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060A7E0B-574B-4A15-AD32-836A685CFA4A}" xr6:coauthVersionLast="47" xr6:coauthVersionMax="47" xr10:uidLastSave="{00000000-0000-0000-0000-000000000000}"/>
  <bookViews>
    <workbookView xWindow="1080" yWindow="1080" windowWidth="47115" windowHeight="17505" xr2:uid="{00000000-000D-0000-FFFF-FFFF00000000}"/>
  </bookViews>
  <sheets>
    <sheet name="Table 1" sheetId="1" r:id="rId1"/>
    <sheet name="Unique wl" sheetId="2" r:id="rId2"/>
    <sheet name="hfs_width" sheetId="3" r:id="rId3"/>
  </sheets>
  <functionGroups builtInGroupCount="19"/>
  <definedNames>
    <definedName name="_xlnm._FilterDatabase" localSheetId="2" hidden="1">hfs_width!$A$2:$B$2</definedName>
    <definedName name="_xlnm._FilterDatabase" localSheetId="0" hidden="1">'Table 1'!$A$1:$CD$4334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" i="3" l="1"/>
  <c r="B44" i="3" a="1"/>
  <c r="BN868" i="1" a="1"/>
  <c r="BN867" i="1" a="1"/>
  <c r="BN866" i="1" a="1"/>
  <c r="BN865" i="1" a="1"/>
  <c r="BN864" i="1" a="1"/>
  <c r="BN863" i="1" a="1"/>
  <c r="BN862" i="1" a="1"/>
  <c r="BN861" i="1" a="1"/>
  <c r="BN860" i="1" a="1"/>
  <c r="BN859" i="1" a="1"/>
  <c r="BN858" i="1" a="1"/>
  <c r="BN857" i="1" a="1"/>
  <c r="BN856" i="1" a="1"/>
  <c r="BN855" i="1" a="1"/>
  <c r="BN854" i="1" a="1"/>
  <c r="BN853" i="1" a="1"/>
  <c r="BN852" i="1" a="1"/>
  <c r="BN851" i="1" a="1"/>
  <c r="BN850" i="1" a="1"/>
  <c r="BN849" i="1" a="1"/>
  <c r="BN848" i="1" a="1"/>
  <c r="BN847" i="1" a="1"/>
  <c r="BN846" i="1" a="1"/>
  <c r="BN845" i="1" a="1"/>
  <c r="BN844" i="1" a="1"/>
  <c r="BN843" i="1" a="1"/>
  <c r="BN842" i="1" a="1"/>
  <c r="BN841" i="1" a="1"/>
  <c r="BN840" i="1" a="1"/>
  <c r="BN839" i="1" a="1"/>
  <c r="BN838" i="1" a="1"/>
  <c r="BN837" i="1" a="1"/>
  <c r="BN836" i="1" a="1"/>
  <c r="BN835" i="1" a="1"/>
  <c r="BN834" i="1" a="1"/>
  <c r="BN833" i="1" a="1"/>
  <c r="BN832" i="1" a="1"/>
  <c r="BN831" i="1" a="1"/>
  <c r="BN830" i="1" a="1"/>
  <c r="BN829" i="1" a="1"/>
  <c r="BN828" i="1" a="1"/>
  <c r="BN827" i="1" a="1"/>
  <c r="BN826" i="1" a="1"/>
  <c r="BN825" i="1" a="1"/>
  <c r="BN824" i="1" a="1"/>
  <c r="BN823" i="1" a="1"/>
  <c r="BN822" i="1" a="1"/>
  <c r="BN821" i="1" a="1"/>
  <c r="BN820" i="1" a="1"/>
  <c r="BN819" i="1" a="1"/>
  <c r="BN818" i="1" a="1"/>
  <c r="BN817" i="1" a="1"/>
  <c r="BN816" i="1" a="1"/>
  <c r="BN815" i="1" a="1"/>
  <c r="BN814" i="1" a="1"/>
  <c r="BN813" i="1" a="1"/>
  <c r="BN812" i="1" a="1"/>
  <c r="BN811" i="1" a="1"/>
  <c r="BN810" i="1" a="1"/>
  <c r="BN809" i="1" a="1"/>
  <c r="BN808" i="1" a="1"/>
  <c r="BN807" i="1" a="1"/>
  <c r="BN806" i="1" a="1"/>
  <c r="BN805" i="1" a="1"/>
  <c r="BN804" i="1" a="1"/>
  <c r="BN803" i="1" a="1"/>
  <c r="BN802" i="1" a="1"/>
  <c r="BN801" i="1" a="1"/>
  <c r="BN800" i="1" a="1"/>
  <c r="BN799" i="1" a="1"/>
  <c r="BN798" i="1" a="1"/>
  <c r="BN797" i="1" a="1"/>
  <c r="BN796" i="1" a="1"/>
  <c r="BN795" i="1" a="1"/>
  <c r="BN794" i="1" a="1"/>
  <c r="BN793" i="1" a="1"/>
  <c r="BN792" i="1" a="1"/>
  <c r="BN791" i="1" a="1"/>
  <c r="BN790" i="1" a="1"/>
  <c r="BN789" i="1" a="1"/>
  <c r="BN788" i="1" a="1"/>
  <c r="BN787" i="1" a="1"/>
  <c r="BN786" i="1" a="1"/>
  <c r="BN785" i="1" a="1"/>
  <c r="BN784" i="1" a="1"/>
  <c r="BN783" i="1" a="1"/>
  <c r="BN782" i="1" a="1"/>
  <c r="BN781" i="1" a="1"/>
  <c r="BN780" i="1" a="1"/>
  <c r="BN779" i="1" a="1"/>
  <c r="BN778" i="1" a="1"/>
  <c r="BN777" i="1" a="1"/>
  <c r="BN776" i="1" a="1"/>
  <c r="BN775" i="1" a="1"/>
  <c r="BN774" i="1" a="1"/>
  <c r="BN773" i="1" a="1"/>
  <c r="BN772" i="1" a="1"/>
  <c r="BN771" i="1" a="1"/>
  <c r="BN770" i="1" a="1"/>
  <c r="BN769" i="1" a="1"/>
  <c r="BN768" i="1" a="1"/>
  <c r="BN767" i="1" a="1"/>
  <c r="BN766" i="1" a="1"/>
  <c r="BN765" i="1" a="1"/>
  <c r="BN764" i="1" a="1"/>
  <c r="BN763" i="1" a="1"/>
  <c r="BN762" i="1" a="1"/>
  <c r="BN761" i="1" a="1"/>
  <c r="BN760" i="1" a="1"/>
  <c r="BN759" i="1" a="1"/>
  <c r="BN758" i="1" a="1"/>
  <c r="BN757" i="1" a="1"/>
  <c r="BN756" i="1" a="1"/>
  <c r="BN755" i="1" a="1"/>
  <c r="BN754" i="1" a="1"/>
  <c r="BN753" i="1" a="1"/>
  <c r="BN752" i="1" a="1"/>
  <c r="BN751" i="1" a="1"/>
  <c r="BN750" i="1" a="1"/>
  <c r="BN749" i="1" a="1"/>
  <c r="BN748" i="1" a="1"/>
  <c r="BN747" i="1" a="1"/>
  <c r="BN746" i="1" a="1"/>
  <c r="BN745" i="1" a="1"/>
  <c r="BN744" i="1" a="1"/>
  <c r="BN743" i="1" a="1"/>
  <c r="BN742" i="1" a="1"/>
  <c r="BN741" i="1" a="1"/>
  <c r="BN740" i="1" a="1"/>
  <c r="BN739" i="1" a="1"/>
  <c r="BN738" i="1" a="1"/>
  <c r="BN737" i="1" a="1"/>
  <c r="BN736" i="1" a="1"/>
  <c r="BN735" i="1" a="1"/>
  <c r="BN734" i="1" a="1"/>
  <c r="BN733" i="1" a="1"/>
  <c r="BN732" i="1" a="1"/>
  <c r="BN731" i="1" a="1"/>
  <c r="BN730" i="1" a="1"/>
  <c r="BN729" i="1" a="1"/>
  <c r="BN728" i="1" a="1"/>
  <c r="BN727" i="1" a="1"/>
  <c r="BN726" i="1" a="1"/>
  <c r="BN725" i="1" a="1"/>
  <c r="BN724" i="1" a="1"/>
  <c r="BN723" i="1" a="1"/>
  <c r="BN722" i="1" a="1"/>
  <c r="BN721" i="1" a="1"/>
  <c r="BN720" i="1" a="1"/>
  <c r="BN719" i="1" a="1"/>
  <c r="BN718" i="1" a="1"/>
  <c r="BN717" i="1" a="1"/>
  <c r="BN716" i="1" a="1"/>
  <c r="BN715" i="1" a="1"/>
  <c r="BN714" i="1" a="1"/>
  <c r="BN713" i="1" a="1"/>
  <c r="BN712" i="1" a="1"/>
  <c r="BN711" i="1" a="1"/>
  <c r="BN710" i="1" a="1"/>
  <c r="BN709" i="1" a="1"/>
  <c r="BN708" i="1" a="1"/>
  <c r="BN707" i="1" a="1"/>
  <c r="BN706" i="1" a="1"/>
  <c r="BN705" i="1" a="1"/>
  <c r="BN704" i="1" a="1"/>
  <c r="BN703" i="1" a="1"/>
  <c r="BN702" i="1" a="1"/>
  <c r="BN701" i="1" a="1"/>
  <c r="BN700" i="1" a="1"/>
  <c r="BN699" i="1" a="1"/>
  <c r="BN698" i="1" a="1"/>
  <c r="BN697" i="1" a="1"/>
  <c r="BN696" i="1" a="1"/>
  <c r="BN695" i="1" a="1"/>
  <c r="BN694" i="1" a="1"/>
  <c r="BN693" i="1" a="1"/>
  <c r="BN692" i="1" a="1"/>
  <c r="BN691" i="1" a="1"/>
  <c r="BN690" i="1" a="1"/>
  <c r="BN689" i="1" a="1"/>
  <c r="BN688" i="1" a="1"/>
  <c r="BN687" i="1" a="1"/>
  <c r="BN686" i="1" a="1"/>
  <c r="BN685" i="1" a="1"/>
  <c r="BN684" i="1" a="1"/>
  <c r="BN683" i="1" a="1"/>
  <c r="BN682" i="1" a="1"/>
  <c r="BN681" i="1" a="1"/>
  <c r="BN680" i="1" a="1"/>
  <c r="BN679" i="1" a="1"/>
  <c r="BN678" i="1" a="1"/>
  <c r="BN677" i="1" a="1"/>
  <c r="BN676" i="1" a="1"/>
  <c r="BN675" i="1" a="1"/>
  <c r="BN674" i="1" a="1"/>
  <c r="BN673" i="1" a="1"/>
  <c r="BN672" i="1" a="1"/>
  <c r="BN671" i="1" a="1"/>
  <c r="BN670" i="1" a="1"/>
  <c r="BN669" i="1" a="1"/>
  <c r="BN668" i="1" a="1"/>
  <c r="BN667" i="1" a="1"/>
  <c r="BN666" i="1" a="1"/>
  <c r="BN665" i="1" a="1"/>
  <c r="BN664" i="1" a="1"/>
  <c r="BN663" i="1" a="1"/>
  <c r="BN662" i="1" a="1"/>
  <c r="BN661" i="1" a="1"/>
  <c r="BN660" i="1" a="1"/>
  <c r="BN659" i="1" a="1"/>
  <c r="BN658" i="1" a="1"/>
  <c r="BN657" i="1" a="1"/>
  <c r="BN656" i="1" a="1"/>
  <c r="BN655" i="1" a="1"/>
  <c r="BN654" i="1" a="1"/>
  <c r="BN653" i="1" a="1"/>
  <c r="BN652" i="1" a="1"/>
  <c r="BN651" i="1" a="1"/>
  <c r="BN650" i="1" a="1"/>
  <c r="BN649" i="1" a="1"/>
  <c r="BN648" i="1" a="1"/>
  <c r="BN647" i="1" a="1"/>
  <c r="BN646" i="1" a="1"/>
  <c r="BN645" i="1" a="1"/>
  <c r="BN644" i="1" a="1"/>
  <c r="BN643" i="1" a="1"/>
  <c r="BN642" i="1" a="1"/>
  <c r="BN641" i="1" a="1"/>
  <c r="BN640" i="1" a="1"/>
  <c r="BN639" i="1" a="1"/>
  <c r="BN638" i="1" a="1"/>
  <c r="BN637" i="1" a="1"/>
  <c r="BN636" i="1" a="1"/>
  <c r="BN635" i="1" a="1"/>
  <c r="BN634" i="1" a="1"/>
  <c r="BN633" i="1" a="1"/>
  <c r="BN632" i="1" a="1"/>
  <c r="BN631" i="1" a="1"/>
  <c r="BN630" i="1" a="1"/>
  <c r="BN629" i="1" a="1"/>
  <c r="BN628" i="1" a="1"/>
  <c r="BN627" i="1" a="1"/>
  <c r="BN626" i="1" a="1"/>
  <c r="BN625" i="1" a="1"/>
  <c r="BN624" i="1" a="1"/>
  <c r="BN623" i="1" a="1"/>
  <c r="BN622" i="1" a="1"/>
  <c r="BN621" i="1" a="1"/>
  <c r="BN620" i="1" a="1"/>
  <c r="BN619" i="1" a="1"/>
  <c r="BN618" i="1" a="1"/>
  <c r="BN617" i="1" a="1"/>
  <c r="BN616" i="1" a="1"/>
  <c r="BN615" i="1" a="1"/>
  <c r="BN614" i="1" a="1"/>
  <c r="BN613" i="1" a="1"/>
  <c r="BN612" i="1" a="1"/>
  <c r="BN611" i="1" a="1"/>
  <c r="BN610" i="1" a="1"/>
  <c r="BN609" i="1" a="1"/>
  <c r="BN608" i="1" a="1"/>
  <c r="BN607" i="1" a="1"/>
  <c r="BN606" i="1" a="1"/>
  <c r="BN605" i="1" a="1"/>
  <c r="BN604" i="1" a="1"/>
  <c r="BN603" i="1" a="1"/>
  <c r="BN602" i="1" a="1"/>
  <c r="BN601" i="1" a="1"/>
  <c r="BN600" i="1" a="1"/>
  <c r="BN599" i="1" a="1"/>
  <c r="BN598" i="1" a="1"/>
  <c r="BN597" i="1" a="1"/>
  <c r="BN596" i="1" a="1"/>
  <c r="BN595" i="1" a="1"/>
  <c r="BN594" i="1" a="1"/>
  <c r="BN593" i="1" a="1"/>
  <c r="BN592" i="1" a="1"/>
  <c r="BN591" i="1" a="1"/>
  <c r="BN590" i="1" a="1"/>
  <c r="BN589" i="1" a="1"/>
  <c r="BN588" i="1" a="1"/>
  <c r="BN587" i="1" a="1"/>
  <c r="BN586" i="1" a="1"/>
  <c r="BN585" i="1" a="1"/>
  <c r="BN584" i="1" a="1"/>
  <c r="BN583" i="1" a="1"/>
  <c r="BN582" i="1" a="1"/>
  <c r="BN581" i="1" a="1"/>
  <c r="BN580" i="1" a="1"/>
  <c r="BN579" i="1" a="1"/>
  <c r="BN578" i="1" a="1"/>
  <c r="BN577" i="1" a="1"/>
  <c r="BN576" i="1" a="1"/>
  <c r="BN575" i="1" a="1"/>
  <c r="BN574" i="1" a="1"/>
  <c r="BN573" i="1" a="1"/>
  <c r="BN572" i="1" a="1"/>
  <c r="BN571" i="1" a="1"/>
  <c r="BN570" i="1" a="1"/>
  <c r="BN569" i="1" a="1"/>
  <c r="BN568" i="1" a="1"/>
  <c r="BN567" i="1" a="1"/>
  <c r="BN566" i="1" a="1"/>
  <c r="BN565" i="1" a="1"/>
  <c r="BN564" i="1" a="1"/>
  <c r="BN563" i="1" a="1"/>
  <c r="BN562" i="1" a="1"/>
  <c r="BN561" i="1" a="1"/>
  <c r="BN560" i="1" a="1"/>
  <c r="BN559" i="1" a="1"/>
  <c r="BN558" i="1" a="1"/>
  <c r="BN557" i="1" a="1"/>
  <c r="BN556" i="1" a="1"/>
  <c r="BN555" i="1" a="1"/>
  <c r="BN554" i="1" a="1"/>
  <c r="BN553" i="1" a="1"/>
  <c r="BN552" i="1" a="1"/>
  <c r="BN551" i="1" a="1"/>
  <c r="BN550" i="1" a="1"/>
  <c r="BN549" i="1" a="1"/>
  <c r="BN548" i="1" a="1"/>
  <c r="BN547" i="1" a="1"/>
  <c r="BN546" i="1" a="1"/>
  <c r="BN545" i="1" a="1"/>
  <c r="BN544" i="1" a="1"/>
  <c r="BN543" i="1" a="1"/>
  <c r="BN542" i="1" a="1"/>
  <c r="BN541" i="1" a="1"/>
  <c r="BN540" i="1" a="1"/>
  <c r="BN539" i="1" a="1"/>
  <c r="BN538" i="1" a="1"/>
  <c r="BN537" i="1" a="1"/>
  <c r="BN536" i="1" a="1"/>
  <c r="BN535" i="1" a="1"/>
  <c r="BN534" i="1" a="1"/>
  <c r="BN533" i="1" a="1"/>
  <c r="BN532" i="1" a="1"/>
  <c r="BN531" i="1" a="1"/>
  <c r="BN530" i="1" a="1"/>
  <c r="BN529" i="1" a="1"/>
  <c r="BN528" i="1" a="1"/>
  <c r="BN527" i="1" a="1"/>
  <c r="BN526" i="1" a="1"/>
  <c r="BN525" i="1" a="1"/>
  <c r="BN524" i="1" a="1"/>
  <c r="BN523" i="1" a="1"/>
  <c r="BN522" i="1" a="1"/>
  <c r="BN521" i="1" a="1"/>
  <c r="BN520" i="1" a="1"/>
  <c r="BN519" i="1" a="1"/>
  <c r="BN518" i="1" a="1"/>
  <c r="BN517" i="1" a="1"/>
  <c r="BN516" i="1" a="1"/>
  <c r="BN515" i="1" a="1"/>
  <c r="BN514" i="1" a="1"/>
  <c r="BN513" i="1" a="1"/>
  <c r="BN512" i="1" a="1"/>
  <c r="BN511" i="1" a="1"/>
  <c r="BN510" i="1" a="1"/>
  <c r="BN509" i="1" a="1"/>
  <c r="BN508" i="1" a="1"/>
  <c r="BN507" i="1" a="1"/>
  <c r="BN506" i="1" a="1"/>
  <c r="BN505" i="1" a="1"/>
  <c r="BN504" i="1" a="1"/>
  <c r="BN503" i="1" a="1"/>
  <c r="BN502" i="1" a="1"/>
  <c r="BN501" i="1" a="1"/>
  <c r="BN500" i="1" a="1"/>
  <c r="BN499" i="1" a="1"/>
  <c r="BN498" i="1" a="1"/>
  <c r="BN497" i="1" a="1"/>
  <c r="BN496" i="1" a="1"/>
  <c r="BN495" i="1" a="1"/>
  <c r="BN494" i="1" a="1"/>
  <c r="BN493" i="1" a="1"/>
  <c r="BN492" i="1" a="1"/>
  <c r="BN491" i="1" a="1"/>
  <c r="BN490" i="1" a="1"/>
  <c r="BN489" i="1" a="1"/>
  <c r="BN488" i="1" a="1"/>
  <c r="BN487" i="1" a="1"/>
  <c r="BN486" i="1" a="1"/>
  <c r="BN485" i="1" a="1"/>
  <c r="BN484" i="1" a="1"/>
  <c r="BN483" i="1" a="1"/>
  <c r="BN482" i="1" a="1"/>
  <c r="BN481" i="1" a="1"/>
  <c r="BN480" i="1" a="1"/>
  <c r="BN479" i="1" a="1"/>
  <c r="BN478" i="1" a="1"/>
  <c r="BN477" i="1" a="1"/>
  <c r="BN476" i="1" a="1"/>
  <c r="BN475" i="1" a="1"/>
  <c r="BN474" i="1" a="1"/>
  <c r="BN473" i="1" a="1"/>
  <c r="BN472" i="1" a="1"/>
  <c r="BN471" i="1" a="1"/>
  <c r="BN470" i="1" a="1"/>
  <c r="BN469" i="1" a="1"/>
  <c r="BN468" i="1" a="1"/>
  <c r="BN467" i="1" a="1"/>
  <c r="BN466" i="1" a="1"/>
  <c r="BN465" i="1" a="1"/>
  <c r="BN464" i="1" a="1"/>
  <c r="BN463" i="1" a="1"/>
  <c r="BN462" i="1" a="1"/>
  <c r="BN461" i="1" a="1"/>
  <c r="BN460" i="1" a="1"/>
  <c r="BN459" i="1" a="1"/>
  <c r="BN458" i="1" a="1"/>
  <c r="BN457" i="1" a="1"/>
  <c r="BN456" i="1" a="1"/>
  <c r="BN455" i="1" a="1"/>
  <c r="BN454" i="1" a="1"/>
  <c r="BN453" i="1" a="1"/>
  <c r="BN452" i="1" a="1"/>
  <c r="BN451" i="1" a="1"/>
  <c r="BN450" i="1" a="1"/>
  <c r="BN449" i="1" a="1"/>
  <c r="BN448" i="1" a="1"/>
  <c r="BN447" i="1" a="1"/>
  <c r="BN446" i="1" a="1"/>
  <c r="BN445" i="1" a="1"/>
  <c r="BN444" i="1" a="1"/>
  <c r="BN443" i="1" a="1"/>
  <c r="BN442" i="1" a="1"/>
  <c r="BN441" i="1" a="1"/>
  <c r="BN440" i="1" a="1"/>
  <c r="BN439" i="1" a="1"/>
  <c r="BN438" i="1" a="1"/>
  <c r="BN437" i="1" a="1"/>
  <c r="BN436" i="1" a="1"/>
  <c r="BN435" i="1" a="1"/>
  <c r="BN434" i="1" a="1"/>
  <c r="BN433" i="1" a="1"/>
  <c r="BN432" i="1" a="1"/>
  <c r="BN431" i="1" a="1"/>
  <c r="BN430" i="1" a="1"/>
  <c r="BN429" i="1" a="1"/>
  <c r="BN428" i="1" a="1"/>
  <c r="BN427" i="1" a="1"/>
  <c r="BN426" i="1" a="1"/>
  <c r="BN425" i="1" a="1"/>
  <c r="BN424" i="1" a="1"/>
  <c r="BN423" i="1" a="1"/>
  <c r="BN422" i="1" a="1"/>
  <c r="BN421" i="1" a="1"/>
  <c r="BN420" i="1" a="1"/>
  <c r="BN419" i="1" a="1"/>
  <c r="BN418" i="1" a="1"/>
  <c r="BN417" i="1" a="1"/>
  <c r="BN416" i="1" a="1"/>
  <c r="BN415" i="1" a="1"/>
  <c r="BN414" i="1" a="1"/>
  <c r="BN413" i="1" a="1"/>
  <c r="BN412" i="1" a="1"/>
  <c r="BN411" i="1" a="1"/>
  <c r="BN410" i="1" a="1"/>
  <c r="BN409" i="1" a="1"/>
  <c r="BN408" i="1" a="1"/>
  <c r="BN407" i="1" a="1"/>
  <c r="BN406" i="1" a="1"/>
  <c r="BN405" i="1" a="1"/>
  <c r="BN404" i="1" a="1"/>
  <c r="BN403" i="1" a="1"/>
  <c r="BN402" i="1" a="1"/>
  <c r="BN401" i="1" a="1"/>
  <c r="BN400" i="1" a="1"/>
  <c r="BN399" i="1" a="1"/>
  <c r="BN398" i="1" a="1"/>
  <c r="BN397" i="1" a="1"/>
  <c r="BN396" i="1" a="1"/>
  <c r="BN395" i="1" a="1"/>
  <c r="BN394" i="1" a="1"/>
  <c r="BN393" i="1" a="1"/>
  <c r="BN392" i="1" a="1"/>
  <c r="BN391" i="1" a="1"/>
  <c r="BN390" i="1" a="1"/>
  <c r="BN389" i="1" a="1"/>
  <c r="BN388" i="1" a="1"/>
  <c r="BN387" i="1" a="1"/>
  <c r="BN386" i="1" a="1"/>
  <c r="BN385" i="1" a="1"/>
  <c r="BN384" i="1" a="1"/>
  <c r="BN383" i="1" a="1"/>
  <c r="BN382" i="1" a="1"/>
  <c r="BN381" i="1" a="1"/>
  <c r="BN380" i="1" a="1"/>
  <c r="BN379" i="1" a="1"/>
  <c r="BN378" i="1" a="1"/>
  <c r="BN377" i="1" a="1"/>
  <c r="BN376" i="1" a="1"/>
  <c r="BN375" i="1" a="1"/>
  <c r="BN374" i="1" a="1"/>
  <c r="BN373" i="1" a="1"/>
  <c r="BN372" i="1" a="1"/>
  <c r="BN371" i="1" a="1"/>
  <c r="BN370" i="1" a="1"/>
  <c r="BN369" i="1" a="1"/>
  <c r="BN368" i="1" a="1"/>
  <c r="BN367" i="1" a="1"/>
  <c r="BN366" i="1" a="1"/>
  <c r="BN365" i="1" a="1"/>
  <c r="BN364" i="1" a="1"/>
  <c r="BN363" i="1" a="1"/>
  <c r="BN362" i="1" a="1"/>
  <c r="BN361" i="1" a="1"/>
  <c r="BN360" i="1" a="1"/>
  <c r="BN359" i="1" a="1"/>
  <c r="BN358" i="1" a="1"/>
  <c r="BN357" i="1" a="1"/>
  <c r="BN356" i="1" a="1"/>
  <c r="BN355" i="1" a="1"/>
  <c r="BN354" i="1" a="1"/>
  <c r="BN353" i="1" a="1"/>
  <c r="BN352" i="1" a="1"/>
  <c r="BN351" i="1" a="1"/>
  <c r="BN350" i="1" a="1"/>
  <c r="BN349" i="1" a="1"/>
  <c r="BN348" i="1" a="1"/>
  <c r="BN347" i="1" a="1"/>
  <c r="BN346" i="1" a="1"/>
  <c r="BN345" i="1" a="1"/>
  <c r="BN344" i="1" a="1"/>
  <c r="BN343" i="1" a="1"/>
  <c r="BN342" i="1" a="1"/>
  <c r="BN341" i="1" a="1"/>
  <c r="BN340" i="1" a="1"/>
  <c r="BN339" i="1" a="1"/>
  <c r="BN338" i="1" a="1"/>
  <c r="BN337" i="1" a="1"/>
  <c r="BN336" i="1" a="1"/>
  <c r="BN335" i="1" a="1"/>
  <c r="BN334" i="1" a="1"/>
  <c r="BN333" i="1" a="1"/>
  <c r="BN332" i="1" a="1"/>
  <c r="BN331" i="1" a="1"/>
  <c r="BN330" i="1" a="1"/>
  <c r="BN329" i="1" a="1"/>
  <c r="BN328" i="1" a="1"/>
  <c r="BN327" i="1" a="1"/>
  <c r="BN326" i="1" a="1"/>
  <c r="BN325" i="1" a="1"/>
  <c r="BN324" i="1" a="1"/>
  <c r="BN323" i="1" a="1"/>
  <c r="BN322" i="1" a="1"/>
  <c r="BN321" i="1" a="1"/>
  <c r="BN320" i="1" a="1"/>
  <c r="BN319" i="1" a="1"/>
  <c r="BN318" i="1" a="1"/>
  <c r="BN317" i="1" a="1"/>
  <c r="BN316" i="1" a="1"/>
  <c r="BN315" i="1" a="1"/>
  <c r="BN314" i="1" a="1"/>
  <c r="BN313" i="1" a="1"/>
  <c r="BN312" i="1" a="1"/>
  <c r="BN311" i="1" a="1"/>
  <c r="BN310" i="1" a="1"/>
  <c r="BN309" i="1" a="1"/>
  <c r="BN308" i="1" a="1"/>
  <c r="BN307" i="1" a="1"/>
  <c r="BN306" i="1" a="1"/>
  <c r="BN305" i="1" a="1"/>
  <c r="BN304" i="1" a="1"/>
  <c r="BN303" i="1" a="1"/>
  <c r="BN302" i="1" a="1"/>
  <c r="BN301" i="1" a="1"/>
  <c r="BN300" i="1" a="1"/>
  <c r="BN299" i="1" a="1"/>
  <c r="BN298" i="1" a="1"/>
  <c r="BN297" i="1" a="1"/>
  <c r="BN296" i="1" a="1"/>
  <c r="BN295" i="1" a="1"/>
  <c r="BN294" i="1" a="1"/>
  <c r="BN293" i="1" a="1"/>
  <c r="BN292" i="1" a="1"/>
  <c r="BN291" i="1" a="1"/>
  <c r="BN290" i="1" a="1"/>
  <c r="BN289" i="1" a="1"/>
  <c r="BN288" i="1" a="1"/>
  <c r="BN287" i="1" a="1"/>
  <c r="BN286" i="1" a="1"/>
  <c r="BN285" i="1" a="1"/>
  <c r="BN284" i="1" a="1"/>
  <c r="BN283" i="1" a="1"/>
  <c r="BN282" i="1" a="1"/>
  <c r="BN281" i="1" a="1"/>
  <c r="BN280" i="1" a="1"/>
  <c r="BN279" i="1" a="1"/>
  <c r="BN278" i="1" a="1"/>
  <c r="BN277" i="1" a="1"/>
  <c r="BN276" i="1" a="1"/>
  <c r="BN275" i="1" a="1"/>
  <c r="BN274" i="1" a="1"/>
  <c r="BN273" i="1" a="1"/>
  <c r="BN272" i="1" a="1"/>
  <c r="BN271" i="1" a="1"/>
  <c r="BN270" i="1" a="1"/>
  <c r="BN269" i="1" a="1"/>
  <c r="BN268" i="1" a="1"/>
  <c r="BN267" i="1" a="1"/>
  <c r="BN266" i="1" a="1"/>
  <c r="BN265" i="1" a="1"/>
  <c r="BN264" i="1" a="1"/>
  <c r="BN263" i="1" a="1"/>
  <c r="BN262" i="1" a="1"/>
  <c r="BN261" i="1" a="1"/>
  <c r="BN260" i="1" a="1"/>
  <c r="BN259" i="1" a="1"/>
  <c r="BN258" i="1" a="1"/>
  <c r="BN257" i="1" a="1"/>
  <c r="BN256" i="1" a="1"/>
  <c r="BN255" i="1" a="1"/>
  <c r="BN254" i="1" a="1"/>
  <c r="BN253" i="1" a="1"/>
  <c r="BN252" i="1" a="1"/>
  <c r="BN251" i="1" a="1"/>
  <c r="BN250" i="1" a="1"/>
  <c r="BN249" i="1" a="1"/>
  <c r="BN248" i="1" a="1"/>
  <c r="BN247" i="1" a="1"/>
  <c r="BN246" i="1" a="1"/>
  <c r="BN245" i="1" a="1"/>
  <c r="BN244" i="1" a="1"/>
  <c r="BN243" i="1" a="1"/>
  <c r="BN242" i="1" a="1"/>
  <c r="BN241" i="1" a="1"/>
  <c r="BN240" i="1" a="1"/>
  <c r="BN239" i="1" a="1"/>
  <c r="BN238" i="1" a="1"/>
  <c r="BN237" i="1" a="1"/>
  <c r="BN236" i="1" a="1"/>
  <c r="BN235" i="1" a="1"/>
  <c r="BN234" i="1" a="1"/>
  <c r="BN233" i="1" a="1"/>
  <c r="BN232" i="1" a="1"/>
  <c r="BN231" i="1" a="1"/>
  <c r="BN230" i="1" a="1"/>
  <c r="BN229" i="1" a="1"/>
  <c r="BN228" i="1" a="1"/>
  <c r="BN227" i="1" a="1"/>
  <c r="BN226" i="1" a="1"/>
  <c r="BN225" i="1" a="1"/>
  <c r="BN224" i="1" a="1"/>
  <c r="BN223" i="1" a="1"/>
  <c r="BN222" i="1" a="1"/>
  <c r="BN221" i="1" a="1"/>
  <c r="BN220" i="1" a="1"/>
  <c r="BN219" i="1" a="1"/>
  <c r="BN218" i="1" a="1"/>
  <c r="BN217" i="1" a="1"/>
  <c r="BN216" i="1" a="1"/>
  <c r="BN215" i="1" a="1"/>
  <c r="BN214" i="1" a="1"/>
  <c r="BN213" i="1" a="1"/>
  <c r="BN212" i="1" a="1"/>
  <c r="BN211" i="1" a="1"/>
  <c r="BN210" i="1" a="1"/>
  <c r="BN209" i="1" a="1"/>
  <c r="BN208" i="1" a="1"/>
  <c r="BN207" i="1" a="1"/>
  <c r="BN206" i="1" a="1"/>
  <c r="BN205" i="1" a="1"/>
  <c r="BN204" i="1" a="1"/>
  <c r="BN203" i="1" a="1"/>
  <c r="BN202" i="1" a="1"/>
  <c r="BN201" i="1" a="1"/>
  <c r="BN200" i="1" a="1"/>
  <c r="BN199" i="1" a="1"/>
  <c r="BN198" i="1" a="1"/>
  <c r="BN197" i="1" a="1"/>
  <c r="BN196" i="1" a="1"/>
  <c r="BN195" i="1" a="1"/>
  <c r="BN194" i="1" a="1"/>
  <c r="BN193" i="1" a="1"/>
  <c r="BN192" i="1" a="1"/>
  <c r="BN191" i="1" a="1"/>
  <c r="BN190" i="1" a="1"/>
  <c r="BN189" i="1" a="1"/>
  <c r="BN188" i="1" a="1"/>
  <c r="BN187" i="1" a="1"/>
  <c r="BN186" i="1" a="1"/>
  <c r="BN185" i="1" a="1"/>
  <c r="BN184" i="1" a="1"/>
  <c r="BN183" i="1" a="1"/>
  <c r="BN182" i="1" a="1"/>
  <c r="BN181" i="1" a="1"/>
  <c r="BN180" i="1" a="1"/>
  <c r="BN179" i="1" a="1"/>
  <c r="BN178" i="1" a="1"/>
  <c r="BN177" i="1" a="1"/>
  <c r="BN176" i="1" a="1"/>
  <c r="BN175" i="1" a="1"/>
  <c r="BN174" i="1" a="1"/>
  <c r="BN173" i="1" a="1"/>
  <c r="BN172" i="1" a="1"/>
  <c r="BN171" i="1" a="1"/>
  <c r="BN170" i="1" a="1"/>
  <c r="BN169" i="1" a="1"/>
  <c r="BN168" i="1" a="1"/>
  <c r="BN167" i="1" a="1"/>
  <c r="BN166" i="1" a="1"/>
  <c r="BN165" i="1" a="1"/>
  <c r="BN164" i="1" a="1"/>
  <c r="BN163" i="1" a="1"/>
  <c r="BN162" i="1" a="1"/>
  <c r="BN161" i="1" a="1"/>
  <c r="BN160" i="1" a="1"/>
  <c r="BN159" i="1" a="1"/>
  <c r="BN158" i="1" a="1"/>
  <c r="BN157" i="1" a="1"/>
  <c r="BN156" i="1" a="1"/>
  <c r="BN155" i="1" a="1"/>
  <c r="BN154" i="1" a="1"/>
  <c r="BN153" i="1" a="1"/>
  <c r="BN152" i="1" a="1"/>
  <c r="BN151" i="1" a="1"/>
  <c r="BN150" i="1" a="1"/>
  <c r="BN149" i="1" a="1"/>
  <c r="BN148" i="1" a="1"/>
  <c r="BN147" i="1" a="1"/>
  <c r="BN146" i="1" a="1"/>
  <c r="BN145" i="1" a="1"/>
  <c r="BN144" i="1" a="1"/>
  <c r="BN143" i="1" a="1"/>
  <c r="BN142" i="1" a="1"/>
  <c r="BN141" i="1" a="1"/>
  <c r="BN140" i="1" a="1"/>
  <c r="BN139" i="1" a="1"/>
  <c r="BN138" i="1" a="1"/>
  <c r="BN137" i="1" a="1"/>
  <c r="BN136" i="1" a="1"/>
  <c r="BN135" i="1" a="1"/>
  <c r="BN134" i="1" a="1"/>
  <c r="BN133" i="1" a="1"/>
  <c r="BN132" i="1" a="1"/>
  <c r="BN131" i="1" a="1"/>
  <c r="BN130" i="1" a="1"/>
  <c r="BN129" i="1" a="1"/>
  <c r="BN128" i="1" a="1"/>
  <c r="BN127" i="1" a="1"/>
  <c r="BN126" i="1" a="1"/>
  <c r="BN125" i="1" a="1"/>
  <c r="BN124" i="1" a="1"/>
  <c r="BN123" i="1" a="1"/>
  <c r="BN122" i="1" a="1"/>
  <c r="BN121" i="1" a="1"/>
  <c r="BN120" i="1" a="1"/>
  <c r="BN119" i="1" a="1"/>
  <c r="BN118" i="1" a="1"/>
  <c r="BN117" i="1" a="1"/>
  <c r="BN116" i="1" a="1"/>
  <c r="BN115" i="1" a="1"/>
  <c r="BN114" i="1" a="1"/>
  <c r="BN113" i="1" a="1"/>
  <c r="BN112" i="1" a="1"/>
  <c r="BN111" i="1" a="1"/>
  <c r="BN110" i="1" a="1"/>
  <c r="BN109" i="1" a="1"/>
  <c r="BN108" i="1" a="1"/>
  <c r="BN107" i="1" a="1"/>
  <c r="BN106" i="1" a="1"/>
  <c r="BN105" i="1" a="1"/>
  <c r="BN104" i="1" a="1"/>
  <c r="BN103" i="1" a="1"/>
  <c r="BN102" i="1" a="1"/>
  <c r="BN101" i="1" a="1"/>
  <c r="BN100" i="1" a="1"/>
  <c r="BN99" i="1" a="1"/>
  <c r="BN98" i="1" a="1"/>
  <c r="BN97" i="1" a="1"/>
  <c r="BN96" i="1" a="1"/>
  <c r="BN95" i="1" a="1"/>
  <c r="BN94" i="1" a="1"/>
  <c r="BN93" i="1" a="1"/>
  <c r="BN92" i="1" a="1"/>
  <c r="BN91" i="1" a="1"/>
  <c r="BN90" i="1" a="1"/>
  <c r="BN89" i="1" a="1"/>
  <c r="BN88" i="1" a="1"/>
  <c r="BN87" i="1" a="1"/>
  <c r="BN86" i="1" a="1"/>
  <c r="BN85" i="1" a="1"/>
  <c r="BN84" i="1" a="1"/>
  <c r="BN83" i="1" a="1"/>
  <c r="BN82" i="1" a="1"/>
  <c r="BN81" i="1" a="1"/>
  <c r="BN80" i="1" a="1"/>
  <c r="BN79" i="1" a="1"/>
  <c r="BN78" i="1" a="1"/>
  <c r="BN77" i="1" a="1"/>
  <c r="BN76" i="1" a="1"/>
  <c r="BN75" i="1" a="1"/>
  <c r="BN74" i="1" a="1"/>
  <c r="BN73" i="1" a="1"/>
  <c r="BN72" i="1" a="1"/>
  <c r="BN71" i="1" a="1"/>
  <c r="BN70" i="1" a="1"/>
  <c r="BN69" i="1" a="1"/>
  <c r="BN68" i="1" a="1"/>
  <c r="BN67" i="1" a="1"/>
  <c r="BN66" i="1" a="1"/>
  <c r="BN65" i="1" a="1"/>
  <c r="BN64" i="1" a="1"/>
  <c r="BN63" i="1" a="1"/>
  <c r="BN62" i="1" a="1"/>
  <c r="BN61" i="1" a="1"/>
  <c r="BN60" i="1" a="1"/>
  <c r="BN59" i="1" a="1"/>
  <c r="BN58" i="1" a="1"/>
  <c r="BN57" i="1" a="1"/>
  <c r="BN56" i="1" a="1"/>
  <c r="BN55" i="1" a="1"/>
  <c r="BN54" i="1" a="1"/>
  <c r="BN53" i="1" a="1"/>
  <c r="BN52" i="1" a="1"/>
  <c r="BN51" i="1" a="1"/>
  <c r="BN50" i="1" a="1"/>
  <c r="BN49" i="1" a="1"/>
  <c r="BN48" i="1" a="1"/>
  <c r="BN47" i="1" a="1"/>
  <c r="BN46" i="1" a="1"/>
  <c r="BN45" i="1" a="1"/>
  <c r="BN44" i="1" a="1"/>
  <c r="BN43" i="1" a="1"/>
  <c r="BN42" i="1" a="1"/>
  <c r="BN41" i="1" a="1"/>
  <c r="BN40" i="1" a="1"/>
  <c r="BN39" i="1" a="1"/>
  <c r="BN38" i="1" a="1"/>
  <c r="BN37" i="1" a="1"/>
  <c r="BN36" i="1" a="1"/>
  <c r="BN35" i="1" a="1"/>
  <c r="BN34" i="1" a="1"/>
  <c r="BN33" i="1" a="1"/>
  <c r="BN32" i="1" a="1"/>
  <c r="BN31" i="1" a="1"/>
  <c r="BN30" i="1" a="1"/>
  <c r="BN29" i="1" a="1"/>
  <c r="BN28" i="1" a="1"/>
  <c r="BN27" i="1" a="1"/>
  <c r="BN26" i="1" a="1"/>
  <c r="BN25" i="1" a="1"/>
  <c r="BN24" i="1" a="1"/>
  <c r="BN23" i="1" a="1"/>
  <c r="BN22" i="1" a="1"/>
  <c r="BN21" i="1" a="1"/>
  <c r="BN20" i="1" a="1"/>
  <c r="BN19" i="1" a="1"/>
  <c r="BN18" i="1" a="1"/>
  <c r="BN17" i="1" a="1"/>
  <c r="BN16" i="1" a="1"/>
  <c r="BN15" i="1" a="1"/>
  <c r="BN14" i="1" a="1"/>
  <c r="BN13" i="1" a="1"/>
  <c r="BN12" i="1" a="1"/>
  <c r="BN11" i="1" a="1"/>
  <c r="BN10" i="1" a="1"/>
  <c r="BN9" i="1" a="1"/>
  <c r="BN8" i="1" a="1"/>
  <c r="BN7" i="1" a="1"/>
  <c r="BN6" i="1" a="1"/>
  <c r="BN5" i="1" a="1"/>
  <c r="BN4" i="1" a="1"/>
  <c r="BN3" i="1" a="1"/>
  <c r="BN2" i="1" a="1"/>
  <c r="BN869" i="1" a="1"/>
  <c r="BN877" i="1" a="1"/>
  <c r="BN880" i="1" a="1"/>
  <c r="BN885" i="1" a="1"/>
  <c r="BN886" i="1" a="1"/>
  <c r="BN888" i="1" a="1"/>
  <c r="BN892" i="1" a="1"/>
  <c r="BN890" i="1" a="1"/>
  <c r="BN898" i="1" a="1"/>
  <c r="BN902" i="1" a="1"/>
  <c r="BN903" i="1" a="1"/>
  <c r="BN916" i="1" a="1"/>
  <c r="BN917" i="1" a="1"/>
  <c r="BN939" i="1" a="1"/>
  <c r="BN1021" i="1" a="1"/>
  <c r="BN1023" i="1" a="1"/>
  <c r="BN1025" i="1" a="1"/>
  <c r="BO4332" i="1"/>
  <c r="BO4331" i="1"/>
  <c r="BO4327" i="1"/>
  <c r="BO4326" i="1"/>
  <c r="BO4325" i="1"/>
  <c r="BO4324" i="1"/>
  <c r="BO4323" i="1"/>
  <c r="BO4322" i="1"/>
  <c r="BO4321" i="1"/>
  <c r="BO4320" i="1"/>
  <c r="BO4319" i="1"/>
  <c r="BO4318" i="1"/>
  <c r="BO4317" i="1"/>
  <c r="BO4316" i="1"/>
  <c r="BO4314" i="1"/>
  <c r="BO4313" i="1"/>
  <c r="BO4312" i="1"/>
  <c r="BO4311" i="1"/>
  <c r="BO4310" i="1"/>
  <c r="BO4309" i="1"/>
  <c r="BO4308" i="1"/>
  <c r="BO4306" i="1"/>
  <c r="BO4305" i="1"/>
  <c r="BO4304" i="1"/>
  <c r="BO4303" i="1"/>
  <c r="BO4302" i="1"/>
  <c r="BO4301" i="1"/>
  <c r="BO4300" i="1"/>
  <c r="BO4299" i="1"/>
  <c r="BO4298" i="1"/>
  <c r="BO4296" i="1"/>
  <c r="BO4295" i="1"/>
  <c r="BO4294" i="1"/>
  <c r="BO4289" i="1"/>
  <c r="BO4288" i="1"/>
  <c r="BO4287" i="1"/>
  <c r="BO4282" i="1"/>
  <c r="BO4279" i="1"/>
  <c r="BO4278" i="1"/>
  <c r="BO4274" i="1"/>
  <c r="BO4273" i="1"/>
  <c r="BO4270" i="1"/>
  <c r="BO4268" i="1"/>
  <c r="BO4267" i="1"/>
  <c r="BO4266" i="1"/>
  <c r="BO4264" i="1"/>
  <c r="BO4263" i="1"/>
  <c r="BO4262" i="1"/>
  <c r="BO4259" i="1"/>
  <c r="BO4258" i="1"/>
  <c r="BO4256" i="1"/>
  <c r="BO4255" i="1"/>
  <c r="BO4254" i="1"/>
  <c r="BO4253" i="1"/>
  <c r="BO4252" i="1"/>
  <c r="BO4249" i="1"/>
  <c r="BO4248" i="1"/>
  <c r="BO4247" i="1"/>
  <c r="BO4246" i="1"/>
  <c r="BO4245" i="1"/>
  <c r="BO4243" i="1"/>
  <c r="BO4242" i="1"/>
  <c r="BO4241" i="1"/>
  <c r="BO4240" i="1"/>
  <c r="BO4239" i="1"/>
  <c r="BO4237" i="1"/>
  <c r="BO4236" i="1"/>
  <c r="BO4235" i="1"/>
  <c r="BO4233" i="1"/>
  <c r="BO4232" i="1"/>
  <c r="BO4230" i="1"/>
  <c r="BO4229" i="1"/>
  <c r="BO4227" i="1"/>
  <c r="BO4226" i="1"/>
  <c r="BO4225" i="1"/>
  <c r="BO4222" i="1"/>
  <c r="BO4221" i="1"/>
  <c r="BO4219" i="1"/>
  <c r="BO4217" i="1"/>
  <c r="BO4216" i="1"/>
  <c r="BO4214" i="1"/>
  <c r="BO4213" i="1"/>
  <c r="BO4211" i="1"/>
  <c r="BO4210" i="1"/>
  <c r="BO4209" i="1"/>
  <c r="BO4207" i="1"/>
  <c r="BO4206" i="1"/>
  <c r="BO4204" i="1"/>
  <c r="BO4203" i="1"/>
  <c r="BO4202" i="1"/>
  <c r="BO4199" i="1"/>
  <c r="BO4197" i="1"/>
  <c r="BO4195" i="1"/>
  <c r="BO4192" i="1"/>
  <c r="BO4191" i="1"/>
  <c r="BO4188" i="1"/>
  <c r="BO4186" i="1"/>
  <c r="BO4183" i="1"/>
  <c r="BO4182" i="1"/>
  <c r="BO4181" i="1"/>
  <c r="BO4180" i="1"/>
  <c r="BO4177" i="1"/>
  <c r="BO4176" i="1"/>
  <c r="BO4174" i="1"/>
  <c r="BO4173" i="1"/>
  <c r="BO4172" i="1"/>
  <c r="BO4170" i="1"/>
  <c r="BO4169" i="1"/>
  <c r="BO4168" i="1"/>
  <c r="BO4167" i="1"/>
  <c r="BO4165" i="1"/>
  <c r="BO4164" i="1"/>
  <c r="BO4162" i="1"/>
  <c r="BO4161" i="1"/>
  <c r="BO4160" i="1"/>
  <c r="BO4159" i="1"/>
  <c r="BO4158" i="1"/>
  <c r="BO4157" i="1"/>
  <c r="BO4156" i="1"/>
  <c r="BO4155" i="1"/>
  <c r="BO4154" i="1"/>
  <c r="BO4153" i="1"/>
  <c r="BO4152" i="1"/>
  <c r="BO4151" i="1"/>
  <c r="BO4150" i="1"/>
  <c r="BO4147" i="1"/>
  <c r="BO4142" i="1"/>
  <c r="BO4141" i="1"/>
  <c r="BO4139" i="1"/>
  <c r="BO4138" i="1"/>
  <c r="BO4137" i="1"/>
  <c r="BO4134" i="1"/>
  <c r="BO4130" i="1"/>
  <c r="BO4127" i="1"/>
  <c r="BO4124" i="1"/>
  <c r="BO4123" i="1"/>
  <c r="BO4121" i="1"/>
  <c r="BO4118" i="1"/>
  <c r="BO4116" i="1"/>
  <c r="BO4115" i="1"/>
  <c r="BO4112" i="1"/>
  <c r="BO4110" i="1"/>
  <c r="BO4108" i="1"/>
  <c r="BO4105" i="1"/>
  <c r="BO4104" i="1"/>
  <c r="BO4103" i="1"/>
  <c r="BO4098" i="1"/>
  <c r="BO4097" i="1"/>
  <c r="BO4096" i="1"/>
  <c r="BO4095" i="1"/>
  <c r="BO4094" i="1"/>
  <c r="BO4093" i="1"/>
  <c r="BO4092" i="1"/>
  <c r="BO4091" i="1"/>
  <c r="BO4089" i="1"/>
  <c r="BO4087" i="1"/>
  <c r="BO4086" i="1"/>
  <c r="BO4084" i="1"/>
  <c r="BO4082" i="1"/>
  <c r="BO4081" i="1"/>
  <c r="BO4080" i="1"/>
  <c r="BO4079" i="1"/>
  <c r="BO4077" i="1"/>
  <c r="BO4076" i="1"/>
  <c r="BO4075" i="1"/>
  <c r="BO4074" i="1"/>
  <c r="BO4073" i="1"/>
  <c r="BO4072" i="1"/>
  <c r="BO4071" i="1"/>
  <c r="BO4070" i="1"/>
  <c r="BO4069" i="1"/>
  <c r="BO4068" i="1"/>
  <c r="BO4067" i="1"/>
  <c r="BO4066" i="1"/>
  <c r="BO4064" i="1"/>
  <c r="BO4063" i="1"/>
  <c r="BO4062" i="1"/>
  <c r="BO4061" i="1"/>
  <c r="BO4060" i="1"/>
  <c r="BO4059" i="1"/>
  <c r="BO4058" i="1"/>
  <c r="BO4057" i="1"/>
  <c r="BO4056" i="1"/>
  <c r="BO4055" i="1"/>
  <c r="BO4051" i="1"/>
  <c r="BO4050" i="1"/>
  <c r="BO4049" i="1"/>
  <c r="BO4047" i="1"/>
  <c r="BO4046" i="1"/>
  <c r="BO4045" i="1"/>
  <c r="BO4042" i="1"/>
  <c r="BO4041" i="1"/>
  <c r="BO4037" i="1"/>
  <c r="BO4035" i="1"/>
  <c r="BO4033" i="1"/>
  <c r="BO4030" i="1"/>
  <c r="BO4029" i="1"/>
  <c r="BO4027" i="1"/>
  <c r="BO4025" i="1"/>
  <c r="BO4023" i="1"/>
  <c r="BO4022" i="1"/>
  <c r="BO4021" i="1"/>
  <c r="BO4020" i="1"/>
  <c r="BO4015" i="1"/>
  <c r="BO4012" i="1"/>
  <c r="BO4009" i="1"/>
  <c r="BO4008" i="1"/>
  <c r="BO4007" i="1"/>
  <c r="BO4006" i="1"/>
  <c r="BO4003" i="1"/>
  <c r="BO4002" i="1"/>
  <c r="BO4001" i="1"/>
  <c r="BO4000" i="1"/>
  <c r="BO3999" i="1"/>
  <c r="BO3998" i="1"/>
  <c r="BO3996" i="1"/>
  <c r="BO3995" i="1"/>
  <c r="BO3994" i="1"/>
  <c r="BO3993" i="1"/>
  <c r="BO3990" i="1"/>
  <c r="BO3988" i="1"/>
  <c r="BO3987" i="1"/>
  <c r="BO3986" i="1"/>
  <c r="BO3985" i="1"/>
  <c r="BO3984" i="1"/>
  <c r="BO3983" i="1"/>
  <c r="BO3981" i="1"/>
  <c r="BO3980" i="1"/>
  <c r="BO3979" i="1"/>
  <c r="BO3978" i="1"/>
  <c r="BO3977" i="1"/>
  <c r="BO3975" i="1"/>
  <c r="BO3972" i="1"/>
  <c r="BO3971" i="1"/>
  <c r="BO3970" i="1"/>
  <c r="BO3969" i="1"/>
  <c r="BO3968" i="1"/>
  <c r="BO3967" i="1"/>
  <c r="BO3966" i="1"/>
  <c r="BO3965" i="1"/>
  <c r="BO3963" i="1"/>
  <c r="BO3962" i="1"/>
  <c r="BO3961" i="1"/>
  <c r="BO3960" i="1"/>
  <c r="BO3959" i="1"/>
  <c r="BO3958" i="1"/>
  <c r="BO3956" i="1"/>
  <c r="BO3955" i="1"/>
  <c r="BO3953" i="1"/>
  <c r="BO3952" i="1"/>
  <c r="BO3951" i="1"/>
  <c r="BO3949" i="1"/>
  <c r="BO3948" i="1"/>
  <c r="BO3946" i="1"/>
  <c r="BO3944" i="1"/>
  <c r="BO3943" i="1"/>
  <c r="BO3942" i="1"/>
  <c r="BO3940" i="1"/>
  <c r="BO3939" i="1"/>
  <c r="BO3938" i="1"/>
  <c r="BO3937" i="1"/>
  <c r="BO3935" i="1"/>
  <c r="BO3934" i="1"/>
  <c r="BO3933" i="1"/>
  <c r="BO3932" i="1"/>
  <c r="BO3929" i="1"/>
  <c r="BO3928" i="1"/>
  <c r="BO3926" i="1"/>
  <c r="BO3925" i="1"/>
  <c r="BO3924" i="1"/>
  <c r="BO3923" i="1"/>
  <c r="BO3922" i="1"/>
  <c r="BO3921" i="1"/>
  <c r="BO3918" i="1"/>
  <c r="BO3917" i="1"/>
  <c r="BO3916" i="1"/>
  <c r="BO3915" i="1"/>
  <c r="BO3914" i="1"/>
  <c r="BO3912" i="1"/>
  <c r="BO3910" i="1"/>
  <c r="BO3905" i="1"/>
  <c r="BO3904" i="1"/>
  <c r="BO3903" i="1"/>
  <c r="BO3899" i="1"/>
  <c r="BO3898" i="1"/>
  <c r="BO3896" i="1"/>
  <c r="BO3895" i="1"/>
  <c r="BO3894" i="1"/>
  <c r="BO3893" i="1"/>
  <c r="BO3892" i="1"/>
  <c r="BO3891" i="1"/>
  <c r="BO3890" i="1"/>
  <c r="BO3889" i="1"/>
  <c r="BO3888" i="1"/>
  <c r="BO3887" i="1"/>
  <c r="BO3886" i="1"/>
  <c r="BO3885" i="1"/>
  <c r="BO3882" i="1"/>
  <c r="BO3881" i="1"/>
  <c r="BO3879" i="1"/>
  <c r="BO3878" i="1"/>
  <c r="BO3877" i="1"/>
  <c r="BO3876" i="1"/>
  <c r="BO3875" i="1"/>
  <c r="BO3870" i="1"/>
  <c r="BO3869" i="1"/>
  <c r="BO3866" i="1"/>
  <c r="BO3865" i="1"/>
  <c r="BO3864" i="1"/>
  <c r="BO3863" i="1"/>
  <c r="BO3861" i="1"/>
  <c r="BO3859" i="1"/>
  <c r="BO3856" i="1"/>
  <c r="BO3854" i="1"/>
  <c r="BO3853" i="1"/>
  <c r="BO3852" i="1"/>
  <c r="BO3849" i="1"/>
  <c r="BO3848" i="1"/>
  <c r="BO3847" i="1"/>
  <c r="BO3846" i="1"/>
  <c r="BO3843" i="1"/>
  <c r="BO3838" i="1"/>
  <c r="BO3837" i="1"/>
  <c r="BO3836" i="1"/>
  <c r="BO3833" i="1"/>
  <c r="BO3832" i="1"/>
  <c r="BO3831" i="1"/>
  <c r="BO3830" i="1"/>
  <c r="BO3829" i="1"/>
  <c r="BO3827" i="1"/>
  <c r="BO3826" i="1"/>
  <c r="BO3825" i="1"/>
  <c r="BO3824" i="1"/>
  <c r="BO3821" i="1"/>
  <c r="BO3819" i="1"/>
  <c r="BO3818" i="1"/>
  <c r="BO3817" i="1"/>
  <c r="BO3816" i="1"/>
  <c r="BO3814" i="1"/>
  <c r="BO3813" i="1"/>
  <c r="BO3812" i="1"/>
  <c r="BO3809" i="1"/>
  <c r="BO3806" i="1"/>
  <c r="BO3804" i="1"/>
  <c r="BO3803" i="1"/>
  <c r="BO3801" i="1"/>
  <c r="BO3800" i="1"/>
  <c r="BO3799" i="1"/>
  <c r="BO3798" i="1"/>
  <c r="BO3796" i="1"/>
  <c r="BO3795" i="1"/>
  <c r="BO3794" i="1"/>
  <c r="BO3793" i="1"/>
  <c r="BO3792" i="1"/>
  <c r="BO3791" i="1"/>
  <c r="BO3789" i="1"/>
  <c r="BO3788" i="1"/>
  <c r="BO3785" i="1"/>
  <c r="BO3784" i="1"/>
  <c r="BO3783" i="1"/>
  <c r="BO3782" i="1"/>
  <c r="BO3781" i="1"/>
  <c r="BO3780" i="1"/>
  <c r="BO3779" i="1"/>
  <c r="BO3778" i="1"/>
  <c r="BO3775" i="1"/>
  <c r="BO3772" i="1"/>
  <c r="BO3771" i="1"/>
  <c r="BO3769" i="1"/>
  <c r="BO3767" i="1"/>
  <c r="BO3763" i="1"/>
  <c r="BO3762" i="1"/>
  <c r="BO3757" i="1"/>
  <c r="BO3755" i="1"/>
  <c r="BO3754" i="1"/>
  <c r="BO3753" i="1"/>
  <c r="BO3751" i="1"/>
  <c r="BO3749" i="1"/>
  <c r="BO3744" i="1"/>
  <c r="BO3743" i="1"/>
  <c r="BO3742" i="1"/>
  <c r="BO3741" i="1"/>
  <c r="BO3738" i="1"/>
  <c r="BO3736" i="1"/>
  <c r="BO3734" i="1"/>
  <c r="BO3733" i="1"/>
  <c r="BO3732" i="1"/>
  <c r="BO3731" i="1"/>
  <c r="BO3729" i="1"/>
  <c r="BO3725" i="1"/>
  <c r="BO3724" i="1"/>
  <c r="BO3722" i="1"/>
  <c r="BO3721" i="1"/>
  <c r="BO3720" i="1"/>
  <c r="BO3719" i="1"/>
  <c r="BO3717" i="1"/>
  <c r="BO3716" i="1"/>
  <c r="BO3714" i="1"/>
  <c r="BO3711" i="1"/>
  <c r="BO3710" i="1"/>
  <c r="BO3709" i="1"/>
  <c r="BO3704" i="1"/>
  <c r="BO3701" i="1"/>
  <c r="BO3700" i="1"/>
  <c r="BO3697" i="1"/>
  <c r="BO3696" i="1"/>
  <c r="BO3695" i="1"/>
  <c r="BO3694" i="1"/>
  <c r="BO3693" i="1"/>
  <c r="BO3692" i="1"/>
  <c r="BO3691" i="1"/>
  <c r="BO3686" i="1"/>
  <c r="BO3685" i="1"/>
  <c r="BO3683" i="1"/>
  <c r="BO3682" i="1"/>
  <c r="BO3681" i="1"/>
  <c r="BO3678" i="1"/>
  <c r="BO3675" i="1"/>
  <c r="BO3673" i="1"/>
  <c r="BO3672" i="1"/>
  <c r="BO3671" i="1"/>
  <c r="BO3670" i="1"/>
  <c r="BO3668" i="1"/>
  <c r="BO3667" i="1"/>
  <c r="BO3665" i="1"/>
  <c r="BO3664" i="1"/>
  <c r="BO3663" i="1"/>
  <c r="BO3662" i="1"/>
  <c r="BO3661" i="1"/>
  <c r="BO3660" i="1"/>
  <c r="BO3659" i="1"/>
  <c r="BO3658" i="1"/>
  <c r="BO3657" i="1"/>
  <c r="BO3654" i="1"/>
  <c r="BO3653" i="1"/>
  <c r="BO3651" i="1"/>
  <c r="BO3649" i="1"/>
  <c r="BO3648" i="1"/>
  <c r="BO3643" i="1"/>
  <c r="BO3642" i="1"/>
  <c r="BO3641" i="1"/>
  <c r="BO3639" i="1"/>
  <c r="BO3636" i="1"/>
  <c r="BO3635" i="1"/>
  <c r="BO3634" i="1"/>
  <c r="BO3633" i="1"/>
  <c r="BO3632" i="1"/>
  <c r="BO3630" i="1"/>
  <c r="BO3629" i="1"/>
  <c r="BO3628" i="1"/>
  <c r="BO3626" i="1"/>
  <c r="BO3625" i="1"/>
  <c r="BO3623" i="1"/>
  <c r="BO3622" i="1"/>
  <c r="BO3621" i="1"/>
  <c r="BO3619" i="1"/>
  <c r="BO3618" i="1"/>
  <c r="BO3617" i="1"/>
  <c r="BO3616" i="1"/>
  <c r="BO3615" i="1"/>
  <c r="BO3614" i="1"/>
  <c r="BO3613" i="1"/>
  <c r="BO3612" i="1"/>
  <c r="BO3611" i="1"/>
  <c r="BO3610" i="1"/>
  <c r="BO3609" i="1"/>
  <c r="BO3607" i="1"/>
  <c r="BO3606" i="1"/>
  <c r="BO3605" i="1"/>
  <c r="BO3604" i="1"/>
  <c r="BO3603" i="1"/>
  <c r="BO3601" i="1"/>
  <c r="BO3599" i="1"/>
  <c r="BO3595" i="1"/>
  <c r="BO3593" i="1"/>
  <c r="BO3592" i="1"/>
  <c r="BO3589" i="1"/>
  <c r="BO3588" i="1"/>
  <c r="BO3587" i="1"/>
  <c r="BO3586" i="1"/>
  <c r="BO3584" i="1"/>
  <c r="BO3581" i="1"/>
  <c r="BO3580" i="1"/>
  <c r="BO3578" i="1"/>
  <c r="BO3577" i="1"/>
  <c r="BO3576" i="1"/>
  <c r="BO3574" i="1"/>
  <c r="BO3572" i="1"/>
  <c r="BO3571" i="1"/>
  <c r="BO3569" i="1"/>
  <c r="BO3568" i="1"/>
  <c r="BO3567" i="1"/>
  <c r="BO3566" i="1"/>
  <c r="BO3564" i="1"/>
  <c r="BO3561" i="1"/>
  <c r="BO3560" i="1"/>
  <c r="BO3559" i="1"/>
  <c r="BO3558" i="1"/>
  <c r="BO3556" i="1"/>
  <c r="BO3553" i="1"/>
  <c r="BO3552" i="1"/>
  <c r="BO3551" i="1"/>
  <c r="BO3550" i="1"/>
  <c r="BO3547" i="1"/>
  <c r="BO3545" i="1"/>
  <c r="BO3544" i="1"/>
  <c r="BO3542" i="1"/>
  <c r="BO3541" i="1"/>
  <c r="BO3539" i="1"/>
  <c r="BO3538" i="1"/>
  <c r="BO3536" i="1"/>
  <c r="BO3535" i="1"/>
  <c r="BO3534" i="1"/>
  <c r="BO3533" i="1"/>
  <c r="BO3532" i="1"/>
  <c r="BO3531" i="1"/>
  <c r="BO3530" i="1"/>
  <c r="BO3529" i="1"/>
  <c r="BO3528" i="1"/>
  <c r="BO3527" i="1"/>
  <c r="BO3526" i="1"/>
  <c r="BO3524" i="1"/>
  <c r="BO3523" i="1"/>
  <c r="BO3522" i="1"/>
  <c r="BO3521" i="1"/>
  <c r="BO3519" i="1"/>
  <c r="BO3518" i="1"/>
  <c r="BO3517" i="1"/>
  <c r="BO3515" i="1"/>
  <c r="BO3514" i="1"/>
  <c r="BO3513" i="1"/>
  <c r="BO3512" i="1"/>
  <c r="BO3511" i="1"/>
  <c r="BO3510" i="1"/>
  <c r="BO3509" i="1"/>
  <c r="BO3508" i="1"/>
  <c r="BO3507" i="1"/>
  <c r="BO3505" i="1"/>
  <c r="BO3504" i="1"/>
  <c r="BO3503" i="1"/>
  <c r="BO3502" i="1"/>
  <c r="BO3500" i="1"/>
  <c r="BO3499" i="1"/>
  <c r="BO3498" i="1"/>
  <c r="BO3497" i="1"/>
  <c r="BO3496" i="1"/>
  <c r="BO3495" i="1"/>
  <c r="BO3494" i="1"/>
  <c r="BO3492" i="1"/>
  <c r="BO3491" i="1"/>
  <c r="BO3490" i="1"/>
  <c r="BO3488" i="1"/>
  <c r="BO3486" i="1"/>
  <c r="BO3485" i="1"/>
  <c r="BO3484" i="1"/>
  <c r="BO3483" i="1"/>
  <c r="BO3482" i="1"/>
  <c r="BO3481" i="1"/>
  <c r="BO3479" i="1"/>
  <c r="BO3478" i="1"/>
  <c r="BO3477" i="1"/>
  <c r="BO3476" i="1"/>
  <c r="BO3473" i="1"/>
  <c r="BO3472" i="1"/>
  <c r="BO3471" i="1"/>
  <c r="BO3470" i="1"/>
  <c r="BO3468" i="1"/>
  <c r="BO3467" i="1"/>
  <c r="BO3464" i="1"/>
  <c r="BO3463" i="1"/>
  <c r="BO3462" i="1"/>
  <c r="BO3459" i="1"/>
  <c r="BO3458" i="1"/>
  <c r="BO3457" i="1"/>
  <c r="BO3454" i="1"/>
  <c r="BO3453" i="1"/>
  <c r="BO3451" i="1"/>
  <c r="BO3448" i="1"/>
  <c r="BO3447" i="1"/>
  <c r="BO3446" i="1"/>
  <c r="BO3445" i="1"/>
  <c r="BO3443" i="1"/>
  <c r="BO3442" i="1"/>
  <c r="BO3441" i="1"/>
  <c r="BO3440" i="1"/>
  <c r="BO3437" i="1"/>
  <c r="BO3435" i="1"/>
  <c r="BO3433" i="1"/>
  <c r="BO3432" i="1"/>
  <c r="BO3431" i="1"/>
  <c r="BO3430" i="1"/>
  <c r="BO3428" i="1"/>
  <c r="BO3427" i="1"/>
  <c r="BO3425" i="1"/>
  <c r="BO3423" i="1"/>
  <c r="BO3420" i="1"/>
  <c r="BO3419" i="1"/>
  <c r="BO3417" i="1"/>
  <c r="BO3414" i="1"/>
  <c r="BO3413" i="1"/>
  <c r="BO3411" i="1"/>
  <c r="BO3409" i="1"/>
  <c r="BO3406" i="1"/>
  <c r="BO3405" i="1"/>
  <c r="BO3403" i="1"/>
  <c r="BO3401" i="1"/>
  <c r="BO3400" i="1"/>
  <c r="BO3399" i="1"/>
  <c r="BO3397" i="1"/>
  <c r="BO3392" i="1"/>
  <c r="BO3391" i="1"/>
  <c r="BO3389" i="1"/>
  <c r="BO3388" i="1"/>
  <c r="BO3387" i="1"/>
  <c r="BO3385" i="1"/>
  <c r="BO3380" i="1"/>
  <c r="BO3379" i="1"/>
  <c r="BO3376" i="1"/>
  <c r="BO3375" i="1"/>
  <c r="BO3373" i="1"/>
  <c r="BO3371" i="1"/>
  <c r="BO3370" i="1"/>
  <c r="BO3369" i="1"/>
  <c r="BO3364" i="1"/>
  <c r="BO3363" i="1"/>
  <c r="BO3359" i="1"/>
  <c r="BO3355" i="1"/>
  <c r="BO3353" i="1"/>
  <c r="BO3352" i="1"/>
  <c r="BO3351" i="1"/>
  <c r="BO3350" i="1"/>
  <c r="BO3349" i="1"/>
  <c r="BO3348" i="1"/>
  <c r="BO3347" i="1"/>
  <c r="BO3345" i="1"/>
  <c r="BO3342" i="1"/>
  <c r="BO3341" i="1"/>
  <c r="BO3338" i="1"/>
  <c r="BO3337" i="1"/>
  <c r="BO3336" i="1"/>
  <c r="BO3335" i="1"/>
  <c r="BO3332" i="1"/>
  <c r="BO3328" i="1"/>
  <c r="BO3326" i="1"/>
  <c r="BO3325" i="1"/>
  <c r="BO3322" i="1"/>
  <c r="BO3321" i="1"/>
  <c r="BO3320" i="1"/>
  <c r="BO3319" i="1"/>
  <c r="BO3318" i="1"/>
  <c r="BO3317" i="1"/>
  <c r="BO3315" i="1"/>
  <c r="BO3314" i="1"/>
  <c r="BO3308" i="1"/>
  <c r="BO3307" i="1"/>
  <c r="BO3306" i="1"/>
  <c r="BO3305" i="1"/>
  <c r="BO3304" i="1"/>
  <c r="BO3303" i="1"/>
  <c r="BO3300" i="1"/>
  <c r="BO3299" i="1"/>
  <c r="BO3298" i="1"/>
  <c r="BO3297" i="1"/>
  <c r="BO3293" i="1"/>
  <c r="BO3290" i="1"/>
  <c r="BO3287" i="1"/>
  <c r="BO3285" i="1"/>
  <c r="BO3281" i="1"/>
  <c r="BO3280" i="1"/>
  <c r="BO3278" i="1"/>
  <c r="BO3277" i="1"/>
  <c r="BO3275" i="1"/>
  <c r="BO3274" i="1"/>
  <c r="BO3273" i="1"/>
  <c r="BO3266" i="1"/>
  <c r="BO3264" i="1"/>
  <c r="BO3263" i="1"/>
  <c r="BO3262" i="1"/>
  <c r="BO3261" i="1"/>
  <c r="BO3259" i="1"/>
  <c r="BO3257" i="1"/>
  <c r="BO3256" i="1"/>
  <c r="BO3254" i="1"/>
  <c r="BO3252" i="1"/>
  <c r="BO3249" i="1"/>
  <c r="BO3248" i="1"/>
  <c r="BO3247" i="1"/>
  <c r="BO3246" i="1"/>
  <c r="BO3244" i="1"/>
  <c r="BO3243" i="1"/>
  <c r="BO3237" i="1"/>
  <c r="BO3236" i="1"/>
  <c r="BO3235" i="1"/>
  <c r="BO3234" i="1"/>
  <c r="BO3232" i="1"/>
  <c r="BO3231" i="1"/>
  <c r="BO3230" i="1"/>
  <c r="BO3229" i="1"/>
  <c r="BO3226" i="1"/>
  <c r="BO3225" i="1"/>
  <c r="BO3224" i="1"/>
  <c r="BO3223" i="1"/>
  <c r="BO3222" i="1"/>
  <c r="BO3219" i="1"/>
  <c r="BO3218" i="1"/>
  <c r="BO3217" i="1"/>
  <c r="BO3215" i="1"/>
  <c r="BO3210" i="1"/>
  <c r="BO3208" i="1"/>
  <c r="BO3206" i="1"/>
  <c r="BO3204" i="1"/>
  <c r="BO3202" i="1"/>
  <c r="BO3201" i="1"/>
  <c r="BO3198" i="1"/>
  <c r="BO3197" i="1"/>
  <c r="BO3195" i="1"/>
  <c r="BO3192" i="1"/>
  <c r="BO3186" i="1"/>
  <c r="BO3179" i="1"/>
  <c r="BO3177" i="1"/>
  <c r="BO3175" i="1"/>
  <c r="BO3173" i="1"/>
  <c r="BO3171" i="1"/>
  <c r="BO3170" i="1"/>
  <c r="BO3167" i="1"/>
  <c r="BO3164" i="1"/>
  <c r="BO3163" i="1"/>
  <c r="BO3158" i="1"/>
  <c r="BO3156" i="1"/>
  <c r="BO3153" i="1"/>
  <c r="BO3152" i="1"/>
  <c r="BO3149" i="1"/>
  <c r="BO3148" i="1"/>
  <c r="BO3147" i="1"/>
  <c r="BO3146" i="1"/>
  <c r="BO3144" i="1"/>
  <c r="BO3143" i="1"/>
  <c r="BO3142" i="1"/>
  <c r="BO3141" i="1"/>
  <c r="BO3138" i="1"/>
  <c r="BO3136" i="1"/>
  <c r="BO3135" i="1"/>
  <c r="BO3131" i="1"/>
  <c r="BO3130" i="1"/>
  <c r="BO3128" i="1"/>
  <c r="BO3127" i="1"/>
  <c r="BO3123" i="1"/>
  <c r="BO3122" i="1"/>
  <c r="BO3121" i="1"/>
  <c r="BO3120" i="1"/>
  <c r="BO3117" i="1"/>
  <c r="BO3116" i="1"/>
  <c r="BO3114" i="1"/>
  <c r="BO3113" i="1"/>
  <c r="BO3111" i="1"/>
  <c r="BO3109" i="1"/>
  <c r="BO3108" i="1"/>
  <c r="BO3107" i="1"/>
  <c r="BO3105" i="1"/>
  <c r="BO3104" i="1"/>
  <c r="BO3103" i="1"/>
  <c r="BO3101" i="1"/>
  <c r="BO3099" i="1"/>
  <c r="BO3096" i="1"/>
  <c r="BO3093" i="1"/>
  <c r="BO3091" i="1"/>
  <c r="BO3090" i="1"/>
  <c r="BO3089" i="1"/>
  <c r="BO3087" i="1"/>
  <c r="BO3086" i="1"/>
  <c r="BO3084" i="1"/>
  <c r="BO3080" i="1"/>
  <c r="BO3079" i="1"/>
  <c r="BO3078" i="1"/>
  <c r="BO3076" i="1"/>
  <c r="BO3075" i="1"/>
  <c r="BO3074" i="1"/>
  <c r="BO3072" i="1"/>
  <c r="BO3071" i="1"/>
  <c r="BO3069" i="1"/>
  <c r="BO3068" i="1"/>
  <c r="BO3067" i="1"/>
  <c r="BO3065" i="1"/>
  <c r="BO3060" i="1"/>
  <c r="BO3059" i="1"/>
  <c r="BO3058" i="1"/>
  <c r="BO3057" i="1"/>
  <c r="BO3054" i="1"/>
  <c r="BO3053" i="1"/>
  <c r="BO3052" i="1"/>
  <c r="BO3051" i="1"/>
  <c r="BO3049" i="1"/>
  <c r="BO3048" i="1"/>
  <c r="BO3045" i="1"/>
  <c r="BO3044" i="1"/>
  <c r="BO3041" i="1"/>
  <c r="BO3039" i="1"/>
  <c r="BO3038" i="1"/>
  <c r="BO3037" i="1"/>
  <c r="BO3034" i="1"/>
  <c r="BO3033" i="1"/>
  <c r="BO3031" i="1"/>
  <c r="BO3030" i="1"/>
  <c r="BO3029" i="1"/>
  <c r="BO3025" i="1"/>
  <c r="BO3024" i="1"/>
  <c r="BO3023" i="1"/>
  <c r="BO3022" i="1"/>
  <c r="BO3021" i="1"/>
  <c r="BO3018" i="1"/>
  <c r="BO3017" i="1"/>
  <c r="BO3016" i="1"/>
  <c r="BO3015" i="1"/>
  <c r="BO3014" i="1"/>
  <c r="BO3011" i="1"/>
  <c r="BO3009" i="1"/>
  <c r="BO3006" i="1"/>
  <c r="BO3005" i="1"/>
  <c r="BO3003" i="1"/>
  <c r="BO3000" i="1"/>
  <c r="BO2998" i="1"/>
  <c r="BO2997" i="1"/>
  <c r="BO2995" i="1"/>
  <c r="BO2994" i="1"/>
  <c r="BO2993" i="1"/>
  <c r="BO2992" i="1"/>
  <c r="BO2988" i="1"/>
  <c r="BO2987" i="1"/>
  <c r="BO2984" i="1"/>
  <c r="BO2982" i="1"/>
  <c r="BO2981" i="1"/>
  <c r="BO2980" i="1"/>
  <c r="BO2977" i="1"/>
  <c r="BO2976" i="1"/>
  <c r="BO2975" i="1"/>
  <c r="BO2974" i="1"/>
  <c r="BO2972" i="1"/>
  <c r="BO2971" i="1"/>
  <c r="BO2970" i="1"/>
  <c r="BO2969" i="1"/>
  <c r="BO2967" i="1"/>
  <c r="BO2966" i="1"/>
  <c r="BO2960" i="1"/>
  <c r="BO2959" i="1"/>
  <c r="BO2956" i="1"/>
  <c r="BO2955" i="1"/>
  <c r="BO2954" i="1"/>
  <c r="BO2953" i="1"/>
  <c r="BO2952" i="1"/>
  <c r="BO2949" i="1"/>
  <c r="BO2946" i="1"/>
  <c r="BO2945" i="1"/>
  <c r="BO2944" i="1"/>
  <c r="BO2943" i="1"/>
  <c r="BO2942" i="1"/>
  <c r="BO2941" i="1"/>
  <c r="BO2939" i="1"/>
  <c r="BO2938" i="1"/>
  <c r="BO2935" i="1"/>
  <c r="BO2934" i="1"/>
  <c r="BO2933" i="1"/>
  <c r="BO2930" i="1"/>
  <c r="BO2929" i="1"/>
  <c r="BO2927" i="1"/>
  <c r="BO2926" i="1"/>
  <c r="BO2925" i="1"/>
  <c r="BO2924" i="1"/>
  <c r="BO2921" i="1"/>
  <c r="BO2920" i="1"/>
  <c r="BO2919" i="1"/>
  <c r="BO2915" i="1"/>
  <c r="BO2912" i="1"/>
  <c r="BO2910" i="1"/>
  <c r="BO2908" i="1"/>
  <c r="BO2907" i="1"/>
  <c r="BO2906" i="1"/>
  <c r="BO2905" i="1"/>
  <c r="BO2904" i="1"/>
  <c r="BO2902" i="1"/>
  <c r="BO2901" i="1"/>
  <c r="BO2900" i="1"/>
  <c r="BO2899" i="1"/>
  <c r="BO2898" i="1"/>
  <c r="BO2896" i="1"/>
  <c r="BO2894" i="1"/>
  <c r="BO2893" i="1"/>
  <c r="BO2890" i="1"/>
  <c r="BO2889" i="1"/>
  <c r="BO2888" i="1"/>
  <c r="BO2887" i="1"/>
  <c r="BO2885" i="1"/>
  <c r="BO2884" i="1"/>
  <c r="BO2882" i="1"/>
  <c r="BO2881" i="1"/>
  <c r="BO2880" i="1"/>
  <c r="BO2878" i="1"/>
  <c r="BO2877" i="1"/>
  <c r="BO2876" i="1"/>
  <c r="BO2875" i="1"/>
  <c r="BO2872" i="1"/>
  <c r="BO2870" i="1"/>
  <c r="BO2869" i="1"/>
  <c r="BO2867" i="1"/>
  <c r="BO2865" i="1"/>
  <c r="BO2864" i="1"/>
  <c r="BO2863" i="1"/>
  <c r="BO2862" i="1"/>
  <c r="BO2859" i="1"/>
  <c r="BO2858" i="1"/>
  <c r="BO2857" i="1"/>
  <c r="BO2856" i="1"/>
  <c r="BO2855" i="1"/>
  <c r="BO2853" i="1"/>
  <c r="BO2852" i="1"/>
  <c r="BO2849" i="1"/>
  <c r="BO2848" i="1"/>
  <c r="BO2845" i="1"/>
  <c r="BO2838" i="1"/>
  <c r="BO2836" i="1"/>
  <c r="BO2835" i="1"/>
  <c r="BO2831" i="1"/>
  <c r="BO2829" i="1"/>
  <c r="BO2826" i="1"/>
  <c r="BO2825" i="1"/>
  <c r="BO2824" i="1"/>
  <c r="BO2821" i="1"/>
  <c r="BO2819" i="1"/>
  <c r="BO2817" i="1"/>
  <c r="BO2815" i="1"/>
  <c r="BO2813" i="1"/>
  <c r="BO2812" i="1"/>
  <c r="BO2811" i="1"/>
  <c r="BO2810" i="1"/>
  <c r="BO2808" i="1"/>
  <c r="BO2807" i="1"/>
  <c r="BO2806" i="1"/>
  <c r="BO2804" i="1"/>
  <c r="BO2803" i="1"/>
  <c r="BO2802" i="1"/>
  <c r="BO2801" i="1"/>
  <c r="BO2800" i="1"/>
  <c r="BO2797" i="1"/>
  <c r="BO2796" i="1"/>
  <c r="BO2792" i="1"/>
  <c r="BO2790" i="1"/>
  <c r="BO2789" i="1"/>
  <c r="BO2787" i="1"/>
  <c r="BO2784" i="1"/>
  <c r="BO2783" i="1"/>
  <c r="BO2781" i="1"/>
  <c r="BO2780" i="1"/>
  <c r="BO2779" i="1"/>
  <c r="BO2778" i="1"/>
  <c r="BO2777" i="1"/>
  <c r="BO2773" i="1"/>
  <c r="BO2771" i="1"/>
  <c r="BO2770" i="1"/>
  <c r="BO2768" i="1"/>
  <c r="BO2767" i="1"/>
  <c r="BO2766" i="1"/>
  <c r="BO2764" i="1"/>
  <c r="BO2762" i="1"/>
  <c r="BO2761" i="1"/>
  <c r="BO2760" i="1"/>
  <c r="BO2759" i="1"/>
  <c r="BO2758" i="1"/>
  <c r="BO2757" i="1"/>
  <c r="BO2756" i="1"/>
  <c r="BO2755" i="1"/>
  <c r="BO2753" i="1"/>
  <c r="BO2752" i="1"/>
  <c r="BO2749" i="1"/>
  <c r="BO2746" i="1"/>
  <c r="BO2745" i="1"/>
  <c r="BO2744" i="1"/>
  <c r="BO2743" i="1"/>
  <c r="BO2742" i="1"/>
  <c r="BO2736" i="1"/>
  <c r="BO2735" i="1"/>
  <c r="BO2734" i="1"/>
  <c r="BO2732" i="1"/>
  <c r="BO2730" i="1"/>
  <c r="BO2729" i="1"/>
  <c r="BO2727" i="1"/>
  <c r="BO2726" i="1"/>
  <c r="BO2723" i="1"/>
  <c r="BO2722" i="1"/>
  <c r="BO2719" i="1"/>
  <c r="BO2718" i="1"/>
  <c r="BO2717" i="1"/>
  <c r="BO2711" i="1"/>
  <c r="BO2710" i="1"/>
  <c r="BO2708" i="1"/>
  <c r="BO2705" i="1"/>
  <c r="BO2703" i="1"/>
  <c r="BO2701" i="1"/>
  <c r="BO2699" i="1"/>
  <c r="BO2698" i="1"/>
  <c r="BO2697" i="1"/>
  <c r="BO2696" i="1"/>
  <c r="BO2695" i="1"/>
  <c r="BO2694" i="1"/>
  <c r="BO2687" i="1"/>
  <c r="BO2684" i="1"/>
  <c r="BO2682" i="1"/>
  <c r="BO2681" i="1"/>
  <c r="BO2676" i="1"/>
  <c r="BO2675" i="1"/>
  <c r="BO2673" i="1"/>
  <c r="BO2670" i="1"/>
  <c r="BO2667" i="1"/>
  <c r="BO2666" i="1"/>
  <c r="BO2665" i="1"/>
  <c r="BO2664" i="1"/>
  <c r="BO2662" i="1"/>
  <c r="BO2660" i="1"/>
  <c r="BO2656" i="1"/>
  <c r="BO2652" i="1"/>
  <c r="BO2646" i="1"/>
  <c r="BO2644" i="1"/>
  <c r="BO2643" i="1"/>
  <c r="BO2641" i="1"/>
  <c r="BO2639" i="1"/>
  <c r="BO2637" i="1"/>
  <c r="BO2635" i="1"/>
  <c r="BO2629" i="1"/>
  <c r="BO2627" i="1"/>
  <c r="BO2624" i="1"/>
  <c r="BO2623" i="1"/>
  <c r="BO2621" i="1"/>
  <c r="BO2620" i="1"/>
  <c r="BO2618" i="1"/>
  <c r="BO2616" i="1"/>
  <c r="BO2613" i="1"/>
  <c r="BO2611" i="1"/>
  <c r="BO2609" i="1"/>
  <c r="BO2608" i="1"/>
  <c r="BO2603" i="1"/>
  <c r="BO2598" i="1"/>
  <c r="BO2597" i="1"/>
  <c r="BO2595" i="1"/>
  <c r="BO2593" i="1"/>
  <c r="BO2587" i="1"/>
  <c r="BO2586" i="1"/>
  <c r="BO2585" i="1"/>
  <c r="BO2582" i="1"/>
  <c r="BO2581" i="1"/>
  <c r="BO2579" i="1"/>
  <c r="BO2577" i="1"/>
  <c r="BO2574" i="1"/>
  <c r="BO2571" i="1"/>
  <c r="BO2568" i="1"/>
  <c r="BO2566" i="1"/>
  <c r="BO2565" i="1"/>
  <c r="BO2564" i="1"/>
  <c r="BO2562" i="1"/>
  <c r="BO2561" i="1"/>
  <c r="BO2556" i="1"/>
  <c r="BO2555" i="1"/>
  <c r="BO2554" i="1"/>
  <c r="BO2551" i="1"/>
  <c r="BO2550" i="1"/>
  <c r="BO2549" i="1"/>
  <c r="BO2538" i="1"/>
  <c r="BO2536" i="1"/>
  <c r="BO2534" i="1"/>
  <c r="BO2529" i="1"/>
  <c r="BO2528" i="1"/>
  <c r="BO2525" i="1"/>
  <c r="BO2524" i="1"/>
  <c r="BO2521" i="1"/>
  <c r="BO2520" i="1"/>
  <c r="BO2518" i="1"/>
  <c r="BO2513" i="1"/>
  <c r="BO2512" i="1"/>
  <c r="BO2508" i="1"/>
  <c r="BO2504" i="1"/>
  <c r="BO2500" i="1"/>
  <c r="BO2495" i="1"/>
  <c r="BO2493" i="1"/>
  <c r="BO2490" i="1"/>
  <c r="BO2488" i="1"/>
  <c r="BO2486" i="1"/>
  <c r="BO2480" i="1"/>
  <c r="BO2476" i="1"/>
  <c r="BO2474" i="1"/>
  <c r="BO2472" i="1"/>
  <c r="BO2469" i="1"/>
  <c r="BO2465" i="1"/>
  <c r="BO2464" i="1"/>
  <c r="BO2460" i="1"/>
  <c r="BO2455" i="1"/>
  <c r="BO2453" i="1"/>
  <c r="BO2451" i="1"/>
  <c r="BO2449" i="1"/>
  <c r="BO2448" i="1"/>
  <c r="BO2442" i="1"/>
  <c r="BO2441" i="1"/>
  <c r="BO2439" i="1"/>
  <c r="BO2437" i="1"/>
  <c r="BO2436" i="1"/>
  <c r="BO2435" i="1"/>
  <c r="BO2433" i="1"/>
  <c r="BO2431" i="1"/>
  <c r="BO2429" i="1"/>
  <c r="BO2426" i="1"/>
  <c r="BO2425" i="1"/>
  <c r="BO2422" i="1"/>
  <c r="BO2419" i="1"/>
  <c r="BO2418" i="1"/>
  <c r="BO2414" i="1"/>
  <c r="BO2413" i="1"/>
  <c r="BO2411" i="1"/>
  <c r="BO2410" i="1"/>
  <c r="BO2409" i="1"/>
  <c r="BO2407" i="1"/>
  <c r="BO2406" i="1"/>
  <c r="BO2403" i="1"/>
  <c r="BO2402" i="1"/>
  <c r="BO2400" i="1"/>
  <c r="BO2397" i="1"/>
  <c r="BO2394" i="1"/>
  <c r="BO2391" i="1"/>
  <c r="BO2390" i="1"/>
  <c r="BO2385" i="1"/>
  <c r="BO2384" i="1"/>
  <c r="BO2383" i="1"/>
  <c r="BO2381" i="1"/>
  <c r="BO2377" i="1"/>
  <c r="BO2375" i="1"/>
  <c r="BO2371" i="1"/>
  <c r="BO2361" i="1"/>
  <c r="BO2360" i="1"/>
  <c r="BO2358" i="1"/>
  <c r="BO2354" i="1"/>
  <c r="BO2353" i="1"/>
  <c r="BO2349" i="1"/>
  <c r="BO2348" i="1"/>
  <c r="BO2344" i="1"/>
  <c r="BO2340" i="1"/>
  <c r="BO2339" i="1"/>
  <c r="BO2338" i="1"/>
  <c r="BO2337" i="1"/>
  <c r="BO2335" i="1"/>
  <c r="BO2332" i="1"/>
  <c r="BO2331" i="1"/>
  <c r="BO2330" i="1"/>
  <c r="BO2328" i="1"/>
  <c r="BO2327" i="1"/>
  <c r="BO2323" i="1"/>
  <c r="BO2320" i="1"/>
  <c r="BO2319" i="1"/>
  <c r="BO2313" i="1"/>
  <c r="BO2311" i="1"/>
  <c r="BO2308" i="1"/>
  <c r="BO2303" i="1"/>
  <c r="BO2302" i="1"/>
  <c r="BO2301" i="1"/>
  <c r="BO2298" i="1"/>
  <c r="BO2295" i="1"/>
  <c r="BO2294" i="1"/>
  <c r="BO2290" i="1"/>
  <c r="BO2289" i="1"/>
  <c r="BO2285" i="1"/>
  <c r="BO2283" i="1"/>
  <c r="BO2279" i="1"/>
  <c r="BO2276" i="1"/>
  <c r="BO2275" i="1"/>
  <c r="BO2272" i="1"/>
  <c r="BO2268" i="1"/>
  <c r="BO2267" i="1"/>
  <c r="BO2265" i="1"/>
  <c r="BO2260" i="1"/>
  <c r="BO2254" i="1"/>
  <c r="BO2253" i="1"/>
  <c r="BO2252" i="1"/>
  <c r="BO2247" i="1"/>
  <c r="BO2246" i="1"/>
  <c r="BO2245" i="1"/>
  <c r="BO2242" i="1"/>
  <c r="BO2239" i="1"/>
  <c r="BO2238" i="1"/>
  <c r="BO2235" i="1"/>
  <c r="BO2230" i="1"/>
  <c r="BO2229" i="1"/>
  <c r="BO2227" i="1"/>
  <c r="BO2225" i="1"/>
  <c r="BO2223" i="1"/>
  <c r="BO2222" i="1"/>
  <c r="BO2221" i="1"/>
  <c r="BO2220" i="1"/>
  <c r="BO2214" i="1"/>
  <c r="BO2212" i="1"/>
  <c r="BO2207" i="1"/>
  <c r="BO2204" i="1"/>
  <c r="BO2195" i="1"/>
  <c r="BO2191" i="1"/>
  <c r="BO2189" i="1"/>
  <c r="BO2184" i="1"/>
  <c r="BO2181" i="1"/>
  <c r="BO2180" i="1"/>
  <c r="BO2179" i="1"/>
  <c r="BO2175" i="1"/>
  <c r="BO2168" i="1"/>
  <c r="BO2167" i="1"/>
  <c r="BO2164" i="1"/>
  <c r="BO2161" i="1"/>
  <c r="BO2159" i="1"/>
  <c r="BO2158" i="1"/>
  <c r="BO2155" i="1"/>
  <c r="BO2147" i="1"/>
  <c r="BO2144" i="1"/>
  <c r="BO2140" i="1"/>
  <c r="BO2137" i="1"/>
  <c r="BO2136" i="1"/>
  <c r="BO2134" i="1"/>
  <c r="BO2127" i="1"/>
  <c r="BO2125" i="1"/>
  <c r="BO2123" i="1"/>
  <c r="BO2121" i="1"/>
  <c r="BO2119" i="1"/>
  <c r="BO2118" i="1"/>
  <c r="BO2116" i="1"/>
  <c r="BO2115" i="1"/>
  <c r="BO2112" i="1"/>
  <c r="BO2108" i="1"/>
  <c r="BO2105" i="1"/>
  <c r="BO2103" i="1"/>
  <c r="BO2098" i="1"/>
  <c r="BO2097" i="1"/>
  <c r="BO2096" i="1"/>
  <c r="BO2092" i="1"/>
  <c r="BO2091" i="1"/>
  <c r="BO2089" i="1"/>
  <c r="BO2087" i="1"/>
  <c r="BO2086" i="1"/>
  <c r="BO2082" i="1"/>
  <c r="BO2081" i="1"/>
  <c r="BO2077" i="1"/>
  <c r="BO2076" i="1"/>
  <c r="BO2075" i="1"/>
  <c r="BO2074" i="1"/>
  <c r="BO2073" i="1"/>
  <c r="BO2072" i="1"/>
  <c r="BO2068" i="1"/>
  <c r="BO2067" i="1"/>
  <c r="BO2066" i="1"/>
  <c r="BO2063" i="1"/>
  <c r="BO2060" i="1"/>
  <c r="BO2057" i="1"/>
  <c r="BO2056" i="1"/>
  <c r="BO2054" i="1"/>
  <c r="BO2052" i="1"/>
  <c r="BO2051" i="1"/>
  <c r="BO2048" i="1"/>
  <c r="BO2047" i="1"/>
  <c r="BO2039" i="1"/>
  <c r="BO2037" i="1"/>
  <c r="BO2032" i="1"/>
  <c r="BO2031" i="1"/>
  <c r="BO2030" i="1"/>
  <c r="BO2029" i="1"/>
  <c r="BO2028" i="1"/>
  <c r="BO2027" i="1"/>
  <c r="BO2023" i="1"/>
  <c r="BO2020" i="1"/>
  <c r="BO2019" i="1"/>
  <c r="BO2017" i="1"/>
  <c r="BO2008" i="1"/>
  <c r="BO2007" i="1"/>
  <c r="BO2004" i="1"/>
  <c r="BO2003" i="1"/>
  <c r="BO1997" i="1"/>
  <c r="BO1996" i="1"/>
  <c r="BO1995" i="1"/>
  <c r="BO1992" i="1"/>
  <c r="BO1991" i="1"/>
  <c r="BO1989" i="1"/>
  <c r="BO1985" i="1"/>
  <c r="BO1984" i="1"/>
  <c r="BO1983" i="1"/>
  <c r="BO1977" i="1"/>
  <c r="BO1976" i="1"/>
  <c r="BO1973" i="1"/>
  <c r="BO1967" i="1"/>
  <c r="BO1962" i="1"/>
  <c r="BO1959" i="1"/>
  <c r="BO1956" i="1"/>
  <c r="BO1955" i="1"/>
  <c r="BO1948" i="1"/>
  <c r="BO1943" i="1"/>
  <c r="BO1942" i="1"/>
  <c r="BO1941" i="1"/>
  <c r="BO1937" i="1"/>
  <c r="BO1935" i="1"/>
  <c r="BO1929" i="1"/>
  <c r="BO1928" i="1"/>
  <c r="BO1923" i="1"/>
  <c r="BO1914" i="1"/>
  <c r="BO1913" i="1"/>
  <c r="BO1912" i="1"/>
  <c r="BO1910" i="1"/>
  <c r="BO1909" i="1"/>
  <c r="BO1908" i="1"/>
  <c r="BO1905" i="1"/>
  <c r="BO1901" i="1"/>
  <c r="BO1896" i="1"/>
  <c r="BO1895" i="1"/>
  <c r="BO1893" i="1"/>
  <c r="BO1885" i="1"/>
  <c r="BO1884" i="1"/>
  <c r="BO1881" i="1"/>
  <c r="BO1878" i="1"/>
  <c r="BO1875" i="1"/>
  <c r="BO1873" i="1"/>
  <c r="BO1872" i="1"/>
  <c r="BO1869" i="1"/>
  <c r="BO1864" i="1"/>
  <c r="BO1861" i="1"/>
  <c r="BO1857" i="1"/>
  <c r="BO1856" i="1"/>
  <c r="BO1855" i="1"/>
  <c r="BO1846" i="1"/>
  <c r="BO1845" i="1"/>
  <c r="BO1843" i="1"/>
  <c r="BO1839" i="1"/>
  <c r="BO1838" i="1"/>
  <c r="BO1835" i="1"/>
  <c r="BO1831" i="1"/>
  <c r="BO1830" i="1"/>
  <c r="BO1829" i="1"/>
  <c r="BO1825" i="1"/>
  <c r="BO1822" i="1"/>
  <c r="BO1819" i="1"/>
  <c r="BO1816" i="1"/>
  <c r="BO1813" i="1"/>
  <c r="BO1808" i="1"/>
  <c r="BO1805" i="1"/>
  <c r="BO1795" i="1"/>
  <c r="BO1792" i="1"/>
  <c r="BO1790" i="1"/>
  <c r="BO1789" i="1"/>
  <c r="BO1788" i="1"/>
  <c r="BO1787" i="1"/>
  <c r="BO1783" i="1"/>
  <c r="BO1777" i="1"/>
  <c r="BO1776" i="1"/>
  <c r="BO1770" i="1"/>
  <c r="BO1767" i="1"/>
  <c r="BO1763" i="1"/>
  <c r="BO1762" i="1"/>
  <c r="BO1758" i="1"/>
  <c r="BO1755" i="1"/>
  <c r="BO1751" i="1"/>
  <c r="BO1746" i="1"/>
  <c r="BO1745" i="1"/>
  <c r="BO1743" i="1"/>
  <c r="BO1738" i="1"/>
  <c r="BO1737" i="1"/>
  <c r="BO1733" i="1"/>
  <c r="BO1732" i="1"/>
  <c r="BO1731" i="1"/>
  <c r="BO1729" i="1"/>
  <c r="BO1726" i="1"/>
  <c r="BO1724" i="1"/>
  <c r="BO1722" i="1"/>
  <c r="BO1719" i="1"/>
  <c r="BO1718" i="1"/>
  <c r="BO1717" i="1"/>
  <c r="BO1716" i="1"/>
  <c r="BO1710" i="1"/>
  <c r="BO1709" i="1"/>
  <c r="BO1704" i="1"/>
  <c r="BO1703" i="1"/>
  <c r="BO1701" i="1"/>
  <c r="BO1699" i="1"/>
  <c r="BO1698" i="1"/>
  <c r="BO1696" i="1"/>
  <c r="BO1693" i="1"/>
  <c r="BO1691" i="1"/>
  <c r="BO1687" i="1"/>
  <c r="BO1686" i="1"/>
  <c r="BO1685" i="1"/>
  <c r="BO1684" i="1"/>
  <c r="BO1676" i="1"/>
  <c r="BO1675" i="1"/>
  <c r="BO1670" i="1"/>
  <c r="BO1667" i="1"/>
  <c r="BO1664" i="1"/>
  <c r="BO1663" i="1"/>
  <c r="BO1662" i="1"/>
  <c r="BO1660" i="1"/>
  <c r="BO1659" i="1"/>
  <c r="BO1652" i="1"/>
  <c r="BO1650" i="1"/>
  <c r="BO1649" i="1"/>
  <c r="BO1646" i="1"/>
  <c r="BO1643" i="1"/>
  <c r="BO1639" i="1"/>
  <c r="BO1636" i="1"/>
  <c r="BO1633" i="1"/>
  <c r="BO1630" i="1"/>
  <c r="BO1627" i="1"/>
  <c r="BO1625" i="1"/>
  <c r="BO1624" i="1"/>
  <c r="BO1622" i="1"/>
  <c r="BO1619" i="1"/>
  <c r="BO1617" i="1"/>
  <c r="BO1616" i="1"/>
  <c r="BO1610" i="1"/>
  <c r="BO1609" i="1"/>
  <c r="BO1608" i="1"/>
  <c r="BO1604" i="1"/>
  <c r="BO1603" i="1"/>
  <c r="BO1601" i="1"/>
  <c r="BO1598" i="1"/>
  <c r="BO1597" i="1"/>
  <c r="BO1596" i="1"/>
  <c r="BO1595" i="1"/>
  <c r="BO1591" i="1"/>
  <c r="BO1589" i="1"/>
  <c r="BO1587" i="1"/>
  <c r="BO1586" i="1"/>
  <c r="BO1581" i="1"/>
  <c r="BO1577" i="1"/>
  <c r="BO1576" i="1"/>
  <c r="BO1574" i="1"/>
  <c r="BO1572" i="1"/>
  <c r="BO1570" i="1"/>
  <c r="BO1569" i="1"/>
  <c r="BO1566" i="1"/>
  <c r="BO1563" i="1"/>
  <c r="BO1562" i="1"/>
  <c r="BO1559" i="1"/>
  <c r="BO1554" i="1"/>
  <c r="BO1550" i="1"/>
  <c r="BO1549" i="1"/>
  <c r="BO1544" i="1"/>
  <c r="BO1543" i="1"/>
  <c r="BO1540" i="1"/>
  <c r="BO1539" i="1"/>
  <c r="BO1537" i="1"/>
  <c r="BO1534" i="1"/>
  <c r="BO1533" i="1"/>
  <c r="BO1530" i="1"/>
  <c r="BO1528" i="1"/>
  <c r="BO1527" i="1"/>
  <c r="BO1524" i="1"/>
  <c r="BO1519" i="1"/>
  <c r="BO1517" i="1"/>
  <c r="BO1515" i="1"/>
  <c r="BO1512" i="1"/>
  <c r="BO1511" i="1"/>
  <c r="BO1508" i="1"/>
  <c r="BO1503" i="1"/>
  <c r="BO1499" i="1"/>
  <c r="BO1497" i="1"/>
  <c r="BO1495" i="1"/>
  <c r="BO1494" i="1"/>
  <c r="BO1493" i="1"/>
  <c r="BO1491" i="1"/>
  <c r="BO1488" i="1"/>
  <c r="BO1487" i="1"/>
  <c r="BO1481" i="1"/>
  <c r="BO1480" i="1"/>
  <c r="BO1478" i="1"/>
  <c r="BO1474" i="1"/>
  <c r="BO1472" i="1"/>
  <c r="BO1469" i="1"/>
  <c r="BO1467" i="1"/>
  <c r="BO1465" i="1"/>
  <c r="BO1464" i="1"/>
  <c r="BO1463" i="1"/>
  <c r="BO1462" i="1"/>
  <c r="BO1459" i="1"/>
  <c r="BO1455" i="1"/>
  <c r="BO1453" i="1"/>
  <c r="BO1452" i="1"/>
  <c r="BO1451" i="1"/>
  <c r="BO1449" i="1"/>
  <c r="BO1439" i="1"/>
  <c r="BO1437" i="1"/>
  <c r="BO1426" i="1"/>
  <c r="BO1422" i="1"/>
  <c r="BO1421" i="1"/>
  <c r="BO1414" i="1"/>
  <c r="BO1411" i="1"/>
  <c r="BO1407" i="1"/>
  <c r="BO1406" i="1"/>
  <c r="BO1401" i="1"/>
  <c r="BO1400" i="1"/>
  <c r="BO1398" i="1"/>
  <c r="BO1388" i="1"/>
  <c r="BO1387" i="1"/>
  <c r="BO1386" i="1"/>
  <c r="BO1379" i="1"/>
  <c r="BO1378" i="1"/>
  <c r="BO1375" i="1"/>
  <c r="BO1368" i="1"/>
  <c r="BO1367" i="1"/>
  <c r="BO1365" i="1"/>
  <c r="BO1354" i="1"/>
  <c r="BO1351" i="1"/>
  <c r="BO1350" i="1"/>
  <c r="BO1347" i="1"/>
  <c r="BO1342" i="1"/>
  <c r="BO1341" i="1"/>
  <c r="BO1337" i="1"/>
  <c r="BO1334" i="1"/>
  <c r="BO1332" i="1"/>
  <c r="BO1326" i="1"/>
  <c r="BO1322" i="1"/>
  <c r="BO1314" i="1"/>
  <c r="BO1312" i="1"/>
  <c r="BO1305" i="1"/>
  <c r="BO1283" i="1"/>
  <c r="BO1280" i="1"/>
  <c r="BO1275" i="1"/>
  <c r="BO1269" i="1"/>
  <c r="BO1265" i="1"/>
  <c r="BO1258" i="1"/>
  <c r="BO1252" i="1"/>
  <c r="BO1237" i="1"/>
  <c r="BO1235" i="1"/>
  <c r="BO1232" i="1"/>
  <c r="BO1228" i="1"/>
  <c r="BO1216" i="1"/>
  <c r="BO1215" i="1"/>
  <c r="BO1212" i="1"/>
  <c r="BO1210" i="1"/>
  <c r="BO1193" i="1"/>
  <c r="BO1164" i="1"/>
  <c r="BO1163" i="1"/>
  <c r="BO1160" i="1"/>
  <c r="BO1144" i="1"/>
  <c r="BO1134" i="1"/>
  <c r="BO1125" i="1"/>
  <c r="BO1113" i="1"/>
  <c r="BO1112" i="1"/>
  <c r="BO1108" i="1"/>
  <c r="BO1085" i="1"/>
  <c r="BO1082" i="1"/>
  <c r="BO1081" i="1"/>
  <c r="BO1070" i="1"/>
  <c r="BO1043" i="1"/>
  <c r="BO1033" i="1"/>
  <c r="BO1025" i="1"/>
  <c r="BO1023" i="1"/>
  <c r="BO1021" i="1"/>
  <c r="BO1017" i="1"/>
  <c r="BO1015" i="1"/>
  <c r="BO1000" i="1"/>
  <c r="BO971" i="1"/>
  <c r="BO957" i="1"/>
  <c r="BO951" i="1"/>
  <c r="BO946" i="1"/>
  <c r="BO945" i="1"/>
  <c r="BO944" i="1"/>
  <c r="BO943" i="1"/>
  <c r="BO919" i="1"/>
  <c r="BO917" i="1"/>
  <c r="BO916" i="1"/>
  <c r="BO903" i="1"/>
  <c r="BO902" i="1"/>
  <c r="BO898" i="1"/>
  <c r="BO892" i="1"/>
  <c r="BO890" i="1"/>
  <c r="BO886" i="1"/>
  <c r="BO877" i="1"/>
  <c r="BO869" i="1"/>
  <c r="BO867" i="1"/>
  <c r="BO860" i="1"/>
  <c r="BO851" i="1"/>
  <c r="BO846" i="1"/>
  <c r="BO844" i="1"/>
  <c r="BO842" i="1"/>
  <c r="BO839" i="1"/>
  <c r="BO837" i="1"/>
  <c r="BO833" i="1"/>
  <c r="BO832" i="1"/>
  <c r="BO828" i="1"/>
  <c r="BO827" i="1"/>
  <c r="BO825" i="1"/>
  <c r="BO816" i="1"/>
  <c r="BO812" i="1"/>
  <c r="BO811" i="1"/>
  <c r="BO809" i="1"/>
  <c r="BO808" i="1"/>
  <c r="BO804" i="1"/>
  <c r="BO801" i="1"/>
  <c r="BO800" i="1"/>
  <c r="BO794" i="1"/>
  <c r="BO793" i="1"/>
  <c r="BO782" i="1"/>
  <c r="BO780" i="1"/>
  <c r="BO778" i="1"/>
  <c r="BO766" i="1"/>
  <c r="BO762" i="1"/>
  <c r="BO761" i="1"/>
  <c r="BO760" i="1"/>
  <c r="BO758" i="1"/>
  <c r="BO755" i="1"/>
  <c r="BO753" i="1"/>
  <c r="BO752" i="1"/>
  <c r="BO749" i="1"/>
  <c r="BO748" i="1"/>
  <c r="BO747" i="1"/>
  <c r="BO740" i="1"/>
  <c r="BO738" i="1"/>
  <c r="BO736" i="1"/>
  <c r="BO735" i="1"/>
  <c r="BO734" i="1"/>
  <c r="BO733" i="1"/>
  <c r="BO728" i="1"/>
  <c r="BO727" i="1"/>
  <c r="BO726" i="1"/>
  <c r="BO721" i="1"/>
  <c r="BO717" i="1"/>
  <c r="BO713" i="1"/>
  <c r="BO709" i="1"/>
  <c r="BO708" i="1"/>
  <c r="BO707" i="1"/>
  <c r="BO695" i="1"/>
  <c r="BO693" i="1"/>
  <c r="BO690" i="1"/>
  <c r="BO689" i="1"/>
  <c r="BO688" i="1"/>
  <c r="BO687" i="1"/>
  <c r="BO678" i="1"/>
  <c r="BO676" i="1"/>
  <c r="BO667" i="1"/>
  <c r="BO658" i="1"/>
  <c r="BO653" i="1"/>
  <c r="BO650" i="1"/>
  <c r="BO643" i="1"/>
  <c r="BO640" i="1"/>
  <c r="BO625" i="1"/>
  <c r="BO623" i="1"/>
  <c r="BO621" i="1"/>
  <c r="BO605" i="1"/>
  <c r="BO602" i="1"/>
  <c r="BO576" i="1"/>
  <c r="BO570" i="1"/>
  <c r="BO566" i="1"/>
  <c r="BO561" i="1"/>
  <c r="BO557" i="1"/>
  <c r="BO546" i="1"/>
  <c r="BO538" i="1"/>
  <c r="BO537" i="1"/>
  <c r="BO535" i="1"/>
  <c r="BO530" i="1"/>
  <c r="BO529" i="1"/>
  <c r="BO527" i="1"/>
  <c r="BO522" i="1"/>
  <c r="BO519" i="1"/>
  <c r="BO515" i="1"/>
  <c r="BO514" i="1"/>
  <c r="BO508" i="1"/>
  <c r="BO505" i="1"/>
  <c r="BO497" i="1"/>
  <c r="BO490" i="1"/>
  <c r="BO488" i="1"/>
  <c r="BO473" i="1"/>
  <c r="BO466" i="1"/>
  <c r="BO462" i="1"/>
  <c r="BO460" i="1"/>
  <c r="BO459" i="1"/>
  <c r="BO458" i="1"/>
  <c r="BO453" i="1"/>
  <c r="BO448" i="1"/>
  <c r="BO447" i="1"/>
  <c r="BO446" i="1"/>
  <c r="BO445" i="1"/>
  <c r="BO443" i="1"/>
  <c r="BO439" i="1"/>
  <c r="BO434" i="1"/>
  <c r="BO431" i="1"/>
  <c r="BO429" i="1"/>
  <c r="BO420" i="1"/>
  <c r="BO417" i="1"/>
  <c r="BO414" i="1"/>
  <c r="BO413" i="1"/>
  <c r="BO412" i="1"/>
  <c r="BO411" i="1"/>
  <c r="BO410" i="1"/>
  <c r="BO407" i="1"/>
  <c r="BO406" i="1"/>
  <c r="BO404" i="1"/>
  <c r="BO402" i="1"/>
  <c r="BO399" i="1"/>
  <c r="BO397" i="1"/>
  <c r="BO396" i="1"/>
  <c r="BO394" i="1"/>
  <c r="BO391" i="1"/>
  <c r="BO390" i="1"/>
  <c r="BO387" i="1"/>
  <c r="BO386" i="1"/>
  <c r="BO385" i="1"/>
  <c r="BO379" i="1"/>
  <c r="BO373" i="1"/>
  <c r="BO372" i="1"/>
  <c r="BO371" i="1"/>
  <c r="BO366" i="1"/>
  <c r="BO365" i="1"/>
  <c r="BO364" i="1"/>
  <c r="BO355" i="1"/>
  <c r="BO354" i="1"/>
  <c r="BO353" i="1"/>
  <c r="BO352" i="1"/>
  <c r="BO350" i="1"/>
  <c r="BO347" i="1"/>
  <c r="BO346" i="1"/>
  <c r="BO345" i="1"/>
  <c r="BO342" i="1"/>
  <c r="BO341" i="1"/>
  <c r="BO336" i="1"/>
  <c r="BO330" i="1"/>
  <c r="BO329" i="1"/>
  <c r="BO324" i="1"/>
  <c r="BO321" i="1"/>
  <c r="BO319" i="1"/>
  <c r="BO318" i="1"/>
  <c r="BO314" i="1"/>
  <c r="BO308" i="1"/>
  <c r="BO307" i="1"/>
  <c r="BO306" i="1"/>
  <c r="BO305" i="1"/>
  <c r="BO303" i="1"/>
  <c r="BO295" i="1"/>
  <c r="BO291" i="1"/>
  <c r="BO290" i="1"/>
  <c r="BO286" i="1"/>
  <c r="BO285" i="1"/>
  <c r="BO280" i="1"/>
  <c r="BO266" i="1"/>
  <c r="BO265" i="1"/>
  <c r="BO261" i="1"/>
  <c r="BO250" i="1"/>
  <c r="BO241" i="1"/>
  <c r="BO236" i="1"/>
  <c r="BO230" i="1"/>
  <c r="BO217" i="1"/>
  <c r="BO212" i="1"/>
  <c r="BO210" i="1"/>
  <c r="BO206" i="1"/>
  <c r="BO191" i="1"/>
  <c r="BO190" i="1"/>
  <c r="BO189" i="1"/>
  <c r="BO184" i="1"/>
  <c r="BO171" i="1"/>
  <c r="BO166" i="1"/>
  <c r="BO165" i="1"/>
  <c r="BO163" i="1"/>
  <c r="BO153" i="1"/>
  <c r="BO150" i="1"/>
  <c r="BO146" i="1"/>
  <c r="BO145" i="1"/>
  <c r="BO141" i="1"/>
  <c r="BO139" i="1"/>
  <c r="BO134" i="1"/>
  <c r="BO133" i="1"/>
  <c r="BO130" i="1"/>
  <c r="BO114" i="1"/>
  <c r="BO108" i="1"/>
  <c r="BO103" i="1"/>
  <c r="BO102" i="1"/>
  <c r="BO99" i="1"/>
  <c r="BO97" i="1"/>
  <c r="BO94" i="1"/>
  <c r="BO87" i="1"/>
  <c r="BO83" i="1"/>
  <c r="BO79" i="1"/>
  <c r="BO77" i="1"/>
  <c r="BO73" i="1"/>
  <c r="BO72" i="1"/>
  <c r="BO70" i="1"/>
  <c r="BO60" i="1"/>
  <c r="BO58" i="1"/>
  <c r="BO56" i="1"/>
  <c r="BO55" i="1"/>
  <c r="BO52" i="1"/>
  <c r="BO49" i="1"/>
  <c r="BO48" i="1"/>
  <c r="BO47" i="1"/>
  <c r="BO44" i="1"/>
  <c r="BO34" i="1"/>
  <c r="BO32" i="1"/>
  <c r="BO31" i="1"/>
  <c r="BO27" i="1"/>
  <c r="BO22" i="1"/>
  <c r="BO18" i="1"/>
  <c r="BO14" i="1"/>
  <c r="BO13" i="1"/>
  <c r="BO10" i="1"/>
  <c r="BO8" i="1"/>
  <c r="BO7" i="1"/>
  <c r="BO6" i="1"/>
  <c r="BO5" i="1"/>
  <c r="BO4" i="1"/>
  <c r="BO3" i="1"/>
  <c r="BO2" i="1"/>
  <c r="BI4332" i="1"/>
  <c r="BI4331" i="1"/>
  <c r="BI4327" i="1"/>
  <c r="BI4326" i="1"/>
  <c r="BI4325" i="1"/>
  <c r="BI4324" i="1"/>
  <c r="BI4323" i="1"/>
  <c r="BI4322" i="1"/>
  <c r="BI4321" i="1"/>
  <c r="BI4320" i="1"/>
  <c r="BI4319" i="1"/>
  <c r="BI4318" i="1"/>
  <c r="BI4317" i="1"/>
  <c r="BI4316" i="1"/>
  <c r="BI4314" i="1"/>
  <c r="BI4313" i="1"/>
  <c r="BI4312" i="1"/>
  <c r="BI4311" i="1"/>
  <c r="BI4310" i="1"/>
  <c r="BI4309" i="1"/>
  <c r="BI4308" i="1"/>
  <c r="BI4306" i="1"/>
  <c r="BI4305" i="1"/>
  <c r="BI4304" i="1"/>
  <c r="BI4303" i="1"/>
  <c r="BI4302" i="1"/>
  <c r="BI4301" i="1"/>
  <c r="BI4300" i="1"/>
  <c r="BI4299" i="1"/>
  <c r="BI4298" i="1"/>
  <c r="BI4296" i="1"/>
  <c r="BI4295" i="1"/>
  <c r="BI4294" i="1"/>
  <c r="BI4289" i="1"/>
  <c r="BI4288" i="1"/>
  <c r="BI4287" i="1"/>
  <c r="BI4282" i="1"/>
  <c r="BI4279" i="1"/>
  <c r="BI4278" i="1"/>
  <c r="BI4274" i="1"/>
  <c r="BI4273" i="1"/>
  <c r="BI4270" i="1"/>
  <c r="BI4268" i="1"/>
  <c r="BI4267" i="1"/>
  <c r="BI4266" i="1"/>
  <c r="BI4264" i="1"/>
  <c r="BI4263" i="1"/>
  <c r="BI4262" i="1"/>
  <c r="BI4259" i="1"/>
  <c r="BI4258" i="1"/>
  <c r="BI4256" i="1"/>
  <c r="BI4255" i="1"/>
  <c r="BI4254" i="1"/>
  <c r="BI4253" i="1"/>
  <c r="BI4252" i="1"/>
  <c r="BI4249" i="1"/>
  <c r="BI4248" i="1"/>
  <c r="BI4247" i="1"/>
  <c r="BI4246" i="1"/>
  <c r="BI4245" i="1"/>
  <c r="BI4243" i="1"/>
  <c r="BI4242" i="1"/>
  <c r="BI4241" i="1"/>
  <c r="BI4240" i="1"/>
  <c r="BI4239" i="1"/>
  <c r="BI4237" i="1"/>
  <c r="BI4236" i="1"/>
  <c r="BI4235" i="1"/>
  <c r="BI4233" i="1"/>
  <c r="BI4232" i="1"/>
  <c r="BI4230" i="1"/>
  <c r="BI4229" i="1"/>
  <c r="BI4227" i="1"/>
  <c r="BI4226" i="1"/>
  <c r="BI4225" i="1"/>
  <c r="BI4222" i="1"/>
  <c r="BI4221" i="1"/>
  <c r="BI4219" i="1"/>
  <c r="BI4217" i="1"/>
  <c r="BI4216" i="1"/>
  <c r="BI4214" i="1"/>
  <c r="BI4213" i="1"/>
  <c r="BI4211" i="1"/>
  <c r="BI4210" i="1"/>
  <c r="BI4209" i="1"/>
  <c r="BI4207" i="1"/>
  <c r="BI4206" i="1"/>
  <c r="BI4204" i="1"/>
  <c r="BI4203" i="1"/>
  <c r="BI4202" i="1"/>
  <c r="BI4199" i="1"/>
  <c r="BI4197" i="1"/>
  <c r="BI4195" i="1"/>
  <c r="BI4192" i="1"/>
  <c r="BI4191" i="1"/>
  <c r="BI4188" i="1"/>
  <c r="BI4186" i="1"/>
  <c r="BI4183" i="1"/>
  <c r="BI4182" i="1"/>
  <c r="BI4181" i="1"/>
  <c r="BI4180" i="1"/>
  <c r="BI4177" i="1"/>
  <c r="BI4176" i="1"/>
  <c r="BI4174" i="1"/>
  <c r="BI4173" i="1"/>
  <c r="BI4172" i="1"/>
  <c r="BI4170" i="1"/>
  <c r="BI4169" i="1"/>
  <c r="BI4168" i="1"/>
  <c r="BI4167" i="1"/>
  <c r="BI4165" i="1"/>
  <c r="BI4164" i="1"/>
  <c r="BI4162" i="1"/>
  <c r="BI4161" i="1"/>
  <c r="BI4160" i="1"/>
  <c r="BI4159" i="1"/>
  <c r="BI4158" i="1"/>
  <c r="BI4157" i="1"/>
  <c r="BI4156" i="1"/>
  <c r="BI4155" i="1"/>
  <c r="BI4154" i="1"/>
  <c r="BI4153" i="1"/>
  <c r="BI4152" i="1"/>
  <c r="BI4151" i="1"/>
  <c r="BI4150" i="1"/>
  <c r="BI4147" i="1"/>
  <c r="BI4142" i="1"/>
  <c r="BI4141" i="1"/>
  <c r="BI4139" i="1"/>
  <c r="BI4138" i="1"/>
  <c r="BI4137" i="1"/>
  <c r="BI4134" i="1"/>
  <c r="BI4130" i="1"/>
  <c r="BI4127" i="1"/>
  <c r="BI4124" i="1"/>
  <c r="BI4123" i="1"/>
  <c r="BI4121" i="1"/>
  <c r="BI4118" i="1"/>
  <c r="BI4116" i="1"/>
  <c r="BI4115" i="1"/>
  <c r="BI4112" i="1"/>
  <c r="BI4110" i="1"/>
  <c r="BI4108" i="1"/>
  <c r="BI4105" i="1"/>
  <c r="BI4104" i="1"/>
  <c r="BI4103" i="1"/>
  <c r="BI4098" i="1"/>
  <c r="BI4097" i="1"/>
  <c r="BI4096" i="1"/>
  <c r="BI4095" i="1"/>
  <c r="BI4094" i="1"/>
  <c r="BI4093" i="1"/>
  <c r="BI4092" i="1"/>
  <c r="BI4091" i="1"/>
  <c r="BI4089" i="1"/>
  <c r="BI4087" i="1"/>
  <c r="BI4086" i="1"/>
  <c r="BI4084" i="1"/>
  <c r="BI4082" i="1"/>
  <c r="BI4081" i="1"/>
  <c r="BI4080" i="1"/>
  <c r="BI4079" i="1"/>
  <c r="BI4077" i="1"/>
  <c r="BI4076" i="1"/>
  <c r="BI4075" i="1"/>
  <c r="BI4074" i="1"/>
  <c r="BI4073" i="1"/>
  <c r="BI4072" i="1"/>
  <c r="BI4071" i="1"/>
  <c r="BI4070" i="1"/>
  <c r="BI4069" i="1"/>
  <c r="BI4068" i="1"/>
  <c r="BI4067" i="1"/>
  <c r="BI4066" i="1"/>
  <c r="BI4064" i="1"/>
  <c r="BI4063" i="1"/>
  <c r="BI4062" i="1"/>
  <c r="BI4061" i="1"/>
  <c r="BI4060" i="1"/>
  <c r="BI4059" i="1"/>
  <c r="BI4058" i="1"/>
  <c r="BI4057" i="1"/>
  <c r="BI4056" i="1"/>
  <c r="BI4055" i="1"/>
  <c r="BI4051" i="1"/>
  <c r="BI4050" i="1"/>
  <c r="BI4049" i="1"/>
  <c r="BI4047" i="1"/>
  <c r="BI4046" i="1"/>
  <c r="BI4045" i="1"/>
  <c r="BI4042" i="1"/>
  <c r="BI4041" i="1"/>
  <c r="BI4037" i="1"/>
  <c r="BI4035" i="1"/>
  <c r="BI4033" i="1"/>
  <c r="BI4030" i="1"/>
  <c r="BI4029" i="1"/>
  <c r="BI4027" i="1"/>
  <c r="BI4025" i="1"/>
  <c r="BI4023" i="1"/>
  <c r="BI4022" i="1"/>
  <c r="BI4021" i="1"/>
  <c r="BI4020" i="1"/>
  <c r="BI4015" i="1"/>
  <c r="BI4012" i="1"/>
  <c r="BI4009" i="1"/>
  <c r="BI4008" i="1"/>
  <c r="BI4007" i="1"/>
  <c r="BI4006" i="1"/>
  <c r="BI4003" i="1"/>
  <c r="BI4002" i="1"/>
  <c r="BI4001" i="1"/>
  <c r="BI4000" i="1"/>
  <c r="BI3999" i="1"/>
  <c r="BI3998" i="1"/>
  <c r="BI3996" i="1"/>
  <c r="BI3995" i="1"/>
  <c r="BI3994" i="1"/>
  <c r="BI3993" i="1"/>
  <c r="BI3990" i="1"/>
  <c r="BI3988" i="1"/>
  <c r="BI3987" i="1"/>
  <c r="BI3986" i="1"/>
  <c r="BI3985" i="1"/>
  <c r="BI3984" i="1"/>
  <c r="BI3983" i="1"/>
  <c r="BI3981" i="1"/>
  <c r="BI3980" i="1"/>
  <c r="BI3979" i="1"/>
  <c r="BI3978" i="1"/>
  <c r="BI3977" i="1"/>
  <c r="BI3975" i="1"/>
  <c r="BI3972" i="1"/>
  <c r="BI3971" i="1"/>
  <c r="BI3970" i="1"/>
  <c r="BI3969" i="1"/>
  <c r="BI3968" i="1"/>
  <c r="BI3967" i="1"/>
  <c r="BI3966" i="1"/>
  <c r="BI3965" i="1"/>
  <c r="BI3963" i="1"/>
  <c r="BI3962" i="1"/>
  <c r="BI3961" i="1"/>
  <c r="BI3960" i="1"/>
  <c r="BI3959" i="1"/>
  <c r="BI3958" i="1"/>
  <c r="BI3956" i="1"/>
  <c r="BI3955" i="1"/>
  <c r="BI3953" i="1"/>
  <c r="BI3952" i="1"/>
  <c r="BI3951" i="1"/>
  <c r="BI3949" i="1"/>
  <c r="BI3948" i="1"/>
  <c r="BI3946" i="1"/>
  <c r="BI3944" i="1"/>
  <c r="BI3943" i="1"/>
  <c r="BI3942" i="1"/>
  <c r="BI3940" i="1"/>
  <c r="BI3939" i="1"/>
  <c r="BI3938" i="1"/>
  <c r="BI3937" i="1"/>
  <c r="BI3935" i="1"/>
  <c r="BI3934" i="1"/>
  <c r="BI3933" i="1"/>
  <c r="BI3932" i="1"/>
  <c r="BI3929" i="1"/>
  <c r="BI3928" i="1"/>
  <c r="BI3926" i="1"/>
  <c r="BI3925" i="1"/>
  <c r="BI3924" i="1"/>
  <c r="BI3923" i="1"/>
  <c r="BI3922" i="1"/>
  <c r="BI3921" i="1"/>
  <c r="BI3918" i="1"/>
  <c r="BI3917" i="1"/>
  <c r="BI3916" i="1"/>
  <c r="BI3915" i="1"/>
  <c r="BI3914" i="1"/>
  <c r="BI3912" i="1"/>
  <c r="BI3910" i="1"/>
  <c r="BI3905" i="1"/>
  <c r="BI3904" i="1"/>
  <c r="BI3903" i="1"/>
  <c r="BI3899" i="1"/>
  <c r="BI3898" i="1"/>
  <c r="BI3896" i="1"/>
  <c r="BI3895" i="1"/>
  <c r="BI3894" i="1"/>
  <c r="BI3893" i="1"/>
  <c r="BI3892" i="1"/>
  <c r="BI3891" i="1"/>
  <c r="BI3890" i="1"/>
  <c r="BI3889" i="1"/>
  <c r="BI3888" i="1"/>
  <c r="BI3887" i="1"/>
  <c r="BI3886" i="1"/>
  <c r="BI3885" i="1"/>
  <c r="BI3882" i="1"/>
  <c r="BI3881" i="1"/>
  <c r="BI3879" i="1"/>
  <c r="BI3878" i="1"/>
  <c r="BI3877" i="1"/>
  <c r="BI3876" i="1"/>
  <c r="BI3875" i="1"/>
  <c r="BI3870" i="1"/>
  <c r="BI3869" i="1"/>
  <c r="BI3866" i="1"/>
  <c r="BI3865" i="1"/>
  <c r="BI3864" i="1"/>
  <c r="BI3863" i="1"/>
  <c r="BI3861" i="1"/>
  <c r="BI3859" i="1"/>
  <c r="BI3856" i="1"/>
  <c r="BI3854" i="1"/>
  <c r="BI3853" i="1"/>
  <c r="BI3852" i="1"/>
  <c r="BI3849" i="1"/>
  <c r="BI3848" i="1"/>
  <c r="BI3847" i="1"/>
  <c r="BI3846" i="1"/>
  <c r="BI3843" i="1"/>
  <c r="BI3838" i="1"/>
  <c r="BI3837" i="1"/>
  <c r="BI3836" i="1"/>
  <c r="BI3833" i="1"/>
  <c r="BI3832" i="1"/>
  <c r="BI3831" i="1"/>
  <c r="BI3830" i="1"/>
  <c r="BI3829" i="1"/>
  <c r="BI3827" i="1"/>
  <c r="BI3826" i="1"/>
  <c r="BI3825" i="1"/>
  <c r="BI3824" i="1"/>
  <c r="BI3821" i="1"/>
  <c r="BI3819" i="1"/>
  <c r="BI3818" i="1"/>
  <c r="BI3817" i="1"/>
  <c r="BI3816" i="1"/>
  <c r="BI3814" i="1"/>
  <c r="BI3813" i="1"/>
  <c r="BI3812" i="1"/>
  <c r="BI3809" i="1"/>
  <c r="BI3806" i="1"/>
  <c r="BI3804" i="1"/>
  <c r="BI3803" i="1"/>
  <c r="BI3801" i="1"/>
  <c r="BI3800" i="1"/>
  <c r="BI3799" i="1"/>
  <c r="BI3798" i="1"/>
  <c r="BI3796" i="1"/>
  <c r="BI3795" i="1"/>
  <c r="BI3794" i="1"/>
  <c r="BI3793" i="1"/>
  <c r="BI3792" i="1"/>
  <c r="BI3791" i="1"/>
  <c r="BI3789" i="1"/>
  <c r="BI3788" i="1"/>
  <c r="BI3785" i="1"/>
  <c r="BI3784" i="1"/>
  <c r="BI3783" i="1"/>
  <c r="BI3782" i="1"/>
  <c r="BI3781" i="1"/>
  <c r="BI3780" i="1"/>
  <c r="BI3779" i="1"/>
  <c r="BI3778" i="1"/>
  <c r="BI3775" i="1"/>
  <c r="BI3772" i="1"/>
  <c r="BI3771" i="1"/>
  <c r="BI3769" i="1"/>
  <c r="BI3767" i="1"/>
  <c r="BI3763" i="1"/>
  <c r="BI3762" i="1"/>
  <c r="BI3757" i="1"/>
  <c r="BI3755" i="1"/>
  <c r="BI3754" i="1"/>
  <c r="BI3753" i="1"/>
  <c r="BI3751" i="1"/>
  <c r="BI3749" i="1"/>
  <c r="BI3744" i="1"/>
  <c r="BI3743" i="1"/>
  <c r="BI3742" i="1"/>
  <c r="BI3741" i="1"/>
  <c r="BI3738" i="1"/>
  <c r="BI3736" i="1"/>
  <c r="BI3734" i="1"/>
  <c r="BI3733" i="1"/>
  <c r="BI3732" i="1"/>
  <c r="BI3731" i="1"/>
  <c r="BI3729" i="1"/>
  <c r="BI3725" i="1"/>
  <c r="BI3724" i="1"/>
  <c r="BI3722" i="1"/>
  <c r="BI3721" i="1"/>
  <c r="BI3720" i="1"/>
  <c r="BI3719" i="1"/>
  <c r="BI3717" i="1"/>
  <c r="BI3716" i="1"/>
  <c r="BI3714" i="1"/>
  <c r="BI3711" i="1"/>
  <c r="BI3710" i="1"/>
  <c r="BI3709" i="1"/>
  <c r="BI3704" i="1"/>
  <c r="BI3701" i="1"/>
  <c r="BI3700" i="1"/>
  <c r="BI3697" i="1"/>
  <c r="BI3696" i="1"/>
  <c r="BI3695" i="1"/>
  <c r="BI3694" i="1"/>
  <c r="BI3693" i="1"/>
  <c r="BI3692" i="1"/>
  <c r="BI3691" i="1"/>
  <c r="BI3686" i="1"/>
  <c r="BI3685" i="1"/>
  <c r="BI3683" i="1"/>
  <c r="BI3682" i="1"/>
  <c r="BI3681" i="1"/>
  <c r="BI3678" i="1"/>
  <c r="BI3675" i="1"/>
  <c r="BI3673" i="1"/>
  <c r="BI3672" i="1"/>
  <c r="BI3671" i="1"/>
  <c r="BI3670" i="1"/>
  <c r="BI3668" i="1"/>
  <c r="BI3667" i="1"/>
  <c r="BI3665" i="1"/>
  <c r="BI3664" i="1"/>
  <c r="BI3663" i="1"/>
  <c r="BI3662" i="1"/>
  <c r="BI3661" i="1"/>
  <c r="BI3660" i="1"/>
  <c r="BI3659" i="1"/>
  <c r="BI3658" i="1"/>
  <c r="BI3657" i="1"/>
  <c r="BI3654" i="1"/>
  <c r="BI3653" i="1"/>
  <c r="BI3651" i="1"/>
  <c r="BI3649" i="1"/>
  <c r="BI3648" i="1"/>
  <c r="BI3643" i="1"/>
  <c r="BI3642" i="1"/>
  <c r="BI3641" i="1"/>
  <c r="BI3639" i="1"/>
  <c r="BI3636" i="1"/>
  <c r="BI3635" i="1"/>
  <c r="BI3634" i="1"/>
  <c r="BI3633" i="1"/>
  <c r="BI3632" i="1"/>
  <c r="BI3630" i="1"/>
  <c r="BI3629" i="1"/>
  <c r="BI3628" i="1"/>
  <c r="BI3626" i="1"/>
  <c r="BI3625" i="1"/>
  <c r="BI3623" i="1"/>
  <c r="BI3622" i="1"/>
  <c r="BI3621" i="1"/>
  <c r="BI3619" i="1"/>
  <c r="BI3618" i="1"/>
  <c r="BI3617" i="1"/>
  <c r="BI3616" i="1"/>
  <c r="BI3615" i="1"/>
  <c r="BI3614" i="1"/>
  <c r="BI3613" i="1"/>
  <c r="BI3612" i="1"/>
  <c r="BI3611" i="1"/>
  <c r="BI3610" i="1"/>
  <c r="BI3609" i="1"/>
  <c r="BI3607" i="1"/>
  <c r="BI3606" i="1"/>
  <c r="BI3605" i="1"/>
  <c r="BI3604" i="1"/>
  <c r="BI3603" i="1"/>
  <c r="BI3601" i="1"/>
  <c r="BI3599" i="1"/>
  <c r="BI3595" i="1"/>
  <c r="BI3593" i="1"/>
  <c r="BI3592" i="1"/>
  <c r="BI3589" i="1"/>
  <c r="BI3588" i="1"/>
  <c r="BI3587" i="1"/>
  <c r="BI3586" i="1"/>
  <c r="BI3584" i="1"/>
  <c r="BI3581" i="1"/>
  <c r="BI3580" i="1"/>
  <c r="BI3578" i="1"/>
  <c r="BI3577" i="1"/>
  <c r="BI3576" i="1"/>
  <c r="BI3574" i="1"/>
  <c r="BI3572" i="1"/>
  <c r="BI3571" i="1"/>
  <c r="BI3569" i="1"/>
  <c r="BI3568" i="1"/>
  <c r="BI3567" i="1"/>
  <c r="BI3566" i="1"/>
  <c r="BI3564" i="1"/>
  <c r="BI3561" i="1"/>
  <c r="BI3560" i="1"/>
  <c r="BI3559" i="1"/>
  <c r="BI3558" i="1"/>
  <c r="BI3556" i="1"/>
  <c r="BI3553" i="1"/>
  <c r="BI3552" i="1"/>
  <c r="BI3551" i="1"/>
  <c r="BI3550" i="1"/>
  <c r="BI3547" i="1"/>
  <c r="BI3545" i="1"/>
  <c r="BI3544" i="1"/>
  <c r="BI3542" i="1"/>
  <c r="BI3541" i="1"/>
  <c r="BI3539" i="1"/>
  <c r="BI3538" i="1"/>
  <c r="BI3536" i="1"/>
  <c r="BI3535" i="1"/>
  <c r="BI3534" i="1"/>
  <c r="BI3533" i="1"/>
  <c r="BI3532" i="1"/>
  <c r="BI3531" i="1"/>
  <c r="BI3530" i="1"/>
  <c r="BI3529" i="1"/>
  <c r="BI3528" i="1"/>
  <c r="BI3527" i="1"/>
  <c r="BI3526" i="1"/>
  <c r="BI3524" i="1"/>
  <c r="BI3523" i="1"/>
  <c r="BI3522" i="1"/>
  <c r="BI3521" i="1"/>
  <c r="BI3519" i="1"/>
  <c r="BI3518" i="1"/>
  <c r="BI3517" i="1"/>
  <c r="BI3515" i="1"/>
  <c r="BI3514" i="1"/>
  <c r="BI3513" i="1"/>
  <c r="BI3512" i="1"/>
  <c r="BI3511" i="1"/>
  <c r="BI3510" i="1"/>
  <c r="BI3509" i="1"/>
  <c r="BI3508" i="1"/>
  <c r="BI3507" i="1"/>
  <c r="BI3505" i="1"/>
  <c r="BI3504" i="1"/>
  <c r="BI3503" i="1"/>
  <c r="BI3502" i="1"/>
  <c r="BI3500" i="1"/>
  <c r="BI3499" i="1"/>
  <c r="BI3498" i="1"/>
  <c r="BI3497" i="1"/>
  <c r="BI3496" i="1"/>
  <c r="BI3495" i="1"/>
  <c r="BI3494" i="1"/>
  <c r="BI3492" i="1"/>
  <c r="BI3491" i="1"/>
  <c r="BI3490" i="1"/>
  <c r="BI3488" i="1"/>
  <c r="BI3486" i="1"/>
  <c r="BI3485" i="1"/>
  <c r="BI3484" i="1"/>
  <c r="BI3483" i="1"/>
  <c r="BI3482" i="1"/>
  <c r="BI3481" i="1"/>
  <c r="BI3479" i="1"/>
  <c r="BI3478" i="1"/>
  <c r="BI3477" i="1"/>
  <c r="BI3476" i="1"/>
  <c r="BI3473" i="1"/>
  <c r="BI3472" i="1"/>
  <c r="BI3471" i="1"/>
  <c r="BI3470" i="1"/>
  <c r="BI3468" i="1"/>
  <c r="BI3467" i="1"/>
  <c r="BI3464" i="1"/>
  <c r="BI3463" i="1"/>
  <c r="BI3462" i="1"/>
  <c r="BI3459" i="1"/>
  <c r="BI3458" i="1"/>
  <c r="BI3457" i="1"/>
  <c r="BI3454" i="1"/>
  <c r="BI3453" i="1"/>
  <c r="BI3451" i="1"/>
  <c r="BI3448" i="1"/>
  <c r="BI3447" i="1"/>
  <c r="BI3446" i="1"/>
  <c r="BI3445" i="1"/>
  <c r="BI3443" i="1"/>
  <c r="BI3442" i="1"/>
  <c r="BI3441" i="1"/>
  <c r="BI3440" i="1"/>
  <c r="BI3437" i="1"/>
  <c r="BI3435" i="1"/>
  <c r="BI3433" i="1"/>
  <c r="BI3432" i="1"/>
  <c r="BI3431" i="1"/>
  <c r="BI3430" i="1"/>
  <c r="BI3428" i="1"/>
  <c r="BI3427" i="1"/>
  <c r="BI3425" i="1"/>
  <c r="BI3423" i="1"/>
  <c r="BI3420" i="1"/>
  <c r="BI3419" i="1"/>
  <c r="BI3417" i="1"/>
  <c r="BI3414" i="1"/>
  <c r="BI3413" i="1"/>
  <c r="BI3411" i="1"/>
  <c r="BI3409" i="1"/>
  <c r="BI3406" i="1"/>
  <c r="BI3405" i="1"/>
  <c r="BI3403" i="1"/>
  <c r="BI3401" i="1"/>
  <c r="BI3400" i="1"/>
  <c r="BI3399" i="1"/>
  <c r="BI3397" i="1"/>
  <c r="BI3392" i="1"/>
  <c r="BI3391" i="1"/>
  <c r="BI3389" i="1"/>
  <c r="BI3388" i="1"/>
  <c r="BI3387" i="1"/>
  <c r="BI3385" i="1"/>
  <c r="BI3380" i="1"/>
  <c r="BI3379" i="1"/>
  <c r="BI3376" i="1"/>
  <c r="BI3375" i="1"/>
  <c r="BI3373" i="1"/>
  <c r="BI3371" i="1"/>
  <c r="BI3370" i="1"/>
  <c r="BI3369" i="1"/>
  <c r="BI3364" i="1"/>
  <c r="BI3363" i="1"/>
  <c r="BI3359" i="1"/>
  <c r="BI3355" i="1"/>
  <c r="BI3353" i="1"/>
  <c r="BI3352" i="1"/>
  <c r="BI3351" i="1"/>
  <c r="BI3350" i="1"/>
  <c r="BI3349" i="1"/>
  <c r="BI3348" i="1"/>
  <c r="BI3347" i="1"/>
  <c r="BI3345" i="1"/>
  <c r="BI3342" i="1"/>
  <c r="BI3341" i="1"/>
  <c r="BI3338" i="1"/>
  <c r="BI3337" i="1"/>
  <c r="BI3336" i="1"/>
  <c r="BI3335" i="1"/>
  <c r="BI3332" i="1"/>
  <c r="BI3328" i="1"/>
  <c r="BI3326" i="1"/>
  <c r="BI3325" i="1"/>
  <c r="BI3322" i="1"/>
  <c r="BI3321" i="1"/>
  <c r="BI3320" i="1"/>
  <c r="BI3319" i="1"/>
  <c r="BI3318" i="1"/>
  <c r="BI3317" i="1"/>
  <c r="BI3315" i="1"/>
  <c r="BI3314" i="1"/>
  <c r="BI3308" i="1"/>
  <c r="BI3307" i="1"/>
  <c r="BI3306" i="1"/>
  <c r="BI3305" i="1"/>
  <c r="BI3304" i="1"/>
  <c r="BI3303" i="1"/>
  <c r="BI3300" i="1"/>
  <c r="BI3299" i="1"/>
  <c r="BI3298" i="1"/>
  <c r="BI3297" i="1"/>
  <c r="BI3293" i="1"/>
  <c r="BI3290" i="1"/>
  <c r="BI3287" i="1"/>
  <c r="BI3285" i="1"/>
  <c r="BI3281" i="1"/>
  <c r="BI3280" i="1"/>
  <c r="BI3278" i="1"/>
  <c r="BI3277" i="1"/>
  <c r="BI3275" i="1"/>
  <c r="BI3274" i="1"/>
  <c r="BI3273" i="1"/>
  <c r="BI3266" i="1"/>
  <c r="BI3264" i="1"/>
  <c r="BI3263" i="1"/>
  <c r="BI3262" i="1"/>
  <c r="BI3261" i="1"/>
  <c r="BI3259" i="1"/>
  <c r="BI3257" i="1"/>
  <c r="BI3256" i="1"/>
  <c r="BI3254" i="1"/>
  <c r="BI3252" i="1"/>
  <c r="BI3249" i="1"/>
  <c r="BI3248" i="1"/>
  <c r="BI3247" i="1"/>
  <c r="BI3246" i="1"/>
  <c r="BI3244" i="1"/>
  <c r="BI3243" i="1"/>
  <c r="BI3237" i="1"/>
  <c r="BI3236" i="1"/>
  <c r="BI3235" i="1"/>
  <c r="BI3234" i="1"/>
  <c r="BI3232" i="1"/>
  <c r="BI3231" i="1"/>
  <c r="BI3230" i="1"/>
  <c r="BI3229" i="1"/>
  <c r="BI3226" i="1"/>
  <c r="BI3225" i="1"/>
  <c r="BI3224" i="1"/>
  <c r="BI3223" i="1"/>
  <c r="BI3222" i="1"/>
  <c r="BI3219" i="1"/>
  <c r="BI3218" i="1"/>
  <c r="BI3217" i="1"/>
  <c r="BI3215" i="1"/>
  <c r="BI3210" i="1"/>
  <c r="BI3208" i="1"/>
  <c r="BI3206" i="1"/>
  <c r="BI3204" i="1"/>
  <c r="BI3202" i="1"/>
  <c r="BI3201" i="1"/>
  <c r="BI3198" i="1"/>
  <c r="BI3197" i="1"/>
  <c r="BI3195" i="1"/>
  <c r="BI3192" i="1"/>
  <c r="BI3186" i="1"/>
  <c r="BI3179" i="1"/>
  <c r="BI3177" i="1"/>
  <c r="BI3175" i="1"/>
  <c r="BI3173" i="1"/>
  <c r="BI3171" i="1"/>
  <c r="BI3170" i="1"/>
  <c r="BI3167" i="1"/>
  <c r="BI3164" i="1"/>
  <c r="BI3163" i="1"/>
  <c r="BI3158" i="1"/>
  <c r="BI3156" i="1"/>
  <c r="BI3153" i="1"/>
  <c r="BI3152" i="1"/>
  <c r="BI3149" i="1"/>
  <c r="BI3148" i="1"/>
  <c r="BI3147" i="1"/>
  <c r="BI3146" i="1"/>
  <c r="BI3144" i="1"/>
  <c r="BI3143" i="1"/>
  <c r="BI3142" i="1"/>
  <c r="BI3141" i="1"/>
  <c r="BI3138" i="1"/>
  <c r="BI3136" i="1"/>
  <c r="BI3135" i="1"/>
  <c r="BI3131" i="1"/>
  <c r="BI3130" i="1"/>
  <c r="BI3128" i="1"/>
  <c r="BI3127" i="1"/>
  <c r="BI3123" i="1"/>
  <c r="BI3122" i="1"/>
  <c r="BI3121" i="1"/>
  <c r="BI3120" i="1"/>
  <c r="BI3117" i="1"/>
  <c r="BI3116" i="1"/>
  <c r="BI3114" i="1"/>
  <c r="BI3113" i="1"/>
  <c r="BI3111" i="1"/>
  <c r="BI3109" i="1"/>
  <c r="BI3108" i="1"/>
  <c r="BI3107" i="1"/>
  <c r="BI3105" i="1"/>
  <c r="BI3104" i="1"/>
  <c r="BI3103" i="1"/>
  <c r="BI3101" i="1"/>
  <c r="BI3099" i="1"/>
  <c r="BI3096" i="1"/>
  <c r="BI3093" i="1"/>
  <c r="BI3091" i="1"/>
  <c r="BI3090" i="1"/>
  <c r="BI3089" i="1"/>
  <c r="BI3087" i="1"/>
  <c r="BI3086" i="1"/>
  <c r="BI3084" i="1"/>
  <c r="BI3080" i="1"/>
  <c r="BI3079" i="1"/>
  <c r="BI3078" i="1"/>
  <c r="BI3076" i="1"/>
  <c r="BI3075" i="1"/>
  <c r="BI3074" i="1"/>
  <c r="BI3072" i="1"/>
  <c r="BI3071" i="1"/>
  <c r="BI3069" i="1"/>
  <c r="BI3068" i="1"/>
  <c r="BI3067" i="1"/>
  <c r="BI3065" i="1"/>
  <c r="BI3060" i="1"/>
  <c r="BI3059" i="1"/>
  <c r="BI3058" i="1"/>
  <c r="BI3057" i="1"/>
  <c r="BI3054" i="1"/>
  <c r="BI3053" i="1"/>
  <c r="BI3052" i="1"/>
  <c r="BI3051" i="1"/>
  <c r="BI3049" i="1"/>
  <c r="BI3048" i="1"/>
  <c r="BI3045" i="1"/>
  <c r="BI3044" i="1"/>
  <c r="BI3041" i="1"/>
  <c r="BI3039" i="1"/>
  <c r="BI3038" i="1"/>
  <c r="BI3037" i="1"/>
  <c r="BI3034" i="1"/>
  <c r="BI3033" i="1"/>
  <c r="BI3031" i="1"/>
  <c r="BI3030" i="1"/>
  <c r="BI3029" i="1"/>
  <c r="BI3025" i="1"/>
  <c r="BI3024" i="1"/>
  <c r="BI3023" i="1"/>
  <c r="BI3022" i="1"/>
  <c r="BI3021" i="1"/>
  <c r="BI3018" i="1"/>
  <c r="BI3017" i="1"/>
  <c r="BI3016" i="1"/>
  <c r="BI3015" i="1"/>
  <c r="BI3014" i="1"/>
  <c r="BI3011" i="1"/>
  <c r="BI3009" i="1"/>
  <c r="BI3006" i="1"/>
  <c r="BI3005" i="1"/>
  <c r="BI3003" i="1"/>
  <c r="BI3000" i="1"/>
  <c r="BI2998" i="1"/>
  <c r="BI2997" i="1"/>
  <c r="BI2995" i="1"/>
  <c r="BI2994" i="1"/>
  <c r="BI2993" i="1"/>
  <c r="BI2992" i="1"/>
  <c r="BI2988" i="1"/>
  <c r="BI2987" i="1"/>
  <c r="BI2984" i="1"/>
  <c r="BI2982" i="1"/>
  <c r="BI2981" i="1"/>
  <c r="BI2980" i="1"/>
  <c r="BI2977" i="1"/>
  <c r="BI2976" i="1"/>
  <c r="BI2975" i="1"/>
  <c r="BI2974" i="1"/>
  <c r="BI2972" i="1"/>
  <c r="BI2971" i="1"/>
  <c r="BI2970" i="1"/>
  <c r="BI2969" i="1"/>
  <c r="BI2967" i="1"/>
  <c r="BI2966" i="1"/>
  <c r="BI2960" i="1"/>
  <c r="BI2959" i="1"/>
  <c r="BI2956" i="1"/>
  <c r="BI2955" i="1"/>
  <c r="BI2954" i="1"/>
  <c r="BI2953" i="1"/>
  <c r="BI2952" i="1"/>
  <c r="BI2949" i="1"/>
  <c r="BI2946" i="1"/>
  <c r="BI2945" i="1"/>
  <c r="BI2944" i="1"/>
  <c r="BI2943" i="1"/>
  <c r="BI2942" i="1"/>
  <c r="BI2941" i="1"/>
  <c r="BI2939" i="1"/>
  <c r="BI2938" i="1"/>
  <c r="BI2935" i="1"/>
  <c r="BI2934" i="1"/>
  <c r="BI2933" i="1"/>
  <c r="BI2930" i="1"/>
  <c r="BI2929" i="1"/>
  <c r="BI2927" i="1"/>
  <c r="BI2926" i="1"/>
  <c r="BI2925" i="1"/>
  <c r="BI2924" i="1"/>
  <c r="BI2921" i="1"/>
  <c r="BI2920" i="1"/>
  <c r="BI2919" i="1"/>
  <c r="BI2915" i="1"/>
  <c r="BI2912" i="1"/>
  <c r="BI2910" i="1"/>
  <c r="BI2908" i="1"/>
  <c r="BI2907" i="1"/>
  <c r="BI2906" i="1"/>
  <c r="BI2905" i="1"/>
  <c r="BI2904" i="1"/>
  <c r="BI2902" i="1"/>
  <c r="BI2901" i="1"/>
  <c r="BI2900" i="1"/>
  <c r="BI2899" i="1"/>
  <c r="BI2898" i="1"/>
  <c r="BI2896" i="1"/>
  <c r="BI2894" i="1"/>
  <c r="BI2893" i="1"/>
  <c r="BI2890" i="1"/>
  <c r="BI2889" i="1"/>
  <c r="BI2888" i="1"/>
  <c r="BI2887" i="1"/>
  <c r="BI2885" i="1"/>
  <c r="BI2884" i="1"/>
  <c r="BI2882" i="1"/>
  <c r="BI2881" i="1"/>
  <c r="BI2880" i="1"/>
  <c r="BI2878" i="1"/>
  <c r="BI2877" i="1"/>
  <c r="BI2876" i="1"/>
  <c r="BI2875" i="1"/>
  <c r="BI2872" i="1"/>
  <c r="BI2870" i="1"/>
  <c r="BI2869" i="1"/>
  <c r="BI2867" i="1"/>
  <c r="BI2865" i="1"/>
  <c r="BI2864" i="1"/>
  <c r="BI2863" i="1"/>
  <c r="BI2862" i="1"/>
  <c r="BI2859" i="1"/>
  <c r="BI2858" i="1"/>
  <c r="BI2857" i="1"/>
  <c r="BI2856" i="1"/>
  <c r="BI2855" i="1"/>
  <c r="BI2853" i="1"/>
  <c r="BI2852" i="1"/>
  <c r="BI2849" i="1"/>
  <c r="BI2848" i="1"/>
  <c r="BI2845" i="1"/>
  <c r="BI2838" i="1"/>
  <c r="BI2836" i="1"/>
  <c r="BI2835" i="1"/>
  <c r="BI2831" i="1"/>
  <c r="BI2829" i="1"/>
  <c r="BI2826" i="1"/>
  <c r="BI2825" i="1"/>
  <c r="BI2824" i="1"/>
  <c r="BI2821" i="1"/>
  <c r="BI2819" i="1"/>
  <c r="BI2817" i="1"/>
  <c r="BI2815" i="1"/>
  <c r="BI2813" i="1"/>
  <c r="BI2812" i="1"/>
  <c r="BI2811" i="1"/>
  <c r="BI2810" i="1"/>
  <c r="BI2808" i="1"/>
  <c r="BI2807" i="1"/>
  <c r="BI2806" i="1"/>
  <c r="BI2804" i="1"/>
  <c r="BI2803" i="1"/>
  <c r="BI2802" i="1"/>
  <c r="BI2801" i="1"/>
  <c r="BI2800" i="1"/>
  <c r="BI2797" i="1"/>
  <c r="BI2796" i="1"/>
  <c r="BI2792" i="1"/>
  <c r="BI2790" i="1"/>
  <c r="BI2789" i="1"/>
  <c r="BI2784" i="1"/>
  <c r="BI2783" i="1"/>
  <c r="BI2781" i="1"/>
  <c r="BI2780" i="1"/>
  <c r="BI2779" i="1"/>
  <c r="BI2778" i="1"/>
  <c r="BI2777" i="1"/>
  <c r="BI2773" i="1"/>
  <c r="BI2771" i="1"/>
  <c r="BI2770" i="1"/>
  <c r="BI2768" i="1"/>
  <c r="BI2767" i="1"/>
  <c r="BI2766" i="1"/>
  <c r="BI2764" i="1"/>
  <c r="BI2762" i="1"/>
  <c r="BI2761" i="1"/>
  <c r="BI2760" i="1"/>
  <c r="BI2759" i="1"/>
  <c r="BI2758" i="1"/>
  <c r="BI2757" i="1"/>
  <c r="BI2756" i="1"/>
  <c r="BI2755" i="1"/>
  <c r="BI2753" i="1"/>
  <c r="BI2752" i="1"/>
  <c r="BI2749" i="1"/>
  <c r="BI2746" i="1"/>
  <c r="BI2745" i="1"/>
  <c r="BI2744" i="1"/>
  <c r="BI2743" i="1"/>
  <c r="BI2742" i="1"/>
  <c r="BI2736" i="1"/>
  <c r="BI2735" i="1"/>
  <c r="BI2734" i="1"/>
  <c r="BI2732" i="1"/>
  <c r="BI2730" i="1"/>
  <c r="BI2729" i="1"/>
  <c r="BI2727" i="1"/>
  <c r="BI2726" i="1"/>
  <c r="BI2723" i="1"/>
  <c r="BI2722" i="1"/>
  <c r="BI2719" i="1"/>
  <c r="BI2718" i="1"/>
  <c r="BI2717" i="1"/>
  <c r="BI2711" i="1"/>
  <c r="BI2710" i="1"/>
  <c r="BI2708" i="1"/>
  <c r="BI2705" i="1"/>
  <c r="BI2703" i="1"/>
  <c r="BI2701" i="1"/>
  <c r="BI2699" i="1"/>
  <c r="BI2698" i="1"/>
  <c r="BI2697" i="1"/>
  <c r="BI2696" i="1"/>
  <c r="BI2695" i="1"/>
  <c r="BI2694" i="1"/>
  <c r="BI2687" i="1"/>
  <c r="BI2684" i="1"/>
  <c r="BI2682" i="1"/>
  <c r="BI2681" i="1"/>
  <c r="BI2676" i="1"/>
  <c r="BI2675" i="1"/>
  <c r="BI2673" i="1"/>
  <c r="BI2670" i="1"/>
  <c r="BI2667" i="1"/>
  <c r="BI2666" i="1"/>
  <c r="BI2665" i="1"/>
  <c r="BI2664" i="1"/>
  <c r="BI2662" i="1"/>
  <c r="BI2660" i="1"/>
  <c r="BI2656" i="1"/>
  <c r="BI2652" i="1"/>
  <c r="BI2646" i="1"/>
  <c r="BI2644" i="1"/>
  <c r="BI2643" i="1"/>
  <c r="BI2641" i="1"/>
  <c r="BI2639" i="1"/>
  <c r="BI2637" i="1"/>
  <c r="BI2635" i="1"/>
  <c r="BI2629" i="1"/>
  <c r="BI2627" i="1"/>
  <c r="BI2624" i="1"/>
  <c r="BI2623" i="1"/>
  <c r="BI2621" i="1"/>
  <c r="BI2620" i="1"/>
  <c r="BI2618" i="1"/>
  <c r="BI2616" i="1"/>
  <c r="BI2613" i="1"/>
  <c r="BI2611" i="1"/>
  <c r="BI2609" i="1"/>
  <c r="BI2608" i="1"/>
  <c r="BI2603" i="1"/>
  <c r="BI2598" i="1"/>
  <c r="BI2597" i="1"/>
  <c r="BI2595" i="1"/>
  <c r="BI2593" i="1"/>
  <c r="BI2587" i="1"/>
  <c r="BI2586" i="1"/>
  <c r="BI2585" i="1"/>
  <c r="BI2582" i="1"/>
  <c r="BI2581" i="1"/>
  <c r="BI2579" i="1"/>
  <c r="BI2577" i="1"/>
  <c r="BI2574" i="1"/>
  <c r="BI2571" i="1"/>
  <c r="BI2568" i="1"/>
  <c r="BI2566" i="1"/>
  <c r="BI2565" i="1"/>
  <c r="BI2564" i="1"/>
  <c r="BI2562" i="1"/>
  <c r="BI2561" i="1"/>
  <c r="BI2556" i="1"/>
  <c r="BI2555" i="1"/>
  <c r="BI2554" i="1"/>
  <c r="BI2551" i="1"/>
  <c r="BI2550" i="1"/>
  <c r="BI2549" i="1"/>
  <c r="BI2538" i="1"/>
  <c r="BI2536" i="1"/>
  <c r="BI2534" i="1"/>
  <c r="BI2529" i="1"/>
  <c r="BI2528" i="1"/>
  <c r="BI2525" i="1"/>
  <c r="BI2521" i="1"/>
  <c r="BI2520" i="1"/>
  <c r="BI2518" i="1"/>
  <c r="BI2513" i="1"/>
  <c r="BI2512" i="1"/>
  <c r="BI2508" i="1"/>
  <c r="BI2504" i="1"/>
  <c r="BI2500" i="1"/>
  <c r="BI2495" i="1"/>
  <c r="BI2493" i="1"/>
  <c r="BI2490" i="1"/>
  <c r="BI2488" i="1"/>
  <c r="BI2486" i="1"/>
  <c r="BI2480" i="1"/>
  <c r="BI2476" i="1"/>
  <c r="BI2474" i="1"/>
  <c r="BI2472" i="1"/>
  <c r="BI2469" i="1"/>
  <c r="BI2465" i="1"/>
  <c r="BI2464" i="1"/>
  <c r="BI2460" i="1"/>
  <c r="BI2455" i="1"/>
  <c r="BI2453" i="1"/>
  <c r="BI2451" i="1"/>
  <c r="BI2449" i="1"/>
  <c r="BI2448" i="1"/>
  <c r="BI2442" i="1"/>
  <c r="BI2441" i="1"/>
  <c r="BI2439" i="1"/>
  <c r="BI2437" i="1"/>
  <c r="BI2436" i="1"/>
  <c r="BI2435" i="1"/>
  <c r="BI2433" i="1"/>
  <c r="BI2431" i="1"/>
  <c r="BI2429" i="1"/>
  <c r="BI2426" i="1"/>
  <c r="BI2425" i="1"/>
  <c r="BI2419" i="1"/>
  <c r="BI2418" i="1"/>
  <c r="BI2414" i="1"/>
  <c r="BI2413" i="1"/>
  <c r="BI2411" i="1"/>
  <c r="BI2410" i="1"/>
  <c r="BI2409" i="1"/>
  <c r="BI2407" i="1"/>
  <c r="BI2406" i="1"/>
  <c r="BI2403" i="1"/>
  <c r="BI2397" i="1"/>
  <c r="BI2394" i="1"/>
  <c r="BI2390" i="1"/>
  <c r="BI2385" i="1"/>
  <c r="BI2383" i="1"/>
  <c r="BI2377" i="1"/>
  <c r="BI2375" i="1"/>
  <c r="BI2371" i="1"/>
  <c r="BI2360" i="1"/>
  <c r="BI2358" i="1"/>
  <c r="BI2354" i="1"/>
  <c r="BI2353" i="1"/>
  <c r="BI2349" i="1"/>
  <c r="BI2348" i="1"/>
  <c r="BI2344" i="1"/>
  <c r="BI2339" i="1"/>
  <c r="BI2338" i="1"/>
  <c r="BI2337" i="1"/>
  <c r="BI2332" i="1"/>
  <c r="BI2331" i="1"/>
  <c r="BI2330" i="1"/>
  <c r="BI2328" i="1"/>
  <c r="BI2327" i="1"/>
  <c r="BI2320" i="1"/>
  <c r="BI2319" i="1"/>
  <c r="BI2313" i="1"/>
  <c r="BI2311" i="1"/>
  <c r="BI2308" i="1"/>
  <c r="BI2302" i="1"/>
  <c r="BI2298" i="1"/>
  <c r="BI2295" i="1"/>
  <c r="BI2294" i="1"/>
  <c r="BI2290" i="1"/>
  <c r="BI2289" i="1"/>
  <c r="BI2285" i="1"/>
  <c r="BI2279" i="1"/>
  <c r="BI2276" i="1"/>
  <c r="BI2275" i="1"/>
  <c r="BI2272" i="1"/>
  <c r="BI2268" i="1"/>
  <c r="BI2267" i="1"/>
  <c r="BI2265" i="1"/>
  <c r="BI2260" i="1"/>
  <c r="BI2254" i="1"/>
  <c r="BI2253" i="1"/>
  <c r="BI2252" i="1"/>
  <c r="BI2247" i="1"/>
  <c r="BI2246" i="1"/>
  <c r="BI2242" i="1"/>
  <c r="BI2239" i="1"/>
  <c r="BI2238" i="1"/>
  <c r="BI2230" i="1"/>
  <c r="BI2229" i="1"/>
  <c r="BI2227" i="1"/>
  <c r="BI2225" i="1"/>
  <c r="BI2223" i="1"/>
  <c r="BI2222" i="1"/>
  <c r="BI2221" i="1"/>
  <c r="BI2220" i="1"/>
  <c r="BI2212" i="1"/>
  <c r="BI2204" i="1"/>
  <c r="BI2195" i="1"/>
  <c r="BI2189" i="1"/>
  <c r="BI2184" i="1"/>
  <c r="BI2181" i="1"/>
  <c r="BI2180" i="1"/>
  <c r="BI2179" i="1"/>
  <c r="BI2168" i="1"/>
  <c r="BI2167" i="1"/>
  <c r="BI2161" i="1"/>
  <c r="BI2159" i="1"/>
  <c r="BI2158" i="1"/>
  <c r="BI2155" i="1"/>
  <c r="BI2147" i="1"/>
  <c r="BI2144" i="1"/>
  <c r="BI2140" i="1"/>
  <c r="BI2137" i="1"/>
  <c r="BI2136" i="1"/>
  <c r="BI2127" i="1"/>
  <c r="BI2125" i="1"/>
  <c r="BI2123" i="1"/>
  <c r="BI2121" i="1"/>
  <c r="BI2119" i="1"/>
  <c r="BI2118" i="1"/>
  <c r="BI2116" i="1"/>
  <c r="BI2115" i="1"/>
  <c r="BI2112" i="1"/>
  <c r="BI2108" i="1"/>
  <c r="BI2105" i="1"/>
  <c r="BI2103" i="1"/>
  <c r="BI2098" i="1"/>
  <c r="BI2097" i="1"/>
  <c r="BI2096" i="1"/>
  <c r="BI2092" i="1"/>
  <c r="BI2091" i="1"/>
  <c r="BI2089" i="1"/>
  <c r="BI2087" i="1"/>
  <c r="BI2086" i="1"/>
  <c r="BI2082" i="1"/>
  <c r="BI2081" i="1"/>
  <c r="BI2077" i="1"/>
  <c r="BI2076" i="1"/>
  <c r="BI2075" i="1"/>
  <c r="BI2074" i="1"/>
  <c r="BI2073" i="1"/>
  <c r="BI2072" i="1"/>
  <c r="BI2068" i="1"/>
  <c r="BI2067" i="1"/>
  <c r="BI2066" i="1"/>
  <c r="BI2063" i="1"/>
  <c r="BI2060" i="1"/>
  <c r="BI2057" i="1"/>
  <c r="BI2056" i="1"/>
  <c r="BI2054" i="1"/>
  <c r="BI2052" i="1"/>
  <c r="BI2051" i="1"/>
  <c r="BI2048" i="1"/>
  <c r="BI2047" i="1"/>
  <c r="BI2039" i="1"/>
  <c r="BI2037" i="1"/>
  <c r="BI2032" i="1"/>
  <c r="BI2031" i="1"/>
  <c r="BI2030" i="1"/>
  <c r="BI2029" i="1"/>
  <c r="BI2028" i="1"/>
  <c r="BI2027" i="1"/>
  <c r="BI2023" i="1"/>
  <c r="BI2020" i="1"/>
  <c r="BI2019" i="1"/>
  <c r="BI2017" i="1"/>
  <c r="BI2008" i="1"/>
  <c r="BI2007" i="1"/>
  <c r="BI2004" i="1"/>
  <c r="BI2003" i="1"/>
  <c r="BI1997" i="1"/>
  <c r="BI1996" i="1"/>
  <c r="BI1995" i="1"/>
  <c r="BI1992" i="1"/>
  <c r="BI1991" i="1"/>
  <c r="BI1989" i="1"/>
  <c r="BI1985" i="1"/>
  <c r="BI1984" i="1"/>
  <c r="BI1983" i="1"/>
  <c r="BI1977" i="1"/>
  <c r="BI1976" i="1"/>
  <c r="BI1973" i="1"/>
  <c r="BI1967" i="1"/>
  <c r="BI1962" i="1"/>
  <c r="BI1959" i="1"/>
  <c r="BI1956" i="1"/>
  <c r="BI1955" i="1"/>
  <c r="BI1948" i="1"/>
  <c r="BI1943" i="1"/>
  <c r="BI1942" i="1"/>
  <c r="BI1941" i="1"/>
  <c r="BI1937" i="1"/>
  <c r="BI1935" i="1"/>
  <c r="BI1929" i="1"/>
  <c r="BI1928" i="1"/>
  <c r="BI1923" i="1"/>
  <c r="BI1914" i="1"/>
  <c r="BI1913" i="1"/>
  <c r="BI1912" i="1"/>
  <c r="BI1910" i="1"/>
  <c r="BI1909" i="1"/>
  <c r="BI1905" i="1"/>
  <c r="BI1901" i="1"/>
  <c r="BI1896" i="1"/>
  <c r="BI1895" i="1"/>
  <c r="BI1893" i="1"/>
  <c r="BI1885" i="1"/>
  <c r="BI1884" i="1"/>
  <c r="BI1881" i="1"/>
  <c r="BI1878" i="1"/>
  <c r="BI1875" i="1"/>
  <c r="BI1873" i="1"/>
  <c r="BI1872" i="1"/>
  <c r="BI1869" i="1"/>
  <c r="BI1864" i="1"/>
  <c r="BI1857" i="1"/>
  <c r="BI1856" i="1"/>
  <c r="BI1855" i="1"/>
  <c r="BI1846" i="1"/>
  <c r="BI1845" i="1"/>
  <c r="BI1843" i="1"/>
  <c r="BI1839" i="1"/>
  <c r="BI1838" i="1"/>
  <c r="BI1835" i="1"/>
  <c r="BI1830" i="1"/>
  <c r="BI1825" i="1"/>
  <c r="BI1822" i="1"/>
  <c r="BI1816" i="1"/>
  <c r="BI1813" i="1"/>
  <c r="BI1808" i="1"/>
  <c r="BI1795" i="1"/>
  <c r="BI1789" i="1"/>
  <c r="BI1788" i="1"/>
  <c r="BI1783" i="1"/>
  <c r="BI1776" i="1"/>
  <c r="BI1770" i="1"/>
  <c r="BI1762" i="1"/>
  <c r="BI1755" i="1"/>
  <c r="BI1751" i="1"/>
  <c r="BI1733" i="1"/>
  <c r="BI1732" i="1"/>
  <c r="BI1731" i="1"/>
  <c r="BI1729" i="1"/>
  <c r="BI1726" i="1"/>
  <c r="BI1722" i="1"/>
  <c r="BI1718" i="1"/>
  <c r="BI1717" i="1"/>
  <c r="BI1716" i="1"/>
  <c r="BI1704" i="1"/>
  <c r="BI1701" i="1"/>
  <c r="BI1699" i="1"/>
  <c r="BI1693" i="1"/>
  <c r="BI1691" i="1"/>
  <c r="BI1687" i="1"/>
  <c r="BI1686" i="1"/>
  <c r="BI1685" i="1"/>
  <c r="BI1684" i="1"/>
  <c r="BI1676" i="1"/>
  <c r="BI1675" i="1"/>
  <c r="BI1670" i="1"/>
  <c r="BI1667" i="1"/>
  <c r="BI1664" i="1"/>
  <c r="BI1663" i="1"/>
  <c r="BI1662" i="1"/>
  <c r="BI1660" i="1"/>
  <c r="BI1659" i="1"/>
  <c r="BI1652" i="1"/>
  <c r="BI1650" i="1"/>
  <c r="BI1649" i="1"/>
  <c r="BI1646" i="1"/>
  <c r="BI1643" i="1"/>
  <c r="BI1639" i="1"/>
  <c r="BI1636" i="1"/>
  <c r="BI1633" i="1"/>
  <c r="BI1630" i="1"/>
  <c r="BI1627" i="1"/>
  <c r="BI1625" i="1"/>
  <c r="BI1624" i="1"/>
  <c r="BI1622" i="1"/>
  <c r="BI1619" i="1"/>
  <c r="BI1617" i="1"/>
  <c r="BI1616" i="1"/>
  <c r="BI1610" i="1"/>
  <c r="BI1609" i="1"/>
  <c r="BI1608" i="1"/>
  <c r="BI1604" i="1"/>
  <c r="BI1603" i="1"/>
  <c r="BI1601" i="1"/>
  <c r="BI1598" i="1"/>
  <c r="BI1597" i="1"/>
  <c r="BI1596" i="1"/>
  <c r="BI1595" i="1"/>
  <c r="BI1591" i="1"/>
  <c r="BI1589" i="1"/>
  <c r="BI1587" i="1"/>
  <c r="BI1586" i="1"/>
  <c r="BI1581" i="1"/>
  <c r="BI1577" i="1"/>
  <c r="BI1576" i="1"/>
  <c r="BI1574" i="1"/>
  <c r="BI1572" i="1"/>
  <c r="BI1570" i="1"/>
  <c r="BI1569" i="1"/>
  <c r="BI1566" i="1"/>
  <c r="BI1562" i="1"/>
  <c r="BI1559" i="1"/>
  <c r="BI1554" i="1"/>
  <c r="BI1550" i="1"/>
  <c r="BI1549" i="1"/>
  <c r="BI1544" i="1"/>
  <c r="BI1543" i="1"/>
  <c r="BI1540" i="1"/>
  <c r="BI1539" i="1"/>
  <c r="BI1537" i="1"/>
  <c r="BI1534" i="1"/>
  <c r="BI1533" i="1"/>
  <c r="BI1530" i="1"/>
  <c r="BI1528" i="1"/>
  <c r="BI1527" i="1"/>
  <c r="BI1524" i="1"/>
  <c r="BI1519" i="1"/>
  <c r="BI1517" i="1"/>
  <c r="BI1515" i="1"/>
  <c r="BI1512" i="1"/>
  <c r="BI1511" i="1"/>
  <c r="BI1508" i="1"/>
  <c r="BI1503" i="1"/>
  <c r="BI1499" i="1"/>
  <c r="BI1497" i="1"/>
  <c r="BI1495" i="1"/>
  <c r="BI1494" i="1"/>
  <c r="BI1493" i="1"/>
  <c r="BI1491" i="1"/>
  <c r="BI1488" i="1"/>
  <c r="BI1487" i="1"/>
  <c r="BI1481" i="1"/>
  <c r="BI1480" i="1"/>
  <c r="BI1478" i="1"/>
  <c r="BI1474" i="1"/>
  <c r="BI1472" i="1"/>
  <c r="BI1469" i="1"/>
  <c r="BI1467" i="1"/>
  <c r="BI1465" i="1"/>
  <c r="BI1464" i="1"/>
  <c r="BI1463" i="1"/>
  <c r="BI1462" i="1"/>
  <c r="BI1459" i="1"/>
  <c r="BI1455" i="1"/>
  <c r="BI1453" i="1"/>
  <c r="BI1452" i="1"/>
  <c r="BI1451" i="1"/>
  <c r="BI1449" i="1"/>
  <c r="BI1439" i="1"/>
  <c r="BI1437" i="1"/>
  <c r="BI1426" i="1"/>
  <c r="BI1422" i="1"/>
  <c r="BI1421" i="1"/>
  <c r="BI1414" i="1"/>
  <c r="BI1411" i="1"/>
  <c r="BI1407" i="1"/>
  <c r="BI1406" i="1"/>
  <c r="BI1401" i="1"/>
  <c r="BI1400" i="1"/>
  <c r="BI1388" i="1"/>
  <c r="BI1386" i="1"/>
  <c r="BI1379" i="1"/>
  <c r="BI1378" i="1"/>
  <c r="BI1375" i="1"/>
  <c r="BI1368" i="1"/>
  <c r="BI1367" i="1"/>
  <c r="BI1365" i="1"/>
  <c r="BI1354" i="1"/>
  <c r="BI1351" i="1"/>
  <c r="BI1350" i="1"/>
  <c r="BI1347" i="1"/>
  <c r="BI1342" i="1"/>
  <c r="BI1341" i="1"/>
  <c r="BI1337" i="1"/>
  <c r="BI1334" i="1"/>
  <c r="BI1332" i="1"/>
  <c r="BI1326" i="1"/>
  <c r="BI1322" i="1"/>
  <c r="BI1314" i="1"/>
  <c r="BI1312" i="1"/>
  <c r="BI1305" i="1"/>
  <c r="BI1283" i="1"/>
  <c r="BI1280" i="1"/>
  <c r="BI1275" i="1"/>
  <c r="BI1269" i="1"/>
  <c r="BI1265" i="1"/>
  <c r="BI1258" i="1"/>
  <c r="BI1252" i="1"/>
  <c r="BI1237" i="1"/>
  <c r="BI1235" i="1"/>
  <c r="BI1232" i="1"/>
  <c r="BI1228" i="1"/>
  <c r="BI1216" i="1"/>
  <c r="BI1215" i="1"/>
  <c r="BI1212" i="1"/>
  <c r="BI1210" i="1"/>
  <c r="BI1193" i="1"/>
  <c r="BI1164" i="1"/>
  <c r="BI1163" i="1"/>
  <c r="BI1160" i="1"/>
  <c r="BI1144" i="1"/>
  <c r="BI1134" i="1"/>
  <c r="BI1125" i="1"/>
  <c r="BI1113" i="1"/>
  <c r="BI1112" i="1"/>
  <c r="BI1108" i="1"/>
  <c r="BI1085" i="1"/>
  <c r="BI1082" i="1"/>
  <c r="BI1081" i="1"/>
  <c r="BI1070" i="1"/>
  <c r="BI1043" i="1"/>
  <c r="BI1033" i="1"/>
  <c r="BI1025" i="1"/>
  <c r="BI1023" i="1"/>
  <c r="BI1021" i="1"/>
  <c r="BI1017" i="1"/>
  <c r="BI1015" i="1"/>
  <c r="BI1000" i="1"/>
  <c r="BI971" i="1"/>
  <c r="BI957" i="1"/>
  <c r="BI951" i="1"/>
  <c r="BI946" i="1"/>
  <c r="BI945" i="1"/>
  <c r="BI944" i="1"/>
  <c r="BI943" i="1"/>
  <c r="BI919" i="1"/>
  <c r="BI917" i="1"/>
  <c r="BI916" i="1"/>
  <c r="BI903" i="1"/>
  <c r="BI902" i="1"/>
  <c r="BI892" i="1"/>
  <c r="BI890" i="1"/>
  <c r="BI886" i="1"/>
  <c r="BI877" i="1"/>
  <c r="BI869" i="1"/>
  <c r="BI867" i="1"/>
  <c r="BI860" i="1"/>
  <c r="BI851" i="1"/>
  <c r="BI846" i="1"/>
  <c r="BI844" i="1"/>
  <c r="BI842" i="1"/>
  <c r="BI833" i="1"/>
  <c r="BI832" i="1"/>
  <c r="BI828" i="1"/>
  <c r="BI827" i="1"/>
  <c r="BI825" i="1"/>
  <c r="BI816" i="1"/>
  <c r="BI812" i="1"/>
  <c r="BI811" i="1"/>
  <c r="BI808" i="1"/>
  <c r="BI800" i="1"/>
  <c r="BI794" i="1"/>
  <c r="BI782" i="1"/>
  <c r="BI766" i="1"/>
  <c r="BI762" i="1"/>
  <c r="BI761" i="1"/>
  <c r="BI758" i="1"/>
  <c r="BI755" i="1"/>
  <c r="BI753" i="1"/>
  <c r="BI752" i="1"/>
  <c r="BI749" i="1"/>
  <c r="BI748" i="1"/>
  <c r="BI747" i="1"/>
  <c r="BI740" i="1"/>
  <c r="BI738" i="1"/>
  <c r="BI736" i="1"/>
  <c r="BI735" i="1"/>
  <c r="BI734" i="1"/>
  <c r="BI733" i="1"/>
  <c r="BI728" i="1"/>
  <c r="BI727" i="1"/>
  <c r="BI726" i="1"/>
  <c r="BI708" i="1"/>
  <c r="BI707" i="1"/>
  <c r="BI695" i="1"/>
  <c r="BI693" i="1"/>
  <c r="BI690" i="1"/>
  <c r="BI689" i="1"/>
  <c r="BI688" i="1"/>
  <c r="BI687" i="1"/>
  <c r="BI678" i="1"/>
  <c r="BI676" i="1"/>
  <c r="BI667" i="1"/>
  <c r="BI658" i="1"/>
  <c r="BI653" i="1"/>
  <c r="BI650" i="1"/>
  <c r="BI643" i="1"/>
  <c r="BI640" i="1"/>
  <c r="BI625" i="1"/>
  <c r="BI623" i="1"/>
  <c r="BI605" i="1"/>
  <c r="BI576" i="1"/>
  <c r="BI570" i="1"/>
  <c r="BI557" i="1"/>
  <c r="BI537" i="1"/>
  <c r="BI529" i="1"/>
  <c r="BI527" i="1"/>
  <c r="BI522" i="1"/>
  <c r="BI519" i="1"/>
  <c r="BI508" i="1"/>
  <c r="BI497" i="1"/>
  <c r="BI490" i="1"/>
  <c r="BI488" i="1"/>
  <c r="BI466" i="1"/>
  <c r="BI462" i="1"/>
  <c r="BI459" i="1"/>
  <c r="BI453" i="1"/>
  <c r="BI447" i="1"/>
  <c r="BI445" i="1"/>
  <c r="BI443" i="1"/>
  <c r="BI434" i="1"/>
  <c r="BI431" i="1"/>
  <c r="BI429" i="1"/>
  <c r="BI417" i="1"/>
  <c r="BI414" i="1"/>
  <c r="BI413" i="1"/>
  <c r="BI412" i="1"/>
  <c r="BI411" i="1"/>
  <c r="BI410" i="1"/>
  <c r="BI407" i="1"/>
  <c r="BI399" i="1"/>
  <c r="BI391" i="1"/>
  <c r="BI390" i="1"/>
  <c r="BI387" i="1"/>
  <c r="BI385" i="1"/>
  <c r="BI373" i="1"/>
  <c r="BI372" i="1"/>
  <c r="BI365" i="1"/>
  <c r="BI364" i="1"/>
  <c r="BI354" i="1"/>
  <c r="BI353" i="1"/>
  <c r="BI350" i="1"/>
  <c r="BI347" i="1"/>
  <c r="BI346" i="1"/>
  <c r="BI345" i="1"/>
  <c r="BI336" i="1"/>
  <c r="BI324" i="1"/>
  <c r="BI321" i="1"/>
  <c r="BI314" i="1"/>
  <c r="BI307" i="1"/>
  <c r="BI306" i="1"/>
  <c r="BI305" i="1"/>
  <c r="BI303" i="1"/>
  <c r="BI295" i="1"/>
  <c r="BI291" i="1"/>
  <c r="BI290" i="1"/>
  <c r="BI285" i="1"/>
  <c r="BI280" i="1"/>
  <c r="BI261" i="1"/>
  <c r="BI241" i="1"/>
  <c r="BI230" i="1"/>
  <c r="BI191" i="1"/>
  <c r="BI190" i="1"/>
  <c r="BI163" i="1"/>
  <c r="BI153" i="1"/>
  <c r="BI146" i="1"/>
  <c r="BI145" i="1"/>
  <c r="BI141" i="1"/>
  <c r="BI139" i="1"/>
  <c r="BI134" i="1"/>
  <c r="BI133" i="1"/>
  <c r="BI130" i="1"/>
  <c r="BI114" i="1"/>
  <c r="BI108" i="1"/>
  <c r="BI103" i="1"/>
  <c r="BI102" i="1"/>
  <c r="BI97" i="1"/>
  <c r="BI87" i="1"/>
  <c r="BI79" i="1"/>
  <c r="BI77" i="1"/>
  <c r="BI70" i="1"/>
  <c r="BI60" i="1"/>
  <c r="BI55" i="1"/>
  <c r="BI48" i="1"/>
  <c r="BI47" i="1"/>
  <c r="BI34" i="1"/>
  <c r="BI32" i="1"/>
  <c r="BI31" i="1"/>
  <c r="BI27" i="1"/>
  <c r="BI22" i="1"/>
  <c r="BI18" i="1"/>
  <c r="BI14" i="1"/>
  <c r="BI13" i="1"/>
  <c r="BI10" i="1"/>
  <c r="BI2787" i="1"/>
  <c r="BI2524" i="1"/>
  <c r="BI2422" i="1"/>
  <c r="BI2402" i="1"/>
  <c r="BI2400" i="1"/>
  <c r="BI2391" i="1"/>
  <c r="BI2384" i="1"/>
  <c r="BI2381" i="1"/>
  <c r="BI2361" i="1"/>
  <c r="BI2340" i="1"/>
  <c r="BI2335" i="1"/>
  <c r="BI2323" i="1"/>
  <c r="BI2303" i="1"/>
  <c r="BI2301" i="1"/>
  <c r="BI2283" i="1"/>
  <c r="BI2245" i="1"/>
  <c r="BI2235" i="1"/>
  <c r="BI2214" i="1"/>
  <c r="BI2207" i="1"/>
  <c r="BI2191" i="1"/>
  <c r="BI2175" i="1"/>
  <c r="BI2164" i="1"/>
  <c r="BI2134" i="1"/>
  <c r="BI1908" i="1"/>
  <c r="BI1861" i="1"/>
  <c r="BI1831" i="1"/>
  <c r="BI1829" i="1"/>
  <c r="BI1819" i="1"/>
  <c r="BI1805" i="1"/>
  <c r="BI1792" i="1"/>
  <c r="BI1790" i="1"/>
  <c r="BI1787" i="1"/>
  <c r="BI1777" i="1"/>
  <c r="BI1767" i="1"/>
  <c r="BI1763" i="1"/>
  <c r="BI1758" i="1"/>
  <c r="BI1746" i="1"/>
  <c r="BI1745" i="1"/>
  <c r="BI1743" i="1"/>
  <c r="BI1738" i="1"/>
  <c r="BI1737" i="1"/>
  <c r="BI1724" i="1"/>
  <c r="BI1719" i="1"/>
  <c r="BI1710" i="1"/>
  <c r="BI1709" i="1"/>
  <c r="BI1703" i="1"/>
  <c r="BI1698" i="1"/>
  <c r="BI1696" i="1"/>
  <c r="BI1563" i="1"/>
  <c r="BI1398" i="1"/>
  <c r="BI1387" i="1"/>
  <c r="BI898" i="1"/>
  <c r="BI839" i="1"/>
  <c r="BI837" i="1"/>
  <c r="BI809" i="1"/>
  <c r="BI804" i="1"/>
  <c r="BI780" i="1"/>
  <c r="BI778" i="1"/>
  <c r="BI721" i="1"/>
  <c r="BI717" i="1"/>
  <c r="BI713" i="1"/>
  <c r="BI709" i="1"/>
  <c r="BI621" i="1"/>
  <c r="BI602" i="1"/>
  <c r="BI566" i="1"/>
  <c r="BI561" i="1"/>
  <c r="BI546" i="1"/>
  <c r="BI538" i="1"/>
  <c r="BI535" i="1"/>
  <c r="BI530" i="1"/>
  <c r="BI515" i="1"/>
  <c r="BI514" i="1"/>
  <c r="BI505" i="1"/>
  <c r="BI473" i="1"/>
  <c r="BI460" i="1"/>
  <c r="BI458" i="1"/>
  <c r="BI448" i="1"/>
  <c r="BI446" i="1"/>
  <c r="BI439" i="1"/>
  <c r="BI420" i="1"/>
  <c r="BI406" i="1"/>
  <c r="BI402" i="1"/>
  <c r="BI397" i="1"/>
  <c r="BI394" i="1"/>
  <c r="BI386" i="1"/>
  <c r="BI379" i="1"/>
  <c r="BI371" i="1"/>
  <c r="BI366" i="1"/>
  <c r="BI355" i="1"/>
  <c r="BI341" i="1"/>
  <c r="BI330" i="1"/>
  <c r="BI319" i="1"/>
  <c r="BI318" i="1"/>
  <c r="BI286" i="1"/>
  <c r="BI250" i="1"/>
  <c r="BI217" i="1"/>
  <c r="BI210" i="1"/>
  <c r="BI206" i="1"/>
  <c r="BI189" i="1"/>
  <c r="BI184" i="1"/>
  <c r="BI166" i="1"/>
  <c r="BI165" i="1"/>
  <c r="BI83" i="1"/>
  <c r="BI58" i="1"/>
  <c r="BI56" i="1"/>
  <c r="BI52" i="1"/>
  <c r="BP4338" i="1"/>
  <c r="BV690" i="1" l="1" a="1"/>
  <c r="BK1021" i="1"/>
  <c r="AJ4006" i="1"/>
  <c r="U4006" i="1" s="1"/>
  <c r="AJ3895" i="1"/>
  <c r="U3895" i="1" s="1"/>
  <c r="AJ3423" i="1"/>
  <c r="U3423" i="1" s="1"/>
  <c r="AJ2885" i="1"/>
  <c r="U2885" i="1" s="1"/>
  <c r="AJ1619" i="1"/>
  <c r="U1619" i="1" s="1"/>
  <c r="AJ1469" i="1"/>
  <c r="U1469" i="1" s="1"/>
  <c r="AJ1387" i="1"/>
  <c r="U1387" i="1" s="1"/>
  <c r="AJ1283" i="1"/>
  <c r="U1283" i="1" s="1"/>
  <c r="AJ1280" i="1"/>
  <c r="U1280" i="1" s="1"/>
  <c r="AJ1215" i="1"/>
  <c r="U1215" i="1" s="1"/>
  <c r="AJ1163" i="1"/>
  <c r="U1163" i="1" s="1"/>
  <c r="AJ1134" i="1"/>
  <c r="U1134" i="1" s="1"/>
  <c r="AJ1070" i="1"/>
  <c r="U1070" i="1" s="1"/>
  <c r="AJ1043" i="1"/>
  <c r="U1043" i="1" s="1"/>
  <c r="AJ1033" i="1"/>
  <c r="U1033" i="1" s="1"/>
  <c r="AJ1003" i="1"/>
  <c r="U1003" i="1" s="1"/>
  <c r="AJ1000" i="1"/>
  <c r="U1000" i="1" s="1"/>
  <c r="AJ916" i="1"/>
  <c r="U916" i="1" s="1"/>
  <c r="AJ885" i="1"/>
  <c r="U885" i="1" s="1"/>
  <c r="AJ880" i="1"/>
  <c r="U880" i="1" s="1"/>
  <c r="AJ867" i="1"/>
  <c r="U867" i="1" s="1"/>
  <c r="AJ827" i="1"/>
  <c r="U827" i="1" s="1"/>
  <c r="AJ816" i="1"/>
  <c r="U816" i="1" s="1"/>
  <c r="AJ812" i="1"/>
  <c r="U812" i="1" s="1"/>
  <c r="AJ792" i="1"/>
  <c r="U792" i="1" s="1"/>
  <c r="AJ688" i="1"/>
  <c r="U688" i="1" s="1"/>
  <c r="AJ676" i="1"/>
  <c r="U676" i="1" s="1"/>
  <c r="AJ646" i="1"/>
  <c r="U646" i="1" s="1"/>
  <c r="AJ643" i="1"/>
  <c r="U643" i="1" s="1"/>
  <c r="AJ596" i="1"/>
  <c r="U596" i="1" s="1"/>
  <c r="AJ587" i="1"/>
  <c r="U587" i="1" s="1"/>
  <c r="AJ571" i="1"/>
  <c r="U571" i="1" s="1"/>
  <c r="AJ499" i="1"/>
  <c r="U499" i="1" s="1"/>
  <c r="AJ491" i="1"/>
  <c r="U491" i="1" s="1"/>
  <c r="AJ475" i="1"/>
  <c r="U475" i="1" s="1"/>
  <c r="AJ458" i="1"/>
  <c r="U458" i="1" s="1"/>
  <c r="AJ452" i="1"/>
  <c r="U452" i="1" s="1"/>
  <c r="AJ445" i="1"/>
  <c r="U445" i="1" s="1"/>
  <c r="AJ441" i="1"/>
  <c r="U441" i="1" s="1"/>
  <c r="AJ432" i="1"/>
  <c r="U432" i="1" s="1"/>
  <c r="AJ385" i="1"/>
  <c r="U385" i="1" s="1"/>
  <c r="AJ373" i="1"/>
  <c r="U373" i="1" s="1"/>
  <c r="AJ365" i="1"/>
  <c r="U365" i="1" s="1"/>
  <c r="AJ355" i="1"/>
  <c r="U355" i="1" s="1"/>
  <c r="AJ352" i="1"/>
  <c r="U352" i="1" s="1"/>
  <c r="AJ339" i="1"/>
  <c r="U339" i="1" s="1"/>
  <c r="AJ335" i="1"/>
  <c r="U335" i="1" s="1"/>
  <c r="AJ323" i="1"/>
  <c r="U323" i="1" s="1"/>
  <c r="AJ322" i="1"/>
  <c r="U322" i="1" s="1"/>
  <c r="AJ305" i="1"/>
  <c r="U305" i="1" s="1"/>
  <c r="AJ303" i="1"/>
  <c r="U303" i="1" s="1"/>
  <c r="AJ300" i="1"/>
  <c r="U300" i="1" s="1"/>
  <c r="AJ295" i="1"/>
  <c r="U295" i="1" s="1"/>
  <c r="AJ291" i="1"/>
  <c r="U291" i="1" s="1"/>
  <c r="AJ210" i="1"/>
  <c r="U210" i="1" s="1"/>
  <c r="AJ165" i="1"/>
  <c r="U165" i="1" s="1"/>
  <c r="AJ157" i="1"/>
  <c r="U157" i="1" s="1"/>
  <c r="AJ141" i="1"/>
  <c r="U141" i="1" s="1"/>
  <c r="AJ130" i="1"/>
  <c r="U130" i="1" s="1"/>
  <c r="AJ112" i="1"/>
  <c r="U112" i="1" s="1"/>
  <c r="AJ108" i="1"/>
  <c r="U108" i="1" s="1"/>
  <c r="AJ103" i="1"/>
  <c r="U103" i="1" s="1"/>
  <c r="AJ102" i="1"/>
  <c r="U102" i="1" s="1"/>
  <c r="AJ83" i="1"/>
  <c r="U83" i="1" s="1"/>
  <c r="AJ73" i="1"/>
  <c r="U73" i="1" s="1"/>
  <c r="AJ70" i="1"/>
  <c r="U70" i="1" s="1"/>
  <c r="AJ68" i="1"/>
  <c r="U68" i="1" s="1"/>
  <c r="AJ60" i="1"/>
  <c r="U60" i="1" s="1"/>
  <c r="AJ58" i="1"/>
  <c r="U58" i="1" s="1"/>
  <c r="AJ55" i="1"/>
  <c r="U55" i="1" s="1"/>
  <c r="AJ48" i="1"/>
  <c r="U48" i="1" s="1"/>
  <c r="AJ39" i="1"/>
  <c r="U39" i="1" s="1"/>
  <c r="AJ32" i="1"/>
  <c r="U32" i="1" s="1"/>
  <c r="AJ31" i="1"/>
  <c r="U31" i="1" s="1"/>
  <c r="AJ19" i="1"/>
  <c r="U19" i="1" s="1"/>
  <c r="AJ18" i="1"/>
  <c r="U18" i="1" s="1"/>
  <c r="AJ16" i="1"/>
  <c r="U16" i="1" s="1"/>
  <c r="AJ14" i="1"/>
  <c r="U14" i="1" s="1"/>
  <c r="AJ10" i="1"/>
  <c r="U10" i="1" s="1"/>
  <c r="AJ9" i="1"/>
  <c r="U9" i="1" s="1"/>
  <c r="AJ5" i="1"/>
  <c r="U5" i="1" s="1"/>
  <c r="AJ4" i="1"/>
  <c r="U4" i="1" s="1"/>
  <c r="AJ3" i="1"/>
  <c r="U3" i="1" s="1"/>
  <c r="BN4334" i="1" a="1"/>
  <c r="BN4333" i="1" a="1"/>
  <c r="AJ4241" i="1"/>
  <c r="AJ2810" i="1"/>
  <c r="AJ4098" i="1"/>
  <c r="AJ805" i="1"/>
  <c r="AJ464" i="1"/>
  <c r="AJ309" i="1"/>
  <c r="AJ304" i="1"/>
  <c r="AJ302" i="1"/>
  <c r="AJ287" i="1"/>
  <c r="AJ261" i="1"/>
  <c r="AJ192" i="1"/>
  <c r="AJ156" i="1"/>
  <c r="AJ88" i="1"/>
  <c r="AJ124" i="1"/>
  <c r="AJ144" i="1"/>
  <c r="AJ1090" i="1"/>
  <c r="AY2027" i="1"/>
  <c r="BA2027" i="1" s="1"/>
  <c r="BD2027" i="1" a="1"/>
  <c r="AZ2027" i="1" a="1"/>
  <c r="BE2027" i="1" s="1"/>
  <c r="BJ2027" i="1" s="1"/>
  <c r="AQ79" i="1"/>
  <c r="BS690" i="1" l="1"/>
  <c r="AA4334" i="1"/>
  <c r="AC4334" i="1" s="1"/>
  <c r="AA4333" i="1"/>
  <c r="AC4333" i="1" s="1"/>
  <c r="AA4332" i="1"/>
  <c r="AC4332" i="1" s="1"/>
  <c r="AA4331" i="1"/>
  <c r="AC4331" i="1" s="1"/>
  <c r="AA4330" i="1"/>
  <c r="AC4330" i="1" s="1"/>
  <c r="AA4329" i="1"/>
  <c r="AC4329" i="1" s="1"/>
  <c r="AA4328" i="1"/>
  <c r="AC4328" i="1" s="1"/>
  <c r="AA4327" i="1"/>
  <c r="AC4327" i="1" s="1"/>
  <c r="AA4326" i="1"/>
  <c r="AC4326" i="1" s="1"/>
  <c r="AA4325" i="1"/>
  <c r="AC4325" i="1" s="1"/>
  <c r="AA4324" i="1"/>
  <c r="AC4324" i="1" s="1"/>
  <c r="AA4323" i="1"/>
  <c r="AC4323" i="1" s="1"/>
  <c r="AA4322" i="1"/>
  <c r="AC4322" i="1" s="1"/>
  <c r="AA4321" i="1"/>
  <c r="AC4321" i="1" s="1"/>
  <c r="AA4320" i="1"/>
  <c r="AC4320" i="1" s="1"/>
  <c r="AA4319" i="1"/>
  <c r="AC4319" i="1" s="1"/>
  <c r="AA4318" i="1"/>
  <c r="AC4318" i="1" s="1"/>
  <c r="AA4317" i="1"/>
  <c r="AC4317" i="1" s="1"/>
  <c r="AA4316" i="1"/>
  <c r="AC4316" i="1" s="1"/>
  <c r="AA4315" i="1"/>
  <c r="AC4315" i="1" s="1"/>
  <c r="AA4314" i="1"/>
  <c r="AC4314" i="1" s="1"/>
  <c r="AA4313" i="1"/>
  <c r="AC4313" i="1" s="1"/>
  <c r="AA4312" i="1"/>
  <c r="AC4312" i="1" s="1"/>
  <c r="AA4311" i="1"/>
  <c r="AC4311" i="1" s="1"/>
  <c r="AA4310" i="1"/>
  <c r="AC4310" i="1" s="1"/>
  <c r="AA4309" i="1"/>
  <c r="AC4309" i="1" s="1"/>
  <c r="AA4308" i="1"/>
  <c r="AC4308" i="1" s="1"/>
  <c r="AA4307" i="1"/>
  <c r="AC4307" i="1" s="1"/>
  <c r="AA4306" i="1"/>
  <c r="AC4306" i="1" s="1"/>
  <c r="AA4305" i="1"/>
  <c r="AC4305" i="1" s="1"/>
  <c r="AA4304" i="1"/>
  <c r="AC4304" i="1" s="1"/>
  <c r="AA4303" i="1"/>
  <c r="AC4303" i="1" s="1"/>
  <c r="AA4302" i="1"/>
  <c r="AC4302" i="1" s="1"/>
  <c r="AA4301" i="1"/>
  <c r="AC4301" i="1" s="1"/>
  <c r="AA4300" i="1"/>
  <c r="AC4300" i="1" s="1"/>
  <c r="AA4299" i="1"/>
  <c r="AC4299" i="1" s="1"/>
  <c r="AA4298" i="1"/>
  <c r="AC4298" i="1" s="1"/>
  <c r="AA4297" i="1"/>
  <c r="AC4297" i="1" s="1"/>
  <c r="AA4296" i="1"/>
  <c r="AC4296" i="1" s="1"/>
  <c r="AA4295" i="1"/>
  <c r="AC4295" i="1" s="1"/>
  <c r="AA4294" i="1"/>
  <c r="AC4294" i="1" s="1"/>
  <c r="AA4293" i="1"/>
  <c r="AC4293" i="1" s="1"/>
  <c r="AA4292" i="1"/>
  <c r="AC4292" i="1" s="1"/>
  <c r="AA4291" i="1"/>
  <c r="AC4291" i="1" s="1"/>
  <c r="AA4290" i="1"/>
  <c r="AC4290" i="1" s="1"/>
  <c r="AA4289" i="1"/>
  <c r="AC4289" i="1" s="1"/>
  <c r="AA4288" i="1"/>
  <c r="AC4288" i="1" s="1"/>
  <c r="AA4287" i="1"/>
  <c r="AC4287" i="1" s="1"/>
  <c r="AA4286" i="1"/>
  <c r="AC4286" i="1" s="1"/>
  <c r="AA4285" i="1"/>
  <c r="AC4285" i="1" s="1"/>
  <c r="AA4284" i="1"/>
  <c r="AC4284" i="1" s="1"/>
  <c r="AA4283" i="1"/>
  <c r="AC4283" i="1" s="1"/>
  <c r="AA4282" i="1"/>
  <c r="AC4282" i="1" s="1"/>
  <c r="AA4281" i="1"/>
  <c r="AC4281" i="1" s="1"/>
  <c r="AA4280" i="1"/>
  <c r="AC4280" i="1" s="1"/>
  <c r="AA4279" i="1"/>
  <c r="AC4279" i="1" s="1"/>
  <c r="AA4278" i="1"/>
  <c r="AC4278" i="1" s="1"/>
  <c r="AA4277" i="1"/>
  <c r="AC4277" i="1" s="1"/>
  <c r="AA4276" i="1"/>
  <c r="AC4276" i="1" s="1"/>
  <c r="AA4275" i="1"/>
  <c r="AC4275" i="1" s="1"/>
  <c r="AA4274" i="1"/>
  <c r="AC4274" i="1" s="1"/>
  <c r="AA4273" i="1"/>
  <c r="AC4273" i="1" s="1"/>
  <c r="AA4272" i="1"/>
  <c r="AC4272" i="1" s="1"/>
  <c r="AA4271" i="1"/>
  <c r="AC4271" i="1" s="1"/>
  <c r="AA4270" i="1"/>
  <c r="AC4270" i="1" s="1"/>
  <c r="AA4269" i="1"/>
  <c r="AC4269" i="1" s="1"/>
  <c r="AA4268" i="1"/>
  <c r="AC4268" i="1" s="1"/>
  <c r="AA4267" i="1"/>
  <c r="AC4267" i="1" s="1"/>
  <c r="AA4266" i="1"/>
  <c r="AC4266" i="1" s="1"/>
  <c r="AA4265" i="1"/>
  <c r="AC4265" i="1" s="1"/>
  <c r="AA4264" i="1"/>
  <c r="AC4264" i="1" s="1"/>
  <c r="AA4263" i="1"/>
  <c r="AC4263" i="1" s="1"/>
  <c r="AA4262" i="1"/>
  <c r="AC4262" i="1" s="1"/>
  <c r="AA4261" i="1"/>
  <c r="AC4261" i="1" s="1"/>
  <c r="AA4260" i="1"/>
  <c r="AC4260" i="1" s="1"/>
  <c r="AA4259" i="1"/>
  <c r="AC4259" i="1" s="1"/>
  <c r="AA4258" i="1"/>
  <c r="AC4258" i="1" s="1"/>
  <c r="AA4257" i="1"/>
  <c r="AC4257" i="1" s="1"/>
  <c r="AA4256" i="1"/>
  <c r="AC4256" i="1" s="1"/>
  <c r="AA4255" i="1"/>
  <c r="AC4255" i="1" s="1"/>
  <c r="AA4254" i="1"/>
  <c r="AC4254" i="1" s="1"/>
  <c r="AA4253" i="1"/>
  <c r="AC4253" i="1" s="1"/>
  <c r="AA4252" i="1"/>
  <c r="AC4252" i="1" s="1"/>
  <c r="AA4251" i="1"/>
  <c r="AC4251" i="1" s="1"/>
  <c r="AA4250" i="1"/>
  <c r="AC4250" i="1" s="1"/>
  <c r="AA4249" i="1"/>
  <c r="AC4249" i="1" s="1"/>
  <c r="AA4248" i="1"/>
  <c r="AC4248" i="1" s="1"/>
  <c r="AA4247" i="1"/>
  <c r="AC4247" i="1" s="1"/>
  <c r="AA4246" i="1"/>
  <c r="AC4246" i="1" s="1"/>
  <c r="AA4245" i="1"/>
  <c r="AC4245" i="1" s="1"/>
  <c r="AA4244" i="1"/>
  <c r="AC4244" i="1" s="1"/>
  <c r="AA4243" i="1"/>
  <c r="AC4243" i="1" s="1"/>
  <c r="AA4242" i="1"/>
  <c r="AC4242" i="1" s="1"/>
  <c r="AA4241" i="1"/>
  <c r="AC4241" i="1" s="1"/>
  <c r="AA4240" i="1"/>
  <c r="AC4240" i="1" s="1"/>
  <c r="AA4239" i="1"/>
  <c r="AC4239" i="1" s="1"/>
  <c r="AA4238" i="1"/>
  <c r="AC4238" i="1" s="1"/>
  <c r="AA4237" i="1"/>
  <c r="AC4237" i="1" s="1"/>
  <c r="AA4236" i="1"/>
  <c r="AC4236" i="1" s="1"/>
  <c r="AA4235" i="1"/>
  <c r="AC4235" i="1" s="1"/>
  <c r="AA4234" i="1"/>
  <c r="AC4234" i="1" s="1"/>
  <c r="AA4233" i="1"/>
  <c r="AC4233" i="1" s="1"/>
  <c r="AA4232" i="1"/>
  <c r="AC4232" i="1" s="1"/>
  <c r="AA4231" i="1"/>
  <c r="AC4231" i="1" s="1"/>
  <c r="AA4230" i="1"/>
  <c r="AC4230" i="1" s="1"/>
  <c r="AA4229" i="1"/>
  <c r="AC4229" i="1" s="1"/>
  <c r="AA4228" i="1"/>
  <c r="AC4228" i="1" s="1"/>
  <c r="AA4227" i="1"/>
  <c r="AC4227" i="1" s="1"/>
  <c r="AA4226" i="1"/>
  <c r="AC4226" i="1" s="1"/>
  <c r="AA4225" i="1"/>
  <c r="AC4225" i="1" s="1"/>
  <c r="AA4224" i="1"/>
  <c r="AC4224" i="1" s="1"/>
  <c r="AA4223" i="1"/>
  <c r="AC4223" i="1" s="1"/>
  <c r="AA4222" i="1"/>
  <c r="AC4222" i="1" s="1"/>
  <c r="AA4221" i="1"/>
  <c r="AC4221" i="1" s="1"/>
  <c r="AA4220" i="1"/>
  <c r="AC4220" i="1" s="1"/>
  <c r="AA4219" i="1"/>
  <c r="AC4219" i="1" s="1"/>
  <c r="AA4218" i="1"/>
  <c r="AC4218" i="1" s="1"/>
  <c r="AA4217" i="1"/>
  <c r="AC4217" i="1" s="1"/>
  <c r="AA4216" i="1"/>
  <c r="AC4216" i="1" s="1"/>
  <c r="AA4215" i="1"/>
  <c r="AC4215" i="1" s="1"/>
  <c r="AA4214" i="1"/>
  <c r="AC4214" i="1" s="1"/>
  <c r="AA4213" i="1"/>
  <c r="AC4213" i="1" s="1"/>
  <c r="AA4212" i="1"/>
  <c r="AC4212" i="1" s="1"/>
  <c r="AA4211" i="1"/>
  <c r="AC4211" i="1" s="1"/>
  <c r="AA4210" i="1"/>
  <c r="AC4210" i="1" s="1"/>
  <c r="AA4209" i="1"/>
  <c r="AC4209" i="1" s="1"/>
  <c r="AA4208" i="1"/>
  <c r="AC4208" i="1" s="1"/>
  <c r="AA4207" i="1"/>
  <c r="AC4207" i="1" s="1"/>
  <c r="AA4206" i="1"/>
  <c r="AC4206" i="1" s="1"/>
  <c r="AA4205" i="1"/>
  <c r="AC4205" i="1" s="1"/>
  <c r="AA4204" i="1"/>
  <c r="AC4204" i="1" s="1"/>
  <c r="AA4203" i="1"/>
  <c r="AC4203" i="1" s="1"/>
  <c r="AA4202" i="1"/>
  <c r="AC4202" i="1" s="1"/>
  <c r="AA4201" i="1"/>
  <c r="AC4201" i="1" s="1"/>
  <c r="AA4200" i="1"/>
  <c r="AC4200" i="1" s="1"/>
  <c r="AA4199" i="1"/>
  <c r="AC4199" i="1" s="1"/>
  <c r="AA4198" i="1"/>
  <c r="AC4198" i="1" s="1"/>
  <c r="AA4197" i="1"/>
  <c r="AC4197" i="1" s="1"/>
  <c r="AA4196" i="1"/>
  <c r="AC4196" i="1" s="1"/>
  <c r="AA4195" i="1"/>
  <c r="AC4195" i="1" s="1"/>
  <c r="AA4194" i="1"/>
  <c r="AC4194" i="1" s="1"/>
  <c r="AA4193" i="1"/>
  <c r="AC4193" i="1" s="1"/>
  <c r="AA4192" i="1"/>
  <c r="AC4192" i="1" s="1"/>
  <c r="AA4191" i="1"/>
  <c r="AC4191" i="1" s="1"/>
  <c r="AA4190" i="1"/>
  <c r="AC4190" i="1" s="1"/>
  <c r="AA4189" i="1"/>
  <c r="AC4189" i="1" s="1"/>
  <c r="AA4188" i="1"/>
  <c r="AC4188" i="1" s="1"/>
  <c r="AA4187" i="1"/>
  <c r="AC4187" i="1" s="1"/>
  <c r="AA4186" i="1"/>
  <c r="AC4186" i="1" s="1"/>
  <c r="AA4185" i="1"/>
  <c r="AC4185" i="1" s="1"/>
  <c r="AA4184" i="1"/>
  <c r="AC4184" i="1" s="1"/>
  <c r="AA4183" i="1"/>
  <c r="AC4183" i="1" s="1"/>
  <c r="AA4182" i="1"/>
  <c r="AC4182" i="1" s="1"/>
  <c r="AA4181" i="1"/>
  <c r="AC4181" i="1" s="1"/>
  <c r="AA4180" i="1"/>
  <c r="AC4180" i="1" s="1"/>
  <c r="AA4179" i="1"/>
  <c r="AC4179" i="1" s="1"/>
  <c r="AA4178" i="1"/>
  <c r="AC4178" i="1" s="1"/>
  <c r="AA4177" i="1"/>
  <c r="AC4177" i="1" s="1"/>
  <c r="AA4176" i="1"/>
  <c r="AC4176" i="1" s="1"/>
  <c r="AA4175" i="1"/>
  <c r="AC4175" i="1" s="1"/>
  <c r="AA4174" i="1"/>
  <c r="AC4174" i="1" s="1"/>
  <c r="AA4173" i="1"/>
  <c r="AC4173" i="1" s="1"/>
  <c r="AA4172" i="1"/>
  <c r="AC4172" i="1" s="1"/>
  <c r="AA4171" i="1"/>
  <c r="AC4171" i="1" s="1"/>
  <c r="AA4170" i="1"/>
  <c r="AC4170" i="1" s="1"/>
  <c r="AA4169" i="1"/>
  <c r="AC4169" i="1" s="1"/>
  <c r="AA4168" i="1"/>
  <c r="AC4168" i="1" s="1"/>
  <c r="AA4167" i="1"/>
  <c r="AC4167" i="1" s="1"/>
  <c r="AA4166" i="1"/>
  <c r="AC4166" i="1" s="1"/>
  <c r="AA4165" i="1"/>
  <c r="AC4165" i="1" s="1"/>
  <c r="AA4164" i="1"/>
  <c r="AC4164" i="1" s="1"/>
  <c r="AA4163" i="1"/>
  <c r="AC4163" i="1" s="1"/>
  <c r="AA4162" i="1"/>
  <c r="AC4162" i="1" s="1"/>
  <c r="AA4161" i="1"/>
  <c r="AC4161" i="1" s="1"/>
  <c r="AA4160" i="1"/>
  <c r="AC4160" i="1" s="1"/>
  <c r="AA4159" i="1"/>
  <c r="AC4159" i="1" s="1"/>
  <c r="AA4158" i="1"/>
  <c r="AC4158" i="1" s="1"/>
  <c r="AA4157" i="1"/>
  <c r="AC4157" i="1" s="1"/>
  <c r="AA4156" i="1"/>
  <c r="AC4156" i="1" s="1"/>
  <c r="AA4155" i="1"/>
  <c r="AC4155" i="1" s="1"/>
  <c r="AA4154" i="1"/>
  <c r="AC4154" i="1" s="1"/>
  <c r="AA4153" i="1"/>
  <c r="AC4153" i="1" s="1"/>
  <c r="AA4152" i="1"/>
  <c r="AC4152" i="1" s="1"/>
  <c r="AA4151" i="1"/>
  <c r="AC4151" i="1" s="1"/>
  <c r="AA4150" i="1"/>
  <c r="AC4150" i="1" s="1"/>
  <c r="AA4149" i="1"/>
  <c r="AC4149" i="1" s="1"/>
  <c r="AA4148" i="1"/>
  <c r="AC4148" i="1" s="1"/>
  <c r="AA4147" i="1"/>
  <c r="AC4147" i="1" s="1"/>
  <c r="AA4146" i="1"/>
  <c r="AC4146" i="1" s="1"/>
  <c r="AA4145" i="1"/>
  <c r="AC4145" i="1" s="1"/>
  <c r="AA4144" i="1"/>
  <c r="AC4144" i="1" s="1"/>
  <c r="AA4143" i="1"/>
  <c r="AC4143" i="1" s="1"/>
  <c r="AA4142" i="1"/>
  <c r="AC4142" i="1" s="1"/>
  <c r="AA4141" i="1"/>
  <c r="AC4141" i="1" s="1"/>
  <c r="AA4140" i="1"/>
  <c r="AC4140" i="1" s="1"/>
  <c r="AA4139" i="1"/>
  <c r="AC4139" i="1" s="1"/>
  <c r="AA4138" i="1"/>
  <c r="AC4138" i="1" s="1"/>
  <c r="AA4137" i="1"/>
  <c r="AC4137" i="1" s="1"/>
  <c r="AA4136" i="1"/>
  <c r="AC4136" i="1" s="1"/>
  <c r="AA4135" i="1"/>
  <c r="AC4135" i="1" s="1"/>
  <c r="AA4134" i="1"/>
  <c r="AC4134" i="1" s="1"/>
  <c r="AA4133" i="1"/>
  <c r="AC4133" i="1" s="1"/>
  <c r="AA4132" i="1"/>
  <c r="AC4132" i="1" s="1"/>
  <c r="AA4131" i="1"/>
  <c r="AC4131" i="1" s="1"/>
  <c r="AA4130" i="1"/>
  <c r="AC4130" i="1" s="1"/>
  <c r="AA4129" i="1"/>
  <c r="AC4129" i="1" s="1"/>
  <c r="AA4128" i="1"/>
  <c r="AC4128" i="1" s="1"/>
  <c r="AA4127" i="1"/>
  <c r="AC4127" i="1" s="1"/>
  <c r="AA4126" i="1"/>
  <c r="AC4126" i="1" s="1"/>
  <c r="AA4125" i="1"/>
  <c r="AC4125" i="1" s="1"/>
  <c r="AA4124" i="1"/>
  <c r="AC4124" i="1" s="1"/>
  <c r="AA4123" i="1"/>
  <c r="AC4123" i="1" s="1"/>
  <c r="AA4122" i="1"/>
  <c r="AC4122" i="1" s="1"/>
  <c r="AA4121" i="1"/>
  <c r="AC4121" i="1" s="1"/>
  <c r="AA4120" i="1"/>
  <c r="AC4120" i="1" s="1"/>
  <c r="AA4119" i="1"/>
  <c r="AC4119" i="1" s="1"/>
  <c r="AA4118" i="1"/>
  <c r="AC4118" i="1" s="1"/>
  <c r="AA4117" i="1"/>
  <c r="AC4117" i="1" s="1"/>
  <c r="AA4116" i="1"/>
  <c r="AC4116" i="1" s="1"/>
  <c r="AA4115" i="1"/>
  <c r="AC4115" i="1" s="1"/>
  <c r="AA4114" i="1"/>
  <c r="AC4114" i="1" s="1"/>
  <c r="AA4113" i="1"/>
  <c r="AC4113" i="1" s="1"/>
  <c r="AA4112" i="1"/>
  <c r="AC4112" i="1" s="1"/>
  <c r="AA4111" i="1"/>
  <c r="AC4111" i="1" s="1"/>
  <c r="AA4110" i="1"/>
  <c r="AC4110" i="1" s="1"/>
  <c r="AA4109" i="1"/>
  <c r="AC4109" i="1" s="1"/>
  <c r="AA4108" i="1"/>
  <c r="AC4108" i="1" s="1"/>
  <c r="AA4107" i="1"/>
  <c r="AC4107" i="1" s="1"/>
  <c r="AA4106" i="1"/>
  <c r="AC4106" i="1" s="1"/>
  <c r="AA4105" i="1"/>
  <c r="AC4105" i="1" s="1"/>
  <c r="AA4104" i="1"/>
  <c r="AC4104" i="1" s="1"/>
  <c r="AA4103" i="1"/>
  <c r="AC4103" i="1" s="1"/>
  <c r="AA4102" i="1"/>
  <c r="AC4102" i="1" s="1"/>
  <c r="AA4101" i="1"/>
  <c r="AC4101" i="1" s="1"/>
  <c r="AA4100" i="1"/>
  <c r="AC4100" i="1" s="1"/>
  <c r="AA4099" i="1"/>
  <c r="AC4099" i="1" s="1"/>
  <c r="AA4098" i="1"/>
  <c r="AC4098" i="1" s="1"/>
  <c r="AA4097" i="1"/>
  <c r="AC4097" i="1" s="1"/>
  <c r="AA4096" i="1"/>
  <c r="AC4096" i="1" s="1"/>
  <c r="AA4095" i="1"/>
  <c r="AC4095" i="1" s="1"/>
  <c r="AA4094" i="1"/>
  <c r="AC4094" i="1" s="1"/>
  <c r="AA4093" i="1"/>
  <c r="AC4093" i="1" s="1"/>
  <c r="AA4092" i="1"/>
  <c r="AC4092" i="1" s="1"/>
  <c r="AA4091" i="1"/>
  <c r="AC4091" i="1" s="1"/>
  <c r="AA4090" i="1"/>
  <c r="AC4090" i="1" s="1"/>
  <c r="AA4089" i="1"/>
  <c r="AC4089" i="1" s="1"/>
  <c r="AA4088" i="1"/>
  <c r="AC4088" i="1" s="1"/>
  <c r="AA4087" i="1"/>
  <c r="AC4087" i="1" s="1"/>
  <c r="AA4086" i="1"/>
  <c r="AC4086" i="1" s="1"/>
  <c r="AA4085" i="1"/>
  <c r="AC4085" i="1" s="1"/>
  <c r="AA4084" i="1"/>
  <c r="AC4084" i="1" s="1"/>
  <c r="AA4083" i="1"/>
  <c r="AC4083" i="1" s="1"/>
  <c r="AA4082" i="1"/>
  <c r="AC4082" i="1" s="1"/>
  <c r="AA4081" i="1"/>
  <c r="AC4081" i="1" s="1"/>
  <c r="AA4080" i="1"/>
  <c r="AC4080" i="1" s="1"/>
  <c r="AA4079" i="1"/>
  <c r="AC4079" i="1" s="1"/>
  <c r="AA4078" i="1"/>
  <c r="AC4078" i="1" s="1"/>
  <c r="AA4077" i="1"/>
  <c r="AC4077" i="1" s="1"/>
  <c r="AA4076" i="1"/>
  <c r="AC4076" i="1" s="1"/>
  <c r="AA4075" i="1"/>
  <c r="AC4075" i="1" s="1"/>
  <c r="AA4074" i="1"/>
  <c r="AC4074" i="1" s="1"/>
  <c r="AA4073" i="1"/>
  <c r="AC4073" i="1" s="1"/>
  <c r="AA4072" i="1"/>
  <c r="AC4072" i="1" s="1"/>
  <c r="AA4071" i="1"/>
  <c r="AC4071" i="1" s="1"/>
  <c r="AA4070" i="1"/>
  <c r="AC4070" i="1" s="1"/>
  <c r="AA4069" i="1"/>
  <c r="AC4069" i="1" s="1"/>
  <c r="AA4068" i="1"/>
  <c r="AC4068" i="1" s="1"/>
  <c r="AA4067" i="1"/>
  <c r="AC4067" i="1" s="1"/>
  <c r="AA4066" i="1"/>
  <c r="AC4066" i="1" s="1"/>
  <c r="AA4065" i="1"/>
  <c r="AC4065" i="1" s="1"/>
  <c r="AA4064" i="1"/>
  <c r="AC4064" i="1" s="1"/>
  <c r="AA4063" i="1"/>
  <c r="AC4063" i="1" s="1"/>
  <c r="AA4062" i="1"/>
  <c r="AC4062" i="1" s="1"/>
  <c r="AA4061" i="1"/>
  <c r="AC4061" i="1" s="1"/>
  <c r="AA4060" i="1"/>
  <c r="AC4060" i="1" s="1"/>
  <c r="AA4059" i="1"/>
  <c r="AC4059" i="1" s="1"/>
  <c r="AA4058" i="1"/>
  <c r="AC4058" i="1" s="1"/>
  <c r="AA4057" i="1"/>
  <c r="AC4057" i="1" s="1"/>
  <c r="AA4056" i="1"/>
  <c r="AC4056" i="1" s="1"/>
  <c r="AA4055" i="1"/>
  <c r="AC4055" i="1" s="1"/>
  <c r="AA4054" i="1"/>
  <c r="AC4054" i="1" s="1"/>
  <c r="AA4053" i="1"/>
  <c r="AC4053" i="1" s="1"/>
  <c r="AA4052" i="1"/>
  <c r="AC4052" i="1" s="1"/>
  <c r="AA4051" i="1"/>
  <c r="AC4051" i="1" s="1"/>
  <c r="AA4050" i="1"/>
  <c r="AC4050" i="1" s="1"/>
  <c r="AA4049" i="1"/>
  <c r="AC4049" i="1" s="1"/>
  <c r="AA4048" i="1"/>
  <c r="AC4048" i="1" s="1"/>
  <c r="AA4047" i="1"/>
  <c r="AC4047" i="1" s="1"/>
  <c r="AA4046" i="1"/>
  <c r="AC4046" i="1" s="1"/>
  <c r="AA4045" i="1"/>
  <c r="AC4045" i="1" s="1"/>
  <c r="AA4044" i="1"/>
  <c r="AC4044" i="1" s="1"/>
  <c r="AA4043" i="1"/>
  <c r="AC4043" i="1" s="1"/>
  <c r="AA4042" i="1"/>
  <c r="AC4042" i="1" s="1"/>
  <c r="AA4041" i="1"/>
  <c r="AC4041" i="1" s="1"/>
  <c r="AA4040" i="1"/>
  <c r="AC4040" i="1" s="1"/>
  <c r="AA4039" i="1"/>
  <c r="AC4039" i="1" s="1"/>
  <c r="AA4038" i="1"/>
  <c r="AC4038" i="1" s="1"/>
  <c r="AA4037" i="1"/>
  <c r="AC4037" i="1" s="1"/>
  <c r="AA4036" i="1"/>
  <c r="AC4036" i="1" s="1"/>
  <c r="AA4035" i="1"/>
  <c r="AC4035" i="1" s="1"/>
  <c r="AA4034" i="1"/>
  <c r="AC4034" i="1" s="1"/>
  <c r="AA4033" i="1"/>
  <c r="AC4033" i="1" s="1"/>
  <c r="AA4032" i="1"/>
  <c r="AC4032" i="1" s="1"/>
  <c r="AA4031" i="1"/>
  <c r="AC4031" i="1" s="1"/>
  <c r="AA4030" i="1"/>
  <c r="AC4030" i="1" s="1"/>
  <c r="AA4029" i="1"/>
  <c r="AC4029" i="1" s="1"/>
  <c r="AA4028" i="1"/>
  <c r="AC4028" i="1" s="1"/>
  <c r="AA4027" i="1"/>
  <c r="AC4027" i="1" s="1"/>
  <c r="AA4026" i="1"/>
  <c r="AC4026" i="1" s="1"/>
  <c r="AA4025" i="1"/>
  <c r="AC4025" i="1" s="1"/>
  <c r="AA4024" i="1"/>
  <c r="AC4024" i="1" s="1"/>
  <c r="AA4023" i="1"/>
  <c r="AC4023" i="1" s="1"/>
  <c r="AA4022" i="1"/>
  <c r="AC4022" i="1" s="1"/>
  <c r="AA4021" i="1"/>
  <c r="AC4021" i="1" s="1"/>
  <c r="AA4020" i="1"/>
  <c r="AC4020" i="1" s="1"/>
  <c r="AA4019" i="1"/>
  <c r="AC4019" i="1" s="1"/>
  <c r="AA4018" i="1"/>
  <c r="AC4018" i="1" s="1"/>
  <c r="AA4017" i="1"/>
  <c r="AC4017" i="1" s="1"/>
  <c r="AA4016" i="1"/>
  <c r="AC4016" i="1" s="1"/>
  <c r="AA4015" i="1"/>
  <c r="AC4015" i="1" s="1"/>
  <c r="AA4014" i="1"/>
  <c r="AC4014" i="1" s="1"/>
  <c r="AA4013" i="1"/>
  <c r="AC4013" i="1" s="1"/>
  <c r="AA4012" i="1"/>
  <c r="AC4012" i="1" s="1"/>
  <c r="AA4011" i="1"/>
  <c r="AC4011" i="1" s="1"/>
  <c r="AA4010" i="1"/>
  <c r="AC4010" i="1" s="1"/>
  <c r="AA4009" i="1"/>
  <c r="AC4009" i="1" s="1"/>
  <c r="AA4008" i="1"/>
  <c r="AC4008" i="1" s="1"/>
  <c r="AA4007" i="1"/>
  <c r="AC4007" i="1" s="1"/>
  <c r="AA4006" i="1"/>
  <c r="AC4006" i="1" s="1"/>
  <c r="AA4005" i="1"/>
  <c r="AC4005" i="1" s="1"/>
  <c r="AA4004" i="1"/>
  <c r="AC4004" i="1" s="1"/>
  <c r="AA4003" i="1"/>
  <c r="AC4003" i="1" s="1"/>
  <c r="AA4002" i="1"/>
  <c r="AC4002" i="1" s="1"/>
  <c r="AA4001" i="1"/>
  <c r="AC4001" i="1" s="1"/>
  <c r="AA4000" i="1"/>
  <c r="AC4000" i="1" s="1"/>
  <c r="AA3999" i="1"/>
  <c r="AC3999" i="1" s="1"/>
  <c r="AA3998" i="1"/>
  <c r="AC3998" i="1" s="1"/>
  <c r="AA3997" i="1"/>
  <c r="AC3997" i="1" s="1"/>
  <c r="AA3996" i="1"/>
  <c r="AC3996" i="1" s="1"/>
  <c r="AA3995" i="1"/>
  <c r="AC3995" i="1" s="1"/>
  <c r="AA3994" i="1"/>
  <c r="AC3994" i="1" s="1"/>
  <c r="AA3993" i="1"/>
  <c r="AC3993" i="1" s="1"/>
  <c r="AA3992" i="1"/>
  <c r="AC3992" i="1" s="1"/>
  <c r="AA3991" i="1"/>
  <c r="AC3991" i="1" s="1"/>
  <c r="AA3990" i="1"/>
  <c r="AC3990" i="1" s="1"/>
  <c r="AA3989" i="1"/>
  <c r="AC3989" i="1" s="1"/>
  <c r="AA3988" i="1"/>
  <c r="AC3988" i="1" s="1"/>
  <c r="AA3987" i="1"/>
  <c r="AC3987" i="1" s="1"/>
  <c r="AA3986" i="1"/>
  <c r="AC3986" i="1" s="1"/>
  <c r="AA3985" i="1"/>
  <c r="AC3985" i="1" s="1"/>
  <c r="AA3984" i="1"/>
  <c r="AC3984" i="1" s="1"/>
  <c r="AA3983" i="1"/>
  <c r="AC3983" i="1" s="1"/>
  <c r="AA3982" i="1"/>
  <c r="AC3982" i="1" s="1"/>
  <c r="AA3981" i="1"/>
  <c r="AC3981" i="1" s="1"/>
  <c r="AA3980" i="1"/>
  <c r="AC3980" i="1" s="1"/>
  <c r="AA3979" i="1"/>
  <c r="AC3979" i="1" s="1"/>
  <c r="AA3978" i="1"/>
  <c r="AC3978" i="1" s="1"/>
  <c r="AA3977" i="1"/>
  <c r="AC3977" i="1" s="1"/>
  <c r="AA3976" i="1"/>
  <c r="AC3976" i="1" s="1"/>
  <c r="AA3975" i="1"/>
  <c r="AC3975" i="1" s="1"/>
  <c r="AA3974" i="1"/>
  <c r="AC3974" i="1" s="1"/>
  <c r="AA3973" i="1"/>
  <c r="AC3973" i="1" s="1"/>
  <c r="AA3972" i="1"/>
  <c r="AC3972" i="1" s="1"/>
  <c r="AA3971" i="1"/>
  <c r="AC3971" i="1" s="1"/>
  <c r="AA3970" i="1"/>
  <c r="AC3970" i="1" s="1"/>
  <c r="AA3969" i="1"/>
  <c r="AC3969" i="1" s="1"/>
  <c r="AA3968" i="1"/>
  <c r="AC3968" i="1" s="1"/>
  <c r="AA3967" i="1"/>
  <c r="AC3967" i="1" s="1"/>
  <c r="AA3966" i="1"/>
  <c r="AC3966" i="1" s="1"/>
  <c r="AA3965" i="1"/>
  <c r="AC3965" i="1" s="1"/>
  <c r="AA3964" i="1"/>
  <c r="AC3964" i="1" s="1"/>
  <c r="AA3963" i="1"/>
  <c r="AC3963" i="1" s="1"/>
  <c r="AA3962" i="1"/>
  <c r="AC3962" i="1" s="1"/>
  <c r="AA3961" i="1"/>
  <c r="AC3961" i="1" s="1"/>
  <c r="AA3960" i="1"/>
  <c r="AC3960" i="1" s="1"/>
  <c r="AA3959" i="1"/>
  <c r="AC3959" i="1" s="1"/>
  <c r="AA3958" i="1"/>
  <c r="AC3958" i="1" s="1"/>
  <c r="AA3957" i="1"/>
  <c r="AC3957" i="1" s="1"/>
  <c r="AA3956" i="1"/>
  <c r="AC3956" i="1" s="1"/>
  <c r="AA3955" i="1"/>
  <c r="AC3955" i="1" s="1"/>
  <c r="AA3954" i="1"/>
  <c r="AC3954" i="1" s="1"/>
  <c r="AA3953" i="1"/>
  <c r="AC3953" i="1" s="1"/>
  <c r="AA3952" i="1"/>
  <c r="AC3952" i="1" s="1"/>
  <c r="AA3951" i="1"/>
  <c r="AC3951" i="1" s="1"/>
  <c r="AA3950" i="1"/>
  <c r="AC3950" i="1" s="1"/>
  <c r="AA3949" i="1"/>
  <c r="AC3949" i="1" s="1"/>
  <c r="AA3948" i="1"/>
  <c r="AC3948" i="1" s="1"/>
  <c r="AA3947" i="1"/>
  <c r="AC3947" i="1" s="1"/>
  <c r="AA3946" i="1"/>
  <c r="AC3946" i="1" s="1"/>
  <c r="AA3945" i="1"/>
  <c r="AC3945" i="1" s="1"/>
  <c r="AA3944" i="1"/>
  <c r="AC3944" i="1" s="1"/>
  <c r="AA3943" i="1"/>
  <c r="AC3943" i="1" s="1"/>
  <c r="AA3942" i="1"/>
  <c r="AC3942" i="1" s="1"/>
  <c r="AA3941" i="1"/>
  <c r="AC3941" i="1" s="1"/>
  <c r="AA3940" i="1"/>
  <c r="AC3940" i="1" s="1"/>
  <c r="AA3939" i="1"/>
  <c r="AC3939" i="1" s="1"/>
  <c r="AA3938" i="1"/>
  <c r="AC3938" i="1" s="1"/>
  <c r="AA3937" i="1"/>
  <c r="AC3937" i="1" s="1"/>
  <c r="AA3936" i="1"/>
  <c r="AC3936" i="1" s="1"/>
  <c r="AA3935" i="1"/>
  <c r="AC3935" i="1" s="1"/>
  <c r="AA3934" i="1"/>
  <c r="AC3934" i="1" s="1"/>
  <c r="AA3933" i="1"/>
  <c r="AC3933" i="1" s="1"/>
  <c r="AA3932" i="1"/>
  <c r="AC3932" i="1" s="1"/>
  <c r="AA3931" i="1"/>
  <c r="AC3931" i="1" s="1"/>
  <c r="AA3930" i="1"/>
  <c r="AC3930" i="1" s="1"/>
  <c r="AA3929" i="1"/>
  <c r="AC3929" i="1" s="1"/>
  <c r="AA3928" i="1"/>
  <c r="AC3928" i="1" s="1"/>
  <c r="AA3927" i="1"/>
  <c r="AC3927" i="1" s="1"/>
  <c r="AA3926" i="1"/>
  <c r="AC3926" i="1" s="1"/>
  <c r="AA3925" i="1"/>
  <c r="AC3925" i="1" s="1"/>
  <c r="AA3924" i="1"/>
  <c r="AC3924" i="1" s="1"/>
  <c r="AA3923" i="1"/>
  <c r="AC3923" i="1" s="1"/>
  <c r="AA3922" i="1"/>
  <c r="AC3922" i="1" s="1"/>
  <c r="AA3921" i="1"/>
  <c r="AC3921" i="1" s="1"/>
  <c r="AA3920" i="1"/>
  <c r="AC3920" i="1" s="1"/>
  <c r="AA3919" i="1"/>
  <c r="AC3919" i="1" s="1"/>
  <c r="AA3918" i="1"/>
  <c r="AC3918" i="1" s="1"/>
  <c r="AA3917" i="1"/>
  <c r="AC3917" i="1" s="1"/>
  <c r="AA3916" i="1"/>
  <c r="AC3916" i="1" s="1"/>
  <c r="AA3915" i="1"/>
  <c r="AC3915" i="1" s="1"/>
  <c r="AA3914" i="1"/>
  <c r="AC3914" i="1" s="1"/>
  <c r="AA3913" i="1"/>
  <c r="AC3913" i="1" s="1"/>
  <c r="AA3912" i="1"/>
  <c r="AC3912" i="1" s="1"/>
  <c r="AA3911" i="1"/>
  <c r="AC3911" i="1" s="1"/>
  <c r="AA3910" i="1"/>
  <c r="AC3910" i="1" s="1"/>
  <c r="AA3909" i="1"/>
  <c r="AC3909" i="1" s="1"/>
  <c r="AA3908" i="1"/>
  <c r="AC3908" i="1" s="1"/>
  <c r="AA3907" i="1"/>
  <c r="AC3907" i="1" s="1"/>
  <c r="AA3906" i="1"/>
  <c r="AC3906" i="1" s="1"/>
  <c r="AA3905" i="1"/>
  <c r="AC3905" i="1" s="1"/>
  <c r="AA3904" i="1"/>
  <c r="AC3904" i="1" s="1"/>
  <c r="AA3903" i="1"/>
  <c r="AC3903" i="1" s="1"/>
  <c r="AA3902" i="1"/>
  <c r="AC3902" i="1" s="1"/>
  <c r="AA3901" i="1"/>
  <c r="AC3901" i="1" s="1"/>
  <c r="AA3900" i="1"/>
  <c r="AC3900" i="1" s="1"/>
  <c r="AA3899" i="1"/>
  <c r="AC3899" i="1" s="1"/>
  <c r="AA3898" i="1"/>
  <c r="AC3898" i="1" s="1"/>
  <c r="AA3897" i="1"/>
  <c r="AC3897" i="1" s="1"/>
  <c r="AA3896" i="1"/>
  <c r="AC3896" i="1" s="1"/>
  <c r="AA3895" i="1"/>
  <c r="AC3895" i="1" s="1"/>
  <c r="AA3894" i="1"/>
  <c r="AC3894" i="1" s="1"/>
  <c r="AA3893" i="1"/>
  <c r="AC3893" i="1" s="1"/>
  <c r="AA3892" i="1"/>
  <c r="AC3892" i="1" s="1"/>
  <c r="AA3891" i="1"/>
  <c r="AC3891" i="1" s="1"/>
  <c r="AA3890" i="1"/>
  <c r="AC3890" i="1" s="1"/>
  <c r="AA3889" i="1"/>
  <c r="AC3889" i="1" s="1"/>
  <c r="AA3888" i="1"/>
  <c r="AC3888" i="1" s="1"/>
  <c r="AA3887" i="1"/>
  <c r="AC3887" i="1" s="1"/>
  <c r="AA3886" i="1"/>
  <c r="AC3886" i="1" s="1"/>
  <c r="AA3885" i="1"/>
  <c r="AC3885" i="1" s="1"/>
  <c r="AA3884" i="1"/>
  <c r="AC3884" i="1" s="1"/>
  <c r="AA3883" i="1"/>
  <c r="AC3883" i="1" s="1"/>
  <c r="AA3882" i="1"/>
  <c r="AC3882" i="1" s="1"/>
  <c r="AA3881" i="1"/>
  <c r="AC3881" i="1" s="1"/>
  <c r="AA3880" i="1"/>
  <c r="AC3880" i="1" s="1"/>
  <c r="AA3879" i="1"/>
  <c r="AC3879" i="1" s="1"/>
  <c r="AA3878" i="1"/>
  <c r="AC3878" i="1" s="1"/>
  <c r="AA3877" i="1"/>
  <c r="AC3877" i="1" s="1"/>
  <c r="AA3876" i="1"/>
  <c r="AC3876" i="1" s="1"/>
  <c r="AA3875" i="1"/>
  <c r="AC3875" i="1" s="1"/>
  <c r="AA3874" i="1"/>
  <c r="AC3874" i="1" s="1"/>
  <c r="AA3873" i="1"/>
  <c r="AC3873" i="1" s="1"/>
  <c r="AA3872" i="1"/>
  <c r="AC3872" i="1" s="1"/>
  <c r="AA3871" i="1"/>
  <c r="AC3871" i="1" s="1"/>
  <c r="AA3870" i="1"/>
  <c r="AC3870" i="1" s="1"/>
  <c r="AA3869" i="1"/>
  <c r="AC3869" i="1" s="1"/>
  <c r="AA3868" i="1"/>
  <c r="AC3868" i="1" s="1"/>
  <c r="AA3867" i="1"/>
  <c r="AC3867" i="1" s="1"/>
  <c r="AA3866" i="1"/>
  <c r="AC3866" i="1" s="1"/>
  <c r="AA3865" i="1"/>
  <c r="AC3865" i="1" s="1"/>
  <c r="AA3864" i="1"/>
  <c r="AC3864" i="1" s="1"/>
  <c r="AA3863" i="1"/>
  <c r="AC3863" i="1" s="1"/>
  <c r="AA3862" i="1"/>
  <c r="AC3862" i="1" s="1"/>
  <c r="AA3861" i="1"/>
  <c r="AC3861" i="1" s="1"/>
  <c r="AA3860" i="1"/>
  <c r="AC3860" i="1" s="1"/>
  <c r="AA3859" i="1"/>
  <c r="AC3859" i="1" s="1"/>
  <c r="AA3858" i="1"/>
  <c r="AC3858" i="1" s="1"/>
  <c r="AA3857" i="1"/>
  <c r="AC3857" i="1" s="1"/>
  <c r="AA3856" i="1"/>
  <c r="AC3856" i="1" s="1"/>
  <c r="AA3855" i="1"/>
  <c r="AC3855" i="1" s="1"/>
  <c r="AA3854" i="1"/>
  <c r="AC3854" i="1" s="1"/>
  <c r="AA3853" i="1"/>
  <c r="AC3853" i="1" s="1"/>
  <c r="AA3852" i="1"/>
  <c r="AC3852" i="1" s="1"/>
  <c r="AA3851" i="1"/>
  <c r="AC3851" i="1" s="1"/>
  <c r="AA3850" i="1"/>
  <c r="AC3850" i="1" s="1"/>
  <c r="AA3849" i="1"/>
  <c r="AC3849" i="1" s="1"/>
  <c r="AA3848" i="1"/>
  <c r="AC3848" i="1" s="1"/>
  <c r="AA3847" i="1"/>
  <c r="AC3847" i="1" s="1"/>
  <c r="AA3846" i="1"/>
  <c r="AC3846" i="1" s="1"/>
  <c r="AA3845" i="1"/>
  <c r="AC3845" i="1" s="1"/>
  <c r="AA3844" i="1"/>
  <c r="AC3844" i="1" s="1"/>
  <c r="AA3843" i="1"/>
  <c r="AC3843" i="1" s="1"/>
  <c r="AA3842" i="1"/>
  <c r="AC3842" i="1" s="1"/>
  <c r="AA3841" i="1"/>
  <c r="AC3841" i="1" s="1"/>
  <c r="AA3840" i="1"/>
  <c r="AC3840" i="1" s="1"/>
  <c r="AA3839" i="1"/>
  <c r="AC3839" i="1" s="1"/>
  <c r="AA3838" i="1"/>
  <c r="AC3838" i="1" s="1"/>
  <c r="AA3837" i="1"/>
  <c r="AC3837" i="1" s="1"/>
  <c r="AA3836" i="1"/>
  <c r="AC3836" i="1" s="1"/>
  <c r="AA3835" i="1"/>
  <c r="AC3835" i="1" s="1"/>
  <c r="AA3834" i="1"/>
  <c r="AC3834" i="1" s="1"/>
  <c r="AA3833" i="1"/>
  <c r="AC3833" i="1" s="1"/>
  <c r="AA3832" i="1"/>
  <c r="AC3832" i="1" s="1"/>
  <c r="AA3831" i="1"/>
  <c r="AC3831" i="1" s="1"/>
  <c r="AA3830" i="1"/>
  <c r="AC3830" i="1" s="1"/>
  <c r="AA3829" i="1"/>
  <c r="AC3829" i="1" s="1"/>
  <c r="AA3828" i="1"/>
  <c r="AC3828" i="1" s="1"/>
  <c r="AA3827" i="1"/>
  <c r="AC3827" i="1" s="1"/>
  <c r="AA3826" i="1"/>
  <c r="AC3826" i="1" s="1"/>
  <c r="AA3825" i="1"/>
  <c r="AC3825" i="1" s="1"/>
  <c r="AA3824" i="1"/>
  <c r="AC3824" i="1" s="1"/>
  <c r="AA3823" i="1"/>
  <c r="AC3823" i="1" s="1"/>
  <c r="AA3822" i="1"/>
  <c r="AC3822" i="1" s="1"/>
  <c r="AA3821" i="1"/>
  <c r="AC3821" i="1" s="1"/>
  <c r="AA3820" i="1"/>
  <c r="AC3820" i="1" s="1"/>
  <c r="AA3819" i="1"/>
  <c r="AC3819" i="1" s="1"/>
  <c r="AA3818" i="1"/>
  <c r="AC3818" i="1" s="1"/>
  <c r="AA3817" i="1"/>
  <c r="AC3817" i="1" s="1"/>
  <c r="AA3816" i="1"/>
  <c r="AC3816" i="1" s="1"/>
  <c r="AA3815" i="1"/>
  <c r="AC3815" i="1" s="1"/>
  <c r="AA3814" i="1"/>
  <c r="AC3814" i="1" s="1"/>
  <c r="AA3813" i="1"/>
  <c r="AC3813" i="1" s="1"/>
  <c r="AA3812" i="1"/>
  <c r="AC3812" i="1" s="1"/>
  <c r="AA3811" i="1"/>
  <c r="AC3811" i="1" s="1"/>
  <c r="AA3810" i="1"/>
  <c r="AC3810" i="1" s="1"/>
  <c r="AA3809" i="1"/>
  <c r="AC3809" i="1" s="1"/>
  <c r="AA3808" i="1"/>
  <c r="AC3808" i="1" s="1"/>
  <c r="AA3807" i="1"/>
  <c r="AC3807" i="1" s="1"/>
  <c r="AA3806" i="1"/>
  <c r="AC3806" i="1" s="1"/>
  <c r="AA3805" i="1"/>
  <c r="AC3805" i="1" s="1"/>
  <c r="AA3804" i="1"/>
  <c r="AC3804" i="1" s="1"/>
  <c r="AA3803" i="1"/>
  <c r="AC3803" i="1" s="1"/>
  <c r="AA3802" i="1"/>
  <c r="AC3802" i="1" s="1"/>
  <c r="AA3801" i="1"/>
  <c r="AC3801" i="1" s="1"/>
  <c r="AA3800" i="1"/>
  <c r="AC3800" i="1" s="1"/>
  <c r="AA3799" i="1"/>
  <c r="AC3799" i="1" s="1"/>
  <c r="AA3798" i="1"/>
  <c r="AC3798" i="1" s="1"/>
  <c r="AA3797" i="1"/>
  <c r="AC3797" i="1" s="1"/>
  <c r="AA3796" i="1"/>
  <c r="AC3796" i="1" s="1"/>
  <c r="AA3795" i="1"/>
  <c r="AC3795" i="1" s="1"/>
  <c r="AA3794" i="1"/>
  <c r="AC3794" i="1" s="1"/>
  <c r="AA3793" i="1"/>
  <c r="AC3793" i="1" s="1"/>
  <c r="AA3792" i="1"/>
  <c r="AC3792" i="1" s="1"/>
  <c r="AA3791" i="1"/>
  <c r="AC3791" i="1" s="1"/>
  <c r="AA3790" i="1"/>
  <c r="AC3790" i="1" s="1"/>
  <c r="AA3789" i="1"/>
  <c r="AC3789" i="1" s="1"/>
  <c r="AA3788" i="1"/>
  <c r="AC3788" i="1" s="1"/>
  <c r="AA3787" i="1"/>
  <c r="AC3787" i="1" s="1"/>
  <c r="AA3786" i="1"/>
  <c r="AC3786" i="1" s="1"/>
  <c r="AA3785" i="1"/>
  <c r="AC3785" i="1" s="1"/>
  <c r="AA3784" i="1"/>
  <c r="AC3784" i="1" s="1"/>
  <c r="AA3783" i="1"/>
  <c r="AC3783" i="1" s="1"/>
  <c r="AA3782" i="1"/>
  <c r="AC3782" i="1" s="1"/>
  <c r="AA3781" i="1"/>
  <c r="AC3781" i="1" s="1"/>
  <c r="AA3780" i="1"/>
  <c r="AC3780" i="1" s="1"/>
  <c r="AA3779" i="1"/>
  <c r="AC3779" i="1" s="1"/>
  <c r="AA3778" i="1"/>
  <c r="AC3778" i="1" s="1"/>
  <c r="AA3777" i="1"/>
  <c r="AC3777" i="1" s="1"/>
  <c r="AA3776" i="1"/>
  <c r="AC3776" i="1" s="1"/>
  <c r="AA3775" i="1"/>
  <c r="AC3775" i="1" s="1"/>
  <c r="AA3774" i="1"/>
  <c r="AC3774" i="1" s="1"/>
  <c r="AA3773" i="1"/>
  <c r="AC3773" i="1" s="1"/>
  <c r="AA3772" i="1"/>
  <c r="AC3772" i="1" s="1"/>
  <c r="AA3771" i="1"/>
  <c r="AC3771" i="1" s="1"/>
  <c r="AA3770" i="1"/>
  <c r="AC3770" i="1" s="1"/>
  <c r="AA3769" i="1"/>
  <c r="AC3769" i="1" s="1"/>
  <c r="AA3768" i="1"/>
  <c r="AC3768" i="1" s="1"/>
  <c r="AA3767" i="1"/>
  <c r="AC3767" i="1" s="1"/>
  <c r="AA3766" i="1"/>
  <c r="AC3766" i="1" s="1"/>
  <c r="AA3765" i="1"/>
  <c r="AC3765" i="1" s="1"/>
  <c r="AA3764" i="1"/>
  <c r="AC3764" i="1" s="1"/>
  <c r="AA3763" i="1"/>
  <c r="AC3763" i="1" s="1"/>
  <c r="AA3762" i="1"/>
  <c r="AC3762" i="1" s="1"/>
  <c r="AA3761" i="1"/>
  <c r="AC3761" i="1" s="1"/>
  <c r="AA3760" i="1"/>
  <c r="AC3760" i="1" s="1"/>
  <c r="AA3759" i="1"/>
  <c r="AC3759" i="1" s="1"/>
  <c r="AA3758" i="1"/>
  <c r="AC3758" i="1" s="1"/>
  <c r="AA3757" i="1"/>
  <c r="AC3757" i="1" s="1"/>
  <c r="AA3756" i="1"/>
  <c r="AC3756" i="1" s="1"/>
  <c r="AA3755" i="1"/>
  <c r="AC3755" i="1" s="1"/>
  <c r="AA3754" i="1"/>
  <c r="AC3754" i="1" s="1"/>
  <c r="AA3753" i="1"/>
  <c r="AC3753" i="1" s="1"/>
  <c r="AA3752" i="1"/>
  <c r="AC3752" i="1" s="1"/>
  <c r="AA3751" i="1"/>
  <c r="AC3751" i="1" s="1"/>
  <c r="AA3750" i="1"/>
  <c r="AC3750" i="1" s="1"/>
  <c r="AA3749" i="1"/>
  <c r="AC3749" i="1" s="1"/>
  <c r="AA3748" i="1"/>
  <c r="AC3748" i="1" s="1"/>
  <c r="AA3747" i="1"/>
  <c r="AC3747" i="1" s="1"/>
  <c r="AA3746" i="1"/>
  <c r="AC3746" i="1" s="1"/>
  <c r="AA3745" i="1"/>
  <c r="AC3745" i="1" s="1"/>
  <c r="AA3744" i="1"/>
  <c r="AC3744" i="1" s="1"/>
  <c r="AA3743" i="1"/>
  <c r="AC3743" i="1" s="1"/>
  <c r="AA3742" i="1"/>
  <c r="AC3742" i="1" s="1"/>
  <c r="AA3741" i="1"/>
  <c r="AC3741" i="1" s="1"/>
  <c r="AA3740" i="1"/>
  <c r="AC3740" i="1" s="1"/>
  <c r="AA3739" i="1"/>
  <c r="AC3739" i="1" s="1"/>
  <c r="AA3738" i="1"/>
  <c r="AC3738" i="1" s="1"/>
  <c r="AA3737" i="1"/>
  <c r="AC3737" i="1" s="1"/>
  <c r="AA3736" i="1"/>
  <c r="AC3736" i="1" s="1"/>
  <c r="AA3735" i="1"/>
  <c r="AC3735" i="1" s="1"/>
  <c r="AA3734" i="1"/>
  <c r="AC3734" i="1" s="1"/>
  <c r="AA3733" i="1"/>
  <c r="AC3733" i="1" s="1"/>
  <c r="AA3732" i="1"/>
  <c r="AC3732" i="1" s="1"/>
  <c r="AA3731" i="1"/>
  <c r="AC3731" i="1" s="1"/>
  <c r="AA3730" i="1"/>
  <c r="AC3730" i="1" s="1"/>
  <c r="AA3729" i="1"/>
  <c r="AC3729" i="1" s="1"/>
  <c r="AA3728" i="1"/>
  <c r="AC3728" i="1" s="1"/>
  <c r="AA3727" i="1"/>
  <c r="AC3727" i="1" s="1"/>
  <c r="AA3726" i="1"/>
  <c r="AC3726" i="1" s="1"/>
  <c r="AA3725" i="1"/>
  <c r="AC3725" i="1" s="1"/>
  <c r="AA3724" i="1"/>
  <c r="AC3724" i="1" s="1"/>
  <c r="AA3723" i="1"/>
  <c r="AC3723" i="1" s="1"/>
  <c r="AA3722" i="1"/>
  <c r="AC3722" i="1" s="1"/>
  <c r="AA3721" i="1"/>
  <c r="AC3721" i="1" s="1"/>
  <c r="AA3720" i="1"/>
  <c r="AC3720" i="1" s="1"/>
  <c r="AA3719" i="1"/>
  <c r="AC3719" i="1" s="1"/>
  <c r="AA3718" i="1"/>
  <c r="AC3718" i="1" s="1"/>
  <c r="AA3717" i="1"/>
  <c r="AC3717" i="1" s="1"/>
  <c r="AA3716" i="1"/>
  <c r="AC3716" i="1" s="1"/>
  <c r="AA3715" i="1"/>
  <c r="AC3715" i="1" s="1"/>
  <c r="AA3714" i="1"/>
  <c r="AC3714" i="1" s="1"/>
  <c r="AA3713" i="1"/>
  <c r="AC3713" i="1" s="1"/>
  <c r="AA3712" i="1"/>
  <c r="AC3712" i="1" s="1"/>
  <c r="AA3711" i="1"/>
  <c r="AC3711" i="1" s="1"/>
  <c r="AA3710" i="1"/>
  <c r="AC3710" i="1" s="1"/>
  <c r="AA3709" i="1"/>
  <c r="AC3709" i="1" s="1"/>
  <c r="AA3708" i="1"/>
  <c r="AC3708" i="1" s="1"/>
  <c r="AA3707" i="1"/>
  <c r="AC3707" i="1" s="1"/>
  <c r="AA3706" i="1"/>
  <c r="AC3706" i="1" s="1"/>
  <c r="AA3705" i="1"/>
  <c r="AC3705" i="1" s="1"/>
  <c r="AA3704" i="1"/>
  <c r="AC3704" i="1" s="1"/>
  <c r="AA3703" i="1"/>
  <c r="AC3703" i="1" s="1"/>
  <c r="AA3702" i="1"/>
  <c r="AC3702" i="1" s="1"/>
  <c r="AA3701" i="1"/>
  <c r="AC3701" i="1" s="1"/>
  <c r="AA3700" i="1"/>
  <c r="AC3700" i="1" s="1"/>
  <c r="AA3699" i="1"/>
  <c r="AC3699" i="1" s="1"/>
  <c r="AA3698" i="1"/>
  <c r="AC3698" i="1" s="1"/>
  <c r="AA3697" i="1"/>
  <c r="AC3697" i="1" s="1"/>
  <c r="AA3696" i="1"/>
  <c r="AC3696" i="1" s="1"/>
  <c r="AA3695" i="1"/>
  <c r="AC3695" i="1" s="1"/>
  <c r="AA3694" i="1"/>
  <c r="AC3694" i="1" s="1"/>
  <c r="AA3693" i="1"/>
  <c r="AC3693" i="1" s="1"/>
  <c r="AA3692" i="1"/>
  <c r="AC3692" i="1" s="1"/>
  <c r="AA3691" i="1"/>
  <c r="AC3691" i="1" s="1"/>
  <c r="AA3690" i="1"/>
  <c r="AC3690" i="1" s="1"/>
  <c r="AA3689" i="1"/>
  <c r="AC3689" i="1" s="1"/>
  <c r="AA3688" i="1"/>
  <c r="AC3688" i="1" s="1"/>
  <c r="AA3687" i="1"/>
  <c r="AC3687" i="1" s="1"/>
  <c r="AA3686" i="1"/>
  <c r="AC3686" i="1" s="1"/>
  <c r="AA3685" i="1"/>
  <c r="AC3685" i="1" s="1"/>
  <c r="AA3684" i="1"/>
  <c r="AC3684" i="1" s="1"/>
  <c r="AA3683" i="1"/>
  <c r="AC3683" i="1" s="1"/>
  <c r="AA3682" i="1"/>
  <c r="AC3682" i="1" s="1"/>
  <c r="AA3681" i="1"/>
  <c r="AC3681" i="1" s="1"/>
  <c r="AA3680" i="1"/>
  <c r="AC3680" i="1" s="1"/>
  <c r="AA3679" i="1"/>
  <c r="AC3679" i="1" s="1"/>
  <c r="AA3678" i="1"/>
  <c r="AC3678" i="1" s="1"/>
  <c r="AA3677" i="1"/>
  <c r="AC3677" i="1" s="1"/>
  <c r="AA3676" i="1"/>
  <c r="AC3676" i="1" s="1"/>
  <c r="AA3675" i="1"/>
  <c r="AC3675" i="1" s="1"/>
  <c r="AA3674" i="1"/>
  <c r="AC3674" i="1" s="1"/>
  <c r="AA3673" i="1"/>
  <c r="AC3673" i="1" s="1"/>
  <c r="AA3672" i="1"/>
  <c r="AC3672" i="1" s="1"/>
  <c r="AA3671" i="1"/>
  <c r="AC3671" i="1" s="1"/>
  <c r="AA3670" i="1"/>
  <c r="AC3670" i="1" s="1"/>
  <c r="AA3669" i="1"/>
  <c r="AC3669" i="1" s="1"/>
  <c r="AA3668" i="1"/>
  <c r="AC3668" i="1" s="1"/>
  <c r="AA3667" i="1"/>
  <c r="AC3667" i="1" s="1"/>
  <c r="AA3666" i="1"/>
  <c r="AC3666" i="1" s="1"/>
  <c r="AA3665" i="1"/>
  <c r="AC3665" i="1" s="1"/>
  <c r="AA3664" i="1"/>
  <c r="AC3664" i="1" s="1"/>
  <c r="AA3663" i="1"/>
  <c r="AC3663" i="1" s="1"/>
  <c r="AA3662" i="1"/>
  <c r="AC3662" i="1" s="1"/>
  <c r="AA3661" i="1"/>
  <c r="AC3661" i="1" s="1"/>
  <c r="AA3660" i="1"/>
  <c r="AC3660" i="1" s="1"/>
  <c r="AA3659" i="1"/>
  <c r="AC3659" i="1" s="1"/>
  <c r="AA3658" i="1"/>
  <c r="AC3658" i="1" s="1"/>
  <c r="AA3657" i="1"/>
  <c r="AC3657" i="1" s="1"/>
  <c r="AA3656" i="1"/>
  <c r="AC3656" i="1" s="1"/>
  <c r="AA3655" i="1"/>
  <c r="AC3655" i="1" s="1"/>
  <c r="AA3654" i="1"/>
  <c r="AC3654" i="1" s="1"/>
  <c r="AA3653" i="1"/>
  <c r="AC3653" i="1" s="1"/>
  <c r="AA3652" i="1"/>
  <c r="AC3652" i="1" s="1"/>
  <c r="AA3651" i="1"/>
  <c r="AC3651" i="1" s="1"/>
  <c r="AA3650" i="1"/>
  <c r="AC3650" i="1" s="1"/>
  <c r="AA3649" i="1"/>
  <c r="AC3649" i="1" s="1"/>
  <c r="AA3648" i="1"/>
  <c r="AC3648" i="1" s="1"/>
  <c r="AA3647" i="1"/>
  <c r="AC3647" i="1" s="1"/>
  <c r="AA3646" i="1"/>
  <c r="AC3646" i="1" s="1"/>
  <c r="AA3645" i="1"/>
  <c r="AC3645" i="1" s="1"/>
  <c r="AA3644" i="1"/>
  <c r="AC3644" i="1" s="1"/>
  <c r="AA3643" i="1"/>
  <c r="AC3643" i="1" s="1"/>
  <c r="AA3642" i="1"/>
  <c r="AC3642" i="1" s="1"/>
  <c r="AA3641" i="1"/>
  <c r="AC3641" i="1" s="1"/>
  <c r="AA3640" i="1"/>
  <c r="AC3640" i="1" s="1"/>
  <c r="AA3639" i="1"/>
  <c r="AC3639" i="1" s="1"/>
  <c r="AA3638" i="1"/>
  <c r="AC3638" i="1" s="1"/>
  <c r="AA3637" i="1"/>
  <c r="AC3637" i="1" s="1"/>
  <c r="AA3636" i="1"/>
  <c r="AC3636" i="1" s="1"/>
  <c r="AA3635" i="1"/>
  <c r="AC3635" i="1" s="1"/>
  <c r="AA3634" i="1"/>
  <c r="AC3634" i="1" s="1"/>
  <c r="AA3633" i="1"/>
  <c r="AC3633" i="1" s="1"/>
  <c r="AA3632" i="1"/>
  <c r="AC3632" i="1" s="1"/>
  <c r="AA3631" i="1"/>
  <c r="AC3631" i="1" s="1"/>
  <c r="AA3630" i="1"/>
  <c r="AC3630" i="1" s="1"/>
  <c r="AA3629" i="1"/>
  <c r="AC3629" i="1" s="1"/>
  <c r="AA3628" i="1"/>
  <c r="AC3628" i="1" s="1"/>
  <c r="AA3627" i="1"/>
  <c r="AC3627" i="1" s="1"/>
  <c r="AA3626" i="1"/>
  <c r="AC3626" i="1" s="1"/>
  <c r="AA3625" i="1"/>
  <c r="AC3625" i="1" s="1"/>
  <c r="AA3624" i="1"/>
  <c r="AC3624" i="1" s="1"/>
  <c r="AA3623" i="1"/>
  <c r="AC3623" i="1" s="1"/>
  <c r="AA3622" i="1"/>
  <c r="AC3622" i="1" s="1"/>
  <c r="AA3621" i="1"/>
  <c r="AC3621" i="1" s="1"/>
  <c r="AA3620" i="1"/>
  <c r="AC3620" i="1" s="1"/>
  <c r="AA3619" i="1"/>
  <c r="AC3619" i="1" s="1"/>
  <c r="AA3618" i="1"/>
  <c r="AC3618" i="1" s="1"/>
  <c r="AA3617" i="1"/>
  <c r="AC3617" i="1" s="1"/>
  <c r="AA3616" i="1"/>
  <c r="AC3616" i="1" s="1"/>
  <c r="AA3615" i="1"/>
  <c r="AC3615" i="1" s="1"/>
  <c r="AA3614" i="1"/>
  <c r="AC3614" i="1" s="1"/>
  <c r="AA3613" i="1"/>
  <c r="AC3613" i="1" s="1"/>
  <c r="AA3612" i="1"/>
  <c r="AC3612" i="1" s="1"/>
  <c r="AA3611" i="1"/>
  <c r="AC3611" i="1" s="1"/>
  <c r="AA3610" i="1"/>
  <c r="AC3610" i="1" s="1"/>
  <c r="AA3609" i="1"/>
  <c r="AC3609" i="1" s="1"/>
  <c r="AA3608" i="1"/>
  <c r="AC3608" i="1" s="1"/>
  <c r="AA3607" i="1"/>
  <c r="AC3607" i="1" s="1"/>
  <c r="AA3606" i="1"/>
  <c r="AC3606" i="1" s="1"/>
  <c r="AA3605" i="1"/>
  <c r="AC3605" i="1" s="1"/>
  <c r="AA3604" i="1"/>
  <c r="AC3604" i="1" s="1"/>
  <c r="AA3603" i="1"/>
  <c r="AC3603" i="1" s="1"/>
  <c r="AA3602" i="1"/>
  <c r="AC3602" i="1" s="1"/>
  <c r="AA3601" i="1"/>
  <c r="AC3601" i="1" s="1"/>
  <c r="AA3600" i="1"/>
  <c r="AC3600" i="1" s="1"/>
  <c r="AA3599" i="1"/>
  <c r="AC3599" i="1" s="1"/>
  <c r="AA3598" i="1"/>
  <c r="AC3598" i="1" s="1"/>
  <c r="AA3597" i="1"/>
  <c r="AC3597" i="1" s="1"/>
  <c r="AA3596" i="1"/>
  <c r="AC3596" i="1" s="1"/>
  <c r="AA3595" i="1"/>
  <c r="AC3595" i="1" s="1"/>
  <c r="AA3594" i="1"/>
  <c r="AC3594" i="1" s="1"/>
  <c r="AA3593" i="1"/>
  <c r="AC3593" i="1" s="1"/>
  <c r="AA3592" i="1"/>
  <c r="AC3592" i="1" s="1"/>
  <c r="AA3591" i="1"/>
  <c r="AC3591" i="1" s="1"/>
  <c r="AA3590" i="1"/>
  <c r="AC3590" i="1" s="1"/>
  <c r="AA3589" i="1"/>
  <c r="AC3589" i="1" s="1"/>
  <c r="AA3588" i="1"/>
  <c r="AC3588" i="1" s="1"/>
  <c r="AA3587" i="1"/>
  <c r="AC3587" i="1" s="1"/>
  <c r="AA3586" i="1"/>
  <c r="AC3586" i="1" s="1"/>
  <c r="AA3585" i="1"/>
  <c r="AC3585" i="1" s="1"/>
  <c r="AA3584" i="1"/>
  <c r="AC3584" i="1" s="1"/>
  <c r="AA3583" i="1"/>
  <c r="AC3583" i="1" s="1"/>
  <c r="AA3582" i="1"/>
  <c r="AC3582" i="1" s="1"/>
  <c r="AA3581" i="1"/>
  <c r="AC3581" i="1" s="1"/>
  <c r="AA3580" i="1"/>
  <c r="AC3580" i="1" s="1"/>
  <c r="AA3579" i="1"/>
  <c r="AC3579" i="1" s="1"/>
  <c r="AA3578" i="1"/>
  <c r="AC3578" i="1" s="1"/>
  <c r="AA3577" i="1"/>
  <c r="AC3577" i="1" s="1"/>
  <c r="AA3576" i="1"/>
  <c r="AC3576" i="1" s="1"/>
  <c r="AA3575" i="1"/>
  <c r="AC3575" i="1" s="1"/>
  <c r="AA3574" i="1"/>
  <c r="AC3574" i="1" s="1"/>
  <c r="AA3573" i="1"/>
  <c r="AC3573" i="1" s="1"/>
  <c r="AA3572" i="1"/>
  <c r="AC3572" i="1" s="1"/>
  <c r="AA3571" i="1"/>
  <c r="AC3571" i="1" s="1"/>
  <c r="AA3570" i="1"/>
  <c r="AC3570" i="1" s="1"/>
  <c r="AA3569" i="1"/>
  <c r="AC3569" i="1" s="1"/>
  <c r="AA3568" i="1"/>
  <c r="AC3568" i="1" s="1"/>
  <c r="AA3567" i="1"/>
  <c r="AC3567" i="1" s="1"/>
  <c r="AA3566" i="1"/>
  <c r="AC3566" i="1" s="1"/>
  <c r="AA3565" i="1"/>
  <c r="AC3565" i="1" s="1"/>
  <c r="AA3564" i="1"/>
  <c r="AC3564" i="1" s="1"/>
  <c r="AA3563" i="1"/>
  <c r="AC3563" i="1" s="1"/>
  <c r="AA3562" i="1"/>
  <c r="AC3562" i="1" s="1"/>
  <c r="AA3561" i="1"/>
  <c r="AC3561" i="1" s="1"/>
  <c r="AA3560" i="1"/>
  <c r="AC3560" i="1" s="1"/>
  <c r="AA3559" i="1"/>
  <c r="AC3559" i="1" s="1"/>
  <c r="AA3558" i="1"/>
  <c r="AC3558" i="1" s="1"/>
  <c r="AA3557" i="1"/>
  <c r="AC3557" i="1" s="1"/>
  <c r="AA3556" i="1"/>
  <c r="AC3556" i="1" s="1"/>
  <c r="AA3555" i="1"/>
  <c r="AC3555" i="1" s="1"/>
  <c r="AA3554" i="1"/>
  <c r="AC3554" i="1" s="1"/>
  <c r="AA3553" i="1"/>
  <c r="AC3553" i="1" s="1"/>
  <c r="AA3552" i="1"/>
  <c r="AC3552" i="1" s="1"/>
  <c r="AA3551" i="1"/>
  <c r="AC3551" i="1" s="1"/>
  <c r="AA3550" i="1"/>
  <c r="AC3550" i="1" s="1"/>
  <c r="AA3549" i="1"/>
  <c r="AC3549" i="1" s="1"/>
  <c r="AA3548" i="1"/>
  <c r="AC3548" i="1" s="1"/>
  <c r="AA3547" i="1"/>
  <c r="AC3547" i="1" s="1"/>
  <c r="AA3546" i="1"/>
  <c r="AC3546" i="1" s="1"/>
  <c r="AA3545" i="1"/>
  <c r="AC3545" i="1" s="1"/>
  <c r="AA3544" i="1"/>
  <c r="AC3544" i="1" s="1"/>
  <c r="AA3543" i="1"/>
  <c r="AC3543" i="1" s="1"/>
  <c r="AA3542" i="1"/>
  <c r="AC3542" i="1" s="1"/>
  <c r="AA3541" i="1"/>
  <c r="AC3541" i="1" s="1"/>
  <c r="AA3540" i="1"/>
  <c r="AC3540" i="1" s="1"/>
  <c r="AA3539" i="1"/>
  <c r="AC3539" i="1" s="1"/>
  <c r="AA3538" i="1"/>
  <c r="AC3538" i="1" s="1"/>
  <c r="AA3537" i="1"/>
  <c r="AC3537" i="1" s="1"/>
  <c r="AA3536" i="1"/>
  <c r="AC3536" i="1" s="1"/>
  <c r="AA3535" i="1"/>
  <c r="AC3535" i="1" s="1"/>
  <c r="AA3534" i="1"/>
  <c r="AC3534" i="1" s="1"/>
  <c r="AA3533" i="1"/>
  <c r="AC3533" i="1" s="1"/>
  <c r="AA3532" i="1"/>
  <c r="AC3532" i="1" s="1"/>
  <c r="AA3531" i="1"/>
  <c r="AC3531" i="1" s="1"/>
  <c r="AA3530" i="1"/>
  <c r="AC3530" i="1" s="1"/>
  <c r="AA3529" i="1"/>
  <c r="AC3529" i="1" s="1"/>
  <c r="AA3528" i="1"/>
  <c r="AC3528" i="1" s="1"/>
  <c r="AA3527" i="1"/>
  <c r="AC3527" i="1" s="1"/>
  <c r="AA3526" i="1"/>
  <c r="AC3526" i="1" s="1"/>
  <c r="AA3525" i="1"/>
  <c r="AC3525" i="1" s="1"/>
  <c r="AA3524" i="1"/>
  <c r="AC3524" i="1" s="1"/>
  <c r="AA3523" i="1"/>
  <c r="AC3523" i="1" s="1"/>
  <c r="AA3522" i="1"/>
  <c r="AC3522" i="1" s="1"/>
  <c r="AA3521" i="1"/>
  <c r="AC3521" i="1" s="1"/>
  <c r="AA3520" i="1"/>
  <c r="AC3520" i="1" s="1"/>
  <c r="AA3519" i="1"/>
  <c r="AC3519" i="1" s="1"/>
  <c r="AA3518" i="1"/>
  <c r="AC3518" i="1" s="1"/>
  <c r="AA3517" i="1"/>
  <c r="AC3517" i="1" s="1"/>
  <c r="AA3516" i="1"/>
  <c r="AC3516" i="1" s="1"/>
  <c r="AA3515" i="1"/>
  <c r="AC3515" i="1" s="1"/>
  <c r="AA3514" i="1"/>
  <c r="AC3514" i="1" s="1"/>
  <c r="AA3513" i="1"/>
  <c r="AC3513" i="1" s="1"/>
  <c r="AA3512" i="1"/>
  <c r="AC3512" i="1" s="1"/>
  <c r="AA3511" i="1"/>
  <c r="AC3511" i="1" s="1"/>
  <c r="AA3510" i="1"/>
  <c r="AC3510" i="1" s="1"/>
  <c r="AA3509" i="1"/>
  <c r="AC3509" i="1" s="1"/>
  <c r="AA3508" i="1"/>
  <c r="AC3508" i="1" s="1"/>
  <c r="AA3507" i="1"/>
  <c r="AC3507" i="1" s="1"/>
  <c r="AA3506" i="1"/>
  <c r="AC3506" i="1" s="1"/>
  <c r="AA3505" i="1"/>
  <c r="AC3505" i="1" s="1"/>
  <c r="AA3504" i="1"/>
  <c r="AC3504" i="1" s="1"/>
  <c r="AA3503" i="1"/>
  <c r="AC3503" i="1" s="1"/>
  <c r="AA3502" i="1"/>
  <c r="AC3502" i="1" s="1"/>
  <c r="AA3501" i="1"/>
  <c r="AC3501" i="1" s="1"/>
  <c r="AA3500" i="1"/>
  <c r="AC3500" i="1" s="1"/>
  <c r="AA3499" i="1"/>
  <c r="AC3499" i="1" s="1"/>
  <c r="AA3498" i="1"/>
  <c r="AC3498" i="1" s="1"/>
  <c r="AA3497" i="1"/>
  <c r="AC3497" i="1" s="1"/>
  <c r="AA3496" i="1"/>
  <c r="AC3496" i="1" s="1"/>
  <c r="AA3495" i="1"/>
  <c r="AC3495" i="1" s="1"/>
  <c r="AA3494" i="1"/>
  <c r="AC3494" i="1" s="1"/>
  <c r="AA3493" i="1"/>
  <c r="AC3493" i="1" s="1"/>
  <c r="AA3492" i="1"/>
  <c r="AC3492" i="1" s="1"/>
  <c r="AA3491" i="1"/>
  <c r="AC3491" i="1" s="1"/>
  <c r="AA3490" i="1"/>
  <c r="AC3490" i="1" s="1"/>
  <c r="AA3489" i="1"/>
  <c r="AC3489" i="1" s="1"/>
  <c r="AA3488" i="1"/>
  <c r="AC3488" i="1" s="1"/>
  <c r="AA3487" i="1"/>
  <c r="AC3487" i="1" s="1"/>
  <c r="AA3486" i="1"/>
  <c r="AC3486" i="1" s="1"/>
  <c r="AA3485" i="1"/>
  <c r="AC3485" i="1" s="1"/>
  <c r="AA3484" i="1"/>
  <c r="AC3484" i="1" s="1"/>
  <c r="AA3483" i="1"/>
  <c r="AC3483" i="1" s="1"/>
  <c r="AA3482" i="1"/>
  <c r="AC3482" i="1" s="1"/>
  <c r="AA3481" i="1"/>
  <c r="AC3481" i="1" s="1"/>
  <c r="AA3480" i="1"/>
  <c r="AC3480" i="1" s="1"/>
  <c r="AA3479" i="1"/>
  <c r="AC3479" i="1" s="1"/>
  <c r="AA3478" i="1"/>
  <c r="AC3478" i="1" s="1"/>
  <c r="AA3477" i="1"/>
  <c r="AC3477" i="1" s="1"/>
  <c r="AA3476" i="1"/>
  <c r="AC3476" i="1" s="1"/>
  <c r="AA3475" i="1"/>
  <c r="AC3475" i="1" s="1"/>
  <c r="AA3474" i="1"/>
  <c r="AC3474" i="1" s="1"/>
  <c r="AA3473" i="1"/>
  <c r="AC3473" i="1" s="1"/>
  <c r="AA3472" i="1"/>
  <c r="AC3472" i="1" s="1"/>
  <c r="AA3471" i="1"/>
  <c r="AC3471" i="1" s="1"/>
  <c r="AA3470" i="1"/>
  <c r="AC3470" i="1" s="1"/>
  <c r="AA3469" i="1"/>
  <c r="AC3469" i="1" s="1"/>
  <c r="AA3468" i="1"/>
  <c r="AC3468" i="1" s="1"/>
  <c r="AA3467" i="1"/>
  <c r="AC3467" i="1" s="1"/>
  <c r="AA3466" i="1"/>
  <c r="AC3466" i="1" s="1"/>
  <c r="AA3465" i="1"/>
  <c r="AC3465" i="1" s="1"/>
  <c r="AA3464" i="1"/>
  <c r="AC3464" i="1" s="1"/>
  <c r="AA3463" i="1"/>
  <c r="AC3463" i="1" s="1"/>
  <c r="AA3462" i="1"/>
  <c r="AC3462" i="1" s="1"/>
  <c r="AA3461" i="1"/>
  <c r="AC3461" i="1" s="1"/>
  <c r="AA3460" i="1"/>
  <c r="AC3460" i="1" s="1"/>
  <c r="AA3459" i="1"/>
  <c r="AC3459" i="1" s="1"/>
  <c r="AA3458" i="1"/>
  <c r="AC3458" i="1" s="1"/>
  <c r="AA3457" i="1"/>
  <c r="AC3457" i="1" s="1"/>
  <c r="AA3456" i="1"/>
  <c r="AC3456" i="1" s="1"/>
  <c r="AA3455" i="1"/>
  <c r="AC3455" i="1" s="1"/>
  <c r="AA3454" i="1"/>
  <c r="AC3454" i="1" s="1"/>
  <c r="AA3453" i="1"/>
  <c r="AC3453" i="1" s="1"/>
  <c r="AA3452" i="1"/>
  <c r="AC3452" i="1" s="1"/>
  <c r="AA3451" i="1"/>
  <c r="AC3451" i="1" s="1"/>
  <c r="AA3450" i="1"/>
  <c r="AC3450" i="1" s="1"/>
  <c r="AA3449" i="1"/>
  <c r="AC3449" i="1" s="1"/>
  <c r="AA3448" i="1"/>
  <c r="AC3448" i="1" s="1"/>
  <c r="AA3447" i="1"/>
  <c r="AC3447" i="1" s="1"/>
  <c r="AA3446" i="1"/>
  <c r="AC3446" i="1" s="1"/>
  <c r="AA3445" i="1"/>
  <c r="AC3445" i="1" s="1"/>
  <c r="AA3444" i="1"/>
  <c r="AC3444" i="1" s="1"/>
  <c r="AA3443" i="1"/>
  <c r="AC3443" i="1" s="1"/>
  <c r="AA3442" i="1"/>
  <c r="AC3442" i="1" s="1"/>
  <c r="AA3441" i="1"/>
  <c r="AC3441" i="1" s="1"/>
  <c r="AA3440" i="1"/>
  <c r="AC3440" i="1" s="1"/>
  <c r="AA3439" i="1"/>
  <c r="AC3439" i="1" s="1"/>
  <c r="AA3438" i="1"/>
  <c r="AC3438" i="1" s="1"/>
  <c r="AA3437" i="1"/>
  <c r="AC3437" i="1" s="1"/>
  <c r="AA3436" i="1"/>
  <c r="AC3436" i="1" s="1"/>
  <c r="AA3435" i="1"/>
  <c r="AC3435" i="1" s="1"/>
  <c r="AA3434" i="1"/>
  <c r="AC3434" i="1" s="1"/>
  <c r="AA3433" i="1"/>
  <c r="AC3433" i="1" s="1"/>
  <c r="AA3432" i="1"/>
  <c r="AC3432" i="1" s="1"/>
  <c r="AA3431" i="1"/>
  <c r="AC3431" i="1" s="1"/>
  <c r="AA3430" i="1"/>
  <c r="AC3430" i="1" s="1"/>
  <c r="AA3429" i="1"/>
  <c r="AC3429" i="1" s="1"/>
  <c r="AA3428" i="1"/>
  <c r="AC3428" i="1" s="1"/>
  <c r="AA3427" i="1"/>
  <c r="AC3427" i="1" s="1"/>
  <c r="AA3426" i="1"/>
  <c r="AC3426" i="1" s="1"/>
  <c r="AA3425" i="1"/>
  <c r="AC3425" i="1" s="1"/>
  <c r="AA3424" i="1"/>
  <c r="AC3424" i="1" s="1"/>
  <c r="AA3423" i="1"/>
  <c r="AC3423" i="1" s="1"/>
  <c r="AA3422" i="1"/>
  <c r="AC3422" i="1" s="1"/>
  <c r="AA3421" i="1"/>
  <c r="AC3421" i="1" s="1"/>
  <c r="AA3420" i="1"/>
  <c r="AC3420" i="1" s="1"/>
  <c r="AA3419" i="1"/>
  <c r="AC3419" i="1" s="1"/>
  <c r="AA3418" i="1"/>
  <c r="AC3418" i="1" s="1"/>
  <c r="AA3417" i="1"/>
  <c r="AC3417" i="1" s="1"/>
  <c r="AA3416" i="1"/>
  <c r="AC3416" i="1" s="1"/>
  <c r="AA3415" i="1"/>
  <c r="AC3415" i="1" s="1"/>
  <c r="AA3414" i="1"/>
  <c r="AC3414" i="1" s="1"/>
  <c r="AA3413" i="1"/>
  <c r="AC3413" i="1" s="1"/>
  <c r="AA3412" i="1"/>
  <c r="AC3412" i="1" s="1"/>
  <c r="AA3411" i="1"/>
  <c r="AC3411" i="1" s="1"/>
  <c r="AA3410" i="1"/>
  <c r="AC3410" i="1" s="1"/>
  <c r="AA3409" i="1"/>
  <c r="AC3409" i="1" s="1"/>
  <c r="AA3408" i="1"/>
  <c r="AC3408" i="1" s="1"/>
  <c r="AA3407" i="1"/>
  <c r="AC3407" i="1" s="1"/>
  <c r="AA3406" i="1"/>
  <c r="AC3406" i="1" s="1"/>
  <c r="AA3405" i="1"/>
  <c r="AC3405" i="1" s="1"/>
  <c r="AA3404" i="1"/>
  <c r="AC3404" i="1" s="1"/>
  <c r="AA3403" i="1"/>
  <c r="AC3403" i="1" s="1"/>
  <c r="AA3402" i="1"/>
  <c r="AC3402" i="1" s="1"/>
  <c r="AA3401" i="1"/>
  <c r="AC3401" i="1" s="1"/>
  <c r="AA3400" i="1"/>
  <c r="AC3400" i="1" s="1"/>
  <c r="AA3399" i="1"/>
  <c r="AC3399" i="1" s="1"/>
  <c r="AA3398" i="1"/>
  <c r="AC3398" i="1" s="1"/>
  <c r="AA3397" i="1"/>
  <c r="AC3397" i="1" s="1"/>
  <c r="AA3396" i="1"/>
  <c r="AC3396" i="1" s="1"/>
  <c r="AA3395" i="1"/>
  <c r="AC3395" i="1" s="1"/>
  <c r="AA3394" i="1"/>
  <c r="AC3394" i="1" s="1"/>
  <c r="AA3393" i="1"/>
  <c r="AC3393" i="1" s="1"/>
  <c r="AA3392" i="1"/>
  <c r="AC3392" i="1" s="1"/>
  <c r="AA3391" i="1"/>
  <c r="AC3391" i="1" s="1"/>
  <c r="AA3390" i="1"/>
  <c r="AC3390" i="1" s="1"/>
  <c r="AA3389" i="1"/>
  <c r="AC3389" i="1" s="1"/>
  <c r="AA3388" i="1"/>
  <c r="AC3388" i="1" s="1"/>
  <c r="AA3387" i="1"/>
  <c r="AC3387" i="1" s="1"/>
  <c r="AA3386" i="1"/>
  <c r="AC3386" i="1" s="1"/>
  <c r="AA3385" i="1"/>
  <c r="AC3385" i="1" s="1"/>
  <c r="AA3384" i="1"/>
  <c r="AC3384" i="1" s="1"/>
  <c r="AA3383" i="1"/>
  <c r="AC3383" i="1" s="1"/>
  <c r="AA3382" i="1"/>
  <c r="AC3382" i="1" s="1"/>
  <c r="AA3381" i="1"/>
  <c r="AC3381" i="1" s="1"/>
  <c r="AA3380" i="1"/>
  <c r="AC3380" i="1" s="1"/>
  <c r="AA3379" i="1"/>
  <c r="AC3379" i="1" s="1"/>
  <c r="AA3378" i="1"/>
  <c r="AC3378" i="1" s="1"/>
  <c r="AA3377" i="1"/>
  <c r="AC3377" i="1" s="1"/>
  <c r="AA3376" i="1"/>
  <c r="AC3376" i="1" s="1"/>
  <c r="AA3375" i="1"/>
  <c r="AC3375" i="1" s="1"/>
  <c r="AA3374" i="1"/>
  <c r="AC3374" i="1" s="1"/>
  <c r="AA3373" i="1"/>
  <c r="AC3373" i="1" s="1"/>
  <c r="AA3372" i="1"/>
  <c r="AC3372" i="1" s="1"/>
  <c r="AA3371" i="1"/>
  <c r="AC3371" i="1" s="1"/>
  <c r="AA3370" i="1"/>
  <c r="AC3370" i="1" s="1"/>
  <c r="AA3369" i="1"/>
  <c r="AC3369" i="1" s="1"/>
  <c r="AA3368" i="1"/>
  <c r="AC3368" i="1" s="1"/>
  <c r="AA3367" i="1"/>
  <c r="AC3367" i="1" s="1"/>
  <c r="AA3366" i="1"/>
  <c r="AC3366" i="1" s="1"/>
  <c r="AA3365" i="1"/>
  <c r="AC3365" i="1" s="1"/>
  <c r="AA3364" i="1"/>
  <c r="AC3364" i="1" s="1"/>
  <c r="AA3363" i="1"/>
  <c r="AC3363" i="1" s="1"/>
  <c r="AA3362" i="1"/>
  <c r="AC3362" i="1" s="1"/>
  <c r="AA3361" i="1"/>
  <c r="AC3361" i="1" s="1"/>
  <c r="AA3360" i="1"/>
  <c r="AC3360" i="1" s="1"/>
  <c r="AA3359" i="1"/>
  <c r="AC3359" i="1" s="1"/>
  <c r="AA3358" i="1"/>
  <c r="AC3358" i="1" s="1"/>
  <c r="AA3357" i="1"/>
  <c r="AC3357" i="1" s="1"/>
  <c r="AA3356" i="1"/>
  <c r="AC3356" i="1" s="1"/>
  <c r="AA3355" i="1"/>
  <c r="AC3355" i="1" s="1"/>
  <c r="AA3354" i="1"/>
  <c r="AC3354" i="1" s="1"/>
  <c r="AA3353" i="1"/>
  <c r="AC3353" i="1" s="1"/>
  <c r="AA3352" i="1"/>
  <c r="AC3352" i="1" s="1"/>
  <c r="AA3351" i="1"/>
  <c r="AC3351" i="1" s="1"/>
  <c r="AA3350" i="1"/>
  <c r="AC3350" i="1" s="1"/>
  <c r="AA3349" i="1"/>
  <c r="AC3349" i="1" s="1"/>
  <c r="AA3348" i="1"/>
  <c r="AC3348" i="1" s="1"/>
  <c r="AA3347" i="1"/>
  <c r="AC3347" i="1" s="1"/>
  <c r="AA3346" i="1"/>
  <c r="AC3346" i="1" s="1"/>
  <c r="AA3345" i="1"/>
  <c r="AC3345" i="1" s="1"/>
  <c r="AA3344" i="1"/>
  <c r="AC3344" i="1" s="1"/>
  <c r="AA3343" i="1"/>
  <c r="AC3343" i="1" s="1"/>
  <c r="AA3342" i="1"/>
  <c r="AC3342" i="1" s="1"/>
  <c r="AA3341" i="1"/>
  <c r="AC3341" i="1" s="1"/>
  <c r="AA3340" i="1"/>
  <c r="AC3340" i="1" s="1"/>
  <c r="AA3339" i="1"/>
  <c r="AC3339" i="1" s="1"/>
  <c r="AA3338" i="1"/>
  <c r="AC3338" i="1" s="1"/>
  <c r="AA3337" i="1"/>
  <c r="AC3337" i="1" s="1"/>
  <c r="AA3336" i="1"/>
  <c r="AC3336" i="1" s="1"/>
  <c r="AA3335" i="1"/>
  <c r="AC3335" i="1" s="1"/>
  <c r="AA3334" i="1"/>
  <c r="AC3334" i="1" s="1"/>
  <c r="AA3333" i="1"/>
  <c r="AC3333" i="1" s="1"/>
  <c r="AA3332" i="1"/>
  <c r="AC3332" i="1" s="1"/>
  <c r="AA3331" i="1"/>
  <c r="AC3331" i="1" s="1"/>
  <c r="AA3330" i="1"/>
  <c r="AC3330" i="1" s="1"/>
  <c r="AA3329" i="1"/>
  <c r="AC3329" i="1" s="1"/>
  <c r="AA3328" i="1"/>
  <c r="AC3328" i="1" s="1"/>
  <c r="AA3327" i="1"/>
  <c r="AC3327" i="1" s="1"/>
  <c r="AA3326" i="1"/>
  <c r="AC3326" i="1" s="1"/>
  <c r="AA3325" i="1"/>
  <c r="AC3325" i="1" s="1"/>
  <c r="AA3324" i="1"/>
  <c r="AC3324" i="1" s="1"/>
  <c r="AA3323" i="1"/>
  <c r="AC3323" i="1" s="1"/>
  <c r="AA3322" i="1"/>
  <c r="AC3322" i="1" s="1"/>
  <c r="AA3321" i="1"/>
  <c r="AC3321" i="1" s="1"/>
  <c r="AA3320" i="1"/>
  <c r="AC3320" i="1" s="1"/>
  <c r="AA3319" i="1"/>
  <c r="AC3319" i="1" s="1"/>
  <c r="AA3318" i="1"/>
  <c r="AC3318" i="1" s="1"/>
  <c r="AA3317" i="1"/>
  <c r="AC3317" i="1" s="1"/>
  <c r="AA3316" i="1"/>
  <c r="AC3316" i="1" s="1"/>
  <c r="AA3315" i="1"/>
  <c r="AC3315" i="1" s="1"/>
  <c r="AA3314" i="1"/>
  <c r="AC3314" i="1" s="1"/>
  <c r="AA3313" i="1"/>
  <c r="AC3313" i="1" s="1"/>
  <c r="AA3312" i="1"/>
  <c r="AC3312" i="1" s="1"/>
  <c r="AA3311" i="1"/>
  <c r="AC3311" i="1" s="1"/>
  <c r="AA3310" i="1"/>
  <c r="AC3310" i="1" s="1"/>
  <c r="AA3309" i="1"/>
  <c r="AC3309" i="1" s="1"/>
  <c r="AA3308" i="1"/>
  <c r="AC3308" i="1" s="1"/>
  <c r="AA3307" i="1"/>
  <c r="AC3307" i="1" s="1"/>
  <c r="AA3306" i="1"/>
  <c r="AC3306" i="1" s="1"/>
  <c r="AA3305" i="1"/>
  <c r="AC3305" i="1" s="1"/>
  <c r="AA3304" i="1"/>
  <c r="AC3304" i="1" s="1"/>
  <c r="AA3303" i="1"/>
  <c r="AC3303" i="1" s="1"/>
  <c r="AA3302" i="1"/>
  <c r="AC3302" i="1" s="1"/>
  <c r="AA3301" i="1"/>
  <c r="AC3301" i="1" s="1"/>
  <c r="AA3300" i="1"/>
  <c r="AC3300" i="1" s="1"/>
  <c r="AA3299" i="1"/>
  <c r="AC3299" i="1" s="1"/>
  <c r="AA3298" i="1"/>
  <c r="AC3298" i="1" s="1"/>
  <c r="AA3297" i="1"/>
  <c r="AC3297" i="1" s="1"/>
  <c r="AA3296" i="1"/>
  <c r="AC3296" i="1" s="1"/>
  <c r="AA3295" i="1"/>
  <c r="AC3295" i="1" s="1"/>
  <c r="AA3294" i="1"/>
  <c r="AC3294" i="1" s="1"/>
  <c r="AA3293" i="1"/>
  <c r="AC3293" i="1" s="1"/>
  <c r="AA3292" i="1"/>
  <c r="AC3292" i="1" s="1"/>
  <c r="AA3291" i="1"/>
  <c r="AC3291" i="1" s="1"/>
  <c r="AA3290" i="1"/>
  <c r="AC3290" i="1" s="1"/>
  <c r="AA3289" i="1"/>
  <c r="AC3289" i="1" s="1"/>
  <c r="AA3288" i="1"/>
  <c r="AC3288" i="1" s="1"/>
  <c r="AA3287" i="1"/>
  <c r="AC3287" i="1" s="1"/>
  <c r="AA3286" i="1"/>
  <c r="AC3286" i="1" s="1"/>
  <c r="AA3285" i="1"/>
  <c r="AC3285" i="1" s="1"/>
  <c r="AA3284" i="1"/>
  <c r="AC3284" i="1" s="1"/>
  <c r="AA3283" i="1"/>
  <c r="AC3283" i="1" s="1"/>
  <c r="AA3282" i="1"/>
  <c r="AC3282" i="1" s="1"/>
  <c r="AA3281" i="1"/>
  <c r="AC3281" i="1" s="1"/>
  <c r="AA3280" i="1"/>
  <c r="AC3280" i="1" s="1"/>
  <c r="AA3279" i="1"/>
  <c r="AC3279" i="1" s="1"/>
  <c r="AA3278" i="1"/>
  <c r="AC3278" i="1" s="1"/>
  <c r="AA3277" i="1"/>
  <c r="AC3277" i="1" s="1"/>
  <c r="AA3276" i="1"/>
  <c r="AC3276" i="1" s="1"/>
  <c r="AA3275" i="1"/>
  <c r="AC3275" i="1" s="1"/>
  <c r="AA3274" i="1"/>
  <c r="AC3274" i="1" s="1"/>
  <c r="AA3273" i="1"/>
  <c r="AC3273" i="1" s="1"/>
  <c r="AA3272" i="1"/>
  <c r="AC3272" i="1" s="1"/>
  <c r="AA3271" i="1"/>
  <c r="AC3271" i="1" s="1"/>
  <c r="AA3270" i="1"/>
  <c r="AC3270" i="1" s="1"/>
  <c r="AA3269" i="1"/>
  <c r="AC3269" i="1" s="1"/>
  <c r="AA3268" i="1"/>
  <c r="AC3268" i="1" s="1"/>
  <c r="AA3267" i="1"/>
  <c r="AC3267" i="1" s="1"/>
  <c r="AA3266" i="1"/>
  <c r="AC3266" i="1" s="1"/>
  <c r="AA3265" i="1"/>
  <c r="AC3265" i="1" s="1"/>
  <c r="AA3264" i="1"/>
  <c r="AC3264" i="1" s="1"/>
  <c r="AA3263" i="1"/>
  <c r="AC3263" i="1" s="1"/>
  <c r="AA3262" i="1"/>
  <c r="AC3262" i="1" s="1"/>
  <c r="AA3261" i="1"/>
  <c r="AC3261" i="1" s="1"/>
  <c r="AA3260" i="1"/>
  <c r="AC3260" i="1" s="1"/>
  <c r="AA3259" i="1"/>
  <c r="AC3259" i="1" s="1"/>
  <c r="AA3258" i="1"/>
  <c r="AC3258" i="1" s="1"/>
  <c r="AA3257" i="1"/>
  <c r="AC3257" i="1" s="1"/>
  <c r="AA3256" i="1"/>
  <c r="AC3256" i="1" s="1"/>
  <c r="AA3255" i="1"/>
  <c r="AC3255" i="1" s="1"/>
  <c r="AA3254" i="1"/>
  <c r="AC3254" i="1" s="1"/>
  <c r="AA3253" i="1"/>
  <c r="AC3253" i="1" s="1"/>
  <c r="AA3252" i="1"/>
  <c r="AC3252" i="1" s="1"/>
  <c r="AA3251" i="1"/>
  <c r="AC3251" i="1" s="1"/>
  <c r="AA3250" i="1"/>
  <c r="AC3250" i="1" s="1"/>
  <c r="AA3249" i="1"/>
  <c r="AC3249" i="1" s="1"/>
  <c r="AA3248" i="1"/>
  <c r="AC3248" i="1" s="1"/>
  <c r="AA3247" i="1"/>
  <c r="AC3247" i="1" s="1"/>
  <c r="AA3246" i="1"/>
  <c r="AC3246" i="1" s="1"/>
  <c r="AA3245" i="1"/>
  <c r="AC3245" i="1" s="1"/>
  <c r="AA3244" i="1"/>
  <c r="AC3244" i="1" s="1"/>
  <c r="AA3243" i="1"/>
  <c r="AC3243" i="1" s="1"/>
  <c r="AA3242" i="1"/>
  <c r="AC3242" i="1" s="1"/>
  <c r="AA3241" i="1"/>
  <c r="AC3241" i="1" s="1"/>
  <c r="AA3240" i="1"/>
  <c r="AC3240" i="1" s="1"/>
  <c r="AA3239" i="1"/>
  <c r="AC3239" i="1" s="1"/>
  <c r="AA3238" i="1"/>
  <c r="AC3238" i="1" s="1"/>
  <c r="AA3237" i="1"/>
  <c r="AC3237" i="1" s="1"/>
  <c r="AA3236" i="1"/>
  <c r="AC3236" i="1" s="1"/>
  <c r="AA3235" i="1"/>
  <c r="AC3235" i="1" s="1"/>
  <c r="AA3234" i="1"/>
  <c r="AC3234" i="1" s="1"/>
  <c r="AA3233" i="1"/>
  <c r="AC3233" i="1" s="1"/>
  <c r="AA3232" i="1"/>
  <c r="AC3232" i="1" s="1"/>
  <c r="AA3231" i="1"/>
  <c r="AC3231" i="1" s="1"/>
  <c r="AA3230" i="1"/>
  <c r="AC3230" i="1" s="1"/>
  <c r="AA3229" i="1"/>
  <c r="AC3229" i="1" s="1"/>
  <c r="AA3228" i="1"/>
  <c r="AC3228" i="1" s="1"/>
  <c r="AA3227" i="1"/>
  <c r="AC3227" i="1" s="1"/>
  <c r="AA3226" i="1"/>
  <c r="AC3226" i="1" s="1"/>
  <c r="AA3225" i="1"/>
  <c r="AC3225" i="1" s="1"/>
  <c r="AA3224" i="1"/>
  <c r="AC3224" i="1" s="1"/>
  <c r="AA3223" i="1"/>
  <c r="AC3223" i="1" s="1"/>
  <c r="AA3222" i="1"/>
  <c r="AC3222" i="1" s="1"/>
  <c r="AA3221" i="1"/>
  <c r="AC3221" i="1" s="1"/>
  <c r="AA3220" i="1"/>
  <c r="AC3220" i="1" s="1"/>
  <c r="AA3219" i="1"/>
  <c r="AC3219" i="1" s="1"/>
  <c r="AA3218" i="1"/>
  <c r="AC3218" i="1" s="1"/>
  <c r="AA3217" i="1"/>
  <c r="AC3217" i="1" s="1"/>
  <c r="AA3216" i="1"/>
  <c r="AC3216" i="1" s="1"/>
  <c r="AA3215" i="1"/>
  <c r="AC3215" i="1" s="1"/>
  <c r="AA3214" i="1"/>
  <c r="AC3214" i="1" s="1"/>
  <c r="AA3213" i="1"/>
  <c r="AC3213" i="1" s="1"/>
  <c r="AA3212" i="1"/>
  <c r="AC3212" i="1" s="1"/>
  <c r="AA3211" i="1"/>
  <c r="AC3211" i="1" s="1"/>
  <c r="AA3210" i="1"/>
  <c r="AC3210" i="1" s="1"/>
  <c r="AA3209" i="1"/>
  <c r="AC3209" i="1" s="1"/>
  <c r="AA3208" i="1"/>
  <c r="AC3208" i="1" s="1"/>
  <c r="AA3207" i="1"/>
  <c r="AC3207" i="1" s="1"/>
  <c r="AA3206" i="1"/>
  <c r="AC3206" i="1" s="1"/>
  <c r="AA3205" i="1"/>
  <c r="AC3205" i="1" s="1"/>
  <c r="AA3204" i="1"/>
  <c r="AC3204" i="1" s="1"/>
  <c r="AA3203" i="1"/>
  <c r="AC3203" i="1" s="1"/>
  <c r="AA3202" i="1"/>
  <c r="AC3202" i="1" s="1"/>
  <c r="AA3201" i="1"/>
  <c r="AC3201" i="1" s="1"/>
  <c r="AA3200" i="1"/>
  <c r="AC3200" i="1" s="1"/>
  <c r="AA3199" i="1"/>
  <c r="AC3199" i="1" s="1"/>
  <c r="AA3198" i="1"/>
  <c r="AC3198" i="1" s="1"/>
  <c r="AA3197" i="1"/>
  <c r="AC3197" i="1" s="1"/>
  <c r="AA3196" i="1"/>
  <c r="AC3196" i="1" s="1"/>
  <c r="AA3195" i="1"/>
  <c r="AC3195" i="1" s="1"/>
  <c r="AA3194" i="1"/>
  <c r="AC3194" i="1" s="1"/>
  <c r="AA3193" i="1"/>
  <c r="AC3193" i="1" s="1"/>
  <c r="AA3192" i="1"/>
  <c r="AC3192" i="1" s="1"/>
  <c r="AA3191" i="1"/>
  <c r="AC3191" i="1" s="1"/>
  <c r="AA3190" i="1"/>
  <c r="AC3190" i="1" s="1"/>
  <c r="AA3189" i="1"/>
  <c r="AC3189" i="1" s="1"/>
  <c r="AA3188" i="1"/>
  <c r="AC3188" i="1" s="1"/>
  <c r="AA3187" i="1"/>
  <c r="AC3187" i="1" s="1"/>
  <c r="AA3186" i="1"/>
  <c r="AC3186" i="1" s="1"/>
  <c r="AA3185" i="1"/>
  <c r="AC3185" i="1" s="1"/>
  <c r="AA3184" i="1"/>
  <c r="AC3184" i="1" s="1"/>
  <c r="AA3183" i="1"/>
  <c r="AC3183" i="1" s="1"/>
  <c r="AA3182" i="1"/>
  <c r="AC3182" i="1" s="1"/>
  <c r="AA3181" i="1"/>
  <c r="AC3181" i="1" s="1"/>
  <c r="AA3180" i="1"/>
  <c r="AC3180" i="1" s="1"/>
  <c r="AA3179" i="1"/>
  <c r="AC3179" i="1" s="1"/>
  <c r="AA3178" i="1"/>
  <c r="AC3178" i="1" s="1"/>
  <c r="AA3177" i="1"/>
  <c r="AC3177" i="1" s="1"/>
  <c r="AA3176" i="1"/>
  <c r="AC3176" i="1" s="1"/>
  <c r="AA3175" i="1"/>
  <c r="AC3175" i="1" s="1"/>
  <c r="AA3174" i="1"/>
  <c r="AC3174" i="1" s="1"/>
  <c r="AA3173" i="1"/>
  <c r="AC3173" i="1" s="1"/>
  <c r="AA3172" i="1"/>
  <c r="AC3172" i="1" s="1"/>
  <c r="AA3171" i="1"/>
  <c r="AC3171" i="1" s="1"/>
  <c r="AA3170" i="1"/>
  <c r="AC3170" i="1" s="1"/>
  <c r="AA3169" i="1"/>
  <c r="AC3169" i="1" s="1"/>
  <c r="AA3168" i="1"/>
  <c r="AC3168" i="1" s="1"/>
  <c r="AA3167" i="1"/>
  <c r="AC3167" i="1" s="1"/>
  <c r="AA3166" i="1"/>
  <c r="AC3166" i="1" s="1"/>
  <c r="AA3165" i="1"/>
  <c r="AC3165" i="1" s="1"/>
  <c r="AA3164" i="1"/>
  <c r="AC3164" i="1" s="1"/>
  <c r="AA3163" i="1"/>
  <c r="AC3163" i="1" s="1"/>
  <c r="AA3162" i="1"/>
  <c r="AC3162" i="1" s="1"/>
  <c r="AA3161" i="1"/>
  <c r="AC3161" i="1" s="1"/>
  <c r="AA3160" i="1"/>
  <c r="AC3160" i="1" s="1"/>
  <c r="AA3159" i="1"/>
  <c r="AC3159" i="1" s="1"/>
  <c r="AA3158" i="1"/>
  <c r="AC3158" i="1" s="1"/>
  <c r="AA3157" i="1"/>
  <c r="AC3157" i="1" s="1"/>
  <c r="AA3156" i="1"/>
  <c r="AC3156" i="1" s="1"/>
  <c r="AA3155" i="1"/>
  <c r="AC3155" i="1" s="1"/>
  <c r="AA3154" i="1"/>
  <c r="AC3154" i="1" s="1"/>
  <c r="AA3153" i="1"/>
  <c r="AC3153" i="1" s="1"/>
  <c r="AA3152" i="1"/>
  <c r="AC3152" i="1" s="1"/>
  <c r="AA3151" i="1"/>
  <c r="AC3151" i="1" s="1"/>
  <c r="AA3150" i="1"/>
  <c r="AC3150" i="1" s="1"/>
  <c r="AA3149" i="1"/>
  <c r="AC3149" i="1" s="1"/>
  <c r="AA3148" i="1"/>
  <c r="AC3148" i="1" s="1"/>
  <c r="AA3147" i="1"/>
  <c r="AC3147" i="1" s="1"/>
  <c r="AA3146" i="1"/>
  <c r="AC3146" i="1" s="1"/>
  <c r="AA3145" i="1"/>
  <c r="AC3145" i="1" s="1"/>
  <c r="AA3144" i="1"/>
  <c r="AC3144" i="1" s="1"/>
  <c r="AA3143" i="1"/>
  <c r="AC3143" i="1" s="1"/>
  <c r="AA3142" i="1"/>
  <c r="AC3142" i="1" s="1"/>
  <c r="AA3141" i="1"/>
  <c r="AC3141" i="1" s="1"/>
  <c r="AA3140" i="1"/>
  <c r="AC3140" i="1" s="1"/>
  <c r="AA3139" i="1"/>
  <c r="AC3139" i="1" s="1"/>
  <c r="AA3138" i="1"/>
  <c r="AC3138" i="1" s="1"/>
  <c r="AA3137" i="1"/>
  <c r="AC3137" i="1" s="1"/>
  <c r="AA3136" i="1"/>
  <c r="AC3136" i="1" s="1"/>
  <c r="AA3135" i="1"/>
  <c r="AC3135" i="1" s="1"/>
  <c r="AA3134" i="1"/>
  <c r="AC3134" i="1" s="1"/>
  <c r="AA3133" i="1"/>
  <c r="AC3133" i="1" s="1"/>
  <c r="AA3132" i="1"/>
  <c r="AC3132" i="1" s="1"/>
  <c r="AA3131" i="1"/>
  <c r="AC3131" i="1" s="1"/>
  <c r="AA3130" i="1"/>
  <c r="AC3130" i="1" s="1"/>
  <c r="AA3129" i="1"/>
  <c r="AC3129" i="1" s="1"/>
  <c r="AA3128" i="1"/>
  <c r="AC3128" i="1" s="1"/>
  <c r="AA3127" i="1"/>
  <c r="AC3127" i="1" s="1"/>
  <c r="AA3126" i="1"/>
  <c r="AC3126" i="1" s="1"/>
  <c r="AA3125" i="1"/>
  <c r="AC3125" i="1" s="1"/>
  <c r="AA3124" i="1"/>
  <c r="AC3124" i="1" s="1"/>
  <c r="AA3123" i="1"/>
  <c r="AC3123" i="1" s="1"/>
  <c r="AA3122" i="1"/>
  <c r="AC3122" i="1" s="1"/>
  <c r="AA3121" i="1"/>
  <c r="AC3121" i="1" s="1"/>
  <c r="AA3120" i="1"/>
  <c r="AC3120" i="1" s="1"/>
  <c r="AA3119" i="1"/>
  <c r="AC3119" i="1" s="1"/>
  <c r="AA3118" i="1"/>
  <c r="AC3118" i="1" s="1"/>
  <c r="AA3117" i="1"/>
  <c r="AC3117" i="1" s="1"/>
  <c r="AA3116" i="1"/>
  <c r="AC3116" i="1" s="1"/>
  <c r="AA3115" i="1"/>
  <c r="AC3115" i="1" s="1"/>
  <c r="AA3114" i="1"/>
  <c r="AC3114" i="1" s="1"/>
  <c r="AA3113" i="1"/>
  <c r="AC3113" i="1" s="1"/>
  <c r="AA3112" i="1"/>
  <c r="AC3112" i="1" s="1"/>
  <c r="AA3111" i="1"/>
  <c r="AC3111" i="1" s="1"/>
  <c r="AA3110" i="1"/>
  <c r="AC3110" i="1" s="1"/>
  <c r="AA3109" i="1"/>
  <c r="AC3109" i="1" s="1"/>
  <c r="AA3108" i="1"/>
  <c r="AC3108" i="1" s="1"/>
  <c r="AA3107" i="1"/>
  <c r="AC3107" i="1" s="1"/>
  <c r="AA3106" i="1"/>
  <c r="AC3106" i="1" s="1"/>
  <c r="AA3105" i="1"/>
  <c r="AC3105" i="1" s="1"/>
  <c r="AA3104" i="1"/>
  <c r="AC3104" i="1" s="1"/>
  <c r="AA3103" i="1"/>
  <c r="AC3103" i="1" s="1"/>
  <c r="AA3102" i="1"/>
  <c r="AC3102" i="1" s="1"/>
  <c r="AA3101" i="1"/>
  <c r="AC3101" i="1" s="1"/>
  <c r="AA3100" i="1"/>
  <c r="AC3100" i="1" s="1"/>
  <c r="AA3099" i="1"/>
  <c r="AC3099" i="1" s="1"/>
  <c r="AA3098" i="1"/>
  <c r="AC3098" i="1" s="1"/>
  <c r="AA3097" i="1"/>
  <c r="AC3097" i="1" s="1"/>
  <c r="AA3096" i="1"/>
  <c r="AC3096" i="1" s="1"/>
  <c r="AA3095" i="1"/>
  <c r="AC3095" i="1" s="1"/>
  <c r="AA3094" i="1"/>
  <c r="AC3094" i="1" s="1"/>
  <c r="AA3093" i="1"/>
  <c r="AC3093" i="1" s="1"/>
  <c r="AA3092" i="1"/>
  <c r="AC3092" i="1" s="1"/>
  <c r="AA3091" i="1"/>
  <c r="AC3091" i="1" s="1"/>
  <c r="AA3090" i="1"/>
  <c r="AC3090" i="1" s="1"/>
  <c r="AA3089" i="1"/>
  <c r="AC3089" i="1" s="1"/>
  <c r="AA3088" i="1"/>
  <c r="AC3088" i="1" s="1"/>
  <c r="AA3087" i="1"/>
  <c r="AC3087" i="1" s="1"/>
  <c r="AA3086" i="1"/>
  <c r="AC3086" i="1" s="1"/>
  <c r="AA3085" i="1"/>
  <c r="AC3085" i="1" s="1"/>
  <c r="AA3084" i="1"/>
  <c r="AC3084" i="1" s="1"/>
  <c r="AA3083" i="1"/>
  <c r="AC3083" i="1" s="1"/>
  <c r="AA3082" i="1"/>
  <c r="AC3082" i="1" s="1"/>
  <c r="AA3081" i="1"/>
  <c r="AC3081" i="1" s="1"/>
  <c r="AA3080" i="1"/>
  <c r="AC3080" i="1" s="1"/>
  <c r="AA3079" i="1"/>
  <c r="AC3079" i="1" s="1"/>
  <c r="AA3078" i="1"/>
  <c r="AC3078" i="1" s="1"/>
  <c r="AA3077" i="1"/>
  <c r="AC3077" i="1" s="1"/>
  <c r="AA3076" i="1"/>
  <c r="AC3076" i="1" s="1"/>
  <c r="AA3075" i="1"/>
  <c r="AC3075" i="1" s="1"/>
  <c r="AA3074" i="1"/>
  <c r="AC3074" i="1" s="1"/>
  <c r="AA3073" i="1"/>
  <c r="AC3073" i="1" s="1"/>
  <c r="AA3072" i="1"/>
  <c r="AC3072" i="1" s="1"/>
  <c r="AA3071" i="1"/>
  <c r="AC3071" i="1" s="1"/>
  <c r="AA3070" i="1"/>
  <c r="AC3070" i="1" s="1"/>
  <c r="AA3069" i="1"/>
  <c r="AC3069" i="1" s="1"/>
  <c r="AA3068" i="1"/>
  <c r="AC3068" i="1" s="1"/>
  <c r="AA3067" i="1"/>
  <c r="AC3067" i="1" s="1"/>
  <c r="AA3066" i="1"/>
  <c r="AC3066" i="1" s="1"/>
  <c r="AA3065" i="1"/>
  <c r="AC3065" i="1" s="1"/>
  <c r="AA3064" i="1"/>
  <c r="AC3064" i="1" s="1"/>
  <c r="AA3063" i="1"/>
  <c r="AC3063" i="1" s="1"/>
  <c r="AA3062" i="1"/>
  <c r="AC3062" i="1" s="1"/>
  <c r="AA3061" i="1"/>
  <c r="AC3061" i="1" s="1"/>
  <c r="AA3060" i="1"/>
  <c r="AC3060" i="1" s="1"/>
  <c r="AA3059" i="1"/>
  <c r="AC3059" i="1" s="1"/>
  <c r="AA3058" i="1"/>
  <c r="AC3058" i="1" s="1"/>
  <c r="AA3057" i="1"/>
  <c r="AC3057" i="1" s="1"/>
  <c r="AA3056" i="1"/>
  <c r="AC3056" i="1" s="1"/>
  <c r="AA3055" i="1"/>
  <c r="AC3055" i="1" s="1"/>
  <c r="AA3054" i="1"/>
  <c r="AC3054" i="1" s="1"/>
  <c r="AA3053" i="1"/>
  <c r="AC3053" i="1" s="1"/>
  <c r="AA3052" i="1"/>
  <c r="AC3052" i="1" s="1"/>
  <c r="AA3051" i="1"/>
  <c r="AC3051" i="1" s="1"/>
  <c r="AA3050" i="1"/>
  <c r="AC3050" i="1" s="1"/>
  <c r="AA3049" i="1"/>
  <c r="AC3049" i="1" s="1"/>
  <c r="AA3048" i="1"/>
  <c r="AC3048" i="1" s="1"/>
  <c r="AA3047" i="1"/>
  <c r="AC3047" i="1" s="1"/>
  <c r="AA3046" i="1"/>
  <c r="AC3046" i="1" s="1"/>
  <c r="AA3045" i="1"/>
  <c r="AC3045" i="1" s="1"/>
  <c r="AA3044" i="1"/>
  <c r="AC3044" i="1" s="1"/>
  <c r="AA3043" i="1"/>
  <c r="AC3043" i="1" s="1"/>
  <c r="AA3042" i="1"/>
  <c r="AC3042" i="1" s="1"/>
  <c r="AA3041" i="1"/>
  <c r="AC3041" i="1" s="1"/>
  <c r="AA3040" i="1"/>
  <c r="AC3040" i="1" s="1"/>
  <c r="AA3039" i="1"/>
  <c r="AC3039" i="1" s="1"/>
  <c r="AA3038" i="1"/>
  <c r="AC3038" i="1" s="1"/>
  <c r="AA3037" i="1"/>
  <c r="AC3037" i="1" s="1"/>
  <c r="AA3036" i="1"/>
  <c r="AC3036" i="1" s="1"/>
  <c r="AA3035" i="1"/>
  <c r="AC3035" i="1" s="1"/>
  <c r="AA3034" i="1"/>
  <c r="AC3034" i="1" s="1"/>
  <c r="AA3033" i="1"/>
  <c r="AC3033" i="1" s="1"/>
  <c r="AA3032" i="1"/>
  <c r="AC3032" i="1" s="1"/>
  <c r="AA3031" i="1"/>
  <c r="AC3031" i="1" s="1"/>
  <c r="AA3030" i="1"/>
  <c r="AC3030" i="1" s="1"/>
  <c r="AA3029" i="1"/>
  <c r="AC3029" i="1" s="1"/>
  <c r="AA3028" i="1"/>
  <c r="AC3028" i="1" s="1"/>
  <c r="AA3027" i="1"/>
  <c r="AC3027" i="1" s="1"/>
  <c r="AA3026" i="1"/>
  <c r="AC3026" i="1" s="1"/>
  <c r="AA3025" i="1"/>
  <c r="AC3025" i="1" s="1"/>
  <c r="AA3024" i="1"/>
  <c r="AC3024" i="1" s="1"/>
  <c r="AA3023" i="1"/>
  <c r="AC3023" i="1" s="1"/>
  <c r="AA3022" i="1"/>
  <c r="AC3022" i="1" s="1"/>
  <c r="AA3021" i="1"/>
  <c r="AC3021" i="1" s="1"/>
  <c r="AA3020" i="1"/>
  <c r="AC3020" i="1" s="1"/>
  <c r="AA3019" i="1"/>
  <c r="AC3019" i="1" s="1"/>
  <c r="AA3018" i="1"/>
  <c r="AC3018" i="1" s="1"/>
  <c r="AA3017" i="1"/>
  <c r="AC3017" i="1" s="1"/>
  <c r="AA3016" i="1"/>
  <c r="AC3016" i="1" s="1"/>
  <c r="AA3015" i="1"/>
  <c r="AC3015" i="1" s="1"/>
  <c r="AA3014" i="1"/>
  <c r="AC3014" i="1" s="1"/>
  <c r="AA3013" i="1"/>
  <c r="AC3013" i="1" s="1"/>
  <c r="AA3012" i="1"/>
  <c r="AC3012" i="1" s="1"/>
  <c r="AA3011" i="1"/>
  <c r="AC3011" i="1" s="1"/>
  <c r="AA3010" i="1"/>
  <c r="AC3010" i="1" s="1"/>
  <c r="AA3009" i="1"/>
  <c r="AC3009" i="1" s="1"/>
  <c r="AA3008" i="1"/>
  <c r="AC3008" i="1" s="1"/>
  <c r="AA3007" i="1"/>
  <c r="AC3007" i="1" s="1"/>
  <c r="AA3006" i="1"/>
  <c r="AC3006" i="1" s="1"/>
  <c r="AA3005" i="1"/>
  <c r="AC3005" i="1" s="1"/>
  <c r="AA3004" i="1"/>
  <c r="AC3004" i="1" s="1"/>
  <c r="AA3003" i="1"/>
  <c r="AC3003" i="1" s="1"/>
  <c r="AA3002" i="1"/>
  <c r="AC3002" i="1" s="1"/>
  <c r="AA3001" i="1"/>
  <c r="AC3001" i="1" s="1"/>
  <c r="AA3000" i="1"/>
  <c r="AC3000" i="1" s="1"/>
  <c r="AA2999" i="1"/>
  <c r="AC2999" i="1" s="1"/>
  <c r="AA2998" i="1"/>
  <c r="AC2998" i="1" s="1"/>
  <c r="AA2997" i="1"/>
  <c r="AC2997" i="1" s="1"/>
  <c r="AA2996" i="1"/>
  <c r="AC2996" i="1" s="1"/>
  <c r="AA2995" i="1"/>
  <c r="AC2995" i="1" s="1"/>
  <c r="AA2994" i="1"/>
  <c r="AC2994" i="1" s="1"/>
  <c r="AA2993" i="1"/>
  <c r="AC2993" i="1" s="1"/>
  <c r="AA2992" i="1"/>
  <c r="AC2992" i="1" s="1"/>
  <c r="AA2991" i="1"/>
  <c r="AC2991" i="1" s="1"/>
  <c r="AA2990" i="1"/>
  <c r="AC2990" i="1" s="1"/>
  <c r="AA2989" i="1"/>
  <c r="AC2989" i="1" s="1"/>
  <c r="AA2988" i="1"/>
  <c r="AC2988" i="1" s="1"/>
  <c r="AA2987" i="1"/>
  <c r="AC2987" i="1" s="1"/>
  <c r="AA2986" i="1"/>
  <c r="AC2986" i="1" s="1"/>
  <c r="AA2985" i="1"/>
  <c r="AC2985" i="1" s="1"/>
  <c r="AA2984" i="1"/>
  <c r="AC2984" i="1" s="1"/>
  <c r="AA2983" i="1"/>
  <c r="AC2983" i="1" s="1"/>
  <c r="AA2982" i="1"/>
  <c r="AC2982" i="1" s="1"/>
  <c r="AA2981" i="1"/>
  <c r="AC2981" i="1" s="1"/>
  <c r="AA2980" i="1"/>
  <c r="AC2980" i="1" s="1"/>
  <c r="AA2979" i="1"/>
  <c r="AC2979" i="1" s="1"/>
  <c r="AA2978" i="1"/>
  <c r="AC2978" i="1" s="1"/>
  <c r="AA2977" i="1"/>
  <c r="AC2977" i="1" s="1"/>
  <c r="AA2976" i="1"/>
  <c r="AC2976" i="1" s="1"/>
  <c r="AA2975" i="1"/>
  <c r="AC2975" i="1" s="1"/>
  <c r="AA2974" i="1"/>
  <c r="AC2974" i="1" s="1"/>
  <c r="AA2973" i="1"/>
  <c r="AC2973" i="1" s="1"/>
  <c r="AA2972" i="1"/>
  <c r="AC2972" i="1" s="1"/>
  <c r="AA2971" i="1"/>
  <c r="AC2971" i="1" s="1"/>
  <c r="AA2970" i="1"/>
  <c r="AC2970" i="1" s="1"/>
  <c r="AA2969" i="1"/>
  <c r="AC2969" i="1" s="1"/>
  <c r="AA2968" i="1"/>
  <c r="AC2968" i="1" s="1"/>
  <c r="AA2967" i="1"/>
  <c r="AC2967" i="1" s="1"/>
  <c r="AA2966" i="1"/>
  <c r="AC2966" i="1" s="1"/>
  <c r="AA2965" i="1"/>
  <c r="AC2965" i="1" s="1"/>
  <c r="AA2964" i="1"/>
  <c r="AC2964" i="1" s="1"/>
  <c r="AA2963" i="1"/>
  <c r="AC2963" i="1" s="1"/>
  <c r="AA2962" i="1"/>
  <c r="AC2962" i="1" s="1"/>
  <c r="AA2961" i="1"/>
  <c r="AC2961" i="1" s="1"/>
  <c r="AA2960" i="1"/>
  <c r="AC2960" i="1" s="1"/>
  <c r="AA2959" i="1"/>
  <c r="AC2959" i="1" s="1"/>
  <c r="AA2958" i="1"/>
  <c r="AC2958" i="1" s="1"/>
  <c r="AA2957" i="1"/>
  <c r="AC2957" i="1" s="1"/>
  <c r="AA2956" i="1"/>
  <c r="AC2956" i="1" s="1"/>
  <c r="AA2955" i="1"/>
  <c r="AC2955" i="1" s="1"/>
  <c r="AA2954" i="1"/>
  <c r="AC2954" i="1" s="1"/>
  <c r="AA2953" i="1"/>
  <c r="AC2953" i="1" s="1"/>
  <c r="AA2952" i="1"/>
  <c r="AC2952" i="1" s="1"/>
  <c r="AA2951" i="1"/>
  <c r="AC2951" i="1" s="1"/>
  <c r="AA2950" i="1"/>
  <c r="AC2950" i="1" s="1"/>
  <c r="AA2949" i="1"/>
  <c r="AC2949" i="1" s="1"/>
  <c r="AA2948" i="1"/>
  <c r="AC2948" i="1" s="1"/>
  <c r="AA2947" i="1"/>
  <c r="AC2947" i="1" s="1"/>
  <c r="AA2946" i="1"/>
  <c r="AC2946" i="1" s="1"/>
  <c r="AA2945" i="1"/>
  <c r="AC2945" i="1" s="1"/>
  <c r="AA2944" i="1"/>
  <c r="AC2944" i="1" s="1"/>
  <c r="AA2943" i="1"/>
  <c r="AC2943" i="1" s="1"/>
  <c r="AA2942" i="1"/>
  <c r="AC2942" i="1" s="1"/>
  <c r="AA2941" i="1"/>
  <c r="AC2941" i="1" s="1"/>
  <c r="AA2940" i="1"/>
  <c r="AC2940" i="1" s="1"/>
  <c r="AA2939" i="1"/>
  <c r="AC2939" i="1" s="1"/>
  <c r="AA2938" i="1"/>
  <c r="AC2938" i="1" s="1"/>
  <c r="AA2937" i="1"/>
  <c r="AC2937" i="1" s="1"/>
  <c r="AA2936" i="1"/>
  <c r="AC2936" i="1" s="1"/>
  <c r="AA2935" i="1"/>
  <c r="AC2935" i="1" s="1"/>
  <c r="AA2934" i="1"/>
  <c r="AC2934" i="1" s="1"/>
  <c r="AA2933" i="1"/>
  <c r="AC2933" i="1" s="1"/>
  <c r="AA2932" i="1"/>
  <c r="AC2932" i="1" s="1"/>
  <c r="AA2931" i="1"/>
  <c r="AC2931" i="1" s="1"/>
  <c r="AA2930" i="1"/>
  <c r="AC2930" i="1" s="1"/>
  <c r="AA2929" i="1"/>
  <c r="AC2929" i="1" s="1"/>
  <c r="AA2928" i="1"/>
  <c r="AC2928" i="1" s="1"/>
  <c r="AA2927" i="1"/>
  <c r="AC2927" i="1" s="1"/>
  <c r="AA2926" i="1"/>
  <c r="AC2926" i="1" s="1"/>
  <c r="AA2925" i="1"/>
  <c r="AC2925" i="1" s="1"/>
  <c r="AA2924" i="1"/>
  <c r="AC2924" i="1" s="1"/>
  <c r="AA2923" i="1"/>
  <c r="AC2923" i="1" s="1"/>
  <c r="AA2922" i="1"/>
  <c r="AC2922" i="1" s="1"/>
  <c r="AA2921" i="1"/>
  <c r="AC2921" i="1" s="1"/>
  <c r="AA2920" i="1"/>
  <c r="AC2920" i="1" s="1"/>
  <c r="AA2919" i="1"/>
  <c r="AC2919" i="1" s="1"/>
  <c r="AA2918" i="1"/>
  <c r="AC2918" i="1" s="1"/>
  <c r="AA2917" i="1"/>
  <c r="AC2917" i="1" s="1"/>
  <c r="AA2916" i="1"/>
  <c r="AC2916" i="1" s="1"/>
  <c r="AA2915" i="1"/>
  <c r="AC2915" i="1" s="1"/>
  <c r="AA2914" i="1"/>
  <c r="AC2914" i="1" s="1"/>
  <c r="AA2913" i="1"/>
  <c r="AC2913" i="1" s="1"/>
  <c r="AA2912" i="1"/>
  <c r="AC2912" i="1" s="1"/>
  <c r="AA2911" i="1"/>
  <c r="AC2911" i="1" s="1"/>
  <c r="AA2910" i="1"/>
  <c r="AC2910" i="1" s="1"/>
  <c r="AA2909" i="1"/>
  <c r="AC2909" i="1" s="1"/>
  <c r="AA2908" i="1"/>
  <c r="AC2908" i="1" s="1"/>
  <c r="AA2907" i="1"/>
  <c r="AC2907" i="1" s="1"/>
  <c r="AA2906" i="1"/>
  <c r="AC2906" i="1" s="1"/>
  <c r="AA2905" i="1"/>
  <c r="AC2905" i="1" s="1"/>
  <c r="AA2904" i="1"/>
  <c r="AC2904" i="1" s="1"/>
  <c r="AA2903" i="1"/>
  <c r="AC2903" i="1" s="1"/>
  <c r="AA2902" i="1"/>
  <c r="AC2902" i="1" s="1"/>
  <c r="AA2901" i="1"/>
  <c r="AC2901" i="1" s="1"/>
  <c r="AA2900" i="1"/>
  <c r="AC2900" i="1" s="1"/>
  <c r="AA2899" i="1"/>
  <c r="AC2899" i="1" s="1"/>
  <c r="AA2898" i="1"/>
  <c r="AC2898" i="1" s="1"/>
  <c r="AA2897" i="1"/>
  <c r="AC2897" i="1" s="1"/>
  <c r="AA2896" i="1"/>
  <c r="AC2896" i="1" s="1"/>
  <c r="AA2895" i="1"/>
  <c r="AC2895" i="1" s="1"/>
  <c r="AA2894" i="1"/>
  <c r="AC2894" i="1" s="1"/>
  <c r="AA2893" i="1"/>
  <c r="AC2893" i="1" s="1"/>
  <c r="AA2892" i="1"/>
  <c r="AC2892" i="1" s="1"/>
  <c r="AA2891" i="1"/>
  <c r="AC2891" i="1" s="1"/>
  <c r="AA2890" i="1"/>
  <c r="AC2890" i="1" s="1"/>
  <c r="AA2889" i="1"/>
  <c r="AC2889" i="1" s="1"/>
  <c r="AA2888" i="1"/>
  <c r="AC2888" i="1" s="1"/>
  <c r="AA2887" i="1"/>
  <c r="AC2887" i="1" s="1"/>
  <c r="AA2886" i="1"/>
  <c r="AC2886" i="1" s="1"/>
  <c r="AA2885" i="1"/>
  <c r="AC2885" i="1" s="1"/>
  <c r="AA2884" i="1"/>
  <c r="AC2884" i="1" s="1"/>
  <c r="AA2883" i="1"/>
  <c r="AC2883" i="1" s="1"/>
  <c r="AA2882" i="1"/>
  <c r="AC2882" i="1" s="1"/>
  <c r="AA2881" i="1"/>
  <c r="AC2881" i="1" s="1"/>
  <c r="AA2880" i="1"/>
  <c r="AC2880" i="1" s="1"/>
  <c r="AA2879" i="1"/>
  <c r="AC2879" i="1" s="1"/>
  <c r="AA2878" i="1"/>
  <c r="AC2878" i="1" s="1"/>
  <c r="AA2877" i="1"/>
  <c r="AC2877" i="1" s="1"/>
  <c r="AA2876" i="1"/>
  <c r="AC2876" i="1" s="1"/>
  <c r="AA2875" i="1"/>
  <c r="AC2875" i="1" s="1"/>
  <c r="AA2874" i="1"/>
  <c r="AC2874" i="1" s="1"/>
  <c r="AA2873" i="1"/>
  <c r="AC2873" i="1" s="1"/>
  <c r="AA2872" i="1"/>
  <c r="AC2872" i="1" s="1"/>
  <c r="AA2871" i="1"/>
  <c r="AC2871" i="1" s="1"/>
  <c r="AA2870" i="1"/>
  <c r="AC2870" i="1" s="1"/>
  <c r="AA2869" i="1"/>
  <c r="AC2869" i="1" s="1"/>
  <c r="AA2868" i="1"/>
  <c r="AC2868" i="1" s="1"/>
  <c r="AA2867" i="1"/>
  <c r="AC2867" i="1" s="1"/>
  <c r="AA2866" i="1"/>
  <c r="AC2866" i="1" s="1"/>
  <c r="AA2865" i="1"/>
  <c r="AC2865" i="1" s="1"/>
  <c r="AA2864" i="1"/>
  <c r="AC2864" i="1" s="1"/>
  <c r="AA2863" i="1"/>
  <c r="AC2863" i="1" s="1"/>
  <c r="AA2862" i="1"/>
  <c r="AC2862" i="1" s="1"/>
  <c r="AA2861" i="1"/>
  <c r="AC2861" i="1" s="1"/>
  <c r="AA2860" i="1"/>
  <c r="AC2860" i="1" s="1"/>
  <c r="AA2859" i="1"/>
  <c r="AC2859" i="1" s="1"/>
  <c r="AA2858" i="1"/>
  <c r="AC2858" i="1" s="1"/>
  <c r="AA2857" i="1"/>
  <c r="AC2857" i="1" s="1"/>
  <c r="AA2856" i="1"/>
  <c r="AC2856" i="1" s="1"/>
  <c r="AA2855" i="1"/>
  <c r="AC2855" i="1" s="1"/>
  <c r="AA2854" i="1"/>
  <c r="AC2854" i="1" s="1"/>
  <c r="AA2853" i="1"/>
  <c r="AC2853" i="1" s="1"/>
  <c r="AA2852" i="1"/>
  <c r="AC2852" i="1" s="1"/>
  <c r="AA2851" i="1"/>
  <c r="AC2851" i="1" s="1"/>
  <c r="AA2850" i="1"/>
  <c r="AC2850" i="1" s="1"/>
  <c r="AA2849" i="1"/>
  <c r="AC2849" i="1" s="1"/>
  <c r="AA2848" i="1"/>
  <c r="AC2848" i="1" s="1"/>
  <c r="AA2847" i="1"/>
  <c r="AC2847" i="1" s="1"/>
  <c r="AA2846" i="1"/>
  <c r="AC2846" i="1" s="1"/>
  <c r="AA2845" i="1"/>
  <c r="AC2845" i="1" s="1"/>
  <c r="AA2844" i="1"/>
  <c r="AC2844" i="1" s="1"/>
  <c r="AA2843" i="1"/>
  <c r="AC2843" i="1" s="1"/>
  <c r="AA2842" i="1"/>
  <c r="AC2842" i="1" s="1"/>
  <c r="AA2841" i="1"/>
  <c r="AC2841" i="1" s="1"/>
  <c r="AA2840" i="1"/>
  <c r="AC2840" i="1" s="1"/>
  <c r="AA2839" i="1"/>
  <c r="AC2839" i="1" s="1"/>
  <c r="AA2838" i="1"/>
  <c r="AC2838" i="1" s="1"/>
  <c r="AA2837" i="1"/>
  <c r="AC2837" i="1" s="1"/>
  <c r="AA2836" i="1"/>
  <c r="AC2836" i="1" s="1"/>
  <c r="AA2835" i="1"/>
  <c r="AC2835" i="1" s="1"/>
  <c r="AA2834" i="1"/>
  <c r="AC2834" i="1" s="1"/>
  <c r="AA2833" i="1"/>
  <c r="AC2833" i="1" s="1"/>
  <c r="AA2832" i="1"/>
  <c r="AC2832" i="1" s="1"/>
  <c r="AA2831" i="1"/>
  <c r="AC2831" i="1" s="1"/>
  <c r="AA2830" i="1"/>
  <c r="AC2830" i="1" s="1"/>
  <c r="AA2829" i="1"/>
  <c r="AC2829" i="1" s="1"/>
  <c r="AA2828" i="1"/>
  <c r="AC2828" i="1" s="1"/>
  <c r="AA2827" i="1"/>
  <c r="AC2827" i="1" s="1"/>
  <c r="AA2826" i="1"/>
  <c r="AC2826" i="1" s="1"/>
  <c r="AA2825" i="1"/>
  <c r="AC2825" i="1" s="1"/>
  <c r="AA2824" i="1"/>
  <c r="AC2824" i="1" s="1"/>
  <c r="AA2823" i="1"/>
  <c r="AC2823" i="1" s="1"/>
  <c r="AA2822" i="1"/>
  <c r="AC2822" i="1" s="1"/>
  <c r="AA2821" i="1"/>
  <c r="AC2821" i="1" s="1"/>
  <c r="AA2820" i="1"/>
  <c r="AC2820" i="1" s="1"/>
  <c r="AA2819" i="1"/>
  <c r="AC2819" i="1" s="1"/>
  <c r="AA2818" i="1"/>
  <c r="AC2818" i="1" s="1"/>
  <c r="AA2817" i="1"/>
  <c r="AC2817" i="1" s="1"/>
  <c r="AA2816" i="1"/>
  <c r="AC2816" i="1" s="1"/>
  <c r="AA2815" i="1"/>
  <c r="AC2815" i="1" s="1"/>
  <c r="AA2814" i="1"/>
  <c r="AC2814" i="1" s="1"/>
  <c r="AA2813" i="1"/>
  <c r="AC2813" i="1" s="1"/>
  <c r="AA2812" i="1"/>
  <c r="AC2812" i="1" s="1"/>
  <c r="AA2811" i="1"/>
  <c r="AC2811" i="1" s="1"/>
  <c r="AA2810" i="1"/>
  <c r="AC2810" i="1" s="1"/>
  <c r="AA2809" i="1"/>
  <c r="AC2809" i="1" s="1"/>
  <c r="AA2808" i="1"/>
  <c r="AC2808" i="1" s="1"/>
  <c r="AA2807" i="1"/>
  <c r="AC2807" i="1" s="1"/>
  <c r="AA2806" i="1"/>
  <c r="AC2806" i="1" s="1"/>
  <c r="AA2805" i="1"/>
  <c r="AC2805" i="1" s="1"/>
  <c r="AA2804" i="1"/>
  <c r="AC2804" i="1" s="1"/>
  <c r="AA2803" i="1"/>
  <c r="AC2803" i="1" s="1"/>
  <c r="AA2802" i="1"/>
  <c r="AC2802" i="1" s="1"/>
  <c r="AA2801" i="1"/>
  <c r="AC2801" i="1" s="1"/>
  <c r="AA2800" i="1"/>
  <c r="AC2800" i="1" s="1"/>
  <c r="AA2799" i="1"/>
  <c r="AC2799" i="1" s="1"/>
  <c r="AA2798" i="1"/>
  <c r="AC2798" i="1" s="1"/>
  <c r="AA2797" i="1"/>
  <c r="AC2797" i="1" s="1"/>
  <c r="AA2796" i="1"/>
  <c r="AC2796" i="1" s="1"/>
  <c r="AA2795" i="1"/>
  <c r="AC2795" i="1" s="1"/>
  <c r="AA2794" i="1"/>
  <c r="AC2794" i="1" s="1"/>
  <c r="AA2793" i="1"/>
  <c r="AC2793" i="1" s="1"/>
  <c r="AA2792" i="1"/>
  <c r="AC2792" i="1" s="1"/>
  <c r="AA2791" i="1"/>
  <c r="AC2791" i="1" s="1"/>
  <c r="AA2790" i="1"/>
  <c r="AC2790" i="1" s="1"/>
  <c r="AA2789" i="1"/>
  <c r="AC2789" i="1" s="1"/>
  <c r="AA2788" i="1"/>
  <c r="AC2788" i="1" s="1"/>
  <c r="AA2787" i="1"/>
  <c r="AC2787" i="1" s="1"/>
  <c r="AA2786" i="1"/>
  <c r="AC2786" i="1" s="1"/>
  <c r="AA2785" i="1"/>
  <c r="AC2785" i="1" s="1"/>
  <c r="AA2784" i="1"/>
  <c r="AC2784" i="1" s="1"/>
  <c r="AA2783" i="1"/>
  <c r="AC2783" i="1" s="1"/>
  <c r="AA2782" i="1"/>
  <c r="AC2782" i="1" s="1"/>
  <c r="AA2781" i="1"/>
  <c r="AC2781" i="1" s="1"/>
  <c r="AA2780" i="1"/>
  <c r="AC2780" i="1" s="1"/>
  <c r="AA2779" i="1"/>
  <c r="AC2779" i="1" s="1"/>
  <c r="AA2778" i="1"/>
  <c r="AC2778" i="1" s="1"/>
  <c r="AA2777" i="1"/>
  <c r="AC2777" i="1" s="1"/>
  <c r="AA2776" i="1"/>
  <c r="AC2776" i="1" s="1"/>
  <c r="AA2775" i="1"/>
  <c r="AC2775" i="1" s="1"/>
  <c r="AA2774" i="1"/>
  <c r="AC2774" i="1" s="1"/>
  <c r="AA2773" i="1"/>
  <c r="AC2773" i="1" s="1"/>
  <c r="AA2772" i="1"/>
  <c r="AC2772" i="1" s="1"/>
  <c r="AA2771" i="1"/>
  <c r="AC2771" i="1" s="1"/>
  <c r="AA2770" i="1"/>
  <c r="AC2770" i="1" s="1"/>
  <c r="AA2769" i="1"/>
  <c r="AC2769" i="1" s="1"/>
  <c r="AA2768" i="1"/>
  <c r="AC2768" i="1" s="1"/>
  <c r="AA2767" i="1"/>
  <c r="AC2767" i="1" s="1"/>
  <c r="AA2766" i="1"/>
  <c r="AC2766" i="1" s="1"/>
  <c r="AA2765" i="1"/>
  <c r="AC2765" i="1" s="1"/>
  <c r="AA2764" i="1"/>
  <c r="AC2764" i="1" s="1"/>
  <c r="AA2763" i="1"/>
  <c r="AC2763" i="1" s="1"/>
  <c r="AA2762" i="1"/>
  <c r="AC2762" i="1" s="1"/>
  <c r="AA2761" i="1"/>
  <c r="AC2761" i="1" s="1"/>
  <c r="AA2760" i="1"/>
  <c r="AC2760" i="1" s="1"/>
  <c r="AA2759" i="1"/>
  <c r="AC2759" i="1" s="1"/>
  <c r="AA2758" i="1"/>
  <c r="AC2758" i="1" s="1"/>
  <c r="AA2757" i="1"/>
  <c r="AC2757" i="1" s="1"/>
  <c r="AA2756" i="1"/>
  <c r="AC2756" i="1" s="1"/>
  <c r="AA2755" i="1"/>
  <c r="AC2755" i="1" s="1"/>
  <c r="AA2754" i="1"/>
  <c r="AC2754" i="1" s="1"/>
  <c r="AA2753" i="1"/>
  <c r="AC2753" i="1" s="1"/>
  <c r="AA2752" i="1"/>
  <c r="AC2752" i="1" s="1"/>
  <c r="AA2751" i="1"/>
  <c r="AC2751" i="1" s="1"/>
  <c r="AA2750" i="1"/>
  <c r="AC2750" i="1" s="1"/>
  <c r="AA2749" i="1"/>
  <c r="AC2749" i="1" s="1"/>
  <c r="AA2748" i="1"/>
  <c r="AC2748" i="1" s="1"/>
  <c r="AA2747" i="1"/>
  <c r="AC2747" i="1" s="1"/>
  <c r="AA2746" i="1"/>
  <c r="AC2746" i="1" s="1"/>
  <c r="AA2745" i="1"/>
  <c r="AC2745" i="1" s="1"/>
  <c r="AA2744" i="1"/>
  <c r="AC2744" i="1" s="1"/>
  <c r="AA2743" i="1"/>
  <c r="AC2743" i="1" s="1"/>
  <c r="AA2742" i="1"/>
  <c r="AC2742" i="1" s="1"/>
  <c r="AA2741" i="1"/>
  <c r="AC2741" i="1" s="1"/>
  <c r="AA2740" i="1"/>
  <c r="AC2740" i="1" s="1"/>
  <c r="AA2739" i="1"/>
  <c r="AC2739" i="1" s="1"/>
  <c r="AA2738" i="1"/>
  <c r="AC2738" i="1" s="1"/>
  <c r="AA2737" i="1"/>
  <c r="AC2737" i="1" s="1"/>
  <c r="AA2736" i="1"/>
  <c r="AC2736" i="1" s="1"/>
  <c r="AA2735" i="1"/>
  <c r="AC2735" i="1" s="1"/>
  <c r="AA2734" i="1"/>
  <c r="AC2734" i="1" s="1"/>
  <c r="AA2733" i="1"/>
  <c r="AC2733" i="1" s="1"/>
  <c r="AA2732" i="1"/>
  <c r="AC2732" i="1" s="1"/>
  <c r="AA2731" i="1"/>
  <c r="AC2731" i="1" s="1"/>
  <c r="AA2730" i="1"/>
  <c r="AC2730" i="1" s="1"/>
  <c r="AA2729" i="1"/>
  <c r="AC2729" i="1" s="1"/>
  <c r="AA2728" i="1"/>
  <c r="AC2728" i="1" s="1"/>
  <c r="AA2727" i="1"/>
  <c r="AC2727" i="1" s="1"/>
  <c r="AA2726" i="1"/>
  <c r="AC2726" i="1" s="1"/>
  <c r="AA2725" i="1"/>
  <c r="AC2725" i="1" s="1"/>
  <c r="AA2724" i="1"/>
  <c r="AC2724" i="1" s="1"/>
  <c r="AA2723" i="1"/>
  <c r="AC2723" i="1" s="1"/>
  <c r="AA2722" i="1"/>
  <c r="AC2722" i="1" s="1"/>
  <c r="AA2721" i="1"/>
  <c r="AC2721" i="1" s="1"/>
  <c r="AA2720" i="1"/>
  <c r="AC2720" i="1" s="1"/>
  <c r="AA2719" i="1"/>
  <c r="AC2719" i="1" s="1"/>
  <c r="AA2718" i="1"/>
  <c r="AC2718" i="1" s="1"/>
  <c r="AA2717" i="1"/>
  <c r="AC2717" i="1" s="1"/>
  <c r="AA2716" i="1"/>
  <c r="AC2716" i="1" s="1"/>
  <c r="AA2715" i="1"/>
  <c r="AC2715" i="1" s="1"/>
  <c r="AA2714" i="1"/>
  <c r="AC2714" i="1" s="1"/>
  <c r="AA2713" i="1"/>
  <c r="AC2713" i="1" s="1"/>
  <c r="AA2712" i="1"/>
  <c r="AC2712" i="1" s="1"/>
  <c r="AA2711" i="1"/>
  <c r="AC2711" i="1" s="1"/>
  <c r="AA2710" i="1"/>
  <c r="AC2710" i="1" s="1"/>
  <c r="AA2709" i="1"/>
  <c r="AC2709" i="1" s="1"/>
  <c r="AA2708" i="1"/>
  <c r="AC2708" i="1" s="1"/>
  <c r="AA2707" i="1"/>
  <c r="AC2707" i="1" s="1"/>
  <c r="AA2706" i="1"/>
  <c r="AC2706" i="1" s="1"/>
  <c r="AA2705" i="1"/>
  <c r="AC2705" i="1" s="1"/>
  <c r="AA2704" i="1"/>
  <c r="AC2704" i="1" s="1"/>
  <c r="AA2703" i="1"/>
  <c r="AC2703" i="1" s="1"/>
  <c r="AA2702" i="1"/>
  <c r="AC2702" i="1" s="1"/>
  <c r="AA2701" i="1"/>
  <c r="AC2701" i="1" s="1"/>
  <c r="AA2700" i="1"/>
  <c r="AC2700" i="1" s="1"/>
  <c r="AA2699" i="1"/>
  <c r="AC2699" i="1" s="1"/>
  <c r="AA2698" i="1"/>
  <c r="AC2698" i="1" s="1"/>
  <c r="AA2697" i="1"/>
  <c r="AC2697" i="1" s="1"/>
  <c r="AA2696" i="1"/>
  <c r="AC2696" i="1" s="1"/>
  <c r="AA2695" i="1"/>
  <c r="AC2695" i="1" s="1"/>
  <c r="AA2694" i="1"/>
  <c r="AC2694" i="1" s="1"/>
  <c r="AA2693" i="1"/>
  <c r="AC2693" i="1" s="1"/>
  <c r="AA2692" i="1"/>
  <c r="AC2692" i="1" s="1"/>
  <c r="AA2691" i="1"/>
  <c r="AC2691" i="1" s="1"/>
  <c r="AA2690" i="1"/>
  <c r="AC2690" i="1" s="1"/>
  <c r="AA2689" i="1"/>
  <c r="AC2689" i="1" s="1"/>
  <c r="AA2688" i="1"/>
  <c r="AC2688" i="1" s="1"/>
  <c r="AA2687" i="1"/>
  <c r="AC2687" i="1" s="1"/>
  <c r="AA2686" i="1"/>
  <c r="AC2686" i="1" s="1"/>
  <c r="AA2685" i="1"/>
  <c r="AC2685" i="1" s="1"/>
  <c r="AA2684" i="1"/>
  <c r="AC2684" i="1" s="1"/>
  <c r="AA2683" i="1"/>
  <c r="AC2683" i="1" s="1"/>
  <c r="AA2682" i="1"/>
  <c r="AC2682" i="1" s="1"/>
  <c r="AA2681" i="1"/>
  <c r="AC2681" i="1" s="1"/>
  <c r="AA2680" i="1"/>
  <c r="AC2680" i="1" s="1"/>
  <c r="AA2679" i="1"/>
  <c r="AC2679" i="1" s="1"/>
  <c r="AA2678" i="1"/>
  <c r="AC2678" i="1" s="1"/>
  <c r="AA2677" i="1"/>
  <c r="AC2677" i="1" s="1"/>
  <c r="AA2676" i="1"/>
  <c r="AC2676" i="1" s="1"/>
  <c r="AA2675" i="1"/>
  <c r="AC2675" i="1" s="1"/>
  <c r="AA2674" i="1"/>
  <c r="AC2674" i="1" s="1"/>
  <c r="AA2673" i="1"/>
  <c r="AC2673" i="1" s="1"/>
  <c r="AA2672" i="1"/>
  <c r="AC2672" i="1" s="1"/>
  <c r="AA2671" i="1"/>
  <c r="AC2671" i="1" s="1"/>
  <c r="AA2670" i="1"/>
  <c r="AC2670" i="1" s="1"/>
  <c r="AA2669" i="1"/>
  <c r="AC2669" i="1" s="1"/>
  <c r="AA2668" i="1"/>
  <c r="AC2668" i="1" s="1"/>
  <c r="AA2667" i="1"/>
  <c r="AC2667" i="1" s="1"/>
  <c r="AA2666" i="1"/>
  <c r="AC2666" i="1" s="1"/>
  <c r="AA2665" i="1"/>
  <c r="AC2665" i="1" s="1"/>
  <c r="AA2664" i="1"/>
  <c r="AC2664" i="1" s="1"/>
  <c r="AA2663" i="1"/>
  <c r="AC2663" i="1" s="1"/>
  <c r="AA2662" i="1"/>
  <c r="AC2662" i="1" s="1"/>
  <c r="AA2661" i="1"/>
  <c r="AC2661" i="1" s="1"/>
  <c r="AA2660" i="1"/>
  <c r="AC2660" i="1" s="1"/>
  <c r="AA2659" i="1"/>
  <c r="AC2659" i="1" s="1"/>
  <c r="AA2658" i="1"/>
  <c r="AC2658" i="1" s="1"/>
  <c r="AA2657" i="1"/>
  <c r="AC2657" i="1" s="1"/>
  <c r="AA2656" i="1"/>
  <c r="AC2656" i="1" s="1"/>
  <c r="AA2655" i="1"/>
  <c r="AC2655" i="1" s="1"/>
  <c r="AA2654" i="1"/>
  <c r="AC2654" i="1" s="1"/>
  <c r="AA2653" i="1"/>
  <c r="AC2653" i="1" s="1"/>
  <c r="AA2652" i="1"/>
  <c r="AC2652" i="1" s="1"/>
  <c r="AA2651" i="1"/>
  <c r="AC2651" i="1" s="1"/>
  <c r="AA2650" i="1"/>
  <c r="AC2650" i="1" s="1"/>
  <c r="AA2649" i="1"/>
  <c r="AC2649" i="1" s="1"/>
  <c r="AA2648" i="1"/>
  <c r="AC2648" i="1" s="1"/>
  <c r="AA2647" i="1"/>
  <c r="AC2647" i="1" s="1"/>
  <c r="AA2646" i="1"/>
  <c r="AC2646" i="1" s="1"/>
  <c r="AA2645" i="1"/>
  <c r="AC2645" i="1" s="1"/>
  <c r="AA2644" i="1"/>
  <c r="AC2644" i="1" s="1"/>
  <c r="AA2643" i="1"/>
  <c r="AC2643" i="1" s="1"/>
  <c r="AA2642" i="1"/>
  <c r="AC2642" i="1" s="1"/>
  <c r="AA2641" i="1"/>
  <c r="AC2641" i="1" s="1"/>
  <c r="AA2640" i="1"/>
  <c r="AC2640" i="1" s="1"/>
  <c r="AA2639" i="1"/>
  <c r="AC2639" i="1" s="1"/>
  <c r="AA2638" i="1"/>
  <c r="AC2638" i="1" s="1"/>
  <c r="AA2637" i="1"/>
  <c r="AC2637" i="1" s="1"/>
  <c r="AA2636" i="1"/>
  <c r="AC2636" i="1" s="1"/>
  <c r="AA2635" i="1"/>
  <c r="AC2635" i="1" s="1"/>
  <c r="AA2634" i="1"/>
  <c r="AC2634" i="1" s="1"/>
  <c r="AA2633" i="1"/>
  <c r="AC2633" i="1" s="1"/>
  <c r="AA2632" i="1"/>
  <c r="AC2632" i="1" s="1"/>
  <c r="AA2631" i="1"/>
  <c r="AC2631" i="1" s="1"/>
  <c r="AA2630" i="1"/>
  <c r="AC2630" i="1" s="1"/>
  <c r="AA2629" i="1"/>
  <c r="AC2629" i="1" s="1"/>
  <c r="AA2628" i="1"/>
  <c r="AC2628" i="1" s="1"/>
  <c r="AA2627" i="1"/>
  <c r="AC2627" i="1" s="1"/>
  <c r="AA2626" i="1"/>
  <c r="AC2626" i="1" s="1"/>
  <c r="AA2625" i="1"/>
  <c r="AC2625" i="1" s="1"/>
  <c r="AA2624" i="1"/>
  <c r="AC2624" i="1" s="1"/>
  <c r="AA2623" i="1"/>
  <c r="AC2623" i="1" s="1"/>
  <c r="AA2622" i="1"/>
  <c r="AC2622" i="1" s="1"/>
  <c r="AA2621" i="1"/>
  <c r="AC2621" i="1" s="1"/>
  <c r="AA2620" i="1"/>
  <c r="AC2620" i="1" s="1"/>
  <c r="AA2619" i="1"/>
  <c r="AC2619" i="1" s="1"/>
  <c r="AA2618" i="1"/>
  <c r="AC2618" i="1" s="1"/>
  <c r="AA2617" i="1"/>
  <c r="AC2617" i="1" s="1"/>
  <c r="AA2616" i="1"/>
  <c r="AC2616" i="1" s="1"/>
  <c r="AA2615" i="1"/>
  <c r="AC2615" i="1" s="1"/>
  <c r="AA2614" i="1"/>
  <c r="AC2614" i="1" s="1"/>
  <c r="AA2613" i="1"/>
  <c r="AC2613" i="1" s="1"/>
  <c r="AA2612" i="1"/>
  <c r="AC2612" i="1" s="1"/>
  <c r="AA2611" i="1"/>
  <c r="AC2611" i="1" s="1"/>
  <c r="AA2610" i="1"/>
  <c r="AC2610" i="1" s="1"/>
  <c r="AA2609" i="1"/>
  <c r="AC2609" i="1" s="1"/>
  <c r="AA2608" i="1"/>
  <c r="AC2608" i="1" s="1"/>
  <c r="AA2607" i="1"/>
  <c r="AC2607" i="1" s="1"/>
  <c r="AA2606" i="1"/>
  <c r="AC2606" i="1" s="1"/>
  <c r="AA2605" i="1"/>
  <c r="AC2605" i="1" s="1"/>
  <c r="AA2604" i="1"/>
  <c r="AC2604" i="1" s="1"/>
  <c r="AA2603" i="1"/>
  <c r="AC2603" i="1" s="1"/>
  <c r="AA2602" i="1"/>
  <c r="AC2602" i="1" s="1"/>
  <c r="AA2601" i="1"/>
  <c r="AC2601" i="1" s="1"/>
  <c r="AA2600" i="1"/>
  <c r="AC2600" i="1" s="1"/>
  <c r="AA2599" i="1"/>
  <c r="AC2599" i="1" s="1"/>
  <c r="AA2598" i="1"/>
  <c r="AC2598" i="1" s="1"/>
  <c r="AA2597" i="1"/>
  <c r="AC2597" i="1" s="1"/>
  <c r="AA2596" i="1"/>
  <c r="AC2596" i="1" s="1"/>
  <c r="AA2595" i="1"/>
  <c r="AC2595" i="1" s="1"/>
  <c r="AA2594" i="1"/>
  <c r="AC2594" i="1" s="1"/>
  <c r="AA2593" i="1"/>
  <c r="AC2593" i="1" s="1"/>
  <c r="AA2592" i="1"/>
  <c r="AC2592" i="1" s="1"/>
  <c r="AA2591" i="1"/>
  <c r="AC2591" i="1" s="1"/>
  <c r="AA2590" i="1"/>
  <c r="AC2590" i="1" s="1"/>
  <c r="AA2589" i="1"/>
  <c r="AC2589" i="1" s="1"/>
  <c r="AA2588" i="1"/>
  <c r="AC2588" i="1" s="1"/>
  <c r="AA2587" i="1"/>
  <c r="AC2587" i="1" s="1"/>
  <c r="AA2586" i="1"/>
  <c r="AC2586" i="1" s="1"/>
  <c r="AA2585" i="1"/>
  <c r="AC2585" i="1" s="1"/>
  <c r="AA2584" i="1"/>
  <c r="AC2584" i="1" s="1"/>
  <c r="AA2583" i="1"/>
  <c r="AC2583" i="1" s="1"/>
  <c r="AA2582" i="1"/>
  <c r="AC2582" i="1" s="1"/>
  <c r="AA2581" i="1"/>
  <c r="AC2581" i="1" s="1"/>
  <c r="AA2580" i="1"/>
  <c r="AC2580" i="1" s="1"/>
  <c r="AA2579" i="1"/>
  <c r="AC2579" i="1" s="1"/>
  <c r="AA2578" i="1"/>
  <c r="AC2578" i="1" s="1"/>
  <c r="AA2577" i="1"/>
  <c r="AC2577" i="1" s="1"/>
  <c r="AA2576" i="1"/>
  <c r="AC2576" i="1" s="1"/>
  <c r="AA2575" i="1"/>
  <c r="AC2575" i="1" s="1"/>
  <c r="AA2574" i="1"/>
  <c r="AC2574" i="1" s="1"/>
  <c r="AA2573" i="1"/>
  <c r="AC2573" i="1" s="1"/>
  <c r="AA2572" i="1"/>
  <c r="AC2572" i="1" s="1"/>
  <c r="AA2571" i="1"/>
  <c r="AC2571" i="1" s="1"/>
  <c r="AA2570" i="1"/>
  <c r="AC2570" i="1" s="1"/>
  <c r="AA2569" i="1"/>
  <c r="AC2569" i="1" s="1"/>
  <c r="AA2568" i="1"/>
  <c r="AC2568" i="1" s="1"/>
  <c r="AA2567" i="1"/>
  <c r="AC2567" i="1" s="1"/>
  <c r="AA2566" i="1"/>
  <c r="AC2566" i="1" s="1"/>
  <c r="AA2565" i="1"/>
  <c r="AC2565" i="1" s="1"/>
  <c r="AA2564" i="1"/>
  <c r="AC2564" i="1" s="1"/>
  <c r="AA2563" i="1"/>
  <c r="AC2563" i="1" s="1"/>
  <c r="AA2562" i="1"/>
  <c r="AC2562" i="1" s="1"/>
  <c r="AA2561" i="1"/>
  <c r="AC2561" i="1" s="1"/>
  <c r="AA2560" i="1"/>
  <c r="AC2560" i="1" s="1"/>
  <c r="AA2559" i="1"/>
  <c r="AC2559" i="1" s="1"/>
  <c r="AA2558" i="1"/>
  <c r="AC2558" i="1" s="1"/>
  <c r="AA2557" i="1"/>
  <c r="AC2557" i="1" s="1"/>
  <c r="AA2556" i="1"/>
  <c r="AC2556" i="1" s="1"/>
  <c r="AA2555" i="1"/>
  <c r="AC2555" i="1" s="1"/>
  <c r="AA2554" i="1"/>
  <c r="AC2554" i="1" s="1"/>
  <c r="AA2553" i="1"/>
  <c r="AC2553" i="1" s="1"/>
  <c r="AA2552" i="1"/>
  <c r="AC2552" i="1" s="1"/>
  <c r="AA2551" i="1"/>
  <c r="AC2551" i="1" s="1"/>
  <c r="AA2550" i="1"/>
  <c r="AC2550" i="1" s="1"/>
  <c r="AA2549" i="1"/>
  <c r="AC2549" i="1" s="1"/>
  <c r="AA2548" i="1"/>
  <c r="AC2548" i="1" s="1"/>
  <c r="AA2547" i="1"/>
  <c r="AC2547" i="1" s="1"/>
  <c r="AA2546" i="1"/>
  <c r="AC2546" i="1" s="1"/>
  <c r="AA2545" i="1"/>
  <c r="AC2545" i="1" s="1"/>
  <c r="AA2544" i="1"/>
  <c r="AC2544" i="1" s="1"/>
  <c r="AA2543" i="1"/>
  <c r="AC2543" i="1" s="1"/>
  <c r="AA2542" i="1"/>
  <c r="AC2542" i="1" s="1"/>
  <c r="AA2541" i="1"/>
  <c r="AC2541" i="1" s="1"/>
  <c r="AA2540" i="1"/>
  <c r="AC2540" i="1" s="1"/>
  <c r="AA2539" i="1"/>
  <c r="AC2539" i="1" s="1"/>
  <c r="AA2538" i="1"/>
  <c r="AC2538" i="1" s="1"/>
  <c r="AA2537" i="1"/>
  <c r="AC2537" i="1" s="1"/>
  <c r="AA2536" i="1"/>
  <c r="AC2536" i="1" s="1"/>
  <c r="AA2535" i="1"/>
  <c r="AC2535" i="1" s="1"/>
  <c r="AA2534" i="1"/>
  <c r="AC2534" i="1" s="1"/>
  <c r="AA2533" i="1"/>
  <c r="AC2533" i="1" s="1"/>
  <c r="AA2532" i="1"/>
  <c r="AC2532" i="1" s="1"/>
  <c r="AA2531" i="1"/>
  <c r="AC2531" i="1" s="1"/>
  <c r="AA2530" i="1"/>
  <c r="AC2530" i="1" s="1"/>
  <c r="AA2529" i="1"/>
  <c r="AC2529" i="1" s="1"/>
  <c r="AA2528" i="1"/>
  <c r="AC2528" i="1" s="1"/>
  <c r="AA2527" i="1"/>
  <c r="AC2527" i="1" s="1"/>
  <c r="AA2526" i="1"/>
  <c r="AC2526" i="1" s="1"/>
  <c r="AA2525" i="1"/>
  <c r="AC2525" i="1" s="1"/>
  <c r="AA2524" i="1"/>
  <c r="AC2524" i="1" s="1"/>
  <c r="AA2523" i="1"/>
  <c r="AC2523" i="1" s="1"/>
  <c r="AA2522" i="1"/>
  <c r="AC2522" i="1" s="1"/>
  <c r="AA2521" i="1"/>
  <c r="AC2521" i="1" s="1"/>
  <c r="AA2520" i="1"/>
  <c r="AC2520" i="1" s="1"/>
  <c r="AA2519" i="1"/>
  <c r="AC2519" i="1" s="1"/>
  <c r="AA2518" i="1"/>
  <c r="AC2518" i="1" s="1"/>
  <c r="AA2517" i="1"/>
  <c r="AC2517" i="1" s="1"/>
  <c r="AA2516" i="1"/>
  <c r="AC2516" i="1" s="1"/>
  <c r="AA2515" i="1"/>
  <c r="AC2515" i="1" s="1"/>
  <c r="AA2514" i="1"/>
  <c r="AC2514" i="1" s="1"/>
  <c r="AA2513" i="1"/>
  <c r="AC2513" i="1" s="1"/>
  <c r="AA2512" i="1"/>
  <c r="AC2512" i="1" s="1"/>
  <c r="AA2511" i="1"/>
  <c r="AC2511" i="1" s="1"/>
  <c r="AA2510" i="1"/>
  <c r="AC2510" i="1" s="1"/>
  <c r="AA2509" i="1"/>
  <c r="AC2509" i="1" s="1"/>
  <c r="AA2508" i="1"/>
  <c r="AC2508" i="1" s="1"/>
  <c r="AA2507" i="1"/>
  <c r="AC2507" i="1" s="1"/>
  <c r="AA2506" i="1"/>
  <c r="AC2506" i="1" s="1"/>
  <c r="AA2505" i="1"/>
  <c r="AC2505" i="1" s="1"/>
  <c r="AA2504" i="1"/>
  <c r="AC2504" i="1" s="1"/>
  <c r="AA2503" i="1"/>
  <c r="AC2503" i="1" s="1"/>
  <c r="AA2502" i="1"/>
  <c r="AC2502" i="1" s="1"/>
  <c r="AA2501" i="1"/>
  <c r="AC2501" i="1" s="1"/>
  <c r="AA2500" i="1"/>
  <c r="AC2500" i="1" s="1"/>
  <c r="AA2499" i="1"/>
  <c r="AC2499" i="1" s="1"/>
  <c r="AA2498" i="1"/>
  <c r="AC2498" i="1" s="1"/>
  <c r="AA2497" i="1"/>
  <c r="AC2497" i="1" s="1"/>
  <c r="AA2496" i="1"/>
  <c r="AC2496" i="1" s="1"/>
  <c r="AA2495" i="1"/>
  <c r="AC2495" i="1" s="1"/>
  <c r="AA2494" i="1"/>
  <c r="AC2494" i="1" s="1"/>
  <c r="AA2493" i="1"/>
  <c r="AC2493" i="1" s="1"/>
  <c r="AA2492" i="1"/>
  <c r="AC2492" i="1" s="1"/>
  <c r="AA2491" i="1"/>
  <c r="AC2491" i="1" s="1"/>
  <c r="AA2490" i="1"/>
  <c r="AC2490" i="1" s="1"/>
  <c r="AA2489" i="1"/>
  <c r="AC2489" i="1" s="1"/>
  <c r="AA2488" i="1"/>
  <c r="AC2488" i="1" s="1"/>
  <c r="AA2487" i="1"/>
  <c r="AC2487" i="1" s="1"/>
  <c r="AA2486" i="1"/>
  <c r="AC2486" i="1" s="1"/>
  <c r="AA2485" i="1"/>
  <c r="AC2485" i="1" s="1"/>
  <c r="AA2484" i="1"/>
  <c r="AC2484" i="1" s="1"/>
  <c r="AA2483" i="1"/>
  <c r="AC2483" i="1" s="1"/>
  <c r="AA2482" i="1"/>
  <c r="AC2482" i="1" s="1"/>
  <c r="AA2481" i="1"/>
  <c r="AC2481" i="1" s="1"/>
  <c r="AA2480" i="1"/>
  <c r="AC2480" i="1" s="1"/>
  <c r="AA2479" i="1"/>
  <c r="AC2479" i="1" s="1"/>
  <c r="AA2478" i="1"/>
  <c r="AC2478" i="1" s="1"/>
  <c r="AA2477" i="1"/>
  <c r="AC2477" i="1" s="1"/>
  <c r="AA2476" i="1"/>
  <c r="AC2476" i="1" s="1"/>
  <c r="AA2475" i="1"/>
  <c r="AC2475" i="1" s="1"/>
  <c r="AA2474" i="1"/>
  <c r="AC2474" i="1" s="1"/>
  <c r="AA2473" i="1"/>
  <c r="AC2473" i="1" s="1"/>
  <c r="AA2472" i="1"/>
  <c r="AC2472" i="1" s="1"/>
  <c r="AA2471" i="1"/>
  <c r="AC2471" i="1" s="1"/>
  <c r="AA2470" i="1"/>
  <c r="AC2470" i="1" s="1"/>
  <c r="AA2469" i="1"/>
  <c r="AC2469" i="1" s="1"/>
  <c r="AA2468" i="1"/>
  <c r="AC2468" i="1" s="1"/>
  <c r="AA2467" i="1"/>
  <c r="AC2467" i="1" s="1"/>
  <c r="AA2466" i="1"/>
  <c r="AC2466" i="1" s="1"/>
  <c r="AA2465" i="1"/>
  <c r="AC2465" i="1" s="1"/>
  <c r="AA2464" i="1"/>
  <c r="AC2464" i="1" s="1"/>
  <c r="AA2463" i="1"/>
  <c r="AC2463" i="1" s="1"/>
  <c r="AA2462" i="1"/>
  <c r="AC2462" i="1" s="1"/>
  <c r="AA2461" i="1"/>
  <c r="AC2461" i="1" s="1"/>
  <c r="AA2460" i="1"/>
  <c r="AC2460" i="1" s="1"/>
  <c r="AA2459" i="1"/>
  <c r="AC2459" i="1" s="1"/>
  <c r="AA2458" i="1"/>
  <c r="AC2458" i="1" s="1"/>
  <c r="AA2457" i="1"/>
  <c r="AC2457" i="1" s="1"/>
  <c r="AA2456" i="1"/>
  <c r="AC2456" i="1" s="1"/>
  <c r="AA2455" i="1"/>
  <c r="AC2455" i="1" s="1"/>
  <c r="AA2454" i="1"/>
  <c r="AC2454" i="1" s="1"/>
  <c r="AA2453" i="1"/>
  <c r="AC2453" i="1" s="1"/>
  <c r="AA2452" i="1"/>
  <c r="AC2452" i="1" s="1"/>
  <c r="AA2451" i="1"/>
  <c r="AC2451" i="1" s="1"/>
  <c r="AA2450" i="1"/>
  <c r="AC2450" i="1" s="1"/>
  <c r="AA2449" i="1"/>
  <c r="AC2449" i="1" s="1"/>
  <c r="AA2448" i="1"/>
  <c r="AC2448" i="1" s="1"/>
  <c r="AA2447" i="1"/>
  <c r="AC2447" i="1" s="1"/>
  <c r="AA2446" i="1"/>
  <c r="AC2446" i="1" s="1"/>
  <c r="AA2445" i="1"/>
  <c r="AC2445" i="1" s="1"/>
  <c r="AA2444" i="1"/>
  <c r="AC2444" i="1" s="1"/>
  <c r="AA2443" i="1"/>
  <c r="AC2443" i="1" s="1"/>
  <c r="AA2442" i="1"/>
  <c r="AC2442" i="1" s="1"/>
  <c r="AA2441" i="1"/>
  <c r="AC2441" i="1" s="1"/>
  <c r="AA2440" i="1"/>
  <c r="AC2440" i="1" s="1"/>
  <c r="AA2439" i="1"/>
  <c r="AC2439" i="1" s="1"/>
  <c r="AA2438" i="1"/>
  <c r="AC2438" i="1" s="1"/>
  <c r="AA2437" i="1"/>
  <c r="AC2437" i="1" s="1"/>
  <c r="AA2436" i="1"/>
  <c r="AC2436" i="1" s="1"/>
  <c r="AA2435" i="1"/>
  <c r="AC2435" i="1" s="1"/>
  <c r="AA2434" i="1"/>
  <c r="AC2434" i="1" s="1"/>
  <c r="AA2433" i="1"/>
  <c r="AC2433" i="1" s="1"/>
  <c r="AA2432" i="1"/>
  <c r="AC2432" i="1" s="1"/>
  <c r="AA2431" i="1"/>
  <c r="AC2431" i="1" s="1"/>
  <c r="AA2430" i="1"/>
  <c r="AC2430" i="1" s="1"/>
  <c r="AA2429" i="1"/>
  <c r="AC2429" i="1" s="1"/>
  <c r="AA2428" i="1"/>
  <c r="AC2428" i="1" s="1"/>
  <c r="AA2427" i="1"/>
  <c r="AC2427" i="1" s="1"/>
  <c r="AA2426" i="1"/>
  <c r="AC2426" i="1" s="1"/>
  <c r="AA2425" i="1"/>
  <c r="AC2425" i="1" s="1"/>
  <c r="AA2424" i="1"/>
  <c r="AC2424" i="1" s="1"/>
  <c r="AA2423" i="1"/>
  <c r="AC2423" i="1" s="1"/>
  <c r="AA2422" i="1"/>
  <c r="AC2422" i="1" s="1"/>
  <c r="AA2421" i="1"/>
  <c r="AC2421" i="1" s="1"/>
  <c r="AA2420" i="1"/>
  <c r="AC2420" i="1" s="1"/>
  <c r="AA2419" i="1"/>
  <c r="AC2419" i="1" s="1"/>
  <c r="AA2418" i="1"/>
  <c r="AC2418" i="1" s="1"/>
  <c r="AA2417" i="1"/>
  <c r="AC2417" i="1" s="1"/>
  <c r="AA2416" i="1"/>
  <c r="AC2416" i="1" s="1"/>
  <c r="AA2415" i="1"/>
  <c r="AC2415" i="1" s="1"/>
  <c r="AA2414" i="1"/>
  <c r="AC2414" i="1" s="1"/>
  <c r="AA2413" i="1"/>
  <c r="AC2413" i="1" s="1"/>
  <c r="AA2412" i="1"/>
  <c r="AC2412" i="1" s="1"/>
  <c r="AA2411" i="1"/>
  <c r="AC2411" i="1" s="1"/>
  <c r="AA2410" i="1"/>
  <c r="AC2410" i="1" s="1"/>
  <c r="AA2409" i="1"/>
  <c r="AC2409" i="1" s="1"/>
  <c r="AA2408" i="1"/>
  <c r="AC2408" i="1" s="1"/>
  <c r="AA2407" i="1"/>
  <c r="AC2407" i="1" s="1"/>
  <c r="AA2406" i="1"/>
  <c r="AC2406" i="1" s="1"/>
  <c r="AA2405" i="1"/>
  <c r="AC2405" i="1" s="1"/>
  <c r="AA2404" i="1"/>
  <c r="AC2404" i="1" s="1"/>
  <c r="AA2403" i="1"/>
  <c r="AC2403" i="1" s="1"/>
  <c r="AA2402" i="1"/>
  <c r="AC2402" i="1" s="1"/>
  <c r="AA2401" i="1"/>
  <c r="AC2401" i="1" s="1"/>
  <c r="AA2400" i="1"/>
  <c r="AC2400" i="1" s="1"/>
  <c r="AA2399" i="1"/>
  <c r="AC2399" i="1" s="1"/>
  <c r="AA2398" i="1"/>
  <c r="AC2398" i="1" s="1"/>
  <c r="AA2397" i="1"/>
  <c r="AC2397" i="1" s="1"/>
  <c r="AA2396" i="1"/>
  <c r="AC2396" i="1" s="1"/>
  <c r="AA2395" i="1"/>
  <c r="AC2395" i="1" s="1"/>
  <c r="AA2394" i="1"/>
  <c r="AC2394" i="1" s="1"/>
  <c r="AA2393" i="1"/>
  <c r="AC2393" i="1" s="1"/>
  <c r="AA2392" i="1"/>
  <c r="AC2392" i="1" s="1"/>
  <c r="AA2391" i="1"/>
  <c r="AC2391" i="1" s="1"/>
  <c r="AA2390" i="1"/>
  <c r="AC2390" i="1" s="1"/>
  <c r="AA2389" i="1"/>
  <c r="AC2389" i="1" s="1"/>
  <c r="AA2388" i="1"/>
  <c r="AC2388" i="1" s="1"/>
  <c r="AA2387" i="1"/>
  <c r="AC2387" i="1" s="1"/>
  <c r="AA2386" i="1"/>
  <c r="AC2386" i="1" s="1"/>
  <c r="AA2385" i="1"/>
  <c r="AC2385" i="1" s="1"/>
  <c r="AA2384" i="1"/>
  <c r="AC2384" i="1" s="1"/>
  <c r="AA2383" i="1"/>
  <c r="AC2383" i="1" s="1"/>
  <c r="AA2382" i="1"/>
  <c r="AC2382" i="1" s="1"/>
  <c r="AA2381" i="1"/>
  <c r="AC2381" i="1" s="1"/>
  <c r="AA2380" i="1"/>
  <c r="AC2380" i="1" s="1"/>
  <c r="AA2379" i="1"/>
  <c r="AC2379" i="1" s="1"/>
  <c r="AA2378" i="1"/>
  <c r="AC2378" i="1" s="1"/>
  <c r="AA2377" i="1"/>
  <c r="AC2377" i="1" s="1"/>
  <c r="AA2376" i="1"/>
  <c r="AC2376" i="1" s="1"/>
  <c r="AA2375" i="1"/>
  <c r="AC2375" i="1" s="1"/>
  <c r="AA2374" i="1"/>
  <c r="AC2374" i="1" s="1"/>
  <c r="AA2373" i="1"/>
  <c r="AC2373" i="1" s="1"/>
  <c r="AA2372" i="1"/>
  <c r="AC2372" i="1" s="1"/>
  <c r="AA2371" i="1"/>
  <c r="AC2371" i="1" s="1"/>
  <c r="AA2370" i="1"/>
  <c r="AC2370" i="1" s="1"/>
  <c r="AA2369" i="1"/>
  <c r="AC2369" i="1" s="1"/>
  <c r="AA2368" i="1"/>
  <c r="AC2368" i="1" s="1"/>
  <c r="AA2367" i="1"/>
  <c r="AC2367" i="1" s="1"/>
  <c r="AA2366" i="1"/>
  <c r="AC2366" i="1" s="1"/>
  <c r="AA2365" i="1"/>
  <c r="AC2365" i="1" s="1"/>
  <c r="AA2364" i="1"/>
  <c r="AC2364" i="1" s="1"/>
  <c r="AA2363" i="1"/>
  <c r="AC2363" i="1" s="1"/>
  <c r="AA2362" i="1"/>
  <c r="AC2362" i="1" s="1"/>
  <c r="AA2361" i="1"/>
  <c r="AC2361" i="1" s="1"/>
  <c r="AA2360" i="1"/>
  <c r="AC2360" i="1" s="1"/>
  <c r="AA2359" i="1"/>
  <c r="AC2359" i="1" s="1"/>
  <c r="AA2358" i="1"/>
  <c r="AC2358" i="1" s="1"/>
  <c r="AA2357" i="1"/>
  <c r="AC2357" i="1" s="1"/>
  <c r="AA2356" i="1"/>
  <c r="AC2356" i="1" s="1"/>
  <c r="AA2355" i="1"/>
  <c r="AC2355" i="1" s="1"/>
  <c r="AA2354" i="1"/>
  <c r="AC2354" i="1" s="1"/>
  <c r="AA2353" i="1"/>
  <c r="AC2353" i="1" s="1"/>
  <c r="AA2352" i="1"/>
  <c r="AC2352" i="1" s="1"/>
  <c r="AA2351" i="1"/>
  <c r="AC2351" i="1" s="1"/>
  <c r="AA2350" i="1"/>
  <c r="AC2350" i="1" s="1"/>
  <c r="AA2349" i="1"/>
  <c r="AC2349" i="1" s="1"/>
  <c r="AA2348" i="1"/>
  <c r="AC2348" i="1" s="1"/>
  <c r="AA2347" i="1"/>
  <c r="AC2347" i="1" s="1"/>
  <c r="AA2346" i="1"/>
  <c r="AC2346" i="1" s="1"/>
  <c r="AA2345" i="1"/>
  <c r="AC2345" i="1" s="1"/>
  <c r="AA2344" i="1"/>
  <c r="AC2344" i="1" s="1"/>
  <c r="AA2343" i="1"/>
  <c r="AC2343" i="1" s="1"/>
  <c r="AA2342" i="1"/>
  <c r="AC2342" i="1" s="1"/>
  <c r="AA2341" i="1"/>
  <c r="AC2341" i="1" s="1"/>
  <c r="AA2340" i="1"/>
  <c r="AC2340" i="1" s="1"/>
  <c r="AA2339" i="1"/>
  <c r="AC2339" i="1" s="1"/>
  <c r="AA2338" i="1"/>
  <c r="AC2338" i="1" s="1"/>
  <c r="AA2337" i="1"/>
  <c r="AC2337" i="1" s="1"/>
  <c r="AA2336" i="1"/>
  <c r="AC2336" i="1" s="1"/>
  <c r="AA2335" i="1"/>
  <c r="AC2335" i="1" s="1"/>
  <c r="AA2334" i="1"/>
  <c r="AC2334" i="1" s="1"/>
  <c r="AA2333" i="1"/>
  <c r="AC2333" i="1" s="1"/>
  <c r="AA2332" i="1"/>
  <c r="AC2332" i="1" s="1"/>
  <c r="AA2331" i="1"/>
  <c r="AC2331" i="1" s="1"/>
  <c r="AA2330" i="1"/>
  <c r="AC2330" i="1" s="1"/>
  <c r="AA2329" i="1"/>
  <c r="AC2329" i="1" s="1"/>
  <c r="AA2328" i="1"/>
  <c r="AC2328" i="1" s="1"/>
  <c r="AA2327" i="1"/>
  <c r="AC2327" i="1" s="1"/>
  <c r="AA2326" i="1"/>
  <c r="AC2326" i="1" s="1"/>
  <c r="AA2325" i="1"/>
  <c r="AC2325" i="1" s="1"/>
  <c r="AA2324" i="1"/>
  <c r="AC2324" i="1" s="1"/>
  <c r="AA2323" i="1"/>
  <c r="AC2323" i="1" s="1"/>
  <c r="AA2322" i="1"/>
  <c r="AC2322" i="1" s="1"/>
  <c r="AA2321" i="1"/>
  <c r="AC2321" i="1" s="1"/>
  <c r="AA2320" i="1"/>
  <c r="AC2320" i="1" s="1"/>
  <c r="AA2319" i="1"/>
  <c r="AC2319" i="1" s="1"/>
  <c r="AA2318" i="1"/>
  <c r="AC2318" i="1" s="1"/>
  <c r="AA2317" i="1"/>
  <c r="AC2317" i="1" s="1"/>
  <c r="AA2316" i="1"/>
  <c r="AC2316" i="1" s="1"/>
  <c r="AA2315" i="1"/>
  <c r="AC2315" i="1" s="1"/>
  <c r="AA2314" i="1"/>
  <c r="AC2314" i="1" s="1"/>
  <c r="AA2313" i="1"/>
  <c r="AC2313" i="1" s="1"/>
  <c r="AA2312" i="1"/>
  <c r="AC2312" i="1" s="1"/>
  <c r="AA2311" i="1"/>
  <c r="AC2311" i="1" s="1"/>
  <c r="AA2310" i="1"/>
  <c r="AC2310" i="1" s="1"/>
  <c r="AA2309" i="1"/>
  <c r="AC2309" i="1" s="1"/>
  <c r="AA2308" i="1"/>
  <c r="AC2308" i="1" s="1"/>
  <c r="AA2307" i="1"/>
  <c r="AC2307" i="1" s="1"/>
  <c r="AA2306" i="1"/>
  <c r="AC2306" i="1" s="1"/>
  <c r="AA2305" i="1"/>
  <c r="AC2305" i="1" s="1"/>
  <c r="AA2304" i="1"/>
  <c r="AC2304" i="1" s="1"/>
  <c r="AA2303" i="1"/>
  <c r="AC2303" i="1" s="1"/>
  <c r="AA2302" i="1"/>
  <c r="AC2302" i="1" s="1"/>
  <c r="AA2301" i="1"/>
  <c r="AC2301" i="1" s="1"/>
  <c r="AA2300" i="1"/>
  <c r="AC2300" i="1" s="1"/>
  <c r="AA2299" i="1"/>
  <c r="AC2299" i="1" s="1"/>
  <c r="AA2298" i="1"/>
  <c r="AC2298" i="1" s="1"/>
  <c r="AA2297" i="1"/>
  <c r="AC2297" i="1" s="1"/>
  <c r="AA2296" i="1"/>
  <c r="AC2296" i="1" s="1"/>
  <c r="AA2295" i="1"/>
  <c r="AC2295" i="1" s="1"/>
  <c r="AA2294" i="1"/>
  <c r="AC2294" i="1" s="1"/>
  <c r="AA2293" i="1"/>
  <c r="AC2293" i="1" s="1"/>
  <c r="AA2292" i="1"/>
  <c r="AC2292" i="1" s="1"/>
  <c r="AA2291" i="1"/>
  <c r="AC2291" i="1" s="1"/>
  <c r="AA2290" i="1"/>
  <c r="AC2290" i="1" s="1"/>
  <c r="AA2289" i="1"/>
  <c r="AC2289" i="1" s="1"/>
  <c r="AA2288" i="1"/>
  <c r="AC2288" i="1" s="1"/>
  <c r="AA2287" i="1"/>
  <c r="AC2287" i="1" s="1"/>
  <c r="AA2286" i="1"/>
  <c r="AC2286" i="1" s="1"/>
  <c r="AA2285" i="1"/>
  <c r="AC2285" i="1" s="1"/>
  <c r="AA2284" i="1"/>
  <c r="AC2284" i="1" s="1"/>
  <c r="AA2283" i="1"/>
  <c r="AC2283" i="1" s="1"/>
  <c r="AA2282" i="1"/>
  <c r="AC2282" i="1" s="1"/>
  <c r="AA2281" i="1"/>
  <c r="AC2281" i="1" s="1"/>
  <c r="AA2280" i="1"/>
  <c r="AC2280" i="1" s="1"/>
  <c r="AA2279" i="1"/>
  <c r="AC2279" i="1" s="1"/>
  <c r="AA2278" i="1"/>
  <c r="AC2278" i="1" s="1"/>
  <c r="AA2277" i="1"/>
  <c r="AC2277" i="1" s="1"/>
  <c r="AA2276" i="1"/>
  <c r="AC2276" i="1" s="1"/>
  <c r="AA2275" i="1"/>
  <c r="AC2275" i="1" s="1"/>
  <c r="AA2274" i="1"/>
  <c r="AC2274" i="1" s="1"/>
  <c r="AA2273" i="1"/>
  <c r="AC2273" i="1" s="1"/>
  <c r="AA2272" i="1"/>
  <c r="AC2272" i="1" s="1"/>
  <c r="AA2271" i="1"/>
  <c r="AC2271" i="1" s="1"/>
  <c r="AA2270" i="1"/>
  <c r="AC2270" i="1" s="1"/>
  <c r="AA2269" i="1"/>
  <c r="AC2269" i="1" s="1"/>
  <c r="AA2268" i="1"/>
  <c r="AC2268" i="1" s="1"/>
  <c r="AA2267" i="1"/>
  <c r="AC2267" i="1" s="1"/>
  <c r="AA2266" i="1"/>
  <c r="AC2266" i="1" s="1"/>
  <c r="AA2265" i="1"/>
  <c r="AC2265" i="1" s="1"/>
  <c r="AA2264" i="1"/>
  <c r="AC2264" i="1" s="1"/>
  <c r="AA2263" i="1"/>
  <c r="AC2263" i="1" s="1"/>
  <c r="AA2262" i="1"/>
  <c r="AC2262" i="1" s="1"/>
  <c r="AA2261" i="1"/>
  <c r="AC2261" i="1" s="1"/>
  <c r="AA2260" i="1"/>
  <c r="AC2260" i="1" s="1"/>
  <c r="AA2259" i="1"/>
  <c r="AC2259" i="1" s="1"/>
  <c r="AA2258" i="1"/>
  <c r="AC2258" i="1" s="1"/>
  <c r="AA2257" i="1"/>
  <c r="AC2257" i="1" s="1"/>
  <c r="AA2256" i="1"/>
  <c r="AC2256" i="1" s="1"/>
  <c r="AA2255" i="1"/>
  <c r="AC2255" i="1" s="1"/>
  <c r="AA2254" i="1"/>
  <c r="AC2254" i="1" s="1"/>
  <c r="AA2253" i="1"/>
  <c r="AC2253" i="1" s="1"/>
  <c r="AA2252" i="1"/>
  <c r="AC2252" i="1" s="1"/>
  <c r="AA2251" i="1"/>
  <c r="AC2251" i="1" s="1"/>
  <c r="AA2250" i="1"/>
  <c r="AC2250" i="1" s="1"/>
  <c r="AA2249" i="1"/>
  <c r="AC2249" i="1" s="1"/>
  <c r="AA2248" i="1"/>
  <c r="AC2248" i="1" s="1"/>
  <c r="AA2247" i="1"/>
  <c r="AC2247" i="1" s="1"/>
  <c r="AA2246" i="1"/>
  <c r="AC2246" i="1" s="1"/>
  <c r="AA2245" i="1"/>
  <c r="AC2245" i="1" s="1"/>
  <c r="AA2244" i="1"/>
  <c r="AC2244" i="1" s="1"/>
  <c r="AA2243" i="1"/>
  <c r="AC2243" i="1" s="1"/>
  <c r="AA2242" i="1"/>
  <c r="AC2242" i="1" s="1"/>
  <c r="AA2241" i="1"/>
  <c r="AC2241" i="1" s="1"/>
  <c r="AA2240" i="1"/>
  <c r="AC2240" i="1" s="1"/>
  <c r="AA2239" i="1"/>
  <c r="AC2239" i="1" s="1"/>
  <c r="AA2238" i="1"/>
  <c r="AC2238" i="1" s="1"/>
  <c r="AA2237" i="1"/>
  <c r="AC2237" i="1" s="1"/>
  <c r="AA2236" i="1"/>
  <c r="AC2236" i="1" s="1"/>
  <c r="AA2235" i="1"/>
  <c r="AC2235" i="1" s="1"/>
  <c r="AA2234" i="1"/>
  <c r="AC2234" i="1" s="1"/>
  <c r="AA2233" i="1"/>
  <c r="AC2233" i="1" s="1"/>
  <c r="AA2232" i="1"/>
  <c r="AC2232" i="1" s="1"/>
  <c r="AA2231" i="1"/>
  <c r="AC2231" i="1" s="1"/>
  <c r="AA2230" i="1"/>
  <c r="AC2230" i="1" s="1"/>
  <c r="AA2229" i="1"/>
  <c r="AC2229" i="1" s="1"/>
  <c r="AA2228" i="1"/>
  <c r="AC2228" i="1" s="1"/>
  <c r="AA2227" i="1"/>
  <c r="AC2227" i="1" s="1"/>
  <c r="AA2226" i="1"/>
  <c r="AC2226" i="1" s="1"/>
  <c r="AA2225" i="1"/>
  <c r="AC2225" i="1" s="1"/>
  <c r="AA2224" i="1"/>
  <c r="AC2224" i="1" s="1"/>
  <c r="AA2223" i="1"/>
  <c r="AC2223" i="1" s="1"/>
  <c r="AA2222" i="1"/>
  <c r="AC2222" i="1" s="1"/>
  <c r="AA2221" i="1"/>
  <c r="AC2221" i="1" s="1"/>
  <c r="AA2220" i="1"/>
  <c r="AC2220" i="1" s="1"/>
  <c r="AA2219" i="1"/>
  <c r="AC2219" i="1" s="1"/>
  <c r="AA2218" i="1"/>
  <c r="AC2218" i="1" s="1"/>
  <c r="AA2217" i="1"/>
  <c r="AC2217" i="1" s="1"/>
  <c r="AA2216" i="1"/>
  <c r="AC2216" i="1" s="1"/>
  <c r="AA2215" i="1"/>
  <c r="AC2215" i="1" s="1"/>
  <c r="AA2214" i="1"/>
  <c r="AC2214" i="1" s="1"/>
  <c r="AA2213" i="1"/>
  <c r="AC2213" i="1" s="1"/>
  <c r="AA2212" i="1"/>
  <c r="AC2212" i="1" s="1"/>
  <c r="AA2211" i="1"/>
  <c r="AC2211" i="1" s="1"/>
  <c r="AA2210" i="1"/>
  <c r="AC2210" i="1" s="1"/>
  <c r="AA2209" i="1"/>
  <c r="AC2209" i="1" s="1"/>
  <c r="AA2208" i="1"/>
  <c r="AC2208" i="1" s="1"/>
  <c r="AA2207" i="1"/>
  <c r="AC2207" i="1" s="1"/>
  <c r="AA2206" i="1"/>
  <c r="AC2206" i="1" s="1"/>
  <c r="AA2205" i="1"/>
  <c r="AC2205" i="1" s="1"/>
  <c r="AA2204" i="1"/>
  <c r="AC2204" i="1" s="1"/>
  <c r="AA2203" i="1"/>
  <c r="AC2203" i="1" s="1"/>
  <c r="AA2202" i="1"/>
  <c r="AC2202" i="1" s="1"/>
  <c r="AA2201" i="1"/>
  <c r="AC2201" i="1" s="1"/>
  <c r="AA2200" i="1"/>
  <c r="AC2200" i="1" s="1"/>
  <c r="AA2199" i="1"/>
  <c r="AC2199" i="1" s="1"/>
  <c r="AA2198" i="1"/>
  <c r="AC2198" i="1" s="1"/>
  <c r="AA2197" i="1"/>
  <c r="AC2197" i="1" s="1"/>
  <c r="AA2196" i="1"/>
  <c r="AC2196" i="1" s="1"/>
  <c r="AA2195" i="1"/>
  <c r="AC2195" i="1" s="1"/>
  <c r="AA2194" i="1"/>
  <c r="AC2194" i="1" s="1"/>
  <c r="AA2193" i="1"/>
  <c r="AC2193" i="1" s="1"/>
  <c r="AA2192" i="1"/>
  <c r="AC2192" i="1" s="1"/>
  <c r="AA2191" i="1"/>
  <c r="AC2191" i="1" s="1"/>
  <c r="AA2190" i="1"/>
  <c r="AC2190" i="1" s="1"/>
  <c r="AA2189" i="1"/>
  <c r="AC2189" i="1" s="1"/>
  <c r="AA2188" i="1"/>
  <c r="AC2188" i="1" s="1"/>
  <c r="AA2187" i="1"/>
  <c r="AC2187" i="1" s="1"/>
  <c r="AA2186" i="1"/>
  <c r="AC2186" i="1" s="1"/>
  <c r="AA2185" i="1"/>
  <c r="AC2185" i="1" s="1"/>
  <c r="AA2184" i="1"/>
  <c r="AC2184" i="1" s="1"/>
  <c r="AA2183" i="1"/>
  <c r="AC2183" i="1" s="1"/>
  <c r="AA2182" i="1"/>
  <c r="AC2182" i="1" s="1"/>
  <c r="AA2181" i="1"/>
  <c r="AC2181" i="1" s="1"/>
  <c r="AA2180" i="1"/>
  <c r="AC2180" i="1" s="1"/>
  <c r="AA2179" i="1"/>
  <c r="AC2179" i="1" s="1"/>
  <c r="AA2178" i="1"/>
  <c r="AC2178" i="1" s="1"/>
  <c r="AA2177" i="1"/>
  <c r="AC2177" i="1" s="1"/>
  <c r="AA2176" i="1"/>
  <c r="AC2176" i="1" s="1"/>
  <c r="AA2175" i="1"/>
  <c r="AC2175" i="1" s="1"/>
  <c r="AA2174" i="1"/>
  <c r="AC2174" i="1" s="1"/>
  <c r="AA2173" i="1"/>
  <c r="AC2173" i="1" s="1"/>
  <c r="AA2172" i="1"/>
  <c r="AC2172" i="1" s="1"/>
  <c r="AA2171" i="1"/>
  <c r="AC2171" i="1" s="1"/>
  <c r="AA2170" i="1"/>
  <c r="AC2170" i="1" s="1"/>
  <c r="AA2169" i="1"/>
  <c r="AC2169" i="1" s="1"/>
  <c r="AA2168" i="1"/>
  <c r="AC2168" i="1" s="1"/>
  <c r="AA2167" i="1"/>
  <c r="AC2167" i="1" s="1"/>
  <c r="AA2166" i="1"/>
  <c r="AC2166" i="1" s="1"/>
  <c r="AA2165" i="1"/>
  <c r="AC2165" i="1" s="1"/>
  <c r="AA2164" i="1"/>
  <c r="AC2164" i="1" s="1"/>
  <c r="AA2163" i="1"/>
  <c r="AC2163" i="1" s="1"/>
  <c r="AA2162" i="1"/>
  <c r="AC2162" i="1" s="1"/>
  <c r="AA2161" i="1"/>
  <c r="AC2161" i="1" s="1"/>
  <c r="AA2160" i="1"/>
  <c r="AC2160" i="1" s="1"/>
  <c r="AA2159" i="1"/>
  <c r="AC2159" i="1" s="1"/>
  <c r="AA2158" i="1"/>
  <c r="AC2158" i="1" s="1"/>
  <c r="AA2157" i="1"/>
  <c r="AC2157" i="1" s="1"/>
  <c r="AA2156" i="1"/>
  <c r="AC2156" i="1" s="1"/>
  <c r="AA2155" i="1"/>
  <c r="AC2155" i="1" s="1"/>
  <c r="AA2154" i="1"/>
  <c r="AC2154" i="1" s="1"/>
  <c r="AA2153" i="1"/>
  <c r="AC2153" i="1" s="1"/>
  <c r="AA2152" i="1"/>
  <c r="AC2152" i="1" s="1"/>
  <c r="AA2151" i="1"/>
  <c r="AC2151" i="1" s="1"/>
  <c r="AA2150" i="1"/>
  <c r="AC2150" i="1" s="1"/>
  <c r="AA2149" i="1"/>
  <c r="AC2149" i="1" s="1"/>
  <c r="AA2148" i="1"/>
  <c r="AC2148" i="1" s="1"/>
  <c r="AA2147" i="1"/>
  <c r="AC2147" i="1" s="1"/>
  <c r="AA2146" i="1"/>
  <c r="AC2146" i="1" s="1"/>
  <c r="AA2145" i="1"/>
  <c r="AC2145" i="1" s="1"/>
  <c r="AA2144" i="1"/>
  <c r="AC2144" i="1" s="1"/>
  <c r="AA2143" i="1"/>
  <c r="AC2143" i="1" s="1"/>
  <c r="AA2142" i="1"/>
  <c r="AC2142" i="1" s="1"/>
  <c r="AA2141" i="1"/>
  <c r="AC2141" i="1" s="1"/>
  <c r="AA2140" i="1"/>
  <c r="AC2140" i="1" s="1"/>
  <c r="AA2139" i="1"/>
  <c r="AC2139" i="1" s="1"/>
  <c r="AA2138" i="1"/>
  <c r="AC2138" i="1" s="1"/>
  <c r="AA2137" i="1"/>
  <c r="AC2137" i="1" s="1"/>
  <c r="AA2136" i="1"/>
  <c r="AC2136" i="1" s="1"/>
  <c r="AA2135" i="1"/>
  <c r="AC2135" i="1" s="1"/>
  <c r="AA2134" i="1"/>
  <c r="AC2134" i="1" s="1"/>
  <c r="AA2133" i="1"/>
  <c r="AC2133" i="1" s="1"/>
  <c r="AA2132" i="1"/>
  <c r="AC2132" i="1" s="1"/>
  <c r="AA2131" i="1"/>
  <c r="AC2131" i="1" s="1"/>
  <c r="AA2130" i="1"/>
  <c r="AC2130" i="1" s="1"/>
  <c r="AA2129" i="1"/>
  <c r="AC2129" i="1" s="1"/>
  <c r="AA2128" i="1"/>
  <c r="AC2128" i="1" s="1"/>
  <c r="AA2127" i="1"/>
  <c r="AC2127" i="1" s="1"/>
  <c r="AA2126" i="1"/>
  <c r="AC2126" i="1" s="1"/>
  <c r="AA2125" i="1"/>
  <c r="AC2125" i="1" s="1"/>
  <c r="AA2124" i="1"/>
  <c r="AC2124" i="1" s="1"/>
  <c r="AA2123" i="1"/>
  <c r="AC2123" i="1" s="1"/>
  <c r="AA2122" i="1"/>
  <c r="AC2122" i="1" s="1"/>
  <c r="AA2121" i="1"/>
  <c r="AC2121" i="1" s="1"/>
  <c r="AA2120" i="1"/>
  <c r="AC2120" i="1" s="1"/>
  <c r="AA2119" i="1"/>
  <c r="AC2119" i="1" s="1"/>
  <c r="AA2118" i="1"/>
  <c r="AC2118" i="1" s="1"/>
  <c r="AA2117" i="1"/>
  <c r="AC2117" i="1" s="1"/>
  <c r="AA2116" i="1"/>
  <c r="AC2116" i="1" s="1"/>
  <c r="AA2115" i="1"/>
  <c r="AC2115" i="1" s="1"/>
  <c r="AA2114" i="1"/>
  <c r="AC2114" i="1" s="1"/>
  <c r="AA2113" i="1"/>
  <c r="AC2113" i="1" s="1"/>
  <c r="AA2112" i="1"/>
  <c r="AC2112" i="1" s="1"/>
  <c r="AA2111" i="1"/>
  <c r="AC2111" i="1" s="1"/>
  <c r="AA2110" i="1"/>
  <c r="AC2110" i="1" s="1"/>
  <c r="AA2109" i="1"/>
  <c r="AC2109" i="1" s="1"/>
  <c r="AA2108" i="1"/>
  <c r="AC2108" i="1" s="1"/>
  <c r="AA2107" i="1"/>
  <c r="AC2107" i="1" s="1"/>
  <c r="AA2106" i="1"/>
  <c r="AC2106" i="1" s="1"/>
  <c r="AA2105" i="1"/>
  <c r="AC2105" i="1" s="1"/>
  <c r="AA2104" i="1"/>
  <c r="AC2104" i="1" s="1"/>
  <c r="AA2103" i="1"/>
  <c r="AC2103" i="1" s="1"/>
  <c r="AA2102" i="1"/>
  <c r="AC2102" i="1" s="1"/>
  <c r="AA2101" i="1"/>
  <c r="AC2101" i="1" s="1"/>
  <c r="AA2100" i="1"/>
  <c r="AC2100" i="1" s="1"/>
  <c r="AA2099" i="1"/>
  <c r="AC2099" i="1" s="1"/>
  <c r="AA2098" i="1"/>
  <c r="AC2098" i="1" s="1"/>
  <c r="AA2097" i="1"/>
  <c r="AC2097" i="1" s="1"/>
  <c r="AA2096" i="1"/>
  <c r="AC2096" i="1" s="1"/>
  <c r="AA2095" i="1"/>
  <c r="AC2095" i="1" s="1"/>
  <c r="AA2094" i="1"/>
  <c r="AC2094" i="1" s="1"/>
  <c r="AA2093" i="1"/>
  <c r="AC2093" i="1" s="1"/>
  <c r="AA2092" i="1"/>
  <c r="AC2092" i="1" s="1"/>
  <c r="AA2091" i="1"/>
  <c r="AC2091" i="1" s="1"/>
  <c r="AA2090" i="1"/>
  <c r="AC2090" i="1" s="1"/>
  <c r="AA2089" i="1"/>
  <c r="AC2089" i="1" s="1"/>
  <c r="AA2088" i="1"/>
  <c r="AC2088" i="1" s="1"/>
  <c r="AA2087" i="1"/>
  <c r="AC2087" i="1" s="1"/>
  <c r="AA2086" i="1"/>
  <c r="AC2086" i="1" s="1"/>
  <c r="AA2085" i="1"/>
  <c r="AC2085" i="1" s="1"/>
  <c r="AA2084" i="1"/>
  <c r="AC2084" i="1" s="1"/>
  <c r="AA2083" i="1"/>
  <c r="AC2083" i="1" s="1"/>
  <c r="AA2082" i="1"/>
  <c r="AC2082" i="1" s="1"/>
  <c r="AA2081" i="1"/>
  <c r="AC2081" i="1" s="1"/>
  <c r="AA2080" i="1"/>
  <c r="AC2080" i="1" s="1"/>
  <c r="AA2079" i="1"/>
  <c r="AC2079" i="1" s="1"/>
  <c r="AA2078" i="1"/>
  <c r="AC2078" i="1" s="1"/>
  <c r="AA2077" i="1"/>
  <c r="AC2077" i="1" s="1"/>
  <c r="AA2076" i="1"/>
  <c r="AC2076" i="1" s="1"/>
  <c r="AA2075" i="1"/>
  <c r="AC2075" i="1" s="1"/>
  <c r="AA2074" i="1"/>
  <c r="AC2074" i="1" s="1"/>
  <c r="AA2073" i="1"/>
  <c r="AC2073" i="1" s="1"/>
  <c r="AA2072" i="1"/>
  <c r="AC2072" i="1" s="1"/>
  <c r="AA2071" i="1"/>
  <c r="AC2071" i="1" s="1"/>
  <c r="AA2070" i="1"/>
  <c r="AC2070" i="1" s="1"/>
  <c r="AA2069" i="1"/>
  <c r="AC2069" i="1" s="1"/>
  <c r="AA2068" i="1"/>
  <c r="AC2068" i="1" s="1"/>
  <c r="AA2067" i="1"/>
  <c r="AC2067" i="1" s="1"/>
  <c r="AA2066" i="1"/>
  <c r="AC2066" i="1" s="1"/>
  <c r="AA2065" i="1"/>
  <c r="AC2065" i="1" s="1"/>
  <c r="AA2064" i="1"/>
  <c r="AC2064" i="1" s="1"/>
  <c r="AA2063" i="1"/>
  <c r="AC2063" i="1" s="1"/>
  <c r="AA2062" i="1"/>
  <c r="AC2062" i="1" s="1"/>
  <c r="AA2061" i="1"/>
  <c r="AC2061" i="1" s="1"/>
  <c r="AA2060" i="1"/>
  <c r="AC2060" i="1" s="1"/>
  <c r="AA2059" i="1"/>
  <c r="AC2059" i="1" s="1"/>
  <c r="AA2058" i="1"/>
  <c r="AC2058" i="1" s="1"/>
  <c r="AA2057" i="1"/>
  <c r="AC2057" i="1" s="1"/>
  <c r="AA2056" i="1"/>
  <c r="AC2056" i="1" s="1"/>
  <c r="AA2055" i="1"/>
  <c r="AC2055" i="1" s="1"/>
  <c r="AA2054" i="1"/>
  <c r="AC2054" i="1" s="1"/>
  <c r="AA2053" i="1"/>
  <c r="AC2053" i="1" s="1"/>
  <c r="AA2052" i="1"/>
  <c r="AC2052" i="1" s="1"/>
  <c r="AA2051" i="1"/>
  <c r="AC2051" i="1" s="1"/>
  <c r="AA2050" i="1"/>
  <c r="AC2050" i="1" s="1"/>
  <c r="AA2049" i="1"/>
  <c r="AC2049" i="1" s="1"/>
  <c r="AA2048" i="1"/>
  <c r="AC2048" i="1" s="1"/>
  <c r="AA2047" i="1"/>
  <c r="AC2047" i="1" s="1"/>
  <c r="AA2046" i="1"/>
  <c r="AC2046" i="1" s="1"/>
  <c r="AA2045" i="1"/>
  <c r="AC2045" i="1" s="1"/>
  <c r="AA2044" i="1"/>
  <c r="AC2044" i="1" s="1"/>
  <c r="AA2043" i="1"/>
  <c r="AC2043" i="1" s="1"/>
  <c r="AA2042" i="1"/>
  <c r="AC2042" i="1" s="1"/>
  <c r="AA2041" i="1"/>
  <c r="AC2041" i="1" s="1"/>
  <c r="AA2040" i="1"/>
  <c r="AC2040" i="1" s="1"/>
  <c r="AA2039" i="1"/>
  <c r="AC2039" i="1" s="1"/>
  <c r="AA2038" i="1"/>
  <c r="AC2038" i="1" s="1"/>
  <c r="AA2037" i="1"/>
  <c r="AC2037" i="1" s="1"/>
  <c r="AA2036" i="1"/>
  <c r="AC2036" i="1" s="1"/>
  <c r="AA2035" i="1"/>
  <c r="AC2035" i="1" s="1"/>
  <c r="AA2034" i="1"/>
  <c r="AC2034" i="1" s="1"/>
  <c r="AA2033" i="1"/>
  <c r="AC2033" i="1" s="1"/>
  <c r="AA2032" i="1"/>
  <c r="AC2032" i="1" s="1"/>
  <c r="AA2031" i="1"/>
  <c r="AC2031" i="1" s="1"/>
  <c r="AA2030" i="1"/>
  <c r="AC2030" i="1" s="1"/>
  <c r="AA2029" i="1"/>
  <c r="AC2029" i="1" s="1"/>
  <c r="AA2028" i="1"/>
  <c r="AC2028" i="1" s="1"/>
  <c r="AA2027" i="1"/>
  <c r="AC2027" i="1" s="1"/>
  <c r="AA2026" i="1"/>
  <c r="AC2026" i="1" s="1"/>
  <c r="AA2025" i="1"/>
  <c r="AC2025" i="1" s="1"/>
  <c r="AA2024" i="1"/>
  <c r="AC2024" i="1" s="1"/>
  <c r="AA2023" i="1"/>
  <c r="AC2023" i="1" s="1"/>
  <c r="AA2022" i="1"/>
  <c r="AC2022" i="1" s="1"/>
  <c r="AA2021" i="1"/>
  <c r="AC2021" i="1" s="1"/>
  <c r="AA2020" i="1"/>
  <c r="AC2020" i="1" s="1"/>
  <c r="AA2019" i="1"/>
  <c r="AC2019" i="1" s="1"/>
  <c r="AA2018" i="1"/>
  <c r="AC2018" i="1" s="1"/>
  <c r="AA2017" i="1"/>
  <c r="AC2017" i="1" s="1"/>
  <c r="AA2016" i="1"/>
  <c r="AC2016" i="1" s="1"/>
  <c r="AA2015" i="1"/>
  <c r="AC2015" i="1" s="1"/>
  <c r="AA2014" i="1"/>
  <c r="AC2014" i="1" s="1"/>
  <c r="AA2013" i="1"/>
  <c r="AC2013" i="1" s="1"/>
  <c r="AA2012" i="1"/>
  <c r="AC2012" i="1" s="1"/>
  <c r="AA2011" i="1"/>
  <c r="AC2011" i="1" s="1"/>
  <c r="AA2010" i="1"/>
  <c r="AC2010" i="1" s="1"/>
  <c r="AA2009" i="1"/>
  <c r="AC2009" i="1" s="1"/>
  <c r="AA2008" i="1"/>
  <c r="AC2008" i="1" s="1"/>
  <c r="AA2007" i="1"/>
  <c r="AC2007" i="1" s="1"/>
  <c r="AA2006" i="1"/>
  <c r="AC2006" i="1" s="1"/>
  <c r="AA2005" i="1"/>
  <c r="AC2005" i="1" s="1"/>
  <c r="AA2004" i="1"/>
  <c r="AC2004" i="1" s="1"/>
  <c r="AA2003" i="1"/>
  <c r="AC2003" i="1" s="1"/>
  <c r="AA2002" i="1"/>
  <c r="AC2002" i="1" s="1"/>
  <c r="AA2001" i="1"/>
  <c r="AC2001" i="1" s="1"/>
  <c r="AA2000" i="1"/>
  <c r="AC2000" i="1" s="1"/>
  <c r="AA1999" i="1"/>
  <c r="AC1999" i="1" s="1"/>
  <c r="AA1998" i="1"/>
  <c r="AC1998" i="1" s="1"/>
  <c r="AA1997" i="1"/>
  <c r="AC1997" i="1" s="1"/>
  <c r="AA1996" i="1"/>
  <c r="AC1996" i="1" s="1"/>
  <c r="AA1995" i="1"/>
  <c r="AC1995" i="1" s="1"/>
  <c r="AA1994" i="1"/>
  <c r="AC1994" i="1" s="1"/>
  <c r="AA1993" i="1"/>
  <c r="AC1993" i="1" s="1"/>
  <c r="AA1992" i="1"/>
  <c r="AC1992" i="1" s="1"/>
  <c r="AA1991" i="1"/>
  <c r="AC1991" i="1" s="1"/>
  <c r="AA1990" i="1"/>
  <c r="AC1990" i="1" s="1"/>
  <c r="AA1989" i="1"/>
  <c r="AC1989" i="1" s="1"/>
  <c r="AA1988" i="1"/>
  <c r="AC1988" i="1" s="1"/>
  <c r="AA1987" i="1"/>
  <c r="AC1987" i="1" s="1"/>
  <c r="AA1986" i="1"/>
  <c r="AC1986" i="1" s="1"/>
  <c r="AA1985" i="1"/>
  <c r="AC1985" i="1" s="1"/>
  <c r="AA1984" i="1"/>
  <c r="AC1984" i="1" s="1"/>
  <c r="AA1983" i="1"/>
  <c r="AC1983" i="1" s="1"/>
  <c r="AA1982" i="1"/>
  <c r="AC1982" i="1" s="1"/>
  <c r="AA1981" i="1"/>
  <c r="AC1981" i="1" s="1"/>
  <c r="AA1980" i="1"/>
  <c r="AC1980" i="1" s="1"/>
  <c r="AA1979" i="1"/>
  <c r="AC1979" i="1" s="1"/>
  <c r="AA1978" i="1"/>
  <c r="AC1978" i="1" s="1"/>
  <c r="AA1977" i="1"/>
  <c r="AC1977" i="1" s="1"/>
  <c r="AA1976" i="1"/>
  <c r="AC1976" i="1" s="1"/>
  <c r="AA1975" i="1"/>
  <c r="AC1975" i="1" s="1"/>
  <c r="AA1974" i="1"/>
  <c r="AC1974" i="1" s="1"/>
  <c r="AA1973" i="1"/>
  <c r="AC1973" i="1" s="1"/>
  <c r="AA1972" i="1"/>
  <c r="AC1972" i="1" s="1"/>
  <c r="AA1971" i="1"/>
  <c r="AC1971" i="1" s="1"/>
  <c r="AA1970" i="1"/>
  <c r="AC1970" i="1" s="1"/>
  <c r="AA1969" i="1"/>
  <c r="AC1969" i="1" s="1"/>
  <c r="AA1968" i="1"/>
  <c r="AC1968" i="1" s="1"/>
  <c r="AA1967" i="1"/>
  <c r="AC1967" i="1" s="1"/>
  <c r="AA1966" i="1"/>
  <c r="AC1966" i="1" s="1"/>
  <c r="AA1965" i="1"/>
  <c r="AC1965" i="1" s="1"/>
  <c r="AA1964" i="1"/>
  <c r="AC1964" i="1" s="1"/>
  <c r="AA1963" i="1"/>
  <c r="AC1963" i="1" s="1"/>
  <c r="AA1962" i="1"/>
  <c r="AC1962" i="1" s="1"/>
  <c r="AA1961" i="1"/>
  <c r="AC1961" i="1" s="1"/>
  <c r="AA1960" i="1"/>
  <c r="AC1960" i="1" s="1"/>
  <c r="AA1959" i="1"/>
  <c r="AC1959" i="1" s="1"/>
  <c r="AA1958" i="1"/>
  <c r="AC1958" i="1" s="1"/>
  <c r="AA1957" i="1"/>
  <c r="AC1957" i="1" s="1"/>
  <c r="AA1956" i="1"/>
  <c r="AC1956" i="1" s="1"/>
  <c r="AA1955" i="1"/>
  <c r="AC1955" i="1" s="1"/>
  <c r="AA1954" i="1"/>
  <c r="AC1954" i="1" s="1"/>
  <c r="AA1953" i="1"/>
  <c r="AC1953" i="1" s="1"/>
  <c r="AA1952" i="1"/>
  <c r="AC1952" i="1" s="1"/>
  <c r="AA1951" i="1"/>
  <c r="AC1951" i="1" s="1"/>
  <c r="AA1950" i="1"/>
  <c r="AC1950" i="1" s="1"/>
  <c r="AA1949" i="1"/>
  <c r="AC1949" i="1" s="1"/>
  <c r="AA1948" i="1"/>
  <c r="AC1948" i="1" s="1"/>
  <c r="AA1947" i="1"/>
  <c r="AC1947" i="1" s="1"/>
  <c r="AA1946" i="1"/>
  <c r="AC1946" i="1" s="1"/>
  <c r="AA1945" i="1"/>
  <c r="AC1945" i="1" s="1"/>
  <c r="AA1944" i="1"/>
  <c r="AC1944" i="1" s="1"/>
  <c r="AA1943" i="1"/>
  <c r="AC1943" i="1" s="1"/>
  <c r="AA1942" i="1"/>
  <c r="AC1942" i="1" s="1"/>
  <c r="AA1941" i="1"/>
  <c r="AC1941" i="1" s="1"/>
  <c r="AA1940" i="1"/>
  <c r="AC1940" i="1" s="1"/>
  <c r="AA1939" i="1"/>
  <c r="AC1939" i="1" s="1"/>
  <c r="AA1938" i="1"/>
  <c r="AC1938" i="1" s="1"/>
  <c r="AA1937" i="1"/>
  <c r="AC1937" i="1" s="1"/>
  <c r="AA1936" i="1"/>
  <c r="AC1936" i="1" s="1"/>
  <c r="AA1935" i="1"/>
  <c r="AC1935" i="1" s="1"/>
  <c r="AA1934" i="1"/>
  <c r="AC1934" i="1" s="1"/>
  <c r="AA1933" i="1"/>
  <c r="AC1933" i="1" s="1"/>
  <c r="AA1932" i="1"/>
  <c r="AC1932" i="1" s="1"/>
  <c r="AA1931" i="1"/>
  <c r="AC1931" i="1" s="1"/>
  <c r="AA1930" i="1"/>
  <c r="AC1930" i="1" s="1"/>
  <c r="AA1929" i="1"/>
  <c r="AC1929" i="1" s="1"/>
  <c r="AA1928" i="1"/>
  <c r="AC1928" i="1" s="1"/>
  <c r="AA1927" i="1"/>
  <c r="AC1927" i="1" s="1"/>
  <c r="AA1926" i="1"/>
  <c r="AC1926" i="1" s="1"/>
  <c r="AA1925" i="1"/>
  <c r="AC1925" i="1" s="1"/>
  <c r="AA1924" i="1"/>
  <c r="AC1924" i="1" s="1"/>
  <c r="AA1923" i="1"/>
  <c r="AC1923" i="1" s="1"/>
  <c r="AA1922" i="1"/>
  <c r="AC1922" i="1" s="1"/>
  <c r="AA1921" i="1"/>
  <c r="AC1921" i="1" s="1"/>
  <c r="AA1920" i="1"/>
  <c r="AC1920" i="1" s="1"/>
  <c r="AA1919" i="1"/>
  <c r="AC1919" i="1" s="1"/>
  <c r="AA1918" i="1"/>
  <c r="AC1918" i="1" s="1"/>
  <c r="AA1917" i="1"/>
  <c r="AC1917" i="1" s="1"/>
  <c r="AA1916" i="1"/>
  <c r="AC1916" i="1" s="1"/>
  <c r="AA1915" i="1"/>
  <c r="AC1915" i="1" s="1"/>
  <c r="AA1914" i="1"/>
  <c r="AC1914" i="1" s="1"/>
  <c r="AA1913" i="1"/>
  <c r="AC1913" i="1" s="1"/>
  <c r="AA1912" i="1"/>
  <c r="AC1912" i="1" s="1"/>
  <c r="AA1911" i="1"/>
  <c r="AC1911" i="1" s="1"/>
  <c r="AA1910" i="1"/>
  <c r="AC1910" i="1" s="1"/>
  <c r="AA1909" i="1"/>
  <c r="AC1909" i="1" s="1"/>
  <c r="AA1908" i="1"/>
  <c r="AC1908" i="1" s="1"/>
  <c r="AA1907" i="1"/>
  <c r="AC1907" i="1" s="1"/>
  <c r="AA1906" i="1"/>
  <c r="AC1906" i="1" s="1"/>
  <c r="AA1905" i="1"/>
  <c r="AC1905" i="1" s="1"/>
  <c r="AA1904" i="1"/>
  <c r="AC1904" i="1" s="1"/>
  <c r="AA1903" i="1"/>
  <c r="AC1903" i="1" s="1"/>
  <c r="AA1902" i="1"/>
  <c r="AC1902" i="1" s="1"/>
  <c r="AA1901" i="1"/>
  <c r="AC1901" i="1" s="1"/>
  <c r="AA1900" i="1"/>
  <c r="AC1900" i="1" s="1"/>
  <c r="AA1899" i="1"/>
  <c r="AC1899" i="1" s="1"/>
  <c r="AA1898" i="1"/>
  <c r="AC1898" i="1" s="1"/>
  <c r="AA1897" i="1"/>
  <c r="AC1897" i="1" s="1"/>
  <c r="AA1896" i="1"/>
  <c r="AC1896" i="1" s="1"/>
  <c r="AA1895" i="1"/>
  <c r="AC1895" i="1" s="1"/>
  <c r="AA1894" i="1"/>
  <c r="AC1894" i="1" s="1"/>
  <c r="AA1893" i="1"/>
  <c r="AC1893" i="1" s="1"/>
  <c r="AA1892" i="1"/>
  <c r="AC1892" i="1" s="1"/>
  <c r="AA1891" i="1"/>
  <c r="AC1891" i="1" s="1"/>
  <c r="AA1890" i="1"/>
  <c r="AC1890" i="1" s="1"/>
  <c r="AA1889" i="1"/>
  <c r="AC1889" i="1" s="1"/>
  <c r="AA1888" i="1"/>
  <c r="AC1888" i="1" s="1"/>
  <c r="AA1887" i="1"/>
  <c r="AC1887" i="1" s="1"/>
  <c r="AA1886" i="1"/>
  <c r="AC1886" i="1" s="1"/>
  <c r="AA1885" i="1"/>
  <c r="AC1885" i="1" s="1"/>
  <c r="AA1884" i="1"/>
  <c r="AC1884" i="1" s="1"/>
  <c r="AA1883" i="1"/>
  <c r="AC1883" i="1" s="1"/>
  <c r="AA1882" i="1"/>
  <c r="AC1882" i="1" s="1"/>
  <c r="AA1881" i="1"/>
  <c r="AC1881" i="1" s="1"/>
  <c r="AA1880" i="1"/>
  <c r="AC1880" i="1" s="1"/>
  <c r="AA1879" i="1"/>
  <c r="AC1879" i="1" s="1"/>
  <c r="AA1878" i="1"/>
  <c r="AC1878" i="1" s="1"/>
  <c r="AA1877" i="1"/>
  <c r="AC1877" i="1" s="1"/>
  <c r="AA1876" i="1"/>
  <c r="AC1876" i="1" s="1"/>
  <c r="AA1875" i="1"/>
  <c r="AC1875" i="1" s="1"/>
  <c r="AA1874" i="1"/>
  <c r="AC1874" i="1" s="1"/>
  <c r="AA1873" i="1"/>
  <c r="AC1873" i="1" s="1"/>
  <c r="AA1872" i="1"/>
  <c r="AC1872" i="1" s="1"/>
  <c r="AA1871" i="1"/>
  <c r="AC1871" i="1" s="1"/>
  <c r="AA1870" i="1"/>
  <c r="AC1870" i="1" s="1"/>
  <c r="AA1869" i="1"/>
  <c r="AC1869" i="1" s="1"/>
  <c r="AA1868" i="1"/>
  <c r="AC1868" i="1" s="1"/>
  <c r="AA1867" i="1"/>
  <c r="AC1867" i="1" s="1"/>
  <c r="AA1866" i="1"/>
  <c r="AC1866" i="1" s="1"/>
  <c r="AA1865" i="1"/>
  <c r="AC1865" i="1" s="1"/>
  <c r="AA1864" i="1"/>
  <c r="AC1864" i="1" s="1"/>
  <c r="AA1863" i="1"/>
  <c r="AC1863" i="1" s="1"/>
  <c r="AA1862" i="1"/>
  <c r="AC1862" i="1" s="1"/>
  <c r="AA1861" i="1"/>
  <c r="AC1861" i="1" s="1"/>
  <c r="AA1860" i="1"/>
  <c r="AC1860" i="1" s="1"/>
  <c r="AA1859" i="1"/>
  <c r="AC1859" i="1" s="1"/>
  <c r="AA1858" i="1"/>
  <c r="AC1858" i="1" s="1"/>
  <c r="AA1857" i="1"/>
  <c r="AC1857" i="1" s="1"/>
  <c r="AA1856" i="1"/>
  <c r="AC1856" i="1" s="1"/>
  <c r="AA1855" i="1"/>
  <c r="AC1855" i="1" s="1"/>
  <c r="AA1854" i="1"/>
  <c r="AC1854" i="1" s="1"/>
  <c r="AA1853" i="1"/>
  <c r="AC1853" i="1" s="1"/>
  <c r="AA1852" i="1"/>
  <c r="AC1852" i="1" s="1"/>
  <c r="AA1851" i="1"/>
  <c r="AC1851" i="1" s="1"/>
  <c r="AA1850" i="1"/>
  <c r="AC1850" i="1" s="1"/>
  <c r="AA1849" i="1"/>
  <c r="AC1849" i="1" s="1"/>
  <c r="AA1848" i="1"/>
  <c r="AC1848" i="1" s="1"/>
  <c r="AA1847" i="1"/>
  <c r="AC1847" i="1" s="1"/>
  <c r="AA1846" i="1"/>
  <c r="AC1846" i="1" s="1"/>
  <c r="AA1845" i="1"/>
  <c r="AC1845" i="1" s="1"/>
  <c r="AA1844" i="1"/>
  <c r="AC1844" i="1" s="1"/>
  <c r="AA1843" i="1"/>
  <c r="AC1843" i="1" s="1"/>
  <c r="AA1842" i="1"/>
  <c r="AC1842" i="1" s="1"/>
  <c r="AA1841" i="1"/>
  <c r="AC1841" i="1" s="1"/>
  <c r="AA1840" i="1"/>
  <c r="AC1840" i="1" s="1"/>
  <c r="AA1839" i="1"/>
  <c r="AC1839" i="1" s="1"/>
  <c r="AA1838" i="1"/>
  <c r="AC1838" i="1" s="1"/>
  <c r="AA1837" i="1"/>
  <c r="AC1837" i="1" s="1"/>
  <c r="AA1836" i="1"/>
  <c r="AC1836" i="1" s="1"/>
  <c r="AA1835" i="1"/>
  <c r="AC1835" i="1" s="1"/>
  <c r="AA1834" i="1"/>
  <c r="AC1834" i="1" s="1"/>
  <c r="AA1833" i="1"/>
  <c r="AC1833" i="1" s="1"/>
  <c r="AA1832" i="1"/>
  <c r="AC1832" i="1" s="1"/>
  <c r="AA1831" i="1"/>
  <c r="AC1831" i="1" s="1"/>
  <c r="AA1830" i="1"/>
  <c r="AC1830" i="1" s="1"/>
  <c r="AA1829" i="1"/>
  <c r="AC1829" i="1" s="1"/>
  <c r="AA1828" i="1"/>
  <c r="AC1828" i="1" s="1"/>
  <c r="AA1827" i="1"/>
  <c r="AC1827" i="1" s="1"/>
  <c r="AA1826" i="1"/>
  <c r="AC1826" i="1" s="1"/>
  <c r="AA1825" i="1"/>
  <c r="AC1825" i="1" s="1"/>
  <c r="AA1824" i="1"/>
  <c r="AC1824" i="1" s="1"/>
  <c r="AA1823" i="1"/>
  <c r="AC1823" i="1" s="1"/>
  <c r="AA1822" i="1"/>
  <c r="AC1822" i="1" s="1"/>
  <c r="AA1821" i="1"/>
  <c r="AC1821" i="1" s="1"/>
  <c r="AA1820" i="1"/>
  <c r="AC1820" i="1" s="1"/>
  <c r="AA1819" i="1"/>
  <c r="AC1819" i="1" s="1"/>
  <c r="AA1818" i="1"/>
  <c r="AC1818" i="1" s="1"/>
  <c r="AA1817" i="1"/>
  <c r="AC1817" i="1" s="1"/>
  <c r="AA1816" i="1"/>
  <c r="AC1816" i="1" s="1"/>
  <c r="AA1815" i="1"/>
  <c r="AC1815" i="1" s="1"/>
  <c r="AA1814" i="1"/>
  <c r="AC1814" i="1" s="1"/>
  <c r="AA1813" i="1"/>
  <c r="AC1813" i="1" s="1"/>
  <c r="AA1812" i="1"/>
  <c r="AC1812" i="1" s="1"/>
  <c r="AA1811" i="1"/>
  <c r="AC1811" i="1" s="1"/>
  <c r="AA1810" i="1"/>
  <c r="AC1810" i="1" s="1"/>
  <c r="AA1809" i="1"/>
  <c r="AC1809" i="1" s="1"/>
  <c r="AA1808" i="1"/>
  <c r="AC1808" i="1" s="1"/>
  <c r="AA1807" i="1"/>
  <c r="AC1807" i="1" s="1"/>
  <c r="AA1806" i="1"/>
  <c r="AC1806" i="1" s="1"/>
  <c r="AA1805" i="1"/>
  <c r="AC1805" i="1" s="1"/>
  <c r="AA1804" i="1"/>
  <c r="AC1804" i="1" s="1"/>
  <c r="AA1803" i="1"/>
  <c r="AC1803" i="1" s="1"/>
  <c r="AA1802" i="1"/>
  <c r="AC1802" i="1" s="1"/>
  <c r="AA1801" i="1"/>
  <c r="AC1801" i="1" s="1"/>
  <c r="AA1800" i="1"/>
  <c r="AC1800" i="1" s="1"/>
  <c r="AA1799" i="1"/>
  <c r="AC1799" i="1" s="1"/>
  <c r="AA1798" i="1"/>
  <c r="AC1798" i="1" s="1"/>
  <c r="AA1797" i="1"/>
  <c r="AC1797" i="1" s="1"/>
  <c r="AA1796" i="1"/>
  <c r="AC1796" i="1" s="1"/>
  <c r="AA1795" i="1"/>
  <c r="AC1795" i="1" s="1"/>
  <c r="AA1794" i="1"/>
  <c r="AC1794" i="1" s="1"/>
  <c r="AA1793" i="1"/>
  <c r="AC1793" i="1" s="1"/>
  <c r="AA1792" i="1"/>
  <c r="AC1792" i="1" s="1"/>
  <c r="AA1791" i="1"/>
  <c r="AC1791" i="1" s="1"/>
  <c r="AA1790" i="1"/>
  <c r="AC1790" i="1" s="1"/>
  <c r="AA1789" i="1"/>
  <c r="AC1789" i="1" s="1"/>
  <c r="AA1788" i="1"/>
  <c r="AC1788" i="1" s="1"/>
  <c r="AA1787" i="1"/>
  <c r="AC1787" i="1" s="1"/>
  <c r="AA1786" i="1"/>
  <c r="AC1786" i="1" s="1"/>
  <c r="AA1785" i="1"/>
  <c r="AC1785" i="1" s="1"/>
  <c r="AA1784" i="1"/>
  <c r="AC1784" i="1" s="1"/>
  <c r="AA1783" i="1"/>
  <c r="AC1783" i="1" s="1"/>
  <c r="AA1782" i="1"/>
  <c r="AC1782" i="1" s="1"/>
  <c r="AA1781" i="1"/>
  <c r="AC1781" i="1" s="1"/>
  <c r="AA1780" i="1"/>
  <c r="AC1780" i="1" s="1"/>
  <c r="AA1779" i="1"/>
  <c r="AC1779" i="1" s="1"/>
  <c r="AA1778" i="1"/>
  <c r="AC1778" i="1" s="1"/>
  <c r="AA1777" i="1"/>
  <c r="AC1777" i="1" s="1"/>
  <c r="AA1776" i="1"/>
  <c r="AC1776" i="1" s="1"/>
  <c r="AA1775" i="1"/>
  <c r="AC1775" i="1" s="1"/>
  <c r="AA1774" i="1"/>
  <c r="AC1774" i="1" s="1"/>
  <c r="AA1773" i="1"/>
  <c r="AC1773" i="1" s="1"/>
  <c r="AA1772" i="1"/>
  <c r="AC1772" i="1" s="1"/>
  <c r="AA1771" i="1"/>
  <c r="AC1771" i="1" s="1"/>
  <c r="AA1770" i="1"/>
  <c r="AC1770" i="1" s="1"/>
  <c r="AA1769" i="1"/>
  <c r="AC1769" i="1" s="1"/>
  <c r="AA1768" i="1"/>
  <c r="AC1768" i="1" s="1"/>
  <c r="AA1767" i="1"/>
  <c r="AC1767" i="1" s="1"/>
  <c r="AA1766" i="1"/>
  <c r="AC1766" i="1" s="1"/>
  <c r="AA1765" i="1"/>
  <c r="AC1765" i="1" s="1"/>
  <c r="AA1764" i="1"/>
  <c r="AC1764" i="1" s="1"/>
  <c r="AA1763" i="1"/>
  <c r="AC1763" i="1" s="1"/>
  <c r="AA1762" i="1"/>
  <c r="AC1762" i="1" s="1"/>
  <c r="AA1761" i="1"/>
  <c r="AC1761" i="1" s="1"/>
  <c r="AA1760" i="1"/>
  <c r="AC1760" i="1" s="1"/>
  <c r="AA1759" i="1"/>
  <c r="AC1759" i="1" s="1"/>
  <c r="AA1758" i="1"/>
  <c r="AC1758" i="1" s="1"/>
  <c r="AA1757" i="1"/>
  <c r="AC1757" i="1" s="1"/>
  <c r="AA1756" i="1"/>
  <c r="AC1756" i="1" s="1"/>
  <c r="AA1755" i="1"/>
  <c r="AC1755" i="1" s="1"/>
  <c r="AA1754" i="1"/>
  <c r="AC1754" i="1" s="1"/>
  <c r="AA1753" i="1"/>
  <c r="AC1753" i="1" s="1"/>
  <c r="AA1752" i="1"/>
  <c r="AC1752" i="1" s="1"/>
  <c r="AA1751" i="1"/>
  <c r="AC1751" i="1" s="1"/>
  <c r="AA1750" i="1"/>
  <c r="AC1750" i="1" s="1"/>
  <c r="AA1749" i="1"/>
  <c r="AC1749" i="1" s="1"/>
  <c r="AA1748" i="1"/>
  <c r="AC1748" i="1" s="1"/>
  <c r="AA1747" i="1"/>
  <c r="AC1747" i="1" s="1"/>
  <c r="AA1746" i="1"/>
  <c r="AC1746" i="1" s="1"/>
  <c r="AA1745" i="1"/>
  <c r="AC1745" i="1" s="1"/>
  <c r="AA1744" i="1"/>
  <c r="AC1744" i="1" s="1"/>
  <c r="AA1743" i="1"/>
  <c r="AC1743" i="1" s="1"/>
  <c r="AA1742" i="1"/>
  <c r="AC1742" i="1" s="1"/>
  <c r="AA1741" i="1"/>
  <c r="AC1741" i="1" s="1"/>
  <c r="AA1740" i="1"/>
  <c r="AC1740" i="1" s="1"/>
  <c r="AA1739" i="1"/>
  <c r="AC1739" i="1" s="1"/>
  <c r="AA1738" i="1"/>
  <c r="AC1738" i="1" s="1"/>
  <c r="AA1737" i="1"/>
  <c r="AC1737" i="1" s="1"/>
  <c r="AA1736" i="1"/>
  <c r="AC1736" i="1" s="1"/>
  <c r="AA1735" i="1"/>
  <c r="AC1735" i="1" s="1"/>
  <c r="AA1734" i="1"/>
  <c r="AC1734" i="1" s="1"/>
  <c r="AA1733" i="1"/>
  <c r="AC1733" i="1" s="1"/>
  <c r="AA1732" i="1"/>
  <c r="AC1732" i="1" s="1"/>
  <c r="AA1731" i="1"/>
  <c r="AC1731" i="1" s="1"/>
  <c r="AA1730" i="1"/>
  <c r="AC1730" i="1" s="1"/>
  <c r="AA1729" i="1"/>
  <c r="AC1729" i="1" s="1"/>
  <c r="AA1728" i="1"/>
  <c r="AC1728" i="1" s="1"/>
  <c r="AA1727" i="1"/>
  <c r="AC1727" i="1" s="1"/>
  <c r="AA1726" i="1"/>
  <c r="AC1726" i="1" s="1"/>
  <c r="AA1725" i="1"/>
  <c r="AC1725" i="1" s="1"/>
  <c r="AA1724" i="1"/>
  <c r="AC1724" i="1" s="1"/>
  <c r="AA1723" i="1"/>
  <c r="AC1723" i="1" s="1"/>
  <c r="AA1722" i="1"/>
  <c r="AC1722" i="1" s="1"/>
  <c r="AA1721" i="1"/>
  <c r="AC1721" i="1" s="1"/>
  <c r="AA1720" i="1"/>
  <c r="AC1720" i="1" s="1"/>
  <c r="AA1719" i="1"/>
  <c r="AC1719" i="1" s="1"/>
  <c r="AA1718" i="1"/>
  <c r="AC1718" i="1" s="1"/>
  <c r="AA1717" i="1"/>
  <c r="AC1717" i="1" s="1"/>
  <c r="AA1716" i="1"/>
  <c r="AC1716" i="1" s="1"/>
  <c r="AA1715" i="1"/>
  <c r="AC1715" i="1" s="1"/>
  <c r="AA1714" i="1"/>
  <c r="AC1714" i="1" s="1"/>
  <c r="AA1713" i="1"/>
  <c r="AC1713" i="1" s="1"/>
  <c r="AA1712" i="1"/>
  <c r="AC1712" i="1" s="1"/>
  <c r="AA1711" i="1"/>
  <c r="AC1711" i="1" s="1"/>
  <c r="AA1710" i="1"/>
  <c r="AC1710" i="1" s="1"/>
  <c r="AA1709" i="1"/>
  <c r="AC1709" i="1" s="1"/>
  <c r="AA1708" i="1"/>
  <c r="AC1708" i="1" s="1"/>
  <c r="AA1707" i="1"/>
  <c r="AC1707" i="1" s="1"/>
  <c r="AA1706" i="1"/>
  <c r="AC1706" i="1" s="1"/>
  <c r="AA1705" i="1"/>
  <c r="AC1705" i="1" s="1"/>
  <c r="AA1704" i="1"/>
  <c r="AC1704" i="1" s="1"/>
  <c r="AA1703" i="1"/>
  <c r="AC1703" i="1" s="1"/>
  <c r="AA1702" i="1"/>
  <c r="AC1702" i="1" s="1"/>
  <c r="AA1701" i="1"/>
  <c r="AC1701" i="1" s="1"/>
  <c r="AA1700" i="1"/>
  <c r="AC1700" i="1" s="1"/>
  <c r="AA1699" i="1"/>
  <c r="AC1699" i="1" s="1"/>
  <c r="AA1698" i="1"/>
  <c r="AC1698" i="1" s="1"/>
  <c r="AA1697" i="1"/>
  <c r="AC1697" i="1" s="1"/>
  <c r="AA1696" i="1"/>
  <c r="AC1696" i="1" s="1"/>
  <c r="AA1695" i="1"/>
  <c r="AC1695" i="1" s="1"/>
  <c r="AA1694" i="1"/>
  <c r="AC1694" i="1" s="1"/>
  <c r="AA1693" i="1"/>
  <c r="AC1693" i="1" s="1"/>
  <c r="AA1692" i="1"/>
  <c r="AC1692" i="1" s="1"/>
  <c r="AA1691" i="1"/>
  <c r="AC1691" i="1" s="1"/>
  <c r="AA1690" i="1"/>
  <c r="AC1690" i="1" s="1"/>
  <c r="AA1689" i="1"/>
  <c r="AC1689" i="1" s="1"/>
  <c r="AA1688" i="1"/>
  <c r="AC1688" i="1" s="1"/>
  <c r="AA1687" i="1"/>
  <c r="AC1687" i="1" s="1"/>
  <c r="AA1686" i="1"/>
  <c r="AC1686" i="1" s="1"/>
  <c r="AA1685" i="1"/>
  <c r="AC1685" i="1" s="1"/>
  <c r="AA1684" i="1"/>
  <c r="AC1684" i="1" s="1"/>
  <c r="AA1683" i="1"/>
  <c r="AC1683" i="1" s="1"/>
  <c r="AA1682" i="1"/>
  <c r="AC1682" i="1" s="1"/>
  <c r="AA1681" i="1"/>
  <c r="AC1681" i="1" s="1"/>
  <c r="AA1680" i="1"/>
  <c r="AC1680" i="1" s="1"/>
  <c r="AA1679" i="1"/>
  <c r="AC1679" i="1" s="1"/>
  <c r="AA1678" i="1"/>
  <c r="AC1678" i="1" s="1"/>
  <c r="AA1677" i="1"/>
  <c r="AC1677" i="1" s="1"/>
  <c r="AA1676" i="1"/>
  <c r="AC1676" i="1" s="1"/>
  <c r="AA1675" i="1"/>
  <c r="AC1675" i="1" s="1"/>
  <c r="AA1674" i="1"/>
  <c r="AC1674" i="1" s="1"/>
  <c r="AA1673" i="1"/>
  <c r="AC1673" i="1" s="1"/>
  <c r="AA1672" i="1"/>
  <c r="AC1672" i="1" s="1"/>
  <c r="AA1671" i="1"/>
  <c r="AC1671" i="1" s="1"/>
  <c r="AA1670" i="1"/>
  <c r="AC1670" i="1" s="1"/>
  <c r="AA1669" i="1"/>
  <c r="AC1669" i="1" s="1"/>
  <c r="AA1668" i="1"/>
  <c r="AC1668" i="1" s="1"/>
  <c r="AA1667" i="1"/>
  <c r="AC1667" i="1" s="1"/>
  <c r="AA1666" i="1"/>
  <c r="AC1666" i="1" s="1"/>
  <c r="AA1665" i="1"/>
  <c r="AC1665" i="1" s="1"/>
  <c r="AA1664" i="1"/>
  <c r="AC1664" i="1" s="1"/>
  <c r="AA1663" i="1"/>
  <c r="AC1663" i="1" s="1"/>
  <c r="AA1662" i="1"/>
  <c r="AC1662" i="1" s="1"/>
  <c r="AA1661" i="1"/>
  <c r="AC1661" i="1" s="1"/>
  <c r="AA1660" i="1"/>
  <c r="AC1660" i="1" s="1"/>
  <c r="AA1659" i="1"/>
  <c r="AC1659" i="1" s="1"/>
  <c r="AA1658" i="1"/>
  <c r="AC1658" i="1" s="1"/>
  <c r="AA1657" i="1"/>
  <c r="AC1657" i="1" s="1"/>
  <c r="AA1656" i="1"/>
  <c r="AC1656" i="1" s="1"/>
  <c r="AA1655" i="1"/>
  <c r="AC1655" i="1" s="1"/>
  <c r="AA1654" i="1"/>
  <c r="AC1654" i="1" s="1"/>
  <c r="AA1653" i="1"/>
  <c r="AC1653" i="1" s="1"/>
  <c r="AA1652" i="1"/>
  <c r="AC1652" i="1" s="1"/>
  <c r="AA1651" i="1"/>
  <c r="AC1651" i="1" s="1"/>
  <c r="AA1650" i="1"/>
  <c r="AC1650" i="1" s="1"/>
  <c r="AA1649" i="1"/>
  <c r="AC1649" i="1" s="1"/>
  <c r="AA1648" i="1"/>
  <c r="AC1648" i="1" s="1"/>
  <c r="AA1647" i="1"/>
  <c r="AC1647" i="1" s="1"/>
  <c r="AA1646" i="1"/>
  <c r="AC1646" i="1" s="1"/>
  <c r="AA1645" i="1"/>
  <c r="AC1645" i="1" s="1"/>
  <c r="AA1644" i="1"/>
  <c r="AC1644" i="1" s="1"/>
  <c r="AA1643" i="1"/>
  <c r="AC1643" i="1" s="1"/>
  <c r="AA1642" i="1"/>
  <c r="AC1642" i="1" s="1"/>
  <c r="AA1641" i="1"/>
  <c r="AC1641" i="1" s="1"/>
  <c r="AA1640" i="1"/>
  <c r="AC1640" i="1" s="1"/>
  <c r="AA1639" i="1"/>
  <c r="AC1639" i="1" s="1"/>
  <c r="AA1638" i="1"/>
  <c r="AC1638" i="1" s="1"/>
  <c r="AA1637" i="1"/>
  <c r="AC1637" i="1" s="1"/>
  <c r="AA1636" i="1"/>
  <c r="AC1636" i="1" s="1"/>
  <c r="AA1635" i="1"/>
  <c r="AC1635" i="1" s="1"/>
  <c r="AA1634" i="1"/>
  <c r="AC1634" i="1" s="1"/>
  <c r="AA1633" i="1"/>
  <c r="AC1633" i="1" s="1"/>
  <c r="AA1632" i="1"/>
  <c r="AC1632" i="1" s="1"/>
  <c r="AA1631" i="1"/>
  <c r="AC1631" i="1" s="1"/>
  <c r="AA1630" i="1"/>
  <c r="AC1630" i="1" s="1"/>
  <c r="AA1629" i="1"/>
  <c r="AC1629" i="1" s="1"/>
  <c r="AA1628" i="1"/>
  <c r="AC1628" i="1" s="1"/>
  <c r="AA1627" i="1"/>
  <c r="AC1627" i="1" s="1"/>
  <c r="AA1626" i="1"/>
  <c r="AC1626" i="1" s="1"/>
  <c r="AA1625" i="1"/>
  <c r="AC1625" i="1" s="1"/>
  <c r="AA1624" i="1"/>
  <c r="AC1624" i="1" s="1"/>
  <c r="AA1623" i="1"/>
  <c r="AC1623" i="1" s="1"/>
  <c r="AA1622" i="1"/>
  <c r="AC1622" i="1" s="1"/>
  <c r="AA1621" i="1"/>
  <c r="AC1621" i="1" s="1"/>
  <c r="AA1620" i="1"/>
  <c r="AC1620" i="1" s="1"/>
  <c r="AA1619" i="1"/>
  <c r="AC1619" i="1" s="1"/>
  <c r="AA1618" i="1"/>
  <c r="AC1618" i="1" s="1"/>
  <c r="AA1617" i="1"/>
  <c r="AC1617" i="1" s="1"/>
  <c r="AA1616" i="1"/>
  <c r="AC1616" i="1" s="1"/>
  <c r="AA1615" i="1"/>
  <c r="AC1615" i="1" s="1"/>
  <c r="AA1614" i="1"/>
  <c r="AC1614" i="1" s="1"/>
  <c r="AA1613" i="1"/>
  <c r="AC1613" i="1" s="1"/>
  <c r="AA1612" i="1"/>
  <c r="AC1612" i="1" s="1"/>
  <c r="AA1611" i="1"/>
  <c r="AC1611" i="1" s="1"/>
  <c r="AA1610" i="1"/>
  <c r="AC1610" i="1" s="1"/>
  <c r="AA1609" i="1"/>
  <c r="AC1609" i="1" s="1"/>
  <c r="AA1608" i="1"/>
  <c r="AC1608" i="1" s="1"/>
  <c r="AA1607" i="1"/>
  <c r="AC1607" i="1" s="1"/>
  <c r="AA1606" i="1"/>
  <c r="AC1606" i="1" s="1"/>
  <c r="AA1605" i="1"/>
  <c r="AC1605" i="1" s="1"/>
  <c r="AA1604" i="1"/>
  <c r="AC1604" i="1" s="1"/>
  <c r="AA1603" i="1"/>
  <c r="AC1603" i="1" s="1"/>
  <c r="AA1602" i="1"/>
  <c r="AC1602" i="1" s="1"/>
  <c r="AA1601" i="1"/>
  <c r="AC1601" i="1" s="1"/>
  <c r="AA1600" i="1"/>
  <c r="AC1600" i="1" s="1"/>
  <c r="AA1599" i="1"/>
  <c r="AC1599" i="1" s="1"/>
  <c r="AA1598" i="1"/>
  <c r="AC1598" i="1" s="1"/>
  <c r="AA1597" i="1"/>
  <c r="AC1597" i="1" s="1"/>
  <c r="AA1596" i="1"/>
  <c r="AC1596" i="1" s="1"/>
  <c r="AA1595" i="1"/>
  <c r="AC1595" i="1" s="1"/>
  <c r="AA1594" i="1"/>
  <c r="AC1594" i="1" s="1"/>
  <c r="AA1593" i="1"/>
  <c r="AC1593" i="1" s="1"/>
  <c r="AA1592" i="1"/>
  <c r="AC1592" i="1" s="1"/>
  <c r="AA1591" i="1"/>
  <c r="AC1591" i="1" s="1"/>
  <c r="AA1590" i="1"/>
  <c r="AC1590" i="1" s="1"/>
  <c r="AA1589" i="1"/>
  <c r="AC1589" i="1" s="1"/>
  <c r="AA1588" i="1"/>
  <c r="AC1588" i="1" s="1"/>
  <c r="AA1587" i="1"/>
  <c r="AC1587" i="1" s="1"/>
  <c r="AA1586" i="1"/>
  <c r="AC1586" i="1" s="1"/>
  <c r="AA1585" i="1"/>
  <c r="AC1585" i="1" s="1"/>
  <c r="AA1584" i="1"/>
  <c r="AC1584" i="1" s="1"/>
  <c r="AA1583" i="1"/>
  <c r="AC1583" i="1" s="1"/>
  <c r="AA1582" i="1"/>
  <c r="AC1582" i="1" s="1"/>
  <c r="AA1581" i="1"/>
  <c r="AC1581" i="1" s="1"/>
  <c r="AA1580" i="1"/>
  <c r="AC1580" i="1" s="1"/>
  <c r="AA1579" i="1"/>
  <c r="AC1579" i="1" s="1"/>
  <c r="AA1578" i="1"/>
  <c r="AC1578" i="1" s="1"/>
  <c r="AA1577" i="1"/>
  <c r="AC1577" i="1" s="1"/>
  <c r="AA1576" i="1"/>
  <c r="AC1576" i="1" s="1"/>
  <c r="AA1575" i="1"/>
  <c r="AC1575" i="1" s="1"/>
  <c r="AA1574" i="1"/>
  <c r="AC1574" i="1" s="1"/>
  <c r="AA1573" i="1"/>
  <c r="AC1573" i="1" s="1"/>
  <c r="AA1572" i="1"/>
  <c r="AC1572" i="1" s="1"/>
  <c r="AA1571" i="1"/>
  <c r="AC1571" i="1" s="1"/>
  <c r="AA1570" i="1"/>
  <c r="AC1570" i="1" s="1"/>
  <c r="AA1569" i="1"/>
  <c r="AC1569" i="1" s="1"/>
  <c r="AA1568" i="1"/>
  <c r="AC1568" i="1" s="1"/>
  <c r="AA1567" i="1"/>
  <c r="AC1567" i="1" s="1"/>
  <c r="AA1566" i="1"/>
  <c r="AC1566" i="1" s="1"/>
  <c r="AA1565" i="1"/>
  <c r="AC1565" i="1" s="1"/>
  <c r="AA1564" i="1"/>
  <c r="AC1564" i="1" s="1"/>
  <c r="AA1563" i="1"/>
  <c r="AC1563" i="1" s="1"/>
  <c r="AA1562" i="1"/>
  <c r="AC1562" i="1" s="1"/>
  <c r="AA1561" i="1"/>
  <c r="AC1561" i="1" s="1"/>
  <c r="AA1560" i="1"/>
  <c r="AC1560" i="1" s="1"/>
  <c r="AA1559" i="1"/>
  <c r="AC1559" i="1" s="1"/>
  <c r="AA1558" i="1"/>
  <c r="AC1558" i="1" s="1"/>
  <c r="AA1557" i="1"/>
  <c r="AC1557" i="1" s="1"/>
  <c r="AA1556" i="1"/>
  <c r="AC1556" i="1" s="1"/>
  <c r="AA1555" i="1"/>
  <c r="AC1555" i="1" s="1"/>
  <c r="AA1554" i="1"/>
  <c r="AC1554" i="1" s="1"/>
  <c r="AA1553" i="1"/>
  <c r="AC1553" i="1" s="1"/>
  <c r="AA1552" i="1"/>
  <c r="AC1552" i="1" s="1"/>
  <c r="AA1551" i="1"/>
  <c r="AC1551" i="1" s="1"/>
  <c r="AA1550" i="1"/>
  <c r="AC1550" i="1" s="1"/>
  <c r="AA1549" i="1"/>
  <c r="AC1549" i="1" s="1"/>
  <c r="AA1548" i="1"/>
  <c r="AC1548" i="1" s="1"/>
  <c r="AA1547" i="1"/>
  <c r="AC1547" i="1" s="1"/>
  <c r="AA1546" i="1"/>
  <c r="AC1546" i="1" s="1"/>
  <c r="AA1545" i="1"/>
  <c r="AC1545" i="1" s="1"/>
  <c r="AA1544" i="1"/>
  <c r="AC1544" i="1" s="1"/>
  <c r="AA1543" i="1"/>
  <c r="AC1543" i="1" s="1"/>
  <c r="AA1542" i="1"/>
  <c r="AC1542" i="1" s="1"/>
  <c r="AA1541" i="1"/>
  <c r="AC1541" i="1" s="1"/>
  <c r="AA1540" i="1"/>
  <c r="AC1540" i="1" s="1"/>
  <c r="AA1539" i="1"/>
  <c r="AC1539" i="1" s="1"/>
  <c r="AA1538" i="1"/>
  <c r="AC1538" i="1" s="1"/>
  <c r="AA1537" i="1"/>
  <c r="AC1537" i="1" s="1"/>
  <c r="AA1536" i="1"/>
  <c r="AC1536" i="1" s="1"/>
  <c r="AA1535" i="1"/>
  <c r="AC1535" i="1" s="1"/>
  <c r="AA1534" i="1"/>
  <c r="AC1534" i="1" s="1"/>
  <c r="AA1533" i="1"/>
  <c r="AC1533" i="1" s="1"/>
  <c r="AA1532" i="1"/>
  <c r="AC1532" i="1" s="1"/>
  <c r="AA1531" i="1"/>
  <c r="AC1531" i="1" s="1"/>
  <c r="AA1530" i="1"/>
  <c r="AC1530" i="1" s="1"/>
  <c r="AA1529" i="1"/>
  <c r="AC1529" i="1" s="1"/>
  <c r="AA1528" i="1"/>
  <c r="AC1528" i="1" s="1"/>
  <c r="AA1527" i="1"/>
  <c r="AC1527" i="1" s="1"/>
  <c r="AA1526" i="1"/>
  <c r="AC1526" i="1" s="1"/>
  <c r="AA1525" i="1"/>
  <c r="AC1525" i="1" s="1"/>
  <c r="AA1524" i="1"/>
  <c r="AC1524" i="1" s="1"/>
  <c r="AA1523" i="1"/>
  <c r="AC1523" i="1" s="1"/>
  <c r="AA1522" i="1"/>
  <c r="AC1522" i="1" s="1"/>
  <c r="AA1521" i="1"/>
  <c r="AC1521" i="1" s="1"/>
  <c r="AA1520" i="1"/>
  <c r="AC1520" i="1" s="1"/>
  <c r="AA1519" i="1"/>
  <c r="AC1519" i="1" s="1"/>
  <c r="AA1518" i="1"/>
  <c r="AC1518" i="1" s="1"/>
  <c r="AA1517" i="1"/>
  <c r="AC1517" i="1" s="1"/>
  <c r="AA1516" i="1"/>
  <c r="AC1516" i="1" s="1"/>
  <c r="AA1515" i="1"/>
  <c r="AC1515" i="1" s="1"/>
  <c r="AA1514" i="1"/>
  <c r="AC1514" i="1" s="1"/>
  <c r="AA1513" i="1"/>
  <c r="AC1513" i="1" s="1"/>
  <c r="AA1512" i="1"/>
  <c r="AC1512" i="1" s="1"/>
  <c r="AA1511" i="1"/>
  <c r="AC1511" i="1" s="1"/>
  <c r="AA1510" i="1"/>
  <c r="AC1510" i="1" s="1"/>
  <c r="AA1509" i="1"/>
  <c r="AC1509" i="1" s="1"/>
  <c r="AA1508" i="1"/>
  <c r="AC1508" i="1" s="1"/>
  <c r="AA1507" i="1"/>
  <c r="AC1507" i="1" s="1"/>
  <c r="AA1506" i="1"/>
  <c r="AC1506" i="1" s="1"/>
  <c r="AA1505" i="1"/>
  <c r="AC1505" i="1" s="1"/>
  <c r="AA1504" i="1"/>
  <c r="AC1504" i="1" s="1"/>
  <c r="AA1503" i="1"/>
  <c r="AC1503" i="1" s="1"/>
  <c r="AA1502" i="1"/>
  <c r="AC1502" i="1" s="1"/>
  <c r="AA1501" i="1"/>
  <c r="AC1501" i="1" s="1"/>
  <c r="AA1500" i="1"/>
  <c r="AC1500" i="1" s="1"/>
  <c r="AA1499" i="1"/>
  <c r="AC1499" i="1" s="1"/>
  <c r="AA1498" i="1"/>
  <c r="AC1498" i="1" s="1"/>
  <c r="AA1497" i="1"/>
  <c r="AC1497" i="1" s="1"/>
  <c r="AA1496" i="1"/>
  <c r="AC1496" i="1" s="1"/>
  <c r="AA1495" i="1"/>
  <c r="AC1495" i="1" s="1"/>
  <c r="AA1494" i="1"/>
  <c r="AC1494" i="1" s="1"/>
  <c r="AA1493" i="1"/>
  <c r="AC1493" i="1" s="1"/>
  <c r="AA1492" i="1"/>
  <c r="AC1492" i="1" s="1"/>
  <c r="AA1491" i="1"/>
  <c r="AC1491" i="1" s="1"/>
  <c r="AA1490" i="1"/>
  <c r="AC1490" i="1" s="1"/>
  <c r="AA1489" i="1"/>
  <c r="AC1489" i="1" s="1"/>
  <c r="AA1488" i="1"/>
  <c r="AC1488" i="1" s="1"/>
  <c r="AA1487" i="1"/>
  <c r="AC1487" i="1" s="1"/>
  <c r="AA1486" i="1"/>
  <c r="AC1486" i="1" s="1"/>
  <c r="AA1485" i="1"/>
  <c r="AC1485" i="1" s="1"/>
  <c r="AA1484" i="1"/>
  <c r="AC1484" i="1" s="1"/>
  <c r="AA1483" i="1"/>
  <c r="AC1483" i="1" s="1"/>
  <c r="AA1482" i="1"/>
  <c r="AC1482" i="1" s="1"/>
  <c r="AA1481" i="1"/>
  <c r="AC1481" i="1" s="1"/>
  <c r="AA1480" i="1"/>
  <c r="AC1480" i="1" s="1"/>
  <c r="AA1479" i="1"/>
  <c r="AC1479" i="1" s="1"/>
  <c r="AA1478" i="1"/>
  <c r="AC1478" i="1" s="1"/>
  <c r="AA1477" i="1"/>
  <c r="AC1477" i="1" s="1"/>
  <c r="AA1476" i="1"/>
  <c r="AC1476" i="1" s="1"/>
  <c r="AA1475" i="1"/>
  <c r="AC1475" i="1" s="1"/>
  <c r="AA1474" i="1"/>
  <c r="AC1474" i="1" s="1"/>
  <c r="AA1473" i="1"/>
  <c r="AC1473" i="1" s="1"/>
  <c r="AA1472" i="1"/>
  <c r="AC1472" i="1" s="1"/>
  <c r="AA1471" i="1"/>
  <c r="AC1471" i="1" s="1"/>
  <c r="AA1470" i="1"/>
  <c r="AC1470" i="1" s="1"/>
  <c r="AA1469" i="1"/>
  <c r="AC1469" i="1" s="1"/>
  <c r="AA1468" i="1"/>
  <c r="AC1468" i="1" s="1"/>
  <c r="AA1467" i="1"/>
  <c r="AC1467" i="1" s="1"/>
  <c r="AA1466" i="1"/>
  <c r="AC1466" i="1" s="1"/>
  <c r="AA1465" i="1"/>
  <c r="AC1465" i="1" s="1"/>
  <c r="AA1464" i="1"/>
  <c r="AC1464" i="1" s="1"/>
  <c r="AA1463" i="1"/>
  <c r="AC1463" i="1" s="1"/>
  <c r="AA1462" i="1"/>
  <c r="AC1462" i="1" s="1"/>
  <c r="AA1461" i="1"/>
  <c r="AC1461" i="1" s="1"/>
  <c r="AA1460" i="1"/>
  <c r="AC1460" i="1" s="1"/>
  <c r="AA1459" i="1"/>
  <c r="AC1459" i="1" s="1"/>
  <c r="AA1458" i="1"/>
  <c r="AC1458" i="1" s="1"/>
  <c r="AA1457" i="1"/>
  <c r="AC1457" i="1" s="1"/>
  <c r="AA1456" i="1"/>
  <c r="AC1456" i="1" s="1"/>
  <c r="AA1455" i="1"/>
  <c r="AC1455" i="1" s="1"/>
  <c r="AA1454" i="1"/>
  <c r="AC1454" i="1" s="1"/>
  <c r="AA1453" i="1"/>
  <c r="AC1453" i="1" s="1"/>
  <c r="AA1452" i="1"/>
  <c r="AC1452" i="1" s="1"/>
  <c r="AA1451" i="1"/>
  <c r="AC1451" i="1" s="1"/>
  <c r="AA1450" i="1"/>
  <c r="AC1450" i="1" s="1"/>
  <c r="AA1449" i="1"/>
  <c r="AC1449" i="1" s="1"/>
  <c r="AA1448" i="1"/>
  <c r="AC1448" i="1" s="1"/>
  <c r="AA1447" i="1"/>
  <c r="AC1447" i="1" s="1"/>
  <c r="AA1446" i="1"/>
  <c r="AC1446" i="1" s="1"/>
  <c r="AA1445" i="1"/>
  <c r="AC1445" i="1" s="1"/>
  <c r="AA1444" i="1"/>
  <c r="AC1444" i="1" s="1"/>
  <c r="AA1443" i="1"/>
  <c r="AC1443" i="1" s="1"/>
  <c r="AA1442" i="1"/>
  <c r="AC1442" i="1" s="1"/>
  <c r="AA1441" i="1"/>
  <c r="AC1441" i="1" s="1"/>
  <c r="AA1440" i="1"/>
  <c r="AC1440" i="1" s="1"/>
  <c r="AA1439" i="1"/>
  <c r="AC1439" i="1" s="1"/>
  <c r="AA1438" i="1"/>
  <c r="AC1438" i="1" s="1"/>
  <c r="AA1437" i="1"/>
  <c r="AC1437" i="1" s="1"/>
  <c r="AA1436" i="1"/>
  <c r="AC1436" i="1" s="1"/>
  <c r="AA1435" i="1"/>
  <c r="AC1435" i="1" s="1"/>
  <c r="AA1434" i="1"/>
  <c r="AC1434" i="1" s="1"/>
  <c r="AA1433" i="1"/>
  <c r="AC1433" i="1" s="1"/>
  <c r="AA1432" i="1"/>
  <c r="AC1432" i="1" s="1"/>
  <c r="AA1431" i="1"/>
  <c r="AC1431" i="1" s="1"/>
  <c r="AA1430" i="1"/>
  <c r="AC1430" i="1" s="1"/>
  <c r="AA1429" i="1"/>
  <c r="AC1429" i="1" s="1"/>
  <c r="AA1428" i="1"/>
  <c r="AC1428" i="1" s="1"/>
  <c r="AA1427" i="1"/>
  <c r="AC1427" i="1" s="1"/>
  <c r="AA1426" i="1"/>
  <c r="AC1426" i="1" s="1"/>
  <c r="AA1425" i="1"/>
  <c r="AC1425" i="1" s="1"/>
  <c r="AA1424" i="1"/>
  <c r="AC1424" i="1" s="1"/>
  <c r="AA1423" i="1"/>
  <c r="AC1423" i="1" s="1"/>
  <c r="AA1422" i="1"/>
  <c r="AC1422" i="1" s="1"/>
  <c r="AA1421" i="1"/>
  <c r="AC1421" i="1" s="1"/>
  <c r="AA1420" i="1"/>
  <c r="AC1420" i="1" s="1"/>
  <c r="AA1419" i="1"/>
  <c r="AC1419" i="1" s="1"/>
  <c r="AA1418" i="1"/>
  <c r="AC1418" i="1" s="1"/>
  <c r="AA1417" i="1"/>
  <c r="AC1417" i="1" s="1"/>
  <c r="AA1416" i="1"/>
  <c r="AC1416" i="1" s="1"/>
  <c r="AA1415" i="1"/>
  <c r="AC1415" i="1" s="1"/>
  <c r="AA1414" i="1"/>
  <c r="AC1414" i="1" s="1"/>
  <c r="AA1413" i="1"/>
  <c r="AC1413" i="1" s="1"/>
  <c r="AA1412" i="1"/>
  <c r="AC1412" i="1" s="1"/>
  <c r="AA1411" i="1"/>
  <c r="AC1411" i="1" s="1"/>
  <c r="AA1410" i="1"/>
  <c r="AC1410" i="1" s="1"/>
  <c r="AA1409" i="1"/>
  <c r="AC1409" i="1" s="1"/>
  <c r="AA1408" i="1"/>
  <c r="AC1408" i="1" s="1"/>
  <c r="AA1407" i="1"/>
  <c r="AC1407" i="1" s="1"/>
  <c r="AA1406" i="1"/>
  <c r="AC1406" i="1" s="1"/>
  <c r="AA1405" i="1"/>
  <c r="AC1405" i="1" s="1"/>
  <c r="AA1404" i="1"/>
  <c r="AC1404" i="1" s="1"/>
  <c r="AA1403" i="1"/>
  <c r="AC1403" i="1" s="1"/>
  <c r="AA1402" i="1"/>
  <c r="AC1402" i="1" s="1"/>
  <c r="AA1401" i="1"/>
  <c r="AC1401" i="1" s="1"/>
  <c r="AA1400" i="1"/>
  <c r="AC1400" i="1" s="1"/>
  <c r="AA1399" i="1"/>
  <c r="AC1399" i="1" s="1"/>
  <c r="AA1398" i="1"/>
  <c r="AC1398" i="1" s="1"/>
  <c r="AA1397" i="1"/>
  <c r="AC1397" i="1" s="1"/>
  <c r="AA1396" i="1"/>
  <c r="AC1396" i="1" s="1"/>
  <c r="AA1395" i="1"/>
  <c r="AC1395" i="1" s="1"/>
  <c r="AA1394" i="1"/>
  <c r="AC1394" i="1" s="1"/>
  <c r="AA1393" i="1"/>
  <c r="AC1393" i="1" s="1"/>
  <c r="AA1392" i="1"/>
  <c r="AC1392" i="1" s="1"/>
  <c r="AA1391" i="1"/>
  <c r="AC1391" i="1" s="1"/>
  <c r="AA1390" i="1"/>
  <c r="AC1390" i="1" s="1"/>
  <c r="AA1389" i="1"/>
  <c r="AC1389" i="1" s="1"/>
  <c r="AA1388" i="1"/>
  <c r="AC1388" i="1" s="1"/>
  <c r="AA1387" i="1"/>
  <c r="AC1387" i="1" s="1"/>
  <c r="AA1386" i="1"/>
  <c r="AC1386" i="1" s="1"/>
  <c r="AA1385" i="1"/>
  <c r="AC1385" i="1" s="1"/>
  <c r="AA1384" i="1"/>
  <c r="AC1384" i="1" s="1"/>
  <c r="AA1383" i="1"/>
  <c r="AC1383" i="1" s="1"/>
  <c r="AA1382" i="1"/>
  <c r="AC1382" i="1" s="1"/>
  <c r="AA1381" i="1"/>
  <c r="AC1381" i="1" s="1"/>
  <c r="AA1380" i="1"/>
  <c r="AC1380" i="1" s="1"/>
  <c r="AA1379" i="1"/>
  <c r="AC1379" i="1" s="1"/>
  <c r="AA1378" i="1"/>
  <c r="AC1378" i="1" s="1"/>
  <c r="AA1377" i="1"/>
  <c r="AC1377" i="1" s="1"/>
  <c r="AA1376" i="1"/>
  <c r="AC1376" i="1" s="1"/>
  <c r="AA1375" i="1"/>
  <c r="AC1375" i="1" s="1"/>
  <c r="AA1374" i="1"/>
  <c r="AC1374" i="1" s="1"/>
  <c r="AA1373" i="1"/>
  <c r="AC1373" i="1" s="1"/>
  <c r="AA1372" i="1"/>
  <c r="AC1372" i="1" s="1"/>
  <c r="AA1371" i="1"/>
  <c r="AC1371" i="1" s="1"/>
  <c r="AA1370" i="1"/>
  <c r="AC1370" i="1" s="1"/>
  <c r="AA1369" i="1"/>
  <c r="AC1369" i="1" s="1"/>
  <c r="AA1368" i="1"/>
  <c r="AC1368" i="1" s="1"/>
  <c r="AA1367" i="1"/>
  <c r="AC1367" i="1" s="1"/>
  <c r="AA1366" i="1"/>
  <c r="AC1366" i="1" s="1"/>
  <c r="AA1365" i="1"/>
  <c r="AC1365" i="1" s="1"/>
  <c r="AA1364" i="1"/>
  <c r="AC1364" i="1" s="1"/>
  <c r="AA1363" i="1"/>
  <c r="AC1363" i="1" s="1"/>
  <c r="AA1362" i="1"/>
  <c r="AC1362" i="1" s="1"/>
  <c r="AA1361" i="1"/>
  <c r="AC1361" i="1" s="1"/>
  <c r="AA1360" i="1"/>
  <c r="AC1360" i="1" s="1"/>
  <c r="AA1359" i="1"/>
  <c r="AC1359" i="1" s="1"/>
  <c r="AA1358" i="1"/>
  <c r="AC1358" i="1" s="1"/>
  <c r="AA1357" i="1"/>
  <c r="AC1357" i="1" s="1"/>
  <c r="AA1356" i="1"/>
  <c r="AC1356" i="1" s="1"/>
  <c r="AA1355" i="1"/>
  <c r="AC1355" i="1" s="1"/>
  <c r="AA1354" i="1"/>
  <c r="AC1354" i="1" s="1"/>
  <c r="AA1353" i="1"/>
  <c r="AC1353" i="1" s="1"/>
  <c r="AA1352" i="1"/>
  <c r="AC1352" i="1" s="1"/>
  <c r="AA1351" i="1"/>
  <c r="AC1351" i="1" s="1"/>
  <c r="AA1350" i="1"/>
  <c r="AC1350" i="1" s="1"/>
  <c r="AA1349" i="1"/>
  <c r="AC1349" i="1" s="1"/>
  <c r="AA1348" i="1"/>
  <c r="AC1348" i="1" s="1"/>
  <c r="AA1347" i="1"/>
  <c r="AC1347" i="1" s="1"/>
  <c r="AA1346" i="1"/>
  <c r="AC1346" i="1" s="1"/>
  <c r="AA1345" i="1"/>
  <c r="AC1345" i="1" s="1"/>
  <c r="AA1344" i="1"/>
  <c r="AC1344" i="1" s="1"/>
  <c r="AA1343" i="1"/>
  <c r="AC1343" i="1" s="1"/>
  <c r="AA1342" i="1"/>
  <c r="AC1342" i="1" s="1"/>
  <c r="AA1341" i="1"/>
  <c r="AC1341" i="1" s="1"/>
  <c r="AA1340" i="1"/>
  <c r="AC1340" i="1" s="1"/>
  <c r="AA1339" i="1"/>
  <c r="AC1339" i="1" s="1"/>
  <c r="AA1338" i="1"/>
  <c r="AC1338" i="1" s="1"/>
  <c r="AA1337" i="1"/>
  <c r="AC1337" i="1" s="1"/>
  <c r="AA1336" i="1"/>
  <c r="AC1336" i="1" s="1"/>
  <c r="AA1335" i="1"/>
  <c r="AC1335" i="1" s="1"/>
  <c r="AA1334" i="1"/>
  <c r="AC1334" i="1" s="1"/>
  <c r="AA1333" i="1"/>
  <c r="AC1333" i="1" s="1"/>
  <c r="AA1332" i="1"/>
  <c r="AC1332" i="1" s="1"/>
  <c r="AA1331" i="1"/>
  <c r="AC1331" i="1" s="1"/>
  <c r="AA1330" i="1"/>
  <c r="AC1330" i="1" s="1"/>
  <c r="AA1329" i="1"/>
  <c r="AC1329" i="1" s="1"/>
  <c r="AA1328" i="1"/>
  <c r="AC1328" i="1" s="1"/>
  <c r="AA1327" i="1"/>
  <c r="AC1327" i="1" s="1"/>
  <c r="AA1326" i="1"/>
  <c r="AC1326" i="1" s="1"/>
  <c r="AA1325" i="1"/>
  <c r="AC1325" i="1" s="1"/>
  <c r="AA1324" i="1"/>
  <c r="AC1324" i="1" s="1"/>
  <c r="AA1323" i="1"/>
  <c r="AC1323" i="1" s="1"/>
  <c r="AA1322" i="1"/>
  <c r="AC1322" i="1" s="1"/>
  <c r="AA1321" i="1"/>
  <c r="AC1321" i="1" s="1"/>
  <c r="AA1320" i="1"/>
  <c r="AC1320" i="1" s="1"/>
  <c r="AA1319" i="1"/>
  <c r="AC1319" i="1" s="1"/>
  <c r="AA1318" i="1"/>
  <c r="AC1318" i="1" s="1"/>
  <c r="AA1317" i="1"/>
  <c r="AC1317" i="1" s="1"/>
  <c r="AA1316" i="1"/>
  <c r="AC1316" i="1" s="1"/>
  <c r="AA1315" i="1"/>
  <c r="AC1315" i="1" s="1"/>
  <c r="AA1314" i="1"/>
  <c r="AC1314" i="1" s="1"/>
  <c r="AA1313" i="1"/>
  <c r="AC1313" i="1" s="1"/>
  <c r="AA1312" i="1"/>
  <c r="AC1312" i="1" s="1"/>
  <c r="AA1311" i="1"/>
  <c r="AC1311" i="1" s="1"/>
  <c r="AA1310" i="1"/>
  <c r="AC1310" i="1" s="1"/>
  <c r="AA1309" i="1"/>
  <c r="AC1309" i="1" s="1"/>
  <c r="AA1308" i="1"/>
  <c r="AC1308" i="1" s="1"/>
  <c r="AA1307" i="1"/>
  <c r="AC1307" i="1" s="1"/>
  <c r="AA1306" i="1"/>
  <c r="AC1306" i="1" s="1"/>
  <c r="AA1305" i="1"/>
  <c r="AC1305" i="1" s="1"/>
  <c r="AA1304" i="1"/>
  <c r="AC1304" i="1" s="1"/>
  <c r="AA1303" i="1"/>
  <c r="AC1303" i="1" s="1"/>
  <c r="AA1302" i="1"/>
  <c r="AC1302" i="1" s="1"/>
  <c r="AA1301" i="1"/>
  <c r="AC1301" i="1" s="1"/>
  <c r="AA1300" i="1"/>
  <c r="AC1300" i="1" s="1"/>
  <c r="AA1299" i="1"/>
  <c r="AC1299" i="1" s="1"/>
  <c r="AA1298" i="1"/>
  <c r="AC1298" i="1" s="1"/>
  <c r="AA1297" i="1"/>
  <c r="AC1297" i="1" s="1"/>
  <c r="AA1296" i="1"/>
  <c r="AC1296" i="1" s="1"/>
  <c r="AA1295" i="1"/>
  <c r="AC1295" i="1" s="1"/>
  <c r="AA1294" i="1"/>
  <c r="AC1294" i="1" s="1"/>
  <c r="AA1293" i="1"/>
  <c r="AC1293" i="1" s="1"/>
  <c r="AA1292" i="1"/>
  <c r="AC1292" i="1" s="1"/>
  <c r="AA1291" i="1"/>
  <c r="AC1291" i="1" s="1"/>
  <c r="AA1290" i="1"/>
  <c r="AC1290" i="1" s="1"/>
  <c r="AA1289" i="1"/>
  <c r="AC1289" i="1" s="1"/>
  <c r="AA1288" i="1"/>
  <c r="AC1288" i="1" s="1"/>
  <c r="AA1287" i="1"/>
  <c r="AC1287" i="1" s="1"/>
  <c r="AA1286" i="1"/>
  <c r="AC1286" i="1" s="1"/>
  <c r="AA1285" i="1"/>
  <c r="AC1285" i="1" s="1"/>
  <c r="AA1284" i="1"/>
  <c r="AC1284" i="1" s="1"/>
  <c r="AA1283" i="1"/>
  <c r="AC1283" i="1" s="1"/>
  <c r="AA1282" i="1"/>
  <c r="AC1282" i="1" s="1"/>
  <c r="AA1281" i="1"/>
  <c r="AC1281" i="1" s="1"/>
  <c r="AA1280" i="1"/>
  <c r="AC1280" i="1" s="1"/>
  <c r="AA1279" i="1"/>
  <c r="AC1279" i="1" s="1"/>
  <c r="AA1278" i="1"/>
  <c r="AC1278" i="1" s="1"/>
  <c r="AA1277" i="1"/>
  <c r="AC1277" i="1" s="1"/>
  <c r="AA1276" i="1"/>
  <c r="AC1276" i="1" s="1"/>
  <c r="AA1275" i="1"/>
  <c r="AC1275" i="1" s="1"/>
  <c r="AA1274" i="1"/>
  <c r="AC1274" i="1" s="1"/>
  <c r="AA1273" i="1"/>
  <c r="AC1273" i="1" s="1"/>
  <c r="AA1272" i="1"/>
  <c r="AC1272" i="1" s="1"/>
  <c r="AA1271" i="1"/>
  <c r="AC1271" i="1" s="1"/>
  <c r="AA1270" i="1"/>
  <c r="AC1270" i="1" s="1"/>
  <c r="AA1269" i="1"/>
  <c r="AC1269" i="1" s="1"/>
  <c r="AA1268" i="1"/>
  <c r="AC1268" i="1" s="1"/>
  <c r="AA1267" i="1"/>
  <c r="AC1267" i="1" s="1"/>
  <c r="AA1266" i="1"/>
  <c r="AC1266" i="1" s="1"/>
  <c r="AA1265" i="1"/>
  <c r="AC1265" i="1" s="1"/>
  <c r="AA1264" i="1"/>
  <c r="AC1264" i="1" s="1"/>
  <c r="AA1263" i="1"/>
  <c r="AC1263" i="1" s="1"/>
  <c r="AA1262" i="1"/>
  <c r="AC1262" i="1" s="1"/>
  <c r="AA1261" i="1"/>
  <c r="AC1261" i="1" s="1"/>
  <c r="AA1260" i="1"/>
  <c r="AC1260" i="1" s="1"/>
  <c r="AA1259" i="1"/>
  <c r="AC1259" i="1" s="1"/>
  <c r="AA1258" i="1"/>
  <c r="AC1258" i="1" s="1"/>
  <c r="AA1257" i="1"/>
  <c r="AC1257" i="1" s="1"/>
  <c r="AA1256" i="1"/>
  <c r="AC1256" i="1" s="1"/>
  <c r="AA1255" i="1"/>
  <c r="AC1255" i="1" s="1"/>
  <c r="AA1254" i="1"/>
  <c r="AC1254" i="1" s="1"/>
  <c r="AA1253" i="1"/>
  <c r="AC1253" i="1" s="1"/>
  <c r="AA1252" i="1"/>
  <c r="AC1252" i="1" s="1"/>
  <c r="AA1251" i="1"/>
  <c r="AC1251" i="1" s="1"/>
  <c r="AA1250" i="1"/>
  <c r="AC1250" i="1" s="1"/>
  <c r="AA1249" i="1"/>
  <c r="AC1249" i="1" s="1"/>
  <c r="AA1248" i="1"/>
  <c r="AC1248" i="1" s="1"/>
  <c r="AA1247" i="1"/>
  <c r="AC1247" i="1" s="1"/>
  <c r="AA1246" i="1"/>
  <c r="AC1246" i="1" s="1"/>
  <c r="AA1245" i="1"/>
  <c r="AC1245" i="1" s="1"/>
  <c r="AA1244" i="1"/>
  <c r="AC1244" i="1" s="1"/>
  <c r="AA1243" i="1"/>
  <c r="AC1243" i="1" s="1"/>
  <c r="AA1242" i="1"/>
  <c r="AC1242" i="1" s="1"/>
  <c r="AA1241" i="1"/>
  <c r="AC1241" i="1" s="1"/>
  <c r="AA1240" i="1"/>
  <c r="AC1240" i="1" s="1"/>
  <c r="AA1239" i="1"/>
  <c r="AC1239" i="1" s="1"/>
  <c r="AA1238" i="1"/>
  <c r="AC1238" i="1" s="1"/>
  <c r="AA1237" i="1"/>
  <c r="AC1237" i="1" s="1"/>
  <c r="AA1236" i="1"/>
  <c r="AC1236" i="1" s="1"/>
  <c r="AA1235" i="1"/>
  <c r="AC1235" i="1" s="1"/>
  <c r="AA1234" i="1"/>
  <c r="AC1234" i="1" s="1"/>
  <c r="AA1233" i="1"/>
  <c r="AC1233" i="1" s="1"/>
  <c r="AA1232" i="1"/>
  <c r="AC1232" i="1" s="1"/>
  <c r="AA1231" i="1"/>
  <c r="AC1231" i="1" s="1"/>
  <c r="AA1230" i="1"/>
  <c r="AC1230" i="1" s="1"/>
  <c r="AA1229" i="1"/>
  <c r="AC1229" i="1" s="1"/>
  <c r="AA1228" i="1"/>
  <c r="AC1228" i="1" s="1"/>
  <c r="AA1227" i="1"/>
  <c r="AC1227" i="1" s="1"/>
  <c r="AA1226" i="1"/>
  <c r="AC1226" i="1" s="1"/>
  <c r="AA1225" i="1"/>
  <c r="AC1225" i="1" s="1"/>
  <c r="AA1224" i="1"/>
  <c r="AC1224" i="1" s="1"/>
  <c r="AA1223" i="1"/>
  <c r="AC1223" i="1" s="1"/>
  <c r="AA1222" i="1"/>
  <c r="AC1222" i="1" s="1"/>
  <c r="AA1221" i="1"/>
  <c r="AC1221" i="1" s="1"/>
  <c r="AA1220" i="1"/>
  <c r="AC1220" i="1" s="1"/>
  <c r="AA1219" i="1"/>
  <c r="AC1219" i="1" s="1"/>
  <c r="AA1218" i="1"/>
  <c r="AC1218" i="1" s="1"/>
  <c r="AA1217" i="1"/>
  <c r="AC1217" i="1" s="1"/>
  <c r="AA1216" i="1"/>
  <c r="AC1216" i="1" s="1"/>
  <c r="AA1215" i="1"/>
  <c r="AC1215" i="1" s="1"/>
  <c r="AA1214" i="1"/>
  <c r="AC1214" i="1" s="1"/>
  <c r="AA1213" i="1"/>
  <c r="AC1213" i="1" s="1"/>
  <c r="AA1212" i="1"/>
  <c r="AC1212" i="1" s="1"/>
  <c r="AA1211" i="1"/>
  <c r="AC1211" i="1" s="1"/>
  <c r="AA1210" i="1"/>
  <c r="AC1210" i="1" s="1"/>
  <c r="AA1209" i="1"/>
  <c r="AC1209" i="1" s="1"/>
  <c r="AA1208" i="1"/>
  <c r="AC1208" i="1" s="1"/>
  <c r="AA1207" i="1"/>
  <c r="AC1207" i="1" s="1"/>
  <c r="AA1206" i="1"/>
  <c r="AC1206" i="1" s="1"/>
  <c r="AA1205" i="1"/>
  <c r="AC1205" i="1" s="1"/>
  <c r="AA1204" i="1"/>
  <c r="AC1204" i="1" s="1"/>
  <c r="AA1203" i="1"/>
  <c r="AC1203" i="1" s="1"/>
  <c r="AA1202" i="1"/>
  <c r="AC1202" i="1" s="1"/>
  <c r="AA1201" i="1"/>
  <c r="AC1201" i="1" s="1"/>
  <c r="AA1200" i="1"/>
  <c r="AC1200" i="1" s="1"/>
  <c r="AA1199" i="1"/>
  <c r="AC1199" i="1" s="1"/>
  <c r="AA1198" i="1"/>
  <c r="AC1198" i="1" s="1"/>
  <c r="AA1197" i="1"/>
  <c r="AC1197" i="1" s="1"/>
  <c r="AA1196" i="1"/>
  <c r="AC1196" i="1" s="1"/>
  <c r="AA1195" i="1"/>
  <c r="AC1195" i="1" s="1"/>
  <c r="AA1194" i="1"/>
  <c r="AC1194" i="1" s="1"/>
  <c r="AA1193" i="1"/>
  <c r="AC1193" i="1" s="1"/>
  <c r="AA1192" i="1"/>
  <c r="AC1192" i="1" s="1"/>
  <c r="AA1191" i="1"/>
  <c r="AC1191" i="1" s="1"/>
  <c r="AA1190" i="1"/>
  <c r="AC1190" i="1" s="1"/>
  <c r="AA1189" i="1"/>
  <c r="AC1189" i="1" s="1"/>
  <c r="AA1188" i="1"/>
  <c r="AC1188" i="1" s="1"/>
  <c r="AA1187" i="1"/>
  <c r="AC1187" i="1" s="1"/>
  <c r="AA1186" i="1"/>
  <c r="AC1186" i="1" s="1"/>
  <c r="AA1185" i="1"/>
  <c r="AC1185" i="1" s="1"/>
  <c r="AA1184" i="1"/>
  <c r="AC1184" i="1" s="1"/>
  <c r="AA1183" i="1"/>
  <c r="AC1183" i="1" s="1"/>
  <c r="AA1182" i="1"/>
  <c r="AC1182" i="1" s="1"/>
  <c r="AA1181" i="1"/>
  <c r="AC1181" i="1" s="1"/>
  <c r="AA1180" i="1"/>
  <c r="AC1180" i="1" s="1"/>
  <c r="AA1179" i="1"/>
  <c r="AC1179" i="1" s="1"/>
  <c r="AA1178" i="1"/>
  <c r="AC1178" i="1" s="1"/>
  <c r="AA1177" i="1"/>
  <c r="AC1177" i="1" s="1"/>
  <c r="AA1176" i="1"/>
  <c r="AC1176" i="1" s="1"/>
  <c r="AA1175" i="1"/>
  <c r="AC1175" i="1" s="1"/>
  <c r="AA1174" i="1"/>
  <c r="AC1174" i="1" s="1"/>
  <c r="AA1173" i="1"/>
  <c r="AC1173" i="1" s="1"/>
  <c r="AA1172" i="1"/>
  <c r="AC1172" i="1" s="1"/>
  <c r="AA1171" i="1"/>
  <c r="AC1171" i="1" s="1"/>
  <c r="AA1170" i="1"/>
  <c r="AC1170" i="1" s="1"/>
  <c r="AA1169" i="1"/>
  <c r="AC1169" i="1" s="1"/>
  <c r="AA1168" i="1"/>
  <c r="AC1168" i="1" s="1"/>
  <c r="AA1167" i="1"/>
  <c r="AC1167" i="1" s="1"/>
  <c r="AA1166" i="1"/>
  <c r="AC1166" i="1" s="1"/>
  <c r="AA1165" i="1"/>
  <c r="AC1165" i="1" s="1"/>
  <c r="AA1164" i="1"/>
  <c r="AC1164" i="1" s="1"/>
  <c r="AA1163" i="1"/>
  <c r="AC1163" i="1" s="1"/>
  <c r="AA1162" i="1"/>
  <c r="AC1162" i="1" s="1"/>
  <c r="AA1161" i="1"/>
  <c r="AC1161" i="1" s="1"/>
  <c r="AA1160" i="1"/>
  <c r="AC1160" i="1" s="1"/>
  <c r="AA1159" i="1"/>
  <c r="AC1159" i="1" s="1"/>
  <c r="AA1158" i="1"/>
  <c r="AC1158" i="1" s="1"/>
  <c r="AA1157" i="1"/>
  <c r="AC1157" i="1" s="1"/>
  <c r="AA1156" i="1"/>
  <c r="AC1156" i="1" s="1"/>
  <c r="AA1155" i="1"/>
  <c r="AC1155" i="1" s="1"/>
  <c r="AA1154" i="1"/>
  <c r="AC1154" i="1" s="1"/>
  <c r="AA1153" i="1"/>
  <c r="AC1153" i="1" s="1"/>
  <c r="AA1152" i="1"/>
  <c r="AC1152" i="1" s="1"/>
  <c r="AA1151" i="1"/>
  <c r="AC1151" i="1" s="1"/>
  <c r="AA1150" i="1"/>
  <c r="AC1150" i="1" s="1"/>
  <c r="AA1149" i="1"/>
  <c r="AC1149" i="1" s="1"/>
  <c r="AA1148" i="1"/>
  <c r="AC1148" i="1" s="1"/>
  <c r="AA1147" i="1"/>
  <c r="AC1147" i="1" s="1"/>
  <c r="AA1146" i="1"/>
  <c r="AC1146" i="1" s="1"/>
  <c r="AA1145" i="1"/>
  <c r="AC1145" i="1" s="1"/>
  <c r="AA1144" i="1"/>
  <c r="AC1144" i="1" s="1"/>
  <c r="AA1143" i="1"/>
  <c r="AC1143" i="1" s="1"/>
  <c r="AA1142" i="1"/>
  <c r="AC1142" i="1" s="1"/>
  <c r="AA1141" i="1"/>
  <c r="AC1141" i="1" s="1"/>
  <c r="AA1140" i="1"/>
  <c r="AC1140" i="1" s="1"/>
  <c r="AA1139" i="1"/>
  <c r="AC1139" i="1" s="1"/>
  <c r="AA1138" i="1"/>
  <c r="AC1138" i="1" s="1"/>
  <c r="AA1137" i="1"/>
  <c r="AC1137" i="1" s="1"/>
  <c r="AA1136" i="1"/>
  <c r="AC1136" i="1" s="1"/>
  <c r="AA1135" i="1"/>
  <c r="AC1135" i="1" s="1"/>
  <c r="AA1134" i="1"/>
  <c r="AC1134" i="1" s="1"/>
  <c r="AA1133" i="1"/>
  <c r="AC1133" i="1" s="1"/>
  <c r="AA1132" i="1"/>
  <c r="AC1132" i="1" s="1"/>
  <c r="AA1131" i="1"/>
  <c r="AC1131" i="1" s="1"/>
  <c r="AA1130" i="1"/>
  <c r="AC1130" i="1" s="1"/>
  <c r="AA1129" i="1"/>
  <c r="AC1129" i="1" s="1"/>
  <c r="AA1128" i="1"/>
  <c r="AC1128" i="1" s="1"/>
  <c r="AA1127" i="1"/>
  <c r="AC1127" i="1" s="1"/>
  <c r="AA1126" i="1"/>
  <c r="AC1126" i="1" s="1"/>
  <c r="AA1125" i="1"/>
  <c r="AC1125" i="1" s="1"/>
  <c r="AA1124" i="1"/>
  <c r="AC1124" i="1" s="1"/>
  <c r="AA1123" i="1"/>
  <c r="AC1123" i="1" s="1"/>
  <c r="AA1122" i="1"/>
  <c r="AC1122" i="1" s="1"/>
  <c r="AA1121" i="1"/>
  <c r="AC1121" i="1" s="1"/>
  <c r="AA1120" i="1"/>
  <c r="AC1120" i="1" s="1"/>
  <c r="AA1119" i="1"/>
  <c r="AC1119" i="1" s="1"/>
  <c r="AA1118" i="1"/>
  <c r="AC1118" i="1" s="1"/>
  <c r="AA1117" i="1"/>
  <c r="AC1117" i="1" s="1"/>
  <c r="AA1116" i="1"/>
  <c r="AC1116" i="1" s="1"/>
  <c r="AA1115" i="1"/>
  <c r="AC1115" i="1" s="1"/>
  <c r="AA1114" i="1"/>
  <c r="AC1114" i="1" s="1"/>
  <c r="AA1113" i="1"/>
  <c r="AC1113" i="1" s="1"/>
  <c r="AA1112" i="1"/>
  <c r="AC1112" i="1" s="1"/>
  <c r="AA1111" i="1"/>
  <c r="AC1111" i="1" s="1"/>
  <c r="AA1110" i="1"/>
  <c r="AC1110" i="1" s="1"/>
  <c r="AA1109" i="1"/>
  <c r="AC1109" i="1" s="1"/>
  <c r="AA1108" i="1"/>
  <c r="AC1108" i="1" s="1"/>
  <c r="AA1107" i="1"/>
  <c r="AC1107" i="1" s="1"/>
  <c r="AA1106" i="1"/>
  <c r="AC1106" i="1" s="1"/>
  <c r="AA1105" i="1"/>
  <c r="AC1105" i="1" s="1"/>
  <c r="AA1104" i="1"/>
  <c r="AC1104" i="1" s="1"/>
  <c r="AA1103" i="1"/>
  <c r="AC1103" i="1" s="1"/>
  <c r="AA1102" i="1"/>
  <c r="AC1102" i="1" s="1"/>
  <c r="AA1101" i="1"/>
  <c r="AC1101" i="1" s="1"/>
  <c r="AA1100" i="1"/>
  <c r="AC1100" i="1" s="1"/>
  <c r="AA1099" i="1"/>
  <c r="AC1099" i="1" s="1"/>
  <c r="AA1098" i="1"/>
  <c r="AC1098" i="1" s="1"/>
  <c r="AA1097" i="1"/>
  <c r="AC1097" i="1" s="1"/>
  <c r="AA1096" i="1"/>
  <c r="AC1096" i="1" s="1"/>
  <c r="AA1095" i="1"/>
  <c r="AC1095" i="1" s="1"/>
  <c r="AA1094" i="1"/>
  <c r="AC1094" i="1" s="1"/>
  <c r="AA1093" i="1"/>
  <c r="AC1093" i="1" s="1"/>
  <c r="AA1092" i="1"/>
  <c r="AC1092" i="1" s="1"/>
  <c r="AA1091" i="1"/>
  <c r="AC1091" i="1" s="1"/>
  <c r="AA1090" i="1"/>
  <c r="AC1090" i="1" s="1"/>
  <c r="AA1089" i="1"/>
  <c r="AC1089" i="1" s="1"/>
  <c r="AA1088" i="1"/>
  <c r="AC1088" i="1" s="1"/>
  <c r="AA1087" i="1"/>
  <c r="AC1087" i="1" s="1"/>
  <c r="AA1086" i="1"/>
  <c r="AC1086" i="1" s="1"/>
  <c r="AA1085" i="1"/>
  <c r="AC1085" i="1" s="1"/>
  <c r="AA1084" i="1"/>
  <c r="AC1084" i="1" s="1"/>
  <c r="AA1083" i="1"/>
  <c r="AC1083" i="1" s="1"/>
  <c r="AA1082" i="1"/>
  <c r="AC1082" i="1" s="1"/>
  <c r="AA1081" i="1"/>
  <c r="AC1081" i="1" s="1"/>
  <c r="AA1080" i="1"/>
  <c r="AC1080" i="1" s="1"/>
  <c r="AA1079" i="1"/>
  <c r="AC1079" i="1" s="1"/>
  <c r="AA1078" i="1"/>
  <c r="AC1078" i="1" s="1"/>
  <c r="AA1077" i="1"/>
  <c r="AC1077" i="1" s="1"/>
  <c r="AA1076" i="1"/>
  <c r="AC1076" i="1" s="1"/>
  <c r="AA1075" i="1"/>
  <c r="AC1075" i="1" s="1"/>
  <c r="AA1074" i="1"/>
  <c r="AC1074" i="1" s="1"/>
  <c r="AA1073" i="1"/>
  <c r="AC1073" i="1" s="1"/>
  <c r="AA1072" i="1"/>
  <c r="AC1072" i="1" s="1"/>
  <c r="AA1071" i="1"/>
  <c r="AC1071" i="1" s="1"/>
  <c r="AA1070" i="1"/>
  <c r="AC1070" i="1" s="1"/>
  <c r="AA1069" i="1"/>
  <c r="AC1069" i="1" s="1"/>
  <c r="AA1068" i="1"/>
  <c r="AC1068" i="1" s="1"/>
  <c r="AA1067" i="1"/>
  <c r="AC1067" i="1" s="1"/>
  <c r="AA1066" i="1"/>
  <c r="AC1066" i="1" s="1"/>
  <c r="AA1065" i="1"/>
  <c r="AC1065" i="1" s="1"/>
  <c r="AA1064" i="1"/>
  <c r="AC1064" i="1" s="1"/>
  <c r="AA1063" i="1"/>
  <c r="AC1063" i="1" s="1"/>
  <c r="AA1062" i="1"/>
  <c r="AC1062" i="1" s="1"/>
  <c r="AA1061" i="1"/>
  <c r="AC1061" i="1" s="1"/>
  <c r="AA1060" i="1"/>
  <c r="AC1060" i="1" s="1"/>
  <c r="AA1059" i="1"/>
  <c r="AC1059" i="1" s="1"/>
  <c r="AA1058" i="1"/>
  <c r="AC1058" i="1" s="1"/>
  <c r="AA1057" i="1"/>
  <c r="AC1057" i="1" s="1"/>
  <c r="AA1056" i="1"/>
  <c r="AC1056" i="1" s="1"/>
  <c r="AA1055" i="1"/>
  <c r="AC1055" i="1" s="1"/>
  <c r="AA1054" i="1"/>
  <c r="AC1054" i="1" s="1"/>
  <c r="AA1053" i="1"/>
  <c r="AC1053" i="1" s="1"/>
  <c r="AA1052" i="1"/>
  <c r="AC1052" i="1" s="1"/>
  <c r="AA1051" i="1"/>
  <c r="AC1051" i="1" s="1"/>
  <c r="AA1050" i="1"/>
  <c r="AC1050" i="1" s="1"/>
  <c r="AA1049" i="1"/>
  <c r="AC1049" i="1" s="1"/>
  <c r="AA1048" i="1"/>
  <c r="AC1048" i="1" s="1"/>
  <c r="AA1047" i="1"/>
  <c r="AC1047" i="1" s="1"/>
  <c r="AA1046" i="1"/>
  <c r="AC1046" i="1" s="1"/>
  <c r="AA1045" i="1"/>
  <c r="AC1045" i="1" s="1"/>
  <c r="AA1044" i="1"/>
  <c r="AC1044" i="1" s="1"/>
  <c r="AA1043" i="1"/>
  <c r="AC1043" i="1" s="1"/>
  <c r="AA1042" i="1"/>
  <c r="AC1042" i="1" s="1"/>
  <c r="AA1041" i="1"/>
  <c r="AC1041" i="1" s="1"/>
  <c r="AA1040" i="1"/>
  <c r="AC1040" i="1" s="1"/>
  <c r="AA1039" i="1"/>
  <c r="AC1039" i="1" s="1"/>
  <c r="AA1038" i="1"/>
  <c r="AC1038" i="1" s="1"/>
  <c r="AA1037" i="1"/>
  <c r="AC1037" i="1" s="1"/>
  <c r="AA1036" i="1"/>
  <c r="AC1036" i="1" s="1"/>
  <c r="AA1035" i="1"/>
  <c r="AC1035" i="1" s="1"/>
  <c r="AA1034" i="1"/>
  <c r="AC1034" i="1" s="1"/>
  <c r="AA1033" i="1"/>
  <c r="AC1033" i="1" s="1"/>
  <c r="AA1032" i="1"/>
  <c r="AC1032" i="1" s="1"/>
  <c r="AA1031" i="1"/>
  <c r="AC1031" i="1" s="1"/>
  <c r="AA1030" i="1"/>
  <c r="AC1030" i="1" s="1"/>
  <c r="AA1029" i="1"/>
  <c r="AC1029" i="1" s="1"/>
  <c r="AA1028" i="1"/>
  <c r="AC1028" i="1" s="1"/>
  <c r="AA1027" i="1"/>
  <c r="AC1027" i="1" s="1"/>
  <c r="AA1026" i="1"/>
  <c r="AC1026" i="1" s="1"/>
  <c r="AA1025" i="1"/>
  <c r="AC1025" i="1" s="1"/>
  <c r="AA1024" i="1"/>
  <c r="AC1024" i="1" s="1"/>
  <c r="AA1023" i="1"/>
  <c r="AC1023" i="1" s="1"/>
  <c r="AA1022" i="1"/>
  <c r="AC1022" i="1" s="1"/>
  <c r="AA1021" i="1"/>
  <c r="AC1021" i="1" s="1"/>
  <c r="AA1020" i="1"/>
  <c r="AC1020" i="1" s="1"/>
  <c r="AA1019" i="1"/>
  <c r="AC1019" i="1" s="1"/>
  <c r="AA1018" i="1"/>
  <c r="AC1018" i="1" s="1"/>
  <c r="AA1017" i="1"/>
  <c r="AC1017" i="1" s="1"/>
  <c r="AA1016" i="1"/>
  <c r="AC1016" i="1" s="1"/>
  <c r="AA1015" i="1"/>
  <c r="AC1015" i="1" s="1"/>
  <c r="AA1014" i="1"/>
  <c r="AC1014" i="1" s="1"/>
  <c r="AA1013" i="1"/>
  <c r="AC1013" i="1" s="1"/>
  <c r="AA1012" i="1"/>
  <c r="AC1012" i="1" s="1"/>
  <c r="AA1011" i="1"/>
  <c r="AC1011" i="1" s="1"/>
  <c r="AA1010" i="1"/>
  <c r="AC1010" i="1" s="1"/>
  <c r="AA1009" i="1"/>
  <c r="AC1009" i="1" s="1"/>
  <c r="AA1008" i="1"/>
  <c r="AC1008" i="1" s="1"/>
  <c r="AA1007" i="1"/>
  <c r="AC1007" i="1" s="1"/>
  <c r="AA1006" i="1"/>
  <c r="AC1006" i="1" s="1"/>
  <c r="AA1005" i="1"/>
  <c r="AC1005" i="1" s="1"/>
  <c r="AA1004" i="1"/>
  <c r="AC1004" i="1" s="1"/>
  <c r="AA1003" i="1"/>
  <c r="AC1003" i="1" s="1"/>
  <c r="AA1002" i="1"/>
  <c r="AC1002" i="1" s="1"/>
  <c r="AA1001" i="1"/>
  <c r="AC1001" i="1" s="1"/>
  <c r="AA1000" i="1"/>
  <c r="AC1000" i="1" s="1"/>
  <c r="AA999" i="1"/>
  <c r="AC999" i="1" s="1"/>
  <c r="AA998" i="1"/>
  <c r="AC998" i="1" s="1"/>
  <c r="AA997" i="1"/>
  <c r="AC997" i="1" s="1"/>
  <c r="AA996" i="1"/>
  <c r="AC996" i="1" s="1"/>
  <c r="AA995" i="1"/>
  <c r="AC995" i="1" s="1"/>
  <c r="AA994" i="1"/>
  <c r="AC994" i="1" s="1"/>
  <c r="AA993" i="1"/>
  <c r="AC993" i="1" s="1"/>
  <c r="AA992" i="1"/>
  <c r="AC992" i="1" s="1"/>
  <c r="AA991" i="1"/>
  <c r="AC991" i="1" s="1"/>
  <c r="AA990" i="1"/>
  <c r="AC990" i="1" s="1"/>
  <c r="AA989" i="1"/>
  <c r="AC989" i="1" s="1"/>
  <c r="AA988" i="1"/>
  <c r="AC988" i="1" s="1"/>
  <c r="AA987" i="1"/>
  <c r="AC987" i="1" s="1"/>
  <c r="AA986" i="1"/>
  <c r="AC986" i="1" s="1"/>
  <c r="AA985" i="1"/>
  <c r="AC985" i="1" s="1"/>
  <c r="AA984" i="1"/>
  <c r="AC984" i="1" s="1"/>
  <c r="AA983" i="1"/>
  <c r="AC983" i="1" s="1"/>
  <c r="AA982" i="1"/>
  <c r="AC982" i="1" s="1"/>
  <c r="AA981" i="1"/>
  <c r="AC981" i="1" s="1"/>
  <c r="AA980" i="1"/>
  <c r="AC980" i="1" s="1"/>
  <c r="AA979" i="1"/>
  <c r="AC979" i="1" s="1"/>
  <c r="AA978" i="1"/>
  <c r="AC978" i="1" s="1"/>
  <c r="AA977" i="1"/>
  <c r="AC977" i="1" s="1"/>
  <c r="AA976" i="1"/>
  <c r="AC976" i="1" s="1"/>
  <c r="AA975" i="1"/>
  <c r="AC975" i="1" s="1"/>
  <c r="AA974" i="1"/>
  <c r="AC974" i="1" s="1"/>
  <c r="AA973" i="1"/>
  <c r="AC973" i="1" s="1"/>
  <c r="AA972" i="1"/>
  <c r="AC972" i="1" s="1"/>
  <c r="AA971" i="1"/>
  <c r="AC971" i="1" s="1"/>
  <c r="AA970" i="1"/>
  <c r="AC970" i="1" s="1"/>
  <c r="AA969" i="1"/>
  <c r="AC969" i="1" s="1"/>
  <c r="AA968" i="1"/>
  <c r="AC968" i="1" s="1"/>
  <c r="AA967" i="1"/>
  <c r="AC967" i="1" s="1"/>
  <c r="AA966" i="1"/>
  <c r="AC966" i="1" s="1"/>
  <c r="AA965" i="1"/>
  <c r="AC965" i="1" s="1"/>
  <c r="AA964" i="1"/>
  <c r="AC964" i="1" s="1"/>
  <c r="AA963" i="1"/>
  <c r="AC963" i="1" s="1"/>
  <c r="AA962" i="1"/>
  <c r="AC962" i="1" s="1"/>
  <c r="AA961" i="1"/>
  <c r="AC961" i="1" s="1"/>
  <c r="AA960" i="1"/>
  <c r="AC960" i="1" s="1"/>
  <c r="AA959" i="1"/>
  <c r="AC959" i="1" s="1"/>
  <c r="AA958" i="1"/>
  <c r="AC958" i="1" s="1"/>
  <c r="AA957" i="1"/>
  <c r="AC957" i="1" s="1"/>
  <c r="AA956" i="1"/>
  <c r="AC956" i="1" s="1"/>
  <c r="AA955" i="1"/>
  <c r="AC955" i="1" s="1"/>
  <c r="AA954" i="1"/>
  <c r="AC954" i="1" s="1"/>
  <c r="AA953" i="1"/>
  <c r="AC953" i="1" s="1"/>
  <c r="AA952" i="1"/>
  <c r="AC952" i="1" s="1"/>
  <c r="AA951" i="1"/>
  <c r="AC951" i="1" s="1"/>
  <c r="AA950" i="1"/>
  <c r="AC950" i="1" s="1"/>
  <c r="AA949" i="1"/>
  <c r="AC949" i="1" s="1"/>
  <c r="AA948" i="1"/>
  <c r="AC948" i="1" s="1"/>
  <c r="AA947" i="1"/>
  <c r="AC947" i="1" s="1"/>
  <c r="AA946" i="1"/>
  <c r="AC946" i="1" s="1"/>
  <c r="AA945" i="1"/>
  <c r="AC945" i="1" s="1"/>
  <c r="AA944" i="1"/>
  <c r="AC944" i="1" s="1"/>
  <c r="AA943" i="1"/>
  <c r="AC943" i="1" s="1"/>
  <c r="AA942" i="1"/>
  <c r="AC942" i="1" s="1"/>
  <c r="AA941" i="1"/>
  <c r="AC941" i="1" s="1"/>
  <c r="AA940" i="1"/>
  <c r="AC940" i="1" s="1"/>
  <c r="AA939" i="1"/>
  <c r="AC939" i="1" s="1"/>
  <c r="AA938" i="1"/>
  <c r="AC938" i="1" s="1"/>
  <c r="AA937" i="1"/>
  <c r="AC937" i="1" s="1"/>
  <c r="AA936" i="1"/>
  <c r="AC936" i="1" s="1"/>
  <c r="AA935" i="1"/>
  <c r="AC935" i="1" s="1"/>
  <c r="AA934" i="1"/>
  <c r="AC934" i="1" s="1"/>
  <c r="AA933" i="1"/>
  <c r="AC933" i="1" s="1"/>
  <c r="AA932" i="1"/>
  <c r="AC932" i="1" s="1"/>
  <c r="AA931" i="1"/>
  <c r="AC931" i="1" s="1"/>
  <c r="AA930" i="1"/>
  <c r="AC930" i="1" s="1"/>
  <c r="AA929" i="1"/>
  <c r="AC929" i="1" s="1"/>
  <c r="AA928" i="1"/>
  <c r="AC928" i="1" s="1"/>
  <c r="AA927" i="1"/>
  <c r="AC927" i="1" s="1"/>
  <c r="AA926" i="1"/>
  <c r="AC926" i="1" s="1"/>
  <c r="AA925" i="1"/>
  <c r="AC925" i="1" s="1"/>
  <c r="AA924" i="1"/>
  <c r="AC924" i="1" s="1"/>
  <c r="AA923" i="1"/>
  <c r="AC923" i="1" s="1"/>
  <c r="AA922" i="1"/>
  <c r="AC922" i="1" s="1"/>
  <c r="AA921" i="1"/>
  <c r="AC921" i="1" s="1"/>
  <c r="AA920" i="1"/>
  <c r="AC920" i="1" s="1"/>
  <c r="AA919" i="1"/>
  <c r="AC919" i="1" s="1"/>
  <c r="AA918" i="1"/>
  <c r="AC918" i="1" s="1"/>
  <c r="AA917" i="1"/>
  <c r="AC917" i="1" s="1"/>
  <c r="AA916" i="1"/>
  <c r="AC916" i="1" s="1"/>
  <c r="AA915" i="1"/>
  <c r="AC915" i="1" s="1"/>
  <c r="AA914" i="1"/>
  <c r="AC914" i="1" s="1"/>
  <c r="AA913" i="1"/>
  <c r="AC913" i="1" s="1"/>
  <c r="AA912" i="1"/>
  <c r="AC912" i="1" s="1"/>
  <c r="AA911" i="1"/>
  <c r="AC911" i="1" s="1"/>
  <c r="AA910" i="1"/>
  <c r="AC910" i="1" s="1"/>
  <c r="AA909" i="1"/>
  <c r="AC909" i="1" s="1"/>
  <c r="AA908" i="1"/>
  <c r="AC908" i="1" s="1"/>
  <c r="AA907" i="1"/>
  <c r="AC907" i="1" s="1"/>
  <c r="AA906" i="1"/>
  <c r="AC906" i="1" s="1"/>
  <c r="AA905" i="1"/>
  <c r="AC905" i="1" s="1"/>
  <c r="AA904" i="1"/>
  <c r="AC904" i="1" s="1"/>
  <c r="AA903" i="1"/>
  <c r="AC903" i="1" s="1"/>
  <c r="AA902" i="1"/>
  <c r="AC902" i="1" s="1"/>
  <c r="AA901" i="1"/>
  <c r="AC901" i="1" s="1"/>
  <c r="AA900" i="1"/>
  <c r="AC900" i="1" s="1"/>
  <c r="AA899" i="1"/>
  <c r="AC899" i="1" s="1"/>
  <c r="AA898" i="1"/>
  <c r="AC898" i="1" s="1"/>
  <c r="AA897" i="1"/>
  <c r="AC897" i="1" s="1"/>
  <c r="AA896" i="1"/>
  <c r="AC896" i="1" s="1"/>
  <c r="AA895" i="1"/>
  <c r="AC895" i="1" s="1"/>
  <c r="AA894" i="1"/>
  <c r="AC894" i="1" s="1"/>
  <c r="AA893" i="1"/>
  <c r="AC893" i="1" s="1"/>
  <c r="AA892" i="1"/>
  <c r="AC892" i="1" s="1"/>
  <c r="AA891" i="1"/>
  <c r="AC891" i="1" s="1"/>
  <c r="AA890" i="1"/>
  <c r="AC890" i="1" s="1"/>
  <c r="AA889" i="1"/>
  <c r="AC889" i="1" s="1"/>
  <c r="AA888" i="1"/>
  <c r="AC888" i="1" s="1"/>
  <c r="AA887" i="1"/>
  <c r="AC887" i="1" s="1"/>
  <c r="AA886" i="1"/>
  <c r="AC886" i="1" s="1"/>
  <c r="AA885" i="1"/>
  <c r="AC885" i="1" s="1"/>
  <c r="AA884" i="1"/>
  <c r="AC884" i="1" s="1"/>
  <c r="AA883" i="1"/>
  <c r="AC883" i="1" s="1"/>
  <c r="AA882" i="1"/>
  <c r="AC882" i="1" s="1"/>
  <c r="AA881" i="1"/>
  <c r="AC881" i="1" s="1"/>
  <c r="AA880" i="1"/>
  <c r="AC880" i="1" s="1"/>
  <c r="AA879" i="1"/>
  <c r="AC879" i="1" s="1"/>
  <c r="AA878" i="1"/>
  <c r="AC878" i="1" s="1"/>
  <c r="AA877" i="1"/>
  <c r="AC877" i="1" s="1"/>
  <c r="AA876" i="1"/>
  <c r="AC876" i="1" s="1"/>
  <c r="AA875" i="1"/>
  <c r="AC875" i="1" s="1"/>
  <c r="AA874" i="1"/>
  <c r="AC874" i="1" s="1"/>
  <c r="AA873" i="1"/>
  <c r="AC873" i="1" s="1"/>
  <c r="AA872" i="1"/>
  <c r="AC872" i="1" s="1"/>
  <c r="AA871" i="1"/>
  <c r="AC871" i="1" s="1"/>
  <c r="AA870" i="1"/>
  <c r="AC870" i="1" s="1"/>
  <c r="AA869" i="1"/>
  <c r="AC869" i="1" s="1"/>
  <c r="AA868" i="1"/>
  <c r="AC868" i="1" s="1"/>
  <c r="AA867" i="1"/>
  <c r="AC867" i="1" s="1"/>
  <c r="AA866" i="1"/>
  <c r="AC866" i="1" s="1"/>
  <c r="AA865" i="1"/>
  <c r="AC865" i="1" s="1"/>
  <c r="AA864" i="1"/>
  <c r="AC864" i="1" s="1"/>
  <c r="AA863" i="1"/>
  <c r="AC863" i="1" s="1"/>
  <c r="AA862" i="1"/>
  <c r="AC862" i="1" s="1"/>
  <c r="AA861" i="1"/>
  <c r="AC861" i="1" s="1"/>
  <c r="AA860" i="1"/>
  <c r="AC860" i="1" s="1"/>
  <c r="AA859" i="1"/>
  <c r="AC859" i="1" s="1"/>
  <c r="AA858" i="1"/>
  <c r="AC858" i="1" s="1"/>
  <c r="AA857" i="1"/>
  <c r="AC857" i="1" s="1"/>
  <c r="AA856" i="1"/>
  <c r="AC856" i="1" s="1"/>
  <c r="AA855" i="1"/>
  <c r="AC855" i="1" s="1"/>
  <c r="AA854" i="1"/>
  <c r="AC854" i="1" s="1"/>
  <c r="AA853" i="1"/>
  <c r="AC853" i="1" s="1"/>
  <c r="AA852" i="1"/>
  <c r="AC852" i="1" s="1"/>
  <c r="AA851" i="1"/>
  <c r="AC851" i="1" s="1"/>
  <c r="AA850" i="1"/>
  <c r="AC850" i="1" s="1"/>
  <c r="AA849" i="1"/>
  <c r="AC849" i="1" s="1"/>
  <c r="AA848" i="1"/>
  <c r="AC848" i="1" s="1"/>
  <c r="AA847" i="1"/>
  <c r="AC847" i="1" s="1"/>
  <c r="AA846" i="1"/>
  <c r="AC846" i="1" s="1"/>
  <c r="AA845" i="1"/>
  <c r="AC845" i="1" s="1"/>
  <c r="AA844" i="1"/>
  <c r="AC844" i="1" s="1"/>
  <c r="AA843" i="1"/>
  <c r="AC843" i="1" s="1"/>
  <c r="AA842" i="1"/>
  <c r="AC842" i="1" s="1"/>
  <c r="AA841" i="1"/>
  <c r="AC841" i="1" s="1"/>
  <c r="AA840" i="1"/>
  <c r="AC840" i="1" s="1"/>
  <c r="AA839" i="1"/>
  <c r="AC839" i="1" s="1"/>
  <c r="AA838" i="1"/>
  <c r="AC838" i="1" s="1"/>
  <c r="AA837" i="1"/>
  <c r="AC837" i="1" s="1"/>
  <c r="AA836" i="1"/>
  <c r="AC836" i="1" s="1"/>
  <c r="AA835" i="1"/>
  <c r="AC835" i="1" s="1"/>
  <c r="AA834" i="1"/>
  <c r="AC834" i="1" s="1"/>
  <c r="AA833" i="1"/>
  <c r="AC833" i="1" s="1"/>
  <c r="AA832" i="1"/>
  <c r="AC832" i="1" s="1"/>
  <c r="AA831" i="1"/>
  <c r="AC831" i="1" s="1"/>
  <c r="AA830" i="1"/>
  <c r="AC830" i="1" s="1"/>
  <c r="AA829" i="1"/>
  <c r="AC829" i="1" s="1"/>
  <c r="AA828" i="1"/>
  <c r="AC828" i="1" s="1"/>
  <c r="AA827" i="1"/>
  <c r="AC827" i="1" s="1"/>
  <c r="AA826" i="1"/>
  <c r="AC826" i="1" s="1"/>
  <c r="AA825" i="1"/>
  <c r="AC825" i="1" s="1"/>
  <c r="AA824" i="1"/>
  <c r="AC824" i="1" s="1"/>
  <c r="AA823" i="1"/>
  <c r="AC823" i="1" s="1"/>
  <c r="AA822" i="1"/>
  <c r="AC822" i="1" s="1"/>
  <c r="AA821" i="1"/>
  <c r="AC821" i="1" s="1"/>
  <c r="AA820" i="1"/>
  <c r="AC820" i="1" s="1"/>
  <c r="AA819" i="1"/>
  <c r="AC819" i="1" s="1"/>
  <c r="AA818" i="1"/>
  <c r="AC818" i="1" s="1"/>
  <c r="AA817" i="1"/>
  <c r="AC817" i="1" s="1"/>
  <c r="AA816" i="1"/>
  <c r="AC816" i="1" s="1"/>
  <c r="AA815" i="1"/>
  <c r="AC815" i="1" s="1"/>
  <c r="AA814" i="1"/>
  <c r="AC814" i="1" s="1"/>
  <c r="AA813" i="1"/>
  <c r="AC813" i="1" s="1"/>
  <c r="AA812" i="1"/>
  <c r="AC812" i="1" s="1"/>
  <c r="AA811" i="1"/>
  <c r="AC811" i="1" s="1"/>
  <c r="AA810" i="1"/>
  <c r="AC810" i="1" s="1"/>
  <c r="AA809" i="1"/>
  <c r="AC809" i="1" s="1"/>
  <c r="AA808" i="1"/>
  <c r="AC808" i="1" s="1"/>
  <c r="AA807" i="1"/>
  <c r="AC807" i="1" s="1"/>
  <c r="AA806" i="1"/>
  <c r="AC806" i="1" s="1"/>
  <c r="AA805" i="1"/>
  <c r="AC805" i="1" s="1"/>
  <c r="AA804" i="1"/>
  <c r="AC804" i="1" s="1"/>
  <c r="AA803" i="1"/>
  <c r="AC803" i="1" s="1"/>
  <c r="AA802" i="1"/>
  <c r="AC802" i="1" s="1"/>
  <c r="AA801" i="1"/>
  <c r="AC801" i="1" s="1"/>
  <c r="AA800" i="1"/>
  <c r="AC800" i="1" s="1"/>
  <c r="AA799" i="1"/>
  <c r="AC799" i="1" s="1"/>
  <c r="AA798" i="1"/>
  <c r="AC798" i="1" s="1"/>
  <c r="AA797" i="1"/>
  <c r="AC797" i="1" s="1"/>
  <c r="AA796" i="1"/>
  <c r="AC796" i="1" s="1"/>
  <c r="AA795" i="1"/>
  <c r="AC795" i="1" s="1"/>
  <c r="AA794" i="1"/>
  <c r="AC794" i="1" s="1"/>
  <c r="AA793" i="1"/>
  <c r="AC793" i="1" s="1"/>
  <c r="AA792" i="1"/>
  <c r="AC792" i="1" s="1"/>
  <c r="AA791" i="1"/>
  <c r="AC791" i="1" s="1"/>
  <c r="AA790" i="1"/>
  <c r="AC790" i="1" s="1"/>
  <c r="AA789" i="1"/>
  <c r="AC789" i="1" s="1"/>
  <c r="AA788" i="1"/>
  <c r="AC788" i="1" s="1"/>
  <c r="AA787" i="1"/>
  <c r="AC787" i="1" s="1"/>
  <c r="AA786" i="1"/>
  <c r="AC786" i="1" s="1"/>
  <c r="AA785" i="1"/>
  <c r="AC785" i="1" s="1"/>
  <c r="AA784" i="1"/>
  <c r="AC784" i="1" s="1"/>
  <c r="AA783" i="1"/>
  <c r="AC783" i="1" s="1"/>
  <c r="AA782" i="1"/>
  <c r="AC782" i="1" s="1"/>
  <c r="AA781" i="1"/>
  <c r="AC781" i="1" s="1"/>
  <c r="AA780" i="1"/>
  <c r="AC780" i="1" s="1"/>
  <c r="AA779" i="1"/>
  <c r="AC779" i="1" s="1"/>
  <c r="AA778" i="1"/>
  <c r="AC778" i="1" s="1"/>
  <c r="AA777" i="1"/>
  <c r="AC777" i="1" s="1"/>
  <c r="AA776" i="1"/>
  <c r="AC776" i="1" s="1"/>
  <c r="AA775" i="1"/>
  <c r="AC775" i="1" s="1"/>
  <c r="AA774" i="1"/>
  <c r="AC774" i="1" s="1"/>
  <c r="AA773" i="1"/>
  <c r="AC773" i="1" s="1"/>
  <c r="AA772" i="1"/>
  <c r="AC772" i="1" s="1"/>
  <c r="AA771" i="1"/>
  <c r="AC771" i="1" s="1"/>
  <c r="AA770" i="1"/>
  <c r="AC770" i="1" s="1"/>
  <c r="AA769" i="1"/>
  <c r="AC769" i="1" s="1"/>
  <c r="AA768" i="1"/>
  <c r="AC768" i="1" s="1"/>
  <c r="AA767" i="1"/>
  <c r="AC767" i="1" s="1"/>
  <c r="AA766" i="1"/>
  <c r="AC766" i="1" s="1"/>
  <c r="AA765" i="1"/>
  <c r="AC765" i="1" s="1"/>
  <c r="AA764" i="1"/>
  <c r="AC764" i="1" s="1"/>
  <c r="AA763" i="1"/>
  <c r="AC763" i="1" s="1"/>
  <c r="AA762" i="1"/>
  <c r="AC762" i="1" s="1"/>
  <c r="AA761" i="1"/>
  <c r="AC761" i="1" s="1"/>
  <c r="AA760" i="1"/>
  <c r="AC760" i="1" s="1"/>
  <c r="AA759" i="1"/>
  <c r="AC759" i="1" s="1"/>
  <c r="AA758" i="1"/>
  <c r="AC758" i="1" s="1"/>
  <c r="AA757" i="1"/>
  <c r="AC757" i="1" s="1"/>
  <c r="AA756" i="1"/>
  <c r="AC756" i="1" s="1"/>
  <c r="AA755" i="1"/>
  <c r="AC755" i="1" s="1"/>
  <c r="AA754" i="1"/>
  <c r="AC754" i="1" s="1"/>
  <c r="AA753" i="1"/>
  <c r="AC753" i="1" s="1"/>
  <c r="AA752" i="1"/>
  <c r="AC752" i="1" s="1"/>
  <c r="AA751" i="1"/>
  <c r="AC751" i="1" s="1"/>
  <c r="AA750" i="1"/>
  <c r="AC750" i="1" s="1"/>
  <c r="AA749" i="1"/>
  <c r="AC749" i="1" s="1"/>
  <c r="AA748" i="1"/>
  <c r="AC748" i="1" s="1"/>
  <c r="AA747" i="1"/>
  <c r="AC747" i="1" s="1"/>
  <c r="AA746" i="1"/>
  <c r="AC746" i="1" s="1"/>
  <c r="AA745" i="1"/>
  <c r="AC745" i="1" s="1"/>
  <c r="AA744" i="1"/>
  <c r="AC744" i="1" s="1"/>
  <c r="AA743" i="1"/>
  <c r="AC743" i="1" s="1"/>
  <c r="AA742" i="1"/>
  <c r="AC742" i="1" s="1"/>
  <c r="AA741" i="1"/>
  <c r="AC741" i="1" s="1"/>
  <c r="AA740" i="1"/>
  <c r="AC740" i="1" s="1"/>
  <c r="AA739" i="1"/>
  <c r="AC739" i="1" s="1"/>
  <c r="AA738" i="1"/>
  <c r="AC738" i="1" s="1"/>
  <c r="AA737" i="1"/>
  <c r="AC737" i="1" s="1"/>
  <c r="AA736" i="1"/>
  <c r="AC736" i="1" s="1"/>
  <c r="AA735" i="1"/>
  <c r="AC735" i="1" s="1"/>
  <c r="AA734" i="1"/>
  <c r="AC734" i="1" s="1"/>
  <c r="AA733" i="1"/>
  <c r="AC733" i="1" s="1"/>
  <c r="AA732" i="1"/>
  <c r="AC732" i="1" s="1"/>
  <c r="AA731" i="1"/>
  <c r="AC731" i="1" s="1"/>
  <c r="AA730" i="1"/>
  <c r="AC730" i="1" s="1"/>
  <c r="AA729" i="1"/>
  <c r="AC729" i="1" s="1"/>
  <c r="AA728" i="1"/>
  <c r="AC728" i="1" s="1"/>
  <c r="AA727" i="1"/>
  <c r="AC727" i="1" s="1"/>
  <c r="AA726" i="1"/>
  <c r="AC726" i="1" s="1"/>
  <c r="AA725" i="1"/>
  <c r="AC725" i="1" s="1"/>
  <c r="AA724" i="1"/>
  <c r="AC724" i="1" s="1"/>
  <c r="AA723" i="1"/>
  <c r="AC723" i="1" s="1"/>
  <c r="AA722" i="1"/>
  <c r="AC722" i="1" s="1"/>
  <c r="AA721" i="1"/>
  <c r="AC721" i="1" s="1"/>
  <c r="AA720" i="1"/>
  <c r="AC720" i="1" s="1"/>
  <c r="AA719" i="1"/>
  <c r="AC719" i="1" s="1"/>
  <c r="AA718" i="1"/>
  <c r="AC718" i="1" s="1"/>
  <c r="AA717" i="1"/>
  <c r="AC717" i="1" s="1"/>
  <c r="AA716" i="1"/>
  <c r="AC716" i="1" s="1"/>
  <c r="AA715" i="1"/>
  <c r="AC715" i="1" s="1"/>
  <c r="AA714" i="1"/>
  <c r="AC714" i="1" s="1"/>
  <c r="AA713" i="1"/>
  <c r="AC713" i="1" s="1"/>
  <c r="AA712" i="1"/>
  <c r="AC712" i="1" s="1"/>
  <c r="AA711" i="1"/>
  <c r="AC711" i="1" s="1"/>
  <c r="AA710" i="1"/>
  <c r="AC710" i="1" s="1"/>
  <c r="AA709" i="1"/>
  <c r="AC709" i="1" s="1"/>
  <c r="AA708" i="1"/>
  <c r="AC708" i="1" s="1"/>
  <c r="AA707" i="1"/>
  <c r="AC707" i="1" s="1"/>
  <c r="AA706" i="1"/>
  <c r="AC706" i="1" s="1"/>
  <c r="AA705" i="1"/>
  <c r="AC705" i="1" s="1"/>
  <c r="AA704" i="1"/>
  <c r="AC704" i="1" s="1"/>
  <c r="AA703" i="1"/>
  <c r="AC703" i="1" s="1"/>
  <c r="AA702" i="1"/>
  <c r="AC702" i="1" s="1"/>
  <c r="AA701" i="1"/>
  <c r="AC701" i="1" s="1"/>
  <c r="AA700" i="1"/>
  <c r="AC700" i="1" s="1"/>
  <c r="AA699" i="1"/>
  <c r="AC699" i="1" s="1"/>
  <c r="AA698" i="1"/>
  <c r="AC698" i="1" s="1"/>
  <c r="AA697" i="1"/>
  <c r="AC697" i="1" s="1"/>
  <c r="AA696" i="1"/>
  <c r="AC696" i="1" s="1"/>
  <c r="AA695" i="1"/>
  <c r="AC695" i="1" s="1"/>
  <c r="AA694" i="1"/>
  <c r="AC694" i="1" s="1"/>
  <c r="AA693" i="1"/>
  <c r="AC693" i="1" s="1"/>
  <c r="AA692" i="1"/>
  <c r="AC692" i="1" s="1"/>
  <c r="AA691" i="1"/>
  <c r="AC691" i="1" s="1"/>
  <c r="AA690" i="1"/>
  <c r="AC690" i="1" s="1"/>
  <c r="AA689" i="1"/>
  <c r="AC689" i="1" s="1"/>
  <c r="AA688" i="1"/>
  <c r="AC688" i="1" s="1"/>
  <c r="AA687" i="1"/>
  <c r="AC687" i="1" s="1"/>
  <c r="AA686" i="1"/>
  <c r="AC686" i="1" s="1"/>
  <c r="AA685" i="1"/>
  <c r="AC685" i="1" s="1"/>
  <c r="AA684" i="1"/>
  <c r="AC684" i="1" s="1"/>
  <c r="AA683" i="1"/>
  <c r="AC683" i="1" s="1"/>
  <c r="AA682" i="1"/>
  <c r="AC682" i="1" s="1"/>
  <c r="AA681" i="1"/>
  <c r="AC681" i="1" s="1"/>
  <c r="AA680" i="1"/>
  <c r="AC680" i="1" s="1"/>
  <c r="AA679" i="1"/>
  <c r="AC679" i="1" s="1"/>
  <c r="AA678" i="1"/>
  <c r="AC678" i="1" s="1"/>
  <c r="AA677" i="1"/>
  <c r="AC677" i="1" s="1"/>
  <c r="AA676" i="1"/>
  <c r="AC676" i="1" s="1"/>
  <c r="AA675" i="1"/>
  <c r="AC675" i="1" s="1"/>
  <c r="AA674" i="1"/>
  <c r="AC674" i="1" s="1"/>
  <c r="AA673" i="1"/>
  <c r="AC673" i="1" s="1"/>
  <c r="AA672" i="1"/>
  <c r="AC672" i="1" s="1"/>
  <c r="AA671" i="1"/>
  <c r="AC671" i="1" s="1"/>
  <c r="AA670" i="1"/>
  <c r="AC670" i="1" s="1"/>
  <c r="AA669" i="1"/>
  <c r="AC669" i="1" s="1"/>
  <c r="AA668" i="1"/>
  <c r="AC668" i="1" s="1"/>
  <c r="AA667" i="1"/>
  <c r="AC667" i="1" s="1"/>
  <c r="AA666" i="1"/>
  <c r="AC666" i="1" s="1"/>
  <c r="AA665" i="1"/>
  <c r="AC665" i="1" s="1"/>
  <c r="AA664" i="1"/>
  <c r="AC664" i="1" s="1"/>
  <c r="AA663" i="1"/>
  <c r="AC663" i="1" s="1"/>
  <c r="AA662" i="1"/>
  <c r="AC662" i="1" s="1"/>
  <c r="AA661" i="1"/>
  <c r="AC661" i="1" s="1"/>
  <c r="AA660" i="1"/>
  <c r="AC660" i="1" s="1"/>
  <c r="AA659" i="1"/>
  <c r="AC659" i="1" s="1"/>
  <c r="AA658" i="1"/>
  <c r="AC658" i="1" s="1"/>
  <c r="AA657" i="1"/>
  <c r="AC657" i="1" s="1"/>
  <c r="AA656" i="1"/>
  <c r="AC656" i="1" s="1"/>
  <c r="AA655" i="1"/>
  <c r="AC655" i="1" s="1"/>
  <c r="AA654" i="1"/>
  <c r="AC654" i="1" s="1"/>
  <c r="AA653" i="1"/>
  <c r="AC653" i="1" s="1"/>
  <c r="AA652" i="1"/>
  <c r="AC652" i="1" s="1"/>
  <c r="AA651" i="1"/>
  <c r="AC651" i="1" s="1"/>
  <c r="AA650" i="1"/>
  <c r="AC650" i="1" s="1"/>
  <c r="AA649" i="1"/>
  <c r="AC649" i="1" s="1"/>
  <c r="AA648" i="1"/>
  <c r="AC648" i="1" s="1"/>
  <c r="AA647" i="1"/>
  <c r="AC647" i="1" s="1"/>
  <c r="AA646" i="1"/>
  <c r="AC646" i="1" s="1"/>
  <c r="AA645" i="1"/>
  <c r="AC645" i="1" s="1"/>
  <c r="AA644" i="1"/>
  <c r="AC644" i="1" s="1"/>
  <c r="AA643" i="1"/>
  <c r="AC643" i="1" s="1"/>
  <c r="AA642" i="1"/>
  <c r="AC642" i="1" s="1"/>
  <c r="AA641" i="1"/>
  <c r="AC641" i="1" s="1"/>
  <c r="AA640" i="1"/>
  <c r="AC640" i="1" s="1"/>
  <c r="AA639" i="1"/>
  <c r="AC639" i="1" s="1"/>
  <c r="AA638" i="1"/>
  <c r="AC638" i="1" s="1"/>
  <c r="AA637" i="1"/>
  <c r="AC637" i="1" s="1"/>
  <c r="AA636" i="1"/>
  <c r="AC636" i="1" s="1"/>
  <c r="AA635" i="1"/>
  <c r="AC635" i="1" s="1"/>
  <c r="AA634" i="1"/>
  <c r="AC634" i="1" s="1"/>
  <c r="AA633" i="1"/>
  <c r="AC633" i="1" s="1"/>
  <c r="AA632" i="1"/>
  <c r="AC632" i="1" s="1"/>
  <c r="AA631" i="1"/>
  <c r="AC631" i="1" s="1"/>
  <c r="AA630" i="1"/>
  <c r="AC630" i="1" s="1"/>
  <c r="AA629" i="1"/>
  <c r="AC629" i="1" s="1"/>
  <c r="AA628" i="1"/>
  <c r="AC628" i="1" s="1"/>
  <c r="AA627" i="1"/>
  <c r="AC627" i="1" s="1"/>
  <c r="AA626" i="1"/>
  <c r="AC626" i="1" s="1"/>
  <c r="AA625" i="1"/>
  <c r="AC625" i="1" s="1"/>
  <c r="AA624" i="1"/>
  <c r="AC624" i="1" s="1"/>
  <c r="AA623" i="1"/>
  <c r="AC623" i="1" s="1"/>
  <c r="AA622" i="1"/>
  <c r="AC622" i="1" s="1"/>
  <c r="AA621" i="1"/>
  <c r="AC621" i="1" s="1"/>
  <c r="AA620" i="1"/>
  <c r="AC620" i="1" s="1"/>
  <c r="AA619" i="1"/>
  <c r="AC619" i="1" s="1"/>
  <c r="AA618" i="1"/>
  <c r="AC618" i="1" s="1"/>
  <c r="AA617" i="1"/>
  <c r="AC617" i="1" s="1"/>
  <c r="AA616" i="1"/>
  <c r="AC616" i="1" s="1"/>
  <c r="AA615" i="1"/>
  <c r="AC615" i="1" s="1"/>
  <c r="AA614" i="1"/>
  <c r="AC614" i="1" s="1"/>
  <c r="AA613" i="1"/>
  <c r="AC613" i="1" s="1"/>
  <c r="AA612" i="1"/>
  <c r="AC612" i="1" s="1"/>
  <c r="AA611" i="1"/>
  <c r="AC611" i="1" s="1"/>
  <c r="AA610" i="1"/>
  <c r="AC610" i="1" s="1"/>
  <c r="AA609" i="1"/>
  <c r="AC609" i="1" s="1"/>
  <c r="AA608" i="1"/>
  <c r="AC608" i="1" s="1"/>
  <c r="AA607" i="1"/>
  <c r="AC607" i="1" s="1"/>
  <c r="AA606" i="1"/>
  <c r="AC606" i="1" s="1"/>
  <c r="AA605" i="1"/>
  <c r="AC605" i="1" s="1"/>
  <c r="AA604" i="1"/>
  <c r="AC604" i="1" s="1"/>
  <c r="AA603" i="1"/>
  <c r="AC603" i="1" s="1"/>
  <c r="AA602" i="1"/>
  <c r="AC602" i="1" s="1"/>
  <c r="AA601" i="1"/>
  <c r="AC601" i="1" s="1"/>
  <c r="AA600" i="1"/>
  <c r="AC600" i="1" s="1"/>
  <c r="AA599" i="1"/>
  <c r="AC599" i="1" s="1"/>
  <c r="AA598" i="1"/>
  <c r="AC598" i="1" s="1"/>
  <c r="AA597" i="1"/>
  <c r="AC597" i="1" s="1"/>
  <c r="AA596" i="1"/>
  <c r="AC596" i="1" s="1"/>
  <c r="AA595" i="1"/>
  <c r="AC595" i="1" s="1"/>
  <c r="AA594" i="1"/>
  <c r="AC594" i="1" s="1"/>
  <c r="AA593" i="1"/>
  <c r="AC593" i="1" s="1"/>
  <c r="AA592" i="1"/>
  <c r="AC592" i="1" s="1"/>
  <c r="AA591" i="1"/>
  <c r="AC591" i="1" s="1"/>
  <c r="AA590" i="1"/>
  <c r="AC590" i="1" s="1"/>
  <c r="AA589" i="1"/>
  <c r="AC589" i="1" s="1"/>
  <c r="AA588" i="1"/>
  <c r="AC588" i="1" s="1"/>
  <c r="AA587" i="1"/>
  <c r="AC587" i="1" s="1"/>
  <c r="AA586" i="1"/>
  <c r="AC586" i="1" s="1"/>
  <c r="AA585" i="1"/>
  <c r="AC585" i="1" s="1"/>
  <c r="AA584" i="1"/>
  <c r="AC584" i="1" s="1"/>
  <c r="AA583" i="1"/>
  <c r="AC583" i="1" s="1"/>
  <c r="AA582" i="1"/>
  <c r="AC582" i="1" s="1"/>
  <c r="AA581" i="1"/>
  <c r="AC581" i="1" s="1"/>
  <c r="AA580" i="1"/>
  <c r="AC580" i="1" s="1"/>
  <c r="AA579" i="1"/>
  <c r="AC579" i="1" s="1"/>
  <c r="AA578" i="1"/>
  <c r="AC578" i="1" s="1"/>
  <c r="AA577" i="1"/>
  <c r="AC577" i="1" s="1"/>
  <c r="AA576" i="1"/>
  <c r="AC576" i="1" s="1"/>
  <c r="AA575" i="1"/>
  <c r="AC575" i="1" s="1"/>
  <c r="AA574" i="1"/>
  <c r="AC574" i="1" s="1"/>
  <c r="AA573" i="1"/>
  <c r="AC573" i="1" s="1"/>
  <c r="AA572" i="1"/>
  <c r="AC572" i="1" s="1"/>
  <c r="AA571" i="1"/>
  <c r="AC571" i="1" s="1"/>
  <c r="AA570" i="1"/>
  <c r="AC570" i="1" s="1"/>
  <c r="AA569" i="1"/>
  <c r="AC569" i="1" s="1"/>
  <c r="AA568" i="1"/>
  <c r="AC568" i="1" s="1"/>
  <c r="AA567" i="1"/>
  <c r="AC567" i="1" s="1"/>
  <c r="AA566" i="1"/>
  <c r="AC566" i="1" s="1"/>
  <c r="AA565" i="1"/>
  <c r="AC565" i="1" s="1"/>
  <c r="AA564" i="1"/>
  <c r="AC564" i="1" s="1"/>
  <c r="AA563" i="1"/>
  <c r="AC563" i="1" s="1"/>
  <c r="AA562" i="1"/>
  <c r="AC562" i="1" s="1"/>
  <c r="AA561" i="1"/>
  <c r="AC561" i="1" s="1"/>
  <c r="AA560" i="1"/>
  <c r="AC560" i="1" s="1"/>
  <c r="AA559" i="1"/>
  <c r="AC559" i="1" s="1"/>
  <c r="AA558" i="1"/>
  <c r="AC558" i="1" s="1"/>
  <c r="AA557" i="1"/>
  <c r="AC557" i="1" s="1"/>
  <c r="AA556" i="1"/>
  <c r="AC556" i="1" s="1"/>
  <c r="AA555" i="1"/>
  <c r="AC555" i="1" s="1"/>
  <c r="AA554" i="1"/>
  <c r="AC554" i="1" s="1"/>
  <c r="AA553" i="1"/>
  <c r="AC553" i="1" s="1"/>
  <c r="AA552" i="1"/>
  <c r="AC552" i="1" s="1"/>
  <c r="AA551" i="1"/>
  <c r="AC551" i="1" s="1"/>
  <c r="AA550" i="1"/>
  <c r="AC550" i="1" s="1"/>
  <c r="AA549" i="1"/>
  <c r="AC549" i="1" s="1"/>
  <c r="AA548" i="1"/>
  <c r="AC548" i="1" s="1"/>
  <c r="AA547" i="1"/>
  <c r="AC547" i="1" s="1"/>
  <c r="AA546" i="1"/>
  <c r="AC546" i="1" s="1"/>
  <c r="AA545" i="1"/>
  <c r="AC545" i="1" s="1"/>
  <c r="AA544" i="1"/>
  <c r="AC544" i="1" s="1"/>
  <c r="AA543" i="1"/>
  <c r="AC543" i="1" s="1"/>
  <c r="AA542" i="1"/>
  <c r="AC542" i="1" s="1"/>
  <c r="AA541" i="1"/>
  <c r="AC541" i="1" s="1"/>
  <c r="AA540" i="1"/>
  <c r="AC540" i="1" s="1"/>
  <c r="AA539" i="1"/>
  <c r="AC539" i="1" s="1"/>
  <c r="AA538" i="1"/>
  <c r="AC538" i="1" s="1"/>
  <c r="AA537" i="1"/>
  <c r="AC537" i="1" s="1"/>
  <c r="AA536" i="1"/>
  <c r="AC536" i="1" s="1"/>
  <c r="AA535" i="1"/>
  <c r="AC535" i="1" s="1"/>
  <c r="AA534" i="1"/>
  <c r="AC534" i="1" s="1"/>
  <c r="AA533" i="1"/>
  <c r="AC533" i="1" s="1"/>
  <c r="AA532" i="1"/>
  <c r="AC532" i="1" s="1"/>
  <c r="AA531" i="1"/>
  <c r="AC531" i="1" s="1"/>
  <c r="AA530" i="1"/>
  <c r="AC530" i="1" s="1"/>
  <c r="AA529" i="1"/>
  <c r="AC529" i="1" s="1"/>
  <c r="AA528" i="1"/>
  <c r="AC528" i="1" s="1"/>
  <c r="AA527" i="1"/>
  <c r="AC527" i="1" s="1"/>
  <c r="AA526" i="1"/>
  <c r="AC526" i="1" s="1"/>
  <c r="AA525" i="1"/>
  <c r="AC525" i="1" s="1"/>
  <c r="AA524" i="1"/>
  <c r="AC524" i="1" s="1"/>
  <c r="AA523" i="1"/>
  <c r="AC523" i="1" s="1"/>
  <c r="AA522" i="1"/>
  <c r="AC522" i="1" s="1"/>
  <c r="AA521" i="1"/>
  <c r="AC521" i="1" s="1"/>
  <c r="AA520" i="1"/>
  <c r="AC520" i="1" s="1"/>
  <c r="AA519" i="1"/>
  <c r="AC519" i="1" s="1"/>
  <c r="AA518" i="1"/>
  <c r="AC518" i="1" s="1"/>
  <c r="AA517" i="1"/>
  <c r="AC517" i="1" s="1"/>
  <c r="AA516" i="1"/>
  <c r="AC516" i="1" s="1"/>
  <c r="AA515" i="1"/>
  <c r="AC515" i="1" s="1"/>
  <c r="AA514" i="1"/>
  <c r="AC514" i="1" s="1"/>
  <c r="AA513" i="1"/>
  <c r="AC513" i="1" s="1"/>
  <c r="AA512" i="1"/>
  <c r="AC512" i="1" s="1"/>
  <c r="AA511" i="1"/>
  <c r="AC511" i="1" s="1"/>
  <c r="AA510" i="1"/>
  <c r="AC510" i="1" s="1"/>
  <c r="AA509" i="1"/>
  <c r="AC509" i="1" s="1"/>
  <c r="AA508" i="1"/>
  <c r="AC508" i="1" s="1"/>
  <c r="AA507" i="1"/>
  <c r="AC507" i="1" s="1"/>
  <c r="AA506" i="1"/>
  <c r="AC506" i="1" s="1"/>
  <c r="AA505" i="1"/>
  <c r="AC505" i="1" s="1"/>
  <c r="AA504" i="1"/>
  <c r="AC504" i="1" s="1"/>
  <c r="AA503" i="1"/>
  <c r="AC503" i="1" s="1"/>
  <c r="AA502" i="1"/>
  <c r="AC502" i="1" s="1"/>
  <c r="AA501" i="1"/>
  <c r="AC501" i="1" s="1"/>
  <c r="AA500" i="1"/>
  <c r="AC500" i="1" s="1"/>
  <c r="AA499" i="1"/>
  <c r="AC499" i="1" s="1"/>
  <c r="AA498" i="1"/>
  <c r="AC498" i="1" s="1"/>
  <c r="AA497" i="1"/>
  <c r="AC497" i="1" s="1"/>
  <c r="AA496" i="1"/>
  <c r="AC496" i="1" s="1"/>
  <c r="AA495" i="1"/>
  <c r="AC495" i="1" s="1"/>
  <c r="AA494" i="1"/>
  <c r="AC494" i="1" s="1"/>
  <c r="AA493" i="1"/>
  <c r="AC493" i="1" s="1"/>
  <c r="AA492" i="1"/>
  <c r="AC492" i="1" s="1"/>
  <c r="AA491" i="1"/>
  <c r="AC491" i="1" s="1"/>
  <c r="AA490" i="1"/>
  <c r="AC490" i="1" s="1"/>
  <c r="AA489" i="1"/>
  <c r="AC489" i="1" s="1"/>
  <c r="AA488" i="1"/>
  <c r="AC488" i="1" s="1"/>
  <c r="AA487" i="1"/>
  <c r="AC487" i="1" s="1"/>
  <c r="AA486" i="1"/>
  <c r="AC486" i="1" s="1"/>
  <c r="AA485" i="1"/>
  <c r="AC485" i="1" s="1"/>
  <c r="AA484" i="1"/>
  <c r="AC484" i="1" s="1"/>
  <c r="AA483" i="1"/>
  <c r="AC483" i="1" s="1"/>
  <c r="AA482" i="1"/>
  <c r="AC482" i="1" s="1"/>
  <c r="AA481" i="1"/>
  <c r="AC481" i="1" s="1"/>
  <c r="AA480" i="1"/>
  <c r="AC480" i="1" s="1"/>
  <c r="AA479" i="1"/>
  <c r="AC479" i="1" s="1"/>
  <c r="AA478" i="1"/>
  <c r="AC478" i="1" s="1"/>
  <c r="AA477" i="1"/>
  <c r="AC477" i="1" s="1"/>
  <c r="AA476" i="1"/>
  <c r="AC476" i="1" s="1"/>
  <c r="AA475" i="1"/>
  <c r="AC475" i="1" s="1"/>
  <c r="AA474" i="1"/>
  <c r="AC474" i="1" s="1"/>
  <c r="AA473" i="1"/>
  <c r="AC473" i="1" s="1"/>
  <c r="AA472" i="1"/>
  <c r="AC472" i="1" s="1"/>
  <c r="AA471" i="1"/>
  <c r="AC471" i="1" s="1"/>
  <c r="AA470" i="1"/>
  <c r="AC470" i="1" s="1"/>
  <c r="AA469" i="1"/>
  <c r="AC469" i="1" s="1"/>
  <c r="AA468" i="1"/>
  <c r="AC468" i="1" s="1"/>
  <c r="AA467" i="1"/>
  <c r="AC467" i="1" s="1"/>
  <c r="AA466" i="1"/>
  <c r="AC466" i="1" s="1"/>
  <c r="AA465" i="1"/>
  <c r="AC465" i="1" s="1"/>
  <c r="AA464" i="1"/>
  <c r="AC464" i="1" s="1"/>
  <c r="AA463" i="1"/>
  <c r="AC463" i="1" s="1"/>
  <c r="AA462" i="1"/>
  <c r="AC462" i="1" s="1"/>
  <c r="AA461" i="1"/>
  <c r="AC461" i="1" s="1"/>
  <c r="AA460" i="1"/>
  <c r="AC460" i="1" s="1"/>
  <c r="AA459" i="1"/>
  <c r="AC459" i="1" s="1"/>
  <c r="AA458" i="1"/>
  <c r="AC458" i="1" s="1"/>
  <c r="AA457" i="1"/>
  <c r="AC457" i="1" s="1"/>
  <c r="AA456" i="1"/>
  <c r="AC456" i="1" s="1"/>
  <c r="AA455" i="1"/>
  <c r="AC455" i="1" s="1"/>
  <c r="AA454" i="1"/>
  <c r="AC454" i="1" s="1"/>
  <c r="AA453" i="1"/>
  <c r="AC453" i="1" s="1"/>
  <c r="AA452" i="1"/>
  <c r="AC452" i="1" s="1"/>
  <c r="AA451" i="1"/>
  <c r="AC451" i="1" s="1"/>
  <c r="AA450" i="1"/>
  <c r="AC450" i="1" s="1"/>
  <c r="AA449" i="1"/>
  <c r="AC449" i="1" s="1"/>
  <c r="AA448" i="1"/>
  <c r="AC448" i="1" s="1"/>
  <c r="AA447" i="1"/>
  <c r="AC447" i="1" s="1"/>
  <c r="AA446" i="1"/>
  <c r="AC446" i="1" s="1"/>
  <c r="AA445" i="1"/>
  <c r="AC445" i="1" s="1"/>
  <c r="AA444" i="1"/>
  <c r="AC444" i="1" s="1"/>
  <c r="AA443" i="1"/>
  <c r="AC443" i="1" s="1"/>
  <c r="AA442" i="1"/>
  <c r="AC442" i="1" s="1"/>
  <c r="AA441" i="1"/>
  <c r="AC441" i="1" s="1"/>
  <c r="AA440" i="1"/>
  <c r="AC440" i="1" s="1"/>
  <c r="AA439" i="1"/>
  <c r="AC439" i="1" s="1"/>
  <c r="AA438" i="1"/>
  <c r="AC438" i="1" s="1"/>
  <c r="AA437" i="1"/>
  <c r="AC437" i="1" s="1"/>
  <c r="AA436" i="1"/>
  <c r="AC436" i="1" s="1"/>
  <c r="AA435" i="1"/>
  <c r="AC435" i="1" s="1"/>
  <c r="AA434" i="1"/>
  <c r="AC434" i="1" s="1"/>
  <c r="AA433" i="1"/>
  <c r="AC433" i="1" s="1"/>
  <c r="AA432" i="1"/>
  <c r="AC432" i="1" s="1"/>
  <c r="AA431" i="1"/>
  <c r="AC431" i="1" s="1"/>
  <c r="AA430" i="1"/>
  <c r="AC430" i="1" s="1"/>
  <c r="AA429" i="1"/>
  <c r="AC429" i="1" s="1"/>
  <c r="AA428" i="1"/>
  <c r="AC428" i="1" s="1"/>
  <c r="AA427" i="1"/>
  <c r="AC427" i="1" s="1"/>
  <c r="AA426" i="1"/>
  <c r="AC426" i="1" s="1"/>
  <c r="AA425" i="1"/>
  <c r="AC425" i="1" s="1"/>
  <c r="AA424" i="1"/>
  <c r="AC424" i="1" s="1"/>
  <c r="AA423" i="1"/>
  <c r="AC423" i="1" s="1"/>
  <c r="AA422" i="1"/>
  <c r="AC422" i="1" s="1"/>
  <c r="AA421" i="1"/>
  <c r="AC421" i="1" s="1"/>
  <c r="AA420" i="1"/>
  <c r="AC420" i="1" s="1"/>
  <c r="AA419" i="1"/>
  <c r="AC419" i="1" s="1"/>
  <c r="AA418" i="1"/>
  <c r="AC418" i="1" s="1"/>
  <c r="AA417" i="1"/>
  <c r="AC417" i="1" s="1"/>
  <c r="AA416" i="1"/>
  <c r="AC416" i="1" s="1"/>
  <c r="AA415" i="1"/>
  <c r="AC415" i="1" s="1"/>
  <c r="AA414" i="1"/>
  <c r="AC414" i="1" s="1"/>
  <c r="AA413" i="1"/>
  <c r="AC413" i="1" s="1"/>
  <c r="AA412" i="1"/>
  <c r="AC412" i="1" s="1"/>
  <c r="AA411" i="1"/>
  <c r="AC411" i="1" s="1"/>
  <c r="AA410" i="1"/>
  <c r="AC410" i="1" s="1"/>
  <c r="AA409" i="1"/>
  <c r="AC409" i="1" s="1"/>
  <c r="AA408" i="1"/>
  <c r="AC408" i="1" s="1"/>
  <c r="AA407" i="1"/>
  <c r="AC407" i="1" s="1"/>
  <c r="AA406" i="1"/>
  <c r="AC406" i="1" s="1"/>
  <c r="AA405" i="1"/>
  <c r="AC405" i="1" s="1"/>
  <c r="AA404" i="1"/>
  <c r="AC404" i="1" s="1"/>
  <c r="AA403" i="1"/>
  <c r="AC403" i="1" s="1"/>
  <c r="AA402" i="1"/>
  <c r="AC402" i="1" s="1"/>
  <c r="AA401" i="1"/>
  <c r="AC401" i="1" s="1"/>
  <c r="AA400" i="1"/>
  <c r="AC400" i="1" s="1"/>
  <c r="AA399" i="1"/>
  <c r="AC399" i="1" s="1"/>
  <c r="AA398" i="1"/>
  <c r="AC398" i="1" s="1"/>
  <c r="AA397" i="1"/>
  <c r="AC397" i="1" s="1"/>
  <c r="AA396" i="1"/>
  <c r="AC396" i="1" s="1"/>
  <c r="AA395" i="1"/>
  <c r="AC395" i="1" s="1"/>
  <c r="AA394" i="1"/>
  <c r="AC394" i="1" s="1"/>
  <c r="AA393" i="1"/>
  <c r="AC393" i="1" s="1"/>
  <c r="AA392" i="1"/>
  <c r="AC392" i="1" s="1"/>
  <c r="AA391" i="1"/>
  <c r="AC391" i="1" s="1"/>
  <c r="AA390" i="1"/>
  <c r="AC390" i="1" s="1"/>
  <c r="AA389" i="1"/>
  <c r="AC389" i="1" s="1"/>
  <c r="AA388" i="1"/>
  <c r="AC388" i="1" s="1"/>
  <c r="AA387" i="1"/>
  <c r="AC387" i="1" s="1"/>
  <c r="AA386" i="1"/>
  <c r="AC386" i="1" s="1"/>
  <c r="AA385" i="1"/>
  <c r="AC385" i="1" s="1"/>
  <c r="AA384" i="1"/>
  <c r="AC384" i="1" s="1"/>
  <c r="AA383" i="1"/>
  <c r="AC383" i="1" s="1"/>
  <c r="AA382" i="1"/>
  <c r="AC382" i="1" s="1"/>
  <c r="AA381" i="1"/>
  <c r="AC381" i="1" s="1"/>
  <c r="AA380" i="1"/>
  <c r="AC380" i="1" s="1"/>
  <c r="AA379" i="1"/>
  <c r="AC379" i="1" s="1"/>
  <c r="AA378" i="1"/>
  <c r="AC378" i="1" s="1"/>
  <c r="AA377" i="1"/>
  <c r="AC377" i="1" s="1"/>
  <c r="AA376" i="1"/>
  <c r="AC376" i="1" s="1"/>
  <c r="AA375" i="1"/>
  <c r="AC375" i="1" s="1"/>
  <c r="AA374" i="1"/>
  <c r="AC374" i="1" s="1"/>
  <c r="AA373" i="1"/>
  <c r="AC373" i="1" s="1"/>
  <c r="AA372" i="1"/>
  <c r="AC372" i="1" s="1"/>
  <c r="AA371" i="1"/>
  <c r="AC371" i="1" s="1"/>
  <c r="AA370" i="1"/>
  <c r="AC370" i="1" s="1"/>
  <c r="AA369" i="1"/>
  <c r="AC369" i="1" s="1"/>
  <c r="AA368" i="1"/>
  <c r="AC368" i="1" s="1"/>
  <c r="AA367" i="1"/>
  <c r="AC367" i="1" s="1"/>
  <c r="AA366" i="1"/>
  <c r="AC366" i="1" s="1"/>
  <c r="AA365" i="1"/>
  <c r="AC365" i="1" s="1"/>
  <c r="AA364" i="1"/>
  <c r="AC364" i="1" s="1"/>
  <c r="AA363" i="1"/>
  <c r="AC363" i="1" s="1"/>
  <c r="AA362" i="1"/>
  <c r="AC362" i="1" s="1"/>
  <c r="AA361" i="1"/>
  <c r="AC361" i="1" s="1"/>
  <c r="AA360" i="1"/>
  <c r="AC360" i="1" s="1"/>
  <c r="AA359" i="1"/>
  <c r="AC359" i="1" s="1"/>
  <c r="AA358" i="1"/>
  <c r="AC358" i="1" s="1"/>
  <c r="AA357" i="1"/>
  <c r="AC357" i="1" s="1"/>
  <c r="AA356" i="1"/>
  <c r="AC356" i="1" s="1"/>
  <c r="AA355" i="1"/>
  <c r="AC355" i="1" s="1"/>
  <c r="AA354" i="1"/>
  <c r="AC354" i="1" s="1"/>
  <c r="AA353" i="1"/>
  <c r="AC353" i="1" s="1"/>
  <c r="AA352" i="1"/>
  <c r="AC352" i="1" s="1"/>
  <c r="AA351" i="1"/>
  <c r="AC351" i="1" s="1"/>
  <c r="AA350" i="1"/>
  <c r="AC350" i="1" s="1"/>
  <c r="AA349" i="1"/>
  <c r="AC349" i="1" s="1"/>
  <c r="AA348" i="1"/>
  <c r="AC348" i="1" s="1"/>
  <c r="AA347" i="1"/>
  <c r="AC347" i="1" s="1"/>
  <c r="AA346" i="1"/>
  <c r="AC346" i="1" s="1"/>
  <c r="AA345" i="1"/>
  <c r="AC345" i="1" s="1"/>
  <c r="AA344" i="1"/>
  <c r="AC344" i="1" s="1"/>
  <c r="AA343" i="1"/>
  <c r="AC343" i="1" s="1"/>
  <c r="AA342" i="1"/>
  <c r="AC342" i="1" s="1"/>
  <c r="AA341" i="1"/>
  <c r="AC341" i="1" s="1"/>
  <c r="AA340" i="1"/>
  <c r="AC340" i="1" s="1"/>
  <c r="AA339" i="1"/>
  <c r="AC339" i="1" s="1"/>
  <c r="AA338" i="1"/>
  <c r="AC338" i="1" s="1"/>
  <c r="AA337" i="1"/>
  <c r="AC337" i="1" s="1"/>
  <c r="AA336" i="1"/>
  <c r="AC336" i="1" s="1"/>
  <c r="AA335" i="1"/>
  <c r="AC335" i="1" s="1"/>
  <c r="AA334" i="1"/>
  <c r="AC334" i="1" s="1"/>
  <c r="AA333" i="1"/>
  <c r="AC333" i="1" s="1"/>
  <c r="AA332" i="1"/>
  <c r="AC332" i="1" s="1"/>
  <c r="AA331" i="1"/>
  <c r="AC331" i="1" s="1"/>
  <c r="AA330" i="1"/>
  <c r="AC330" i="1" s="1"/>
  <c r="AA329" i="1"/>
  <c r="AC329" i="1" s="1"/>
  <c r="AA328" i="1"/>
  <c r="AC328" i="1" s="1"/>
  <c r="AA327" i="1"/>
  <c r="AC327" i="1" s="1"/>
  <c r="AA326" i="1"/>
  <c r="AC326" i="1" s="1"/>
  <c r="AA325" i="1"/>
  <c r="AC325" i="1" s="1"/>
  <c r="AA324" i="1"/>
  <c r="AC324" i="1" s="1"/>
  <c r="AA323" i="1"/>
  <c r="AC323" i="1" s="1"/>
  <c r="AA322" i="1"/>
  <c r="AC322" i="1" s="1"/>
  <c r="AA321" i="1"/>
  <c r="AC321" i="1" s="1"/>
  <c r="AA320" i="1"/>
  <c r="AC320" i="1" s="1"/>
  <c r="AA319" i="1"/>
  <c r="AC319" i="1" s="1"/>
  <c r="AA318" i="1"/>
  <c r="AC318" i="1" s="1"/>
  <c r="AA317" i="1"/>
  <c r="AC317" i="1" s="1"/>
  <c r="AA316" i="1"/>
  <c r="AC316" i="1" s="1"/>
  <c r="AA315" i="1"/>
  <c r="AC315" i="1" s="1"/>
  <c r="AA314" i="1"/>
  <c r="AC314" i="1" s="1"/>
  <c r="AA313" i="1"/>
  <c r="AC313" i="1" s="1"/>
  <c r="AA312" i="1"/>
  <c r="AC312" i="1" s="1"/>
  <c r="AA311" i="1"/>
  <c r="AC311" i="1" s="1"/>
  <c r="AA310" i="1"/>
  <c r="AC310" i="1" s="1"/>
  <c r="AA309" i="1"/>
  <c r="AC309" i="1" s="1"/>
  <c r="AA308" i="1"/>
  <c r="AC308" i="1" s="1"/>
  <c r="AA307" i="1"/>
  <c r="AC307" i="1" s="1"/>
  <c r="AA306" i="1"/>
  <c r="AC306" i="1" s="1"/>
  <c r="AA305" i="1"/>
  <c r="AC305" i="1" s="1"/>
  <c r="AA304" i="1"/>
  <c r="AC304" i="1" s="1"/>
  <c r="AA303" i="1"/>
  <c r="AC303" i="1" s="1"/>
  <c r="AA302" i="1"/>
  <c r="AC302" i="1" s="1"/>
  <c r="AA301" i="1"/>
  <c r="AC301" i="1" s="1"/>
  <c r="AA300" i="1"/>
  <c r="AC300" i="1" s="1"/>
  <c r="AA299" i="1"/>
  <c r="AC299" i="1" s="1"/>
  <c r="AA298" i="1"/>
  <c r="AC298" i="1" s="1"/>
  <c r="AA297" i="1"/>
  <c r="AC297" i="1" s="1"/>
  <c r="AA296" i="1"/>
  <c r="AC296" i="1" s="1"/>
  <c r="AA295" i="1"/>
  <c r="AC295" i="1" s="1"/>
  <c r="AA294" i="1"/>
  <c r="AC294" i="1" s="1"/>
  <c r="AA293" i="1"/>
  <c r="AC293" i="1" s="1"/>
  <c r="AA292" i="1"/>
  <c r="AC292" i="1" s="1"/>
  <c r="AA291" i="1"/>
  <c r="AC291" i="1" s="1"/>
  <c r="AA290" i="1"/>
  <c r="AC290" i="1" s="1"/>
  <c r="AA289" i="1"/>
  <c r="AC289" i="1" s="1"/>
  <c r="AA288" i="1"/>
  <c r="AC288" i="1" s="1"/>
  <c r="AA287" i="1"/>
  <c r="AC287" i="1" s="1"/>
  <c r="AA286" i="1"/>
  <c r="AC286" i="1" s="1"/>
  <c r="AA285" i="1"/>
  <c r="AC285" i="1" s="1"/>
  <c r="AA284" i="1"/>
  <c r="AC284" i="1" s="1"/>
  <c r="AA283" i="1"/>
  <c r="AC283" i="1" s="1"/>
  <c r="AA282" i="1"/>
  <c r="AC282" i="1" s="1"/>
  <c r="AA281" i="1"/>
  <c r="AC281" i="1" s="1"/>
  <c r="AA280" i="1"/>
  <c r="AC280" i="1" s="1"/>
  <c r="AA279" i="1"/>
  <c r="AC279" i="1" s="1"/>
  <c r="AA278" i="1"/>
  <c r="AC278" i="1" s="1"/>
  <c r="AA277" i="1"/>
  <c r="AC277" i="1" s="1"/>
  <c r="AA276" i="1"/>
  <c r="AC276" i="1" s="1"/>
  <c r="AA275" i="1"/>
  <c r="AC275" i="1" s="1"/>
  <c r="AA274" i="1"/>
  <c r="AC274" i="1" s="1"/>
  <c r="AA273" i="1"/>
  <c r="AC273" i="1" s="1"/>
  <c r="AA272" i="1"/>
  <c r="AC272" i="1" s="1"/>
  <c r="AA271" i="1"/>
  <c r="AC271" i="1" s="1"/>
  <c r="AA270" i="1"/>
  <c r="AC270" i="1" s="1"/>
  <c r="AA269" i="1"/>
  <c r="AC269" i="1" s="1"/>
  <c r="AA268" i="1"/>
  <c r="AC268" i="1" s="1"/>
  <c r="AA267" i="1"/>
  <c r="AC267" i="1" s="1"/>
  <c r="AA266" i="1"/>
  <c r="AC266" i="1" s="1"/>
  <c r="AA265" i="1"/>
  <c r="AC265" i="1" s="1"/>
  <c r="AA264" i="1"/>
  <c r="AC264" i="1" s="1"/>
  <c r="AA263" i="1"/>
  <c r="AC263" i="1" s="1"/>
  <c r="AA262" i="1"/>
  <c r="AC262" i="1" s="1"/>
  <c r="AA261" i="1"/>
  <c r="AC261" i="1" s="1"/>
  <c r="AA260" i="1"/>
  <c r="AC260" i="1" s="1"/>
  <c r="AA259" i="1"/>
  <c r="AC259" i="1" s="1"/>
  <c r="AA258" i="1"/>
  <c r="AC258" i="1" s="1"/>
  <c r="AA257" i="1"/>
  <c r="AC257" i="1" s="1"/>
  <c r="AA256" i="1"/>
  <c r="AC256" i="1" s="1"/>
  <c r="AA255" i="1"/>
  <c r="AC255" i="1" s="1"/>
  <c r="AA254" i="1"/>
  <c r="AC254" i="1" s="1"/>
  <c r="AA253" i="1"/>
  <c r="AC253" i="1" s="1"/>
  <c r="AA252" i="1"/>
  <c r="AC252" i="1" s="1"/>
  <c r="AA251" i="1"/>
  <c r="AC251" i="1" s="1"/>
  <c r="AA250" i="1"/>
  <c r="AC250" i="1" s="1"/>
  <c r="AA249" i="1"/>
  <c r="AC249" i="1" s="1"/>
  <c r="AA248" i="1"/>
  <c r="AC248" i="1" s="1"/>
  <c r="AA247" i="1"/>
  <c r="AC247" i="1" s="1"/>
  <c r="AA246" i="1"/>
  <c r="AC246" i="1" s="1"/>
  <c r="AA245" i="1"/>
  <c r="AC245" i="1" s="1"/>
  <c r="AA244" i="1"/>
  <c r="AC244" i="1" s="1"/>
  <c r="AA243" i="1"/>
  <c r="AC243" i="1" s="1"/>
  <c r="AA242" i="1"/>
  <c r="AC242" i="1" s="1"/>
  <c r="AA241" i="1"/>
  <c r="AC241" i="1" s="1"/>
  <c r="AA240" i="1"/>
  <c r="AC240" i="1" s="1"/>
  <c r="AA239" i="1"/>
  <c r="AC239" i="1" s="1"/>
  <c r="AA238" i="1"/>
  <c r="AC238" i="1" s="1"/>
  <c r="AA237" i="1"/>
  <c r="AC237" i="1" s="1"/>
  <c r="AA236" i="1"/>
  <c r="AC236" i="1" s="1"/>
  <c r="AA235" i="1"/>
  <c r="AC235" i="1" s="1"/>
  <c r="AA234" i="1"/>
  <c r="AC234" i="1" s="1"/>
  <c r="AA233" i="1"/>
  <c r="AC233" i="1" s="1"/>
  <c r="AA232" i="1"/>
  <c r="AC232" i="1" s="1"/>
  <c r="AA231" i="1"/>
  <c r="AC231" i="1" s="1"/>
  <c r="AA230" i="1"/>
  <c r="AC230" i="1" s="1"/>
  <c r="AA229" i="1"/>
  <c r="AC229" i="1" s="1"/>
  <c r="AA228" i="1"/>
  <c r="AC228" i="1" s="1"/>
  <c r="AA227" i="1"/>
  <c r="AC227" i="1" s="1"/>
  <c r="AA226" i="1"/>
  <c r="AC226" i="1" s="1"/>
  <c r="AA225" i="1"/>
  <c r="AC225" i="1" s="1"/>
  <c r="AA224" i="1"/>
  <c r="AC224" i="1" s="1"/>
  <c r="AA223" i="1"/>
  <c r="AC223" i="1" s="1"/>
  <c r="AA222" i="1"/>
  <c r="AC222" i="1" s="1"/>
  <c r="AA221" i="1"/>
  <c r="AC221" i="1" s="1"/>
  <c r="AA220" i="1"/>
  <c r="AC220" i="1" s="1"/>
  <c r="AA219" i="1"/>
  <c r="AC219" i="1" s="1"/>
  <c r="AA218" i="1"/>
  <c r="AC218" i="1" s="1"/>
  <c r="AA217" i="1"/>
  <c r="AC217" i="1" s="1"/>
  <c r="AA216" i="1"/>
  <c r="AC216" i="1" s="1"/>
  <c r="AA215" i="1"/>
  <c r="AC215" i="1" s="1"/>
  <c r="AA214" i="1"/>
  <c r="AC214" i="1" s="1"/>
  <c r="AA213" i="1"/>
  <c r="AC213" i="1" s="1"/>
  <c r="AA212" i="1"/>
  <c r="AC212" i="1" s="1"/>
  <c r="AA211" i="1"/>
  <c r="AC211" i="1" s="1"/>
  <c r="AA210" i="1"/>
  <c r="AC210" i="1" s="1"/>
  <c r="AA209" i="1"/>
  <c r="AC209" i="1" s="1"/>
  <c r="AA208" i="1"/>
  <c r="AC208" i="1" s="1"/>
  <c r="AA207" i="1"/>
  <c r="AC207" i="1" s="1"/>
  <c r="AA206" i="1"/>
  <c r="AC206" i="1" s="1"/>
  <c r="AA205" i="1"/>
  <c r="AC205" i="1" s="1"/>
  <c r="AA204" i="1"/>
  <c r="AC204" i="1" s="1"/>
  <c r="AA203" i="1"/>
  <c r="AC203" i="1" s="1"/>
  <c r="AA202" i="1"/>
  <c r="AC202" i="1" s="1"/>
  <c r="AA201" i="1"/>
  <c r="AC201" i="1" s="1"/>
  <c r="AA200" i="1"/>
  <c r="AC200" i="1" s="1"/>
  <c r="AA199" i="1"/>
  <c r="AC199" i="1" s="1"/>
  <c r="AA198" i="1"/>
  <c r="AC198" i="1" s="1"/>
  <c r="AA197" i="1"/>
  <c r="AC197" i="1" s="1"/>
  <c r="AA196" i="1"/>
  <c r="AC196" i="1" s="1"/>
  <c r="AA195" i="1"/>
  <c r="AC195" i="1" s="1"/>
  <c r="AA194" i="1"/>
  <c r="AC194" i="1" s="1"/>
  <c r="AA193" i="1"/>
  <c r="AC193" i="1" s="1"/>
  <c r="AA192" i="1"/>
  <c r="AC192" i="1" s="1"/>
  <c r="AA191" i="1"/>
  <c r="AC191" i="1" s="1"/>
  <c r="AA190" i="1"/>
  <c r="AC190" i="1" s="1"/>
  <c r="AA189" i="1"/>
  <c r="AC189" i="1" s="1"/>
  <c r="AA188" i="1"/>
  <c r="AC188" i="1" s="1"/>
  <c r="AA187" i="1"/>
  <c r="AC187" i="1" s="1"/>
  <c r="AA186" i="1"/>
  <c r="AC186" i="1" s="1"/>
  <c r="AA185" i="1"/>
  <c r="AC185" i="1" s="1"/>
  <c r="AA184" i="1"/>
  <c r="AC184" i="1" s="1"/>
  <c r="AA183" i="1"/>
  <c r="AC183" i="1" s="1"/>
  <c r="AA182" i="1"/>
  <c r="AC182" i="1" s="1"/>
  <c r="AA181" i="1"/>
  <c r="AC181" i="1" s="1"/>
  <c r="AA180" i="1"/>
  <c r="AC180" i="1" s="1"/>
  <c r="AA179" i="1"/>
  <c r="AC179" i="1" s="1"/>
  <c r="AA178" i="1"/>
  <c r="AC178" i="1" s="1"/>
  <c r="AA177" i="1"/>
  <c r="AC177" i="1" s="1"/>
  <c r="AA176" i="1"/>
  <c r="AC176" i="1" s="1"/>
  <c r="AA175" i="1"/>
  <c r="AC175" i="1" s="1"/>
  <c r="AA174" i="1"/>
  <c r="AC174" i="1" s="1"/>
  <c r="AA173" i="1"/>
  <c r="AC173" i="1" s="1"/>
  <c r="AA172" i="1"/>
  <c r="AC172" i="1" s="1"/>
  <c r="AA171" i="1"/>
  <c r="AC171" i="1" s="1"/>
  <c r="AA170" i="1"/>
  <c r="AC170" i="1" s="1"/>
  <c r="AA169" i="1"/>
  <c r="AC169" i="1" s="1"/>
  <c r="AA168" i="1"/>
  <c r="AC168" i="1" s="1"/>
  <c r="AA167" i="1"/>
  <c r="AC167" i="1" s="1"/>
  <c r="AA166" i="1"/>
  <c r="AC166" i="1" s="1"/>
  <c r="AA165" i="1"/>
  <c r="AC165" i="1" s="1"/>
  <c r="AA164" i="1"/>
  <c r="AC164" i="1" s="1"/>
  <c r="AA163" i="1"/>
  <c r="AC163" i="1" s="1"/>
  <c r="AA162" i="1"/>
  <c r="AC162" i="1" s="1"/>
  <c r="AA161" i="1"/>
  <c r="AC161" i="1" s="1"/>
  <c r="AA160" i="1"/>
  <c r="AC160" i="1" s="1"/>
  <c r="AA159" i="1"/>
  <c r="AC159" i="1" s="1"/>
  <c r="AA158" i="1"/>
  <c r="AC158" i="1" s="1"/>
  <c r="AA157" i="1"/>
  <c r="AC157" i="1" s="1"/>
  <c r="AA156" i="1"/>
  <c r="AC156" i="1" s="1"/>
  <c r="AA155" i="1"/>
  <c r="AC155" i="1" s="1"/>
  <c r="AA154" i="1"/>
  <c r="AC154" i="1" s="1"/>
  <c r="AA153" i="1"/>
  <c r="AC153" i="1" s="1"/>
  <c r="AA152" i="1"/>
  <c r="AC152" i="1" s="1"/>
  <c r="AA151" i="1"/>
  <c r="AC151" i="1" s="1"/>
  <c r="AA150" i="1"/>
  <c r="AC150" i="1" s="1"/>
  <c r="AA149" i="1"/>
  <c r="AC149" i="1" s="1"/>
  <c r="AA148" i="1"/>
  <c r="AC148" i="1" s="1"/>
  <c r="AA147" i="1"/>
  <c r="AC147" i="1" s="1"/>
  <c r="AA146" i="1"/>
  <c r="AC146" i="1" s="1"/>
  <c r="AA145" i="1"/>
  <c r="AC145" i="1" s="1"/>
  <c r="AA144" i="1"/>
  <c r="AC144" i="1" s="1"/>
  <c r="AA143" i="1"/>
  <c r="AC143" i="1" s="1"/>
  <c r="AA142" i="1"/>
  <c r="AC142" i="1" s="1"/>
  <c r="AA141" i="1"/>
  <c r="AC141" i="1" s="1"/>
  <c r="AA140" i="1"/>
  <c r="AC140" i="1" s="1"/>
  <c r="AA139" i="1"/>
  <c r="AC139" i="1" s="1"/>
  <c r="AA138" i="1"/>
  <c r="AC138" i="1" s="1"/>
  <c r="AA137" i="1"/>
  <c r="AC137" i="1" s="1"/>
  <c r="AA136" i="1"/>
  <c r="AC136" i="1" s="1"/>
  <c r="AA135" i="1"/>
  <c r="AC135" i="1" s="1"/>
  <c r="AA134" i="1"/>
  <c r="AC134" i="1" s="1"/>
  <c r="AA133" i="1"/>
  <c r="AC133" i="1" s="1"/>
  <c r="AA132" i="1"/>
  <c r="AC132" i="1" s="1"/>
  <c r="AA131" i="1"/>
  <c r="AC131" i="1" s="1"/>
  <c r="AA130" i="1"/>
  <c r="AC130" i="1" s="1"/>
  <c r="AA129" i="1"/>
  <c r="AC129" i="1" s="1"/>
  <c r="AA128" i="1"/>
  <c r="AC128" i="1" s="1"/>
  <c r="AA127" i="1"/>
  <c r="AC127" i="1" s="1"/>
  <c r="AA126" i="1"/>
  <c r="AC126" i="1" s="1"/>
  <c r="AA125" i="1"/>
  <c r="AC125" i="1" s="1"/>
  <c r="AA124" i="1"/>
  <c r="AC124" i="1" s="1"/>
  <c r="AA123" i="1"/>
  <c r="AC123" i="1" s="1"/>
  <c r="AA122" i="1"/>
  <c r="AC122" i="1" s="1"/>
  <c r="AA121" i="1"/>
  <c r="AC121" i="1" s="1"/>
  <c r="AA120" i="1"/>
  <c r="AC120" i="1" s="1"/>
  <c r="AA119" i="1"/>
  <c r="AC119" i="1" s="1"/>
  <c r="AA118" i="1"/>
  <c r="AC118" i="1" s="1"/>
  <c r="AA117" i="1"/>
  <c r="AC117" i="1" s="1"/>
  <c r="AA116" i="1"/>
  <c r="AC116" i="1" s="1"/>
  <c r="AA115" i="1"/>
  <c r="AC115" i="1" s="1"/>
  <c r="AA114" i="1"/>
  <c r="AC114" i="1" s="1"/>
  <c r="AA113" i="1"/>
  <c r="AC113" i="1" s="1"/>
  <c r="AA112" i="1"/>
  <c r="AC112" i="1" s="1"/>
  <c r="AA111" i="1"/>
  <c r="AC111" i="1" s="1"/>
  <c r="AA110" i="1"/>
  <c r="AC110" i="1" s="1"/>
  <c r="AA109" i="1"/>
  <c r="AC109" i="1" s="1"/>
  <c r="AA108" i="1"/>
  <c r="AC108" i="1" s="1"/>
  <c r="AA107" i="1"/>
  <c r="AC107" i="1" s="1"/>
  <c r="AA106" i="1"/>
  <c r="AC106" i="1" s="1"/>
  <c r="AA105" i="1"/>
  <c r="AC105" i="1" s="1"/>
  <c r="AA104" i="1"/>
  <c r="AC104" i="1" s="1"/>
  <c r="AA103" i="1"/>
  <c r="AC103" i="1" s="1"/>
  <c r="AA102" i="1"/>
  <c r="AC102" i="1" s="1"/>
  <c r="AA101" i="1"/>
  <c r="AC101" i="1" s="1"/>
  <c r="AA100" i="1"/>
  <c r="AC100" i="1" s="1"/>
  <c r="AA99" i="1"/>
  <c r="AC99" i="1" s="1"/>
  <c r="AA98" i="1"/>
  <c r="AC98" i="1" s="1"/>
  <c r="AA97" i="1"/>
  <c r="AC97" i="1" s="1"/>
  <c r="AA96" i="1"/>
  <c r="AC96" i="1" s="1"/>
  <c r="AA95" i="1"/>
  <c r="AC95" i="1" s="1"/>
  <c r="AA94" i="1"/>
  <c r="AC94" i="1" s="1"/>
  <c r="AA93" i="1"/>
  <c r="AC93" i="1" s="1"/>
  <c r="AA92" i="1"/>
  <c r="AC92" i="1" s="1"/>
  <c r="AA91" i="1"/>
  <c r="AC91" i="1" s="1"/>
  <c r="AA90" i="1"/>
  <c r="AC90" i="1" s="1"/>
  <c r="AA89" i="1"/>
  <c r="AC89" i="1" s="1"/>
  <c r="AA88" i="1"/>
  <c r="AC88" i="1" s="1"/>
  <c r="AA87" i="1"/>
  <c r="AC87" i="1" s="1"/>
  <c r="AA86" i="1"/>
  <c r="AC86" i="1" s="1"/>
  <c r="AA85" i="1"/>
  <c r="AC85" i="1" s="1"/>
  <c r="AA84" i="1"/>
  <c r="AC84" i="1" s="1"/>
  <c r="AA83" i="1"/>
  <c r="AC83" i="1" s="1"/>
  <c r="AA82" i="1"/>
  <c r="AC82" i="1" s="1"/>
  <c r="AA81" i="1"/>
  <c r="AC81" i="1" s="1"/>
  <c r="AA80" i="1"/>
  <c r="AC80" i="1" s="1"/>
  <c r="AA79" i="1"/>
  <c r="AC79" i="1" s="1"/>
  <c r="AA78" i="1"/>
  <c r="AC78" i="1" s="1"/>
  <c r="AA77" i="1"/>
  <c r="AC77" i="1" s="1"/>
  <c r="AA76" i="1"/>
  <c r="AC76" i="1" s="1"/>
  <c r="AA75" i="1"/>
  <c r="AC75" i="1" s="1"/>
  <c r="AA74" i="1"/>
  <c r="AC74" i="1" s="1"/>
  <c r="AA73" i="1"/>
  <c r="AC73" i="1" s="1"/>
  <c r="AA72" i="1"/>
  <c r="AC72" i="1" s="1"/>
  <c r="AA71" i="1"/>
  <c r="AC71" i="1" s="1"/>
  <c r="AA70" i="1"/>
  <c r="AC70" i="1" s="1"/>
  <c r="AA69" i="1"/>
  <c r="AC69" i="1" s="1"/>
  <c r="AA68" i="1"/>
  <c r="AC68" i="1" s="1"/>
  <c r="AA67" i="1"/>
  <c r="AC67" i="1" s="1"/>
  <c r="AA66" i="1"/>
  <c r="AC66" i="1" s="1"/>
  <c r="AA65" i="1"/>
  <c r="AC65" i="1" s="1"/>
  <c r="AA64" i="1"/>
  <c r="AC64" i="1" s="1"/>
  <c r="AA63" i="1"/>
  <c r="AC63" i="1" s="1"/>
  <c r="AA62" i="1"/>
  <c r="AC62" i="1" s="1"/>
  <c r="AA61" i="1"/>
  <c r="AC61" i="1" s="1"/>
  <c r="AA60" i="1"/>
  <c r="AC60" i="1" s="1"/>
  <c r="AA59" i="1"/>
  <c r="AC59" i="1" s="1"/>
  <c r="AA58" i="1"/>
  <c r="AC58" i="1" s="1"/>
  <c r="AA57" i="1"/>
  <c r="AC57" i="1" s="1"/>
  <c r="AA56" i="1"/>
  <c r="AC56" i="1" s="1"/>
  <c r="AA55" i="1"/>
  <c r="AC55" i="1" s="1"/>
  <c r="AA54" i="1"/>
  <c r="AC54" i="1" s="1"/>
  <c r="AA53" i="1"/>
  <c r="AC53" i="1" s="1"/>
  <c r="AA52" i="1"/>
  <c r="AC52" i="1" s="1"/>
  <c r="AA51" i="1"/>
  <c r="AC51" i="1" s="1"/>
  <c r="AA50" i="1"/>
  <c r="AC50" i="1" s="1"/>
  <c r="AA49" i="1"/>
  <c r="AC49" i="1" s="1"/>
  <c r="AA48" i="1"/>
  <c r="AC48" i="1" s="1"/>
  <c r="AA47" i="1"/>
  <c r="AC47" i="1" s="1"/>
  <c r="AA46" i="1"/>
  <c r="AC46" i="1" s="1"/>
  <c r="AA45" i="1"/>
  <c r="AC45" i="1" s="1"/>
  <c r="AA44" i="1"/>
  <c r="AC44" i="1" s="1"/>
  <c r="AA43" i="1"/>
  <c r="AC43" i="1" s="1"/>
  <c r="AA42" i="1"/>
  <c r="AC42" i="1" s="1"/>
  <c r="AA41" i="1"/>
  <c r="AC41" i="1" s="1"/>
  <c r="AA40" i="1"/>
  <c r="AC40" i="1" s="1"/>
  <c r="AA39" i="1"/>
  <c r="AC39" i="1" s="1"/>
  <c r="AA38" i="1"/>
  <c r="AC38" i="1" s="1"/>
  <c r="AA37" i="1"/>
  <c r="AC37" i="1" s="1"/>
  <c r="AA36" i="1"/>
  <c r="AC36" i="1" s="1"/>
  <c r="AA35" i="1"/>
  <c r="AC35" i="1" s="1"/>
  <c r="AA34" i="1"/>
  <c r="AC34" i="1" s="1"/>
  <c r="AA33" i="1"/>
  <c r="AC33" i="1" s="1"/>
  <c r="AA32" i="1"/>
  <c r="AC32" i="1" s="1"/>
  <c r="AA31" i="1"/>
  <c r="AC31" i="1" s="1"/>
  <c r="AA30" i="1"/>
  <c r="AC30" i="1" s="1"/>
  <c r="AA29" i="1"/>
  <c r="AC29" i="1" s="1"/>
  <c r="AA28" i="1"/>
  <c r="AC28" i="1" s="1"/>
  <c r="AA27" i="1"/>
  <c r="AC27" i="1" s="1"/>
  <c r="AA26" i="1"/>
  <c r="AC26" i="1" s="1"/>
  <c r="AA25" i="1"/>
  <c r="AC25" i="1" s="1"/>
  <c r="AA24" i="1"/>
  <c r="AC24" i="1" s="1"/>
  <c r="AA23" i="1"/>
  <c r="AC23" i="1" s="1"/>
  <c r="AA22" i="1"/>
  <c r="AC22" i="1" s="1"/>
  <c r="AA21" i="1"/>
  <c r="AC21" i="1" s="1"/>
  <c r="AA20" i="1"/>
  <c r="AC20" i="1" s="1"/>
  <c r="AA19" i="1"/>
  <c r="AC19" i="1" s="1"/>
  <c r="AA18" i="1"/>
  <c r="AC18" i="1" s="1"/>
  <c r="AA17" i="1"/>
  <c r="AC17" i="1" s="1"/>
  <c r="AA16" i="1"/>
  <c r="AC16" i="1" s="1"/>
  <c r="AA15" i="1"/>
  <c r="AC15" i="1" s="1"/>
  <c r="AA14" i="1"/>
  <c r="AC14" i="1" s="1"/>
  <c r="AA13" i="1"/>
  <c r="AC13" i="1" s="1"/>
  <c r="AA12" i="1"/>
  <c r="AC12" i="1" s="1"/>
  <c r="AA11" i="1"/>
  <c r="AC11" i="1" s="1"/>
  <c r="AA10" i="1"/>
  <c r="AC10" i="1" s="1"/>
  <c r="AA9" i="1"/>
  <c r="AC9" i="1" s="1"/>
  <c r="AA8" i="1"/>
  <c r="AC8" i="1" s="1"/>
  <c r="AA7" i="1"/>
  <c r="AC7" i="1" s="1"/>
  <c r="AA6" i="1"/>
  <c r="AC6" i="1" s="1"/>
  <c r="AA5" i="1"/>
  <c r="AC5" i="1" s="1"/>
  <c r="AA4" i="1"/>
  <c r="AC4" i="1" s="1"/>
  <c r="AA3" i="1"/>
  <c r="AC3" i="1" s="1"/>
  <c r="AA2" i="1"/>
  <c r="AC2" i="1" s="1"/>
  <c r="AI536" i="1" l="1"/>
  <c r="AI872" i="1"/>
  <c r="AI1192" i="1"/>
  <c r="AI457" i="1"/>
  <c r="AI729" i="1"/>
  <c r="AI65" i="1"/>
  <c r="AI113" i="1"/>
  <c r="AI50" i="1"/>
  <c r="AI67" i="1"/>
  <c r="AI227" i="1"/>
  <c r="AI403" i="1"/>
  <c r="AI483" i="1"/>
  <c r="AI563" i="1"/>
  <c r="AI835" i="1"/>
  <c r="AI915" i="1"/>
  <c r="AI963" i="1"/>
  <c r="AI1011" i="1"/>
  <c r="AI1091" i="1"/>
  <c r="AI1155" i="1"/>
  <c r="AI119" i="1"/>
  <c r="AI135" i="1"/>
  <c r="AI167" i="1"/>
  <c r="AI183" i="1"/>
  <c r="AI215" i="1"/>
  <c r="AI231" i="1"/>
  <c r="AI247" i="1"/>
  <c r="AI263" i="1"/>
  <c r="AI2088" i="1"/>
  <c r="AI152" i="1"/>
  <c r="AI1128" i="1"/>
  <c r="AI169" i="1"/>
  <c r="AI553" i="1"/>
  <c r="AI937" i="1"/>
  <c r="AI1001" i="1"/>
  <c r="AI1049" i="1"/>
  <c r="AI1065" i="1"/>
  <c r="AI1097" i="1"/>
  <c r="AI1129" i="1"/>
  <c r="AI1145" i="1"/>
  <c r="AI1161" i="1"/>
  <c r="AI1177" i="1"/>
  <c r="AI1209" i="1"/>
  <c r="AI1225" i="1"/>
  <c r="AI1241" i="1"/>
  <c r="AI1257" i="1"/>
  <c r="AI1273" i="1"/>
  <c r="AI1289" i="1"/>
  <c r="AI1321" i="1"/>
  <c r="AI1353" i="1"/>
  <c r="AI1369" i="1"/>
  <c r="AI1385" i="1"/>
  <c r="AI1417" i="1"/>
  <c r="AI1433" i="1"/>
  <c r="AI1513" i="1"/>
  <c r="AI1545" i="1"/>
  <c r="AI1561" i="1"/>
  <c r="AI1641" i="1"/>
  <c r="AI1657" i="1"/>
  <c r="AI1673" i="1"/>
  <c r="AI1689" i="1"/>
  <c r="AI1721" i="1"/>
  <c r="AI1753" i="1"/>
  <c r="AI1769" i="1"/>
  <c r="AI1785" i="1"/>
  <c r="AI1817" i="1"/>
  <c r="AI1833" i="1"/>
  <c r="AI1849" i="1"/>
  <c r="AI1865" i="1"/>
  <c r="AI1897" i="1"/>
  <c r="AI1945" i="1"/>
  <c r="AI1961" i="1"/>
  <c r="AI1993" i="1"/>
  <c r="AI2009" i="1"/>
  <c r="AI2025" i="1"/>
  <c r="AI2041" i="1"/>
  <c r="AI200" i="1"/>
  <c r="AI1288" i="1"/>
  <c r="AI1640" i="1"/>
  <c r="AI120" i="1"/>
  <c r="AI776" i="1"/>
  <c r="AI1272" i="1"/>
  <c r="AI1736" i="1"/>
  <c r="AI57" i="1"/>
  <c r="AI106" i="1"/>
  <c r="AI474" i="1"/>
  <c r="AI586" i="1"/>
  <c r="AI618" i="1"/>
  <c r="AI634" i="1"/>
  <c r="AI666" i="1"/>
  <c r="AI682" i="1"/>
  <c r="AI698" i="1"/>
  <c r="AI714" i="1"/>
  <c r="AI730" i="1"/>
  <c r="AI746" i="1"/>
  <c r="AI810" i="1"/>
  <c r="AI858" i="1"/>
  <c r="AI874" i="1"/>
  <c r="AI906" i="1"/>
  <c r="AI922" i="1"/>
  <c r="AI938" i="1"/>
  <c r="AI954" i="1"/>
  <c r="AI970" i="1"/>
  <c r="AI986" i="1"/>
  <c r="AI1002" i="1"/>
  <c r="AI1018" i="1"/>
  <c r="AI1034" i="1"/>
  <c r="AI1050" i="1"/>
  <c r="AI1066" i="1"/>
  <c r="AI1098" i="1"/>
  <c r="AI1114" i="1"/>
  <c r="AI1130" i="1"/>
  <c r="AI1146" i="1"/>
  <c r="AI1162" i="1"/>
  <c r="AI1178" i="1"/>
  <c r="AI1194" i="1"/>
  <c r="AI1226" i="1"/>
  <c r="AI1242" i="1"/>
  <c r="AI1290" i="1"/>
  <c r="AI1338" i="1"/>
  <c r="AI1418" i="1"/>
  <c r="AI1434" i="1"/>
  <c r="AI1450" i="1"/>
  <c r="AI1466" i="1"/>
  <c r="AI1482" i="1"/>
  <c r="AI1498" i="1"/>
  <c r="AI1546" i="1"/>
  <c r="AI1578" i="1"/>
  <c r="AI1626" i="1"/>
  <c r="AI1642" i="1"/>
  <c r="AI1658" i="1"/>
  <c r="AI1674" i="1"/>
  <c r="AI1690" i="1"/>
  <c r="AI1706" i="1"/>
  <c r="AI1754" i="1"/>
  <c r="AI1786" i="1"/>
  <c r="AI1802" i="1"/>
  <c r="AI1818" i="1"/>
  <c r="AI1834" i="1"/>
  <c r="AI1850" i="1"/>
  <c r="AI1866" i="1"/>
  <c r="AI1882" i="1"/>
  <c r="AI1898" i="1"/>
  <c r="AI1930" i="1"/>
  <c r="AI1946" i="1"/>
  <c r="AI1978" i="1"/>
  <c r="AI1994" i="1"/>
  <c r="AI2010" i="1"/>
  <c r="AI2026" i="1"/>
  <c r="AI2042" i="1"/>
  <c r="AI2058" i="1"/>
  <c r="AI2090" i="1"/>
  <c r="AI424" i="1"/>
  <c r="AI1752" i="1"/>
  <c r="AI921" i="1"/>
  <c r="AI664" i="1"/>
  <c r="AI1960" i="1"/>
  <c r="AI313" i="1"/>
  <c r="AI777" i="1"/>
  <c r="AI74" i="1"/>
  <c r="AI282" i="1"/>
  <c r="AI123" i="1"/>
  <c r="AI539" i="1"/>
  <c r="AI731" i="1"/>
  <c r="AI859" i="1"/>
  <c r="AI875" i="1"/>
  <c r="AI891" i="1"/>
  <c r="AI907" i="1"/>
  <c r="AI955" i="1"/>
  <c r="AI1051" i="1"/>
  <c r="AI1067" i="1"/>
  <c r="AI1083" i="1"/>
  <c r="AI1099" i="1"/>
  <c r="AI1115" i="1"/>
  <c r="AI1131" i="1"/>
  <c r="AI1147" i="1"/>
  <c r="AI1179" i="1"/>
  <c r="AI1195" i="1"/>
  <c r="AI1211" i="1"/>
  <c r="AI1227" i="1"/>
  <c r="AI1243" i="1"/>
  <c r="AI1259" i="1"/>
  <c r="AI1291" i="1"/>
  <c r="AI1307" i="1"/>
  <c r="AI1323" i="1"/>
  <c r="AI1339" i="1"/>
  <c r="AI1355" i="1"/>
  <c r="AI1371" i="1"/>
  <c r="AI1419" i="1"/>
  <c r="AI1435" i="1"/>
  <c r="AI1483" i="1"/>
  <c r="AI1531" i="1"/>
  <c r="AI1547" i="1"/>
  <c r="AI1579" i="1"/>
  <c r="AI1611" i="1"/>
  <c r="AI1707" i="1"/>
  <c r="AI1723" i="1"/>
  <c r="AI1739" i="1"/>
  <c r="AI1771" i="1"/>
  <c r="AI1803" i="1"/>
  <c r="AI1851" i="1"/>
  <c r="AI1867" i="1"/>
  <c r="AI1883" i="1"/>
  <c r="AI1899" i="1"/>
  <c r="AI1915" i="1"/>
  <c r="AI1931" i="1"/>
  <c r="AI1947" i="1"/>
  <c r="AI1963" i="1"/>
  <c r="AI1979" i="1"/>
  <c r="AI2011" i="1"/>
  <c r="AI2043" i="1"/>
  <c r="AI216" i="1"/>
  <c r="AI904" i="1"/>
  <c r="AI905" i="1"/>
  <c r="AI440" i="1"/>
  <c r="AI281" i="1"/>
  <c r="AI122" i="1"/>
  <c r="AI12" i="1"/>
  <c r="AI28" i="1"/>
  <c r="AI76" i="1"/>
  <c r="AI92" i="1"/>
  <c r="AI140" i="1"/>
  <c r="AI172" i="1"/>
  <c r="AI188" i="1"/>
  <c r="AI220" i="1"/>
  <c r="AI252" i="1"/>
  <c r="AI268" i="1"/>
  <c r="AI284" i="1"/>
  <c r="AI316" i="1"/>
  <c r="AI348" i="1"/>
  <c r="AI380" i="1"/>
  <c r="AI444" i="1"/>
  <c r="AI476" i="1"/>
  <c r="AI492" i="1"/>
  <c r="AI1208" i="1"/>
  <c r="AI1656" i="1"/>
  <c r="AI297" i="1"/>
  <c r="AI745" i="1"/>
  <c r="AI138" i="1"/>
  <c r="AI298" i="1"/>
  <c r="AI59" i="1"/>
  <c r="AI315" i="1"/>
  <c r="AI248" i="1"/>
  <c r="AI680" i="1"/>
  <c r="AI920" i="1"/>
  <c r="AI1224" i="1"/>
  <c r="AI857" i="1"/>
  <c r="AI218" i="1"/>
  <c r="AI75" i="1"/>
  <c r="AI187" i="1"/>
  <c r="AI251" i="1"/>
  <c r="AI395" i="1"/>
  <c r="AI619" i="1"/>
  <c r="AI987" i="1"/>
  <c r="AI45" i="1"/>
  <c r="AI93" i="1"/>
  <c r="AI109" i="1"/>
  <c r="AI125" i="1"/>
  <c r="AI173" i="1"/>
  <c r="AI205" i="1"/>
  <c r="AI221" i="1"/>
  <c r="AI237" i="1"/>
  <c r="AI253" i="1"/>
  <c r="AI269" i="1"/>
  <c r="AI301" i="1"/>
  <c r="AI317" i="1"/>
  <c r="AI381" i="1"/>
  <c r="AI461" i="1"/>
  <c r="AI477" i="1"/>
  <c r="AI493" i="1"/>
  <c r="AI24" i="1"/>
  <c r="AI312" i="1"/>
  <c r="AI552" i="1"/>
  <c r="AI856" i="1"/>
  <c r="AI1096" i="1"/>
  <c r="AI1384" i="1"/>
  <c r="AI1592" i="1"/>
  <c r="AI2024" i="1"/>
  <c r="AI841" i="1"/>
  <c r="AI202" i="1"/>
  <c r="AI555" i="1"/>
  <c r="AI651" i="1"/>
  <c r="AI763" i="1"/>
  <c r="AI1019" i="1"/>
  <c r="AI504" i="1"/>
  <c r="AI952" i="1"/>
  <c r="AI1432" i="1"/>
  <c r="AI1848" i="1"/>
  <c r="AI249" i="1"/>
  <c r="AI873" i="1"/>
  <c r="AI234" i="1"/>
  <c r="AI11" i="1"/>
  <c r="AI107" i="1"/>
  <c r="AI203" i="1"/>
  <c r="AI283" i="1"/>
  <c r="AI683" i="1"/>
  <c r="AI795" i="1"/>
  <c r="AI222" i="1"/>
  <c r="AI270" i="1"/>
  <c r="AI334" i="1"/>
  <c r="AI398" i="1"/>
  <c r="AI430" i="1"/>
  <c r="AI392" i="1"/>
  <c r="AI568" i="1"/>
  <c r="AI824" i="1"/>
  <c r="AI1080" i="1"/>
  <c r="AI2040" i="1"/>
  <c r="AI185" i="1"/>
  <c r="AI889" i="1"/>
  <c r="AI170" i="1"/>
  <c r="AI442" i="1"/>
  <c r="AI43" i="1"/>
  <c r="AI155" i="1"/>
  <c r="AI235" i="1"/>
  <c r="AI331" i="1"/>
  <c r="AI427" i="1"/>
  <c r="AI507" i="1"/>
  <c r="AI635" i="1"/>
  <c r="AI715" i="1"/>
  <c r="AI843" i="1"/>
  <c r="AI29" i="1"/>
  <c r="AI46" i="1"/>
  <c r="AI110" i="1"/>
  <c r="AI158" i="1"/>
  <c r="AI520" i="1"/>
  <c r="AI968" i="1"/>
  <c r="AI1944" i="1"/>
  <c r="AI377" i="1"/>
  <c r="AI90" i="1"/>
  <c r="AI378" i="1"/>
  <c r="AI91" i="1"/>
  <c r="AI219" i="1"/>
  <c r="AI1035" i="1"/>
  <c r="AI61" i="1"/>
  <c r="AI30" i="1"/>
  <c r="AI142" i="1"/>
  <c r="AI174" i="1"/>
  <c r="AI254" i="1"/>
  <c r="AI63" i="1"/>
  <c r="AI95" i="1"/>
  <c r="AI111" i="1"/>
  <c r="AI127" i="1"/>
  <c r="AI143" i="1"/>
  <c r="AI159" i="1"/>
  <c r="AI175" i="1"/>
  <c r="AI207" i="1"/>
  <c r="AI223" i="1"/>
  <c r="AI239" i="1"/>
  <c r="AI255" i="1"/>
  <c r="AI271" i="1"/>
  <c r="AI296" i="1"/>
  <c r="AI1032" i="1"/>
  <c r="AI105" i="1"/>
  <c r="AI953" i="1"/>
  <c r="AI426" i="1"/>
  <c r="AI267" i="1"/>
  <c r="AI523" i="1"/>
  <c r="AI603" i="1"/>
  <c r="AI779" i="1"/>
  <c r="AI62" i="1"/>
  <c r="AI126" i="1"/>
  <c r="AI238" i="1"/>
  <c r="AI408" i="1"/>
  <c r="AI1176" i="1"/>
  <c r="AI969" i="1"/>
  <c r="AI42" i="1"/>
  <c r="AI64" i="1"/>
  <c r="AI80" i="1"/>
  <c r="AI128" i="1"/>
  <c r="AI160" i="1"/>
  <c r="AI176" i="1"/>
  <c r="AI208" i="1"/>
  <c r="AI224" i="1"/>
  <c r="AI240" i="1"/>
  <c r="AI256" i="1"/>
  <c r="AI272" i="1"/>
  <c r="AI288" i="1"/>
  <c r="AI320" i="1"/>
  <c r="AI480" i="1"/>
  <c r="AI496" i="1"/>
  <c r="AI512" i="1"/>
  <c r="AI528" i="1"/>
  <c r="AI544" i="1"/>
  <c r="AI560" i="1"/>
  <c r="AI592" i="1"/>
  <c r="AI608" i="1"/>
  <c r="AI624" i="1"/>
  <c r="AI656" i="1"/>
  <c r="AI704" i="1"/>
  <c r="AI720" i="1"/>
  <c r="AI784" i="1"/>
  <c r="AI848" i="1"/>
  <c r="AI864" i="1"/>
  <c r="AI896" i="1"/>
  <c r="AI912" i="1"/>
  <c r="AI928" i="1"/>
  <c r="AI960" i="1"/>
  <c r="AI976" i="1"/>
  <c r="AI992" i="1"/>
  <c r="AI1008" i="1"/>
  <c r="AI1024" i="1"/>
  <c r="AI1040" i="1"/>
  <c r="AI1056" i="1"/>
  <c r="AI1072" i="1"/>
  <c r="AI1088" i="1"/>
  <c r="AI1104" i="1"/>
  <c r="AI1120" i="1"/>
  <c r="AI1136" i="1"/>
  <c r="AI1152" i="1"/>
  <c r="AI1168" i="1"/>
  <c r="AI1184" i="1"/>
  <c r="AI1200" i="1"/>
  <c r="AI1248" i="1"/>
  <c r="AI1264" i="1"/>
  <c r="AI1296" i="1"/>
  <c r="AI1328" i="1"/>
  <c r="AI1344" i="1"/>
  <c r="AI1376" i="1"/>
  <c r="AI1408" i="1"/>
  <c r="AI1424" i="1"/>
  <c r="AI1440" i="1"/>
  <c r="AI1456" i="1"/>
  <c r="AI1504" i="1"/>
  <c r="AI1536" i="1"/>
  <c r="AI1552" i="1"/>
  <c r="AI1568" i="1"/>
  <c r="AI1584" i="1"/>
  <c r="AI1600" i="1"/>
  <c r="AI1632" i="1"/>
  <c r="AI1648" i="1"/>
  <c r="AI1680" i="1"/>
  <c r="AI1712" i="1"/>
  <c r="AI1728" i="1"/>
  <c r="AI1744" i="1"/>
  <c r="AI1760" i="1"/>
  <c r="AI1824" i="1"/>
  <c r="AI1840" i="1"/>
  <c r="AI1888" i="1"/>
  <c r="AI1920" i="1"/>
  <c r="AI1936" i="1"/>
  <c r="AI1968" i="1"/>
  <c r="AI2000" i="1"/>
  <c r="AI2016" i="1"/>
  <c r="AI2064" i="1"/>
  <c r="AI2080" i="1"/>
  <c r="AI168" i="1"/>
  <c r="AI600" i="1"/>
  <c r="AI1048" i="1"/>
  <c r="AI1560" i="1"/>
  <c r="AI233" i="1"/>
  <c r="AI154" i="1"/>
  <c r="AI362" i="1"/>
  <c r="AI696" i="1"/>
  <c r="AI1320" i="1"/>
  <c r="AI1800" i="1"/>
  <c r="AI225" i="1"/>
  <c r="AI289" i="1"/>
  <c r="AI337" i="1"/>
  <c r="AI401" i="1"/>
  <c r="AI449" i="1"/>
  <c r="AI465" i="1"/>
  <c r="AI481" i="1"/>
  <c r="AI513" i="1"/>
  <c r="AI545" i="1"/>
  <c r="AI593" i="1"/>
  <c r="AI609" i="1"/>
  <c r="AI657" i="1"/>
  <c r="AI673" i="1"/>
  <c r="AI705" i="1"/>
  <c r="AI737" i="1"/>
  <c r="AI785" i="1"/>
  <c r="AI817" i="1"/>
  <c r="AI849" i="1"/>
  <c r="AI865" i="1"/>
  <c r="AI881" i="1"/>
  <c r="AI897" i="1"/>
  <c r="AI913" i="1"/>
  <c r="AI929" i="1"/>
  <c r="AI961" i="1"/>
  <c r="AI977" i="1"/>
  <c r="AI993" i="1"/>
  <c r="AI1009" i="1"/>
  <c r="AI1041" i="1"/>
  <c r="AI1057" i="1"/>
  <c r="AI1073" i="1"/>
  <c r="AI1089" i="1"/>
  <c r="AI1105" i="1"/>
  <c r="AI1121" i="1"/>
  <c r="AI1137" i="1"/>
  <c r="AI1153" i="1"/>
  <c r="AI1169" i="1"/>
  <c r="AI1185" i="1"/>
  <c r="AI1201" i="1"/>
  <c r="AI1217" i="1"/>
  <c r="AI1233" i="1"/>
  <c r="AI1249" i="1"/>
  <c r="AI1281" i="1"/>
  <c r="AI1297" i="1"/>
  <c r="AI1313" i="1"/>
  <c r="AI1329" i="1"/>
  <c r="AI1345" i="1"/>
  <c r="AI1361" i="1"/>
  <c r="AI1377" i="1"/>
  <c r="AI1409" i="1"/>
  <c r="AI1425" i="1"/>
  <c r="AI1441" i="1"/>
  <c r="AI1457" i="1"/>
  <c r="AI1473" i="1"/>
  <c r="AI1505" i="1"/>
  <c r="AI1521" i="1"/>
  <c r="AI1553" i="1"/>
  <c r="AI1585" i="1"/>
  <c r="AI1665" i="1"/>
  <c r="AI1681" i="1"/>
  <c r="AI1697" i="1"/>
  <c r="AI1713" i="1"/>
  <c r="AI1761" i="1"/>
  <c r="AI1793" i="1"/>
  <c r="AI1809" i="1"/>
  <c r="AI1841" i="1"/>
  <c r="AI1921" i="1"/>
  <c r="AI1953" i="1"/>
  <c r="AI1969" i="1"/>
  <c r="AI2001" i="1"/>
  <c r="AI2033" i="1"/>
  <c r="AI2049" i="1"/>
  <c r="AI2065" i="1"/>
  <c r="AI40" i="1"/>
  <c r="AI744" i="1"/>
  <c r="AI1304" i="1"/>
  <c r="AI1768" i="1"/>
  <c r="AI489" i="1"/>
  <c r="AI616" i="1"/>
  <c r="AI1256" i="1"/>
  <c r="AI1832" i="1"/>
  <c r="AI601" i="1"/>
  <c r="AI177" i="1"/>
  <c r="AI258" i="1"/>
  <c r="AI482" i="1"/>
  <c r="AI562" i="1"/>
  <c r="AI578" i="1"/>
  <c r="AI594" i="1"/>
  <c r="AI610" i="1"/>
  <c r="AI626" i="1"/>
  <c r="AI642" i="1"/>
  <c r="AI674" i="1"/>
  <c r="AI706" i="1"/>
  <c r="AI722" i="1"/>
  <c r="AI754" i="1"/>
  <c r="AI770" i="1"/>
  <c r="AI786" i="1"/>
  <c r="AI818" i="1"/>
  <c r="AI834" i="1"/>
  <c r="AI850" i="1"/>
  <c r="AI866" i="1"/>
  <c r="AI882" i="1"/>
  <c r="AI914" i="1"/>
  <c r="AI930" i="1"/>
  <c r="AI962" i="1"/>
  <c r="AI978" i="1"/>
  <c r="AI994" i="1"/>
  <c r="AI1010" i="1"/>
  <c r="AI1026" i="1"/>
  <c r="AI1042" i="1"/>
  <c r="AI1058" i="1"/>
  <c r="AI1074" i="1"/>
  <c r="AI1106" i="1"/>
  <c r="AI1122" i="1"/>
  <c r="AI1138" i="1"/>
  <c r="AI1154" i="1"/>
  <c r="AI1170" i="1"/>
  <c r="AI1186" i="1"/>
  <c r="AI1202" i="1"/>
  <c r="AI1218" i="1"/>
  <c r="AI1234" i="1"/>
  <c r="AI1250" i="1"/>
  <c r="AI1266" i="1"/>
  <c r="AI1282" i="1"/>
  <c r="AI1298" i="1"/>
  <c r="AI1330" i="1"/>
  <c r="AI1346" i="1"/>
  <c r="AI1362" i="1"/>
  <c r="AI1394" i="1"/>
  <c r="AI1410" i="1"/>
  <c r="AI1442" i="1"/>
  <c r="AI1458" i="1"/>
  <c r="AI1490" i="1"/>
  <c r="AI1506" i="1"/>
  <c r="AI1522" i="1"/>
  <c r="AI1538" i="1"/>
  <c r="AI1602" i="1"/>
  <c r="AI1618" i="1"/>
  <c r="AI1634" i="1"/>
  <c r="AI1666" i="1"/>
  <c r="AI1682" i="1"/>
  <c r="AI1714" i="1"/>
  <c r="AI1730" i="1"/>
  <c r="AI1778" i="1"/>
  <c r="AI1794" i="1"/>
  <c r="AI1810" i="1"/>
  <c r="AI1826" i="1"/>
  <c r="AI1842" i="1"/>
  <c r="AI1858" i="1"/>
  <c r="AI1890" i="1"/>
  <c r="AI1906" i="1"/>
  <c r="AI1922" i="1"/>
  <c r="AI1938" i="1"/>
  <c r="AI1954" i="1"/>
  <c r="AI1970" i="1"/>
  <c r="AI1986" i="1"/>
  <c r="AI2002" i="1"/>
  <c r="AI2018" i="1"/>
  <c r="AI2034" i="1"/>
  <c r="AI2050" i="1"/>
  <c r="AI344" i="1"/>
  <c r="AI1352" i="1"/>
  <c r="AI1672" i="1"/>
  <c r="AI665" i="1"/>
  <c r="AI33" i="1"/>
  <c r="AI104" i="1"/>
  <c r="AI137" i="1"/>
  <c r="AI569" i="1"/>
  <c r="AI803" i="1"/>
  <c r="AI979" i="1"/>
  <c r="AI1075" i="1"/>
  <c r="AI1107" i="1"/>
  <c r="AI1123" i="1"/>
  <c r="AI1187" i="1"/>
  <c r="AI1251" i="1"/>
  <c r="AI1267" i="1"/>
  <c r="AI1299" i="1"/>
  <c r="AI1315" i="1"/>
  <c r="AI1363" i="1"/>
  <c r="AI1427" i="1"/>
  <c r="AI1443" i="1"/>
  <c r="AI1475" i="1"/>
  <c r="AI1507" i="1"/>
  <c r="AI1523" i="1"/>
  <c r="AI1555" i="1"/>
  <c r="AI1571" i="1"/>
  <c r="AI1635" i="1"/>
  <c r="AI1651" i="1"/>
  <c r="AI1683" i="1"/>
  <c r="AI1747" i="1"/>
  <c r="AI1779" i="1"/>
  <c r="AI1811" i="1"/>
  <c r="AI1827" i="1"/>
  <c r="AI1859" i="1"/>
  <c r="AI1891" i="1"/>
  <c r="AI1907" i="1"/>
  <c r="AI1939" i="1"/>
  <c r="AI1971" i="1"/>
  <c r="AI1987" i="1"/>
  <c r="AI2035" i="1"/>
  <c r="AI2083" i="1"/>
  <c r="AI264" i="1"/>
  <c r="AI840" i="1"/>
  <c r="AI1336" i="1"/>
  <c r="AI1688" i="1"/>
  <c r="AI89" i="1"/>
  <c r="AI498" i="1"/>
  <c r="AI328" i="1"/>
  <c r="AI936" i="1"/>
  <c r="AI1416" i="1"/>
  <c r="AI1720" i="1"/>
  <c r="AI697" i="1"/>
  <c r="AI164" i="1"/>
  <c r="AI244" i="1"/>
  <c r="AI260" i="1"/>
  <c r="AI276" i="1"/>
  <c r="AI292" i="1"/>
  <c r="AI340" i="1"/>
  <c r="AI356" i="1"/>
  <c r="AI388" i="1"/>
  <c r="AI436" i="1"/>
  <c r="AI468" i="1"/>
  <c r="AI484" i="1"/>
  <c r="AI500" i="1"/>
  <c r="AI516" i="1"/>
  <c r="AI472" i="1"/>
  <c r="AI649" i="1"/>
  <c r="AI161" i="1"/>
  <c r="AI178" i="1"/>
  <c r="AI370" i="1"/>
  <c r="AI1064" i="1"/>
  <c r="AI1880" i="1"/>
  <c r="AI273" i="1"/>
  <c r="AI274" i="1"/>
  <c r="AI51" i="1"/>
  <c r="AI131" i="1"/>
  <c r="AI211" i="1"/>
  <c r="AI467" i="1"/>
  <c r="AI547" i="1"/>
  <c r="AI627" i="1"/>
  <c r="AI787" i="1"/>
  <c r="AI931" i="1"/>
  <c r="AI1203" i="1"/>
  <c r="AI20" i="1"/>
  <c r="AI84" i="1"/>
  <c r="AI148" i="1"/>
  <c r="AI196" i="1"/>
  <c r="AI21" i="1"/>
  <c r="AI37" i="1"/>
  <c r="AI53" i="1"/>
  <c r="AI69" i="1"/>
  <c r="AI85" i="1"/>
  <c r="AI101" i="1"/>
  <c r="AI117" i="1"/>
  <c r="AI149" i="1"/>
  <c r="AI181" i="1"/>
  <c r="AI197" i="1"/>
  <c r="AI213" i="1"/>
  <c r="AI229" i="1"/>
  <c r="AI245" i="1"/>
  <c r="AI277" i="1"/>
  <c r="AI293" i="1"/>
  <c r="AI325" i="1"/>
  <c r="AI357" i="1"/>
  <c r="AI405" i="1"/>
  <c r="AI421" i="1"/>
  <c r="AI437" i="1"/>
  <c r="AI469" i="1"/>
  <c r="AI485" i="1"/>
  <c r="AI232" i="1"/>
  <c r="AI632" i="1"/>
  <c r="AI1016" i="1"/>
  <c r="AI585" i="1"/>
  <c r="AI257" i="1"/>
  <c r="AI98" i="1"/>
  <c r="AI179" i="1"/>
  <c r="AI259" i="1"/>
  <c r="AI435" i="1"/>
  <c r="AI595" i="1"/>
  <c r="AI675" i="1"/>
  <c r="AI899" i="1"/>
  <c r="AI1027" i="1"/>
  <c r="AI1219" i="1"/>
  <c r="AI584" i="1"/>
  <c r="AI1496" i="1"/>
  <c r="AI121" i="1"/>
  <c r="AI633" i="1"/>
  <c r="AI17" i="1"/>
  <c r="AI209" i="1"/>
  <c r="AI82" i="1"/>
  <c r="AI242" i="1"/>
  <c r="AI243" i="1"/>
  <c r="AI419" i="1"/>
  <c r="AI579" i="1"/>
  <c r="AI659" i="1"/>
  <c r="AI739" i="1"/>
  <c r="AI819" i="1"/>
  <c r="AI947" i="1"/>
  <c r="AI1059" i="1"/>
  <c r="AI36" i="1"/>
  <c r="AI180" i="1"/>
  <c r="AI38" i="1"/>
  <c r="AI54" i="1"/>
  <c r="AI86" i="1"/>
  <c r="AI118" i="1"/>
  <c r="AI182" i="1"/>
  <c r="AI214" i="1"/>
  <c r="AI246" i="1"/>
  <c r="AI262" i="1"/>
  <c r="AI310" i="1"/>
  <c r="AI358" i="1"/>
  <c r="AI454" i="1"/>
  <c r="AI648" i="1"/>
  <c r="AI984" i="1"/>
  <c r="AI1784" i="1"/>
  <c r="AI393" i="1"/>
  <c r="AI681" i="1"/>
  <c r="AI193" i="1"/>
  <c r="AI418" i="1"/>
  <c r="AI35" i="1"/>
  <c r="AI115" i="1"/>
  <c r="AI195" i="1"/>
  <c r="AI275" i="1"/>
  <c r="AI451" i="1"/>
  <c r="AI531" i="1"/>
  <c r="AI611" i="1"/>
  <c r="AI691" i="1"/>
  <c r="AI771" i="1"/>
  <c r="AI883" i="1"/>
  <c r="AI995" i="1"/>
  <c r="AI100" i="1"/>
  <c r="AI228" i="1"/>
  <c r="AI279" i="1"/>
  <c r="AI327" i="1"/>
  <c r="AI423" i="1"/>
  <c r="AI455" i="1"/>
  <c r="AI471" i="1"/>
  <c r="AI487" i="1"/>
  <c r="AI503" i="1"/>
  <c r="AI551" i="1"/>
  <c r="AI567" i="1"/>
  <c r="AI583" i="1"/>
  <c r="AI599" i="1"/>
  <c r="AI615" i="1"/>
  <c r="AI631" i="1"/>
  <c r="AI663" i="1"/>
  <c r="AI679" i="1"/>
  <c r="AI711" i="1"/>
  <c r="AI775" i="1"/>
  <c r="AI791" i="1"/>
  <c r="AI807" i="1"/>
  <c r="AI823" i="1"/>
  <c r="AI855" i="1"/>
  <c r="AI871" i="1"/>
  <c r="AI887" i="1"/>
  <c r="AI935" i="1"/>
  <c r="AI967" i="1"/>
  <c r="AI983" i="1"/>
  <c r="AI999" i="1"/>
  <c r="AI1031" i="1"/>
  <c r="AI1047" i="1"/>
  <c r="AI1063" i="1"/>
  <c r="AI1079" i="1"/>
  <c r="AI1095" i="1"/>
  <c r="AI1127" i="1"/>
  <c r="AI1143" i="1"/>
  <c r="AI1159" i="1"/>
  <c r="AI1175" i="1"/>
  <c r="AI1191" i="1"/>
  <c r="AI1207" i="1"/>
  <c r="AI1223" i="1"/>
  <c r="AI1255" i="1"/>
  <c r="AI1271" i="1"/>
  <c r="AI1287" i="1"/>
  <c r="AI1303" i="1"/>
  <c r="AI1319" i="1"/>
  <c r="AI1335" i="1"/>
  <c r="AI1383" i="1"/>
  <c r="AI1399" i="1"/>
  <c r="AI1431" i="1"/>
  <c r="AI1447" i="1"/>
  <c r="AI1479" i="1"/>
  <c r="AI1575" i="1"/>
  <c r="AI1607" i="1"/>
  <c r="AI1623" i="1"/>
  <c r="AI1655" i="1"/>
  <c r="AI1735" i="1"/>
  <c r="AI1799" i="1"/>
  <c r="AI1815" i="1"/>
  <c r="AI1847" i="1"/>
  <c r="AI1863" i="1"/>
  <c r="AI1879" i="1"/>
  <c r="AI1911" i="1"/>
  <c r="AI1927" i="1"/>
  <c r="AI1975" i="1"/>
  <c r="AI2055" i="1"/>
  <c r="AI2071" i="1"/>
  <c r="AI2135" i="1"/>
  <c r="AI2183" i="1"/>
  <c r="AI2199" i="1"/>
  <c r="AI2215" i="1"/>
  <c r="AI2231" i="1"/>
  <c r="AI2263" i="1"/>
  <c r="AI2343" i="1"/>
  <c r="AI2359" i="1"/>
  <c r="AI2423" i="1"/>
  <c r="AI2471" i="1"/>
  <c r="AI2487" i="1"/>
  <c r="AI2503" i="1"/>
  <c r="AI2519" i="1"/>
  <c r="AI2535" i="1"/>
  <c r="AI2567" i="1"/>
  <c r="AI2583" i="1"/>
  <c r="AI2599" i="1"/>
  <c r="AI2631" i="1"/>
  <c r="AI2647" i="1"/>
  <c r="AI2663" i="1"/>
  <c r="AI2679" i="1"/>
  <c r="AI2775" i="1"/>
  <c r="AI2791" i="1"/>
  <c r="AI2839" i="1"/>
  <c r="AI2871" i="1"/>
  <c r="AI2903" i="1"/>
  <c r="AI2951" i="1"/>
  <c r="AI2999" i="1"/>
  <c r="AI3047" i="1"/>
  <c r="AI3063" i="1"/>
  <c r="AI3095" i="1"/>
  <c r="AI3159" i="1"/>
  <c r="AI3191" i="1"/>
  <c r="AI3207" i="1"/>
  <c r="AI3239" i="1"/>
  <c r="AI3255" i="1"/>
  <c r="AI3271" i="1"/>
  <c r="AI3367" i="1"/>
  <c r="AI3383" i="1"/>
  <c r="AI3415" i="1"/>
  <c r="AI3575" i="1"/>
  <c r="AI3591" i="1"/>
  <c r="AI3655" i="1"/>
  <c r="AI3687" i="1"/>
  <c r="AI3703" i="1"/>
  <c r="AI3815" i="1"/>
  <c r="AI3911" i="1"/>
  <c r="AI3927" i="1"/>
  <c r="AI3991" i="1"/>
  <c r="AI4039" i="1"/>
  <c r="AI4119" i="1"/>
  <c r="AI4135" i="1"/>
  <c r="AI4215" i="1"/>
  <c r="AI4231" i="1"/>
  <c r="AI2104" i="1"/>
  <c r="AI2120" i="1"/>
  <c r="AI2152" i="1"/>
  <c r="AI2200" i="1"/>
  <c r="AI2216" i="1"/>
  <c r="AI2232" i="1"/>
  <c r="AI2248" i="1"/>
  <c r="AI2264" i="1"/>
  <c r="AI2280" i="1"/>
  <c r="AI2296" i="1"/>
  <c r="AI2312" i="1"/>
  <c r="AI2376" i="1"/>
  <c r="AI2392" i="1"/>
  <c r="AI2408" i="1"/>
  <c r="AI2424" i="1"/>
  <c r="AI2440" i="1"/>
  <c r="AI2552" i="1"/>
  <c r="AI2584" i="1"/>
  <c r="AI2600" i="1"/>
  <c r="AI2632" i="1"/>
  <c r="AI2648" i="1"/>
  <c r="AI2680" i="1"/>
  <c r="AI2712" i="1"/>
  <c r="AI2728" i="1"/>
  <c r="AI2776" i="1"/>
  <c r="AI2840" i="1"/>
  <c r="AI2936" i="1"/>
  <c r="AI2968" i="1"/>
  <c r="AI3064" i="1"/>
  <c r="AI3112" i="1"/>
  <c r="AI3160" i="1"/>
  <c r="AI3176" i="1"/>
  <c r="AI3240" i="1"/>
  <c r="AI3272" i="1"/>
  <c r="AI3288" i="1"/>
  <c r="AI3368" i="1"/>
  <c r="AI3384" i="1"/>
  <c r="AI3480" i="1"/>
  <c r="AI3608" i="1"/>
  <c r="AI3624" i="1"/>
  <c r="AI3640" i="1"/>
  <c r="AI3656" i="1"/>
  <c r="AI3688" i="1"/>
  <c r="AI3752" i="1"/>
  <c r="AI3768" i="1"/>
  <c r="AI3880" i="1"/>
  <c r="AI3976" i="1"/>
  <c r="AI3992" i="1"/>
  <c r="AI4024" i="1"/>
  <c r="AI4040" i="1"/>
  <c r="AI4088" i="1"/>
  <c r="AI4120" i="1"/>
  <c r="AI4136" i="1"/>
  <c r="AI4184" i="1"/>
  <c r="AI4200" i="1"/>
  <c r="AI4280" i="1"/>
  <c r="AI4328" i="1"/>
  <c r="AI2153" i="1"/>
  <c r="AI2169" i="1"/>
  <c r="AI2185" i="1"/>
  <c r="AI2201" i="1"/>
  <c r="AI2217" i="1"/>
  <c r="AI2233" i="1"/>
  <c r="AI2249" i="1"/>
  <c r="AI2281" i="1"/>
  <c r="AI2297" i="1"/>
  <c r="AI2329" i="1"/>
  <c r="AI2345" i="1"/>
  <c r="AI2393" i="1"/>
  <c r="AI2457" i="1"/>
  <c r="AI2473" i="1"/>
  <c r="AI2489" i="1"/>
  <c r="AI2505" i="1"/>
  <c r="AI2537" i="1"/>
  <c r="AI2553" i="1"/>
  <c r="AI2569" i="1"/>
  <c r="AI2601" i="1"/>
  <c r="AI2617" i="1"/>
  <c r="AI2633" i="1"/>
  <c r="AI2649" i="1"/>
  <c r="AI2713" i="1"/>
  <c r="AI2793" i="1"/>
  <c r="AI2809" i="1"/>
  <c r="AI2841" i="1"/>
  <c r="AI2873" i="1"/>
  <c r="AI2937" i="1"/>
  <c r="AI2985" i="1"/>
  <c r="AI3001" i="1"/>
  <c r="AI3081" i="1"/>
  <c r="AI3097" i="1"/>
  <c r="AI3145" i="1"/>
  <c r="AI3161" i="1"/>
  <c r="AI3193" i="1"/>
  <c r="AI3209" i="1"/>
  <c r="AI3241" i="1"/>
  <c r="AI3289" i="1"/>
  <c r="AI3449" i="1"/>
  <c r="AI3465" i="1"/>
  <c r="AI3737" i="1"/>
  <c r="AI3897" i="1"/>
  <c r="AI3913" i="1"/>
  <c r="AI3945" i="1"/>
  <c r="AI4185" i="1"/>
  <c r="AI4201" i="1"/>
  <c r="AI4265" i="1"/>
  <c r="AI4281" i="1"/>
  <c r="AI4297" i="1"/>
  <c r="AI4329" i="1"/>
  <c r="AI2106" i="1"/>
  <c r="AI2138" i="1"/>
  <c r="AI2170" i="1"/>
  <c r="AI2186" i="1"/>
  <c r="AI2202" i="1"/>
  <c r="AI2218" i="1"/>
  <c r="AI2234" i="1"/>
  <c r="AI2250" i="1"/>
  <c r="AI2266" i="1"/>
  <c r="AI2282" i="1"/>
  <c r="AI2346" i="1"/>
  <c r="AI2362" i="1"/>
  <c r="AI2378" i="1"/>
  <c r="AI2458" i="1"/>
  <c r="AI2506" i="1"/>
  <c r="AI2522" i="1"/>
  <c r="AI2570" i="1"/>
  <c r="AI2602" i="1"/>
  <c r="AI2634" i="1"/>
  <c r="AI2650" i="1"/>
  <c r="AI2714" i="1"/>
  <c r="AI2794" i="1"/>
  <c r="AI2842" i="1"/>
  <c r="AI2874" i="1"/>
  <c r="AI2922" i="1"/>
  <c r="AI2986" i="1"/>
  <c r="AI3050" i="1"/>
  <c r="AI3066" i="1"/>
  <c r="AI3082" i="1"/>
  <c r="AI3098" i="1"/>
  <c r="AI3162" i="1"/>
  <c r="AI3178" i="1"/>
  <c r="AI3194" i="1"/>
  <c r="AI3242" i="1"/>
  <c r="AI3258" i="1"/>
  <c r="AI3354" i="1"/>
  <c r="AI3386" i="1"/>
  <c r="AI3402" i="1"/>
  <c r="AI3418" i="1"/>
  <c r="AI3434" i="1"/>
  <c r="AI3450" i="1"/>
  <c r="AI3466" i="1"/>
  <c r="AI3546" i="1"/>
  <c r="AI3562" i="1"/>
  <c r="AI3594" i="1"/>
  <c r="AI3674" i="1"/>
  <c r="AI3690" i="1"/>
  <c r="AI3770" i="1"/>
  <c r="AI3786" i="1"/>
  <c r="AI3802" i="1"/>
  <c r="AI3834" i="1"/>
  <c r="AI3850" i="1"/>
  <c r="AI3930" i="1"/>
  <c r="AI4010" i="1"/>
  <c r="AI4026" i="1"/>
  <c r="AI4090" i="1"/>
  <c r="AI4106" i="1"/>
  <c r="AI4122" i="1"/>
  <c r="AI4218" i="1"/>
  <c r="AI4234" i="1"/>
  <c r="AI4250" i="1"/>
  <c r="AI4330" i="1"/>
  <c r="AI2107" i="1"/>
  <c r="AI2139" i="1"/>
  <c r="AI2171" i="1"/>
  <c r="AI2187" i="1"/>
  <c r="AI2203" i="1"/>
  <c r="AI2219" i="1"/>
  <c r="AI2251" i="1"/>
  <c r="AI2299" i="1"/>
  <c r="AI2315" i="1"/>
  <c r="AI2347" i="1"/>
  <c r="AI2363" i="1"/>
  <c r="AI2379" i="1"/>
  <c r="AI2395" i="1"/>
  <c r="AI2427" i="1"/>
  <c r="AI2443" i="1"/>
  <c r="AI2459" i="1"/>
  <c r="AI2475" i="1"/>
  <c r="AI2491" i="1"/>
  <c r="AI2507" i="1"/>
  <c r="AI2523" i="1"/>
  <c r="AI2619" i="1"/>
  <c r="AI2651" i="1"/>
  <c r="AI2683" i="1"/>
  <c r="AI2731" i="1"/>
  <c r="AI2747" i="1"/>
  <c r="AI2795" i="1"/>
  <c r="AI2827" i="1"/>
  <c r="AI2843" i="1"/>
  <c r="AI2891" i="1"/>
  <c r="AI2923" i="1"/>
  <c r="AI3035" i="1"/>
  <c r="AI3115" i="1"/>
  <c r="AI3211" i="1"/>
  <c r="AI3291" i="1"/>
  <c r="AI3323" i="1"/>
  <c r="AI3339" i="1"/>
  <c r="AI3563" i="1"/>
  <c r="AI3579" i="1"/>
  <c r="AI3627" i="1"/>
  <c r="AI3707" i="1"/>
  <c r="AI3723" i="1"/>
  <c r="AI3739" i="1"/>
  <c r="AI3787" i="1"/>
  <c r="AI3835" i="1"/>
  <c r="AI3851" i="1"/>
  <c r="AI3867" i="1"/>
  <c r="AI3883" i="1"/>
  <c r="AI3931" i="1"/>
  <c r="AI3947" i="1"/>
  <c r="AI4011" i="1"/>
  <c r="AI4107" i="1"/>
  <c r="AI4171" i="1"/>
  <c r="AI4187" i="1"/>
  <c r="AI4251" i="1"/>
  <c r="AI4283" i="1"/>
  <c r="AI4315" i="1"/>
  <c r="AI524" i="1"/>
  <c r="AI540" i="1"/>
  <c r="AI556" i="1"/>
  <c r="AI572" i="1"/>
  <c r="AI588" i="1"/>
  <c r="AI604" i="1"/>
  <c r="AI620" i="1"/>
  <c r="AI636" i="1"/>
  <c r="AI652" i="1"/>
  <c r="AI684" i="1"/>
  <c r="AI700" i="1"/>
  <c r="AI716" i="1"/>
  <c r="AI732" i="1"/>
  <c r="AI764" i="1"/>
  <c r="AI796" i="1"/>
  <c r="AI876" i="1"/>
  <c r="AI908" i="1"/>
  <c r="AI924" i="1"/>
  <c r="AI940" i="1"/>
  <c r="AI956" i="1"/>
  <c r="AI972" i="1"/>
  <c r="AI988" i="1"/>
  <c r="AI1004" i="1"/>
  <c r="AI1020" i="1"/>
  <c r="AI1052" i="1"/>
  <c r="AI1068" i="1"/>
  <c r="AI1084" i="1"/>
  <c r="AI1100" i="1"/>
  <c r="AI1116" i="1"/>
  <c r="AI1132" i="1"/>
  <c r="AI1148" i="1"/>
  <c r="AI1196" i="1"/>
  <c r="AI1244" i="1"/>
  <c r="AI1260" i="1"/>
  <c r="AI1276" i="1"/>
  <c r="AI1292" i="1"/>
  <c r="AI1308" i="1"/>
  <c r="AI1324" i="1"/>
  <c r="AI1340" i="1"/>
  <c r="AI1356" i="1"/>
  <c r="AI1372" i="1"/>
  <c r="AI1404" i="1"/>
  <c r="AI1420" i="1"/>
  <c r="AI1436" i="1"/>
  <c r="AI1484" i="1"/>
  <c r="AI1500" i="1"/>
  <c r="AI1516" i="1"/>
  <c r="AI1532" i="1"/>
  <c r="AI1548" i="1"/>
  <c r="AI1564" i="1"/>
  <c r="AI1580" i="1"/>
  <c r="AI1612" i="1"/>
  <c r="AI1628" i="1"/>
  <c r="AI1644" i="1"/>
  <c r="AI1708" i="1"/>
  <c r="AI1740" i="1"/>
  <c r="AI1756" i="1"/>
  <c r="AI1772" i="1"/>
  <c r="AI1804" i="1"/>
  <c r="AI1820" i="1"/>
  <c r="AI1836" i="1"/>
  <c r="AI1852" i="1"/>
  <c r="AI1868" i="1"/>
  <c r="AI1900" i="1"/>
  <c r="AI1916" i="1"/>
  <c r="AI1932" i="1"/>
  <c r="AI1964" i="1"/>
  <c r="AI1980" i="1"/>
  <c r="AI2012" i="1"/>
  <c r="AI2044" i="1"/>
  <c r="AI2124" i="1"/>
  <c r="AI2156" i="1"/>
  <c r="AI2172" i="1"/>
  <c r="AI2188" i="1"/>
  <c r="AI2236" i="1"/>
  <c r="AI2284" i="1"/>
  <c r="AI2300" i="1"/>
  <c r="AI2316" i="1"/>
  <c r="AI2364" i="1"/>
  <c r="AI2380" i="1"/>
  <c r="AI2396" i="1"/>
  <c r="AI2412" i="1"/>
  <c r="AI2428" i="1"/>
  <c r="AI2444" i="1"/>
  <c r="AI2492" i="1"/>
  <c r="AI2540" i="1"/>
  <c r="AI2572" i="1"/>
  <c r="AI2588" i="1"/>
  <c r="AI2604" i="1"/>
  <c r="AI2636" i="1"/>
  <c r="AI2668" i="1"/>
  <c r="AI2700" i="1"/>
  <c r="AI2716" i="1"/>
  <c r="AI2748" i="1"/>
  <c r="AI2828" i="1"/>
  <c r="AI2844" i="1"/>
  <c r="AI2860" i="1"/>
  <c r="AI2892" i="1"/>
  <c r="AI2940" i="1"/>
  <c r="AI3004" i="1"/>
  <c r="AI3036" i="1"/>
  <c r="AI3100" i="1"/>
  <c r="AI3180" i="1"/>
  <c r="AI3196" i="1"/>
  <c r="AI3212" i="1"/>
  <c r="AI3228" i="1"/>
  <c r="AI3260" i="1"/>
  <c r="AI3276" i="1"/>
  <c r="AI3292" i="1"/>
  <c r="AI3324" i="1"/>
  <c r="AI3340" i="1"/>
  <c r="AI3356" i="1"/>
  <c r="AI3372" i="1"/>
  <c r="AI3404" i="1"/>
  <c r="AI3436" i="1"/>
  <c r="AI3452" i="1"/>
  <c r="AI3516" i="1"/>
  <c r="AI3548" i="1"/>
  <c r="AI3596" i="1"/>
  <c r="AI3644" i="1"/>
  <c r="AI3676" i="1"/>
  <c r="AI3708" i="1"/>
  <c r="AI3740" i="1"/>
  <c r="AI3756" i="1"/>
  <c r="AI3820" i="1"/>
  <c r="AI3868" i="1"/>
  <c r="AI3884" i="1"/>
  <c r="AI3900" i="1"/>
  <c r="AI3964" i="1"/>
  <c r="AI4028" i="1"/>
  <c r="AI4044" i="1"/>
  <c r="AI4140" i="1"/>
  <c r="AI4220" i="1"/>
  <c r="AI4284" i="1"/>
  <c r="AI509" i="1"/>
  <c r="AI525" i="1"/>
  <c r="AI541" i="1"/>
  <c r="AI573" i="1"/>
  <c r="AI589" i="1"/>
  <c r="AI637" i="1"/>
  <c r="AI669" i="1"/>
  <c r="AI685" i="1"/>
  <c r="AI701" i="1"/>
  <c r="AI765" i="1"/>
  <c r="AI781" i="1"/>
  <c r="AI797" i="1"/>
  <c r="AI813" i="1"/>
  <c r="AI829" i="1"/>
  <c r="AI845" i="1"/>
  <c r="AI861" i="1"/>
  <c r="AI893" i="1"/>
  <c r="AI909" i="1"/>
  <c r="AI925" i="1"/>
  <c r="AI941" i="1"/>
  <c r="AI973" i="1"/>
  <c r="AI989" i="1"/>
  <c r="AI1005" i="1"/>
  <c r="AI1037" i="1"/>
  <c r="AI1053" i="1"/>
  <c r="AI1069" i="1"/>
  <c r="AI1117" i="1"/>
  <c r="AI1133" i="1"/>
  <c r="AI1149" i="1"/>
  <c r="AI1165" i="1"/>
  <c r="AI1181" i="1"/>
  <c r="AI1197" i="1"/>
  <c r="AI1213" i="1"/>
  <c r="AI1229" i="1"/>
  <c r="AI1245" i="1"/>
  <c r="AI1261" i="1"/>
  <c r="AI1277" i="1"/>
  <c r="AI1293" i="1"/>
  <c r="AI1309" i="1"/>
  <c r="AI1325" i="1"/>
  <c r="AI1357" i="1"/>
  <c r="AI1373" i="1"/>
  <c r="AI1389" i="1"/>
  <c r="AI1405" i="1"/>
  <c r="AI1485" i="1"/>
  <c r="AI1501" i="1"/>
  <c r="AI1613" i="1"/>
  <c r="AI1629" i="1"/>
  <c r="AI1645" i="1"/>
  <c r="AI1661" i="1"/>
  <c r="AI1677" i="1"/>
  <c r="AI1725" i="1"/>
  <c r="AI1741" i="1"/>
  <c r="AI1757" i="1"/>
  <c r="AI1773" i="1"/>
  <c r="AI1821" i="1"/>
  <c r="AI1837" i="1"/>
  <c r="AI1853" i="1"/>
  <c r="AI1917" i="1"/>
  <c r="AI1933" i="1"/>
  <c r="AI1949" i="1"/>
  <c r="AI1965" i="1"/>
  <c r="AI1981" i="1"/>
  <c r="AI2013" i="1"/>
  <c r="AI2045" i="1"/>
  <c r="AI2061" i="1"/>
  <c r="AI2093" i="1"/>
  <c r="AI2109" i="1"/>
  <c r="AI2141" i="1"/>
  <c r="AI2157" i="1"/>
  <c r="AI2173" i="1"/>
  <c r="AI2205" i="1"/>
  <c r="AI2237" i="1"/>
  <c r="AI2269" i="1"/>
  <c r="AI2317" i="1"/>
  <c r="AI2333" i="1"/>
  <c r="AI2365" i="1"/>
  <c r="AI2445" i="1"/>
  <c r="AI2461" i="1"/>
  <c r="AI2477" i="1"/>
  <c r="AI2509" i="1"/>
  <c r="AI2541" i="1"/>
  <c r="AI2557" i="1"/>
  <c r="AI2573" i="1"/>
  <c r="AI2589" i="1"/>
  <c r="AI2653" i="1"/>
  <c r="AI2669" i="1"/>
  <c r="AI2685" i="1"/>
  <c r="AI2733" i="1"/>
  <c r="AI2765" i="1"/>
  <c r="AI2909" i="1"/>
  <c r="AI2957" i="1"/>
  <c r="AI2973" i="1"/>
  <c r="AI2989" i="1"/>
  <c r="AI3085" i="1"/>
  <c r="AI3133" i="1"/>
  <c r="AI3165" i="1"/>
  <c r="AI3181" i="1"/>
  <c r="AI3213" i="1"/>
  <c r="AI3245" i="1"/>
  <c r="AI3309" i="1"/>
  <c r="AI3357" i="1"/>
  <c r="AI3469" i="1"/>
  <c r="AI3501" i="1"/>
  <c r="AI3549" i="1"/>
  <c r="AI3565" i="1"/>
  <c r="AI3597" i="1"/>
  <c r="AI3645" i="1"/>
  <c r="AI3677" i="1"/>
  <c r="AI3773" i="1"/>
  <c r="AI3805" i="1"/>
  <c r="AI3901" i="1"/>
  <c r="AI3997" i="1"/>
  <c r="AI4013" i="1"/>
  <c r="AI4109" i="1"/>
  <c r="AI4125" i="1"/>
  <c r="AI4189" i="1"/>
  <c r="AI4205" i="1"/>
  <c r="AI4269" i="1"/>
  <c r="AI4285" i="1"/>
  <c r="AI4333" i="1"/>
  <c r="AI478" i="1"/>
  <c r="AI494" i="1"/>
  <c r="AI510" i="1"/>
  <c r="AI526" i="1"/>
  <c r="AI558" i="1"/>
  <c r="AI574" i="1"/>
  <c r="AI590" i="1"/>
  <c r="AI606" i="1"/>
  <c r="AI622" i="1"/>
  <c r="AI654" i="1"/>
  <c r="AI670" i="1"/>
  <c r="AI686" i="1"/>
  <c r="AI718" i="1"/>
  <c r="AI750" i="1"/>
  <c r="AI798" i="1"/>
  <c r="AI814" i="1"/>
  <c r="AI862" i="1"/>
  <c r="AI878" i="1"/>
  <c r="AI894" i="1"/>
  <c r="AI910" i="1"/>
  <c r="AI926" i="1"/>
  <c r="AI942" i="1"/>
  <c r="AI958" i="1"/>
  <c r="AI974" i="1"/>
  <c r="AI990" i="1"/>
  <c r="AI1006" i="1"/>
  <c r="AI1022" i="1"/>
  <c r="AI1038" i="1"/>
  <c r="AI1054" i="1"/>
  <c r="AI1086" i="1"/>
  <c r="AI1102" i="1"/>
  <c r="AI1118" i="1"/>
  <c r="AI1150" i="1"/>
  <c r="AI1166" i="1"/>
  <c r="AI1182" i="1"/>
  <c r="AI1198" i="1"/>
  <c r="AI1214" i="1"/>
  <c r="AI1230" i="1"/>
  <c r="AI1246" i="1"/>
  <c r="AI1262" i="1"/>
  <c r="AI1278" i="1"/>
  <c r="AI1294" i="1"/>
  <c r="AI1310" i="1"/>
  <c r="AI1358" i="1"/>
  <c r="AI1374" i="1"/>
  <c r="AI1438" i="1"/>
  <c r="AI1454" i="1"/>
  <c r="AI1470" i="1"/>
  <c r="AI1486" i="1"/>
  <c r="AI1502" i="1"/>
  <c r="AI1518" i="1"/>
  <c r="AI1582" i="1"/>
  <c r="AI1614" i="1"/>
  <c r="AI1678" i="1"/>
  <c r="AI1694" i="1"/>
  <c r="AI1742" i="1"/>
  <c r="AI1774" i="1"/>
  <c r="AI1806" i="1"/>
  <c r="AI1854" i="1"/>
  <c r="AI1870" i="1"/>
  <c r="AI1886" i="1"/>
  <c r="AI1902" i="1"/>
  <c r="AI1918" i="1"/>
  <c r="AI1934" i="1"/>
  <c r="AI1950" i="1"/>
  <c r="AI1966" i="1"/>
  <c r="AI1982" i="1"/>
  <c r="AI1998" i="1"/>
  <c r="AI2014" i="1"/>
  <c r="AI2046" i="1"/>
  <c r="AI2078" i="1"/>
  <c r="AI2094" i="1"/>
  <c r="AI2110" i="1"/>
  <c r="AI2126" i="1"/>
  <c r="AI2142" i="1"/>
  <c r="AI2174" i="1"/>
  <c r="AI2190" i="1"/>
  <c r="AI2206" i="1"/>
  <c r="AI2270" i="1"/>
  <c r="AI2286" i="1"/>
  <c r="AI2318" i="1"/>
  <c r="AI2334" i="1"/>
  <c r="AI2350" i="1"/>
  <c r="AI2366" i="1"/>
  <c r="AI2382" i="1"/>
  <c r="AI2398" i="1"/>
  <c r="AI2430" i="1"/>
  <c r="AI2446" i="1"/>
  <c r="AI2462" i="1"/>
  <c r="AI2478" i="1"/>
  <c r="AI2494" i="1"/>
  <c r="AI2510" i="1"/>
  <c r="AI2526" i="1"/>
  <c r="AI2542" i="1"/>
  <c r="AI2558" i="1"/>
  <c r="AI2590" i="1"/>
  <c r="AI2606" i="1"/>
  <c r="AI2622" i="1"/>
  <c r="AI2638" i="1"/>
  <c r="AI2654" i="1"/>
  <c r="AI2702" i="1"/>
  <c r="AI2750" i="1"/>
  <c r="AI2782" i="1"/>
  <c r="AI2798" i="1"/>
  <c r="AI2830" i="1"/>
  <c r="AI2958" i="1"/>
  <c r="AI2990" i="1"/>
  <c r="AI3070" i="1"/>
  <c r="AI3102" i="1"/>
  <c r="AI3118" i="1"/>
  <c r="AI3150" i="1"/>
  <c r="AI3166" i="1"/>
  <c r="AI3182" i="1"/>
  <c r="AI3214" i="1"/>
  <c r="AI3294" i="1"/>
  <c r="AI3310" i="1"/>
  <c r="AI3358" i="1"/>
  <c r="AI3374" i="1"/>
  <c r="AI3390" i="1"/>
  <c r="AI3422" i="1"/>
  <c r="AI3438" i="1"/>
  <c r="AI3582" i="1"/>
  <c r="AI3598" i="1"/>
  <c r="AI3646" i="1"/>
  <c r="AI3726" i="1"/>
  <c r="AI3758" i="1"/>
  <c r="AI3774" i="1"/>
  <c r="AI3790" i="1"/>
  <c r="AI3902" i="1"/>
  <c r="AI3950" i="1"/>
  <c r="AI3982" i="1"/>
  <c r="AI4014" i="1"/>
  <c r="AI4078" i="1"/>
  <c r="AI4126" i="1"/>
  <c r="AI4190" i="1"/>
  <c r="AI4238" i="1"/>
  <c r="AI4286" i="1"/>
  <c r="AI4334" i="1"/>
  <c r="AI367" i="1"/>
  <c r="AI415" i="1"/>
  <c r="AI479" i="1"/>
  <c r="AI495" i="1"/>
  <c r="AI511" i="1"/>
  <c r="AI543" i="1"/>
  <c r="AI559" i="1"/>
  <c r="AI575" i="1"/>
  <c r="AI591" i="1"/>
  <c r="AI607" i="1"/>
  <c r="AI655" i="1"/>
  <c r="AI703" i="1"/>
  <c r="AI719" i="1"/>
  <c r="AI751" i="1"/>
  <c r="AI767" i="1"/>
  <c r="AI783" i="1"/>
  <c r="AI799" i="1"/>
  <c r="AI815" i="1"/>
  <c r="AI847" i="1"/>
  <c r="AI879" i="1"/>
  <c r="AI895" i="1"/>
  <c r="AI911" i="1"/>
  <c r="AI927" i="1"/>
  <c r="AI959" i="1"/>
  <c r="AI975" i="1"/>
  <c r="AI991" i="1"/>
  <c r="AI1039" i="1"/>
  <c r="AI1055" i="1"/>
  <c r="AI1071" i="1"/>
  <c r="AI1087" i="1"/>
  <c r="AI1103" i="1"/>
  <c r="AI1119" i="1"/>
  <c r="AI1135" i="1"/>
  <c r="AI1151" i="1"/>
  <c r="AI1167" i="1"/>
  <c r="AI1183" i="1"/>
  <c r="AI1199" i="1"/>
  <c r="AI1231" i="1"/>
  <c r="AI1247" i="1"/>
  <c r="AI1263" i="1"/>
  <c r="AI1279" i="1"/>
  <c r="AI1295" i="1"/>
  <c r="AI1311" i="1"/>
  <c r="AI1327" i="1"/>
  <c r="AI1343" i="1"/>
  <c r="AI1359" i="1"/>
  <c r="AI1391" i="1"/>
  <c r="AI1423" i="1"/>
  <c r="AI1471" i="1"/>
  <c r="AI1535" i="1"/>
  <c r="AI1551" i="1"/>
  <c r="AI1567" i="1"/>
  <c r="AI1583" i="1"/>
  <c r="AI1599" i="1"/>
  <c r="AI1615" i="1"/>
  <c r="AI1631" i="1"/>
  <c r="AI1647" i="1"/>
  <c r="AI1679" i="1"/>
  <c r="AI1695" i="1"/>
  <c r="AI1711" i="1"/>
  <c r="AI1727" i="1"/>
  <c r="AI1759" i="1"/>
  <c r="AI1775" i="1"/>
  <c r="AI1791" i="1"/>
  <c r="AI1807" i="1"/>
  <c r="AI1823" i="1"/>
  <c r="AI1871" i="1"/>
  <c r="AI1887" i="1"/>
  <c r="AI1903" i="1"/>
  <c r="AI1919" i="1"/>
  <c r="AI1951" i="1"/>
  <c r="AI1999" i="1"/>
  <c r="AI2015" i="1"/>
  <c r="AI2079" i="1"/>
  <c r="AI2095" i="1"/>
  <c r="AI2111" i="1"/>
  <c r="AI2143" i="1"/>
  <c r="AI2255" i="1"/>
  <c r="AI2271" i="1"/>
  <c r="AI2287" i="1"/>
  <c r="AI2351" i="1"/>
  <c r="AI2367" i="1"/>
  <c r="AI2399" i="1"/>
  <c r="AI2415" i="1"/>
  <c r="AI2447" i="1"/>
  <c r="AI2463" i="1"/>
  <c r="AI2479" i="1"/>
  <c r="AI2511" i="1"/>
  <c r="AI2527" i="1"/>
  <c r="AI2543" i="1"/>
  <c r="AI2559" i="1"/>
  <c r="AI2575" i="1"/>
  <c r="AI2591" i="1"/>
  <c r="AI2607" i="1"/>
  <c r="AI2671" i="1"/>
  <c r="AI2751" i="1"/>
  <c r="AI2799" i="1"/>
  <c r="AI2847" i="1"/>
  <c r="AI2879" i="1"/>
  <c r="AI2895" i="1"/>
  <c r="AI2911" i="1"/>
  <c r="AI2991" i="1"/>
  <c r="AI3119" i="1"/>
  <c r="AI3151" i="1"/>
  <c r="AI3183" i="1"/>
  <c r="AI3199" i="1"/>
  <c r="AI3279" i="1"/>
  <c r="AI3311" i="1"/>
  <c r="AI3327" i="1"/>
  <c r="AI3343" i="1"/>
  <c r="AI3407" i="1"/>
  <c r="AI3439" i="1"/>
  <c r="AI3455" i="1"/>
  <c r="AI3487" i="1"/>
  <c r="AI3583" i="1"/>
  <c r="AI3631" i="1"/>
  <c r="AI3647" i="1"/>
  <c r="AI3679" i="1"/>
  <c r="AI3759" i="1"/>
  <c r="AI3823" i="1"/>
  <c r="AI3839" i="1"/>
  <c r="AI3855" i="1"/>
  <c r="AI3871" i="1"/>
  <c r="AI3919" i="1"/>
  <c r="AI4031" i="1"/>
  <c r="AI4111" i="1"/>
  <c r="AI4143" i="1"/>
  <c r="AI4175" i="1"/>
  <c r="AI4223" i="1"/>
  <c r="AI4271" i="1"/>
  <c r="AI2128" i="1"/>
  <c r="AI2160" i="1"/>
  <c r="AI2176" i="1"/>
  <c r="AI2192" i="1"/>
  <c r="AI2208" i="1"/>
  <c r="AI2224" i="1"/>
  <c r="AI2240" i="1"/>
  <c r="AI2256" i="1"/>
  <c r="AI2288" i="1"/>
  <c r="AI2304" i="1"/>
  <c r="AI2336" i="1"/>
  <c r="AI2352" i="1"/>
  <c r="AI2368" i="1"/>
  <c r="AI2416" i="1"/>
  <c r="AI2432" i="1"/>
  <c r="AI2496" i="1"/>
  <c r="AI2544" i="1"/>
  <c r="AI2560" i="1"/>
  <c r="AI2576" i="1"/>
  <c r="AI2592" i="1"/>
  <c r="AI2640" i="1"/>
  <c r="AI2672" i="1"/>
  <c r="AI2688" i="1"/>
  <c r="AI2704" i="1"/>
  <c r="AI2720" i="1"/>
  <c r="AI2816" i="1"/>
  <c r="AI2832" i="1"/>
  <c r="AI2928" i="1"/>
  <c r="AI3040" i="1"/>
  <c r="AI3056" i="1"/>
  <c r="AI3088" i="1"/>
  <c r="AI3168" i="1"/>
  <c r="AI3184" i="1"/>
  <c r="AI3200" i="1"/>
  <c r="AI3216" i="1"/>
  <c r="AI3296" i="1"/>
  <c r="AI3312" i="1"/>
  <c r="AI3344" i="1"/>
  <c r="AI3360" i="1"/>
  <c r="AI3408" i="1"/>
  <c r="AI3424" i="1"/>
  <c r="AI3456" i="1"/>
  <c r="AI3520" i="1"/>
  <c r="AI3600" i="1"/>
  <c r="AI3712" i="1"/>
  <c r="AI3728" i="1"/>
  <c r="AI3760" i="1"/>
  <c r="AI3776" i="1"/>
  <c r="AI3808" i="1"/>
  <c r="AI3840" i="1"/>
  <c r="AI3872" i="1"/>
  <c r="AI3920" i="1"/>
  <c r="AI3936" i="1"/>
  <c r="AI4016" i="1"/>
  <c r="AI4032" i="1"/>
  <c r="AI4048" i="1"/>
  <c r="AI4128" i="1"/>
  <c r="AI4144" i="1"/>
  <c r="AI4208" i="1"/>
  <c r="AI4224" i="1"/>
  <c r="AI4272" i="1"/>
  <c r="AI2113" i="1"/>
  <c r="AI2129" i="1"/>
  <c r="AI2145" i="1"/>
  <c r="AI2177" i="1"/>
  <c r="AI2193" i="1"/>
  <c r="AI2209" i="1"/>
  <c r="AI2241" i="1"/>
  <c r="AI2257" i="1"/>
  <c r="AI2273" i="1"/>
  <c r="AI2305" i="1"/>
  <c r="AI2321" i="1"/>
  <c r="AI2369" i="1"/>
  <c r="AI2401" i="1"/>
  <c r="AI2417" i="1"/>
  <c r="AI2481" i="1"/>
  <c r="AI2497" i="1"/>
  <c r="AI2545" i="1"/>
  <c r="AI2625" i="1"/>
  <c r="AI2657" i="1"/>
  <c r="AI2689" i="1"/>
  <c r="AI2737" i="1"/>
  <c r="AI2769" i="1"/>
  <c r="AI2785" i="1"/>
  <c r="AI2833" i="1"/>
  <c r="AI2897" i="1"/>
  <c r="AI2913" i="1"/>
  <c r="AI2961" i="1"/>
  <c r="AI3073" i="1"/>
  <c r="AI3137" i="1"/>
  <c r="AI3169" i="1"/>
  <c r="AI3185" i="1"/>
  <c r="AI3233" i="1"/>
  <c r="AI3265" i="1"/>
  <c r="AI3313" i="1"/>
  <c r="AI3329" i="1"/>
  <c r="AI3361" i="1"/>
  <c r="AI3377" i="1"/>
  <c r="AI3393" i="1"/>
  <c r="AI3489" i="1"/>
  <c r="AI3537" i="1"/>
  <c r="AI3585" i="1"/>
  <c r="AI3745" i="1"/>
  <c r="AI3761" i="1"/>
  <c r="AI3777" i="1"/>
  <c r="AI3841" i="1"/>
  <c r="AI3857" i="1"/>
  <c r="AI3873" i="1"/>
  <c r="AI4017" i="1"/>
  <c r="AI4065" i="1"/>
  <c r="AI4113" i="1"/>
  <c r="AI4129" i="1"/>
  <c r="AI4145" i="1"/>
  <c r="AI4193" i="1"/>
  <c r="AI4257" i="1"/>
  <c r="AI2114" i="1"/>
  <c r="AI2130" i="1"/>
  <c r="AI2146" i="1"/>
  <c r="AI2162" i="1"/>
  <c r="AI2178" i="1"/>
  <c r="AI2210" i="1"/>
  <c r="AI2226" i="1"/>
  <c r="AI2258" i="1"/>
  <c r="AI2274" i="1"/>
  <c r="AI2306" i="1"/>
  <c r="AI2322" i="1"/>
  <c r="AI2370" i="1"/>
  <c r="AI2386" i="1"/>
  <c r="AI2434" i="1"/>
  <c r="AI2450" i="1"/>
  <c r="AI2466" i="1"/>
  <c r="AI2482" i="1"/>
  <c r="AI2498" i="1"/>
  <c r="AI2514" i="1"/>
  <c r="AI2546" i="1"/>
  <c r="AI2578" i="1"/>
  <c r="AI2594" i="1"/>
  <c r="AI2610" i="1"/>
  <c r="AI2642" i="1"/>
  <c r="AI2658" i="1"/>
  <c r="AI2674" i="1"/>
  <c r="AI2690" i="1"/>
  <c r="AI2706" i="1"/>
  <c r="AI2738" i="1"/>
  <c r="AI2754" i="1"/>
  <c r="AI2786" i="1"/>
  <c r="AI2834" i="1"/>
  <c r="AI2850" i="1"/>
  <c r="AI2866" i="1"/>
  <c r="AI2914" i="1"/>
  <c r="AI2962" i="1"/>
  <c r="AI2978" i="1"/>
  <c r="AI3010" i="1"/>
  <c r="AI3026" i="1"/>
  <c r="AI3042" i="1"/>
  <c r="AI3106" i="1"/>
  <c r="AI3154" i="1"/>
  <c r="AI3250" i="1"/>
  <c r="AI3282" i="1"/>
  <c r="AI3330" i="1"/>
  <c r="AI3346" i="1"/>
  <c r="AI3362" i="1"/>
  <c r="AI3378" i="1"/>
  <c r="AI3394" i="1"/>
  <c r="AI3426" i="1"/>
  <c r="AI3474" i="1"/>
  <c r="AI3506" i="1"/>
  <c r="AI3554" i="1"/>
  <c r="AI3570" i="1"/>
  <c r="AI3602" i="1"/>
  <c r="AI3650" i="1"/>
  <c r="AI3666" i="1"/>
  <c r="AI3698" i="1"/>
  <c r="AI3730" i="1"/>
  <c r="AI3746" i="1"/>
  <c r="AI3810" i="1"/>
  <c r="AI3842" i="1"/>
  <c r="AI3858" i="1"/>
  <c r="AI3874" i="1"/>
  <c r="AI3906" i="1"/>
  <c r="AI3954" i="1"/>
  <c r="AI4018" i="1"/>
  <c r="AI4034" i="1"/>
  <c r="AI4114" i="1"/>
  <c r="AI4146" i="1"/>
  <c r="AI4178" i="1"/>
  <c r="AI4194" i="1"/>
  <c r="AI4290" i="1"/>
  <c r="AI2099" i="1"/>
  <c r="AI2131" i="1"/>
  <c r="AI2163" i="1"/>
  <c r="AI2211" i="1"/>
  <c r="AI2243" i="1"/>
  <c r="AI2259" i="1"/>
  <c r="AI2291" i="1"/>
  <c r="AI2307" i="1"/>
  <c r="AI2355" i="1"/>
  <c r="AI2387" i="1"/>
  <c r="AI2467" i="1"/>
  <c r="AI2499" i="1"/>
  <c r="AI2515" i="1"/>
  <c r="AI2531" i="1"/>
  <c r="AI2547" i="1"/>
  <c r="AI2563" i="1"/>
  <c r="AI2659" i="1"/>
  <c r="AI2691" i="1"/>
  <c r="AI2707" i="1"/>
  <c r="AI2739" i="1"/>
  <c r="AI2851" i="1"/>
  <c r="AI2883" i="1"/>
  <c r="AI2931" i="1"/>
  <c r="AI2947" i="1"/>
  <c r="AI2963" i="1"/>
  <c r="AI2979" i="1"/>
  <c r="AI3027" i="1"/>
  <c r="AI3043" i="1"/>
  <c r="AI3139" i="1"/>
  <c r="AI3155" i="1"/>
  <c r="AI3187" i="1"/>
  <c r="AI3203" i="1"/>
  <c r="AI3251" i="1"/>
  <c r="AI3267" i="1"/>
  <c r="AI3283" i="1"/>
  <c r="AI3331" i="1"/>
  <c r="AI3395" i="1"/>
  <c r="AI3475" i="1"/>
  <c r="AI3555" i="1"/>
  <c r="AI3699" i="1"/>
  <c r="AI3715" i="1"/>
  <c r="AI3747" i="1"/>
  <c r="AI3811" i="1"/>
  <c r="AI3907" i="1"/>
  <c r="AI4019" i="1"/>
  <c r="AI4083" i="1"/>
  <c r="AI4099" i="1"/>
  <c r="AI4131" i="1"/>
  <c r="AI4163" i="1"/>
  <c r="AI4179" i="1"/>
  <c r="AI4275" i="1"/>
  <c r="AI4291" i="1"/>
  <c r="AI4307" i="1"/>
  <c r="AI532" i="1"/>
  <c r="AI548" i="1"/>
  <c r="AI564" i="1"/>
  <c r="AI580" i="1"/>
  <c r="AI612" i="1"/>
  <c r="AI644" i="1"/>
  <c r="AI660" i="1"/>
  <c r="AI692" i="1"/>
  <c r="AI724" i="1"/>
  <c r="AI756" i="1"/>
  <c r="AI772" i="1"/>
  <c r="AI820" i="1"/>
  <c r="AI836" i="1"/>
  <c r="AI852" i="1"/>
  <c r="AI868" i="1"/>
  <c r="AI884" i="1"/>
  <c r="AI900" i="1"/>
  <c r="AI932" i="1"/>
  <c r="AI948" i="1"/>
  <c r="AI964" i="1"/>
  <c r="AI980" i="1"/>
  <c r="AI996" i="1"/>
  <c r="AI1012" i="1"/>
  <c r="AI1028" i="1"/>
  <c r="AI1044" i="1"/>
  <c r="AI1060" i="1"/>
  <c r="AI1076" i="1"/>
  <c r="AI1092" i="1"/>
  <c r="AI1124" i="1"/>
  <c r="AI1140" i="1"/>
  <c r="AI1156" i="1"/>
  <c r="AI1172" i="1"/>
  <c r="AI1188" i="1"/>
  <c r="AI1204" i="1"/>
  <c r="AI1220" i="1"/>
  <c r="AI1268" i="1"/>
  <c r="AI1284" i="1"/>
  <c r="AI1300" i="1"/>
  <c r="AI1316" i="1"/>
  <c r="AI1348" i="1"/>
  <c r="AI1380" i="1"/>
  <c r="AI1396" i="1"/>
  <c r="AI1412" i="1"/>
  <c r="AI1476" i="1"/>
  <c r="AI1492" i="1"/>
  <c r="AI1588" i="1"/>
  <c r="AI1620" i="1"/>
  <c r="AI1668" i="1"/>
  <c r="AI1700" i="1"/>
  <c r="AI1748" i="1"/>
  <c r="AI1764" i="1"/>
  <c r="AI1780" i="1"/>
  <c r="AI1796" i="1"/>
  <c r="AI1812" i="1"/>
  <c r="AI1828" i="1"/>
  <c r="AI1844" i="1"/>
  <c r="AI1860" i="1"/>
  <c r="AI1876" i="1"/>
  <c r="AI1892" i="1"/>
  <c r="AI1924" i="1"/>
  <c r="AI1940" i="1"/>
  <c r="AI1972" i="1"/>
  <c r="AI1988" i="1"/>
  <c r="AI2036" i="1"/>
  <c r="AI2084" i="1"/>
  <c r="AI2100" i="1"/>
  <c r="AI2132" i="1"/>
  <c r="AI2148" i="1"/>
  <c r="AI2196" i="1"/>
  <c r="AI2228" i="1"/>
  <c r="AI2244" i="1"/>
  <c r="AI2292" i="1"/>
  <c r="AI2324" i="1"/>
  <c r="AI2356" i="1"/>
  <c r="AI2372" i="1"/>
  <c r="AI2404" i="1"/>
  <c r="AI2420" i="1"/>
  <c r="AI2468" i="1"/>
  <c r="AI2484" i="1"/>
  <c r="AI2516" i="1"/>
  <c r="AI2532" i="1"/>
  <c r="AI2548" i="1"/>
  <c r="AI2580" i="1"/>
  <c r="AI2596" i="1"/>
  <c r="AI2628" i="1"/>
  <c r="AI2692" i="1"/>
  <c r="AI2724" i="1"/>
  <c r="AI2740" i="1"/>
  <c r="AI2788" i="1"/>
  <c r="AI2820" i="1"/>
  <c r="AI2868" i="1"/>
  <c r="AI2916" i="1"/>
  <c r="AI2932" i="1"/>
  <c r="AI2948" i="1"/>
  <c r="AI2964" i="1"/>
  <c r="AI2996" i="1"/>
  <c r="AI3012" i="1"/>
  <c r="AI3028" i="1"/>
  <c r="AI3092" i="1"/>
  <c r="AI3124" i="1"/>
  <c r="AI3172" i="1"/>
  <c r="AI3188" i="1"/>
  <c r="AI3220" i="1"/>
  <c r="AI3268" i="1"/>
  <c r="AI3284" i="1"/>
  <c r="AI3316" i="1"/>
  <c r="AI3396" i="1"/>
  <c r="AI3412" i="1"/>
  <c r="AI3444" i="1"/>
  <c r="AI3460" i="1"/>
  <c r="AI3540" i="1"/>
  <c r="AI3620" i="1"/>
  <c r="AI3652" i="1"/>
  <c r="AI3684" i="1"/>
  <c r="AI3748" i="1"/>
  <c r="AI3828" i="1"/>
  <c r="AI3844" i="1"/>
  <c r="AI3860" i="1"/>
  <c r="AI3908" i="1"/>
  <c r="AI4004" i="1"/>
  <c r="AI4036" i="1"/>
  <c r="AI4052" i="1"/>
  <c r="AI4100" i="1"/>
  <c r="AI4132" i="1"/>
  <c r="AI4148" i="1"/>
  <c r="AI4196" i="1"/>
  <c r="AI4212" i="1"/>
  <c r="AI4228" i="1"/>
  <c r="AI4244" i="1"/>
  <c r="AI4260" i="1"/>
  <c r="AI4276" i="1"/>
  <c r="AI4292" i="1"/>
  <c r="AI501" i="1"/>
  <c r="AI533" i="1"/>
  <c r="AI549" i="1"/>
  <c r="AI565" i="1"/>
  <c r="AI581" i="1"/>
  <c r="AI597" i="1"/>
  <c r="AI613" i="1"/>
  <c r="AI629" i="1"/>
  <c r="AI645" i="1"/>
  <c r="AI661" i="1"/>
  <c r="AI677" i="1"/>
  <c r="AI725" i="1"/>
  <c r="AI741" i="1"/>
  <c r="AI757" i="1"/>
  <c r="AI773" i="1"/>
  <c r="AI789" i="1"/>
  <c r="AI853" i="1"/>
  <c r="AI901" i="1"/>
  <c r="AI933" i="1"/>
  <c r="AI949" i="1"/>
  <c r="AI965" i="1"/>
  <c r="AI981" i="1"/>
  <c r="AI997" i="1"/>
  <c r="AI1013" i="1"/>
  <c r="AI1029" i="1"/>
  <c r="AI1045" i="1"/>
  <c r="AI1061" i="1"/>
  <c r="AI1077" i="1"/>
  <c r="AI1093" i="1"/>
  <c r="AI1109" i="1"/>
  <c r="AI1141" i="1"/>
  <c r="AI1157" i="1"/>
  <c r="AI1189" i="1"/>
  <c r="AI1205" i="1"/>
  <c r="AI1221" i="1"/>
  <c r="AI1253" i="1"/>
  <c r="AI1285" i="1"/>
  <c r="AI1301" i="1"/>
  <c r="AI1317" i="1"/>
  <c r="AI1333" i="1"/>
  <c r="AI1349" i="1"/>
  <c r="AI1397" i="1"/>
  <c r="AI1413" i="1"/>
  <c r="AI1429" i="1"/>
  <c r="AI1445" i="1"/>
  <c r="AI1461" i="1"/>
  <c r="AI1477" i="1"/>
  <c r="AI1509" i="1"/>
  <c r="AI1525" i="1"/>
  <c r="AI1541" i="1"/>
  <c r="AI1557" i="1"/>
  <c r="AI1573" i="1"/>
  <c r="AI1621" i="1"/>
  <c r="AI1637" i="1"/>
  <c r="AI1653" i="1"/>
  <c r="AI1669" i="1"/>
  <c r="AI1749" i="1"/>
  <c r="AI1765" i="1"/>
  <c r="AI1781" i="1"/>
  <c r="AI1797" i="1"/>
  <c r="AI1877" i="1"/>
  <c r="AI1925" i="1"/>
  <c r="AI1957" i="1"/>
  <c r="AI2005" i="1"/>
  <c r="AI2021" i="1"/>
  <c r="AI2053" i="1"/>
  <c r="AI2069" i="1"/>
  <c r="AI2085" i="1"/>
  <c r="AI2101" i="1"/>
  <c r="AI2133" i="1"/>
  <c r="AI2149" i="1"/>
  <c r="AI2165" i="1"/>
  <c r="AI2197" i="1"/>
  <c r="AI2213" i="1"/>
  <c r="AI2261" i="1"/>
  <c r="AI2277" i="1"/>
  <c r="AI2293" i="1"/>
  <c r="AI2309" i="1"/>
  <c r="AI2325" i="1"/>
  <c r="AI2341" i="1"/>
  <c r="AI2357" i="1"/>
  <c r="AI2373" i="1"/>
  <c r="AI2389" i="1"/>
  <c r="AI2405" i="1"/>
  <c r="AI2421" i="1"/>
  <c r="AI2485" i="1"/>
  <c r="AI2501" i="1"/>
  <c r="AI2517" i="1"/>
  <c r="AI2533" i="1"/>
  <c r="AI2645" i="1"/>
  <c r="AI2661" i="1"/>
  <c r="AI2677" i="1"/>
  <c r="AI2693" i="1"/>
  <c r="AI2709" i="1"/>
  <c r="AI2725" i="1"/>
  <c r="AI2741" i="1"/>
  <c r="AI2805" i="1"/>
  <c r="AI2837" i="1"/>
  <c r="AI2917" i="1"/>
  <c r="AI2965" i="1"/>
  <c r="AI3013" i="1"/>
  <c r="AI3061" i="1"/>
  <c r="AI3157" i="1"/>
  <c r="AI3189" i="1"/>
  <c r="AI3205" i="1"/>
  <c r="AI3221" i="1"/>
  <c r="AI3253" i="1"/>
  <c r="AI3269" i="1"/>
  <c r="AI3301" i="1"/>
  <c r="AI3333" i="1"/>
  <c r="AI3365" i="1"/>
  <c r="AI3381" i="1"/>
  <c r="AI3429" i="1"/>
  <c r="AI3461" i="1"/>
  <c r="AI3525" i="1"/>
  <c r="AI3557" i="1"/>
  <c r="AI3573" i="1"/>
  <c r="AI3637" i="1"/>
  <c r="AI3669" i="1"/>
  <c r="AI3765" i="1"/>
  <c r="AI3797" i="1"/>
  <c r="AI3845" i="1"/>
  <c r="AI3909" i="1"/>
  <c r="AI3941" i="1"/>
  <c r="AI3957" i="1"/>
  <c r="AI3973" i="1"/>
  <c r="AI3989" i="1"/>
  <c r="AI4005" i="1"/>
  <c r="AI4053" i="1"/>
  <c r="AI4085" i="1"/>
  <c r="AI4101" i="1"/>
  <c r="AI4117" i="1"/>
  <c r="AI4133" i="1"/>
  <c r="AI4149" i="1"/>
  <c r="AI4261" i="1"/>
  <c r="AI4277" i="1"/>
  <c r="AI4293" i="1"/>
  <c r="AI486" i="1"/>
  <c r="AI502" i="1"/>
  <c r="AI518" i="1"/>
  <c r="AI534" i="1"/>
  <c r="AI550" i="1"/>
  <c r="AI582" i="1"/>
  <c r="AI598" i="1"/>
  <c r="AI614" i="1"/>
  <c r="AI630" i="1"/>
  <c r="AI662" i="1"/>
  <c r="AI710" i="1"/>
  <c r="AI742" i="1"/>
  <c r="AI774" i="1"/>
  <c r="AI790" i="1"/>
  <c r="AI806" i="1"/>
  <c r="AI822" i="1"/>
  <c r="AI838" i="1"/>
  <c r="AI854" i="1"/>
  <c r="AI870" i="1"/>
  <c r="AI918" i="1"/>
  <c r="AI934" i="1"/>
  <c r="AI950" i="1"/>
  <c r="AI966" i="1"/>
  <c r="AI998" i="1"/>
  <c r="AI1014" i="1"/>
  <c r="AI1030" i="1"/>
  <c r="AI1046" i="1"/>
  <c r="AI1062" i="1"/>
  <c r="AI1078" i="1"/>
  <c r="AI1094" i="1"/>
  <c r="AI1110" i="1"/>
  <c r="AI1142" i="1"/>
  <c r="AI1158" i="1"/>
  <c r="AI1174" i="1"/>
  <c r="AI1190" i="1"/>
  <c r="AI1206" i="1"/>
  <c r="AI1222" i="1"/>
  <c r="AI1254" i="1"/>
  <c r="AI1270" i="1"/>
  <c r="AI1286" i="1"/>
  <c r="AI1302" i="1"/>
  <c r="AI1318" i="1"/>
  <c r="AI1366" i="1"/>
  <c r="AI1430" i="1"/>
  <c r="AI1446" i="1"/>
  <c r="AI1510" i="1"/>
  <c r="AI1526" i="1"/>
  <c r="AI1542" i="1"/>
  <c r="AI1558" i="1"/>
  <c r="AI1606" i="1"/>
  <c r="AI1654" i="1"/>
  <c r="AI1702" i="1"/>
  <c r="AI1734" i="1"/>
  <c r="AI1750" i="1"/>
  <c r="AI1766" i="1"/>
  <c r="AI1782" i="1"/>
  <c r="AI1798" i="1"/>
  <c r="AI1862" i="1"/>
  <c r="AI1894" i="1"/>
  <c r="AI1926" i="1"/>
  <c r="AI1958" i="1"/>
  <c r="AI1974" i="1"/>
  <c r="AI1990" i="1"/>
  <c r="AI2006" i="1"/>
  <c r="AI2022" i="1"/>
  <c r="AI2038" i="1"/>
  <c r="AI2070" i="1"/>
  <c r="AI2102" i="1"/>
  <c r="AI2150" i="1"/>
  <c r="AI2166" i="1"/>
  <c r="AI2182" i="1"/>
  <c r="AI2198" i="1"/>
  <c r="AI2262" i="1"/>
  <c r="AI2278" i="1"/>
  <c r="AI2310" i="1"/>
  <c r="AI2326" i="1"/>
  <c r="AI2342" i="1"/>
  <c r="AI2374" i="1"/>
  <c r="AI2438" i="1"/>
  <c r="AI2454" i="1"/>
  <c r="AI2470" i="1"/>
  <c r="AI2502" i="1"/>
  <c r="AI2630" i="1"/>
  <c r="AI2678" i="1"/>
  <c r="AI2774" i="1"/>
  <c r="AI2822" i="1"/>
  <c r="AI2854" i="1"/>
  <c r="AI2886" i="1"/>
  <c r="AI2918" i="1"/>
  <c r="AI2950" i="1"/>
  <c r="AI3046" i="1"/>
  <c r="AI3062" i="1"/>
  <c r="AI3094" i="1"/>
  <c r="AI3110" i="1"/>
  <c r="AI3126" i="1"/>
  <c r="AI3174" i="1"/>
  <c r="AI3190" i="1"/>
  <c r="AI3238" i="1"/>
  <c r="AI3270" i="1"/>
  <c r="AI3286" i="1"/>
  <c r="AI3302" i="1"/>
  <c r="AI3334" i="1"/>
  <c r="AI3366" i="1"/>
  <c r="AI3382" i="1"/>
  <c r="AI3398" i="1"/>
  <c r="AI3590" i="1"/>
  <c r="AI3702" i="1"/>
  <c r="AI3718" i="1"/>
  <c r="AI3750" i="1"/>
  <c r="AI3862" i="1"/>
  <c r="AI3974" i="1"/>
  <c r="AI4038" i="1"/>
  <c r="AI4054" i="1"/>
  <c r="AI4102" i="1"/>
  <c r="AI4166" i="1"/>
  <c r="AI4198" i="1"/>
  <c r="AB4024" i="1" a="1"/>
  <c r="AS4024" i="1" s="1"/>
  <c r="AT4024" i="1" s="1" a="1"/>
  <c r="AB1456" i="1" a="1"/>
  <c r="AS1456" i="1" s="1"/>
  <c r="AT1456" i="1" s="1" a="1"/>
  <c r="AB22" i="1" a="1"/>
  <c r="AS22" i="1" s="1"/>
  <c r="AT22" i="1" s="1" a="1"/>
  <c r="AB676" i="1" a="1"/>
  <c r="AS676" i="1" s="1"/>
  <c r="AT676" i="1" s="1" a="1"/>
  <c r="AB4295" i="1" a="1"/>
  <c r="AS4295" i="1" s="1"/>
  <c r="AT4295" i="1" s="1" a="1"/>
  <c r="AB3258" i="1" a="1"/>
  <c r="AS3258" i="1" s="1"/>
  <c r="AT3258" i="1" s="1" a="1"/>
  <c r="AB789" i="1" a="1"/>
  <c r="AS789" i="1" s="1"/>
  <c r="AT789" i="1" s="1" a="1"/>
  <c r="AB3807" i="1" a="1"/>
  <c r="AS3807" i="1" s="1"/>
  <c r="AT3807" i="1" s="1" a="1"/>
  <c r="AB3767" i="1" a="1"/>
  <c r="AS3767" i="1" s="1"/>
  <c r="AT3767" i="1" s="1" a="1"/>
  <c r="AB2730" i="1" a="1"/>
  <c r="AS2730" i="1" s="1"/>
  <c r="AT2730" i="1" s="1" a="1"/>
  <c r="AB398" i="1" a="1"/>
  <c r="AS398" i="1" s="1"/>
  <c r="AT398" i="1" s="1" a="1"/>
  <c r="AB35" i="1" a="1"/>
  <c r="AS35" i="1" s="1"/>
  <c r="AT35" i="1" s="1" a="1"/>
  <c r="AB3239" i="1" a="1"/>
  <c r="AS3239" i="1" s="1"/>
  <c r="AT3239" i="1" s="1" a="1"/>
  <c r="AB2057" i="1" a="1"/>
  <c r="AS2057" i="1" s="1"/>
  <c r="AT2057" i="1" s="1" a="1"/>
  <c r="AB244" i="1" a="1"/>
  <c r="AS244" i="1" s="1"/>
  <c r="AT244" i="1" s="1" a="1"/>
  <c r="AB834" i="1" a="1"/>
  <c r="AS834" i="1" s="1"/>
  <c r="AT834" i="1" s="1" a="1"/>
  <c r="AB2711" i="1" a="1"/>
  <c r="AS2711" i="1" s="1"/>
  <c r="AT2711" i="1" s="1" a="1"/>
  <c r="AB3448" i="1" a="1"/>
  <c r="AS3448" i="1" s="1"/>
  <c r="AT3448" i="1" s="1" a="1"/>
  <c r="AB915" i="1" a="1"/>
  <c r="AS915" i="1" s="1"/>
  <c r="AT915" i="1" s="1" a="1"/>
  <c r="AB1153" i="1" a="1"/>
  <c r="AS1153" i="1" s="1"/>
  <c r="AT1153" i="1" s="1" a="1"/>
  <c r="AB4214" i="1" a="1"/>
  <c r="AS4214" i="1" s="1"/>
  <c r="AT4214" i="1" s="1" a="1"/>
  <c r="AB2920" i="1" a="1"/>
  <c r="AS2920" i="1" s="1"/>
  <c r="AT2920" i="1" s="1" a="1"/>
  <c r="AB239" i="1" a="1"/>
  <c r="AS239" i="1" s="1"/>
  <c r="AT239" i="1" s="1" a="1"/>
  <c r="AB345" i="1" a="1"/>
  <c r="AS345" i="1" s="1"/>
  <c r="AT345" i="1" s="1" a="1"/>
  <c r="AB3686" i="1" a="1"/>
  <c r="AS3686" i="1" s="1"/>
  <c r="AT3686" i="1" s="1" a="1"/>
  <c r="AB1929" i="1" a="1"/>
  <c r="AS1929" i="1" s="1"/>
  <c r="AT1929" i="1" s="1" a="1"/>
  <c r="AB882" i="1" a="1"/>
  <c r="AS882" i="1" s="1"/>
  <c r="AT882" i="1" s="1" a="1"/>
  <c r="AB480" i="1" a="1"/>
  <c r="AS480" i="1" s="1"/>
  <c r="AT480" i="1" s="1" a="1"/>
  <c r="AB3941" i="1" a="1"/>
  <c r="AS3941" i="1" s="1"/>
  <c r="AT3941" i="1" s="1" a="1"/>
  <c r="AB2151" i="1" a="1"/>
  <c r="AS2151" i="1" s="1"/>
  <c r="AT2151" i="1" s="1" a="1"/>
  <c r="AB303" i="1" a="1"/>
  <c r="AS303" i="1" s="1"/>
  <c r="AT303" i="1" s="1" a="1"/>
  <c r="AB1311" i="1" a="1"/>
  <c r="AS1311" i="1" s="1"/>
  <c r="AT1311" i="1" s="1" a="1"/>
  <c r="AB3413" i="1" a="1"/>
  <c r="AS3413" i="1" s="1"/>
  <c r="AT3413" i="1" s="1" a="1"/>
  <c r="AB2023" i="1" a="1"/>
  <c r="AS2023" i="1" s="1"/>
  <c r="AT2023" i="1" s="1" a="1"/>
  <c r="AB465" i="1" a="1"/>
  <c r="AS465" i="1" s="1"/>
  <c r="AT465" i="1" s="1" a="1"/>
  <c r="AB2210" i="1" a="1"/>
  <c r="AS2210" i="1" s="1"/>
  <c r="AT2210" i="1" s="1" a="1"/>
  <c r="AB2885" i="1" a="1"/>
  <c r="AS2885" i="1" s="1"/>
  <c r="AT2885" i="1" s="1" a="1"/>
  <c r="AB967" i="1" a="1"/>
  <c r="AS967" i="1" s="1"/>
  <c r="AT967" i="1" s="1" a="1"/>
  <c r="AB560" i="1" a="1"/>
  <c r="AS560" i="1" s="1"/>
  <c r="AT560" i="1" s="1" a="1"/>
  <c r="AB1310" i="1" a="1"/>
  <c r="AS1310" i="1" s="1"/>
  <c r="AT1310" i="1" s="1" a="1"/>
  <c r="AB2357" i="1" a="1"/>
  <c r="AS2357" i="1" s="1"/>
  <c r="AT2357" i="1" s="1" a="1"/>
  <c r="AB3030" i="1" a="1"/>
  <c r="AS3030" i="1" s="1"/>
  <c r="AT3030" i="1" s="1" a="1"/>
  <c r="AB1775" i="1" a="1"/>
  <c r="AS1775" i="1" s="1"/>
  <c r="AT1775" i="1" s="1" a="1"/>
  <c r="AB1597" i="1" a="1"/>
  <c r="AS1597" i="1" s="1"/>
  <c r="AT1597" i="1" s="1" a="1"/>
  <c r="AB3860" i="1" a="1"/>
  <c r="AS3860" i="1" s="1"/>
  <c r="AT3860" i="1" s="1" a="1"/>
  <c r="AB2502" i="1" a="1"/>
  <c r="AS2502" i="1" s="1"/>
  <c r="AT2502" i="1" s="1" a="1"/>
  <c r="AB2378" i="1" a="1"/>
  <c r="AS2378" i="1" s="1"/>
  <c r="AT2378" i="1" s="1" a="1"/>
  <c r="AB541" i="1" a="1"/>
  <c r="AS541" i="1" s="1"/>
  <c r="AT541" i="1" s="1" a="1"/>
  <c r="AB3332" i="1" a="1"/>
  <c r="AS3332" i="1" s="1"/>
  <c r="AT3332" i="1" s="1" a="1"/>
  <c r="AB1894" i="1" a="1"/>
  <c r="AS1894" i="1" s="1"/>
  <c r="AT1894" i="1" s="1" a="1"/>
  <c r="AB1646" i="1" a="1"/>
  <c r="AS1646" i="1" s="1"/>
  <c r="AT1646" i="1" s="1" a="1"/>
  <c r="AB4334" i="1" a="1"/>
  <c r="AS4334" i="1" s="1"/>
  <c r="AT4334" i="1" s="1" a="1"/>
  <c r="AB3316" i="1" a="1"/>
  <c r="AS3316" i="1" s="1"/>
  <c r="AT3316" i="1" s="1" a="1"/>
  <c r="AB1862" i="1" a="1"/>
  <c r="AS1862" i="1" s="1"/>
  <c r="AT1862" i="1" s="1" a="1"/>
  <c r="AB1614" i="1" a="1"/>
  <c r="AS1614" i="1" s="1"/>
  <c r="AT1614" i="1" s="1" a="1"/>
  <c r="AB3806" i="1" a="1"/>
  <c r="AS3806" i="1" s="1"/>
  <c r="AT3806" i="1" s="1" a="1"/>
  <c r="AB2788" i="1" a="1"/>
  <c r="AS2788" i="1" s="1"/>
  <c r="AT2788" i="1" s="1" a="1"/>
  <c r="AB1221" i="1" a="1"/>
  <c r="AS1221" i="1" s="1"/>
  <c r="AT1221" i="1" s="1" a="1"/>
  <c r="AB3503" i="1" a="1"/>
  <c r="AS3503" i="1" s="1"/>
  <c r="AT3503" i="1" s="1" a="1"/>
  <c r="AB3278" i="1" a="1"/>
  <c r="AS3278" i="1" s="1"/>
  <c r="AT3278" i="1" s="1" a="1"/>
  <c r="AB4291" i="1" a="1"/>
  <c r="AS4291" i="1" s="1"/>
  <c r="AT4291" i="1" s="1" a="1"/>
  <c r="AB1764" i="1" a="1"/>
  <c r="AS1764" i="1" s="1"/>
  <c r="AT1764" i="1" s="1" a="1"/>
  <c r="AB1005" i="1" a="1"/>
  <c r="AS1005" i="1" s="1"/>
  <c r="AT1005" i="1" s="1" a="1"/>
  <c r="AB2750" i="1" a="1"/>
  <c r="AS2750" i="1" s="1"/>
  <c r="AT2750" i="1" s="1" a="1"/>
  <c r="AB3763" i="1" a="1"/>
  <c r="AS3763" i="1" s="1"/>
  <c r="AT3763" i="1" s="1" a="1"/>
  <c r="AB1827" i="1" a="1"/>
  <c r="AS1827" i="1" s="1"/>
  <c r="AT1827" i="1" s="1" a="1"/>
  <c r="AB844" i="1" a="1"/>
  <c r="AS844" i="1" s="1"/>
  <c r="AT844" i="1" s="1" a="1"/>
  <c r="AB4253" i="1" a="1"/>
  <c r="AS4253" i="1" s="1"/>
  <c r="AT4253" i="1" s="1" a="1"/>
  <c r="AB4034" i="1" a="1"/>
  <c r="AS4034" i="1" s="1"/>
  <c r="AT4034" i="1" s="1" a="1"/>
  <c r="AB2212" i="1" a="1"/>
  <c r="AS2212" i="1" s="1"/>
  <c r="AT2212" i="1" s="1" a="1"/>
  <c r="AB651" i="1" a="1"/>
  <c r="AS651" i="1" s="1"/>
  <c r="AT651" i="1" s="1" a="1"/>
  <c r="AB3709" i="1" a="1"/>
  <c r="AS3709" i="1" s="1"/>
  <c r="AT3709" i="1" s="1" a="1"/>
  <c r="AB4289" i="1" a="1"/>
  <c r="AS4289" i="1" s="1"/>
  <c r="AT4289" i="1" s="1" a="1"/>
  <c r="AB1282" i="1" a="1"/>
  <c r="AS1282" i="1" s="1"/>
  <c r="AT1282" i="1" s="1" a="1"/>
  <c r="AB1835" i="1" a="1"/>
  <c r="AS1835" i="1" s="1"/>
  <c r="AT1835" i="1" s="1" a="1"/>
  <c r="AB3181" i="1" a="1"/>
  <c r="AS3181" i="1" s="1"/>
  <c r="AT3181" i="1" s="1" a="1"/>
  <c r="AB3761" i="1" a="1"/>
  <c r="AS3761" i="1" s="1"/>
  <c r="AT3761" i="1" s="1" a="1"/>
  <c r="AB1345" i="1" a="1"/>
  <c r="AS1345" i="1" s="1"/>
  <c r="AT1345" i="1" s="1" a="1"/>
  <c r="AB363" i="1" a="1"/>
  <c r="AS363" i="1" s="1"/>
  <c r="AT363" i="1" s="1" a="1"/>
  <c r="AB2653" i="1" a="1"/>
  <c r="AS2653" i="1" s="1"/>
  <c r="AT2653" i="1" s="1" a="1"/>
  <c r="AB4032" i="1" a="1"/>
  <c r="AS4032" i="1" s="1"/>
  <c r="AT4032" i="1" s="1" a="1"/>
  <c r="AB3059" i="1" a="1"/>
  <c r="AS3059" i="1" s="1"/>
  <c r="AT3059" i="1" s="1" a="1"/>
  <c r="AB1930" i="1" a="1"/>
  <c r="AS1930" i="1" s="1"/>
  <c r="AT1930" i="1" s="1" a="1"/>
  <c r="AB4156" i="1" a="1"/>
  <c r="AS4156" i="1" s="1"/>
  <c r="AT4156" i="1" s="1" a="1"/>
  <c r="AB2286" i="1" a="1"/>
  <c r="AS2286" i="1" s="1"/>
  <c r="AT2286" i="1" s="1" a="1"/>
  <c r="AB2531" i="1" a="1"/>
  <c r="AS2531" i="1" s="1"/>
  <c r="AT2531" i="1" s="1" a="1"/>
  <c r="AB874" i="1" a="1"/>
  <c r="AS874" i="1" s="1"/>
  <c r="AT874" i="1" s="1" a="1"/>
  <c r="AB3628" i="1" a="1"/>
  <c r="AS3628" i="1" s="1"/>
  <c r="AT3628" i="1" s="1" a="1"/>
  <c r="AB1462" i="1" a="1"/>
  <c r="AS1462" i="1" s="1"/>
  <c r="AT1462" i="1" s="1" a="1"/>
  <c r="AB1952" i="1" a="1"/>
  <c r="AS1952" i="1" s="1"/>
  <c r="AT1952" i="1" s="1" a="1"/>
  <c r="AB3567" i="1" a="1"/>
  <c r="AS3567" i="1" s="1"/>
  <c r="AT3567" i="1" s="1" a="1"/>
  <c r="AB3100" i="1" a="1"/>
  <c r="AS3100" i="1" s="1"/>
  <c r="AT3100" i="1" s="1" a="1"/>
  <c r="AB1493" i="1" a="1"/>
  <c r="AS1493" i="1" s="1"/>
  <c r="AT1493" i="1" s="1" a="1"/>
  <c r="AB3170" i="1" a="1"/>
  <c r="AS3170" i="1" s="1"/>
  <c r="AT3170" i="1" s="1" a="1"/>
  <c r="AB585" i="1" a="1"/>
  <c r="AS585" i="1" s="1"/>
  <c r="AT585" i="1" s="1" a="1"/>
  <c r="AB2572" i="1" a="1"/>
  <c r="AS2572" i="1" s="1"/>
  <c r="AT2572" i="1" s="1" a="1"/>
  <c r="AB2036" i="1" a="1"/>
  <c r="AS2036" i="1" s="1"/>
  <c r="AT2036" i="1" s="1" a="1"/>
  <c r="AB2642" i="1" a="1"/>
  <c r="AS2642" i="1" s="1"/>
  <c r="AT2642" i="1" s="1" a="1"/>
  <c r="AB2687" i="1" a="1"/>
  <c r="AS2687" i="1" s="1"/>
  <c r="AT2687" i="1" s="1" a="1"/>
  <c r="AB4075" i="1" a="1"/>
  <c r="AS4075" i="1" s="1"/>
  <c r="AT4075" i="1" s="1" a="1"/>
  <c r="AB980" i="1" a="1"/>
  <c r="AS980" i="1" s="1"/>
  <c r="AT980" i="1" s="1" a="1"/>
  <c r="AB3201" i="1" a="1"/>
  <c r="AS3201" i="1" s="1"/>
  <c r="AT3201" i="1" s="1" a="1"/>
  <c r="AB296" i="1" a="1"/>
  <c r="AS296" i="1" s="1"/>
  <c r="AT296" i="1" s="1" a="1"/>
  <c r="AB3547" i="1" a="1"/>
  <c r="AS3547" i="1" s="1"/>
  <c r="AT3547" i="1" s="1" a="1"/>
  <c r="AB1011" i="1" a="1"/>
  <c r="AS1011" i="1" s="1"/>
  <c r="AT1011" i="1" s="1" a="1"/>
  <c r="AB2673" i="1" a="1"/>
  <c r="AS2673" i="1" s="1"/>
  <c r="AT2673" i="1" s="1" a="1"/>
  <c r="AB903" i="1" a="1"/>
  <c r="AS903" i="1" s="1"/>
  <c r="AT903" i="1" s="1" a="1"/>
  <c r="AB3818" i="1" a="1"/>
  <c r="AS3818" i="1" s="1"/>
  <c r="AT3818" i="1" s="1" a="1"/>
  <c r="AB1554" i="1" a="1"/>
  <c r="AS1554" i="1" s="1"/>
  <c r="AT1554" i="1" s="1" a="1"/>
  <c r="AB1435" i="1" a="1"/>
  <c r="AS1435" i="1" s="1"/>
  <c r="AT1435" i="1" s="1" a="1"/>
  <c r="AB192" i="1" a="1"/>
  <c r="AS192" i="1" s="1"/>
  <c r="AT192" i="1" s="1" a="1"/>
  <c r="AB4089" i="1" a="1"/>
  <c r="AS4089" i="1" s="1"/>
  <c r="AT4089" i="1" s="1" a="1"/>
  <c r="AB1585" i="1" a="1"/>
  <c r="AS1585" i="1" s="1"/>
  <c r="AT1585" i="1" s="1" a="1"/>
  <c r="AB3120" i="1" a="1"/>
  <c r="AS3120" i="1" s="1"/>
  <c r="AT3120" i="1" s="1" a="1"/>
  <c r="AB1062" i="1" a="1"/>
  <c r="AS1062" i="1" s="1"/>
  <c r="AT1062" i="1" s="1" a="1"/>
  <c r="AB3545" i="1" a="1"/>
  <c r="AS3545" i="1" s="1"/>
  <c r="AT3545" i="1" s="1" a="1"/>
  <c r="AB3307" i="1" a="1"/>
  <c r="AS3307" i="1" s="1"/>
  <c r="AT3307" i="1" s="1" a="1"/>
  <c r="AB2576" i="1" a="1"/>
  <c r="AS2576" i="1" s="1"/>
  <c r="AT2576" i="1" s="1" a="1"/>
  <c r="AB66" i="1" a="1"/>
  <c r="AS66" i="1" s="1"/>
  <c r="AT66" i="1" s="1" a="1"/>
  <c r="AK1699" i="1" a="1"/>
  <c r="AK4178" i="1" a="1"/>
  <c r="AK1261" i="1" a="1"/>
  <c r="AK583" i="1" a="1"/>
  <c r="AK2175" i="1" a="1"/>
  <c r="AK3650" i="1" a="1"/>
  <c r="AK733" i="1" a="1"/>
  <c r="AK195" i="1" a="1"/>
  <c r="AB4311" i="1" a="1"/>
  <c r="AS4311" i="1" s="1"/>
  <c r="AT4311" i="1" s="1" a="1"/>
  <c r="AB3274" i="1" a="1"/>
  <c r="AS3274" i="1" s="1"/>
  <c r="AT3274" i="1" s="1" a="1"/>
  <c r="AB821" i="1" a="1"/>
  <c r="AS821" i="1" s="1"/>
  <c r="AT821" i="1" s="1" a="1"/>
  <c r="AB441" i="1" a="1"/>
  <c r="AS441" i="1" s="1"/>
  <c r="AT441" i="1" s="1" a="1"/>
  <c r="AB3783" i="1" a="1"/>
  <c r="AS3783" i="1" s="1"/>
  <c r="AT3783" i="1" s="1" a="1"/>
  <c r="AB2746" i="1" a="1"/>
  <c r="AS2746" i="1" s="1"/>
  <c r="AT2746" i="1" s="1" a="1"/>
  <c r="AB686" i="1" a="1"/>
  <c r="AS686" i="1" s="1"/>
  <c r="AT686" i="1" s="1" a="1"/>
  <c r="AB67" i="1" a="1"/>
  <c r="AS67" i="1" s="1"/>
  <c r="AT67" i="1" s="1" a="1"/>
  <c r="AB3255" i="1" a="1"/>
  <c r="AS3255" i="1" s="1"/>
  <c r="AT3255" i="1" s="1" a="1"/>
  <c r="AB2073" i="1" a="1"/>
  <c r="AS2073" i="1" s="1"/>
  <c r="AT2073" i="1" s="1" a="1"/>
  <c r="AB276" i="1" a="1"/>
  <c r="AS276" i="1" s="1"/>
  <c r="AT276" i="1" s="1" a="1"/>
  <c r="AB866" i="1" a="1"/>
  <c r="AS866" i="1" s="1"/>
  <c r="AT866" i="1" s="1" a="1"/>
  <c r="AB2727" i="1" a="1"/>
  <c r="AS2727" i="1" s="1"/>
  <c r="AT2727" i="1" s="1" a="1"/>
  <c r="AB3464" i="1" a="1"/>
  <c r="AS3464" i="1" s="1"/>
  <c r="AT3464" i="1" s="1" a="1"/>
  <c r="AB947" i="1" a="1"/>
  <c r="AS947" i="1" s="1"/>
  <c r="AT947" i="1" s="1" a="1"/>
  <c r="AB1185" i="1" a="1"/>
  <c r="AS1185" i="1" s="1"/>
  <c r="AT1185" i="1" s="1" a="1"/>
  <c r="AB4230" i="1" a="1"/>
  <c r="AS4230" i="1" s="1"/>
  <c r="AT4230" i="1" s="1" a="1"/>
  <c r="AB2936" i="1" a="1"/>
  <c r="AS2936" i="1" s="1"/>
  <c r="AT2936" i="1" s="1" a="1"/>
  <c r="AB431" i="1" a="1"/>
  <c r="AS431" i="1" s="1"/>
  <c r="AT431" i="1" s="1" a="1"/>
  <c r="AB730" i="1" a="1"/>
  <c r="AS730" i="1" s="1"/>
  <c r="AT730" i="1" s="1" a="1"/>
  <c r="AB3702" i="1" a="1"/>
  <c r="AS3702" i="1" s="1"/>
  <c r="AT3702" i="1" s="1" a="1"/>
  <c r="AB1961" i="1" a="1"/>
  <c r="AS1961" i="1" s="1"/>
  <c r="AT1961" i="1" s="1" a="1"/>
  <c r="AB914" i="1" a="1"/>
  <c r="AS914" i="1" s="1"/>
  <c r="AT914" i="1" s="1" a="1"/>
  <c r="AB640" i="1" a="1"/>
  <c r="AS640" i="1" s="1"/>
  <c r="AT640" i="1" s="1" a="1"/>
  <c r="AB3957" i="1" a="1"/>
  <c r="AS3957" i="1" s="1"/>
  <c r="AT3957" i="1" s="1" a="1"/>
  <c r="AB2167" i="1" a="1"/>
  <c r="AS2167" i="1" s="1"/>
  <c r="AT2167" i="1" s="1" a="1"/>
  <c r="AB463" i="1" a="1"/>
  <c r="AS463" i="1" s="1"/>
  <c r="AT463" i="1" s="1" a="1"/>
  <c r="AB1343" i="1" a="1"/>
  <c r="AS1343" i="1" s="1"/>
  <c r="AT1343" i="1" s="1" a="1"/>
  <c r="AB3429" i="1" a="1"/>
  <c r="AS3429" i="1" s="1"/>
  <c r="AT3429" i="1" s="1" a="1"/>
  <c r="AB1224" i="1" a="1"/>
  <c r="AS1224" i="1" s="1"/>
  <c r="AT1224" i="1" s="1" a="1"/>
  <c r="AB497" i="1" a="1"/>
  <c r="AS497" i="1" s="1"/>
  <c r="AT497" i="1" s="1" a="1"/>
  <c r="AB2226" i="1" a="1"/>
  <c r="AS2226" i="1" s="1"/>
  <c r="AT2226" i="1" s="1" a="1"/>
  <c r="AB2901" i="1" a="1"/>
  <c r="AS2901" i="1" s="1"/>
  <c r="AT2901" i="1" s="1" a="1"/>
  <c r="AB999" i="1" a="1"/>
  <c r="AS999" i="1" s="1"/>
  <c r="AT999" i="1" s="1" a="1"/>
  <c r="AB592" i="1" a="1"/>
  <c r="AS592" i="1" s="1"/>
  <c r="AT592" i="1" s="1" a="1"/>
  <c r="AB1342" i="1" a="1"/>
  <c r="AS1342" i="1" s="1"/>
  <c r="AT1342" i="1" s="1" a="1"/>
  <c r="AB2373" i="1" a="1"/>
  <c r="AS2373" i="1" s="1"/>
  <c r="AT2373" i="1" s="1" a="1"/>
  <c r="AB3046" i="1" a="1"/>
  <c r="AS3046" i="1" s="1"/>
  <c r="AT3046" i="1" s="1" a="1"/>
  <c r="AB1807" i="1" a="1"/>
  <c r="AS1807" i="1" s="1"/>
  <c r="AT1807" i="1" s="1" a="1"/>
  <c r="AB1629" i="1" a="1"/>
  <c r="AS1629" i="1" s="1"/>
  <c r="AT1629" i="1" s="1" a="1"/>
  <c r="AB3876" i="1" a="1"/>
  <c r="AS3876" i="1" s="1"/>
  <c r="AT3876" i="1" s="1" a="1"/>
  <c r="AB2518" i="1" a="1"/>
  <c r="AS2518" i="1" s="1"/>
  <c r="AT2518" i="1" s="1" a="1"/>
  <c r="AB2394" i="1" a="1"/>
  <c r="AS2394" i="1" s="1"/>
  <c r="AT2394" i="1" s="1" a="1"/>
  <c r="AB573" i="1" a="1"/>
  <c r="AS573" i="1" s="1"/>
  <c r="AT573" i="1" s="1" a="1"/>
  <c r="AB3348" i="1" a="1"/>
  <c r="AS3348" i="1" s="1"/>
  <c r="AT3348" i="1" s="1" a="1"/>
  <c r="AB1926" i="1" a="1"/>
  <c r="AS1926" i="1" s="1"/>
  <c r="AT1926" i="1" s="1" a="1"/>
  <c r="AB1678" i="1" a="1"/>
  <c r="AS1678" i="1" s="1"/>
  <c r="AT1678" i="1" s="1" a="1"/>
  <c r="AB3838" i="1" a="1"/>
  <c r="AS3838" i="1" s="1"/>
  <c r="AT3838" i="1" s="1" a="1"/>
  <c r="AB2820" i="1" a="1"/>
  <c r="AS2820" i="1" s="1"/>
  <c r="AT2820" i="1" s="1" a="1"/>
  <c r="AB1285" i="1" a="1"/>
  <c r="AS1285" i="1" s="1"/>
  <c r="AT1285" i="1" s="1" a="1"/>
  <c r="AB90" i="1" a="1"/>
  <c r="AS90" i="1" s="1"/>
  <c r="AT90" i="1" s="1" a="1"/>
  <c r="AB3822" i="1" a="1"/>
  <c r="AS3822" i="1" s="1"/>
  <c r="AT3822" i="1" s="1" a="1"/>
  <c r="AB2804" i="1" a="1"/>
  <c r="AS2804" i="1" s="1"/>
  <c r="AT2804" i="1" s="1" a="1"/>
  <c r="AB1253" i="1" a="1"/>
  <c r="AS1253" i="1" s="1"/>
  <c r="AT1253" i="1" s="1" a="1"/>
  <c r="AB1145" i="1" a="1"/>
  <c r="AS1145" i="1" s="1"/>
  <c r="AT1145" i="1" s="1" a="1"/>
  <c r="AB3294" i="1" a="1"/>
  <c r="AS3294" i="1" s="1"/>
  <c r="AT3294" i="1" s="1" a="1"/>
  <c r="AB4307" i="1" a="1"/>
  <c r="AS4307" i="1" s="1"/>
  <c r="AT4307" i="1" s="1" a="1"/>
  <c r="AB1796" i="1" a="1"/>
  <c r="AS1796" i="1" s="1"/>
  <c r="AT1796" i="1" s="1" a="1"/>
  <c r="AB1037" i="1" a="1"/>
  <c r="AS1037" i="1" s="1"/>
  <c r="AT1037" i="1" s="1" a="1"/>
  <c r="AB2766" i="1" a="1"/>
  <c r="AS2766" i="1" s="1"/>
  <c r="AT2766" i="1" s="1" a="1"/>
  <c r="AB3779" i="1" a="1"/>
  <c r="AS3779" i="1" s="1"/>
  <c r="AT3779" i="1" s="1" a="1"/>
  <c r="AB1859" i="1" a="1"/>
  <c r="AS1859" i="1" s="1"/>
  <c r="AT1859" i="1" s="1" a="1"/>
  <c r="AB876" i="1" a="1"/>
  <c r="AS876" i="1" s="1"/>
  <c r="AT876" i="1" s="1" a="1"/>
  <c r="AB4269" i="1" a="1"/>
  <c r="AS4269" i="1" s="1"/>
  <c r="AT4269" i="1" s="1" a="1"/>
  <c r="AB4050" i="1" a="1"/>
  <c r="AS4050" i="1" s="1"/>
  <c r="AT4050" i="1" s="1" a="1"/>
  <c r="AB2228" i="1" a="1"/>
  <c r="AS2228" i="1" s="1"/>
  <c r="AT2228" i="1" s="1" a="1"/>
  <c r="AB683" i="1" a="1"/>
  <c r="AS683" i="1" s="1"/>
  <c r="AT683" i="1" s="1" a="1"/>
  <c r="AB3741" i="1" a="1"/>
  <c r="AS3741" i="1" s="1"/>
  <c r="AT3741" i="1" s="1" a="1"/>
  <c r="AB4321" i="1" a="1"/>
  <c r="AS4321" i="1" s="1"/>
  <c r="AT4321" i="1" s="1" a="1"/>
  <c r="AB1346" i="1" a="1"/>
  <c r="AS1346" i="1" s="1"/>
  <c r="AT1346" i="1" s="1" a="1"/>
  <c r="AB1899" i="1" a="1"/>
  <c r="AS1899" i="1" s="1"/>
  <c r="AT1899" i="1" s="1" a="1"/>
  <c r="AB3197" i="1" a="1"/>
  <c r="AS3197" i="1" s="1"/>
  <c r="AT3197" i="1" s="1" a="1"/>
  <c r="AB3777" i="1" a="1"/>
  <c r="AS3777" i="1" s="1"/>
  <c r="AT3777" i="1" s="1" a="1"/>
  <c r="AB1377" i="1" a="1"/>
  <c r="AS1377" i="1" s="1"/>
  <c r="AT1377" i="1" s="1" a="1"/>
  <c r="AB491" i="1" a="1"/>
  <c r="AS491" i="1" s="1"/>
  <c r="AT491" i="1" s="1" a="1"/>
  <c r="AB2669" i="1" a="1"/>
  <c r="AS2669" i="1" s="1"/>
  <c r="AT2669" i="1" s="1" a="1"/>
  <c r="AB4048" i="1" a="1"/>
  <c r="AS4048" i="1" s="1"/>
  <c r="AT4048" i="1" s="1" a="1"/>
  <c r="AB3075" i="1" a="1"/>
  <c r="AS3075" i="1" s="1"/>
  <c r="AT3075" i="1" s="1" a="1"/>
  <c r="AB1962" i="1" a="1"/>
  <c r="AS1962" i="1" s="1"/>
  <c r="AT1962" i="1" s="1" a="1"/>
  <c r="AB4172" i="1" a="1"/>
  <c r="AS4172" i="1" s="1"/>
  <c r="AT4172" i="1" s="1" a="1"/>
  <c r="AB2302" i="1" a="1"/>
  <c r="AS2302" i="1" s="1"/>
  <c r="AT2302" i="1" s="1" a="1"/>
  <c r="AB2547" i="1" a="1"/>
  <c r="AS2547" i="1" s="1"/>
  <c r="AT2547" i="1" s="1" a="1"/>
  <c r="AB906" i="1" a="1"/>
  <c r="AS906" i="1" s="1"/>
  <c r="AT906" i="1" s="1" a="1"/>
  <c r="AB3644" i="1" a="1"/>
  <c r="AS3644" i="1" s="1"/>
  <c r="AT3644" i="1" s="1" a="1"/>
  <c r="AB1494" i="1" a="1"/>
  <c r="AS1494" i="1" s="1"/>
  <c r="AT1494" i="1" s="1" a="1"/>
  <c r="AB1984" i="1" a="1"/>
  <c r="AS1984" i="1" s="1"/>
  <c r="AT1984" i="1" s="1" a="1"/>
  <c r="AB121" i="1" a="1"/>
  <c r="AS121" i="1" s="1"/>
  <c r="AT121" i="1" s="1" a="1"/>
  <c r="AB3116" i="1" a="1"/>
  <c r="AS3116" i="1" s="1"/>
  <c r="AT3116" i="1" s="1" a="1"/>
  <c r="AB1525" i="1" a="1"/>
  <c r="AS1525" i="1" s="1"/>
  <c r="AT1525" i="1" s="1" a="1"/>
  <c r="AB3186" i="1" a="1"/>
  <c r="AS3186" i="1" s="1"/>
  <c r="AT3186" i="1" s="1" a="1"/>
  <c r="AB617" i="1" a="1"/>
  <c r="AS617" i="1" s="1"/>
  <c r="AT617" i="1" s="1" a="1"/>
  <c r="AB2588" i="1" a="1"/>
  <c r="AS2588" i="1" s="1"/>
  <c r="AT2588" i="1" s="1" a="1"/>
  <c r="AB2061" i="1" a="1"/>
  <c r="AS2061" i="1" s="1"/>
  <c r="AT2061" i="1" s="1" a="1"/>
  <c r="AB2658" i="1" a="1"/>
  <c r="AS2658" i="1" s="1"/>
  <c r="AT2658" i="1" s="1" a="1"/>
  <c r="AB3119" i="1" a="1"/>
  <c r="AS3119" i="1" s="1"/>
  <c r="AT3119" i="1" s="1" a="1"/>
  <c r="AB4091" i="1" a="1"/>
  <c r="AS4091" i="1" s="1"/>
  <c r="AT4091" i="1" s="1" a="1"/>
  <c r="AB1012" i="1" a="1"/>
  <c r="AS1012" i="1" s="1"/>
  <c r="AT1012" i="1" s="1" a="1"/>
  <c r="AB3217" i="1" a="1"/>
  <c r="AS3217" i="1" s="1"/>
  <c r="AT3217" i="1" s="1" a="1"/>
  <c r="AB328" i="1" a="1"/>
  <c r="AS328" i="1" s="1"/>
  <c r="AT328" i="1" s="1" a="1"/>
  <c r="AB3563" i="1" a="1"/>
  <c r="AS3563" i="1" s="1"/>
  <c r="AT3563" i="1" s="1" a="1"/>
  <c r="AB1043" i="1" a="1"/>
  <c r="AS1043" i="1" s="1"/>
  <c r="AT1043" i="1" s="1" a="1"/>
  <c r="AB2689" i="1" a="1"/>
  <c r="AS2689" i="1" s="1"/>
  <c r="AT2689" i="1" s="1" a="1"/>
  <c r="AB935" i="1" a="1"/>
  <c r="AS935" i="1" s="1"/>
  <c r="AT935" i="1" s="1" a="1"/>
  <c r="AB3834" i="1" a="1"/>
  <c r="AS3834" i="1" s="1"/>
  <c r="AT3834" i="1" s="1" a="1"/>
  <c r="AB1586" i="1" a="1"/>
  <c r="AS1586" i="1" s="1"/>
  <c r="AT1586" i="1" s="1" a="1"/>
  <c r="AB1467" i="1" a="1"/>
  <c r="AS1467" i="1" s="1"/>
  <c r="AT1467" i="1" s="1" a="1"/>
  <c r="AB608" i="1" a="1"/>
  <c r="AS608" i="1" s="1"/>
  <c r="AT608" i="1" s="1" a="1"/>
  <c r="AB4105" i="1" a="1"/>
  <c r="AS4105" i="1" s="1"/>
  <c r="AT4105" i="1" s="1" a="1"/>
  <c r="AB1617" i="1" a="1"/>
  <c r="AS1617" i="1" s="1"/>
  <c r="AT1617" i="1" s="1" a="1"/>
  <c r="AB3136" i="1" a="1"/>
  <c r="AS3136" i="1" s="1"/>
  <c r="AT3136" i="1" s="1" a="1"/>
  <c r="AB1094" i="1" a="1"/>
  <c r="AS1094" i="1" s="1"/>
  <c r="AT1094" i="1" s="1" a="1"/>
  <c r="AB3577" i="1" a="1"/>
  <c r="AS3577" i="1" s="1"/>
  <c r="AT3577" i="1" s="1" a="1"/>
  <c r="AB3339" i="1" a="1"/>
  <c r="AS3339" i="1" s="1"/>
  <c r="AT3339" i="1" s="1" a="1"/>
  <c r="AB2608" i="1" a="1"/>
  <c r="AS2608" i="1" s="1"/>
  <c r="AT2608" i="1" s="1" a="1"/>
  <c r="AB38" i="1" a="1"/>
  <c r="AS38" i="1" s="1"/>
  <c r="AT38" i="1" s="1" a="1"/>
  <c r="AB3033" i="1" a="1"/>
  <c r="AS3033" i="1" s="1"/>
  <c r="AT3033" i="1" s="1" a="1"/>
  <c r="AB2795" i="1" a="1"/>
  <c r="AS2795" i="1" s="1"/>
  <c r="AT2795" i="1" s="1" a="1"/>
  <c r="AB3935" i="1" a="1"/>
  <c r="AS3935" i="1" s="1"/>
  <c r="AT3935" i="1" s="1" a="1"/>
  <c r="AB773" i="1" a="1"/>
  <c r="AS773" i="1" s="1"/>
  <c r="AT773" i="1" s="1" a="1"/>
  <c r="AK2191" i="1" a="1"/>
  <c r="AK3666" i="1" a="1"/>
  <c r="AK749" i="1" a="1"/>
  <c r="AK275" i="1" a="1"/>
  <c r="AK1819" i="1" a="1"/>
  <c r="AK3138" i="1" a="1"/>
  <c r="AK4060" i="1" a="1"/>
  <c r="AK182" i="1" a="1"/>
  <c r="AB3799" i="1" a="1"/>
  <c r="AS3799" i="1" s="1"/>
  <c r="AT3799" i="1" s="1" a="1"/>
  <c r="AB2762" i="1" a="1"/>
  <c r="AS2762" i="1" s="1"/>
  <c r="AT2762" i="1" s="1" a="1"/>
  <c r="AB111" i="1" a="1"/>
  <c r="AS111" i="1" s="1"/>
  <c r="AT111" i="1" s="1" a="1"/>
  <c r="AB99" i="1" a="1"/>
  <c r="AS99" i="1" s="1"/>
  <c r="AT99" i="1" s="1" a="1"/>
  <c r="AB3271" i="1" a="1"/>
  <c r="AS3271" i="1" s="1"/>
  <c r="AT3271" i="1" s="1" a="1"/>
  <c r="AB2089" i="1" a="1"/>
  <c r="AS2089" i="1" s="1"/>
  <c r="AT2089" i="1" s="1" a="1"/>
  <c r="AB308" i="1" a="1"/>
  <c r="AS308" i="1" s="1"/>
  <c r="AT308" i="1" s="1" a="1"/>
  <c r="AB898" i="1" a="1"/>
  <c r="AS898" i="1" s="1"/>
  <c r="AT898" i="1" s="1" a="1"/>
  <c r="AB2743" i="1" a="1"/>
  <c r="AS2743" i="1" s="1"/>
  <c r="AT2743" i="1" s="1" a="1"/>
  <c r="AB3480" i="1" a="1"/>
  <c r="AS3480" i="1" s="1"/>
  <c r="AT3480" i="1" s="1" a="1"/>
  <c r="AB440" i="1" a="1"/>
  <c r="AS440" i="1" s="1"/>
  <c r="AT440" i="1" s="1" a="1"/>
  <c r="AB1217" i="1" a="1"/>
  <c r="AS1217" i="1" s="1"/>
  <c r="AT1217" i="1" s="1" a="1"/>
  <c r="AB4246" i="1" a="1"/>
  <c r="AS4246" i="1" s="1"/>
  <c r="AT4246" i="1" s="1" a="1"/>
  <c r="AB2952" i="1" a="1"/>
  <c r="AS2952" i="1" s="1"/>
  <c r="AT2952" i="1" s="1" a="1"/>
  <c r="AB687" i="1" a="1"/>
  <c r="AS687" i="1" s="1"/>
  <c r="AT687" i="1" s="1" a="1"/>
  <c r="AB157" i="1" a="1"/>
  <c r="AS157" i="1" s="1"/>
  <c r="AT157" i="1" s="1" a="1"/>
  <c r="AB3718" i="1" a="1"/>
  <c r="AS3718" i="1" s="1"/>
  <c r="AT3718" i="1" s="1" a="1"/>
  <c r="AB1993" i="1" a="1"/>
  <c r="AS1993" i="1" s="1"/>
  <c r="AT1993" i="1" s="1" a="1"/>
  <c r="AB946" i="1" a="1"/>
  <c r="AS946" i="1" s="1"/>
  <c r="AT946" i="1" s="1" a="1"/>
  <c r="AB672" i="1" a="1"/>
  <c r="AS672" i="1" s="1"/>
  <c r="AT672" i="1" s="1" a="1"/>
  <c r="AB3973" i="1" a="1"/>
  <c r="AS3973" i="1" s="1"/>
  <c r="AT3973" i="1" s="1" a="1"/>
  <c r="AB2183" i="1" a="1"/>
  <c r="AS2183" i="1" s="1"/>
  <c r="AT2183" i="1" s="1" a="1"/>
  <c r="AB623" i="1" a="1"/>
  <c r="AS623" i="1" s="1"/>
  <c r="AT623" i="1" s="1" a="1"/>
  <c r="AB1375" i="1" a="1"/>
  <c r="AS1375" i="1" s="1"/>
  <c r="AT1375" i="1" s="1" a="1"/>
  <c r="AB3445" i="1" a="1"/>
  <c r="AS3445" i="1" s="1"/>
  <c r="AT3445" i="1" s="1" a="1"/>
  <c r="AB1256" i="1" a="1"/>
  <c r="AS1256" i="1" s="1"/>
  <c r="AT1256" i="1" s="1" a="1"/>
  <c r="AB529" i="1" a="1"/>
  <c r="AS529" i="1" s="1"/>
  <c r="AT529" i="1" s="1" a="1"/>
  <c r="AB2242" i="1" a="1"/>
  <c r="AS2242" i="1" s="1"/>
  <c r="AT2242" i="1" s="1" a="1"/>
  <c r="AB2917" i="1" a="1"/>
  <c r="AS2917" i="1" s="1"/>
  <c r="AT2917" i="1" s="1" a="1"/>
  <c r="AB1031" i="1" a="1"/>
  <c r="AS1031" i="1" s="1"/>
  <c r="AT1031" i="1" s="1" a="1"/>
  <c r="AB624" i="1" a="1"/>
  <c r="AS624" i="1" s="1"/>
  <c r="AT624" i="1" s="1" a="1"/>
  <c r="AB1374" i="1" a="1"/>
  <c r="AS1374" i="1" s="1"/>
  <c r="AT1374" i="1" s="1" a="1"/>
  <c r="AB2389" i="1" a="1"/>
  <c r="AS2389" i="1" s="1"/>
  <c r="AT2389" i="1" s="1" a="1"/>
  <c r="AB3062" i="1" a="1"/>
  <c r="AS3062" i="1" s="1"/>
  <c r="AT3062" i="1" s="1" a="1"/>
  <c r="AB1839" i="1" a="1"/>
  <c r="AS1839" i="1" s="1"/>
  <c r="AT1839" i="1" s="1" a="1"/>
  <c r="AB1661" i="1" a="1"/>
  <c r="AS1661" i="1" s="1"/>
  <c r="AT1661" i="1" s="1" a="1"/>
  <c r="AB3287" i="1" a="1"/>
  <c r="AS3287" i="1" s="1"/>
  <c r="AT3287" i="1" s="1" a="1"/>
  <c r="AB2105" i="1" a="1"/>
  <c r="AS2105" i="1" s="1"/>
  <c r="AT2105" i="1" s="1" a="1"/>
  <c r="AB340" i="1" a="1"/>
  <c r="AS340" i="1" s="1"/>
  <c r="AT340" i="1" s="1" a="1"/>
  <c r="AB930" i="1" a="1"/>
  <c r="AS930" i="1" s="1"/>
  <c r="AT930" i="1" s="1" a="1"/>
  <c r="AB2759" i="1" a="1"/>
  <c r="AS2759" i="1" s="1"/>
  <c r="AT2759" i="1" s="1" a="1"/>
  <c r="AB3496" i="1" a="1"/>
  <c r="AS3496" i="1" s="1"/>
  <c r="AT3496" i="1" s="1" a="1"/>
  <c r="AB824" i="1" a="1"/>
  <c r="AS824" i="1" s="1"/>
  <c r="AT824" i="1" s="1" a="1"/>
  <c r="AB3679" i="1" a="1"/>
  <c r="AS3679" i="1" s="1"/>
  <c r="AT3679" i="1" s="1" a="1"/>
  <c r="AB4262" i="1" a="1"/>
  <c r="AS4262" i="1" s="1"/>
  <c r="AT4262" i="1" s="1" a="1"/>
  <c r="AB2968" i="1" a="1"/>
  <c r="AS2968" i="1" s="1"/>
  <c r="AT2968" i="1" s="1" a="1"/>
  <c r="AB1231" i="1" a="1"/>
  <c r="AS1231" i="1" s="1"/>
  <c r="AT1231" i="1" s="1" a="1"/>
  <c r="AB222" i="1" a="1"/>
  <c r="AS222" i="1" s="1"/>
  <c r="AT222" i="1" s="1" a="1"/>
  <c r="AB3734" i="1" a="1"/>
  <c r="AS3734" i="1" s="1"/>
  <c r="AT3734" i="1" s="1" a="1"/>
  <c r="AB2025" i="1" a="1"/>
  <c r="AS2025" i="1" s="1"/>
  <c r="AT2025" i="1" s="1" a="1"/>
  <c r="AB152" i="1" a="1"/>
  <c r="AS152" i="1" s="1"/>
  <c r="AT152" i="1" s="1" a="1"/>
  <c r="AB704" i="1" a="1"/>
  <c r="AS704" i="1" s="1"/>
  <c r="AT704" i="1" s="1" a="1"/>
  <c r="AB3989" i="1" a="1"/>
  <c r="AS3989" i="1" s="1"/>
  <c r="AT3989" i="1" s="1" a="1"/>
  <c r="AB2199" i="1" a="1"/>
  <c r="AS2199" i="1" s="1"/>
  <c r="AT2199" i="1" s="1" a="1"/>
  <c r="AB847" i="1" a="1"/>
  <c r="AS847" i="1" s="1"/>
  <c r="AT847" i="1" s="1" a="1"/>
  <c r="AB1407" i="1" a="1"/>
  <c r="AS1407" i="1" s="1"/>
  <c r="AT1407" i="1" s="1" a="1"/>
  <c r="AB3461" i="1" a="1"/>
  <c r="AS3461" i="1" s="1"/>
  <c r="AT3461" i="1" s="1" a="1"/>
  <c r="AB1288" i="1" a="1"/>
  <c r="AS1288" i="1" s="1"/>
  <c r="AT1288" i="1" s="1" a="1"/>
  <c r="AB561" i="1" a="1"/>
  <c r="AS561" i="1" s="1"/>
  <c r="AT561" i="1" s="1" a="1"/>
  <c r="AB2258" i="1" a="1"/>
  <c r="AS2258" i="1" s="1"/>
  <c r="AT2258" i="1" s="1" a="1"/>
  <c r="AB2933" i="1" a="1"/>
  <c r="AS2933" i="1" s="1"/>
  <c r="AT2933" i="1" s="1" a="1"/>
  <c r="AB1063" i="1" a="1"/>
  <c r="AS1063" i="1" s="1"/>
  <c r="AT1063" i="1" s="1" a="1"/>
  <c r="AB656" i="1" a="1"/>
  <c r="AS656" i="1" s="1"/>
  <c r="AT656" i="1" s="1" a="1"/>
  <c r="AB1406" i="1" a="1"/>
  <c r="AS1406" i="1" s="1"/>
  <c r="AT1406" i="1" s="1" a="1"/>
  <c r="AB2405" i="1" a="1"/>
  <c r="AS2405" i="1" s="1"/>
  <c r="AT2405" i="1" s="1" a="1"/>
  <c r="AB3078" i="1" a="1"/>
  <c r="AS3078" i="1" s="1"/>
  <c r="AT3078" i="1" s="1" a="1"/>
  <c r="AB1871" i="1" a="1"/>
  <c r="AS1871" i="1" s="1"/>
  <c r="AT1871" i="1" s="1" a="1"/>
  <c r="AB1693" i="1" a="1"/>
  <c r="AS1693" i="1" s="1"/>
  <c r="AT1693" i="1" s="1" a="1"/>
  <c r="AB3908" i="1" a="1"/>
  <c r="AS3908" i="1" s="1"/>
  <c r="AT3908" i="1" s="1" a="1"/>
  <c r="AB2550" i="1" a="1"/>
  <c r="AS2550" i="1" s="1"/>
  <c r="AT2550" i="1" s="1" a="1"/>
  <c r="AB2426" i="1" a="1"/>
  <c r="AS2426" i="1" s="1"/>
  <c r="AT2426" i="1" s="1" a="1"/>
  <c r="AB637" i="1" a="1"/>
  <c r="AS637" i="1" s="1"/>
  <c r="AT637" i="1" s="1" a="1"/>
  <c r="AB3380" i="1" a="1"/>
  <c r="AS3380" i="1" s="1"/>
  <c r="AT3380" i="1" s="1" a="1"/>
  <c r="AB1990" i="1" a="1"/>
  <c r="AS1990" i="1" s="1"/>
  <c r="AT1990" i="1" s="1" a="1"/>
  <c r="AB2775" i="1" a="1"/>
  <c r="AS2775" i="1" s="1"/>
  <c r="AT2775" i="1" s="1" a="1"/>
  <c r="AB3512" i="1" a="1"/>
  <c r="AS3512" i="1" s="1"/>
  <c r="AT3512" i="1" s="1" a="1"/>
  <c r="AB1144" i="1" a="1"/>
  <c r="AS1144" i="1" s="1"/>
  <c r="AT1144" i="1" s="1" a="1"/>
  <c r="AB505" i="1" a="1"/>
  <c r="AS505" i="1" s="1"/>
  <c r="AT505" i="1" s="1" a="1"/>
  <c r="AB4278" i="1" a="1"/>
  <c r="AS4278" i="1" s="1"/>
  <c r="AT4278" i="1" s="1" a="1"/>
  <c r="AB2984" i="1" a="1"/>
  <c r="AS2984" i="1" s="1"/>
  <c r="AT2984" i="1" s="1" a="1"/>
  <c r="AB17" i="1" a="1"/>
  <c r="AS17" i="1" s="1"/>
  <c r="AT17" i="1" s="1" a="1"/>
  <c r="AB638" i="1" a="1"/>
  <c r="AS638" i="1" s="1"/>
  <c r="AT638" i="1" s="1" a="1"/>
  <c r="AB3750" i="1" a="1"/>
  <c r="AS3750" i="1" s="1"/>
  <c r="AT3750" i="1" s="1" a="1"/>
  <c r="AB2456" i="1" a="1"/>
  <c r="AS2456" i="1" s="1"/>
  <c r="AT2456" i="1" s="1" a="1"/>
  <c r="AB536" i="1" a="1"/>
  <c r="AS536" i="1" s="1"/>
  <c r="AT536" i="1" s="1" a="1"/>
  <c r="AB736" i="1" a="1"/>
  <c r="AS736" i="1" s="1"/>
  <c r="AT736" i="1" s="1" a="1"/>
  <c r="AB4005" i="1" a="1"/>
  <c r="AS4005" i="1" s="1"/>
  <c r="AT4005" i="1" s="1" a="1"/>
  <c r="AB2215" i="1" a="1"/>
  <c r="AS2215" i="1" s="1"/>
  <c r="AT2215" i="1" s="1" a="1"/>
  <c r="AB1199" i="1" a="1"/>
  <c r="AS1199" i="1" s="1"/>
  <c r="AT1199" i="1" s="1" a="1"/>
  <c r="AB1439" i="1" a="1"/>
  <c r="AS1439" i="1" s="1"/>
  <c r="AT1439" i="1" s="1" a="1"/>
  <c r="AB3477" i="1" a="1"/>
  <c r="AS3477" i="1" s="1"/>
  <c r="AT3477" i="1" s="1" a="1"/>
  <c r="AB1320" i="1" a="1"/>
  <c r="AS1320" i="1" s="1"/>
  <c r="AT1320" i="1" s="1" a="1"/>
  <c r="AB593" i="1" a="1"/>
  <c r="AS593" i="1" s="1"/>
  <c r="AT593" i="1" s="1" a="1"/>
  <c r="AB2274" i="1" a="1"/>
  <c r="AS2274" i="1" s="1"/>
  <c r="AT2274" i="1" s="1" a="1"/>
  <c r="AB2949" i="1" a="1"/>
  <c r="AS2949" i="1" s="1"/>
  <c r="AT2949" i="1" s="1" a="1"/>
  <c r="AB1095" i="1" a="1"/>
  <c r="AS1095" i="1" s="1"/>
  <c r="AT1095" i="1" s="1" a="1"/>
  <c r="AB688" i="1" a="1"/>
  <c r="AS688" i="1" s="1"/>
  <c r="AT688" i="1" s="1" a="1"/>
  <c r="AB1438" i="1" a="1"/>
  <c r="AS1438" i="1" s="1"/>
  <c r="AT1438" i="1" s="1" a="1"/>
  <c r="AB2421" i="1" a="1"/>
  <c r="AS2421" i="1" s="1"/>
  <c r="AT2421" i="1" s="1" a="1"/>
  <c r="AB3094" i="1" a="1"/>
  <c r="AS3094" i="1" s="1"/>
  <c r="AT3094" i="1" s="1" a="1"/>
  <c r="AB1903" i="1" a="1"/>
  <c r="AS1903" i="1" s="1"/>
  <c r="AT1903" i="1" s="1" a="1"/>
  <c r="AB1725" i="1" a="1"/>
  <c r="AS1725" i="1" s="1"/>
  <c r="AT1725" i="1" s="1" a="1"/>
  <c r="AB3924" i="1" a="1"/>
  <c r="AS3924" i="1" s="1"/>
  <c r="AT3924" i="1" s="1" a="1"/>
  <c r="AB2566" i="1" a="1"/>
  <c r="AS2566" i="1" s="1"/>
  <c r="AT2566" i="1" s="1" a="1"/>
  <c r="AB2442" i="1" a="1"/>
  <c r="AS2442" i="1" s="1"/>
  <c r="AT2442" i="1" s="1" a="1"/>
  <c r="AB669" i="1" a="1"/>
  <c r="AS669" i="1" s="1"/>
  <c r="AT669" i="1" s="1" a="1"/>
  <c r="AB3396" i="1" a="1"/>
  <c r="AS3396" i="1" s="1"/>
  <c r="AT3396" i="1" s="1" a="1"/>
  <c r="AB2022" i="1" a="1"/>
  <c r="AS2022" i="1" s="1"/>
  <c r="AT2022" i="1" s="1" a="1"/>
  <c r="AB1774" i="1" a="1"/>
  <c r="AS1774" i="1" s="1"/>
  <c r="AT1774" i="1" s="1" a="1"/>
  <c r="AB3886" i="1" a="1"/>
  <c r="AS3886" i="1" s="1"/>
  <c r="AT3886" i="1" s="1" a="1"/>
  <c r="AB2868" i="1" a="1"/>
  <c r="AS2868" i="1" s="1"/>
  <c r="AT2868" i="1" s="1" a="1"/>
  <c r="AB1381" i="1" a="1"/>
  <c r="AS1381" i="1" s="1"/>
  <c r="AT1381" i="1" s="1" a="1"/>
  <c r="AB622" i="1" a="1"/>
  <c r="AS622" i="1" s="1"/>
  <c r="AT622" i="1" s="1" a="1"/>
  <c r="AB3358" i="1" a="1"/>
  <c r="AS3358" i="1" s="1"/>
  <c r="AT3358" i="1" s="1" a="1"/>
  <c r="AB2340" i="1" a="1"/>
  <c r="AS2340" i="1" s="1"/>
  <c r="AT2340" i="1" s="1" a="1"/>
  <c r="AB1924" i="1" a="1"/>
  <c r="AS1924" i="1" s="1"/>
  <c r="AT1924" i="1" s="1" a="1"/>
  <c r="AB1165" i="1" a="1"/>
  <c r="AS1165" i="1" s="1"/>
  <c r="AT1165" i="1" s="1" a="1"/>
  <c r="AB2830" i="1" a="1"/>
  <c r="AS2830" i="1" s="1"/>
  <c r="AT2830" i="1" s="1" a="1"/>
  <c r="AB3843" i="1" a="1"/>
  <c r="AS3843" i="1" s="1"/>
  <c r="AT3843" i="1" s="1" a="1"/>
  <c r="AB1987" i="1" a="1"/>
  <c r="AS1987" i="1" s="1"/>
  <c r="AT1987" i="1" s="1" a="1"/>
  <c r="AB1004" i="1" a="1"/>
  <c r="AS1004" i="1" s="1"/>
  <c r="AT1004" i="1" s="1" a="1"/>
  <c r="AB4333" i="1" a="1"/>
  <c r="AS4333" i="1" s="1"/>
  <c r="AT4333" i="1" s="1" a="1"/>
  <c r="AB4114" i="1" a="1"/>
  <c r="AS4114" i="1" s="1"/>
  <c r="AT4114" i="1" s="1" a="1"/>
  <c r="AB2292" i="1" a="1"/>
  <c r="AS2292" i="1" s="1"/>
  <c r="AT2292" i="1" s="1" a="1"/>
  <c r="AB939" i="1" a="1"/>
  <c r="AS939" i="1" s="1"/>
  <c r="AT939" i="1" s="1" a="1"/>
  <c r="AB4317" i="1" a="1"/>
  <c r="AS4317" i="1" s="1"/>
  <c r="AT4317" i="1" s="1" a="1"/>
  <c r="AB4098" i="1" a="1"/>
  <c r="AS4098" i="1" s="1"/>
  <c r="AT4098" i="1" s="1" a="1"/>
  <c r="AB2276" i="1" a="1"/>
  <c r="AS2276" i="1" s="1"/>
  <c r="AT2276" i="1" s="1" a="1"/>
  <c r="AB843" i="1" a="1"/>
  <c r="AS843" i="1" s="1"/>
  <c r="AT843" i="1" s="1" a="1"/>
  <c r="AB3789" i="1" a="1"/>
  <c r="AS3789" i="1" s="1"/>
  <c r="AT3789" i="1" s="1" a="1"/>
  <c r="AB3570" i="1" a="1"/>
  <c r="AS3570" i="1" s="1"/>
  <c r="AT3570" i="1" s="1" a="1"/>
  <c r="AB1442" i="1" a="1"/>
  <c r="AS1442" i="1" s="1"/>
  <c r="AT1442" i="1" s="1" a="1"/>
  <c r="AB1995" i="1" a="1"/>
  <c r="AS1995" i="1" s="1"/>
  <c r="AT1995" i="1" s="1" a="1"/>
  <c r="AB3261" i="1" a="1"/>
  <c r="AS3261" i="1" s="1"/>
  <c r="AT3261" i="1" s="1" a="1"/>
  <c r="AB3841" i="1" a="1"/>
  <c r="AS3841" i="1" s="1"/>
  <c r="AT3841" i="1" s="1" a="1"/>
  <c r="AB1505" i="1" a="1"/>
  <c r="AS1505" i="1" s="1"/>
  <c r="AT1505" i="1" s="1" a="1"/>
  <c r="AB875" i="1" a="1"/>
  <c r="AS875" i="1" s="1"/>
  <c r="AT875" i="1" s="1" a="1"/>
  <c r="AB2733" i="1" a="1"/>
  <c r="AS2733" i="1" s="1"/>
  <c r="AT2733" i="1" s="1" a="1"/>
  <c r="AB4112" i="1" a="1"/>
  <c r="AS4112" i="1" s="1"/>
  <c r="AT4112" i="1" s="1" a="1"/>
  <c r="AB3139" i="1" a="1"/>
  <c r="AS3139" i="1" s="1"/>
  <c r="AT3139" i="1" s="1" a="1"/>
  <c r="AB2072" i="1" a="1"/>
  <c r="AS2072" i="1" s="1"/>
  <c r="AT2072" i="1" s="1" a="1"/>
  <c r="AB4236" i="1" a="1"/>
  <c r="AS4236" i="1" s="1"/>
  <c r="AT4236" i="1" s="1" a="1"/>
  <c r="AB3584" i="1" a="1"/>
  <c r="AS3584" i="1" s="1"/>
  <c r="AT3584" i="1" s="1" a="1"/>
  <c r="AB2611" i="1" a="1"/>
  <c r="AS2611" i="1" s="1"/>
  <c r="AT2611" i="1" s="1" a="1"/>
  <c r="AB1034" i="1" a="1"/>
  <c r="AS1034" i="1" s="1"/>
  <c r="AT1034" i="1" s="1" a="1"/>
  <c r="AB3692" i="1" a="1"/>
  <c r="AS3692" i="1" s="1"/>
  <c r="AT3692" i="1" s="1" a="1"/>
  <c r="AB1590" i="1" a="1"/>
  <c r="AS1590" i="1" s="1"/>
  <c r="AT1590" i="1" s="1" a="1"/>
  <c r="AB2067" i="1" a="1"/>
  <c r="AS2067" i="1" s="1"/>
  <c r="AT2067" i="1" s="1" a="1"/>
  <c r="AB509" i="1" a="1"/>
  <c r="AS509" i="1" s="1"/>
  <c r="AT509" i="1" s="1" a="1"/>
  <c r="AB3164" i="1" a="1"/>
  <c r="AS3164" i="1" s="1"/>
  <c r="AT3164" i="1" s="1" a="1"/>
  <c r="AB1621" i="1" a="1"/>
  <c r="AS1621" i="1" s="1"/>
  <c r="AT1621" i="1" s="1" a="1"/>
  <c r="AB3234" i="1" a="1"/>
  <c r="AS3234" i="1" s="1"/>
  <c r="AT3234" i="1" s="1" a="1"/>
  <c r="AB713" i="1" a="1"/>
  <c r="AS713" i="1" s="1"/>
  <c r="AT713" i="1" s="1" a="1"/>
  <c r="AB2636" i="1" a="1"/>
  <c r="AS2636" i="1" s="1"/>
  <c r="AT2636" i="1" s="1" a="1"/>
  <c r="AB2109" i="1" a="1"/>
  <c r="AS2109" i="1" s="1"/>
  <c r="AT2109" i="1" s="1" a="1"/>
  <c r="AB2706" i="1" a="1"/>
  <c r="AS2706" i="1" s="1"/>
  <c r="AT2706" i="1" s="1" a="1"/>
  <c r="AB506" i="1" a="1"/>
  <c r="AS506" i="1" s="1"/>
  <c r="AT506" i="1" s="1" a="1"/>
  <c r="AB4139" i="1" a="1"/>
  <c r="AS4139" i="1" s="1"/>
  <c r="AT4139" i="1" s="1" a="1"/>
  <c r="AB1108" i="1" a="1"/>
  <c r="AS1108" i="1" s="1"/>
  <c r="AT1108" i="1" s="1" a="1"/>
  <c r="AB3265" i="1" a="1"/>
  <c r="AS3265" i="1" s="1"/>
  <c r="AT3265" i="1" s="1" a="1"/>
  <c r="AB424" i="1" a="1"/>
  <c r="AS424" i="1" s="1"/>
  <c r="AT424" i="1" s="1" a="1"/>
  <c r="AB3611" i="1" a="1"/>
  <c r="AS3611" i="1" s="1"/>
  <c r="AT3611" i="1" s="1" a="1"/>
  <c r="AB1139" i="1" a="1"/>
  <c r="AS1139" i="1" s="1"/>
  <c r="AT1139" i="1" s="1" a="1"/>
  <c r="AB2737" i="1" a="1"/>
  <c r="AS2737" i="1" s="1"/>
  <c r="AT2737" i="1" s="1" a="1"/>
  <c r="AB1272" i="1" a="1"/>
  <c r="AS1272" i="1" s="1"/>
  <c r="AT1272" i="1" s="1" a="1"/>
  <c r="AB3882" i="1" a="1"/>
  <c r="AS3882" i="1" s="1"/>
  <c r="AT3882" i="1" s="1" a="1"/>
  <c r="AB1682" i="1" a="1"/>
  <c r="AS1682" i="1" s="1"/>
  <c r="AT1682" i="1" s="1" a="1"/>
  <c r="AB1563" i="1" a="1"/>
  <c r="AS1563" i="1" s="1"/>
  <c r="AT1563" i="1" s="1" a="1"/>
  <c r="AB98" i="1" a="1"/>
  <c r="AS98" i="1" s="1"/>
  <c r="AT98" i="1" s="1" a="1"/>
  <c r="AB4153" i="1" a="1"/>
  <c r="AS4153" i="1" s="1"/>
  <c r="AT4153" i="1" s="1" a="1"/>
  <c r="AB1713" i="1" a="1"/>
  <c r="AS1713" i="1" s="1"/>
  <c r="AT1713" i="1" s="1" a="1"/>
  <c r="AB3184" i="1" a="1"/>
  <c r="AS3184" i="1" s="1"/>
  <c r="AT3184" i="1" s="1" a="1"/>
  <c r="AB1190" i="1" a="1"/>
  <c r="AS1190" i="1" s="1"/>
  <c r="AT1190" i="1" s="1" a="1"/>
  <c r="AB3625" i="1" a="1"/>
  <c r="AS3625" i="1" s="1"/>
  <c r="AT3625" i="1" s="1" a="1"/>
  <c r="AB3387" i="1" a="1"/>
  <c r="AS3387" i="1" s="1"/>
  <c r="AT3387" i="1" s="1" a="1"/>
  <c r="AB2656" i="1" a="1"/>
  <c r="AS2656" i="1" s="1"/>
  <c r="AT2656" i="1" s="1" a="1"/>
  <c r="AB134" i="1" a="1"/>
  <c r="AS134" i="1" s="1"/>
  <c r="AT134" i="1" s="1" a="1"/>
  <c r="AB3097" i="1" a="1"/>
  <c r="AS3097" i="1" s="1"/>
  <c r="AT3097" i="1" s="1" a="1"/>
  <c r="AB2859" i="1" a="1"/>
  <c r="AS2859" i="1" s="1"/>
  <c r="AT2859" i="1" s="1" a="1"/>
  <c r="AB3999" i="1" a="1"/>
  <c r="AS3999" i="1" s="1"/>
  <c r="AT3999" i="1" s="1" a="1"/>
  <c r="AB901" i="1" a="1"/>
  <c r="AS901" i="1" s="1"/>
  <c r="AT901" i="1" s="1" a="1"/>
  <c r="AB2569" i="1" a="1"/>
  <c r="AS2569" i="1" s="1"/>
  <c r="AT2569" i="1" s="1" a="1"/>
  <c r="AB2331" i="1" a="1"/>
  <c r="AS2331" i="1" s="1"/>
  <c r="AT2331" i="1" s="1" a="1"/>
  <c r="AB1175" i="1" a="1"/>
  <c r="AS1175" i="1" s="1"/>
  <c r="AT1175" i="1" s="1" a="1"/>
  <c r="AB1023" i="1" a="1"/>
  <c r="AS1023" i="1" s="1"/>
  <c r="AT1023" i="1" s="1" a="1"/>
  <c r="AB4072" i="1" a="1"/>
  <c r="AS4072" i="1" s="1"/>
  <c r="AT4072" i="1" s="1" a="1"/>
  <c r="AB1552" i="1" a="1"/>
  <c r="AS1552" i="1" s="1"/>
  <c r="AT1552" i="1" s="1" a="1"/>
  <c r="AB118" i="1" a="1"/>
  <c r="AS118" i="1" s="1"/>
  <c r="AT118" i="1" s="1" a="1"/>
  <c r="AB772" i="1" a="1"/>
  <c r="AS772" i="1" s="1"/>
  <c r="AT772" i="1" s="1" a="1"/>
  <c r="AB4327" i="1" a="1"/>
  <c r="AS4327" i="1" s="1"/>
  <c r="AT4327" i="1" s="1" a="1"/>
  <c r="AB3290" i="1" a="1"/>
  <c r="AS3290" i="1" s="1"/>
  <c r="AT3290" i="1" s="1" a="1"/>
  <c r="AB853" i="1" a="1"/>
  <c r="AS853" i="1" s="1"/>
  <c r="AT853" i="1" s="1" a="1"/>
  <c r="AB858" i="1" a="1"/>
  <c r="AS858" i="1" s="1"/>
  <c r="AT858" i="1" s="1" a="1"/>
  <c r="AK2609" i="1" a="1"/>
  <c r="AK4305" i="1" a="1"/>
  <c r="AK3052" i="1" a="1"/>
  <c r="AK49" i="1" a="1"/>
  <c r="AK2285" i="1" a="1"/>
  <c r="AK3777" i="1" a="1"/>
  <c r="AK2492" i="1" a="1"/>
  <c r="AK85" i="1" a="1"/>
  <c r="AB4294" i="1" a="1"/>
  <c r="AS4294" i="1" s="1"/>
  <c r="AT4294" i="1" s="1" a="1"/>
  <c r="AB3000" i="1" a="1"/>
  <c r="AS3000" i="1" s="1"/>
  <c r="AT3000" i="1" s="1" a="1"/>
  <c r="AB19" i="1" a="1"/>
  <c r="AS19" i="1" s="1"/>
  <c r="AT19" i="1" s="1" a="1"/>
  <c r="AB319" i="1" a="1"/>
  <c r="AS319" i="1" s="1"/>
  <c r="AT319" i="1" s="1" a="1"/>
  <c r="AB3766" i="1" a="1"/>
  <c r="AS3766" i="1" s="1"/>
  <c r="AT3766" i="1" s="1" a="1"/>
  <c r="AB2472" i="1" a="1"/>
  <c r="AS2472" i="1" s="1"/>
  <c r="AT2472" i="1" s="1" a="1"/>
  <c r="AB920" i="1" a="1"/>
  <c r="AS920" i="1" s="1"/>
  <c r="AT920" i="1" s="1" a="1"/>
  <c r="AB768" i="1" a="1"/>
  <c r="AS768" i="1" s="1"/>
  <c r="AT768" i="1" s="1" a="1"/>
  <c r="AB4021" i="1" a="1"/>
  <c r="AS4021" i="1" s="1"/>
  <c r="AT4021" i="1" s="1" a="1"/>
  <c r="AB2231" i="1" a="1"/>
  <c r="AS2231" i="1" s="1"/>
  <c r="AT2231" i="1" s="1" a="1"/>
  <c r="AB49" i="1" a="1"/>
  <c r="AS49" i="1" s="1"/>
  <c r="AT49" i="1" s="1" a="1"/>
  <c r="AB1471" i="1" a="1"/>
  <c r="AS1471" i="1" s="1"/>
  <c r="AT1471" i="1" s="1" a="1"/>
  <c r="AB3493" i="1" a="1"/>
  <c r="AS3493" i="1" s="1"/>
  <c r="AT3493" i="1" s="1" a="1"/>
  <c r="AB1352" i="1" a="1"/>
  <c r="AS1352" i="1" s="1"/>
  <c r="AT1352" i="1" s="1" a="1"/>
  <c r="AB625" i="1" a="1"/>
  <c r="AS625" i="1" s="1"/>
  <c r="AT625" i="1" s="1" a="1"/>
  <c r="AB2290" i="1" a="1"/>
  <c r="AS2290" i="1" s="1"/>
  <c r="AT2290" i="1" s="1" a="1"/>
  <c r="AB2965" i="1" a="1"/>
  <c r="AS2965" i="1" s="1"/>
  <c r="AT2965" i="1" s="1" a="1"/>
  <c r="AB1127" i="1" a="1"/>
  <c r="AS1127" i="1" s="1"/>
  <c r="AT1127" i="1" s="1" a="1"/>
  <c r="AB720" i="1" a="1"/>
  <c r="AS720" i="1" s="1"/>
  <c r="AT720" i="1" s="1" a="1"/>
  <c r="AB1470" i="1" a="1"/>
  <c r="AS1470" i="1" s="1"/>
  <c r="AT1470" i="1" s="1" a="1"/>
  <c r="AB2437" i="1" a="1"/>
  <c r="AS2437" i="1" s="1"/>
  <c r="AT2437" i="1" s="1" a="1"/>
  <c r="AB3110" i="1" a="1"/>
  <c r="AS3110" i="1" s="1"/>
  <c r="AT3110" i="1" s="1" a="1"/>
  <c r="AB1935" i="1" a="1"/>
  <c r="AS1935" i="1" s="1"/>
  <c r="AT1935" i="1" s="1" a="1"/>
  <c r="AB1757" i="1" a="1"/>
  <c r="AS1757" i="1" s="1"/>
  <c r="AT1757" i="1" s="1" a="1"/>
  <c r="AB3940" i="1" a="1"/>
  <c r="AS3940" i="1" s="1"/>
  <c r="AT3940" i="1" s="1" a="1"/>
  <c r="AB2582" i="1" a="1"/>
  <c r="AS2582" i="1" s="1"/>
  <c r="AT2582" i="1" s="1" a="1"/>
  <c r="AB3663" i="1" a="1"/>
  <c r="AS3663" i="1" s="1"/>
  <c r="AT3663" i="1" s="1" a="1"/>
  <c r="AB701" i="1" a="1"/>
  <c r="AS701" i="1" s="1"/>
  <c r="AT701" i="1" s="1" a="1"/>
  <c r="AB3412" i="1" a="1"/>
  <c r="AS3412" i="1" s="1"/>
  <c r="AT3412" i="1" s="1" a="1"/>
  <c r="AB2054" i="1" a="1"/>
  <c r="AS2054" i="1" s="1"/>
  <c r="AT2054" i="1" s="1" a="1"/>
  <c r="AB1806" i="1" a="1"/>
  <c r="AS1806" i="1" s="1"/>
  <c r="AT1806" i="1" s="1" a="1"/>
  <c r="AB3902" i="1" a="1"/>
  <c r="AS3902" i="1" s="1"/>
  <c r="AT3902" i="1" s="1" a="1"/>
  <c r="AB2884" i="1" a="1"/>
  <c r="AS2884" i="1" s="1"/>
  <c r="AT2884" i="1" s="1" a="1"/>
  <c r="AB1413" i="1" a="1"/>
  <c r="AS1413" i="1" s="1"/>
  <c r="AT1413" i="1" s="1" a="1"/>
  <c r="AB750" i="1" a="1"/>
  <c r="AS750" i="1" s="1"/>
  <c r="AT750" i="1" s="1" a="1"/>
  <c r="AB3374" i="1" a="1"/>
  <c r="AS3374" i="1" s="1"/>
  <c r="AT3374" i="1" s="1" a="1"/>
  <c r="AB2356" i="1" a="1"/>
  <c r="AS2356" i="1" s="1"/>
  <c r="AT2356" i="1" s="1" a="1"/>
  <c r="AB1956" i="1" a="1"/>
  <c r="AS1956" i="1" s="1"/>
  <c r="AT1956" i="1" s="1" a="1"/>
  <c r="AB1197" i="1" a="1"/>
  <c r="AS1197" i="1" s="1"/>
  <c r="AT1197" i="1" s="1" a="1"/>
  <c r="AB2846" i="1" a="1"/>
  <c r="AS2846" i="1" s="1"/>
  <c r="AT2846" i="1" s="1" a="1"/>
  <c r="AB3859" i="1" a="1"/>
  <c r="AS3859" i="1" s="1"/>
  <c r="AT3859" i="1" s="1" a="1"/>
  <c r="AB2019" i="1" a="1"/>
  <c r="AS2019" i="1" s="1"/>
  <c r="AT2019" i="1" s="1" a="1"/>
  <c r="AB1036" i="1" a="1"/>
  <c r="AS1036" i="1" s="1"/>
  <c r="AT1036" i="1" s="1" a="1"/>
  <c r="AB2318" i="1" a="1"/>
  <c r="AS2318" i="1" s="1"/>
  <c r="AT2318" i="1" s="1" a="1"/>
  <c r="AB4130" i="1" a="1"/>
  <c r="AS4130" i="1" s="1"/>
  <c r="AT4130" i="1" s="1" a="1"/>
  <c r="AB963" i="1" a="1"/>
  <c r="AS963" i="1" s="1"/>
  <c r="AT963" i="1" s="1" a="1"/>
  <c r="AB1323" i="1" a="1"/>
  <c r="AS1323" i="1" s="1"/>
  <c r="AT1323" i="1" s="1" a="1"/>
  <c r="AB3821" i="1" a="1"/>
  <c r="AS3821" i="1" s="1"/>
  <c r="AT3821" i="1" s="1" a="1"/>
  <c r="AB3602" i="1" a="1"/>
  <c r="AS3602" i="1" s="1"/>
  <c r="AT3602" i="1" s="1" a="1"/>
  <c r="AB1506" i="1" a="1"/>
  <c r="AS1506" i="1" s="1"/>
  <c r="AT1506" i="1" s="1" a="1"/>
  <c r="AB120" i="1" a="1"/>
  <c r="AS120" i="1" s="1"/>
  <c r="AT120" i="1" s="1" a="1"/>
  <c r="AB3805" i="1" a="1"/>
  <c r="AS3805" i="1" s="1"/>
  <c r="AT3805" i="1" s="1" a="1"/>
  <c r="AB3586" i="1" a="1"/>
  <c r="AS3586" i="1" s="1"/>
  <c r="AT3586" i="1" s="1" a="1"/>
  <c r="AB1474" i="1" a="1"/>
  <c r="AS1474" i="1" s="1"/>
  <c r="AT1474" i="1" s="1" a="1"/>
  <c r="AB2027" i="1" a="1"/>
  <c r="AS2027" i="1" s="1"/>
  <c r="AT2027" i="1" s="1" a="1"/>
  <c r="AB3277" i="1" a="1"/>
  <c r="AS3277" i="1" s="1"/>
  <c r="AT3277" i="1" s="1" a="1"/>
  <c r="AB3857" i="1" a="1"/>
  <c r="AS3857" i="1" s="1"/>
  <c r="AT3857" i="1" s="1" a="1"/>
  <c r="AB1537" i="1" a="1"/>
  <c r="AS1537" i="1" s="1"/>
  <c r="AT1537" i="1" s="1" a="1"/>
  <c r="AB907" i="1" a="1"/>
  <c r="AS907" i="1" s="1"/>
  <c r="AT907" i="1" s="1" a="1"/>
  <c r="AB2749" i="1" a="1"/>
  <c r="AS2749" i="1" s="1"/>
  <c r="AT2749" i="1" s="1" a="1"/>
  <c r="AB4128" i="1" a="1"/>
  <c r="AS4128" i="1" s="1"/>
  <c r="AT4128" i="1" s="1" a="1"/>
  <c r="AB3155" i="1" a="1"/>
  <c r="AS3155" i="1" s="1"/>
  <c r="AT3155" i="1" s="1" a="1"/>
  <c r="AB2088" i="1" a="1"/>
  <c r="AS2088" i="1" s="1"/>
  <c r="AT2088" i="1" s="1" a="1"/>
  <c r="AB4252" i="1" a="1"/>
  <c r="AS4252" i="1" s="1"/>
  <c r="AT4252" i="1" s="1" a="1"/>
  <c r="AB3600" i="1" a="1"/>
  <c r="AS3600" i="1" s="1"/>
  <c r="AT3600" i="1" s="1" a="1"/>
  <c r="AB2627" i="1" a="1"/>
  <c r="AS2627" i="1" s="1"/>
  <c r="AT2627" i="1" s="1" a="1"/>
  <c r="AB1066" i="1" a="1"/>
  <c r="AS1066" i="1" s="1"/>
  <c r="AT1066" i="1" s="1" a="1"/>
  <c r="AB3724" i="1" a="1"/>
  <c r="AS3724" i="1" s="1"/>
  <c r="AT3724" i="1" s="1" a="1"/>
  <c r="AB1654" i="1" a="1"/>
  <c r="AS1654" i="1" s="1"/>
  <c r="AT1654" i="1" s="1" a="1"/>
  <c r="AB2099" i="1" a="1"/>
  <c r="AS2099" i="1" s="1"/>
  <c r="AT2099" i="1" s="1" a="1"/>
  <c r="AB10" i="1" a="1"/>
  <c r="AS10" i="1" s="1"/>
  <c r="AT10" i="1" s="1" a="1"/>
  <c r="AB3180" i="1" a="1"/>
  <c r="AS3180" i="1" s="1"/>
  <c r="AT3180" i="1" s="1" a="1"/>
  <c r="AB1653" i="1" a="1"/>
  <c r="AS1653" i="1" s="1"/>
  <c r="AT1653" i="1" s="1" a="1"/>
  <c r="AB3250" i="1" a="1"/>
  <c r="AS3250" i="1" s="1"/>
  <c r="AT3250" i="1" s="1" a="1"/>
  <c r="AB745" i="1" a="1"/>
  <c r="AS745" i="1" s="1"/>
  <c r="AT745" i="1" s="1" a="1"/>
  <c r="AB2652" i="1" a="1"/>
  <c r="AS2652" i="1" s="1"/>
  <c r="AT2652" i="1" s="1" a="1"/>
  <c r="AB2125" i="1" a="1"/>
  <c r="AS2125" i="1" s="1"/>
  <c r="AT2125" i="1" s="1" a="1"/>
  <c r="AB2722" i="1" a="1"/>
  <c r="AS2722" i="1" s="1"/>
  <c r="AT2722" i="1" s="1" a="1"/>
  <c r="AB349" i="1" a="1"/>
  <c r="AS349" i="1" s="1"/>
  <c r="AT349" i="1" s="1" a="1"/>
  <c r="AB4155" i="1" a="1"/>
  <c r="AS4155" i="1" s="1"/>
  <c r="AT4155" i="1" s="1" a="1"/>
  <c r="AB1140" i="1" a="1"/>
  <c r="AS1140" i="1" s="1"/>
  <c r="AT1140" i="1" s="1" a="1"/>
  <c r="AB3281" i="1" a="1"/>
  <c r="AS3281" i="1" s="1"/>
  <c r="AT3281" i="1" s="1" a="1"/>
  <c r="AB456" i="1" a="1"/>
  <c r="AS456" i="1" s="1"/>
  <c r="AT456" i="1" s="1" a="1"/>
  <c r="AB3627" i="1" a="1"/>
  <c r="AS3627" i="1" s="1"/>
  <c r="AT3627" i="1" s="1" a="1"/>
  <c r="AB1171" i="1" a="1"/>
  <c r="AS1171" i="1" s="1"/>
  <c r="AT1171" i="1" s="1" a="1"/>
  <c r="AB2753" i="1" a="1"/>
  <c r="AS2753" i="1" s="1"/>
  <c r="AT2753" i="1" s="1" a="1"/>
  <c r="AB2008" i="1" a="1"/>
  <c r="AS2008" i="1" s="1"/>
  <c r="AT2008" i="1" s="1" a="1"/>
  <c r="AB3898" i="1" a="1"/>
  <c r="AS3898" i="1" s="1"/>
  <c r="AT3898" i="1" s="1" a="1"/>
  <c r="AB1714" i="1" a="1"/>
  <c r="AS1714" i="1" s="1"/>
  <c r="AT1714" i="1" s="1" a="1"/>
  <c r="AB1595" i="1" a="1"/>
  <c r="AS1595" i="1" s="1"/>
  <c r="AT1595" i="1" s="1" a="1"/>
  <c r="AB7" i="1" a="1"/>
  <c r="AS7" i="1" s="1"/>
  <c r="AT7" i="1" s="1" a="1"/>
  <c r="AB4169" i="1" a="1"/>
  <c r="AS4169" i="1" s="1"/>
  <c r="AT4169" i="1" s="1" a="1"/>
  <c r="AB1745" i="1" a="1"/>
  <c r="AS1745" i="1" s="1"/>
  <c r="AT1745" i="1" s="1" a="1"/>
  <c r="AB3200" i="1" a="1"/>
  <c r="AS3200" i="1" s="1"/>
  <c r="AT3200" i="1" s="1" a="1"/>
  <c r="AB1222" i="1" a="1"/>
  <c r="AS1222" i="1" s="1"/>
  <c r="AT1222" i="1" s="1" a="1"/>
  <c r="AB3641" i="1" a="1"/>
  <c r="AS3641" i="1" s="1"/>
  <c r="AT3641" i="1" s="1" a="1"/>
  <c r="AB3403" i="1" a="1"/>
  <c r="AS3403" i="1" s="1"/>
  <c r="AT3403" i="1" s="1" a="1"/>
  <c r="AB2672" i="1" a="1"/>
  <c r="AS2672" i="1" s="1"/>
  <c r="AT2672" i="1" s="1" a="1"/>
  <c r="AB166" i="1" a="1"/>
  <c r="AS166" i="1" s="1"/>
  <c r="AT166" i="1" s="1" a="1"/>
  <c r="AB3113" i="1" a="1"/>
  <c r="AS3113" i="1" s="1"/>
  <c r="AT3113" i="1" s="1" a="1"/>
  <c r="AB2875" i="1" a="1"/>
  <c r="AS2875" i="1" s="1"/>
  <c r="AT2875" i="1" s="1" a="1"/>
  <c r="AB4015" i="1" a="1"/>
  <c r="AS4015" i="1" s="1"/>
  <c r="AT4015" i="1" s="1" a="1"/>
  <c r="AB933" i="1" a="1"/>
  <c r="AS933" i="1" s="1"/>
  <c r="AT933" i="1" s="1" a="1"/>
  <c r="AB2585" i="1" a="1"/>
  <c r="AS2585" i="1" s="1"/>
  <c r="AT2585" i="1" s="1" a="1"/>
  <c r="AB2347" i="1" a="1"/>
  <c r="AS2347" i="1" s="1"/>
  <c r="AT2347" i="1" s="1" a="1"/>
  <c r="AB1207" i="1" a="1"/>
  <c r="AS1207" i="1" s="1"/>
  <c r="AT1207" i="1" s="1" a="1"/>
  <c r="AB32" i="1" a="1"/>
  <c r="AS32" i="1" s="1"/>
  <c r="AT32" i="1" s="1" a="1"/>
  <c r="AB4088" i="1" a="1"/>
  <c r="AS4088" i="1" s="1"/>
  <c r="AT4088" i="1" s="1" a="1"/>
  <c r="AB1584" i="1" a="1"/>
  <c r="AS1584" i="1" s="1"/>
  <c r="AT1584" i="1" s="1" a="1"/>
  <c r="AB150" i="1" a="1"/>
  <c r="AS150" i="1" s="1"/>
  <c r="AT150" i="1" s="1" a="1"/>
  <c r="AB804" i="1" a="1"/>
  <c r="AS804" i="1" s="1"/>
  <c r="AT804" i="1" s="1" a="1"/>
  <c r="AB3560" i="1" a="1"/>
  <c r="AS3560" i="1" s="1"/>
  <c r="AT3560" i="1" s="1" a="1"/>
  <c r="AB3322" i="1" a="1"/>
  <c r="AS3322" i="1" s="1"/>
  <c r="AT3322" i="1" s="1" a="1"/>
  <c r="AB917" i="1" a="1"/>
  <c r="AS917" i="1" s="1"/>
  <c r="AT917" i="1" s="1" a="1"/>
  <c r="AB350" i="1" a="1"/>
  <c r="AS350" i="1" s="1"/>
  <c r="AT350" i="1" s="1" a="1"/>
  <c r="AB3815" i="1" a="1"/>
  <c r="AS3815" i="1" s="1"/>
  <c r="AT3815" i="1" s="1" a="1"/>
  <c r="AB2778" i="1" a="1"/>
  <c r="AS2778" i="1" s="1"/>
  <c r="AT2778" i="1" s="1" a="1"/>
  <c r="AB335" i="1" a="1"/>
  <c r="AS335" i="1" s="1"/>
  <c r="AT335" i="1" s="1" a="1"/>
  <c r="AB131" i="1" a="1"/>
  <c r="AS131" i="1" s="1"/>
  <c r="AT131" i="1" s="1" a="1"/>
  <c r="AK2349" i="1" a="1"/>
  <c r="AK3793" i="1" a="1"/>
  <c r="AK2508" i="1" a="1"/>
  <c r="AK101" i="1" a="1"/>
  <c r="AK1929" i="1" a="1"/>
  <c r="AK3265" i="1" a="1"/>
  <c r="AK1868" i="1" a="1"/>
  <c r="AK1512" i="1" a="1"/>
  <c r="AB3782" i="1" a="1"/>
  <c r="AS3782" i="1" s="1"/>
  <c r="AT3782" i="1" s="1" a="1"/>
  <c r="AB2488" i="1" a="1"/>
  <c r="AS2488" i="1" s="1"/>
  <c r="AT2488" i="1" s="1" a="1"/>
  <c r="AB1240" i="1" a="1"/>
  <c r="AS1240" i="1" s="1"/>
  <c r="AT1240" i="1" s="1" a="1"/>
  <c r="AB800" i="1" a="1"/>
  <c r="AS800" i="1" s="1"/>
  <c r="AT800" i="1" s="1" a="1"/>
  <c r="AB4037" i="1" a="1"/>
  <c r="AS4037" i="1" s="1"/>
  <c r="AT4037" i="1" s="1" a="1"/>
  <c r="AB2247" i="1" a="1"/>
  <c r="AS2247" i="1" s="1"/>
  <c r="AT2247" i="1" s="1" a="1"/>
  <c r="AB18" i="1" a="1"/>
  <c r="AS18" i="1" s="1"/>
  <c r="AT18" i="1" s="1" a="1"/>
  <c r="AB1503" i="1" a="1"/>
  <c r="AS1503" i="1" s="1"/>
  <c r="AT1503" i="1" s="1" a="1"/>
  <c r="AB3509" i="1" a="1"/>
  <c r="AS3509" i="1" s="1"/>
  <c r="AT3509" i="1" s="1" a="1"/>
  <c r="AB1384" i="1" a="1"/>
  <c r="AS1384" i="1" s="1"/>
  <c r="AT1384" i="1" s="1" a="1"/>
  <c r="AB657" i="1" a="1"/>
  <c r="AS657" i="1" s="1"/>
  <c r="AT657" i="1" s="1" a="1"/>
  <c r="AB2306" i="1" a="1"/>
  <c r="AS2306" i="1" s="1"/>
  <c r="AT2306" i="1" s="1" a="1"/>
  <c r="AB2981" i="1" a="1"/>
  <c r="AS2981" i="1" s="1"/>
  <c r="AT2981" i="1" s="1" a="1"/>
  <c r="AB1159" i="1" a="1"/>
  <c r="AS1159" i="1" s="1"/>
  <c r="AT1159" i="1" s="1" a="1"/>
  <c r="AB752" i="1" a="1"/>
  <c r="AS752" i="1" s="1"/>
  <c r="AT752" i="1" s="1" a="1"/>
  <c r="AB1502" i="1" a="1"/>
  <c r="AS1502" i="1" s="1"/>
  <c r="AT1502" i="1" s="1" a="1"/>
  <c r="AB2453" i="1" a="1"/>
  <c r="AS2453" i="1" s="1"/>
  <c r="AT2453" i="1" s="1" a="1"/>
  <c r="AB3126" i="1" a="1"/>
  <c r="AS3126" i="1" s="1"/>
  <c r="AT3126" i="1" s="1" a="1"/>
  <c r="AB1967" i="1" a="1"/>
  <c r="AS1967" i="1" s="1"/>
  <c r="AT1967" i="1" s="1" a="1"/>
  <c r="AB1789" i="1" a="1"/>
  <c r="AS1789" i="1" s="1"/>
  <c r="AT1789" i="1" s="1" a="1"/>
  <c r="AB3956" i="1" a="1"/>
  <c r="AS3956" i="1" s="1"/>
  <c r="AT3956" i="1" s="1" a="1"/>
  <c r="AB2598" i="1" a="1"/>
  <c r="AS2598" i="1" s="1"/>
  <c r="AT2598" i="1" s="1" a="1"/>
  <c r="AB601" i="1" a="1"/>
  <c r="AS601" i="1" s="1"/>
  <c r="AT601" i="1" s="1" a="1"/>
  <c r="AB733" i="1" a="1"/>
  <c r="AS733" i="1" s="1"/>
  <c r="AT733" i="1" s="1" a="1"/>
  <c r="AB3428" i="1" a="1"/>
  <c r="AS3428" i="1" s="1"/>
  <c r="AT3428" i="1" s="1" a="1"/>
  <c r="AB2070" i="1" a="1"/>
  <c r="AS2070" i="1" s="1"/>
  <c r="AT2070" i="1" s="1" a="1"/>
  <c r="AB1838" i="1" a="1"/>
  <c r="AS1838" i="1" s="1"/>
  <c r="AT1838" i="1" s="1" a="1"/>
  <c r="AB3918" i="1" a="1"/>
  <c r="AS3918" i="1" s="1"/>
  <c r="AT3918" i="1" s="1" a="1"/>
  <c r="AB2900" i="1" a="1"/>
  <c r="AS2900" i="1" s="1"/>
  <c r="AT2900" i="1" s="1" a="1"/>
  <c r="AB1445" i="1" a="1"/>
  <c r="AS1445" i="1" s="1"/>
  <c r="AT1445" i="1" s="1" a="1"/>
  <c r="AB782" i="1" a="1"/>
  <c r="AS782" i="1" s="1"/>
  <c r="AT782" i="1" s="1" a="1"/>
  <c r="AB3390" i="1" a="1"/>
  <c r="AS3390" i="1" s="1"/>
  <c r="AT3390" i="1" s="1" a="1"/>
  <c r="AB2372" i="1" a="1"/>
  <c r="AS2372" i="1" s="1"/>
  <c r="AT2372" i="1" s="1" a="1"/>
  <c r="AB1988" i="1" a="1"/>
  <c r="AS1988" i="1" s="1"/>
  <c r="AT1988" i="1" s="1" a="1"/>
  <c r="AB1229" i="1" a="1"/>
  <c r="AS1229" i="1" s="1"/>
  <c r="AT1229" i="1" s="1" a="1"/>
  <c r="AB2862" i="1" a="1"/>
  <c r="AS2862" i="1" s="1"/>
  <c r="AT2862" i="1" s="1" a="1"/>
  <c r="AB3875" i="1" a="1"/>
  <c r="AS3875" i="1" s="1"/>
  <c r="AT3875" i="1" s="1" a="1"/>
  <c r="AB2051" i="1" a="1"/>
  <c r="AS2051" i="1" s="1"/>
  <c r="AT2051" i="1" s="1" a="1"/>
  <c r="AB1068" i="1" a="1"/>
  <c r="AS1068" i="1" s="1"/>
  <c r="AT1068" i="1" s="1" a="1"/>
  <c r="AB2334" i="1" a="1"/>
  <c r="AS2334" i="1" s="1"/>
  <c r="AT2334" i="1" s="1" a="1"/>
  <c r="AB4146" i="1" a="1"/>
  <c r="AS4146" i="1" s="1"/>
  <c r="AT4146" i="1" s="1" a="1"/>
  <c r="AB995" i="1" a="1"/>
  <c r="AS995" i="1" s="1"/>
  <c r="AT995" i="1" s="1" a="1"/>
  <c r="AB12" i="1" a="1"/>
  <c r="AS12" i="1" s="1"/>
  <c r="AT12" i="1" s="1" a="1"/>
  <c r="AB3837" i="1" a="1"/>
  <c r="AS3837" i="1" s="1"/>
  <c r="AT3837" i="1" s="1" a="1"/>
  <c r="AB3618" i="1" a="1"/>
  <c r="AS3618" i="1" s="1"/>
  <c r="AT3618" i="1" s="1" a="1"/>
  <c r="AB1538" i="1" a="1"/>
  <c r="AS1538" i="1" s="1"/>
  <c r="AT1538" i="1" s="1" a="1"/>
  <c r="AB568" i="1" a="1"/>
  <c r="AS568" i="1" s="1"/>
  <c r="AT568" i="1" s="1" a="1"/>
  <c r="AB3309" i="1" a="1"/>
  <c r="AS3309" i="1" s="1"/>
  <c r="AT3309" i="1" s="1" a="1"/>
  <c r="AB3889" i="1" a="1"/>
  <c r="AS3889" i="1" s="1"/>
  <c r="AT3889" i="1" s="1" a="1"/>
  <c r="AB1601" i="1" a="1"/>
  <c r="AS1601" i="1" s="1"/>
  <c r="AT1601" i="1" s="1" a="1"/>
  <c r="AB1003" i="1" a="1"/>
  <c r="AS1003" i="1" s="1"/>
  <c r="AT1003" i="1" s="1" a="1"/>
  <c r="AB3293" i="1" a="1"/>
  <c r="AS3293" i="1" s="1"/>
  <c r="AT3293" i="1" s="1" a="1"/>
  <c r="AB3873" i="1" a="1"/>
  <c r="AS3873" i="1" s="1"/>
  <c r="AT3873" i="1" s="1" a="1"/>
  <c r="AB1569" i="1" a="1"/>
  <c r="AS1569" i="1" s="1"/>
  <c r="AT1569" i="1" s="1" a="1"/>
  <c r="AB971" i="1" a="1"/>
  <c r="AS971" i="1" s="1"/>
  <c r="AT971" i="1" s="1" a="1"/>
  <c r="AB2765" i="1" a="1"/>
  <c r="AS2765" i="1" s="1"/>
  <c r="AT2765" i="1" s="1" a="1"/>
  <c r="AB4144" i="1" a="1"/>
  <c r="AS4144" i="1" s="1"/>
  <c r="AT4144" i="1" s="1" a="1"/>
  <c r="AB3171" i="1" a="1"/>
  <c r="AS3171" i="1" s="1"/>
  <c r="AT3171" i="1" s="1" a="1"/>
  <c r="AB2104" i="1" a="1"/>
  <c r="AS2104" i="1" s="1"/>
  <c r="AT2104" i="1" s="1" a="1"/>
  <c r="AB4268" i="1" a="1"/>
  <c r="AS4268" i="1" s="1"/>
  <c r="AT4268" i="1" s="1" a="1"/>
  <c r="AB3616" i="1" a="1"/>
  <c r="AS3616" i="1" s="1"/>
  <c r="AT3616" i="1" s="1" a="1"/>
  <c r="AB2643" i="1" a="1"/>
  <c r="AS2643" i="1" s="1"/>
  <c r="AT2643" i="1" s="1" a="1"/>
  <c r="AB1098" i="1" a="1"/>
  <c r="AS1098" i="1" s="1"/>
  <c r="AT1098" i="1" s="1" a="1"/>
  <c r="AB3740" i="1" a="1"/>
  <c r="AS3740" i="1" s="1"/>
  <c r="AT3740" i="1" s="1" a="1"/>
  <c r="AB1686" i="1" a="1"/>
  <c r="AS1686" i="1" s="1"/>
  <c r="AT1686" i="1" s="1" a="1"/>
  <c r="AB2115" i="1" a="1"/>
  <c r="AS2115" i="1" s="1"/>
  <c r="AT2115" i="1" s="1" a="1"/>
  <c r="AB42" i="1" a="1"/>
  <c r="AS42" i="1" s="1"/>
  <c r="AT42" i="1" s="1" a="1"/>
  <c r="AB3212" i="1" a="1"/>
  <c r="AS3212" i="1" s="1"/>
  <c r="AT3212" i="1" s="1" a="1"/>
  <c r="AB1717" i="1" a="1"/>
  <c r="AS1717" i="1" s="1"/>
  <c r="AT1717" i="1" s="1" a="1"/>
  <c r="AB3282" i="1" a="1"/>
  <c r="AS3282" i="1" s="1"/>
  <c r="AT3282" i="1" s="1" a="1"/>
  <c r="AB809" i="1" a="1"/>
  <c r="AS809" i="1" s="1"/>
  <c r="AT809" i="1" s="1" a="1"/>
  <c r="AB2668" i="1" a="1"/>
  <c r="AS2668" i="1" s="1"/>
  <c r="AT2668" i="1" s="1" a="1"/>
  <c r="AB2141" i="1" a="1"/>
  <c r="AS2141" i="1" s="1"/>
  <c r="AT2141" i="1" s="1" a="1"/>
  <c r="AB2738" i="1" a="1"/>
  <c r="AS2738" i="1" s="1"/>
  <c r="AT2738" i="1" s="1" a="1"/>
  <c r="AB446" i="1" a="1"/>
  <c r="AS446" i="1" s="1"/>
  <c r="AT446" i="1" s="1" a="1"/>
  <c r="AB4171" i="1" a="1"/>
  <c r="AS4171" i="1" s="1"/>
  <c r="AT4171" i="1" s="1" a="1"/>
  <c r="AB1172" i="1" a="1"/>
  <c r="AS1172" i="1" s="1"/>
  <c r="AT1172" i="1" s="1" a="1"/>
  <c r="AB3297" i="1" a="1"/>
  <c r="AS3297" i="1" s="1"/>
  <c r="AT3297" i="1" s="1" a="1"/>
  <c r="AB488" i="1" a="1"/>
  <c r="AS488" i="1" s="1"/>
  <c r="AT488" i="1" s="1" a="1"/>
  <c r="AB3643" i="1" a="1"/>
  <c r="AS3643" i="1" s="1"/>
  <c r="AT3643" i="1" s="1" a="1"/>
  <c r="AB1203" i="1" a="1"/>
  <c r="AS1203" i="1" s="1"/>
  <c r="AT1203" i="1" s="1" a="1"/>
  <c r="AB2769" i="1" a="1"/>
  <c r="AS2769" i="1" s="1"/>
  <c r="AT2769" i="1" s="1" a="1"/>
  <c r="AB2431" i="1" a="1"/>
  <c r="AS2431" i="1" s="1"/>
  <c r="AT2431" i="1" s="1" a="1"/>
  <c r="AB3914" i="1" a="1"/>
  <c r="AS3914" i="1" s="1"/>
  <c r="AT3914" i="1" s="1" a="1"/>
  <c r="AB1746" i="1" a="1"/>
  <c r="AS1746" i="1" s="1"/>
  <c r="AT1746" i="1" s="1" a="1"/>
  <c r="AB1627" i="1" a="1"/>
  <c r="AS1627" i="1" s="1"/>
  <c r="AT1627" i="1" s="1" a="1"/>
  <c r="AB39" i="1" a="1"/>
  <c r="AS39" i="1" s="1"/>
  <c r="AT39" i="1" s="1" a="1"/>
  <c r="AB4185" i="1" a="1"/>
  <c r="AS4185" i="1" s="1"/>
  <c r="AT4185" i="1" s="1" a="1"/>
  <c r="AB1777" i="1" a="1"/>
  <c r="AS1777" i="1" s="1"/>
  <c r="AT1777" i="1" s="1" a="1"/>
  <c r="AB3216" i="1" a="1"/>
  <c r="AS3216" i="1" s="1"/>
  <c r="AT3216" i="1" s="1" a="1"/>
  <c r="AB1254" i="1" a="1"/>
  <c r="AS1254" i="1" s="1"/>
  <c r="AT1254" i="1" s="1" a="1"/>
  <c r="AB3657" i="1" a="1"/>
  <c r="AS3657" i="1" s="1"/>
  <c r="AT3657" i="1" s="1" a="1"/>
  <c r="AB3419" i="1" a="1"/>
  <c r="AS3419" i="1" s="1"/>
  <c r="AT3419" i="1" s="1" a="1"/>
  <c r="AB2688" i="1" a="1"/>
  <c r="AS2688" i="1" s="1"/>
  <c r="AT2688" i="1" s="1" a="1"/>
  <c r="AB198" i="1" a="1"/>
  <c r="AS198" i="1" s="1"/>
  <c r="AT198" i="1" s="1" a="1"/>
  <c r="AB3129" i="1" a="1"/>
  <c r="AS3129" i="1" s="1"/>
  <c r="AT3129" i="1" s="1" a="1"/>
  <c r="AB2891" i="1" a="1"/>
  <c r="AS2891" i="1" s="1"/>
  <c r="AT2891" i="1" s="1" a="1"/>
  <c r="AB4031" i="1" a="1"/>
  <c r="AS4031" i="1" s="1"/>
  <c r="AT4031" i="1" s="1" a="1"/>
  <c r="AB24" i="1" a="1"/>
  <c r="AS24" i="1" s="1"/>
  <c r="AT24" i="1" s="1" a="1"/>
  <c r="AB2601" i="1" a="1"/>
  <c r="AS2601" i="1" s="1"/>
  <c r="AT2601" i="1" s="1" a="1"/>
  <c r="AB2363" i="1" a="1"/>
  <c r="AS2363" i="1" s="1"/>
  <c r="AT2363" i="1" s="1" a="1"/>
  <c r="AB1239" i="1" a="1"/>
  <c r="AS1239" i="1" s="1"/>
  <c r="AT1239" i="1" s="1" a="1"/>
  <c r="AB256" i="1" a="1"/>
  <c r="AS256" i="1" s="1"/>
  <c r="AT256" i="1" s="1" a="1"/>
  <c r="AB4104" i="1" a="1"/>
  <c r="AS4104" i="1" s="1"/>
  <c r="AT4104" i="1" s="1" a="1"/>
  <c r="AB1616" i="1" a="1"/>
  <c r="AS1616" i="1" s="1"/>
  <c r="AT1616" i="1" s="1" a="1"/>
  <c r="AB182" i="1" a="1"/>
  <c r="AS182" i="1" s="1"/>
  <c r="AT182" i="1" s="1" a="1"/>
  <c r="AB836" i="1" a="1"/>
  <c r="AS836" i="1" s="1"/>
  <c r="AT836" i="1" s="1" a="1"/>
  <c r="AB3576" i="1" a="1"/>
  <c r="AS3576" i="1" s="1"/>
  <c r="AT3576" i="1" s="1" a="1"/>
  <c r="AB3338" i="1" a="1"/>
  <c r="AS3338" i="1" s="1"/>
  <c r="AT3338" i="1" s="1" a="1"/>
  <c r="AB949" i="1" a="1"/>
  <c r="AS949" i="1" s="1"/>
  <c r="AT949" i="1" s="1" a="1"/>
  <c r="AB926" i="1" a="1"/>
  <c r="AS926" i="1" s="1"/>
  <c r="AT926" i="1" s="1" a="1"/>
  <c r="AB3847" i="1" a="1"/>
  <c r="AS3847" i="1" s="1"/>
  <c r="AT3847" i="1" s="1" a="1"/>
  <c r="AB2810" i="1" a="1"/>
  <c r="AS2810" i="1" s="1"/>
  <c r="AT2810" i="1" s="1" a="1"/>
  <c r="AB655" i="1" a="1"/>
  <c r="AS655" i="1" s="1"/>
  <c r="AT655" i="1" s="1" a="1"/>
  <c r="AB195" i="1" a="1"/>
  <c r="AS195" i="1" s="1"/>
  <c r="AT195" i="1" s="1" a="1"/>
  <c r="AB3303" i="1" a="1"/>
  <c r="AS3303" i="1" s="1"/>
  <c r="AT3303" i="1" s="1" a="1"/>
  <c r="AB2121" i="1" a="1"/>
  <c r="AS2121" i="1" s="1"/>
  <c r="AT2121" i="1" s="1" a="1"/>
  <c r="AB372" i="1" a="1"/>
  <c r="AS372" i="1" s="1"/>
  <c r="AT372" i="1" s="1" a="1"/>
  <c r="AB216" i="1" a="1"/>
  <c r="AS216" i="1" s="1"/>
  <c r="AT216" i="1" s="1" a="1"/>
  <c r="AK1977" i="1" a="1"/>
  <c r="AK3281" i="1" a="1"/>
  <c r="AK1884" i="1" a="1"/>
  <c r="AK1880" i="1" a="1"/>
  <c r="AK4198" i="1" a="1"/>
  <c r="AK2753" i="1" a="1"/>
  <c r="AK1324" i="1" a="1"/>
  <c r="AK66" i="1" a="1"/>
  <c r="AB4053" i="1" a="1"/>
  <c r="AS4053" i="1" s="1"/>
  <c r="AT4053" i="1" s="1" a="1"/>
  <c r="AB2263" i="1" a="1"/>
  <c r="AS2263" i="1" s="1"/>
  <c r="AT2263" i="1" s="1" a="1"/>
  <c r="AB50" i="1" a="1"/>
  <c r="AS50" i="1" s="1"/>
  <c r="AT50" i="1" s="1" a="1"/>
  <c r="AB1535" i="1" a="1"/>
  <c r="AS1535" i="1" s="1"/>
  <c r="AT1535" i="1" s="1" a="1"/>
  <c r="AB3525" i="1" a="1"/>
  <c r="AS3525" i="1" s="1"/>
  <c r="AT3525" i="1" s="1" a="1"/>
  <c r="AB1416" i="1" a="1"/>
  <c r="AS1416" i="1" s="1"/>
  <c r="AT1416" i="1" s="1" a="1"/>
  <c r="AB689" i="1" a="1"/>
  <c r="AS689" i="1" s="1"/>
  <c r="AT689" i="1" s="1" a="1"/>
  <c r="AB2322" i="1" a="1"/>
  <c r="AS2322" i="1" s="1"/>
  <c r="AT2322" i="1" s="1" a="1"/>
  <c r="AB2997" i="1" a="1"/>
  <c r="AS2997" i="1" s="1"/>
  <c r="AT2997" i="1" s="1" a="1"/>
  <c r="AB1191" i="1" a="1"/>
  <c r="AS1191" i="1" s="1"/>
  <c r="AT1191" i="1" s="1" a="1"/>
  <c r="AB784" i="1" a="1"/>
  <c r="AS784" i="1" s="1"/>
  <c r="AT784" i="1" s="1" a="1"/>
  <c r="AB1534" i="1" a="1"/>
  <c r="AS1534" i="1" s="1"/>
  <c r="AT1534" i="1" s="1" a="1"/>
  <c r="AB2469" i="1" a="1"/>
  <c r="AS2469" i="1" s="1"/>
  <c r="AT2469" i="1" s="1" a="1"/>
  <c r="AB3142" i="1" a="1"/>
  <c r="AS3142" i="1" s="1"/>
  <c r="AT3142" i="1" s="1" a="1"/>
  <c r="AB1999" i="1" a="1"/>
  <c r="AS1999" i="1" s="1"/>
  <c r="AT1999" i="1" s="1" a="1"/>
  <c r="AB1821" i="1" a="1"/>
  <c r="AS1821" i="1" s="1"/>
  <c r="AT1821" i="1" s="1" a="1"/>
  <c r="AB3972" i="1" a="1"/>
  <c r="AS3972" i="1" s="1"/>
  <c r="AT3972" i="1" s="1" a="1"/>
  <c r="AB2614" i="1" a="1"/>
  <c r="AS2614" i="1" s="1"/>
  <c r="AT2614" i="1" s="1" a="1"/>
  <c r="AB602" i="1" a="1"/>
  <c r="AS602" i="1" s="1"/>
  <c r="AT602" i="1" s="1" a="1"/>
  <c r="AB765" i="1" a="1"/>
  <c r="AS765" i="1" s="1"/>
  <c r="AT765" i="1" s="1" a="1"/>
  <c r="AB3444" i="1" a="1"/>
  <c r="AS3444" i="1" s="1"/>
  <c r="AT3444" i="1" s="1" a="1"/>
  <c r="AB2086" i="1" a="1"/>
  <c r="AS2086" i="1" s="1"/>
  <c r="AT2086" i="1" s="1" a="1"/>
  <c r="AB1870" i="1" a="1"/>
  <c r="AS1870" i="1" s="1"/>
  <c r="AT1870" i="1" s="1" a="1"/>
  <c r="AB3934" i="1" a="1"/>
  <c r="AS3934" i="1" s="1"/>
  <c r="AT3934" i="1" s="1" a="1"/>
  <c r="AB2916" i="1" a="1"/>
  <c r="AS2916" i="1" s="1"/>
  <c r="AT2916" i="1" s="1" a="1"/>
  <c r="AB1477" i="1" a="1"/>
  <c r="AS1477" i="1" s="1"/>
  <c r="AT1477" i="1" s="1" a="1"/>
  <c r="AB814" i="1" a="1"/>
  <c r="AS814" i="1" s="1"/>
  <c r="AT814" i="1" s="1" a="1"/>
  <c r="AB3406" i="1" a="1"/>
  <c r="AS3406" i="1" s="1"/>
  <c r="AT3406" i="1" s="1" a="1"/>
  <c r="AB2388" i="1" a="1"/>
  <c r="AS2388" i="1" s="1"/>
  <c r="AT2388" i="1" s="1" a="1"/>
  <c r="AB2020" i="1" a="1"/>
  <c r="AS2020" i="1" s="1"/>
  <c r="AT2020" i="1" s="1" a="1"/>
  <c r="AB1261" i="1" a="1"/>
  <c r="AS1261" i="1" s="1"/>
  <c r="AT1261" i="1" s="1" a="1"/>
  <c r="AB2878" i="1" a="1"/>
  <c r="AS2878" i="1" s="1"/>
  <c r="AT2878" i="1" s="1" a="1"/>
  <c r="AB3891" i="1" a="1"/>
  <c r="AS3891" i="1" s="1"/>
  <c r="AT3891" i="1" s="1" a="1"/>
  <c r="AB964" i="1" a="1"/>
  <c r="AS964" i="1" s="1"/>
  <c r="AT964" i="1" s="1" a="1"/>
  <c r="AB1100" i="1" a="1"/>
  <c r="AS1100" i="1" s="1"/>
  <c r="AT1100" i="1" s="1" a="1"/>
  <c r="AB2350" i="1" a="1"/>
  <c r="AS2350" i="1" s="1"/>
  <c r="AT2350" i="1" s="1" a="1"/>
  <c r="AB4162" i="1" a="1"/>
  <c r="AS4162" i="1" s="1"/>
  <c r="AT4162" i="1" s="1" a="1"/>
  <c r="AB1027" i="1" a="1"/>
  <c r="AS1027" i="1" s="1"/>
  <c r="AT1027" i="1" s="1" a="1"/>
  <c r="AB44" i="1" a="1"/>
  <c r="AS44" i="1" s="1"/>
  <c r="AT44" i="1" s="1" a="1"/>
  <c r="AB3853" i="1" a="1"/>
  <c r="AS3853" i="1" s="1"/>
  <c r="AT3853" i="1" s="1" a="1"/>
  <c r="AB3634" i="1" a="1"/>
  <c r="AS3634" i="1" s="1"/>
  <c r="AT3634" i="1" s="1" a="1"/>
  <c r="AB1570" i="1" a="1"/>
  <c r="AS1570" i="1" s="1"/>
  <c r="AT1570" i="1" s="1" a="1"/>
  <c r="AB1048" i="1" a="1"/>
  <c r="AS1048" i="1" s="1"/>
  <c r="AT1048" i="1" s="1" a="1"/>
  <c r="AB3325" i="1" a="1"/>
  <c r="AS3325" i="1" s="1"/>
  <c r="AT3325" i="1" s="1" a="1"/>
  <c r="AB3905" i="1" a="1"/>
  <c r="AS3905" i="1" s="1"/>
  <c r="AT3905" i="1" s="1" a="1"/>
  <c r="AB1633" i="1" a="1"/>
  <c r="AS1633" i="1" s="1"/>
  <c r="AT1633" i="1" s="1" a="1"/>
  <c r="AB1035" i="1" a="1"/>
  <c r="AS1035" i="1" s="1"/>
  <c r="AT1035" i="1" s="1" a="1"/>
  <c r="AB2797" i="1" a="1"/>
  <c r="AS2797" i="1" s="1"/>
  <c r="AT2797" i="1" s="1" a="1"/>
  <c r="AB4176" i="1" a="1"/>
  <c r="AS4176" i="1" s="1"/>
  <c r="AT4176" i="1" s="1" a="1"/>
  <c r="AB3203" i="1" a="1"/>
  <c r="AS3203" i="1" s="1"/>
  <c r="AT3203" i="1" s="1" a="1"/>
  <c r="AB2136" i="1" a="1"/>
  <c r="AS2136" i="1" s="1"/>
  <c r="AT2136" i="1" s="1" a="1"/>
  <c r="AB2781" i="1" a="1"/>
  <c r="AS2781" i="1" s="1"/>
  <c r="AT2781" i="1" s="1" a="1"/>
  <c r="AB4160" i="1" a="1"/>
  <c r="AS4160" i="1" s="1"/>
  <c r="AT4160" i="1" s="1" a="1"/>
  <c r="AB3187" i="1" a="1"/>
  <c r="AS3187" i="1" s="1"/>
  <c r="AT3187" i="1" s="1" a="1"/>
  <c r="AB2120" i="1" a="1"/>
  <c r="AS2120" i="1" s="1"/>
  <c r="AT2120" i="1" s="1" a="1"/>
  <c r="AB4284" i="1" a="1"/>
  <c r="AS4284" i="1" s="1"/>
  <c r="AT4284" i="1" s="1" a="1"/>
  <c r="AB3632" i="1" a="1"/>
  <c r="AS3632" i="1" s="1"/>
  <c r="AT3632" i="1" s="1" a="1"/>
  <c r="AB2659" i="1" a="1"/>
  <c r="AS2659" i="1" s="1"/>
  <c r="AT2659" i="1" s="1" a="1"/>
  <c r="AB1130" i="1" a="1"/>
  <c r="AS1130" i="1" s="1"/>
  <c r="AT1130" i="1" s="1" a="1"/>
  <c r="AB3756" i="1" a="1"/>
  <c r="AS3756" i="1" s="1"/>
  <c r="AT3756" i="1" s="1" a="1"/>
  <c r="AB1718" i="1" a="1"/>
  <c r="AS1718" i="1" s="1"/>
  <c r="AT1718" i="1" s="1" a="1"/>
  <c r="AB2131" i="1" a="1"/>
  <c r="AS2131" i="1" s="1"/>
  <c r="AT2131" i="1" s="1" a="1"/>
  <c r="AB74" i="1" a="1"/>
  <c r="AS74" i="1" s="1"/>
  <c r="AT74" i="1" s="1" a="1"/>
  <c r="AB3228" i="1" a="1"/>
  <c r="AS3228" i="1" s="1"/>
  <c r="AT3228" i="1" s="1" a="1"/>
  <c r="AB1749" i="1" a="1"/>
  <c r="AS1749" i="1" s="1"/>
  <c r="AT1749" i="1" s="1" a="1"/>
  <c r="AB3298" i="1" a="1"/>
  <c r="AS3298" i="1" s="1"/>
  <c r="AT3298" i="1" s="1" a="1"/>
  <c r="AB841" i="1" a="1"/>
  <c r="AS841" i="1" s="1"/>
  <c r="AT841" i="1" s="1" a="1"/>
  <c r="AB2700" i="1" a="1"/>
  <c r="AS2700" i="1" s="1"/>
  <c r="AT2700" i="1" s="1" a="1"/>
  <c r="AB2173" i="1" a="1"/>
  <c r="AS2173" i="1" s="1"/>
  <c r="AT2173" i="1" s="1" a="1"/>
  <c r="AB2770" i="1" a="1"/>
  <c r="AS2770" i="1" s="1"/>
  <c r="AT2770" i="1" s="1" a="1"/>
  <c r="AB63" i="1" a="1"/>
  <c r="AS63" i="1" s="1"/>
  <c r="AT63" i="1" s="1" a="1"/>
  <c r="AB4187" i="1" a="1"/>
  <c r="AS4187" i="1" s="1"/>
  <c r="AT4187" i="1" s="1" a="1"/>
  <c r="AB1204" i="1" a="1"/>
  <c r="AS1204" i="1" s="1"/>
  <c r="AT1204" i="1" s="1" a="1"/>
  <c r="AB3313" i="1" a="1"/>
  <c r="AS3313" i="1" s="1"/>
  <c r="AT3313" i="1" s="1" a="1"/>
  <c r="AB520" i="1" a="1"/>
  <c r="AS520" i="1" s="1"/>
  <c r="AT520" i="1" s="1" a="1"/>
  <c r="AB3659" i="1" a="1"/>
  <c r="AS3659" i="1" s="1"/>
  <c r="AT3659" i="1" s="1" a="1"/>
  <c r="AB1235" i="1" a="1"/>
  <c r="AS1235" i="1" s="1"/>
  <c r="AT1235" i="1" s="1" a="1"/>
  <c r="AB2785" i="1" a="1"/>
  <c r="AS2785" i="1" s="1"/>
  <c r="AT2785" i="1" s="1" a="1"/>
  <c r="AB2943" i="1" a="1"/>
  <c r="AS2943" i="1" s="1"/>
  <c r="AT2943" i="1" s="1" a="1"/>
  <c r="AB3930" i="1" a="1"/>
  <c r="AS3930" i="1" s="1"/>
  <c r="AT3930" i="1" s="1" a="1"/>
  <c r="AB1778" i="1" a="1"/>
  <c r="AS1778" i="1" s="1"/>
  <c r="AT1778" i="1" s="1" a="1"/>
  <c r="AB1659" i="1" a="1"/>
  <c r="AS1659" i="1" s="1"/>
  <c r="AT1659" i="1" s="1" a="1"/>
  <c r="AB3541" i="1" a="1"/>
  <c r="AS3541" i="1" s="1"/>
  <c r="AT3541" i="1" s="1" a="1"/>
  <c r="AB1448" i="1" a="1"/>
  <c r="AS1448" i="1" s="1"/>
  <c r="AT1448" i="1" s="1" a="1"/>
  <c r="AB721" i="1" a="1"/>
  <c r="AS721" i="1" s="1"/>
  <c r="AT721" i="1" s="1" a="1"/>
  <c r="AB2338" i="1" a="1"/>
  <c r="AS2338" i="1" s="1"/>
  <c r="AT2338" i="1" s="1" a="1"/>
  <c r="AB3013" i="1" a="1"/>
  <c r="AS3013" i="1" s="1"/>
  <c r="AT3013" i="1" s="1" a="1"/>
  <c r="AB1223" i="1" a="1"/>
  <c r="AS1223" i="1" s="1"/>
  <c r="AT1223" i="1" s="1" a="1"/>
  <c r="AB816" i="1" a="1"/>
  <c r="AS816" i="1" s="1"/>
  <c r="AT816" i="1" s="1" a="1"/>
  <c r="AB1566" i="1" a="1"/>
  <c r="AS1566" i="1" s="1"/>
  <c r="AT1566" i="1" s="1" a="1"/>
  <c r="AB2485" i="1" a="1"/>
  <c r="AS2485" i="1" s="1"/>
  <c r="AT2485" i="1" s="1" a="1"/>
  <c r="AB3158" i="1" a="1"/>
  <c r="AS3158" i="1" s="1"/>
  <c r="AT3158" i="1" s="1" a="1"/>
  <c r="AB2031" i="1" a="1"/>
  <c r="AS2031" i="1" s="1"/>
  <c r="AT2031" i="1" s="1" a="1"/>
  <c r="AB1853" i="1" a="1"/>
  <c r="AS1853" i="1" s="1"/>
  <c r="AT1853" i="1" s="1" a="1"/>
  <c r="AB3988" i="1" a="1"/>
  <c r="AS3988" i="1" s="1"/>
  <c r="AT3988" i="1" s="1" a="1"/>
  <c r="AB2630" i="1" a="1"/>
  <c r="AS2630" i="1" s="1"/>
  <c r="AT2630" i="1" s="1" a="1"/>
  <c r="AB253" i="1" a="1"/>
  <c r="AS253" i="1" s="1"/>
  <c r="AT253" i="1" s="1" a="1"/>
  <c r="AB797" i="1" a="1"/>
  <c r="AS797" i="1" s="1"/>
  <c r="AT797" i="1" s="1" a="1"/>
  <c r="AB3460" i="1" a="1"/>
  <c r="AS3460" i="1" s="1"/>
  <c r="AT3460" i="1" s="1" a="1"/>
  <c r="AB2102" i="1" a="1"/>
  <c r="AS2102" i="1" s="1"/>
  <c r="AT2102" i="1" s="1" a="1"/>
  <c r="AB1902" i="1" a="1"/>
  <c r="AS1902" i="1" s="1"/>
  <c r="AT1902" i="1" s="1" a="1"/>
  <c r="AB3950" i="1" a="1"/>
  <c r="AS3950" i="1" s="1"/>
  <c r="AT3950" i="1" s="1" a="1"/>
  <c r="AB2932" i="1" a="1"/>
  <c r="AS2932" i="1" s="1"/>
  <c r="AT2932" i="1" s="1" a="1"/>
  <c r="AB1509" i="1" a="1"/>
  <c r="AS1509" i="1" s="1"/>
  <c r="AT1509" i="1" s="1" a="1"/>
  <c r="AB846" i="1" a="1"/>
  <c r="AS846" i="1" s="1"/>
  <c r="AT846" i="1" s="1" a="1"/>
  <c r="AB3422" i="1" a="1"/>
  <c r="AS3422" i="1" s="1"/>
  <c r="AT3422" i="1" s="1" a="1"/>
  <c r="AB2404" i="1" a="1"/>
  <c r="AS2404" i="1" s="1"/>
  <c r="AT2404" i="1" s="1" a="1"/>
  <c r="AB2052" i="1" a="1"/>
  <c r="AS2052" i="1" s="1"/>
  <c r="AT2052" i="1" s="1" a="1"/>
  <c r="AB1293" i="1" a="1"/>
  <c r="AS1293" i="1" s="1"/>
  <c r="AT1293" i="1" s="1" a="1"/>
  <c r="AB2894" i="1" a="1"/>
  <c r="AS2894" i="1" s="1"/>
  <c r="AT2894" i="1" s="1" a="1"/>
  <c r="AB3907" i="1" a="1"/>
  <c r="AS3907" i="1" s="1"/>
  <c r="AT3907" i="1" s="1" a="1"/>
  <c r="AB996" i="1" a="1"/>
  <c r="AS996" i="1" s="1"/>
  <c r="AT996" i="1" s="1" a="1"/>
  <c r="AB1132" i="1" a="1"/>
  <c r="AS1132" i="1" s="1"/>
  <c r="AT1132" i="1" s="1" a="1"/>
  <c r="AB2366" i="1" a="1"/>
  <c r="AS2366" i="1" s="1"/>
  <c r="AT2366" i="1" s="1" a="1"/>
  <c r="AB4178" i="1" a="1"/>
  <c r="AS4178" i="1" s="1"/>
  <c r="AT4178" i="1" s="1" a="1"/>
  <c r="AB1059" i="1" a="1"/>
  <c r="AS1059" i="1" s="1"/>
  <c r="AT1059" i="1" s="1" a="1"/>
  <c r="AB76" i="1" a="1"/>
  <c r="AS76" i="1" s="1"/>
  <c r="AT76" i="1" s="1" a="1"/>
  <c r="AB3869" i="1" a="1"/>
  <c r="AS3869" i="1" s="1"/>
  <c r="AT3869" i="1" s="1" a="1"/>
  <c r="AB3650" i="1" a="1"/>
  <c r="AS3650" i="1" s="1"/>
  <c r="AT3650" i="1" s="1" a="1"/>
  <c r="AB1602" i="1" a="1"/>
  <c r="AS1602" i="1" s="1"/>
  <c r="AT1602" i="1" s="1" a="1"/>
  <c r="AB1624" i="1" a="1"/>
  <c r="AS1624" i="1" s="1"/>
  <c r="AT1624" i="1" s="1" a="1"/>
  <c r="AB3341" i="1" a="1"/>
  <c r="AS3341" i="1" s="1"/>
  <c r="AT3341" i="1" s="1" a="1"/>
  <c r="AB3921" i="1" a="1"/>
  <c r="AS3921" i="1" s="1"/>
  <c r="AT3921" i="1" s="1" a="1"/>
  <c r="AB1665" i="1" a="1"/>
  <c r="AS1665" i="1" s="1"/>
  <c r="AT1665" i="1" s="1" a="1"/>
  <c r="AB1067" i="1" a="1"/>
  <c r="AS1067" i="1" s="1"/>
  <c r="AT1067" i="1" s="1" a="1"/>
  <c r="AB2813" i="1" a="1"/>
  <c r="AS2813" i="1" s="1"/>
  <c r="AT2813" i="1" s="1" a="1"/>
  <c r="AB4192" i="1" a="1"/>
  <c r="AS4192" i="1" s="1"/>
  <c r="AT4192" i="1" s="1" a="1"/>
  <c r="AB3219" i="1" a="1"/>
  <c r="AS3219" i="1" s="1"/>
  <c r="AT3219" i="1" s="1" a="1"/>
  <c r="AB2152" i="1" a="1"/>
  <c r="AS2152" i="1" s="1"/>
  <c r="AT2152" i="1" s="1" a="1"/>
  <c r="AB4316" i="1" a="1"/>
  <c r="AS4316" i="1" s="1"/>
  <c r="AT4316" i="1" s="1" a="1"/>
  <c r="AB3664" i="1" a="1"/>
  <c r="AS3664" i="1" s="1"/>
  <c r="AT3664" i="1" s="1" a="1"/>
  <c r="AB2691" i="1" a="1"/>
  <c r="AS2691" i="1" s="1"/>
  <c r="AT2691" i="1" s="1" a="1"/>
  <c r="AB1194" i="1" a="1"/>
  <c r="AS1194" i="1" s="1"/>
  <c r="AT1194" i="1" s="1" a="1"/>
  <c r="AB4300" i="1" a="1"/>
  <c r="AS4300" i="1" s="1"/>
  <c r="AT4300" i="1" s="1" a="1"/>
  <c r="AB3648" i="1" a="1"/>
  <c r="AS3648" i="1" s="1"/>
  <c r="AT3648" i="1" s="1" a="1"/>
  <c r="AB2675" i="1" a="1"/>
  <c r="AS2675" i="1" s="1"/>
  <c r="AT2675" i="1" s="1" a="1"/>
  <c r="AB1162" i="1" a="1"/>
  <c r="AS1162" i="1" s="1"/>
  <c r="AT1162" i="1" s="1" a="1"/>
  <c r="AB3772" i="1" a="1"/>
  <c r="AS3772" i="1" s="1"/>
  <c r="AT3772" i="1" s="1" a="1"/>
  <c r="AB1750" i="1" a="1"/>
  <c r="AS1750" i="1" s="1"/>
  <c r="AT1750" i="1" s="1" a="1"/>
  <c r="AB2147" i="1" a="1"/>
  <c r="AS2147" i="1" s="1"/>
  <c r="AT2147" i="1" s="1" a="1"/>
  <c r="AB106" i="1" a="1"/>
  <c r="AS106" i="1" s="1"/>
  <c r="AT106" i="1" s="1" a="1"/>
  <c r="AB3244" i="1" a="1"/>
  <c r="AS3244" i="1" s="1"/>
  <c r="AT3244" i="1" s="1" a="1"/>
  <c r="AB1781" i="1" a="1"/>
  <c r="AS1781" i="1" s="1"/>
  <c r="AT1781" i="1" s="1" a="1"/>
  <c r="AB3314" i="1" a="1"/>
  <c r="AS3314" i="1" s="1"/>
  <c r="AT3314" i="1" s="1" a="1"/>
  <c r="AB873" i="1" a="1"/>
  <c r="AS873" i="1" s="1"/>
  <c r="AT873" i="1" s="1" a="1"/>
  <c r="AB2716" i="1" a="1"/>
  <c r="AS2716" i="1" s="1"/>
  <c r="AT2716" i="1" s="1" a="1"/>
  <c r="AB2189" i="1" a="1"/>
  <c r="AS2189" i="1" s="1"/>
  <c r="AT2189" i="1" s="1" a="1"/>
  <c r="AB2786" i="1" a="1"/>
  <c r="AS2786" i="1" s="1"/>
  <c r="AT2786" i="1" s="1" a="1"/>
  <c r="AB607" i="1" a="1"/>
  <c r="AS607" i="1" s="1"/>
  <c r="AT607" i="1" s="1" a="1"/>
  <c r="AB4219" i="1" a="1"/>
  <c r="AS4219" i="1" s="1"/>
  <c r="AT4219" i="1" s="1" a="1"/>
  <c r="AB1268" i="1" a="1"/>
  <c r="AS1268" i="1" s="1"/>
  <c r="AT1268" i="1" s="1" a="1"/>
  <c r="AB3345" i="1" a="1"/>
  <c r="AS3345" i="1" s="1"/>
  <c r="AT3345" i="1" s="1" a="1"/>
  <c r="AB584" i="1" a="1"/>
  <c r="AS584" i="1" s="1"/>
  <c r="AT584" i="1" s="1" a="1"/>
  <c r="AB3675" i="1" a="1"/>
  <c r="AS3675" i="1" s="1"/>
  <c r="AT3675" i="1" s="1" a="1"/>
  <c r="AB1267" i="1" a="1"/>
  <c r="AS1267" i="1" s="1"/>
  <c r="AT1267" i="1" s="1" a="1"/>
  <c r="AB2801" i="1" a="1"/>
  <c r="AS2801" i="1" s="1"/>
  <c r="AT2801" i="1" s="1" a="1"/>
  <c r="AB3743" i="1" a="1"/>
  <c r="AS3743" i="1" s="1"/>
  <c r="AT3743" i="1" s="1" a="1"/>
  <c r="AB3946" i="1" a="1"/>
  <c r="AS3946" i="1" s="1"/>
  <c r="AT3946" i="1" s="1" a="1"/>
  <c r="AB1810" i="1" a="1"/>
  <c r="AS1810" i="1" s="1"/>
  <c r="AT1810" i="1" s="1" a="1"/>
  <c r="AB1691" i="1" a="1"/>
  <c r="AS1691" i="1" s="1"/>
  <c r="AT1691" i="1" s="1" a="1"/>
  <c r="AB103" i="1" a="1"/>
  <c r="AS103" i="1" s="1"/>
  <c r="AT103" i="1" s="1" a="1"/>
  <c r="AB4217" i="1" a="1"/>
  <c r="AS4217" i="1" s="1"/>
  <c r="AT4217" i="1" s="1" a="1"/>
  <c r="AB1841" i="1" a="1"/>
  <c r="AS1841" i="1" s="1"/>
  <c r="AT1841" i="1" s="1" a="1"/>
  <c r="AB3248" i="1" a="1"/>
  <c r="AS3248" i="1" s="1"/>
  <c r="AT3248" i="1" s="1" a="1"/>
  <c r="AB1318" i="1" a="1"/>
  <c r="AS1318" i="1" s="1"/>
  <c r="AT1318" i="1" s="1" a="1"/>
  <c r="AB3689" i="1" a="1"/>
  <c r="AS3689" i="1" s="1"/>
  <c r="AT3689" i="1" s="1" a="1"/>
  <c r="AB3451" i="1" a="1"/>
  <c r="AS3451" i="1" s="1"/>
  <c r="AT3451" i="1" s="1" a="1"/>
  <c r="AB2720" i="1" a="1"/>
  <c r="AS2720" i="1" s="1"/>
  <c r="AT2720" i="1" s="1" a="1"/>
  <c r="AB262" i="1" a="1"/>
  <c r="AS262" i="1" s="1"/>
  <c r="AT262" i="1" s="1" a="1"/>
  <c r="AB3161" i="1" a="1"/>
  <c r="AS3161" i="1" s="1"/>
  <c r="AT3161" i="1" s="1" a="1"/>
  <c r="AB2923" i="1" a="1"/>
  <c r="AS2923" i="1" s="1"/>
  <c r="AT2923" i="1" s="1" a="1"/>
  <c r="AB4063" i="1" a="1"/>
  <c r="AS4063" i="1" s="1"/>
  <c r="AT4063" i="1" s="1" a="1"/>
  <c r="AB888" i="1" a="1"/>
  <c r="AS888" i="1" s="1"/>
  <c r="AT888" i="1" s="1" a="1"/>
  <c r="AB2633" i="1" a="1"/>
  <c r="AS2633" i="1" s="1"/>
  <c r="AT2633" i="1" s="1" a="1"/>
  <c r="AB2395" i="1" a="1"/>
  <c r="AS2395" i="1" s="1"/>
  <c r="AT2395" i="1" s="1" a="1"/>
  <c r="AB1303" i="1" a="1"/>
  <c r="AS1303" i="1" s="1"/>
  <c r="AT1303" i="1" s="1" a="1"/>
  <c r="AB3029" i="1" a="1"/>
  <c r="AS3029" i="1" s="1"/>
  <c r="AT3029" i="1" s="1" a="1"/>
  <c r="AB1255" i="1" a="1"/>
  <c r="AS1255" i="1" s="1"/>
  <c r="AT1255" i="1" s="1" a="1"/>
  <c r="AB848" i="1" a="1"/>
  <c r="AS848" i="1" s="1"/>
  <c r="AT848" i="1" s="1" a="1"/>
  <c r="AB1598" i="1" a="1"/>
  <c r="AS1598" i="1" s="1"/>
  <c r="AT1598" i="1" s="1" a="1"/>
  <c r="AB2501" i="1" a="1"/>
  <c r="AS2501" i="1" s="1"/>
  <c r="AT2501" i="1" s="1" a="1"/>
  <c r="AB3174" i="1" a="1"/>
  <c r="AS3174" i="1" s="1"/>
  <c r="AT3174" i="1" s="1" a="1"/>
  <c r="AB3471" i="1" a="1"/>
  <c r="AS3471" i="1" s="1"/>
  <c r="AT3471" i="1" s="1" a="1"/>
  <c r="AB1885" i="1" a="1"/>
  <c r="AS1885" i="1" s="1"/>
  <c r="AT1885" i="1" s="1" a="1"/>
  <c r="AB4004" i="1" a="1"/>
  <c r="AS4004" i="1" s="1"/>
  <c r="AT4004" i="1" s="1" a="1"/>
  <c r="AB2646" i="1" a="1"/>
  <c r="AS2646" i="1" s="1"/>
  <c r="AT2646" i="1" s="1" a="1"/>
  <c r="AB107" i="1" a="1"/>
  <c r="AS107" i="1" s="1"/>
  <c r="AT107" i="1" s="1" a="1"/>
  <c r="AB829" i="1" a="1"/>
  <c r="AS829" i="1" s="1"/>
  <c r="AT829" i="1" s="1" a="1"/>
  <c r="AB3476" i="1" a="1"/>
  <c r="AS3476" i="1" s="1"/>
  <c r="AT3476" i="1" s="1" a="1"/>
  <c r="AB2118" i="1" a="1"/>
  <c r="AS2118" i="1" s="1"/>
  <c r="AT2118" i="1" s="1" a="1"/>
  <c r="AB1934" i="1" a="1"/>
  <c r="AS1934" i="1" s="1"/>
  <c r="AT1934" i="1" s="1" a="1"/>
  <c r="AB3966" i="1" a="1"/>
  <c r="AS3966" i="1" s="1"/>
  <c r="AT3966" i="1" s="1" a="1"/>
  <c r="AB2948" i="1" a="1"/>
  <c r="AS2948" i="1" s="1"/>
  <c r="AT2948" i="1" s="1" a="1"/>
  <c r="AB1541" i="1" a="1"/>
  <c r="AS1541" i="1" s="1"/>
  <c r="AT1541" i="1" s="1" a="1"/>
  <c r="AB878" i="1" a="1"/>
  <c r="AS878" i="1" s="1"/>
  <c r="AT878" i="1" s="1" a="1"/>
  <c r="AB3438" i="1" a="1"/>
  <c r="AS3438" i="1" s="1"/>
  <c r="AT3438" i="1" s="1" a="1"/>
  <c r="AB2420" i="1" a="1"/>
  <c r="AS2420" i="1" s="1"/>
  <c r="AT2420" i="1" s="1" a="1"/>
  <c r="AB2069" i="1" a="1"/>
  <c r="AS2069" i="1" s="1"/>
  <c r="AT2069" i="1" s="1" a="1"/>
  <c r="AB1325" i="1" a="1"/>
  <c r="AS1325" i="1" s="1"/>
  <c r="AT1325" i="1" s="1" a="1"/>
  <c r="AB2910" i="1" a="1"/>
  <c r="AS2910" i="1" s="1"/>
  <c r="AT2910" i="1" s="1" a="1"/>
  <c r="AB3923" i="1" a="1"/>
  <c r="AS3923" i="1" s="1"/>
  <c r="AT3923" i="1" s="1" a="1"/>
  <c r="AB1028" i="1" a="1"/>
  <c r="AS1028" i="1" s="1"/>
  <c r="AT1028" i="1" s="1" a="1"/>
  <c r="AB1164" i="1" a="1"/>
  <c r="AS1164" i="1" s="1"/>
  <c r="AT1164" i="1" s="1" a="1"/>
  <c r="AB2382" i="1" a="1"/>
  <c r="AS2382" i="1" s="1"/>
  <c r="AT2382" i="1" s="1" a="1"/>
  <c r="AB4194" i="1" a="1"/>
  <c r="AS4194" i="1" s="1"/>
  <c r="AT4194" i="1" s="1" a="1"/>
  <c r="AB1091" i="1" a="1"/>
  <c r="AS1091" i="1" s="1"/>
  <c r="AT1091" i="1" s="1" a="1"/>
  <c r="AB108" i="1" a="1"/>
  <c r="AS108" i="1" s="1"/>
  <c r="AT108" i="1" s="1" a="1"/>
  <c r="AB3885" i="1" a="1"/>
  <c r="AS3885" i="1" s="1"/>
  <c r="AT3885" i="1" s="1" a="1"/>
  <c r="AB3666" i="1" a="1"/>
  <c r="AS3666" i="1" s="1"/>
  <c r="AT3666" i="1" s="1" a="1"/>
  <c r="AB1634" i="1" a="1"/>
  <c r="AS1634" i="1" s="1"/>
  <c r="AT1634" i="1" s="1" a="1"/>
  <c r="AB2040" i="1" a="1"/>
  <c r="AS2040" i="1" s="1"/>
  <c r="AT2040" i="1" s="1" a="1"/>
  <c r="AB3357" i="1" a="1"/>
  <c r="AS3357" i="1" s="1"/>
  <c r="AT3357" i="1" s="1" a="1"/>
  <c r="AB3937" i="1" a="1"/>
  <c r="AS3937" i="1" s="1"/>
  <c r="AT3937" i="1" s="1" a="1"/>
  <c r="AB1697" i="1" a="1"/>
  <c r="AS1697" i="1" s="1"/>
  <c r="AT1697" i="1" s="1" a="1"/>
  <c r="AB1099" i="1" a="1"/>
  <c r="AS1099" i="1" s="1"/>
  <c r="AT1099" i="1" s="1" a="1"/>
  <c r="AB2829" i="1" a="1"/>
  <c r="AS2829" i="1" s="1"/>
  <c r="AT2829" i="1" s="1" a="1"/>
  <c r="AB4208" i="1" a="1"/>
  <c r="AS4208" i="1" s="1"/>
  <c r="AT4208" i="1" s="1" a="1"/>
  <c r="AB3235" i="1" a="1"/>
  <c r="AS3235" i="1" s="1"/>
  <c r="AT3235" i="1" s="1" a="1"/>
  <c r="AB2168" i="1" a="1"/>
  <c r="AS2168" i="1" s="1"/>
  <c r="AT2168" i="1" s="1" a="1"/>
  <c r="AB4332" i="1" a="1"/>
  <c r="AS4332" i="1" s="1"/>
  <c r="AT4332" i="1" s="1" a="1"/>
  <c r="AB3680" i="1" a="1"/>
  <c r="AS3680" i="1" s="1"/>
  <c r="AT3680" i="1" s="1" a="1"/>
  <c r="AB2707" i="1" a="1"/>
  <c r="AS2707" i="1" s="1"/>
  <c r="AT2707" i="1" s="1" a="1"/>
  <c r="AB1226" i="1" a="1"/>
  <c r="AS1226" i="1" s="1"/>
  <c r="AT1226" i="1" s="1" a="1"/>
  <c r="AB3804" i="1" a="1"/>
  <c r="AS3804" i="1" s="1"/>
  <c r="AT3804" i="1" s="1" a="1"/>
  <c r="AB1814" i="1" a="1"/>
  <c r="AS1814" i="1" s="1"/>
  <c r="AT1814" i="1" s="1" a="1"/>
  <c r="AB2179" i="1" a="1"/>
  <c r="AS2179" i="1" s="1"/>
  <c r="AT2179" i="1" s="1" a="1"/>
  <c r="AB170" i="1" a="1"/>
  <c r="AS170" i="1" s="1"/>
  <c r="AT170" i="1" s="1" a="1"/>
  <c r="AB3788" i="1" a="1"/>
  <c r="AS3788" i="1" s="1"/>
  <c r="AT3788" i="1" s="1" a="1"/>
  <c r="AB1782" i="1" a="1"/>
  <c r="AS1782" i="1" s="1"/>
  <c r="AT1782" i="1" s="1" a="1"/>
  <c r="AB2163" i="1" a="1"/>
  <c r="AS2163" i="1" s="1"/>
  <c r="AT2163" i="1" s="1" a="1"/>
  <c r="AB138" i="1" a="1"/>
  <c r="AS138" i="1" s="1"/>
  <c r="AT138" i="1" s="1" a="1"/>
  <c r="AB3260" i="1" a="1"/>
  <c r="AS3260" i="1" s="1"/>
  <c r="AT3260" i="1" s="1" a="1"/>
  <c r="AB1813" i="1" a="1"/>
  <c r="AS1813" i="1" s="1"/>
  <c r="AT1813" i="1" s="1" a="1"/>
  <c r="AB3330" i="1" a="1"/>
  <c r="AS3330" i="1" s="1"/>
  <c r="AT3330" i="1" s="1" a="1"/>
  <c r="AB905" i="1" a="1"/>
  <c r="AS905" i="1" s="1"/>
  <c r="AT905" i="1" s="1" a="1"/>
  <c r="AB2732" i="1" a="1"/>
  <c r="AS2732" i="1" s="1"/>
  <c r="AT2732" i="1" s="1" a="1"/>
  <c r="AB2205" i="1" a="1"/>
  <c r="AS2205" i="1" s="1"/>
  <c r="AT2205" i="1" s="1" a="1"/>
  <c r="AB2802" i="1" a="1"/>
  <c r="AS2802" i="1" s="1"/>
  <c r="AT2802" i="1" s="1" a="1"/>
  <c r="AB2517" i="1" a="1"/>
  <c r="AS2517" i="1" s="1"/>
  <c r="AT2517" i="1" s="1" a="1"/>
  <c r="AB3190" i="1" a="1"/>
  <c r="AS3190" i="1" s="1"/>
  <c r="AT3190" i="1" s="1" a="1"/>
  <c r="AB1113" i="1" a="1"/>
  <c r="AS1113" i="1" s="1"/>
  <c r="AT1113" i="1" s="1" a="1"/>
  <c r="AB1917" i="1" a="1"/>
  <c r="AS1917" i="1" s="1"/>
  <c r="AT1917" i="1" s="1" a="1"/>
  <c r="AB4020" i="1" a="1"/>
  <c r="AS4020" i="1" s="1"/>
  <c r="AT4020" i="1" s="1" a="1"/>
  <c r="AB2662" i="1" a="1"/>
  <c r="AS2662" i="1" s="1"/>
  <c r="AT2662" i="1" s="1" a="1"/>
  <c r="AB495" i="1" a="1"/>
  <c r="AS495" i="1" s="1"/>
  <c r="AT495" i="1" s="1" a="1"/>
  <c r="AB861" i="1" a="1"/>
  <c r="AS861" i="1" s="1"/>
  <c r="AT861" i="1" s="1" a="1"/>
  <c r="AB3492" i="1" a="1"/>
  <c r="AS3492" i="1" s="1"/>
  <c r="AT3492" i="1" s="1" a="1"/>
  <c r="AB2134" i="1" a="1"/>
  <c r="AS2134" i="1" s="1"/>
  <c r="AT2134" i="1" s="1" a="1"/>
  <c r="AB1966" i="1" a="1"/>
  <c r="AS1966" i="1" s="1"/>
  <c r="AT1966" i="1" s="1" a="1"/>
  <c r="AB3982" i="1" a="1"/>
  <c r="AS3982" i="1" s="1"/>
  <c r="AT3982" i="1" s="1" a="1"/>
  <c r="AB2964" i="1" a="1"/>
  <c r="AS2964" i="1" s="1"/>
  <c r="AT2964" i="1" s="1" a="1"/>
  <c r="AB1573" i="1" a="1"/>
  <c r="AS1573" i="1" s="1"/>
  <c r="AT1573" i="1" s="1" a="1"/>
  <c r="AB910" i="1" a="1"/>
  <c r="AS910" i="1" s="1"/>
  <c r="AT910" i="1" s="1" a="1"/>
  <c r="AB3454" i="1" a="1"/>
  <c r="AS3454" i="1" s="1"/>
  <c r="AT3454" i="1" s="1" a="1"/>
  <c r="AB2436" i="1" a="1"/>
  <c r="AS2436" i="1" s="1"/>
  <c r="AT2436" i="1" s="1" a="1"/>
  <c r="AB2085" i="1" a="1"/>
  <c r="AS2085" i="1" s="1"/>
  <c r="AT2085" i="1" s="1" a="1"/>
  <c r="AB1357" i="1" a="1"/>
  <c r="AS1357" i="1" s="1"/>
  <c r="AT1357" i="1" s="1" a="1"/>
  <c r="AB2926" i="1" a="1"/>
  <c r="AS2926" i="1" s="1"/>
  <c r="AT2926" i="1" s="1" a="1"/>
  <c r="AB3939" i="1" a="1"/>
  <c r="AS3939" i="1" s="1"/>
  <c r="AT3939" i="1" s="1" a="1"/>
  <c r="AB1060" i="1" a="1"/>
  <c r="AS1060" i="1" s="1"/>
  <c r="AT1060" i="1" s="1" a="1"/>
  <c r="AB3887" i="1" a="1"/>
  <c r="AS3887" i="1" s="1"/>
  <c r="AT3887" i="1" s="1" a="1"/>
  <c r="AB2398" i="1" a="1"/>
  <c r="AS2398" i="1" s="1"/>
  <c r="AT2398" i="1" s="1" a="1"/>
  <c r="AB4210" i="1" a="1"/>
  <c r="AS4210" i="1" s="1"/>
  <c r="AT4210" i="1" s="1" a="1"/>
  <c r="AB1123" i="1" a="1"/>
  <c r="AS1123" i="1" s="1"/>
  <c r="AT1123" i="1" s="1" a="1"/>
  <c r="AB140" i="1" a="1"/>
  <c r="AS140" i="1" s="1"/>
  <c r="AT140" i="1" s="1" a="1"/>
  <c r="AB3901" i="1" a="1"/>
  <c r="AS3901" i="1" s="1"/>
  <c r="AT3901" i="1" s="1" a="1"/>
  <c r="AB3682" i="1" a="1"/>
  <c r="AS3682" i="1" s="1"/>
  <c r="AT3682" i="1" s="1" a="1"/>
  <c r="AB1666" i="1" a="1"/>
  <c r="AS1666" i="1" s="1"/>
  <c r="AT1666" i="1" s="1" a="1"/>
  <c r="AB2239" i="1" a="1"/>
  <c r="AS2239" i="1" s="1"/>
  <c r="AT2239" i="1" s="1" a="1"/>
  <c r="AB3373" i="1" a="1"/>
  <c r="AS3373" i="1" s="1"/>
  <c r="AT3373" i="1" s="1" a="1"/>
  <c r="AB3953" i="1" a="1"/>
  <c r="AS3953" i="1" s="1"/>
  <c r="AT3953" i="1" s="1" a="1"/>
  <c r="AB1729" i="1" a="1"/>
  <c r="AS1729" i="1" s="1"/>
  <c r="AT1729" i="1" s="1" a="1"/>
  <c r="AB1131" i="1" a="1"/>
  <c r="AS1131" i="1" s="1"/>
  <c r="AT1131" i="1" s="1" a="1"/>
  <c r="AB2845" i="1" a="1"/>
  <c r="AS2845" i="1" s="1"/>
  <c r="AT2845" i="1" s="1" a="1"/>
  <c r="AB4224" i="1" a="1"/>
  <c r="AS4224" i="1" s="1"/>
  <c r="AT4224" i="1" s="1" a="1"/>
  <c r="AB3251" i="1" a="1"/>
  <c r="AS3251" i="1" s="1"/>
  <c r="AT3251" i="1" s="1" a="1"/>
  <c r="AB2184" i="1" a="1"/>
  <c r="AS2184" i="1" s="1"/>
  <c r="AT2184" i="1" s="1" a="1"/>
  <c r="AB2317" i="1" a="1"/>
  <c r="AS2317" i="1" s="1"/>
  <c r="AT2317" i="1" s="1" a="1"/>
  <c r="AB3696" i="1" a="1"/>
  <c r="AS3696" i="1" s="1"/>
  <c r="AT3696" i="1" s="1" a="1"/>
  <c r="AB2723" i="1" a="1"/>
  <c r="AS2723" i="1" s="1"/>
  <c r="AT2723" i="1" s="1" a="1"/>
  <c r="AB1258" i="1" a="1"/>
  <c r="AS1258" i="1" s="1"/>
  <c r="AT1258" i="1" s="1" a="1"/>
  <c r="AB3820" i="1" a="1"/>
  <c r="AS3820" i="1" s="1"/>
  <c r="AT3820" i="1" s="1" a="1"/>
  <c r="AB1846" i="1" a="1"/>
  <c r="AS1846" i="1" s="1"/>
  <c r="AT1846" i="1" s="1" a="1"/>
  <c r="AB2195" i="1" a="1"/>
  <c r="AS2195" i="1" s="1"/>
  <c r="AT2195" i="1" s="1" a="1"/>
  <c r="AB202" i="1" a="1"/>
  <c r="AS202" i="1" s="1"/>
  <c r="AT202" i="1" s="1" a="1"/>
  <c r="AB3292" i="1" a="1"/>
  <c r="AS3292" i="1" s="1"/>
  <c r="AT3292" i="1" s="1" a="1"/>
  <c r="AB1877" i="1" a="1"/>
  <c r="AS1877" i="1" s="1"/>
  <c r="AT1877" i="1" s="1" a="1"/>
  <c r="AB3362" i="1" a="1"/>
  <c r="AS3362" i="1" s="1"/>
  <c r="AT3362" i="1" s="1" a="1"/>
  <c r="AB969" i="1" a="1"/>
  <c r="AS969" i="1" s="1"/>
  <c r="AT969" i="1" s="1" a="1"/>
  <c r="AB3276" i="1" a="1"/>
  <c r="AS3276" i="1" s="1"/>
  <c r="AT3276" i="1" s="1" a="1"/>
  <c r="AB1845" i="1" a="1"/>
  <c r="AS1845" i="1" s="1"/>
  <c r="AT1845" i="1" s="1" a="1"/>
  <c r="AB3346" i="1" a="1"/>
  <c r="AS3346" i="1" s="1"/>
  <c r="AT3346" i="1" s="1" a="1"/>
  <c r="AB937" i="1" a="1"/>
  <c r="AS937" i="1" s="1"/>
  <c r="AT937" i="1" s="1" a="1"/>
  <c r="AB2748" i="1" a="1"/>
  <c r="AS2748" i="1" s="1"/>
  <c r="AT2748" i="1" s="1" a="1"/>
  <c r="AB2221" i="1" a="1"/>
  <c r="AS2221" i="1" s="1"/>
  <c r="AT2221" i="1" s="1" a="1"/>
  <c r="AB2818" i="1" a="1"/>
  <c r="AS2818" i="1" s="1"/>
  <c r="AT2818" i="1" s="1" a="1"/>
  <c r="AB224" i="1" a="1"/>
  <c r="AS224" i="1" s="1"/>
  <c r="AT224" i="1" s="1" a="1"/>
  <c r="AB4251" i="1" a="1"/>
  <c r="AS4251" i="1" s="1"/>
  <c r="AT4251" i="1" s="1" a="1"/>
  <c r="AB1332" i="1" a="1"/>
  <c r="AS1332" i="1" s="1"/>
  <c r="AT1332" i="1" s="1" a="1"/>
  <c r="AB3377" i="1" a="1"/>
  <c r="AS3377" i="1" s="1"/>
  <c r="AT3377" i="1" s="1" a="1"/>
  <c r="AB648" i="1" a="1"/>
  <c r="AS648" i="1" s="1"/>
  <c r="AT648" i="1" s="1" a="1"/>
  <c r="AB3723" i="1" a="1"/>
  <c r="AS3723" i="1" s="1"/>
  <c r="AT3723" i="1" s="1" a="1"/>
  <c r="AB1363" i="1" a="1"/>
  <c r="AS1363" i="1" s="1"/>
  <c r="AT1363" i="1" s="1" a="1"/>
  <c r="AB2849" i="1" a="1"/>
  <c r="AS2849" i="1" s="1"/>
  <c r="AT2849" i="1" s="1" a="1"/>
  <c r="AB221" i="1" a="1"/>
  <c r="AS221" i="1" s="1"/>
  <c r="AT221" i="1" s="1" a="1"/>
  <c r="AB3994" i="1" a="1"/>
  <c r="AS3994" i="1" s="1"/>
  <c r="AT3994" i="1" s="1" a="1"/>
  <c r="AB1906" i="1" a="1"/>
  <c r="AS1906" i="1" s="1"/>
  <c r="AT1906" i="1" s="1" a="1"/>
  <c r="AB1787" i="1" a="1"/>
  <c r="AS1787" i="1" s="1"/>
  <c r="AT1787" i="1" s="1" a="1"/>
  <c r="AB199" i="1" a="1"/>
  <c r="AS199" i="1" s="1"/>
  <c r="AT199" i="1" s="1" a="1"/>
  <c r="AB4249" i="1" a="1"/>
  <c r="AS4249" i="1" s="1"/>
  <c r="AT4249" i="1" s="1" a="1"/>
  <c r="AB1905" i="1" a="1"/>
  <c r="AS1905" i="1" s="1"/>
  <c r="AT1905" i="1" s="1" a="1"/>
  <c r="AB3280" i="1" a="1"/>
  <c r="AS3280" i="1" s="1"/>
  <c r="AT3280" i="1" s="1" a="1"/>
  <c r="AB1382" i="1" a="1"/>
  <c r="AS1382" i="1" s="1"/>
  <c r="AT1382" i="1" s="1" a="1"/>
  <c r="AB3721" i="1" a="1"/>
  <c r="AS3721" i="1" s="1"/>
  <c r="AT3721" i="1" s="1" a="1"/>
  <c r="AB3483" i="1" a="1"/>
  <c r="AS3483" i="1" s="1"/>
  <c r="AT3483" i="1" s="1" a="1"/>
  <c r="AB2752" i="1" a="1"/>
  <c r="AS2752" i="1" s="1"/>
  <c r="AT2752" i="1" s="1" a="1"/>
  <c r="AB326" i="1" a="1"/>
  <c r="AS326" i="1" s="1"/>
  <c r="AT326" i="1" s="1" a="1"/>
  <c r="AB3193" i="1" a="1"/>
  <c r="AS3193" i="1" s="1"/>
  <c r="AT3193" i="1" s="1" a="1"/>
  <c r="AB2955" i="1" a="1"/>
  <c r="AS2955" i="1" s="1"/>
  <c r="AT2955" i="1" s="1" a="1"/>
  <c r="AB4095" i="1" a="1"/>
  <c r="AS4095" i="1" s="1"/>
  <c r="AT4095" i="1" s="1" a="1"/>
  <c r="AB1752" i="1" a="1"/>
  <c r="AS1752" i="1" s="1"/>
  <c r="AT1752" i="1" s="1" a="1"/>
  <c r="AB2665" i="1" a="1"/>
  <c r="AS2665" i="1" s="1"/>
  <c r="AT2665" i="1" s="1" a="1"/>
  <c r="AB2427" i="1" a="1"/>
  <c r="AS2427" i="1" s="1"/>
  <c r="AT2427" i="1" s="1" a="1"/>
  <c r="AB1367" i="1" a="1"/>
  <c r="AS1367" i="1" s="1"/>
  <c r="AT1367" i="1" s="1" a="1"/>
  <c r="AB37" i="1" a="1"/>
  <c r="AS37" i="1" s="1"/>
  <c r="AT37" i="1" s="1" a="1"/>
  <c r="AB4168" i="1" a="1"/>
  <c r="AS4168" i="1" s="1"/>
  <c r="AT4168" i="1" s="1" a="1"/>
  <c r="AB1744" i="1" a="1"/>
  <c r="AS1744" i="1" s="1"/>
  <c r="AT1744" i="1" s="1" a="1"/>
  <c r="AB310" i="1" a="1"/>
  <c r="AS310" i="1" s="1"/>
  <c r="AT310" i="1" s="1" a="1"/>
  <c r="AB408" i="1" a="1"/>
  <c r="AS408" i="1" s="1"/>
  <c r="AT408" i="1" s="1" a="1"/>
  <c r="AB3640" i="1" a="1"/>
  <c r="AS3640" i="1" s="1"/>
  <c r="AT3640" i="1" s="1" a="1"/>
  <c r="AB3402" i="1" a="1"/>
  <c r="AS3402" i="1" s="1"/>
  <c r="AT3402" i="1" s="1" a="1"/>
  <c r="AB1688" i="1" a="1"/>
  <c r="AS1688" i="1" s="1"/>
  <c r="AT1688" i="1" s="1" a="1"/>
  <c r="AB4036" i="1" a="1"/>
  <c r="AS4036" i="1" s="1"/>
  <c r="AT4036" i="1" s="1" a="1"/>
  <c r="AB2678" i="1" a="1"/>
  <c r="AS2678" i="1" s="1"/>
  <c r="AT2678" i="1" s="1" a="1"/>
  <c r="AB751" i="1" a="1"/>
  <c r="AS751" i="1" s="1"/>
  <c r="AT751" i="1" s="1" a="1"/>
  <c r="AB893" i="1" a="1"/>
  <c r="AS893" i="1" s="1"/>
  <c r="AT893" i="1" s="1" a="1"/>
  <c r="AB3508" i="1" a="1"/>
  <c r="AS3508" i="1" s="1"/>
  <c r="AT3508" i="1" s="1" a="1"/>
  <c r="AB2150" i="1" a="1"/>
  <c r="AS2150" i="1" s="1"/>
  <c r="AT2150" i="1" s="1" a="1"/>
  <c r="AB1998" i="1" a="1"/>
  <c r="AS1998" i="1" s="1"/>
  <c r="AT1998" i="1" s="1" a="1"/>
  <c r="AB3998" i="1" a="1"/>
  <c r="AS3998" i="1" s="1"/>
  <c r="AT3998" i="1" s="1" a="1"/>
  <c r="AB2980" i="1" a="1"/>
  <c r="AS2980" i="1" s="1"/>
  <c r="AT2980" i="1" s="1" a="1"/>
  <c r="AB1605" i="1" a="1"/>
  <c r="AS1605" i="1" s="1"/>
  <c r="AT1605" i="1" s="1" a="1"/>
  <c r="AB942" i="1" a="1"/>
  <c r="AS942" i="1" s="1"/>
  <c r="AT942" i="1" s="1" a="1"/>
  <c r="AB3470" i="1" a="1"/>
  <c r="AS3470" i="1" s="1"/>
  <c r="AT3470" i="1" s="1" a="1"/>
  <c r="AB2452" i="1" a="1"/>
  <c r="AS2452" i="1" s="1"/>
  <c r="AT2452" i="1" s="1" a="1"/>
  <c r="AB2101" i="1" a="1"/>
  <c r="AS2101" i="1" s="1"/>
  <c r="AT2101" i="1" s="1" a="1"/>
  <c r="AB1389" i="1" a="1"/>
  <c r="AS1389" i="1" s="1"/>
  <c r="AT1389" i="1" s="1" a="1"/>
  <c r="AB2942" i="1" a="1"/>
  <c r="AS2942" i="1" s="1"/>
  <c r="AT2942" i="1" s="1" a="1"/>
  <c r="AB3955" i="1" a="1"/>
  <c r="AS3955" i="1" s="1"/>
  <c r="AT3955" i="1" s="1" a="1"/>
  <c r="AB1092" i="1" a="1"/>
  <c r="AS1092" i="1" s="1"/>
  <c r="AT1092" i="1" s="1" a="1"/>
  <c r="AB922" i="1" a="1"/>
  <c r="AS922" i="1" s="1"/>
  <c r="AT922" i="1" s="1" a="1"/>
  <c r="AB2414" i="1" a="1"/>
  <c r="AS2414" i="1" s="1"/>
  <c r="AT2414" i="1" s="1" a="1"/>
  <c r="AB4226" i="1" a="1"/>
  <c r="AS4226" i="1" s="1"/>
  <c r="AT4226" i="1" s="1" a="1"/>
  <c r="AB1155" i="1" a="1"/>
  <c r="AS1155" i="1" s="1"/>
  <c r="AT1155" i="1" s="1" a="1"/>
  <c r="AB172" i="1" a="1"/>
  <c r="AS172" i="1" s="1"/>
  <c r="AT172" i="1" s="1" a="1"/>
  <c r="AB3917" i="1" a="1"/>
  <c r="AS3917" i="1" s="1"/>
  <c r="AT3917" i="1" s="1" a="1"/>
  <c r="AB3698" i="1" a="1"/>
  <c r="AS3698" i="1" s="1"/>
  <c r="AT3698" i="1" s="1" a="1"/>
  <c r="AB1698" i="1" a="1"/>
  <c r="AS1698" i="1" s="1"/>
  <c r="AT1698" i="1" s="1" a="1"/>
  <c r="AB2479" i="1" a="1"/>
  <c r="AS2479" i="1" s="1"/>
  <c r="AT2479" i="1" s="1" a="1"/>
  <c r="AB3389" i="1" a="1"/>
  <c r="AS3389" i="1" s="1"/>
  <c r="AT3389" i="1" s="1" a="1"/>
  <c r="AB3969" i="1" a="1"/>
  <c r="AS3969" i="1" s="1"/>
  <c r="AT3969" i="1" s="1" a="1"/>
  <c r="AB1761" i="1" a="1"/>
  <c r="AS1761" i="1" s="1"/>
  <c r="AT1761" i="1" s="1" a="1"/>
  <c r="AB1163" i="1" a="1"/>
  <c r="AS1163" i="1" s="1"/>
  <c r="AT1163" i="1" s="1" a="1"/>
  <c r="AB2861" i="1" a="1"/>
  <c r="AS2861" i="1" s="1"/>
  <c r="AT2861" i="1" s="1" a="1"/>
  <c r="AB4240" i="1" a="1"/>
  <c r="AS4240" i="1" s="1"/>
  <c r="AT4240" i="1" s="1" a="1"/>
  <c r="AB3267" i="1" a="1"/>
  <c r="AS3267" i="1" s="1"/>
  <c r="AT3267" i="1" s="1" a="1"/>
  <c r="AB2200" i="1" a="1"/>
  <c r="AS2200" i="1" s="1"/>
  <c r="AT2200" i="1" s="1" a="1"/>
  <c r="AB2333" i="1" a="1"/>
  <c r="AS2333" i="1" s="1"/>
  <c r="AT2333" i="1" s="1" a="1"/>
  <c r="AB3712" i="1" a="1"/>
  <c r="AS3712" i="1" s="1"/>
  <c r="AT3712" i="1" s="1" a="1"/>
  <c r="AB2739" i="1" a="1"/>
  <c r="AS2739" i="1" s="1"/>
  <c r="AT2739" i="1" s="1" a="1"/>
  <c r="AB1290" i="1" a="1"/>
  <c r="AS1290" i="1" s="1"/>
  <c r="AT1290" i="1" s="1" a="1"/>
  <c r="AB3836" i="1" a="1"/>
  <c r="AS3836" i="1" s="1"/>
  <c r="AT3836" i="1" s="1" a="1"/>
  <c r="AB1878" i="1" a="1"/>
  <c r="AS1878" i="1" s="1"/>
  <c r="AT1878" i="1" s="1" a="1"/>
  <c r="AB2211" i="1" a="1"/>
  <c r="AS2211" i="1" s="1"/>
  <c r="AT2211" i="1" s="1" a="1"/>
  <c r="AB234" i="1" a="1"/>
  <c r="AS234" i="1" s="1"/>
  <c r="AT234" i="1" s="1" a="1"/>
  <c r="AB3308" i="1" a="1"/>
  <c r="AS3308" i="1" s="1"/>
  <c r="AT3308" i="1" s="1" a="1"/>
  <c r="AB1909" i="1" a="1"/>
  <c r="AS1909" i="1" s="1"/>
  <c r="AT1909" i="1" s="1" a="1"/>
  <c r="AB3378" i="1" a="1"/>
  <c r="AS3378" i="1" s="1"/>
  <c r="AT3378" i="1" s="1" a="1"/>
  <c r="AB1001" i="1" a="1"/>
  <c r="AS1001" i="1" s="1"/>
  <c r="AT1001" i="1" s="1" a="1"/>
  <c r="AB2780" i="1" a="1"/>
  <c r="AS2780" i="1" s="1"/>
  <c r="AT2780" i="1" s="1" a="1"/>
  <c r="AB2253" i="1" a="1"/>
  <c r="AS2253" i="1" s="1"/>
  <c r="AT2253" i="1" s="1" a="1"/>
  <c r="AB2850" i="1" a="1"/>
  <c r="AS2850" i="1" s="1"/>
  <c r="AT2850" i="1" s="1" a="1"/>
  <c r="AB193" i="1" a="1"/>
  <c r="AS193" i="1" s="1"/>
  <c r="AT193" i="1" s="1" a="1"/>
  <c r="AB2764" i="1" a="1"/>
  <c r="AS2764" i="1" s="1"/>
  <c r="AT2764" i="1" s="1" a="1"/>
  <c r="AB2237" i="1" a="1"/>
  <c r="AS2237" i="1" s="1"/>
  <c r="AT2237" i="1" s="1" a="1"/>
  <c r="AB2834" i="1" a="1"/>
  <c r="AS2834" i="1" s="1"/>
  <c r="AT2834" i="1" s="1" a="1"/>
  <c r="AB512" i="1" a="1"/>
  <c r="AS512" i="1" s="1"/>
  <c r="AT512" i="1" s="1" a="1"/>
  <c r="AB4267" i="1" a="1"/>
  <c r="AS4267" i="1" s="1"/>
  <c r="AT4267" i="1" s="1" a="1"/>
  <c r="AB1364" i="1" a="1"/>
  <c r="AS1364" i="1" s="1"/>
  <c r="AT1364" i="1" s="1" a="1"/>
  <c r="AB3393" i="1" a="1"/>
  <c r="AS3393" i="1" s="1"/>
  <c r="AT3393" i="1" s="1" a="1"/>
  <c r="AB680" i="1" a="1"/>
  <c r="AS680" i="1" s="1"/>
  <c r="AT680" i="1" s="1" a="1"/>
  <c r="AB3739" i="1" a="1"/>
  <c r="AS3739" i="1" s="1"/>
  <c r="AT3739" i="1" s="1" a="1"/>
  <c r="AB1395" i="1" a="1"/>
  <c r="AS1395" i="1" s="1"/>
  <c r="AT1395" i="1" s="1" a="1"/>
  <c r="AB2865" i="1" a="1"/>
  <c r="AS2865" i="1" s="1"/>
  <c r="AT2865" i="1" s="1" a="1"/>
  <c r="AB190" i="1" a="1"/>
  <c r="AS190" i="1" s="1"/>
  <c r="AT190" i="1" s="1" a="1"/>
  <c r="AB4010" i="1" a="1"/>
  <c r="AS4010" i="1" s="1"/>
  <c r="AT4010" i="1" s="1" a="1"/>
  <c r="AB1938" i="1" a="1"/>
  <c r="AS1938" i="1" s="1"/>
  <c r="AT1938" i="1" s="1" a="1"/>
  <c r="AB1819" i="1" a="1"/>
  <c r="AS1819" i="1" s="1"/>
  <c r="AT1819" i="1" s="1" a="1"/>
  <c r="AB231" i="1" a="1"/>
  <c r="AS231" i="1" s="1"/>
  <c r="AT231" i="1" s="1" a="1"/>
  <c r="AB4281" i="1" a="1"/>
  <c r="AS4281" i="1" s="1"/>
  <c r="AT4281" i="1" s="1" a="1"/>
  <c r="AB1969" i="1" a="1"/>
  <c r="AS1969" i="1" s="1"/>
  <c r="AT1969" i="1" s="1" a="1"/>
  <c r="AB3312" i="1" a="1"/>
  <c r="AS3312" i="1" s="1"/>
  <c r="AT3312" i="1" s="1" a="1"/>
  <c r="AB1446" i="1" a="1"/>
  <c r="AS1446" i="1" s="1"/>
  <c r="AT1446" i="1" s="1" a="1"/>
  <c r="AB3737" i="1" a="1"/>
  <c r="AS3737" i="1" s="1"/>
  <c r="AT3737" i="1" s="1" a="1"/>
  <c r="AB3499" i="1" a="1"/>
  <c r="AS3499" i="1" s="1"/>
  <c r="AT3499" i="1" s="1" a="1"/>
  <c r="AB2768" i="1" a="1"/>
  <c r="AS2768" i="1" s="1"/>
  <c r="AT2768" i="1" s="1" a="1"/>
  <c r="AB358" i="1" a="1"/>
  <c r="AS358" i="1" s="1"/>
  <c r="AT358" i="1" s="1" a="1"/>
  <c r="AB3209" i="1" a="1"/>
  <c r="AS3209" i="1" s="1"/>
  <c r="AT3209" i="1" s="1" a="1"/>
  <c r="AB2971" i="1" a="1"/>
  <c r="AS2971" i="1" s="1"/>
  <c r="AT2971" i="1" s="1" a="1"/>
  <c r="AB4111" i="1" a="1"/>
  <c r="AS4111" i="1" s="1"/>
  <c r="AT4111" i="1" s="1" a="1"/>
  <c r="AB2111" i="1" a="1"/>
  <c r="AS2111" i="1" s="1"/>
  <c r="AT2111" i="1" s="1" a="1"/>
  <c r="AB2681" i="1" a="1"/>
  <c r="AS2681" i="1" s="1"/>
  <c r="AT2681" i="1" s="1" a="1"/>
  <c r="AB2443" i="1" a="1"/>
  <c r="AS2443" i="1" s="1"/>
  <c r="AT2443" i="1" s="1" a="1"/>
  <c r="AB1399" i="1" a="1"/>
  <c r="AS1399" i="1" s="1"/>
  <c r="AT1399" i="1" s="1" a="1"/>
  <c r="AB69" i="1" a="1"/>
  <c r="AS69" i="1" s="1"/>
  <c r="AT69" i="1" s="1" a="1"/>
  <c r="AB4184" i="1" a="1"/>
  <c r="AS4184" i="1" s="1"/>
  <c r="AT4184" i="1" s="1" a="1"/>
  <c r="AB1776" i="1" a="1"/>
  <c r="AS1776" i="1" s="1"/>
  <c r="AT1776" i="1" s="1" a="1"/>
  <c r="AB342" i="1" a="1"/>
  <c r="AS342" i="1" s="1"/>
  <c r="AT342" i="1" s="1" a="1"/>
  <c r="AB792" i="1" a="1"/>
  <c r="AS792" i="1" s="1"/>
  <c r="AT792" i="1" s="1" a="1"/>
  <c r="AB3656" i="1" a="1"/>
  <c r="AS3656" i="1" s="1"/>
  <c r="AT3656" i="1" s="1" a="1"/>
  <c r="AB3418" i="1" a="1"/>
  <c r="AS3418" i="1" s="1"/>
  <c r="AT3418" i="1" s="1" a="1"/>
  <c r="AB1944" i="1" a="1"/>
  <c r="AS1944" i="1" s="1"/>
  <c r="AT1944" i="1" s="1" a="1"/>
  <c r="AB384" i="1" a="1"/>
  <c r="AS384" i="1" s="1"/>
  <c r="AT384" i="1" s="1" a="1"/>
  <c r="AB3927" i="1" a="1"/>
  <c r="AS3927" i="1" s="1"/>
  <c r="AT3927" i="1" s="1" a="1"/>
  <c r="AB2890" i="1" a="1"/>
  <c r="AS2890" i="1" s="1"/>
  <c r="AT2890" i="1" s="1" a="1"/>
  <c r="AB53" i="1" a="1"/>
  <c r="AS53" i="1" s="1"/>
  <c r="AT53" i="1" s="1" a="1"/>
  <c r="AB355" i="1" a="1"/>
  <c r="AS355" i="1" s="1"/>
  <c r="AT355" i="1" s="1" a="1"/>
  <c r="AB3399" i="1" a="1"/>
  <c r="AS3399" i="1" s="1"/>
  <c r="AT3399" i="1" s="1" a="1"/>
  <c r="AB2217" i="1" a="1"/>
  <c r="AS2217" i="1" s="1"/>
  <c r="AT2217" i="1" s="1" a="1"/>
  <c r="AB564" i="1" a="1"/>
  <c r="AS564" i="1" s="1"/>
  <c r="AT564" i="1" s="1" a="1"/>
  <c r="AB2335" i="1" a="1"/>
  <c r="AS2335" i="1" s="1"/>
  <c r="AT2335" i="1" s="1" a="1"/>
  <c r="AB2871" i="1" a="1"/>
  <c r="AS2871" i="1" s="1"/>
  <c r="AT2871" i="1" s="1" a="1"/>
  <c r="AB1324" i="1" a="1"/>
  <c r="AS1324" i="1" s="1"/>
  <c r="AT1324" i="1" s="1" a="1"/>
  <c r="AB2847" i="1" a="1"/>
  <c r="AS2847" i="1" s="1"/>
  <c r="AT2847" i="1" s="1" a="1"/>
  <c r="AB1215" i="1" a="1"/>
  <c r="AS1215" i="1" s="1"/>
  <c r="AT1215" i="1" s="1" a="1"/>
  <c r="AB2343" i="1" a="1"/>
  <c r="AS2343" i="1" s="1"/>
  <c r="AT2343" i="1" s="1" a="1"/>
  <c r="AB3080" i="1" a="1"/>
  <c r="AS3080" i="1" s="1"/>
  <c r="AT3080" i="1" s="1" a="1"/>
  <c r="AB179" i="1" a="1"/>
  <c r="AS179" i="1" s="1"/>
  <c r="AT179" i="1" s="1" a="1"/>
  <c r="AB417" i="1" a="1"/>
  <c r="AS417" i="1" s="1"/>
  <c r="AT417" i="1" s="1" a="1"/>
  <c r="AB3846" i="1" a="1"/>
  <c r="AS3846" i="1" s="1"/>
  <c r="AT3846" i="1" s="1" a="1"/>
  <c r="AB2552" i="1" a="1"/>
  <c r="AS2552" i="1" s="1"/>
  <c r="AT2552" i="1" s="1" a="1"/>
  <c r="AB2255" i="1" a="1"/>
  <c r="AS2255" i="1" s="1"/>
  <c r="AT2255" i="1" s="1" a="1"/>
  <c r="AB928" i="1" a="1"/>
  <c r="AS928" i="1" s="1"/>
  <c r="AT928" i="1" s="1" a="1"/>
  <c r="AB4101" i="1" a="1"/>
  <c r="AS4101" i="1" s="1"/>
  <c r="AT4101" i="1" s="1" a="1"/>
  <c r="AB1193" i="1" a="1"/>
  <c r="AS1193" i="1" s="1"/>
  <c r="AT1193" i="1" s="1" a="1"/>
  <c r="AB146" i="1" a="1"/>
  <c r="AS146" i="1" s="1"/>
  <c r="AT146" i="1" s="1" a="1"/>
  <c r="AB1631" i="1" a="1"/>
  <c r="AS1631" i="1" s="1"/>
  <c r="AT1631" i="1" s="1" a="1"/>
  <c r="AB3557" i="1" a="1"/>
  <c r="AS3557" i="1" s="1"/>
  <c r="AT3557" i="1" s="1" a="1"/>
  <c r="AB1480" i="1" a="1"/>
  <c r="AS1480" i="1" s="1"/>
  <c r="AT1480" i="1" s="1" a="1"/>
  <c r="AB753" i="1" a="1"/>
  <c r="AS753" i="1" s="1"/>
  <c r="AT753" i="1" s="1" a="1"/>
  <c r="AB2354" i="1" a="1"/>
  <c r="AS2354" i="1" s="1"/>
  <c r="AT2354" i="1" s="1" a="1"/>
  <c r="AK1942" i="1" a="1"/>
  <c r="AK2800" i="1" a="1"/>
  <c r="AK3099" i="1" a="1"/>
  <c r="AK1314" i="1" a="1"/>
  <c r="AK1366" i="1" a="1"/>
  <c r="AK2160" i="1" a="1"/>
  <c r="AK2491" i="1" a="1"/>
  <c r="AK786" i="1" a="1"/>
  <c r="AB3524" i="1" a="1"/>
  <c r="AS3524" i="1" s="1"/>
  <c r="AT3524" i="1" s="1" a="1"/>
  <c r="AB2166" i="1" a="1"/>
  <c r="AS2166" i="1" s="1"/>
  <c r="AT2166" i="1" s="1" a="1"/>
  <c r="AB2030" i="1" a="1"/>
  <c r="AS2030" i="1" s="1"/>
  <c r="AT2030" i="1" s="1" a="1"/>
  <c r="AB4014" i="1" a="1"/>
  <c r="AS4014" i="1" s="1"/>
  <c r="AT4014" i="1" s="1" a="1"/>
  <c r="AB2996" i="1" a="1"/>
  <c r="AS2996" i="1" s="1"/>
  <c r="AT2996" i="1" s="1" a="1"/>
  <c r="AB1637" i="1" a="1"/>
  <c r="AS1637" i="1" s="1"/>
  <c r="AT1637" i="1" s="1" a="1"/>
  <c r="AB974" i="1" a="1"/>
  <c r="AS974" i="1" s="1"/>
  <c r="AT974" i="1" s="1" a="1"/>
  <c r="AB3486" i="1" a="1"/>
  <c r="AS3486" i="1" s="1"/>
  <c r="AT3486" i="1" s="1" a="1"/>
  <c r="AB2468" i="1" a="1"/>
  <c r="AS2468" i="1" s="1"/>
  <c r="AT2468" i="1" s="1" a="1"/>
  <c r="AB2117" i="1" a="1"/>
  <c r="AS2117" i="1" s="1"/>
  <c r="AT2117" i="1" s="1" a="1"/>
  <c r="AB1421" i="1" a="1"/>
  <c r="AS1421" i="1" s="1"/>
  <c r="AT1421" i="1" s="1" a="1"/>
  <c r="AB2958" i="1" a="1"/>
  <c r="AS2958" i="1" s="1"/>
  <c r="AT2958" i="1" s="1" a="1"/>
  <c r="AB3971" i="1" a="1"/>
  <c r="AS3971" i="1" s="1"/>
  <c r="AT3971" i="1" s="1" a="1"/>
  <c r="AB1124" i="1" a="1"/>
  <c r="AS1124" i="1" s="1"/>
  <c r="AT1124" i="1" s="1" a="1"/>
  <c r="AB28" i="1" a="1"/>
  <c r="AS28" i="1" s="1"/>
  <c r="AT28" i="1" s="1" a="1"/>
  <c r="AB2430" i="1" a="1"/>
  <c r="AS2430" i="1" s="1"/>
  <c r="AT2430" i="1" s="1" a="1"/>
  <c r="AB4242" i="1" a="1"/>
  <c r="AS4242" i="1" s="1"/>
  <c r="AT4242" i="1" s="1" a="1"/>
  <c r="AB1187" i="1" a="1"/>
  <c r="AS1187" i="1" s="1"/>
  <c r="AT1187" i="1" s="1" a="1"/>
  <c r="AB204" i="1" a="1"/>
  <c r="AS204" i="1" s="1"/>
  <c r="AT204" i="1" s="1" a="1"/>
  <c r="AB3933" i="1" a="1"/>
  <c r="AS3933" i="1" s="1"/>
  <c r="AT3933" i="1" s="1" a="1"/>
  <c r="AB3714" i="1" a="1"/>
  <c r="AS3714" i="1" s="1"/>
  <c r="AT3714" i="1" s="1" a="1"/>
  <c r="AB1730" i="1" a="1"/>
  <c r="AS1730" i="1" s="1"/>
  <c r="AT1730" i="1" s="1" a="1"/>
  <c r="AB2703" i="1" a="1"/>
  <c r="AS2703" i="1" s="1"/>
  <c r="AT2703" i="1" s="1" a="1"/>
  <c r="AB3405" i="1" a="1"/>
  <c r="AS3405" i="1" s="1"/>
  <c r="AT3405" i="1" s="1" a="1"/>
  <c r="AB3985" i="1" a="1"/>
  <c r="AS3985" i="1" s="1"/>
  <c r="AT3985" i="1" s="1" a="1"/>
  <c r="AB1793" i="1" a="1"/>
  <c r="AS1793" i="1" s="1"/>
  <c r="AT1793" i="1" s="1" a="1"/>
  <c r="AB1195" i="1" a="1"/>
  <c r="AS1195" i="1" s="1"/>
  <c r="AT1195" i="1" s="1" a="1"/>
  <c r="AB2877" i="1" a="1"/>
  <c r="AS2877" i="1" s="1"/>
  <c r="AT2877" i="1" s="1" a="1"/>
  <c r="AB4256" i="1" a="1"/>
  <c r="AS4256" i="1" s="1"/>
  <c r="AT4256" i="1" s="1" a="1"/>
  <c r="AB3283" i="1" a="1"/>
  <c r="AS3283" i="1" s="1"/>
  <c r="AT3283" i="1" s="1" a="1"/>
  <c r="AB2216" i="1" a="1"/>
  <c r="AS2216" i="1" s="1"/>
  <c r="AT2216" i="1" s="1" a="1"/>
  <c r="AB2349" i="1" a="1"/>
  <c r="AS2349" i="1" s="1"/>
  <c r="AT2349" i="1" s="1" a="1"/>
  <c r="AB3728" i="1" a="1"/>
  <c r="AS3728" i="1" s="1"/>
  <c r="AT3728" i="1" s="1" a="1"/>
  <c r="AB2755" i="1" a="1"/>
  <c r="AS2755" i="1" s="1"/>
  <c r="AT2755" i="1" s="1" a="1"/>
  <c r="AB1322" i="1" a="1"/>
  <c r="AS1322" i="1" s="1"/>
  <c r="AT1322" i="1" s="1" a="1"/>
  <c r="AB3852" i="1" a="1"/>
  <c r="AS3852" i="1" s="1"/>
  <c r="AT3852" i="1" s="1" a="1"/>
  <c r="AB1910" i="1" a="1"/>
  <c r="AS1910" i="1" s="1"/>
  <c r="AT1910" i="1" s="1" a="1"/>
  <c r="AB2227" i="1" a="1"/>
  <c r="AS2227" i="1" s="1"/>
  <c r="AT2227" i="1" s="1" a="1"/>
  <c r="AB266" i="1" a="1"/>
  <c r="AS266" i="1" s="1"/>
  <c r="AT266" i="1" s="1" a="1"/>
  <c r="AB3324" i="1" a="1"/>
  <c r="AS3324" i="1" s="1"/>
  <c r="AT3324" i="1" s="1" a="1"/>
  <c r="AB1941" i="1" a="1"/>
  <c r="AS1941" i="1" s="1"/>
  <c r="AT1941" i="1" s="1" a="1"/>
  <c r="AB3394" i="1" a="1"/>
  <c r="AS3394" i="1" s="1"/>
  <c r="AT3394" i="1" s="1" a="1"/>
  <c r="AB1033" i="1" a="1"/>
  <c r="AS1033" i="1" s="1"/>
  <c r="AT1033" i="1" s="1" a="1"/>
  <c r="AB2796" i="1" a="1"/>
  <c r="AS2796" i="1" s="1"/>
  <c r="AT2796" i="1" s="1" a="1"/>
  <c r="AB2269" i="1" a="1"/>
  <c r="AS2269" i="1" s="1"/>
  <c r="AT2269" i="1" s="1" a="1"/>
  <c r="AB2866" i="1" a="1"/>
  <c r="AS2866" i="1" s="1"/>
  <c r="AT2866" i="1" s="1" a="1"/>
  <c r="AB2" i="1" a="1"/>
  <c r="AS2" i="1" s="1"/>
  <c r="AB4299" i="1" a="1"/>
  <c r="AS4299" i="1" s="1"/>
  <c r="AT4299" i="1" s="1" a="1"/>
  <c r="AB1428" i="1" a="1"/>
  <c r="AS1428" i="1" s="1"/>
  <c r="AT1428" i="1" s="1" a="1"/>
  <c r="AB3425" i="1" a="1"/>
  <c r="AS3425" i="1" s="1"/>
  <c r="AT3425" i="1" s="1" a="1"/>
  <c r="AB744" i="1" a="1"/>
  <c r="AS744" i="1" s="1"/>
  <c r="AT744" i="1" s="1" a="1"/>
  <c r="AB4283" i="1" a="1"/>
  <c r="AS4283" i="1" s="1"/>
  <c r="AT4283" i="1" s="1" a="1"/>
  <c r="AB1396" i="1" a="1"/>
  <c r="AS1396" i="1" s="1"/>
  <c r="AT1396" i="1" s="1" a="1"/>
  <c r="AB3409" i="1" a="1"/>
  <c r="AS3409" i="1" s="1"/>
  <c r="AT3409" i="1" s="1" a="1"/>
  <c r="AB712" i="1" a="1"/>
  <c r="AS712" i="1" s="1"/>
  <c r="AT712" i="1" s="1" a="1"/>
  <c r="AB3755" i="1" a="1"/>
  <c r="AS3755" i="1" s="1"/>
  <c r="AT3755" i="1" s="1" a="1"/>
  <c r="AB1427" i="1" a="1"/>
  <c r="AS1427" i="1" s="1"/>
  <c r="AT1427" i="1" s="1" a="1"/>
  <c r="AB2881" i="1" a="1"/>
  <c r="AS2881" i="1" s="1"/>
  <c r="AT2881" i="1" s="1" a="1"/>
  <c r="AB510" i="1" a="1"/>
  <c r="AS510" i="1" s="1"/>
  <c r="AT510" i="1" s="1" a="1"/>
  <c r="AB4026" i="1" a="1"/>
  <c r="AS4026" i="1" s="1"/>
  <c r="AT4026" i="1" s="1" a="1"/>
  <c r="AB1970" i="1" a="1"/>
  <c r="AS1970" i="1" s="1"/>
  <c r="AT1970" i="1" s="1" a="1"/>
  <c r="AB1851" i="1" a="1"/>
  <c r="AS1851" i="1" s="1"/>
  <c r="AT1851" i="1" s="1" a="1"/>
  <c r="AB263" i="1" a="1"/>
  <c r="AS263" i="1" s="1"/>
  <c r="AT263" i="1" s="1" a="1"/>
  <c r="AB4297" i="1" a="1"/>
  <c r="AS4297" i="1" s="1"/>
  <c r="AT4297" i="1" s="1" a="1"/>
  <c r="AB2001" i="1" a="1"/>
  <c r="AS2001" i="1" s="1"/>
  <c r="AT2001" i="1" s="1" a="1"/>
  <c r="AB3328" i="1" a="1"/>
  <c r="AS3328" i="1" s="1"/>
  <c r="AT3328" i="1" s="1" a="1"/>
  <c r="AB1478" i="1" a="1"/>
  <c r="AS1478" i="1" s="1"/>
  <c r="AT1478" i="1" s="1" a="1"/>
  <c r="AB3769" i="1" a="1"/>
  <c r="AS3769" i="1" s="1"/>
  <c r="AT3769" i="1" s="1" a="1"/>
  <c r="AB3531" i="1" a="1"/>
  <c r="AS3531" i="1" s="1"/>
  <c r="AT3531" i="1" s="1" a="1"/>
  <c r="AB2800" i="1" a="1"/>
  <c r="AS2800" i="1" s="1"/>
  <c r="AT2800" i="1" s="1" a="1"/>
  <c r="AB422" i="1" a="1"/>
  <c r="AS422" i="1" s="1"/>
  <c r="AT422" i="1" s="1" a="1"/>
  <c r="AB3225" i="1" a="1"/>
  <c r="AS3225" i="1" s="1"/>
  <c r="AT3225" i="1" s="1" a="1"/>
  <c r="AB2987" i="1" a="1"/>
  <c r="AS2987" i="1" s="1"/>
  <c r="AT2987" i="1" s="1" a="1"/>
  <c r="AB4127" i="1" a="1"/>
  <c r="AS4127" i="1" s="1"/>
  <c r="AT4127" i="1" s="1" a="1"/>
  <c r="AB2351" i="1" a="1"/>
  <c r="AS2351" i="1" s="1"/>
  <c r="AT2351" i="1" s="1" a="1"/>
  <c r="AB2697" i="1" a="1"/>
  <c r="AS2697" i="1" s="1"/>
  <c r="AT2697" i="1" s="1" a="1"/>
  <c r="AB2459" i="1" a="1"/>
  <c r="AS2459" i="1" s="1"/>
  <c r="AT2459" i="1" s="1" a="1"/>
  <c r="AB1431" i="1" a="1"/>
  <c r="AS1431" i="1" s="1"/>
  <c r="AT1431" i="1" s="1" a="1"/>
  <c r="AB101" i="1" a="1"/>
  <c r="AS101" i="1" s="1"/>
  <c r="AT101" i="1" s="1" a="1"/>
  <c r="AB4200" i="1" a="1"/>
  <c r="AS4200" i="1" s="1"/>
  <c r="AT4200" i="1" s="1" a="1"/>
  <c r="AB1808" i="1" a="1"/>
  <c r="AS1808" i="1" s="1"/>
  <c r="AT1808" i="1" s="1" a="1"/>
  <c r="AB374" i="1" a="1"/>
  <c r="AS374" i="1" s="1"/>
  <c r="AT374" i="1" s="1" a="1"/>
  <c r="AB1112" i="1" a="1"/>
  <c r="AS1112" i="1" s="1"/>
  <c r="AT1112" i="1" s="1" a="1"/>
  <c r="AB3672" i="1" a="1"/>
  <c r="AS3672" i="1" s="1"/>
  <c r="AT3672" i="1" s="1" a="1"/>
  <c r="AB3434" i="1" a="1"/>
  <c r="AS3434" i="1" s="1"/>
  <c r="AT3434" i="1" s="1" a="1"/>
  <c r="AB2175" i="1" a="1"/>
  <c r="AS2175" i="1" s="1"/>
  <c r="AT2175" i="1" s="1" a="1"/>
  <c r="AB321" i="1" a="1"/>
  <c r="AS321" i="1" s="1"/>
  <c r="AT321" i="1" s="1" a="1"/>
  <c r="AB3943" i="1" a="1"/>
  <c r="AS3943" i="1" s="1"/>
  <c r="AT3943" i="1" s="1" a="1"/>
  <c r="AB2906" i="1" a="1"/>
  <c r="AS2906" i="1" s="1"/>
  <c r="AT2906" i="1" s="1" a="1"/>
  <c r="AB85" i="1" a="1"/>
  <c r="AS85" i="1" s="1"/>
  <c r="AT85" i="1" s="1" a="1"/>
  <c r="AB387" i="1" a="1"/>
  <c r="AS387" i="1" s="1"/>
  <c r="AT387" i="1" s="1" a="1"/>
  <c r="AB3415" i="1" a="1"/>
  <c r="AS3415" i="1" s="1"/>
  <c r="AT3415" i="1" s="1" a="1"/>
  <c r="AB2233" i="1" a="1"/>
  <c r="AS2233" i="1" s="1"/>
  <c r="AT2233" i="1" s="1" a="1"/>
  <c r="AB596" i="1" a="1"/>
  <c r="AS596" i="1" s="1"/>
  <c r="AT596" i="1" s="1" a="1"/>
  <c r="AB2495" i="1" a="1"/>
  <c r="AS2495" i="1" s="1"/>
  <c r="AT2495" i="1" s="1" a="1"/>
  <c r="AB4030" i="1" a="1"/>
  <c r="AS4030" i="1" s="1"/>
  <c r="AT4030" i="1" s="1" a="1"/>
  <c r="AB3012" i="1" a="1"/>
  <c r="AS3012" i="1" s="1"/>
  <c r="AT3012" i="1" s="1" a="1"/>
  <c r="AB1669" i="1" a="1"/>
  <c r="AS1669" i="1" s="1"/>
  <c r="AT1669" i="1" s="1" a="1"/>
  <c r="AB1006" i="1" a="1"/>
  <c r="AS1006" i="1" s="1"/>
  <c r="AT1006" i="1" s="1" a="1"/>
  <c r="AB3502" i="1" a="1"/>
  <c r="AS3502" i="1" s="1"/>
  <c r="AT3502" i="1" s="1" a="1"/>
  <c r="AB2484" i="1" a="1"/>
  <c r="AS2484" i="1" s="1"/>
  <c r="AT2484" i="1" s="1" a="1"/>
  <c r="AB2133" i="1" a="1"/>
  <c r="AS2133" i="1" s="1"/>
  <c r="AT2133" i="1" s="1" a="1"/>
  <c r="AB1453" i="1" a="1"/>
  <c r="AS1453" i="1" s="1"/>
  <c r="AT1453" i="1" s="1" a="1"/>
  <c r="AB2974" i="1" a="1"/>
  <c r="AS2974" i="1" s="1"/>
  <c r="AT2974" i="1" s="1" a="1"/>
  <c r="AB3987" i="1" a="1"/>
  <c r="AS3987" i="1" s="1"/>
  <c r="AT3987" i="1" s="1" a="1"/>
  <c r="AB1156" i="1" a="1"/>
  <c r="AS1156" i="1" s="1"/>
  <c r="AT1156" i="1" s="1" a="1"/>
  <c r="AB301" i="1" a="1"/>
  <c r="AS301" i="1" s="1"/>
  <c r="AT301" i="1" s="1" a="1"/>
  <c r="AB2446" i="1" a="1"/>
  <c r="AS2446" i="1" s="1"/>
  <c r="AT2446" i="1" s="1" a="1"/>
  <c r="AB4258" i="1" a="1"/>
  <c r="AS4258" i="1" s="1"/>
  <c r="AT4258" i="1" s="1" a="1"/>
  <c r="AB1219" i="1" a="1"/>
  <c r="AS1219" i="1" s="1"/>
  <c r="AT1219" i="1" s="1" a="1"/>
  <c r="AB236" i="1" a="1"/>
  <c r="AS236" i="1" s="1"/>
  <c r="AT236" i="1" s="1" a="1"/>
  <c r="AB3949" i="1" a="1"/>
  <c r="AS3949" i="1" s="1"/>
  <c r="AT3949" i="1" s="1" a="1"/>
  <c r="AB3730" i="1" a="1"/>
  <c r="AS3730" i="1" s="1"/>
  <c r="AT3730" i="1" s="1" a="1"/>
  <c r="AB1762" i="1" a="1"/>
  <c r="AS1762" i="1" s="1"/>
  <c r="AT1762" i="1" s="1" a="1"/>
  <c r="AB2959" i="1" a="1"/>
  <c r="AS2959" i="1" s="1"/>
  <c r="AT2959" i="1" s="1" a="1"/>
  <c r="AB3421" i="1" a="1"/>
  <c r="AS3421" i="1" s="1"/>
  <c r="AT3421" i="1" s="1" a="1"/>
  <c r="AB4001" i="1" a="1"/>
  <c r="AS4001" i="1" s="1"/>
  <c r="AT4001" i="1" s="1" a="1"/>
  <c r="AB1825" i="1" a="1"/>
  <c r="AS1825" i="1" s="1"/>
  <c r="AT1825" i="1" s="1" a="1"/>
  <c r="AB1227" i="1" a="1"/>
  <c r="AS1227" i="1" s="1"/>
  <c r="AT1227" i="1" s="1" a="1"/>
  <c r="AB2893" i="1" a="1"/>
  <c r="AS2893" i="1" s="1"/>
  <c r="AT2893" i="1" s="1" a="1"/>
  <c r="AB4272" i="1" a="1"/>
  <c r="AS4272" i="1" s="1"/>
  <c r="AT4272" i="1" s="1" a="1"/>
  <c r="AB3299" i="1" a="1"/>
  <c r="AS3299" i="1" s="1"/>
  <c r="AT3299" i="1" s="1" a="1"/>
  <c r="AB2232" i="1" a="1"/>
  <c r="AS2232" i="1" s="1"/>
  <c r="AT2232" i="1" s="1" a="1"/>
  <c r="AB2365" i="1" a="1"/>
  <c r="AS2365" i="1" s="1"/>
  <c r="AT2365" i="1" s="1" a="1"/>
  <c r="AB3744" i="1" a="1"/>
  <c r="AS3744" i="1" s="1"/>
  <c r="AT3744" i="1" s="1" a="1"/>
  <c r="AB2771" i="1" a="1"/>
  <c r="AS2771" i="1" s="1"/>
  <c r="AT2771" i="1" s="1" a="1"/>
  <c r="AB1354" i="1" a="1"/>
  <c r="AS1354" i="1" s="1"/>
  <c r="AT1354" i="1" s="1" a="1"/>
  <c r="AB3868" i="1" a="1"/>
  <c r="AS3868" i="1" s="1"/>
  <c r="AT3868" i="1" s="1" a="1"/>
  <c r="AB1942" i="1" a="1"/>
  <c r="AS1942" i="1" s="1"/>
  <c r="AT1942" i="1" s="1" a="1"/>
  <c r="AB2243" i="1" a="1"/>
  <c r="AS2243" i="1" s="1"/>
  <c r="AT2243" i="1" s="1" a="1"/>
  <c r="AB298" i="1" a="1"/>
  <c r="AS298" i="1" s="1"/>
  <c r="AT298" i="1" s="1" a="1"/>
  <c r="AB3340" i="1" a="1"/>
  <c r="AS3340" i="1" s="1"/>
  <c r="AT3340" i="1" s="1" a="1"/>
  <c r="AB1973" i="1" a="1"/>
  <c r="AS1973" i="1" s="1"/>
  <c r="AT1973" i="1" s="1" a="1"/>
  <c r="AB3410" i="1" a="1"/>
  <c r="AS3410" i="1" s="1"/>
  <c r="AT3410" i="1" s="1" a="1"/>
  <c r="AB1065" i="1" a="1"/>
  <c r="AS1065" i="1" s="1"/>
  <c r="AT1065" i="1" s="1" a="1"/>
  <c r="AB2812" i="1" a="1"/>
  <c r="AS2812" i="1" s="1"/>
  <c r="AT2812" i="1" s="1" a="1"/>
  <c r="AB2285" i="1" a="1"/>
  <c r="AS2285" i="1" s="1"/>
  <c r="AT2285" i="1" s="1" a="1"/>
  <c r="AB2882" i="1" a="1"/>
  <c r="AS2882" i="1" s="1"/>
  <c r="AT2882" i="1" s="1" a="1"/>
  <c r="AB9" i="1" a="1"/>
  <c r="AS9" i="1" s="1"/>
  <c r="AT9" i="1" s="1" a="1"/>
  <c r="AB4315" i="1" a="1"/>
  <c r="AS4315" i="1" s="1"/>
  <c r="AT4315" i="1" s="1" a="1"/>
  <c r="AB1460" i="1" a="1"/>
  <c r="AS1460" i="1" s="1"/>
  <c r="AT1460" i="1" s="1" a="1"/>
  <c r="AB3441" i="1" a="1"/>
  <c r="AS3441" i="1" s="1"/>
  <c r="AT3441" i="1" s="1" a="1"/>
  <c r="AB776" i="1" a="1"/>
  <c r="AS776" i="1" s="1"/>
  <c r="AT776" i="1" s="1" a="1"/>
  <c r="AB3787" i="1" a="1"/>
  <c r="AS3787" i="1" s="1"/>
  <c r="AT3787" i="1" s="1" a="1"/>
  <c r="AB1491" i="1" a="1"/>
  <c r="AS1491" i="1" s="1"/>
  <c r="AT1491" i="1" s="1" a="1"/>
  <c r="AB2913" i="1" a="1"/>
  <c r="AS2913" i="1" s="1"/>
  <c r="AT2913" i="1" s="1" a="1"/>
  <c r="AB31" i="1" a="1"/>
  <c r="AS31" i="1" s="1"/>
  <c r="AT31" i="1" s="1" a="1"/>
  <c r="AB3771" i="1" a="1"/>
  <c r="AS3771" i="1" s="1"/>
  <c r="AT3771" i="1" s="1" a="1"/>
  <c r="AB1459" i="1" a="1"/>
  <c r="AS1459" i="1" s="1"/>
  <c r="AT1459" i="1" s="1" a="1"/>
  <c r="AB2897" i="1" a="1"/>
  <c r="AS2897" i="1" s="1"/>
  <c r="AT2897" i="1" s="1" a="1"/>
  <c r="AB830" i="1" a="1"/>
  <c r="AS830" i="1" s="1"/>
  <c r="AT830" i="1" s="1" a="1"/>
  <c r="AB3518" i="1" a="1"/>
  <c r="AS3518" i="1" s="1"/>
  <c r="AT3518" i="1" s="1" a="1"/>
  <c r="AB2500" i="1" a="1"/>
  <c r="AS2500" i="1" s="1"/>
  <c r="AT2500" i="1" s="1" a="1"/>
  <c r="AB2149" i="1" a="1"/>
  <c r="AS2149" i="1" s="1"/>
  <c r="AT2149" i="1" s="1" a="1"/>
  <c r="AB1485" i="1" a="1"/>
  <c r="AS1485" i="1" s="1"/>
  <c r="AT1485" i="1" s="1" a="1"/>
  <c r="AB2990" i="1" a="1"/>
  <c r="AS2990" i="1" s="1"/>
  <c r="AT2990" i="1" s="1" a="1"/>
  <c r="AB4003" i="1" a="1"/>
  <c r="AS4003" i="1" s="1"/>
  <c r="AT4003" i="1" s="1" a="1"/>
  <c r="AB1188" i="1" a="1"/>
  <c r="AS1188" i="1" s="1"/>
  <c r="AT1188" i="1" s="1" a="1"/>
  <c r="AB429" i="1" a="1"/>
  <c r="AS429" i="1" s="1"/>
  <c r="AT429" i="1" s="1" a="1"/>
  <c r="AB2462" i="1" a="1"/>
  <c r="AS2462" i="1" s="1"/>
  <c r="AT2462" i="1" s="1" a="1"/>
  <c r="AB4274" i="1" a="1"/>
  <c r="AS4274" i="1" s="1"/>
  <c r="AT4274" i="1" s="1" a="1"/>
  <c r="AB1251" i="1" a="1"/>
  <c r="AS1251" i="1" s="1"/>
  <c r="AT1251" i="1" s="1" a="1"/>
  <c r="AB268" i="1" a="1"/>
  <c r="AS268" i="1" s="1"/>
  <c r="AT268" i="1" s="1" a="1"/>
  <c r="AB3965" i="1" a="1"/>
  <c r="AS3965" i="1" s="1"/>
  <c r="AT3965" i="1" s="1" a="1"/>
  <c r="AB3746" i="1" a="1"/>
  <c r="AS3746" i="1" s="1"/>
  <c r="AT3746" i="1" s="1" a="1"/>
  <c r="AB1794" i="1" a="1"/>
  <c r="AS1794" i="1" s="1"/>
  <c r="AT1794" i="1" s="1" a="1"/>
  <c r="AB3231" i="1" a="1"/>
  <c r="AS3231" i="1" s="1"/>
  <c r="AT3231" i="1" s="1" a="1"/>
  <c r="AB3437" i="1" a="1"/>
  <c r="AS3437" i="1" s="1"/>
  <c r="AT3437" i="1" s="1" a="1"/>
  <c r="AB4017" i="1" a="1"/>
  <c r="AS4017" i="1" s="1"/>
  <c r="AT4017" i="1" s="1" a="1"/>
  <c r="AB1857" i="1" a="1"/>
  <c r="AS1857" i="1" s="1"/>
  <c r="AT1857" i="1" s="1" a="1"/>
  <c r="AB1259" i="1" a="1"/>
  <c r="AS1259" i="1" s="1"/>
  <c r="AT1259" i="1" s="1" a="1"/>
  <c r="AB2909" i="1" a="1"/>
  <c r="AS2909" i="1" s="1"/>
  <c r="AT2909" i="1" s="1" a="1"/>
  <c r="AB4288" i="1" a="1"/>
  <c r="AS4288" i="1" s="1"/>
  <c r="AT4288" i="1" s="1" a="1"/>
  <c r="AB3315" i="1" a="1"/>
  <c r="AS3315" i="1" s="1"/>
  <c r="AT3315" i="1" s="1" a="1"/>
  <c r="AB2248" i="1" a="1"/>
  <c r="AS2248" i="1" s="1"/>
  <c r="AT2248" i="1" s="1" a="1"/>
  <c r="AB2381" i="1" a="1"/>
  <c r="AS2381" i="1" s="1"/>
  <c r="AT2381" i="1" s="1" a="1"/>
  <c r="AB3760" i="1" a="1"/>
  <c r="AS3760" i="1" s="1"/>
  <c r="AT3760" i="1" s="1" a="1"/>
  <c r="AB2787" i="1" a="1"/>
  <c r="AS2787" i="1" s="1"/>
  <c r="AT2787" i="1" s="1" a="1"/>
  <c r="AB1386" i="1" a="1"/>
  <c r="AS1386" i="1" s="1"/>
  <c r="AT1386" i="1" s="1" a="1"/>
  <c r="AB3884" i="1" a="1"/>
  <c r="AS3884" i="1" s="1"/>
  <c r="AT3884" i="1" s="1" a="1"/>
  <c r="AB1974" i="1" a="1"/>
  <c r="AS1974" i="1" s="1"/>
  <c r="AT1974" i="1" s="1" a="1"/>
  <c r="AB2259" i="1" a="1"/>
  <c r="AS2259" i="1" s="1"/>
  <c r="AT2259" i="1" s="1" a="1"/>
  <c r="AB330" i="1" a="1"/>
  <c r="AS330" i="1" s="1"/>
  <c r="AT330" i="1" s="1" a="1"/>
  <c r="AB3356" i="1" a="1"/>
  <c r="AS3356" i="1" s="1"/>
  <c r="AT3356" i="1" s="1" a="1"/>
  <c r="AB2005" i="1" a="1"/>
  <c r="AS2005" i="1" s="1"/>
  <c r="AT2005" i="1" s="1" a="1"/>
  <c r="AB3426" i="1" a="1"/>
  <c r="AS3426" i="1" s="1"/>
  <c r="AT3426" i="1" s="1" a="1"/>
  <c r="AB1097" i="1" a="1"/>
  <c r="AS1097" i="1" s="1"/>
  <c r="AT1097" i="1" s="1" a="1"/>
  <c r="AB2828" i="1" a="1"/>
  <c r="AS2828" i="1" s="1"/>
  <c r="AT2828" i="1" s="1" a="1"/>
  <c r="AB2301" i="1" a="1"/>
  <c r="AS2301" i="1" s="1"/>
  <c r="AT2301" i="1" s="1" a="1"/>
  <c r="AB2898" i="1" a="1"/>
  <c r="AS2898" i="1" s="1"/>
  <c r="AT2898" i="1" s="1" a="1"/>
  <c r="AB41" i="1" a="1"/>
  <c r="AS41" i="1" s="1"/>
  <c r="AT41" i="1" s="1" a="1"/>
  <c r="AB4331" i="1" a="1"/>
  <c r="AS4331" i="1" s="1"/>
  <c r="AT4331" i="1" s="1" a="1"/>
  <c r="AB1492" i="1" a="1"/>
  <c r="AS1492" i="1" s="1"/>
  <c r="AT1492" i="1" s="1" a="1"/>
  <c r="AB3457" i="1" a="1"/>
  <c r="AS3457" i="1" s="1"/>
  <c r="AT3457" i="1" s="1" a="1"/>
  <c r="AB808" i="1" a="1"/>
  <c r="AS808" i="1" s="1"/>
  <c r="AT808" i="1" s="1" a="1"/>
  <c r="AB3803" i="1" a="1"/>
  <c r="AS3803" i="1" s="1"/>
  <c r="AT3803" i="1" s="1" a="1"/>
  <c r="AB1523" i="1" a="1"/>
  <c r="AS1523" i="1" s="1"/>
  <c r="AT1523" i="1" s="1" a="1"/>
  <c r="AB2929" i="1" a="1"/>
  <c r="AS2929" i="1" s="1"/>
  <c r="AT2929" i="1" s="1" a="1"/>
  <c r="AB287" i="1" a="1"/>
  <c r="AS287" i="1" s="1"/>
  <c r="AT287" i="1" s="1" a="1"/>
  <c r="AB4074" i="1" a="1"/>
  <c r="AS4074" i="1" s="1"/>
  <c r="AT4074" i="1" s="1" a="1"/>
  <c r="AB2060" i="1" a="1"/>
  <c r="AS2060" i="1" s="1"/>
  <c r="AT2060" i="1" s="1" a="1"/>
  <c r="AB1947" i="1" a="1"/>
  <c r="AS1947" i="1" s="1"/>
  <c r="AT1947" i="1" s="1" a="1"/>
  <c r="AB359" i="1" a="1"/>
  <c r="AS359" i="1" s="1"/>
  <c r="AT359" i="1" s="1" a="1"/>
  <c r="AB4058" i="1" a="1"/>
  <c r="AS4058" i="1" s="1"/>
  <c r="AT4058" i="1" s="1" a="1"/>
  <c r="AB2034" i="1" a="1"/>
  <c r="AS2034" i="1" s="1"/>
  <c r="AT2034" i="1" s="1" a="1"/>
  <c r="AB1915" i="1" a="1"/>
  <c r="AS1915" i="1" s="1"/>
  <c r="AT1915" i="1" s="1" a="1"/>
  <c r="AB327" i="1" a="1"/>
  <c r="AS327" i="1" s="1"/>
  <c r="AT327" i="1" s="1" a="1"/>
  <c r="AB4329" i="1" a="1"/>
  <c r="AS4329" i="1" s="1"/>
  <c r="AT4329" i="1" s="1" a="1"/>
  <c r="AB978" i="1" a="1"/>
  <c r="AS978" i="1" s="1"/>
  <c r="AT978" i="1" s="1" a="1"/>
  <c r="AB3360" i="1" a="1"/>
  <c r="AS3360" i="1" s="1"/>
  <c r="AT3360" i="1" s="1" a="1"/>
  <c r="AB1542" i="1" a="1"/>
  <c r="AS1542" i="1" s="1"/>
  <c r="AT1542" i="1" s="1" a="1"/>
  <c r="AB3801" i="1" a="1"/>
  <c r="AS3801" i="1" s="1"/>
  <c r="AT3801" i="1" s="1" a="1"/>
  <c r="AB1009" i="1" a="1"/>
  <c r="AS1009" i="1" s="1"/>
  <c r="AT1009" i="1" s="1" a="1"/>
  <c r="AB2832" i="1" a="1"/>
  <c r="AS2832" i="1" s="1"/>
  <c r="AT2832" i="1" s="1" a="1"/>
  <c r="AB486" i="1" a="1"/>
  <c r="AS486" i="1" s="1"/>
  <c r="AT486" i="1" s="1" a="1"/>
  <c r="AB3273" i="1" a="1"/>
  <c r="AS3273" i="1" s="1"/>
  <c r="AT3273" i="1" s="1" a="1"/>
  <c r="AB3035" i="1" a="1"/>
  <c r="AS3035" i="1" s="1"/>
  <c r="AT3035" i="1" s="1" a="1"/>
  <c r="AB4175" i="1" a="1"/>
  <c r="AS4175" i="1" s="1"/>
  <c r="AT4175" i="1" s="1" a="1"/>
  <c r="AB3215" i="1" a="1"/>
  <c r="AS3215" i="1" s="1"/>
  <c r="AT3215" i="1" s="1" a="1"/>
  <c r="AB2745" i="1" a="1"/>
  <c r="AS2745" i="1" s="1"/>
  <c r="AT2745" i="1" s="1" a="1"/>
  <c r="AB2507" i="1" a="1"/>
  <c r="AS2507" i="1" s="1"/>
  <c r="AT2507" i="1" s="1" a="1"/>
  <c r="AB1527" i="1" a="1"/>
  <c r="AS1527" i="1" s="1"/>
  <c r="AT1527" i="1" s="1" a="1"/>
  <c r="AB197" i="1" a="1"/>
  <c r="AS197" i="1" s="1"/>
  <c r="AT197" i="1" s="1" a="1"/>
  <c r="AB4232" i="1" a="1"/>
  <c r="AS4232" i="1" s="1"/>
  <c r="AT4232" i="1" s="1" a="1"/>
  <c r="AB1872" i="1" a="1"/>
  <c r="AS1872" i="1" s="1"/>
  <c r="AT1872" i="1" s="1" a="1"/>
  <c r="AB438" i="1" a="1"/>
  <c r="AS438" i="1" s="1"/>
  <c r="AT438" i="1" s="1" a="1"/>
  <c r="AB3006" i="1" a="1"/>
  <c r="AS3006" i="1" s="1"/>
  <c r="AT3006" i="1" s="1" a="1"/>
  <c r="AB4019" i="1" a="1"/>
  <c r="AS4019" i="1" s="1"/>
  <c r="AT4019" i="1" s="1" a="1"/>
  <c r="AB1220" i="1" a="1"/>
  <c r="AS1220" i="1" s="1"/>
  <c r="AT1220" i="1" s="1" a="1"/>
  <c r="AB461" i="1" a="1"/>
  <c r="AS461" i="1" s="1"/>
  <c r="AT461" i="1" s="1" a="1"/>
  <c r="AB2478" i="1" a="1"/>
  <c r="AS2478" i="1" s="1"/>
  <c r="AT2478" i="1" s="1" a="1"/>
  <c r="AB4290" i="1" a="1"/>
  <c r="AS4290" i="1" s="1"/>
  <c r="AT4290" i="1" s="1" a="1"/>
  <c r="AB1283" i="1" a="1"/>
  <c r="AS1283" i="1" s="1"/>
  <c r="AT1283" i="1" s="1" a="1"/>
  <c r="AB300" i="1" a="1"/>
  <c r="AS300" i="1" s="1"/>
  <c r="AT300" i="1" s="1" a="1"/>
  <c r="AB3981" i="1" a="1"/>
  <c r="AS3981" i="1" s="1"/>
  <c r="AT3981" i="1" s="1" a="1"/>
  <c r="AB3762" i="1" a="1"/>
  <c r="AS3762" i="1" s="1"/>
  <c r="AT3762" i="1" s="1" a="1"/>
  <c r="AB1826" i="1" a="1"/>
  <c r="AS1826" i="1" s="1"/>
  <c r="AT1826" i="1" s="1" a="1"/>
  <c r="AB3615" i="1" a="1"/>
  <c r="AS3615" i="1" s="1"/>
  <c r="AT3615" i="1" s="1" a="1"/>
  <c r="AB3453" i="1" a="1"/>
  <c r="AS3453" i="1" s="1"/>
  <c r="AT3453" i="1" s="1" a="1"/>
  <c r="AB4033" i="1" a="1"/>
  <c r="AS4033" i="1" s="1"/>
  <c r="AT4033" i="1" s="1" a="1"/>
  <c r="AB1889" i="1" a="1"/>
  <c r="AS1889" i="1" s="1"/>
  <c r="AT1889" i="1" s="1" a="1"/>
  <c r="AB1291" i="1" a="1"/>
  <c r="AS1291" i="1" s="1"/>
  <c r="AT1291" i="1" s="1" a="1"/>
  <c r="AB2925" i="1" a="1"/>
  <c r="AS2925" i="1" s="1"/>
  <c r="AT2925" i="1" s="1" a="1"/>
  <c r="AB4304" i="1" a="1"/>
  <c r="AS4304" i="1" s="1"/>
  <c r="AT4304" i="1" s="1" a="1"/>
  <c r="AB3331" i="1" a="1"/>
  <c r="AS3331" i="1" s="1"/>
  <c r="AT3331" i="1" s="1" a="1"/>
  <c r="AB2264" i="1" a="1"/>
  <c r="AS2264" i="1" s="1"/>
  <c r="AT2264" i="1" s="1" a="1"/>
  <c r="AB2397" i="1" a="1"/>
  <c r="AS2397" i="1" s="1"/>
  <c r="AT2397" i="1" s="1" a="1"/>
  <c r="AB3776" i="1" a="1"/>
  <c r="AS3776" i="1" s="1"/>
  <c r="AT3776" i="1" s="1" a="1"/>
  <c r="AB2803" i="1" a="1"/>
  <c r="AS2803" i="1" s="1"/>
  <c r="AT2803" i="1" s="1" a="1"/>
  <c r="AB1418" i="1" a="1"/>
  <c r="AS1418" i="1" s="1"/>
  <c r="AT1418" i="1" s="1" a="1"/>
  <c r="AB3900" i="1" a="1"/>
  <c r="AS3900" i="1" s="1"/>
  <c r="AT3900" i="1" s="1" a="1"/>
  <c r="AB2006" i="1" a="1"/>
  <c r="AS2006" i="1" s="1"/>
  <c r="AT2006" i="1" s="1" a="1"/>
  <c r="AB2275" i="1" a="1"/>
  <c r="AS2275" i="1" s="1"/>
  <c r="AT2275" i="1" s="1" a="1"/>
  <c r="AB362" i="1" a="1"/>
  <c r="AS362" i="1" s="1"/>
  <c r="AT362" i="1" s="1" a="1"/>
  <c r="AB3372" i="1" a="1"/>
  <c r="AS3372" i="1" s="1"/>
  <c r="AT3372" i="1" s="1" a="1"/>
  <c r="AB2037" i="1" a="1"/>
  <c r="AS2037" i="1" s="1"/>
  <c r="AT2037" i="1" s="1" a="1"/>
  <c r="AB3442" i="1" a="1"/>
  <c r="AS3442" i="1" s="1"/>
  <c r="AT3442" i="1" s="1" a="1"/>
  <c r="AB1129" i="1" a="1"/>
  <c r="AS1129" i="1" s="1"/>
  <c r="AT1129" i="1" s="1" a="1"/>
  <c r="AB2844" i="1" a="1"/>
  <c r="AS2844" i="1" s="1"/>
  <c r="AT2844" i="1" s="1" a="1"/>
  <c r="AB981" i="1" a="1"/>
  <c r="AS981" i="1" s="1"/>
  <c r="AT981" i="1" s="1" a="1"/>
  <c r="AB2914" i="1" a="1"/>
  <c r="AS2914" i="1" s="1"/>
  <c r="AT2914" i="1" s="1" a="1"/>
  <c r="AB73" i="1" a="1"/>
  <c r="AS73" i="1" s="1"/>
  <c r="AT73" i="1" s="1" a="1"/>
  <c r="AB2316" i="1" a="1"/>
  <c r="AS2316" i="1" s="1"/>
  <c r="AT2316" i="1" s="1" a="1"/>
  <c r="AB1524" i="1" a="1"/>
  <c r="AS1524" i="1" s="1"/>
  <c r="AT1524" i="1" s="1" a="1"/>
  <c r="AB3473" i="1" a="1"/>
  <c r="AS3473" i="1" s="1"/>
  <c r="AT3473" i="1" s="1" a="1"/>
  <c r="AB840" i="1" a="1"/>
  <c r="AS840" i="1" s="1"/>
  <c r="AT840" i="1" s="1" a="1"/>
  <c r="AB3819" i="1" a="1"/>
  <c r="AS3819" i="1" s="1"/>
  <c r="AT3819" i="1" s="1" a="1"/>
  <c r="AB1555" i="1" a="1"/>
  <c r="AS1555" i="1" s="1"/>
  <c r="AT1555" i="1" s="1" a="1"/>
  <c r="AB2945" i="1" a="1"/>
  <c r="AS2945" i="1" s="1"/>
  <c r="AT2945" i="1" s="1" a="1"/>
  <c r="AB511" i="1" a="1"/>
  <c r="AS511" i="1" s="1"/>
  <c r="AT511" i="1" s="1" a="1"/>
  <c r="AB4090" i="1" a="1"/>
  <c r="AS4090" i="1" s="1"/>
  <c r="AT4090" i="1" s="1" a="1"/>
  <c r="AB2076" i="1" a="1"/>
  <c r="AS2076" i="1" s="1"/>
  <c r="AT2076" i="1" s="1" a="1"/>
  <c r="AB1979" i="1" a="1"/>
  <c r="AS1979" i="1" s="1"/>
  <c r="AT1979" i="1" s="1" a="1"/>
  <c r="AB391" i="1" a="1"/>
  <c r="AS391" i="1" s="1"/>
  <c r="AT391" i="1" s="1" a="1"/>
  <c r="AB3562" i="1" a="1"/>
  <c r="AS3562" i="1" s="1"/>
  <c r="AT3562" i="1" s="1" a="1"/>
  <c r="AB1042" i="1" a="1"/>
  <c r="AS1042" i="1" s="1"/>
  <c r="AT1042" i="1" s="1" a="1"/>
  <c r="AB3392" i="1" a="1"/>
  <c r="AS3392" i="1" s="1"/>
  <c r="AT3392" i="1" s="1" a="1"/>
  <c r="AB1606" i="1" a="1"/>
  <c r="AS1606" i="1" s="1"/>
  <c r="AT1606" i="1" s="1" a="1"/>
  <c r="AB3546" i="1" a="1"/>
  <c r="AS3546" i="1" s="1"/>
  <c r="AT3546" i="1" s="1" a="1"/>
  <c r="AB1010" i="1" a="1"/>
  <c r="AS1010" i="1" s="1"/>
  <c r="AT1010" i="1" s="1" a="1"/>
  <c r="AB3376" i="1" a="1"/>
  <c r="AS3376" i="1" s="1"/>
  <c r="AT3376" i="1" s="1" a="1"/>
  <c r="AB1574" i="1" a="1"/>
  <c r="AS1574" i="1" s="1"/>
  <c r="AT1574" i="1" s="1" a="1"/>
  <c r="AB3817" i="1" a="1"/>
  <c r="AS3817" i="1" s="1"/>
  <c r="AT3817" i="1" s="1" a="1"/>
  <c r="AB1041" i="1" a="1"/>
  <c r="AS1041" i="1" s="1"/>
  <c r="AT1041" i="1" s="1" a="1"/>
  <c r="AB2848" i="1" a="1"/>
  <c r="AS2848" i="1" s="1"/>
  <c r="AT2848" i="1" s="1" a="1"/>
  <c r="AB518" i="1" a="1"/>
  <c r="AS518" i="1" s="1"/>
  <c r="AT518" i="1" s="1" a="1"/>
  <c r="AB3289" i="1" a="1"/>
  <c r="AS3289" i="1" s="1"/>
  <c r="AT3289" i="1" s="1" a="1"/>
  <c r="AB3051" i="1" a="1"/>
  <c r="AS3051" i="1" s="1"/>
  <c r="AT3051" i="1" s="1" a="1"/>
  <c r="AB4191" i="1" a="1"/>
  <c r="AS4191" i="1" s="1"/>
  <c r="AT4191" i="1" s="1" a="1"/>
  <c r="AB3631" i="1" a="1"/>
  <c r="AS3631" i="1" s="1"/>
  <c r="AT3631" i="1" s="1" a="1"/>
  <c r="AB2761" i="1" a="1"/>
  <c r="AS2761" i="1" s="1"/>
  <c r="AT2761" i="1" s="1" a="1"/>
  <c r="AB2523" i="1" a="1"/>
  <c r="AS2523" i="1" s="1"/>
  <c r="AT2523" i="1" s="1" a="1"/>
  <c r="AB1559" i="1" a="1"/>
  <c r="AS1559" i="1" s="1"/>
  <c r="AT1559" i="1" s="1" a="1"/>
  <c r="AB229" i="1" a="1"/>
  <c r="AS229" i="1" s="1"/>
  <c r="AT229" i="1" s="1" a="1"/>
  <c r="AB4264" i="1" a="1"/>
  <c r="AS4264" i="1" s="1"/>
  <c r="AT4264" i="1" s="1" a="1"/>
  <c r="AB1936" i="1" a="1"/>
  <c r="AS1936" i="1" s="1"/>
  <c r="AT1936" i="1" s="1" a="1"/>
  <c r="AB502" i="1" a="1"/>
  <c r="AS502" i="1" s="1"/>
  <c r="AT502" i="1" s="1" a="1"/>
  <c r="AB2287" i="1" a="1"/>
  <c r="AS2287" i="1" s="1"/>
  <c r="AT2287" i="1" s="1" a="1"/>
  <c r="AB3720" i="1" a="1"/>
  <c r="AS3720" i="1" s="1"/>
  <c r="AT3720" i="1" s="1" a="1"/>
  <c r="AB3482" i="1" a="1"/>
  <c r="AS3482" i="1" s="1"/>
  <c r="AT3482" i="1" s="1" a="1"/>
  <c r="AB2575" i="1" a="1"/>
  <c r="AS2575" i="1" s="1"/>
  <c r="AT2575" i="1" s="1" a="1"/>
  <c r="AB68" i="1" a="1"/>
  <c r="AS68" i="1" s="1"/>
  <c r="AT68" i="1" s="1" a="1"/>
  <c r="AB3991" i="1" a="1"/>
  <c r="AS3991" i="1" s="1"/>
  <c r="AT3991" i="1" s="1" a="1"/>
  <c r="AB2954" i="1" a="1"/>
  <c r="AS2954" i="1" s="1"/>
  <c r="AT2954" i="1" s="1" a="1"/>
  <c r="AB181" i="1" a="1"/>
  <c r="AS181" i="1" s="1"/>
  <c r="AT181" i="1" s="1" a="1"/>
  <c r="AB483" i="1" a="1"/>
  <c r="AS483" i="1" s="1"/>
  <c r="AT483" i="1" s="1" a="1"/>
  <c r="AB3463" i="1" a="1"/>
  <c r="AS3463" i="1" s="1"/>
  <c r="AT3463" i="1" s="1" a="1"/>
  <c r="AB2281" i="1" a="1"/>
  <c r="AS2281" i="1" s="1"/>
  <c r="AT2281" i="1" s="1" a="1"/>
  <c r="AB692" i="1" a="1"/>
  <c r="AS692" i="1" s="1"/>
  <c r="AT692" i="1" s="1" a="1"/>
  <c r="AB2975" i="1" a="1"/>
  <c r="AS2975" i="1" s="1"/>
  <c r="AT2975" i="1" s="1" a="1"/>
  <c r="AB2935" i="1" a="1"/>
  <c r="AS2935" i="1" s="1"/>
  <c r="AT2935" i="1" s="1" a="1"/>
  <c r="AB1452" i="1" a="1"/>
  <c r="AS1452" i="1" s="1"/>
  <c r="AT1452" i="1" s="1" a="1"/>
  <c r="AB538" i="1" a="1"/>
  <c r="AS538" i="1" s="1"/>
  <c r="AT538" i="1" s="1" a="1"/>
  <c r="AB226" i="1" a="1"/>
  <c r="AS226" i="1" s="1"/>
  <c r="AT226" i="1" s="1" a="1"/>
  <c r="AB2407" i="1" a="1"/>
  <c r="AS2407" i="1" s="1"/>
  <c r="AT2407" i="1" s="1" a="1"/>
  <c r="AB3144" i="1" a="1"/>
  <c r="AS3144" i="1" s="1"/>
  <c r="AT3144" i="1" s="1" a="1"/>
  <c r="AB307" i="1" a="1"/>
  <c r="AS307" i="1" s="1"/>
  <c r="AT307" i="1" s="1" a="1"/>
  <c r="AB545" i="1" a="1"/>
  <c r="AS545" i="1" s="1"/>
  <c r="AT545" i="1" s="1" a="1"/>
  <c r="AB3910" i="1" a="1"/>
  <c r="AS3910" i="1" s="1"/>
  <c r="AT3910" i="1" s="1" a="1"/>
  <c r="AB2616" i="1" a="1"/>
  <c r="AS2616" i="1" s="1"/>
  <c r="AT2616" i="1" s="1" a="1"/>
  <c r="AB2767" i="1" a="1"/>
  <c r="AS2767" i="1" s="1"/>
  <c r="AT2767" i="1" s="1" a="1"/>
  <c r="AB1056" i="1" a="1"/>
  <c r="AS1056" i="1" s="1"/>
  <c r="AT1056" i="1" s="1" a="1"/>
  <c r="AB4165" i="1" a="1"/>
  <c r="AS4165" i="1" s="1"/>
  <c r="AT4165" i="1" s="1" a="1"/>
  <c r="AB1321" i="1" a="1"/>
  <c r="AS1321" i="1" s="1"/>
  <c r="AT1321" i="1" s="1" a="1"/>
  <c r="AB274" i="1" a="1"/>
  <c r="AS274" i="1" s="1"/>
  <c r="AT274" i="1" s="1" a="1"/>
  <c r="AB1759" i="1" a="1"/>
  <c r="AS1759" i="1" s="1"/>
  <c r="AT1759" i="1" s="1" a="1"/>
  <c r="AB3637" i="1" a="1"/>
  <c r="AS3637" i="1" s="1"/>
  <c r="AT3637" i="1" s="1" a="1"/>
  <c r="AB1640" i="1" a="1"/>
  <c r="AS1640" i="1" s="1"/>
  <c r="AT1640" i="1" s="1" a="1"/>
  <c r="AB913" i="1" a="1"/>
  <c r="AS913" i="1" s="1"/>
  <c r="AT913" i="1" s="1" a="1"/>
  <c r="AB2434" i="1" a="1"/>
  <c r="AS2434" i="1" s="1"/>
  <c r="AT2434" i="1" s="1" a="1"/>
  <c r="AB3109" i="1" a="1"/>
  <c r="AS3109" i="1" s="1"/>
  <c r="AT3109" i="1" s="1" a="1"/>
  <c r="AB1415" i="1" a="1"/>
  <c r="AS1415" i="1" s="1"/>
  <c r="AT1415" i="1" s="1" a="1"/>
  <c r="AB1017" i="1" a="1"/>
  <c r="AS1017" i="1" s="1"/>
  <c r="AT1017" i="1" s="1" a="1"/>
  <c r="AB1758" i="1" a="1"/>
  <c r="AS1758" i="1" s="1"/>
  <c r="AT1758" i="1" s="1" a="1"/>
  <c r="AB2581" i="1" a="1"/>
  <c r="AS2581" i="1" s="1"/>
  <c r="AT2581" i="1" s="1" a="1"/>
  <c r="AB3254" i="1" a="1"/>
  <c r="AS3254" i="1" s="1"/>
  <c r="AT3254" i="1" s="1" a="1"/>
  <c r="AB46" i="1" a="1"/>
  <c r="AS46" i="1" s="1"/>
  <c r="AT46" i="1" s="1" a="1"/>
  <c r="AB2045" i="1" a="1"/>
  <c r="AS2045" i="1" s="1"/>
  <c r="AT2045" i="1" s="1" a="1"/>
  <c r="AB4084" i="1" a="1"/>
  <c r="AS4084" i="1" s="1"/>
  <c r="AT4084" i="1" s="1" a="1"/>
  <c r="AB2726" i="1" a="1"/>
  <c r="AS2726" i="1" s="1"/>
  <c r="AT2726" i="1" s="1" a="1"/>
  <c r="AB1007" i="1" a="1"/>
  <c r="AS1007" i="1" s="1"/>
  <c r="AT1007" i="1" s="1" a="1"/>
  <c r="AB989" i="1" a="1"/>
  <c r="AS989" i="1" s="1"/>
  <c r="AT989" i="1" s="1" a="1"/>
  <c r="AB3540" i="1" a="1"/>
  <c r="AS3540" i="1" s="1"/>
  <c r="AT3540" i="1" s="1" a="1"/>
  <c r="AB2182" i="1" a="1"/>
  <c r="AS2182" i="1" s="1"/>
  <c r="AT2182" i="1" s="1" a="1"/>
  <c r="AB2058" i="1" a="1"/>
  <c r="AS2058" i="1" s="1"/>
  <c r="AT2058" i="1" s="1" a="1"/>
  <c r="AB4028" i="1" a="1"/>
  <c r="AS4028" i="1" s="1"/>
  <c r="AT4028" i="1" s="1" a="1"/>
  <c r="AK3717" i="1" a="1"/>
  <c r="AK2847" i="1" a="1"/>
  <c r="AK3162" i="1" a="1"/>
  <c r="AB4006" i="1" a="1"/>
  <c r="AS4006" i="1" s="1"/>
  <c r="AT4006" i="1" s="1" a="1"/>
  <c r="AK3189" i="1" a="1"/>
  <c r="AK2159" i="1" a="1"/>
  <c r="AK2634" i="1" a="1"/>
  <c r="AB2494" i="1" a="1"/>
  <c r="AS2494" i="1" s="1"/>
  <c r="AT2494" i="1" s="1" a="1"/>
  <c r="AB4306" i="1" a="1"/>
  <c r="AS4306" i="1" s="1"/>
  <c r="AT4306" i="1" s="1" a="1"/>
  <c r="AB1315" i="1" a="1"/>
  <c r="AS1315" i="1" s="1"/>
  <c r="AT1315" i="1" s="1" a="1"/>
  <c r="AB332" i="1" a="1"/>
  <c r="AS332" i="1" s="1"/>
  <c r="AT332" i="1" s="1" a="1"/>
  <c r="AB3997" i="1" a="1"/>
  <c r="AS3997" i="1" s="1"/>
  <c r="AT3997" i="1" s="1" a="1"/>
  <c r="AB3778" i="1" a="1"/>
  <c r="AS3778" i="1" s="1"/>
  <c r="AT3778" i="1" s="1" a="1"/>
  <c r="AB1858" i="1" a="1"/>
  <c r="AS1858" i="1" s="1"/>
  <c r="AT1858" i="1" s="1" a="1"/>
  <c r="AB697" i="1" a="1"/>
  <c r="AS697" i="1" s="1"/>
  <c r="AT697" i="1" s="1" a="1"/>
  <c r="AB3469" i="1" a="1"/>
  <c r="AS3469" i="1" s="1"/>
  <c r="AT3469" i="1" s="1" a="1"/>
  <c r="AB4049" i="1" a="1"/>
  <c r="AS4049" i="1" s="1"/>
  <c r="AT4049" i="1" s="1" a="1"/>
  <c r="AB1921" i="1" a="1"/>
  <c r="AS1921" i="1" s="1"/>
  <c r="AT1921" i="1" s="1" a="1"/>
  <c r="AB1355" i="1" a="1"/>
  <c r="AS1355" i="1" s="1"/>
  <c r="AT1355" i="1" s="1" a="1"/>
  <c r="AB2941" i="1" a="1"/>
  <c r="AS2941" i="1" s="1"/>
  <c r="AT2941" i="1" s="1" a="1"/>
  <c r="AB4320" i="1" a="1"/>
  <c r="AS4320" i="1" s="1"/>
  <c r="AT4320" i="1" s="1" a="1"/>
  <c r="AB3347" i="1" a="1"/>
  <c r="AS3347" i="1" s="1"/>
  <c r="AT3347" i="1" s="1" a="1"/>
  <c r="AB2280" i="1" a="1"/>
  <c r="AS2280" i="1" s="1"/>
  <c r="AT2280" i="1" s="1" a="1"/>
  <c r="AB2413" i="1" a="1"/>
  <c r="AS2413" i="1" s="1"/>
  <c r="AT2413" i="1" s="1" a="1"/>
  <c r="AB3792" i="1" a="1"/>
  <c r="AS3792" i="1" s="1"/>
  <c r="AT3792" i="1" s="1" a="1"/>
  <c r="AB2819" i="1" a="1"/>
  <c r="AS2819" i="1" s="1"/>
  <c r="AT2819" i="1" s="1" a="1"/>
  <c r="AB1450" i="1" a="1"/>
  <c r="AS1450" i="1" s="1"/>
  <c r="AT1450" i="1" s="1" a="1"/>
  <c r="AB3916" i="1" a="1"/>
  <c r="AS3916" i="1" s="1"/>
  <c r="AT3916" i="1" s="1" a="1"/>
  <c r="AB2038" i="1" a="1"/>
  <c r="AS2038" i="1" s="1"/>
  <c r="AT2038" i="1" s="1" a="1"/>
  <c r="AB2291" i="1" a="1"/>
  <c r="AS2291" i="1" s="1"/>
  <c r="AT2291" i="1" s="1" a="1"/>
  <c r="AB394" i="1" a="1"/>
  <c r="AS394" i="1" s="1"/>
  <c r="AT394" i="1" s="1" a="1"/>
  <c r="AB3388" i="1" a="1"/>
  <c r="AS3388" i="1" s="1"/>
  <c r="AT3388" i="1" s="1" a="1"/>
  <c r="AB982" i="1" a="1"/>
  <c r="AS982" i="1" s="1"/>
  <c r="AT982" i="1" s="1" a="1"/>
  <c r="AB3458" i="1" a="1"/>
  <c r="AS3458" i="1" s="1"/>
  <c r="AT3458" i="1" s="1" a="1"/>
  <c r="AB1161" i="1" a="1"/>
  <c r="AS1161" i="1" s="1"/>
  <c r="AT1161" i="1" s="1" a="1"/>
  <c r="AB2860" i="1" a="1"/>
  <c r="AS2860" i="1" s="1"/>
  <c r="AT2860" i="1" s="1" a="1"/>
  <c r="AB1013" i="1" a="1"/>
  <c r="AS1013" i="1" s="1"/>
  <c r="AT1013" i="1" s="1" a="1"/>
  <c r="AB2930" i="1" a="1"/>
  <c r="AS2930" i="1" s="1"/>
  <c r="AT2930" i="1" s="1" a="1"/>
  <c r="AB105" i="1" a="1"/>
  <c r="AS105" i="1" s="1"/>
  <c r="AT105" i="1" s="1" a="1"/>
  <c r="AB2332" i="1" a="1"/>
  <c r="AS2332" i="1" s="1"/>
  <c r="AT2332" i="1" s="1" a="1"/>
  <c r="AB1556" i="1" a="1"/>
  <c r="AS1556" i="1" s="1"/>
  <c r="AT1556" i="1" s="1" a="1"/>
  <c r="AB3489" i="1" a="1"/>
  <c r="AS3489" i="1" s="1"/>
  <c r="AT3489" i="1" s="1" a="1"/>
  <c r="AB872" i="1" a="1"/>
  <c r="AS872" i="1" s="1"/>
  <c r="AT872" i="1" s="1" a="1"/>
  <c r="AB3835" i="1" a="1"/>
  <c r="AS3835" i="1" s="1"/>
  <c r="AT3835" i="1" s="1" a="1"/>
  <c r="AB1587" i="1" a="1"/>
  <c r="AS1587" i="1" s="1"/>
  <c r="AT1587" i="1" s="1" a="1"/>
  <c r="AB2961" i="1" a="1"/>
  <c r="AS2961" i="1" s="1"/>
  <c r="AT2961" i="1" s="1" a="1"/>
  <c r="AB767" i="1" a="1"/>
  <c r="AS767" i="1" s="1"/>
  <c r="AT767" i="1" s="1" a="1"/>
  <c r="AB4106" i="1" a="1"/>
  <c r="AS4106" i="1" s="1"/>
  <c r="AT4106" i="1" s="1" a="1"/>
  <c r="AB2092" i="1" a="1"/>
  <c r="AS2092" i="1" s="1"/>
  <c r="AT2092" i="1" s="1" a="1"/>
  <c r="AB2011" i="1" a="1"/>
  <c r="AS2011" i="1" s="1"/>
  <c r="AT2011" i="1" s="1" a="1"/>
  <c r="AB423" i="1" a="1"/>
  <c r="AS423" i="1" s="1"/>
  <c r="AT423" i="1" s="1" a="1"/>
  <c r="AB3578" i="1" a="1"/>
  <c r="AS3578" i="1" s="1"/>
  <c r="AT3578" i="1" s="1" a="1"/>
  <c r="AB1074" i="1" a="1"/>
  <c r="AS1074" i="1" s="1"/>
  <c r="AT1074" i="1" s="1" a="1"/>
  <c r="AB3408" i="1" a="1"/>
  <c r="AS3408" i="1" s="1"/>
  <c r="AT3408" i="1" s="1" a="1"/>
  <c r="AB1638" i="1" a="1"/>
  <c r="AS1638" i="1" s="1"/>
  <c r="AT1638" i="1" s="1" a="1"/>
  <c r="AB3849" i="1" a="1"/>
  <c r="AS3849" i="1" s="1"/>
  <c r="AT3849" i="1" s="1" a="1"/>
  <c r="AB1105" i="1" a="1"/>
  <c r="AS1105" i="1" s="1"/>
  <c r="AT1105" i="1" s="1" a="1"/>
  <c r="AB2880" i="1" a="1"/>
  <c r="AS2880" i="1" s="1"/>
  <c r="AT2880" i="1" s="1" a="1"/>
  <c r="AB582" i="1" a="1"/>
  <c r="AS582" i="1" s="1"/>
  <c r="AT582" i="1" s="1" a="1"/>
  <c r="AB3833" i="1" a="1"/>
  <c r="AS3833" i="1" s="1"/>
  <c r="AT3833" i="1" s="1" a="1"/>
  <c r="AB1073" i="1" a="1"/>
  <c r="AS1073" i="1" s="1"/>
  <c r="AT1073" i="1" s="1" a="1"/>
  <c r="AB2864" i="1" a="1"/>
  <c r="AS2864" i="1" s="1"/>
  <c r="AT2864" i="1" s="1" a="1"/>
  <c r="AB550" i="1" a="1"/>
  <c r="AS550" i="1" s="1"/>
  <c r="AT550" i="1" s="1" a="1"/>
  <c r="AB3305" i="1" a="1"/>
  <c r="AS3305" i="1" s="1"/>
  <c r="AT3305" i="1" s="1" a="1"/>
  <c r="AB3067" i="1" a="1"/>
  <c r="AS3067" i="1" s="1"/>
  <c r="AT3067" i="1" s="1" a="1"/>
  <c r="AB4207" i="1" a="1"/>
  <c r="AS4207" i="1" s="1"/>
  <c r="AT4207" i="1" s="1" a="1"/>
  <c r="AB25" i="1" a="1"/>
  <c r="AS25" i="1" s="1"/>
  <c r="AT25" i="1" s="1" a="1"/>
  <c r="AB2777" i="1" a="1"/>
  <c r="AS2777" i="1" s="1"/>
  <c r="AT2777" i="1" s="1" a="1"/>
  <c r="AB2539" i="1" a="1"/>
  <c r="AS2539" i="1" s="1"/>
  <c r="AT2539" i="1" s="1" a="1"/>
  <c r="AB1591" i="1" a="1"/>
  <c r="AS1591" i="1" s="1"/>
  <c r="AT1591" i="1" s="1" a="1"/>
  <c r="AB261" i="1" a="1"/>
  <c r="AS261" i="1" s="1"/>
  <c r="AT261" i="1" s="1" a="1"/>
  <c r="AB4280" i="1" a="1"/>
  <c r="AS4280" i="1" s="1"/>
  <c r="AT4280" i="1" s="1" a="1"/>
  <c r="AB1968" i="1" a="1"/>
  <c r="AS1968" i="1" s="1"/>
  <c r="AT1968" i="1" s="1" a="1"/>
  <c r="AB534" i="1" a="1"/>
  <c r="AS534" i="1" s="1"/>
  <c r="AT534" i="1" s="1" a="1"/>
  <c r="AB2447" i="1" a="1"/>
  <c r="AS2447" i="1" s="1"/>
  <c r="AT2447" i="1" s="1" a="1"/>
  <c r="AB3752" i="1" a="1"/>
  <c r="AS3752" i="1" s="1"/>
  <c r="AT3752" i="1" s="1" a="1"/>
  <c r="AB3514" i="1" a="1"/>
  <c r="AS3514" i="1" s="1"/>
  <c r="AT3514" i="1" s="1" a="1"/>
  <c r="AB2895" i="1" a="1"/>
  <c r="AS2895" i="1" s="1"/>
  <c r="AT2895" i="1" s="1" a="1"/>
  <c r="AB132" i="1" a="1"/>
  <c r="AS132" i="1" s="1"/>
  <c r="AT132" i="1" s="1" a="1"/>
  <c r="AB4007" i="1" a="1"/>
  <c r="AS4007" i="1" s="1"/>
  <c r="AT4007" i="1" s="1" a="1"/>
  <c r="AB2970" i="1" a="1"/>
  <c r="AS2970" i="1" s="1"/>
  <c r="AT2970" i="1" s="1" a="1"/>
  <c r="AB213" i="1" a="1"/>
  <c r="AS213" i="1" s="1"/>
  <c r="AT213" i="1" s="1" a="1"/>
  <c r="AB515" i="1" a="1"/>
  <c r="AS515" i="1" s="1"/>
  <c r="AT515" i="1" s="1" a="1"/>
  <c r="AB3479" i="1" a="1"/>
  <c r="AS3479" i="1" s="1"/>
  <c r="AT3479" i="1" s="1" a="1"/>
  <c r="AB2297" i="1" a="1"/>
  <c r="AS2297" i="1" s="1"/>
  <c r="AT2297" i="1" s="1" a="1"/>
  <c r="AB724" i="1" a="1"/>
  <c r="AS724" i="1" s="1"/>
  <c r="AT724" i="1" s="1" a="1"/>
  <c r="AB3103" i="1" a="1"/>
  <c r="AS3103" i="1" s="1"/>
  <c r="AT3103" i="1" s="1" a="1"/>
  <c r="AB2951" i="1" a="1"/>
  <c r="AS2951" i="1" s="1"/>
  <c r="AT2951" i="1" s="1" a="1"/>
  <c r="AB1484" i="1" a="1"/>
  <c r="AS1484" i="1" s="1"/>
  <c r="AT1484" i="1" s="1" a="1"/>
  <c r="AB445" i="1" a="1"/>
  <c r="AS445" i="1" s="1"/>
  <c r="AT445" i="1" s="1" a="1"/>
  <c r="AB258" i="1" a="1"/>
  <c r="AS258" i="1" s="1"/>
  <c r="AT258" i="1" s="1" a="1"/>
  <c r="AB2423" i="1" a="1"/>
  <c r="AS2423" i="1" s="1"/>
  <c r="AT2423" i="1" s="1" a="1"/>
  <c r="AB3160" i="1" a="1"/>
  <c r="AS3160" i="1" s="1"/>
  <c r="AT3160" i="1" s="1" a="1"/>
  <c r="AB339" i="1" a="1"/>
  <c r="AS339" i="1" s="1"/>
  <c r="AT339" i="1" s="1" a="1"/>
  <c r="AB577" i="1" a="1"/>
  <c r="AS577" i="1" s="1"/>
  <c r="AT577" i="1" s="1" a="1"/>
  <c r="AB3926" i="1" a="1"/>
  <c r="AS3926" i="1" s="1"/>
  <c r="AT3926" i="1" s="1" a="1"/>
  <c r="AB2632" i="1" a="1"/>
  <c r="AS2632" i="1" s="1"/>
  <c r="AT2632" i="1" s="1" a="1"/>
  <c r="AB2879" i="1" a="1"/>
  <c r="AS2879" i="1" s="1"/>
  <c r="AT2879" i="1" s="1" a="1"/>
  <c r="AB1088" i="1" a="1"/>
  <c r="AS1088" i="1" s="1"/>
  <c r="AT1088" i="1" s="1" a="1"/>
  <c r="AB4181" i="1" a="1"/>
  <c r="AS4181" i="1" s="1"/>
  <c r="AT4181" i="1" s="1" a="1"/>
  <c r="AB1353" i="1" a="1"/>
  <c r="AS1353" i="1" s="1"/>
  <c r="AT1353" i="1" s="1" a="1"/>
  <c r="AB306" i="1" a="1"/>
  <c r="AS306" i="1" s="1"/>
  <c r="AT306" i="1" s="1" a="1"/>
  <c r="AB1791" i="1" a="1"/>
  <c r="AS1791" i="1" s="1"/>
  <c r="AT1791" i="1" s="1" a="1"/>
  <c r="AB3653" i="1" a="1"/>
  <c r="AS3653" i="1" s="1"/>
  <c r="AT3653" i="1" s="1" a="1"/>
  <c r="AB1672" i="1" a="1"/>
  <c r="AS1672" i="1" s="1"/>
  <c r="AT1672" i="1" s="1" a="1"/>
  <c r="AB945" i="1" a="1"/>
  <c r="AS945" i="1" s="1"/>
  <c r="AT945" i="1" s="1" a="1"/>
  <c r="AB312" i="1" a="1"/>
  <c r="AS312" i="1" s="1"/>
  <c r="AT312" i="1" s="1" a="1"/>
  <c r="AB3125" i="1" a="1"/>
  <c r="AS3125" i="1" s="1"/>
  <c r="AT3125" i="1" s="1" a="1"/>
  <c r="AB1447" i="1" a="1"/>
  <c r="AS1447" i="1" s="1"/>
  <c r="AT1447" i="1" s="1" a="1"/>
  <c r="AB250" i="1" a="1"/>
  <c r="AS250" i="1" s="1"/>
  <c r="AT250" i="1" s="1" a="1"/>
  <c r="AB1790" i="1" a="1"/>
  <c r="AS1790" i="1" s="1"/>
  <c r="AT1790" i="1" s="1" a="1"/>
  <c r="AB2597" i="1" a="1"/>
  <c r="AS2597" i="1" s="1"/>
  <c r="AT2597" i="1" s="1" a="1"/>
  <c r="AB3270" i="1" a="1"/>
  <c r="AS3270" i="1" s="1"/>
  <c r="AT3270" i="1" s="1" a="1"/>
  <c r="AB302" i="1" a="1"/>
  <c r="AS302" i="1" s="1"/>
  <c r="AT302" i="1" s="1" a="1"/>
  <c r="AB3695" i="1" a="1"/>
  <c r="AS3695" i="1" s="1"/>
  <c r="AT3695" i="1" s="1" a="1"/>
  <c r="AB4100" i="1" a="1"/>
  <c r="AS4100" i="1" s="1"/>
  <c r="AT4100" i="1" s="1" a="1"/>
  <c r="AB2742" i="1" a="1"/>
  <c r="AS2742" i="1" s="1"/>
  <c r="AT2742" i="1" s="1" a="1"/>
  <c r="AB1039" i="1" a="1"/>
  <c r="AS1039" i="1" s="1"/>
  <c r="AT1039" i="1" s="1" a="1"/>
  <c r="AB1021" i="1" a="1"/>
  <c r="AS1021" i="1" s="1"/>
  <c r="AT1021" i="1" s="1" a="1"/>
  <c r="AB3572" i="1" a="1"/>
  <c r="AS3572" i="1" s="1"/>
  <c r="AT3572" i="1" s="1" a="1"/>
  <c r="AB2214" i="1" a="1"/>
  <c r="AS2214" i="1" s="1"/>
  <c r="AT2214" i="1" s="1" a="1"/>
  <c r="AB2090" i="1" a="1"/>
  <c r="AS2090" i="1" s="1"/>
  <c r="AT2090" i="1" s="1" a="1"/>
  <c r="AB4046" i="1" a="1"/>
  <c r="AS4046" i="1" s="1"/>
  <c r="AT4046" i="1" s="1" a="1"/>
  <c r="AB3028" i="1" a="1"/>
  <c r="AS3028" i="1" s="1"/>
  <c r="AT3028" i="1" s="1" a="1"/>
  <c r="AB1701" i="1" a="1"/>
  <c r="AS1701" i="1" s="1"/>
  <c r="AT1701" i="1" s="1" a="1"/>
  <c r="AB1038" i="1" a="1"/>
  <c r="AS1038" i="1" s="1"/>
  <c r="AT1038" i="1" s="1" a="1"/>
  <c r="AB4326" i="1" a="1"/>
  <c r="AS4326" i="1" s="1"/>
  <c r="AT4326" i="1" s="1" a="1"/>
  <c r="AK3205" i="1" a="1"/>
  <c r="AK2223" i="1" a="1"/>
  <c r="AK2650" i="1" a="1"/>
  <c r="AB1622" i="1" a="1"/>
  <c r="AS1622" i="1" s="1"/>
  <c r="AT1622" i="1" s="1" a="1"/>
  <c r="AK2661" i="1" a="1"/>
  <c r="AK1567" i="1" a="1"/>
  <c r="AK4297" i="1" a="1"/>
  <c r="AB4013" i="1" a="1"/>
  <c r="AS4013" i="1" s="1"/>
  <c r="AT4013" i="1" s="1" a="1"/>
  <c r="AB3794" i="1" a="1"/>
  <c r="AS3794" i="1" s="1"/>
  <c r="AT3794" i="1" s="1" a="1"/>
  <c r="AB1890" i="1" a="1"/>
  <c r="AS1890" i="1" s="1"/>
  <c r="AT1890" i="1" s="1" a="1"/>
  <c r="AB442" i="1" a="1"/>
  <c r="AS442" i="1" s="1"/>
  <c r="AT442" i="1" s="1" a="1"/>
  <c r="AB3485" i="1" a="1"/>
  <c r="AS3485" i="1" s="1"/>
  <c r="AT3485" i="1" s="1" a="1"/>
  <c r="AB4065" i="1" a="1"/>
  <c r="AS4065" i="1" s="1"/>
  <c r="AT4065" i="1" s="1" a="1"/>
  <c r="AB1953" i="1" a="1"/>
  <c r="AS1953" i="1" s="1"/>
  <c r="AT1953" i="1" s="1" a="1"/>
  <c r="AB1387" i="1" a="1"/>
  <c r="AS1387" i="1" s="1"/>
  <c r="AT1387" i="1" s="1" a="1"/>
  <c r="AB2957" i="1" a="1"/>
  <c r="AS2957" i="1" s="1"/>
  <c r="AT2957" i="1" s="1" a="1"/>
  <c r="AB3537" i="1" a="1"/>
  <c r="AS3537" i="1" s="1"/>
  <c r="AT3537" i="1" s="1" a="1"/>
  <c r="AB3363" i="1" a="1"/>
  <c r="AS3363" i="1" s="1"/>
  <c r="AT3363" i="1" s="1" a="1"/>
  <c r="AB2296" i="1" a="1"/>
  <c r="AS2296" i="1" s="1"/>
  <c r="AT2296" i="1" s="1" a="1"/>
  <c r="AB2429" i="1" a="1"/>
  <c r="AS2429" i="1" s="1"/>
  <c r="AT2429" i="1" s="1" a="1"/>
  <c r="AB3808" i="1" a="1"/>
  <c r="AS3808" i="1" s="1"/>
  <c r="AT3808" i="1" s="1" a="1"/>
  <c r="AB2835" i="1" a="1"/>
  <c r="AS2835" i="1" s="1"/>
  <c r="AT2835" i="1" s="1" a="1"/>
  <c r="AB1482" i="1" a="1"/>
  <c r="AS1482" i="1" s="1"/>
  <c r="AT1482" i="1" s="1" a="1"/>
  <c r="AB3932" i="1" a="1"/>
  <c r="AS3932" i="1" s="1"/>
  <c r="AT3932" i="1" s="1" a="1"/>
  <c r="AB2062" i="1" a="1"/>
  <c r="AS2062" i="1" s="1"/>
  <c r="AT2062" i="1" s="1" a="1"/>
  <c r="AB2307" i="1" a="1"/>
  <c r="AS2307" i="1" s="1"/>
  <c r="AT2307" i="1" s="1" a="1"/>
  <c r="AB426" i="1" a="1"/>
  <c r="AS426" i="1" s="1"/>
  <c r="AT426" i="1" s="1" a="1"/>
  <c r="AB3404" i="1" a="1"/>
  <c r="AS3404" i="1" s="1"/>
  <c r="AT3404" i="1" s="1" a="1"/>
  <c r="AB1014" i="1" a="1"/>
  <c r="AS1014" i="1" s="1"/>
  <c r="AT1014" i="1" s="1" a="1"/>
  <c r="AB3474" i="1" a="1"/>
  <c r="AS3474" i="1" s="1"/>
  <c r="AT3474" i="1" s="1" a="1"/>
  <c r="AB344" i="1" a="1"/>
  <c r="AS344" i="1" s="1"/>
  <c r="AT344" i="1" s="1" a="1"/>
  <c r="AB2876" i="1" a="1"/>
  <c r="AS2876" i="1" s="1"/>
  <c r="AT2876" i="1" s="1" a="1"/>
  <c r="AB1045" i="1" a="1"/>
  <c r="AS1045" i="1" s="1"/>
  <c r="AT1045" i="1" s="1" a="1"/>
  <c r="AB2946" i="1" a="1"/>
  <c r="AS2946" i="1" s="1"/>
  <c r="AT2946" i="1" s="1" a="1"/>
  <c r="AB137" i="1" a="1"/>
  <c r="AS137" i="1" s="1"/>
  <c r="AT137" i="1" s="1" a="1"/>
  <c r="AB2348" i="1" a="1"/>
  <c r="AS2348" i="1" s="1"/>
  <c r="AT2348" i="1" s="1" a="1"/>
  <c r="AB1588" i="1" a="1"/>
  <c r="AS1588" i="1" s="1"/>
  <c r="AT1588" i="1" s="1" a="1"/>
  <c r="AB3505" i="1" a="1"/>
  <c r="AS3505" i="1" s="1"/>
  <c r="AT3505" i="1" s="1" a="1"/>
  <c r="AB904" i="1" a="1"/>
  <c r="AS904" i="1" s="1"/>
  <c r="AT904" i="1" s="1" a="1"/>
  <c r="AB3851" i="1" a="1"/>
  <c r="AS3851" i="1" s="1"/>
  <c r="AT3851" i="1" s="1" a="1"/>
  <c r="AB1619" i="1" a="1"/>
  <c r="AS1619" i="1" s="1"/>
  <c r="AT1619" i="1" s="1" a="1"/>
  <c r="AB2977" i="1" a="1"/>
  <c r="AS2977" i="1" s="1"/>
  <c r="AT2977" i="1" s="1" a="1"/>
  <c r="AB959" i="1" a="1"/>
  <c r="AS959" i="1" s="1"/>
  <c r="AT959" i="1" s="1" a="1"/>
  <c r="AB4122" i="1" a="1"/>
  <c r="AS4122" i="1" s="1"/>
  <c r="AT4122" i="1" s="1" a="1"/>
  <c r="AB2108" i="1" a="1"/>
  <c r="AS2108" i="1" s="1"/>
  <c r="AT2108" i="1" s="1" a="1"/>
  <c r="AB2043" i="1" a="1"/>
  <c r="AS2043" i="1" s="1"/>
  <c r="AT2043" i="1" s="1" a="1"/>
  <c r="AB455" i="1" a="1"/>
  <c r="AS455" i="1" s="1"/>
  <c r="AT455" i="1" s="1" a="1"/>
  <c r="AB3594" i="1" a="1"/>
  <c r="AS3594" i="1" s="1"/>
  <c r="AT3594" i="1" s="1" a="1"/>
  <c r="AB1106" i="1" a="1"/>
  <c r="AS1106" i="1" s="1"/>
  <c r="AT1106" i="1" s="1" a="1"/>
  <c r="AB3424" i="1" a="1"/>
  <c r="AS3424" i="1" s="1"/>
  <c r="AT3424" i="1" s="1" a="1"/>
  <c r="AB248" i="1" a="1"/>
  <c r="AS248" i="1" s="1"/>
  <c r="AT248" i="1" s="1" a="1"/>
  <c r="AB3865" i="1" a="1"/>
  <c r="AS3865" i="1" s="1"/>
  <c r="AT3865" i="1" s="1" a="1"/>
  <c r="AB1137" i="1" a="1"/>
  <c r="AS1137" i="1" s="1"/>
  <c r="AT1137" i="1" s="1" a="1"/>
  <c r="AB2896" i="1" a="1"/>
  <c r="AS2896" i="1" s="1"/>
  <c r="AT2896" i="1" s="1" a="1"/>
  <c r="AB614" i="1" a="1"/>
  <c r="AS614" i="1" s="1"/>
  <c r="AT614" i="1" s="1" a="1"/>
  <c r="AB3337" i="1" a="1"/>
  <c r="AS3337" i="1" s="1"/>
  <c r="AT3337" i="1" s="1" a="1"/>
  <c r="AB3099" i="1" a="1"/>
  <c r="AS3099" i="1" s="1"/>
  <c r="AT3099" i="1" s="1" a="1"/>
  <c r="AB4239" i="1" a="1"/>
  <c r="AS4239" i="1" s="1"/>
  <c r="AT4239" i="1" s="1" a="1"/>
  <c r="AB474" i="1" a="1"/>
  <c r="AS474" i="1" s="1"/>
  <c r="AT474" i="1" s="1" a="1"/>
  <c r="AB3321" i="1" a="1"/>
  <c r="AS3321" i="1" s="1"/>
  <c r="AT3321" i="1" s="1" a="1"/>
  <c r="AB3083" i="1" a="1"/>
  <c r="AS3083" i="1" s="1"/>
  <c r="AT3083" i="1" s="1" a="1"/>
  <c r="AB4223" i="1" a="1"/>
  <c r="AS4223" i="1" s="1"/>
  <c r="AT4223" i="1" s="1" a="1"/>
  <c r="AB761" i="1" a="1"/>
  <c r="AS761" i="1" s="1"/>
  <c r="AT761" i="1" s="1" a="1"/>
  <c r="AB2793" i="1" a="1"/>
  <c r="AS2793" i="1" s="1"/>
  <c r="AT2793" i="1" s="1" a="1"/>
  <c r="AB2555" i="1" a="1"/>
  <c r="AS2555" i="1" s="1"/>
  <c r="AT2555" i="1" s="1" a="1"/>
  <c r="AB1623" i="1" a="1"/>
  <c r="AS1623" i="1" s="1"/>
  <c r="AT1623" i="1" s="1" a="1"/>
  <c r="AB293" i="1" a="1"/>
  <c r="AS293" i="1" s="1"/>
  <c r="AT293" i="1" s="1" a="1"/>
  <c r="AB4296" i="1" a="1"/>
  <c r="AS4296" i="1" s="1"/>
  <c r="AT4296" i="1" s="1" a="1"/>
  <c r="AB2000" i="1" a="1"/>
  <c r="AS2000" i="1" s="1"/>
  <c r="AT2000" i="1" s="1" a="1"/>
  <c r="AB566" i="1" a="1"/>
  <c r="AS566" i="1" s="1"/>
  <c r="AT566" i="1" s="1" a="1"/>
  <c r="AB2543" i="1" a="1"/>
  <c r="AS2543" i="1" s="1"/>
  <c r="AT2543" i="1" s="1" a="1"/>
  <c r="AB3768" i="1" a="1"/>
  <c r="AS3768" i="1" s="1"/>
  <c r="AT3768" i="1" s="1" a="1"/>
  <c r="AB3530" i="1" a="1"/>
  <c r="AS3530" i="1" s="1"/>
  <c r="AT3530" i="1" s="1" a="1"/>
  <c r="AB3039" i="1" a="1"/>
  <c r="AS3039" i="1" s="1"/>
  <c r="AT3039" i="1" s="1" a="1"/>
  <c r="AB164" i="1" a="1"/>
  <c r="AS164" i="1" s="1"/>
  <c r="AT164" i="1" s="1" a="1"/>
  <c r="AB4039" i="1" a="1"/>
  <c r="AS4039" i="1" s="1"/>
  <c r="AT4039" i="1" s="1" a="1"/>
  <c r="AB3002" i="1" a="1"/>
  <c r="AS3002" i="1" s="1"/>
  <c r="AT3002" i="1" s="1" a="1"/>
  <c r="AB277" i="1" a="1"/>
  <c r="AS277" i="1" s="1"/>
  <c r="AT277" i="1" s="1" a="1"/>
  <c r="AB579" i="1" a="1"/>
  <c r="AS579" i="1" s="1"/>
  <c r="AT579" i="1" s="1" a="1"/>
  <c r="AB3495" i="1" a="1"/>
  <c r="AS3495" i="1" s="1"/>
  <c r="AT3495" i="1" s="1" a="1"/>
  <c r="AB2458" i="1" a="1"/>
  <c r="AS2458" i="1" s="1"/>
  <c r="AT2458" i="1" s="1" a="1"/>
  <c r="AB756" i="1" a="1"/>
  <c r="AS756" i="1" s="1"/>
  <c r="AT756" i="1" s="1" a="1"/>
  <c r="AB3295" i="1" a="1"/>
  <c r="AS3295" i="1" s="1"/>
  <c r="AT3295" i="1" s="1" a="1"/>
  <c r="AB2967" i="1" a="1"/>
  <c r="AS2967" i="1" s="1"/>
  <c r="AT2967" i="1" s="1" a="1"/>
  <c r="AB1516" i="1" a="1"/>
  <c r="AS1516" i="1" s="1"/>
  <c r="AT1516" i="1" s="1" a="1"/>
  <c r="AB173" i="1" a="1"/>
  <c r="AS173" i="1" s="1"/>
  <c r="AT173" i="1" s="1" a="1"/>
  <c r="AB290" i="1" a="1"/>
  <c r="AS290" i="1" s="1"/>
  <c r="AT290" i="1" s="1" a="1"/>
  <c r="AB2439" i="1" a="1"/>
  <c r="AS2439" i="1" s="1"/>
  <c r="AT2439" i="1" s="1" a="1"/>
  <c r="AB3176" i="1" a="1"/>
  <c r="AS3176" i="1" s="1"/>
  <c r="AT3176" i="1" s="1" a="1"/>
  <c r="AB371" i="1" a="1"/>
  <c r="AS371" i="1" s="1"/>
  <c r="AT371" i="1" s="1" a="1"/>
  <c r="AB609" i="1" a="1"/>
  <c r="AS609" i="1" s="1"/>
  <c r="AT609" i="1" s="1" a="1"/>
  <c r="AB3942" i="1" a="1"/>
  <c r="AS3942" i="1" s="1"/>
  <c r="AT3942" i="1" s="1" a="1"/>
  <c r="AB2648" i="1" a="1"/>
  <c r="AS2648" i="1" s="1"/>
  <c r="AT2648" i="1" s="1" a="1"/>
  <c r="AB2991" i="1" a="1"/>
  <c r="AS2991" i="1" s="1"/>
  <c r="AT2991" i="1" s="1" a="1"/>
  <c r="AB1120" i="1" a="1"/>
  <c r="AS1120" i="1" s="1"/>
  <c r="AT1120" i="1" s="1" a="1"/>
  <c r="AB4197" i="1" a="1"/>
  <c r="AS4197" i="1" s="1"/>
  <c r="AT4197" i="1" s="1" a="1"/>
  <c r="AB1385" i="1" a="1"/>
  <c r="AS1385" i="1" s="1"/>
  <c r="AT1385" i="1" s="1" a="1"/>
  <c r="AB338" i="1" a="1"/>
  <c r="AS338" i="1" s="1"/>
  <c r="AT338" i="1" s="1" a="1"/>
  <c r="AB1823" i="1" a="1"/>
  <c r="AS1823" i="1" s="1"/>
  <c r="AT1823" i="1" s="1" a="1"/>
  <c r="AB3669" i="1" a="1"/>
  <c r="AS3669" i="1" s="1"/>
  <c r="AT3669" i="1" s="1" a="1"/>
  <c r="AB1704" i="1" a="1"/>
  <c r="AS1704" i="1" s="1"/>
  <c r="AT1704" i="1" s="1" a="1"/>
  <c r="AB56" i="1" a="1"/>
  <c r="AS56" i="1" s="1"/>
  <c r="AT56" i="1" s="1" a="1"/>
  <c r="AB952" i="1" a="1"/>
  <c r="AS952" i="1" s="1"/>
  <c r="AT952" i="1" s="1" a="1"/>
  <c r="AB3141" i="1" a="1"/>
  <c r="AS3141" i="1" s="1"/>
  <c r="AT3141" i="1" s="1" a="1"/>
  <c r="AB1479" i="1" a="1"/>
  <c r="AS1479" i="1" s="1"/>
  <c r="AT1479" i="1" s="1" a="1"/>
  <c r="AB316" i="1" a="1"/>
  <c r="AS316" i="1" s="1"/>
  <c r="AT316" i="1" s="1" a="1"/>
  <c r="AB1822" i="1" a="1"/>
  <c r="AS1822" i="1" s="1"/>
  <c r="AT1822" i="1" s="1" a="1"/>
  <c r="AB2613" i="1" a="1"/>
  <c r="AS2613" i="1" s="1"/>
  <c r="AT2613" i="1" s="1" a="1"/>
  <c r="AB3286" i="1" a="1"/>
  <c r="AS3286" i="1" s="1"/>
  <c r="AT3286" i="1" s="1" a="1"/>
  <c r="AB271" i="1" a="1"/>
  <c r="AS271" i="1" s="1"/>
  <c r="AT271" i="1" s="1" a="1"/>
  <c r="AB569" i="1" a="1"/>
  <c r="AS569" i="1" s="1"/>
  <c r="AT569" i="1" s="1" a="1"/>
  <c r="AB4116" i="1" a="1"/>
  <c r="AS4116" i="1" s="1"/>
  <c r="AT4116" i="1" s="1" a="1"/>
  <c r="AB2758" i="1" a="1"/>
  <c r="AS2758" i="1" s="1"/>
  <c r="AT2758" i="1" s="1" a="1"/>
  <c r="AB1071" i="1" a="1"/>
  <c r="AS1071" i="1" s="1"/>
  <c r="AT1071" i="1" s="1" a="1"/>
  <c r="AB1053" i="1" a="1"/>
  <c r="AS1053" i="1" s="1"/>
  <c r="AT1053" i="1" s="1" a="1"/>
  <c r="AB3588" i="1" a="1"/>
  <c r="AS3588" i="1" s="1"/>
  <c r="AT3588" i="1" s="1" a="1"/>
  <c r="AB2230" i="1" a="1"/>
  <c r="AS2230" i="1" s="1"/>
  <c r="AT2230" i="1" s="1" a="1"/>
  <c r="AB2106" i="1" a="1"/>
  <c r="AS2106" i="1" s="1"/>
  <c r="AT2106" i="1" s="1" a="1"/>
  <c r="AB4078" i="1" a="1"/>
  <c r="AS4078" i="1" s="1"/>
  <c r="AT4078" i="1" s="1" a="1"/>
  <c r="AB3060" i="1" a="1"/>
  <c r="AS3060" i="1" s="1"/>
  <c r="AT3060" i="1" s="1" a="1"/>
  <c r="AB1765" i="1" a="1"/>
  <c r="AS1765" i="1" s="1"/>
  <c r="AT1765" i="1" s="1" a="1"/>
  <c r="AB1102" i="1" a="1"/>
  <c r="AS1102" i="1" s="1"/>
  <c r="AT1102" i="1" s="1" a="1"/>
  <c r="AB3534" i="1" a="1"/>
  <c r="AS3534" i="1" s="1"/>
  <c r="AT3534" i="1" s="1" a="1"/>
  <c r="AB2516" i="1" a="1"/>
  <c r="AS2516" i="1" s="1"/>
  <c r="AT2516" i="1" s="1" a="1"/>
  <c r="AB2165" i="1" a="1"/>
  <c r="AS2165" i="1" s="1"/>
  <c r="AT2165" i="1" s="1" a="1"/>
  <c r="AB1517" i="1" a="1"/>
  <c r="AS1517" i="1" s="1"/>
  <c r="AT1517" i="1" s="1" a="1"/>
  <c r="AB2158" i="1" a="1"/>
  <c r="AS2158" i="1" s="1"/>
  <c r="AT2158" i="1" s="1" a="1"/>
  <c r="AK2677" i="1" a="1"/>
  <c r="AK1583" i="1" a="1"/>
  <c r="AK4313" i="1" a="1"/>
  <c r="AB2712" i="1" a="1"/>
  <c r="AS2712" i="1" s="1"/>
  <c r="AT2712" i="1" s="1" a="1"/>
  <c r="AK2021" i="1" a="1"/>
  <c r="AK1055" i="1" a="1"/>
  <c r="AK3785" i="1" a="1"/>
  <c r="AB3501" i="1" a="1"/>
  <c r="AS3501" i="1" s="1"/>
  <c r="AT3501" i="1" s="1" a="1"/>
  <c r="AB4081" i="1" a="1"/>
  <c r="AS4081" i="1" s="1"/>
  <c r="AT4081" i="1" s="1" a="1"/>
  <c r="AB1985" i="1" a="1"/>
  <c r="AS1985" i="1" s="1"/>
  <c r="AT1985" i="1" s="1" a="1"/>
  <c r="AB1419" i="1" a="1"/>
  <c r="AS1419" i="1" s="1"/>
  <c r="AT1419" i="1" s="1" a="1"/>
  <c r="AB2973" i="1" a="1"/>
  <c r="AS2973" i="1" s="1"/>
  <c r="AT2973" i="1" s="1" a="1"/>
  <c r="AB3553" i="1" a="1"/>
  <c r="AS3553" i="1" s="1"/>
  <c r="AT3553" i="1" s="1" a="1"/>
  <c r="AB3379" i="1" a="1"/>
  <c r="AS3379" i="1" s="1"/>
  <c r="AT3379" i="1" s="1" a="1"/>
  <c r="AB2312" i="1" a="1"/>
  <c r="AS2312" i="1" s="1"/>
  <c r="AT2312" i="1" s="1" a="1"/>
  <c r="AB2445" i="1" a="1"/>
  <c r="AS2445" i="1" s="1"/>
  <c r="AT2445" i="1" s="1" a="1"/>
  <c r="AB3824" i="1" a="1"/>
  <c r="AS3824" i="1" s="1"/>
  <c r="AT3824" i="1" s="1" a="1"/>
  <c r="AB2851" i="1" a="1"/>
  <c r="AS2851" i="1" s="1"/>
  <c r="AT2851" i="1" s="1" a="1"/>
  <c r="AB1514" i="1" a="1"/>
  <c r="AS1514" i="1" s="1"/>
  <c r="AT1514" i="1" s="1" a="1"/>
  <c r="AB3948" i="1" a="1"/>
  <c r="AS3948" i="1" s="1"/>
  <c r="AT3948" i="1" s="1" a="1"/>
  <c r="AB2078" i="1" a="1"/>
  <c r="AS2078" i="1" s="1"/>
  <c r="AT2078" i="1" s="1" a="1"/>
  <c r="AB2323" i="1" a="1"/>
  <c r="AS2323" i="1" s="1"/>
  <c r="AT2323" i="1" s="1" a="1"/>
  <c r="AB458" i="1" a="1"/>
  <c r="AS458" i="1" s="1"/>
  <c r="AT458" i="1" s="1" a="1"/>
  <c r="AB3420" i="1" a="1"/>
  <c r="AS3420" i="1" s="1"/>
  <c r="AT3420" i="1" s="1" a="1"/>
  <c r="AB1046" i="1" a="1"/>
  <c r="AS1046" i="1" s="1"/>
  <c r="AT1046" i="1" s="1" a="1"/>
  <c r="AB3490" i="1" a="1"/>
  <c r="AS3490" i="1" s="1"/>
  <c r="AT3490" i="1" s="1" a="1"/>
  <c r="AB760" i="1" a="1"/>
  <c r="AS760" i="1" s="1"/>
  <c r="AT760" i="1" s="1" a="1"/>
  <c r="AB2892" i="1" a="1"/>
  <c r="AS2892" i="1" s="1"/>
  <c r="AT2892" i="1" s="1" a="1"/>
  <c r="AB1077" i="1" a="1"/>
  <c r="AS1077" i="1" s="1"/>
  <c r="AT1077" i="1" s="1" a="1"/>
  <c r="AB2962" i="1" a="1"/>
  <c r="AS2962" i="1" s="1"/>
  <c r="AT2962" i="1" s="1" a="1"/>
  <c r="AB169" i="1" a="1"/>
  <c r="AS169" i="1" s="1"/>
  <c r="AT169" i="1" s="1" a="1"/>
  <c r="AB2364" i="1" a="1"/>
  <c r="AS2364" i="1" s="1"/>
  <c r="AT2364" i="1" s="1" a="1"/>
  <c r="AB1620" i="1" a="1"/>
  <c r="AS1620" i="1" s="1"/>
  <c r="AT1620" i="1" s="1" a="1"/>
  <c r="AB3521" i="1" a="1"/>
  <c r="AS3521" i="1" s="1"/>
  <c r="AT3521" i="1" s="1" a="1"/>
  <c r="AB936" i="1" a="1"/>
  <c r="AS936" i="1" s="1"/>
  <c r="AT936" i="1" s="1" a="1"/>
  <c r="AB3867" i="1" a="1"/>
  <c r="AS3867" i="1" s="1"/>
  <c r="AT3867" i="1" s="1" a="1"/>
  <c r="AB1651" i="1" a="1"/>
  <c r="AS1651" i="1" s="1"/>
  <c r="AT1651" i="1" s="1" a="1"/>
  <c r="AB2993" i="1" a="1"/>
  <c r="AS2993" i="1" s="1"/>
  <c r="AT2993" i="1" s="1" a="1"/>
  <c r="AB96" i="1" a="1"/>
  <c r="AS96" i="1" s="1"/>
  <c r="AT96" i="1" s="1" a="1"/>
  <c r="AB4138" i="1" a="1"/>
  <c r="AS4138" i="1" s="1"/>
  <c r="AT4138" i="1" s="1" a="1"/>
  <c r="AB2124" i="1" a="1"/>
  <c r="AS2124" i="1" s="1"/>
  <c r="AT2124" i="1" s="1" a="1"/>
  <c r="AB2465" i="1" a="1"/>
  <c r="AS2465" i="1" s="1"/>
  <c r="AT2465" i="1" s="1" a="1"/>
  <c r="AB487" i="1" a="1"/>
  <c r="AS487" i="1" s="1"/>
  <c r="AT487" i="1" s="1" a="1"/>
  <c r="AB3610" i="1" a="1"/>
  <c r="AS3610" i="1" s="1"/>
  <c r="AT3610" i="1" s="1" a="1"/>
  <c r="AB1138" i="1" a="1"/>
  <c r="AS1138" i="1" s="1"/>
  <c r="AT1138" i="1" s="1" a="1"/>
  <c r="AB3440" i="1" a="1"/>
  <c r="AS3440" i="1" s="1"/>
  <c r="AT3440" i="1" s="1" a="1"/>
  <c r="AB1496" i="1" a="1"/>
  <c r="AS1496" i="1" s="1"/>
  <c r="AT1496" i="1" s="1" a="1"/>
  <c r="AB3881" i="1" a="1"/>
  <c r="AS3881" i="1" s="1"/>
  <c r="AT3881" i="1" s="1" a="1"/>
  <c r="AB1169" i="1" a="1"/>
  <c r="AS1169" i="1" s="1"/>
  <c r="AT1169" i="1" s="1" a="1"/>
  <c r="AB2912" i="1" a="1"/>
  <c r="AS2912" i="1" s="1"/>
  <c r="AT2912" i="1" s="1" a="1"/>
  <c r="AB646" i="1" a="1"/>
  <c r="AS646" i="1" s="1"/>
  <c r="AT646" i="1" s="1" a="1"/>
  <c r="AB3353" i="1" a="1"/>
  <c r="AS3353" i="1" s="1"/>
  <c r="AT3353" i="1" s="1" a="1"/>
  <c r="AB3115" i="1" a="1"/>
  <c r="AS3115" i="1" s="1"/>
  <c r="AT3115" i="1" s="1" a="1"/>
  <c r="AB4255" i="1" a="1"/>
  <c r="AS4255" i="1" s="1"/>
  <c r="AT4255" i="1" s="1" a="1"/>
  <c r="AB188" i="1" a="1"/>
  <c r="AS188" i="1" s="1"/>
  <c r="AT188" i="1" s="1" a="1"/>
  <c r="AB2825" i="1" a="1"/>
  <c r="AS2825" i="1" s="1"/>
  <c r="AT2825" i="1" s="1" a="1"/>
  <c r="AB2587" i="1" a="1"/>
  <c r="AS2587" i="1" s="1"/>
  <c r="AT2587" i="1" s="1" a="1"/>
  <c r="AB1687" i="1" a="1"/>
  <c r="AS1687" i="1" s="1"/>
  <c r="AT1687" i="1" s="1" a="1"/>
  <c r="AB357" i="1" a="1"/>
  <c r="AS357" i="1" s="1"/>
  <c r="AT357" i="1" s="1" a="1"/>
  <c r="AB2809" i="1" a="1"/>
  <c r="AS2809" i="1" s="1"/>
  <c r="AT2809" i="1" s="1" a="1"/>
  <c r="AB2571" i="1" a="1"/>
  <c r="AS2571" i="1" s="1"/>
  <c r="AT2571" i="1" s="1" a="1"/>
  <c r="AB1655" i="1" a="1"/>
  <c r="AS1655" i="1" s="1"/>
  <c r="AT1655" i="1" s="1" a="1"/>
  <c r="AB325" i="1" a="1"/>
  <c r="AS325" i="1" s="1"/>
  <c r="AT325" i="1" s="1" a="1"/>
  <c r="AB4312" i="1" a="1"/>
  <c r="AS4312" i="1" s="1"/>
  <c r="AT4312" i="1" s="1" a="1"/>
  <c r="AB2032" i="1" a="1"/>
  <c r="AS2032" i="1" s="1"/>
  <c r="AT2032" i="1" s="1" a="1"/>
  <c r="AB598" i="1" a="1"/>
  <c r="AS598" i="1" s="1"/>
  <c r="AT598" i="1" s="1" a="1"/>
  <c r="AB2719" i="1" a="1"/>
  <c r="AS2719" i="1" s="1"/>
  <c r="AT2719" i="1" s="1" a="1"/>
  <c r="AB3784" i="1" a="1"/>
  <c r="AS3784" i="1" s="1"/>
  <c r="AT3784" i="1" s="1" a="1"/>
  <c r="AB976" i="1" a="1"/>
  <c r="AS976" i="1" s="1"/>
  <c r="AT976" i="1" s="1" a="1"/>
  <c r="AB3135" i="1" a="1"/>
  <c r="AS3135" i="1" s="1"/>
  <c r="AT3135" i="1" s="1" a="1"/>
  <c r="AB196" i="1" a="1"/>
  <c r="AS196" i="1" s="1"/>
  <c r="AT196" i="1" s="1" a="1"/>
  <c r="AB4055" i="1" a="1"/>
  <c r="AS4055" i="1" s="1"/>
  <c r="AT4055" i="1" s="1" a="1"/>
  <c r="AB3018" i="1" a="1"/>
  <c r="AS3018" i="1" s="1"/>
  <c r="AT3018" i="1" s="1" a="1"/>
  <c r="AB309" i="1" a="1"/>
  <c r="AS309" i="1" s="1"/>
  <c r="AT309" i="1" s="1" a="1"/>
  <c r="AB611" i="1" a="1"/>
  <c r="AS611" i="1" s="1"/>
  <c r="AT611" i="1" s="1" a="1"/>
  <c r="AB3527" i="1" a="1"/>
  <c r="AS3527" i="1" s="1"/>
  <c r="AT3527" i="1" s="1" a="1"/>
  <c r="AB2490" i="1" a="1"/>
  <c r="AS2490" i="1" s="1"/>
  <c r="AT2490" i="1" s="1" a="1"/>
  <c r="AB820" i="1" a="1"/>
  <c r="AS820" i="1" s="1"/>
  <c r="AT820" i="1" s="1" a="1"/>
  <c r="AB249" i="1" a="1"/>
  <c r="AS249" i="1" s="1"/>
  <c r="AT249" i="1" s="1" a="1"/>
  <c r="AB2983" i="1" a="1"/>
  <c r="AS2983" i="1" s="1"/>
  <c r="AT2983" i="1" s="1" a="1"/>
  <c r="AB1548" i="1" a="1"/>
  <c r="AS1548" i="1" s="1"/>
  <c r="AT1548" i="1" s="1" a="1"/>
  <c r="AB78" i="1" a="1"/>
  <c r="AS78" i="1" s="1"/>
  <c r="AT78" i="1" s="1" a="1"/>
  <c r="AB322" i="1" a="1"/>
  <c r="AS322" i="1" s="1"/>
  <c r="AT322" i="1" s="1" a="1"/>
  <c r="AB2455" i="1" a="1"/>
  <c r="AS2455" i="1" s="1"/>
  <c r="AT2455" i="1" s="1" a="1"/>
  <c r="AB3192" i="1" a="1"/>
  <c r="AS3192" i="1" s="1"/>
  <c r="AT3192" i="1" s="1" a="1"/>
  <c r="AB403" i="1" a="1"/>
  <c r="AS403" i="1" s="1"/>
  <c r="AT403" i="1" s="1" a="1"/>
  <c r="AB641" i="1" a="1"/>
  <c r="AS641" i="1" s="1"/>
  <c r="AT641" i="1" s="1" a="1"/>
  <c r="AB3958" i="1" a="1"/>
  <c r="AS3958" i="1" s="1"/>
  <c r="AT3958" i="1" s="1" a="1"/>
  <c r="AB2664" i="1" a="1"/>
  <c r="AS2664" i="1" s="1"/>
  <c r="AT2664" i="1" s="1" a="1"/>
  <c r="AB3071" i="1" a="1"/>
  <c r="AS3071" i="1" s="1"/>
  <c r="AT3071" i="1" s="1" a="1"/>
  <c r="AB1152" i="1" a="1"/>
  <c r="AS1152" i="1" s="1"/>
  <c r="AT1152" i="1" s="1" a="1"/>
  <c r="AB4213" i="1" a="1"/>
  <c r="AS4213" i="1" s="1"/>
  <c r="AT4213" i="1" s="1" a="1"/>
  <c r="AB1417" i="1" a="1"/>
  <c r="AS1417" i="1" s="1"/>
  <c r="AT1417" i="1" s="1" a="1"/>
  <c r="AB370" i="1" a="1"/>
  <c r="AS370" i="1" s="1"/>
  <c r="AT370" i="1" s="1" a="1"/>
  <c r="AB1855" i="1" a="1"/>
  <c r="AS1855" i="1" s="1"/>
  <c r="AT1855" i="1" s="1" a="1"/>
  <c r="AB3685" i="1" a="1"/>
  <c r="AS3685" i="1" s="1"/>
  <c r="AT3685" i="1" s="1" a="1"/>
  <c r="AB1736" i="1" a="1"/>
  <c r="AS1736" i="1" s="1"/>
  <c r="AT1736" i="1" s="1" a="1"/>
  <c r="AB664" i="1" a="1"/>
  <c r="AS664" i="1" s="1"/>
  <c r="AT664" i="1" s="1" a="1"/>
  <c r="AB1720" i="1" a="1"/>
  <c r="AS1720" i="1" s="1"/>
  <c r="AT1720" i="1" s="1" a="1"/>
  <c r="AB3157" i="1" a="1"/>
  <c r="AS3157" i="1" s="1"/>
  <c r="AT3157" i="1" s="1" a="1"/>
  <c r="AB1511" i="1" a="1"/>
  <c r="AS1511" i="1" s="1"/>
  <c r="AT1511" i="1" s="1" a="1"/>
  <c r="AB333" i="1" a="1"/>
  <c r="AS333" i="1" s="1"/>
  <c r="AT333" i="1" s="1" a="1"/>
  <c r="AB1854" i="1" a="1"/>
  <c r="AS1854" i="1" s="1"/>
  <c r="AT1854" i="1" s="1" a="1"/>
  <c r="AB2629" i="1" a="1"/>
  <c r="AS2629" i="1" s="1"/>
  <c r="AT2629" i="1" s="1" a="1"/>
  <c r="AB3302" i="1" a="1"/>
  <c r="AS3302" i="1" s="1"/>
  <c r="AT3302" i="1" s="1" a="1"/>
  <c r="AB943" i="1" a="1"/>
  <c r="AS943" i="1" s="1"/>
  <c r="AT943" i="1" s="1" a="1"/>
  <c r="AB634" i="1" a="1"/>
  <c r="AS634" i="1" s="1"/>
  <c r="AT634" i="1" s="1" a="1"/>
  <c r="AB4132" i="1" a="1"/>
  <c r="AS4132" i="1" s="1"/>
  <c r="AT4132" i="1" s="1" a="1"/>
  <c r="AB2774" i="1" a="1"/>
  <c r="AS2774" i="1" s="1"/>
  <c r="AT2774" i="1" s="1" a="1"/>
  <c r="AB1103" i="1" a="1"/>
  <c r="AS1103" i="1" s="1"/>
  <c r="AT1103" i="1" s="1" a="1"/>
  <c r="AB1085" i="1" a="1"/>
  <c r="AS1085" i="1" s="1"/>
  <c r="AT1085" i="1" s="1" a="1"/>
  <c r="AB3604" i="1" a="1"/>
  <c r="AS3604" i="1" s="1"/>
  <c r="AT3604" i="1" s="1" a="1"/>
  <c r="AB2246" i="1" a="1"/>
  <c r="AS2246" i="1" s="1"/>
  <c r="AT2246" i="1" s="1" a="1"/>
  <c r="AB2122" i="1" a="1"/>
  <c r="AS2122" i="1" s="1"/>
  <c r="AT2122" i="1" s="1" a="1"/>
  <c r="AB4094" i="1" a="1"/>
  <c r="AS4094" i="1" s="1"/>
  <c r="AT4094" i="1" s="1" a="1"/>
  <c r="AB3076" i="1" a="1"/>
  <c r="AS3076" i="1" s="1"/>
  <c r="AT3076" i="1" s="1" a="1"/>
  <c r="AB1797" i="1" a="1"/>
  <c r="AS1797" i="1" s="1"/>
  <c r="AT1797" i="1" s="1" a="1"/>
  <c r="AB1134" i="1" a="1"/>
  <c r="AS1134" i="1" s="1"/>
  <c r="AT1134" i="1" s="1" a="1"/>
  <c r="AB3566" i="1" a="1"/>
  <c r="AS3566" i="1" s="1"/>
  <c r="AT3566" i="1" s="1" a="1"/>
  <c r="AB2548" i="1" a="1"/>
  <c r="AS2548" i="1" s="1"/>
  <c r="AT2548" i="1" s="1" a="1"/>
  <c r="AB2197" i="1" a="1"/>
  <c r="AS2197" i="1" s="1"/>
  <c r="AT2197" i="1" s="1" a="1"/>
  <c r="AB1581" i="1" a="1"/>
  <c r="AS1581" i="1" s="1"/>
  <c r="AT1581" i="1" s="1" a="1"/>
  <c r="AB3022" i="1" a="1"/>
  <c r="AS3022" i="1" s="1"/>
  <c r="AT3022" i="1" s="1" a="1"/>
  <c r="AB4035" i="1" a="1"/>
  <c r="AS4035" i="1" s="1"/>
  <c r="AT4035" i="1" s="1" a="1"/>
  <c r="AB1252" i="1" a="1"/>
  <c r="AS1252" i="1" s="1"/>
  <c r="AT1252" i="1" s="1" a="1"/>
  <c r="AB493" i="1" a="1"/>
  <c r="AS493" i="1" s="1"/>
  <c r="AT493" i="1" s="1" a="1"/>
  <c r="AB3032" i="1" a="1"/>
  <c r="AS3032" i="1" s="1"/>
  <c r="AT3032" i="1" s="1" a="1"/>
  <c r="AK2053" i="1" a="1"/>
  <c r="AK1071" i="1" a="1"/>
  <c r="AK3801" i="1" a="1"/>
  <c r="AB2083" i="1" a="1"/>
  <c r="AS2083" i="1" s="1"/>
  <c r="AT2083" i="1" s="1" a="1"/>
  <c r="AK1349" i="1" a="1"/>
  <c r="AK511" i="1" a="1"/>
  <c r="AK3273" i="1" a="1"/>
  <c r="AB2989" i="1" a="1"/>
  <c r="AS2989" i="1" s="1"/>
  <c r="AT2989" i="1" s="1" a="1"/>
  <c r="AB3569" i="1" a="1"/>
  <c r="AS3569" i="1" s="1"/>
  <c r="AT3569" i="1" s="1" a="1"/>
  <c r="AB3395" i="1" a="1"/>
  <c r="AS3395" i="1" s="1"/>
  <c r="AT3395" i="1" s="1" a="1"/>
  <c r="AB2328" i="1" a="1"/>
  <c r="AS2328" i="1" s="1"/>
  <c r="AT2328" i="1" s="1" a="1"/>
  <c r="AB2461" i="1" a="1"/>
  <c r="AS2461" i="1" s="1"/>
  <c r="AT2461" i="1" s="1" a="1"/>
  <c r="AB3840" i="1" a="1"/>
  <c r="AS3840" i="1" s="1"/>
  <c r="AT3840" i="1" s="1" a="1"/>
  <c r="AB2867" i="1" a="1"/>
  <c r="AS2867" i="1" s="1"/>
  <c r="AT2867" i="1" s="1" a="1"/>
  <c r="AB1546" i="1" a="1"/>
  <c r="AS1546" i="1" s="1"/>
  <c r="AT1546" i="1" s="1" a="1"/>
  <c r="AB3964" i="1" a="1"/>
  <c r="AS3964" i="1" s="1"/>
  <c r="AT3964" i="1" s="1" a="1"/>
  <c r="AB2094" i="1" a="1"/>
  <c r="AS2094" i="1" s="1"/>
  <c r="AT2094" i="1" s="1" a="1"/>
  <c r="AB2339" i="1" a="1"/>
  <c r="AS2339" i="1" s="1"/>
  <c r="AT2339" i="1" s="1" a="1"/>
  <c r="AB490" i="1" a="1"/>
  <c r="AS490" i="1" s="1"/>
  <c r="AT490" i="1" s="1" a="1"/>
  <c r="AB3436" i="1" a="1"/>
  <c r="AS3436" i="1" s="1"/>
  <c r="AT3436" i="1" s="1" a="1"/>
  <c r="AB1078" i="1" a="1"/>
  <c r="AS1078" i="1" s="1"/>
  <c r="AT1078" i="1" s="1" a="1"/>
  <c r="AB3506" i="1" a="1"/>
  <c r="AS3506" i="1" s="1"/>
  <c r="AT3506" i="1" s="1" a="1"/>
  <c r="AB1016" i="1" a="1"/>
  <c r="AS1016" i="1" s="1"/>
  <c r="AT1016" i="1" s="1" a="1"/>
  <c r="AB2908" i="1" a="1"/>
  <c r="AS2908" i="1" s="1"/>
  <c r="AT2908" i="1" s="1" a="1"/>
  <c r="AB1109" i="1" a="1"/>
  <c r="AS1109" i="1" s="1"/>
  <c r="AT1109" i="1" s="1" a="1"/>
  <c r="AB2978" i="1" a="1"/>
  <c r="AS2978" i="1" s="1"/>
  <c r="AT2978" i="1" s="1" a="1"/>
  <c r="AB201" i="1" a="1"/>
  <c r="AS201" i="1" s="1"/>
  <c r="AT201" i="1" s="1" a="1"/>
  <c r="AB2380" i="1" a="1"/>
  <c r="AS2380" i="1" s="1"/>
  <c r="AT2380" i="1" s="1" a="1"/>
  <c r="AB1652" i="1" a="1"/>
  <c r="AS1652" i="1" s="1"/>
  <c r="AT1652" i="1" s="1" a="1"/>
  <c r="AB2450" i="1" a="1"/>
  <c r="AS2450" i="1" s="1"/>
  <c r="AT2450" i="1" s="1" a="1"/>
  <c r="AB968" i="1" a="1"/>
  <c r="AS968" i="1" s="1"/>
  <c r="AT968" i="1" s="1" a="1"/>
  <c r="AB3883" i="1" a="1"/>
  <c r="AS3883" i="1" s="1"/>
  <c r="AT3883" i="1" s="1" a="1"/>
  <c r="AB1683" i="1" a="1"/>
  <c r="AS1683" i="1" s="1"/>
  <c r="AT1683" i="1" s="1" a="1"/>
  <c r="AB3009" i="1" a="1"/>
  <c r="AS3009" i="1" s="1"/>
  <c r="AT3009" i="1" s="1" a="1"/>
  <c r="AB544" i="1" a="1"/>
  <c r="AS544" i="1" s="1"/>
  <c r="AT544" i="1" s="1" a="1"/>
  <c r="AB4154" i="1" a="1"/>
  <c r="AS4154" i="1" s="1"/>
  <c r="AT4154" i="1" s="1" a="1"/>
  <c r="AB2140" i="1" a="1"/>
  <c r="AS2140" i="1" s="1"/>
  <c r="AT2140" i="1" s="1" a="1"/>
  <c r="AB2481" i="1" a="1"/>
  <c r="AS2481" i="1" s="1"/>
  <c r="AT2481" i="1" s="1" a="1"/>
  <c r="AB519" i="1" a="1"/>
  <c r="AS519" i="1" s="1"/>
  <c r="AT519" i="1" s="1" a="1"/>
  <c r="AB3626" i="1" a="1"/>
  <c r="AS3626" i="1" s="1"/>
  <c r="AT3626" i="1" s="1" a="1"/>
  <c r="AB1170" i="1" a="1"/>
  <c r="AS1170" i="1" s="1"/>
  <c r="AT1170" i="1" s="1" a="1"/>
  <c r="AB3456" i="1" a="1"/>
  <c r="AS3456" i="1" s="1"/>
  <c r="AT3456" i="1" s="1" a="1"/>
  <c r="AB2623" i="1" a="1"/>
  <c r="AS2623" i="1" s="1"/>
  <c r="AT2623" i="1" s="1" a="1"/>
  <c r="AB3897" i="1" a="1"/>
  <c r="AS3897" i="1" s="1"/>
  <c r="AT3897" i="1" s="1" a="1"/>
  <c r="AB1201" i="1" a="1"/>
  <c r="AS1201" i="1" s="1"/>
  <c r="AT1201" i="1" s="1" a="1"/>
  <c r="AB2928" i="1" a="1"/>
  <c r="AS2928" i="1" s="1"/>
  <c r="AT2928" i="1" s="1" a="1"/>
  <c r="AB678" i="1" a="1"/>
  <c r="AS678" i="1" s="1"/>
  <c r="AT678" i="1" s="1" a="1"/>
  <c r="AB3369" i="1" a="1"/>
  <c r="AS3369" i="1" s="1"/>
  <c r="AT3369" i="1" s="1" a="1"/>
  <c r="AB3131" i="1" a="1"/>
  <c r="AS3131" i="1" s="1"/>
  <c r="AT3131" i="1" s="1" a="1"/>
  <c r="AB4271" i="1" a="1"/>
  <c r="AS4271" i="1" s="1"/>
  <c r="AT4271" i="1" s="1" a="1"/>
  <c r="AB254" i="1" a="1"/>
  <c r="AS254" i="1" s="1"/>
  <c r="AT254" i="1" s="1" a="1"/>
  <c r="AB2841" i="1" a="1"/>
  <c r="AS2841" i="1" s="1"/>
  <c r="AT2841" i="1" s="1" a="1"/>
  <c r="AB2603" i="1" a="1"/>
  <c r="AS2603" i="1" s="1"/>
  <c r="AT2603" i="1" s="1" a="1"/>
  <c r="AB1719" i="1" a="1"/>
  <c r="AS1719" i="1" s="1"/>
  <c r="AT1719" i="1" s="1" a="1"/>
  <c r="AB389" i="1" a="1"/>
  <c r="AS389" i="1" s="1"/>
  <c r="AT389" i="1" s="1" a="1"/>
  <c r="AB2313" i="1" a="1"/>
  <c r="AS2313" i="1" s="1"/>
  <c r="AT2313" i="1" s="1" a="1"/>
  <c r="AB2075" i="1" a="1"/>
  <c r="AS2075" i="1" s="1"/>
  <c r="AT2075" i="1" s="1" a="1"/>
  <c r="AB662" i="1" a="1"/>
  <c r="AS662" i="1" s="1"/>
  <c r="AT662" i="1" s="1" a="1"/>
  <c r="AB3007" i="1" a="1"/>
  <c r="AS3007" i="1" s="1"/>
  <c r="AT3007" i="1" s="1" a="1"/>
  <c r="AB4328" i="1" a="1"/>
  <c r="AS4328" i="1" s="1"/>
  <c r="AT4328" i="1" s="1" a="1"/>
  <c r="AB2059" i="1" a="1"/>
  <c r="AS2059" i="1" s="1"/>
  <c r="AT2059" i="1" s="1" a="1"/>
  <c r="AB630" i="1" a="1"/>
  <c r="AS630" i="1" s="1"/>
  <c r="AT630" i="1" s="1" a="1"/>
  <c r="AB2863" i="1" a="1"/>
  <c r="AS2863" i="1" s="1"/>
  <c r="AT2863" i="1" s="1" a="1"/>
  <c r="AB3800" i="1" a="1"/>
  <c r="AS3800" i="1" s="1"/>
  <c r="AT3800" i="1" s="1" a="1"/>
  <c r="AB1008" i="1" a="1"/>
  <c r="AS1008" i="1" s="1"/>
  <c r="AT1008" i="1" s="1" a="1"/>
  <c r="AB3247" i="1" a="1"/>
  <c r="AS3247" i="1" s="1"/>
  <c r="AT3247" i="1" s="1" a="1"/>
  <c r="AB228" i="1" a="1"/>
  <c r="AS228" i="1" s="1"/>
  <c r="AT228" i="1" s="1" a="1"/>
  <c r="AB4071" i="1" a="1"/>
  <c r="AS4071" i="1" s="1"/>
  <c r="AT4071" i="1" s="1" a="1"/>
  <c r="AB3034" i="1" a="1"/>
  <c r="AS3034" i="1" s="1"/>
  <c r="AT3034" i="1" s="1" a="1"/>
  <c r="AB341" i="1" a="1"/>
  <c r="AS341" i="1" s="1"/>
  <c r="AT341" i="1" s="1" a="1"/>
  <c r="AB643" i="1" a="1"/>
  <c r="AS643" i="1" s="1"/>
  <c r="AT643" i="1" s="1" a="1"/>
  <c r="AB3543" i="1" a="1"/>
  <c r="AS3543" i="1" s="1"/>
  <c r="AT3543" i="1" s="1" a="1"/>
  <c r="AB2506" i="1" a="1"/>
  <c r="AS2506" i="1" s="1"/>
  <c r="AT2506" i="1" s="1" a="1"/>
  <c r="AB852" i="1" a="1"/>
  <c r="AS852" i="1" s="1"/>
  <c r="AT852" i="1" s="1" a="1"/>
  <c r="AB857" i="1" a="1"/>
  <c r="AS857" i="1" s="1"/>
  <c r="AT857" i="1" s="1" a="1"/>
  <c r="AB3015" i="1" a="1"/>
  <c r="AS3015" i="1" s="1"/>
  <c r="AT3015" i="1" s="1" a="1"/>
  <c r="AB1612" i="1" a="1"/>
  <c r="AS1612" i="1" s="1"/>
  <c r="AT1612" i="1" s="1" a="1"/>
  <c r="AB718" i="1" a="1"/>
  <c r="AS718" i="1" s="1"/>
  <c r="AT718" i="1" s="1" a="1"/>
  <c r="AB386" i="1" a="1"/>
  <c r="AS386" i="1" s="1"/>
  <c r="AT386" i="1" s="1" a="1"/>
  <c r="AB2471" i="1" a="1"/>
  <c r="AS2471" i="1" s="1"/>
  <c r="AT2471" i="1" s="1" a="1"/>
  <c r="AB3208" i="1" a="1"/>
  <c r="AS3208" i="1" s="1"/>
  <c r="AT3208" i="1" s="1" a="1"/>
  <c r="AB435" i="1" a="1"/>
  <c r="AS435" i="1" s="1"/>
  <c r="AT435" i="1" s="1" a="1"/>
  <c r="AB673" i="1" a="1"/>
  <c r="AS673" i="1" s="1"/>
  <c r="AT673" i="1" s="1" a="1"/>
  <c r="AB3974" i="1" a="1"/>
  <c r="AS3974" i="1" s="1"/>
  <c r="AT3974" i="1" s="1" a="1"/>
  <c r="AB2680" i="1" a="1"/>
  <c r="AS2680" i="1" s="1"/>
  <c r="AT2680" i="1" s="1" a="1"/>
  <c r="AB3183" i="1" a="1"/>
  <c r="AS3183" i="1" s="1"/>
  <c r="AT3183" i="1" s="1" a="1"/>
  <c r="AB1184" i="1" a="1"/>
  <c r="AS1184" i="1" s="1"/>
  <c r="AT1184" i="1" s="1" a="1"/>
  <c r="AB4229" i="1" a="1"/>
  <c r="AS4229" i="1" s="1"/>
  <c r="AT4229" i="1" s="1" a="1"/>
  <c r="AB1449" i="1" a="1"/>
  <c r="AS1449" i="1" s="1"/>
  <c r="AT1449" i="1" s="1" a="1"/>
  <c r="AB402" i="1" a="1"/>
  <c r="AS402" i="1" s="1"/>
  <c r="AT402" i="1" s="1" a="1"/>
  <c r="AB1887" i="1" a="1"/>
  <c r="AS1887" i="1" s="1"/>
  <c r="AT1887" i="1" s="1" a="1"/>
  <c r="AB3701" i="1" a="1"/>
  <c r="AS3701" i="1" s="1"/>
  <c r="AT3701" i="1" s="1" a="1"/>
  <c r="AB1768" i="1" a="1"/>
  <c r="AS1768" i="1" s="1"/>
  <c r="AT1768" i="1" s="1" a="1"/>
  <c r="AB1368" i="1" a="1"/>
  <c r="AS1368" i="1" s="1"/>
  <c r="AT1368" i="1" s="1" a="1"/>
  <c r="AB2303" i="1" a="1"/>
  <c r="AS2303" i="1" s="1"/>
  <c r="AT2303" i="1" s="1" a="1"/>
  <c r="AB3173" i="1" a="1"/>
  <c r="AS3173" i="1" s="1"/>
  <c r="AT3173" i="1" s="1" a="1"/>
  <c r="AB1543" i="1" a="1"/>
  <c r="AS1543" i="1" s="1"/>
  <c r="AT1543" i="1" s="1" a="1"/>
  <c r="AB142" i="1" a="1"/>
  <c r="AS142" i="1" s="1"/>
  <c r="AT142" i="1" s="1" a="1"/>
  <c r="AB1886" i="1" a="1"/>
  <c r="AS1886" i="1" s="1"/>
  <c r="AT1886" i="1" s="1" a="1"/>
  <c r="AB2645" i="1" a="1"/>
  <c r="AS2645" i="1" s="1"/>
  <c r="AT2645" i="1" s="1" a="1"/>
  <c r="AB3318" i="1" a="1"/>
  <c r="AS3318" i="1" s="1"/>
  <c r="AT3318" i="1" s="1" a="1"/>
  <c r="AB80" i="1" a="1"/>
  <c r="AS80" i="1" s="1"/>
  <c r="AT80" i="1" s="1" a="1"/>
  <c r="AB124" i="1" a="1"/>
  <c r="AS124" i="1" s="1"/>
  <c r="AT124" i="1" s="1" a="1"/>
  <c r="AB4148" i="1" a="1"/>
  <c r="AS4148" i="1" s="1"/>
  <c r="AT4148" i="1" s="1" a="1"/>
  <c r="AB2790" i="1" a="1"/>
  <c r="AS2790" i="1" s="1"/>
  <c r="AT2790" i="1" s="1" a="1"/>
  <c r="AB1135" i="1" a="1"/>
  <c r="AS1135" i="1" s="1"/>
  <c r="AT1135" i="1" s="1" a="1"/>
  <c r="AB1117" i="1" a="1"/>
  <c r="AS1117" i="1" s="1"/>
  <c r="AT1117" i="1" s="1" a="1"/>
  <c r="AB3620" i="1" a="1"/>
  <c r="AS3620" i="1" s="1"/>
  <c r="AT3620" i="1" s="1" a="1"/>
  <c r="AB2262" i="1" a="1"/>
  <c r="AS2262" i="1" s="1"/>
  <c r="AT2262" i="1" s="1" a="1"/>
  <c r="AB2138" i="1" a="1"/>
  <c r="AS2138" i="1" s="1"/>
  <c r="AT2138" i="1" s="1" a="1"/>
  <c r="AB4110" i="1" a="1"/>
  <c r="AS4110" i="1" s="1"/>
  <c r="AT4110" i="1" s="1" a="1"/>
  <c r="AB3092" i="1" a="1"/>
  <c r="AS3092" i="1" s="1"/>
  <c r="AT3092" i="1" s="1" a="1"/>
  <c r="AB1829" i="1" a="1"/>
  <c r="AS1829" i="1" s="1"/>
  <c r="AT1829" i="1" s="1" a="1"/>
  <c r="AB1166" i="1" a="1"/>
  <c r="AS1166" i="1" s="1"/>
  <c r="AT1166" i="1" s="1" a="1"/>
  <c r="AB3582" i="1" a="1"/>
  <c r="AS3582" i="1" s="1"/>
  <c r="AT3582" i="1" s="1" a="1"/>
  <c r="AB2564" i="1" a="1"/>
  <c r="AS2564" i="1" s="1"/>
  <c r="AT2564" i="1" s="1" a="1"/>
  <c r="AB2213" i="1" a="1"/>
  <c r="AS2213" i="1" s="1"/>
  <c r="AT2213" i="1" s="1" a="1"/>
  <c r="AB1613" i="1" a="1"/>
  <c r="AS1613" i="1" s="1"/>
  <c r="AT1613" i="1" s="1" a="1"/>
  <c r="AB3054" i="1" a="1"/>
  <c r="AS3054" i="1" s="1"/>
  <c r="AT3054" i="1" s="1" a="1"/>
  <c r="AB4067" i="1" a="1"/>
  <c r="AS4067" i="1" s="1"/>
  <c r="AT4067" i="1" s="1" a="1"/>
  <c r="AB1316" i="1" a="1"/>
  <c r="AS1316" i="1" s="1"/>
  <c r="AT1316" i="1" s="1" a="1"/>
  <c r="AB557" i="1" a="1"/>
  <c r="AS557" i="1" s="1"/>
  <c r="AT557" i="1" s="1" a="1"/>
  <c r="AB2510" i="1" a="1"/>
  <c r="AS2510" i="1" s="1"/>
  <c r="AT2510" i="1" s="1" a="1"/>
  <c r="AB4322" i="1" a="1"/>
  <c r="AS4322" i="1" s="1"/>
  <c r="AT4322" i="1" s="1" a="1"/>
  <c r="AB1347" i="1" a="1"/>
  <c r="AS1347" i="1" s="1"/>
  <c r="AT1347" i="1" s="1" a="1"/>
  <c r="AB364" i="1" a="1"/>
  <c r="AS364" i="1" s="1"/>
  <c r="AT364" i="1" s="1" a="1"/>
  <c r="AB2403" i="1" a="1"/>
  <c r="AS2403" i="1" s="1"/>
  <c r="AT2403" i="1" s="1" a="1"/>
  <c r="AK1365" i="1" a="1"/>
  <c r="AK543" i="1" a="1"/>
  <c r="AK3289" i="1" a="1"/>
  <c r="AB3343" i="1" a="1"/>
  <c r="AS3343" i="1" s="1"/>
  <c r="AT3343" i="1" s="1" a="1"/>
  <c r="AK837" i="1" a="1"/>
  <c r="AK3998" i="1" a="1"/>
  <c r="AK2761" i="1" a="1"/>
  <c r="AB2477" i="1" a="1"/>
  <c r="AS2477" i="1" s="1"/>
  <c r="AT2477" i="1" s="1" a="1"/>
  <c r="AB3856" i="1" a="1"/>
  <c r="AS3856" i="1" s="1"/>
  <c r="AT3856" i="1" s="1" a="1"/>
  <c r="AB2883" i="1" a="1"/>
  <c r="AS2883" i="1" s="1"/>
  <c r="AT2883" i="1" s="1" a="1"/>
  <c r="AB1578" i="1" a="1"/>
  <c r="AS1578" i="1" s="1"/>
  <c r="AT1578" i="1" s="1" a="1"/>
  <c r="AB3980" i="1" a="1"/>
  <c r="AS3980" i="1" s="1"/>
  <c r="AT3980" i="1" s="1" a="1"/>
  <c r="AB2110" i="1" a="1"/>
  <c r="AS2110" i="1" s="1"/>
  <c r="AT2110" i="1" s="1" a="1"/>
  <c r="AB2355" i="1" a="1"/>
  <c r="AS2355" i="1" s="1"/>
  <c r="AT2355" i="1" s="1" a="1"/>
  <c r="AB522" i="1" a="1"/>
  <c r="AS522" i="1" s="1"/>
  <c r="AT522" i="1" s="1" a="1"/>
  <c r="AB3452" i="1" a="1"/>
  <c r="AS3452" i="1" s="1"/>
  <c r="AT3452" i="1" s="1" a="1"/>
  <c r="AB1110" i="1" a="1"/>
  <c r="AS1110" i="1" s="1"/>
  <c r="AT1110" i="1" s="1" a="1"/>
  <c r="AB3522" i="1" a="1"/>
  <c r="AS3522" i="1" s="1"/>
  <c r="AT3522" i="1" s="1" a="1"/>
  <c r="AB1400" i="1" a="1"/>
  <c r="AS1400" i="1" s="1"/>
  <c r="AT1400" i="1" s="1" a="1"/>
  <c r="AB2924" i="1" a="1"/>
  <c r="AS2924" i="1" s="1"/>
  <c r="AT2924" i="1" s="1" a="1"/>
  <c r="AB1141" i="1" a="1"/>
  <c r="AS1141" i="1" s="1"/>
  <c r="AT1141" i="1" s="1" a="1"/>
  <c r="AB2994" i="1" a="1"/>
  <c r="AS2994" i="1" s="1"/>
  <c r="AT2994" i="1" s="1" a="1"/>
  <c r="AB233" i="1" a="1"/>
  <c r="AS233" i="1" s="1"/>
  <c r="AT233" i="1" s="1" a="1"/>
  <c r="AB2396" i="1" a="1"/>
  <c r="AS2396" i="1" s="1"/>
  <c r="AT2396" i="1" s="1" a="1"/>
  <c r="AB1684" i="1" a="1"/>
  <c r="AS1684" i="1" s="1"/>
  <c r="AT1684" i="1" s="1" a="1"/>
  <c r="AB2466" i="1" a="1"/>
  <c r="AS2466" i="1" s="1"/>
  <c r="AT2466" i="1" s="1" a="1"/>
  <c r="AB1000" i="1" a="1"/>
  <c r="AS1000" i="1" s="1"/>
  <c r="AT1000" i="1" s="1" a="1"/>
  <c r="AB3899" i="1" a="1"/>
  <c r="AS3899" i="1" s="1"/>
  <c r="AT3899" i="1" s="1" a="1"/>
  <c r="AB1715" i="1" a="1"/>
  <c r="AS1715" i="1" s="1"/>
  <c r="AT1715" i="1" s="1" a="1"/>
  <c r="AB3025" i="1" a="1"/>
  <c r="AS3025" i="1" s="1"/>
  <c r="AT3025" i="1" s="1" a="1"/>
  <c r="AB161" i="1" a="1"/>
  <c r="AS161" i="1" s="1"/>
  <c r="AT161" i="1" s="1" a="1"/>
  <c r="AB4170" i="1" a="1"/>
  <c r="AS4170" i="1" s="1"/>
  <c r="AT4170" i="1" s="1" a="1"/>
  <c r="AB2156" i="1" a="1"/>
  <c r="AS2156" i="1" s="1"/>
  <c r="AT2156" i="1" s="1" a="1"/>
  <c r="AB2497" i="1" a="1"/>
  <c r="AS2497" i="1" s="1"/>
  <c r="AT2497" i="1" s="1" a="1"/>
  <c r="AB551" i="1" a="1"/>
  <c r="AS551" i="1" s="1"/>
  <c r="AT551" i="1" s="1" a="1"/>
  <c r="AB3642" i="1" a="1"/>
  <c r="AS3642" i="1" s="1"/>
  <c r="AT3642" i="1" s="1" a="1"/>
  <c r="AB1202" i="1" a="1"/>
  <c r="AS1202" i="1" s="1"/>
  <c r="AT1202" i="1" s="1" a="1"/>
  <c r="AB3472" i="1" a="1"/>
  <c r="AS3472" i="1" s="1"/>
  <c r="AT3472" i="1" s="1" a="1"/>
  <c r="AB3855" i="1" a="1"/>
  <c r="AS3855" i="1" s="1"/>
  <c r="AT3855" i="1" s="1" a="1"/>
  <c r="AB3913" i="1" a="1"/>
  <c r="AS3913" i="1" s="1"/>
  <c r="AT3913" i="1" s="1" a="1"/>
  <c r="AB1233" i="1" a="1"/>
  <c r="AS1233" i="1" s="1"/>
  <c r="AT1233" i="1" s="1" a="1"/>
  <c r="AB2944" i="1" a="1"/>
  <c r="AS2944" i="1" s="1"/>
  <c r="AT2944" i="1" s="1" a="1"/>
  <c r="AB710" i="1" a="1"/>
  <c r="AS710" i="1" s="1"/>
  <c r="AT710" i="1" s="1" a="1"/>
  <c r="AB3385" i="1" a="1"/>
  <c r="AS3385" i="1" s="1"/>
  <c r="AT3385" i="1" s="1" a="1"/>
  <c r="AB3147" i="1" a="1"/>
  <c r="AS3147" i="1" s="1"/>
  <c r="AT3147" i="1" s="1" a="1"/>
  <c r="AB4287" i="1" a="1"/>
  <c r="AS4287" i="1" s="1"/>
  <c r="AT4287" i="1" s="1" a="1"/>
  <c r="AB990" i="1" a="1"/>
  <c r="AS990" i="1" s="1"/>
  <c r="AT990" i="1" s="1" a="1"/>
  <c r="AB2857" i="1" a="1"/>
  <c r="AS2857" i="1" s="1"/>
  <c r="AT2857" i="1" s="1" a="1"/>
  <c r="AB2619" i="1" a="1"/>
  <c r="AS2619" i="1" s="1"/>
  <c r="AT2619" i="1" s="1" a="1"/>
  <c r="AB1751" i="1" a="1"/>
  <c r="AS1751" i="1" s="1"/>
  <c r="AT1751" i="1" s="1" a="1"/>
  <c r="AB421" i="1" a="1"/>
  <c r="AS421" i="1" s="1"/>
  <c r="AT421" i="1" s="1" a="1"/>
  <c r="AB2329" i="1" a="1"/>
  <c r="AS2329" i="1" s="1"/>
  <c r="AT2329" i="1" s="1" a="1"/>
  <c r="AB2091" i="1" a="1"/>
  <c r="AS2091" i="1" s="1"/>
  <c r="AT2091" i="1" s="1" a="1"/>
  <c r="AB694" i="1" a="1"/>
  <c r="AS694" i="1" s="1"/>
  <c r="AT694" i="1" s="1" a="1"/>
  <c r="AB3087" i="1" a="1"/>
  <c r="AS3087" i="1" s="1"/>
  <c r="AT3087" i="1" s="1" a="1"/>
  <c r="AB3832" i="1" a="1"/>
  <c r="AS3832" i="1" s="1"/>
  <c r="AT3832" i="1" s="1" a="1"/>
  <c r="AB1072" i="1" a="1"/>
  <c r="AS1072" i="1" s="1"/>
  <c r="AT1072" i="1" s="1" a="1"/>
  <c r="AB3551" i="1" a="1"/>
  <c r="AS3551" i="1" s="1"/>
  <c r="AT3551" i="1" s="1" a="1"/>
  <c r="AB292" i="1" a="1"/>
  <c r="AS292" i="1" s="1"/>
  <c r="AT292" i="1" s="1" a="1"/>
  <c r="AB3816" i="1" a="1"/>
  <c r="AS3816" i="1" s="1"/>
  <c r="AT3816" i="1" s="1" a="1"/>
  <c r="AB1040" i="1" a="1"/>
  <c r="AS1040" i="1" s="1"/>
  <c r="AT1040" i="1" s="1" a="1"/>
  <c r="AB3359" i="1" a="1"/>
  <c r="AS3359" i="1" s="1"/>
  <c r="AT3359" i="1" s="1" a="1"/>
  <c r="AB260" i="1" a="1"/>
  <c r="AS260" i="1" s="1"/>
  <c r="AT260" i="1" s="1" a="1"/>
  <c r="AB4087" i="1" a="1"/>
  <c r="AS4087" i="1" s="1"/>
  <c r="AT4087" i="1" s="1" a="1"/>
  <c r="AB3050" i="1" a="1"/>
  <c r="AS3050" i="1" s="1"/>
  <c r="AT3050" i="1" s="1" a="1"/>
  <c r="AB373" i="1" a="1"/>
  <c r="AS373" i="1" s="1"/>
  <c r="AT373" i="1" s="1" a="1"/>
  <c r="AB675" i="1" a="1"/>
  <c r="AS675" i="1" s="1"/>
  <c r="AT675" i="1" s="1" a="1"/>
  <c r="AB3559" i="1" a="1"/>
  <c r="AS3559" i="1" s="1"/>
  <c r="AT3559" i="1" s="1" a="1"/>
  <c r="AB2522" i="1" a="1"/>
  <c r="AS2522" i="1" s="1"/>
  <c r="AT2522" i="1" s="1" a="1"/>
  <c r="AB884" i="1" a="1"/>
  <c r="AS884" i="1" s="1"/>
  <c r="AT884" i="1" s="1" a="1"/>
  <c r="AB346" i="1" a="1"/>
  <c r="AS346" i="1" s="1"/>
  <c r="AT346" i="1" s="1" a="1"/>
  <c r="AB3031" i="1" a="1"/>
  <c r="AS3031" i="1" s="1"/>
  <c r="AT3031" i="1" s="1" a="1"/>
  <c r="AB1644" i="1" a="1"/>
  <c r="AS1644" i="1" s="1"/>
  <c r="AT1644" i="1" s="1" a="1"/>
  <c r="AB175" i="1" a="1"/>
  <c r="AS175" i="1" s="1"/>
  <c r="AT175" i="1" s="1" a="1"/>
  <c r="AB418" i="1" a="1"/>
  <c r="AS418" i="1" s="1"/>
  <c r="AT418" i="1" s="1" a="1"/>
  <c r="AB2503" i="1" a="1"/>
  <c r="AS2503" i="1" s="1"/>
  <c r="AT2503" i="1" s="1" a="1"/>
  <c r="AB3240" i="1" a="1"/>
  <c r="AS3240" i="1" s="1"/>
  <c r="AT3240" i="1" s="1" a="1"/>
  <c r="AB499" i="1" a="1"/>
  <c r="AS499" i="1" s="1"/>
  <c r="AT499" i="1" s="1" a="1"/>
  <c r="AB737" i="1" a="1"/>
  <c r="AS737" i="1" s="1"/>
  <c r="AT737" i="1" s="1" a="1"/>
  <c r="AB3990" i="1" a="1"/>
  <c r="AS3990" i="1" s="1"/>
  <c r="AT3990" i="1" s="1" a="1"/>
  <c r="AB2696" i="1" a="1"/>
  <c r="AS2696" i="1" s="1"/>
  <c r="AT2696" i="1" s="1" a="1"/>
  <c r="AB3263" i="1" a="1"/>
  <c r="AS3263" i="1" s="1"/>
  <c r="AT3263" i="1" s="1" a="1"/>
  <c r="AB1216" i="1" a="1"/>
  <c r="AS1216" i="1" s="1"/>
  <c r="AT1216" i="1" s="1" a="1"/>
  <c r="AB4245" i="1" a="1"/>
  <c r="AS4245" i="1" s="1"/>
  <c r="AT4245" i="1" s="1" a="1"/>
  <c r="AB1481" i="1" a="1"/>
  <c r="AS1481" i="1" s="1"/>
  <c r="AT1481" i="1" s="1" a="1"/>
  <c r="AB434" i="1" a="1"/>
  <c r="AS434" i="1" s="1"/>
  <c r="AT434" i="1" s="1" a="1"/>
  <c r="AB1919" i="1" a="1"/>
  <c r="AS1919" i="1" s="1"/>
  <c r="AT1919" i="1" s="1" a="1"/>
  <c r="AB3717" i="1" a="1"/>
  <c r="AS3717" i="1" s="1"/>
  <c r="AT3717" i="1" s="1" a="1"/>
  <c r="AB1800" i="1" a="1"/>
  <c r="AS1800" i="1" s="1"/>
  <c r="AT1800" i="1" s="1" a="1"/>
  <c r="AB2191" i="1" a="1"/>
  <c r="AS2191" i="1" s="1"/>
  <c r="AT2191" i="1" s="1" a="1"/>
  <c r="AB2927" i="1" a="1"/>
  <c r="AS2927" i="1" s="1"/>
  <c r="AT2927" i="1" s="1" a="1"/>
  <c r="AB3189" i="1" a="1"/>
  <c r="AS3189" i="1" s="1"/>
  <c r="AT3189" i="1" s="1" a="1"/>
  <c r="AB1575" i="1" a="1"/>
  <c r="AS1575" i="1" s="1"/>
  <c r="AT1575" i="1" s="1" a="1"/>
  <c r="AB270" i="1" a="1"/>
  <c r="AS270" i="1" s="1"/>
  <c r="AT270" i="1" s="1" a="1"/>
  <c r="AB1918" i="1" a="1"/>
  <c r="AS1918" i="1" s="1"/>
  <c r="AT1918" i="1" s="1" a="1"/>
  <c r="AB2661" i="1" a="1"/>
  <c r="AS2661" i="1" s="1"/>
  <c r="AT2661" i="1" s="1" a="1"/>
  <c r="AB3334" i="1" a="1"/>
  <c r="AS3334" i="1" s="1"/>
  <c r="AT3334" i="1" s="1" a="1"/>
  <c r="AB112" i="1" a="1"/>
  <c r="AS112" i="1" s="1"/>
  <c r="AT112" i="1" s="1" a="1"/>
  <c r="AB62" i="1" a="1"/>
  <c r="AS62" i="1" s="1"/>
  <c r="AT62" i="1" s="1" a="1"/>
  <c r="AB4164" i="1" a="1"/>
  <c r="AS4164" i="1" s="1"/>
  <c r="AT4164" i="1" s="1" a="1"/>
  <c r="AB2806" i="1" a="1"/>
  <c r="AS2806" i="1" s="1"/>
  <c r="AT2806" i="1" s="1" a="1"/>
  <c r="AB1295" i="1" a="1"/>
  <c r="AS1295" i="1" s="1"/>
  <c r="AT1295" i="1" s="1" a="1"/>
  <c r="AB1149" i="1" a="1"/>
  <c r="AS1149" i="1" s="1"/>
  <c r="AT1149" i="1" s="1" a="1"/>
  <c r="AB3636" i="1" a="1"/>
  <c r="AS3636" i="1" s="1"/>
  <c r="AT3636" i="1" s="1" a="1"/>
  <c r="AB2278" i="1" a="1"/>
  <c r="AS2278" i="1" s="1"/>
  <c r="AT2278" i="1" s="1" a="1"/>
  <c r="AB2154" i="1" a="1"/>
  <c r="AS2154" i="1" s="1"/>
  <c r="AT2154" i="1" s="1" a="1"/>
  <c r="AB4126" i="1" a="1"/>
  <c r="AS4126" i="1" s="1"/>
  <c r="AT4126" i="1" s="1" a="1"/>
  <c r="AB3108" i="1" a="1"/>
  <c r="AS3108" i="1" s="1"/>
  <c r="AT3108" i="1" s="1" a="1"/>
  <c r="AB1861" i="1" a="1"/>
  <c r="AS1861" i="1" s="1"/>
  <c r="AT1861" i="1" s="1" a="1"/>
  <c r="AB1198" i="1" a="1"/>
  <c r="AS1198" i="1" s="1"/>
  <c r="AT1198" i="1" s="1" a="1"/>
  <c r="AB3598" i="1" a="1"/>
  <c r="AS3598" i="1" s="1"/>
  <c r="AT3598" i="1" s="1" a="1"/>
  <c r="AB2580" i="1" a="1"/>
  <c r="AS2580" i="1" s="1"/>
  <c r="AT2580" i="1" s="1" a="1"/>
  <c r="AB2229" i="1" a="1"/>
  <c r="AS2229" i="1" s="1"/>
  <c r="AT2229" i="1" s="1" a="1"/>
  <c r="AB1645" i="1" a="1"/>
  <c r="AS1645" i="1" s="1"/>
  <c r="AT1645" i="1" s="1" a="1"/>
  <c r="AB3070" i="1" a="1"/>
  <c r="AS3070" i="1" s="1"/>
  <c r="AT3070" i="1" s="1" a="1"/>
  <c r="AB4083" i="1" a="1"/>
  <c r="AS4083" i="1" s="1"/>
  <c r="AT4083" i="1" s="1" a="1"/>
  <c r="AB1348" i="1" a="1"/>
  <c r="AS1348" i="1" s="1"/>
  <c r="AT1348" i="1" s="1" a="1"/>
  <c r="AB589" i="1" a="1"/>
  <c r="AS589" i="1" s="1"/>
  <c r="AT589" i="1" s="1" a="1"/>
  <c r="AB2542" i="1" a="1"/>
  <c r="AS2542" i="1" s="1"/>
  <c r="AT2542" i="1" s="1" a="1"/>
  <c r="AB3555" i="1" a="1"/>
  <c r="AS3555" i="1" s="1"/>
  <c r="AT3555" i="1" s="1" a="1"/>
  <c r="AB1411" i="1" a="1"/>
  <c r="AS1411" i="1" s="1"/>
  <c r="AT1411" i="1" s="1" a="1"/>
  <c r="AB428" i="1" a="1"/>
  <c r="AS428" i="1" s="1"/>
  <c r="AT428" i="1" s="1" a="1"/>
  <c r="AB4029" i="1" a="1"/>
  <c r="AS4029" i="1" s="1"/>
  <c r="AT4029" i="1" s="1" a="1"/>
  <c r="AB3810" i="1" a="1"/>
  <c r="AS3810" i="1" s="1"/>
  <c r="AT3810" i="1" s="1" a="1"/>
  <c r="AB1922" i="1" a="1"/>
  <c r="AS1922" i="1" s="1"/>
  <c r="AT1922" i="1" s="1" a="1"/>
  <c r="AB381" i="1" a="1"/>
  <c r="AS381" i="1" s="1"/>
  <c r="AT381" i="1" s="1" a="1"/>
  <c r="AB83" i="1" a="1"/>
  <c r="AS83" i="1" s="1"/>
  <c r="AT83" i="1" s="1" a="1"/>
  <c r="AK853" i="1" a="1"/>
  <c r="AK4014" i="1" a="1"/>
  <c r="AK2777" i="1" a="1"/>
  <c r="AB94" i="1" a="1"/>
  <c r="AS94" i="1" s="1"/>
  <c r="AT94" i="1" s="1" a="1"/>
  <c r="AK4164" i="1" a="1"/>
  <c r="AK3486" i="1" a="1"/>
  <c r="AK2169" i="1" a="1"/>
  <c r="AB3996" i="1" a="1"/>
  <c r="AS3996" i="1" s="1"/>
  <c r="AT3996" i="1" s="1" a="1"/>
  <c r="AB2126" i="1" a="1"/>
  <c r="AS2126" i="1" s="1"/>
  <c r="AT2126" i="1" s="1" a="1"/>
  <c r="AB2371" i="1" a="1"/>
  <c r="AS2371" i="1" s="1"/>
  <c r="AT2371" i="1" s="1" a="1"/>
  <c r="AB554" i="1" a="1"/>
  <c r="AS554" i="1" s="1"/>
  <c r="AT554" i="1" s="1" a="1"/>
  <c r="AB3468" i="1" a="1"/>
  <c r="AS3468" i="1" s="1"/>
  <c r="AT3468" i="1" s="1" a="1"/>
  <c r="AB1142" i="1" a="1"/>
  <c r="AS1142" i="1" s="1"/>
  <c r="AT1142" i="1" s="1" a="1"/>
  <c r="AB1632" i="1" a="1"/>
  <c r="AS1632" i="1" s="1"/>
  <c r="AT1632" i="1" s="1" a="1"/>
  <c r="AB1784" i="1" a="1"/>
  <c r="AS1784" i="1" s="1"/>
  <c r="AT1784" i="1" s="1" a="1"/>
  <c r="AB2940" i="1" a="1"/>
  <c r="AS2940" i="1" s="1"/>
  <c r="AT2940" i="1" s="1" a="1"/>
  <c r="AB1173" i="1" a="1"/>
  <c r="AS1173" i="1" s="1"/>
  <c r="AT1173" i="1" s="1" a="1"/>
  <c r="AB3010" i="1" a="1"/>
  <c r="AS3010" i="1" s="1"/>
  <c r="AT3010" i="1" s="1" a="1"/>
  <c r="AB265" i="1" a="1"/>
  <c r="AS265" i="1" s="1"/>
  <c r="AT265" i="1" s="1" a="1"/>
  <c r="AB2412" i="1" a="1"/>
  <c r="AS2412" i="1" s="1"/>
  <c r="AT2412" i="1" s="1" a="1"/>
  <c r="AB1716" i="1" a="1"/>
  <c r="AS1716" i="1" s="1"/>
  <c r="AT1716" i="1" s="1" a="1"/>
  <c r="AB2482" i="1" a="1"/>
  <c r="AS2482" i="1" s="1"/>
  <c r="AT2482" i="1" s="1" a="1"/>
  <c r="AB1032" i="1" a="1"/>
  <c r="AS1032" i="1" s="1"/>
  <c r="AT1032" i="1" s="1" a="1"/>
  <c r="AB3915" i="1" a="1"/>
  <c r="AS3915" i="1" s="1"/>
  <c r="AT3915" i="1" s="1" a="1"/>
  <c r="AB1747" i="1" a="1"/>
  <c r="AS1747" i="1" s="1"/>
  <c r="AT1747" i="1" s="1" a="1"/>
  <c r="AB3041" i="1" a="1"/>
  <c r="AS3041" i="1" s="1"/>
  <c r="AT3041" i="1" s="1" a="1"/>
  <c r="AB34" i="1" a="1"/>
  <c r="AS34" i="1" s="1"/>
  <c r="AT34" i="1" s="1" a="1"/>
  <c r="AB4186" i="1" a="1"/>
  <c r="AS4186" i="1" s="1"/>
  <c r="AT4186" i="1" s="1" a="1"/>
  <c r="AB2172" i="1" a="1"/>
  <c r="AS2172" i="1" s="1"/>
  <c r="AT2172" i="1" s="1" a="1"/>
  <c r="AB2513" i="1" a="1"/>
  <c r="AS2513" i="1" s="1"/>
  <c r="AT2513" i="1" s="1" a="1"/>
  <c r="AB583" i="1" a="1"/>
  <c r="AS583" i="1" s="1"/>
  <c r="AT583" i="1" s="1" a="1"/>
  <c r="AB3658" i="1" a="1"/>
  <c r="AS3658" i="1" s="1"/>
  <c r="AT3658" i="1" s="1" a="1"/>
  <c r="AB1234" i="1" a="1"/>
  <c r="AS1234" i="1" s="1"/>
  <c r="AT1234" i="1" s="1" a="1"/>
  <c r="AB3488" i="1" a="1"/>
  <c r="AS3488" i="1" s="1"/>
  <c r="AT3488" i="1" s="1" a="1"/>
  <c r="AB185" i="1" a="1"/>
  <c r="AS185" i="1" s="1"/>
  <c r="AT185" i="1" s="1" a="1"/>
  <c r="AB3929" i="1" a="1"/>
  <c r="AS3929" i="1" s="1"/>
  <c r="AT3929" i="1" s="1" a="1"/>
  <c r="AB1265" i="1" a="1"/>
  <c r="AS1265" i="1" s="1"/>
  <c r="AT1265" i="1" s="1" a="1"/>
  <c r="AB2960" i="1" a="1"/>
  <c r="AS2960" i="1" s="1"/>
  <c r="AT2960" i="1" s="1" a="1"/>
  <c r="AB742" i="1" a="1"/>
  <c r="AS742" i="1" s="1"/>
  <c r="AT742" i="1" s="1" a="1"/>
  <c r="AB3401" i="1" a="1"/>
  <c r="AS3401" i="1" s="1"/>
  <c r="AT3401" i="1" s="1" a="1"/>
  <c r="AB3163" i="1" a="1"/>
  <c r="AS3163" i="1" s="1"/>
  <c r="AT3163" i="1" s="1" a="1"/>
  <c r="AB4303" i="1" a="1"/>
  <c r="AS4303" i="1" s="1"/>
  <c r="AT4303" i="1" s="1" a="1"/>
  <c r="AB223" i="1" a="1"/>
  <c r="AS223" i="1" s="1"/>
  <c r="AT223" i="1" s="1" a="1"/>
  <c r="AB2873" i="1" a="1"/>
  <c r="AS2873" i="1" s="1"/>
  <c r="AT2873" i="1" s="1" a="1"/>
  <c r="AB2635" i="1" a="1"/>
  <c r="AS2635" i="1" s="1"/>
  <c r="AT2635" i="1" s="1" a="1"/>
  <c r="AB1783" i="1" a="1"/>
  <c r="AS1783" i="1" s="1"/>
  <c r="AT1783" i="1" s="1" a="1"/>
  <c r="AB453" i="1" a="1"/>
  <c r="AS453" i="1" s="1"/>
  <c r="AT453" i="1" s="1" a="1"/>
  <c r="AB2345" i="1" a="1"/>
  <c r="AS2345" i="1" s="1"/>
  <c r="AT2345" i="1" s="1" a="1"/>
  <c r="AB2107" i="1" a="1"/>
  <c r="AS2107" i="1" s="1"/>
  <c r="AT2107" i="1" s="1" a="1"/>
  <c r="AB726" i="1" a="1"/>
  <c r="AS726" i="1" s="1"/>
  <c r="AT726" i="1" s="1" a="1"/>
  <c r="AB3199" i="1" a="1"/>
  <c r="AS3199" i="1" s="1"/>
  <c r="AT3199" i="1" s="1" a="1"/>
  <c r="AB3848" i="1" a="1"/>
  <c r="AS3848" i="1" s="1"/>
  <c r="AT3848" i="1" s="1" a="1"/>
  <c r="AB1104" i="1" a="1"/>
  <c r="AS1104" i="1" s="1"/>
  <c r="AT1104" i="1" s="1" a="1"/>
  <c r="AB217" i="1" a="1"/>
  <c r="AS217" i="1" s="1"/>
  <c r="AT217" i="1" s="1" a="1"/>
  <c r="AB324" i="1" a="1"/>
  <c r="AS324" i="1" s="1"/>
  <c r="AT324" i="1" s="1" a="1"/>
  <c r="AB4119" i="1" a="1"/>
  <c r="AS4119" i="1" s="1"/>
  <c r="AT4119" i="1" s="1" a="1"/>
  <c r="AB3082" i="1" a="1"/>
  <c r="AS3082" i="1" s="1"/>
  <c r="AT3082" i="1" s="1" a="1"/>
  <c r="AB437" i="1" a="1"/>
  <c r="AS437" i="1" s="1"/>
  <c r="AT437" i="1" s="1" a="1"/>
  <c r="AB3484" i="1" a="1"/>
  <c r="AS3484" i="1" s="1"/>
  <c r="AT3484" i="1" s="1" a="1"/>
  <c r="AB1174" i="1" a="1"/>
  <c r="AS1174" i="1" s="1"/>
  <c r="AT1174" i="1" s="1" a="1"/>
  <c r="AB1664" i="1" a="1"/>
  <c r="AS1664" i="1" s="1"/>
  <c r="AT1664" i="1" s="1" a="1"/>
  <c r="AB2063" i="1" a="1"/>
  <c r="AS2063" i="1" s="1"/>
  <c r="AT2063" i="1" s="1" a="1"/>
  <c r="AB2956" i="1" a="1"/>
  <c r="AS2956" i="1" s="1"/>
  <c r="AT2956" i="1" s="1" a="1"/>
  <c r="AB1205" i="1" a="1"/>
  <c r="AS1205" i="1" s="1"/>
  <c r="AT1205" i="1" s="1" a="1"/>
  <c r="AB3026" i="1" a="1"/>
  <c r="AS3026" i="1" s="1"/>
  <c r="AT3026" i="1" s="1" a="1"/>
  <c r="AB297" i="1" a="1"/>
  <c r="AS297" i="1" s="1"/>
  <c r="AT297" i="1" s="1" a="1"/>
  <c r="AB2428" i="1" a="1"/>
  <c r="AS2428" i="1" s="1"/>
  <c r="AT2428" i="1" s="1" a="1"/>
  <c r="AB1748" i="1" a="1"/>
  <c r="AS1748" i="1" s="1"/>
  <c r="AT1748" i="1" s="1" a="1"/>
  <c r="AB2498" i="1" a="1"/>
  <c r="AS2498" i="1" s="1"/>
  <c r="AT2498" i="1" s="1" a="1"/>
  <c r="AB1064" i="1" a="1"/>
  <c r="AS1064" i="1" s="1"/>
  <c r="AT1064" i="1" s="1" a="1"/>
  <c r="AB3931" i="1" a="1"/>
  <c r="AS3931" i="1" s="1"/>
  <c r="AT3931" i="1" s="1" a="1"/>
  <c r="AB1779" i="1" a="1"/>
  <c r="AS1779" i="1" s="1"/>
  <c r="AT1779" i="1" s="1" a="1"/>
  <c r="AB3057" i="1" a="1"/>
  <c r="AS3057" i="1" s="1"/>
  <c r="AT3057" i="1" s="1" a="1"/>
  <c r="AB8" i="1" a="1"/>
  <c r="AS8" i="1" s="1"/>
  <c r="AT8" i="1" s="1" a="1"/>
  <c r="AB4202" i="1" a="1"/>
  <c r="AS4202" i="1" s="1"/>
  <c r="AT4202" i="1" s="1" a="1"/>
  <c r="AB2188" i="1" a="1"/>
  <c r="AS2188" i="1" s="1"/>
  <c r="AT2188" i="1" s="1" a="1"/>
  <c r="AB2529" i="1" a="1"/>
  <c r="AS2529" i="1" s="1"/>
  <c r="AT2529" i="1" s="1" a="1"/>
  <c r="AB615" i="1" a="1"/>
  <c r="AS615" i="1" s="1"/>
  <c r="AT615" i="1" s="1" a="1"/>
  <c r="AB3674" i="1" a="1"/>
  <c r="AS3674" i="1" s="1"/>
  <c r="AT3674" i="1" s="1" a="1"/>
  <c r="AB1266" i="1" a="1"/>
  <c r="AS1266" i="1" s="1"/>
  <c r="AT1266" i="1" s="1" a="1"/>
  <c r="AB3504" i="1" a="1"/>
  <c r="AS3504" i="1" s="1"/>
  <c r="AT3504" i="1" s="1" a="1"/>
  <c r="AB986" i="1" a="1"/>
  <c r="AS986" i="1" s="1"/>
  <c r="AT986" i="1" s="1" a="1"/>
  <c r="AB3945" i="1" a="1"/>
  <c r="AS3945" i="1" s="1"/>
  <c r="AT3945" i="1" s="1" a="1"/>
  <c r="AB1297" i="1" a="1"/>
  <c r="AS1297" i="1" s="1"/>
  <c r="AT1297" i="1" s="1" a="1"/>
  <c r="AB2976" i="1" a="1"/>
  <c r="AS2976" i="1" s="1"/>
  <c r="AT2976" i="1" s="1" a="1"/>
  <c r="AB774" i="1" a="1"/>
  <c r="AS774" i="1" s="1"/>
  <c r="AT774" i="1" s="1" a="1"/>
  <c r="AB3417" i="1" a="1"/>
  <c r="AS3417" i="1" s="1"/>
  <c r="AT3417" i="1" s="1" a="1"/>
  <c r="AB3179" i="1" a="1"/>
  <c r="AS3179" i="1" s="1"/>
  <c r="AT3179" i="1" s="1" a="1"/>
  <c r="AB4319" i="1" a="1"/>
  <c r="AS4319" i="1" s="1"/>
  <c r="AT4319" i="1" s="1" a="1"/>
  <c r="AB479" i="1" a="1"/>
  <c r="AS479" i="1" s="1"/>
  <c r="AT479" i="1" s="1" a="1"/>
  <c r="AB2889" i="1" a="1"/>
  <c r="AS2889" i="1" s="1"/>
  <c r="AT2889" i="1" s="1" a="1"/>
  <c r="AB2651" i="1" a="1"/>
  <c r="AS2651" i="1" s="1"/>
  <c r="AT2651" i="1" s="1" a="1"/>
  <c r="AB1815" i="1" a="1"/>
  <c r="AS1815" i="1" s="1"/>
  <c r="AT1815" i="1" s="1" a="1"/>
  <c r="AB485" i="1" a="1"/>
  <c r="AS485" i="1" s="1"/>
  <c r="AT485" i="1" s="1" a="1"/>
  <c r="AB2361" i="1" a="1"/>
  <c r="AS2361" i="1" s="1"/>
  <c r="AT2361" i="1" s="1" a="1"/>
  <c r="AB2123" i="1" a="1"/>
  <c r="AS2123" i="1" s="1"/>
  <c r="AT2123" i="1" s="1" a="1"/>
  <c r="AB758" i="1" a="1"/>
  <c r="AS758" i="1" s="1"/>
  <c r="AT758" i="1" s="1" a="1"/>
  <c r="AB3279" i="1" a="1"/>
  <c r="AS3279" i="1" s="1"/>
  <c r="AT3279" i="1" s="1" a="1"/>
  <c r="AB3864" i="1" a="1"/>
  <c r="AS3864" i="1" s="1"/>
  <c r="AT3864" i="1" s="1" a="1"/>
  <c r="AB1136" i="1" a="1"/>
  <c r="AS1136" i="1" s="1"/>
  <c r="AT1136" i="1" s="1" a="1"/>
  <c r="AB889" i="1" a="1"/>
  <c r="AS889" i="1" s="1"/>
  <c r="AT889" i="1" s="1" a="1"/>
  <c r="AB356" i="1" a="1"/>
  <c r="AS356" i="1" s="1"/>
  <c r="AT356" i="1" s="1" a="1"/>
  <c r="AB4135" i="1" a="1"/>
  <c r="AS4135" i="1" s="1"/>
  <c r="AT4135" i="1" s="1" a="1"/>
  <c r="AB3098" i="1" a="1"/>
  <c r="AS3098" i="1" s="1"/>
  <c r="AT3098" i="1" s="1" a="1"/>
  <c r="AB469" i="1" a="1"/>
  <c r="AS469" i="1" s="1"/>
  <c r="AT469" i="1" s="1" a="1"/>
  <c r="AB771" i="1" a="1"/>
  <c r="AS771" i="1" s="1"/>
  <c r="AT771" i="1" s="1" a="1"/>
  <c r="AB3607" i="1" a="1"/>
  <c r="AS3607" i="1" s="1"/>
  <c r="AT3607" i="1" s="1" a="1"/>
  <c r="AB2570" i="1" a="1"/>
  <c r="AS2570" i="1" s="1"/>
  <c r="AT2570" i="1" s="1" a="1"/>
  <c r="AB280" i="1" a="1"/>
  <c r="AS280" i="1" s="1"/>
  <c r="AT280" i="1" s="1" a="1"/>
  <c r="AB478" i="1" a="1"/>
  <c r="AS478" i="1" s="1"/>
  <c r="AT478" i="1" s="1" a="1"/>
  <c r="AB3591" i="1" a="1"/>
  <c r="AS3591" i="1" s="1"/>
  <c r="AT3591" i="1" s="1" a="1"/>
  <c r="AB2554" i="1" a="1"/>
  <c r="AS2554" i="1" s="1"/>
  <c r="AT2554" i="1" s="1" a="1"/>
  <c r="AB948" i="1" a="1"/>
  <c r="AS948" i="1" s="1"/>
  <c r="AT948" i="1" s="1" a="1"/>
  <c r="AB30" i="1" a="1"/>
  <c r="AS30" i="1" s="1"/>
  <c r="AT30" i="1" s="1" a="1"/>
  <c r="AB3063" i="1" a="1"/>
  <c r="AS3063" i="1" s="1"/>
  <c r="AT3063" i="1" s="1" a="1"/>
  <c r="AB1708" i="1" a="1"/>
  <c r="AS1708" i="1" s="1"/>
  <c r="AT1708" i="1" s="1" a="1"/>
  <c r="AB559" i="1" a="1"/>
  <c r="AS559" i="1" s="1"/>
  <c r="AT559" i="1" s="1" a="1"/>
  <c r="AB482" i="1" a="1"/>
  <c r="AS482" i="1" s="1"/>
  <c r="AT482" i="1" s="1" a="1"/>
  <c r="AB2535" i="1" a="1"/>
  <c r="AS2535" i="1" s="1"/>
  <c r="AT2535" i="1" s="1" a="1"/>
  <c r="AB3272" i="1" a="1"/>
  <c r="AS3272" i="1" s="1"/>
  <c r="AT3272" i="1" s="1" a="1"/>
  <c r="AB563" i="1" a="1"/>
  <c r="AS563" i="1" s="1"/>
  <c r="AT563" i="1" s="1" a="1"/>
  <c r="AB801" i="1" a="1"/>
  <c r="AS801" i="1" s="1"/>
  <c r="AT801" i="1" s="1" a="1"/>
  <c r="AB4038" i="1" a="1"/>
  <c r="AS4038" i="1" s="1"/>
  <c r="AT4038" i="1" s="1" a="1"/>
  <c r="AB2744" i="1" a="1"/>
  <c r="AS2744" i="1" s="1"/>
  <c r="AT2744" i="1" s="1" a="1"/>
  <c r="AB3519" i="1" a="1"/>
  <c r="AS3519" i="1" s="1"/>
  <c r="AT3519" i="1" s="1" a="1"/>
  <c r="AB1312" i="1" a="1"/>
  <c r="AS1312" i="1" s="1"/>
  <c r="AT1312" i="1" s="1" a="1"/>
  <c r="AB4293" i="1" a="1"/>
  <c r="AS4293" i="1" s="1"/>
  <c r="AT4293" i="1" s="1" a="1"/>
  <c r="AB1577" i="1" a="1"/>
  <c r="AS1577" i="1" s="1"/>
  <c r="AT1577" i="1" s="1" a="1"/>
  <c r="AB530" i="1" a="1"/>
  <c r="AS530" i="1" s="1"/>
  <c r="AT530" i="1" s="1" a="1"/>
  <c r="AB2015" i="1" a="1"/>
  <c r="AS2015" i="1" s="1"/>
  <c r="AT2015" i="1" s="1" a="1"/>
  <c r="AB3749" i="1" a="1"/>
  <c r="AS3749" i="1" s="1"/>
  <c r="AT3749" i="1" s="1" a="1"/>
  <c r="AB1864" i="1" a="1"/>
  <c r="AS1864" i="1" s="1"/>
  <c r="AT1864" i="1" s="1" a="1"/>
  <c r="AB3791" i="1" a="1"/>
  <c r="AS3791" i="1" s="1"/>
  <c r="AT3791" i="1" s="1" a="1"/>
  <c r="AB409" i="1" a="1"/>
  <c r="AS409" i="1" s="1"/>
  <c r="AT409" i="1" s="1" a="1"/>
  <c r="AB3221" i="1" a="1"/>
  <c r="AS3221" i="1" s="1"/>
  <c r="AT3221" i="1" s="1" a="1"/>
  <c r="AB1639" i="1" a="1"/>
  <c r="AS1639" i="1" s="1"/>
  <c r="AT1639" i="1" s="1" a="1"/>
  <c r="AB81" i="1" a="1"/>
  <c r="AS81" i="1" s="1"/>
  <c r="AT81" i="1" s="1" a="1"/>
  <c r="AB1982" i="1" a="1"/>
  <c r="AS1982" i="1" s="1"/>
  <c r="AT1982" i="1" s="1" a="1"/>
  <c r="AB2693" i="1" a="1"/>
  <c r="AS2693" i="1" s="1"/>
  <c r="AT2693" i="1" s="1" a="1"/>
  <c r="AB3366" i="1" a="1"/>
  <c r="AS3366" i="1" s="1"/>
  <c r="AT3366" i="1" s="1" a="1"/>
  <c r="AB176" i="1" a="1"/>
  <c r="AS176" i="1" s="1"/>
  <c r="AT176" i="1" s="1" a="1"/>
  <c r="AB574" i="1" a="1"/>
  <c r="AS574" i="1" s="1"/>
  <c r="AT574" i="1" s="1" a="1"/>
  <c r="AB4196" i="1" a="1"/>
  <c r="AS4196" i="1" s="1"/>
  <c r="AT4196" i="1" s="1" a="1"/>
  <c r="AB2838" i="1" a="1"/>
  <c r="AS2838" i="1" s="1"/>
  <c r="AT2838" i="1" s="1" a="1"/>
  <c r="AB2972" i="1" a="1"/>
  <c r="AS2972" i="1" s="1"/>
  <c r="AT2972" i="1" s="1" a="1"/>
  <c r="AB1237" i="1" a="1"/>
  <c r="AS1237" i="1" s="1"/>
  <c r="AT1237" i="1" s="1" a="1"/>
  <c r="AB3042" i="1" a="1"/>
  <c r="AS3042" i="1" s="1"/>
  <c r="AT3042" i="1" s="1" a="1"/>
  <c r="AB329" i="1" a="1"/>
  <c r="AS329" i="1" s="1"/>
  <c r="AT329" i="1" s="1" a="1"/>
  <c r="AB2444" i="1" a="1"/>
  <c r="AS2444" i="1" s="1"/>
  <c r="AT2444" i="1" s="1" a="1"/>
  <c r="AB1780" i="1" a="1"/>
  <c r="AS1780" i="1" s="1"/>
  <c r="AT1780" i="1" s="1" a="1"/>
  <c r="AB2514" i="1" a="1"/>
  <c r="AS2514" i="1" s="1"/>
  <c r="AT2514" i="1" s="1" a="1"/>
  <c r="AB1096" i="1" a="1"/>
  <c r="AS1096" i="1" s="1"/>
  <c r="AT1096" i="1" s="1" a="1"/>
  <c r="AB3947" i="1" a="1"/>
  <c r="AS3947" i="1" s="1"/>
  <c r="AT3947" i="1" s="1" a="1"/>
  <c r="AB1811" i="1" a="1"/>
  <c r="AS1811" i="1" s="1"/>
  <c r="AT1811" i="1" s="1" a="1"/>
  <c r="AB3073" i="1" a="1"/>
  <c r="AS3073" i="1" s="1"/>
  <c r="AT3073" i="1" s="1" a="1"/>
  <c r="AB40" i="1" a="1"/>
  <c r="AS40" i="1" s="1"/>
  <c r="AT40" i="1" s="1" a="1"/>
  <c r="AB4218" i="1" a="1"/>
  <c r="AS4218" i="1" s="1"/>
  <c r="AT4218" i="1" s="1" a="1"/>
  <c r="AB2204" i="1" a="1"/>
  <c r="AS2204" i="1" s="1"/>
  <c r="AT2204" i="1" s="1" a="1"/>
  <c r="AB2545" i="1" a="1"/>
  <c r="AS2545" i="1" s="1"/>
  <c r="AT2545" i="1" s="1" a="1"/>
  <c r="AB647" i="1" a="1"/>
  <c r="AS647" i="1" s="1"/>
  <c r="AT647" i="1" s="1" a="1"/>
  <c r="AB3690" i="1" a="1"/>
  <c r="AS3690" i="1" s="1"/>
  <c r="AT3690" i="1" s="1" a="1"/>
  <c r="AB1298" i="1" a="1"/>
  <c r="AS1298" i="1" s="1"/>
  <c r="AT1298" i="1" s="1" a="1"/>
  <c r="AB3520" i="1" a="1"/>
  <c r="AS3520" i="1" s="1"/>
  <c r="AT3520" i="1" s="1" a="1"/>
  <c r="AB189" i="1" a="1"/>
  <c r="AS189" i="1" s="1"/>
  <c r="AT189" i="1" s="1" a="1"/>
  <c r="AB3961" i="1" a="1"/>
  <c r="AS3961" i="1" s="1"/>
  <c r="AT3961" i="1" s="1" a="1"/>
  <c r="AB1329" i="1" a="1"/>
  <c r="AS1329" i="1" s="1"/>
  <c r="AT1329" i="1" s="1" a="1"/>
  <c r="AB2992" i="1" a="1"/>
  <c r="AS2992" i="1" s="1"/>
  <c r="AT2992" i="1" s="1" a="1"/>
  <c r="AB806" i="1" a="1"/>
  <c r="AS806" i="1" s="1"/>
  <c r="AT806" i="1" s="1" a="1"/>
  <c r="AB3433" i="1" a="1"/>
  <c r="AS3433" i="1" s="1"/>
  <c r="AT3433" i="1" s="1" a="1"/>
  <c r="AB3195" i="1" a="1"/>
  <c r="AS3195" i="1" s="1"/>
  <c r="AT3195" i="1" s="1" a="1"/>
  <c r="AB2464" i="1" a="1"/>
  <c r="AS2464" i="1" s="1"/>
  <c r="AT2464" i="1" s="1" a="1"/>
  <c r="AB703" i="1" a="1"/>
  <c r="AS703" i="1" s="1"/>
  <c r="AT703" i="1" s="1" a="1"/>
  <c r="AB2905" i="1" a="1"/>
  <c r="AS2905" i="1" s="1"/>
  <c r="AT2905" i="1" s="1" a="1"/>
  <c r="AB2667" i="1" a="1"/>
  <c r="AS2667" i="1" s="1"/>
  <c r="AT2667" i="1" s="1" a="1"/>
  <c r="AB1847" i="1" a="1"/>
  <c r="AS1847" i="1" s="1"/>
  <c r="AT1847" i="1" s="1" a="1"/>
  <c r="AB517" i="1" a="1"/>
  <c r="AS517" i="1" s="1"/>
  <c r="AT517" i="1" s="1" a="1"/>
  <c r="AB2377" i="1" a="1"/>
  <c r="AS2377" i="1" s="1"/>
  <c r="AT2377" i="1" s="1" a="1"/>
  <c r="AB2139" i="1" a="1"/>
  <c r="AS2139" i="1" s="1"/>
  <c r="AT2139" i="1" s="1" a="1"/>
  <c r="AB790" i="1" a="1"/>
  <c r="AS790" i="1" s="1"/>
  <c r="AT790" i="1" s="1" a="1"/>
  <c r="AB3375" i="1" a="1"/>
  <c r="AS3375" i="1" s="1"/>
  <c r="AT3375" i="1" s="1" a="1"/>
  <c r="AB3880" i="1" a="1"/>
  <c r="AS3880" i="1" s="1"/>
  <c r="AT3880" i="1" s="1" a="1"/>
  <c r="AB1168" i="1" a="1"/>
  <c r="AS1168" i="1" s="1"/>
  <c r="AT1168" i="1" s="1" a="1"/>
  <c r="AB282" i="1" a="1"/>
  <c r="AS282" i="1" s="1"/>
  <c r="AT282" i="1" s="1" a="1"/>
  <c r="AB388" i="1" a="1"/>
  <c r="AS388" i="1" s="1"/>
  <c r="AT388" i="1" s="1" a="1"/>
  <c r="AB4151" i="1" a="1"/>
  <c r="AS4151" i="1" s="1"/>
  <c r="AT4151" i="1" s="1" a="1"/>
  <c r="AB3114" i="1" a="1"/>
  <c r="AS3114" i="1" s="1"/>
  <c r="AT3114" i="1" s="1" a="1"/>
  <c r="AB501" i="1" a="1"/>
  <c r="AS501" i="1" s="1"/>
  <c r="AT501" i="1" s="1" a="1"/>
  <c r="AB803" i="1" a="1"/>
  <c r="AS803" i="1" s="1"/>
  <c r="AT803" i="1" s="1" a="1"/>
  <c r="AB3623" i="1" a="1"/>
  <c r="AS3623" i="1" s="1"/>
  <c r="AT3623" i="1" s="1" a="1"/>
  <c r="AB2586" i="1" a="1"/>
  <c r="AS2586" i="1" s="1"/>
  <c r="AT2586" i="1" s="1" a="1"/>
  <c r="AB1464" i="1" a="1"/>
  <c r="AS1464" i="1" s="1"/>
  <c r="AT1464" i="1" s="1" a="1"/>
  <c r="AB894" i="1" a="1"/>
  <c r="AS894" i="1" s="1"/>
  <c r="AT894" i="1" s="1" a="1"/>
  <c r="AB3095" i="1" a="1"/>
  <c r="AS3095" i="1" s="1"/>
  <c r="AT3095" i="1" s="1" a="1"/>
  <c r="AB1772" i="1" a="1"/>
  <c r="AS1772" i="1" s="1"/>
  <c r="AT1772" i="1" s="1" a="1"/>
  <c r="AB1263" i="1" a="1"/>
  <c r="AS1263" i="1" s="1"/>
  <c r="AT1263" i="1" s="1" a="1"/>
  <c r="AB546" i="1" a="1"/>
  <c r="AS546" i="1" s="1"/>
  <c r="AT546" i="1" s="1" a="1"/>
  <c r="AB3079" i="1" a="1"/>
  <c r="AS3079" i="1" s="1"/>
  <c r="AT3079" i="1" s="1" a="1"/>
  <c r="AB1740" i="1" a="1"/>
  <c r="AS1740" i="1" s="1"/>
  <c r="AT1740" i="1" s="1" a="1"/>
  <c r="AB783" i="1" a="1"/>
  <c r="AS783" i="1" s="1"/>
  <c r="AT783" i="1" s="1" a="1"/>
  <c r="AB514" i="1" a="1"/>
  <c r="AS514" i="1" s="1"/>
  <c r="AT514" i="1" s="1" a="1"/>
  <c r="AB2551" i="1" a="1"/>
  <c r="AS2551" i="1" s="1"/>
  <c r="AT2551" i="1" s="1" a="1"/>
  <c r="AB3288" i="1" a="1"/>
  <c r="AS3288" i="1" s="1"/>
  <c r="AT3288" i="1" s="1" a="1"/>
  <c r="AB595" i="1" a="1"/>
  <c r="AS595" i="1" s="1"/>
  <c r="AT595" i="1" s="1" a="1"/>
  <c r="AB833" i="1" a="1"/>
  <c r="AS833" i="1" s="1"/>
  <c r="AT833" i="1" s="1" a="1"/>
  <c r="AB4054" i="1" a="1"/>
  <c r="AS4054" i="1" s="1"/>
  <c r="AT4054" i="1" s="1" a="1"/>
  <c r="AB2760" i="1" a="1"/>
  <c r="AS2760" i="1" s="1"/>
  <c r="AT2760" i="1" s="1" a="1"/>
  <c r="AB89" i="1" a="1"/>
  <c r="AS89" i="1" s="1"/>
  <c r="AT89" i="1" s="1" a="1"/>
  <c r="AB1344" i="1" a="1"/>
  <c r="AS1344" i="1" s="1"/>
  <c r="AT1344" i="1" s="1" a="1"/>
  <c r="AB4309" i="1" a="1"/>
  <c r="AS4309" i="1" s="1"/>
  <c r="AT4309" i="1" s="1" a="1"/>
  <c r="AB1609" i="1" a="1"/>
  <c r="AS1609" i="1" s="1"/>
  <c r="AT1609" i="1" s="1" a="1"/>
  <c r="AB562" i="1" a="1"/>
  <c r="AS562" i="1" s="1"/>
  <c r="AT562" i="1" s="1" a="1"/>
  <c r="AB2047" i="1" a="1"/>
  <c r="AS2047" i="1" s="1"/>
  <c r="AT2047" i="1" s="1" a="1"/>
  <c r="AB3781" i="1" a="1"/>
  <c r="AS3781" i="1" s="1"/>
  <c r="AT3781" i="1" s="1" a="1"/>
  <c r="AB1928" i="1" a="1"/>
  <c r="AS1928" i="1" s="1"/>
  <c r="AT1928" i="1" s="1" a="1"/>
  <c r="AB890" i="1" a="1"/>
  <c r="AS890" i="1" s="1"/>
  <c r="AT890" i="1" s="1" a="1"/>
  <c r="AB93" i="1" a="1"/>
  <c r="AS93" i="1" s="1"/>
  <c r="AT93" i="1" s="1" a="1"/>
  <c r="AB3237" i="1" a="1"/>
  <c r="AS3237" i="1" s="1"/>
  <c r="AT3237" i="1" s="1" a="1"/>
  <c r="AB1671" i="1" a="1"/>
  <c r="AS1671" i="1" s="1"/>
  <c r="AT1671" i="1" s="1" a="1"/>
  <c r="AB113" i="1" a="1"/>
  <c r="AS113" i="1" s="1"/>
  <c r="AT113" i="1" s="1" a="1"/>
  <c r="AB2014" i="1" a="1"/>
  <c r="AS2014" i="1" s="1"/>
  <c r="AT2014" i="1" s="1" a="1"/>
  <c r="AB2709" i="1" a="1"/>
  <c r="AS2709" i="1" s="1"/>
  <c r="AT2709" i="1" s="1" a="1"/>
  <c r="AB3382" i="1" a="1"/>
  <c r="AS3382" i="1" s="1"/>
  <c r="AT3382" i="1" s="1" a="1"/>
  <c r="AB208" i="1" a="1"/>
  <c r="AS208" i="1" s="1"/>
  <c r="AT208" i="1" s="1" a="1"/>
  <c r="AB670" i="1" a="1"/>
  <c r="AS670" i="1" s="1"/>
  <c r="AT670" i="1" s="1" a="1"/>
  <c r="AB4212" i="1" a="1"/>
  <c r="AS4212" i="1" s="1"/>
  <c r="AT4212" i="1" s="1" a="1"/>
  <c r="AB2854" i="1" a="1"/>
  <c r="AS2854" i="1" s="1"/>
  <c r="AT2854" i="1" s="1" a="1"/>
  <c r="AB1423" i="1" a="1"/>
  <c r="AS1423" i="1" s="1"/>
  <c r="AT1423" i="1" s="1" a="1"/>
  <c r="AB1245" i="1" a="1"/>
  <c r="AS1245" i="1" s="1"/>
  <c r="AT1245" i="1" s="1" a="1"/>
  <c r="AB3684" i="1" a="1"/>
  <c r="AS3684" i="1" s="1"/>
  <c r="AT3684" i="1" s="1" a="1"/>
  <c r="AB2326" i="1" a="1"/>
  <c r="AS2326" i="1" s="1"/>
  <c r="AT2326" i="1" s="1" a="1"/>
  <c r="AB2202" i="1" a="1"/>
  <c r="AS2202" i="1" s="1"/>
  <c r="AT2202" i="1" s="1" a="1"/>
  <c r="AB4174" i="1" a="1"/>
  <c r="AS4174" i="1" s="1"/>
  <c r="AT4174" i="1" s="1" a="1"/>
  <c r="AB3156" i="1" a="1"/>
  <c r="AS3156" i="1" s="1"/>
  <c r="AT3156" i="1" s="1" a="1"/>
  <c r="AB1957" i="1" a="1"/>
  <c r="AS1957" i="1" s="1"/>
  <c r="AT1957" i="1" s="1" a="1"/>
  <c r="AB1294" i="1" a="1"/>
  <c r="AS1294" i="1" s="1"/>
  <c r="AT1294" i="1" s="1" a="1"/>
  <c r="AB3646" i="1" a="1"/>
  <c r="AS3646" i="1" s="1"/>
  <c r="AT3646" i="1" s="1" a="1"/>
  <c r="AB2628" i="1" a="1"/>
  <c r="AS2628" i="1" s="1"/>
  <c r="AT2628" i="1" s="1" a="1"/>
  <c r="AB2277" i="1" a="1"/>
  <c r="AS2277" i="1" s="1"/>
  <c r="AT2277" i="1" s="1" a="1"/>
  <c r="AB1741" i="1" a="1"/>
  <c r="AS1741" i="1" s="1"/>
  <c r="AT1741" i="1" s="1" a="1"/>
  <c r="AB3118" i="1" a="1"/>
  <c r="AS3118" i="1" s="1"/>
  <c r="AT3118" i="1" s="1" a="1"/>
  <c r="AB4131" i="1" a="1"/>
  <c r="AS4131" i="1" s="1"/>
  <c r="AT4131" i="1" s="1" a="1"/>
  <c r="AB1444" i="1" a="1"/>
  <c r="AS1444" i="1" s="1"/>
  <c r="AT1444" i="1" s="1" a="1"/>
  <c r="AB685" i="1" a="1"/>
  <c r="AS685" i="1" s="1"/>
  <c r="AT685" i="1" s="1" a="1"/>
  <c r="AB2590" i="1" a="1"/>
  <c r="AS2590" i="1" s="1"/>
  <c r="AT2590" i="1" s="1" a="1"/>
  <c r="AB3603" i="1" a="1"/>
  <c r="AS3603" i="1" s="1"/>
  <c r="AT3603" i="1" s="1" a="1"/>
  <c r="AB1507" i="1" a="1"/>
  <c r="AS1507" i="1" s="1"/>
  <c r="AT1507" i="1" s="1" a="1"/>
  <c r="AB524" i="1" a="1"/>
  <c r="AS524" i="1" s="1"/>
  <c r="AT524" i="1" s="1" a="1"/>
  <c r="AB4093" i="1" a="1"/>
  <c r="AS4093" i="1" s="1"/>
  <c r="AT4093" i="1" s="1" a="1"/>
  <c r="AB3874" i="1" a="1"/>
  <c r="AS3874" i="1" s="1"/>
  <c r="AT3874" i="1" s="1" a="1"/>
  <c r="AB2050" i="1" a="1"/>
  <c r="AS2050" i="1" s="1"/>
  <c r="AT2050" i="1" s="1" a="1"/>
  <c r="AB235" i="1" a="1"/>
  <c r="AS235" i="1" s="1"/>
  <c r="AT235" i="1" s="1" a="1"/>
  <c r="AB3565" i="1" a="1"/>
  <c r="AS3565" i="1" s="1"/>
  <c r="AT3565" i="1" s="1" a="1"/>
  <c r="AB4145" i="1" a="1"/>
  <c r="AS4145" i="1" s="1"/>
  <c r="AT4145" i="1" s="1" a="1"/>
  <c r="AB994" i="1" a="1"/>
  <c r="AS994" i="1" s="1"/>
  <c r="AT994" i="1" s="1" a="1"/>
  <c r="AB1547" i="1" a="1"/>
  <c r="AS1547" i="1" s="1"/>
  <c r="AT1547" i="1" s="1" a="1"/>
  <c r="AB3037" i="1" a="1"/>
  <c r="AS3037" i="1" s="1"/>
  <c r="AT3037" i="1" s="1" a="1"/>
  <c r="AB3617" i="1" a="1"/>
  <c r="AS3617" i="1" s="1"/>
  <c r="AT3617" i="1" s="1" a="1"/>
  <c r="AB3443" i="1" a="1"/>
  <c r="AS3443" i="1" s="1"/>
  <c r="AT3443" i="1" s="1" a="1"/>
  <c r="AB2376" i="1" a="1"/>
  <c r="AS2376" i="1" s="1"/>
  <c r="AT2376" i="1" s="1" a="1"/>
  <c r="AB2493" i="1" a="1"/>
  <c r="AS2493" i="1" s="1"/>
  <c r="AT2493" i="1" s="1" a="1"/>
  <c r="AB3872" i="1" a="1"/>
  <c r="AS3872" i="1" s="1"/>
  <c r="AT3872" i="1" s="1" a="1"/>
  <c r="AB2899" i="1" a="1"/>
  <c r="AS2899" i="1" s="1"/>
  <c r="AT2899" i="1" s="1" a="1"/>
  <c r="AB1610" i="1" a="1"/>
  <c r="AS1610" i="1" s="1"/>
  <c r="AT1610" i="1" s="1" a="1"/>
  <c r="AB2209" i="1" a="1"/>
  <c r="AS2209" i="1" s="1"/>
  <c r="AT2209" i="1" s="1" a="1"/>
  <c r="AK3156" i="1" a="1"/>
  <c r="AK2478" i="1" a="1"/>
  <c r="AK3368" i="1" a="1"/>
  <c r="AB1308" i="1" a="1"/>
  <c r="AS1308" i="1" s="1"/>
  <c r="AT1308" i="1" s="1" a="1"/>
  <c r="AK2612" i="1" a="1"/>
  <c r="AK1902" i="1" a="1"/>
  <c r="AK2840" i="1" a="1"/>
  <c r="AB2460" i="1" a="1"/>
  <c r="AS2460" i="1" s="1"/>
  <c r="AT2460" i="1" s="1" a="1"/>
  <c r="AB1812" i="1" a="1"/>
  <c r="AS1812" i="1" s="1"/>
  <c r="AT1812" i="1" s="1" a="1"/>
  <c r="AB2530" i="1" a="1"/>
  <c r="AS2530" i="1" s="1"/>
  <c r="AT2530" i="1" s="1" a="1"/>
  <c r="AB1128" i="1" a="1"/>
  <c r="AS1128" i="1" s="1"/>
  <c r="AT1128" i="1" s="1" a="1"/>
  <c r="AB3963" i="1" a="1"/>
  <c r="AS3963" i="1" s="1"/>
  <c r="AT3963" i="1" s="1" a="1"/>
  <c r="AB1843" i="1" a="1"/>
  <c r="AS1843" i="1" s="1"/>
  <c r="AT1843" i="1" s="1" a="1"/>
  <c r="AB3089" i="1" a="1"/>
  <c r="AS3089" i="1" s="1"/>
  <c r="AT3089" i="1" s="1" a="1"/>
  <c r="AB72" i="1" a="1"/>
  <c r="AS72" i="1" s="1"/>
  <c r="AT72" i="1" s="1" a="1"/>
  <c r="AB4234" i="1" a="1"/>
  <c r="AS4234" i="1" s="1"/>
  <c r="AT4234" i="1" s="1" a="1"/>
  <c r="AB2220" i="1" a="1"/>
  <c r="AS2220" i="1" s="1"/>
  <c r="AT2220" i="1" s="1" a="1"/>
  <c r="AB2561" i="1" a="1"/>
  <c r="AS2561" i="1" s="1"/>
  <c r="AT2561" i="1" s="1" a="1"/>
  <c r="AB679" i="1" a="1"/>
  <c r="AS679" i="1" s="1"/>
  <c r="AT679" i="1" s="1" a="1"/>
  <c r="AB3706" i="1" a="1"/>
  <c r="AS3706" i="1" s="1"/>
  <c r="AT3706" i="1" s="1" a="1"/>
  <c r="AB1330" i="1" a="1"/>
  <c r="AS1330" i="1" s="1"/>
  <c r="AT1330" i="1" s="1" a="1"/>
  <c r="AB1211" i="1" a="1"/>
  <c r="AS1211" i="1" s="1"/>
  <c r="AT1211" i="1" s="1" a="1"/>
  <c r="AB158" i="1" a="1"/>
  <c r="AS158" i="1" s="1"/>
  <c r="AT158" i="1" s="1" a="1"/>
  <c r="AB3977" i="1" a="1"/>
  <c r="AS3977" i="1" s="1"/>
  <c r="AT3977" i="1" s="1" a="1"/>
  <c r="AB1361" i="1" a="1"/>
  <c r="AS1361" i="1" s="1"/>
  <c r="AT1361" i="1" s="1" a="1"/>
  <c r="AB3008" i="1" a="1"/>
  <c r="AS3008" i="1" s="1"/>
  <c r="AT3008" i="1" s="1" a="1"/>
  <c r="AB838" i="1" a="1"/>
  <c r="AS838" i="1" s="1"/>
  <c r="AT838" i="1" s="1" a="1"/>
  <c r="AB3449" i="1" a="1"/>
  <c r="AS3449" i="1" s="1"/>
  <c r="AT3449" i="1" s="1" a="1"/>
  <c r="AB3211" i="1" a="1"/>
  <c r="AS3211" i="1" s="1"/>
  <c r="AT3211" i="1" s="1" a="1"/>
  <c r="AB2480" i="1" a="1"/>
  <c r="AS2480" i="1" s="1"/>
  <c r="AT2480" i="1" s="1" a="1"/>
  <c r="AB991" i="1" a="1"/>
  <c r="AS991" i="1" s="1"/>
  <c r="AT991" i="1" s="1" a="1"/>
  <c r="AB2921" i="1" a="1"/>
  <c r="AS2921" i="1" s="1"/>
  <c r="AT2921" i="1" s="1" a="1"/>
  <c r="AB2683" i="1" a="1"/>
  <c r="AS2683" i="1" s="1"/>
  <c r="AT2683" i="1" s="1" a="1"/>
  <c r="AB1879" i="1" a="1"/>
  <c r="AS1879" i="1" s="1"/>
  <c r="AT1879" i="1" s="1" a="1"/>
  <c r="AB549" i="1" a="1"/>
  <c r="AS549" i="1" s="1"/>
  <c r="AT549" i="1" s="1" a="1"/>
  <c r="AB2393" i="1" a="1"/>
  <c r="AS2393" i="1" s="1"/>
  <c r="AT2393" i="1" s="1" a="1"/>
  <c r="AB2155" i="1" a="1"/>
  <c r="AS2155" i="1" s="1"/>
  <c r="AT2155" i="1" s="1" a="1"/>
  <c r="AB822" i="1" a="1"/>
  <c r="AS822" i="1" s="1"/>
  <c r="AT822" i="1" s="1" a="1"/>
  <c r="AB3535" i="1" a="1"/>
  <c r="AS3535" i="1" s="1"/>
  <c r="AT3535" i="1" s="1" a="1"/>
  <c r="AB3896" i="1" a="1"/>
  <c r="AS3896" i="1" s="1"/>
  <c r="AT3896" i="1" s="1" a="1"/>
  <c r="AB1200" i="1" a="1"/>
  <c r="AS1200" i="1" s="1"/>
  <c r="AT1200" i="1" s="1" a="1"/>
  <c r="AB284" i="1" a="1"/>
  <c r="AS284" i="1" s="1"/>
  <c r="AT284" i="1" s="1" a="1"/>
  <c r="AB420" i="1" a="1"/>
  <c r="AS420" i="1" s="1"/>
  <c r="AT420" i="1" s="1" a="1"/>
  <c r="AB4167" i="1" a="1"/>
  <c r="AS4167" i="1" s="1"/>
  <c r="AT4167" i="1" s="1" a="1"/>
  <c r="AB3130" i="1" a="1"/>
  <c r="AS3130" i="1" s="1"/>
  <c r="AT3130" i="1" s="1" a="1"/>
  <c r="AB533" i="1" a="1"/>
  <c r="AS533" i="1" s="1"/>
  <c r="AT533" i="1" s="1" a="1"/>
  <c r="AB835" i="1" a="1"/>
  <c r="AS835" i="1" s="1"/>
  <c r="AT835" i="1" s="1" a="1"/>
  <c r="AB3639" i="1" a="1"/>
  <c r="AS3639" i="1" s="1"/>
  <c r="AT3639" i="1" s="1" a="1"/>
  <c r="AB2602" i="1" a="1"/>
  <c r="AS2602" i="1" s="1"/>
  <c r="AT2602" i="1" s="1" a="1"/>
  <c r="AB2607" i="1" a="1"/>
  <c r="AS2607" i="1" s="1"/>
  <c r="AT2607" i="1" s="1" a="1"/>
  <c r="AB255" i="1" a="1"/>
  <c r="AS255" i="1" s="1"/>
  <c r="AT255" i="1" s="1" a="1"/>
  <c r="AB3111" i="1" a="1"/>
  <c r="AS3111" i="1" s="1"/>
  <c r="AT3111" i="1" s="1" a="1"/>
  <c r="AB1804" i="1" a="1"/>
  <c r="AS1804" i="1" s="1"/>
  <c r="AT1804" i="1" s="1" a="1"/>
  <c r="AB16" i="1" a="1"/>
  <c r="AS16" i="1" s="1"/>
  <c r="AT16" i="1" s="1" a="1"/>
  <c r="AB578" i="1" a="1"/>
  <c r="AS578" i="1" s="1"/>
  <c r="AT578" i="1" s="1" a="1"/>
  <c r="AB2583" i="1" a="1"/>
  <c r="AS2583" i="1" s="1"/>
  <c r="AT2583" i="1" s="1" a="1"/>
  <c r="AB3320" i="1" a="1"/>
  <c r="AS3320" i="1" s="1"/>
  <c r="AT3320" i="1" s="1" a="1"/>
  <c r="AB659" i="1" a="1"/>
  <c r="AS659" i="1" s="1"/>
  <c r="AT659" i="1" s="1" a="1"/>
  <c r="AB897" i="1" a="1"/>
  <c r="AS897" i="1" s="1"/>
  <c r="AT897" i="1" s="1" a="1"/>
  <c r="AB2567" i="1" a="1"/>
  <c r="AS2567" i="1" s="1"/>
  <c r="AT2567" i="1" s="1" a="1"/>
  <c r="AB3304" i="1" a="1"/>
  <c r="AS3304" i="1" s="1"/>
  <c r="AT3304" i="1" s="1" a="1"/>
  <c r="AB3979" i="1" a="1"/>
  <c r="AS3979" i="1" s="1"/>
  <c r="AT3979" i="1" s="1" a="1"/>
  <c r="AB1875" i="1" a="1"/>
  <c r="AS1875" i="1" s="1"/>
  <c r="AT1875" i="1" s="1" a="1"/>
  <c r="AB3105" i="1" a="1"/>
  <c r="AS3105" i="1" s="1"/>
  <c r="AT3105" i="1" s="1" a="1"/>
  <c r="AB104" i="1" a="1"/>
  <c r="AS104" i="1" s="1"/>
  <c r="AT104" i="1" s="1" a="1"/>
  <c r="AB4250" i="1" a="1"/>
  <c r="AS4250" i="1" s="1"/>
  <c r="AT4250" i="1" s="1" a="1"/>
  <c r="AB2236" i="1" a="1"/>
  <c r="AS2236" i="1" s="1"/>
  <c r="AT2236" i="1" s="1" a="1"/>
  <c r="AB2577" i="1" a="1"/>
  <c r="AS2577" i="1" s="1"/>
  <c r="AT2577" i="1" s="1" a="1"/>
  <c r="AB711" i="1" a="1"/>
  <c r="AS711" i="1" s="1"/>
  <c r="AT711" i="1" s="1" a="1"/>
  <c r="AB3722" i="1" a="1"/>
  <c r="AS3722" i="1" s="1"/>
  <c r="AT3722" i="1" s="1" a="1"/>
  <c r="AB1362" i="1" a="1"/>
  <c r="AS1362" i="1" s="1"/>
  <c r="AT1362" i="1" s="1" a="1"/>
  <c r="AB1243" i="1" a="1"/>
  <c r="AS1243" i="1" s="1"/>
  <c r="AT1243" i="1" s="1" a="1"/>
  <c r="AB542" i="1" a="1"/>
  <c r="AS542" i="1" s="1"/>
  <c r="AT542" i="1" s="1" a="1"/>
  <c r="AB3993" i="1" a="1"/>
  <c r="AS3993" i="1" s="1"/>
  <c r="AT3993" i="1" s="1" a="1"/>
  <c r="AB1393" i="1" a="1"/>
  <c r="AS1393" i="1" s="1"/>
  <c r="AT1393" i="1" s="1" a="1"/>
  <c r="AB3024" i="1" a="1"/>
  <c r="AS3024" i="1" s="1"/>
  <c r="AT3024" i="1" s="1" a="1"/>
  <c r="AB870" i="1" a="1"/>
  <c r="AS870" i="1" s="1"/>
  <c r="AT870" i="1" s="1" a="1"/>
  <c r="AB3465" i="1" a="1"/>
  <c r="AS3465" i="1" s="1"/>
  <c r="AT3465" i="1" s="1" a="1"/>
  <c r="AB3227" i="1" a="1"/>
  <c r="AS3227" i="1" s="1"/>
  <c r="AT3227" i="1" s="1" a="1"/>
  <c r="AB2496" i="1" a="1"/>
  <c r="AS2496" i="1" s="1"/>
  <c r="AT2496" i="1" s="1" a="1"/>
  <c r="AB64" i="1" a="1"/>
  <c r="AS64" i="1" s="1"/>
  <c r="AT64" i="1" s="1" a="1"/>
  <c r="AB2937" i="1" a="1"/>
  <c r="AS2937" i="1" s="1"/>
  <c r="AT2937" i="1" s="1" a="1"/>
  <c r="AB2699" i="1" a="1"/>
  <c r="AS2699" i="1" s="1"/>
  <c r="AT2699" i="1" s="1" a="1"/>
  <c r="AB1911" i="1" a="1"/>
  <c r="AS1911" i="1" s="1"/>
  <c r="AT1911" i="1" s="1" a="1"/>
  <c r="AB581" i="1" a="1"/>
  <c r="AS581" i="1" s="1"/>
  <c r="AT581" i="1" s="1" a="1"/>
  <c r="AB2409" i="1" a="1"/>
  <c r="AS2409" i="1" s="1"/>
  <c r="AT2409" i="1" s="1" a="1"/>
  <c r="AB2171" i="1" a="1"/>
  <c r="AS2171" i="1" s="1"/>
  <c r="AT2171" i="1" s="1" a="1"/>
  <c r="AB854" i="1" a="1"/>
  <c r="AS854" i="1" s="1"/>
  <c r="AT854" i="1" s="1" a="1"/>
  <c r="AB57" i="1" a="1"/>
  <c r="AS57" i="1" s="1"/>
  <c r="AT57" i="1" s="1" a="1"/>
  <c r="AB3912" i="1" a="1"/>
  <c r="AS3912" i="1" s="1"/>
  <c r="AT3912" i="1" s="1" a="1"/>
  <c r="AB1232" i="1" a="1"/>
  <c r="AS1232" i="1" s="1"/>
  <c r="AT1232" i="1" s="1" a="1"/>
  <c r="AB45" i="1" a="1"/>
  <c r="AS45" i="1" s="1"/>
  <c r="AT45" i="1" s="1" a="1"/>
  <c r="AB452" i="1" a="1"/>
  <c r="AS452" i="1" s="1"/>
  <c r="AT452" i="1" s="1" a="1"/>
  <c r="AB4183" i="1" a="1"/>
  <c r="AS4183" i="1" s="1"/>
  <c r="AT4183" i="1" s="1" a="1"/>
  <c r="AB3146" i="1" a="1"/>
  <c r="AS3146" i="1" s="1"/>
  <c r="AT3146" i="1" s="1" a="1"/>
  <c r="AB565" i="1" a="1"/>
  <c r="AS565" i="1" s="1"/>
  <c r="AT565" i="1" s="1" a="1"/>
  <c r="AB867" i="1" a="1"/>
  <c r="AS867" i="1" s="1"/>
  <c r="AT867" i="1" s="1" a="1"/>
  <c r="AB3655" i="1" a="1"/>
  <c r="AS3655" i="1" s="1"/>
  <c r="AT3655" i="1" s="1" a="1"/>
  <c r="AB2618" i="1" a="1"/>
  <c r="AS2618" i="1" s="1"/>
  <c r="AT2618" i="1" s="1" a="1"/>
  <c r="AB3871" i="1" a="1"/>
  <c r="AS3871" i="1" s="1"/>
  <c r="AT3871" i="1" s="1" a="1"/>
  <c r="AB671" i="1" a="1"/>
  <c r="AS671" i="1" s="1"/>
  <c r="AT671" i="1" s="1" a="1"/>
  <c r="AB3127" i="1" a="1"/>
  <c r="AS3127" i="1" s="1"/>
  <c r="AT3127" i="1" s="1" a="1"/>
  <c r="AB1836" i="1" a="1"/>
  <c r="AS1836" i="1" s="1"/>
  <c r="AT1836" i="1" s="1" a="1"/>
  <c r="AB20" i="1" a="1"/>
  <c r="AS20" i="1" s="1"/>
  <c r="AT20" i="1" s="1" a="1"/>
  <c r="AB610" i="1" a="1"/>
  <c r="AS610" i="1" s="1"/>
  <c r="AT610" i="1" s="1" a="1"/>
  <c r="AB2599" i="1" a="1"/>
  <c r="AS2599" i="1" s="1"/>
  <c r="AT2599" i="1" s="1" a="1"/>
  <c r="AB3336" i="1" a="1"/>
  <c r="AS3336" i="1" s="1"/>
  <c r="AT3336" i="1" s="1" a="1"/>
  <c r="AB691" i="1" a="1"/>
  <c r="AS691" i="1" s="1"/>
  <c r="AT691" i="1" s="1" a="1"/>
  <c r="AB929" i="1" a="1"/>
  <c r="AS929" i="1" s="1"/>
  <c r="AT929" i="1" s="1" a="1"/>
  <c r="AB4102" i="1" a="1"/>
  <c r="AS4102" i="1" s="1"/>
  <c r="AT4102" i="1" s="1" a="1"/>
  <c r="AB2808" i="1" a="1"/>
  <c r="AS2808" i="1" s="1"/>
  <c r="AT2808" i="1" s="1" a="1"/>
  <c r="AB252" i="1" a="1"/>
  <c r="AS252" i="1" s="1"/>
  <c r="AT252" i="1" s="1" a="1"/>
  <c r="AB1440" i="1" a="1"/>
  <c r="AS1440" i="1" s="1"/>
  <c r="AT1440" i="1" s="1" a="1"/>
  <c r="AB4086" i="1" a="1"/>
  <c r="AS4086" i="1" s="1"/>
  <c r="AT4086" i="1" s="1" a="1"/>
  <c r="AB2792" i="1" a="1"/>
  <c r="AS2792" i="1" s="1"/>
  <c r="AT2792" i="1" s="1" a="1"/>
  <c r="AB314" i="1" a="1"/>
  <c r="AS314" i="1" s="1"/>
  <c r="AT314" i="1" s="1" a="1"/>
  <c r="AB4266" i="1" a="1"/>
  <c r="AS4266" i="1" s="1"/>
  <c r="AT4266" i="1" s="1" a="1"/>
  <c r="AB2252" i="1" a="1"/>
  <c r="AS2252" i="1" s="1"/>
  <c r="AT2252" i="1" s="1" a="1"/>
  <c r="AB2593" i="1" a="1"/>
  <c r="AS2593" i="1" s="1"/>
  <c r="AT2593" i="1" s="1" a="1"/>
  <c r="AB743" i="1" a="1"/>
  <c r="AS743" i="1" s="1"/>
  <c r="AT743" i="1" s="1" a="1"/>
  <c r="AB3738" i="1" a="1"/>
  <c r="AS3738" i="1" s="1"/>
  <c r="AT3738" i="1" s="1" a="1"/>
  <c r="AB1394" i="1" a="1"/>
  <c r="AS1394" i="1" s="1"/>
  <c r="AT1394" i="1" s="1" a="1"/>
  <c r="AB1275" i="1" a="1"/>
  <c r="AS1275" i="1" s="1"/>
  <c r="AT1275" i="1" s="1" a="1"/>
  <c r="AB862" i="1" a="1"/>
  <c r="AS862" i="1" s="1"/>
  <c r="AT862" i="1" s="1" a="1"/>
  <c r="AB4009" i="1" a="1"/>
  <c r="AS4009" i="1" s="1"/>
  <c r="AT4009" i="1" s="1" a="1"/>
  <c r="AB1425" i="1" a="1"/>
  <c r="AS1425" i="1" s="1"/>
  <c r="AT1425" i="1" s="1" a="1"/>
  <c r="AB3040" i="1" a="1"/>
  <c r="AS3040" i="1" s="1"/>
  <c r="AT3040" i="1" s="1" a="1"/>
  <c r="AB902" i="1" a="1"/>
  <c r="AS902" i="1" s="1"/>
  <c r="AT902" i="1" s="1" a="1"/>
  <c r="AB3481" i="1" a="1"/>
  <c r="AS3481" i="1" s="1"/>
  <c r="AT3481" i="1" s="1" a="1"/>
  <c r="AB3243" i="1" a="1"/>
  <c r="AS3243" i="1" s="1"/>
  <c r="AT3243" i="1" s="1" a="1"/>
  <c r="AB2512" i="1" a="1"/>
  <c r="AS2512" i="1" s="1"/>
  <c r="AT2512" i="1" s="1" a="1"/>
  <c r="AB352" i="1" a="1"/>
  <c r="AS352" i="1" s="1"/>
  <c r="AT352" i="1" s="1" a="1"/>
  <c r="AB2953" i="1" a="1"/>
  <c r="AS2953" i="1" s="1"/>
  <c r="AT2953" i="1" s="1" a="1"/>
  <c r="AB2715" i="1" a="1"/>
  <c r="AS2715" i="1" s="1"/>
  <c r="AT2715" i="1" s="1" a="1"/>
  <c r="AB1943" i="1" a="1"/>
  <c r="AS1943" i="1" s="1"/>
  <c r="AT1943" i="1" s="1" a="1"/>
  <c r="AB613" i="1" a="1"/>
  <c r="AS613" i="1" s="1"/>
  <c r="AT613" i="1" s="1" a="1"/>
  <c r="AB2425" i="1" a="1"/>
  <c r="AS2425" i="1" s="1"/>
  <c r="AT2425" i="1" s="1" a="1"/>
  <c r="AB2187" i="1" a="1"/>
  <c r="AS2187" i="1" s="1"/>
  <c r="AT2187" i="1" s="1" a="1"/>
  <c r="AB886" i="1" a="1"/>
  <c r="AS886" i="1" s="1"/>
  <c r="AT886" i="1" s="1" a="1"/>
  <c r="AB953" i="1" a="1"/>
  <c r="AS953" i="1" s="1"/>
  <c r="AT953" i="1" s="1" a="1"/>
  <c r="AB3928" i="1" a="1"/>
  <c r="AS3928" i="1" s="1"/>
  <c r="AT3928" i="1" s="1" a="1"/>
  <c r="AB1264" i="1" a="1"/>
  <c r="AS1264" i="1" s="1"/>
  <c r="AT1264" i="1" s="1" a="1"/>
  <c r="AB365" i="1" a="1"/>
  <c r="AS365" i="1" s="1"/>
  <c r="AT365" i="1" s="1" a="1"/>
  <c r="AB484" i="1" a="1"/>
  <c r="AS484" i="1" s="1"/>
  <c r="AT484" i="1" s="1" a="1"/>
  <c r="AB4199" i="1" a="1"/>
  <c r="AS4199" i="1" s="1"/>
  <c r="AT4199" i="1" s="1" a="1"/>
  <c r="AB3162" i="1" a="1"/>
  <c r="AS3162" i="1" s="1"/>
  <c r="AT3162" i="1" s="1" a="1"/>
  <c r="AB597" i="1" a="1"/>
  <c r="AS597" i="1" s="1"/>
  <c r="AT597" i="1" s="1" a="1"/>
  <c r="AB899" i="1" a="1"/>
  <c r="AS899" i="1" s="1"/>
  <c r="AT899" i="1" s="1" a="1"/>
  <c r="AB3671" i="1" a="1"/>
  <c r="AS3671" i="1" s="1"/>
  <c r="AT3671" i="1" s="1" a="1"/>
  <c r="AB2634" i="1" a="1"/>
  <c r="AS2634" i="1" s="1"/>
  <c r="AT2634" i="1" s="1" a="1"/>
  <c r="AB153" i="1" a="1"/>
  <c r="AS153" i="1" s="1"/>
  <c r="AT153" i="1" s="1" a="1"/>
  <c r="AB1151" i="1" a="1"/>
  <c r="AS1151" i="1" s="1"/>
  <c r="AT1151" i="1" s="1" a="1"/>
  <c r="AB3143" i="1" a="1"/>
  <c r="AS3143" i="1" s="1"/>
  <c r="AT3143" i="1" s="1" a="1"/>
  <c r="AB1868" i="1" a="1"/>
  <c r="AS1868" i="1" s="1"/>
  <c r="AT1868" i="1" s="1" a="1"/>
  <c r="AB52" i="1" a="1"/>
  <c r="AS52" i="1" s="1"/>
  <c r="AT52" i="1" s="1" a="1"/>
  <c r="AB642" i="1" a="1"/>
  <c r="AS642" i="1" s="1"/>
  <c r="AT642" i="1" s="1" a="1"/>
  <c r="AB2615" i="1" a="1"/>
  <c r="AS2615" i="1" s="1"/>
  <c r="AT2615" i="1" s="1" a="1"/>
  <c r="AB3352" i="1" a="1"/>
  <c r="AS3352" i="1" s="1"/>
  <c r="AT3352" i="1" s="1" a="1"/>
  <c r="AB723" i="1" a="1"/>
  <c r="AS723" i="1" s="1"/>
  <c r="AT723" i="1" s="1" a="1"/>
  <c r="AB961" i="1" a="1"/>
  <c r="AS961" i="1" s="1"/>
  <c r="AT961" i="1" s="1" a="1"/>
  <c r="AB4118" i="1" a="1"/>
  <c r="AS4118" i="1" s="1"/>
  <c r="AT4118" i="1" s="1" a="1"/>
  <c r="AB2824" i="1" a="1"/>
  <c r="AS2824" i="1" s="1"/>
  <c r="AT2824" i="1" s="1" a="1"/>
  <c r="AB13" i="1" a="1"/>
  <c r="AS13" i="1" s="1"/>
  <c r="AT13" i="1" s="1" a="1"/>
  <c r="AB1472" i="1" a="1"/>
  <c r="AS1472" i="1" s="1"/>
  <c r="AT1472" i="1" s="1" a="1"/>
  <c r="AB3590" i="1" a="1"/>
  <c r="AS3590" i="1" s="1"/>
  <c r="AT3590" i="1" s="1" a="1"/>
  <c r="AB1737" i="1" a="1"/>
  <c r="AS1737" i="1" s="1"/>
  <c r="AT1737" i="1" s="1" a="1"/>
  <c r="AB690" i="1" a="1"/>
  <c r="AS690" i="1" s="1"/>
  <c r="AT690" i="1" s="1" a="1"/>
  <c r="AB285" i="1" a="1"/>
  <c r="AS285" i="1" s="1"/>
  <c r="AT285" i="1" s="1" a="1"/>
  <c r="AB3574" i="1" a="1"/>
  <c r="AS3574" i="1" s="1"/>
  <c r="AT3574" i="1" s="1" a="1"/>
  <c r="AB1705" i="1" a="1"/>
  <c r="AS1705" i="1" s="1"/>
  <c r="AT1705" i="1" s="1" a="1"/>
  <c r="AB658" i="1" a="1"/>
  <c r="AS658" i="1" s="1"/>
  <c r="AT658" i="1" s="1" a="1"/>
  <c r="AB762" i="1" a="1"/>
  <c r="AS762" i="1" s="1"/>
  <c r="AT762" i="1" s="1" a="1"/>
  <c r="AB3754" i="1" a="1"/>
  <c r="AS3754" i="1" s="1"/>
  <c r="AT3754" i="1" s="1" a="1"/>
  <c r="AB1426" i="1" a="1"/>
  <c r="AS1426" i="1" s="1"/>
  <c r="AT1426" i="1" s="1" a="1"/>
  <c r="AB1307" i="1" a="1"/>
  <c r="AS1307" i="1" s="1"/>
  <c r="AT1307" i="1" s="1" a="1"/>
  <c r="AB191" i="1" a="1"/>
  <c r="AS191" i="1" s="1"/>
  <c r="AT191" i="1" s="1" a="1"/>
  <c r="AB4025" i="1" a="1"/>
  <c r="AS4025" i="1" s="1"/>
  <c r="AT4025" i="1" s="1" a="1"/>
  <c r="AB1457" i="1" a="1"/>
  <c r="AS1457" i="1" s="1"/>
  <c r="AT1457" i="1" s="1" a="1"/>
  <c r="AB3056" i="1" a="1"/>
  <c r="AS3056" i="1" s="1"/>
  <c r="AT3056" i="1" s="1" a="1"/>
  <c r="AB934" i="1" a="1"/>
  <c r="AS934" i="1" s="1"/>
  <c r="AT934" i="1" s="1" a="1"/>
  <c r="AB3497" i="1" a="1"/>
  <c r="AS3497" i="1" s="1"/>
  <c r="AT3497" i="1" s="1" a="1"/>
  <c r="AB3259" i="1" a="1"/>
  <c r="AS3259" i="1" s="1"/>
  <c r="AT3259" i="1" s="1" a="1"/>
  <c r="AB2528" i="1" a="1"/>
  <c r="AS2528" i="1" s="1"/>
  <c r="AT2528" i="1" s="1" a="1"/>
  <c r="AB576" i="1" a="1"/>
  <c r="AS576" i="1" s="1"/>
  <c r="AT576" i="1" s="1" a="1"/>
  <c r="AB2969" i="1" a="1"/>
  <c r="AS2969" i="1" s="1"/>
  <c r="AT2969" i="1" s="1" a="1"/>
  <c r="AB2731" i="1" a="1"/>
  <c r="AS2731" i="1" s="1"/>
  <c r="AT2731" i="1" s="1" a="1"/>
  <c r="AB1975" i="1" a="1"/>
  <c r="AS1975" i="1" s="1"/>
  <c r="AT1975" i="1" s="1" a="1"/>
  <c r="AB645" i="1" a="1"/>
  <c r="AS645" i="1" s="1"/>
  <c r="AT645" i="1" s="1" a="1"/>
  <c r="AB2441" i="1" a="1"/>
  <c r="AS2441" i="1" s="1"/>
  <c r="AT2441" i="1" s="1" a="1"/>
  <c r="AB2203" i="1" a="1"/>
  <c r="AS2203" i="1" s="1"/>
  <c r="AT2203" i="1" s="1" a="1"/>
  <c r="AB918" i="1" a="1"/>
  <c r="AS918" i="1" s="1"/>
  <c r="AT918" i="1" s="1" a="1"/>
  <c r="AB186" i="1" a="1"/>
  <c r="AS186" i="1" s="1"/>
  <c r="AT186" i="1" s="1" a="1"/>
  <c r="AB3944" i="1" a="1"/>
  <c r="AS3944" i="1" s="1"/>
  <c r="AT3944" i="1" s="1" a="1"/>
  <c r="AB1296" i="1" a="1"/>
  <c r="AS1296" i="1" s="1"/>
  <c r="AT1296" i="1" s="1" a="1"/>
  <c r="AB238" i="1" a="1"/>
  <c r="AS238" i="1" s="1"/>
  <c r="AT238" i="1" s="1" a="1"/>
  <c r="AB516" i="1" a="1"/>
  <c r="AS516" i="1" s="1"/>
  <c r="AT516" i="1" s="1" a="1"/>
  <c r="AB4215" i="1" a="1"/>
  <c r="AS4215" i="1" s="1"/>
  <c r="AT4215" i="1" s="1" a="1"/>
  <c r="AB3178" i="1" a="1"/>
  <c r="AS3178" i="1" s="1"/>
  <c r="AT3178" i="1" s="1" a="1"/>
  <c r="AB629" i="1" a="1"/>
  <c r="AS629" i="1" s="1"/>
  <c r="AT629" i="1" s="1" a="1"/>
  <c r="AB931" i="1" a="1"/>
  <c r="AS931" i="1" s="1"/>
  <c r="AT931" i="1" s="1" a="1"/>
  <c r="AB3687" i="1" a="1"/>
  <c r="AS3687" i="1" s="1"/>
  <c r="AT3687" i="1" s="1" a="1"/>
  <c r="AB2650" i="1" a="1"/>
  <c r="AS2650" i="1" s="1"/>
  <c r="AT2650" i="1" s="1" a="1"/>
  <c r="AB1018" i="1" a="1"/>
  <c r="AS1018" i="1" s="1"/>
  <c r="AT1018" i="1" s="1" a="1"/>
  <c r="AB128" i="1" a="1"/>
  <c r="AS128" i="1" s="1"/>
  <c r="AT128" i="1" s="1" a="1"/>
  <c r="AB3159" i="1" a="1"/>
  <c r="AS3159" i="1" s="1"/>
  <c r="AT3159" i="1" s="1" a="1"/>
  <c r="AB1900" i="1" a="1"/>
  <c r="AS1900" i="1" s="1"/>
  <c r="AT1900" i="1" s="1" a="1"/>
  <c r="AB84" i="1" a="1"/>
  <c r="AS84" i="1" s="1"/>
  <c r="AT84" i="1" s="1" a="1"/>
  <c r="AB674" i="1" a="1"/>
  <c r="AS674" i="1" s="1"/>
  <c r="AT674" i="1" s="1" a="1"/>
  <c r="AB2631" i="1" a="1"/>
  <c r="AS2631" i="1" s="1"/>
  <c r="AT2631" i="1" s="1" a="1"/>
  <c r="AB3368" i="1" a="1"/>
  <c r="AS3368" i="1" s="1"/>
  <c r="AT3368" i="1" s="1" a="1"/>
  <c r="AB755" i="1" a="1"/>
  <c r="AS755" i="1" s="1"/>
  <c r="AT755" i="1" s="1" a="1"/>
  <c r="AB993" i="1" a="1"/>
  <c r="AS993" i="1" s="1"/>
  <c r="AT993" i="1" s="1" a="1"/>
  <c r="AB4134" i="1" a="1"/>
  <c r="AS4134" i="1" s="1"/>
  <c r="AT4134" i="1" s="1" a="1"/>
  <c r="AB2840" i="1" a="1"/>
  <c r="AS2840" i="1" s="1"/>
  <c r="AT2840" i="1" s="1" a="1"/>
  <c r="AB397" i="1" a="1"/>
  <c r="AS397" i="1" s="1"/>
  <c r="AT397" i="1" s="1" a="1"/>
  <c r="AB1504" i="1" a="1"/>
  <c r="AS1504" i="1" s="1"/>
  <c r="AT1504" i="1" s="1" a="1"/>
  <c r="AB3606" i="1" a="1"/>
  <c r="AS3606" i="1" s="1"/>
  <c r="AT3606" i="1" s="1" a="1"/>
  <c r="AB1769" i="1" a="1"/>
  <c r="AS1769" i="1" s="1"/>
  <c r="AT1769" i="1" s="1" a="1"/>
  <c r="AB722" i="1" a="1"/>
  <c r="AS722" i="1" s="1"/>
  <c r="AT722" i="1" s="1" a="1"/>
  <c r="AB382" i="1" a="1"/>
  <c r="AS382" i="1" s="1"/>
  <c r="AT382" i="1" s="1" a="1"/>
  <c r="AB3861" i="1" a="1"/>
  <c r="AS3861" i="1" s="1"/>
  <c r="AT3861" i="1" s="1" a="1"/>
  <c r="AB2071" i="1" a="1"/>
  <c r="AS2071" i="1" s="1"/>
  <c r="AT2071" i="1" s="1" a="1"/>
  <c r="AB237" i="1" a="1"/>
  <c r="AS237" i="1" s="1"/>
  <c r="AT237" i="1" s="1" a="1"/>
  <c r="AB639" i="1" a="1"/>
  <c r="AS639" i="1" s="1"/>
  <c r="AT639" i="1" s="1" a="1"/>
  <c r="AB3845" i="1" a="1"/>
  <c r="AS3845" i="1" s="1"/>
  <c r="AT3845" i="1" s="1" a="1"/>
  <c r="AB2055" i="1" a="1"/>
  <c r="AS2055" i="1" s="1"/>
  <c r="AT2055" i="1" s="1" a="1"/>
  <c r="AB109" i="1" a="1"/>
  <c r="AS109" i="1" s="1"/>
  <c r="AT109" i="1" s="1" a="1"/>
  <c r="AB415" i="1" a="1"/>
  <c r="AS415" i="1" s="1"/>
  <c r="AT415" i="1" s="1" a="1"/>
  <c r="AB3317" i="1" a="1"/>
  <c r="AS3317" i="1" s="1"/>
  <c r="AT3317" i="1" s="1" a="1"/>
  <c r="AB4041" i="1" a="1"/>
  <c r="AS4041" i="1" s="1"/>
  <c r="AT4041" i="1" s="1" a="1"/>
  <c r="AB1489" i="1" a="1"/>
  <c r="AS1489" i="1" s="1"/>
  <c r="AT1489" i="1" s="1" a="1"/>
  <c r="AB3072" i="1" a="1"/>
  <c r="AS3072" i="1" s="1"/>
  <c r="AT3072" i="1" s="1" a="1"/>
  <c r="AB966" i="1" a="1"/>
  <c r="AS966" i="1" s="1"/>
  <c r="AT966" i="1" s="1" a="1"/>
  <c r="AB3513" i="1" a="1"/>
  <c r="AS3513" i="1" s="1"/>
  <c r="AT3513" i="1" s="1" a="1"/>
  <c r="AB3275" i="1" a="1"/>
  <c r="AS3275" i="1" s="1"/>
  <c r="AT3275" i="1" s="1" a="1"/>
  <c r="AB2544" i="1" a="1"/>
  <c r="AS2544" i="1" s="1"/>
  <c r="AT2544" i="1" s="1" a="1"/>
  <c r="AB65" i="1" a="1"/>
  <c r="AS65" i="1" s="1"/>
  <c r="AT65" i="1" s="1" a="1"/>
  <c r="AB2985" i="1" a="1"/>
  <c r="AS2985" i="1" s="1"/>
  <c r="AT2985" i="1" s="1" a="1"/>
  <c r="AB2747" i="1" a="1"/>
  <c r="AS2747" i="1" s="1"/>
  <c r="AT2747" i="1" s="1" a="1"/>
  <c r="AB2007" i="1" a="1"/>
  <c r="AS2007" i="1" s="1"/>
  <c r="AT2007" i="1" s="1" a="1"/>
  <c r="AB677" i="1" a="1"/>
  <c r="AS677" i="1" s="1"/>
  <c r="AT677" i="1" s="1" a="1"/>
  <c r="AB2457" i="1" a="1"/>
  <c r="AS2457" i="1" s="1"/>
  <c r="AT2457" i="1" s="1" a="1"/>
  <c r="AB2219" i="1" a="1"/>
  <c r="AS2219" i="1" s="1"/>
  <c r="AT2219" i="1" s="1" a="1"/>
  <c r="AB950" i="1" a="1"/>
  <c r="AS950" i="1" s="1"/>
  <c r="AT950" i="1" s="1" a="1"/>
  <c r="AB380" i="1" a="1"/>
  <c r="AS380" i="1" s="1"/>
  <c r="AT380" i="1" s="1" a="1"/>
  <c r="AB3960" i="1" a="1"/>
  <c r="AS3960" i="1" s="1"/>
  <c r="AT3960" i="1" s="1" a="1"/>
  <c r="AB1328" i="1" a="1"/>
  <c r="AS1328" i="1" s="1"/>
  <c r="AT1328" i="1" s="1" a="1"/>
  <c r="AB526" i="1" a="1"/>
  <c r="AS526" i="1" s="1"/>
  <c r="AT526" i="1" s="1" a="1"/>
  <c r="AB548" i="1" a="1"/>
  <c r="AS548" i="1" s="1"/>
  <c r="AT548" i="1" s="1" a="1"/>
  <c r="AB4231" i="1" a="1"/>
  <c r="AS4231" i="1" s="1"/>
  <c r="AT4231" i="1" s="1" a="1"/>
  <c r="AB3194" i="1" a="1"/>
  <c r="AS3194" i="1" s="1"/>
  <c r="AT3194" i="1" s="1" a="1"/>
  <c r="AB661" i="1" a="1"/>
  <c r="AS661" i="1" s="1"/>
  <c r="AT661" i="1" s="1" a="1"/>
  <c r="AB472" i="1" a="1"/>
  <c r="AS472" i="1" s="1"/>
  <c r="AT472" i="1" s="1" a="1"/>
  <c r="AB3703" i="1" a="1"/>
  <c r="AS3703" i="1" s="1"/>
  <c r="AT3703" i="1" s="1" a="1"/>
  <c r="AB2666" i="1" a="1"/>
  <c r="AS2666" i="1" s="1"/>
  <c r="AT2666" i="1" s="1" a="1"/>
  <c r="AB61" i="1" a="1"/>
  <c r="AS61" i="1" s="1"/>
  <c r="AT61" i="1" s="1" a="1"/>
  <c r="AB288" i="1" a="1"/>
  <c r="AS288" i="1" s="1"/>
  <c r="AT288" i="1" s="1" a="1"/>
  <c r="AB3175" i="1" a="1"/>
  <c r="AS3175" i="1" s="1"/>
  <c r="AT3175" i="1" s="1" a="1"/>
  <c r="AB1932" i="1" a="1"/>
  <c r="AS1932" i="1" s="1"/>
  <c r="AT1932" i="1" s="1" a="1"/>
  <c r="AB116" i="1" a="1"/>
  <c r="AS116" i="1" s="1"/>
  <c r="AT116" i="1" s="1" a="1"/>
  <c r="AB706" i="1" a="1"/>
  <c r="AS706" i="1" s="1"/>
  <c r="AT706" i="1" s="1" a="1"/>
  <c r="AB2647" i="1" a="1"/>
  <c r="AS2647" i="1" s="1"/>
  <c r="AT2647" i="1" s="1" a="1"/>
  <c r="AB3384" i="1" a="1"/>
  <c r="AS3384" i="1" s="1"/>
  <c r="AT3384" i="1" s="1" a="1"/>
  <c r="AB787" i="1" a="1"/>
  <c r="AS787" i="1" s="1"/>
  <c r="AT787" i="1" s="1" a="1"/>
  <c r="AB1025" i="1" a="1"/>
  <c r="AS1025" i="1" s="1"/>
  <c r="AT1025" i="1" s="1" a="1"/>
  <c r="AB4150" i="1" a="1"/>
  <c r="AS4150" i="1" s="1"/>
  <c r="AT4150" i="1" s="1" a="1"/>
  <c r="AB2856" i="1" a="1"/>
  <c r="AS2856" i="1" s="1"/>
  <c r="AT2856" i="1" s="1" a="1"/>
  <c r="AB206" i="1" a="1"/>
  <c r="AS206" i="1" s="1"/>
  <c r="AT206" i="1" s="1" a="1"/>
  <c r="AB1536" i="1" a="1"/>
  <c r="AS1536" i="1" s="1"/>
  <c r="AT1536" i="1" s="1" a="1"/>
  <c r="AB3622" i="1" a="1"/>
  <c r="AS3622" i="1" s="1"/>
  <c r="AT3622" i="1" s="1" a="1"/>
  <c r="AB1801" i="1" a="1"/>
  <c r="AS1801" i="1" s="1"/>
  <c r="AT1801" i="1" s="1" a="1"/>
  <c r="AB754" i="1" a="1"/>
  <c r="AS754" i="1" s="1"/>
  <c r="AT754" i="1" s="1" a="1"/>
  <c r="AB702" i="1" a="1"/>
  <c r="AS702" i="1" s="1"/>
  <c r="AT702" i="1" s="1" a="1"/>
  <c r="AB3877" i="1" a="1"/>
  <c r="AS3877" i="1" s="1"/>
  <c r="AT3877" i="1" s="1" a="1"/>
  <c r="AB2087" i="1" a="1"/>
  <c r="AS2087" i="1" s="1"/>
  <c r="AT2087" i="1" s="1" a="1"/>
  <c r="AB174" i="1" a="1"/>
  <c r="AS174" i="1" s="1"/>
  <c r="AT174" i="1" s="1" a="1"/>
  <c r="AB863" i="1" a="1"/>
  <c r="AS863" i="1" s="1"/>
  <c r="AT863" i="1" s="1" a="1"/>
  <c r="AB3349" i="1" a="1"/>
  <c r="AS3349" i="1" s="1"/>
  <c r="AT3349" i="1" s="1" a="1"/>
  <c r="AB1895" i="1" a="1"/>
  <c r="AS1895" i="1" s="1"/>
  <c r="AT1895" i="1" s="1" a="1"/>
  <c r="AB337" i="1" a="1"/>
  <c r="AS337" i="1" s="1"/>
  <c r="AT337" i="1" s="1" a="1"/>
  <c r="AB2146" i="1" a="1"/>
  <c r="AS2146" i="1" s="1"/>
  <c r="AT2146" i="1" s="1" a="1"/>
  <c r="AB3333" i="1" a="1"/>
  <c r="AS3333" i="1" s="1"/>
  <c r="AT3333" i="1" s="1" a="1"/>
  <c r="AB1863" i="1" a="1"/>
  <c r="AS1863" i="1" s="1"/>
  <c r="AT1863" i="1" s="1" a="1"/>
  <c r="AB305" i="1" a="1"/>
  <c r="AS305" i="1" s="1"/>
  <c r="AT305" i="1" s="1" a="1"/>
  <c r="AB2130" i="1" a="1"/>
  <c r="AS2130" i="1" s="1"/>
  <c r="AT2130" i="1" s="1" a="1"/>
  <c r="AB2805" i="1" a="1"/>
  <c r="AS2805" i="1" s="1"/>
  <c r="AT2805" i="1" s="1" a="1"/>
  <c r="AB3478" i="1" a="1"/>
  <c r="AS3478" i="1" s="1"/>
  <c r="AT3478" i="1" s="1" a="1"/>
  <c r="AB3529" i="1" a="1"/>
  <c r="AS3529" i="1" s="1"/>
  <c r="AT3529" i="1" s="1" a="1"/>
  <c r="AB3291" i="1" a="1"/>
  <c r="AS3291" i="1" s="1"/>
  <c r="AT3291" i="1" s="1" a="1"/>
  <c r="AB2560" i="1" a="1"/>
  <c r="AS2560" i="1" s="1"/>
  <c r="AT2560" i="1" s="1" a="1"/>
  <c r="AB129" i="1" a="1"/>
  <c r="AS129" i="1" s="1"/>
  <c r="AT129" i="1" s="1" a="1"/>
  <c r="AB3001" i="1" a="1"/>
  <c r="AS3001" i="1" s="1"/>
  <c r="AT3001" i="1" s="1" a="1"/>
  <c r="AB2763" i="1" a="1"/>
  <c r="AS2763" i="1" s="1"/>
  <c r="AT2763" i="1" s="1" a="1"/>
  <c r="AB2039" i="1" a="1"/>
  <c r="AS2039" i="1" s="1"/>
  <c r="AT2039" i="1" s="1" a="1"/>
  <c r="AB709" i="1" a="1"/>
  <c r="AS709" i="1" s="1"/>
  <c r="AT709" i="1" s="1" a="1"/>
  <c r="AB2473" i="1" a="1"/>
  <c r="AS2473" i="1" s="1"/>
  <c r="AT2473" i="1" s="1" a="1"/>
  <c r="AB2235" i="1" a="1"/>
  <c r="AS2235" i="1" s="1"/>
  <c r="AT2235" i="1" s="1" a="1"/>
  <c r="AB983" i="1" a="1"/>
  <c r="AS983" i="1" s="1"/>
  <c r="AT983" i="1" s="1" a="1"/>
  <c r="AB286" i="1" a="1"/>
  <c r="AS286" i="1" s="1"/>
  <c r="AT286" i="1" s="1" a="1"/>
  <c r="AB3976" i="1" a="1"/>
  <c r="AS3976" i="1" s="1"/>
  <c r="AT3976" i="1" s="1" a="1"/>
  <c r="AB1360" i="1" a="1"/>
  <c r="AS1360" i="1" s="1"/>
  <c r="AT1360" i="1" s="1" a="1"/>
  <c r="AB143" i="1" a="1"/>
  <c r="AS143" i="1" s="1"/>
  <c r="AT143" i="1" s="1" a="1"/>
  <c r="AB580" i="1" a="1"/>
  <c r="AS580" i="1" s="1"/>
  <c r="AT580" i="1" s="1" a="1"/>
  <c r="AB4247" i="1" a="1"/>
  <c r="AS4247" i="1" s="1"/>
  <c r="AT4247" i="1" s="1" a="1"/>
  <c r="AB3210" i="1" a="1"/>
  <c r="AS3210" i="1" s="1"/>
  <c r="AT3210" i="1" s="1" a="1"/>
  <c r="AB693" i="1" a="1"/>
  <c r="AS693" i="1" s="1"/>
  <c r="AT693" i="1" s="1" a="1"/>
  <c r="AB1208" i="1" a="1"/>
  <c r="AS1208" i="1" s="1"/>
  <c r="AT1208" i="1" s="1" a="1"/>
  <c r="AB3719" i="1" a="1"/>
  <c r="AS3719" i="1" s="1"/>
  <c r="AT3719" i="1" s="1" a="1"/>
  <c r="AB2682" i="1" a="1"/>
  <c r="AS2682" i="1" s="1"/>
  <c r="AT2682" i="1" s="1" a="1"/>
  <c r="AB43" i="1" a="1"/>
  <c r="AS43" i="1" s="1"/>
  <c r="AT43" i="1" s="1" a="1"/>
  <c r="AB416" i="1" a="1"/>
  <c r="AS416" i="1" s="1"/>
  <c r="AT416" i="1" s="1" a="1"/>
  <c r="AB3191" i="1" a="1"/>
  <c r="AS3191" i="1" s="1"/>
  <c r="AT3191" i="1" s="1" a="1"/>
  <c r="AB1964" i="1" a="1"/>
  <c r="AS1964" i="1" s="1"/>
  <c r="AT1964" i="1" s="1" a="1"/>
  <c r="AB148" i="1" a="1"/>
  <c r="AS148" i="1" s="1"/>
  <c r="AT148" i="1" s="1" a="1"/>
  <c r="AB738" i="1" a="1"/>
  <c r="AS738" i="1" s="1"/>
  <c r="AT738" i="1" s="1" a="1"/>
  <c r="AB2663" i="1" a="1"/>
  <c r="AS2663" i="1" s="1"/>
  <c r="AT2663" i="1" s="1" a="1"/>
  <c r="AB3400" i="1" a="1"/>
  <c r="AS3400" i="1" s="1"/>
  <c r="AT3400" i="1" s="1" a="1"/>
  <c r="AB819" i="1" a="1"/>
  <c r="AS819" i="1" s="1"/>
  <c r="AT819" i="1" s="1" a="1"/>
  <c r="AB1057" i="1" a="1"/>
  <c r="AS1057" i="1" s="1"/>
  <c r="AT1057" i="1" s="1" a="1"/>
  <c r="AB4166" i="1" a="1"/>
  <c r="AS4166" i="1" s="1"/>
  <c r="AT4166" i="1" s="1" a="1"/>
  <c r="AB2872" i="1" a="1"/>
  <c r="AS2872" i="1" s="1"/>
  <c r="AT2872" i="1" s="1" a="1"/>
  <c r="AB430" i="1" a="1"/>
  <c r="AS430" i="1" s="1"/>
  <c r="AT430" i="1" s="1" a="1"/>
  <c r="AB1568" i="1" a="1"/>
  <c r="AS1568" i="1" s="1"/>
  <c r="AT1568" i="1" s="1" a="1"/>
  <c r="AB3638" i="1" a="1"/>
  <c r="AS3638" i="1" s="1"/>
  <c r="AT3638" i="1" s="1" a="1"/>
  <c r="AB1833" i="1" a="1"/>
  <c r="AS1833" i="1" s="1"/>
  <c r="AT1833" i="1" s="1" a="1"/>
  <c r="AB786" i="1" a="1"/>
  <c r="AS786" i="1" s="1"/>
  <c r="AT786" i="1" s="1" a="1"/>
  <c r="AB447" i="1" a="1"/>
  <c r="AS447" i="1" s="1"/>
  <c r="AT447" i="1" s="1" a="1"/>
  <c r="AB3893" i="1" a="1"/>
  <c r="AS3893" i="1" s="1"/>
  <c r="AT3893" i="1" s="1" a="1"/>
  <c r="AB2103" i="1" a="1"/>
  <c r="AS2103" i="1" s="1"/>
  <c r="AT2103" i="1" s="1" a="1"/>
  <c r="AB462" i="1" a="1"/>
  <c r="AS462" i="1" s="1"/>
  <c r="AT462" i="1" s="1" a="1"/>
  <c r="AB927" i="1" a="1"/>
  <c r="AS927" i="1" s="1"/>
  <c r="AT927" i="1" s="1" a="1"/>
  <c r="AB3365" i="1" a="1"/>
  <c r="AS3365" i="1" s="1"/>
  <c r="AT3365" i="1" s="1" a="1"/>
  <c r="AB1927" i="1" a="1"/>
  <c r="AS1927" i="1" s="1"/>
  <c r="AT1927" i="1" s="1" a="1"/>
  <c r="AB369" i="1" a="1"/>
  <c r="AS369" i="1" s="1"/>
  <c r="AT369" i="1" s="1" a="1"/>
  <c r="AB2162" i="1" a="1"/>
  <c r="AS2162" i="1" s="1"/>
  <c r="AT2162" i="1" s="1" a="1"/>
  <c r="AB2837" i="1" a="1"/>
  <c r="AS2837" i="1" s="1"/>
  <c r="AT2837" i="1" s="1" a="1"/>
  <c r="AB3510" i="1" a="1"/>
  <c r="AS3510" i="1" s="1"/>
  <c r="AT3510" i="1" s="1" a="1"/>
  <c r="AB464" i="1" a="1"/>
  <c r="AS464" i="1" s="1"/>
  <c r="AT464" i="1" s="1" a="1"/>
  <c r="AB1214" i="1" a="1"/>
  <c r="AS1214" i="1" s="1"/>
  <c r="AT1214" i="1" s="1" a="1"/>
  <c r="AB3017" i="1" a="1"/>
  <c r="AS3017" i="1" s="1"/>
  <c r="AT3017" i="1" s="1" a="1"/>
  <c r="AB2779" i="1" a="1"/>
  <c r="AS2779" i="1" s="1"/>
  <c r="AT2779" i="1" s="1" a="1"/>
  <c r="AB3919" i="1" a="1"/>
  <c r="AS3919" i="1" s="1"/>
  <c r="AT3919" i="1" s="1" a="1"/>
  <c r="AB741" i="1" a="1"/>
  <c r="AS741" i="1" s="1"/>
  <c r="AT741" i="1" s="1" a="1"/>
  <c r="AB2489" i="1" a="1"/>
  <c r="AS2489" i="1" s="1"/>
  <c r="AT2489" i="1" s="1" a="1"/>
  <c r="AB2251" i="1" a="1"/>
  <c r="AS2251" i="1" s="1"/>
  <c r="AT2251" i="1" s="1" a="1"/>
  <c r="AB1015" i="1" a="1"/>
  <c r="AS1015" i="1" s="1"/>
  <c r="AT1015" i="1" s="1" a="1"/>
  <c r="AB958" i="1" a="1"/>
  <c r="AS958" i="1" s="1"/>
  <c r="AT958" i="1" s="1" a="1"/>
  <c r="AB3992" i="1" a="1"/>
  <c r="AS3992" i="1" s="1"/>
  <c r="AT3992" i="1" s="1" a="1"/>
  <c r="AB1392" i="1" a="1"/>
  <c r="AS1392" i="1" s="1"/>
  <c r="AT1392" i="1" s="1" a="1"/>
  <c r="AB591" i="1" a="1"/>
  <c r="AS591" i="1" s="1"/>
  <c r="AT591" i="1" s="1" a="1"/>
  <c r="AB612" i="1" a="1"/>
  <c r="AS612" i="1" s="1"/>
  <c r="AT612" i="1" s="1" a="1"/>
  <c r="AB4263" i="1" a="1"/>
  <c r="AS4263" i="1" s="1"/>
  <c r="AT4263" i="1" s="1" a="1"/>
  <c r="AB3226" i="1" a="1"/>
  <c r="AS3226" i="1" s="1"/>
  <c r="AT3226" i="1" s="1" a="1"/>
  <c r="AB725" i="1" a="1"/>
  <c r="AS725" i="1" s="1"/>
  <c r="AT725" i="1" s="1" a="1"/>
  <c r="AB2127" i="1" a="1"/>
  <c r="AS2127" i="1" s="1"/>
  <c r="AT2127" i="1" s="1" a="1"/>
  <c r="AB3735" i="1" a="1"/>
  <c r="AS3735" i="1" s="1"/>
  <c r="AT3735" i="1" s="1" a="1"/>
  <c r="AB2698" i="1" a="1"/>
  <c r="AS2698" i="1" s="1"/>
  <c r="AT2698" i="1" s="1" a="1"/>
  <c r="AB205" i="1" a="1"/>
  <c r="AS205" i="1" s="1"/>
  <c r="AT205" i="1" s="1" a="1"/>
  <c r="AB289" i="1" a="1"/>
  <c r="AS289" i="1" s="1"/>
  <c r="AT289" i="1" s="1" a="1"/>
  <c r="AB3207" i="1" a="1"/>
  <c r="AS3207" i="1" s="1"/>
  <c r="AT3207" i="1" s="1" a="1"/>
  <c r="AB1996" i="1" a="1"/>
  <c r="AS1996" i="1" s="1"/>
  <c r="AT1996" i="1" s="1" a="1"/>
  <c r="AB180" i="1" a="1"/>
  <c r="AS180" i="1" s="1"/>
  <c r="AT180" i="1" s="1" a="1"/>
  <c r="AB770" i="1" a="1"/>
  <c r="AS770" i="1" s="1"/>
  <c r="AT770" i="1" s="1" a="1"/>
  <c r="AB2679" i="1" a="1"/>
  <c r="AS2679" i="1" s="1"/>
  <c r="AT2679" i="1" s="1" a="1"/>
  <c r="AB3416" i="1" a="1"/>
  <c r="AS3416" i="1" s="1"/>
  <c r="AT3416" i="1" s="1" a="1"/>
  <c r="AB851" i="1" a="1"/>
  <c r="AS851" i="1" s="1"/>
  <c r="AT851" i="1" s="1" a="1"/>
  <c r="AB1089" i="1" a="1"/>
  <c r="AS1089" i="1" s="1"/>
  <c r="AT1089" i="1" s="1" a="1"/>
  <c r="AB4182" i="1" a="1"/>
  <c r="AS4182" i="1" s="1"/>
  <c r="AT4182" i="1" s="1" a="1"/>
  <c r="AB2888" i="1" a="1"/>
  <c r="AS2888" i="1" s="1"/>
  <c r="AT2888" i="1" s="1" a="1"/>
  <c r="AB558" i="1" a="1"/>
  <c r="AS558" i="1" s="1"/>
  <c r="AT558" i="1" s="1" a="1"/>
  <c r="AB1600" i="1" a="1"/>
  <c r="AS1600" i="1" s="1"/>
  <c r="AT1600" i="1" s="1" a="1"/>
  <c r="AB3654" i="1" a="1"/>
  <c r="AS3654" i="1" s="1"/>
  <c r="AT3654" i="1" s="1" a="1"/>
  <c r="AB1865" i="1" a="1"/>
  <c r="AS1865" i="1" s="1"/>
  <c r="AT1865" i="1" s="1" a="1"/>
  <c r="AB818" i="1" a="1"/>
  <c r="AS818" i="1" s="1"/>
  <c r="AT818" i="1" s="1" a="1"/>
  <c r="AB895" i="1" a="1"/>
  <c r="AS895" i="1" s="1"/>
  <c r="AT895" i="1" s="1" a="1"/>
  <c r="AB3909" i="1" a="1"/>
  <c r="AS3909" i="1" s="1"/>
  <c r="AT3909" i="1" s="1" a="1"/>
  <c r="AB2119" i="1" a="1"/>
  <c r="AS2119" i="1" s="1"/>
  <c r="AT2119" i="1" s="1" a="1"/>
  <c r="AB590" i="1" a="1"/>
  <c r="AS590" i="1" s="1"/>
  <c r="AT590" i="1" s="1" a="1"/>
  <c r="AB1055" i="1" a="1"/>
  <c r="AS1055" i="1" s="1"/>
  <c r="AT1055" i="1" s="1" a="1"/>
  <c r="AB3381" i="1" a="1"/>
  <c r="AS3381" i="1" s="1"/>
  <c r="AT3381" i="1" s="1" a="1"/>
  <c r="AB1959" i="1" a="1"/>
  <c r="AS1959" i="1" s="1"/>
  <c r="AT1959" i="1" s="1" a="1"/>
  <c r="AB401" i="1" a="1"/>
  <c r="AS401" i="1" s="1"/>
  <c r="AT401" i="1" s="1" a="1"/>
  <c r="AB2178" i="1" a="1"/>
  <c r="AS2178" i="1" s="1"/>
  <c r="AT2178" i="1" s="1" a="1"/>
  <c r="AB2853" i="1" a="1"/>
  <c r="AS2853" i="1" s="1"/>
  <c r="AT2853" i="1" s="1" a="1"/>
  <c r="AB3526" i="1" a="1"/>
  <c r="AS3526" i="1" s="1"/>
  <c r="AT3526" i="1" s="1" a="1"/>
  <c r="AB496" i="1" a="1"/>
  <c r="AS496" i="1" s="1"/>
  <c r="AT496" i="1" s="1" a="1"/>
  <c r="AB1246" i="1" a="1"/>
  <c r="AS1246" i="1" s="1"/>
  <c r="AT1246" i="1" s="1" a="1"/>
  <c r="AB2325" i="1" a="1"/>
  <c r="AS2325" i="1" s="1"/>
  <c r="AT2325" i="1" s="1" a="1"/>
  <c r="AB2998" i="1" a="1"/>
  <c r="AS2998" i="1" s="1"/>
  <c r="AT2998" i="1" s="1" a="1"/>
  <c r="AB1711" i="1" a="1"/>
  <c r="AS1711" i="1" s="1"/>
  <c r="AT1711" i="1" s="1" a="1"/>
  <c r="AB1533" i="1" a="1"/>
  <c r="AS1533" i="1" s="1"/>
  <c r="AT1533" i="1" s="1" a="1"/>
  <c r="AB2309" i="1" a="1"/>
  <c r="AS2309" i="1" s="1"/>
  <c r="AT2309" i="1" s="1" a="1"/>
  <c r="AB2982" i="1" a="1"/>
  <c r="AS2982" i="1" s="1"/>
  <c r="AT2982" i="1" s="1" a="1"/>
  <c r="AB1679" i="1" a="1"/>
  <c r="AS1679" i="1" s="1"/>
  <c r="AT1679" i="1" s="1" a="1"/>
  <c r="AB1501" i="1" a="1"/>
  <c r="AS1501" i="1" s="1"/>
  <c r="AT1501" i="1" s="1" a="1"/>
  <c r="AB3812" i="1" a="1"/>
  <c r="AS3812" i="1" s="1"/>
  <c r="AT3812" i="1" s="1" a="1"/>
  <c r="AB2454" i="1" a="1"/>
  <c r="AS2454" i="1" s="1"/>
  <c r="AT2454" i="1" s="1" a="1"/>
  <c r="AB2330" i="1" a="1"/>
  <c r="AS2330" i="1" s="1"/>
  <c r="AT2330" i="1" s="1" a="1"/>
  <c r="AB4302" i="1" a="1"/>
  <c r="AS4302" i="1" s="1"/>
  <c r="AT4302" i="1" s="1" a="1"/>
  <c r="AB3284" i="1" a="1"/>
  <c r="AS3284" i="1" s="1"/>
  <c r="AT3284" i="1" s="1" a="1"/>
  <c r="AB1798" i="1" a="1"/>
  <c r="AS1798" i="1" s="1"/>
  <c r="AT1798" i="1" s="1" a="1"/>
  <c r="AB1550" i="1" a="1"/>
  <c r="AS1550" i="1" s="1"/>
  <c r="AT1550" i="1" s="1" a="1"/>
  <c r="AB3774" i="1" a="1"/>
  <c r="AS3774" i="1" s="1"/>
  <c r="AT3774" i="1" s="1" a="1"/>
  <c r="AB2756" i="1" a="1"/>
  <c r="AS2756" i="1" s="1"/>
  <c r="AT2756" i="1" s="1" a="1"/>
  <c r="AB1157" i="1" a="1"/>
  <c r="AS1157" i="1" s="1"/>
  <c r="AT1157" i="1" s="1" a="1"/>
  <c r="AB1997" i="1" a="1"/>
  <c r="AS1997" i="1" s="1"/>
  <c r="AT1997" i="1" s="1" a="1"/>
  <c r="AB3246" i="1" a="1"/>
  <c r="AS3246" i="1" s="1"/>
  <c r="AT3246" i="1" s="1" a="1"/>
  <c r="AB4259" i="1" a="1"/>
  <c r="AS4259" i="1" s="1"/>
  <c r="AT4259" i="1" s="1" a="1"/>
  <c r="AB1700" i="1" a="1"/>
  <c r="AS1700" i="1" s="1"/>
  <c r="AT1700" i="1" s="1" a="1"/>
  <c r="AB941" i="1" a="1"/>
  <c r="AS941" i="1" s="1"/>
  <c r="AT941" i="1" s="1" a="1"/>
  <c r="AB2702" i="1" a="1"/>
  <c r="AS2702" i="1" s="1"/>
  <c r="AT2702" i="1" s="1" a="1"/>
  <c r="AB3715" i="1" a="1"/>
  <c r="AS3715" i="1" s="1"/>
  <c r="AT3715" i="1" s="1" a="1"/>
  <c r="AB1731" i="1" a="1"/>
  <c r="AS1731" i="1" s="1"/>
  <c r="AT1731" i="1" s="1" a="1"/>
  <c r="AB748" i="1" a="1"/>
  <c r="AS748" i="1" s="1"/>
  <c r="AT748" i="1" s="1" a="1"/>
  <c r="AB4205" i="1" a="1"/>
  <c r="AS4205" i="1" s="1"/>
  <c r="AT4205" i="1" s="1" a="1"/>
  <c r="AB3986" i="1" a="1"/>
  <c r="AS3986" i="1" s="1"/>
  <c r="AT3986" i="1" s="1" a="1"/>
  <c r="AB2164" i="1" a="1"/>
  <c r="AS2164" i="1" s="1"/>
  <c r="AT2164" i="1" s="1" a="1"/>
  <c r="AB523" i="1" a="1"/>
  <c r="AS523" i="1" s="1"/>
  <c r="AT523" i="1" s="1" a="1"/>
  <c r="AB3677" i="1" a="1"/>
  <c r="AS3677" i="1" s="1"/>
  <c r="AT3677" i="1" s="1" a="1"/>
  <c r="AB4257" i="1" a="1"/>
  <c r="AS4257" i="1" s="1"/>
  <c r="AT4257" i="1" s="1" a="1"/>
  <c r="AB1218" i="1" a="1"/>
  <c r="AS1218" i="1" s="1"/>
  <c r="AT1218" i="1" s="1" a="1"/>
  <c r="AB1771" i="1" a="1"/>
  <c r="AS1771" i="1" s="1"/>
  <c r="AT1771" i="1" s="1" a="1"/>
  <c r="AB3149" i="1" a="1"/>
  <c r="AS3149" i="1" s="1"/>
  <c r="AT3149" i="1" s="1" a="1"/>
  <c r="AB3729" i="1" a="1"/>
  <c r="AS3729" i="1" s="1"/>
  <c r="AT3729" i="1" s="1" a="1"/>
  <c r="AB1281" i="1" a="1"/>
  <c r="AS1281" i="1" s="1"/>
  <c r="AT1281" i="1" s="1" a="1"/>
  <c r="AB122" i="1" a="1"/>
  <c r="AS122" i="1" s="1"/>
  <c r="AT122" i="1" s="1" a="1"/>
  <c r="AB2621" i="1" a="1"/>
  <c r="AS2621" i="1" s="1"/>
  <c r="AT2621" i="1" s="1" a="1"/>
  <c r="AB4000" i="1" a="1"/>
  <c r="AS4000" i="1" s="1"/>
  <c r="AT4000" i="1" s="1" a="1"/>
  <c r="AB3027" i="1" a="1"/>
  <c r="AS3027" i="1" s="1"/>
  <c r="AT3027" i="1" s="1" a="1"/>
  <c r="AB1866" i="1" a="1"/>
  <c r="AS1866" i="1" s="1"/>
  <c r="AT1866" i="1" s="1" a="1"/>
  <c r="AB4124" i="1" a="1"/>
  <c r="AS4124" i="1" s="1"/>
  <c r="AT4124" i="1" s="1" a="1"/>
  <c r="AB2254" i="1" a="1"/>
  <c r="AS2254" i="1" s="1"/>
  <c r="AT2254" i="1" s="1" a="1"/>
  <c r="AB2499" i="1" a="1"/>
  <c r="AS2499" i="1" s="1"/>
  <c r="AT2499" i="1" s="1" a="1"/>
  <c r="AB810" i="1" a="1"/>
  <c r="AS810" i="1" s="1"/>
  <c r="AT810" i="1" s="1" a="1"/>
  <c r="AB3596" i="1" a="1"/>
  <c r="AS3596" i="1" s="1"/>
  <c r="AT3596" i="1" s="1" a="1"/>
  <c r="AB1398" i="1" a="1"/>
  <c r="AS1398" i="1" s="1"/>
  <c r="AT1398" i="1" s="1" a="1"/>
  <c r="AB1888" i="1" a="1"/>
  <c r="AS1888" i="1" s="1"/>
  <c r="AT1888" i="1" s="1" a="1"/>
  <c r="AB3151" i="1" a="1"/>
  <c r="AS3151" i="1" s="1"/>
  <c r="AT3151" i="1" s="1" a="1"/>
  <c r="AB3068" i="1" a="1"/>
  <c r="AS3068" i="1" s="1"/>
  <c r="AT3068" i="1" s="1" a="1"/>
  <c r="AB1429" i="1" a="1"/>
  <c r="AS1429" i="1" s="1"/>
  <c r="AT1429" i="1" s="1" a="1"/>
  <c r="AB3138" i="1" a="1"/>
  <c r="AS3138" i="1" s="1"/>
  <c r="AT3138" i="1" s="1" a="1"/>
  <c r="AB521" i="1" a="1"/>
  <c r="AS521" i="1" s="1"/>
  <c r="AT521" i="1" s="1" a="1"/>
  <c r="AB2540" i="1" a="1"/>
  <c r="AS2540" i="1" s="1"/>
  <c r="AT2540" i="1" s="1" a="1"/>
  <c r="AB1972" i="1" a="1"/>
  <c r="AS1972" i="1" s="1"/>
  <c r="AT1972" i="1" s="1" a="1"/>
  <c r="AB2610" i="1" a="1"/>
  <c r="AS2610" i="1" s="1"/>
  <c r="AT2610" i="1" s="1" a="1"/>
  <c r="AB1816" i="1" a="1"/>
  <c r="AS1816" i="1" s="1"/>
  <c r="AT1816" i="1" s="1" a="1"/>
  <c r="AB4043" i="1" a="1"/>
  <c r="AS4043" i="1" s="1"/>
  <c r="AT4043" i="1" s="1" a="1"/>
  <c r="AB2003" i="1" a="1"/>
  <c r="AS2003" i="1" s="1"/>
  <c r="AT2003" i="1" s="1" a="1"/>
  <c r="AB3169" i="1" a="1"/>
  <c r="AS3169" i="1" s="1"/>
  <c r="AT3169" i="1" s="1" a="1"/>
  <c r="AB232" i="1" a="1"/>
  <c r="AS232" i="1" s="1"/>
  <c r="AT232" i="1" s="1" a="1"/>
  <c r="AB4314" i="1" a="1"/>
  <c r="AS4314" i="1" s="1"/>
  <c r="AT4314" i="1" s="1" a="1"/>
  <c r="AB2300" i="1" a="1"/>
  <c r="AS2300" i="1" s="1"/>
  <c r="AT2300" i="1" s="1" a="1"/>
  <c r="AB2641" i="1" a="1"/>
  <c r="AS2641" i="1" s="1"/>
  <c r="AT2641" i="1" s="1" a="1"/>
  <c r="AB839" i="1" a="1"/>
  <c r="AS839" i="1" s="1"/>
  <c r="AT839" i="1" s="1" a="1"/>
  <c r="AB3770" i="1" a="1"/>
  <c r="AS3770" i="1" s="1"/>
  <c r="AT3770" i="1" s="1" a="1"/>
  <c r="AB1458" i="1" a="1"/>
  <c r="AS1458" i="1" s="1"/>
  <c r="AT1458" i="1" s="1" a="1"/>
  <c r="AB1339" i="1" a="1"/>
  <c r="AS1339" i="1" s="1"/>
  <c r="AT1339" i="1" s="1" a="1"/>
  <c r="AB543" i="1" a="1"/>
  <c r="AS543" i="1" s="1"/>
  <c r="AT543" i="1" s="1" a="1"/>
  <c r="AB151" i="1" a="1"/>
  <c r="AS151" i="1" s="1"/>
  <c r="AT151" i="1" s="1" a="1"/>
  <c r="AK3091" i="1" a="1"/>
  <c r="AK2557" i="1" a="1"/>
  <c r="AK1623" i="1" a="1"/>
  <c r="AK2054" i="1" a="1"/>
  <c r="AK2547" i="1" a="1"/>
  <c r="AK1853" i="1" a="1"/>
  <c r="AK1079" i="1" a="1"/>
  <c r="AB2505" i="1" a="1"/>
  <c r="AS2505" i="1" s="1"/>
  <c r="AT2505" i="1" s="1" a="1"/>
  <c r="AB2267" i="1" a="1"/>
  <c r="AS2267" i="1" s="1"/>
  <c r="AT2267" i="1" s="1" a="1"/>
  <c r="AB1047" i="1" a="1"/>
  <c r="AS1047" i="1" s="1"/>
  <c r="AT1047" i="1" s="1" a="1"/>
  <c r="AB95" i="1" a="1"/>
  <c r="AS95" i="1" s="1"/>
  <c r="AT95" i="1" s="1" a="1"/>
  <c r="AB4008" i="1" a="1"/>
  <c r="AS4008" i="1" s="1"/>
  <c r="AT4008" i="1" s="1" a="1"/>
  <c r="AB1424" i="1" a="1"/>
  <c r="AS1424" i="1" s="1"/>
  <c r="AT1424" i="1" s="1" a="1"/>
  <c r="AB1327" i="1" a="1"/>
  <c r="AS1327" i="1" s="1"/>
  <c r="AT1327" i="1" s="1" a="1"/>
  <c r="AB644" i="1" a="1"/>
  <c r="AS644" i="1" s="1"/>
  <c r="AT644" i="1" s="1" a="1"/>
  <c r="AB4279" i="1" a="1"/>
  <c r="AS4279" i="1" s="1"/>
  <c r="AT4279" i="1" s="1" a="1"/>
  <c r="AB3242" i="1" a="1"/>
  <c r="AS3242" i="1" s="1"/>
  <c r="AT3242" i="1" s="1" a="1"/>
  <c r="AB757" i="1" a="1"/>
  <c r="AS757" i="1" s="1"/>
  <c r="AT757" i="1" s="1" a="1"/>
  <c r="AB2783" i="1" a="1"/>
  <c r="AS2783" i="1" s="1"/>
  <c r="AT2783" i="1" s="1" a="1"/>
  <c r="AB3751" i="1" a="1"/>
  <c r="AS3751" i="1" s="1"/>
  <c r="AT3751" i="1" s="1" a="1"/>
  <c r="AB2714" i="1" a="1"/>
  <c r="AS2714" i="1" s="1"/>
  <c r="AT2714" i="1" s="1" a="1"/>
  <c r="AB110" i="1" a="1"/>
  <c r="AS110" i="1" s="1"/>
  <c r="AT110" i="1" s="1" a="1"/>
  <c r="AB3" i="1" a="1"/>
  <c r="AS3" i="1" s="1"/>
  <c r="AT3" i="1" s="1" a="1"/>
  <c r="AB3223" i="1" a="1"/>
  <c r="AS3223" i="1" s="1"/>
  <c r="AT3223" i="1" s="1" a="1"/>
  <c r="AB2028" i="1" a="1"/>
  <c r="AS2028" i="1" s="1"/>
  <c r="AT2028" i="1" s="1" a="1"/>
  <c r="AB212" i="1" a="1"/>
  <c r="AS212" i="1" s="1"/>
  <c r="AT212" i="1" s="1" a="1"/>
  <c r="AB802" i="1" a="1"/>
  <c r="AS802" i="1" s="1"/>
  <c r="AT802" i="1" s="1" a="1"/>
  <c r="AB2695" i="1" a="1"/>
  <c r="AS2695" i="1" s="1"/>
  <c r="AT2695" i="1" s="1" a="1"/>
  <c r="AB3432" i="1" a="1"/>
  <c r="AS3432" i="1" s="1"/>
  <c r="AT3432" i="1" s="1" a="1"/>
  <c r="AB883" i="1" a="1"/>
  <c r="AS883" i="1" s="1"/>
  <c r="AT883" i="1" s="1" a="1"/>
  <c r="AB1121" i="1" a="1"/>
  <c r="AS1121" i="1" s="1"/>
  <c r="AT1121" i="1" s="1" a="1"/>
  <c r="AB4198" i="1" a="1"/>
  <c r="AS4198" i="1" s="1"/>
  <c r="AT4198" i="1" s="1" a="1"/>
  <c r="AB2904" i="1" a="1"/>
  <c r="AS2904" i="1" s="1"/>
  <c r="AT2904" i="1" s="1" a="1"/>
  <c r="AB15" i="1" a="1"/>
  <c r="AS15" i="1" s="1"/>
  <c r="AT15" i="1" s="1" a="1"/>
  <c r="AB3823" i="1" a="1"/>
  <c r="AS3823" i="1" s="1"/>
  <c r="AT3823" i="1" s="1" a="1"/>
  <c r="AB3670" i="1" a="1"/>
  <c r="AS3670" i="1" s="1"/>
  <c r="AT3670" i="1" s="1" a="1"/>
  <c r="AB1897" i="1" a="1"/>
  <c r="AS1897" i="1" s="1"/>
  <c r="AT1897" i="1" s="1" a="1"/>
  <c r="AB850" i="1" a="1"/>
  <c r="AS850" i="1" s="1"/>
  <c r="AT850" i="1" s="1" a="1"/>
  <c r="AB320" i="1" a="1"/>
  <c r="AS320" i="1" s="1"/>
  <c r="AT320" i="1" s="1" a="1"/>
  <c r="AB3925" i="1" a="1"/>
  <c r="AS3925" i="1" s="1"/>
  <c r="AT3925" i="1" s="1" a="1"/>
  <c r="AB2135" i="1" a="1"/>
  <c r="AS2135" i="1" s="1"/>
  <c r="AT2135" i="1" s="1" a="1"/>
  <c r="AB79" i="1" a="1"/>
  <c r="AS79" i="1" s="1"/>
  <c r="AT79" i="1" s="1" a="1"/>
  <c r="AB1279" i="1" a="1"/>
  <c r="AS1279" i="1" s="1"/>
  <c r="AT1279" i="1" s="1" a="1"/>
  <c r="AB3397" i="1" a="1"/>
  <c r="AS3397" i="1" s="1"/>
  <c r="AT3397" i="1" s="1" a="1"/>
  <c r="AB1991" i="1" a="1"/>
  <c r="AS1991" i="1" s="1"/>
  <c r="AT1991" i="1" s="1" a="1"/>
  <c r="AB433" i="1" a="1"/>
  <c r="AS433" i="1" s="1"/>
  <c r="AT433" i="1" s="1" a="1"/>
  <c r="AB2194" i="1" a="1"/>
  <c r="AS2194" i="1" s="1"/>
  <c r="AT2194" i="1" s="1" a="1"/>
  <c r="AB2869" i="1" a="1"/>
  <c r="AS2869" i="1" s="1"/>
  <c r="AT2869" i="1" s="1" a="1"/>
  <c r="AB3542" i="1" a="1"/>
  <c r="AS3542" i="1" s="1"/>
  <c r="AT3542" i="1" s="1" a="1"/>
  <c r="AB528" i="1" a="1"/>
  <c r="AS528" i="1" s="1"/>
  <c r="AT528" i="1" s="1" a="1"/>
  <c r="AB1278" i="1" a="1"/>
  <c r="AS1278" i="1" s="1"/>
  <c r="AT1278" i="1" s="1" a="1"/>
  <c r="AB2341" i="1" a="1"/>
  <c r="AS2341" i="1" s="1"/>
  <c r="AT2341" i="1" s="1" a="1"/>
  <c r="AB3014" i="1" a="1"/>
  <c r="AS3014" i="1" s="1"/>
  <c r="AT3014" i="1" s="1" a="1"/>
  <c r="AB1743" i="1" a="1"/>
  <c r="AS1743" i="1" s="1"/>
  <c r="AT1743" i="1" s="1" a="1"/>
  <c r="AB1565" i="1" a="1"/>
  <c r="AS1565" i="1" s="1"/>
  <c r="AT1565" i="1" s="1" a="1"/>
  <c r="AB3844" i="1" a="1"/>
  <c r="AS3844" i="1" s="1"/>
  <c r="AT3844" i="1" s="1" a="1"/>
  <c r="AB2486" i="1" a="1"/>
  <c r="AS2486" i="1" s="1"/>
  <c r="AT2486" i="1" s="1" a="1"/>
  <c r="AB2362" i="1" a="1"/>
  <c r="AS2362" i="1" s="1"/>
  <c r="AT2362" i="1" s="1" a="1"/>
  <c r="AB477" i="1" a="1"/>
  <c r="AS477" i="1" s="1"/>
  <c r="AT477" i="1" s="1" a="1"/>
  <c r="AB3828" i="1" a="1"/>
  <c r="AS3828" i="1" s="1"/>
  <c r="AT3828" i="1" s="1" a="1"/>
  <c r="AB2470" i="1" a="1"/>
  <c r="AS2470" i="1" s="1"/>
  <c r="AT2470" i="1" s="1" a="1"/>
  <c r="AB2346" i="1" a="1"/>
  <c r="AS2346" i="1" s="1"/>
  <c r="AT2346" i="1" s="1" a="1"/>
  <c r="AB4318" i="1" a="1"/>
  <c r="AS4318" i="1" s="1"/>
  <c r="AT4318" i="1" s="1" a="1"/>
  <c r="AB3300" i="1" a="1"/>
  <c r="AS3300" i="1" s="1"/>
  <c r="AT3300" i="1" s="1" a="1"/>
  <c r="AB1830" i="1" a="1"/>
  <c r="AS1830" i="1" s="1"/>
  <c r="AT1830" i="1" s="1" a="1"/>
  <c r="AB1582" i="1" a="1"/>
  <c r="AS1582" i="1" s="1"/>
  <c r="AT1582" i="1" s="1" a="1"/>
  <c r="AB3790" i="1" a="1"/>
  <c r="AS3790" i="1" s="1"/>
  <c r="AT3790" i="1" s="1" a="1"/>
  <c r="AB2772" i="1" a="1"/>
  <c r="AS2772" i="1" s="1"/>
  <c r="AT2772" i="1" s="1" a="1"/>
  <c r="AB1189" i="1" a="1"/>
  <c r="AS1189" i="1" s="1"/>
  <c r="AT1189" i="1" s="1" a="1"/>
  <c r="AB2029" i="1" a="1"/>
  <c r="AS2029" i="1" s="1"/>
  <c r="AT2029" i="1" s="1" a="1"/>
  <c r="AB3262" i="1" a="1"/>
  <c r="AS3262" i="1" s="1"/>
  <c r="AT3262" i="1" s="1" a="1"/>
  <c r="AB4275" i="1" a="1"/>
  <c r="AS4275" i="1" s="1"/>
  <c r="AT4275" i="1" s="1" a="1"/>
  <c r="AB1732" i="1" a="1"/>
  <c r="AS1732" i="1" s="1"/>
  <c r="AT1732" i="1" s="1" a="1"/>
  <c r="AB973" i="1" a="1"/>
  <c r="AS973" i="1" s="1"/>
  <c r="AT973" i="1" s="1" a="1"/>
  <c r="AB2734" i="1" a="1"/>
  <c r="AS2734" i="1" s="1"/>
  <c r="AT2734" i="1" s="1" a="1"/>
  <c r="AB3747" i="1" a="1"/>
  <c r="AS3747" i="1" s="1"/>
  <c r="AT3747" i="1" s="1" a="1"/>
  <c r="AB1795" i="1" a="1"/>
  <c r="AS1795" i="1" s="1"/>
  <c r="AT1795" i="1" s="1" a="1"/>
  <c r="AB812" i="1" a="1"/>
  <c r="AS812" i="1" s="1"/>
  <c r="AT812" i="1" s="1" a="1"/>
  <c r="AB4221" i="1" a="1"/>
  <c r="AS4221" i="1" s="1"/>
  <c r="AT4221" i="1" s="1" a="1"/>
  <c r="AB4002" i="1" a="1"/>
  <c r="AS4002" i="1" s="1"/>
  <c r="AT4002" i="1" s="1" a="1"/>
  <c r="AB3892" i="1" a="1"/>
  <c r="AS3892" i="1" s="1"/>
  <c r="AT3892" i="1" s="1" a="1"/>
  <c r="AB2821" i="1" a="1"/>
  <c r="AS2821" i="1" s="1"/>
  <c r="AT2821" i="1" s="1" a="1"/>
  <c r="AB2966" i="1" a="1"/>
  <c r="AS2966" i="1" s="1"/>
  <c r="AT2966" i="1" s="1" a="1"/>
  <c r="AB3554" i="1" a="1"/>
  <c r="AS3554" i="1" s="1"/>
  <c r="AT3554" i="1" s="1" a="1"/>
  <c r="AB4235" i="1" a="1"/>
  <c r="AS4235" i="1" s="1"/>
  <c r="AT4235" i="1" s="1" a="1"/>
  <c r="AB811" i="1" a="1"/>
  <c r="AS811" i="1" s="1"/>
  <c r="AT811" i="1" s="1" a="1"/>
  <c r="AB1441" i="1" a="1"/>
  <c r="AS1441" i="1" s="1"/>
  <c r="AT1441" i="1" s="1" a="1"/>
  <c r="AB4227" i="1" a="1"/>
  <c r="AS4227" i="1" s="1"/>
  <c r="AT4227" i="1" s="1" a="1"/>
  <c r="AB1309" i="1" a="1"/>
  <c r="AS1309" i="1" s="1"/>
  <c r="AT1309" i="1" s="1" a="1"/>
  <c r="AB2563" i="1" a="1"/>
  <c r="AS2563" i="1" s="1"/>
  <c r="AT2563" i="1" s="1" a="1"/>
  <c r="AB3700" i="1" a="1"/>
  <c r="AS3700" i="1" s="1"/>
  <c r="AT3700" i="1" s="1" a="1"/>
  <c r="AB203" i="1" a="1"/>
  <c r="AS203" i="1" s="1"/>
  <c r="AT203" i="1" s="1" a="1"/>
  <c r="AB2939" i="1" a="1"/>
  <c r="AS2939" i="1" s="1"/>
  <c r="AT2939" i="1" s="1" a="1"/>
  <c r="AB414" i="1" a="1"/>
  <c r="AS414" i="1" s="1"/>
  <c r="AT414" i="1" s="1" a="1"/>
  <c r="AB2293" i="1" a="1"/>
  <c r="AS2293" i="1" s="1"/>
  <c r="AT2293" i="1" s="1" a="1"/>
  <c r="AB4141" i="1" a="1"/>
  <c r="AS4141" i="1" s="1"/>
  <c r="AT4141" i="1" s="1" a="1"/>
  <c r="AB3523" i="1" a="1"/>
  <c r="AS3523" i="1" s="1"/>
  <c r="AT3523" i="1" s="1" a="1"/>
  <c r="AB2589" i="1" a="1"/>
  <c r="AS2589" i="1" s="1"/>
  <c r="AT2589" i="1" s="1" a="1"/>
  <c r="AB1539" i="1" a="1"/>
  <c r="AS1539" i="1" s="1"/>
  <c r="AT1539" i="1" s="1" a="1"/>
  <c r="AB481" i="1" a="1"/>
  <c r="AS481" i="1" s="1"/>
  <c r="AT481" i="1" s="1" a="1"/>
  <c r="AB3370" i="1" a="1"/>
  <c r="AS3370" i="1" s="1"/>
  <c r="AT3370" i="1" s="1" a="1"/>
  <c r="AB2271" i="1" a="1"/>
  <c r="AS2271" i="1" s="1"/>
  <c r="AT2271" i="1" s="1" a="1"/>
  <c r="AB3936" i="1" a="1"/>
  <c r="AS3936" i="1" s="1"/>
  <c r="AT3936" i="1" s="1" a="1"/>
  <c r="AB621" i="1" a="1"/>
  <c r="AS621" i="1" s="1"/>
  <c r="AT621" i="1" s="1" a="1"/>
  <c r="AB2327" i="1" a="1"/>
  <c r="AS2327" i="1" s="1"/>
  <c r="AT2327" i="1" s="1" a="1"/>
  <c r="AB3983" i="1" a="1"/>
  <c r="AS3983" i="1" s="1"/>
  <c r="AT3983" i="1" s="1" a="1"/>
  <c r="AB2508" i="1" a="1"/>
  <c r="AS2508" i="1" s="1"/>
  <c r="AT2508" i="1" s="1" a="1"/>
  <c r="AB2931" i="1" a="1"/>
  <c r="AS2931" i="1" s="1"/>
  <c r="AT2931" i="1" s="1" a="1"/>
  <c r="AB1694" i="1" a="1"/>
  <c r="AS1694" i="1" s="1"/>
  <c r="AT1694" i="1" s="1" a="1"/>
  <c r="AB3016" i="1" a="1"/>
  <c r="AS3016" i="1" s="1"/>
  <c r="AT3016" i="1" s="1" a="1"/>
  <c r="AB998" i="1" a="1"/>
  <c r="AS998" i="1" s="1"/>
  <c r="AT998" i="1" s="1" a="1"/>
  <c r="AK1332" i="1" a="1"/>
  <c r="AK2185" i="1" a="1"/>
  <c r="AK1926" i="1" a="1"/>
  <c r="AK3036" i="1" a="1"/>
  <c r="AB2177" i="1" a="1"/>
  <c r="AS2177" i="1" s="1"/>
  <c r="AT2177" i="1" s="1" a="1"/>
  <c r="AK3124" i="1" a="1"/>
  <c r="AK2446" i="1" a="1"/>
  <c r="AK3336" i="1" a="1"/>
  <c r="AB1244" i="1" a="1"/>
  <c r="AS1244" i="1" s="1"/>
  <c r="AT1244" i="1" s="1" a="1"/>
  <c r="AK2580" i="1" a="1"/>
  <c r="AK1870" i="1" a="1"/>
  <c r="AK2808" i="1" a="1"/>
  <c r="AB1115" i="1" a="1"/>
  <c r="AS1115" i="1" s="1"/>
  <c r="AT1115" i="1" s="1" a="1"/>
  <c r="AK1844" i="1" a="1"/>
  <c r="AK1198" i="1" a="1"/>
  <c r="AK2248" i="1" a="1"/>
  <c r="AB59" i="1" a="1"/>
  <c r="AS59" i="1" s="1"/>
  <c r="AT59" i="1" s="1" a="1"/>
  <c r="AK1252" i="1" a="1"/>
  <c r="AK670" i="1" a="1"/>
  <c r="AK3927" i="1" a="1"/>
  <c r="AB3903" i="1" a="1"/>
  <c r="AS3903" i="1" s="1"/>
  <c r="AT3903" i="1" s="1" a="1"/>
  <c r="AK3507" i="1" a="1"/>
  <c r="AK2989" i="1" a="1"/>
  <c r="AK2327" i="1" a="1"/>
  <c r="AB3137" i="1" a="1"/>
  <c r="AS3137" i="1" s="1"/>
  <c r="AT3137" i="1" s="1" a="1"/>
  <c r="AB2902" i="1" a="1"/>
  <c r="AS2902" i="1" s="1"/>
  <c r="AT2902" i="1" s="1" a="1"/>
  <c r="AB3104" i="1" a="1"/>
  <c r="AS3104" i="1" s="1"/>
  <c r="AT3104" i="1" s="1" a="1"/>
  <c r="AK1141" i="1" a="1"/>
  <c r="AK4302" i="1" a="1"/>
  <c r="AK3065" i="1" a="1"/>
  <c r="AB2784" i="1" a="1"/>
  <c r="AS2784" i="1" s="1"/>
  <c r="AT2784" i="1" s="1" a="1"/>
  <c r="AK1125" i="1" a="1"/>
  <c r="AK4286" i="1" a="1"/>
  <c r="AK3049" i="1" a="1"/>
  <c r="AB2592" i="1" a="1"/>
  <c r="AS2592" i="1" s="1"/>
  <c r="AT2592" i="1" s="1" a="1"/>
  <c r="AK1109" i="1" a="1"/>
  <c r="AK4270" i="1" a="1"/>
  <c r="AK3033" i="1" a="1"/>
  <c r="AB1933" i="1" a="1"/>
  <c r="AS1933" i="1" s="1"/>
  <c r="AT1933" i="1" s="1" a="1"/>
  <c r="AK581" i="1" a="1"/>
  <c r="AK3742" i="1" a="1"/>
  <c r="AK2505" i="1" a="1"/>
  <c r="AB805" i="1" a="1"/>
  <c r="AS805" i="1" s="1"/>
  <c r="AT805" i="1" s="1" a="1"/>
  <c r="AK3892" i="1" a="1"/>
  <c r="AK3214" i="1" a="1"/>
  <c r="AK4104" i="1" a="1"/>
  <c r="AB2417" i="1" a="1"/>
  <c r="AS2417" i="1" s="1"/>
  <c r="AT2417" i="1" s="1" a="1"/>
  <c r="AK3364" i="1" a="1"/>
  <c r="AK2686" i="1" a="1"/>
  <c r="AK3576" i="1" a="1"/>
  <c r="AB1724" i="1" a="1"/>
  <c r="AS1724" i="1" s="1"/>
  <c r="AT1724" i="1" s="1" a="1"/>
  <c r="AK2836" i="1" a="1"/>
  <c r="AK2110" i="1" a="1"/>
  <c r="AK3048" i="1" a="1"/>
  <c r="AB668" i="1" a="1"/>
  <c r="AS668" i="1" s="1"/>
  <c r="AT668" i="1" s="1" a="1"/>
  <c r="AK2196" i="1" a="1"/>
  <c r="AK1438" i="1" a="1"/>
  <c r="AK2504" i="1" a="1"/>
  <c r="AB4237" i="1" a="1"/>
  <c r="AS4237" i="1" s="1"/>
  <c r="AT4237" i="1" s="1" a="1"/>
  <c r="AB508" i="1" a="1"/>
  <c r="AS508" i="1" s="1"/>
  <c r="AT508" i="1" s="1" a="1"/>
  <c r="AB1436" i="1" a="1"/>
  <c r="AS1436" i="1" s="1"/>
  <c r="AT1436" i="1" s="1" a="1"/>
  <c r="AK886" i="1" a="1"/>
  <c r="AK3887" i="1" a="1"/>
  <c r="AK4202" i="1" a="1"/>
  <c r="AK1768" i="1" a="1"/>
  <c r="AK2526" i="1" a="1"/>
  <c r="AK1264" i="1" a="1"/>
  <c r="AK1818" i="1" a="1"/>
  <c r="AK3188" i="1" a="1"/>
  <c r="AK3400" i="1" a="1"/>
  <c r="AK505" i="1" a="1"/>
  <c r="AK430" i="1" a="1"/>
  <c r="AK3759" i="1" a="1"/>
  <c r="AK489" i="1" a="1"/>
  <c r="AK1106" i="1" a="1"/>
  <c r="AK1782" i="1" a="1"/>
  <c r="AK2971" i="1" a="1"/>
  <c r="AK281" i="1" a="1"/>
  <c r="AK1432" i="1" a="1"/>
  <c r="AK2498" i="1" a="1"/>
  <c r="AK1000" i="1" a="1"/>
  <c r="AK1547" i="1" a="1"/>
  <c r="AK3030" i="1" a="1"/>
  <c r="AK3963" i="1" a="1"/>
  <c r="AK428" i="1" a="1"/>
  <c r="AK2757" i="1" a="1"/>
  <c r="AK351" i="1" a="1"/>
  <c r="AK521" i="1" a="1"/>
  <c r="AK624" i="1" a="1"/>
  <c r="AK678" i="1" a="1"/>
  <c r="AB827" i="1" a="1"/>
  <c r="AS827" i="1" s="1"/>
  <c r="AT827" i="1" s="1" a="1"/>
  <c r="AK1054" i="1" a="1"/>
  <c r="AK2804" i="1" a="1"/>
  <c r="AK3016" i="1" a="1"/>
  <c r="AK2336" i="1" a="1"/>
  <c r="AK2154" i="1" a="1"/>
  <c r="AB2534" i="1" a="1"/>
  <c r="AS2534" i="1" s="1"/>
  <c r="AT2534" i="1" s="1" a="1"/>
  <c r="AB4323" i="1" a="1"/>
  <c r="AS4323" i="1" s="1"/>
  <c r="AT4323" i="1" s="1" a="1"/>
  <c r="AB1891" i="1" a="1"/>
  <c r="AS1891" i="1" s="1"/>
  <c r="AT1891" i="1" s="1" a="1"/>
  <c r="AB2033" i="1" a="1"/>
  <c r="AS2033" i="1" s="1"/>
  <c r="AT2033" i="1" s="1" a="1"/>
  <c r="AB3785" i="1" a="1"/>
  <c r="AS3785" i="1" s="1"/>
  <c r="AT3785" i="1" s="1" a="1"/>
  <c r="AB616" i="1" a="1"/>
  <c r="AS616" i="1" s="1"/>
  <c r="AT616" i="1" s="1" a="1"/>
  <c r="AB3123" i="1" a="1"/>
  <c r="AS3123" i="1" s="1"/>
  <c r="AT3123" i="1" s="1" a="1"/>
  <c r="AB4064" i="1" a="1"/>
  <c r="AS4064" i="1" s="1"/>
  <c r="AT4064" i="1" s="1" a="1"/>
  <c r="AB4222" i="1" a="1"/>
  <c r="AS4222" i="1" s="1"/>
  <c r="AT4222" i="1" s="1" a="1"/>
  <c r="AB2048" i="1" a="1"/>
  <c r="AS2048" i="1" s="1"/>
  <c r="AT2048" i="1" s="1" a="1"/>
  <c r="AB3188" i="1" a="1"/>
  <c r="AS3188" i="1" s="1"/>
  <c r="AT3188" i="1" s="1" a="1"/>
  <c r="AB793" i="1" a="1"/>
  <c r="AS793" i="1" s="1"/>
  <c r="AT793" i="1" s="1" a="1"/>
  <c r="AB2922" i="1" a="1"/>
  <c r="AS2922" i="1" s="1"/>
  <c r="AT2922" i="1" s="1" a="1"/>
  <c r="AB1213" i="1" a="1"/>
  <c r="AS1213" i="1" s="1"/>
  <c r="AT1213" i="1" s="1" a="1"/>
  <c r="AB1508" i="1" a="1"/>
  <c r="AS1508" i="1" s="1"/>
  <c r="AT1508" i="1" s="1" a="1"/>
  <c r="AB3629" i="1" a="1"/>
  <c r="AS3629" i="1" s="1"/>
  <c r="AT3629" i="1" s="1" a="1"/>
  <c r="AB3011" i="1" a="1"/>
  <c r="AS3011" i="1" s="1"/>
  <c r="AT3011" i="1" s="1" a="1"/>
  <c r="AB4108" i="1" a="1"/>
  <c r="AS4108" i="1" s="1"/>
  <c r="AT4108" i="1" s="1" a="1"/>
  <c r="AB2084" i="1" a="1"/>
  <c r="AS2084" i="1" s="1"/>
  <c r="AT2084" i="1" s="1" a="1"/>
  <c r="AB1024" i="1" a="1"/>
  <c r="AS1024" i="1" s="1"/>
  <c r="AT1024" i="1" s="1" a="1"/>
  <c r="AB2858" i="1" a="1"/>
  <c r="AS2858" i="1" s="1"/>
  <c r="AT2858" i="1" s="1" a="1"/>
  <c r="AB33" i="1" a="1"/>
  <c r="AS33" i="1" s="1"/>
  <c r="AT33" i="1" s="1" a="1"/>
  <c r="AB2206" i="1" a="1"/>
  <c r="AS2206" i="1" s="1"/>
  <c r="AT2206" i="1" s="1" a="1"/>
  <c r="AB492" i="1" a="1"/>
  <c r="AS492" i="1" s="1"/>
  <c r="AT492" i="1" s="1" a="1"/>
  <c r="AB4117" i="1" a="1"/>
  <c r="AS4117" i="1" s="1"/>
  <c r="AT4117" i="1" s="1" a="1"/>
  <c r="AB815" i="1" a="1"/>
  <c r="AS815" i="1" s="1"/>
  <c r="AT815" i="1" s="1" a="1"/>
  <c r="AB4027" i="1" a="1"/>
  <c r="AS4027" i="1" s="1"/>
  <c r="AT4027" i="1" s="1" a="1"/>
  <c r="AB2419" i="1" a="1"/>
  <c r="AS2419" i="1" s="1"/>
  <c r="AT2419" i="1" s="1" a="1"/>
  <c r="AB2013" i="1" a="1"/>
  <c r="AS2013" i="1" s="1"/>
  <c r="AT2013" i="1" s="1" a="1"/>
  <c r="AB2504" i="1" a="1"/>
  <c r="AS2504" i="1" s="1"/>
  <c r="AT2504" i="1" s="1" a="1"/>
  <c r="AB351" i="1" a="1"/>
  <c r="AS351" i="1" s="1"/>
  <c r="AT351" i="1" s="1" a="1"/>
  <c r="AK820" i="1" a="1"/>
  <c r="AK3880" i="1" a="1"/>
  <c r="AK854" i="1" a="1"/>
  <c r="AK796" i="1" a="1"/>
  <c r="AB1276" i="1" a="1"/>
  <c r="AS1276" i="1" s="1"/>
  <c r="AT1276" i="1" s="1" a="1"/>
  <c r="AK2596" i="1" a="1"/>
  <c r="AK1886" i="1" a="1"/>
  <c r="AK2824" i="1" a="1"/>
  <c r="AB1147" i="1" a="1"/>
  <c r="AS1147" i="1" s="1"/>
  <c r="AT1147" i="1" s="1" a="1"/>
  <c r="AK1860" i="1" a="1"/>
  <c r="AK1214" i="1" a="1"/>
  <c r="AK2264" i="1" a="1"/>
  <c r="AB91" i="1" a="1"/>
  <c r="AS91" i="1" s="1"/>
  <c r="AT91" i="1" s="1" a="1"/>
  <c r="AK1268" i="1" a="1"/>
  <c r="AK686" i="1" a="1"/>
  <c r="AK3943" i="1" a="1"/>
  <c r="AB2096" i="1" a="1"/>
  <c r="AS2096" i="1" s="1"/>
  <c r="AT2096" i="1" s="1" a="1"/>
  <c r="AK740" i="1" a="1"/>
  <c r="AK4029" i="1" a="1"/>
  <c r="AK3415" i="1" a="1"/>
  <c r="AB399" i="1" a="1"/>
  <c r="AS399" i="1" s="1"/>
  <c r="AT399" i="1" s="1" a="1"/>
  <c r="AK2995" i="1" a="1"/>
  <c r="AK2445" i="1" a="1"/>
  <c r="AK1511" i="1" a="1"/>
  <c r="AB912" i="1" a="1"/>
  <c r="AS912" i="1" s="1"/>
  <c r="AT912" i="1" s="1" a="1"/>
  <c r="AB1755" i="1" a="1"/>
  <c r="AS1755" i="1" s="1"/>
  <c r="AT1755" i="1" s="1" a="1"/>
  <c r="AB2074" i="1" a="1"/>
  <c r="AS2074" i="1" s="1"/>
  <c r="AT2074" i="1" s="1" a="1"/>
  <c r="AK629" i="1" a="1"/>
  <c r="AK3790" i="1" a="1"/>
  <c r="AK2553" i="1" a="1"/>
  <c r="AB1454" i="1" a="1"/>
  <c r="AS1454" i="1" s="1"/>
  <c r="AT1454" i="1" s="1" a="1"/>
  <c r="AK613" i="1" a="1"/>
  <c r="AK3774" i="1" a="1"/>
  <c r="AK2537" i="1" a="1"/>
  <c r="AB1070" i="1" a="1"/>
  <c r="AS1070" i="1" s="1"/>
  <c r="AT1070" i="1" s="1" a="1"/>
  <c r="AK597" i="1" a="1"/>
  <c r="AK3758" i="1" a="1"/>
  <c r="AK2521" i="1" a="1"/>
  <c r="AB2591" i="1" a="1"/>
  <c r="AS2591" i="1" s="1"/>
  <c r="AT2591" i="1" s="1" a="1"/>
  <c r="AK3908" i="1" a="1"/>
  <c r="AK3230" i="1" a="1"/>
  <c r="AK4120" i="1" a="1"/>
  <c r="AB2433" i="1" a="1"/>
  <c r="AS2433" i="1" s="1"/>
  <c r="AT2433" i="1" s="1" a="1"/>
  <c r="AK3380" i="1" a="1"/>
  <c r="AK2702" i="1" a="1"/>
  <c r="AK3592" i="1" a="1"/>
  <c r="AB1756" i="1" a="1"/>
  <c r="AS1756" i="1" s="1"/>
  <c r="AT1756" i="1" s="1" a="1"/>
  <c r="AK2852" i="1" a="1"/>
  <c r="AK2126" i="1" a="1"/>
  <c r="AK3064" i="1" a="1"/>
  <c r="AB700" i="1" a="1"/>
  <c r="AS700" i="1" s="1"/>
  <c r="AT700" i="1" s="1" a="1"/>
  <c r="AK2212" i="1" a="1"/>
  <c r="AK1454" i="1" a="1"/>
  <c r="AK2520" i="1" a="1"/>
  <c r="AB571" i="1" a="1"/>
  <c r="AS571" i="1" s="1"/>
  <c r="AT571" i="1" s="1" a="1"/>
  <c r="AK1524" i="1" a="1"/>
  <c r="AK926" i="1" a="1"/>
  <c r="AK4183" i="1" a="1"/>
  <c r="AB3736" i="1" a="1"/>
  <c r="AS3736" i="1" s="1"/>
  <c r="AT3736" i="1" s="1" a="1"/>
  <c r="AB3213" i="1" a="1"/>
  <c r="AS3213" i="1" s="1"/>
  <c r="AT3213" i="1" s="1" a="1"/>
  <c r="AB412" i="1" a="1"/>
  <c r="AS412" i="1" s="1"/>
  <c r="AT412" i="1" s="1" a="1"/>
  <c r="AK4245" i="1" a="1"/>
  <c r="AK3375" i="1" a="1"/>
  <c r="AK3690" i="1" a="1"/>
  <c r="AB156" i="1" a="1"/>
  <c r="AS156" i="1" s="1"/>
  <c r="AT156" i="1" s="1" a="1"/>
  <c r="AK1310" i="1" a="1"/>
  <c r="AK752" i="1" a="1"/>
  <c r="AK1905" i="1" a="1"/>
  <c r="AK1972" i="1" a="1"/>
  <c r="AK2344" i="1" a="1"/>
  <c r="AK1609" i="1" a="1"/>
  <c r="AK1178" i="1" a="1"/>
  <c r="AK2735" i="1" a="1"/>
  <c r="AK1345" i="1" a="1"/>
  <c r="AK271" i="1" a="1"/>
  <c r="AK742" i="1" a="1"/>
  <c r="AK4058" i="1" a="1"/>
  <c r="AK1611" i="1" a="1"/>
  <c r="AK1210" i="1" a="1"/>
  <c r="AK3649" i="1" a="1"/>
  <c r="AK84" i="1" a="1"/>
  <c r="AK931" i="1" a="1"/>
  <c r="AK1750" i="1" a="1"/>
  <c r="AK2939" i="1" a="1"/>
  <c r="AK1160" i="1" a="1"/>
  <c r="AK3369" i="1" a="1"/>
  <c r="AK3326" i="1" a="1"/>
  <c r="AK1728" i="1" a="1"/>
  <c r="AK429" i="1" a="1"/>
  <c r="AK3525" i="1" a="1"/>
  <c r="AB1882" i="1" a="1"/>
  <c r="AS1882" i="1" s="1"/>
  <c r="AT1882" i="1" s="1" a="1"/>
  <c r="AK3901" i="1" a="1"/>
  <c r="AK1492" i="1" a="1"/>
  <c r="AK4167" i="1" a="1"/>
  <c r="AK3503" i="1" a="1"/>
  <c r="AB475" i="1" a="1"/>
  <c r="AS475" i="1" s="1"/>
  <c r="AT475" i="1" s="1" a="1"/>
  <c r="AB2410" i="1" a="1"/>
  <c r="AS2410" i="1" s="1"/>
  <c r="AT2410" i="1" s="1" a="1"/>
  <c r="AB3811" i="1" a="1"/>
  <c r="AS3811" i="1" s="1"/>
  <c r="AT3811" i="1" s="1" a="1"/>
  <c r="AB2260" i="1" a="1"/>
  <c r="AS2260" i="1" s="1"/>
  <c r="AT2260" i="1" s="1" a="1"/>
  <c r="AB1676" i="1" a="1"/>
  <c r="AS1676" i="1" s="1"/>
  <c r="AT1676" i="1" s="1" a="1"/>
  <c r="AB2519" i="1" a="1"/>
  <c r="AS2519" i="1" s="1"/>
  <c r="AT2519" i="1" s="1" a="1"/>
  <c r="AB454" i="1" a="1"/>
  <c r="AS454" i="1" s="1"/>
  <c r="AT454" i="1" s="1" a="1"/>
  <c r="AB2833" i="1" a="1"/>
  <c r="AS2833" i="1" s="1"/>
  <c r="AT2833" i="1" s="1" a="1"/>
  <c r="AB3552" i="1" a="1"/>
  <c r="AS3552" i="1" s="1"/>
  <c r="AT3552" i="1" s="1" a="1"/>
  <c r="AB3710" i="1" a="1"/>
  <c r="AS3710" i="1" s="1"/>
  <c r="AT3710" i="1" s="1" a="1"/>
  <c r="AB3264" i="1" a="1"/>
  <c r="AS3264" i="1" s="1"/>
  <c r="AT3264" i="1" s="1" a="1"/>
  <c r="AB2676" i="1" a="1"/>
  <c r="AS2676" i="1" s="1"/>
  <c r="AT2676" i="1" s="1" a="1"/>
  <c r="AB681" i="1" a="1"/>
  <c r="AS681" i="1" s="1"/>
  <c r="AT681" i="1" s="1" a="1"/>
  <c r="AB2265" i="1" a="1"/>
  <c r="AS2265" i="1" s="1"/>
  <c r="AT2265" i="1" s="1" a="1"/>
  <c r="AB3662" i="1" a="1"/>
  <c r="AS3662" i="1" s="1"/>
  <c r="AT3662" i="1" s="1" a="1"/>
  <c r="AB1603" i="1" a="1"/>
  <c r="AS1603" i="1" s="1"/>
  <c r="AT1603" i="1" s="1" a="1"/>
  <c r="AB3117" i="1" a="1"/>
  <c r="AS3117" i="1" s="1"/>
  <c r="AT3117" i="1" s="1" a="1"/>
  <c r="AB1920" i="1" a="1"/>
  <c r="AS1920" i="1" s="1"/>
  <c r="AT1920" i="1" s="1" a="1"/>
  <c r="AB3084" i="1" a="1"/>
  <c r="AS3084" i="1" s="1"/>
  <c r="AT3084" i="1" s="1" a="1"/>
  <c r="AB1090" i="1" a="1"/>
  <c r="AS1090" i="1" s="1"/>
  <c r="AT1090" i="1" s="1" a="1"/>
  <c r="AB3614" i="1" a="1"/>
  <c r="AS3614" i="1" s="1"/>
  <c r="AT3614" i="1" s="1" a="1"/>
  <c r="AB2201" i="1" a="1"/>
  <c r="AS2201" i="1" s="1"/>
  <c r="AT2201" i="1" s="1" a="1"/>
  <c r="AB1158" i="1" a="1"/>
  <c r="AS1158" i="1" s="1"/>
  <c r="AT1158" i="1" s="1" a="1"/>
  <c r="AB1334" i="1" a="1"/>
  <c r="AS1334" i="1" s="1"/>
  <c r="AT1334" i="1" s="1" a="1"/>
  <c r="AB1579" i="1" a="1"/>
  <c r="AS1579" i="1" s="1"/>
  <c r="AT1579" i="1" s="1" a="1"/>
  <c r="AB3605" i="1" a="1"/>
  <c r="AS3605" i="1" s="1"/>
  <c r="AT3605" i="1" s="1" a="1"/>
  <c r="AB468" i="1" a="1"/>
  <c r="AS468" i="1" s="1"/>
  <c r="AT468" i="1" s="1" a="1"/>
  <c r="AB3802" i="1" a="1"/>
  <c r="AS3802" i="1" s="1"/>
  <c r="AT3802" i="1" s="1" a="1"/>
  <c r="AB1760" i="1" a="1"/>
  <c r="AS1760" i="1" s="1"/>
  <c r="AT1760" i="1" s="1" a="1"/>
  <c r="AB3517" i="1" a="1"/>
  <c r="AS3517" i="1" s="1"/>
  <c r="AT3517" i="1" s="1" a="1"/>
  <c r="AB2279" i="1" a="1"/>
  <c r="AS2279" i="1" s="1"/>
  <c r="AT2279" i="1" s="1" a="1"/>
  <c r="AB708" i="1" a="1"/>
  <c r="AS708" i="1" s="1"/>
  <c r="AT708" i="1" s="1" a="1"/>
  <c r="AK4115" i="1" a="1"/>
  <c r="AK2856" i="1" a="1"/>
  <c r="AK4213" i="1" a="1"/>
  <c r="AK4107" i="1" a="1"/>
  <c r="AB1179" i="1" a="1"/>
  <c r="AS1179" i="1" s="1"/>
  <c r="AT1179" i="1" s="1" a="1"/>
  <c r="AK1876" i="1" a="1"/>
  <c r="AK1230" i="1" a="1"/>
  <c r="AK2280" i="1" a="1"/>
  <c r="AB123" i="1" a="1"/>
  <c r="AS123" i="1" s="1"/>
  <c r="AT123" i="1" s="1" a="1"/>
  <c r="AK1284" i="1" a="1"/>
  <c r="AK702" i="1" a="1"/>
  <c r="AK3959" i="1" a="1"/>
  <c r="AB2112" i="1" a="1"/>
  <c r="AS2112" i="1" s="1"/>
  <c r="AT2112" i="1" s="1" a="1"/>
  <c r="AK756" i="1" a="1"/>
  <c r="AK4045" i="1" a="1"/>
  <c r="AK3431" i="1" a="1"/>
  <c r="AB570" i="1" a="1"/>
  <c r="AS570" i="1" s="1"/>
  <c r="AT570" i="1" s="1" a="1"/>
  <c r="AK4035" i="1" a="1"/>
  <c r="AK3517" i="1" a="1"/>
  <c r="AK2903" i="1" a="1"/>
  <c r="AK2453" i="1" a="1"/>
  <c r="AK2467" i="1" a="1"/>
  <c r="AK1757" i="1" a="1"/>
  <c r="AK999" i="1" a="1"/>
  <c r="AB168" i="1" a="1"/>
  <c r="AS168" i="1" s="1"/>
  <c r="AT168" i="1" s="1" a="1"/>
  <c r="AB1519" i="1" a="1"/>
  <c r="AS1519" i="1" s="1"/>
  <c r="AT1519" i="1" s="1" a="1"/>
  <c r="AB1030" i="1" a="1"/>
  <c r="AS1030" i="1" s="1"/>
  <c r="AT1030" i="1" s="1" a="1"/>
  <c r="AK3956" i="1" a="1"/>
  <c r="AK3278" i="1" a="1"/>
  <c r="AK4168" i="1" a="1"/>
  <c r="AB390" i="1" a="1"/>
  <c r="AS390" i="1" s="1"/>
  <c r="AT390" i="1" s="1" a="1"/>
  <c r="AK3940" i="1" a="1"/>
  <c r="AK3262" i="1" a="1"/>
  <c r="AK4152" i="1" a="1"/>
  <c r="AB6" i="1" a="1"/>
  <c r="AS6" i="1" s="1"/>
  <c r="AT6" i="1" s="1" a="1"/>
  <c r="AK3924" i="1" a="1"/>
  <c r="AK3246" i="1" a="1"/>
  <c r="AK4136" i="1" a="1"/>
  <c r="AB2449" i="1" a="1"/>
  <c r="AS2449" i="1" s="1"/>
  <c r="AT2449" i="1" s="1" a="1"/>
  <c r="AK3396" i="1" a="1"/>
  <c r="AK2718" i="1" a="1"/>
  <c r="AK3608" i="1" a="1"/>
  <c r="AB1788" i="1" a="1"/>
  <c r="AS1788" i="1" s="1"/>
  <c r="AT1788" i="1" s="1" a="1"/>
  <c r="AK2868" i="1" a="1"/>
  <c r="AK2142" i="1" a="1"/>
  <c r="AK3080" i="1" a="1"/>
  <c r="AB732" i="1" a="1"/>
  <c r="AS732" i="1" s="1"/>
  <c r="AT732" i="1" s="1" a="1"/>
  <c r="AK2228" i="1" a="1"/>
  <c r="AK1470" i="1" a="1"/>
  <c r="AK2536" i="1" a="1"/>
  <c r="AB603" i="1" a="1"/>
  <c r="AS603" i="1" s="1"/>
  <c r="AT603" i="1" s="1" a="1"/>
  <c r="AK1540" i="1" a="1"/>
  <c r="AK942" i="1" a="1"/>
  <c r="AK4199" i="1" a="1"/>
  <c r="AB2352" i="1" a="1"/>
  <c r="AS2352" i="1" s="1"/>
  <c r="AT2352" i="1" s="1" a="1"/>
  <c r="AK996" i="1" a="1"/>
  <c r="AK4285" i="1" a="1"/>
  <c r="AK3671" i="1" a="1"/>
  <c r="AB4018" i="1" a="1"/>
  <c r="AS4018" i="1" s="1"/>
  <c r="AT4018" i="1" s="1" a="1"/>
  <c r="AB3511" i="1" a="1"/>
  <c r="AS3511" i="1" s="1"/>
  <c r="AT3511" i="1" s="1" a="1"/>
  <c r="AB4220" i="1" a="1"/>
  <c r="AS4220" i="1" s="1"/>
  <c r="AT4220" i="1" s="1" a="1"/>
  <c r="AK3733" i="1" a="1"/>
  <c r="AK2863" i="1" a="1"/>
  <c r="AK3178" i="1" a="1"/>
  <c r="AB2224" i="1" a="1"/>
  <c r="AS2224" i="1" s="1"/>
  <c r="AT2224" i="1" s="1" a="1"/>
  <c r="AK4157" i="1" a="1"/>
  <c r="AK240" i="1" a="1"/>
  <c r="AK397" i="1" a="1"/>
  <c r="AK852" i="1" a="1"/>
  <c r="AK3527" i="1" a="1"/>
  <c r="AK1097" i="1" a="1"/>
  <c r="AK1736" i="1" a="1"/>
  <c r="AK1471" i="1" a="1"/>
  <c r="AK833" i="1" a="1"/>
  <c r="AK1531" i="1" a="1"/>
  <c r="AK3589" i="1" a="1"/>
  <c r="AK3034" i="1" a="1"/>
  <c r="AK1083" i="1" a="1"/>
  <c r="AK560" i="1" a="1"/>
  <c r="AK2561" i="1" a="1"/>
  <c r="AK498" i="1" a="1"/>
  <c r="AK1136" i="1" a="1"/>
  <c r="AK710" i="1" a="1"/>
  <c r="AK4026" i="1" a="1"/>
  <c r="AK1579" i="1" a="1"/>
  <c r="AK1163" i="1" a="1"/>
  <c r="AK2302" i="1" a="1"/>
  <c r="AK1168" i="1" a="1"/>
  <c r="AK1834" i="1" a="1"/>
  <c r="AK2421" i="1" a="1"/>
  <c r="AB759" i="1" a="1"/>
  <c r="AS759" i="1" s="1"/>
  <c r="AT759" i="1" s="1" a="1"/>
  <c r="AK2877" i="1" a="1"/>
  <c r="AK4275" i="1" a="1"/>
  <c r="AK3143" i="1" a="1"/>
  <c r="AK2447" i="1" a="1"/>
  <c r="AB1530" i="1" a="1"/>
  <c r="AS1530" i="1" s="1"/>
  <c r="AT1530" i="1" s="1" a="1"/>
  <c r="AB1742" i="1" a="1"/>
  <c r="AS1742" i="1" s="1"/>
  <c r="AT1742" i="1" s="1" a="1"/>
  <c r="AB3066" i="1" a="1"/>
  <c r="AS3066" i="1" s="1"/>
  <c r="AT3066" i="1" s="1" a="1"/>
  <c r="AB1883" i="1" a="1"/>
  <c r="AS1883" i="1" s="1"/>
  <c r="AT1883" i="1" s="1" a="1"/>
  <c r="AB1641" i="1" a="1"/>
  <c r="AS1641" i="1" s="1"/>
  <c r="AT1641" i="1" s="1" a="1"/>
  <c r="AB3797" i="1" a="1"/>
  <c r="AS3797" i="1" s="1"/>
  <c r="AT3797" i="1" s="1" a="1"/>
  <c r="AB769" i="1" a="1"/>
  <c r="AS769" i="1" s="1"/>
  <c r="AT769" i="1" s="1" a="1"/>
  <c r="AB4159" i="1" a="1"/>
  <c r="AS4159" i="1" s="1"/>
  <c r="AT4159" i="1" s="1" a="1"/>
  <c r="AB1842" i="1" a="1"/>
  <c r="AS1842" i="1" s="1"/>
  <c r="AT1842" i="1" s="1" a="1"/>
  <c r="AB3198" i="1" a="1"/>
  <c r="AS3198" i="1" s="1"/>
  <c r="AT3198" i="1" s="1" a="1"/>
  <c r="AB406" i="1" a="1"/>
  <c r="AS406" i="1" s="1"/>
  <c r="AT406" i="1" s="1" a="1"/>
  <c r="AB4195" i="1" a="1"/>
  <c r="AS4195" i="1" s="1"/>
  <c r="AT4195" i="1" s="1" a="1"/>
  <c r="AB71" i="1" a="1"/>
  <c r="AS71" i="1" s="1"/>
  <c r="AT71" i="1" s="1" a="1"/>
  <c r="AB3350" i="1" a="1"/>
  <c r="AS3350" i="1" s="1"/>
  <c r="AT3350" i="1" s="1" a="1"/>
  <c r="AB3150" i="1" a="1"/>
  <c r="AS3150" i="1" s="1"/>
  <c r="AT3150" i="1" s="1" a="1"/>
  <c r="AB2116" i="1" a="1"/>
  <c r="AS2116" i="1" s="1"/>
  <c r="AT2116" i="1" s="1" a="1"/>
  <c r="AB2605" i="1" a="1"/>
  <c r="AS2605" i="1" s="1"/>
  <c r="AT2605" i="1" s="1" a="1"/>
  <c r="AB3233" i="1" a="1"/>
  <c r="AS3233" i="1" s="1"/>
  <c r="AT3233" i="1" s="1" a="1"/>
  <c r="AB3579" i="1" a="1"/>
  <c r="AS3579" i="1" s="1"/>
  <c r="AT3579" i="1" s="1" a="1"/>
  <c r="AB3507" i="1" a="1"/>
  <c r="AS3507" i="1" s="1"/>
  <c r="AT3507" i="1" s="1" a="1"/>
  <c r="AB3102" i="1" a="1"/>
  <c r="AS3102" i="1" s="1"/>
  <c r="AT3102" i="1" s="1" a="1"/>
  <c r="AB3096" i="1" a="1"/>
  <c r="AS3096" i="1" s="1"/>
  <c r="AT3096" i="1" s="1" a="1"/>
  <c r="AB868" i="1" a="1"/>
  <c r="AS868" i="1" s="1"/>
  <c r="AT868" i="1" s="1" a="1"/>
  <c r="AB1397" i="1" a="1"/>
  <c r="AS1397" i="1" s="1"/>
  <c r="AT1397" i="1" s="1" a="1"/>
  <c r="AB2408" i="1" a="1"/>
  <c r="AS2408" i="1" s="1"/>
  <c r="AT2408" i="1" s="1" a="1"/>
  <c r="AB3093" i="1" a="1"/>
  <c r="AS3093" i="1" s="1"/>
  <c r="AT3093" i="1" s="1" a="1"/>
  <c r="AB2367" i="1" a="1"/>
  <c r="AS2367" i="1" s="1"/>
  <c r="AT2367" i="1" s="1" a="1"/>
  <c r="AB3065" i="1" a="1"/>
  <c r="AS3065" i="1" s="1"/>
  <c r="AT3065" i="1" s="1" a="1"/>
  <c r="AB3090" i="1" a="1"/>
  <c r="AS3090" i="1" s="1"/>
  <c r="AT3090" i="1" s="1" a="1"/>
  <c r="AB3005" i="1" a="1"/>
  <c r="AS3005" i="1" s="1"/>
  <c r="AT3005" i="1" s="1" a="1"/>
  <c r="AB1287" i="1" a="1"/>
  <c r="AS1287" i="1" s="1"/>
  <c r="AT1287" i="1" s="1" a="1"/>
  <c r="AB666" i="1" a="1"/>
  <c r="AS666" i="1" s="1"/>
  <c r="AT666" i="1" s="1" a="1"/>
  <c r="AK3603" i="1" a="1"/>
  <c r="AK2312" i="1" a="1"/>
  <c r="AK3701" i="1" a="1"/>
  <c r="AK3595" i="1" a="1"/>
  <c r="AB155" i="1" a="1"/>
  <c r="AS155" i="1" s="1"/>
  <c r="AT155" i="1" s="1" a="1"/>
  <c r="AK1300" i="1" a="1"/>
  <c r="AK718" i="1" a="1"/>
  <c r="AK3975" i="1" a="1"/>
  <c r="AB2128" i="1" a="1"/>
  <c r="AS2128" i="1" s="1"/>
  <c r="AT2128" i="1" s="1" a="1"/>
  <c r="AK772" i="1" a="1"/>
  <c r="AK4061" i="1" a="1"/>
  <c r="AK3447" i="1" a="1"/>
  <c r="AB954" i="1" a="1"/>
  <c r="AS954" i="1" s="1"/>
  <c r="AT954" i="1" s="1" a="1"/>
  <c r="AK4051" i="1" a="1"/>
  <c r="AK3533" i="1" a="1"/>
  <c r="AK2919" i="1" a="1"/>
  <c r="AB3407" i="1" a="1"/>
  <c r="AS3407" i="1" s="1"/>
  <c r="AT3407" i="1" s="1" a="1"/>
  <c r="AK3523" i="1" a="1"/>
  <c r="AK3005" i="1" a="1"/>
  <c r="AK2343" i="1" a="1"/>
  <c r="AK1698" i="1" a="1"/>
  <c r="AK4082" i="1" a="1"/>
  <c r="AK1165" i="1" a="1"/>
  <c r="AK487" i="1" a="1"/>
  <c r="AB1662" i="1" a="1"/>
  <c r="AS1662" i="1" s="1"/>
  <c r="AT1662" i="1" s="1" a="1"/>
  <c r="AB167" i="1" a="1"/>
  <c r="AS167" i="1" s="1"/>
  <c r="AT167" i="1" s="1" a="1"/>
  <c r="AB58" i="1" a="1"/>
  <c r="AS58" i="1" s="1"/>
  <c r="AT58" i="1" s="1" a="1"/>
  <c r="AK3444" i="1" a="1"/>
  <c r="AK2766" i="1" a="1"/>
  <c r="AK3656" i="1" a="1"/>
  <c r="AB1177" i="1" a="1"/>
  <c r="AS1177" i="1" s="1"/>
  <c r="AT1177" i="1" s="1" a="1"/>
  <c r="AK3428" i="1" a="1"/>
  <c r="AK2750" i="1" a="1"/>
  <c r="AK3640" i="1" a="1"/>
  <c r="AB3487" i="1" a="1"/>
  <c r="AS3487" i="1" s="1"/>
  <c r="AT3487" i="1" s="1" a="1"/>
  <c r="AK3412" i="1" a="1"/>
  <c r="AK2734" i="1" a="1"/>
  <c r="AK3624" i="1" a="1"/>
  <c r="AB1820" i="1" a="1"/>
  <c r="AS1820" i="1" s="1"/>
  <c r="AT1820" i="1" s="1" a="1"/>
  <c r="AK2884" i="1" a="1"/>
  <c r="AK2174" i="1" a="1"/>
  <c r="AK3096" i="1" a="1"/>
  <c r="AB764" i="1" a="1"/>
  <c r="AS764" i="1" s="1"/>
  <c r="AT764" i="1" s="1" a="1"/>
  <c r="AK2244" i="1" a="1"/>
  <c r="AK1486" i="1" a="1"/>
  <c r="AK2552" i="1" a="1"/>
  <c r="AB635" i="1" a="1"/>
  <c r="AS635" i="1" s="1"/>
  <c r="AT635" i="1" s="1" a="1"/>
  <c r="AK1556" i="1" a="1"/>
  <c r="AK958" i="1" a="1"/>
  <c r="AK4215" i="1" a="1"/>
  <c r="AB2368" i="1" a="1"/>
  <c r="AS2368" i="1" s="1"/>
  <c r="AT2368" i="1" s="1" a="1"/>
  <c r="AK1012" i="1" a="1"/>
  <c r="AK4301" i="1" a="1"/>
  <c r="AK3687" i="1" a="1"/>
  <c r="AB1626" i="1" a="1"/>
  <c r="AS1626" i="1" s="1"/>
  <c r="AT1626" i="1" s="1" a="1"/>
  <c r="AK4291" i="1" a="1"/>
  <c r="AK3773" i="1" a="1"/>
  <c r="AK3159" i="1" a="1"/>
  <c r="AB3498" i="1" a="1"/>
  <c r="AS3498" i="1" s="1"/>
  <c r="AT3498" i="1" s="1" a="1"/>
  <c r="AB3793" i="1" a="1"/>
  <c r="AS3793" i="1" s="1"/>
  <c r="AT3793" i="1" s="1" a="1"/>
  <c r="AB2487" i="1" a="1"/>
  <c r="AS2487" i="1" s="1"/>
  <c r="AT2487" i="1" s="1" a="1"/>
  <c r="AK3221" i="1" a="1"/>
  <c r="AK2239" i="1" a="1"/>
  <c r="AK2666" i="1" a="1"/>
  <c r="AB1369" i="1" a="1"/>
  <c r="AS1369" i="1" s="1"/>
  <c r="AT1369" i="1" s="1" a="1"/>
  <c r="AK3133" i="1" a="1"/>
  <c r="AK953" i="1" a="1"/>
  <c r="AK698" i="1" a="1"/>
  <c r="AK3635" i="1" a="1"/>
  <c r="AK2503" i="1" a="1"/>
  <c r="AK39" i="1" a="1"/>
  <c r="AK3236" i="1" a="1"/>
  <c r="AK415" i="1" a="1"/>
  <c r="AK321" i="1" a="1"/>
  <c r="AK915" i="1" a="1"/>
  <c r="AK2501" i="1" a="1"/>
  <c r="AK4185" i="1" a="1"/>
  <c r="AK1930" i="1" a="1"/>
  <c r="AK1451" i="1" a="1"/>
  <c r="AK3680" i="1" a="1"/>
  <c r="AK569" i="1" a="1"/>
  <c r="AK380" i="1" a="1"/>
  <c r="AK3557" i="1" a="1"/>
  <c r="AK3002" i="1" a="1"/>
  <c r="AK1051" i="1" a="1"/>
  <c r="AB92" i="1" a="1"/>
  <c r="AS92" i="1" s="1"/>
  <c r="AT92" i="1" s="1" a="1"/>
  <c r="AK1086" i="1" a="1"/>
  <c r="AK656" i="1" a="1"/>
  <c r="AK435" i="1" a="1"/>
  <c r="AK1173" i="1" a="1"/>
  <c r="AK1829" i="1" a="1"/>
  <c r="AK1613" i="1" a="1"/>
  <c r="AK3251" i="1" a="1"/>
  <c r="AK1879" i="1" a="1"/>
  <c r="AK1215" i="1" a="1"/>
  <c r="AB407" i="1" a="1"/>
  <c r="AS407" i="1" s="1"/>
  <c r="AT407" i="1" s="1" a="1"/>
  <c r="AB605" i="1" a="1"/>
  <c r="AS605" i="1" s="1"/>
  <c r="AT605" i="1" s="1" a="1"/>
  <c r="AB3494" i="1" a="1"/>
  <c r="AS3494" i="1" s="1"/>
  <c r="AT3494" i="1" s="1" a="1"/>
  <c r="AB916" i="1" a="1"/>
  <c r="AS916" i="1" s="1"/>
  <c r="AT916" i="1" s="1" a="1"/>
  <c r="AB1992" i="1" a="1"/>
  <c r="AS1992" i="1" s="1"/>
  <c r="AT1992" i="1" s="1" a="1"/>
  <c r="AB3285" i="1" a="1"/>
  <c r="AS3285" i="1" s="1"/>
  <c r="AT3285" i="1" s="1" a="1"/>
  <c r="AB318" i="1" a="1"/>
  <c r="AS318" i="1" s="1"/>
  <c r="AT318" i="1" s="1" a="1"/>
  <c r="AB3391" i="1" a="1"/>
  <c r="AS3391" i="1" s="1"/>
  <c r="AT3391" i="1" s="1" a="1"/>
  <c r="AB2475" i="1" a="1"/>
  <c r="AS2475" i="1" s="1"/>
  <c r="AT2475" i="1" s="1" a="1"/>
  <c r="AB2686" i="1" a="1"/>
  <c r="AS2686" i="1" s="1"/>
  <c r="AT2686" i="1" s="1" a="1"/>
  <c r="AB2463" i="1" a="1"/>
  <c r="AS2463" i="1" s="1"/>
  <c r="AT2463" i="1" s="1" a="1"/>
  <c r="AB3683" i="1" a="1"/>
  <c r="AS3683" i="1" s="1"/>
  <c r="AT3683" i="1" s="1" a="1"/>
  <c r="AB294" i="1" a="1"/>
  <c r="AS294" i="1" s="1"/>
  <c r="AT294" i="1" s="1" a="1"/>
  <c r="AB1989" i="1" a="1"/>
  <c r="AS1989" i="1" s="1"/>
  <c r="AT1989" i="1" s="1" a="1"/>
  <c r="AB2638" i="1" a="1"/>
  <c r="AS2638" i="1" s="1"/>
  <c r="AT2638" i="1" s="1" a="1"/>
  <c r="AB1154" i="1" a="1"/>
  <c r="AS1154" i="1" s="1"/>
  <c r="AT1154" i="1" s="1" a="1"/>
  <c r="AB3612" i="1" a="1"/>
  <c r="AS3612" i="1" s="1"/>
  <c r="AT3612" i="1" s="1" a="1"/>
  <c r="AB2721" i="1" a="1"/>
  <c r="AS2721" i="1" s="1"/>
  <c r="AT2721" i="1" s="1" a="1"/>
  <c r="AB3866" i="1" a="1"/>
  <c r="AS3866" i="1" s="1"/>
  <c r="AT3866" i="1" s="1" a="1"/>
  <c r="AB2995" i="1" a="1"/>
  <c r="AS2995" i="1" s="1"/>
  <c r="AT2995" i="1" s="1" a="1"/>
  <c r="AB4109" i="1" a="1"/>
  <c r="AS4109" i="1" s="1"/>
  <c r="AT4109" i="1" s="1" a="1"/>
  <c r="AB2584" i="1" a="1"/>
  <c r="AS2584" i="1" s="1"/>
  <c r="AT2584" i="1" s="1" a="1"/>
  <c r="AB735" i="1" a="1"/>
  <c r="AS735" i="1" s="1"/>
  <c r="AT735" i="1" s="1" a="1"/>
  <c r="AB2035" i="1" a="1"/>
  <c r="AS2035" i="1" s="1"/>
  <c r="AT2035" i="1" s="1" a="1"/>
  <c r="AB1738" i="1" a="1"/>
  <c r="AS1738" i="1" s="1"/>
  <c r="AT1738" i="1" s="1" a="1"/>
  <c r="AB3571" i="1" a="1"/>
  <c r="AS3571" i="1" s="1"/>
  <c r="AT3571" i="1" s="1" a="1"/>
  <c r="AB147" i="1" a="1"/>
  <c r="AS147" i="1" s="1"/>
  <c r="AT147" i="1" s="1" a="1"/>
  <c r="AB2553" i="1" a="1"/>
  <c r="AS2553" i="1" s="1"/>
  <c r="AT2553" i="1" s="1" a="1"/>
  <c r="AB2578" i="1" a="1"/>
  <c r="AS2578" i="1" s="1"/>
  <c r="AT2578" i="1" s="1" a="1"/>
  <c r="AB4012" i="1" a="1"/>
  <c r="AS4012" i="1" s="1"/>
  <c r="AT4012" i="1" s="1" a="1"/>
  <c r="AB3206" i="1" a="1"/>
  <c r="AS3206" i="1" s="1"/>
  <c r="AT3206" i="1" s="1" a="1"/>
  <c r="AB1247" i="1" a="1"/>
  <c r="AS1247" i="1" s="1"/>
  <c r="AT1247" i="1" s="1" a="1"/>
  <c r="AK2563" i="1" a="1"/>
  <c r="AK4007" i="1" a="1"/>
  <c r="AK3652" i="1" a="1"/>
  <c r="AK3083" i="1" a="1"/>
  <c r="AB2144" i="1" a="1"/>
  <c r="AS2144" i="1" s="1"/>
  <c r="AT2144" i="1" s="1" a="1"/>
  <c r="AK788" i="1" a="1"/>
  <c r="AK4077" i="1" a="1"/>
  <c r="AK3463" i="1" a="1"/>
  <c r="AB1082" i="1" a="1"/>
  <c r="AS1082" i="1" s="1"/>
  <c r="AT1082" i="1" s="1" a="1"/>
  <c r="AK4067" i="1" a="1"/>
  <c r="AK3549" i="1" a="1"/>
  <c r="AK2935" i="1" a="1"/>
  <c r="AB633" i="1" a="1"/>
  <c r="AS633" i="1" s="1"/>
  <c r="AT633" i="1" s="1" a="1"/>
  <c r="AK3539" i="1" a="1"/>
  <c r="AK3021" i="1" a="1"/>
  <c r="AK2359" i="1" a="1"/>
  <c r="AB719" i="1" a="1"/>
  <c r="AS719" i="1" s="1"/>
  <c r="AT719" i="1" s="1" a="1"/>
  <c r="AK3011" i="1" a="1"/>
  <c r="AK2461" i="1" a="1"/>
  <c r="AK1527" i="1" a="1"/>
  <c r="AK527" i="1" a="1"/>
  <c r="AK3570" i="1" a="1"/>
  <c r="AK653" i="1" a="1"/>
  <c r="AK146" i="1" a="1"/>
  <c r="AB2081" i="1" a="1"/>
  <c r="AS2081" i="1" s="1"/>
  <c r="AT2081" i="1" s="1" a="1"/>
  <c r="AB1341" i="1" a="1"/>
  <c r="AS1341" i="1" s="1"/>
  <c r="AT1341" i="1" s="1" a="1"/>
  <c r="AB1916" i="1" a="1"/>
  <c r="AS1916" i="1" s="1"/>
  <c r="AT1916" i="1" s="1" a="1"/>
  <c r="AK2932" i="1" a="1"/>
  <c r="AK2222" i="1" a="1"/>
  <c r="AK3144" i="1" a="1"/>
  <c r="AB1884" i="1" a="1"/>
  <c r="AS1884" i="1" s="1"/>
  <c r="AT1884" i="1" s="1" a="1"/>
  <c r="AK2916" i="1" a="1"/>
  <c r="AK2206" i="1" a="1"/>
  <c r="AK3128" i="1" a="1"/>
  <c r="AB1852" i="1" a="1"/>
  <c r="AS1852" i="1" s="1"/>
  <c r="AT1852" i="1" s="1" a="1"/>
  <c r="AK2900" i="1" a="1"/>
  <c r="AK2190" i="1" a="1"/>
  <c r="AK3112" i="1" a="1"/>
  <c r="AB796" i="1" a="1"/>
  <c r="AS796" i="1" s="1"/>
  <c r="AT796" i="1" s="1" a="1"/>
  <c r="AK2292" i="1" a="1"/>
  <c r="AK1502" i="1" a="1"/>
  <c r="AK2568" i="1" a="1"/>
  <c r="AB667" i="1" a="1"/>
  <c r="AS667" i="1" s="1"/>
  <c r="AT667" i="1" s="1" a="1"/>
  <c r="AK1572" i="1" a="1"/>
  <c r="AK974" i="1" a="1"/>
  <c r="AK4231" i="1" a="1"/>
  <c r="AB2384" i="1" a="1"/>
  <c r="AS2384" i="1" s="1"/>
  <c r="AT2384" i="1" s="1" a="1"/>
  <c r="AK1028" i="1" a="1"/>
  <c r="AK4317" i="1" a="1"/>
  <c r="AK3703" i="1" a="1"/>
  <c r="AB1658" i="1" a="1"/>
  <c r="AS1658" i="1" s="1"/>
  <c r="AT1658" i="1" s="1" a="1"/>
  <c r="AK4307" i="1" a="1"/>
  <c r="AK3789" i="1" a="1"/>
  <c r="AK3175" i="1" a="1"/>
  <c r="AB1625" i="1" a="1"/>
  <c r="AS1625" i="1" s="1"/>
  <c r="AT1625" i="1" s="1" a="1"/>
  <c r="AK3779" i="1" a="1"/>
  <c r="AK3261" i="1" a="1"/>
  <c r="AK2647" i="1" a="1"/>
  <c r="AB2196" i="1" a="1"/>
  <c r="AS2196" i="1" s="1"/>
  <c r="AT2196" i="1" s="1" a="1"/>
  <c r="AB2474" i="1" a="1"/>
  <c r="AS2474" i="1" s="1"/>
  <c r="AT2474" i="1" s="1" a="1"/>
  <c r="AB3568" i="1" a="1"/>
  <c r="AS3568" i="1" s="1"/>
  <c r="AT3568" i="1" s="1" a="1"/>
  <c r="AK2693" i="1" a="1"/>
  <c r="AK1599" i="1" a="1"/>
  <c r="AK4329" i="1" a="1"/>
  <c r="AK2406" i="1" a="1"/>
  <c r="AK1965" i="1" a="1"/>
  <c r="AK747" i="1" a="1"/>
  <c r="AK223" i="1" a="1"/>
  <c r="AK2595" i="1" a="1"/>
  <c r="AK1127" i="1" a="1"/>
  <c r="AK2" i="1" a="1"/>
  <c r="AK276" i="1" a="1"/>
  <c r="AK3390" i="1" a="1"/>
  <c r="AK1824" i="1" a="1"/>
  <c r="AK1921" i="1" a="1"/>
  <c r="AK1237" i="1" a="1"/>
  <c r="AK3161" i="1" a="1"/>
  <c r="AK1338" i="1" a="1"/>
  <c r="AK504" i="1" a="1"/>
  <c r="AK2624" i="1" a="1"/>
  <c r="AK1170" i="1" a="1"/>
  <c r="AK1497" i="1" a="1"/>
  <c r="AK2469" i="1" a="1"/>
  <c r="AK4153" i="1" a="1"/>
  <c r="AK1882" i="1" a="1"/>
  <c r="AB1946" i="1" a="1"/>
  <c r="AS1946" i="1" s="1"/>
  <c r="AT1946" i="1" s="1" a="1"/>
  <c r="AK3933" i="1" a="1"/>
  <c r="AK144" i="1" a="1"/>
  <c r="AK696" i="1" a="1"/>
  <c r="AK3988" i="1" a="1"/>
  <c r="AK2301" i="1" a="1"/>
  <c r="AK541" i="1" a="1"/>
  <c r="AK2099" i="1" a="1"/>
  <c r="AK743" i="1" a="1"/>
  <c r="AK4158" i="1" a="1"/>
  <c r="AK1508" i="1" a="1"/>
  <c r="AB3870" i="1" a="1"/>
  <c r="AS3870" i="1" s="1"/>
  <c r="AT3870" i="1" s="1" a="1"/>
  <c r="AB1828" i="1" a="1"/>
  <c r="AS1828" i="1" s="1"/>
  <c r="AT1828" i="1" s="1" a="1"/>
  <c r="AB921" i="1" a="1"/>
  <c r="AS921" i="1" s="1"/>
  <c r="AT921" i="1" s="1" a="1"/>
  <c r="AB1799" i="1" a="1"/>
  <c r="AS1799" i="1" s="1"/>
  <c r="AT1799" i="1" s="1" a="1"/>
  <c r="AB2773" i="1" a="1"/>
  <c r="AS2773" i="1" s="1"/>
  <c r="AT2773" i="1" s="1" a="1"/>
  <c r="AB2082" i="1" a="1"/>
  <c r="AS2082" i="1" s="1"/>
  <c r="AT2082" i="1" s="1" a="1"/>
  <c r="AB177" i="1" a="1"/>
  <c r="AS177" i="1" s="1"/>
  <c r="AT177" i="1" s="1" a="1"/>
  <c r="AB1513" i="1" a="1"/>
  <c r="AS1513" i="1" s="1"/>
  <c r="AT1513" i="1" s="1" a="1"/>
  <c r="AB3693" i="1" a="1"/>
  <c r="AS3693" i="1" s="1"/>
  <c r="AT3693" i="1" s="1" a="1"/>
  <c r="AB2815" i="1" a="1"/>
  <c r="AS2815" i="1" s="1"/>
  <c r="AT2815" i="1" s="1" a="1"/>
  <c r="AB3970" i="1" a="1"/>
  <c r="AS3970" i="1" s="1"/>
  <c r="AT3970" i="1" s="1" a="1"/>
  <c r="AB4" i="1" a="1"/>
  <c r="AS4" i="1" s="1"/>
  <c r="AT4" i="1" s="1" a="1"/>
  <c r="AB965" i="1" a="1"/>
  <c r="AS965" i="1" s="1"/>
  <c r="AT965" i="1" s="1" a="1"/>
  <c r="AB4157" i="1" a="1"/>
  <c r="AS4157" i="1" s="1"/>
  <c r="AT4157" i="1" s="1" a="1"/>
  <c r="AB1249" i="1" a="1"/>
  <c r="AS1249" i="1" s="1"/>
  <c r="AT1249" i="1" s="1" a="1"/>
  <c r="AB4107" i="1" a="1"/>
  <c r="AS4107" i="1" s="1"/>
  <c r="AT4107" i="1" s="1" a="1"/>
  <c r="AB4047" i="1" a="1"/>
  <c r="AS4047" i="1" s="1"/>
  <c r="AT4047" i="1" s="1" a="1"/>
  <c r="AB2617" i="1" a="1"/>
  <c r="AS2617" i="1" s="1"/>
  <c r="AT2617" i="1" s="1" a="1"/>
  <c r="AB2483" i="1" a="1"/>
  <c r="AS2483" i="1" s="1"/>
  <c r="AT2483" i="1" s="1" a="1"/>
  <c r="AB3597" i="1" a="1"/>
  <c r="AS3597" i="1" s="1"/>
  <c r="AT3597" i="1" s="1" a="1"/>
  <c r="AB1289" i="1" a="1"/>
  <c r="AS1289" i="1" s="1"/>
  <c r="AT1289" i="1" s="1" a="1"/>
  <c r="AB291" i="1" a="1"/>
  <c r="AS291" i="1" s="1"/>
  <c r="AT291" i="1" s="1" a="1"/>
  <c r="AB1649" i="1" a="1"/>
  <c r="AS1649" i="1" s="1"/>
  <c r="AT1649" i="1" s="1" a="1"/>
  <c r="AB714" i="1" a="1"/>
  <c r="AS714" i="1" s="1"/>
  <c r="AT714" i="1" s="1" a="1"/>
  <c r="AB3858" i="1" a="1"/>
  <c r="AS3858" i="1" s="1"/>
  <c r="AT3858" i="1" s="1" a="1"/>
  <c r="AB178" i="1" a="1"/>
  <c r="AS178" i="1" s="1"/>
  <c r="AT178" i="1" s="1" a="1"/>
  <c r="AB3335" i="1" a="1"/>
  <c r="AS3335" i="1" s="1"/>
  <c r="AT3335" i="1" s="1" a="1"/>
  <c r="AB3153" i="1" a="1"/>
  <c r="AS3153" i="1" s="1"/>
  <c r="AT3153" i="1" s="1" a="1"/>
  <c r="AB3500" i="1" a="1"/>
  <c r="AS3500" i="1" s="1"/>
  <c r="AT3500" i="1" s="1" a="1"/>
  <c r="AB2694" i="1" a="1"/>
  <c r="AS2694" i="1" s="1"/>
  <c r="AT2694" i="1" s="1" a="1"/>
  <c r="AB832" i="1" a="1"/>
  <c r="AS832" i="1" s="1"/>
  <c r="AT832" i="1" s="1" a="1"/>
  <c r="AK3154" i="1" a="1"/>
  <c r="AK3495" i="1" a="1"/>
  <c r="AK3140" i="1" a="1"/>
  <c r="AK4170" i="1" a="1"/>
  <c r="AB1146" i="1" a="1"/>
  <c r="AS1146" i="1" s="1"/>
  <c r="AT1146" i="1" s="1" a="1"/>
  <c r="AK4083" i="1" a="1"/>
  <c r="AK3565" i="1" a="1"/>
  <c r="AK2951" i="1" a="1"/>
  <c r="AB985" i="1" a="1"/>
  <c r="AS985" i="1" s="1"/>
  <c r="AT985" i="1" s="1" a="1"/>
  <c r="AK3555" i="1" a="1"/>
  <c r="AK3037" i="1" a="1"/>
  <c r="AK2407" i="1" a="1"/>
  <c r="AB23" i="1" a="1"/>
  <c r="AS23" i="1" s="1"/>
  <c r="AT23" i="1" s="1" a="1"/>
  <c r="AK3027" i="1" a="1"/>
  <c r="AK2477" i="1" a="1"/>
  <c r="AK1559" i="1" a="1"/>
  <c r="AK2581" i="1" a="1"/>
  <c r="AK2483" i="1" a="1"/>
  <c r="AK1773" i="1" a="1"/>
  <c r="AK1015" i="1" a="1"/>
  <c r="AK1467" i="1" a="1"/>
  <c r="AK3058" i="1" a="1"/>
  <c r="AK3980" i="1" a="1"/>
  <c r="AK102" i="1" a="1"/>
  <c r="AB1084" i="1" a="1"/>
  <c r="AS1084" i="1" s="1"/>
  <c r="AT1084" i="1" s="1" a="1"/>
  <c r="AB2012" i="1" a="1"/>
  <c r="AS2012" i="1" s="1"/>
  <c r="AT2012" i="1" s="1" a="1"/>
  <c r="AB892" i="1" a="1"/>
  <c r="AS892" i="1" s="1"/>
  <c r="AT892" i="1" s="1" a="1"/>
  <c r="AK2372" i="1" a="1"/>
  <c r="AK1566" i="1" a="1"/>
  <c r="AK2632" i="1" a="1"/>
  <c r="AB860" i="1" a="1"/>
  <c r="AS860" i="1" s="1"/>
  <c r="AT860" i="1" s="1" a="1"/>
  <c r="AK2356" i="1" a="1"/>
  <c r="AK1534" i="1" a="1"/>
  <c r="AK2600" i="1" a="1"/>
  <c r="AB828" i="1" a="1"/>
  <c r="AS828" i="1" s="1"/>
  <c r="AT828" i="1" s="1" a="1"/>
  <c r="AK2324" i="1" a="1"/>
  <c r="AK1518" i="1" a="1"/>
  <c r="AK2584" i="1" a="1"/>
  <c r="AB699" i="1" a="1"/>
  <c r="AS699" i="1" s="1"/>
  <c r="AT699" i="1" s="1" a="1"/>
  <c r="AK1588" i="1" a="1"/>
  <c r="AK990" i="1" a="1"/>
  <c r="AK4247" i="1" a="1"/>
  <c r="AB2400" i="1" a="1"/>
  <c r="AS2400" i="1" s="1"/>
  <c r="AT2400" i="1" s="1" a="1"/>
  <c r="AK1044" i="1" a="1"/>
  <c r="AK4333" i="1" a="1"/>
  <c r="AK3719" i="1" a="1"/>
  <c r="AB1690" i="1" a="1"/>
  <c r="AS1690" i="1" s="1"/>
  <c r="AT1690" i="1" s="1" a="1"/>
  <c r="AK4323" i="1" a="1"/>
  <c r="AK3805" i="1" a="1"/>
  <c r="AK3191" i="1" a="1"/>
  <c r="AB1657" i="1" a="1"/>
  <c r="AS1657" i="1" s="1"/>
  <c r="AT1657" i="1" s="1" a="1"/>
  <c r="AK3795" i="1" a="1"/>
  <c r="AK3277" i="1" a="1"/>
  <c r="AK2663" i="1" a="1"/>
  <c r="AB503" i="1" a="1"/>
  <c r="AS503" i="1" s="1"/>
  <c r="AT503" i="1" s="1" a="1"/>
  <c r="AK3267" i="1" a="1"/>
  <c r="AK2749" i="1" a="1"/>
  <c r="AK1911" i="1" a="1"/>
  <c r="AB2751" i="1" a="1"/>
  <c r="AS2751" i="1" s="1"/>
  <c r="AT2751" i="1" s="1" a="1"/>
  <c r="AB1409" i="1" a="1"/>
  <c r="AS1409" i="1" s="1"/>
  <c r="AT1409" i="1" s="1" a="1"/>
  <c r="AB3224" i="1" a="1"/>
  <c r="AS3224" i="1" s="1"/>
  <c r="AT3224" i="1" s="1" a="1"/>
  <c r="AK2069" i="1" a="1"/>
  <c r="AK1087" i="1" a="1"/>
  <c r="AK3817" i="1" a="1"/>
  <c r="AK2335" i="1" a="1"/>
  <c r="AK797" i="1" a="1"/>
  <c r="AK170" i="1" a="1"/>
  <c r="AK462" i="1" a="1"/>
  <c r="AK3698" i="1" a="1"/>
  <c r="AK451" i="1" a="1"/>
  <c r="AK4200" i="1" a="1"/>
  <c r="AK87" i="1" a="1"/>
  <c r="AK2366" i="1" a="1"/>
  <c r="AK1232" i="1" a="1"/>
  <c r="AK96" i="1" a="1"/>
  <c r="AK4052" i="1" a="1"/>
  <c r="AK4264" i="1" a="1"/>
  <c r="AK826" i="1" a="1"/>
  <c r="AK1722" i="1" a="1"/>
  <c r="AK3727" i="1" a="1"/>
  <c r="AK2001" i="1" a="1"/>
  <c r="AK211" i="1" a="1"/>
  <c r="AK1205" i="1" a="1"/>
  <c r="AK3129" i="1" a="1"/>
  <c r="AK1306" i="1" a="1"/>
  <c r="AB823" i="1" a="1"/>
  <c r="AS823" i="1" s="1"/>
  <c r="AT823" i="1" s="1" a="1"/>
  <c r="AK2909" i="1" a="1"/>
  <c r="AK303" i="1" a="1"/>
  <c r="AK249" i="1" a="1"/>
  <c r="AK2964" i="1" a="1"/>
  <c r="AK2020" i="1" a="1"/>
  <c r="AK3356" i="1" a="1"/>
  <c r="AK3314" i="1" a="1"/>
  <c r="AK1233" i="1" a="1"/>
  <c r="AK3134" i="1" a="1"/>
  <c r="AK1948" i="1" a="1"/>
  <c r="AB3364" i="1" a="1"/>
  <c r="AS3364" i="1" s="1"/>
  <c r="AT3364" i="1" s="1" a="1"/>
  <c r="AB1923" i="1" a="1"/>
  <c r="AS1923" i="1" s="1"/>
  <c r="AT1923" i="1" s="1" a="1"/>
  <c r="AB626" i="1" a="1"/>
  <c r="AS626" i="1" s="1"/>
  <c r="AT626" i="1" s="1" a="1"/>
  <c r="AB3462" i="1" a="1"/>
  <c r="AS3462" i="1" s="1"/>
  <c r="AT3462" i="1" s="1" a="1"/>
  <c r="AB4292" i="1" a="1"/>
  <c r="AS4292" i="1" s="1"/>
  <c r="AT4292" i="1" s="1" a="1"/>
  <c r="AB1086" i="1" a="1"/>
  <c r="AS1086" i="1" s="1"/>
  <c r="AT1086" i="1" s="1" a="1"/>
  <c r="AB304" i="1" a="1"/>
  <c r="AS304" i="1" s="1"/>
  <c r="AT304" i="1" s="1" a="1"/>
  <c r="AB3398" i="1" a="1"/>
  <c r="AS3398" i="1" s="1"/>
  <c r="AT3398" i="1" s="1" a="1"/>
  <c r="AB4188" i="1" a="1"/>
  <c r="AS4188" i="1" s="1"/>
  <c r="AT4188" i="1" s="1" a="1"/>
  <c r="AB1455" i="1" a="1"/>
  <c r="AS1455" i="1" s="1"/>
  <c r="AT1455" i="1" s="1" a="1"/>
  <c r="AB3745" i="1" a="1"/>
  <c r="AS3745" i="1" s="1"/>
  <c r="AT3745" i="1" s="1" a="1"/>
  <c r="AB451" i="1" a="1"/>
  <c r="AS451" i="1" s="1"/>
  <c r="AT451" i="1" s="1" a="1"/>
  <c r="AB1540" i="1" a="1"/>
  <c r="AS1540" i="1" s="1"/>
  <c r="AT1540" i="1" s="1" a="1"/>
  <c r="AB3645" i="1" a="1"/>
  <c r="AS3645" i="1" s="1"/>
  <c r="AT3645" i="1" s="1" a="1"/>
  <c r="AB2515" i="1" a="1"/>
  <c r="AS2515" i="1" s="1"/>
  <c r="AT2515" i="1" s="1" a="1"/>
  <c r="AB3595" i="1" a="1"/>
  <c r="AS3595" i="1" s="1"/>
  <c r="AT3595" i="1" s="1" a="1"/>
  <c r="AB278" i="1" a="1"/>
  <c r="AS278" i="1" s="1"/>
  <c r="AT278" i="1" s="1" a="1"/>
  <c r="AB4136" i="1" a="1"/>
  <c r="AS4136" i="1" s="1"/>
  <c r="AT4136" i="1" s="1" a="1"/>
  <c r="AB3154" i="1" a="1"/>
  <c r="AS3154" i="1" s="1"/>
  <c r="AT3154" i="1" s="1" a="1"/>
  <c r="AB3085" i="1" a="1"/>
  <c r="AS3085" i="1" s="1"/>
  <c r="AT3085" i="1" s="1" a="1"/>
  <c r="AB2245" i="1" a="1"/>
  <c r="AS2245" i="1" s="1"/>
  <c r="AT2245" i="1" s="1" a="1"/>
  <c r="AB2159" i="1" a="1"/>
  <c r="AS2159" i="1" s="1"/>
  <c r="AT2159" i="1" s="1" a="1"/>
  <c r="AB3371" i="1" a="1"/>
  <c r="AS3371" i="1" s="1"/>
  <c r="AT3371" i="1" s="1" a="1"/>
  <c r="AB2831" i="1" a="1"/>
  <c r="AS2831" i="1" s="1"/>
  <c r="AT2831" i="1" s="1" a="1"/>
  <c r="AB3633" i="1" a="1"/>
  <c r="AS3633" i="1" s="1"/>
  <c r="AT3633" i="1" s="1" a="1"/>
  <c r="AB849" i="1" a="1"/>
  <c r="AS849" i="1" s="1"/>
  <c r="AT849" i="1" s="1" a="1"/>
  <c r="AB2823" i="1" a="1"/>
  <c r="AS2823" i="1" s="1"/>
  <c r="AT2823" i="1" s="1" a="1"/>
  <c r="AB1403" i="1" a="1"/>
  <c r="AS1403" i="1" s="1"/>
  <c r="AT1403" i="1" s="1" a="1"/>
  <c r="AB2988" i="1" a="1"/>
  <c r="AS2988" i="1" s="1"/>
  <c r="AT2988" i="1" s="1" a="1"/>
  <c r="AB2017" i="1" a="1"/>
  <c r="AS2017" i="1" s="1"/>
  <c r="AT2017" i="1" s="1" a="1"/>
  <c r="AB1567" i="1" a="1"/>
  <c r="AS1567" i="1" s="1"/>
  <c r="AT1567" i="1" s="1" a="1"/>
  <c r="AK2642" i="1" a="1"/>
  <c r="AK2983" i="1" a="1"/>
  <c r="AK1892" i="1" a="1"/>
  <c r="AK3658" i="1" a="1"/>
  <c r="AB1209" i="1" a="1"/>
  <c r="AS1209" i="1" s="1"/>
  <c r="AT1209" i="1" s="1" a="1"/>
  <c r="AK3571" i="1" a="1"/>
  <c r="AK3053" i="1" a="1"/>
  <c r="AK2423" i="1" a="1"/>
  <c r="AB55" i="1" a="1"/>
  <c r="AS55" i="1" s="1"/>
  <c r="AT55" i="1" s="1" a="1"/>
  <c r="AK3043" i="1" a="1"/>
  <c r="AK2493" i="1" a="1"/>
  <c r="AK1575" i="1" a="1"/>
  <c r="AK2613" i="1" a="1"/>
  <c r="AK2499" i="1" a="1"/>
  <c r="AK1789" i="1" a="1"/>
  <c r="AK1031" i="1" a="1"/>
  <c r="AK1762" i="1" a="1"/>
  <c r="AK4098" i="1" a="1"/>
  <c r="AK1181" i="1" a="1"/>
  <c r="AK503" i="1" a="1"/>
  <c r="AK1733" i="1" a="1"/>
  <c r="AK2546" i="1" a="1"/>
  <c r="AK3468" i="1" a="1"/>
  <c r="AK441" i="1" a="1"/>
  <c r="AB987" i="1" a="1"/>
  <c r="AS987" i="1" s="1"/>
  <c r="AT987" i="1" s="1" a="1"/>
  <c r="AB988" i="1" a="1"/>
  <c r="AS988" i="1" s="1"/>
  <c r="AT988" i="1" s="1" a="1"/>
  <c r="AB795" i="1" a="1"/>
  <c r="AS795" i="1" s="1"/>
  <c r="AT795" i="1" s="1" a="1"/>
  <c r="AK1668" i="1" a="1"/>
  <c r="AK1038" i="1" a="1"/>
  <c r="AK4295" i="1" a="1"/>
  <c r="AB763" i="1" a="1"/>
  <c r="AS763" i="1" s="1"/>
  <c r="AT763" i="1" s="1" a="1"/>
  <c r="AK1620" i="1" a="1"/>
  <c r="AK1022" i="1" a="1"/>
  <c r="AK4279" i="1" a="1"/>
  <c r="AB731" i="1" a="1"/>
  <c r="AS731" i="1" s="1"/>
  <c r="AT731" i="1" s="1" a="1"/>
  <c r="AK1604" i="1" a="1"/>
  <c r="AK1006" i="1" a="1"/>
  <c r="AK4263" i="1" a="1"/>
  <c r="AB2416" i="1" a="1"/>
  <c r="AS2416" i="1" s="1"/>
  <c r="AT2416" i="1" s="1" a="1"/>
  <c r="AK1060" i="1" a="1"/>
  <c r="AK478" i="1" a="1"/>
  <c r="AK3735" i="1" a="1"/>
  <c r="AB1722" i="1" a="1"/>
  <c r="AS1722" i="1" s="1"/>
  <c r="AT1722" i="1" s="1" a="1"/>
  <c r="AK532" i="1" a="1"/>
  <c r="AK3821" i="1" a="1"/>
  <c r="AK3207" i="1" a="1"/>
  <c r="AB1689" i="1" a="1"/>
  <c r="AS1689" i="1" s="1"/>
  <c r="AT1689" i="1" s="1" a="1"/>
  <c r="AK3811" i="1" a="1"/>
  <c r="AK3293" i="1" a="1"/>
  <c r="AK2679" i="1" a="1"/>
  <c r="AB535" i="1" a="1"/>
  <c r="AS535" i="1" s="1"/>
  <c r="AT535" i="1" s="1" a="1"/>
  <c r="AK3283" i="1" a="1"/>
  <c r="AK2765" i="1" a="1"/>
  <c r="AK1927" i="1" a="1"/>
  <c r="AB2079" i="1" a="1"/>
  <c r="AS2079" i="1" s="1"/>
  <c r="AT2079" i="1" s="1" a="1"/>
  <c r="AK2755" i="1" a="1"/>
  <c r="AK2141" i="1" a="1"/>
  <c r="AK1271" i="1" a="1"/>
  <c r="AB587" i="1" a="1"/>
  <c r="AS587" i="1" s="1"/>
  <c r="AT587" i="1" s="1" a="1"/>
  <c r="AB788" i="1" a="1"/>
  <c r="AS788" i="1" s="1"/>
  <c r="AT788" i="1" s="1" a="1"/>
  <c r="AB2595" i="1" a="1"/>
  <c r="AS2595" i="1" s="1"/>
  <c r="AT2595" i="1" s="1" a="1"/>
  <c r="AK1381" i="1" a="1"/>
  <c r="AK559" i="1" a="1"/>
  <c r="AK3305" i="1" a="1"/>
  <c r="AK2422" i="1" a="1"/>
  <c r="AK3612" i="1" a="1"/>
  <c r="AK379" i="1" a="1"/>
  <c r="AK1483" i="1" a="1"/>
  <c r="AK2674" i="1" a="1"/>
  <c r="AK83" i="1" a="1"/>
  <c r="AK4327" i="1" a="1"/>
  <c r="AB2241" i="1" a="1"/>
  <c r="AS2241" i="1" s="1"/>
  <c r="AT2241" i="1" s="1" a="1"/>
  <c r="AK1150" i="1" a="1"/>
  <c r="AK720" i="1" a="1"/>
  <c r="AK413" i="1" a="1"/>
  <c r="AK3028" i="1" a="1"/>
  <c r="AK3240" i="1" a="1"/>
  <c r="AK1640" i="1" a="1"/>
  <c r="AK922" i="1" a="1"/>
  <c r="AK2703" i="1" a="1"/>
  <c r="AK1313" i="1" a="1"/>
  <c r="AK1120" i="1" a="1"/>
  <c r="AK4020" i="1" a="1"/>
  <c r="AK4232" i="1" a="1"/>
  <c r="AK778" i="1" a="1"/>
  <c r="AK1941" i="1" a="1"/>
  <c r="AK1645" i="1" a="1"/>
  <c r="AK250" i="1" a="1"/>
  <c r="AK1242" i="1" a="1"/>
  <c r="AK1716" i="1" a="1"/>
  <c r="AK828" i="1" a="1"/>
  <c r="AK2284" i="1" a="1"/>
  <c r="AK2226" i="1" a="1"/>
  <c r="AK4266" i="1" a="1"/>
  <c r="AK2062" i="1" a="1"/>
  <c r="AK1763" i="1" a="1"/>
  <c r="AB2852" i="1" a="1"/>
  <c r="AS2852" i="1" s="1"/>
  <c r="AT2852" i="1" s="1" a="1"/>
  <c r="AB405" i="1" a="1"/>
  <c r="AS405" i="1" s="1"/>
  <c r="AT405" i="1" s="1" a="1"/>
  <c r="AB11" i="1" a="1"/>
  <c r="AS11" i="1" s="1"/>
  <c r="AT11" i="1" s="1" a="1"/>
  <c r="AB2950" i="1" a="1"/>
  <c r="AS2950" i="1" s="1"/>
  <c r="AT2950" i="1" s="1" a="1"/>
  <c r="AB3780" i="1" a="1"/>
  <c r="AS3780" i="1" s="1"/>
  <c r="AT3780" i="1" s="1" a="1"/>
  <c r="AB1405" i="1" a="1"/>
  <c r="AS1405" i="1" s="1"/>
  <c r="AT1405" i="1" s="1" a="1"/>
  <c r="AB1551" i="1" a="1"/>
  <c r="AS1551" i="1" s="1"/>
  <c r="AT1551" i="1" s="1" a="1"/>
  <c r="AB2886" i="1" a="1"/>
  <c r="AS2886" i="1" s="1"/>
  <c r="AT2886" i="1" s="1" a="1"/>
  <c r="AB3676" i="1" a="1"/>
  <c r="AS3676" i="1" s="1"/>
  <c r="AT3676" i="1" s="1" a="1"/>
  <c r="AB2234" i="1" a="1"/>
  <c r="AS2234" i="1" s="1"/>
  <c r="AT2234" i="1" s="1" a="1"/>
  <c r="AB1526" i="1" a="1"/>
  <c r="AS1526" i="1" s="1"/>
  <c r="AT1526" i="1" s="1" a="1"/>
  <c r="AB1950" i="1" a="1"/>
  <c r="AS1950" i="1" s="1"/>
  <c r="AT1950" i="1" s="1" a="1"/>
  <c r="AB1635" i="1" a="1"/>
  <c r="AS1635" i="1" s="1"/>
  <c r="AT1635" i="1" s="1" a="1"/>
  <c r="AB3133" i="1" a="1"/>
  <c r="AS3133" i="1" s="1"/>
  <c r="AT3133" i="1" s="1" a="1"/>
  <c r="AB2674" i="1" a="1"/>
  <c r="AS2674" i="1" s="1"/>
  <c r="AT2674" i="1" s="1" a="1"/>
  <c r="AB3145" i="1" a="1"/>
  <c r="AS3145" i="1" s="1"/>
  <c r="AT3145" i="1" s="1" a="1"/>
  <c r="AB3647" i="1" a="1"/>
  <c r="AS3647" i="1" s="1"/>
  <c r="AT3647" i="1" s="1" a="1"/>
  <c r="AB3624" i="1" a="1"/>
  <c r="AS3624" i="1" s="1"/>
  <c r="AT3624" i="1" s="1" a="1"/>
  <c r="AB2705" i="1" a="1"/>
  <c r="AS2705" i="1" s="1"/>
  <c r="AT2705" i="1" s="1" a="1"/>
  <c r="AB2573" i="1" a="1"/>
  <c r="AS2573" i="1" s="1"/>
  <c r="AT2573" i="1" s="1" a="1"/>
  <c r="AB1412" i="1" a="1"/>
  <c r="AS1412" i="1" s="1"/>
  <c r="AT1412" i="1" s="1" a="1"/>
  <c r="AB449" i="1" a="1"/>
  <c r="AS449" i="1" s="1"/>
  <c r="AT449" i="1" s="1" a="1"/>
  <c r="AB3354" i="1" a="1"/>
  <c r="AS3354" i="1" s="1"/>
  <c r="AT3354" i="1" s="1" a="1"/>
  <c r="AB489" i="1" a="1"/>
  <c r="AS489" i="1" s="1"/>
  <c r="AT489" i="1" s="1" a="1"/>
  <c r="AB3920" i="1" a="1"/>
  <c r="AS3920" i="1" s="1"/>
  <c r="AT3920" i="1" s="1" a="1"/>
  <c r="AB3439" i="1" a="1"/>
  <c r="AS3439" i="1" s="1"/>
  <c r="AT3439" i="1" s="1" a="1"/>
  <c r="AB2311" i="1" a="1"/>
  <c r="AS2311" i="1" s="1"/>
  <c r="AT2311" i="1" s="1" a="1"/>
  <c r="AB3967" i="1" a="1"/>
  <c r="AS3967" i="1" s="1"/>
  <c r="AT3967" i="1" s="1" a="1"/>
  <c r="AB2476" i="1" a="1"/>
  <c r="AS2476" i="1" s="1"/>
  <c r="AT2476" i="1" s="1" a="1"/>
  <c r="AB3411" i="1" a="1"/>
  <c r="AS3411" i="1" s="1"/>
  <c r="AT3411" i="1" s="1" a="1"/>
  <c r="AB1630" i="1" a="1"/>
  <c r="AS1630" i="1" s="1"/>
  <c r="AT1630" i="1" s="1" a="1"/>
  <c r="AK2769" i="1" a="1"/>
  <c r="AK2471" i="1" a="1"/>
  <c r="AK1316" i="1" a="1"/>
  <c r="AK3146" i="1" a="1"/>
  <c r="AB87" i="1" a="1"/>
  <c r="AS87" i="1" s="1"/>
  <c r="AT87" i="1" s="1" a="1"/>
  <c r="AK3059" i="1" a="1"/>
  <c r="AK2509" i="1" a="1"/>
  <c r="AK1591" i="1" a="1"/>
  <c r="AK2629" i="1" a="1"/>
  <c r="AK2515" i="1" a="1"/>
  <c r="AK1821" i="1" a="1"/>
  <c r="AK1047" i="1" a="1"/>
  <c r="AK2066" i="1" a="1"/>
  <c r="AK4114" i="1" a="1"/>
  <c r="AK1197" i="1" a="1"/>
  <c r="AK519" i="1" a="1"/>
  <c r="AK1023" i="1" a="1"/>
  <c r="AK3586" i="1" a="1"/>
  <c r="AK669" i="1" a="1"/>
  <c r="AK290" i="1" a="1"/>
  <c r="AK1857" i="1" a="1"/>
  <c r="AK4209" i="1" a="1"/>
  <c r="AK2956" i="1" a="1"/>
  <c r="AK632" i="1" a="1"/>
  <c r="AB3691" i="1" a="1"/>
  <c r="AS3691" i="1" s="1"/>
  <c r="AT3691" i="1" s="1" a="1"/>
  <c r="AB891" i="1" a="1"/>
  <c r="AS891" i="1" s="1"/>
  <c r="AT891" i="1" s="1" a="1"/>
  <c r="AB3711" i="1" a="1"/>
  <c r="AS3711" i="1" s="1"/>
  <c r="AT3711" i="1" s="1" a="1"/>
  <c r="AK1108" i="1" a="1"/>
  <c r="AK526" i="1" a="1"/>
  <c r="AK3783" i="1" a="1"/>
  <c r="AB2448" i="1" a="1"/>
  <c r="AS2448" i="1" s="1"/>
  <c r="AT2448" i="1" s="1" a="1"/>
  <c r="AK1092" i="1" a="1"/>
  <c r="AK510" i="1" a="1"/>
  <c r="AK3767" i="1" a="1"/>
  <c r="AB2432" i="1" a="1"/>
  <c r="AS2432" i="1" s="1"/>
  <c r="AT2432" i="1" s="1" a="1"/>
  <c r="AK1076" i="1" a="1"/>
  <c r="AK494" i="1" a="1"/>
  <c r="AK3751" i="1" a="1"/>
  <c r="AB1754" i="1" a="1"/>
  <c r="AS1754" i="1" s="1"/>
  <c r="AT1754" i="1" s="1" a="1"/>
  <c r="AK548" i="1" a="1"/>
  <c r="AK3837" i="1" a="1"/>
  <c r="AK3223" i="1" a="1"/>
  <c r="AB1721" i="1" a="1"/>
  <c r="AS1721" i="1" s="1"/>
  <c r="AT1721" i="1" s="1" a="1"/>
  <c r="AK3827" i="1" a="1"/>
  <c r="AK3309" i="1" a="1"/>
  <c r="AK2695" i="1" a="1"/>
  <c r="AB567" i="1" a="1"/>
  <c r="AS567" i="1" s="1"/>
  <c r="AT567" i="1" s="1" a="1"/>
  <c r="AK3299" i="1" a="1"/>
  <c r="AK2781" i="1" a="1"/>
  <c r="AK1959" i="1" a="1"/>
  <c r="AB2383" i="1" a="1"/>
  <c r="AS2383" i="1" s="1"/>
  <c r="AT2383" i="1" s="1" a="1"/>
  <c r="AK2771" i="1" a="1"/>
  <c r="AK2157" i="1" a="1"/>
  <c r="AK1287" i="1" a="1"/>
  <c r="AK1908" i="1" a="1"/>
  <c r="AK2115" i="1" a="1"/>
  <c r="AK1453" i="1" a="1"/>
  <c r="AK759" i="1" a="1"/>
  <c r="AB100" i="1" a="1"/>
  <c r="AS100" i="1" s="1"/>
  <c r="AT100" i="1" s="1" a="1"/>
  <c r="AB619" i="1" a="1"/>
  <c r="AS619" i="1" s="1"/>
  <c r="AT619" i="1" s="1" a="1"/>
  <c r="AB467" i="1" a="1"/>
  <c r="AS467" i="1" s="1"/>
  <c r="AT467" i="1" s="1" a="1"/>
  <c r="AK869" i="1" a="1"/>
  <c r="AK4030" i="1" a="1"/>
  <c r="AK2793" i="1" a="1"/>
  <c r="AK1550" i="1" a="1"/>
  <c r="AK2572" i="1" a="1"/>
  <c r="AK856" i="1" a="1"/>
  <c r="AK1449" i="1" a="1"/>
  <c r="AK3825" i="1" a="1"/>
  <c r="AK133" i="1" a="1"/>
  <c r="AB1958" i="1" a="1"/>
  <c r="AS1958" i="1" s="1"/>
  <c r="AT1958" i="1" s="1" a="1"/>
  <c r="AB627" i="1" a="1"/>
  <c r="AS627" i="1" s="1"/>
  <c r="AT627" i="1" s="1" a="1"/>
  <c r="AB273" i="1" a="1"/>
  <c r="AS273" i="1" s="1"/>
  <c r="AT273" i="1" s="1" a="1"/>
  <c r="AB2438" i="1" a="1"/>
  <c r="AS2438" i="1" s="1"/>
  <c r="AT2438" i="1" s="1" a="1"/>
  <c r="AB3268" i="1" a="1"/>
  <c r="AS3268" i="1" s="1"/>
  <c r="AT3268" i="1" s="1" a="1"/>
  <c r="AB4270" i="1" a="1"/>
  <c r="AS4270" i="1" s="1"/>
  <c r="AT4270" i="1" s="1" a="1"/>
  <c r="AB2282" i="1" a="1"/>
  <c r="AS2282" i="1" s="1"/>
  <c r="AT2282" i="1" s="1" a="1"/>
  <c r="AB2374" i="1" a="1"/>
  <c r="AS2374" i="1" s="1"/>
  <c r="AT2374" i="1" s="1" a="1"/>
  <c r="AB4233" i="1" a="1"/>
  <c r="AS4233" i="1" s="1"/>
  <c r="AT4233" i="1" s="1" a="1"/>
  <c r="AB1390" i="1" a="1"/>
  <c r="AS1390" i="1" s="1"/>
  <c r="AT1390" i="1" s="1" a="1"/>
  <c r="AB1589" i="1" a="1"/>
  <c r="AS1589" i="1" s="1"/>
  <c r="AT1589" i="1" s="1" a="1"/>
  <c r="AB4190" i="1" a="1"/>
  <c r="AS4190" i="1" s="1"/>
  <c r="AT4190" i="1" s="1" a="1"/>
  <c r="AB2132" i="1" a="1"/>
  <c r="AS2132" i="1" s="1"/>
  <c r="AT2132" i="1" s="1" a="1"/>
  <c r="AB4140" i="1" a="1"/>
  <c r="AS4140" i="1" s="1"/>
  <c r="AT4140" i="1" s="1" a="1"/>
  <c r="AB3249" i="1" a="1"/>
  <c r="AS3249" i="1" s="1"/>
  <c r="AT3249" i="1" s="1" a="1"/>
  <c r="AB4152" i="1" a="1"/>
  <c r="AS4152" i="1" s="1"/>
  <c r="AT4152" i="1" s="1" a="1"/>
  <c r="AB275" i="1" a="1"/>
  <c r="AS275" i="1" s="1"/>
  <c r="AT275" i="1" s="1" a="1"/>
  <c r="AB3911" i="1" a="1"/>
  <c r="AS3911" i="1" s="1"/>
  <c r="AT3911" i="1" s="1" a="1"/>
  <c r="AB1531" i="1" a="1"/>
  <c r="AS1531" i="1" s="1"/>
  <c r="AT1531" i="1" s="1" a="1"/>
  <c r="AB4092" i="1" a="1"/>
  <c r="AS4092" i="1" s="1"/>
  <c r="AT4092" i="1" s="1" a="1"/>
  <c r="AB2068" i="1" a="1"/>
  <c r="AS2068" i="1" s="1"/>
  <c r="AT2068" i="1" s="1" a="1"/>
  <c r="AB992" i="1" a="1"/>
  <c r="AS992" i="1" s="1"/>
  <c r="AT992" i="1" s="1" a="1"/>
  <c r="AB2842" i="1" a="1"/>
  <c r="AS2842" i="1" s="1"/>
  <c r="AT2842" i="1" s="1" a="1"/>
  <c r="AB264" i="1" a="1"/>
  <c r="AS264" i="1" s="1"/>
  <c r="AT264" i="1" s="1" a="1"/>
  <c r="AB2190" i="1" a="1"/>
  <c r="AS2190" i="1" s="1"/>
  <c r="AT2190" i="1" s="1" a="1"/>
  <c r="AB460" i="1" a="1"/>
  <c r="AS460" i="1" s="1"/>
  <c r="AT460" i="1" s="1" a="1"/>
  <c r="AB3830" i="1" a="1"/>
  <c r="AS3830" i="1" s="1"/>
  <c r="AT3830" i="1" s="1" a="1"/>
  <c r="AB1143" i="1" a="1"/>
  <c r="AS1143" i="1" s="1"/>
  <c r="AT1143" i="1" s="1" a="1"/>
  <c r="AB3995" i="1" a="1"/>
  <c r="AS3995" i="1" s="1"/>
  <c r="AT3995" i="1" s="1" a="1"/>
  <c r="AB2387" i="1" a="1"/>
  <c r="AS2387" i="1" s="1"/>
  <c r="AT2387" i="1" s="1" a="1"/>
  <c r="AB1949" i="1" a="1"/>
  <c r="AS1949" i="1" s="1"/>
  <c r="AT1949" i="1" s="1" a="1"/>
  <c r="AK2113" i="1" a="1"/>
  <c r="AK1095" i="1" a="1"/>
  <c r="AK804" i="1" a="1"/>
  <c r="AK3864" i="1" a="1"/>
  <c r="AK1686" i="1" a="1"/>
  <c r="AK2531" i="1" a="1"/>
  <c r="AK1837" i="1" a="1"/>
  <c r="AK1063" i="1" a="1"/>
  <c r="AK2402" i="1" a="1"/>
  <c r="AK4130" i="1" a="1"/>
  <c r="AK1213" i="1" a="1"/>
  <c r="AK535" i="1" a="1"/>
  <c r="AK1855" i="1" a="1"/>
  <c r="AK3602" i="1" a="1"/>
  <c r="AK685" i="1" a="1"/>
  <c r="AK418" i="1" a="1"/>
  <c r="AK1643" i="1" a="1"/>
  <c r="AK3074" i="1" a="1"/>
  <c r="AK3996" i="1" a="1"/>
  <c r="AK118" i="1" a="1"/>
  <c r="AK1869" i="1" a="1"/>
  <c r="AK3697" i="1" a="1"/>
  <c r="AK2396" i="1" a="1"/>
  <c r="AK5" i="1" a="1"/>
  <c r="AB2741" i="1" a="1"/>
  <c r="AS2741" i="1" s="1"/>
  <c r="AT2741" i="1" s="1" a="1"/>
  <c r="AB3786" i="1" a="1"/>
  <c r="AS3786" i="1" s="1"/>
  <c r="AT3786" i="1" s="1" a="1"/>
  <c r="AB1850" i="1" a="1"/>
  <c r="AS1850" i="1" s="1"/>
  <c r="AT1850" i="1" s="1" a="1"/>
  <c r="AK596" i="1" a="1"/>
  <c r="AK3885" i="1" a="1"/>
  <c r="AK3271" i="1" a="1"/>
  <c r="AB1818" i="1" a="1"/>
  <c r="AS1818" i="1" s="1"/>
  <c r="AT1818" i="1" s="1" a="1"/>
  <c r="AK580" i="1" a="1"/>
  <c r="AK3869" i="1" a="1"/>
  <c r="AK3255" i="1" a="1"/>
  <c r="AB1786" i="1" a="1"/>
  <c r="AS1786" i="1" s="1"/>
  <c r="AT1786" i="1" s="1" a="1"/>
  <c r="AK564" i="1" a="1"/>
  <c r="AK3853" i="1" a="1"/>
  <c r="AK3239" i="1" a="1"/>
  <c r="AB1753" i="1" a="1"/>
  <c r="AS1753" i="1" s="1"/>
  <c r="AT1753" i="1" s="1" a="1"/>
  <c r="AK3843" i="1" a="1"/>
  <c r="AK3325" i="1" a="1"/>
  <c r="AK2711" i="1" a="1"/>
  <c r="AB599" i="1" a="1"/>
  <c r="AS599" i="1" s="1"/>
  <c r="AT599" i="1" s="1" a="1"/>
  <c r="AK3315" i="1" a="1"/>
  <c r="AK2797" i="1" a="1"/>
  <c r="AK1975" i="1" a="1"/>
  <c r="AB2735" i="1" a="1"/>
  <c r="AS2735" i="1" s="1"/>
  <c r="AT2735" i="1" s="1" a="1"/>
  <c r="AK2787" i="1" a="1"/>
  <c r="AK2173" i="1" a="1"/>
  <c r="AK1303" i="1" a="1"/>
  <c r="AK2052" i="1" a="1"/>
  <c r="AK2131" i="1" a="1"/>
  <c r="AK1469" i="1" a="1"/>
  <c r="AK775" i="1" a="1"/>
  <c r="AK2384" i="1" a="1"/>
  <c r="AK3842" i="1" a="1"/>
  <c r="AK925" i="1" a="1"/>
  <c r="AK100" i="1" a="1"/>
  <c r="AB2353" i="1" a="1"/>
  <c r="AS2353" i="1" s="1"/>
  <c r="AT2353" i="1" s="1" a="1"/>
  <c r="AB3583" i="1" a="1"/>
  <c r="AS3583" i="1" s="1"/>
  <c r="AT3583" i="1" s="1" a="1"/>
  <c r="AB1002" i="1" a="1"/>
  <c r="AS1002" i="1" s="1"/>
  <c r="AT1002" i="1" s="1" a="1"/>
  <c r="AK4196" i="1" a="1"/>
  <c r="AK3518" i="1" a="1"/>
  <c r="AK2201" i="1" a="1"/>
  <c r="AK4262" i="1" a="1"/>
  <c r="AK1388" i="1" a="1"/>
  <c r="AK827" i="1" a="1"/>
  <c r="AK1072" i="1" a="1"/>
  <c r="AK2801" i="1" a="1"/>
  <c r="AK164" i="1" a="1"/>
  <c r="AB1349" i="1" a="1"/>
  <c r="AS1349" i="1" s="1"/>
  <c r="AT1349" i="1" s="1" a="1"/>
  <c r="AB432" i="1" a="1"/>
  <c r="AS432" i="1" s="1"/>
  <c r="AT432" i="1" s="1" a="1"/>
  <c r="AB400" i="1" a="1"/>
  <c r="AS400" i="1" s="1"/>
  <c r="AT400" i="1" s="1" a="1"/>
  <c r="AB2244" i="1" a="1"/>
  <c r="AS2244" i="1" s="1"/>
  <c r="AT2244" i="1" s="1" a="1"/>
  <c r="AB3538" i="1" a="1"/>
  <c r="AS3538" i="1" s="1"/>
  <c r="AT3538" i="1" s="1" a="1"/>
  <c r="AB3758" i="1" a="1"/>
  <c r="AS3758" i="1" s="1"/>
  <c r="AT3758" i="1" s="1" a="1"/>
  <c r="AB1486" i="1" a="1"/>
  <c r="AS1486" i="1" s="1"/>
  <c r="AT1486" i="1" s="1" a="1"/>
  <c r="AB1670" i="1" a="1"/>
  <c r="AS1670" i="1" s="1"/>
  <c r="AT1670" i="1" s="1" a="1"/>
  <c r="AB4216" i="1" a="1"/>
  <c r="AS4216" i="1" s="1"/>
  <c r="AT4216" i="1" s="1" a="1"/>
  <c r="AB1869" i="1" a="1"/>
  <c r="AS1869" i="1" s="1"/>
  <c r="AT1869" i="1" s="1" a="1"/>
  <c r="AB3467" i="1" a="1"/>
  <c r="AS3467" i="1" s="1"/>
  <c r="AT3467" i="1" s="1" a="1"/>
  <c r="AB3678" i="1" a="1"/>
  <c r="AS3678" i="1" s="1"/>
  <c r="AT3678" i="1" s="1" a="1"/>
  <c r="AB1186" i="1" a="1"/>
  <c r="AS1186" i="1" s="1"/>
  <c r="AT1186" i="1" s="1" a="1"/>
  <c r="AB2604" i="1" a="1"/>
  <c r="AS2604" i="1" s="1"/>
  <c r="AT2604" i="1" s="1" a="1"/>
  <c r="AB2704" i="1" a="1"/>
  <c r="AS2704" i="1" s="1"/>
  <c r="AT2704" i="1" s="1" a="1"/>
  <c r="AB2903" i="1" a="1"/>
  <c r="AS2903" i="1" s="1"/>
  <c r="AT2903" i="1" s="1" a="1"/>
  <c r="AB2170" i="1" a="1"/>
  <c r="AS2170" i="1" s="1"/>
  <c r="AT2170" i="1" s="1" a="1"/>
  <c r="AB2887" i="1" a="1"/>
  <c r="AS2887" i="1" s="1"/>
  <c r="AT2887" i="1" s="1" a="1"/>
  <c r="AB1271" i="1" a="1"/>
  <c r="AS1271" i="1" s="1"/>
  <c r="AT1271" i="1" s="1" a="1"/>
  <c r="AB3580" i="1" a="1"/>
  <c r="AS3580" i="1" s="1"/>
  <c r="AT3580" i="1" s="1" a="1"/>
  <c r="AB1058" i="1" a="1"/>
  <c r="AS1058" i="1" s="1"/>
  <c r="AT1058" i="1" s="1" a="1"/>
  <c r="AB1727" i="1" a="1"/>
  <c r="AS1727" i="1" s="1"/>
  <c r="AT1727" i="1" s="1" a="1"/>
  <c r="AB2185" i="1" a="1"/>
  <c r="AS2185" i="1" s="1"/>
  <c r="AT2185" i="1" s="1" a="1"/>
  <c r="AB1126" i="1" a="1"/>
  <c r="AS1126" i="1" s="1"/>
  <c r="AT1126" i="1" s="1" a="1"/>
  <c r="AB1302" i="1" a="1"/>
  <c r="AS1302" i="1" s="1"/>
  <c r="AT1302" i="1" s="1" a="1"/>
  <c r="AB171" i="1" a="1"/>
  <c r="AS171" i="1" s="1"/>
  <c r="AT171" i="1" s="1" a="1"/>
  <c r="AB3589" i="1" a="1"/>
  <c r="AS3589" i="1" s="1"/>
  <c r="AT3589" i="1" s="1" a="1"/>
  <c r="AB436" i="1" a="1"/>
  <c r="AS436" i="1" s="1"/>
  <c r="AT436" i="1" s="1" a="1"/>
  <c r="AB4282" i="1" a="1"/>
  <c r="AS4282" i="1" s="1"/>
  <c r="AT4282" i="1" s="1" a="1"/>
  <c r="AB1696" i="1" a="1"/>
  <c r="AS1696" i="1" s="1"/>
  <c r="AT1696" i="1" s="1" a="1"/>
  <c r="AB925" i="1" a="1"/>
  <c r="AS925" i="1" s="1"/>
  <c r="AT925" i="1" s="1" a="1"/>
  <c r="AK3824" i="1" a="1"/>
  <c r="AK198" i="1" a="1"/>
  <c r="AK4099" i="1" a="1"/>
  <c r="AK3352" i="1" a="1"/>
  <c r="AK2418" i="1" a="1"/>
  <c r="AK4146" i="1" a="1"/>
  <c r="AK1229" i="1" a="1"/>
  <c r="AK551" i="1" a="1"/>
  <c r="AK1935" i="1" a="1"/>
  <c r="AK3618" i="1" a="1"/>
  <c r="AK701" i="1" a="1"/>
  <c r="AK35" i="1" a="1"/>
  <c r="AK1659" i="1" a="1"/>
  <c r="AK3090" i="1" a="1"/>
  <c r="AK4012" i="1" a="1"/>
  <c r="AK134" i="1" a="1"/>
  <c r="AK1861" i="1" a="1"/>
  <c r="AK2562" i="1" a="1"/>
  <c r="AK3484" i="1" a="1"/>
  <c r="AK633" i="1" a="1"/>
  <c r="AK2008" i="1" a="1"/>
  <c r="AK3185" i="1" a="1"/>
  <c r="AK1788" i="1" a="1"/>
  <c r="AK178" i="1" a="1"/>
  <c r="AB1299" i="1" a="1"/>
  <c r="AS1299" i="1" s="1"/>
  <c r="AT1299" i="1" s="1" a="1"/>
  <c r="AB4068" i="1" a="1"/>
  <c r="AS4068" i="1" s="1"/>
  <c r="AT4068" i="1" s="1" a="1"/>
  <c r="AB1849" i="1" a="1"/>
  <c r="AS1849" i="1" s="1"/>
  <c r="AT1849" i="1" s="1" a="1"/>
  <c r="AK3891" i="1" a="1"/>
  <c r="AK3373" i="1" a="1"/>
  <c r="AK2759" i="1" a="1"/>
  <c r="AB1817" i="1" a="1"/>
  <c r="AS1817" i="1" s="1"/>
  <c r="AT1817" i="1" s="1" a="1"/>
  <c r="AK3875" i="1" a="1"/>
  <c r="AK3357" i="1" a="1"/>
  <c r="AK2743" i="1" a="1"/>
  <c r="AB1785" i="1" a="1"/>
  <c r="AS1785" i="1" s="1"/>
  <c r="AT1785" i="1" s="1" a="1"/>
  <c r="AK3859" i="1" a="1"/>
  <c r="AK3341" i="1" a="1"/>
  <c r="AK2727" i="1" a="1"/>
  <c r="AB631" i="1" a="1"/>
  <c r="AS631" i="1" s="1"/>
  <c r="AT631" i="1" s="1" a="1"/>
  <c r="AK3331" i="1" a="1"/>
  <c r="AK2813" i="1" a="1"/>
  <c r="AK2007" i="1" a="1"/>
  <c r="AB3055" i="1" a="1"/>
  <c r="AS3055" i="1" s="1"/>
  <c r="AT3055" i="1" s="1" a="1"/>
  <c r="AK2803" i="1" a="1"/>
  <c r="AK2189" i="1" a="1"/>
  <c r="AK1319" i="1" a="1"/>
  <c r="AK2164" i="1" a="1"/>
  <c r="AK2163" i="1" a="1"/>
  <c r="AK1485" i="1" a="1"/>
  <c r="AK791" i="1" a="1"/>
  <c r="AK2464" i="1" a="1"/>
  <c r="AK3858" i="1" a="1"/>
  <c r="AK941" i="1" a="1"/>
  <c r="AK228" i="1" a="1"/>
  <c r="AK2524" i="1" a="1"/>
  <c r="AK3330" i="1" a="1"/>
  <c r="AK4252" i="1" a="1"/>
  <c r="AK374" i="1" a="1"/>
  <c r="AB1628" i="1" a="1"/>
  <c r="AS1628" i="1" s="1"/>
  <c r="AT1628" i="1" s="1" a="1"/>
  <c r="AB2289" i="1" a="1"/>
  <c r="AS2289" i="1" s="1"/>
  <c r="AT2289" i="1" s="1" a="1"/>
  <c r="AB705" i="1" a="1"/>
  <c r="AS705" i="1" s="1"/>
  <c r="AT705" i="1" s="1" a="1"/>
  <c r="AK3684" i="1" a="1"/>
  <c r="AK3006" i="1" a="1"/>
  <c r="AK3896" i="1" a="1"/>
  <c r="AK3238" i="1" a="1"/>
  <c r="AK4171" i="1" a="1"/>
  <c r="AK508" i="1" a="1"/>
  <c r="AK666" i="1" a="1"/>
  <c r="AK3856" i="1" a="1"/>
  <c r="AK1187" i="1" a="1"/>
  <c r="AB1710" i="1" a="1"/>
  <c r="AS1710" i="1" s="1"/>
  <c r="AT1710" i="1" s="1" a="1"/>
  <c r="AB1069" i="1" a="1"/>
  <c r="AS1069" i="1" s="1"/>
  <c r="AT1069" i="1" s="1" a="1"/>
  <c r="AB1647" i="1" a="1"/>
  <c r="AS1647" i="1" s="1"/>
  <c r="AT1647" i="1" s="1" a="1"/>
  <c r="AB1410" i="1" a="1"/>
  <c r="AS1410" i="1" s="1"/>
  <c r="AT1410" i="1" s="1" a="1"/>
  <c r="AB3825" i="1" a="1"/>
  <c r="AS3825" i="1" s="1"/>
  <c r="AT3825" i="1" s="1" a="1"/>
  <c r="AB3229" i="1" a="1"/>
  <c r="AS3229" i="1" s="1"/>
  <c r="AT3229" i="1" s="1" a="1"/>
  <c r="AB1965" i="1" a="1"/>
  <c r="AS1965" i="1" s="1"/>
  <c r="AT1965" i="1" s="1" a="1"/>
  <c r="AB1061" i="1" a="1"/>
  <c r="AS1061" i="1" s="1"/>
  <c r="AT1061" i="1" s="1" a="1"/>
  <c r="AB3704" i="1" a="1"/>
  <c r="AS3704" i="1" s="1"/>
  <c r="AT3704" i="1" s="1" a="1"/>
  <c r="AB845" i="1" a="1"/>
  <c r="AS845" i="1" s="1"/>
  <c r="AT845" i="1" s="1" a="1"/>
  <c r="AB3450" i="1" a="1"/>
  <c r="AS3450" i="1" s="1"/>
  <c r="AT3450" i="1" s="1" a="1"/>
  <c r="AB3166" i="1" a="1"/>
  <c r="AS3166" i="1" s="1"/>
  <c r="AT3166" i="1" s="1" a="1"/>
  <c r="AB3043" i="1" a="1"/>
  <c r="AS3043" i="1" s="1"/>
  <c r="AT3043" i="1" s="1" a="1"/>
  <c r="AB4123" i="1" a="1"/>
  <c r="AS4123" i="1" s="1"/>
  <c r="AT4123" i="1" s="1" a="1"/>
  <c r="AB1335" i="1" a="1"/>
  <c r="AS1335" i="1" s="1"/>
  <c r="AT1335" i="1" s="1" a="1"/>
  <c r="AB2391" i="1" a="1"/>
  <c r="AS2391" i="1" s="1"/>
  <c r="AT2391" i="1" s="1" a="1"/>
  <c r="AB1262" i="1" a="1"/>
  <c r="AS1262" i="1" s="1"/>
  <c r="AT1262" i="1" s="1" a="1"/>
  <c r="AB2375" i="1" a="1"/>
  <c r="AS2375" i="1" s="1"/>
  <c r="AT2375" i="1" s="1" a="1"/>
  <c r="AB246" i="1" a="1"/>
  <c r="AS246" i="1" s="1"/>
  <c r="AT246" i="1" s="1" a="1"/>
  <c r="AB2556" i="1" a="1"/>
  <c r="AS2556" i="1" s="1"/>
  <c r="AT2556" i="1" s="1" a="1"/>
  <c r="AB3491" i="1" a="1"/>
  <c r="AS3491" i="1" s="1"/>
  <c r="AT3491" i="1" s="1" a="1"/>
  <c r="AB3086" i="1" a="1"/>
  <c r="AS3086" i="1" s="1"/>
  <c r="AT3086" i="1" s="1" a="1"/>
  <c r="AB1292" i="1" a="1"/>
  <c r="AS1292" i="1" s="1"/>
  <c r="AT1292" i="1" s="1" a="1"/>
  <c r="AB102" i="1" a="1"/>
  <c r="AS102" i="1" s="1"/>
  <c r="AT102" i="1" s="1" a="1"/>
  <c r="AB1365" i="1" a="1"/>
  <c r="AS1365" i="1" s="1"/>
  <c r="AT1365" i="1" s="1" a="1"/>
  <c r="AB2392" i="1" a="1"/>
  <c r="AS2392" i="1" s="1"/>
  <c r="AT2392" i="1" s="1" a="1"/>
  <c r="AB3077" i="1" a="1"/>
  <c r="AS3077" i="1" s="1"/>
  <c r="AT3077" i="1" s="1" a="1"/>
  <c r="AB2207" i="1" a="1"/>
  <c r="AS2207" i="1" s="1"/>
  <c r="AT2207" i="1" s="1" a="1"/>
  <c r="AB4057" i="1" a="1"/>
  <c r="AS4057" i="1" s="1"/>
  <c r="AT4057" i="1" s="1" a="1"/>
  <c r="AB3058" i="1" a="1"/>
  <c r="AS3058" i="1" s="1"/>
  <c r="AT3058" i="1" s="1" a="1"/>
  <c r="AB618" i="1" a="1"/>
  <c r="AS618" i="1" s="1"/>
  <c r="AT618" i="1" s="1" a="1"/>
  <c r="AK3312" i="1" a="1"/>
  <c r="AK466" i="1" a="1"/>
  <c r="AK3587" i="1" a="1"/>
  <c r="AK2296" i="1" a="1"/>
  <c r="AK1983" i="1" a="1"/>
  <c r="AK3634" i="1" a="1"/>
  <c r="AK717" i="1" a="1"/>
  <c r="AK115" i="1" a="1"/>
  <c r="AK1691" i="1" a="1"/>
  <c r="AK3106" i="1" a="1"/>
  <c r="AK4028" i="1" a="1"/>
  <c r="AK150" i="1" a="1"/>
  <c r="AK1893" i="1" a="1"/>
  <c r="AK2578" i="1" a="1"/>
  <c r="AK3500" i="1" a="1"/>
  <c r="AK17" i="1" a="1"/>
  <c r="AK2385" i="1" a="1"/>
  <c r="AK4225" i="1" a="1"/>
  <c r="AK2972" i="1" a="1"/>
  <c r="AK1016" i="1" a="1"/>
  <c r="AK4118" i="1" a="1"/>
  <c r="AK2657" i="1" a="1"/>
  <c r="AK1244" i="1" a="1"/>
  <c r="AK1416" i="1" a="1"/>
  <c r="AB3414" i="1" a="1"/>
  <c r="AS3414" i="1" s="1"/>
  <c r="AT3414" i="1" s="1" a="1"/>
  <c r="AB1490" i="1" a="1"/>
  <c r="AS1490" i="1" s="1"/>
  <c r="AT1490" i="1" s="1" a="1"/>
  <c r="AB727" i="1" a="1"/>
  <c r="AS727" i="1" s="1"/>
  <c r="AT727" i="1" s="1" a="1"/>
  <c r="AK3379" i="1" a="1"/>
  <c r="AK2861" i="1" a="1"/>
  <c r="AK2119" i="1" a="1"/>
  <c r="AB695" i="1" a="1"/>
  <c r="AS695" i="1" s="1"/>
  <c r="AT695" i="1" s="1" a="1"/>
  <c r="AK3363" i="1" a="1"/>
  <c r="AK2845" i="1" a="1"/>
  <c r="AK2071" i="1" a="1"/>
  <c r="AB663" i="1" a="1"/>
  <c r="AS663" i="1" s="1"/>
  <c r="AT663" i="1" s="1" a="1"/>
  <c r="AK3347" i="1" a="1"/>
  <c r="AK2829" i="1" a="1"/>
  <c r="AK2055" i="1" a="1"/>
  <c r="AB3327" i="1" a="1"/>
  <c r="AS3327" i="1" s="1"/>
  <c r="AT3327" i="1" s="1" a="1"/>
  <c r="AK2819" i="1" a="1"/>
  <c r="AK2205" i="1" a="1"/>
  <c r="AK1335" i="1" a="1"/>
  <c r="AK2308" i="1" a="1"/>
  <c r="AK2179" i="1" a="1"/>
  <c r="AK1501" i="1" a="1"/>
  <c r="AK807" i="1" a="1"/>
  <c r="AK2784" i="1" a="1"/>
  <c r="AK3874" i="1" a="1"/>
  <c r="AK957" i="1" a="1"/>
  <c r="AK279" i="1" a="1"/>
  <c r="AK2652" i="1" a="1"/>
  <c r="AK3346" i="1" a="1"/>
  <c r="AK4268" i="1" a="1"/>
  <c r="AK390" i="1" a="1"/>
  <c r="AK2103" i="1" a="1"/>
  <c r="AK2818" i="1" a="1"/>
  <c r="AK3740" i="1" a="1"/>
  <c r="AK819" i="1" a="1"/>
  <c r="AB604" i="1" a="1"/>
  <c r="AS604" i="1" s="1"/>
  <c r="AT604" i="1" s="1" a="1"/>
  <c r="AB1500" i="1" a="1"/>
  <c r="AS1500" i="1" s="1"/>
  <c r="AT1500" i="1" s="1" a="1"/>
  <c r="AB2225" i="1" a="1"/>
  <c r="AS2225" i="1" s="1"/>
  <c r="AT2225" i="1" s="1" a="1"/>
  <c r="AK3172" i="1" a="1"/>
  <c r="AK2494" i="1" a="1"/>
  <c r="AK3384" i="1" a="1"/>
  <c r="AK1990" i="1" a="1"/>
  <c r="AK3147" i="1" a="1"/>
  <c r="AK314" i="1" a="1"/>
  <c r="AK265" i="1" a="1"/>
  <c r="AK2832" i="1" a="1"/>
  <c r="AK1346" i="1" a="1"/>
  <c r="AB494" i="1" a="1"/>
  <c r="AS494" i="1" s="1"/>
  <c r="AT494" i="1" s="1" a="1"/>
  <c r="AB940" i="1" a="1"/>
  <c r="AS940" i="1" s="1"/>
  <c r="AT940" i="1" s="1" a="1"/>
  <c r="AB908" i="1" a="1"/>
  <c r="AS908" i="1" s="1"/>
  <c r="AT908" i="1" s="1" a="1"/>
  <c r="AB3344" i="1" a="1"/>
  <c r="AS3344" i="1" s="1"/>
  <c r="AT3344" i="1" s="1" a="1"/>
  <c r="AB1300" i="1" a="1"/>
  <c r="AS1300" i="1" s="1"/>
  <c r="AT1300" i="1" s="1" a="1"/>
  <c r="AB2717" i="1" a="1"/>
  <c r="AS2717" i="1" s="1"/>
  <c r="AT2717" i="1" s="1" a="1"/>
  <c r="AB715" i="1" a="1"/>
  <c r="AS715" i="1" s="1"/>
  <c r="AT715" i="1" s="1" a="1"/>
  <c r="AB1636" i="1" a="1"/>
  <c r="AS1636" i="1" s="1"/>
  <c r="AT1636" i="1" s="1" a="1"/>
  <c r="AB3733" i="1" a="1"/>
  <c r="AS3733" i="1" s="1"/>
  <c r="AT3733" i="1" s="1" a="1"/>
  <c r="AB716" i="1" a="1"/>
  <c r="AS716" i="1" s="1"/>
  <c r="AT716" i="1" s="1" a="1"/>
  <c r="AB2938" i="1" a="1"/>
  <c r="AS2938" i="1" s="1"/>
  <c r="AT2938" i="1" s="1" a="1"/>
  <c r="AB2654" i="1" a="1"/>
  <c r="AS2654" i="1" s="1"/>
  <c r="AT2654" i="1" s="1" a="1"/>
  <c r="AB3202" i="1" a="1"/>
  <c r="AS3202" i="1" s="1"/>
  <c r="AT3202" i="1" s="1" a="1"/>
  <c r="AB3673" i="1" a="1"/>
  <c r="AS3673" i="1" s="1"/>
  <c r="AT3673" i="1" s="1" a="1"/>
  <c r="AB628" i="1" a="1"/>
  <c r="AS628" i="1" s="1"/>
  <c r="AT628" i="1" s="1" a="1"/>
  <c r="AB3652" i="1" a="1"/>
  <c r="AS3652" i="1" s="1"/>
  <c r="AT3652" i="1" s="1" a="1"/>
  <c r="AB717" i="1" a="1"/>
  <c r="AS717" i="1" s="1"/>
  <c r="AT717" i="1" s="1" a="1"/>
  <c r="AB3894" i="1" a="1"/>
  <c r="AS3894" i="1" s="1"/>
  <c r="AT3894" i="1" s="1" a="1"/>
  <c r="AB1304" i="1" a="1"/>
  <c r="AS1304" i="1" s="1"/>
  <c r="AT1304" i="1" s="1" a="1"/>
  <c r="AB3850" i="1" a="1"/>
  <c r="AS3850" i="1" s="1"/>
  <c r="AT3850" i="1" s="1" a="1"/>
  <c r="AB2979" i="1" a="1"/>
  <c r="AS2979" i="1" s="1"/>
  <c r="AT2979" i="1" s="1" a="1"/>
  <c r="AB2574" i="1" a="1"/>
  <c r="AS2574" i="1" s="1"/>
  <c r="AT2574" i="1" s="1" a="1"/>
  <c r="AB2568" i="1" a="1"/>
  <c r="AS2568" i="1" s="1"/>
  <c r="AT2568" i="1" s="1" a="1"/>
  <c r="AB383" i="1" a="1"/>
  <c r="AS383" i="1" s="1"/>
  <c r="AT383" i="1" s="1" a="1"/>
  <c r="AB1940" i="1" a="1"/>
  <c r="AS1940" i="1" s="1"/>
  <c r="AT1940" i="1" s="1" a="1"/>
  <c r="AB1706" i="1" a="1"/>
  <c r="AS1706" i="1" s="1"/>
  <c r="AT1706" i="1" s="1" a="1"/>
  <c r="AB2565" i="1" a="1"/>
  <c r="AS2565" i="1" s="1"/>
  <c r="AT2565" i="1" s="1" a="1"/>
  <c r="AB115" i="1" a="1"/>
  <c r="AS115" i="1" s="1"/>
  <c r="AT115" i="1" s="1" a="1"/>
  <c r="AB2521" i="1" a="1"/>
  <c r="AS2521" i="1" s="1"/>
  <c r="AT2521" i="1" s="1" a="1"/>
  <c r="AB2546" i="1" a="1"/>
  <c r="AS2546" i="1" s="1"/>
  <c r="AT2546" i="1" s="1" a="1"/>
  <c r="AB225" i="1" a="1"/>
  <c r="AS225" i="1" s="1"/>
  <c r="AT225" i="1" s="1" a="1"/>
  <c r="AK2176" i="1" a="1"/>
  <c r="AK210" i="1" a="1"/>
  <c r="AK3075" i="1" a="1"/>
  <c r="AK3991" i="1" a="1"/>
  <c r="AK1787" i="1" a="1"/>
  <c r="AK3122" i="1" a="1"/>
  <c r="AK4044" i="1" a="1"/>
  <c r="AK166" i="1" a="1"/>
  <c r="AK2181" i="1" a="1"/>
  <c r="AK2594" i="1" a="1"/>
  <c r="AK3516" i="1" a="1"/>
  <c r="AK209" i="1" a="1"/>
  <c r="AK2449" i="1" a="1"/>
  <c r="AK4241" i="1" a="1"/>
  <c r="AK2988" i="1" a="1"/>
  <c r="AK1528" i="1" a="1"/>
  <c r="AK1885" i="1" a="1"/>
  <c r="AK3713" i="1" a="1"/>
  <c r="AK2412" i="1" a="1"/>
  <c r="AK21" i="1" a="1"/>
  <c r="AK3606" i="1" a="1"/>
  <c r="AK4240" i="1" a="1"/>
  <c r="AK716" i="1" a="1"/>
  <c r="AK1635" i="1" a="1"/>
  <c r="AB2817" i="1" a="1"/>
  <c r="AS2817" i="1" s="1"/>
  <c r="AT2817" i="1" s="1" a="1"/>
  <c r="AB2710" i="1" a="1"/>
  <c r="AS2710" i="1" s="1"/>
  <c r="AT2710" i="1" s="1" a="1"/>
  <c r="AB378" i="1" a="1"/>
  <c r="AS378" i="1" s="1"/>
  <c r="AT378" i="1" s="1" a="1"/>
  <c r="AK2867" i="1" a="1"/>
  <c r="AK2253" i="1" a="1"/>
  <c r="AK1383" i="1" a="1"/>
  <c r="AB825" i="1" a="1"/>
  <c r="AS825" i="1" s="1"/>
  <c r="AT825" i="1" s="1" a="1"/>
  <c r="AK2851" i="1" a="1"/>
  <c r="AK2237" i="1" a="1"/>
  <c r="AK1367" i="1" a="1"/>
  <c r="AB3599" i="1" a="1"/>
  <c r="AS3599" i="1" s="1"/>
  <c r="AT3599" i="1" s="1" a="1"/>
  <c r="AK2835" i="1" a="1"/>
  <c r="AK2221" i="1" a="1"/>
  <c r="AK1351" i="1" a="1"/>
  <c r="AK2436" i="1" a="1"/>
  <c r="AK2211" i="1" a="1"/>
  <c r="AK1517" i="1" a="1"/>
  <c r="AK823" i="1" a="1"/>
  <c r="AK81" i="1" a="1"/>
  <c r="AK3890" i="1" a="1"/>
  <c r="AK973" i="1" a="1"/>
  <c r="AK295" i="1" a="1"/>
  <c r="AK1341" i="1" a="1"/>
  <c r="AK3362" i="1" a="1"/>
  <c r="AK4284" i="1" a="1"/>
  <c r="AK406" i="1" a="1"/>
  <c r="AK2151" i="1" a="1"/>
  <c r="AK2834" i="1" a="1"/>
  <c r="AK3756" i="1" a="1"/>
  <c r="AK867" i="1" a="1"/>
  <c r="AK2195" i="1" a="1"/>
  <c r="AK2242" i="1" a="1"/>
  <c r="AK3228" i="1" a="1"/>
  <c r="AK515" i="1" a="1"/>
  <c r="AB4045" i="1" a="1"/>
  <c r="AS4045" i="1" s="1"/>
  <c r="AT4045" i="1" s="1" a="1"/>
  <c r="AB476" i="1" a="1"/>
  <c r="AS476" i="1" s="1"/>
  <c r="AT476" i="1" s="1" a="1"/>
  <c r="AB1372" i="1" a="1"/>
  <c r="AS1372" i="1" s="1"/>
  <c r="AT1372" i="1" s="1" a="1"/>
  <c r="AK2644" i="1" a="1"/>
  <c r="AK1934" i="1" a="1"/>
  <c r="AK2872" i="1" a="1"/>
  <c r="AK918" i="1" a="1"/>
  <c r="AK4234" i="1" a="1"/>
  <c r="AK1707" i="1" a="1"/>
  <c r="AK1435" i="1" a="1"/>
  <c r="AK3903" i="1" a="1"/>
  <c r="AK616" i="1" a="1"/>
  <c r="AB3854" i="1" a="1"/>
  <c r="AS3854" i="1" s="1"/>
  <c r="AT3854" i="1" s="1" a="1"/>
  <c r="AB707" i="1" a="1"/>
  <c r="AS707" i="1" s="1"/>
  <c r="AT707" i="1" s="1" a="1"/>
  <c r="AB779" i="1" a="1"/>
  <c r="AS779" i="1" s="1"/>
  <c r="AT779" i="1" s="1" a="1"/>
  <c r="AB367" i="1" a="1"/>
  <c r="AS367" i="1" s="1"/>
  <c r="AT367" i="1" s="1" a="1"/>
  <c r="AB977" i="1" a="1"/>
  <c r="AS977" i="1" s="1"/>
  <c r="AT977" i="1" s="1" a="1"/>
  <c r="AB3707" i="1" a="1"/>
  <c r="AS3707" i="1" s="1"/>
  <c r="AT3707" i="1" s="1" a="1"/>
  <c r="AB2056" i="1" a="1"/>
  <c r="AS2056" i="1" s="1"/>
  <c r="AT2056" i="1" s="1" a="1"/>
  <c r="AB2180" i="1" a="1"/>
  <c r="AS2180" i="1" s="1"/>
  <c r="AT2180" i="1" s="1" a="1"/>
  <c r="AB4228" i="1" a="1"/>
  <c r="AS4228" i="1" s="1"/>
  <c r="AT4228" i="1" s="1" a="1"/>
  <c r="AB1803" i="1" a="1"/>
  <c r="AS1803" i="1" s="1"/>
  <c r="AT1803" i="1" s="1" a="1"/>
  <c r="AB1607" i="1" a="1"/>
  <c r="AS1607" i="1" s="1"/>
  <c r="AT1607" i="1" s="1" a="1"/>
  <c r="AB4173" i="1" a="1"/>
  <c r="AS4173" i="1" s="1"/>
  <c r="AT4173" i="1" s="1" a="1"/>
  <c r="AB2690" i="1" a="1"/>
  <c r="AS2690" i="1" s="1"/>
  <c r="AT2690" i="1" s="1" a="1"/>
  <c r="AB2649" i="1" a="1"/>
  <c r="AS2649" i="1" s="1"/>
  <c r="AT2649" i="1" s="1" a="1"/>
  <c r="AB729" i="1" a="1"/>
  <c r="AS729" i="1" s="1"/>
  <c r="AT729" i="1" s="1" a="1"/>
  <c r="AB3140" i="1" a="1"/>
  <c r="AS3140" i="1" s="1"/>
  <c r="AT3140" i="1" s="1" a="1"/>
  <c r="AB588" i="1" a="1"/>
  <c r="AS588" i="1" s="1"/>
  <c r="AT588" i="1" s="1" a="1"/>
  <c r="AB3124" i="1" a="1"/>
  <c r="AS3124" i="1" s="1"/>
  <c r="AT3124" i="1" s="1" a="1"/>
  <c r="AB21" i="1" a="1"/>
  <c r="AS21" i="1" s="1"/>
  <c r="AT21" i="1" s="1" a="1"/>
  <c r="AB4137" i="1" a="1"/>
  <c r="AS4137" i="1" s="1"/>
  <c r="AT4137" i="1" s="1" a="1"/>
  <c r="AB2467" i="1" a="1"/>
  <c r="AS2467" i="1" s="1"/>
  <c r="AT2467" i="1" s="1" a="1"/>
  <c r="AB3581" i="1" a="1"/>
  <c r="AS3581" i="1" s="1"/>
  <c r="AT3581" i="1" s="1" a="1"/>
  <c r="AB1257" i="1" a="1"/>
  <c r="AS1257" i="1" s="1"/>
  <c r="AT1257" i="1" s="1" a="1"/>
  <c r="AB259" i="1" a="1"/>
  <c r="AS259" i="1" s="1"/>
  <c r="AT259" i="1" s="1" a="1"/>
  <c r="AB979" i="1" a="1"/>
  <c r="AS979" i="1" s="1"/>
  <c r="AT979" i="1" s="1" a="1"/>
  <c r="AB682" i="1" a="1"/>
  <c r="AS682" i="1" s="1"/>
  <c r="AT682" i="1" s="1" a="1"/>
  <c r="AB3842" i="1" a="1"/>
  <c r="AS3842" i="1" s="1"/>
  <c r="AT3842" i="1" s="1" a="1"/>
  <c r="AB2095" i="1" a="1"/>
  <c r="AS2095" i="1" s="1"/>
  <c r="AT2095" i="1" s="1" a="1"/>
  <c r="AB4040" i="1" a="1"/>
  <c r="AS4040" i="1" s="1"/>
  <c r="AT4040" i="1" s="1" a="1"/>
  <c r="AB3121" i="1" a="1"/>
  <c r="AS3121" i="1" s="1"/>
  <c r="AT3121" i="1" s="1" a="1"/>
  <c r="AB1340" i="1" a="1"/>
  <c r="AS1340" i="1" s="1"/>
  <c r="AT1340" i="1" s="1" a="1"/>
  <c r="AK3871" i="1" a="1"/>
  <c r="AK1779" i="1" a="1"/>
  <c r="AK4162" i="1" a="1"/>
  <c r="AK3479" i="1" a="1"/>
  <c r="AK2853" i="1" a="1"/>
  <c r="AK2610" i="1" a="1"/>
  <c r="AK3532" i="1" a="1"/>
  <c r="AK82" i="1" a="1"/>
  <c r="AK2513" i="1" a="1"/>
  <c r="AK4257" i="1" a="1"/>
  <c r="AK3004" i="1" a="1"/>
  <c r="AK217" i="1" a="1"/>
  <c r="AK1997" i="1" a="1"/>
  <c r="AK3729" i="1" a="1"/>
  <c r="AK2428" i="1" a="1"/>
  <c r="AK37" i="1" a="1"/>
  <c r="AK2056" i="1" a="1"/>
  <c r="AK3201" i="1" a="1"/>
  <c r="AK1804" i="1" a="1"/>
  <c r="AK370" i="1" a="1"/>
  <c r="AK3094" i="1" a="1"/>
  <c r="AK3728" i="1" a="1"/>
  <c r="AK4027" i="1" a="1"/>
  <c r="AK338" i="1" a="1"/>
  <c r="AB272" i="1" a="1"/>
  <c r="AS272" i="1" s="1"/>
  <c r="AT272" i="1" s="1" a="1"/>
  <c r="AB1371" i="1" a="1"/>
  <c r="AS1371" i="1" s="1"/>
  <c r="AT1371" i="1" s="1" a="1"/>
  <c r="AK1701" i="1" a="1"/>
  <c r="AK2259" i="1" a="1"/>
  <c r="AK1597" i="1" a="1"/>
  <c r="AK871" i="1" a="1"/>
  <c r="AK1685" i="1" a="1"/>
  <c r="AK2243" i="1" a="1"/>
  <c r="AK1565" i="1" a="1"/>
  <c r="AK855" i="1" a="1"/>
  <c r="AK1589" i="1" a="1"/>
  <c r="AK2227" i="1" a="1"/>
  <c r="AK1549" i="1" a="1"/>
  <c r="AK839" i="1" a="1"/>
  <c r="AK1537" i="1" a="1"/>
  <c r="AK3906" i="1" a="1"/>
  <c r="AK989" i="1" a="1"/>
  <c r="AK311" i="1" a="1"/>
  <c r="AK1533" i="1" a="1"/>
  <c r="AK3378" i="1" a="1"/>
  <c r="AK4300" i="1" a="1"/>
  <c r="AK422" i="1" a="1"/>
  <c r="AK2311" i="1" a="1"/>
  <c r="AK2850" i="1" a="1"/>
  <c r="AK3772" i="1" a="1"/>
  <c r="AK947" i="1" a="1"/>
  <c r="AK2323" i="1" a="1"/>
  <c r="AK2258" i="1" a="1"/>
  <c r="AK3244" i="1" a="1"/>
  <c r="AK595" i="1" a="1"/>
  <c r="AK2063" i="1" a="1"/>
  <c r="AK3969" i="1" a="1"/>
  <c r="AK2716" i="1" a="1"/>
  <c r="AK277" i="1" a="1"/>
  <c r="AB3544" i="1" a="1"/>
  <c r="AS3544" i="1" s="1"/>
  <c r="AT3544" i="1" s="1" a="1"/>
  <c r="AB3021" i="1" a="1"/>
  <c r="AS3021" i="1" s="1"/>
  <c r="AT3021" i="1" s="1" a="1"/>
  <c r="AB26" i="1" a="1"/>
  <c r="AS26" i="1" s="1"/>
  <c r="AT26" i="1" s="1" a="1"/>
  <c r="AK1940" i="1" a="1"/>
  <c r="AK1278" i="1" a="1"/>
  <c r="AK2328" i="1" a="1"/>
  <c r="AK3765" i="1" a="1"/>
  <c r="AK3210" i="1" a="1"/>
  <c r="AK1131" i="1" a="1"/>
  <c r="AK483" i="1" a="1"/>
  <c r="AK2879" i="1" a="1"/>
  <c r="AK1361" i="1" a="1"/>
  <c r="AB3342" i="1" a="1"/>
  <c r="AS3342" i="1" s="1"/>
  <c r="AT3342" i="1" s="1" a="1"/>
  <c r="AB865" i="1" a="1"/>
  <c r="AS865" i="1" s="1"/>
  <c r="AT865" i="1" s="1" a="1"/>
  <c r="AB295" i="1" a="1"/>
  <c r="AS295" i="1" s="1"/>
  <c r="AT295" i="1" s="1" a="1"/>
  <c r="AB594" i="1" a="1"/>
  <c r="AS594" i="1" s="1"/>
  <c r="AT594" i="1" s="1" a="1"/>
  <c r="AB3256" i="1" a="1"/>
  <c r="AS3256" i="1" s="1"/>
  <c r="AT3256" i="1" s="1" a="1"/>
  <c r="AB3257" i="1" a="1"/>
  <c r="AS3257" i="1" s="1"/>
  <c r="AT3257" i="1" s="1" a="1"/>
  <c r="AB698" i="1" a="1"/>
  <c r="AS698" i="1" s="1"/>
  <c r="AT698" i="1" s="1" a="1"/>
  <c r="AB3091" i="1" a="1"/>
  <c r="AS3091" i="1" s="1"/>
  <c r="AT3091" i="1" s="1" a="1"/>
  <c r="AB3716" i="1" a="1"/>
  <c r="AS3716" i="1" s="1"/>
  <c r="AT3716" i="1" s="1" a="1"/>
  <c r="AB938" i="1" a="1"/>
  <c r="AS938" i="1" s="1"/>
  <c r="AT938" i="1" s="1" a="1"/>
  <c r="AB2342" i="1" a="1"/>
  <c r="AS2342" i="1" s="1"/>
  <c r="AT2342" i="1" s="1" a="1"/>
  <c r="AB3661" i="1" a="1"/>
  <c r="AS3661" i="1" s="1"/>
  <c r="AT3661" i="1" s="1" a="1"/>
  <c r="AB3232" i="1" a="1"/>
  <c r="AS3232" i="1" s="1"/>
  <c r="AT3232" i="1" s="1" a="1"/>
  <c r="AB3431" i="1" a="1"/>
  <c r="AS3431" i="1" s="1"/>
  <c r="AT3431" i="1" s="1" a="1"/>
  <c r="AB1359" i="1" a="1"/>
  <c r="AS1359" i="1" s="1"/>
  <c r="AT1359" i="1" s="1" a="1"/>
  <c r="AB4147" i="1" a="1"/>
  <c r="AS4147" i="1" s="1"/>
  <c r="AT4147" i="1" s="1" a="1"/>
  <c r="AB331" i="1" a="1"/>
  <c r="AS331" i="1" s="1"/>
  <c r="AT331" i="1" s="1" a="1"/>
  <c r="AB2612" i="1" a="1"/>
  <c r="AS2612" i="1" s="1"/>
  <c r="AT2612" i="1" s="1" a="1"/>
  <c r="AB3167" i="1" a="1"/>
  <c r="AS3167" i="1" s="1"/>
  <c r="AT3167" i="1" s="1" a="1"/>
  <c r="AB4120" i="1" a="1"/>
  <c r="AS4120" i="1" s="1"/>
  <c r="AT4120" i="1" s="1" a="1"/>
  <c r="AB1856" i="1" a="1"/>
  <c r="AS1856" i="1" s="1"/>
  <c r="AT1856" i="1" s="1" a="1"/>
  <c r="AB3069" i="1" a="1"/>
  <c r="AS3069" i="1" s="1"/>
  <c r="AT3069" i="1" s="1" a="1"/>
  <c r="AB1608" i="1" a="1"/>
  <c r="AS1608" i="1" s="1"/>
  <c r="AT1608" i="1" s="1" a="1"/>
  <c r="AB1880" i="1" a="1"/>
  <c r="AS1880" i="1" s="1"/>
  <c r="AT1880" i="1" s="1" a="1"/>
  <c r="AB3355" i="1" a="1"/>
  <c r="AS3355" i="1" s="1"/>
  <c r="AT3355" i="1" s="1" a="1"/>
  <c r="AB2671" i="1" a="1"/>
  <c r="AS2671" i="1" s="1"/>
  <c r="AT2671" i="1" s="1" a="1"/>
  <c r="AB4129" i="1" a="1"/>
  <c r="AS4129" i="1" s="1"/>
  <c r="AT4129" i="1" s="1" a="1"/>
  <c r="AB817" i="1" a="1"/>
  <c r="AS817" i="1" s="1"/>
  <c r="AT817" i="1" s="1" a="1"/>
  <c r="AB2791" i="1" a="1"/>
  <c r="AS2791" i="1" s="1"/>
  <c r="AT2791" i="1" s="1" a="1"/>
  <c r="AB2609" i="1" a="1"/>
  <c r="AS2609" i="1" s="1"/>
  <c r="AT2609" i="1" s="1" a="1"/>
  <c r="AB1081" i="1" a="1"/>
  <c r="AS1081" i="1" s="1"/>
  <c r="AT1081" i="1" s="1" a="1"/>
  <c r="AK3359" i="1" a="1"/>
  <c r="AK1123" i="1" a="1"/>
  <c r="AK2626" i="1" a="1"/>
  <c r="AK2967" i="1" a="1"/>
  <c r="AK2529" i="1" a="1"/>
  <c r="AK4273" i="1" a="1"/>
  <c r="AK3020" i="1" a="1"/>
  <c r="AK473" i="1" a="1"/>
  <c r="AK2077" i="1" a="1"/>
  <c r="AK3745" i="1" a="1"/>
  <c r="AK2444" i="1" a="1"/>
  <c r="AK53" i="1" a="1"/>
  <c r="AK2168" i="1" a="1"/>
  <c r="AK3217" i="1" a="1"/>
  <c r="AK1820" i="1" a="1"/>
  <c r="AK376" i="1" a="1"/>
  <c r="AK4134" i="1" a="1"/>
  <c r="AK2673" i="1" a="1"/>
  <c r="AK1260" i="1" a="1"/>
  <c r="AK1720" i="1" a="1"/>
  <c r="AK2502" i="1" a="1"/>
  <c r="AK3216" i="1" a="1"/>
  <c r="AK3515" i="1" a="1"/>
  <c r="AK1826" i="1" a="1"/>
  <c r="AB473" i="1" a="1"/>
  <c r="AS473" i="1" s="1"/>
  <c r="AT473" i="1" s="1" a="1"/>
  <c r="AB975" i="1" a="1"/>
  <c r="AS975" i="1" s="1"/>
  <c r="AT975" i="1" s="1" a="1"/>
  <c r="AK1729" i="1" a="1"/>
  <c r="AK3954" i="1" a="1"/>
  <c r="AK1037" i="1" a="1"/>
  <c r="AK359" i="1" a="1"/>
  <c r="AK1649" i="1" a="1"/>
  <c r="AK3938" i="1" a="1"/>
  <c r="AK1021" i="1" a="1"/>
  <c r="AK343" i="1" a="1"/>
  <c r="AK1569" i="1" a="1"/>
  <c r="AK3922" i="1" a="1"/>
  <c r="AK1005" i="1" a="1"/>
  <c r="AK327" i="1" a="1"/>
  <c r="AK1693" i="1" a="1"/>
  <c r="AK3394" i="1" a="1"/>
  <c r="AK4316" i="1" a="1"/>
  <c r="AK438" i="1" a="1"/>
  <c r="AK2455" i="1" a="1"/>
  <c r="AK2866" i="1" a="1"/>
  <c r="AK3788" i="1" a="1"/>
  <c r="AK1059" i="1" a="1"/>
  <c r="AK2371" i="1" a="1"/>
  <c r="AK2274" i="1" a="1"/>
  <c r="AK3260" i="1" a="1"/>
  <c r="AK675" i="1" a="1"/>
  <c r="AK2303" i="1" a="1"/>
  <c r="AK3985" i="1" a="1"/>
  <c r="AK2732" i="1" a="1"/>
  <c r="AK293" i="1" a="1"/>
  <c r="AK1962" i="1" a="1"/>
  <c r="AK3457" i="1" a="1"/>
  <c r="AK2076" i="1" a="1"/>
  <c r="AK291" i="1" a="1"/>
  <c r="AB3826" i="1" a="1"/>
  <c r="AS3826" i="1" s="1"/>
  <c r="AT3826" i="1" s="1" a="1"/>
  <c r="AB3319" i="1" a="1"/>
  <c r="AS3319" i="1" s="1"/>
  <c r="AT3319" i="1" s="1" a="1"/>
  <c r="AB251" i="1" a="1"/>
  <c r="AS251" i="1" s="1"/>
  <c r="AT251" i="1" s="1" a="1"/>
  <c r="AK1348" i="1" a="1"/>
  <c r="AK766" i="1" a="1"/>
  <c r="AK4023" i="1" a="1"/>
  <c r="AK2725" i="1" a="1"/>
  <c r="AK2122" i="1" a="1"/>
  <c r="AK1994" i="1" a="1"/>
  <c r="AK1450" i="1" a="1"/>
  <c r="AK1615" i="1" a="1"/>
  <c r="AK849" i="1" a="1"/>
  <c r="AB2836" i="1" a="1"/>
  <c r="AS2836" i="1" s="1"/>
  <c r="AT2836" i="1" s="1" a="1"/>
  <c r="AB1408" i="1" a="1"/>
  <c r="AS1408" i="1" s="1"/>
  <c r="AT1408" i="1" s="1" a="1"/>
  <c r="AB220" i="1" a="1"/>
  <c r="AS220" i="1" s="1"/>
  <c r="AT220" i="1" s="1" a="1"/>
  <c r="AB29" i="1" a="1"/>
  <c r="AS29" i="1" s="1"/>
  <c r="AT29" i="1" s="1" a="1"/>
  <c r="AB1960" i="1" a="1"/>
  <c r="AS1960" i="1" s="1"/>
  <c r="AT1960" i="1" s="1" a="1"/>
  <c r="AB4022" i="1" a="1"/>
  <c r="AS4022" i="1" s="1"/>
  <c r="AT4022" i="1" s="1" a="1"/>
  <c r="AB2911" i="1" a="1"/>
  <c r="AS2911" i="1" s="1"/>
  <c r="AT2911" i="1" s="1" a="1"/>
  <c r="AB2579" i="1" a="1"/>
  <c r="AS2579" i="1" s="1"/>
  <c r="AT2579" i="1" s="1" a="1"/>
  <c r="AB3204" i="1" a="1"/>
  <c r="AS3204" i="1" s="1"/>
  <c r="AT3204" i="1" s="1" a="1"/>
  <c r="AB410" i="1" a="1"/>
  <c r="AS410" i="1" s="1"/>
  <c r="AT410" i="1" s="1" a="1"/>
  <c r="AB2021" i="1" a="1"/>
  <c r="AS2021" i="1" s="1"/>
  <c r="AT2021" i="1" s="1" a="1"/>
  <c r="AB2637" i="1" a="1"/>
  <c r="AS2637" i="1" s="1"/>
  <c r="AT2637" i="1" s="1" a="1"/>
  <c r="AB4079" i="1" a="1"/>
  <c r="AS4079" i="1" s="1"/>
  <c r="AT4079" i="1" s="1" a="1"/>
  <c r="AB2919" i="1" a="1"/>
  <c r="AS2919" i="1" s="1"/>
  <c r="AT2919" i="1" s="1" a="1"/>
  <c r="AB2186" i="1" a="1"/>
  <c r="AS2186" i="1" s="1"/>
  <c r="AT2186" i="1" s="1" a="1"/>
  <c r="AB3635" i="1" a="1"/>
  <c r="AS3635" i="1" s="1"/>
  <c r="AT3635" i="1" s="1" a="1"/>
  <c r="AB1675" i="1" a="1"/>
  <c r="AS1675" i="1" s="1"/>
  <c r="AT1675" i="1" s="1" a="1"/>
  <c r="AB3619" i="1" a="1"/>
  <c r="AS3619" i="1" s="1"/>
  <c r="AT3619" i="1" s="1" a="1"/>
  <c r="AB243" i="1" a="1"/>
  <c r="AS243" i="1" s="1"/>
  <c r="AT243" i="1" s="1" a="1"/>
  <c r="AB3608" i="1" a="1"/>
  <c r="AS3608" i="1" s="1"/>
  <c r="AT3608" i="1" s="1" a="1"/>
  <c r="AB2626" i="1" a="1"/>
  <c r="AS2626" i="1" s="1"/>
  <c r="AT2626" i="1" s="1" a="1"/>
  <c r="AB2557" i="1" a="1"/>
  <c r="AS2557" i="1" s="1"/>
  <c r="AT2557" i="1" s="1" a="1"/>
  <c r="AB1380" i="1" a="1"/>
  <c r="AS1380" i="1" s="1"/>
  <c r="AT1380" i="1" s="1" a="1"/>
  <c r="AB159" i="1" a="1"/>
  <c r="AS159" i="1" s="1"/>
  <c r="AT159" i="1" s="1" a="1"/>
  <c r="AB2843" i="1" a="1"/>
  <c r="AS2843" i="1" s="1"/>
  <c r="AT2843" i="1" s="1" a="1"/>
  <c r="AB457" i="1" a="1"/>
  <c r="AS457" i="1" s="1"/>
  <c r="AT457" i="1" s="1" a="1"/>
  <c r="AB3904" i="1" a="1"/>
  <c r="AS3904" i="1" s="1"/>
  <c r="AT3904" i="1" s="1" a="1"/>
  <c r="AB944" i="1" a="1"/>
  <c r="AS944" i="1" s="1"/>
  <c r="AT944" i="1" s="1" a="1"/>
  <c r="AB4310" i="1" a="1"/>
  <c r="AS4310" i="1" s="1"/>
  <c r="AT4310" i="1" s="1" a="1"/>
  <c r="AB3088" i="1" a="1"/>
  <c r="AS3088" i="1" s="1"/>
  <c r="AT3088" i="1" s="1" a="1"/>
  <c r="AB219" i="1" a="1"/>
  <c r="AS219" i="1" s="1"/>
  <c r="AT219" i="1" s="1" a="1"/>
  <c r="AK3502" i="1" a="1"/>
  <c r="AK1922" i="1" a="1"/>
  <c r="AK4289" i="1" a="1"/>
  <c r="AK2439" i="1" a="1"/>
  <c r="AK2125" i="1" a="1"/>
  <c r="AK3761" i="1" a="1"/>
  <c r="AK2460" i="1" a="1"/>
  <c r="AK69" i="1" a="1"/>
  <c r="AK2616" i="1" a="1"/>
  <c r="AK3233" i="1" a="1"/>
  <c r="AK1836" i="1" a="1"/>
  <c r="AK712" i="1" a="1"/>
  <c r="AK4150" i="1" a="1"/>
  <c r="AK2689" i="1" a="1"/>
  <c r="AK1276" i="1" a="1"/>
  <c r="AK329" i="1" a="1"/>
  <c r="AK3622" i="1" a="1"/>
  <c r="AK4256" i="1" a="1"/>
  <c r="AK732" i="1" a="1"/>
  <c r="AK1651" i="1" a="1"/>
  <c r="AK1814" i="1" a="1"/>
  <c r="AK2688" i="1" a="1"/>
  <c r="AK3003" i="1" a="1"/>
  <c r="AK1218" i="1" a="1"/>
  <c r="AB1022" i="1" a="1"/>
  <c r="AS1022" i="1" s="1"/>
  <c r="AT1022" i="1" s="1" a="1"/>
  <c r="AB831" i="1" a="1"/>
  <c r="AS831" i="1" s="1"/>
  <c r="AT831" i="1" s="1" a="1"/>
  <c r="AK1901" i="1" a="1"/>
  <c r="AK3442" i="1" a="1"/>
  <c r="AK525" i="1" a="1"/>
  <c r="AK648" i="1" a="1"/>
  <c r="AK1805" i="1" a="1"/>
  <c r="AK3426" i="1" a="1"/>
  <c r="AK509" i="1" a="1"/>
  <c r="AK360" i="1" a="1"/>
  <c r="AK1709" i="1" a="1"/>
  <c r="AK3410" i="1" a="1"/>
  <c r="AK4332" i="1" a="1"/>
  <c r="AK454" i="1" a="1"/>
  <c r="AK1624" i="1" a="1"/>
  <c r="AK2882" i="1" a="1"/>
  <c r="AK3804" i="1" a="1"/>
  <c r="AK1171" i="1" a="1"/>
  <c r="AK2403" i="1" a="1"/>
  <c r="AK2306" i="1" a="1"/>
  <c r="AK3276" i="1" a="1"/>
  <c r="AK755" i="1" a="1"/>
  <c r="AK2431" i="1" a="1"/>
  <c r="AK4001" i="1" a="1"/>
  <c r="AK2748" i="1" a="1"/>
  <c r="AK309" i="1" a="1"/>
  <c r="AK2298" i="1" a="1"/>
  <c r="AK3473" i="1" a="1"/>
  <c r="AK2124" i="1" a="1"/>
  <c r="AK387" i="1" a="1"/>
  <c r="AK1767" i="1" a="1"/>
  <c r="AK2945" i="1" a="1"/>
  <c r="AK1516" i="1" a="1"/>
  <c r="AK372" i="1" a="1"/>
  <c r="AB3306" i="1" a="1"/>
  <c r="AS3306" i="1" s="1"/>
  <c r="AT3306" i="1" s="1" a="1"/>
  <c r="AB3601" i="1" a="1"/>
  <c r="AS3601" i="1" s="1"/>
  <c r="AT3601" i="1" s="1" a="1"/>
  <c r="AB2192" i="1" a="1"/>
  <c r="AS2192" i="1" s="1"/>
  <c r="AT2192" i="1" s="1" a="1"/>
  <c r="AK836" i="1" a="1"/>
  <c r="AK4125" i="1" a="1"/>
  <c r="AK3511" i="1" a="1"/>
  <c r="AK1413" i="1" a="1"/>
  <c r="AK3337" i="1" a="1"/>
  <c r="AK1402" i="1" a="1"/>
  <c r="AK1445" i="1" a="1"/>
  <c r="AK575" i="1" a="1"/>
  <c r="AK337" i="1" a="1"/>
  <c r="AB2324" i="1" a="1"/>
  <c r="AS2324" i="1" s="1"/>
  <c r="AT2324" i="1" s="1" a="1"/>
  <c r="AB1182" i="1" a="1"/>
  <c r="AS1182" i="1" s="1"/>
  <c r="AT1182" i="1" s="1" a="1"/>
  <c r="AB1376" i="1" a="1"/>
  <c r="AS1376" i="1" s="1"/>
  <c r="AT1376" i="1" s="1" a="1"/>
  <c r="AB241" i="1" a="1"/>
  <c r="AS241" i="1" s="1"/>
  <c r="AT241" i="1" s="1" a="1"/>
  <c r="AB1767" i="1" a="1"/>
  <c r="AS1767" i="1" s="1"/>
  <c r="AT1767" i="1" s="1" a="1"/>
  <c r="AB3269" i="1" a="1"/>
  <c r="AS3269" i="1" s="1"/>
  <c r="AT3269" i="1" s="1" a="1"/>
  <c r="AB1280" i="1" a="1"/>
  <c r="AS1280" i="1" s="1"/>
  <c r="AT1280" i="1" s="1" a="1"/>
  <c r="AB1723" i="1" a="1"/>
  <c r="AS1723" i="1" s="1"/>
  <c r="AT1723" i="1" s="1" a="1"/>
  <c r="AB2692" i="1" a="1"/>
  <c r="AS2692" i="1" s="1"/>
  <c r="AT2692" i="1" s="1" a="1"/>
  <c r="AB1350" i="1" a="1"/>
  <c r="AS1350" i="1" s="1"/>
  <c r="AT1350" i="1" s="1" a="1"/>
  <c r="AB997" i="1" a="1"/>
  <c r="AS997" i="1" s="1"/>
  <c r="AT997" i="1" s="1" a="1"/>
  <c r="AB3132" i="1" a="1"/>
  <c r="AS3132" i="1" s="1"/>
  <c r="AT3132" i="1" s="1" a="1"/>
  <c r="AB117" i="1" a="1"/>
  <c r="AS117" i="1" s="1"/>
  <c r="AT117" i="1" s="1" a="1"/>
  <c r="AB4180" i="1" a="1"/>
  <c r="AS4180" i="1" s="1"/>
  <c r="AT4180" i="1" s="1" a="1"/>
  <c r="AB1773" i="1" a="1"/>
  <c r="AS1773" i="1" s="1"/>
  <c r="AT1773" i="1" s="1" a="1"/>
  <c r="AB3922" i="1" a="1"/>
  <c r="AS3922" i="1" s="1"/>
  <c r="AT3922" i="1" s="1" a="1"/>
  <c r="AB3455" i="1" a="1"/>
  <c r="AS3455" i="1" s="1"/>
  <c r="AT3455" i="1" s="1" a="1"/>
  <c r="AB3906" i="1" a="1"/>
  <c r="AS3906" i="1" s="1"/>
  <c r="AT3906" i="1" s="1" a="1"/>
  <c r="AB2655" i="1" a="1"/>
  <c r="AS2655" i="1" s="1"/>
  <c r="AT2655" i="1" s="1" a="1"/>
  <c r="AB3895" i="1" a="1"/>
  <c r="AS3895" i="1" s="1"/>
  <c r="AT3895" i="1" s="1" a="1"/>
  <c r="AB1499" i="1" a="1"/>
  <c r="AS1499" i="1" s="1"/>
  <c r="AT1499" i="1" s="1" a="1"/>
  <c r="AB4076" i="1" a="1"/>
  <c r="AS4076" i="1" s="1"/>
  <c r="AT4076" i="1" s="1" a="1"/>
  <c r="AB1475" i="1" a="1"/>
  <c r="AS1475" i="1" s="1"/>
  <c r="AT1475" i="1" s="1" a="1"/>
  <c r="AB960" i="1" a="1"/>
  <c r="AS960" i="1" s="1"/>
  <c r="AT960" i="1" s="1" a="1"/>
  <c r="AB2826" i="1" a="1"/>
  <c r="AS2826" i="1" s="1"/>
  <c r="AT2826" i="1" s="1" a="1"/>
  <c r="AB1176" i="1" a="1"/>
  <c r="AS1176" i="1" s="1"/>
  <c r="AT1176" i="1" s="1" a="1"/>
  <c r="AB2174" i="1" a="1"/>
  <c r="AS2174" i="1" s="1"/>
  <c r="AT2174" i="1" s="1" a="1"/>
  <c r="AB141" i="1" a="1"/>
  <c r="AS141" i="1" s="1"/>
  <c r="AT141" i="1" s="1" a="1"/>
  <c r="AB3798" i="1" a="1"/>
  <c r="AS3798" i="1" s="1"/>
  <c r="AT3798" i="1" s="1" a="1"/>
  <c r="AB1079" i="1" a="1"/>
  <c r="AS1079" i="1" s="1"/>
  <c r="AT1079" i="1" s="1" a="1"/>
  <c r="AB2176" i="1" a="1"/>
  <c r="AS2176" i="1" s="1"/>
  <c r="AT2176" i="1" s="1" a="1"/>
  <c r="AK2990" i="1" a="1"/>
  <c r="AK802" i="1" a="1"/>
  <c r="AK4320" i="1" a="1"/>
  <c r="AK1607" i="1" a="1"/>
  <c r="AK1881" i="1" a="1"/>
  <c r="AK3249" i="1" a="1"/>
  <c r="AK1852" i="1" a="1"/>
  <c r="AK1064" i="1" a="1"/>
  <c r="AK4166" i="1" a="1"/>
  <c r="AK2721" i="1" a="1"/>
  <c r="AK1292" i="1" a="1"/>
  <c r="AK697" i="1" a="1"/>
  <c r="AK3638" i="1" a="1"/>
  <c r="AK4272" i="1" a="1"/>
  <c r="AK748" i="1" a="1"/>
  <c r="AK1667" i="1" a="1"/>
  <c r="AK3110" i="1" a="1"/>
  <c r="AK3744" i="1" a="1"/>
  <c r="AK4043" i="1" a="1"/>
  <c r="AK371" i="1" a="1"/>
  <c r="AK1286" i="1" a="1"/>
  <c r="AK4287" i="1" a="1"/>
  <c r="AK2411" i="1" a="1"/>
  <c r="AK706" i="1" a="1"/>
  <c r="AB2065" i="1" a="1"/>
  <c r="AS2065" i="1" s="1"/>
  <c r="AT2065" i="1" s="1" a="1"/>
  <c r="AB957" i="1" a="1"/>
  <c r="AS957" i="1" s="1"/>
  <c r="AT957" i="1" s="1" a="1"/>
  <c r="AK2136" i="1" a="1"/>
  <c r="AK2930" i="1" a="1"/>
  <c r="AK3852" i="1" a="1"/>
  <c r="AK132" i="1" a="1"/>
  <c r="AK1976" i="1" a="1"/>
  <c r="AK2914" i="1" a="1"/>
  <c r="AK3836" i="1" a="1"/>
  <c r="AK68" i="1" a="1"/>
  <c r="AK1928" i="1" a="1"/>
  <c r="AK2898" i="1" a="1"/>
  <c r="AK3820" i="1" a="1"/>
  <c r="AK36" i="1" a="1"/>
  <c r="AK2419" i="1" a="1"/>
  <c r="AK2322" i="1" a="1"/>
  <c r="AK3292" i="1" a="1"/>
  <c r="AK899" i="1" a="1"/>
  <c r="AK2495" i="1" a="1"/>
  <c r="AK4017" i="1" a="1"/>
  <c r="AK2764" i="1" a="1"/>
  <c r="AK325" i="1" a="1"/>
  <c r="AK2426" i="1" a="1"/>
  <c r="AK3489" i="1" a="1"/>
  <c r="AK2140" i="1" a="1"/>
  <c r="AK467" i="1" a="1"/>
  <c r="AK1831" i="1" a="1"/>
  <c r="AK2961" i="1" a="1"/>
  <c r="AK1532" i="1" a="1"/>
  <c r="AK388" i="1" a="1"/>
  <c r="AK3878" i="1" a="1"/>
  <c r="AK2289" i="1" a="1"/>
  <c r="AK1004" i="1" a="1"/>
  <c r="AK2035" i="1" a="1"/>
  <c r="AB1954" i="1" a="1"/>
  <c r="AS1954" i="1" s="1"/>
  <c r="AT1954" i="1" s="1" a="1"/>
  <c r="AB2137" i="1" a="1"/>
  <c r="AS2137" i="1" s="1"/>
  <c r="AT2137" i="1" s="1" a="1"/>
  <c r="AB1274" i="1" a="1"/>
  <c r="AS1274" i="1" s="1"/>
  <c r="AT1274" i="1" s="1" a="1"/>
  <c r="AK4131" i="1" a="1"/>
  <c r="AK3613" i="1" a="1"/>
  <c r="AK2999" i="1" a="1"/>
  <c r="AK4228" i="1" a="1"/>
  <c r="AK2233" i="1" a="1"/>
  <c r="AK874" i="1" a="1"/>
  <c r="AK2281" i="1" a="1"/>
  <c r="AK3534" i="1" a="1"/>
  <c r="AK1840" i="1" a="1"/>
  <c r="AK963" i="1" a="1"/>
  <c r="AK1798" i="1" a="1"/>
  <c r="AK2987" i="1" a="1"/>
  <c r="AK761" i="1" a="1"/>
  <c r="AK857" i="1" a="1"/>
  <c r="AK3696" i="1" a="1"/>
  <c r="AK241" i="1" a="1"/>
  <c r="AK2135" i="1" a="1"/>
  <c r="AK1822" i="1" a="1"/>
  <c r="AK605" i="1" a="1"/>
  <c r="AK1608" i="1" a="1"/>
  <c r="AK446" i="1" a="1"/>
  <c r="AK2545" i="1" a="1"/>
  <c r="AK194" i="1" a="1"/>
  <c r="AK984" i="1" a="1"/>
  <c r="AK2437" i="1" a="1"/>
  <c r="AK4137" i="1" a="1"/>
  <c r="AK1866" i="1" a="1"/>
  <c r="AK650" i="1" a="1"/>
  <c r="AK2576" i="1" a="1"/>
  <c r="AK2948" i="1" a="1"/>
  <c r="AK116" i="1" a="1"/>
  <c r="AK3150" i="1" a="1"/>
  <c r="AK2806" i="1" a="1"/>
  <c r="AK3755" i="1" a="1"/>
  <c r="AK3796" i="1" a="1"/>
  <c r="AB1317" i="1" a="1"/>
  <c r="AS1317" i="1" s="1"/>
  <c r="AT1317" i="1" s="1" a="1"/>
  <c r="AB2782" i="1" a="1"/>
  <c r="AS2782" i="1" s="1"/>
  <c r="AT2782" i="1" s="1" a="1"/>
  <c r="AB313" i="1" a="1"/>
  <c r="AS313" i="1" s="1"/>
  <c r="AT313" i="1" s="1" a="1"/>
  <c r="AB368" i="1" a="1"/>
  <c r="AS368" i="1" s="1"/>
  <c r="AT368" i="1" s="1" a="1"/>
  <c r="AB3446" i="1" a="1"/>
  <c r="AS3446" i="1" s="1"/>
  <c r="AT3446" i="1" s="1" a="1"/>
  <c r="AB2757" i="1" a="1"/>
  <c r="AS2757" i="1" s="1"/>
  <c r="AT2757" i="1" s="1" a="1"/>
  <c r="AB2066" i="1" a="1"/>
  <c r="AS2066" i="1" s="1"/>
  <c r="AT2066" i="1" s="1" a="1"/>
  <c r="AB1463" i="1" a="1"/>
  <c r="AS1463" i="1" s="1"/>
  <c r="AT1463" i="1" s="1" a="1"/>
  <c r="AB4211" i="1" a="1"/>
  <c r="AS4211" i="1" s="1"/>
  <c r="AT4211" i="1" s="1" a="1"/>
  <c r="AB1528" i="1" a="1"/>
  <c r="AS1528" i="1" s="1"/>
  <c r="AT1528" i="1" s="1" a="1"/>
  <c r="AB1572" i="1" a="1"/>
  <c r="AS1572" i="1" s="1"/>
  <c r="AT1572" i="1" s="1" a="1"/>
  <c r="AB2620" i="1" a="1"/>
  <c r="AS2620" i="1" s="1"/>
  <c r="AT2620" i="1" s="1" a="1"/>
  <c r="AB660" i="1" a="1"/>
  <c r="AS660" i="1" s="1"/>
  <c r="AT660" i="1" s="1" a="1"/>
  <c r="AB3668" i="1" a="1"/>
  <c r="AS3668" i="1" s="1"/>
  <c r="AT3668" i="1" s="1" a="1"/>
  <c r="AB749" i="1" a="1"/>
  <c r="AS749" i="1" s="1"/>
  <c r="AT749" i="1" s="1" a="1"/>
  <c r="AB4209" i="1" a="1"/>
  <c r="AS4209" i="1" s="1"/>
  <c r="AT4209" i="1" s="1" a="1"/>
  <c r="AB1834" i="1" a="1"/>
  <c r="AS1834" i="1" s="1"/>
  <c r="AT1834" i="1" s="1" a="1"/>
  <c r="AB4193" i="1" a="1"/>
  <c r="AS4193" i="1" s="1"/>
  <c r="AT4193" i="1" s="1" a="1"/>
  <c r="AB1230" i="1" a="1"/>
  <c r="AS1230" i="1" s="1"/>
  <c r="AT1230" i="1" s="1" a="1"/>
  <c r="AB3383" i="1" a="1"/>
  <c r="AS3383" i="1" s="1"/>
  <c r="AT3383" i="1" s="1" a="1"/>
  <c r="AB3168" i="1" a="1"/>
  <c r="AS3168" i="1" s="1"/>
  <c r="AT3168" i="1" s="1" a="1"/>
  <c r="AB3564" i="1" a="1"/>
  <c r="AS3564" i="1" s="1"/>
  <c r="AT3564" i="1" s="1" a="1"/>
  <c r="AB1026" i="1" a="1"/>
  <c r="AS1026" i="1" s="1"/>
  <c r="AT1026" i="1" s="1" a="1"/>
  <c r="AB1695" i="1" a="1"/>
  <c r="AS1695" i="1" s="1"/>
  <c r="AT1695" i="1" s="1" a="1"/>
  <c r="AB2169" i="1" a="1"/>
  <c r="AS2169" i="1" s="1"/>
  <c r="AT2169" i="1" s="1" a="1"/>
  <c r="AB871" i="1" a="1"/>
  <c r="AS871" i="1" s="1"/>
  <c r="AT871" i="1" s="1" a="1"/>
  <c r="AB1270" i="1" a="1"/>
  <c r="AS1270" i="1" s="1"/>
  <c r="AT1270" i="1" s="1" a="1"/>
  <c r="AB139" i="1" a="1"/>
  <c r="AS139" i="1" s="1"/>
  <c r="AT139" i="1" s="1" a="1"/>
  <c r="AB4069" i="1" a="1"/>
  <c r="AS4069" i="1" s="1"/>
  <c r="AT4069" i="1" s="1" a="1"/>
  <c r="AB54" i="1" a="1"/>
  <c r="AS54" i="1" s="1"/>
  <c r="AT54" i="1" s="1" a="1"/>
  <c r="AB1242" i="1" a="1"/>
  <c r="AS1242" i="1" s="1"/>
  <c r="AT1242" i="1" s="1" a="1"/>
  <c r="AK1918" i="1" a="1"/>
  <c r="AK1304" i="1" a="1"/>
  <c r="AK3808" i="1" a="1"/>
  <c r="AK567" i="1" a="1"/>
  <c r="AK4182" i="1" a="1"/>
  <c r="AK2737" i="1" a="1"/>
  <c r="AK1308" i="1" a="1"/>
  <c r="AK145" i="1" a="1"/>
  <c r="AK3654" i="1" a="1"/>
  <c r="AK4288" i="1" a="1"/>
  <c r="AK764" i="1" a="1"/>
  <c r="AK1683" i="1" a="1"/>
  <c r="AK3126" i="1" a="1"/>
  <c r="AK3760" i="1" a="1"/>
  <c r="AK4059" i="1" a="1"/>
  <c r="AK803" i="1" a="1"/>
  <c r="AK2518" i="1" a="1"/>
  <c r="AK3232" i="1" a="1"/>
  <c r="AK3531" i="1" a="1"/>
  <c r="AK1842" i="1" a="1"/>
  <c r="AK774" i="1" a="1"/>
  <c r="AK3775" i="1" a="1"/>
  <c r="AK4090" i="1" a="1"/>
  <c r="AK2033" i="1" a="1"/>
  <c r="AB1052" i="1" a="1"/>
  <c r="AS1052" i="1" s="1"/>
  <c r="AT1052" i="1" s="1" a="1"/>
  <c r="AB1980" i="1" a="1"/>
  <c r="AS1980" i="1" s="1"/>
  <c r="AT1980" i="1" s="1" a="1"/>
  <c r="AK2004" i="1" a="1"/>
  <c r="AK2386" i="1" a="1"/>
  <c r="AK3340" i="1" a="1"/>
  <c r="AK52" i="1" a="1"/>
  <c r="AK1956" i="1" a="1"/>
  <c r="AK2370" i="1" a="1"/>
  <c r="AK3324" i="1" a="1"/>
  <c r="AK1219" i="1" a="1"/>
  <c r="AK1652" i="1" a="1"/>
  <c r="AK2338" i="1" a="1"/>
  <c r="AK3308" i="1" a="1"/>
  <c r="AK1027" i="1" a="1"/>
  <c r="AK2687" i="1" a="1"/>
  <c r="AK4033" i="1" a="1"/>
  <c r="AK2780" i="1" a="1"/>
  <c r="AK341" i="1" a="1"/>
  <c r="AK2474" i="1" a="1"/>
  <c r="AK3505" i="1" a="1"/>
  <c r="AK2156" i="1" a="1"/>
  <c r="AK547" i="1" a="1"/>
  <c r="AK1943" i="1" a="1"/>
  <c r="AK2977" i="1" a="1"/>
  <c r="AK1548" i="1" a="1"/>
  <c r="AK404" i="1" a="1"/>
  <c r="AK3894" i="1" a="1"/>
  <c r="AK2305" i="1" a="1"/>
  <c r="AK1020" i="1" a="1"/>
  <c r="AK2067" i="1" a="1"/>
  <c r="AK3366" i="1" a="1"/>
  <c r="AK4000" i="1" a="1"/>
  <c r="AK4299" i="1" a="1"/>
  <c r="AK1379" i="1" a="1"/>
  <c r="AB885" i="1" a="1"/>
  <c r="AS885" i="1" s="1"/>
  <c r="AT885" i="1" s="1" a="1"/>
  <c r="AB3427" i="1" a="1"/>
  <c r="AS3427" i="1" s="1"/>
  <c r="AT3427" i="1" s="1" a="1"/>
  <c r="AB1305" i="1" a="1"/>
  <c r="AS1305" i="1" s="1"/>
  <c r="AT1305" i="1" s="1" a="1"/>
  <c r="AK3619" i="1" a="1"/>
  <c r="AK3101" i="1" a="1"/>
  <c r="AK2487" i="1" a="1"/>
  <c r="AK3204" i="1" a="1"/>
  <c r="AK3416" i="1" a="1"/>
  <c r="AK120" i="1" a="1"/>
  <c r="AK2026" i="1" a="1"/>
  <c r="AK2510" i="1" a="1"/>
  <c r="AK1248" i="1" a="1"/>
  <c r="AK3160" i="1" a="1"/>
  <c r="AK758" i="1" a="1"/>
  <c r="AK4074" i="1" a="1"/>
  <c r="AK1627" i="1" a="1"/>
  <c r="AK1433" i="1" a="1"/>
  <c r="AK2640" i="1" a="1"/>
  <c r="AK1186" i="1" a="1"/>
  <c r="AK425" i="1" a="1"/>
  <c r="AK2340" i="1" a="1"/>
  <c r="AK3420" i="1" a="1"/>
  <c r="AK11" i="1" a="1"/>
  <c r="AK316" i="1" a="1"/>
  <c r="AK3664" i="1" a="1"/>
  <c r="AK137" i="1" a="1"/>
  <c r="AK1320" i="1" a="1"/>
  <c r="AK1189" i="1" a="1"/>
  <c r="AK3113" i="1" a="1"/>
  <c r="AK1290" i="1" a="1"/>
  <c r="AK2042" i="1" a="1"/>
  <c r="AK3679" i="1" a="1"/>
  <c r="AK1700" i="1" a="1"/>
  <c r="AK3448" i="1" a="1"/>
  <c r="AK2078" i="1" a="1"/>
  <c r="AK1526" i="1" a="1"/>
  <c r="AK2731" i="1" a="1"/>
  <c r="AK2772" i="1" a="1"/>
  <c r="AB1892" i="1" a="1"/>
  <c r="AS1892" i="1" s="1"/>
  <c r="AT1892" i="1" s="1" a="1"/>
  <c r="AB4301" i="1" a="1"/>
  <c r="AS4301" i="1" s="1"/>
  <c r="AT4301" i="1" s="1" a="1"/>
  <c r="AB127" i="1" a="1"/>
  <c r="AS127" i="1" s="1"/>
  <c r="AT127" i="1" s="1" a="1"/>
  <c r="AB1615" i="1" a="1"/>
  <c r="AS1615" i="1" s="1"/>
  <c r="AT1615" i="1" s="1" a="1"/>
  <c r="AB2934" i="1" a="1"/>
  <c r="AS2934" i="1" s="1"/>
  <c r="AT2934" i="1" s="1" a="1"/>
  <c r="AB4276" i="1" a="1"/>
  <c r="AS4276" i="1" s="1"/>
  <c r="AT4276" i="1" s="1" a="1"/>
  <c r="AB1054" i="1" a="1"/>
  <c r="AS1054" i="1" s="1"/>
  <c r="AT1054" i="1" s="1" a="1"/>
  <c r="AB466" i="1" a="1"/>
  <c r="AS466" i="1" s="1"/>
  <c r="AT466" i="1" s="1" a="1"/>
  <c r="AB3699" i="1" a="1"/>
  <c r="AS3699" i="1" s="1"/>
  <c r="AT3699" i="1" s="1" a="1"/>
  <c r="AB36" i="1" a="1"/>
  <c r="AS36" i="1" s="1"/>
  <c r="AT36" i="1" s="1" a="1"/>
  <c r="AB1667" i="1" a="1"/>
  <c r="AS1667" i="1" s="1"/>
  <c r="AT1667" i="1" s="1" a="1"/>
  <c r="AB4201" i="1" a="1"/>
  <c r="AS4201" i="1" s="1"/>
  <c r="AT4201" i="1" s="1" a="1"/>
  <c r="AB144" i="1" a="1"/>
  <c r="AS144" i="1" s="1"/>
  <c r="AT144" i="1" s="1" a="1"/>
  <c r="AB2644" i="1" a="1"/>
  <c r="AS2644" i="1" s="1"/>
  <c r="AT2644" i="1" s="1" a="1"/>
  <c r="AB620" i="1" a="1"/>
  <c r="AS620" i="1" s="1"/>
  <c r="AT620" i="1" s="1" a="1"/>
  <c r="AB3697" i="1" a="1"/>
  <c r="AS3697" i="1" s="1"/>
  <c r="AT3697" i="1" s="1" a="1"/>
  <c r="AB3311" i="1" a="1"/>
  <c r="AS3311" i="1" s="1"/>
  <c r="AT3311" i="1" s="1" a="1"/>
  <c r="AB3681" i="1" a="1"/>
  <c r="AS3681" i="1" s="1"/>
  <c r="AT3681" i="1" s="1" a="1"/>
  <c r="AB1709" i="1" a="1"/>
  <c r="AS1709" i="1" s="1"/>
  <c r="AT1709" i="1" s="1" a="1"/>
  <c r="AB2359" i="1" a="1"/>
  <c r="AS2359" i="1" s="1"/>
  <c r="AT2359" i="1" s="1" a="1"/>
  <c r="AB214" i="1" a="1"/>
  <c r="AS214" i="1" s="1"/>
  <c r="AT214" i="1" s="1" a="1"/>
  <c r="AB3052" i="1" a="1"/>
  <c r="AS3052" i="1" s="1"/>
  <c r="AT3052" i="1" s="1" a="1"/>
  <c r="AB3475" i="1" a="1"/>
  <c r="AS3475" i="1" s="1"/>
  <c r="AT3475" i="1" s="1" a="1"/>
  <c r="AB2418" i="1" a="1"/>
  <c r="AS2418" i="1" s="1"/>
  <c r="AT2418" i="1" s="1" a="1"/>
  <c r="AB1260" i="1" a="1"/>
  <c r="AS1260" i="1" s="1"/>
  <c r="AT1260" i="1" s="1" a="1"/>
  <c r="AB70" i="1" a="1"/>
  <c r="AS70" i="1" s="1"/>
  <c r="AT70" i="1" s="1" a="1"/>
  <c r="AB1333" i="1" a="1"/>
  <c r="AS1333" i="1" s="1"/>
  <c r="AT1333" i="1" s="1" a="1"/>
  <c r="AB1515" i="1" a="1"/>
  <c r="AS1515" i="1" s="1"/>
  <c r="AT1515" i="1" s="1" a="1"/>
  <c r="AB3045" i="1" a="1"/>
  <c r="AS3045" i="1" s="1"/>
  <c r="AT3045" i="1" s="1" a="1"/>
  <c r="AB1560" i="1" a="1"/>
  <c r="AS1560" i="1" s="1"/>
  <c r="AT1560" i="1" s="1" a="1"/>
  <c r="AB1273" i="1" a="1"/>
  <c r="AS1273" i="1" s="1"/>
  <c r="AT1273" i="1" s="1" a="1"/>
  <c r="AK1262" i="1" a="1"/>
  <c r="AB3708" i="1" a="1"/>
  <c r="AS3708" i="1" s="1"/>
  <c r="AT3708" i="1" s="1" a="1"/>
  <c r="AK3296" i="1" a="1"/>
  <c r="AK242" i="1" a="1"/>
  <c r="AK3670" i="1" a="1"/>
  <c r="AK4304" i="1" a="1"/>
  <c r="AK780" i="1" a="1"/>
  <c r="AK1715" i="1" a="1"/>
  <c r="AK3142" i="1" a="1"/>
  <c r="AK3776" i="1" a="1"/>
  <c r="AK4075" i="1" a="1"/>
  <c r="AK979" i="1" a="1"/>
  <c r="AK2566" i="1" a="1"/>
  <c r="AK3248" i="1" a="1"/>
  <c r="AK3547" i="1" a="1"/>
  <c r="AK1858" i="1" a="1"/>
  <c r="AK1830" i="1" a="1"/>
  <c r="AK2704" i="1" a="1"/>
  <c r="AK3019" i="1" a="1"/>
  <c r="AK1234" i="1" a="1"/>
  <c r="AK4133" i="1" a="1"/>
  <c r="AK3263" i="1" a="1"/>
  <c r="AK3578" i="1" a="1"/>
  <c r="AB4203" i="1" a="1"/>
  <c r="AS4203" i="1" s="1"/>
  <c r="AT4203" i="1" s="1" a="1"/>
  <c r="AB955" i="1" a="1"/>
  <c r="AS955" i="1" s="1"/>
  <c r="AT955" i="1" s="1" a="1"/>
  <c r="AB956" i="1" a="1"/>
  <c r="AS956" i="1" s="1"/>
  <c r="AT956" i="1" s="1" a="1"/>
  <c r="AK2048" i="1" a="1"/>
  <c r="AK4081" i="1" a="1"/>
  <c r="AK2828" i="1" a="1"/>
  <c r="AK389" i="1" a="1"/>
  <c r="AK2032" i="1" a="1"/>
  <c r="AK4065" i="1" a="1"/>
  <c r="AK2812" i="1" a="1"/>
  <c r="AK373" i="1" a="1"/>
  <c r="AK1792" i="1" a="1"/>
  <c r="AK4049" i="1" a="1"/>
  <c r="AK2796" i="1" a="1"/>
  <c r="AK357" i="1" a="1"/>
  <c r="AK1835" i="1" a="1"/>
  <c r="AK3521" i="1" a="1"/>
  <c r="AK2172" i="1" a="1"/>
  <c r="AK627" i="1" a="1"/>
  <c r="AK2023" i="1" a="1"/>
  <c r="AK2993" i="1" a="1"/>
  <c r="AK1564" i="1" a="1"/>
  <c r="AK420" i="1" a="1"/>
  <c r="AK3910" i="1" a="1"/>
  <c r="AK2321" i="1" a="1"/>
  <c r="AK1036" i="1" a="1"/>
  <c r="AK2083" i="1" a="1"/>
  <c r="AK3382" i="1" a="1"/>
  <c r="AK4016" i="1" a="1"/>
  <c r="AK4315" i="1" a="1"/>
  <c r="AK1395" i="1" a="1"/>
  <c r="AK2854" i="1" a="1"/>
  <c r="AK3488" i="1" a="1"/>
  <c r="AK3787" i="1" a="1"/>
  <c r="AK1352" i="1" a="1"/>
  <c r="AB75" i="1" a="1"/>
  <c r="AS75" i="1" s="1"/>
  <c r="AT75" i="1" s="1" a="1"/>
  <c r="AB404" i="1" a="1"/>
  <c r="AS404" i="1" s="1"/>
  <c r="AT404" i="1" s="1" a="1"/>
  <c r="AB183" i="1" a="1"/>
  <c r="AS183" i="1" s="1"/>
  <c r="AT183" i="1" s="1" a="1"/>
  <c r="AK3107" i="1" a="1"/>
  <c r="AK2573" i="1" a="1"/>
  <c r="AK1639" i="1" a="1"/>
  <c r="AK1988" i="1" a="1"/>
  <c r="AK2360" i="1" a="1"/>
  <c r="AK1625" i="1" a="1"/>
  <c r="AB2321" i="1" a="1"/>
  <c r="AS2321" i="1" s="1"/>
  <c r="AT2321" i="1" s="1" a="1"/>
  <c r="AK1294" i="1" a="1"/>
  <c r="AK736" i="1" a="1"/>
  <c r="AK737" i="1" a="1"/>
  <c r="AK3605" i="1" a="1"/>
  <c r="AK3050" i="1" a="1"/>
  <c r="AK1099" i="1" a="1"/>
  <c r="AK349" i="1" a="1"/>
  <c r="AK3743" i="1" a="1"/>
  <c r="AK2049" i="1" a="1"/>
  <c r="AK1937" i="1" a="1"/>
  <c r="AK2268" i="1" a="1"/>
  <c r="AK2348" i="1" a="1"/>
  <c r="AK493" i="1" a="1"/>
  <c r="AK2009" i="1" a="1"/>
  <c r="AK2608" i="1" a="1"/>
  <c r="AK1154" i="1" a="1"/>
  <c r="AK873" i="1" a="1"/>
  <c r="AK4004" i="1" a="1"/>
  <c r="AK4216" i="1" a="1"/>
  <c r="AK762" i="1" a="1"/>
  <c r="AK2084" i="1" a="1"/>
  <c r="AK2639" i="1" a="1"/>
  <c r="AK612" i="1" a="1"/>
  <c r="AB539" i="1" a="1"/>
  <c r="AS539" i="1" s="1"/>
  <c r="AT539" i="1" s="1" a="1"/>
  <c r="AK910" i="1" a="1"/>
  <c r="AK502" i="1" a="1"/>
  <c r="AK3818" i="1" a="1"/>
  <c r="AK1460" i="1" a="1"/>
  <c r="AB14" i="1" a="1"/>
  <c r="AS14" i="1" s="1"/>
  <c r="AT14" i="1" s="1" a="1"/>
  <c r="AB4042" i="1" a="1"/>
  <c r="AS4042" i="1" s="1"/>
  <c r="AT4042" i="1" s="1" a="1"/>
  <c r="AB2114" i="1" a="1"/>
  <c r="AS2114" i="1" s="1"/>
  <c r="AT2114" i="1" s="1" a="1"/>
  <c r="AB2314" i="1" a="1"/>
  <c r="AS2314" i="1" s="1"/>
  <c r="AT2314" i="1" s="1" a="1"/>
  <c r="AB2422" i="1" a="1"/>
  <c r="AS2422" i="1" s="1"/>
  <c r="AT2422" i="1" s="1" a="1"/>
  <c r="AB3764" i="1" a="1"/>
  <c r="AS3764" i="1" s="1"/>
  <c r="AT3764" i="1" s="1" a="1"/>
  <c r="AB1373" i="1" a="1"/>
  <c r="AS1373" i="1" s="1"/>
  <c r="AT1373" i="1" s="1" a="1"/>
  <c r="AB240" i="1" a="1"/>
  <c r="AS240" i="1" s="1"/>
  <c r="AT240" i="1" s="1" a="1"/>
  <c r="AB4273" i="1" a="1"/>
  <c r="AS4273" i="1" s="1"/>
  <c r="AT4273" i="1" s="1" a="1"/>
  <c r="AB3775" i="1" a="1"/>
  <c r="AS3775" i="1" s="1"/>
  <c r="AT3775" i="1" s="1" a="1"/>
  <c r="AB2148" i="1" a="1"/>
  <c r="AS2148" i="1" s="1"/>
  <c r="AT2148" i="1" s="1" a="1"/>
  <c r="AB3177" i="1" a="1"/>
  <c r="AS3177" i="1" s="1"/>
  <c r="AT3177" i="1" s="1" a="1"/>
  <c r="AB1391" i="1" a="1"/>
  <c r="AS1391" i="1" s="1"/>
  <c r="AT1391" i="1" s="1" a="1"/>
  <c r="AB4163" i="1" a="1"/>
  <c r="AS4163" i="1" s="1"/>
  <c r="AT4163" i="1" s="1" a="1"/>
  <c r="AB395" i="1" a="1"/>
  <c r="AS395" i="1" s="1"/>
  <c r="AT395" i="1" s="1" a="1"/>
  <c r="AB3984" i="1" a="1"/>
  <c r="AS3984" i="1" s="1"/>
  <c r="AT3984" i="1" s="1" a="1"/>
  <c r="AB360" i="1" a="1"/>
  <c r="AS360" i="1" s="1"/>
  <c r="AT360" i="1" s="1" a="1"/>
  <c r="AB3968" i="1" a="1"/>
  <c r="AS3968" i="1" s="1"/>
  <c r="AT3968" i="1" s="1" a="1"/>
  <c r="AB556" i="1" a="1"/>
  <c r="AS556" i="1" s="1"/>
  <c r="AT556" i="1" s="1" a="1"/>
  <c r="AB3878" i="1" a="1"/>
  <c r="AS3878" i="1" s="1"/>
  <c r="AT3878" i="1" s="1" a="1"/>
  <c r="AB856" i="1" a="1"/>
  <c r="AS856" i="1" s="1"/>
  <c r="AT856" i="1" s="1" a="1"/>
  <c r="AB4059" i="1" a="1"/>
  <c r="AS4059" i="1" s="1"/>
  <c r="AT4059" i="1" s="1" a="1"/>
  <c r="AB2963" i="1" a="1"/>
  <c r="AS2963" i="1" s="1"/>
  <c r="AT2963" i="1" s="1" a="1"/>
  <c r="AB2558" i="1" a="1"/>
  <c r="AS2558" i="1" s="1"/>
  <c r="AT2558" i="1" s="1" a="1"/>
  <c r="AB3064" i="1" a="1"/>
  <c r="AS3064" i="1" s="1"/>
  <c r="AT3064" i="1" s="1" a="1"/>
  <c r="AB869" i="1" a="1"/>
  <c r="AS869" i="1" s="1"/>
  <c r="AT869" i="1" s="1" a="1"/>
  <c r="AB1908" i="1" a="1"/>
  <c r="AS1908" i="1" s="1"/>
  <c r="AT1908" i="1" s="1" a="1"/>
  <c r="AB1674" i="1" a="1"/>
  <c r="AS1674" i="1" s="1"/>
  <c r="AT1674" i="1" s="1" a="1"/>
  <c r="AB2533" i="1" a="1"/>
  <c r="AS2533" i="1" s="1"/>
  <c r="AT2533" i="1" s="1" a="1"/>
  <c r="AB51" i="1" a="1"/>
  <c r="AS51" i="1" s="1"/>
  <c r="AT51" i="1" s="1" a="1"/>
  <c r="AK2134" i="1" a="1"/>
  <c r="AK750" i="1" a="1"/>
  <c r="AB1248" i="1" a="1"/>
  <c r="AS1248" i="1" s="1"/>
  <c r="AT1248" i="1" s="1" a="1"/>
  <c r="AK2768" i="1" a="1"/>
  <c r="AK585" i="1" a="1"/>
  <c r="AK3158" i="1" a="1"/>
  <c r="AK3792" i="1" a="1"/>
  <c r="AK4091" i="1" a="1"/>
  <c r="AK1075" i="1" a="1"/>
  <c r="AK2598" i="1" a="1"/>
  <c r="AK3264" i="1" a="1"/>
  <c r="AK3563" i="1" a="1"/>
  <c r="AK1874" i="1" a="1"/>
  <c r="AK1862" i="1" a="1"/>
  <c r="AK2720" i="1" a="1"/>
  <c r="AK3035" i="1" a="1"/>
  <c r="AK1250" i="1" a="1"/>
  <c r="AK1302" i="1" a="1"/>
  <c r="AK4303" i="1" a="1"/>
  <c r="AK2427" i="1" a="1"/>
  <c r="AB2492" i="1" a="1"/>
  <c r="AS2492" i="1" s="1"/>
  <c r="AT2492" i="1" s="1" a="1"/>
  <c r="AK3621" i="1" a="1"/>
  <c r="AK2751" i="1" a="1"/>
  <c r="AK3066" i="1" a="1"/>
  <c r="AB3253" i="1" a="1"/>
  <c r="AS3253" i="1" s="1"/>
  <c r="AT3253" i="1" s="1" a="1"/>
  <c r="AB4298" i="1" a="1"/>
  <c r="AS4298" i="1" s="1"/>
  <c r="AT4298" i="1" s="1" a="1"/>
  <c r="AB4265" i="1" a="1"/>
  <c r="AS4265" i="1" s="1"/>
  <c r="AT4265" i="1" s="1" a="1"/>
  <c r="AK2667" i="1" a="1"/>
  <c r="AK3569" i="1" a="1"/>
  <c r="AK2252" i="1" a="1"/>
  <c r="AK851" i="1" a="1"/>
  <c r="AK2587" i="1" a="1"/>
  <c r="AK3553" i="1" a="1"/>
  <c r="AK2236" i="1" a="1"/>
  <c r="AK787" i="1" a="1"/>
  <c r="AK2571" i="1" a="1"/>
  <c r="AK3537" i="1" a="1"/>
  <c r="AK2188" i="1" a="1"/>
  <c r="AK707" i="1" a="1"/>
  <c r="AK2039" i="1" a="1"/>
  <c r="AK3009" i="1" a="1"/>
  <c r="AK1580" i="1" a="1"/>
  <c r="AK436" i="1" a="1"/>
  <c r="AK3926" i="1" a="1"/>
  <c r="AK2353" i="1" a="1"/>
  <c r="AK1052" i="1" a="1"/>
  <c r="AK264" i="1" a="1"/>
  <c r="AK3398" i="1" a="1"/>
  <c r="AK4032" i="1" a="1"/>
  <c r="AK4331" i="1" a="1"/>
  <c r="AK1411" i="1" a="1"/>
  <c r="AK2870" i="1" a="1"/>
  <c r="AK3504" i="1" a="1"/>
  <c r="AK3803" i="1" a="1"/>
  <c r="AK1672" i="1" a="1"/>
  <c r="AK2150" i="1" a="1"/>
  <c r="AK2976" i="1" a="1"/>
  <c r="AK3275" i="1" a="1"/>
  <c r="AK1522" i="1" a="1"/>
  <c r="AB125" i="1" a="1"/>
  <c r="AS125" i="1" s="1"/>
  <c r="AT125" i="1" s="1" a="1"/>
  <c r="AB2360" i="1" a="1"/>
  <c r="AS2360" i="1" s="1"/>
  <c r="AT2360" i="1" s="1" a="1"/>
  <c r="AK2294" i="1" a="1"/>
  <c r="AK2579" i="1" a="1"/>
  <c r="AK1933" i="1" a="1"/>
  <c r="AK1111" i="1" a="1"/>
  <c r="AK868" i="1" a="1"/>
  <c r="AK3543" i="1" a="1"/>
  <c r="AK1113" i="1" a="1"/>
  <c r="AB2208" i="1" a="1"/>
  <c r="AS2208" i="1" s="1"/>
  <c r="AT2208" i="1" s="1" a="1"/>
  <c r="AK4141" i="1" a="1"/>
  <c r="AK224" i="1" a="1"/>
  <c r="AK26" i="1" a="1"/>
  <c r="AK2517" i="1" a="1"/>
  <c r="AK4201" i="1" a="1"/>
  <c r="AK1946" i="1" a="1"/>
  <c r="AK539" i="1" a="1"/>
  <c r="AK2719" i="1" a="1"/>
  <c r="AK1329" i="1" a="1"/>
  <c r="AK1680" i="1" a="1"/>
  <c r="AK4070" i="1" a="1"/>
  <c r="AK1196" i="1" a="1"/>
  <c r="AK395" i="1" a="1"/>
  <c r="AK191" i="1" a="1"/>
  <c r="AK3711" i="1" a="1"/>
  <c r="AK1985" i="1" a="1"/>
  <c r="AK730" i="1" a="1"/>
  <c r="AK2980" i="1" a="1"/>
  <c r="AK3192" i="1" a="1"/>
  <c r="AK200" i="1" a="1"/>
  <c r="AK4189" i="1" a="1"/>
  <c r="AK1391" i="1" a="1"/>
  <c r="AK3395" i="1" a="1"/>
  <c r="AB1594" i="1" a="1"/>
  <c r="AS1594" i="1" s="1"/>
  <c r="AT1594" i="1" s="1" a="1"/>
  <c r="AK3757" i="1" a="1"/>
  <c r="AK3349" i="1" a="1"/>
  <c r="AK2794" i="1" a="1"/>
  <c r="AK4243" i="1" a="1"/>
  <c r="AB1133" i="1" a="1"/>
  <c r="AS1133" i="1" s="1"/>
  <c r="AT1133" i="1" s="1" a="1"/>
  <c r="AB3575" i="1" a="1"/>
  <c r="AS3575" i="1" s="1"/>
  <c r="AT3575" i="1" s="1" a="1"/>
  <c r="AB1150" i="1" a="1"/>
  <c r="AS1150" i="1" s="1"/>
  <c r="AT1150" i="1" s="1" a="1"/>
  <c r="AB747" i="1" a="1"/>
  <c r="AS747" i="1" s="1"/>
  <c r="AT747" i="1" s="1" a="1"/>
  <c r="AB1766" i="1" a="1"/>
  <c r="AS1766" i="1" s="1"/>
  <c r="AT1766" i="1" s="1" a="1"/>
  <c r="AB3252" i="1" a="1"/>
  <c r="AS3252" i="1" s="1"/>
  <c r="AT3252" i="1" s="1" a="1"/>
  <c r="AB4238" i="1" a="1"/>
  <c r="AS4238" i="1" s="1"/>
  <c r="AT4238" i="1" s="1" a="1"/>
  <c r="AB1487" i="1" a="1"/>
  <c r="AS1487" i="1" s="1"/>
  <c r="AT1487" i="1" s="1" a="1"/>
  <c r="AB3536" i="1" a="1"/>
  <c r="AS3536" i="1" s="1"/>
  <c r="AT3536" i="1" s="1" a="1"/>
  <c r="AB1277" i="1" a="1"/>
  <c r="AS1277" i="1" s="1"/>
  <c r="AT1277" i="1" s="1" a="1"/>
  <c r="AB1313" i="1" a="1"/>
  <c r="AS1313" i="1" s="1"/>
  <c r="AT1313" i="1" s="1" a="1"/>
  <c r="AB3959" i="1" a="1"/>
  <c r="AS3959" i="1" s="1"/>
  <c r="AT3959" i="1" s="1" a="1"/>
  <c r="AB1326" i="1" a="1"/>
  <c r="AS1326" i="1" s="1"/>
  <c r="AT1326" i="1" s="1" a="1"/>
  <c r="AB3651" i="1" a="1"/>
  <c r="AS3651" i="1" s="1"/>
  <c r="AT3651" i="1" s="1" a="1"/>
  <c r="AB1707" i="1" a="1"/>
  <c r="AS1707" i="1" s="1"/>
  <c r="AT1707" i="1" s="1" a="1"/>
  <c r="AB1430" i="1" a="1"/>
  <c r="AS1430" i="1" s="1"/>
  <c r="AT1430" i="1" s="1" a="1"/>
  <c r="AB728" i="1" a="1"/>
  <c r="AS728" i="1" s="1"/>
  <c r="AT728" i="1" s="1" a="1"/>
  <c r="AB2238" i="1" a="1"/>
  <c r="AS2238" i="1" s="1"/>
  <c r="AT2238" i="1" s="1" a="1"/>
  <c r="AB299" i="1" a="1"/>
  <c r="AS299" i="1" s="1"/>
  <c r="AT299" i="1" s="1" a="1"/>
  <c r="AB4149" i="1" a="1"/>
  <c r="AS4149" i="1" s="1"/>
  <c r="AT4149" i="1" s="1" a="1"/>
  <c r="AB48" i="1" a="1"/>
  <c r="AS48" i="1" s="1"/>
  <c r="AT48" i="1" s="1" a="1"/>
  <c r="AB4121" i="1" a="1"/>
  <c r="AS4121" i="1" s="1"/>
  <c r="AT4121" i="1" s="1" a="1"/>
  <c r="AB2451" i="1" a="1"/>
  <c r="AS2451" i="1" s="1"/>
  <c r="AT2451" i="1" s="1" a="1"/>
  <c r="AB4077" i="1" a="1"/>
  <c r="AS4077" i="1" s="1"/>
  <c r="AT4077" i="1" s="1" a="1"/>
  <c r="AB1225" i="1" a="1"/>
  <c r="AS1225" i="1" s="1"/>
  <c r="AT1225" i="1" s="1" a="1"/>
  <c r="AB227" i="1" a="1"/>
  <c r="AS227" i="1" s="1"/>
  <c r="AT227" i="1" s="1" a="1"/>
  <c r="AB1971" i="1" a="1"/>
  <c r="AS1971" i="1" s="1"/>
  <c r="AT1971" i="1" s="1" a="1"/>
  <c r="AB650" i="1" a="1"/>
  <c r="AS650" i="1" s="1"/>
  <c r="AT650" i="1" s="1" a="1"/>
  <c r="AB4052" i="1" a="1"/>
  <c r="AS4052" i="1" s="1"/>
  <c r="AT4052" i="1" s="1" a="1"/>
  <c r="AB1592" i="1" a="1"/>
  <c r="AS1592" i="1" s="1"/>
  <c r="AT1592" i="1" s="1" a="1"/>
  <c r="AK2027" i="1" a="1"/>
  <c r="AK4109" i="1" a="1"/>
  <c r="AB2193" i="1" a="1"/>
  <c r="AS2193" i="1" s="1"/>
  <c r="AT2193" i="1" s="1" a="1"/>
  <c r="AK3855" i="1" a="1"/>
  <c r="AK1747" i="1" a="1"/>
  <c r="AK2614" i="1" a="1"/>
  <c r="AK3280" i="1" a="1"/>
  <c r="AK3579" i="1" a="1"/>
  <c r="AK1890" i="1" a="1"/>
  <c r="AK1894" i="1" a="1"/>
  <c r="AK2736" i="1" a="1"/>
  <c r="AK3051" i="1" a="1"/>
  <c r="AK1266" i="1" a="1"/>
  <c r="AK1318" i="1" a="1"/>
  <c r="AK4319" i="1" a="1"/>
  <c r="AK2443" i="1" a="1"/>
  <c r="AK738" i="1" a="1"/>
  <c r="AK790" i="1" a="1"/>
  <c r="AK3791" i="1" a="1"/>
  <c r="AK4106" i="1" a="1"/>
  <c r="AB3573" i="1" a="1"/>
  <c r="AS3573" i="1" s="1"/>
  <c r="AT3573" i="1" s="1" a="1"/>
  <c r="AK3109" i="1" a="1"/>
  <c r="AK2079" i="1" a="1"/>
  <c r="AK2538" i="1" a="1"/>
  <c r="AB1236" i="1" a="1"/>
  <c r="AS1236" i="1" s="1"/>
  <c r="AT1236" i="1" s="1" a="1"/>
  <c r="AB2549" i="1" a="1"/>
  <c r="AS2549" i="1" s="1"/>
  <c r="AT2549" i="1" s="1" a="1"/>
  <c r="AB3748" i="1" a="1"/>
  <c r="AS3748" i="1" s="1"/>
  <c r="AT3748" i="1" s="1" a="1"/>
  <c r="AK2279" i="1" a="1"/>
  <c r="AK3057" i="1" a="1"/>
  <c r="AK1644" i="1" a="1"/>
  <c r="AK484" i="1" a="1"/>
  <c r="AK2247" i="1" a="1"/>
  <c r="AK3041" i="1" a="1"/>
  <c r="AK1628" i="1" a="1"/>
  <c r="AK468" i="1" a="1"/>
  <c r="AK2087" i="1" a="1"/>
  <c r="AK3025" i="1" a="1"/>
  <c r="AK1612" i="1" a="1"/>
  <c r="AK452" i="1" a="1"/>
  <c r="AK3942" i="1" a="1"/>
  <c r="AK2369" i="1" a="1"/>
  <c r="AK1068" i="1" a="1"/>
  <c r="AK840" i="1" a="1"/>
  <c r="AK3414" i="1" a="1"/>
  <c r="AK4048" i="1" a="1"/>
  <c r="AK524" i="1" a="1"/>
  <c r="AK1427" i="1" a="1"/>
  <c r="AK2886" i="1" a="1"/>
  <c r="AK3520" i="1" a="1"/>
  <c r="AK3819" i="1" a="1"/>
  <c r="AK409" i="1" a="1"/>
  <c r="AK2166" i="1" a="1"/>
  <c r="AK2992" i="1" a="1"/>
  <c r="AK3291" i="1" a="1"/>
  <c r="AK1538" i="1" a="1"/>
  <c r="AK1558" i="1" a="1"/>
  <c r="AK2368" i="1" a="1"/>
  <c r="AK2763" i="1" a="1"/>
  <c r="AK978" i="1" a="1"/>
  <c r="AB2337" i="1" a="1"/>
  <c r="AS2337" i="1" s="1"/>
  <c r="AT2337" i="1" s="1" a="1"/>
  <c r="AB696" i="1" a="1"/>
  <c r="AS696" i="1" s="1"/>
  <c r="AT696" i="1" s="1" a="1"/>
  <c r="AK1923" i="1" a="1"/>
  <c r="AK4194" i="1" a="1"/>
  <c r="AK1277" i="1" a="1"/>
  <c r="AK599" i="1" a="1"/>
  <c r="AK3651" i="1" a="1"/>
  <c r="AK2519" i="1" a="1"/>
  <c r="AK55" i="1" a="1"/>
  <c r="AB1337" i="1" a="1"/>
  <c r="AS1337" i="1" s="1"/>
  <c r="AT1337" i="1" s="1" a="1"/>
  <c r="AK3117" i="1" a="1"/>
  <c r="AK105" i="1" a="1"/>
  <c r="AK962" i="1" a="1"/>
  <c r="AK1253" i="1" a="1"/>
  <c r="AK3177" i="1" a="1"/>
  <c r="AK1370" i="1" a="1"/>
  <c r="AK1179" i="1" a="1"/>
  <c r="AK1455" i="1" a="1"/>
  <c r="AK817" i="1" a="1"/>
  <c r="AK793" i="1" a="1"/>
  <c r="AK3046" i="1" a="1"/>
  <c r="AK3979" i="1" a="1"/>
  <c r="AK444" i="1" a="1"/>
  <c r="AK1993" i="1" a="1"/>
  <c r="AK2671" i="1" a="1"/>
  <c r="AK1297" i="1" a="1"/>
  <c r="AK2003" i="1" a="1"/>
  <c r="AK1732" i="1" a="1"/>
  <c r="AK2104" i="1" a="1"/>
  <c r="AK1529" i="1" a="1"/>
  <c r="AK181" i="1" a="1"/>
  <c r="AK4334" i="1" a="1"/>
  <c r="AK2291" i="1" a="1"/>
  <c r="AB471" i="1" a="1"/>
  <c r="AS471" i="1" s="1"/>
  <c r="AT471" i="1" s="1" a="1"/>
  <c r="AK2733" i="1" a="1"/>
  <c r="AK2213" i="1" a="1"/>
  <c r="AK3945" i="1" a="1"/>
  <c r="AK3219" i="1" a="1"/>
  <c r="AB3326" i="1" a="1"/>
  <c r="AS3326" i="1" s="1"/>
  <c r="AT3326" i="1" s="1" a="1"/>
  <c r="AB4070" i="1" a="1"/>
  <c r="AS4070" i="1" s="1"/>
  <c r="AT4070" i="1" s="1" a="1"/>
  <c r="AB1469" i="1" a="1"/>
  <c r="AS1469" i="1" s="1"/>
  <c r="AT1469" i="1" s="1" a="1"/>
  <c r="AB1963" i="1" a="1"/>
  <c r="AS1963" i="1" s="1"/>
  <c r="AT1963" i="1" s="1" a="1"/>
  <c r="AB1378" i="1" a="1"/>
  <c r="AS1378" i="1" s="1"/>
  <c r="AT1378" i="1" s="1" a="1"/>
  <c r="AB2740" i="1" a="1"/>
  <c r="AS2740" i="1" s="1"/>
  <c r="AT2740" i="1" s="1" a="1"/>
  <c r="AB3726" i="1" a="1"/>
  <c r="AS3726" i="1" s="1"/>
  <c r="AT3726" i="1" s="1" a="1"/>
  <c r="AB2250" i="1" a="1"/>
  <c r="AS2250" i="1" s="1"/>
  <c r="AT2250" i="1" s="1" a="1"/>
  <c r="AB1558" i="1" a="1"/>
  <c r="AS1558" i="1" s="1"/>
  <c r="AT1558" i="1" s="1" a="1"/>
  <c r="AB4206" i="1" a="1"/>
  <c r="AS4206" i="1" s="1"/>
  <c r="AT4206" i="1" s="1" a="1"/>
  <c r="AB2016" i="1" a="1"/>
  <c r="AS2016" i="1" s="1"/>
  <c r="AT2016" i="1" s="1" a="1"/>
  <c r="AB3447" i="1" a="1"/>
  <c r="AS3447" i="1" s="1"/>
  <c r="AT3447" i="1" s="1" a="1"/>
  <c r="AB1805" i="1" a="1"/>
  <c r="AS1805" i="1" s="1"/>
  <c r="AT1805" i="1" s="1" a="1"/>
  <c r="AB3938" i="1" a="1"/>
  <c r="AS3938" i="1" s="1"/>
  <c r="AT3938" i="1" s="1" a="1"/>
  <c r="AB1049" i="1" a="1"/>
  <c r="AS1049" i="1" s="1"/>
  <c r="AT1049" i="1" s="1" a="1"/>
  <c r="AB1044" i="1" a="1"/>
  <c r="AS1044" i="1" s="1"/>
  <c r="AT1044" i="1" s="1" a="1"/>
  <c r="AB504" i="1" a="1"/>
  <c r="AS504" i="1" s="1"/>
  <c r="AT504" i="1" s="1" a="1"/>
  <c r="AB1461" i="1" a="1"/>
  <c r="AS1461" i="1" s="1"/>
  <c r="AT1461" i="1" s="1" a="1"/>
  <c r="AB1643" i="1" a="1"/>
  <c r="AS1643" i="1" s="1"/>
  <c r="AT1643" i="1" s="1" a="1"/>
  <c r="AB2596" i="1" a="1"/>
  <c r="AS2596" i="1" s="1"/>
  <c r="AT2596" i="1" s="1" a="1"/>
  <c r="AB532" i="1" a="1"/>
  <c r="AS532" i="1" s="1"/>
  <c r="AT532" i="1" s="1" a="1"/>
  <c r="AB3609" i="1" a="1"/>
  <c r="AS3609" i="1" s="1"/>
  <c r="AT3609" i="1" s="1" a="1"/>
  <c r="AB1824" i="1" a="1"/>
  <c r="AS1824" i="1" s="1"/>
  <c r="AT1824" i="1" s="1" a="1"/>
  <c r="AB3053" i="1" a="1"/>
  <c r="AS3053" i="1" s="1"/>
  <c r="AT3053" i="1" s="1" a="1"/>
  <c r="AB1576" i="1" a="1"/>
  <c r="AS1576" i="1" s="1"/>
  <c r="AT1576" i="1" s="1" a="1"/>
  <c r="AB1432" i="1" a="1"/>
  <c r="AS1432" i="1" s="1"/>
  <c r="AT1432" i="1" s="1" a="1"/>
  <c r="AB1522" i="1" a="1"/>
  <c r="AS1522" i="1" s="1"/>
  <c r="AT1522" i="1" s="1" a="1"/>
  <c r="AB2511" i="1" a="1"/>
  <c r="AS2511" i="1" s="1"/>
  <c r="AT2511" i="1" s="1" a="1"/>
  <c r="AB4097" i="1" a="1"/>
  <c r="AS4097" i="1" s="1"/>
  <c r="AT4097" i="1" s="1" a="1"/>
  <c r="AB82" i="1" a="1"/>
  <c r="AS82" i="1" s="1"/>
  <c r="AT82" i="1" s="1" a="1"/>
  <c r="AK1878" i="1" a="1"/>
  <c r="AK3597" i="1" a="1"/>
  <c r="AB3423" i="1" a="1"/>
  <c r="AS3423" i="1" s="1"/>
  <c r="AT3423" i="1" s="1" a="1"/>
  <c r="AK3343" i="1" a="1"/>
  <c r="AK1107" i="1" a="1"/>
  <c r="AK1910" i="1" a="1"/>
  <c r="AK2752" i="1" a="1"/>
  <c r="AK3067" i="1" a="1"/>
  <c r="AK1282" i="1" a="1"/>
  <c r="AK1334" i="1" a="1"/>
  <c r="AK2096" i="1" a="1"/>
  <c r="AK2459" i="1" a="1"/>
  <c r="AK754" i="1" a="1"/>
  <c r="AK806" i="1" a="1"/>
  <c r="AK3807" i="1" a="1"/>
  <c r="AK4122" i="1" a="1"/>
  <c r="AK2065" i="1" a="1"/>
  <c r="AK4149" i="1" a="1"/>
  <c r="AK3279" i="1" a="1"/>
  <c r="AK3594" i="1" a="1"/>
  <c r="AB1876" i="1" a="1"/>
  <c r="AS1876" i="1" s="1"/>
  <c r="AT1876" i="1" s="1" a="1"/>
  <c r="AK2533" i="1" a="1"/>
  <c r="AK1487" i="1" a="1"/>
  <c r="AK4217" i="1" a="1"/>
  <c r="AB1703" i="1" a="1"/>
  <c r="AS1703" i="1" s="1"/>
  <c r="AT1703" i="1" s="1" a="1"/>
  <c r="AB2284" i="1" a="1"/>
  <c r="AS2284" i="1" s="1"/>
  <c r="AT2284" i="1" s="1" a="1"/>
  <c r="AB1937" i="1" a="1"/>
  <c r="AS1937" i="1" s="1"/>
  <c r="AT1937" i="1" s="1" a="1"/>
  <c r="AK3990" i="1" a="1"/>
  <c r="AK2433" i="1" a="1"/>
  <c r="AK1116" i="1" a="1"/>
  <c r="AK89" i="1" a="1"/>
  <c r="AK3974" i="1" a="1"/>
  <c r="AK2417" i="1" a="1"/>
  <c r="AK1100" i="1" a="1"/>
  <c r="AK1688" i="1" a="1"/>
  <c r="AK3958" i="1" a="1"/>
  <c r="AK2401" i="1" a="1"/>
  <c r="AK1084" i="1" a="1"/>
  <c r="AK1336" i="1" a="1"/>
  <c r="AK3430" i="1" a="1"/>
  <c r="AK4064" i="1" a="1"/>
  <c r="AK540" i="1" a="1"/>
  <c r="AK1443" i="1" a="1"/>
  <c r="AK2902" i="1" a="1"/>
  <c r="AK3536" i="1" a="1"/>
  <c r="AK3835" i="1" a="1"/>
  <c r="AK665" i="1" a="1"/>
  <c r="AK2182" i="1" a="1"/>
  <c r="AK3008" i="1" a="1"/>
  <c r="AK3307" i="1" a="1"/>
  <c r="AK1554" i="1" a="1"/>
  <c r="AK1574" i="1" a="1"/>
  <c r="AK2416" i="1" a="1"/>
  <c r="AK2779" i="1" a="1"/>
  <c r="AK994" i="1" a="1"/>
  <c r="AK1046" i="1" a="1"/>
  <c r="AK4047" i="1" a="1"/>
  <c r="AK2139" i="1" a="1"/>
  <c r="AK322" i="1" a="1"/>
  <c r="AB1596" i="1" a="1"/>
  <c r="AS1596" i="1" s="1"/>
  <c r="AT1596" i="1" s="1" a="1"/>
  <c r="AB2273" i="1" a="1"/>
  <c r="AS2273" i="1" s="1"/>
  <c r="AT2273" i="1" s="1" a="1"/>
  <c r="AK2207" i="1" a="1"/>
  <c r="AK3682" i="1" a="1"/>
  <c r="AK765" i="1" a="1"/>
  <c r="AK355" i="1" a="1"/>
  <c r="AK2611" i="1" a="1"/>
  <c r="AK1143" i="1" a="1"/>
  <c r="AK8" i="1" a="1"/>
  <c r="AK2390" i="1" a="1"/>
  <c r="AK1949" i="1" a="1"/>
  <c r="AK491" i="1" a="1"/>
  <c r="AK255" i="1" a="1"/>
  <c r="AK4068" i="1" a="1"/>
  <c r="AK4280" i="1" a="1"/>
  <c r="AK842" i="1" a="1"/>
  <c r="AK3270" i="1" a="1"/>
  <c r="AK399" i="1" a="1"/>
  <c r="AK305" i="1" a="1"/>
  <c r="AK75" i="1" a="1"/>
  <c r="AK1766" i="1" a="1"/>
  <c r="AK2955" i="1" a="1"/>
  <c r="AK1912" i="1" a="1"/>
  <c r="AK1673" i="1" a="1"/>
  <c r="AK1423" i="1" a="1"/>
  <c r="AK785" i="1" a="1"/>
  <c r="AK608" i="1" a="1"/>
  <c r="AK644" i="1" a="1"/>
  <c r="AK3319" i="1" a="1"/>
  <c r="AK1017" i="1" a="1"/>
  <c r="AK45" i="1" a="1"/>
  <c r="AK3310" i="1" a="1"/>
  <c r="AK3458" i="1" a="1"/>
  <c r="AK1684" i="1" a="1"/>
  <c r="AK1437" i="1" a="1"/>
  <c r="AK997" i="1" a="1"/>
  <c r="AK2921" i="1" a="1"/>
  <c r="AK4306" i="1" a="1"/>
  <c r="AB2814" i="1" a="1"/>
  <c r="AS2814" i="1" s="1"/>
  <c r="AT2814" i="1" s="1" a="1"/>
  <c r="AB3558" i="1" a="1"/>
  <c r="AS3558" i="1" s="1"/>
  <c r="AT3558" i="1" s="1" a="1"/>
  <c r="AB4285" i="1" a="1"/>
  <c r="AS4285" i="1" s="1"/>
  <c r="AT4285" i="1" s="1" a="1"/>
  <c r="AB1183" i="1" a="1"/>
  <c r="AS1183" i="1" s="1"/>
  <c r="AT1183" i="1" s="1" a="1"/>
  <c r="AB1473" i="1" a="1"/>
  <c r="AS1473" i="1" s="1"/>
  <c r="AT1473" i="1" s="1" a="1"/>
  <c r="AB3809" i="1" a="1"/>
  <c r="AS3809" i="1" s="1"/>
  <c r="AT3809" i="1" s="1" a="1"/>
  <c r="AB3214" i="1" a="1"/>
  <c r="AS3214" i="1" s="1"/>
  <c r="AT3214" i="1" s="1" a="1"/>
  <c r="AB1422" i="1" a="1"/>
  <c r="AS1422" i="1" s="1"/>
  <c r="AT1422" i="1" s="1" a="1"/>
  <c r="AB1873" i="1" a="1"/>
  <c r="AS1873" i="1" s="1"/>
  <c r="AT1873" i="1" s="1" a="1"/>
  <c r="AB3694" i="1" a="1"/>
  <c r="AS3694" i="1" s="1"/>
  <c r="AT3694" i="1" s="1" a="1"/>
  <c r="AB3218" i="1" a="1"/>
  <c r="AS3218" i="1" s="1"/>
  <c r="AT3218" i="1" s="1" a="1"/>
  <c r="AB2677" i="1" a="1"/>
  <c r="AS2677" i="1" s="1"/>
  <c r="AT2677" i="1" s="1" a="1"/>
  <c r="AB781" i="1" a="1"/>
  <c r="AS781" i="1" s="1"/>
  <c r="AT781" i="1" s="1" a="1"/>
  <c r="AB4225" i="1" a="1"/>
  <c r="AS4225" i="1" s="1"/>
  <c r="AT4225" i="1" s="1" a="1"/>
  <c r="AB842" i="1" a="1"/>
  <c r="AS842" i="1" s="1"/>
  <c r="AT842" i="1" s="1" a="1"/>
  <c r="AB1107" i="1" a="1"/>
  <c r="AS1107" i="1" s="1"/>
  <c r="AT1107" i="1" s="1" a="1"/>
  <c r="AB257" i="1" a="1"/>
  <c r="AS257" i="1" s="1"/>
  <c r="AT257" i="1" s="1" a="1"/>
  <c r="AB1075" i="1" a="1"/>
  <c r="AS1075" i="1" s="1"/>
  <c r="AT1075" i="1" s="1" a="1"/>
  <c r="AB2440" i="1" a="1"/>
  <c r="AS2440" i="1" s="1"/>
  <c r="AT2440" i="1" s="1" a="1"/>
  <c r="AB4115" i="1" a="1"/>
  <c r="AS4115" i="1" s="1"/>
  <c r="AT4115" i="1" s="1" a="1"/>
  <c r="AB211" i="1" a="1"/>
  <c r="AS211" i="1" s="1"/>
  <c r="AT211" i="1" s="1" a="1"/>
  <c r="AB3592" i="1" a="1"/>
  <c r="AS3592" i="1" s="1"/>
  <c r="AT3592" i="1" s="1" a="1"/>
  <c r="AB3122" i="1" a="1"/>
  <c r="AS3122" i="1" s="1"/>
  <c r="AT3122" i="1" s="1" a="1"/>
  <c r="AB2541" i="1" a="1"/>
  <c r="AS2541" i="1" s="1"/>
  <c r="AT2541" i="1" s="1" a="1"/>
  <c r="AB1383" i="1" a="1"/>
  <c r="AS1383" i="1" s="1"/>
  <c r="AT1383" i="1" s="1" a="1"/>
  <c r="AB606" i="1" a="1"/>
  <c r="AS606" i="1" s="1"/>
  <c r="AT606" i="1" s="1" a="1"/>
  <c r="AB2827" i="1" a="1"/>
  <c r="AS2827" i="1" s="1"/>
  <c r="AT2827" i="1" s="1" a="1"/>
  <c r="AB425" i="1" a="1"/>
  <c r="AS425" i="1" s="1"/>
  <c r="AT425" i="1" s="1" a="1"/>
  <c r="AB3585" i="1" a="1"/>
  <c r="AS3585" i="1" s="1"/>
  <c r="AT3585" i="1" s="1" a="1"/>
  <c r="AB880" i="1" a="1"/>
  <c r="AS880" i="1" s="1"/>
  <c r="AT880" i="1" s="1" a="1"/>
  <c r="AK4214" i="1" a="1"/>
  <c r="AK3085" i="1" a="1"/>
  <c r="AB187" i="1" a="1"/>
  <c r="AS187" i="1" s="1"/>
  <c r="AT187" i="1" s="1" a="1"/>
  <c r="AK2831" i="1" a="1"/>
  <c r="AK1906" i="1" a="1"/>
  <c r="AK1350" i="1" a="1"/>
  <c r="AK2128" i="1" a="1"/>
  <c r="AK2475" i="1" a="1"/>
  <c r="AK770" i="1" a="1"/>
  <c r="AK822" i="1" a="1"/>
  <c r="AK3823" i="1" a="1"/>
  <c r="AK4138" i="1" a="1"/>
  <c r="AK2081" i="1" a="1"/>
  <c r="AK4165" i="1" a="1"/>
  <c r="AK3295" i="1" a="1"/>
  <c r="AK3610" i="1" a="1"/>
  <c r="AB2684" i="1" a="1"/>
  <c r="AS2684" i="1" s="1"/>
  <c r="AT2684" i="1" s="1" a="1"/>
  <c r="AK3637" i="1" a="1"/>
  <c r="AK2767" i="1" a="1"/>
  <c r="AK3082" i="1" a="1"/>
  <c r="AB1512" i="1" a="1"/>
  <c r="AS1512" i="1" s="1"/>
  <c r="AT1512" i="1" s="1" a="1"/>
  <c r="AK1909" i="1" a="1"/>
  <c r="AK959" i="1" a="1"/>
  <c r="AK3705" i="1" a="1"/>
  <c r="AB3329" i="1" a="1"/>
  <c r="AS3329" i="1" s="1"/>
  <c r="AT3329" i="1" s="1" a="1"/>
  <c r="AB3222" i="1" a="1"/>
  <c r="AS3222" i="1" s="1"/>
  <c r="AT3222" i="1" s="1" a="1"/>
  <c r="AB2390" i="1" a="1"/>
  <c r="AS2390" i="1" s="1"/>
  <c r="AT2390" i="1" s="1" a="1"/>
  <c r="AK3478" i="1" a="1"/>
  <c r="AK4112" i="1" a="1"/>
  <c r="AK588" i="1" a="1"/>
  <c r="AK1507" i="1" a="1"/>
  <c r="AK3462" i="1" a="1"/>
  <c r="AK4096" i="1" a="1"/>
  <c r="AK572" i="1" a="1"/>
  <c r="AK1491" i="1" a="1"/>
  <c r="AK3446" i="1" a="1"/>
  <c r="AK4080" i="1" a="1"/>
  <c r="AK556" i="1" a="1"/>
  <c r="AK1475" i="1" a="1"/>
  <c r="AK2918" i="1" a="1"/>
  <c r="AK3552" i="1" a="1"/>
  <c r="AK3851" i="1" a="1"/>
  <c r="AK33" i="1" a="1"/>
  <c r="AK2198" i="1" a="1"/>
  <c r="AK3024" i="1" a="1"/>
  <c r="AK3323" i="1" a="1"/>
  <c r="AK1586" i="1" a="1"/>
  <c r="AK1590" i="1" a="1"/>
  <c r="AK2432" i="1" a="1"/>
  <c r="AK2795" i="1" a="1"/>
  <c r="AK1010" i="1" a="1"/>
  <c r="AK1062" i="1" a="1"/>
  <c r="AK4063" i="1" a="1"/>
  <c r="AK2155" i="1" a="1"/>
  <c r="AK386" i="1" a="1"/>
  <c r="AK534" i="1" a="1"/>
  <c r="AK3535" i="1" a="1"/>
  <c r="AK3850" i="1" a="1"/>
  <c r="AB2526" i="1" a="1"/>
  <c r="AS2526" i="1" s="1"/>
  <c r="AT2526" i="1" s="1" a="1"/>
  <c r="AB572" i="1" a="1"/>
  <c r="AS572" i="1" s="1"/>
  <c r="AT572" i="1" s="1" a="1"/>
  <c r="AB1468" i="1" a="1"/>
  <c r="AS1468" i="1" s="1"/>
  <c r="AT1468" i="1" s="1" a="1"/>
  <c r="AK2091" i="1" a="1"/>
  <c r="AK3170" i="1" a="1"/>
  <c r="AK4092" i="1" a="1"/>
  <c r="AK214" i="1" a="1"/>
  <c r="AK3714" i="1" a="1"/>
  <c r="AK531" i="1" a="1"/>
  <c r="AK3097" i="1" a="1"/>
  <c r="AK2319" i="1" a="1"/>
  <c r="AK781" i="1" a="1"/>
  <c r="AK889" i="1" a="1"/>
  <c r="AK1515" i="1" a="1"/>
  <c r="AK3044" i="1" a="1"/>
  <c r="AK3256" i="1" a="1"/>
  <c r="AK41" i="1" a="1"/>
  <c r="AK829" i="1" a="1"/>
  <c r="AK3374" i="1" a="1"/>
  <c r="AK1776" i="1" a="1"/>
  <c r="AK891" i="1" a="1"/>
  <c r="AK726" i="1" a="1"/>
  <c r="AK4042" i="1" a="1"/>
  <c r="AK1595" i="1" a="1"/>
  <c r="AK3797" i="1" a="1"/>
  <c r="AK367" i="1" a="1"/>
  <c r="AK225" i="1" a="1"/>
  <c r="AK905" i="1" a="1"/>
  <c r="AK3427" i="1" a="1"/>
  <c r="AK2183" i="1" a="1"/>
  <c r="AK1011" i="1" a="1"/>
  <c r="AK1145" i="1" a="1"/>
  <c r="AK2286" i="1" a="1"/>
  <c r="AK2434" i="1" a="1"/>
  <c r="AK2220" i="1" a="1"/>
  <c r="AK4236" i="1" a="1"/>
  <c r="AK3812" i="1" a="1"/>
  <c r="AK4024" i="1" a="1"/>
  <c r="AK3282" i="1" a="1"/>
  <c r="AB2308" i="1" a="1"/>
  <c r="AS2308" i="1" s="1"/>
  <c r="AT2308" i="1" s="1" a="1"/>
  <c r="AB3829" i="1" a="1"/>
  <c r="AS3829" i="1" s="1"/>
  <c r="AT3829" i="1" s="1" a="1"/>
  <c r="AB3773" i="1" a="1"/>
  <c r="AS3773" i="1" s="1"/>
  <c r="AT3773" i="1" s="1" a="1"/>
  <c r="AB1510" i="1" a="1"/>
  <c r="AS1510" i="1" s="1"/>
  <c r="AT1510" i="1" s="1" a="1"/>
  <c r="AB3361" i="1" a="1"/>
  <c r="AS3361" i="1" s="1"/>
  <c r="AT3361" i="1" s="1" a="1"/>
  <c r="AB4096" i="1" a="1"/>
  <c r="AS4096" i="1" s="1"/>
  <c r="AT4096" i="1" s="1" a="1"/>
  <c r="AB2685" i="1" a="1"/>
  <c r="AS2685" i="1" s="1"/>
  <c r="AT2685" i="1" s="1" a="1"/>
  <c r="AB1901" i="1" a="1"/>
  <c r="AS1901" i="1" s="1"/>
  <c r="AT1901" i="1" s="1" a="1"/>
  <c r="AB1840" i="1" a="1"/>
  <c r="AS1840" i="1" s="1"/>
  <c r="AT1840" i="1" s="1" a="1"/>
  <c r="AB3182" i="1" a="1"/>
  <c r="AS3182" i="1" s="1"/>
  <c r="AT3182" i="1" s="1" a="1"/>
  <c r="AB2736" i="1" a="1"/>
  <c r="AS2736" i="1" s="1"/>
  <c r="AT2736" i="1" s="1" a="1"/>
  <c r="AB3172" i="1" a="1"/>
  <c r="AS3172" i="1" s="1"/>
  <c r="AT3172" i="1" s="1" a="1"/>
  <c r="AB652" i="1" a="1"/>
  <c r="AS652" i="1" s="1"/>
  <c r="AT652" i="1" s="1" a="1"/>
  <c r="AB3713" i="1" a="1"/>
  <c r="AS3713" i="1" s="1"/>
  <c r="AT3713" i="1" s="1" a="1"/>
  <c r="AB3727" i="1" a="1"/>
  <c r="AS3727" i="1" s="1"/>
  <c r="AT3727" i="1" s="1" a="1"/>
  <c r="AB2907" i="1" a="1"/>
  <c r="AS2907" i="1" s="1"/>
  <c r="AT2907" i="1" s="1" a="1"/>
  <c r="AB932" i="1" a="1"/>
  <c r="AS932" i="1" s="1"/>
  <c r="AT932" i="1" s="1" a="1"/>
  <c r="AB1650" i="1" a="1"/>
  <c r="AS1650" i="1" s="1"/>
  <c r="AT1650" i="1" s="1" a="1"/>
  <c r="AB1802" i="1" a="1"/>
  <c r="AS1802" i="1" s="1"/>
  <c r="AT1802" i="1" s="1" a="1"/>
  <c r="AB3890" i="1" a="1"/>
  <c r="AS3890" i="1" s="1"/>
  <c r="AT3890" i="1" s="1" a="1"/>
  <c r="AB2527" i="1" a="1"/>
  <c r="AS2527" i="1" s="1"/>
  <c r="AT2527" i="1" s="1" a="1"/>
  <c r="AB3879" i="1" a="1"/>
  <c r="AS3879" i="1" s="1"/>
  <c r="AT3879" i="1" s="1" a="1"/>
  <c r="AB3185" i="1" a="1"/>
  <c r="AS3185" i="1" s="1"/>
  <c r="AT3185" i="1" s="1" a="1"/>
  <c r="AB4060" i="1" a="1"/>
  <c r="AS4060" i="1" s="1"/>
  <c r="AT4060" i="1" s="1" a="1"/>
  <c r="AB1443" i="1" a="1"/>
  <c r="AS1443" i="1" s="1"/>
  <c r="AT1443" i="1" s="1" a="1"/>
  <c r="AB385" i="1" a="1"/>
  <c r="AS385" i="1" s="1"/>
  <c r="AT385" i="1" s="1" a="1"/>
  <c r="AB2315" i="1" a="1"/>
  <c r="AS2315" i="1" s="1"/>
  <c r="AT2315" i="1" s="1" a="1"/>
  <c r="AB632" i="1" a="1"/>
  <c r="AS632" i="1" s="1"/>
  <c r="AT632" i="1" s="1" a="1"/>
  <c r="AB2142" i="1" a="1"/>
  <c r="AS2142" i="1" s="1"/>
  <c r="AT2142" i="1" s="1" a="1"/>
  <c r="AB154" i="1" a="1"/>
  <c r="AS154" i="1" s="1"/>
  <c r="AT154" i="1" s="1" a="1"/>
  <c r="AK3702" i="1" a="1"/>
  <c r="AK1917" i="1" a="1"/>
  <c r="AB2160" i="1" a="1"/>
  <c r="AS2160" i="1" s="1"/>
  <c r="AT2160" i="1" s="1" a="1"/>
  <c r="AK2974" i="1" a="1"/>
  <c r="AK1298" i="1" a="1"/>
  <c r="AK838" i="1" a="1"/>
  <c r="AK3839" i="1" a="1"/>
  <c r="AK4154" i="1" a="1"/>
  <c r="AK40" i="1" a="1"/>
  <c r="AK4181" i="1" a="1"/>
  <c r="AK3311" i="1" a="1"/>
  <c r="AK3626" i="1" a="1"/>
  <c r="AB3004" i="1" a="1"/>
  <c r="AS3004" i="1" s="1"/>
  <c r="AT3004" i="1" s="1" a="1"/>
  <c r="AK3653" i="1" a="1"/>
  <c r="AK2783" i="1" a="1"/>
  <c r="AK3098" i="1" a="1"/>
  <c r="AB3765" i="1" a="1"/>
  <c r="AS3765" i="1" s="1"/>
  <c r="AT3765" i="1" s="1" a="1"/>
  <c r="AK3125" i="1" a="1"/>
  <c r="AK2095" i="1" a="1"/>
  <c r="AK2554" i="1" a="1"/>
  <c r="AB2562" i="1" a="1"/>
  <c r="AS2562" i="1" s="1"/>
  <c r="AT2562" i="1" s="1" a="1"/>
  <c r="AK1269" i="1" a="1"/>
  <c r="AK431" i="1" a="1"/>
  <c r="AK3193" i="1" a="1"/>
  <c r="AB145" i="1" a="1"/>
  <c r="AS145" i="1" s="1"/>
  <c r="AT145" i="1" s="1" a="1"/>
  <c r="AB2625" i="1" a="1"/>
  <c r="AS2625" i="1" s="1"/>
  <c r="AT2625" i="1" s="1" a="1"/>
  <c r="AB3296" i="1" a="1"/>
  <c r="AS3296" i="1" s="1"/>
  <c r="AT3296" i="1" s="1" a="1"/>
  <c r="AK2966" i="1" a="1"/>
  <c r="AK3600" i="1" a="1"/>
  <c r="AK3899" i="1" a="1"/>
  <c r="AK104" i="1" a="1"/>
  <c r="AK2950" i="1" a="1"/>
  <c r="AK3584" i="1" a="1"/>
  <c r="AK3883" i="1" a="1"/>
  <c r="AK18" i="1" a="1"/>
  <c r="AK2934" i="1" a="1"/>
  <c r="AK3568" i="1" a="1"/>
  <c r="AK3867" i="1" a="1"/>
  <c r="AK97" i="1" a="1"/>
  <c r="AK2246" i="1" a="1"/>
  <c r="AK3040" i="1" a="1"/>
  <c r="AK3339" i="1" a="1"/>
  <c r="AK1602" i="1" a="1"/>
  <c r="AK1606" i="1" a="1"/>
  <c r="AK2448" i="1" a="1"/>
  <c r="AK2811" i="1" a="1"/>
  <c r="AK1026" i="1" a="1"/>
  <c r="AK1078" i="1" a="1"/>
  <c r="AK4079" i="1" a="1"/>
  <c r="AK2171" i="1" a="1"/>
  <c r="AK482" i="1" a="1"/>
  <c r="AK550" i="1" a="1"/>
  <c r="AK3551" i="1" a="1"/>
  <c r="AK3866" i="1" a="1"/>
  <c r="AB2718" i="1" a="1"/>
  <c r="AS2718" i="1" s="1"/>
  <c r="AT2718" i="1" s="1" a="1"/>
  <c r="AK3893" i="1" a="1"/>
  <c r="AK3023" i="1" a="1"/>
  <c r="AK3338" i="1" a="1"/>
  <c r="AB4056" i="1" a="1"/>
  <c r="AS4056" i="1" s="1"/>
  <c r="AT4056" i="1" s="1" a="1"/>
  <c r="AB3533" i="1" a="1"/>
  <c r="AS3533" i="1" s="1"/>
  <c r="AT3533" i="1" s="1" a="1"/>
  <c r="AB444" i="1" a="1"/>
  <c r="AS444" i="1" s="1"/>
  <c r="AT444" i="1" s="1" a="1"/>
  <c r="AK2214" i="1" a="1"/>
  <c r="AK2658" i="1" a="1"/>
  <c r="AK3580" i="1" a="1"/>
  <c r="AK3" i="1" a="1"/>
  <c r="AK2690" i="1" a="1"/>
  <c r="AK163" i="1" a="1"/>
  <c r="AK1043" i="1" a="1"/>
  <c r="AK2230" i="1" a="1"/>
  <c r="AK3596" i="1" a="1"/>
  <c r="AK283" i="1" a="1"/>
  <c r="AK835" i="1" a="1"/>
  <c r="AK1796" i="1" a="1"/>
  <c r="AK2200" i="1" a="1"/>
  <c r="AK1593" i="1" a="1"/>
  <c r="AK1384" i="1" a="1"/>
  <c r="AK2350" i="1" a="1"/>
  <c r="AK1216" i="1" a="1"/>
  <c r="AK2073" i="1" a="1"/>
  <c r="AK3573" i="1" a="1"/>
  <c r="AK3018" i="1" a="1"/>
  <c r="AK1067" i="1" a="1"/>
  <c r="AK3179" i="1" a="1"/>
  <c r="AK3342" i="1" a="1"/>
  <c r="AK1744" i="1" a="1"/>
  <c r="AK32" i="1" a="1"/>
  <c r="AK2339" i="1" a="1"/>
  <c r="AK919" i="1" a="1"/>
  <c r="AK3994" i="1" a="1"/>
  <c r="AB859" i="1" a="1"/>
  <c r="AS859" i="1" s="1"/>
  <c r="AT859" i="1" s="1" a="1"/>
  <c r="AK1070" i="1" a="1"/>
  <c r="AK3585" i="1" a="1"/>
  <c r="AK1875" i="1" a="1"/>
  <c r="AK3212" i="1" a="1"/>
  <c r="AK2788" i="1" a="1"/>
  <c r="AK3000" i="1" a="1"/>
  <c r="AK2194" i="1" a="1"/>
  <c r="AB3827" i="1" a="1"/>
  <c r="AS3827" i="1" s="1"/>
  <c r="AT3827" i="1" s="1" a="1"/>
  <c r="AB4324" i="1" a="1"/>
  <c r="AS4324" i="1" s="1"/>
  <c r="AT4324" i="1" s="1" a="1"/>
  <c r="AB4313" i="1" a="1"/>
  <c r="AS4313" i="1" s="1"/>
  <c r="AT4313" i="1" s="1" a="1"/>
  <c r="AB450" i="1" a="1"/>
  <c r="AS450" i="1" s="1"/>
  <c r="AT450" i="1" s="1" a="1"/>
  <c r="AB2816" i="1" a="1"/>
  <c r="AS2816" i="1" s="1"/>
  <c r="AT2816" i="1" s="1" a="1"/>
  <c r="AB1331" i="1" a="1"/>
  <c r="AS1331" i="1" s="1"/>
  <c r="AT1331" i="1" s="1" a="1"/>
  <c r="AB4204" i="1" a="1"/>
  <c r="AS4204" i="1" s="1"/>
  <c r="AT4204" i="1" s="1" a="1"/>
  <c r="AB877" i="1" a="1"/>
  <c r="AS877" i="1" s="1"/>
  <c r="AT877" i="1" s="1" a="1"/>
  <c r="AB3466" i="1" a="1"/>
  <c r="AS3466" i="1" s="1"/>
  <c r="AT3466" i="1" s="1" a="1"/>
  <c r="AB2670" i="1" a="1"/>
  <c r="AS2670" i="1" s="1"/>
  <c r="AT2670" i="1" s="1" a="1"/>
  <c r="AB2319" i="1" a="1"/>
  <c r="AS2319" i="1" s="1"/>
  <c r="AT2319" i="1" s="1" a="1"/>
  <c r="AB2660" i="1" a="1"/>
  <c r="AS2660" i="1" s="1"/>
  <c r="AT2660" i="1" s="1" a="1"/>
  <c r="AB427" i="1" a="1"/>
  <c r="AS427" i="1" s="1"/>
  <c r="AT427" i="1" s="1" a="1"/>
  <c r="AB2270" i="1" a="1"/>
  <c r="AS2270" i="1" s="1"/>
  <c r="AT2270" i="1" s="1" a="1"/>
  <c r="AB392" i="1" a="1"/>
  <c r="AS392" i="1" s="1"/>
  <c r="AT392" i="1" s="1" a="1"/>
  <c r="AB1712" i="1" a="1"/>
  <c r="AS1712" i="1" s="1"/>
  <c r="AT1712" i="1" s="1" a="1"/>
  <c r="AB160" i="1" a="1"/>
  <c r="AS160" i="1" s="1"/>
  <c r="AT160" i="1" s="1" a="1"/>
  <c r="AB2379" i="1" a="1"/>
  <c r="AS2379" i="1" s="1"/>
  <c r="AT2379" i="1" s="1" a="1"/>
  <c r="AB778" i="1" a="1"/>
  <c r="AS778" i="1" s="1"/>
  <c r="AT778" i="1" s="1" a="1"/>
  <c r="AB4177" i="1" a="1"/>
  <c r="AS4177" i="1" s="1"/>
  <c r="AT4177" i="1" s="1" a="1"/>
  <c r="AB242" i="1" a="1"/>
  <c r="AS242" i="1" s="1"/>
  <c r="AT242" i="1" s="1" a="1"/>
  <c r="AB3367" i="1" a="1"/>
  <c r="AS3367" i="1" s="1"/>
  <c r="AT3367" i="1" s="1" a="1"/>
  <c r="AB3152" i="1" a="1"/>
  <c r="AS3152" i="1" s="1"/>
  <c r="AT3152" i="1" s="1" a="1"/>
  <c r="AB3548" i="1" a="1"/>
  <c r="AS3548" i="1" s="1"/>
  <c r="AT3548" i="1" s="1" a="1"/>
  <c r="AB2018" i="1" a="1"/>
  <c r="AS2018" i="1" s="1"/>
  <c r="AT2018" i="1" s="1" a="1"/>
  <c r="AB1663" i="1" a="1"/>
  <c r="AS1663" i="1" s="1"/>
  <c r="AT1663" i="1" s="1" a="1"/>
  <c r="AB2153" i="1" a="1"/>
  <c r="AS2153" i="1" s="1"/>
  <c r="AT2153" i="1" s="1" a="1"/>
  <c r="AB200" i="1" a="1"/>
  <c r="AS200" i="1" s="1"/>
  <c r="AT200" i="1" s="1" a="1"/>
  <c r="AB1206" i="1" a="1"/>
  <c r="AS1206" i="1" s="1"/>
  <c r="AT1206" i="1" s="1" a="1"/>
  <c r="AB879" i="1" a="1"/>
  <c r="AS879" i="1" s="1"/>
  <c r="AT879" i="1" s="1" a="1"/>
  <c r="AK3190" i="1" a="1"/>
  <c r="AK4076" i="1" a="1"/>
  <c r="AB1178" i="1" a="1"/>
  <c r="AS1178" i="1" s="1"/>
  <c r="AT1178" i="1" s="1" a="1"/>
  <c r="AK2462" i="1" a="1"/>
  <c r="AK744" i="1" a="1"/>
  <c r="AK4197" i="1" a="1"/>
  <c r="AK3327" i="1" a="1"/>
  <c r="AK3642" i="1" a="1"/>
  <c r="AB3196" i="1" a="1"/>
  <c r="AS3196" i="1" s="1"/>
  <c r="AT3196" i="1" s="1" a="1"/>
  <c r="AK3669" i="1" a="1"/>
  <c r="AK2799" i="1" a="1"/>
  <c r="AK3114" i="1" a="1"/>
  <c r="AB4085" i="1" a="1"/>
  <c r="AS4085" i="1" s="1"/>
  <c r="AT4085" i="1" s="1" a="1"/>
  <c r="AK3141" i="1" a="1"/>
  <c r="AK2111" i="1" a="1"/>
  <c r="AK2570" i="1" a="1"/>
  <c r="AB2157" i="1" a="1"/>
  <c r="AS2157" i="1" s="1"/>
  <c r="AT2157" i="1" s="1" a="1"/>
  <c r="AK2549" i="1" a="1"/>
  <c r="AK1503" i="1" a="1"/>
  <c r="AK4233" i="1" a="1"/>
  <c r="AB785" i="1" a="1"/>
  <c r="AS785" i="1" s="1"/>
  <c r="AT785" i="1" s="1" a="1"/>
  <c r="AK757" i="1" a="1"/>
  <c r="AK3918" i="1" a="1"/>
  <c r="AK2681" i="1" a="1"/>
  <c r="AB552" i="1" a="1"/>
  <c r="AS552" i="1" s="1"/>
  <c r="AT552" i="1" s="1" a="1"/>
  <c r="AB348" i="1" a="1"/>
  <c r="AS348" i="1" s="1"/>
  <c r="AT348" i="1" s="1" a="1"/>
  <c r="AB2266" i="1" a="1"/>
  <c r="AS2266" i="1" s="1"/>
  <c r="AT2266" i="1" s="1" a="1"/>
  <c r="AK2310" i="1" a="1"/>
  <c r="AK3088" i="1" a="1"/>
  <c r="AK3387" i="1" a="1"/>
  <c r="AK1650" i="1" a="1"/>
  <c r="AK2278" i="1" a="1"/>
  <c r="AK3072" i="1" a="1"/>
  <c r="AK3371" i="1" a="1"/>
  <c r="AK1634" i="1" a="1"/>
  <c r="AK2262" i="1" a="1"/>
  <c r="AK3056" i="1" a="1"/>
  <c r="AK3355" i="1" a="1"/>
  <c r="AK1618" i="1" a="1"/>
  <c r="AK1622" i="1" a="1"/>
  <c r="AK2480" i="1" a="1"/>
  <c r="AK2827" i="1" a="1"/>
  <c r="AK1042" i="1" a="1"/>
  <c r="AK1094" i="1" a="1"/>
  <c r="AK4095" i="1" a="1"/>
  <c r="AK2187" i="1" a="1"/>
  <c r="AK514" i="1" a="1"/>
  <c r="AK566" i="1" a="1"/>
  <c r="AK3567" i="1" a="1"/>
  <c r="AK3882" i="1" a="1"/>
  <c r="AB3038" i="1" a="1"/>
  <c r="AS3038" i="1" s="1"/>
  <c r="AT3038" i="1" s="1" a="1"/>
  <c r="AK3909" i="1" a="1"/>
  <c r="AK3039" i="1" a="1"/>
  <c r="AK3354" i="1" a="1"/>
  <c r="AB4248" i="1" a="1"/>
  <c r="AS4248" i="1" s="1"/>
  <c r="AT4248" i="1" s="1" a="1"/>
  <c r="AK3381" i="1" a="1"/>
  <c r="AK2479" i="1" a="1"/>
  <c r="AK2826" i="1" a="1"/>
  <c r="AB3539" i="1" a="1"/>
  <c r="AS3539" i="1" s="1"/>
  <c r="AT3539" i="1" s="1" a="1"/>
  <c r="AB3831" i="1" a="1"/>
  <c r="AS3831" i="1" s="1"/>
  <c r="AT3831" i="1" s="1" a="1"/>
  <c r="AB2701" i="1" a="1"/>
  <c r="AS2701" i="1" s="1"/>
  <c r="AT2701" i="1" s="1" a="1"/>
  <c r="AK2705" i="1" a="1"/>
  <c r="AK4321" i="1" a="1"/>
  <c r="AK3068" i="1" a="1"/>
  <c r="AK257" i="1" a="1"/>
  <c r="AK3841" i="1" a="1"/>
  <c r="AK149" i="1" a="1"/>
  <c r="AK1152" i="1" a="1"/>
  <c r="AK2525" i="1" a="1"/>
  <c r="AK2556" i="1" a="1"/>
  <c r="AK552" i="1" a="1"/>
  <c r="AB1860" i="1" a="1"/>
  <c r="AS1860" i="1" s="1"/>
  <c r="AT1860" i="1" s="1" a="1"/>
  <c r="AB3795" i="1" a="1"/>
  <c r="AS3795" i="1" s="1"/>
  <c r="AT3795" i="1" s="1" a="1"/>
  <c r="AB3047" i="1" a="1"/>
  <c r="AS3047" i="1" s="1"/>
  <c r="AT3047" i="1" s="1" a="1"/>
  <c r="AB3839" i="1" a="1"/>
  <c r="AS3839" i="1" s="1"/>
  <c r="AT3839" i="1" s="1" a="1"/>
  <c r="AB531" i="1" a="1"/>
  <c r="AS531" i="1" s="1"/>
  <c r="AT531" i="1" s="1" a="1"/>
  <c r="AB3019" i="1" a="1"/>
  <c r="AS3019" i="1" s="1"/>
  <c r="AT3019" i="1" s="1" a="1"/>
  <c r="AB3962" i="1" a="1"/>
  <c r="AS3962" i="1" s="1"/>
  <c r="AT3962" i="1" s="1" a="1"/>
  <c r="AB555" i="1" a="1"/>
  <c r="AS555" i="1" s="1"/>
  <c r="AT555" i="1" s="1" a="1"/>
  <c r="AB1832" i="1" a="1"/>
  <c r="AS1832" i="1" s="1"/>
  <c r="AT1832" i="1" s="1" a="1"/>
  <c r="AB4189" i="1" a="1"/>
  <c r="AS4189" i="1" s="1"/>
  <c r="AT4189" i="1" s="1" a="1"/>
  <c r="AB149" i="1" a="1"/>
  <c r="AS149" i="1" s="1"/>
  <c r="AT149" i="1" s="1" a="1"/>
  <c r="AB4179" i="1" a="1"/>
  <c r="AS4179" i="1" s="1"/>
  <c r="AT4179" i="1" s="1" a="1"/>
  <c r="AB1739" i="1" a="1"/>
  <c r="AS1739" i="1" s="1"/>
  <c r="AT1739" i="1" s="1" a="1"/>
  <c r="AB2077" i="1" a="1"/>
  <c r="AS2077" i="1" s="1"/>
  <c r="AT2077" i="1" s="1" a="1"/>
  <c r="AB230" i="1" a="1"/>
  <c r="AS230" i="1" s="1"/>
  <c r="AT230" i="1" s="1" a="1"/>
  <c r="AB1388" i="1" a="1"/>
  <c r="AS1388" i="1" s="1"/>
  <c r="AT1388" i="1" s="1" a="1"/>
  <c r="AB162" i="1" a="1"/>
  <c r="AS162" i="1" s="1"/>
  <c r="AT162" i="1" s="1" a="1"/>
  <c r="AB1680" i="1" a="1"/>
  <c r="AS1680" i="1" s="1"/>
  <c r="AT1680" i="1" s="1" a="1"/>
  <c r="AB553" i="1" a="1"/>
  <c r="AS553" i="1" s="1"/>
  <c r="AT553" i="1" s="1" a="1"/>
  <c r="AB3665" i="1" a="1"/>
  <c r="AS3665" i="1" s="1"/>
  <c r="AT3665" i="1" s="1" a="1"/>
  <c r="AB1677" i="1" a="1"/>
  <c r="AS1677" i="1" s="1"/>
  <c r="AT1677" i="1" s="1" a="1"/>
  <c r="AB2855" i="1" a="1"/>
  <c r="AS2855" i="1" s="1"/>
  <c r="AT2855" i="1" s="1" a="1"/>
  <c r="AB2640" i="1" a="1"/>
  <c r="AS2640" i="1" s="1"/>
  <c r="AT2640" i="1" s="1" a="1"/>
  <c r="AB3036" i="1" a="1"/>
  <c r="AS3036" i="1" s="1"/>
  <c r="AT3036" i="1" s="1" a="1"/>
  <c r="AB3459" i="1" a="1"/>
  <c r="AS3459" i="1" s="1"/>
  <c r="AT3459" i="1" s="1" a="1"/>
  <c r="AB2402" i="1" a="1"/>
  <c r="AS2402" i="1" s="1"/>
  <c r="AT2402" i="1" s="1" a="1"/>
  <c r="AB1228" i="1" a="1"/>
  <c r="AS1228" i="1" s="1"/>
  <c r="AT1228" i="1" s="1" a="1"/>
  <c r="AB1087" i="1" a="1"/>
  <c r="AS1087" i="1" s="1"/>
  <c r="AT1087" i="1" s="1" a="1"/>
  <c r="AB1269" i="1" a="1"/>
  <c r="AS1269" i="1" s="1"/>
  <c r="AT1269" i="1" s="1" a="1"/>
  <c r="AB1451" i="1" a="1"/>
  <c r="AS1451" i="1" s="1"/>
  <c r="AT1451" i="1" s="1" a="1"/>
  <c r="AK2662" i="1" a="1"/>
  <c r="AK3564" i="1" a="1"/>
  <c r="AB1241" i="1" a="1"/>
  <c r="AS1241" i="1" s="1"/>
  <c r="AT1241" i="1" s="1" a="1"/>
  <c r="AK1246" i="1" a="1"/>
  <c r="AB3516" i="1" a="1"/>
  <c r="AS3516" i="1" s="1"/>
  <c r="AT3516" i="1" s="1" a="1"/>
  <c r="AK3685" i="1" a="1"/>
  <c r="AK2815" i="1" a="1"/>
  <c r="AK3130" i="1" a="1"/>
  <c r="AB4277" i="1" a="1"/>
  <c r="AS4277" i="1" s="1"/>
  <c r="AT4277" i="1" s="1" a="1"/>
  <c r="AK3157" i="1" a="1"/>
  <c r="AK2127" i="1" a="1"/>
  <c r="AK2586" i="1" a="1"/>
  <c r="AB1301" i="1" a="1"/>
  <c r="AS1301" i="1" s="1"/>
  <c r="AT1301" i="1" s="1" a="1"/>
  <c r="AK2565" i="1" a="1"/>
  <c r="AK1519" i="1" a="1"/>
  <c r="AK4249" i="1" a="1"/>
  <c r="AB1896" i="1" a="1"/>
  <c r="AS1896" i="1" s="1"/>
  <c r="AT1896" i="1" s="1" a="1"/>
  <c r="AK1925" i="1" a="1"/>
  <c r="AK975" i="1" a="1"/>
  <c r="AK3721" i="1" a="1"/>
  <c r="AB1192" i="1" a="1"/>
  <c r="AS1192" i="1" s="1"/>
  <c r="AT1192" i="1" s="1" a="1"/>
  <c r="AK4084" i="1" a="1"/>
  <c r="AK3406" i="1" a="1"/>
  <c r="AK4296" i="1" a="1"/>
  <c r="AB2046" i="1" a="1"/>
  <c r="AS2046" i="1" s="1"/>
  <c r="AT2046" i="1" s="1" a="1"/>
  <c r="AB807" i="1" a="1"/>
  <c r="AS807" i="1" s="1"/>
  <c r="AT807" i="1" s="1" a="1"/>
  <c r="AB1414" i="1" a="1"/>
  <c r="AS1414" i="1" s="1"/>
  <c r="AT1414" i="1" s="1" a="1"/>
  <c r="AK1670" i="1" a="1"/>
  <c r="AK2544" i="1" a="1"/>
  <c r="AK2875" i="1" a="1"/>
  <c r="AK1090" i="1" a="1"/>
  <c r="AK1654" i="1" a="1"/>
  <c r="AK2528" i="1" a="1"/>
  <c r="AK2859" i="1" a="1"/>
  <c r="AK1074" i="1" a="1"/>
  <c r="AK1638" i="1" a="1"/>
  <c r="AK2496" i="1" a="1"/>
  <c r="AK2843" i="1" a="1"/>
  <c r="AK1058" i="1" a="1"/>
  <c r="AK1110" i="1" a="1"/>
  <c r="AK4111" i="1" a="1"/>
  <c r="AK2203" i="1" a="1"/>
  <c r="AK530" i="1" a="1"/>
  <c r="AK582" i="1" a="1"/>
  <c r="AK3583" i="1" a="1"/>
  <c r="AK3898" i="1" a="1"/>
  <c r="AB3230" i="1" a="1"/>
  <c r="AS3230" i="1" s="1"/>
  <c r="AT3230" i="1" s="1" a="1"/>
  <c r="AK3925" i="1" a="1"/>
  <c r="AK3055" i="1" a="1"/>
  <c r="AK3370" i="1" a="1"/>
  <c r="AB2537" i="1" a="1"/>
  <c r="AS2537" i="1" s="1"/>
  <c r="AT2537" i="1" s="1" a="1"/>
  <c r="AK3397" i="1" a="1"/>
  <c r="AK2511" i="1" a="1"/>
  <c r="AK2842" i="1" a="1"/>
  <c r="AB3731" i="1" a="1"/>
  <c r="AS3731" i="1" s="1"/>
  <c r="AT3731" i="1" s="1" a="1"/>
  <c r="AK2869" i="1" a="1"/>
  <c r="AK1759" i="1" a="1"/>
  <c r="AK2250" i="1" a="1"/>
  <c r="AB1520" i="1" a="1"/>
  <c r="AS1520" i="1" s="1"/>
  <c r="AT1520" i="1" s="1" a="1"/>
  <c r="AB4113" i="1" a="1"/>
  <c r="AS4113" i="1" s="1"/>
  <c r="AT4113" i="1" s="1" a="1"/>
  <c r="AB2999" i="1" a="1"/>
  <c r="AS2999" i="1" s="1"/>
  <c r="AT2999" i="1" s="1" a="1"/>
  <c r="AK2397" i="1" a="1"/>
  <c r="AK3809" i="1" a="1"/>
  <c r="AK2540" i="1" a="1"/>
  <c r="AK117" i="1" a="1"/>
  <c r="AK2817" i="1" a="1"/>
  <c r="AK244" i="1" a="1"/>
  <c r="AK187" i="1" a="1"/>
  <c r="AK4246" i="1" a="1"/>
  <c r="AK1372" i="1" a="1"/>
  <c r="AK699" i="1" a="1"/>
  <c r="AB1955" i="1" a="1"/>
  <c r="AS1955" i="1" s="1"/>
  <c r="AT1955" i="1" s="1" a="1"/>
  <c r="AB4082" i="1" a="1"/>
  <c r="AS4082" i="1" s="1"/>
  <c r="AT4082" i="1" s="1" a="1"/>
  <c r="AB4325" i="1" a="1"/>
  <c r="AS4325" i="1" s="1"/>
  <c r="AT4325" i="1" s="1" a="1"/>
  <c r="AB734" i="1" a="1"/>
  <c r="AS734" i="1" s="1"/>
  <c r="AT734" i="1" s="1" a="1"/>
  <c r="AB60" i="1" a="1"/>
  <c r="AS60" i="1" s="1"/>
  <c r="AT60" i="1" s="1" a="1"/>
  <c r="AB2728" i="1" a="1"/>
  <c r="AS2728" i="1" s="1"/>
  <c r="AT2728" i="1" s="1" a="1"/>
  <c r="AB2713" i="1" a="1"/>
  <c r="AS2713" i="1" s="1"/>
  <c r="AT2713" i="1" s="1" a="1"/>
  <c r="AB1994" i="1" a="1"/>
  <c r="AS1994" i="1" s="1"/>
  <c r="AT1994" i="1" s="1" a="1"/>
  <c r="AB2870" i="1" a="1"/>
  <c r="AS2870" i="1" s="1"/>
  <c r="AT2870" i="1" s="1" a="1"/>
  <c r="AB3165" i="1" a="1"/>
  <c r="AS3165" i="1" s="1"/>
  <c r="AT3165" i="1" s="1" a="1"/>
  <c r="AB911" i="1" a="1"/>
  <c r="AS911" i="1" s="1"/>
  <c r="AT911" i="1" s="1" a="1"/>
  <c r="AB3667" i="1" a="1"/>
  <c r="AS3667" i="1" s="1"/>
  <c r="AT3667" i="1" s="1" a="1"/>
  <c r="AB1898" i="1" a="1"/>
  <c r="AS1898" i="1" s="1"/>
  <c r="AT1898" i="1" s="1" a="1"/>
  <c r="AB1076" i="1" a="1"/>
  <c r="AS1076" i="1" s="1"/>
  <c r="AT1076" i="1" s="1" a="1"/>
  <c r="AB5" i="1" a="1"/>
  <c r="AS5" i="1" s="1"/>
  <c r="AT5" i="1" s="1" a="1"/>
  <c r="AB3128" i="1" a="1"/>
  <c r="AS3128" i="1" s="1"/>
  <c r="AT3128" i="1" s="1" a="1"/>
  <c r="AB513" i="1" a="1"/>
  <c r="AS513" i="1" s="1"/>
  <c r="AT513" i="1" s="1" a="1"/>
  <c r="AB3386" i="1" a="1"/>
  <c r="AS3386" i="1" s="1"/>
  <c r="AT3386" i="1" s="1" a="1"/>
  <c r="AB184" i="1" a="1"/>
  <c r="AS184" i="1" s="1"/>
  <c r="AT184" i="1" s="1" a="1"/>
  <c r="AB3952" i="1" a="1"/>
  <c r="AS3952" i="1" s="1"/>
  <c r="AT3952" i="1" s="1" a="1"/>
  <c r="AB653" i="1" a="1"/>
  <c r="AS653" i="1" s="1"/>
  <c r="AT653" i="1" s="1" a="1"/>
  <c r="AB3862" i="1" a="1"/>
  <c r="AS3862" i="1" s="1"/>
  <c r="AT3862" i="1" s="1" a="1"/>
  <c r="AB376" i="1" a="1"/>
  <c r="AS376" i="1" s="1"/>
  <c r="AT376" i="1" s="1" a="1"/>
  <c r="AB2524" i="1" a="1"/>
  <c r="AS2524" i="1" s="1"/>
  <c r="AT2524" i="1" s="1" a="1"/>
  <c r="AB2947" i="1" a="1"/>
  <c r="AS2947" i="1" s="1"/>
  <c r="AT2947" i="1" s="1" a="1"/>
  <c r="AB1726" i="1" a="1"/>
  <c r="AS1726" i="1" s="1"/>
  <c r="AT1726" i="1" s="1" a="1"/>
  <c r="AB3048" i="1" a="1"/>
  <c r="AS3048" i="1" s="1"/>
  <c r="AT3048" i="1" s="1" a="1"/>
  <c r="AB837" i="1" a="1"/>
  <c r="AS837" i="1" s="1"/>
  <c r="AT837" i="1" s="1" a="1"/>
  <c r="AB1844" i="1" a="1"/>
  <c r="AS1844" i="1" s="1"/>
  <c r="AT1844" i="1" s="1" a="1"/>
  <c r="AB2344" i="1" a="1"/>
  <c r="AS2344" i="1" s="1"/>
  <c r="AT2344" i="1" s="1" a="1"/>
  <c r="AK1382" i="1" a="1"/>
  <c r="AK1340" i="1" a="1"/>
  <c r="AB119" i="1" a="1"/>
  <c r="AS119" i="1" s="1"/>
  <c r="AT119" i="1" s="1" a="1"/>
  <c r="AK734" i="1" a="1"/>
  <c r="AB3814" i="1" a="1"/>
  <c r="AS3814" i="1" s="1"/>
  <c r="AT3814" i="1" s="1" a="1"/>
  <c r="AK3173" i="1" a="1"/>
  <c r="AK2143" i="1" a="1"/>
  <c r="AK2602" i="1" a="1"/>
  <c r="AB1685" i="1" a="1"/>
  <c r="AS1685" i="1" s="1"/>
  <c r="AT1685" i="1" s="1" a="1"/>
  <c r="AK2597" i="1" a="1"/>
  <c r="AK1535" i="1" a="1"/>
  <c r="AK4265" i="1" a="1"/>
  <c r="AB2295" i="1" a="1"/>
  <c r="AS2295" i="1" s="1"/>
  <c r="AT2295" i="1" s="1" a="1"/>
  <c r="AK1957" i="1" a="1"/>
  <c r="AK991" i="1" a="1"/>
  <c r="AK3737" i="1" a="1"/>
  <c r="AB2754" i="1" a="1"/>
  <c r="AS2754" i="1" s="1"/>
  <c r="AT2754" i="1" s="1" a="1"/>
  <c r="AK1285" i="1" a="1"/>
  <c r="AK447" i="1" a="1"/>
  <c r="AK3209" i="1" a="1"/>
  <c r="AB2370" i="1" a="1"/>
  <c r="AS2370" i="1" s="1"/>
  <c r="AT2370" i="1" s="1" a="1"/>
  <c r="AK3572" i="1" a="1"/>
  <c r="AK2894" i="1" a="1"/>
  <c r="AK3784" i="1" a="1"/>
  <c r="AB2097" i="1" a="1"/>
  <c r="AS2097" i="1" s="1"/>
  <c r="AT2097" i="1" s="1" a="1"/>
  <c r="AB1981" i="1" a="1"/>
  <c r="AS1981" i="1" s="1"/>
  <c r="AT1981" i="1" s="1" a="1"/>
  <c r="AB317" i="1" a="1"/>
  <c r="AS317" i="1" s="1"/>
  <c r="AT317" i="1" s="1" a="1"/>
  <c r="AK1158" i="1" a="1"/>
  <c r="AK4159" i="1" a="1"/>
  <c r="AK2267" i="1" a="1"/>
  <c r="AK578" i="1" a="1"/>
  <c r="AK1142" i="1" a="1"/>
  <c r="AK4143" i="1" a="1"/>
  <c r="AK2251" i="1" a="1"/>
  <c r="AK562" i="1" a="1"/>
  <c r="AK1126" i="1" a="1"/>
  <c r="AK4127" i="1" a="1"/>
  <c r="AK2219" i="1" a="1"/>
  <c r="AK546" i="1" a="1"/>
  <c r="AK598" i="1" a="1"/>
  <c r="AK3599" i="1" a="1"/>
  <c r="AK3914" i="1" a="1"/>
  <c r="AB3550" i="1" a="1"/>
  <c r="AS3550" i="1" s="1"/>
  <c r="AT3550" i="1" s="1" a="1"/>
  <c r="AK3941" i="1" a="1"/>
  <c r="AK3071" i="1" a="1"/>
  <c r="AK3386" i="1" a="1"/>
  <c r="AB2729" i="1" a="1"/>
  <c r="AS2729" i="1" s="1"/>
  <c r="AT2729" i="1" s="1" a="1"/>
  <c r="AK3413" i="1" a="1"/>
  <c r="AK2527" i="1" a="1"/>
  <c r="AK2858" i="1" a="1"/>
  <c r="AB4051" i="1" a="1"/>
  <c r="AS4051" i="1" s="1"/>
  <c r="AT4051" i="1" s="1" a="1"/>
  <c r="AK2885" i="1" a="1"/>
  <c r="AK1775" i="1" a="1"/>
  <c r="AK2266" i="1" a="1"/>
  <c r="AB1904" i="1" a="1"/>
  <c r="AS1904" i="1" s="1"/>
  <c r="AT1904" i="1" s="1" a="1"/>
  <c r="AK2277" i="1" a="1"/>
  <c r="AK1247" i="1" a="1"/>
  <c r="AK3977" i="1" a="1"/>
  <c r="AB1379" i="1" a="1"/>
  <c r="AS1379" i="1" s="1"/>
  <c r="AT1379" i="1" s="1" a="1"/>
  <c r="AB2794" i="1" a="1"/>
  <c r="AS2794" i="1" s="1"/>
  <c r="AT2794" i="1" s="1" a="1"/>
  <c r="AB4080" i="1" a="1"/>
  <c r="AS4080" i="1" s="1"/>
  <c r="AT4080" i="1" s="1" a="1"/>
  <c r="AK2105" i="1" a="1"/>
  <c r="AK3297" i="1" a="1"/>
  <c r="AK1900" i="1" a="1"/>
  <c r="AK9" i="1" a="1"/>
  <c r="AK3872" i="1" a="1"/>
  <c r="AK1251" i="1" a="1"/>
  <c r="AK1001" i="1" a="1"/>
  <c r="AK3222" i="1" a="1"/>
  <c r="AK4155" i="1" a="1"/>
  <c r="AK492" i="1" a="1"/>
  <c r="AB1101" i="1" a="1"/>
  <c r="AS1101" i="1" s="1"/>
  <c r="AT1101" i="1" s="1" a="1"/>
  <c r="AB2002" i="1" a="1"/>
  <c r="AS2002" i="1" s="1"/>
  <c r="AT2002" i="1" s="1" a="1"/>
  <c r="AB3813" i="1" a="1"/>
  <c r="AS3813" i="1" s="1"/>
  <c r="AT3813" i="1" s="1" a="1"/>
  <c r="AB2098" i="1" a="1"/>
  <c r="AS2098" i="1" s="1"/>
  <c r="AT2098" i="1" s="1" a="1"/>
  <c r="AB209" i="1" a="1"/>
  <c r="AS209" i="1" s="1"/>
  <c r="AT209" i="1" s="1" a="1"/>
  <c r="AB1735" i="1" a="1"/>
  <c r="AS1735" i="1" s="1"/>
  <c r="AT1735" i="1" s="1" a="1"/>
  <c r="AB4261" i="1" a="1"/>
  <c r="AS4261" i="1" s="1"/>
  <c r="AT4261" i="1" s="1" a="1"/>
  <c r="AB970" i="1" a="1"/>
  <c r="AS970" i="1" s="1"/>
  <c r="AT970" i="1" s="1" a="1"/>
  <c r="AB2358" i="1" a="1"/>
  <c r="AS2358" i="1" s="1"/>
  <c r="AT2358" i="1" s="1" a="1"/>
  <c r="AB3660" i="1" a="1"/>
  <c r="AS3660" i="1" s="1"/>
  <c r="AT3660" i="1" s="1" a="1"/>
  <c r="AB2218" i="1" a="1"/>
  <c r="AS2218" i="1" s="1"/>
  <c r="AT2218" i="1" s="1" a="1"/>
  <c r="AB3954" i="1" a="1"/>
  <c r="AS3954" i="1" s="1"/>
  <c r="AT3954" i="1" s="1" a="1"/>
  <c r="AB649" i="1" a="1"/>
  <c r="AS649" i="1" s="1"/>
  <c r="AT649" i="1" s="1" a="1"/>
  <c r="AB3435" i="1" a="1"/>
  <c r="AS3435" i="1" s="1"/>
  <c r="AT3435" i="1" s="1" a="1"/>
  <c r="AB2639" i="1" a="1"/>
  <c r="AS2639" i="1" s="1"/>
  <c r="AT2639" i="1" s="1" a="1"/>
  <c r="AB2294" i="1" a="1"/>
  <c r="AS2294" i="1" s="1"/>
  <c r="AT2294" i="1" s="1" a="1"/>
  <c r="AB4142" i="1" a="1"/>
  <c r="AS4142" i="1" s="1"/>
  <c r="AT4142" i="1" s="1" a="1"/>
  <c r="AB2874" i="1" a="1"/>
  <c r="AS2874" i="1" s="1"/>
  <c r="AT2874" i="1" s="1" a="1"/>
  <c r="AB97" i="1" a="1"/>
  <c r="AS97" i="1" s="1"/>
  <c r="AT97" i="1" s="1" a="1"/>
  <c r="AB2222" i="1" a="1"/>
  <c r="AS2222" i="1" s="1"/>
  <c r="AT2222" i="1" s="1" a="1"/>
  <c r="AB267" i="1" a="1"/>
  <c r="AS267" i="1" s="1"/>
  <c r="AT267" i="1" s="1" a="1"/>
  <c r="AB4133" i="1" a="1"/>
  <c r="AS4133" i="1" s="1"/>
  <c r="AT4133" i="1" s="1" a="1"/>
  <c r="AB1167" i="1" a="1"/>
  <c r="AS1167" i="1" s="1"/>
  <c r="AT1167" i="1" s="1" a="1"/>
  <c r="AB4330" i="1" a="1"/>
  <c r="AS4330" i="1" s="1"/>
  <c r="AT4330" i="1" s="1" a="1"/>
  <c r="AB2435" i="1" a="1"/>
  <c r="AS2435" i="1" s="1"/>
  <c r="AT2435" i="1" s="1" a="1"/>
  <c r="AB4061" i="1" a="1"/>
  <c r="AS4061" i="1" s="1"/>
  <c r="AT4061" i="1" s="1" a="1"/>
  <c r="AB2536" i="1" a="1"/>
  <c r="AS2536" i="1" s="1"/>
  <c r="AT2536" i="1" s="1" a="1"/>
  <c r="AB799" i="1" a="1"/>
  <c r="AS799" i="1" s="1"/>
  <c r="AT799" i="1" s="1" a="1"/>
  <c r="AB1907" i="1" a="1"/>
  <c r="AS1907" i="1" s="1"/>
  <c r="AT1907" i="1" s="1" a="1"/>
  <c r="AB586" i="1" a="1"/>
  <c r="AS586" i="1" s="1"/>
  <c r="AT586" i="1" s="1" a="1"/>
  <c r="AK870" i="1" a="1"/>
  <c r="AK812" i="1" a="1"/>
  <c r="AK1459" i="1" a="1"/>
  <c r="AK4093" i="1" a="1"/>
  <c r="AB1238" i="1" a="1"/>
  <c r="AS1238" i="1" s="1"/>
  <c r="AT1238" i="1" s="1" a="1"/>
  <c r="AK2645" i="1" a="1"/>
  <c r="AK1551" i="1" a="1"/>
  <c r="AK4281" i="1" a="1"/>
  <c r="AB1545" i="1" a="1"/>
  <c r="AS1545" i="1" s="1"/>
  <c r="AT1545" i="1" s="1" a="1"/>
  <c r="AK1973" i="1" a="1"/>
  <c r="AK1007" i="1" a="1"/>
  <c r="AK3753" i="1" a="1"/>
  <c r="AB3074" i="1" a="1"/>
  <c r="AS3074" i="1" s="1"/>
  <c r="AT3074" i="1" s="1" a="1"/>
  <c r="AK1301" i="1" a="1"/>
  <c r="AK463" i="1" a="1"/>
  <c r="AK3225" i="1" a="1"/>
  <c r="AB377" i="1" a="1"/>
  <c r="AS377" i="1" s="1"/>
  <c r="AT377" i="1" s="1" a="1"/>
  <c r="AK773" i="1" a="1"/>
  <c r="AK3934" i="1" a="1"/>
  <c r="AK2697" i="1" a="1"/>
  <c r="AB2113" i="1" a="1"/>
  <c r="AS2113" i="1" s="1"/>
  <c r="AT2113" i="1" s="1" a="1"/>
  <c r="AK3060" i="1" a="1"/>
  <c r="AK2382" i="1" a="1"/>
  <c r="AK3272" i="1" a="1"/>
  <c r="AB1116" i="1" a="1"/>
  <c r="AS1116" i="1" s="1"/>
  <c r="AT1116" i="1" s="1" a="1"/>
  <c r="AB2044" i="1" a="1"/>
  <c r="AS2044" i="1" s="1"/>
  <c r="AT2044" i="1" s="1" a="1"/>
  <c r="AB1948" i="1" a="1"/>
  <c r="AS1948" i="1" s="1"/>
  <c r="AT1948" i="1" s="1" a="1"/>
  <c r="AK646" i="1" a="1"/>
  <c r="AK3647" i="1" a="1"/>
  <c r="AK3962" i="1" a="1"/>
  <c r="AK1889" i="1" a="1"/>
  <c r="AK630" i="1" a="1"/>
  <c r="AK3631" i="1" a="1"/>
  <c r="AK3946" i="1" a="1"/>
  <c r="AK1873" i="1" a="1"/>
  <c r="AK614" i="1" a="1"/>
  <c r="AK3615" i="1" a="1"/>
  <c r="AK3930" i="1" a="1"/>
  <c r="AB3742" i="1" a="1"/>
  <c r="AS3742" i="1" s="1"/>
  <c r="AT3742" i="1" s="1" a="1"/>
  <c r="AK3957" i="1" a="1"/>
  <c r="AK3087" i="1" a="1"/>
  <c r="AK3402" i="1" a="1"/>
  <c r="AB3049" i="1" a="1"/>
  <c r="AS3049" i="1" s="1"/>
  <c r="AT3049" i="1" s="1" a="1"/>
  <c r="AK3429" i="1" a="1"/>
  <c r="AK2543" i="1" a="1"/>
  <c r="AK2874" i="1" a="1"/>
  <c r="AB4243" i="1" a="1"/>
  <c r="AS4243" i="1" s="1"/>
  <c r="AT4243" i="1" s="1" a="1"/>
  <c r="AK2901" i="1" a="1"/>
  <c r="AK1791" i="1" a="1"/>
  <c r="AK2282" i="1" a="1"/>
  <c r="AB2299" i="1" a="1"/>
  <c r="AS2299" i="1" s="1"/>
  <c r="AT2299" i="1" s="1" a="1"/>
  <c r="AK2293" i="1" a="1"/>
  <c r="AK1263" i="1" a="1"/>
  <c r="AK3993" i="1" a="1"/>
  <c r="AB1763" i="1" a="1"/>
  <c r="AS1763" i="1" s="1"/>
  <c r="AT1763" i="1" s="1" a="1"/>
  <c r="AK1541" i="1" a="1"/>
  <c r="AK719" i="1" a="1"/>
  <c r="AK3465" i="1" a="1"/>
  <c r="AB86" i="1" a="1"/>
  <c r="AS86" i="1" s="1"/>
  <c r="AT86" i="1" s="1" a="1"/>
  <c r="AB2049" i="1" a="1"/>
  <c r="AS2049" i="1" s="1"/>
  <c r="AT2049" i="1" s="1" a="1"/>
  <c r="AB1580" i="1" a="1"/>
  <c r="AS1580" i="1" s="1"/>
  <c r="AT1580" i="1" s="1" a="1"/>
  <c r="AK4230" i="1" a="1"/>
  <c r="AK2785" i="1" a="1"/>
  <c r="AK1356" i="1" a="1"/>
  <c r="AK354" i="1" a="1"/>
  <c r="AK2848" i="1" a="1"/>
  <c r="AK1362" i="1" a="1"/>
  <c r="AK887" i="1" a="1"/>
  <c r="AK1974" i="1" a="1"/>
  <c r="AK3131" i="1" a="1"/>
  <c r="AK122" i="1" a="1"/>
  <c r="AB972" i="1" a="1"/>
  <c r="AS972" i="1" s="1"/>
  <c r="AT972" i="1" s="1" a="1"/>
  <c r="AB2538" i="1" a="1"/>
  <c r="AS2538" i="1" s="1"/>
  <c r="AT2538" i="1" s="1" a="1"/>
  <c r="AB3301" i="1" a="1"/>
  <c r="AS3301" i="1" s="1"/>
  <c r="AT3301" i="1" s="1" a="1"/>
  <c r="AB1118" i="1" a="1"/>
  <c r="AS1118" i="1" s="1"/>
  <c r="AT1118" i="1" s="1" a="1"/>
  <c r="AB336" i="1" a="1"/>
  <c r="AS336" i="1" s="1"/>
  <c r="AT336" i="1" s="1" a="1"/>
  <c r="AB3430" i="1" a="1"/>
  <c r="AS3430" i="1" s="1"/>
  <c r="AT3430" i="1" s="1" a="1"/>
  <c r="AB2725" i="1" a="1"/>
  <c r="AS2725" i="1" s="1"/>
  <c r="AT2725" i="1" s="1" a="1"/>
  <c r="AB135" i="1" a="1"/>
  <c r="AS135" i="1" s="1"/>
  <c r="AT135" i="1" s="1" a="1"/>
  <c r="AB2053" i="1" a="1"/>
  <c r="AS2053" i="1" s="1"/>
  <c r="AT2053" i="1" s="1" a="1"/>
  <c r="AB3148" i="1" a="1"/>
  <c r="AS3148" i="1" s="1"/>
  <c r="AT3148" i="1" s="1" a="1"/>
  <c r="AB1358" i="1" a="1"/>
  <c r="AS1358" i="1" s="1"/>
  <c r="AT1358" i="1" s="1" a="1"/>
  <c r="AB4241" i="1" a="1"/>
  <c r="AS4241" i="1" s="1"/>
  <c r="AT4241" i="1" s="1" a="1"/>
  <c r="AB665" i="1" a="1"/>
  <c r="AS665" i="1" s="1"/>
  <c r="AT665" i="1" s="1" a="1"/>
  <c r="AB2411" i="1" a="1"/>
  <c r="AS2411" i="1" s="1"/>
  <c r="AT2411" i="1" s="1" a="1"/>
  <c r="AB194" i="1" a="1"/>
  <c r="AS194" i="1" s="1"/>
  <c r="AT194" i="1" s="1" a="1"/>
  <c r="AB1925" i="1" a="1"/>
  <c r="AS1925" i="1" s="1"/>
  <c r="AT1925" i="1" s="1" a="1"/>
  <c r="AB3630" i="1" a="1"/>
  <c r="AS3630" i="1" s="1"/>
  <c r="AT3630" i="1" s="1" a="1"/>
  <c r="AB1356" i="1" a="1"/>
  <c r="AS1356" i="1" s="1"/>
  <c r="AT1356" i="1" s="1" a="1"/>
  <c r="AB448" i="1" a="1"/>
  <c r="AS448" i="1" s="1"/>
  <c r="AT448" i="1" s="1" a="1"/>
  <c r="AB1366" i="1" a="1"/>
  <c r="AS1366" i="1" s="1"/>
  <c r="AT1366" i="1" s="1" a="1"/>
  <c r="AB1611" i="1" a="1"/>
  <c r="AS1611" i="1" s="1"/>
  <c r="AT1611" i="1" s="1" a="1"/>
  <c r="AB3621" i="1" a="1"/>
  <c r="AS3621" i="1" s="1"/>
  <c r="AT3621" i="1" s="1" a="1"/>
  <c r="AB500" i="1" a="1"/>
  <c r="AS500" i="1" s="1"/>
  <c r="AT500" i="1" s="1" a="1"/>
  <c r="AB3593" i="1" a="1"/>
  <c r="AS3593" i="1" s="1"/>
  <c r="AT3593" i="1" s="1" a="1"/>
  <c r="AB1792" i="1" a="1"/>
  <c r="AS1792" i="1" s="1"/>
  <c r="AT1792" i="1" s="1" a="1"/>
  <c r="AB3549" i="1" a="1"/>
  <c r="AS3549" i="1" s="1"/>
  <c r="AT3549" i="1" s="1" a="1"/>
  <c r="AB1544" i="1" a="1"/>
  <c r="AS1544" i="1" s="1"/>
  <c r="AT1544" i="1" s="1" a="1"/>
  <c r="AB984" i="1" a="1"/>
  <c r="AS984" i="1" s="1"/>
  <c r="AT984" i="1" s="1" a="1"/>
  <c r="AB2268" i="1" a="1"/>
  <c r="AS2268" i="1" s="1"/>
  <c r="AT2268" i="1" s="1" a="1"/>
  <c r="AB2223" i="1" a="1"/>
  <c r="AS2223" i="1" s="1"/>
  <c r="AT2223" i="1" s="1" a="1"/>
  <c r="AK4229" i="1" a="1"/>
  <c r="AK4123" i="1" a="1"/>
  <c r="AK1846" i="1" a="1"/>
  <c r="AK3581" i="1" a="1"/>
  <c r="AB2520" i="1" a="1"/>
  <c r="AS2520" i="1" s="1"/>
  <c r="AT2520" i="1" s="1" a="1"/>
  <c r="AK2005" i="1" a="1"/>
  <c r="AK1039" i="1" a="1"/>
  <c r="AK3769" i="1" a="1"/>
  <c r="AB3266" i="1" a="1"/>
  <c r="AS3266" i="1" s="1"/>
  <c r="AT3266" i="1" s="1" a="1"/>
  <c r="AK1317" i="1" a="1"/>
  <c r="AK479" i="1" a="1"/>
  <c r="AK3241" i="1" a="1"/>
  <c r="AB114" i="1" a="1"/>
  <c r="AS114" i="1" s="1"/>
  <c r="AT114" i="1" s="1" a="1"/>
  <c r="AK789" i="1" a="1"/>
  <c r="AK3950" i="1" a="1"/>
  <c r="AK2713" i="1" a="1"/>
  <c r="AB766" i="1" a="1"/>
  <c r="AS766" i="1" s="1"/>
  <c r="AT766" i="1" s="1" a="1"/>
  <c r="AK4100" i="1" a="1"/>
  <c r="AK3422" i="1" a="1"/>
  <c r="AK4312" i="1" a="1"/>
  <c r="AB1148" i="1" a="1"/>
  <c r="AS1148" i="1" s="1"/>
  <c r="AT1148" i="1" s="1" a="1"/>
  <c r="AK2532" i="1" a="1"/>
  <c r="AK1806" i="1" a="1"/>
  <c r="AK2760" i="1" a="1"/>
  <c r="AB1019" i="1" a="1"/>
  <c r="AS1019" i="1" s="1"/>
  <c r="AT1019" i="1" s="1" a="1"/>
  <c r="AB1020" i="1" a="1"/>
  <c r="AS1020" i="1" s="1"/>
  <c r="AT1020" i="1" s="1" a="1"/>
  <c r="AB924" i="1" a="1"/>
  <c r="AS924" i="1" s="1"/>
  <c r="AT924" i="1" s="1" a="1"/>
  <c r="AK4005" i="1" a="1"/>
  <c r="AK3135" i="1" a="1"/>
  <c r="AK3450" i="1" a="1"/>
  <c r="AB4254" i="1" a="1"/>
  <c r="AS4254" i="1" s="1"/>
  <c r="AT4254" i="1" s="1" a="1"/>
  <c r="AK3989" i="1" a="1"/>
  <c r="AK3119" i="1" a="1"/>
  <c r="AK3434" i="1" a="1"/>
  <c r="AB4062" i="1" a="1"/>
  <c r="AS4062" i="1" s="1"/>
  <c r="AT4062" i="1" s="1" a="1"/>
  <c r="AK3973" i="1" a="1"/>
  <c r="AK3103" i="1" a="1"/>
  <c r="AK3418" i="1" a="1"/>
  <c r="AB3241" i="1" a="1"/>
  <c r="AS3241" i="1" s="1"/>
  <c r="AT3241" i="1" s="1" a="1"/>
  <c r="AK3445" i="1" a="1"/>
  <c r="AK2559" i="1" a="1"/>
  <c r="AK2890" i="1" a="1"/>
  <c r="AB2532" i="1" a="1"/>
  <c r="AS2532" i="1" s="1"/>
  <c r="AT2532" i="1" s="1" a="1"/>
  <c r="AK2917" i="1" a="1"/>
  <c r="AK1807" i="1" a="1"/>
  <c r="AK2314" i="1" a="1"/>
  <c r="AB2491" i="1" a="1"/>
  <c r="AS2491" i="1" s="1"/>
  <c r="AT2491" i="1" s="1" a="1"/>
  <c r="AK2309" i="1" a="1"/>
  <c r="AK1279" i="1" a="1"/>
  <c r="AK4009" i="1" a="1"/>
  <c r="AB1284" i="1" a="1"/>
  <c r="AS1284" i="1" s="1"/>
  <c r="AT1284" i="1" s="1" a="1"/>
  <c r="AK1557" i="1" a="1"/>
  <c r="AK735" i="1" a="1"/>
  <c r="AK3481" i="1" a="1"/>
  <c r="AB470" i="1" a="1"/>
  <c r="AS470" i="1" s="1"/>
  <c r="AT470" i="1" s="1" a="1"/>
  <c r="AK1029" i="1" a="1"/>
  <c r="AK4190" i="1" a="1"/>
  <c r="AK2953" i="1" a="1"/>
  <c r="AB396" i="1" a="1"/>
  <c r="AS396" i="1" s="1"/>
  <c r="AT396" i="1" s="1" a="1"/>
  <c r="AB527" i="1" a="1"/>
  <c r="AS527" i="1" s="1"/>
  <c r="AT527" i="1" s="1" a="1"/>
  <c r="AB3107" i="1" a="1"/>
  <c r="AS3107" i="1" s="1"/>
  <c r="AT3107" i="1" s="1" a="1"/>
  <c r="AK3718" i="1" a="1"/>
  <c r="AK2129" i="1" a="1"/>
  <c r="AK844" i="1" a="1"/>
  <c r="AK1811" i="1" a="1"/>
  <c r="AK3919" i="1" a="1"/>
  <c r="AK1256" i="1" a="1"/>
  <c r="AK1249" i="1" a="1"/>
  <c r="AK902" i="1" a="1"/>
  <c r="AK4218" i="1" a="1"/>
  <c r="AK1675" i="1" a="1"/>
  <c r="AB739" i="1" a="1"/>
  <c r="AS739" i="1" s="1"/>
  <c r="AT739" i="1" s="1" a="1"/>
  <c r="AB2776" i="1" a="1"/>
  <c r="AS2776" i="1" s="1"/>
  <c r="AT2776" i="1" s="1" a="1"/>
  <c r="AB2789" i="1" a="1"/>
  <c r="AS2789" i="1" s="1"/>
  <c r="AT2789" i="1" s="1" a="1"/>
  <c r="AB1437" i="1" a="1"/>
  <c r="AS1437" i="1" s="1"/>
  <c r="AT1437" i="1" s="1" a="1"/>
  <c r="AB1583" i="1" a="1"/>
  <c r="AS1583" i="1" s="1"/>
  <c r="AT1583" i="1" s="1" a="1"/>
  <c r="AB2918" i="1" a="1"/>
  <c r="AS2918" i="1" s="1"/>
  <c r="AT2918" i="1" s="1" a="1"/>
  <c r="AB4244" i="1" a="1"/>
  <c r="AS4244" i="1" s="1"/>
  <c r="AT4244" i="1" s="1" a="1"/>
  <c r="AB133" i="1" a="1"/>
  <c r="AS133" i="1" s="1"/>
  <c r="AT133" i="1" s="1" a="1"/>
  <c r="AB1029" i="1" a="1"/>
  <c r="AS1029" i="1" s="1"/>
  <c r="AT1029" i="1" s="1" a="1"/>
  <c r="AB3705" i="1" a="1"/>
  <c r="AS3705" i="1" s="1"/>
  <c r="AT3705" i="1" s="1" a="1"/>
  <c r="AB1837" i="1" a="1"/>
  <c r="AS1837" i="1" s="1"/>
  <c r="AT1837" i="1" s="1" a="1"/>
  <c r="AB4016" i="1" a="1"/>
  <c r="AS4016" i="1" s="1"/>
  <c r="AT4016" i="1" s="1" a="1"/>
  <c r="AB1286" i="1" a="1"/>
  <c r="AS1286" i="1" s="1"/>
  <c r="AT1286" i="1" s="1" a="1"/>
  <c r="AB2249" i="1" a="1"/>
  <c r="AS2249" i="1" s="1"/>
  <c r="AT2249" i="1" s="1" a="1"/>
  <c r="AB1181" i="1" a="1"/>
  <c r="AS1181" i="1" s="1"/>
  <c r="AT1181" i="1" s="1" a="1"/>
  <c r="AB1476" i="1" a="1"/>
  <c r="AS1476" i="1" s="1"/>
  <c r="AT1476" i="1" s="1" a="1"/>
  <c r="AB2606" i="1" a="1"/>
  <c r="AS2606" i="1" s="1"/>
  <c r="AT2606" i="1" s="1" a="1"/>
  <c r="AB3112" i="1" a="1"/>
  <c r="AS3112" i="1" s="1"/>
  <c r="AT3112" i="1" s="1" a="1"/>
  <c r="AB900" i="1" a="1"/>
  <c r="AS900" i="1" s="1"/>
  <c r="AT900" i="1" s="1" a="1"/>
  <c r="AB2004" i="1" a="1"/>
  <c r="AS2004" i="1" s="1"/>
  <c r="AT2004" i="1" s="1" a="1"/>
  <c r="AB2424" i="1" a="1"/>
  <c r="AS2424" i="1" s="1"/>
  <c r="AT2424" i="1" s="1" a="1"/>
  <c r="AB4099" i="1" a="1"/>
  <c r="AS4099" i="1" s="1"/>
  <c r="AT4099" i="1" s="1" a="1"/>
  <c r="AB2559" i="1" a="1"/>
  <c r="AS2559" i="1" s="1"/>
  <c r="AT2559" i="1" s="1" a="1"/>
  <c r="AB3081" i="1" a="1"/>
  <c r="AS3081" i="1" s="1"/>
  <c r="AT3081" i="1" s="1" a="1"/>
  <c r="AB3106" i="1" a="1"/>
  <c r="AS3106" i="1" s="1"/>
  <c r="AT3106" i="1" s="1" a="1"/>
  <c r="AB2525" i="1" a="1"/>
  <c r="AS2525" i="1" s="1"/>
  <c r="AT2525" i="1" s="1" a="1"/>
  <c r="AB1351" i="1" a="1"/>
  <c r="AS1351" i="1" s="1"/>
  <c r="AT1351" i="1" s="1" a="1"/>
  <c r="AB126" i="1" a="1"/>
  <c r="AS126" i="1" s="1"/>
  <c r="AT126" i="1" s="1" a="1"/>
  <c r="AB1521" i="1" a="1"/>
  <c r="AS1521" i="1" s="1"/>
  <c r="AT1521" i="1" s="1" a="1"/>
  <c r="AB361" i="1" a="1"/>
  <c r="AS361" i="1" s="1"/>
  <c r="AT361" i="1" s="1" a="1"/>
  <c r="AK4180" i="1" a="1"/>
  <c r="AK3611" i="1" a="1"/>
  <c r="AK2593" i="1" a="1"/>
  <c r="AK3069" i="1" a="1"/>
  <c r="AB1728" i="1" a="1"/>
  <c r="AS1728" i="1" s="1"/>
  <c r="AT1728" i="1" s="1" a="1"/>
  <c r="AK1333" i="1" a="1"/>
  <c r="AK495" i="1" a="1"/>
  <c r="AK3257" i="1" a="1"/>
  <c r="AB498" i="1" a="1"/>
  <c r="AS498" i="1" s="1"/>
  <c r="AT498" i="1" s="1" a="1"/>
  <c r="AK805" i="1" a="1"/>
  <c r="AK3966" i="1" a="1"/>
  <c r="AK2729" i="1" a="1"/>
  <c r="AB393" i="1" a="1"/>
  <c r="AS393" i="1" s="1"/>
  <c r="AT393" i="1" s="1" a="1"/>
  <c r="AK4116" i="1" a="1"/>
  <c r="AK3438" i="1" a="1"/>
  <c r="AK4328" i="1" a="1"/>
  <c r="AB826" i="1" a="1"/>
  <c r="AS826" i="1" s="1"/>
  <c r="AT826" i="1" s="1" a="1"/>
  <c r="AK3588" i="1" a="1"/>
  <c r="AK2910" i="1" a="1"/>
  <c r="AK3800" i="1" a="1"/>
  <c r="AB1051" i="1" a="1"/>
  <c r="AS1051" i="1" s="1"/>
  <c r="AT1051" i="1" s="1" a="1"/>
  <c r="AK1812" i="1" a="1"/>
  <c r="AK1166" i="1" a="1"/>
  <c r="AK2216" i="1" a="1"/>
  <c r="AB4011" i="1" a="1"/>
  <c r="AS4011" i="1" s="1"/>
  <c r="AT4011" i="1" s="1" a="1"/>
  <c r="AB923" i="1" a="1"/>
  <c r="AS923" i="1" s="1"/>
  <c r="AT923" i="1" s="1" a="1"/>
  <c r="AB4073" i="1" a="1"/>
  <c r="AS4073" i="1" s="1"/>
  <c r="AT4073" i="1" s="1" a="1"/>
  <c r="AK3493" i="1" a="1"/>
  <c r="AK2607" i="1" a="1"/>
  <c r="AK2938" i="1" a="1"/>
  <c r="AB3753" i="1" a="1"/>
  <c r="AS3753" i="1" s="1"/>
  <c r="AT3753" i="1" s="1" a="1"/>
  <c r="AK3477" i="1" a="1"/>
  <c r="AK2591" i="1" a="1"/>
  <c r="AK2922" i="1" a="1"/>
  <c r="AB3561" i="1" a="1"/>
  <c r="AS3561" i="1" s="1"/>
  <c r="AT3561" i="1" s="1" a="1"/>
  <c r="AK3461" i="1" a="1"/>
  <c r="AK2575" i="1" a="1"/>
  <c r="AK2906" i="1" a="1"/>
  <c r="AB2724" i="1" a="1"/>
  <c r="AS2724" i="1" s="1"/>
  <c r="AT2724" i="1" s="1" a="1"/>
  <c r="AK2933" i="1" a="1"/>
  <c r="AK1823" i="1" a="1"/>
  <c r="AK2330" i="1" a="1"/>
  <c r="AB2811" i="1" a="1"/>
  <c r="AS2811" i="1" s="1"/>
  <c r="AT2811" i="1" s="1" a="1"/>
  <c r="AK2325" i="1" a="1"/>
  <c r="AK1295" i="1" a="1"/>
  <c r="AK4025" i="1" a="1"/>
  <c r="AB1668" i="1" a="1"/>
  <c r="AS1668" i="1" s="1"/>
  <c r="AT1668" i="1" s="1" a="1"/>
  <c r="AK1573" i="1" a="1"/>
  <c r="AK751" i="1" a="1"/>
  <c r="AK3497" i="1" a="1"/>
  <c r="AB1111" i="1" a="1"/>
  <c r="AS1111" i="1" s="1"/>
  <c r="AT1111" i="1" s="1" a="1"/>
  <c r="AK1045" i="1" a="1"/>
  <c r="AK4206" i="1" a="1"/>
  <c r="AK2969" i="1" a="1"/>
  <c r="AB780" i="1" a="1"/>
  <c r="AS780" i="1" s="1"/>
  <c r="AT780" i="1" s="1" a="1"/>
  <c r="AK517" i="1" a="1"/>
  <c r="AK3678" i="1" a="1"/>
  <c r="AK2441" i="1" a="1"/>
  <c r="AB740" i="1" a="1"/>
  <c r="AS740" i="1" s="1"/>
  <c r="AT740" i="1" s="1" a="1"/>
  <c r="AB1483" i="1" a="1"/>
  <c r="AS1483" i="1" s="1"/>
  <c r="AT1483" i="1" s="1" a="1"/>
  <c r="AB366" i="1" a="1"/>
  <c r="AS366" i="1" s="1"/>
  <c r="AT366" i="1" s="1" a="1"/>
  <c r="AK3206" i="1" a="1"/>
  <c r="AK3840" i="1" a="1"/>
  <c r="AK4139" i="1" a="1"/>
  <c r="AK1139" i="1" a="1"/>
  <c r="AK2895" i="1" a="1"/>
  <c r="AK1377" i="1" a="1"/>
  <c r="AK568" i="1" a="1"/>
  <c r="AK3749" i="1" a="1"/>
  <c r="AK3194" i="1" a="1"/>
  <c r="AK1115" i="1" a="1"/>
  <c r="AB3310" i="1" a="1"/>
  <c r="AS3310" i="1" s="1"/>
  <c r="AT3310" i="1" s="1" a="1"/>
  <c r="AB1673" i="1" a="1"/>
  <c r="AS1673" i="1" s="1"/>
  <c r="AT1673" i="1" s="1" a="1"/>
  <c r="AB4308" i="1" a="1"/>
  <c r="AS4308" i="1" s="1"/>
  <c r="AT4308" i="1" s="1" a="1"/>
  <c r="AB4286" i="1" a="1"/>
  <c r="AS4286" i="1" s="1"/>
  <c r="AT4286" i="1" s="1" a="1"/>
  <c r="AB2298" i="1" a="1"/>
  <c r="AS2298" i="1" s="1"/>
  <c r="AT2298" i="1" s="1" a="1"/>
  <c r="AB2406" i="1" a="1"/>
  <c r="AS2406" i="1" s="1"/>
  <c r="AT2406" i="1" s="1" a="1"/>
  <c r="AB3732" i="1" a="1"/>
  <c r="AS3732" i="1" s="1"/>
  <c r="AT3732" i="1" s="1" a="1"/>
  <c r="AB1912" i="1" a="1"/>
  <c r="AS1912" i="1" s="1"/>
  <c r="AT1912" i="1" s="1" a="1"/>
  <c r="AB1604" i="1" a="1"/>
  <c r="AS1604" i="1" s="1"/>
  <c r="AT1604" i="1" s="1" a="1"/>
  <c r="AB3688" i="1" a="1"/>
  <c r="AS3688" i="1" s="1"/>
  <c r="AT3688" i="1" s="1" a="1"/>
  <c r="AB813" i="1" a="1"/>
  <c r="AS813" i="1" s="1"/>
  <c r="AT813" i="1" s="1" a="1"/>
  <c r="AB1557" i="1" a="1"/>
  <c r="AS1557" i="1" s="1"/>
  <c r="AT1557" i="1" s="1" a="1"/>
  <c r="AB1336" i="1" a="1"/>
  <c r="AS1336" i="1" s="1"/>
  <c r="AT1336" i="1" s="1" a="1"/>
  <c r="AB1420" i="1" a="1"/>
  <c r="AS1420" i="1" s="1"/>
  <c r="AT1420" i="1" s="1" a="1"/>
  <c r="AB4158" i="1" a="1"/>
  <c r="AS4158" i="1" s="1"/>
  <c r="AT4158" i="1" s="1" a="1"/>
  <c r="AB1571" i="1" a="1"/>
  <c r="AS1571" i="1" s="1"/>
  <c r="AT1571" i="1" s="1" a="1"/>
  <c r="AB4125" i="1" a="1"/>
  <c r="AS4125" i="1" s="1"/>
  <c r="AT4125" i="1" s="1" a="1"/>
  <c r="AB2600" i="1" a="1"/>
  <c r="AS2600" i="1" s="1"/>
  <c r="AT2600" i="1" s="1" a="1"/>
  <c r="AB1119" i="1" a="1"/>
  <c r="AS1119" i="1" s="1"/>
  <c r="AT1119" i="1" s="1" a="1"/>
  <c r="AB1618" i="1" a="1"/>
  <c r="AS1618" i="1" s="1"/>
  <c r="AT1618" i="1" s="1" a="1"/>
  <c r="AB1770" i="1" a="1"/>
  <c r="AS1770" i="1" s="1"/>
  <c r="AT1770" i="1" s="1" a="1"/>
  <c r="AB3587" i="1" a="1"/>
  <c r="AS3587" i="1" s="1"/>
  <c r="AT3587" i="1" s="1" a="1"/>
  <c r="AB2415" i="1" a="1"/>
  <c r="AS2415" i="1" s="1"/>
  <c r="AT2415" i="1" s="1" a="1"/>
  <c r="AB3863" i="1" a="1"/>
  <c r="AS3863" i="1" s="1"/>
  <c r="AT3863" i="1" s="1" a="1"/>
  <c r="AB2594" i="1" a="1"/>
  <c r="AS2594" i="1" s="1"/>
  <c r="AT2594" i="1" s="1" a="1"/>
  <c r="AB4044" i="1" a="1"/>
  <c r="AS4044" i="1" s="1"/>
  <c r="AT4044" i="1" s="1" a="1"/>
  <c r="AB3238" i="1" a="1"/>
  <c r="AS3238" i="1" s="1"/>
  <c r="AT3238" i="1" s="1" a="1"/>
  <c r="AB353" i="1" a="1"/>
  <c r="AS353" i="1" s="1"/>
  <c r="AT353" i="1" s="1" a="1"/>
  <c r="AB2283" i="1" a="1"/>
  <c r="AS2283" i="1" s="1"/>
  <c r="AT2283" i="1" s="1" a="1"/>
  <c r="AB1160" i="1" a="1"/>
  <c r="AS1160" i="1" s="1"/>
  <c r="AT1160" i="1" s="1" a="1"/>
  <c r="AK3668" i="1" a="1"/>
  <c r="AK2507" i="1" a="1"/>
  <c r="AK3686" i="1" a="1"/>
  <c r="AK2541" i="1" a="1"/>
  <c r="AB1848" i="1" a="1"/>
  <c r="AS1848" i="1" s="1"/>
  <c r="AT1848" i="1" s="1" a="1"/>
  <c r="AK821" i="1" a="1"/>
  <c r="AK3982" i="1" a="1"/>
  <c r="AK2745" i="1" a="1"/>
  <c r="AB777" i="1" a="1"/>
  <c r="AS777" i="1" s="1"/>
  <c r="AT777" i="1" s="1" a="1"/>
  <c r="AK4132" i="1" a="1"/>
  <c r="AK3454" i="1" a="1"/>
  <c r="AK2121" i="1" a="1"/>
  <c r="AB1599" i="1" a="1"/>
  <c r="AS1599" i="1" s="1"/>
  <c r="AT1599" i="1" s="1" a="1"/>
  <c r="AK3604" i="1" a="1"/>
  <c r="AK2926" i="1" a="1"/>
  <c r="AK3816" i="1" a="1"/>
  <c r="AB2129" i="1" a="1"/>
  <c r="AS2129" i="1" s="1"/>
  <c r="AT2129" i="1" s="1" a="1"/>
  <c r="AK3076" i="1" a="1"/>
  <c r="AK2398" i="1" a="1"/>
  <c r="AK3288" i="1" a="1"/>
  <c r="AB27" i="1" a="1"/>
  <c r="AS27" i="1" s="1"/>
  <c r="AT27" i="1" s="1" a="1"/>
  <c r="AK1236" i="1" a="1"/>
  <c r="AK654" i="1" a="1"/>
  <c r="AK3911" i="1" a="1"/>
  <c r="AB3061" i="1" a="1"/>
  <c r="AS3061" i="1" s="1"/>
  <c r="AT3061" i="1" s="1" a="1"/>
  <c r="AB3978" i="1" a="1"/>
  <c r="AS3978" i="1" s="1"/>
  <c r="AT3978" i="1" s="1" a="1"/>
  <c r="AB3556" i="1" a="1"/>
  <c r="AS3556" i="1" s="1"/>
  <c r="AT3556" i="1" s="1" a="1"/>
  <c r="AK2981" i="1" a="1"/>
  <c r="AK1887" i="1" a="1"/>
  <c r="AK2378" i="1" a="1"/>
  <c r="AB3236" i="1" a="1"/>
  <c r="AS3236" i="1" s="1"/>
  <c r="AT3236" i="1" s="1" a="1"/>
  <c r="AK2965" i="1" a="1"/>
  <c r="AK1871" i="1" a="1"/>
  <c r="AK2362" i="1" a="1"/>
  <c r="AB3044" i="1" a="1"/>
  <c r="AS3044" i="1" s="1"/>
  <c r="AT3044" i="1" s="1" a="1"/>
  <c r="AK2949" i="1" a="1"/>
  <c r="AK1839" i="1" a="1"/>
  <c r="AK2346" i="1" a="1"/>
  <c r="AB3003" i="1" a="1"/>
  <c r="AS3003" i="1" s="1"/>
  <c r="AT3003" i="1" s="1" a="1"/>
  <c r="AK2341" i="1" a="1"/>
  <c r="AK1311" i="1" a="1"/>
  <c r="AK4041" i="1" a="1"/>
  <c r="AB2181" i="1" a="1"/>
  <c r="AS2181" i="1" s="1"/>
  <c r="AT2181" i="1" s="1" a="1"/>
  <c r="AK1605" i="1" a="1"/>
  <c r="AK767" i="1" a="1"/>
  <c r="AK3513" i="1" a="1"/>
  <c r="AB1495" i="1" a="1"/>
  <c r="AS1495" i="1" s="1"/>
  <c r="AT1495" i="1" s="1" a="1"/>
  <c r="AK1061" i="1" a="1"/>
  <c r="AK4222" i="1" a="1"/>
  <c r="AK2985" i="1" a="1"/>
  <c r="AB525" i="1" a="1"/>
  <c r="AS525" i="1" s="1"/>
  <c r="AT525" i="1" s="1" a="1"/>
  <c r="AK533" i="1" a="1"/>
  <c r="AK3694" i="1" a="1"/>
  <c r="AK2457" i="1" a="1"/>
  <c r="AB2143" i="1" a="1"/>
  <c r="AS2143" i="1" s="1"/>
  <c r="AT2143" i="1" s="1" a="1"/>
  <c r="AK3844" i="1" a="1"/>
  <c r="AK3166" i="1" a="1"/>
  <c r="AK4056" i="1" a="1"/>
  <c r="AB2369" i="1" a="1"/>
  <c r="AS2369" i="1" s="1"/>
  <c r="AT2369" i="1" s="1" a="1"/>
  <c r="AB163" i="1" a="1"/>
  <c r="AS163" i="1" s="1"/>
  <c r="AT163" i="1" s="1" a="1"/>
  <c r="AB2026" i="1" a="1"/>
  <c r="AS2026" i="1" s="1"/>
  <c r="AT2026" i="1" s="1" a="1"/>
  <c r="AK2678" i="1" a="1"/>
  <c r="AK3328" i="1" a="1"/>
  <c r="AK3627" i="1" a="1"/>
  <c r="AK1938" i="1" a="1"/>
  <c r="AK1631" i="1" a="1"/>
  <c r="AK865" i="1" a="1"/>
  <c r="AK1258" i="1" a="1"/>
  <c r="AK2709" i="1" a="1"/>
  <c r="AK2106" i="1" a="1"/>
  <c r="AK1978" i="1" a="1"/>
  <c r="AB2798" i="1" a="1"/>
  <c r="AS2798" i="1" s="1"/>
  <c r="AT2798" i="1" s="1" a="1"/>
  <c r="AB2024" i="1" a="1"/>
  <c r="AS2024" i="1" s="1"/>
  <c r="AT2024" i="1" s="1" a="1"/>
  <c r="AB3796" i="1" a="1"/>
  <c r="AS3796" i="1" s="1"/>
  <c r="AT3796" i="1" s="1" a="1"/>
  <c r="AB3757" i="1" a="1"/>
  <c r="AS3757" i="1" s="1"/>
  <c r="AT3757" i="1" s="1" a="1"/>
  <c r="AB1518" i="1" a="1"/>
  <c r="AS1518" i="1" s="1"/>
  <c r="AT1518" i="1" s="1" a="1"/>
  <c r="AB1734" i="1" a="1"/>
  <c r="AS1734" i="1" s="1"/>
  <c r="AT1734" i="1" s="1" a="1"/>
  <c r="AB3220" i="1" a="1"/>
  <c r="AS3220" i="1" s="1"/>
  <c r="AT3220" i="1" s="1" a="1"/>
  <c r="AB1951" i="1" a="1"/>
  <c r="AS1951" i="1" s="1"/>
  <c r="AT1951" i="1" s="1" a="1"/>
  <c r="AB1699" i="1" a="1"/>
  <c r="AS1699" i="1" s="1"/>
  <c r="AT1699" i="1" s="1" a="1"/>
  <c r="AB3975" i="1" a="1"/>
  <c r="AS3975" i="1" s="1"/>
  <c r="AT3975" i="1" s="1" a="1"/>
  <c r="AB684" i="1" a="1"/>
  <c r="AS684" i="1" s="1"/>
  <c r="AT684" i="1" s="1" a="1"/>
  <c r="AB2093" i="1" a="1"/>
  <c r="AS2093" i="1" s="1"/>
  <c r="AT2093" i="1" s="1" a="1"/>
  <c r="AB419" i="1" a="1"/>
  <c r="AS419" i="1" s="1"/>
  <c r="AT419" i="1" s="1" a="1"/>
  <c r="AB2822" i="1" a="1"/>
  <c r="AS2822" i="1" s="1"/>
  <c r="AT2822" i="1" s="1" a="1"/>
  <c r="AB3134" i="1" a="1"/>
  <c r="AS3134" i="1" s="1"/>
  <c r="AT3134" i="1" s="1" a="1"/>
  <c r="AB2100" i="1" a="1"/>
  <c r="AS2100" i="1" s="1"/>
  <c r="AT2100" i="1" s="1" a="1"/>
  <c r="AB3613" i="1" a="1"/>
  <c r="AS3613" i="1" s="1"/>
  <c r="AT3613" i="1" s="1" a="1"/>
  <c r="AB1893" i="1" a="1"/>
  <c r="AS1893" i="1" s="1"/>
  <c r="AT1893" i="1" s="1" a="1"/>
  <c r="AB323" i="1" a="1"/>
  <c r="AS323" i="1" s="1"/>
  <c r="AT323" i="1" s="1" a="1"/>
  <c r="AB1681" i="1" a="1"/>
  <c r="AS1681" i="1" s="1"/>
  <c r="AT1681" i="1" s="1" a="1"/>
  <c r="AB746" i="1" a="1"/>
  <c r="AS746" i="1" s="1"/>
  <c r="AT746" i="1" s="1" a="1"/>
  <c r="AB4161" i="1" a="1"/>
  <c r="AS4161" i="1" s="1"/>
  <c r="AT4161" i="1" s="1" a="1"/>
  <c r="AB210" i="1" a="1"/>
  <c r="AS210" i="1" s="1"/>
  <c r="AT210" i="1" s="1" a="1"/>
  <c r="AB3351" i="1" a="1"/>
  <c r="AS3351" i="1" s="1"/>
  <c r="AT3351" i="1" s="1" a="1"/>
  <c r="AB2657" i="1" a="1"/>
  <c r="AS2657" i="1" s="1"/>
  <c r="AT2657" i="1" s="1" a="1"/>
  <c r="AB3532" i="1" a="1"/>
  <c r="AS3532" i="1" s="1"/>
  <c r="AT3532" i="1" s="1" a="1"/>
  <c r="AB1986" i="1" a="1"/>
  <c r="AS1986" i="1" s="1"/>
  <c r="AT1986" i="1" s="1" a="1"/>
  <c r="AB896" i="1" a="1"/>
  <c r="AS896" i="1" s="1"/>
  <c r="AT896" i="1" s="1" a="1"/>
  <c r="AB1488" i="1" a="1"/>
  <c r="AS1488" i="1" s="1"/>
  <c r="AT1488" i="1" s="1" a="1"/>
  <c r="AB136" i="1" a="1"/>
  <c r="AS136" i="1" s="1"/>
  <c r="AT136" i="1" s="1" a="1"/>
  <c r="AK2628" i="1" a="1"/>
  <c r="AK4186" i="1" a="1"/>
  <c r="AK3174" i="1" a="1"/>
  <c r="AK1245" i="1" a="1"/>
  <c r="AB2399" i="1" a="1"/>
  <c r="AS2399" i="1" s="1"/>
  <c r="AT2399" i="1" s="1" a="1"/>
  <c r="AK4148" i="1" a="1"/>
  <c r="AK3470" i="1" a="1"/>
  <c r="AK2153" i="1" a="1"/>
  <c r="AB1983" i="1" a="1"/>
  <c r="AS1983" i="1" s="1"/>
  <c r="AT1983" i="1" s="1" a="1"/>
  <c r="AK3620" i="1" a="1"/>
  <c r="AK2942" i="1" a="1"/>
  <c r="AK3832" i="1" a="1"/>
  <c r="AB2145" i="1" a="1"/>
  <c r="AS2145" i="1" s="1"/>
  <c r="AT2145" i="1" s="1" a="1"/>
  <c r="AK3092" i="1" a="1"/>
  <c r="AK2414" i="1" a="1"/>
  <c r="AK3304" i="1" a="1"/>
  <c r="AB1180" i="1" a="1"/>
  <c r="AS1180" i="1" s="1"/>
  <c r="AT1180" i="1" s="1" a="1"/>
  <c r="AK2548" i="1" a="1"/>
  <c r="AK1838" i="1" a="1"/>
  <c r="AK2776" i="1" a="1"/>
  <c r="AB2080" i="1" a="1"/>
  <c r="AS2080" i="1" s="1"/>
  <c r="AT2080" i="1" s="1" a="1"/>
  <c r="AK724" i="1" a="1"/>
  <c r="AK4013" i="1" a="1"/>
  <c r="AK3399" i="1" a="1"/>
  <c r="AB1939" i="1" a="1"/>
  <c r="AS1939" i="1" s="1"/>
  <c r="AT1939" i="1" s="1" a="1"/>
  <c r="AB4260" i="1" a="1"/>
  <c r="AS4260" i="1" s="1"/>
  <c r="AT4260" i="1" s="1" a="1"/>
  <c r="AB1553" i="1" a="1"/>
  <c r="AS1553" i="1" s="1"/>
  <c r="AT1553" i="1" s="1" a="1"/>
  <c r="AK2389" i="1" a="1"/>
  <c r="AK1359" i="1" a="1"/>
  <c r="AK4089" i="1" a="1"/>
  <c r="AB3515" i="1" a="1"/>
  <c r="AS3515" i="1" s="1"/>
  <c r="AT3515" i="1" s="1" a="1"/>
  <c r="AK2373" i="1" a="1"/>
  <c r="AK1343" i="1" a="1"/>
  <c r="AK4073" i="1" a="1"/>
  <c r="AB3323" i="1" a="1"/>
  <c r="AS3323" i="1" s="1"/>
  <c r="AT3323" i="1" s="1" a="1"/>
  <c r="AK2357" i="1" a="1"/>
  <c r="AK1327" i="1" a="1"/>
  <c r="AK4057" i="1" a="1"/>
  <c r="AB1093" i="1" a="1"/>
  <c r="AS1093" i="1" s="1"/>
  <c r="AT1093" i="1" s="1" a="1"/>
  <c r="AK1621" i="1" a="1"/>
  <c r="AK783" i="1" a="1"/>
  <c r="AK3529" i="1" a="1"/>
  <c r="AB3951" i="1" a="1"/>
  <c r="AS3951" i="1" s="1"/>
  <c r="AT3951" i="1" s="1" a="1"/>
  <c r="AK1077" i="1" a="1"/>
  <c r="AK4238" i="1" a="1"/>
  <c r="AK3001" i="1" a="1"/>
  <c r="AB909" i="1" a="1"/>
  <c r="AS909" i="1" s="1"/>
  <c r="AT909" i="1" s="1" a="1"/>
  <c r="AK549" i="1" a="1"/>
  <c r="AK3710" i="1" a="1"/>
  <c r="AK2473" i="1" a="1"/>
  <c r="AB575" i="1" a="1"/>
  <c r="AS575" i="1" s="1"/>
  <c r="AT575" i="1" s="1" a="1"/>
  <c r="AK3860" i="1" a="1"/>
  <c r="AK3182" i="1" a="1"/>
  <c r="AK4072" i="1" a="1"/>
  <c r="AB2385" i="1" a="1"/>
  <c r="AS2385" i="1" s="1"/>
  <c r="AT2385" i="1" s="1" a="1"/>
  <c r="AK3332" i="1" a="1"/>
  <c r="AK2654" i="1" a="1"/>
  <c r="AK3544" i="1" a="1"/>
  <c r="AB1660" i="1" a="1"/>
  <c r="AS1660" i="1" s="1"/>
  <c r="AT1660" i="1" s="1" a="1"/>
  <c r="AB2305" i="1" a="1"/>
  <c r="AS2305" i="1" s="1"/>
  <c r="AT2305" i="1" s="1" a="1"/>
  <c r="AB354" i="1" a="1"/>
  <c r="AS354" i="1" s="1"/>
  <c r="AT354" i="1" s="1" a="1"/>
  <c r="AK1958" i="1" a="1"/>
  <c r="AK2816" i="1" a="1"/>
  <c r="AK3115" i="1" a="1"/>
  <c r="AK1330" i="1" a="1"/>
  <c r="AK591" i="1" a="1"/>
  <c r="AK353" i="1" a="1"/>
  <c r="AK888" i="1" a="1"/>
  <c r="AK1397" i="1" a="1"/>
  <c r="AK3321" i="1" a="1"/>
  <c r="AK1386" i="1" a="1"/>
  <c r="AB4103" i="1" a="1"/>
  <c r="AS4103" i="1" s="1"/>
  <c r="AT4103" i="1" s="1" a="1"/>
  <c r="AB1831" i="1" a="1"/>
  <c r="AS1831" i="1" s="1"/>
  <c r="AT1831" i="1" s="1" a="1"/>
  <c r="AB4066" i="1" a="1"/>
  <c r="AS4066" i="1" s="1"/>
  <c r="AT4066" i="1" s="1" a="1"/>
  <c r="AB3245" i="1" a="1"/>
  <c r="AS3245" i="1" s="1"/>
  <c r="AT3245" i="1" s="1" a="1"/>
  <c r="AB1931" i="1" a="1"/>
  <c r="AS1931" i="1" s="1"/>
  <c r="AT1931" i="1" s="1" a="1"/>
  <c r="AB1125" i="1" a="1"/>
  <c r="AS1125" i="1" s="1"/>
  <c r="AT1125" i="1" s="1" a="1"/>
  <c r="AB2708" i="1" a="1"/>
  <c r="AS2708" i="1" s="1"/>
  <c r="AT2708" i="1" s="1" a="1"/>
  <c r="AB798" i="1" a="1"/>
  <c r="AS798" i="1" s="1"/>
  <c r="AT798" i="1" s="1" a="1"/>
  <c r="AB1250" i="1" a="1"/>
  <c r="AS1250" i="1" s="1"/>
  <c r="AT1250" i="1" s="1" a="1"/>
  <c r="AB3205" i="1" a="1"/>
  <c r="AS3205" i="1" s="1"/>
  <c r="AT3205" i="1" s="1" a="1"/>
  <c r="AB459" i="1" a="1"/>
  <c r="AS459" i="1" s="1"/>
  <c r="AT459" i="1" s="1" a="1"/>
  <c r="AB1809" i="1" a="1"/>
  <c r="AS1809" i="1" s="1"/>
  <c r="AT1809" i="1" s="1" a="1"/>
  <c r="AB2799" i="1" a="1"/>
  <c r="AS2799" i="1" s="1"/>
  <c r="AT2799" i="1" s="1" a="1"/>
  <c r="AB2310" i="1" a="1"/>
  <c r="AS2310" i="1" s="1"/>
  <c r="AT2310" i="1" s="1" a="1"/>
  <c r="AB2622" i="1" a="1"/>
  <c r="AS2622" i="1" s="1"/>
  <c r="AT2622" i="1" s="1" a="1"/>
  <c r="AB1122" i="1" a="1"/>
  <c r="AS1122" i="1" s="1"/>
  <c r="AT1122" i="1" s="1" a="1"/>
  <c r="AB3101" i="1" a="1"/>
  <c r="AS3101" i="1" s="1"/>
  <c r="AT3101" i="1" s="1" a="1"/>
  <c r="AB2261" i="1" a="1"/>
  <c r="AS2261" i="1" s="1"/>
  <c r="AT2261" i="1" s="1" a="1"/>
  <c r="AB130" i="1" a="1"/>
  <c r="AS130" i="1" s="1"/>
  <c r="AT130" i="1" s="1" a="1"/>
  <c r="AB1648" i="1" a="1"/>
  <c r="AS1648" i="1" s="1"/>
  <c r="AT1648" i="1" s="1" a="1"/>
  <c r="AB3023" i="1" a="1"/>
  <c r="AS3023" i="1" s="1"/>
  <c r="AT3023" i="1" s="1" a="1"/>
  <c r="AB3649" i="1" a="1"/>
  <c r="AS3649" i="1" s="1"/>
  <c r="AT3649" i="1" s="1" a="1"/>
  <c r="AB881" i="1" a="1"/>
  <c r="AS881" i="1" s="1"/>
  <c r="AT881" i="1" s="1" a="1"/>
  <c r="AB2839" i="1" a="1"/>
  <c r="AS2839" i="1" s="1"/>
  <c r="AT2839" i="1" s="1" a="1"/>
  <c r="AB2624" i="1" a="1"/>
  <c r="AS2624" i="1" s="1"/>
  <c r="AT2624" i="1" s="1" a="1"/>
  <c r="AB3020" i="1" a="1"/>
  <c r="AS3020" i="1" s="1"/>
  <c r="AT3020" i="1" s="1" a="1"/>
  <c r="AB962" i="1" a="1"/>
  <c r="AS962" i="1" s="1"/>
  <c r="AT962" i="1" s="1" a="1"/>
  <c r="AB2386" i="1" a="1"/>
  <c r="AS2386" i="1" s="1"/>
  <c r="AT2386" i="1" s="1" a="1"/>
  <c r="AB3528" i="1" a="1"/>
  <c r="AS3528" i="1" s="1"/>
  <c r="AT3528" i="1" s="1" a="1"/>
  <c r="AB775" i="1" a="1"/>
  <c r="AS775" i="1" s="1"/>
  <c r="AT775" i="1" s="1" a="1"/>
  <c r="AK1924" i="1" a="1"/>
  <c r="AK3674" i="1" a="1"/>
  <c r="AK2630" i="1" a="1"/>
  <c r="AK3548" i="1" a="1"/>
  <c r="AB864" i="1" a="1"/>
  <c r="AS864" i="1" s="1"/>
  <c r="AT864" i="1" s="1" a="1"/>
  <c r="AK3636" i="1" a="1"/>
  <c r="AK2958" i="1" a="1"/>
  <c r="AK3848" i="1" a="1"/>
  <c r="AB2161" i="1" a="1"/>
  <c r="AS2161" i="1" s="1"/>
  <c r="AT2161" i="1" s="1" a="1"/>
  <c r="AK3108" i="1" a="1"/>
  <c r="AK2430" i="1" a="1"/>
  <c r="AK3320" i="1" a="1"/>
  <c r="AB1212" i="1" a="1"/>
  <c r="AS1212" i="1" s="1"/>
  <c r="AT1212" i="1" s="1" a="1"/>
  <c r="AK2564" i="1" a="1"/>
  <c r="AK1854" i="1" a="1"/>
  <c r="AK2792" i="1" a="1"/>
  <c r="AB1083" i="1" a="1"/>
  <c r="AS1083" i="1" s="1"/>
  <c r="AT1083" i="1" s="1" a="1"/>
  <c r="AK1828" i="1" a="1"/>
  <c r="AK1182" i="1" a="1"/>
  <c r="AK2232" i="1" a="1"/>
  <c r="AB281" i="1" a="1"/>
  <c r="AS281" i="1" s="1"/>
  <c r="AT281" i="1" s="1" a="1"/>
  <c r="AK4019" i="1" a="1"/>
  <c r="AK3501" i="1" a="1"/>
  <c r="AK2887" i="1" a="1"/>
  <c r="AB1319" i="1" a="1"/>
  <c r="AS1319" i="1" s="1"/>
  <c r="AT1319" i="1" s="1" a="1"/>
  <c r="AB1874" i="1" a="1"/>
  <c r="AS1874" i="1" s="1"/>
  <c r="AT1874" i="1" s="1" a="1"/>
  <c r="AB2198" i="1" a="1"/>
  <c r="AS2198" i="1" s="1"/>
  <c r="AT2198" i="1" s="1" a="1"/>
  <c r="AK1669" i="1" a="1"/>
  <c r="AK831" i="1" a="1"/>
  <c r="AK3577" i="1" a="1"/>
  <c r="AB1702" i="1" a="1"/>
  <c r="AS1702" i="1" s="1"/>
  <c r="AT1702" i="1" s="1" a="1"/>
  <c r="AK1653" i="1" a="1"/>
  <c r="AK815" i="1" a="1"/>
  <c r="AK3561" i="1" a="1"/>
  <c r="AB1733" i="1" a="1"/>
  <c r="AS1733" i="1" s="1"/>
  <c r="AT1733" i="1" s="1" a="1"/>
  <c r="AK1637" i="1" a="1"/>
  <c r="AK799" i="1" a="1"/>
  <c r="AK3545" i="1" a="1"/>
  <c r="AB4143" i="1" a="1"/>
  <c r="AS4143" i="1" s="1"/>
  <c r="AT4143" i="1" s="1" a="1"/>
  <c r="AK1093" i="1" a="1"/>
  <c r="AK4254" i="1" a="1"/>
  <c r="AK3017" i="1" a="1"/>
  <c r="AB1549" i="1" a="1"/>
  <c r="AS1549" i="1" s="1"/>
  <c r="AT1549" i="1" s="1" a="1"/>
  <c r="AK565" i="1" a="1"/>
  <c r="AK3726" i="1" a="1"/>
  <c r="AK2489" i="1" a="1"/>
  <c r="AB165" i="1" a="1"/>
  <c r="AS165" i="1" s="1"/>
  <c r="AT165" i="1" s="1" a="1"/>
  <c r="AK3876" i="1" a="1"/>
  <c r="AK3198" i="1" a="1"/>
  <c r="AK4088" i="1" a="1"/>
  <c r="AB2401" i="1" a="1"/>
  <c r="AS2401" i="1" s="1"/>
  <c r="AT2401" i="1" s="1" a="1"/>
  <c r="AK3348" i="1" a="1"/>
  <c r="AK2670" i="1" a="1"/>
  <c r="AK3560" i="1" a="1"/>
  <c r="AB1692" i="1" a="1"/>
  <c r="AS1692" i="1" s="1"/>
  <c r="AT1692" i="1" s="1" a="1"/>
  <c r="AK2820" i="1" a="1"/>
  <c r="AK2094" i="1" a="1"/>
  <c r="AK3032" i="1" a="1"/>
  <c r="AB636" i="1" a="1"/>
  <c r="AS636" i="1" s="1"/>
  <c r="AT636" i="1" s="1" a="1"/>
  <c r="AB1532" i="1" a="1"/>
  <c r="AS1532" i="1" s="1"/>
  <c r="AT1532" i="1" s="1" a="1"/>
  <c r="AB2257" i="1" a="1"/>
  <c r="AS2257" i="1" s="1"/>
  <c r="AT2257" i="1" s="1" a="1"/>
  <c r="AK1398" i="1" a="1"/>
  <c r="AK2192" i="1" a="1"/>
  <c r="AK2523" i="1" a="1"/>
  <c r="AK818" i="1" a="1"/>
  <c r="AK3550" i="1" a="1"/>
  <c r="AK1856" i="1" a="1"/>
  <c r="AK377" i="1" a="1"/>
  <c r="AK4212" i="1" a="1"/>
  <c r="AK2217" i="1" a="1"/>
  <c r="AK858" i="1" a="1"/>
  <c r="AK169" i="1" a="1"/>
  <c r="AK2672" i="1" a="1"/>
  <c r="AK1202" i="1" a="1"/>
  <c r="AK4311" i="1" a="1"/>
  <c r="AK3062" i="1" a="1"/>
  <c r="AK3995" i="1" a="1"/>
  <c r="AK460" i="1" a="1"/>
  <c r="AK1088" i="1" a="1"/>
  <c r="AK3522" i="1" a="1"/>
  <c r="AK393" i="1" a="1"/>
  <c r="AK1953" i="1" a="1"/>
  <c r="AK4054" i="1" a="1"/>
  <c r="AK1180" i="1" a="1"/>
  <c r="AK347" i="1" a="1"/>
  <c r="AK1417" i="1" a="1"/>
  <c r="AK1407" i="1" a="1"/>
  <c r="AK769" i="1" a="1"/>
  <c r="AK760" i="1" a="1"/>
  <c r="AK1718" i="1" a="1"/>
  <c r="AK2392" i="1" a="1"/>
  <c r="AK2270" i="1" a="1"/>
  <c r="AK3828" i="1" a="1"/>
  <c r="AK4040" i="1" a="1"/>
  <c r="AK3456" i="1" a="1"/>
  <c r="AK592" i="1" a="1"/>
  <c r="AK3118" i="1" a="1"/>
  <c r="AK2167" i="1" a="1"/>
  <c r="AK3997" i="1" a="1"/>
  <c r="AK714" i="1" a="1"/>
  <c r="AK2184" i="1" a="1"/>
  <c r="AK4294" i="1" a="1"/>
  <c r="AK801" i="1" a="1"/>
  <c r="AK2996" i="1" a="1"/>
  <c r="AK808" i="1" a="1"/>
  <c r="AK573" i="1" a="1"/>
  <c r="AK344" i="1" a="1"/>
  <c r="AK4006" i="1" a="1"/>
  <c r="AK3441" i="1" a="1"/>
  <c r="AK894" i="1" a="1"/>
  <c r="AK2046" i="1" a="1"/>
  <c r="AB375" i="1" a="1"/>
  <c r="AS375" i="1" s="1"/>
  <c r="AT375" i="1" s="1" a="1"/>
  <c r="AK2669" i="1" a="1"/>
  <c r="AB343" i="1" a="1"/>
  <c r="AS343" i="1" s="1"/>
  <c r="AT343" i="1" s="1" a="1"/>
  <c r="AK2653" i="1" a="1"/>
  <c r="AK1420" i="1" a="1"/>
  <c r="AK1998" i="1" a="1"/>
  <c r="AK1040" i="1" a="1"/>
  <c r="AK109" i="1" a="1"/>
  <c r="AK2708" i="1" a="1"/>
  <c r="AK2920" i="1" a="1"/>
  <c r="AK1945" i="1" a="1"/>
  <c r="AK1755" i="1" a="1"/>
  <c r="AK1119" i="1" a="1"/>
  <c r="AK609" i="1" a="1"/>
  <c r="AK1521" i="1" a="1"/>
  <c r="AK3734" i="1" a="1"/>
  <c r="AK860" i="1" a="1"/>
  <c r="AK680" i="1" a="1"/>
  <c r="AK427" i="1" a="1"/>
  <c r="AK4066" i="1" a="1"/>
  <c r="AK471" i="1" a="1"/>
  <c r="AK3625" i="1" a="1"/>
  <c r="AK1272" i="1" a="1"/>
  <c r="AK2862" i="1" a="1"/>
  <c r="AK1488" i="1" a="1"/>
  <c r="AK864" i="1" a="1"/>
  <c r="AK1188" i="1" a="1"/>
  <c r="AK3863" i="1" a="1"/>
  <c r="AK1305" i="1" a="1"/>
  <c r="AK1434" i="1" a="1"/>
  <c r="AK2830" i="1" a="1"/>
  <c r="AK1440" i="1" a="1"/>
  <c r="AK779" i="1" a="1"/>
  <c r="AK4053" i="1" a="1"/>
  <c r="AB218" i="1" a="1"/>
  <c r="AS218" i="1" s="1"/>
  <c r="AT218" i="1" s="1" a="1"/>
  <c r="AK558" i="1" a="1"/>
  <c r="AK3460" i="1" a="1"/>
  <c r="AK3672" i="1" a="1"/>
  <c r="AK4031" i="1" a="1"/>
  <c r="AB2915" i="1" a="1"/>
  <c r="AS2915" i="1" s="1"/>
  <c r="AT2915" i="1" s="1" a="1"/>
  <c r="AK1406" i="1" a="1"/>
  <c r="AB1529" i="1" a="1"/>
  <c r="AS1529" i="1" s="1"/>
  <c r="AT1529" i="1" s="1" a="1"/>
  <c r="AK3213" i="1" a="1"/>
  <c r="AB1497" i="1" a="1"/>
  <c r="AS1497" i="1" s="1"/>
  <c r="AT1497" i="1" s="1" a="1"/>
  <c r="AK3197" i="1" a="1"/>
  <c r="AK1296" i="1" a="1"/>
  <c r="AK2574" i="1" a="1"/>
  <c r="AK1312" i="1" a="1"/>
  <c r="AK2911" i="1" a="1"/>
  <c r="AK1393" i="1" a="1"/>
  <c r="AK239" i="1" a="1"/>
  <c r="AK3939" i="1" a="1"/>
  <c r="AK1484" i="1" a="1"/>
  <c r="AK2620" i="1" a="1"/>
  <c r="AK2342" i="1" a="1"/>
  <c r="AK998" i="1" a="1"/>
  <c r="AK1035" i="1" a="1"/>
  <c r="AK3290" i="1" a="1"/>
  <c r="AK3286" i="1" a="1"/>
  <c r="AK2144" i="1" a="1"/>
  <c r="AK3401" i="1" a="1"/>
  <c r="AK2582" i="1" a="1"/>
  <c r="AK2345" i="1" a="1"/>
  <c r="AK3480" i="1" a="1"/>
  <c r="AK1461" i="1" a="1"/>
  <c r="AK12" i="1" a="1"/>
  <c r="AK212" i="1" a="1"/>
  <c r="AK2973" i="1" a="1"/>
  <c r="AK946" i="1" a="1"/>
  <c r="AK3367" i="1" a="1"/>
  <c r="AK3165" i="1" a="1"/>
  <c r="AK289" i="1" a="1"/>
  <c r="AK1748" i="1" a="1"/>
  <c r="AK1545" i="1" a="1"/>
  <c r="AK3388" i="1" a="1"/>
  <c r="AK348" i="1" a="1"/>
  <c r="AK2982" i="1" a="1"/>
  <c r="AK2273" i="1" a="1"/>
  <c r="AK3741" i="1" a="1"/>
  <c r="AK878" i="1" a="1"/>
  <c r="AK2643" i="1" a="1"/>
  <c r="AK1389" i="1" a="1"/>
  <c r="AK2275" i="1" a="1"/>
  <c r="AK1373" i="1" a="1"/>
  <c r="AB379" i="1" a="1"/>
  <c r="AS379" i="1" s="1"/>
  <c r="AT379" i="1" s="1" a="1"/>
  <c r="AK830" i="1" a="1"/>
  <c r="AK528" i="1" a="1"/>
  <c r="AK1689" i="1" a="1"/>
  <c r="AK1396" i="1" a="1"/>
  <c r="AK4071" i="1" a="1"/>
  <c r="AK1385" i="1" a="1"/>
  <c r="AK2550" i="1" a="1"/>
  <c r="AK4062" i="1" a="1"/>
  <c r="AK1560" i="1" a="1"/>
  <c r="AK715" i="1" a="1"/>
  <c r="AK2694" i="1" a="1"/>
  <c r="AK3643" i="1" a="1"/>
  <c r="AK236" i="1" a="1"/>
  <c r="AK1227" i="1" a="1"/>
  <c r="AK3042" i="1" a="1"/>
  <c r="AK86" i="1" a="1"/>
  <c r="AK3831" i="1" a="1"/>
  <c r="AB4023" i="1" a="1"/>
  <c r="AS4023" i="1" s="1"/>
  <c r="AT4023" i="1" s="1" a="1"/>
  <c r="AK1742" i="1" a="1"/>
  <c r="AK960" i="1" a="1"/>
  <c r="AK1867" i="1" a="1"/>
  <c r="AK3971" i="1" a="1"/>
  <c r="AK2839" i="1" a="1"/>
  <c r="AK247" i="1" a="1"/>
  <c r="AB4305" i="1" a="1"/>
  <c r="AS4305" i="1" s="1"/>
  <c r="AT4305" i="1" s="1" a="1"/>
  <c r="AK1678" i="1" a="1"/>
  <c r="AK928" i="1" a="1"/>
  <c r="AK298" i="1" a="1"/>
  <c r="AK3029" i="1" a="1"/>
  <c r="AB1913" i="1" a="1"/>
  <c r="AS1913" i="1" s="1"/>
  <c r="AT1913" i="1" s="1" a="1"/>
  <c r="AK3405" i="1" a="1"/>
  <c r="AK2388" i="1" a="1"/>
  <c r="AK2648" i="1" a="1"/>
  <c r="AK3007" i="1" a="1"/>
  <c r="AB2320" i="1" a="1"/>
  <c r="AS2320" i="1" s="1"/>
  <c r="AT2320" i="1" s="1" a="1"/>
  <c r="AK4253" i="1" a="1"/>
  <c r="AB600" i="1" a="1"/>
  <c r="AS600" i="1" s="1"/>
  <c r="AT600" i="1" s="1" a="1"/>
  <c r="AK2061" i="1" a="1"/>
  <c r="AB88" i="1" a="1"/>
  <c r="AS88" i="1" s="1"/>
  <c r="AT88" i="1" s="1" a="1"/>
  <c r="AK2045" i="1" a="1"/>
  <c r="AB1867" i="1" a="1"/>
  <c r="AS1867" i="1" s="1"/>
  <c r="AT1867" i="1" s="1" a="1"/>
  <c r="AK1358" i="1" a="1"/>
  <c r="AK800" i="1" a="1"/>
  <c r="AK1647" i="1" a="1"/>
  <c r="AK881" i="1" a="1"/>
  <c r="AK1499" i="1" a="1"/>
  <c r="AK2892" i="1" a="1"/>
  <c r="AK3149" i="1" a="1"/>
  <c r="AK4267" i="1" a="1"/>
  <c r="AK1981" i="1" a="1"/>
  <c r="AK3243" i="1" a="1"/>
  <c r="AK1544" i="1" a="1"/>
  <c r="AK4330" i="1" a="1"/>
  <c r="AK3628" i="1" a="1"/>
  <c r="AK1477" i="1" a="1"/>
  <c r="AK2588" i="1" a="1"/>
  <c r="AK4308" i="1" a="1"/>
  <c r="AK2170" i="1" a="1"/>
  <c r="AK2116" i="1" a="1"/>
  <c r="AK1122" i="1" a="1"/>
  <c r="AK1741" i="1" a="1"/>
  <c r="AK218" i="1" a="1"/>
  <c r="AK2231" i="1" a="1"/>
  <c r="AK61" i="1" a="1"/>
  <c r="AK1760" i="1" a="1"/>
  <c r="AK660" i="1" a="1"/>
  <c r="AK1033" i="1" a="1"/>
  <c r="AK2316" i="1" a="1"/>
  <c r="AK1464" i="1" a="1"/>
  <c r="AK1702" i="1" a="1"/>
  <c r="AK3472" i="1" a="1"/>
  <c r="AK2717" i="1" a="1"/>
  <c r="AK3725" i="1" a="1"/>
  <c r="AK1596" i="1" a="1"/>
  <c r="AK4188" i="1" a="1"/>
  <c r="AK2635" i="1" a="1"/>
  <c r="AK4172" i="1" a="1"/>
  <c r="AB1402" i="1" a="1"/>
  <c r="AS1402" i="1" s="1"/>
  <c r="AT1402" i="1" s="1" a="1"/>
  <c r="AK3677" i="1" a="1"/>
  <c r="AK458" i="1" a="1"/>
  <c r="AK30" i="1" a="1"/>
  <c r="AK4179" i="1" a="1"/>
  <c r="AK3047" i="1" a="1"/>
  <c r="AK792" i="1" a="1"/>
  <c r="AK3582" i="1" a="1"/>
  <c r="AK3038" i="1" a="1"/>
  <c r="AK1536" i="1" a="1"/>
  <c r="AK1275" i="1" a="1"/>
  <c r="AK1414" i="1" a="1"/>
  <c r="AK2539" i="1" a="1"/>
  <c r="AK1995" i="1" a="1"/>
  <c r="AK151" i="1" a="1"/>
  <c r="AK4193" i="1" a="1"/>
  <c r="AK232" i="1" a="1"/>
  <c r="AK22" i="1" a="1"/>
  <c r="AB1210" i="1" a="1"/>
  <c r="AS1210" i="1" s="1"/>
  <c r="AT1210" i="1" s="1" a="1"/>
  <c r="AK622" i="1" a="1"/>
  <c r="AK448" i="1" a="1"/>
  <c r="AK729" i="1" a="1"/>
  <c r="AK2947" i="1" a="1"/>
  <c r="AK1463" i="1" a="1"/>
  <c r="AK306" i="1" a="1"/>
  <c r="AB1050" i="1" a="1"/>
  <c r="AS1050" i="1" s="1"/>
  <c r="AT1050" i="1" s="1" a="1"/>
  <c r="AK590" i="1" a="1"/>
  <c r="AK416" i="1" a="1"/>
  <c r="AK1002" i="1" a="1"/>
  <c r="AK1765" i="1" a="1"/>
  <c r="AB77" i="1" a="1"/>
  <c r="AS77" i="1" s="1"/>
  <c r="AT77" i="1" s="1" a="1"/>
  <c r="AK2317" i="1" a="1"/>
  <c r="AK1124" i="1" a="1"/>
  <c r="AK3799" i="1" a="1"/>
  <c r="AK1743" i="1" a="1"/>
  <c r="AB1561" i="1" a="1"/>
  <c r="AS1561" i="1" s="1"/>
  <c r="AT1561" i="1" s="1" a="1"/>
  <c r="AK3229" i="1" a="1"/>
  <c r="AK1808" i="1" a="1"/>
  <c r="AK877" i="1" a="1"/>
  <c r="AK1696" i="1" a="1"/>
  <c r="AK861" i="1" a="1"/>
  <c r="AB2272" i="1" a="1"/>
  <c r="AS2272" i="1" s="1"/>
  <c r="AT2272" i="1" s="1" a="1"/>
  <c r="AK4205" i="1" a="1"/>
  <c r="AK288" i="1" a="1"/>
  <c r="AK607" i="1" a="1"/>
  <c r="AK369" i="1" a="1"/>
  <c r="AK1465" i="1" a="1"/>
  <c r="AK603" i="1" a="1"/>
  <c r="AK2086" i="1" a="1"/>
  <c r="AK186" i="1" a="1"/>
  <c r="AB1593" i="1" a="1"/>
  <c r="AS1593" i="1" s="1"/>
  <c r="AT1593" i="1" s="1" a="1"/>
  <c r="AK4310" i="1" a="1"/>
  <c r="AB1656" i="1" a="1"/>
  <c r="AS1656" i="1" s="1"/>
  <c r="AT1656" i="1" s="1" a="1"/>
  <c r="AK3274" i="1" a="1"/>
  <c r="AK2202" i="1" a="1"/>
  <c r="AK2534" i="1" a="1"/>
  <c r="AK1493" i="1" a="1"/>
  <c r="AK4282" i="1" a="1"/>
  <c r="AK4292" i="1" a="1"/>
  <c r="AK3746" i="1" a="1"/>
  <c r="AK2773" i="1" a="1"/>
  <c r="AK2424" i="1" a="1"/>
  <c r="AK2604" i="1" a="1"/>
  <c r="AK753" i="1" a="1"/>
  <c r="AK637" i="1" a="1"/>
  <c r="AK809" i="1" a="1"/>
  <c r="AK967" i="1" a="1"/>
  <c r="AK536" i="1" a="1"/>
  <c r="AK1200" i="1" a="1"/>
  <c r="AK3443" i="1" a="1"/>
  <c r="AK1091" i="1" a="1"/>
  <c r="AK1164" i="1" a="1"/>
  <c r="AK332" i="1" a="1"/>
  <c r="AK662" i="1" a="1"/>
  <c r="AK2352" i="1" a="1"/>
  <c r="AK1421" i="1" a="1"/>
  <c r="AK2685" i="1" a="1"/>
  <c r="AK1731" i="1" a="1"/>
  <c r="AK3164" i="1" a="1"/>
  <c r="AK2354" i="1" a="1"/>
  <c r="AK3148" i="1" a="1"/>
  <c r="AB311" i="1" a="1"/>
  <c r="AS311" i="1" s="1"/>
  <c r="AT311" i="1" s="1" a="1"/>
  <c r="AK2637" i="1" a="1"/>
  <c r="AK175" i="1" a="1"/>
  <c r="AB2256" i="1" a="1"/>
  <c r="AS2256" i="1" s="1"/>
  <c r="AT2256" i="1" s="1" a="1"/>
  <c r="AK3155" i="1" a="1"/>
  <c r="AK1735" i="1" a="1"/>
  <c r="AK323" i="1" a="1"/>
  <c r="AK43" i="1" a="1"/>
  <c r="AK1966" i="1" a="1"/>
  <c r="AK1008" i="1" a="1"/>
  <c r="AK1257" i="1" a="1"/>
  <c r="AK4261" i="1" a="1"/>
  <c r="AK3706" i="1" a="1"/>
  <c r="AK1371" i="1" a="1"/>
  <c r="AK1344" i="1" a="1"/>
  <c r="AK3169" i="1" a="1"/>
  <c r="AK161" i="1" a="1"/>
  <c r="AK1025" i="1" a="1"/>
  <c r="AB2041" i="1" a="1"/>
  <c r="AS2041" i="1" s="1"/>
  <c r="AT2041" i="1" s="1" a="1"/>
  <c r="AK3469" i="1" a="1"/>
  <c r="AK238" i="1" a="1"/>
  <c r="AK336" i="1" a="1"/>
  <c r="AK4034" i="1" a="1"/>
  <c r="AK439" i="1" a="1"/>
  <c r="AK3435" i="1" a="1"/>
  <c r="AB1977" i="1" a="1"/>
  <c r="AS1977" i="1" s="1"/>
  <c r="AT1977" i="1" s="1" a="1"/>
  <c r="AK3437" i="1" a="1"/>
  <c r="AK62" i="1" a="1"/>
  <c r="AK183" i="1" a="1"/>
  <c r="AK677" i="1" a="1"/>
  <c r="AK2017" i="1" a="1"/>
  <c r="AK1069" i="1" a="1"/>
  <c r="AK3907" i="1" a="1"/>
  <c r="AK2775" i="1" a="1"/>
  <c r="AK703" i="1" a="1"/>
  <c r="AB1080" i="1" a="1"/>
  <c r="AS1080" i="1" s="1"/>
  <c r="AT1080" i="1" s="1" a="1"/>
  <c r="AK2093" i="1" a="1"/>
  <c r="AK1703" i="1" a="1"/>
  <c r="AK3692" i="1" a="1"/>
  <c r="AK1543" i="1" a="1"/>
  <c r="AK3676" i="1" a="1"/>
  <c r="AB1465" i="1" a="1"/>
  <c r="AS1465" i="1" s="1"/>
  <c r="AT1465" i="1" s="1" a="1"/>
  <c r="AK3181" i="1" a="1"/>
  <c r="AK155" i="1" a="1"/>
  <c r="AK3566" i="1" a="1"/>
  <c r="AK1872" i="1" a="1"/>
  <c r="AK362" i="1" a="1"/>
  <c r="AK620" i="1" a="1"/>
  <c r="AK1719" i="1" a="1"/>
  <c r="AK1710" i="1" a="1"/>
  <c r="AK2915" i="1" a="1"/>
  <c r="AK982" i="1" a="1"/>
  <c r="AK3845" i="1" a="1"/>
  <c r="AK4219" i="1" a="1"/>
  <c r="AK909" i="1" a="1"/>
  <c r="AK1161" i="1" a="1"/>
  <c r="AK966" i="1" a="1"/>
  <c r="AK2218" i="1" a="1"/>
  <c r="AK987" i="1" a="1"/>
  <c r="AK3254" i="1" a="1"/>
  <c r="AK2440" i="1" a="1"/>
  <c r="AK640" i="1" a="1"/>
  <c r="AK3452" i="1" a="1"/>
  <c r="AK64" i="1" a="1"/>
  <c r="AK681" i="1" a="1"/>
  <c r="AB1404" i="1" a="1"/>
  <c r="AS1404" i="1" s="1"/>
  <c r="AT1404" i="1" s="1" a="1"/>
  <c r="AK688" i="1" a="1"/>
  <c r="AK2355" i="1" a="1"/>
  <c r="AK2907" i="1" a="1"/>
  <c r="AK3947" i="1" a="1"/>
  <c r="AK2025" i="1" a="1"/>
  <c r="AK3509" i="1" a="1"/>
  <c r="AK3519" i="1" a="1"/>
  <c r="AK4220" i="1" a="1"/>
  <c r="AK1405" i="1" a="1"/>
  <c r="AK1610" i="1" a="1"/>
  <c r="AK2012" i="1" a="1"/>
  <c r="AK1354" i="1" a="1"/>
  <c r="AK1996" i="1" a="1"/>
  <c r="AK2147" i="1" a="1"/>
  <c r="AK1357" i="1" a="1"/>
  <c r="AK72" i="1" a="1"/>
  <c r="AK1630" i="1" a="1"/>
  <c r="AK4242" i="1" a="1"/>
  <c r="AK647" i="1" a="1"/>
  <c r="AK2442" i="1" a="1"/>
  <c r="AB315" i="1" a="1"/>
  <c r="AS315" i="1" s="1"/>
  <c r="AT315" i="1" s="1" a="1"/>
  <c r="AK798" i="1" a="1"/>
  <c r="AK496" i="1" a="1"/>
  <c r="AK500" i="1" a="1"/>
  <c r="AK3237" i="1" a="1"/>
  <c r="AK2682" i="1" a="1"/>
  <c r="AK777" i="1" a="1"/>
  <c r="AK2074" i="1" a="1"/>
  <c r="AK4224" i="1" a="1"/>
  <c r="AK1619" i="1" a="1"/>
  <c r="AK400" i="1" a="1"/>
  <c r="AB47" i="1" a="1"/>
  <c r="AS47" i="1" s="1"/>
  <c r="AT47" i="1" s="1" a="1"/>
  <c r="AK2413" i="1" a="1"/>
  <c r="AK95" i="1" a="1"/>
  <c r="AK141" i="1" a="1"/>
  <c r="AK3010" i="1" a="1"/>
  <c r="AK54" i="1" a="1"/>
  <c r="AK472" i="1" a="1"/>
  <c r="AB334" i="1" a="1"/>
  <c r="AS334" i="1" s="1"/>
  <c r="AT334" i="1" s="1" a="1"/>
  <c r="AK2365" i="1" a="1"/>
  <c r="AK63" i="1" a="1"/>
  <c r="AK1506" i="1" a="1"/>
  <c r="AK3492" i="1" a="1"/>
  <c r="AK1737" i="1" a="1"/>
  <c r="AK3884" i="1" a="1"/>
  <c r="AK2883" i="1" a="1"/>
  <c r="AK1399" i="1" a="1"/>
  <c r="AK3662" i="1" a="1"/>
  <c r="AK2112" i="1" a="1"/>
  <c r="AK893" i="1" a="1"/>
  <c r="AK1790" i="1" a="1"/>
  <c r="AK2668" i="1" a="1"/>
  <c r="AK1758" i="1" a="1"/>
  <c r="AK2636" i="1" a="1"/>
  <c r="AK2838" i="1" a="1"/>
  <c r="AK2029" i="1" a="1"/>
  <c r="AK307" i="1" a="1"/>
  <c r="AK2542" i="1" a="1"/>
  <c r="AK1280" i="1" a="1"/>
  <c r="AK58" i="1" a="1"/>
  <c r="AK299" i="1" a="1"/>
  <c r="AK3211" i="1" a="1"/>
  <c r="AK3334" i="1" a="1"/>
  <c r="AK1436" i="1" a="1"/>
  <c r="AK4128" i="1" a="1"/>
  <c r="AK813" i="1" a="1"/>
  <c r="AK2186" i="1" a="1"/>
  <c r="AK459" i="1" a="1"/>
  <c r="AK3306" i="1" a="1"/>
  <c r="AK3813" i="1" a="1"/>
  <c r="AK3284" i="1" a="1"/>
  <c r="AK3385" i="1" a="1"/>
  <c r="AK824" i="1" a="1"/>
  <c r="AK2380" i="1" a="1"/>
  <c r="AK381" i="1" a="1"/>
  <c r="AK1496" i="1" a="1"/>
  <c r="AB2010" i="1" a="1"/>
  <c r="AS2010" i="1" s="1"/>
  <c r="AT2010" i="1" s="1" a="1"/>
  <c r="AK176" i="1" a="1"/>
  <c r="AK3506" i="1" a="1"/>
  <c r="AK617" i="1" a="1"/>
  <c r="AK2923" i="1" a="1"/>
  <c r="AK1600" i="1" a="1"/>
  <c r="AK2405" i="1" a="1"/>
  <c r="AK2463" i="1" a="1"/>
  <c r="AK3196" i="1" a="1"/>
  <c r="AK4204" i="1" a="1"/>
  <c r="AK3814" i="1" a="1"/>
  <c r="AK940" i="1" a="1"/>
  <c r="AK3798" i="1" a="1"/>
  <c r="AK924" i="1" a="1"/>
  <c r="AK2603" i="1" a="1"/>
  <c r="AK4156" i="1" a="1"/>
  <c r="AK414" i="1" a="1"/>
  <c r="AK2022" i="1" a="1"/>
  <c r="AK3218" i="1" a="1"/>
  <c r="AK262" i="1" a="1"/>
  <c r="AK437" i="1" a="1"/>
  <c r="AB1338" i="1" a="1"/>
  <c r="AS1338" i="1" s="1"/>
  <c r="AT1338" i="1" s="1" a="1"/>
  <c r="AK3645" i="1" a="1"/>
  <c r="AK969" i="1" a="1"/>
  <c r="AK1392" i="1" a="1"/>
  <c r="AK2085" i="1" a="1"/>
  <c r="AK3833" i="1" a="1"/>
  <c r="AK1658" i="1" a="1"/>
  <c r="AK2024" i="1" a="1"/>
  <c r="AK3200" i="1" a="1"/>
  <c r="AK1810" i="1" a="1"/>
  <c r="AK205" i="1" a="1"/>
  <c r="AK1426" i="1" a="1"/>
  <c r="AK1133" i="1" a="1"/>
  <c r="AK14" i="1" a="1"/>
  <c r="AK106" i="1" a="1"/>
  <c r="AK4161" i="1" a="1"/>
  <c r="AK469" i="1" a="1"/>
  <c r="AK47" i="1" a="1"/>
  <c r="AK2337" i="1" a="1"/>
  <c r="AK1101" i="1" a="1"/>
  <c r="AK971" i="1" a="1"/>
  <c r="AK190" i="1" a="1"/>
  <c r="AK2420" i="1" a="1"/>
  <c r="AK2400" i="1" a="1"/>
  <c r="AK2860" i="1" a="1"/>
  <c r="AK3970" i="1" a="1"/>
  <c r="AK1523" i="1" a="1"/>
  <c r="AK2638" i="1" a="1"/>
  <c r="AK1895" i="1" a="1"/>
  <c r="AK3708" i="1" a="1"/>
  <c r="AK1687" i="1" a="1"/>
  <c r="AK1468" i="1" a="1"/>
  <c r="AK4326" i="1" a="1"/>
  <c r="AK1452" i="1" a="1"/>
  <c r="AK1616" i="1" a="1"/>
  <c r="AK845" i="1" a="1"/>
  <c r="AB547" i="1" a="1"/>
  <c r="AS547" i="1" s="1"/>
  <c r="AT547" i="1" s="1" a="1"/>
  <c r="AK1326" i="1" a="1"/>
  <c r="AK768" i="1" a="1"/>
  <c r="AK553" i="1" a="1"/>
  <c r="AK4097" i="1" a="1"/>
  <c r="AK4269" i="1" a="1"/>
  <c r="AK2070" i="1" a="1"/>
  <c r="AB1401" i="1" a="1"/>
  <c r="AS1401" i="1" s="1"/>
  <c r="AT1401" i="1" s="1" a="1"/>
  <c r="AK3073" i="1" a="1"/>
  <c r="AK4298" i="1" a="1"/>
  <c r="AK520" i="1" a="1"/>
  <c r="AK2102" i="1" a="1"/>
  <c r="AK2383" i="1" a="1"/>
  <c r="AK2805" i="1" a="1"/>
  <c r="AK3195" i="1" a="1"/>
  <c r="AK3417" i="1" a="1"/>
  <c r="AK1598" i="1" a="1"/>
  <c r="AK2329" i="1" a="1"/>
  <c r="AK3268" i="1" a="1"/>
  <c r="AK2558" i="1" a="1"/>
  <c r="AK3163" i="1" a="1"/>
  <c r="AK266" i="1" a="1"/>
  <c r="AK1228" i="1" a="1"/>
  <c r="AK682" i="1" a="1"/>
  <c r="AK148" i="1" a="1"/>
  <c r="AB887" i="1" a="1"/>
  <c r="AS887" i="1" s="1"/>
  <c r="AT887" i="1" s="1" a="1"/>
  <c r="AK335" i="1" a="1"/>
  <c r="AK2482" i="1" a="1"/>
  <c r="AK90" i="1" a="1"/>
  <c r="AK4010" i="1" a="1"/>
  <c r="AK1194" i="1" a="1"/>
  <c r="AK1157" i="1" a="1"/>
  <c r="AK1231" i="1" a="1"/>
  <c r="AK2044" i="1" a="1"/>
  <c r="AK3180" i="1" a="1"/>
  <c r="AK2774" i="1" a="1"/>
  <c r="AK3723" i="1" a="1"/>
  <c r="AK2758" i="1" a="1"/>
  <c r="AK3707" i="1" a="1"/>
  <c r="AK2290" i="1" a="1"/>
  <c r="AK3132" i="1" a="1"/>
  <c r="AK88" i="1" a="1"/>
  <c r="AK4260" i="1" a="1"/>
  <c r="AK2130" i="1" a="1"/>
  <c r="AK450" i="1" a="1"/>
  <c r="AK2016" i="1" a="1"/>
  <c r="AB247" i="1" a="1"/>
  <c r="AS247" i="1" s="1"/>
  <c r="AT247" i="1" s="1" a="1"/>
  <c r="AK2605" i="1" a="1"/>
  <c r="AK143" i="1" a="1"/>
  <c r="AK124" i="1" a="1"/>
  <c r="AK885" i="1" a="1"/>
  <c r="AK2809" i="1" a="1"/>
  <c r="AK1114" i="1" a="1"/>
  <c r="AK1466" i="1" a="1"/>
  <c r="AK4271" i="1" a="1"/>
  <c r="AK722" i="1" a="1"/>
  <c r="AK921" i="1" a="1"/>
  <c r="AK2618" i="1" a="1"/>
  <c r="AK3948" i="1" a="1"/>
  <c r="AK334" i="1" a="1"/>
  <c r="AK523" i="1" a="1"/>
  <c r="AK3137" i="1" a="1"/>
  <c r="AK345" i="1" a="1"/>
  <c r="AK506" i="1" a="1"/>
  <c r="AK2313" i="1" a="1"/>
  <c r="AK3916" i="1" a="1"/>
  <c r="AK302" i="1" a="1"/>
  <c r="AK1753" i="1" a="1"/>
  <c r="AK1156" i="1" a="1"/>
  <c r="AK2375" i="1" a="1"/>
  <c r="AK1692" i="1" a="1"/>
  <c r="AK2946" i="1" a="1"/>
  <c r="AB1314" i="1" a="1"/>
  <c r="AS1314" i="1" s="1"/>
  <c r="AT1314" i="1" s="1" a="1"/>
  <c r="AK1422" i="1" a="1"/>
  <c r="AK2254" i="1" a="1"/>
  <c r="AK2684" i="1" a="1"/>
  <c r="AK3318" i="1" a="1"/>
  <c r="AK4251" i="1" a="1"/>
  <c r="AK3302" i="1" a="1"/>
  <c r="AK4235" i="1" a="1"/>
  <c r="AK2646" i="1" a="1"/>
  <c r="AK3660" i="1" a="1"/>
  <c r="AB2240" i="1" a="1"/>
  <c r="AS2240" i="1" s="1"/>
  <c r="AT2240" i="1" s="1" a="1"/>
  <c r="AK4173" i="1" a="1"/>
  <c r="AK256" i="1" a="1"/>
  <c r="AK207" i="1" a="1"/>
  <c r="AK3510" i="1" a="1"/>
  <c r="AK3227" i="1" a="1"/>
  <c r="AK1754" i="1" a="1"/>
  <c r="AK3245" i="1" a="1"/>
  <c r="AK4314" i="1" a="1"/>
  <c r="AK2486" i="1" a="1"/>
  <c r="AK2109" i="1" a="1"/>
  <c r="AK442" i="1" a="1"/>
  <c r="AK2789" i="1" a="1"/>
  <c r="AK2038" i="1" a="1"/>
  <c r="AK3861" i="1" a="1"/>
  <c r="AK3258" i="1" a="1"/>
  <c r="AK1404" i="1" a="1"/>
  <c r="AK3496" i="1" a="1"/>
  <c r="AK56" i="1" a="1"/>
  <c r="AK2006" i="1" a="1"/>
  <c r="AK746" i="1" a="1"/>
  <c r="AK4011" i="1" a="1"/>
  <c r="AK48" i="1" a="1"/>
  <c r="AK328" i="1" a="1"/>
  <c r="AK2037" i="1" a="1"/>
  <c r="AK91" i="1" a="1"/>
  <c r="AK3633" i="1" a="1"/>
  <c r="AK1274" i="1" a="1"/>
  <c r="AK2986" i="1" a="1"/>
  <c r="AK300" i="1" a="1"/>
  <c r="AK3972" i="1" a="1"/>
  <c r="AK4174" i="1" a="1"/>
  <c r="AK972" i="1" a="1"/>
  <c r="AK2028" i="1" a="1"/>
  <c r="AK1494" i="1" a="1"/>
  <c r="AK2699" i="1" a="1"/>
  <c r="AK1478" i="1" a="1"/>
  <c r="AK2683" i="1" a="1"/>
  <c r="AK794" i="1" a="1"/>
  <c r="AK1980" i="1" a="1"/>
  <c r="AK333" i="1" a="1"/>
  <c r="AK3683" i="1" a="1"/>
  <c r="AK3345" i="1" a="1"/>
  <c r="AK273" i="1" a="1"/>
  <c r="AK171" i="1" a="1"/>
  <c r="AK2019" i="1" a="1"/>
  <c r="AK1309" i="1" a="1"/>
  <c r="AK158" i="1" a="1"/>
  <c r="AK465" i="1" a="1"/>
  <c r="AK3700" i="1" a="1"/>
  <c r="AK3912" i="1" a="1"/>
  <c r="AK586" i="1" a="1"/>
  <c r="AK119" i="1" a="1"/>
  <c r="AK3247" i="1" a="1"/>
  <c r="AK1681" i="1" a="1"/>
  <c r="AK215" i="1" a="1"/>
  <c r="AK1617" i="1" a="1"/>
  <c r="AK2924" i="1" a="1"/>
  <c r="AK555" i="1" a="1"/>
  <c r="AK125" i="1" a="1"/>
  <c r="AK4192" i="1" a="1"/>
  <c r="AK1587" i="1" a="1"/>
  <c r="AK6" i="1" a="1"/>
  <c r="AK2656" i="1" a="1"/>
  <c r="AB2336" i="1" a="1"/>
  <c r="AS2336" i="1" s="1"/>
  <c r="AT2336" i="1" s="1" a="1"/>
  <c r="AK1104" i="1" a="1"/>
  <c r="AK3383" i="1" a="1"/>
  <c r="AB1564" i="1" a="1"/>
  <c r="AS1564" i="1" s="1"/>
  <c r="AT1564" i="1" s="1" a="1"/>
  <c r="AK704" i="1" a="1"/>
  <c r="AK2485" i="1" a="1"/>
  <c r="AK1898" i="1" a="1"/>
  <c r="AK2318" i="1" a="1"/>
  <c r="AK1848" i="1" a="1"/>
  <c r="AK1784" i="1" a="1"/>
  <c r="AB1914" i="1" a="1"/>
  <c r="AS1914" i="1" s="1"/>
  <c r="AT1914" i="1" s="1" a="1"/>
  <c r="AK2465" i="1" a="1"/>
  <c r="AK2060" i="1" a="1"/>
  <c r="AK4151" i="1" a="1"/>
  <c r="AK956" i="1" a="1"/>
  <c r="AK470" i="1" a="1"/>
  <c r="AK3786" i="1" a="1"/>
  <c r="AK4325" i="1" a="1"/>
  <c r="AK3770" i="1" a="1"/>
  <c r="AK3782" i="1" a="1"/>
  <c r="AK908" i="1" a="1"/>
  <c r="AK1576" i="1" a="1"/>
  <c r="AK2722" i="1" a="1"/>
  <c r="AK2177" i="1" a="1"/>
  <c r="AK1859" i="1" a="1"/>
  <c r="AK1034" i="1" a="1"/>
  <c r="AK2235" i="1" a="1"/>
  <c r="AK4124" i="1" a="1"/>
  <c r="AK382" i="1" a="1"/>
  <c r="AK254" i="1" a="1"/>
  <c r="AK2660" i="1" a="1"/>
  <c r="AK2888" i="1" a="1"/>
  <c r="AK1897" i="1" a="1"/>
  <c r="AK93" i="1" a="1"/>
  <c r="AK2047" i="1" a="1"/>
  <c r="AK1089" i="1" a="1"/>
  <c r="AK3815" i="1" a="1"/>
  <c r="AK1896" i="1" a="1"/>
  <c r="AK1756" i="1" a="1"/>
  <c r="AK253" i="1" a="1"/>
  <c r="AK537" i="1" a="1"/>
  <c r="AK3168" i="1" a="1"/>
  <c r="AK1778" i="1" a="1"/>
  <c r="AK1539" i="1" a="1"/>
  <c r="AK1816" i="1" a="1"/>
  <c r="AK1724" i="1" a="1"/>
  <c r="AK221" i="1" a="1"/>
  <c r="AK745" i="1" a="1"/>
  <c r="AK3419" i="1" a="1"/>
  <c r="AK136" i="1" a="1"/>
  <c r="AK2263" i="1" a="1"/>
  <c r="AB2042" i="1" a="1"/>
  <c r="AS2042" i="1" s="1"/>
  <c r="AT2042" i="1" s="1" a="1"/>
  <c r="AK192" i="1" a="1"/>
  <c r="AK1221" i="1" a="1"/>
  <c r="AK1322" i="1" a="1"/>
  <c r="AK1102" i="1" a="1"/>
  <c r="AK1802" i="1" a="1"/>
  <c r="AK184" i="1" a="1"/>
  <c r="AB791" i="1" a="1"/>
  <c r="AS791" i="1" s="1"/>
  <c r="AT791" i="1" s="1" a="1"/>
  <c r="AK3616" i="1" a="1"/>
  <c r="AK988" i="1" a="1"/>
  <c r="AK3127" i="1" a="1"/>
  <c r="AK3739" i="1" a="1"/>
  <c r="AK3317" i="1" a="1"/>
  <c r="AK2762" i="1" a="1"/>
  <c r="AK3301" i="1" a="1"/>
  <c r="AK2746" i="1" a="1"/>
  <c r="AK2742" i="1" a="1"/>
  <c r="AK3691" i="1" a="1"/>
  <c r="AK284" i="1" a="1"/>
  <c r="AK2849" i="1" a="1"/>
  <c r="AK3376" i="1" a="1"/>
  <c r="AK1986" i="1" a="1"/>
  <c r="AK2791" i="1" a="1"/>
  <c r="AK1746" i="1" a="1"/>
  <c r="AK3100" i="1" a="1"/>
  <c r="AK1019" i="1" a="1"/>
  <c r="AK108" i="1" a="1"/>
  <c r="AK1364" i="1" a="1"/>
  <c r="AK4039" i="1" a="1"/>
  <c r="AK1353" i="1" a="1"/>
  <c r="AB1642" i="1" a="1"/>
  <c r="AS1642" i="1" s="1"/>
  <c r="AT1642" i="1" s="1" a="1"/>
  <c r="AK943" i="1" a="1"/>
  <c r="AK577" i="1" a="1"/>
  <c r="AK497" i="1" a="1"/>
  <c r="AK3574" i="1" a="1"/>
  <c r="AK684" i="1" a="1"/>
  <c r="AK248" i="1" a="1"/>
  <c r="AK235" i="1" a="1"/>
  <c r="AK4239" i="1" a="1"/>
  <c r="AK674" i="1" a="1"/>
  <c r="AK2000" i="1" a="1"/>
  <c r="AK3542" i="1" a="1"/>
  <c r="AK652" i="1" a="1"/>
  <c r="AK571" i="1" a="1"/>
  <c r="AK1498" i="1" a="1"/>
  <c r="AK4002" i="1" a="1"/>
  <c r="AK1190" i="1" a="1"/>
  <c r="AK2315" i="1" a="1"/>
  <c r="AK3829" i="1" a="1"/>
  <c r="AK859" i="1" a="1"/>
  <c r="AK983" i="1" a="1"/>
  <c r="AB919" i="1" a="1"/>
  <c r="AS919" i="1" s="1"/>
  <c r="AT919" i="1" s="1" a="1"/>
  <c r="AK296" i="1" a="1"/>
  <c r="AK4036" i="1" a="1"/>
  <c r="AK810" i="1" a="1"/>
  <c r="AK3949" i="1" a="1"/>
  <c r="AK1201" i="1" a="1"/>
  <c r="AK1203" i="1" a="1"/>
  <c r="AK1845" i="1" a="1"/>
  <c r="AK2560" i="1" a="1"/>
  <c r="AK3771" i="1" a="1"/>
  <c r="AK1863" i="1" a="1"/>
  <c r="AK2715" i="1" a="1"/>
  <c r="AK2165" i="1" a="1"/>
  <c r="AK3913" i="1" a="1"/>
  <c r="AK2149" i="1" a="1"/>
  <c r="AK3897" i="1" a="1"/>
  <c r="AK1462" i="1" a="1"/>
  <c r="AK2651" i="1" a="1"/>
  <c r="AK2059" i="1" a="1"/>
  <c r="AK2880" i="1" a="1"/>
  <c r="AK2240" i="1" a="1"/>
  <c r="AK866" i="1" a="1"/>
  <c r="AK1682" i="1" a="1"/>
  <c r="AK2361" i="1" a="1"/>
  <c r="AK1932" i="1" a="1"/>
  <c r="AK301" i="1" a="1"/>
  <c r="AK346" i="1" a="1"/>
  <c r="AK4147" i="1" a="1"/>
  <c r="AK3015" i="1" a="1"/>
  <c r="AK152" i="1" a="1"/>
  <c r="AK3904" i="1" a="1"/>
  <c r="AK3902" i="1" a="1"/>
  <c r="AK600" i="1" a="1"/>
  <c r="AK189" i="1" a="1"/>
  <c r="AK2454" i="1" a="1"/>
  <c r="AK3483" i="1" a="1"/>
  <c r="AK204" i="1" a="1"/>
  <c r="AK938" i="1" a="1"/>
  <c r="AK3215" i="1" a="1"/>
  <c r="AK1633" i="1" a="1"/>
  <c r="AK270" i="1" a="1"/>
  <c r="AK2374" i="1" a="1"/>
  <c r="AK3451" i="1" a="1"/>
  <c r="AK172" i="1" a="1"/>
  <c r="AK1936" i="1" a="1"/>
  <c r="AK2978" i="1" a="1"/>
  <c r="AK4037" i="1" a="1"/>
  <c r="AK3482" i="1" a="1"/>
  <c r="AK3104" i="1" a="1"/>
  <c r="AK1014" i="1" a="1"/>
  <c r="AK723" i="1" a="1"/>
  <c r="AK193" i="1" a="1"/>
  <c r="AK2229" i="1" a="1"/>
  <c r="AK219" i="1" a="1"/>
  <c r="AK3012" i="1" a="1"/>
  <c r="AK1288" i="1" a="1"/>
  <c r="AK2925" i="1" a="1"/>
  <c r="AK904" i="1" a="1"/>
  <c r="AK129" i="1" a="1"/>
  <c r="AK2701" i="1" a="1"/>
  <c r="AK3663" i="1" a="1"/>
  <c r="AK2747" i="1" a="1"/>
  <c r="AK727" i="1" a="1"/>
  <c r="AK3802" i="1" a="1"/>
  <c r="AK965" i="1" a="1"/>
  <c r="AK2889" i="1" a="1"/>
  <c r="AK949" i="1" a="1"/>
  <c r="AK2873" i="1" a="1"/>
  <c r="AK4309" i="1" a="1"/>
  <c r="AK3754" i="1" a="1"/>
  <c r="AK1419" i="1" a="1"/>
  <c r="AK2927" i="1" a="1"/>
  <c r="AK3423" i="1" a="1"/>
  <c r="AK1745" i="1" a="1"/>
  <c r="AK384" i="1" a="1"/>
  <c r="AK3750" i="1" a="1"/>
  <c r="AK876" i="1" a="1"/>
  <c r="AK920" i="1" a="1"/>
  <c r="AK1360" i="1" a="1"/>
  <c r="AK3123" i="1" a="1"/>
  <c r="AK1655" i="1" a="1"/>
  <c r="AK147" i="1" a="1"/>
  <c r="AK1888" i="1" a="1"/>
  <c r="AK2878" i="1" a="1"/>
  <c r="AK1504" i="1" a="1"/>
  <c r="AK199" i="1" a="1"/>
  <c r="AK1254" i="1" a="1"/>
  <c r="AK2379" i="1" a="1"/>
  <c r="AK1963" i="1" a="1"/>
  <c r="AK1592" i="1" a="1"/>
  <c r="AK2015" i="1" a="1"/>
  <c r="AK1057" i="1" a="1"/>
  <c r="AK1899" i="1" a="1"/>
  <c r="AK1222" i="1" a="1"/>
  <c r="AK2347" i="1" a="1"/>
  <c r="AK1931" i="1" a="1"/>
  <c r="AK1482" i="1" a="1"/>
  <c r="AK4129" i="1" a="1"/>
  <c r="AK3013" i="1" a="1"/>
  <c r="AK2410" i="1" a="1"/>
  <c r="AK4175" i="1" a="1"/>
  <c r="AK1991" i="1" a="1"/>
  <c r="AK3724" i="1" a="1"/>
  <c r="AK1096" i="1" a="1"/>
  <c r="AK689" i="1" a="1"/>
  <c r="AK121" i="1" a="1"/>
  <c r="AK2158" i="1" a="1"/>
  <c r="AK2040" i="1" a="1"/>
  <c r="AK1764" i="1" a="1"/>
  <c r="AK1561" i="1" a="1"/>
  <c r="AK1661" i="1" a="1"/>
  <c r="AK952" i="1" a="1"/>
  <c r="AK1704" i="1" a="1"/>
  <c r="AK2068" i="1" a="1"/>
  <c r="AK2623" i="1" a="1"/>
  <c r="AK3834" i="1" a="1"/>
  <c r="AK342" i="1" a="1"/>
  <c r="AK2778" i="1" a="1"/>
  <c r="AK3780" i="1" a="1"/>
  <c r="AK3992" i="1" a="1"/>
  <c r="AK3764" i="1" a="1"/>
  <c r="AK3976" i="1" a="1"/>
  <c r="AK3285" i="1" a="1"/>
  <c r="AK2730" i="1" a="1"/>
  <c r="AK123" i="1" a="1"/>
  <c r="AK1342" i="1" a="1"/>
  <c r="AK2287" i="1" a="1"/>
  <c r="AK1137" i="1" a="1"/>
  <c r="AK140" i="1" a="1"/>
  <c r="AK2710" i="1" a="1"/>
  <c r="AK3659" i="1" a="1"/>
  <c r="AK252" i="1" a="1"/>
  <c r="AK1851" i="1" a="1"/>
  <c r="AK4210" i="1" a="1"/>
  <c r="AK615" i="1" a="1"/>
  <c r="AK2601" i="1" a="1"/>
  <c r="AB2509" i="1" a="1"/>
  <c r="AS2509" i="1" s="1"/>
  <c r="AT2509" i="1" s="1" a="1"/>
  <c r="AK1774" i="1" a="1"/>
  <c r="AK976" i="1" a="1"/>
  <c r="AK610" i="1" a="1"/>
  <c r="AK4101" i="1" a="1"/>
  <c r="AK3546" i="1" a="1"/>
  <c r="AK1339" i="1" a="1"/>
  <c r="AK2659" i="1" a="1"/>
  <c r="AK911" i="1" a="1"/>
  <c r="AK545" i="1" a="1"/>
  <c r="AK490" i="1" a="1"/>
  <c r="AK4069" i="1" a="1"/>
  <c r="AK3514" i="1" a="1"/>
  <c r="AK1307" i="1" a="1"/>
  <c r="AK1656" i="1" a="1"/>
  <c r="AK3105" i="1" a="1"/>
  <c r="AK1749" i="1" a="1"/>
  <c r="AK3609" i="1" a="1"/>
  <c r="AK3151" i="1" a="1"/>
  <c r="AK1967" i="1" a="1"/>
  <c r="AK2700" i="1" a="1"/>
  <c r="AK2821" i="1" a="1"/>
  <c r="AK4278" i="1" a="1"/>
  <c r="AK1786" i="1" a="1"/>
  <c r="AK196" i="1" a="1"/>
  <c r="AK2500" i="1" a="1"/>
  <c r="AK107" i="1" a="1"/>
  <c r="AK676" i="1" a="1"/>
  <c r="AK1049" i="1" a="1"/>
  <c r="AK589" i="1" a="1"/>
  <c r="AK731" i="1" a="1"/>
  <c r="AK1138" i="1" a="1"/>
  <c r="AK1676" i="1" a="1"/>
  <c r="AK1375" i="1" a="1"/>
  <c r="AK2810" i="1" a="1"/>
  <c r="AK339" i="1" a="1"/>
  <c r="AK3929" i="1" a="1"/>
  <c r="AK2756" i="1" a="1"/>
  <c r="AK2968" i="1" a="1"/>
  <c r="AK2740" i="1" a="1"/>
  <c r="AK2952" i="1" a="1"/>
  <c r="AK2133" i="1" a="1"/>
  <c r="AK3881" i="1" a="1"/>
  <c r="AK1706" i="1" a="1"/>
  <c r="AK2013" i="1" a="1"/>
  <c r="AK1135" i="1" a="1"/>
  <c r="AK625" i="1" a="1"/>
  <c r="AK113" i="1" a="1"/>
  <c r="AK1430" i="1" a="1"/>
  <c r="AK2555" i="1" a="1"/>
  <c r="AK2011" i="1" a="1"/>
  <c r="AK457" i="1" a="1"/>
  <c r="AK3186" i="1" a="1"/>
  <c r="AK230" i="1" a="1"/>
  <c r="AK2807" i="1" a="1"/>
  <c r="AB1498" i="1" a="1"/>
  <c r="AS1498" i="1" s="1"/>
  <c r="AT1498" i="1" s="1" a="1"/>
  <c r="AK638" i="1" a="1"/>
  <c r="AK464" i="1" a="1"/>
  <c r="AK368" i="1" a="1"/>
  <c r="AK3077" i="1" a="1"/>
  <c r="AK2506" i="1" a="1"/>
  <c r="AK1960" i="1" a="1"/>
  <c r="AK3242" i="1" a="1"/>
  <c r="AK3870" i="1" a="1"/>
  <c r="AK2080" i="1" a="1"/>
  <c r="AK180" i="1" a="1"/>
  <c r="AK3045" i="1" a="1"/>
  <c r="AK2458" i="1" a="1"/>
  <c r="AK664" i="1" a="1"/>
  <c r="AK1177" i="1" a="1"/>
  <c r="AK4160" i="1" a="1"/>
  <c r="AK661" i="1" a="1"/>
  <c r="AK2585" i="1" a="1"/>
  <c r="AK1903" i="1" a="1"/>
  <c r="AK1751" i="1" a="1"/>
  <c r="AK1500" i="1" a="1"/>
  <c r="AK1509" i="1" a="1"/>
  <c r="AK3433" i="1" a="1"/>
  <c r="AK4187" i="1" a="1"/>
  <c r="AK968" i="1" a="1"/>
  <c r="AK936" i="1" a="1"/>
  <c r="AK2476" i="1" a="1"/>
  <c r="AK24" i="1" a="1"/>
  <c r="AK3459" i="1" a="1"/>
  <c r="AK1155" i="1" a="1"/>
  <c r="AK3404" i="1" a="1"/>
  <c r="AK563" i="1" a="1"/>
  <c r="AK1969" i="1" a="1"/>
  <c r="AK4022" i="1" a="1"/>
  <c r="AK4318" i="1" a="1"/>
  <c r="AK3961" i="1" a="1"/>
  <c r="AK131" i="1" a="1"/>
  <c r="AK2905" i="1" a="1"/>
  <c r="AK1444" i="1" a="1"/>
  <c r="AK4119" i="1" a="1"/>
  <c r="AK1428" i="1" a="1"/>
  <c r="AK4103" i="1" a="1"/>
  <c r="AK933" i="1" a="1"/>
  <c r="AK2857" i="1" a="1"/>
  <c r="AK1162" i="1" a="1"/>
  <c r="AK4203" i="1" a="1"/>
  <c r="AK4078" i="1" a="1"/>
  <c r="AK2072" i="1" a="1"/>
  <c r="AK1666" i="1" a="1"/>
  <c r="AK4277" i="1" a="1"/>
  <c r="AK3722" i="1" a="1"/>
  <c r="AK1387" i="1" a="1"/>
  <c r="AK142" i="1" a="1"/>
  <c r="AK2098" i="1" a="1"/>
  <c r="AK98" i="1" a="1"/>
  <c r="AK407" i="1" a="1"/>
  <c r="AB3759" i="1" a="1"/>
  <c r="AS3759" i="1" s="1"/>
  <c r="AT3759" i="1" s="1" a="1"/>
  <c r="AK3485" i="1" a="1"/>
  <c r="AK408" i="1" a="1"/>
  <c r="AK173" i="1" a="1"/>
  <c r="AK1813" i="1" a="1"/>
  <c r="AK3673" i="1" a="1"/>
  <c r="AK1626" i="1" a="1"/>
  <c r="AK28" i="1" a="1"/>
  <c r="AK2846" i="1" a="1"/>
  <c r="AK1456" i="1" a="1"/>
  <c r="AK481" i="1" a="1"/>
  <c r="AK1781" i="1" a="1"/>
  <c r="AK3641" i="1" a="1"/>
  <c r="AK1578" i="1" a="1"/>
  <c r="AK267" i="1" a="1"/>
  <c r="AK3136" i="1" a="1"/>
  <c r="AK3476" i="1" a="1"/>
  <c r="AK3688" i="1" a="1"/>
  <c r="AK847" i="1" a="1"/>
  <c r="AK3350" i="1" a="1"/>
  <c r="AK4283" i="1" a="1"/>
  <c r="AK4324" i="1" a="1"/>
  <c r="AK2393" i="1" a="1"/>
  <c r="AK2132" i="1" a="1"/>
  <c r="AK216" i="1" a="1"/>
  <c r="AK34" i="1" a="1"/>
  <c r="AK4086" i="1" a="1"/>
  <c r="AK475" i="1" a="1"/>
  <c r="AK2387" i="1" a="1"/>
  <c r="AK3931" i="1" a="1"/>
  <c r="AK2332" i="1" a="1"/>
  <c r="AK16" i="1" a="1"/>
  <c r="AK1281" i="1" a="1"/>
  <c r="AK2998" i="1" a="1"/>
  <c r="AK3294" i="1" a="1"/>
  <c r="AK2937" i="1" a="1"/>
  <c r="AK1987" i="1" a="1"/>
  <c r="AK4008" i="1" a="1"/>
  <c r="AK4227" i="1" a="1"/>
  <c r="AK3095" i="1" a="1"/>
  <c r="AK4211" i="1" a="1"/>
  <c r="AK3079" i="1" a="1"/>
  <c r="AK3748" i="1" a="1"/>
  <c r="AK3960" i="1" a="1"/>
  <c r="AK634" i="1" a="1"/>
  <c r="AK1283" i="1" a="1"/>
  <c r="AK3054" i="1" a="1"/>
  <c r="AK1552" i="1" a="1"/>
  <c r="AK1984" i="1" a="1"/>
  <c r="AK3253" i="1" a="1"/>
  <c r="AK2698" i="1" a="1"/>
  <c r="AK74" i="1" a="1"/>
  <c r="AK76" i="1" a="1"/>
  <c r="AK3313" i="1" a="1"/>
  <c r="AK361" i="1" a="1"/>
  <c r="AK642" i="1" a="1"/>
  <c r="AB207" i="1" a="1"/>
  <c r="AS207" i="1" s="1"/>
  <c r="AT207" i="1" s="1" a="1"/>
  <c r="AK2429" i="1" a="1"/>
  <c r="AK111" i="1" a="1"/>
  <c r="AK1530" i="1" a="1"/>
  <c r="AK725" i="1" a="1"/>
  <c r="AK2649" i="1" a="1"/>
  <c r="AK1082" i="1" a="1"/>
  <c r="AB2807" i="1" a="1"/>
  <c r="AS2807" i="1" s="1"/>
  <c r="AT2807" i="1" s="1" a="1"/>
  <c r="AK1694" i="1" a="1"/>
  <c r="AK944" i="1" a="1"/>
  <c r="AK410" i="1" a="1"/>
  <c r="AK693" i="1" a="1"/>
  <c r="AK2617" i="1" a="1"/>
  <c r="AK1050" i="1" a="1"/>
  <c r="AK1472" i="1" a="1"/>
  <c r="AK4207" i="1" a="1"/>
  <c r="AK2404" i="1" a="1"/>
  <c r="AK516" i="1" a="1"/>
  <c r="AK3806" i="1" a="1"/>
  <c r="AK2118" i="1" a="1"/>
  <c r="AK3259" i="1" a="1"/>
  <c r="AK3300" i="1" a="1"/>
  <c r="AK3512" i="1" a="1"/>
  <c r="AK948" i="1" a="1"/>
  <c r="AK3623" i="1" a="1"/>
  <c r="AK932" i="1" a="1"/>
  <c r="AK3607" i="1" a="1"/>
  <c r="AK4276" i="1" a="1"/>
  <c r="AK2297" i="1" a="1"/>
  <c r="AK934" i="1" a="1"/>
  <c r="AK4250" i="1" a="1"/>
  <c r="AK1723" i="1" a="1"/>
  <c r="AK1175" i="1" a="1"/>
  <c r="AK2320" i="1" a="1"/>
  <c r="AK2928" i="1" a="1"/>
  <c r="AK3667" i="1" a="1"/>
  <c r="AK3120" i="1" a="1"/>
  <c r="AK1347" i="1" a="1"/>
  <c r="AK292" i="1" a="1"/>
  <c r="AK3494" i="1" a="1"/>
  <c r="AK1441" i="1" a="1"/>
  <c r="AK1695" i="1" a="1"/>
  <c r="AK2896" i="1" a="1"/>
  <c r="AK739" i="1" a="1"/>
  <c r="AK601" i="1" a="1"/>
  <c r="AK1727" i="1" a="1"/>
  <c r="AK913" i="1" a="1"/>
  <c r="AK1267" i="1" a="1"/>
  <c r="AB1976" i="1" a="1"/>
  <c r="AS1976" i="1" s="1"/>
  <c r="AT1976" i="1" s="1" a="1"/>
  <c r="AK937" i="1" a="1"/>
  <c r="AK1832" i="1" a="1"/>
  <c r="AB2064" i="1" a="1"/>
  <c r="AS2064" i="1" s="1"/>
  <c r="AT2064" i="1" s="1" a="1"/>
  <c r="AK208" i="1" a="1"/>
  <c r="AK1780" i="1" a="1"/>
  <c r="AK1577" i="1" a="1"/>
  <c r="AK1439" i="1" a="1"/>
  <c r="AK364" i="1" a="1"/>
  <c r="AK3208" i="1" a="1"/>
  <c r="AK1646" i="1" a="1"/>
  <c r="AK1080" i="1" a="1"/>
  <c r="AK628" i="1" a="1"/>
  <c r="AK1132" i="1" a="1"/>
  <c r="AB507" i="1" a="1"/>
  <c r="AS507" i="1" s="1"/>
  <c r="AT507" i="1" s="1" a="1"/>
  <c r="AK1738" i="1" a="1"/>
  <c r="AK2984" i="1" a="1"/>
  <c r="AK3203" i="1" a="1"/>
  <c r="AK1815" i="1" a="1"/>
  <c r="AK3187" i="1" a="1"/>
  <c r="AK1799" i="1" a="1"/>
  <c r="AK2724" i="1" a="1"/>
  <c r="AK2936" i="1" a="1"/>
  <c r="AK1961" i="1" a="1"/>
  <c r="AK1739" i="1" a="1"/>
  <c r="AK1982" i="1" a="1"/>
  <c r="AK1024" i="1" a="1"/>
  <c r="AK222" i="1" a="1"/>
  <c r="AK2101" i="1" a="1"/>
  <c r="AK3849" i="1" a="1"/>
  <c r="AK1674" i="1" a="1"/>
  <c r="AK1705" i="1" a="1"/>
  <c r="AK2145" i="1" a="1"/>
  <c r="AK1827" i="1" a="1"/>
  <c r="AK912" i="1" a="1"/>
  <c r="AK1474" i="1" a="1"/>
  <c r="AK1149" i="1" a="1"/>
  <c r="AK46" i="1" a="1"/>
  <c r="AK1241" i="1" a="1"/>
  <c r="AK3540" i="1" a="1"/>
  <c r="AK3752" i="1" a="1"/>
  <c r="AK554" i="1" a="1"/>
  <c r="AB1114" i="1" a="1"/>
  <c r="AS1114" i="1" s="1"/>
  <c r="AT1114" i="1" s="1" a="1"/>
  <c r="AK606" i="1" a="1"/>
  <c r="AK432" i="1" a="1"/>
  <c r="AK474" i="1" a="1"/>
  <c r="AK3508" i="1" a="1"/>
  <c r="AK3720" i="1" a="1"/>
  <c r="AK522" i="1" a="1"/>
  <c r="AK900" i="1" a="1"/>
  <c r="AK3183" i="1" a="1"/>
  <c r="AK1140" i="1" a="1"/>
  <c r="AK1409" i="1" a="1"/>
  <c r="AK2782" i="1" a="1"/>
  <c r="AK1030" i="1" a="1"/>
  <c r="AK2107" i="1" a="1"/>
  <c r="AK2148" i="1" a="1"/>
  <c r="AK2456" i="1" a="1"/>
  <c r="AK3731" i="1" a="1"/>
  <c r="AK2599" i="1" a="1"/>
  <c r="AK3715" i="1" a="1"/>
  <c r="AK2583" i="1" a="1"/>
  <c r="AK3252" i="1" a="1"/>
  <c r="AK3464" i="1" a="1"/>
  <c r="AK3781" i="1" a="1"/>
  <c r="AK3226" i="1" a="1"/>
  <c r="AK1147" i="1" a="1"/>
  <c r="AK587" i="1" a="1"/>
  <c r="AK980" i="1" a="1"/>
  <c r="AK2913" i="1" a="1"/>
  <c r="AK1458" i="1" a="1"/>
  <c r="AK2535" i="1" a="1"/>
  <c r="AK2333" i="1" a="1"/>
  <c r="AK114" i="1" a="1"/>
  <c r="AK1490" i="1" a="1"/>
  <c r="AK611" i="1" a="1"/>
  <c r="AK4" i="1" a="1"/>
  <c r="AK655" i="1" a="1"/>
  <c r="AK1920" i="1" a="1"/>
  <c r="AK2606" i="1" a="1"/>
  <c r="AK2864" i="1" a="1"/>
  <c r="AK4221" i="1" a="1"/>
  <c r="AB951" i="1" a="1"/>
  <c r="AS951" i="1" s="1"/>
  <c r="AT951" i="1" s="1" a="1"/>
  <c r="AK1032" i="1" a="1"/>
  <c r="AK692" i="1" a="1"/>
  <c r="AK1065" i="1" a="1"/>
  <c r="AK383" i="1" a="1"/>
  <c r="AK2057" i="1" a="1"/>
  <c r="AK2120" i="1" a="1"/>
  <c r="AK2260" i="1" a="1"/>
  <c r="AK234" i="1" a="1"/>
  <c r="AK3411" i="1" a="1"/>
  <c r="AK3915" i="1" a="1"/>
  <c r="AB1562" i="1" a="1"/>
  <c r="AS1562" i="1" s="1"/>
  <c r="AT1562" i="1" s="1" a="1"/>
  <c r="AK3830" i="1" a="1"/>
  <c r="AK4135" i="1" a="1"/>
  <c r="AK4290" i="1" a="1"/>
  <c r="AK695" i="1" a="1"/>
  <c r="AK4274" i="1" a="1"/>
  <c r="AK679" i="1" a="1"/>
  <c r="AK1412" i="1" a="1"/>
  <c r="AK4087" i="1" a="1"/>
  <c r="AK1401" i="1" a="1"/>
  <c r="AB347" i="1" a="1"/>
  <c r="AS347" i="1" s="1"/>
  <c r="AT347" i="1" s="1" a="1"/>
  <c r="AK814" i="1" a="1"/>
  <c r="AK512" i="1" a="1"/>
  <c r="AK1259" i="1" a="1"/>
  <c r="AK901" i="1" a="1"/>
  <c r="AK2825" i="1" a="1"/>
  <c r="AK1130" i="1" a="1"/>
  <c r="AK78" i="1" a="1"/>
  <c r="AK3344" i="1" a="1"/>
  <c r="AK1954" i="1" a="1"/>
  <c r="AK843" i="1" a="1"/>
  <c r="AK139" i="1" a="1"/>
  <c r="AK3964" i="1" a="1"/>
  <c r="AK350" i="1" a="1"/>
  <c r="AK594" i="1" a="1"/>
  <c r="AK2484" i="1" a="1"/>
  <c r="AK2728" i="1" a="1"/>
  <c r="AK1849" i="1" a="1"/>
  <c r="AB2009" i="1" a="1"/>
  <c r="AS2009" i="1" s="1"/>
  <c r="AT2009" i="1" s="1" a="1"/>
  <c r="AK3453" i="1" a="1"/>
  <c r="AK126" i="1" a="1"/>
  <c r="AK1968" i="1" a="1"/>
  <c r="AK2452" i="1" a="1"/>
  <c r="AK2696" i="1" a="1"/>
  <c r="AK1817" i="1" a="1"/>
  <c r="AK3951" i="1" a="1"/>
  <c r="AK1951" i="1" a="1"/>
  <c r="AK3923" i="1" a="1"/>
  <c r="AB1196" i="1" a="1"/>
  <c r="AS1196" i="1" s="1"/>
  <c r="AT1196" i="1" s="1" a="1"/>
  <c r="AK1582" i="1" a="1"/>
  <c r="AK3877" i="1" a="1"/>
  <c r="AK3322" i="1" a="1"/>
  <c r="AK964" i="1" a="1"/>
  <c r="AK3639" i="1" a="1"/>
  <c r="AK2707" i="1" a="1"/>
  <c r="AK1223" i="1" a="1"/>
  <c r="AK2691" i="1" a="1"/>
  <c r="AK1207" i="1" a="1"/>
  <c r="AK2100" i="1" a="1"/>
  <c r="AK2408" i="1" a="1"/>
  <c r="AK2741" i="1" a="1"/>
  <c r="AK2138" i="1" a="1"/>
  <c r="AK2010" i="1" a="1"/>
  <c r="AK1657" i="1" a="1"/>
  <c r="AK2844" i="1" a="1"/>
  <c r="AK340" i="1" a="1"/>
  <c r="AK3889" i="1" a="1"/>
  <c r="AB269" i="1" a="1"/>
  <c r="AS269" i="1" s="1"/>
  <c r="AT269" i="1" s="1" a="1"/>
  <c r="AK2865" i="1" a="1"/>
  <c r="AK1457" i="1" a="1"/>
  <c r="AK3826" i="1" a="1"/>
  <c r="AK417" i="1" a="1"/>
  <c r="AK3630" i="1" a="1"/>
  <c r="AK1679" i="1" a="1"/>
  <c r="AK1374" i="1" a="1"/>
  <c r="AK1904" i="1" a="1"/>
  <c r="AK2245" i="1" a="1"/>
  <c r="AK363" i="1" a="1"/>
  <c r="AK3475" i="1" a="1"/>
  <c r="AK7" i="1" a="1"/>
  <c r="AK3358" i="1" a="1"/>
  <c r="AK1217" i="1" a="1"/>
  <c r="AK3335" i="1" a="1"/>
  <c r="AK2092" i="1" a="1"/>
  <c r="AK461" i="1" a="1"/>
  <c r="AK2307" i="1" a="1"/>
  <c r="AK2891" i="1" a="1"/>
  <c r="AB439" i="1" a="1"/>
  <c r="AS439" i="1" s="1"/>
  <c r="AT439" i="1" s="1" a="1"/>
  <c r="AK2790" i="1" a="1"/>
  <c r="AK3111" i="1" a="1"/>
  <c r="AK3266" i="1" a="1"/>
  <c r="AK310" i="1" a="1"/>
  <c r="AK3250" i="1" a="1"/>
  <c r="AK294" i="1" a="1"/>
  <c r="AK4195" i="1" a="1"/>
  <c r="AK3063" i="1" a="1"/>
  <c r="AK1128" i="1" a="1"/>
  <c r="AB1370" i="1" a="1"/>
  <c r="AS1370" i="1" s="1"/>
  <c r="AT1370" i="1" s="1" a="1"/>
  <c r="AK3661" i="1" a="1"/>
  <c r="AK42" i="1" a="1"/>
  <c r="AK1769" i="1" a="1"/>
  <c r="AK3716" i="1" a="1"/>
  <c r="AK3928" i="1" a="1"/>
  <c r="AK602" i="1" a="1"/>
  <c r="AK2058" i="1" a="1"/>
  <c r="AK2208" i="1" a="1"/>
  <c r="AK834" i="1" a="1"/>
  <c r="AK1915" i="1" a="1"/>
  <c r="AK1777" i="1" a="1"/>
  <c r="AK2940" i="1" a="1"/>
  <c r="AK651" i="1" a="1"/>
  <c r="AK667" i="1" a="1"/>
  <c r="AK1204" i="1" a="1"/>
  <c r="AK3879" i="1" a="1"/>
  <c r="AK1321" i="1" a="1"/>
  <c r="AB654" i="1" a="1"/>
  <c r="AS654" i="1" s="1"/>
  <c r="AT654" i="1" s="1" a="1"/>
  <c r="AK2381" i="1" a="1"/>
  <c r="AK79" i="1" a="1"/>
  <c r="AK352" i="1" a="1"/>
  <c r="AK1172" i="1" a="1"/>
  <c r="AK3847" i="1" a="1"/>
  <c r="AK1289" i="1" a="1"/>
  <c r="AK3644" i="1" a="1"/>
  <c r="AK879" i="1" a="1"/>
  <c r="AK2899" i="1" a="1"/>
  <c r="AB537" i="1" a="1"/>
  <c r="AS537" i="1" s="1"/>
  <c r="AT537" i="1" s="1" a="1"/>
  <c r="AK542" i="1" a="1"/>
  <c r="AK2837" i="1" a="1"/>
  <c r="AK2234" i="1" a="1"/>
  <c r="AK3747" i="1" a="1"/>
  <c r="AK2615" i="1" a="1"/>
  <c r="AK3794" i="1" a="1"/>
  <c r="AK995" i="1" a="1"/>
  <c r="AK3778" i="1" a="1"/>
  <c r="AK883" i="1" a="1"/>
  <c r="AK916" i="1" a="1"/>
  <c r="AK3591" i="1" a="1"/>
  <c r="AK1429" i="1" a="1"/>
  <c r="AK3353" i="1" a="1"/>
  <c r="AK1418" i="1" a="1"/>
  <c r="AK3421" i="1" a="1"/>
  <c r="AK2912" i="1" a="1"/>
  <c r="AK1660" i="1" a="1"/>
  <c r="AK177" i="1" a="1"/>
  <c r="AK604" i="1" a="1"/>
  <c r="AK945" i="1" a="1"/>
  <c r="AK961" i="1" a="1"/>
  <c r="AK165" i="1" a="1"/>
  <c r="AK3614" i="1" a="1"/>
  <c r="AK2590" i="1" a="1"/>
  <c r="AK816" i="1" a="1"/>
  <c r="AK3935" i="1" a="1"/>
  <c r="AK2238" i="1" a="1"/>
  <c r="AK185" i="1" a="1"/>
  <c r="AK2435" i="1" a="1"/>
  <c r="AK2970" i="1" a="1"/>
  <c r="AK2334" i="1" a="1"/>
  <c r="AK1944" i="1" a="1"/>
  <c r="AK2199" i="1" a="1"/>
  <c r="AK4038" i="1" a="1"/>
  <c r="AK251" i="1" a="1"/>
  <c r="AK3474" i="1" a="1"/>
  <c r="AK3978" i="1" a="1"/>
  <c r="AK1636" i="1" a="1"/>
  <c r="AK1510" i="1" a="1"/>
  <c r="AK1847" i="1" a="1"/>
  <c r="AK2178" i="1" a="1"/>
  <c r="AK179" i="1" a="1"/>
  <c r="AK2162" i="1" a="1"/>
  <c r="AK99" i="1" a="1"/>
  <c r="AK3171" i="1" a="1"/>
  <c r="AK1783" i="1" a="1"/>
  <c r="AK403" i="1" a="1"/>
  <c r="AB279" i="1" a="1"/>
  <c r="AS279" i="1" s="1"/>
  <c r="AT279" i="1" s="1" a="1"/>
  <c r="AK2621" i="1" a="1"/>
  <c r="AK159" i="1" a="1"/>
  <c r="AK977" i="1" a="1"/>
  <c r="AK2692" i="1" a="1"/>
  <c r="AK2904" i="1" a="1"/>
  <c r="AK1913" i="1" a="1"/>
  <c r="AK1208" i="1" a="1"/>
  <c r="AK3391" i="1" a="1"/>
  <c r="AK1697" i="1" a="1"/>
  <c r="AK1801" i="1" a="1"/>
  <c r="AK1992" i="1" a="1"/>
  <c r="AK1772" i="1" a="1"/>
  <c r="AK269" i="1" a="1"/>
  <c r="AK1243" i="1" a="1"/>
  <c r="AK3987" i="1" a="1"/>
  <c r="AK2855" i="1" a="1"/>
  <c r="AK263" i="1" a="1"/>
  <c r="AK2577" i="1" a="1"/>
  <c r="AK1117" i="1" a="1"/>
  <c r="AK29" i="1" a="1"/>
  <c r="AK157" i="1" a="1"/>
  <c r="AK3955" i="1" a="1"/>
  <c r="AK2823" i="1" a="1"/>
  <c r="AK231" i="1" a="1"/>
  <c r="AK784" i="1" a="1"/>
  <c r="AK3838" i="1" a="1"/>
  <c r="AK3986" i="1" a="1"/>
  <c r="AB1881" i="1" a="1"/>
  <c r="AS1881" i="1" s="1"/>
  <c r="AT1881" i="1" s="1" a="1"/>
  <c r="AK3389" i="1" a="1"/>
  <c r="AK1525" i="1" a="1"/>
  <c r="AK3449" i="1" a="1"/>
  <c r="AK2723" i="1" a="1"/>
  <c r="AK1239" i="1" a="1"/>
  <c r="AK2770" i="1" a="1"/>
  <c r="AK579" i="1" a="1"/>
  <c r="AK2754" i="1" a="1"/>
  <c r="AK499" i="1" a="1"/>
  <c r="AK3699" i="1" a="1"/>
  <c r="AK2567" i="1" a="1"/>
  <c r="AK4244" i="1" a="1"/>
  <c r="AK2249" i="1" a="1"/>
  <c r="AK890" i="1" a="1"/>
  <c r="AB1945" i="1" a="1"/>
  <c r="AS1945" i="1" s="1"/>
  <c r="AT1945" i="1" s="1" a="1"/>
  <c r="AK197" i="1" a="1"/>
  <c r="AK2631" i="1" a="1"/>
  <c r="AK2627" i="1" a="1"/>
  <c r="AK2944" i="1" a="1"/>
  <c r="AK1299" i="1" a="1"/>
  <c r="AK4015" i="1" a="1"/>
  <c r="AK2706" i="1" a="1"/>
  <c r="AK671" i="1" a="1"/>
  <c r="AK1425" i="1" a="1"/>
  <c r="AK392" i="1" a="1"/>
  <c r="AK153" i="1" a="1"/>
  <c r="AK1378" i="1" a="1"/>
  <c r="AB2288" i="1" a="1"/>
  <c r="AS2288" i="1" s="1"/>
  <c r="AT2288" i="1" s="1" a="1"/>
  <c r="AK2676" i="1" a="1"/>
  <c r="AK203" i="1" a="1"/>
  <c r="AK3538" i="1" a="1"/>
  <c r="AK1448" i="1" a="1"/>
  <c r="AK1118" i="1" a="1"/>
  <c r="AK1226" i="1" a="1"/>
  <c r="AK935" i="1" a="1"/>
  <c r="AK3014" i="1" a="1"/>
  <c r="AK412" i="1" a="1"/>
  <c r="AK2450" i="1" a="1"/>
  <c r="AK2954" i="1" a="1"/>
  <c r="AK2204" i="1" a="1"/>
  <c r="AK486" i="1" a="1"/>
  <c r="AK711" i="1" a="1"/>
  <c r="AK3393" i="1" a="1"/>
  <c r="AK434" i="1" a="1"/>
  <c r="AK3377" i="1" a="1"/>
  <c r="AK274" i="1" a="1"/>
  <c r="AK4258" i="1" a="1"/>
  <c r="AK663" i="1" a="1"/>
  <c r="AK939" i="1" a="1"/>
  <c r="AK2051" i="1" a="1"/>
  <c r="AK1325" i="1" a="1"/>
  <c r="AK206" i="1" a="1"/>
  <c r="AK507" i="1" a="1"/>
  <c r="AK1380" i="1" a="1"/>
  <c r="AK4055" i="1" a="1"/>
  <c r="AK1369" i="1" a="1"/>
  <c r="AK103" i="1" a="1"/>
  <c r="AK2255" i="1" a="1"/>
  <c r="AK1105" i="1" a="1"/>
  <c r="AK391" i="1" a="1"/>
  <c r="AK3590" i="1" a="1"/>
  <c r="AK700" i="1" a="1"/>
  <c r="AK456" i="1" a="1"/>
  <c r="AK1952" i="1" a="1"/>
  <c r="AK2963" i="1" a="1"/>
  <c r="AK1479" i="1" a="1"/>
  <c r="AK402" i="1" a="1"/>
  <c r="AK2409" i="1" a="1"/>
  <c r="AK3932" i="1" a="1"/>
  <c r="AK318" i="1" a="1"/>
  <c r="AK1514" i="1" a="1"/>
  <c r="AK2931" i="1" a="1"/>
  <c r="AK1447" i="1" a="1"/>
  <c r="AK162" i="1" a="1"/>
  <c r="AK906" i="1" a="1"/>
  <c r="AK2814" i="1" a="1"/>
  <c r="AK2962" i="1" a="1"/>
  <c r="AB413" i="1" a="1"/>
  <c r="AS413" i="1" s="1"/>
  <c r="AT413" i="1" s="1" a="1"/>
  <c r="AK2269" i="1" a="1"/>
  <c r="AK501" i="1" a="1"/>
  <c r="AK2425" i="1" a="1"/>
  <c r="AK3810" i="1" a="1"/>
  <c r="AK1235" i="1" a="1"/>
  <c r="AK3921" i="1" a="1"/>
  <c r="AK229" i="1" a="1"/>
  <c r="AK3905" i="1" a="1"/>
  <c r="AK213" i="1" a="1"/>
  <c r="AK2675" i="1" a="1"/>
  <c r="AK1191" i="1" a="1"/>
  <c r="AK3220" i="1" a="1"/>
  <c r="AK3432" i="1" a="1"/>
  <c r="AK776" i="1" a="1"/>
  <c r="AK453" i="1" a="1"/>
  <c r="AK3999" i="1" a="1"/>
  <c r="AK1255" i="1" a="1"/>
  <c r="AK3730" i="1" a="1"/>
  <c r="AK258" i="1" a="1"/>
  <c r="AK243" i="1" a="1"/>
  <c r="AK433" i="1" a="1"/>
  <c r="AK2943" i="1" a="1"/>
  <c r="AK260" i="1" a="1"/>
  <c r="AK897" i="1" a="1"/>
  <c r="AK401" i="1" a="1"/>
  <c r="AK4237" i="1" a="1"/>
  <c r="AK1581" i="1" a="1"/>
  <c r="AK312" i="1" a="1"/>
  <c r="AK2514" i="1" a="1"/>
  <c r="AK1800" i="1" a="1"/>
  <c r="AK3965" i="1" a="1"/>
  <c r="AK1632" i="1" a="1"/>
  <c r="AK25" i="1" a="1"/>
  <c r="AK1734" i="1" a="1"/>
  <c r="AK440" i="1" a="1"/>
  <c r="AK3601" i="1" a="1"/>
  <c r="AK4105" i="1" a="1"/>
  <c r="AK1795" i="1" a="1"/>
  <c r="AK3333" i="1" a="1"/>
  <c r="AK326" i="1" a="1"/>
  <c r="AK2225" i="1" a="1"/>
  <c r="AK1939" i="1" a="1"/>
  <c r="AK2209" i="1" a="1"/>
  <c r="AK1907" i="1" a="1"/>
  <c r="AK3234" i="1" a="1"/>
  <c r="AK278" i="1" a="1"/>
  <c r="AK1785" i="1" a="1"/>
  <c r="AK2283" i="1" a="1"/>
  <c r="AK4140" i="1" a="1"/>
  <c r="AK398" i="1" a="1"/>
  <c r="AK424" i="1" a="1"/>
  <c r="AK4163" i="1" a="1"/>
  <c r="AK3031" i="1" a="1"/>
  <c r="AK488" i="1" a="1"/>
  <c r="AB1433" i="1" a="1"/>
  <c r="AS1433" i="1" s="1"/>
  <c r="AT1433" i="1" s="1" a="1"/>
  <c r="AK1103" i="1" a="1"/>
  <c r="AK593" i="1" a="1"/>
  <c r="AK626" i="1" a="1"/>
  <c r="AK2470" i="1" a="1"/>
  <c r="AK3499" i="1" a="1"/>
  <c r="AK220" i="1" a="1"/>
  <c r="AK94" i="1" a="1"/>
  <c r="AK4050" i="1" a="1"/>
  <c r="AK455" i="1" a="1"/>
  <c r="AK636" i="1" a="1"/>
  <c r="AK1601" i="1" a="1"/>
  <c r="AK2908" i="1" a="1"/>
  <c r="AK443" i="1" a="1"/>
  <c r="AK1225" i="1" a="1"/>
  <c r="AK4018" i="1" a="1"/>
  <c r="AK423" i="1" a="1"/>
  <c r="AK2331" i="1" a="1"/>
  <c r="AB3888" i="1" a="1"/>
  <c r="AS3888" i="1" s="1"/>
  <c r="AT3888" i="1" s="1" a="1"/>
  <c r="AK1662" i="1" a="1"/>
  <c r="AK4113" i="1" a="1"/>
  <c r="AK1825" i="1" a="1"/>
  <c r="AK1053" i="1" a="1"/>
  <c r="AK3316" i="1" a="1"/>
  <c r="AK3528" i="1" a="1"/>
  <c r="AK2786" i="1" a="1"/>
  <c r="AK659" i="1" a="1"/>
  <c r="AK2897" i="1" a="1"/>
  <c r="AK324" i="1" a="1"/>
  <c r="AK2881" i="1" a="1"/>
  <c r="AK308" i="1" a="1"/>
  <c r="AK3762" i="1" a="1"/>
  <c r="AK771" i="1" a="1"/>
  <c r="AK2036" i="1" a="1"/>
  <c r="AK2376" i="1" a="1"/>
  <c r="AK1641" i="1" a="1"/>
  <c r="AK4144" i="1" a="1"/>
  <c r="AK1442" i="1" a="1"/>
  <c r="AK3763" i="1" a="1"/>
  <c r="AK3983" i="1" a="1"/>
  <c r="AK1159" i="1" a="1"/>
  <c r="AK2739" i="1" a="1"/>
  <c r="AK112" i="1" a="1"/>
  <c r="AK929" i="1" a="1"/>
  <c r="AK1410" i="1" a="1"/>
  <c r="AK2991" i="1" a="1"/>
  <c r="AK3857" i="1" a="1"/>
  <c r="AK331" i="1" a="1"/>
  <c r="AK1328" i="1" a="1"/>
  <c r="AK875" i="1" a="1"/>
  <c r="AK639" i="1" a="1"/>
  <c r="AK60" i="1" a="1"/>
  <c r="AK4102" i="1" a="1"/>
  <c r="AK619" i="1" a="1"/>
  <c r="AK3665" i="1" a="1"/>
  <c r="AK10" i="1" a="1"/>
  <c r="AK2941" i="1" a="1"/>
  <c r="AK811" i="1" a="1"/>
  <c r="AK584" i="1" a="1"/>
  <c r="AK694" i="1" a="1"/>
  <c r="AK1563" i="1" a="1"/>
  <c r="AK2481" i="1" a="1"/>
  <c r="AK3081" i="1" a="1"/>
  <c r="AK1770" i="1" a="1"/>
  <c r="AK2197" i="1" a="1"/>
  <c r="AK259" i="1" a="1"/>
  <c r="AK3424" i="1" a="1"/>
  <c r="AK2034" i="1" a="1"/>
  <c r="AK3408" i="1" a="1"/>
  <c r="AK2018" i="1" a="1"/>
  <c r="AK2146" i="1" a="1"/>
  <c r="AK19" i="1" a="1"/>
  <c r="AK993" i="1" a="1"/>
  <c r="AK2082" i="1" a="1"/>
  <c r="AK3116" i="1" a="1"/>
  <c r="AK13" i="1" a="1"/>
  <c r="AK167" i="1" a="1"/>
  <c r="AK3139" i="1" a="1"/>
  <c r="AK1671" i="1" a="1"/>
  <c r="AK227" i="1" a="1"/>
  <c r="AK1663" i="1" a="1"/>
  <c r="AK4046" i="1" a="1"/>
  <c r="AK1048" i="1" a="1"/>
  <c r="AK896" i="1" a="1"/>
  <c r="AK1270" i="1" a="1"/>
  <c r="AK2395" i="1" a="1"/>
  <c r="AK1979" i="1" a="1"/>
  <c r="AK970" i="1" a="1"/>
  <c r="AK3026" i="1" a="1"/>
  <c r="AK70" i="1" a="1"/>
  <c r="AK1553" i="1" a="1"/>
  <c r="AK1864" i="1" a="1"/>
  <c r="AK1740" i="1" a="1"/>
  <c r="AK237" i="1" a="1"/>
  <c r="AK1473" i="1" a="1"/>
  <c r="AK2994" i="1" a="1"/>
  <c r="AK38" i="1" a="1"/>
  <c r="AK2680" i="1" a="1"/>
  <c r="AB794" i="1" a="1"/>
  <c r="AS794" i="1" s="1"/>
  <c r="AT794" i="1" s="1" a="1"/>
  <c r="AK574" i="1" a="1"/>
  <c r="AK3089" i="1" a="1"/>
  <c r="AK2488" i="1" a="1"/>
  <c r="AK3868" i="1" a="1"/>
  <c r="AK2180" i="1" a="1"/>
  <c r="AK2472" i="1" a="1"/>
  <c r="AK3937" i="1" a="1"/>
  <c r="AK245" i="1" a="1"/>
  <c r="AK3952" i="1" a="1"/>
  <c r="AK1331" i="1" a="1"/>
  <c r="AK3936" i="1" a="1"/>
  <c r="AK1315" i="1" a="1"/>
  <c r="AK2738" i="1" a="1"/>
  <c r="AK419" i="1" a="1"/>
  <c r="AK884" i="1" a="1"/>
  <c r="AK3559" i="1" a="1"/>
  <c r="AK1129" i="1" a="1"/>
  <c r="AK1555" i="1" a="1"/>
  <c r="AK71" i="1" a="1"/>
  <c r="AK3968" i="1" a="1"/>
  <c r="AK280" i="1" a="1"/>
  <c r="AK2975" i="1" a="1"/>
  <c r="AK3920" i="1" a="1"/>
  <c r="AK3403" i="1" a="1"/>
  <c r="AK985" i="1" a="1"/>
  <c r="AK3967" i="1" a="1"/>
  <c r="AK1721" i="1" a="1"/>
  <c r="AK3888" i="1" a="1"/>
  <c r="AK1390" i="1" a="1"/>
  <c r="AK705" i="1" a="1"/>
  <c r="AK3078" i="1" a="1"/>
  <c r="AK476" i="1" a="1"/>
  <c r="AK2625" i="1" a="1"/>
  <c r="AK1850" i="1" a="1"/>
  <c r="AK1677" i="1" a="1"/>
  <c r="AK643" i="1" a="1"/>
  <c r="AK20" i="1" a="1"/>
  <c r="AK3541" i="1" a="1"/>
  <c r="AK955" i="1" a="1"/>
  <c r="AK3632" i="1" a="1"/>
  <c r="AK4184" i="1" a="1"/>
  <c r="AK3846" i="1" a="1"/>
  <c r="AK981" i="1" a="1"/>
  <c r="AK51" i="1" a="1"/>
  <c r="AK2288" i="1" a="1"/>
  <c r="AK914" i="1" a="1"/>
  <c r="AK2272" i="1" a="1"/>
  <c r="AK898" i="1" a="1"/>
  <c r="AK3361" i="1" a="1"/>
  <c r="AK130" i="1" a="1"/>
  <c r="AK635" i="1" a="1"/>
  <c r="AK2377" i="1" a="1"/>
  <c r="AK1964" i="1" a="1"/>
  <c r="AK317" i="1" a="1"/>
  <c r="AK449" i="1" a="1"/>
  <c r="AK4226" i="1" a="1"/>
  <c r="AK631" i="1" a="1"/>
  <c r="AK3498" i="1" a="1"/>
  <c r="AK426" i="1" a="1"/>
  <c r="AK3022" i="1" a="1"/>
  <c r="AK1520" i="1" a="1"/>
  <c r="AK27" i="1" a="1"/>
  <c r="AK4117" i="1" a="1"/>
  <c r="AK3562" i="1" a="1"/>
  <c r="AK1355" i="1" a="1"/>
  <c r="AK320" i="1" a="1"/>
  <c r="AK4177" i="1" a="1"/>
  <c r="AK485" i="1" a="1"/>
  <c r="AK156" i="1" a="1"/>
  <c r="AK3558" i="1" a="1"/>
  <c r="AK668" i="1" a="1"/>
  <c r="AK923" i="1" a="1"/>
  <c r="AK92" i="1" a="1"/>
  <c r="AK4145" i="1" a="1"/>
  <c r="AK3655" i="1" a="1"/>
  <c r="AK708" i="1" a="1"/>
  <c r="AK1081" i="1" a="1"/>
  <c r="AK1134" i="1" a="1"/>
  <c r="AK358" i="1" a="1"/>
  <c r="AK4169" i="1" a="1"/>
  <c r="AK728" i="1" a="1"/>
  <c r="AK1184" i="1" a="1"/>
  <c r="AK3490" i="1" a="1"/>
  <c r="AK3303" i="1" a="1"/>
  <c r="AK3917" i="1" a="1"/>
  <c r="AK1914" i="1" a="1"/>
  <c r="AK1476" i="1" a="1"/>
  <c r="AK3409" i="1" a="1"/>
  <c r="AK1971" i="1" a="1"/>
  <c r="AK3471" i="1" a="1"/>
  <c r="AK1809" i="1" a="1"/>
  <c r="AK3455" i="1" a="1"/>
  <c r="AK1793" i="1" a="1"/>
  <c r="AK2193" i="1" a="1"/>
  <c r="AK1891" i="1" a="1"/>
  <c r="AK1112" i="1" a="1"/>
  <c r="AK3766" i="1" a="1"/>
  <c r="AK892" i="1" a="1"/>
  <c r="AK1224" i="1" a="1"/>
  <c r="AK841" i="1" a="1"/>
  <c r="AK3202" i="1" a="1"/>
  <c r="AK246" i="1" a="1"/>
  <c r="AK1431" i="1" a="1"/>
  <c r="AB3725" i="1" a="1"/>
  <c r="AS3725" i="1" s="1"/>
  <c r="AT3725" i="1" s="1" a="1"/>
  <c r="AK1950" i="1" a="1"/>
  <c r="AK992" i="1" a="1"/>
  <c r="AK1752" i="1" a="1"/>
  <c r="AK3093" i="1" a="1"/>
  <c r="AK2522" i="1" a="1"/>
  <c r="AK313" i="1" a="1"/>
  <c r="AK297" i="1" a="1"/>
  <c r="AK3153" i="1" a="1"/>
  <c r="AK649" i="1" a="1"/>
  <c r="AK421" i="1" a="1"/>
  <c r="AK2438" i="1" a="1"/>
  <c r="AK3467" i="1" a="1"/>
  <c r="AK188" i="1" a="1"/>
  <c r="AK201" i="1" a="1"/>
  <c r="AK3121" i="1" a="1"/>
  <c r="AK1144" i="1" a="1"/>
  <c r="AK1424" i="1" a="1"/>
  <c r="AK2295" i="1" a="1"/>
  <c r="AK3491" i="1" a="1"/>
  <c r="AK23" i="1" a="1"/>
  <c r="AK3981" i="1" a="1"/>
  <c r="AK1664" i="1" a="1"/>
  <c r="AK3145" i="1" a="1"/>
  <c r="AB540" i="1" a="1"/>
  <c r="AS540" i="1" s="1"/>
  <c r="AT540" i="1" s="1" a="1"/>
  <c r="AK672" i="1" a="1"/>
  <c r="AK2466" i="1" a="1"/>
  <c r="AK1240" i="1" a="1"/>
  <c r="AK2893" i="1" a="1"/>
  <c r="AK3862" i="1" a="1"/>
  <c r="AK4259" i="1" a="1"/>
  <c r="AK2241" i="1" a="1"/>
  <c r="AK2050" i="1" a="1"/>
  <c r="AK2399" i="1" a="1"/>
  <c r="AK1185" i="1" a="1"/>
  <c r="AK2367" i="1" a="1"/>
  <c r="AK1169" i="1" a="1"/>
  <c r="AK3392" i="1" a="1"/>
  <c r="AK2002" i="1" a="1"/>
  <c r="AK1363" i="1" a="1"/>
  <c r="AK2726" i="1" a="1"/>
  <c r="AK3675" i="1" a="1"/>
  <c r="AK268" i="1" a="1"/>
  <c r="AK1209" i="1" a="1"/>
  <c r="AK2114" i="1" a="1"/>
  <c r="AK226" i="1" a="1"/>
  <c r="AK1714" i="1" a="1"/>
  <c r="AB283" i="1" a="1"/>
  <c r="AS283" i="1" s="1"/>
  <c r="AT283" i="1" s="1" a="1"/>
  <c r="AK782" i="1" a="1"/>
  <c r="AK480" i="1" a="1"/>
  <c r="AK405" i="1" a="1"/>
  <c r="AK1877" i="1" a="1"/>
  <c r="AK3689" i="1" a="1"/>
  <c r="AK1642" i="1" a="1"/>
  <c r="AK135" i="1" a="1"/>
  <c r="AK4208" i="1" a="1"/>
  <c r="AK1603" i="1" a="1"/>
  <c r="AK1009" i="1" a="1"/>
  <c r="AK1238" i="1" a="1"/>
  <c r="AK2363" i="1" a="1"/>
  <c r="AK1947" i="1" a="1"/>
  <c r="AK954" i="1" a="1"/>
  <c r="AK4176" i="1" a="1"/>
  <c r="AK1571" i="1" a="1"/>
  <c r="AK286" i="1" a="1"/>
  <c r="AK2097" i="1" a="1"/>
  <c r="AK1085" i="1" a="1"/>
  <c r="AK4191" i="1" a="1"/>
  <c r="AK2959" i="1" a="1"/>
  <c r="AK2451" i="1" a="1"/>
  <c r="AK4121" i="1" a="1"/>
  <c r="AK2957" i="1" a="1"/>
  <c r="AK330" i="1" a="1"/>
  <c r="AK4248" i="1" a="1"/>
  <c r="AB1978" i="1" a="1"/>
  <c r="AS1978" i="1" s="1"/>
  <c r="AT1978" i="1" s="1" a="1"/>
  <c r="AK160" i="1" a="1"/>
  <c r="AK3617" i="1" a="1"/>
  <c r="AK1712" i="1" a="1"/>
  <c r="AK1629" i="1" a="1"/>
  <c r="AK2822" i="1" a="1"/>
  <c r="AK3235" i="1" a="1"/>
  <c r="AK3440" i="1" a="1"/>
  <c r="AK930" i="1" a="1"/>
  <c r="AK1183" i="1" a="1"/>
  <c r="AK673" i="1" a="1"/>
  <c r="AK1167" i="1" a="1"/>
  <c r="AK657" i="1" a="1"/>
  <c r="AK2256" i="1" a="1"/>
  <c r="AK882" i="1" a="1"/>
  <c r="AK138" i="1" a="1"/>
  <c r="AK1446" i="1" a="1"/>
  <c r="AK2619" i="1" a="1"/>
  <c r="AK2043" i="1" a="1"/>
  <c r="AK1003" i="1" a="1"/>
  <c r="AK3329" i="1" a="1"/>
  <c r="AK713" i="1" a="1"/>
  <c r="AK513" i="1" a="1"/>
  <c r="AB1306" i="1" a="1"/>
  <c r="AS1306" i="1" s="1"/>
  <c r="AT1306" i="1" s="1" a="1"/>
  <c r="AK3629" i="1" a="1"/>
  <c r="AK1176" i="1" a="1"/>
  <c r="AK880" i="1" a="1"/>
  <c r="AK741" i="1" a="1"/>
  <c r="AK2665" i="1" a="1"/>
  <c r="AK1098" i="1" a="1"/>
  <c r="AK795" i="1" a="1"/>
  <c r="AK3184" i="1" a="1"/>
  <c r="AK1794" i="1" a="1"/>
  <c r="AK31" i="1" a="1"/>
  <c r="AK4085" i="1" a="1"/>
  <c r="AK3530" i="1" a="1"/>
  <c r="AK1323" i="1" a="1"/>
  <c r="AK411" i="1" a="1"/>
  <c r="AK3152" i="1" a="1"/>
  <c r="AK1730" i="1" a="1"/>
  <c r="AK1291" i="1" a="1"/>
  <c r="AK2265" i="1" a="1"/>
  <c r="AK3900" i="1" a="1"/>
  <c r="AK3167" i="1" a="1"/>
  <c r="AK2326" i="1" a="1"/>
  <c r="AK1711" i="1" a="1"/>
  <c r="AK3554" i="1" a="1"/>
  <c r="AK903" i="1" a="1"/>
  <c r="AK1725" i="1" a="1"/>
  <c r="AK1481" i="1" a="1"/>
  <c r="AK3224" i="1" a="1"/>
  <c r="AB855" i="1" a="1"/>
  <c r="AS855" i="1" s="1"/>
  <c r="AT855" i="1" s="1" a="1"/>
  <c r="AK319" i="1" a="1"/>
  <c r="AK2497" i="1" a="1"/>
  <c r="AK287" i="1" a="1"/>
  <c r="AK557" i="1" a="1"/>
  <c r="AK1542" i="1" a="1"/>
  <c r="AK4322" i="1" a="1"/>
  <c r="AK2304" i="1" a="1"/>
  <c r="AK1841" i="1" a="1"/>
  <c r="AK4126" i="1" a="1"/>
  <c r="AK154" i="1" a="1"/>
  <c r="AK4110" i="1" a="1"/>
  <c r="AK825" i="1" a="1"/>
  <c r="AK3439" i="1" a="1"/>
  <c r="AK1761" i="1" a="1"/>
  <c r="AK174" i="1" a="1"/>
  <c r="AK4293" i="1" a="1"/>
  <c r="AK3738" i="1" a="1"/>
  <c r="AK1403" i="1" a="1"/>
  <c r="AK1211" i="1" a="1"/>
  <c r="AK2161" i="1" a="1"/>
  <c r="AK1843" i="1" a="1"/>
  <c r="AK77" i="1" a="1"/>
  <c r="AB215" i="1" a="1"/>
  <c r="AS215" i="1" s="1"/>
  <c r="AT215" i="1" s="1" a="1"/>
  <c r="AK2589" i="1" a="1"/>
  <c r="AK127" i="1" a="1"/>
  <c r="AK1883" i="1" a="1"/>
  <c r="AK3556" i="1" a="1"/>
  <c r="AK3768" i="1" a="1"/>
  <c r="AK570" i="1" a="1"/>
  <c r="AK57" i="1" a="1"/>
  <c r="AK4255" i="1" a="1"/>
  <c r="AK690" i="1" a="1"/>
  <c r="AK59" i="1" a="1"/>
  <c r="AK3061" i="1" a="1"/>
  <c r="AK2490" i="1" a="1"/>
  <c r="AK1368" i="1" a="1"/>
  <c r="AK1195" i="1" a="1"/>
  <c r="AK4223" i="1" a="1"/>
  <c r="AK658" i="1" a="1"/>
  <c r="AK1273" i="1" a="1"/>
  <c r="AK2512" i="1" a="1"/>
  <c r="AK2876" i="1" a="1"/>
  <c r="AK1919" i="1" a="1"/>
  <c r="AK1174" i="1" a="1"/>
  <c r="AK2299" i="1" a="1"/>
  <c r="AK2802" i="1" a="1"/>
  <c r="AK721" i="1" a="1"/>
  <c r="AK2530" i="1" a="1"/>
  <c r="AK1265" i="1" a="1"/>
  <c r="AK621" i="1" a="1"/>
  <c r="AK1648" i="1" a="1"/>
  <c r="AK2152" i="1" a="1"/>
  <c r="AK1989" i="1" a="1"/>
  <c r="AK378" i="1" a="1"/>
  <c r="AK3648" i="1" a="1"/>
  <c r="AK445" i="1" a="1"/>
  <c r="AK3372" i="1" a="1"/>
  <c r="AK518" i="1" a="1"/>
  <c r="AK3298" i="1" a="1"/>
  <c r="AK3487" i="1" a="1"/>
  <c r="AK576" i="1" a="1"/>
  <c r="AK3102" i="1" a="1"/>
  <c r="AK365" i="1" a="1"/>
  <c r="AK3086" i="1" a="1"/>
  <c r="AK1584" i="1" a="1"/>
  <c r="AK2351" i="1" a="1"/>
  <c r="AK1153" i="1" a="1"/>
  <c r="AK2090" i="1" a="1"/>
  <c r="AK3269" i="1" a="1"/>
  <c r="AK2714" i="1" a="1"/>
  <c r="AK282" i="1" a="1"/>
  <c r="AK1193" i="1" a="1"/>
  <c r="AK3360" i="1" a="1"/>
  <c r="AK1970" i="1" a="1"/>
  <c r="AK315" i="1" a="1"/>
  <c r="AK1955" i="1" a="1"/>
  <c r="AK1293" i="1" a="1"/>
  <c r="AK110" i="1" a="1"/>
  <c r="AK1489" i="1" a="1"/>
  <c r="AK2516" i="1" a="1"/>
  <c r="AK2744" i="1" a="1"/>
  <c r="AK1865" i="1" a="1"/>
  <c r="AK683" i="1" a="1"/>
  <c r="AK3231" i="1" a="1"/>
  <c r="AK1665" i="1" a="1"/>
  <c r="AK1546" i="1" a="1"/>
  <c r="AK1797" i="1" a="1"/>
  <c r="AK3657" i="1" a="1"/>
  <c r="AK1594" i="1" a="1"/>
  <c r="AK44" i="1" a="1"/>
  <c r="AK3199" i="1" a="1"/>
  <c r="AK1585" i="1" a="1"/>
  <c r="AK2664" i="1" a="1"/>
  <c r="AK2391" i="1" a="1"/>
  <c r="AK1708" i="1" a="1"/>
  <c r="AK863" i="1" a="1"/>
  <c r="AK4021" i="1" a="1"/>
  <c r="AK3466" i="1" a="1"/>
  <c r="AK3953" i="1" a="1"/>
  <c r="AK261" i="1" a="1"/>
  <c r="AK2833" i="1" a="1"/>
  <c r="AK3681" i="1" a="1"/>
  <c r="AK128" i="1" a="1"/>
  <c r="AK3436" i="1" a="1"/>
  <c r="AK80" i="1" a="1"/>
  <c r="AK3351" i="1" a="1"/>
  <c r="AK1726" i="1" a="1"/>
  <c r="AK1400" i="1" a="1"/>
  <c r="AK2592" i="1" a="1"/>
  <c r="AK907" i="1" a="1"/>
  <c r="AK2300" i="1" a="1"/>
  <c r="AK3365" i="1" a="1"/>
  <c r="AK2210" i="1" a="1"/>
  <c r="AK2415" i="1" a="1"/>
  <c r="AK3575" i="1" a="1"/>
  <c r="AK2030" i="1" a="1"/>
  <c r="AK2551" i="1" a="1"/>
  <c r="AK2014" i="1" a="1"/>
  <c r="AK1056" i="1" a="1"/>
  <c r="AK1151" i="1" a="1"/>
  <c r="AK641" i="1" a="1"/>
  <c r="AK832" i="1" a="1"/>
  <c r="AK2117" i="1" a="1"/>
  <c r="AK3865" i="1" a="1"/>
  <c r="AK1690" i="1" a="1"/>
  <c r="AK304" i="1" a="1"/>
  <c r="AK2224" i="1" a="1"/>
  <c r="AK850" i="1" a="1"/>
  <c r="AK1562" i="1" a="1"/>
  <c r="AK2123" i="1" a="1"/>
  <c r="AK4108" i="1" a="1"/>
  <c r="AK366" i="1" a="1"/>
  <c r="AK202" i="1" a="1"/>
  <c r="AK1220" i="1" a="1"/>
  <c r="AK3895" i="1" a="1"/>
  <c r="AK1337" i="1" a="1"/>
  <c r="AK950" i="1" a="1"/>
  <c r="AK2031" i="1" a="1"/>
  <c r="AK1073" i="1" a="1"/>
  <c r="AK375" i="1" a="1"/>
  <c r="AK709" i="1" a="1"/>
  <c r="AK2633" i="1" a="1"/>
  <c r="AK1066" i="1" a="1"/>
  <c r="AK872" i="1" a="1"/>
  <c r="AK1999" i="1" a="1"/>
  <c r="AK1041" i="1" a="1"/>
  <c r="AK1408" i="1" a="1"/>
  <c r="AK3526" i="1" a="1"/>
  <c r="AK3704" i="1" a="1"/>
  <c r="AK3822" i="1" a="1"/>
  <c r="AK2997" i="1" a="1"/>
  <c r="AK2394" i="1" a="1"/>
  <c r="AK2929" i="1" a="1"/>
  <c r="AK356" i="1" a="1"/>
  <c r="AK687" i="1" a="1"/>
  <c r="AK2641" i="1" a="1"/>
  <c r="AK396" i="1" a="1"/>
  <c r="AK2364" i="1" a="1"/>
  <c r="AK1480" i="1" a="1"/>
  <c r="AK2215" i="1" a="1"/>
  <c r="AK2276" i="1" a="1"/>
  <c r="AK394" i="1" a="1"/>
  <c r="AK3695" i="1" a="1"/>
  <c r="AK1513" i="1" a="1"/>
  <c r="AK1148" i="1" a="1"/>
  <c r="AK2261" i="1" a="1"/>
  <c r="AK3425" i="1" a="1"/>
  <c r="AK1199" i="1" a="1"/>
  <c r="AB443" i="1" a="1"/>
  <c r="AS443" i="1" s="1"/>
  <c r="AT443" i="1" s="1" a="1"/>
  <c r="AK862" i="1" a="1"/>
  <c r="AB411" i="1" a="1"/>
  <c r="AS411" i="1" s="1"/>
  <c r="AT411" i="1" s="1" a="1"/>
  <c r="AK846" i="1" a="1"/>
  <c r="AK544" i="1" a="1"/>
  <c r="AK4094" i="1" a="1"/>
  <c r="AK233" i="1" a="1"/>
  <c r="AK1803" i="1" a="1"/>
  <c r="AK917" i="1" a="1"/>
  <c r="AK2841" i="1" a="1"/>
  <c r="AK1146" i="1" a="1"/>
  <c r="AK1771" i="1" a="1"/>
  <c r="AK3407" i="1" a="1"/>
  <c r="AK1713" i="1" a="1"/>
  <c r="AK50" i="1" a="1"/>
  <c r="AK1570" i="1" a="1"/>
  <c r="AK3084" i="1" a="1"/>
  <c r="AK763" i="1" a="1"/>
  <c r="AK986" i="1" a="1"/>
  <c r="AK4003" i="1" a="1"/>
  <c r="AK2871" i="1" a="1"/>
  <c r="AK2088" i="1" a="1"/>
  <c r="AK623" i="1" a="1"/>
  <c r="AK927" i="1" a="1"/>
  <c r="AK561" i="1" a="1"/>
  <c r="AK15" i="1" a="1"/>
  <c r="AK3524" i="1" a="1"/>
  <c r="AK3736" i="1" a="1"/>
  <c r="AK538" i="1" a="1"/>
  <c r="AK3873" i="1" a="1"/>
  <c r="AK895" i="1" a="1"/>
  <c r="AK529" i="1" a="1"/>
  <c r="AK1018" i="1" a="1"/>
  <c r="AK2358" i="1" a="1"/>
  <c r="AK1394" i="1" a="1"/>
  <c r="AK2798" i="1" a="1"/>
  <c r="AK1717" i="1" a="1"/>
  <c r="AK3593" i="1" a="1"/>
  <c r="AK3984" i="1" a="1"/>
  <c r="AK1376" i="1" a="1"/>
  <c r="AK3646" i="1" a="1"/>
  <c r="AB245" i="1" a="1"/>
  <c r="AS245" i="1" s="1"/>
  <c r="AT245" i="1" s="1" a="1"/>
  <c r="AK3712" i="1" a="1"/>
  <c r="AK2089" i="1" a="1"/>
  <c r="AK1212" i="1" a="1"/>
  <c r="AK2041" i="1" a="1"/>
  <c r="AK951" i="1" a="1"/>
  <c r="AK2108" i="1" a="1"/>
  <c r="AK477" i="1" a="1"/>
  <c r="AK2655" i="1" a="1"/>
  <c r="AK3287" i="1" a="1"/>
  <c r="AK3176" i="1" a="1"/>
  <c r="AK1013" i="1" a="1"/>
  <c r="AK2257" i="1" a="1"/>
  <c r="AK4142" i="1" a="1"/>
  <c r="AB1466" i="1" a="1"/>
  <c r="AS1466" i="1" s="1"/>
  <c r="AT1466" i="1" s="1" a="1"/>
  <c r="AK3709" i="1" a="1"/>
  <c r="AB1434" i="1" a="1"/>
  <c r="AS1434" i="1" s="1"/>
  <c r="AT1434" i="1" s="1" a="1"/>
  <c r="AK3693" i="1" a="1"/>
  <c r="AK2075" i="1" a="1"/>
  <c r="AK3070" i="1" a="1"/>
  <c r="AK1568" i="1" a="1"/>
  <c r="AK73" i="1" a="1"/>
  <c r="AK3732" i="1" a="1"/>
  <c r="AK3944" i="1" a="1"/>
  <c r="AK618" i="1" a="1"/>
  <c r="AK1192" i="1" a="1"/>
  <c r="AK2271" i="1" a="1"/>
  <c r="AK1121" i="1" a="1"/>
  <c r="AK1415" i="1" a="1"/>
  <c r="AK2137" i="1" a="1"/>
  <c r="AK1916" i="1" a="1"/>
  <c r="AK285" i="1" a="1"/>
  <c r="AK848" i="1" a="1"/>
  <c r="AK2979" i="1" a="1"/>
  <c r="AK1495" i="1" a="1"/>
  <c r="AK67" i="1" a="1"/>
  <c r="AK385" i="1" a="1"/>
  <c r="AK3886" i="1" a="1"/>
  <c r="AK168" i="1" a="1"/>
  <c r="AK65" i="1" a="1"/>
  <c r="AK2468" i="1" a="1"/>
  <c r="AK2712" i="1" a="1"/>
  <c r="AK1833" i="1" a="1"/>
  <c r="AK691" i="1" a="1"/>
  <c r="AK3854" i="1" a="1"/>
  <c r="AK2064" i="1" a="1"/>
  <c r="AK1505" i="1" a="1"/>
  <c r="AK1206" i="1" a="1"/>
  <c r="AB2986" i="1" a="1"/>
  <c r="AS2986" i="1" s="1"/>
  <c r="AT2986" i="1" s="1" a="1"/>
  <c r="AK1614" i="1" a="1"/>
  <c r="AK645" i="1" a="1"/>
  <c r="AK2569" i="1" a="1"/>
  <c r="AK2960" i="1" a="1"/>
  <c r="AK272" i="1" a="1"/>
  <c r="AK2622" i="1" a="1"/>
  <c r="AB2304" i="1" a="1"/>
  <c r="AS2304" i="1" s="1"/>
  <c r="AT2304" i="1" s="1" a="1"/>
  <c r="AK3598" i="1" a="1"/>
  <c r="AN2960" i="1" s="1"/>
  <c r="AD2986" i="1" s="1"/>
  <c r="AE2986" i="1" s="1"/>
  <c r="C4339" i="1"/>
  <c r="C4338" i="1"/>
  <c r="L4336" i="1"/>
  <c r="T4336" i="1"/>
  <c r="V80" i="1"/>
  <c r="W80" i="1" s="1"/>
  <c r="V81" i="1"/>
  <c r="W81" i="1" s="1"/>
  <c r="V2276" i="1"/>
  <c r="W2276" i="1" s="1"/>
  <c r="Q2276" i="1"/>
  <c r="P2276" i="1"/>
  <c r="N2276" i="1"/>
  <c r="M2276" i="1"/>
  <c r="V2112" i="1"/>
  <c r="W2112" i="1" s="1"/>
  <c r="Q2112" i="1"/>
  <c r="P2112" i="1"/>
  <c r="N2112" i="1"/>
  <c r="M2112" i="1"/>
  <c r="V1959" i="1"/>
  <c r="W1959" i="1" s="1"/>
  <c r="N1959" i="1"/>
  <c r="M1959" i="1"/>
  <c r="Q1959" i="1"/>
  <c r="P1959" i="1"/>
  <c r="V2151" i="1"/>
  <c r="W2151" i="1" s="1"/>
  <c r="Q4332" i="1"/>
  <c r="P4332" i="1"/>
  <c r="Q4331" i="1"/>
  <c r="P4331" i="1"/>
  <c r="Q4327" i="1"/>
  <c r="P4327" i="1"/>
  <c r="Q4326" i="1"/>
  <c r="P4326" i="1"/>
  <c r="Q4325" i="1"/>
  <c r="P4325" i="1"/>
  <c r="Q4324" i="1"/>
  <c r="P4324" i="1"/>
  <c r="Q4323" i="1"/>
  <c r="P4323" i="1"/>
  <c r="Q4322" i="1"/>
  <c r="P4322" i="1"/>
  <c r="Q4321" i="1"/>
  <c r="P4321" i="1"/>
  <c r="Q4320" i="1"/>
  <c r="P4320" i="1"/>
  <c r="Q4319" i="1"/>
  <c r="P4319" i="1"/>
  <c r="Q4318" i="1"/>
  <c r="P4318" i="1"/>
  <c r="Q4317" i="1"/>
  <c r="P4317" i="1"/>
  <c r="Q4316" i="1"/>
  <c r="P4316" i="1"/>
  <c r="Q4314" i="1"/>
  <c r="P4314" i="1"/>
  <c r="Q4313" i="1"/>
  <c r="P4313" i="1"/>
  <c r="Q4312" i="1"/>
  <c r="P4312" i="1"/>
  <c r="Q4311" i="1"/>
  <c r="P4311" i="1"/>
  <c r="Q4310" i="1"/>
  <c r="P4310" i="1"/>
  <c r="Q4309" i="1"/>
  <c r="P4309" i="1"/>
  <c r="Q4308" i="1"/>
  <c r="P4308" i="1"/>
  <c r="Q4306" i="1"/>
  <c r="P4306" i="1"/>
  <c r="Q4305" i="1"/>
  <c r="P4305" i="1"/>
  <c r="Q4304" i="1"/>
  <c r="P4304" i="1"/>
  <c r="Q4303" i="1"/>
  <c r="P4303" i="1"/>
  <c r="Q4302" i="1"/>
  <c r="P4302" i="1"/>
  <c r="Q4301" i="1"/>
  <c r="P4301" i="1"/>
  <c r="Q4300" i="1"/>
  <c r="P4300" i="1"/>
  <c r="Q4299" i="1"/>
  <c r="P4299" i="1"/>
  <c r="Q4298" i="1"/>
  <c r="P4298" i="1"/>
  <c r="Q4296" i="1"/>
  <c r="P4296" i="1"/>
  <c r="Q4295" i="1"/>
  <c r="P4295" i="1"/>
  <c r="Q4294" i="1"/>
  <c r="P4294" i="1"/>
  <c r="Q4289" i="1"/>
  <c r="P4289" i="1"/>
  <c r="Q4288" i="1"/>
  <c r="P4288" i="1"/>
  <c r="Q4287" i="1"/>
  <c r="P4287" i="1"/>
  <c r="Q4282" i="1"/>
  <c r="P4282" i="1"/>
  <c r="Q4279" i="1"/>
  <c r="P4279" i="1"/>
  <c r="Q4278" i="1"/>
  <c r="P4278" i="1"/>
  <c r="Q4274" i="1"/>
  <c r="P4274" i="1"/>
  <c r="Q4273" i="1"/>
  <c r="P4273" i="1"/>
  <c r="Q4270" i="1"/>
  <c r="P4270" i="1"/>
  <c r="Q4268" i="1"/>
  <c r="P4268" i="1"/>
  <c r="Q4267" i="1"/>
  <c r="P4267" i="1"/>
  <c r="Q4266" i="1"/>
  <c r="P4266" i="1"/>
  <c r="Q4264" i="1"/>
  <c r="P4264" i="1"/>
  <c r="Q4263" i="1"/>
  <c r="P4263" i="1"/>
  <c r="Q4262" i="1"/>
  <c r="P4262" i="1"/>
  <c r="Q4259" i="1"/>
  <c r="P4259" i="1"/>
  <c r="Q4258" i="1"/>
  <c r="P4258" i="1"/>
  <c r="Q4256" i="1"/>
  <c r="P4256" i="1"/>
  <c r="Q4255" i="1"/>
  <c r="P4255" i="1"/>
  <c r="Q4254" i="1"/>
  <c r="P4254" i="1"/>
  <c r="Q4253" i="1"/>
  <c r="P4253" i="1"/>
  <c r="Q4252" i="1"/>
  <c r="P4252" i="1"/>
  <c r="Q4249" i="1"/>
  <c r="P4249" i="1"/>
  <c r="Q4248" i="1"/>
  <c r="P4248" i="1"/>
  <c r="Q4247" i="1"/>
  <c r="P4247" i="1"/>
  <c r="Q4246" i="1"/>
  <c r="P4246" i="1"/>
  <c r="Q4245" i="1"/>
  <c r="P4245" i="1"/>
  <c r="Q4243" i="1"/>
  <c r="P4243" i="1"/>
  <c r="Q4242" i="1"/>
  <c r="P4242" i="1"/>
  <c r="Q4241" i="1"/>
  <c r="P4241" i="1"/>
  <c r="Q4240" i="1"/>
  <c r="P4240" i="1"/>
  <c r="Q4239" i="1"/>
  <c r="P4239" i="1"/>
  <c r="Q4237" i="1"/>
  <c r="P4237" i="1"/>
  <c r="Q4236" i="1"/>
  <c r="P4236" i="1"/>
  <c r="Q4235" i="1"/>
  <c r="P4235" i="1"/>
  <c r="Q4233" i="1"/>
  <c r="P4233" i="1"/>
  <c r="Q4232" i="1"/>
  <c r="P4232" i="1"/>
  <c r="Q4230" i="1"/>
  <c r="P4230" i="1"/>
  <c r="Q4229" i="1"/>
  <c r="P4229" i="1"/>
  <c r="Q4227" i="1"/>
  <c r="P4227" i="1"/>
  <c r="Q4226" i="1"/>
  <c r="P4226" i="1"/>
  <c r="Q4225" i="1"/>
  <c r="P4225" i="1"/>
  <c r="Q4222" i="1"/>
  <c r="P4222" i="1"/>
  <c r="Q4221" i="1"/>
  <c r="P4221" i="1"/>
  <c r="Q4219" i="1"/>
  <c r="P4219" i="1"/>
  <c r="Q4217" i="1"/>
  <c r="P4217" i="1"/>
  <c r="Q4216" i="1"/>
  <c r="P4216" i="1"/>
  <c r="Q4214" i="1"/>
  <c r="P4214" i="1"/>
  <c r="Q4213" i="1"/>
  <c r="P4213" i="1"/>
  <c r="Q4211" i="1"/>
  <c r="P4211" i="1"/>
  <c r="Q4210" i="1"/>
  <c r="P4210" i="1"/>
  <c r="Q4209" i="1"/>
  <c r="P4209" i="1"/>
  <c r="Q4207" i="1"/>
  <c r="P4207" i="1"/>
  <c r="Q4206" i="1"/>
  <c r="P4206" i="1"/>
  <c r="Q4204" i="1"/>
  <c r="P4204" i="1"/>
  <c r="Q4203" i="1"/>
  <c r="P4203" i="1"/>
  <c r="Q4202" i="1"/>
  <c r="P4202" i="1"/>
  <c r="Q4199" i="1"/>
  <c r="P4199" i="1"/>
  <c r="Q4197" i="1"/>
  <c r="P4197" i="1"/>
  <c r="Q4195" i="1"/>
  <c r="P4195" i="1"/>
  <c r="Q4192" i="1"/>
  <c r="P4192" i="1"/>
  <c r="Q4191" i="1"/>
  <c r="P4191" i="1"/>
  <c r="Q4188" i="1"/>
  <c r="P4188" i="1"/>
  <c r="Q4186" i="1"/>
  <c r="P4186" i="1"/>
  <c r="Q4183" i="1"/>
  <c r="P4183" i="1"/>
  <c r="Q4182" i="1"/>
  <c r="P4182" i="1"/>
  <c r="Q4181" i="1"/>
  <c r="P4181" i="1"/>
  <c r="Q4180" i="1"/>
  <c r="P4180" i="1"/>
  <c r="Q4177" i="1"/>
  <c r="P4177" i="1"/>
  <c r="Q4176" i="1"/>
  <c r="P4176" i="1"/>
  <c r="Q4174" i="1"/>
  <c r="P4174" i="1"/>
  <c r="Q4173" i="1"/>
  <c r="P4173" i="1"/>
  <c r="Q4172" i="1"/>
  <c r="P4172" i="1"/>
  <c r="Q4170" i="1"/>
  <c r="P4170" i="1"/>
  <c r="Q4169" i="1"/>
  <c r="P4169" i="1"/>
  <c r="Q4168" i="1"/>
  <c r="P4168" i="1"/>
  <c r="Q4167" i="1"/>
  <c r="P4167" i="1"/>
  <c r="Q4165" i="1"/>
  <c r="P4165" i="1"/>
  <c r="Q4164" i="1"/>
  <c r="P4164" i="1"/>
  <c r="Q4162" i="1"/>
  <c r="P4162" i="1"/>
  <c r="Q4161" i="1"/>
  <c r="P4161" i="1"/>
  <c r="Q4160" i="1"/>
  <c r="P4160" i="1"/>
  <c r="Q4159" i="1"/>
  <c r="P4159" i="1"/>
  <c r="Q4158" i="1"/>
  <c r="P4158" i="1"/>
  <c r="Q4157" i="1"/>
  <c r="P4157" i="1"/>
  <c r="Q4156" i="1"/>
  <c r="P4156" i="1"/>
  <c r="Q4155" i="1"/>
  <c r="P4155" i="1"/>
  <c r="Q4154" i="1"/>
  <c r="P4154" i="1"/>
  <c r="Q4153" i="1"/>
  <c r="P4153" i="1"/>
  <c r="Q4152" i="1"/>
  <c r="P4152" i="1"/>
  <c r="Q4151" i="1"/>
  <c r="P4151" i="1"/>
  <c r="Q4150" i="1"/>
  <c r="P4150" i="1"/>
  <c r="Q4147" i="1"/>
  <c r="P4147" i="1"/>
  <c r="Q4142" i="1"/>
  <c r="P4142" i="1"/>
  <c r="Q4141" i="1"/>
  <c r="P4141" i="1"/>
  <c r="Q4139" i="1"/>
  <c r="P4139" i="1"/>
  <c r="Q4138" i="1"/>
  <c r="P4138" i="1"/>
  <c r="Q4137" i="1"/>
  <c r="P4137" i="1"/>
  <c r="Q4134" i="1"/>
  <c r="P4134" i="1"/>
  <c r="Q4130" i="1"/>
  <c r="P4130" i="1"/>
  <c r="Q4127" i="1"/>
  <c r="P4127" i="1"/>
  <c r="Q4124" i="1"/>
  <c r="P4124" i="1"/>
  <c r="Q4123" i="1"/>
  <c r="P4123" i="1"/>
  <c r="Q4121" i="1"/>
  <c r="P4121" i="1"/>
  <c r="Q4118" i="1"/>
  <c r="P4118" i="1"/>
  <c r="Q4116" i="1"/>
  <c r="P4116" i="1"/>
  <c r="Q4115" i="1"/>
  <c r="P4115" i="1"/>
  <c r="Q4112" i="1"/>
  <c r="P4112" i="1"/>
  <c r="Q4110" i="1"/>
  <c r="P4110" i="1"/>
  <c r="Q4108" i="1"/>
  <c r="P4108" i="1"/>
  <c r="Q4105" i="1"/>
  <c r="P4105" i="1"/>
  <c r="Q4104" i="1"/>
  <c r="P4104" i="1"/>
  <c r="Q4103" i="1"/>
  <c r="P4103" i="1"/>
  <c r="Q4098" i="1"/>
  <c r="P4098" i="1"/>
  <c r="Q4097" i="1"/>
  <c r="P4097" i="1"/>
  <c r="Q4096" i="1"/>
  <c r="P4096" i="1"/>
  <c r="Q4095" i="1"/>
  <c r="P4095" i="1"/>
  <c r="Q4094" i="1"/>
  <c r="P4094" i="1"/>
  <c r="Q4093" i="1"/>
  <c r="P4093" i="1"/>
  <c r="Q4092" i="1"/>
  <c r="P4092" i="1"/>
  <c r="Q4091" i="1"/>
  <c r="P4091" i="1"/>
  <c r="Q4089" i="1"/>
  <c r="P4089" i="1"/>
  <c r="Q4087" i="1"/>
  <c r="P4087" i="1"/>
  <c r="Q4086" i="1"/>
  <c r="P4086" i="1"/>
  <c r="Q4084" i="1"/>
  <c r="P4084" i="1"/>
  <c r="Q4082" i="1"/>
  <c r="P4082" i="1"/>
  <c r="Q4081" i="1"/>
  <c r="P4081" i="1"/>
  <c r="Q4080" i="1"/>
  <c r="P4080" i="1"/>
  <c r="Q4079" i="1"/>
  <c r="P4079" i="1"/>
  <c r="Q4077" i="1"/>
  <c r="P4077" i="1"/>
  <c r="Q4076" i="1"/>
  <c r="P4076" i="1"/>
  <c r="Q4075" i="1"/>
  <c r="P4075" i="1"/>
  <c r="Q4074" i="1"/>
  <c r="P4074" i="1"/>
  <c r="Q4073" i="1"/>
  <c r="P4073" i="1"/>
  <c r="Q4072" i="1"/>
  <c r="P4072" i="1"/>
  <c r="Q4071" i="1"/>
  <c r="P4071" i="1"/>
  <c r="Q4070" i="1"/>
  <c r="P4070" i="1"/>
  <c r="Q4069" i="1"/>
  <c r="P4069" i="1"/>
  <c r="Q4068" i="1"/>
  <c r="P4068" i="1"/>
  <c r="Q4067" i="1"/>
  <c r="P4067" i="1"/>
  <c r="Q4066" i="1"/>
  <c r="P4066" i="1"/>
  <c r="Q4064" i="1"/>
  <c r="P4064" i="1"/>
  <c r="Q4063" i="1"/>
  <c r="P4063" i="1"/>
  <c r="Q4062" i="1"/>
  <c r="P4062" i="1"/>
  <c r="Q4061" i="1"/>
  <c r="P4061" i="1"/>
  <c r="Q4060" i="1"/>
  <c r="P4060" i="1"/>
  <c r="Q4059" i="1"/>
  <c r="P4059" i="1"/>
  <c r="Q4058" i="1"/>
  <c r="P4058" i="1"/>
  <c r="Q4057" i="1"/>
  <c r="P4057" i="1"/>
  <c r="Q4056" i="1"/>
  <c r="P4056" i="1"/>
  <c r="Q4055" i="1"/>
  <c r="P4055" i="1"/>
  <c r="Q4051" i="1"/>
  <c r="P4051" i="1"/>
  <c r="Q4050" i="1"/>
  <c r="P4050" i="1"/>
  <c r="Q4049" i="1"/>
  <c r="P4049" i="1"/>
  <c r="Q4047" i="1"/>
  <c r="P4047" i="1"/>
  <c r="Q4046" i="1"/>
  <c r="P4046" i="1"/>
  <c r="Q4045" i="1"/>
  <c r="P4045" i="1"/>
  <c r="Q4043" i="1"/>
  <c r="P4043" i="1"/>
  <c r="Q4042" i="1"/>
  <c r="P4042" i="1"/>
  <c r="Q4041" i="1"/>
  <c r="P4041" i="1"/>
  <c r="Q4037" i="1"/>
  <c r="P4037" i="1"/>
  <c r="Q4035" i="1"/>
  <c r="P4035" i="1"/>
  <c r="Q4033" i="1"/>
  <c r="P4033" i="1"/>
  <c r="Q4030" i="1"/>
  <c r="P4030" i="1"/>
  <c r="Q4029" i="1"/>
  <c r="P4029" i="1"/>
  <c r="Q4027" i="1"/>
  <c r="P4027" i="1"/>
  <c r="Q4025" i="1"/>
  <c r="P4025" i="1"/>
  <c r="Q4023" i="1"/>
  <c r="P4023" i="1"/>
  <c r="Q4022" i="1"/>
  <c r="P4022" i="1"/>
  <c r="Q4021" i="1"/>
  <c r="P4021" i="1"/>
  <c r="Q4020" i="1"/>
  <c r="P4020" i="1"/>
  <c r="Q4015" i="1"/>
  <c r="P4015" i="1"/>
  <c r="Q4012" i="1"/>
  <c r="P4012" i="1"/>
  <c r="Q4009" i="1"/>
  <c r="P4009" i="1"/>
  <c r="Q4008" i="1"/>
  <c r="P4008" i="1"/>
  <c r="Q4007" i="1"/>
  <c r="P4007" i="1"/>
  <c r="P4006" i="1"/>
  <c r="Q4003" i="1"/>
  <c r="P4003" i="1"/>
  <c r="Q4002" i="1"/>
  <c r="P4002" i="1"/>
  <c r="Q4001" i="1"/>
  <c r="P4001" i="1"/>
  <c r="Q4000" i="1"/>
  <c r="P4000" i="1"/>
  <c r="Q3999" i="1"/>
  <c r="P3999" i="1"/>
  <c r="Q3998" i="1"/>
  <c r="P3998" i="1"/>
  <c r="Q3996" i="1"/>
  <c r="P3996" i="1"/>
  <c r="Q3995" i="1"/>
  <c r="P3995" i="1"/>
  <c r="Q3994" i="1"/>
  <c r="P3994" i="1"/>
  <c r="Q3993" i="1"/>
  <c r="P3993" i="1"/>
  <c r="Q3990" i="1"/>
  <c r="P3990" i="1"/>
  <c r="Q3988" i="1"/>
  <c r="P3988" i="1"/>
  <c r="Q3987" i="1"/>
  <c r="P3987" i="1"/>
  <c r="Q3986" i="1"/>
  <c r="P3986" i="1"/>
  <c r="Q3985" i="1"/>
  <c r="P3985" i="1"/>
  <c r="Q3984" i="1"/>
  <c r="P3984" i="1"/>
  <c r="Q3983" i="1"/>
  <c r="P3983" i="1"/>
  <c r="Q3981" i="1"/>
  <c r="P3981" i="1"/>
  <c r="Q3980" i="1"/>
  <c r="P3980" i="1"/>
  <c r="Q3979" i="1"/>
  <c r="P3979" i="1"/>
  <c r="Q3978" i="1"/>
  <c r="P3978" i="1"/>
  <c r="Q3977" i="1"/>
  <c r="P3977" i="1"/>
  <c r="Q3975" i="1"/>
  <c r="P3975" i="1"/>
  <c r="Q3972" i="1"/>
  <c r="P3972" i="1"/>
  <c r="Q3971" i="1"/>
  <c r="P3971" i="1"/>
  <c r="Q3970" i="1"/>
  <c r="P3970" i="1"/>
  <c r="Q3969" i="1"/>
  <c r="P3969" i="1"/>
  <c r="Q3968" i="1"/>
  <c r="P3968" i="1"/>
  <c r="Q3967" i="1"/>
  <c r="P3967" i="1"/>
  <c r="Q3966" i="1"/>
  <c r="P3966" i="1"/>
  <c r="Q3965" i="1"/>
  <c r="P3965" i="1"/>
  <c r="Q3963" i="1"/>
  <c r="P3963" i="1"/>
  <c r="Q3962" i="1"/>
  <c r="P3962" i="1"/>
  <c r="Q3961" i="1"/>
  <c r="P3961" i="1"/>
  <c r="Q3960" i="1"/>
  <c r="P3960" i="1"/>
  <c r="Q3959" i="1"/>
  <c r="P3959" i="1"/>
  <c r="Q3958" i="1"/>
  <c r="P3958" i="1"/>
  <c r="Q3956" i="1"/>
  <c r="P3956" i="1"/>
  <c r="Q3955" i="1"/>
  <c r="P3955" i="1"/>
  <c r="Q3953" i="1"/>
  <c r="P3953" i="1"/>
  <c r="Q3952" i="1"/>
  <c r="P3952" i="1"/>
  <c r="Q3951" i="1"/>
  <c r="P3951" i="1"/>
  <c r="Q3949" i="1"/>
  <c r="P3949" i="1"/>
  <c r="Q3948" i="1"/>
  <c r="P3948" i="1"/>
  <c r="Q3946" i="1"/>
  <c r="P3946" i="1"/>
  <c r="Q3944" i="1"/>
  <c r="P3944" i="1"/>
  <c r="Q3943" i="1"/>
  <c r="P3943" i="1"/>
  <c r="Q3942" i="1"/>
  <c r="P3942" i="1"/>
  <c r="Q3940" i="1"/>
  <c r="P3940" i="1"/>
  <c r="Q3939" i="1"/>
  <c r="P3939" i="1"/>
  <c r="Q3938" i="1"/>
  <c r="P3938" i="1"/>
  <c r="Q3937" i="1"/>
  <c r="P3937" i="1"/>
  <c r="Q3935" i="1"/>
  <c r="P3935" i="1"/>
  <c r="Q3934" i="1"/>
  <c r="P3934" i="1"/>
  <c r="Q3933" i="1"/>
  <c r="P3933" i="1"/>
  <c r="Q3932" i="1"/>
  <c r="P3932" i="1"/>
  <c r="Q3929" i="1"/>
  <c r="P3929" i="1"/>
  <c r="Q3928" i="1"/>
  <c r="P3928" i="1"/>
  <c r="Q3926" i="1"/>
  <c r="P3926" i="1"/>
  <c r="Q3925" i="1"/>
  <c r="P3925" i="1"/>
  <c r="Q3924" i="1"/>
  <c r="P3924" i="1"/>
  <c r="Q3923" i="1"/>
  <c r="P3923" i="1"/>
  <c r="Q3922" i="1"/>
  <c r="P3922" i="1"/>
  <c r="Q3921" i="1"/>
  <c r="P3921" i="1"/>
  <c r="Q3918" i="1"/>
  <c r="P3918" i="1"/>
  <c r="Q3917" i="1"/>
  <c r="P3917" i="1"/>
  <c r="Q3916" i="1"/>
  <c r="P3916" i="1"/>
  <c r="Q3915" i="1"/>
  <c r="P3915" i="1"/>
  <c r="Q3914" i="1"/>
  <c r="P3914" i="1"/>
  <c r="Q3912" i="1"/>
  <c r="P3912" i="1"/>
  <c r="Q3910" i="1"/>
  <c r="P3910" i="1"/>
  <c r="Q3905" i="1"/>
  <c r="P3905" i="1"/>
  <c r="Q3904" i="1"/>
  <c r="P3904" i="1"/>
  <c r="Q3903" i="1"/>
  <c r="P3903" i="1"/>
  <c r="Q3899" i="1"/>
  <c r="P3899" i="1"/>
  <c r="Q3898" i="1"/>
  <c r="P3898" i="1"/>
  <c r="Q3896" i="1"/>
  <c r="P3896" i="1"/>
  <c r="Q3895" i="1"/>
  <c r="P3895" i="1"/>
  <c r="Q3894" i="1"/>
  <c r="P3894" i="1"/>
  <c r="Q3893" i="1"/>
  <c r="P3893" i="1"/>
  <c r="Q3892" i="1"/>
  <c r="P3892" i="1"/>
  <c r="Q3891" i="1"/>
  <c r="P3891" i="1"/>
  <c r="Q3890" i="1"/>
  <c r="P3890" i="1"/>
  <c r="Q3889" i="1"/>
  <c r="P3889" i="1"/>
  <c r="Q3888" i="1"/>
  <c r="P3888" i="1"/>
  <c r="Q3887" i="1"/>
  <c r="P3887" i="1"/>
  <c r="Q3886" i="1"/>
  <c r="P3886" i="1"/>
  <c r="Q3885" i="1"/>
  <c r="P3885" i="1"/>
  <c r="Q3882" i="1"/>
  <c r="P3882" i="1"/>
  <c r="Q3881" i="1"/>
  <c r="P3881" i="1"/>
  <c r="Q3879" i="1"/>
  <c r="P3879" i="1"/>
  <c r="Q3878" i="1"/>
  <c r="P3878" i="1"/>
  <c r="Q3877" i="1"/>
  <c r="P3877" i="1"/>
  <c r="Q3876" i="1"/>
  <c r="P3876" i="1"/>
  <c r="Q3875" i="1"/>
  <c r="P3875" i="1"/>
  <c r="Q3870" i="1"/>
  <c r="P3870" i="1"/>
  <c r="Q3869" i="1"/>
  <c r="P3869" i="1"/>
  <c r="Q3866" i="1"/>
  <c r="P3866" i="1"/>
  <c r="Q3865" i="1"/>
  <c r="P3865" i="1"/>
  <c r="Q3864" i="1"/>
  <c r="P3864" i="1"/>
  <c r="Q3863" i="1"/>
  <c r="P3863" i="1"/>
  <c r="Q3861" i="1"/>
  <c r="P3861" i="1"/>
  <c r="Q3859" i="1"/>
  <c r="P3859" i="1"/>
  <c r="Q3856" i="1"/>
  <c r="P3856" i="1"/>
  <c r="Q3854" i="1"/>
  <c r="P3854" i="1"/>
  <c r="Q3853" i="1"/>
  <c r="P3853" i="1"/>
  <c r="Q3852" i="1"/>
  <c r="P3852" i="1"/>
  <c r="Q3849" i="1"/>
  <c r="P3849" i="1"/>
  <c r="Q3848" i="1"/>
  <c r="P3848" i="1"/>
  <c r="Q3847" i="1"/>
  <c r="P3847" i="1"/>
  <c r="Q3846" i="1"/>
  <c r="P3846" i="1"/>
  <c r="Q3843" i="1"/>
  <c r="P3843" i="1"/>
  <c r="Q3838" i="1"/>
  <c r="P3838" i="1"/>
  <c r="Q3837" i="1"/>
  <c r="P3837" i="1"/>
  <c r="Q3836" i="1"/>
  <c r="P3836" i="1"/>
  <c r="Q3833" i="1"/>
  <c r="P3833" i="1"/>
  <c r="Q3832" i="1"/>
  <c r="P3832" i="1"/>
  <c r="Q3831" i="1"/>
  <c r="P3831" i="1"/>
  <c r="Q3830" i="1"/>
  <c r="P3830" i="1"/>
  <c r="Q3829" i="1"/>
  <c r="P3829" i="1"/>
  <c r="Q3827" i="1"/>
  <c r="P3827" i="1"/>
  <c r="Q3826" i="1"/>
  <c r="P3826" i="1"/>
  <c r="Q3825" i="1"/>
  <c r="P3825" i="1"/>
  <c r="Q3824" i="1"/>
  <c r="P3824" i="1"/>
  <c r="Q3822" i="1"/>
  <c r="P3822" i="1"/>
  <c r="Q3821" i="1"/>
  <c r="P3821" i="1"/>
  <c r="Q3819" i="1"/>
  <c r="P3819" i="1"/>
  <c r="Q3818" i="1"/>
  <c r="P3818" i="1"/>
  <c r="Q3817" i="1"/>
  <c r="P3817" i="1"/>
  <c r="Q3816" i="1"/>
  <c r="P3816" i="1"/>
  <c r="Q3814" i="1"/>
  <c r="P3814" i="1"/>
  <c r="Q3813" i="1"/>
  <c r="P3813" i="1"/>
  <c r="Q3812" i="1"/>
  <c r="P3812" i="1"/>
  <c r="Q3809" i="1"/>
  <c r="P3809" i="1"/>
  <c r="Q3807" i="1"/>
  <c r="P3807" i="1"/>
  <c r="Q3806" i="1"/>
  <c r="P3806" i="1"/>
  <c r="Q3804" i="1"/>
  <c r="P3804" i="1"/>
  <c r="Q3803" i="1"/>
  <c r="P3803" i="1"/>
  <c r="Q3801" i="1"/>
  <c r="P3801" i="1"/>
  <c r="Q3800" i="1"/>
  <c r="P3800" i="1"/>
  <c r="Q3799" i="1"/>
  <c r="P3799" i="1"/>
  <c r="Q3798" i="1"/>
  <c r="P3798" i="1"/>
  <c r="Q3796" i="1"/>
  <c r="P3796" i="1"/>
  <c r="Q3795" i="1"/>
  <c r="P3795" i="1"/>
  <c r="Q3794" i="1"/>
  <c r="P3794" i="1"/>
  <c r="Q3793" i="1"/>
  <c r="P3793" i="1"/>
  <c r="Q3792" i="1"/>
  <c r="P3792" i="1"/>
  <c r="Q3791" i="1"/>
  <c r="P3791" i="1"/>
  <c r="Q3789" i="1"/>
  <c r="P3789" i="1"/>
  <c r="Q3788" i="1"/>
  <c r="P3788" i="1"/>
  <c r="Q3785" i="1"/>
  <c r="P3785" i="1"/>
  <c r="Q3784" i="1"/>
  <c r="P3784" i="1"/>
  <c r="Q3783" i="1"/>
  <c r="P3783" i="1"/>
  <c r="Q3782" i="1"/>
  <c r="P3782" i="1"/>
  <c r="Q3781" i="1"/>
  <c r="P3781" i="1"/>
  <c r="Q3780" i="1"/>
  <c r="P3780" i="1"/>
  <c r="Q3779" i="1"/>
  <c r="P3779" i="1"/>
  <c r="Q3778" i="1"/>
  <c r="P3778" i="1"/>
  <c r="Q3775" i="1"/>
  <c r="P3775" i="1"/>
  <c r="Q3772" i="1"/>
  <c r="P3772" i="1"/>
  <c r="Q3771" i="1"/>
  <c r="P3771" i="1"/>
  <c r="Q3769" i="1"/>
  <c r="P3769" i="1"/>
  <c r="Q3767" i="1"/>
  <c r="P3767" i="1"/>
  <c r="Q3766" i="1"/>
  <c r="P3766" i="1"/>
  <c r="Q3764" i="1"/>
  <c r="P3764" i="1"/>
  <c r="Q3763" i="1"/>
  <c r="P3763" i="1"/>
  <c r="Q3762" i="1"/>
  <c r="P3762" i="1"/>
  <c r="Q3757" i="1"/>
  <c r="P3757" i="1"/>
  <c r="Q3755" i="1"/>
  <c r="P3755" i="1"/>
  <c r="Q3754" i="1"/>
  <c r="P3754" i="1"/>
  <c r="Q3753" i="1"/>
  <c r="P3753" i="1"/>
  <c r="Q3751" i="1"/>
  <c r="P3751" i="1"/>
  <c r="Q3749" i="1"/>
  <c r="P3749" i="1"/>
  <c r="Q3744" i="1"/>
  <c r="P3744" i="1"/>
  <c r="Q3743" i="1"/>
  <c r="P3743" i="1"/>
  <c r="Q3742" i="1"/>
  <c r="P3742" i="1"/>
  <c r="Q3741" i="1"/>
  <c r="P3741" i="1"/>
  <c r="Q3738" i="1"/>
  <c r="P3738" i="1"/>
  <c r="Q3736" i="1"/>
  <c r="P3736" i="1"/>
  <c r="Q3735" i="1"/>
  <c r="P3735" i="1"/>
  <c r="Q3734" i="1"/>
  <c r="P3734" i="1"/>
  <c r="Q3733" i="1"/>
  <c r="P3733" i="1"/>
  <c r="Q3732" i="1"/>
  <c r="P3732" i="1"/>
  <c r="Q3731" i="1"/>
  <c r="P3731" i="1"/>
  <c r="Q3729" i="1"/>
  <c r="P3729" i="1"/>
  <c r="Q3727" i="1"/>
  <c r="P3727" i="1"/>
  <c r="Q3725" i="1"/>
  <c r="P3725" i="1"/>
  <c r="Q3724" i="1"/>
  <c r="P3724" i="1"/>
  <c r="Q3722" i="1"/>
  <c r="P3722" i="1"/>
  <c r="Q3721" i="1"/>
  <c r="P3721" i="1"/>
  <c r="Q3720" i="1"/>
  <c r="P3720" i="1"/>
  <c r="Q3719" i="1"/>
  <c r="P3719" i="1"/>
  <c r="Q3717" i="1"/>
  <c r="P3717" i="1"/>
  <c r="Q3716" i="1"/>
  <c r="P3716" i="1"/>
  <c r="Q3714" i="1"/>
  <c r="P3714" i="1"/>
  <c r="Q3713" i="1"/>
  <c r="P3713" i="1"/>
  <c r="Q3711" i="1"/>
  <c r="P3711" i="1"/>
  <c r="Q3710" i="1"/>
  <c r="P3710" i="1"/>
  <c r="Q3709" i="1"/>
  <c r="P3709" i="1"/>
  <c r="Q3706" i="1"/>
  <c r="P3706" i="1"/>
  <c r="Q3705" i="1"/>
  <c r="P3705" i="1"/>
  <c r="Q3704" i="1"/>
  <c r="P3704" i="1"/>
  <c r="Q3701" i="1"/>
  <c r="P3701" i="1"/>
  <c r="Q3700" i="1"/>
  <c r="P3700" i="1"/>
  <c r="Q3697" i="1"/>
  <c r="P3697" i="1"/>
  <c r="Q3696" i="1"/>
  <c r="P3696" i="1"/>
  <c r="Q3695" i="1"/>
  <c r="P3695" i="1"/>
  <c r="Q3694" i="1"/>
  <c r="P3694" i="1"/>
  <c r="Q3693" i="1"/>
  <c r="P3693" i="1"/>
  <c r="Q3692" i="1"/>
  <c r="P3692" i="1"/>
  <c r="Q3691" i="1"/>
  <c r="P3691" i="1"/>
  <c r="Q3689" i="1"/>
  <c r="P3689" i="1"/>
  <c r="Q3686" i="1"/>
  <c r="P3686" i="1"/>
  <c r="Q3685" i="1"/>
  <c r="P3685" i="1"/>
  <c r="Q3683" i="1"/>
  <c r="P3683" i="1"/>
  <c r="Q3682" i="1"/>
  <c r="P3682" i="1"/>
  <c r="Q3681" i="1"/>
  <c r="P3681" i="1"/>
  <c r="Q3680" i="1"/>
  <c r="P3680" i="1"/>
  <c r="Q3678" i="1"/>
  <c r="P3678" i="1"/>
  <c r="Q3675" i="1"/>
  <c r="P3675" i="1"/>
  <c r="Q3673" i="1"/>
  <c r="P3673" i="1"/>
  <c r="Q3672" i="1"/>
  <c r="P3672" i="1"/>
  <c r="Q3671" i="1"/>
  <c r="P3671" i="1"/>
  <c r="Q3670" i="1"/>
  <c r="P3670" i="1"/>
  <c r="Q3668" i="1"/>
  <c r="P3668" i="1"/>
  <c r="Q3667" i="1"/>
  <c r="P3667" i="1"/>
  <c r="Q3665" i="1"/>
  <c r="P3665" i="1"/>
  <c r="Q3664" i="1"/>
  <c r="P3664" i="1"/>
  <c r="Q3663" i="1"/>
  <c r="P3663" i="1"/>
  <c r="Q3662" i="1"/>
  <c r="P3662" i="1"/>
  <c r="Q3661" i="1"/>
  <c r="P3661" i="1"/>
  <c r="Q3660" i="1"/>
  <c r="P3660" i="1"/>
  <c r="Q3659" i="1"/>
  <c r="P3659" i="1"/>
  <c r="Q3658" i="1"/>
  <c r="P3658" i="1"/>
  <c r="Q3657" i="1"/>
  <c r="P3657" i="1"/>
  <c r="Q3654" i="1"/>
  <c r="P3654" i="1"/>
  <c r="Q3653" i="1"/>
  <c r="P3653" i="1"/>
  <c r="Q3651" i="1"/>
  <c r="P3651" i="1"/>
  <c r="Q3649" i="1"/>
  <c r="P3649" i="1"/>
  <c r="Q3648" i="1"/>
  <c r="P3648" i="1"/>
  <c r="Q3643" i="1"/>
  <c r="P3643" i="1"/>
  <c r="Q3642" i="1"/>
  <c r="P3642" i="1"/>
  <c r="Q3641" i="1"/>
  <c r="P3641" i="1"/>
  <c r="Q3639" i="1"/>
  <c r="P3639" i="1"/>
  <c r="Q3638" i="1"/>
  <c r="P3638" i="1"/>
  <c r="Q3636" i="1"/>
  <c r="P3636" i="1"/>
  <c r="Q3635" i="1"/>
  <c r="P3635" i="1"/>
  <c r="Q3634" i="1"/>
  <c r="P3634" i="1"/>
  <c r="Q3633" i="1"/>
  <c r="P3633" i="1"/>
  <c r="Q3632" i="1"/>
  <c r="P3632" i="1"/>
  <c r="Q3630" i="1"/>
  <c r="P3630" i="1"/>
  <c r="Q3629" i="1"/>
  <c r="P3629" i="1"/>
  <c r="Q3628" i="1"/>
  <c r="P3628" i="1"/>
  <c r="Q3626" i="1"/>
  <c r="P3626" i="1"/>
  <c r="Q3625" i="1"/>
  <c r="P3625" i="1"/>
  <c r="Q3623" i="1"/>
  <c r="P3623" i="1"/>
  <c r="Q3622" i="1"/>
  <c r="P3622" i="1"/>
  <c r="Q3621" i="1"/>
  <c r="P3621" i="1"/>
  <c r="Q3619" i="1"/>
  <c r="P3619" i="1"/>
  <c r="Q3618" i="1"/>
  <c r="P3618" i="1"/>
  <c r="Q3617" i="1"/>
  <c r="P3617" i="1"/>
  <c r="Q3616" i="1"/>
  <c r="P3616" i="1"/>
  <c r="Q3615" i="1"/>
  <c r="P3615" i="1"/>
  <c r="Q3614" i="1"/>
  <c r="P3614" i="1"/>
  <c r="Q3613" i="1"/>
  <c r="P3613" i="1"/>
  <c r="Q3612" i="1"/>
  <c r="P3612" i="1"/>
  <c r="Q3611" i="1"/>
  <c r="P3611" i="1"/>
  <c r="Q3610" i="1"/>
  <c r="P3610" i="1"/>
  <c r="Q3609" i="1"/>
  <c r="P3609" i="1"/>
  <c r="Q3607" i="1"/>
  <c r="P3607" i="1"/>
  <c r="Q3606" i="1"/>
  <c r="P3606" i="1"/>
  <c r="Q3605" i="1"/>
  <c r="P3605" i="1"/>
  <c r="Q3604" i="1"/>
  <c r="P3604" i="1"/>
  <c r="Q3603" i="1"/>
  <c r="P3603" i="1"/>
  <c r="Q3601" i="1"/>
  <c r="P3601" i="1"/>
  <c r="Q3599" i="1"/>
  <c r="P3599" i="1"/>
  <c r="Q3595" i="1"/>
  <c r="P3595" i="1"/>
  <c r="Q3593" i="1"/>
  <c r="P3593" i="1"/>
  <c r="Q3592" i="1"/>
  <c r="P3592" i="1"/>
  <c r="Q3589" i="1"/>
  <c r="P3589" i="1"/>
  <c r="Q3588" i="1"/>
  <c r="P3588" i="1"/>
  <c r="Q3587" i="1"/>
  <c r="P3587" i="1"/>
  <c r="Q3586" i="1"/>
  <c r="P3586" i="1"/>
  <c r="Q3584" i="1"/>
  <c r="P3584" i="1"/>
  <c r="Q3581" i="1"/>
  <c r="P3581" i="1"/>
  <c r="Q3580" i="1"/>
  <c r="P3580" i="1"/>
  <c r="Q3578" i="1"/>
  <c r="P3578" i="1"/>
  <c r="Q3577" i="1"/>
  <c r="P3577" i="1"/>
  <c r="Q3576" i="1"/>
  <c r="P3576" i="1"/>
  <c r="Q3574" i="1"/>
  <c r="P3574" i="1"/>
  <c r="Q3572" i="1"/>
  <c r="P3572" i="1"/>
  <c r="Q3571" i="1"/>
  <c r="P3571" i="1"/>
  <c r="Q3569" i="1"/>
  <c r="P3569" i="1"/>
  <c r="Q3568" i="1"/>
  <c r="P3568" i="1"/>
  <c r="Q3567" i="1"/>
  <c r="P3567" i="1"/>
  <c r="Q3566" i="1"/>
  <c r="P3566" i="1"/>
  <c r="Q3564" i="1"/>
  <c r="P3564" i="1"/>
  <c r="Q3561" i="1"/>
  <c r="P3561" i="1"/>
  <c r="Q3560" i="1"/>
  <c r="P3560" i="1"/>
  <c r="Q3559" i="1"/>
  <c r="P3559" i="1"/>
  <c r="Q3558" i="1"/>
  <c r="P3558" i="1"/>
  <c r="Q3556" i="1"/>
  <c r="P3556" i="1"/>
  <c r="Q3553" i="1"/>
  <c r="P3553" i="1"/>
  <c r="Q3552" i="1"/>
  <c r="P3552" i="1"/>
  <c r="Q3551" i="1"/>
  <c r="P3551" i="1"/>
  <c r="Q3550" i="1"/>
  <c r="P3550" i="1"/>
  <c r="Q3547" i="1"/>
  <c r="P3547" i="1"/>
  <c r="Q3545" i="1"/>
  <c r="P3545" i="1"/>
  <c r="Q3544" i="1"/>
  <c r="P3544" i="1"/>
  <c r="Q3543" i="1"/>
  <c r="P3543" i="1"/>
  <c r="Q3542" i="1"/>
  <c r="P3542" i="1"/>
  <c r="Q3541" i="1"/>
  <c r="P3541" i="1"/>
  <c r="Q3539" i="1"/>
  <c r="P3539" i="1"/>
  <c r="Q3538" i="1"/>
  <c r="P3538" i="1"/>
  <c r="Q3536" i="1"/>
  <c r="P3536" i="1"/>
  <c r="Q3535" i="1"/>
  <c r="P3535" i="1"/>
  <c r="Q3534" i="1"/>
  <c r="P3534" i="1"/>
  <c r="Q3533" i="1"/>
  <c r="P3533" i="1"/>
  <c r="Q3532" i="1"/>
  <c r="P3532" i="1"/>
  <c r="Q3531" i="1"/>
  <c r="P3531" i="1"/>
  <c r="Q3530" i="1"/>
  <c r="P3530" i="1"/>
  <c r="Q3529" i="1"/>
  <c r="P3529" i="1"/>
  <c r="Q3528" i="1"/>
  <c r="P3528" i="1"/>
  <c r="Q3527" i="1"/>
  <c r="P3527" i="1"/>
  <c r="Q3526" i="1"/>
  <c r="P3526" i="1"/>
  <c r="Q3524" i="1"/>
  <c r="P3524" i="1"/>
  <c r="Q3523" i="1"/>
  <c r="P3523" i="1"/>
  <c r="Q3522" i="1"/>
  <c r="P3522" i="1"/>
  <c r="Q3521" i="1"/>
  <c r="P3521" i="1"/>
  <c r="Q3519" i="1"/>
  <c r="P3519" i="1"/>
  <c r="Q3518" i="1"/>
  <c r="P3518" i="1"/>
  <c r="Q3517" i="1"/>
  <c r="P3517" i="1"/>
  <c r="Q3515" i="1"/>
  <c r="P3515" i="1"/>
  <c r="Q3514" i="1"/>
  <c r="P3514" i="1"/>
  <c r="Q3513" i="1"/>
  <c r="P3513" i="1"/>
  <c r="Q3512" i="1"/>
  <c r="P3512" i="1"/>
  <c r="Q3511" i="1"/>
  <c r="P3511" i="1"/>
  <c r="Q3510" i="1"/>
  <c r="P3510" i="1"/>
  <c r="Q3509" i="1"/>
  <c r="P3509" i="1"/>
  <c r="Q3508" i="1"/>
  <c r="P3508" i="1"/>
  <c r="Q3507" i="1"/>
  <c r="P3507" i="1"/>
  <c r="Q3505" i="1"/>
  <c r="P3505" i="1"/>
  <c r="Q3504" i="1"/>
  <c r="P3504" i="1"/>
  <c r="Q3503" i="1"/>
  <c r="P3503" i="1"/>
  <c r="Q3502" i="1"/>
  <c r="P3502" i="1"/>
  <c r="Q3500" i="1"/>
  <c r="P3500" i="1"/>
  <c r="Q3499" i="1"/>
  <c r="P3499" i="1"/>
  <c r="Q3498" i="1"/>
  <c r="P3498" i="1"/>
  <c r="Q3497" i="1"/>
  <c r="P3497" i="1"/>
  <c r="Q3496" i="1"/>
  <c r="P3496" i="1"/>
  <c r="Q3495" i="1"/>
  <c r="P3495" i="1"/>
  <c r="Q3494" i="1"/>
  <c r="P3494" i="1"/>
  <c r="Q3493" i="1"/>
  <c r="P3493" i="1"/>
  <c r="Q3492" i="1"/>
  <c r="P3492" i="1"/>
  <c r="Q3491" i="1"/>
  <c r="P3491" i="1"/>
  <c r="Q3490" i="1"/>
  <c r="P3490" i="1"/>
  <c r="Q3488" i="1"/>
  <c r="P3488" i="1"/>
  <c r="Q3486" i="1"/>
  <c r="P3486" i="1"/>
  <c r="Q3485" i="1"/>
  <c r="P3485" i="1"/>
  <c r="Q3484" i="1"/>
  <c r="P3484" i="1"/>
  <c r="Q3483" i="1"/>
  <c r="P3483" i="1"/>
  <c r="Q3482" i="1"/>
  <c r="P3482" i="1"/>
  <c r="Q3481" i="1"/>
  <c r="P3481" i="1"/>
  <c r="Q3479" i="1"/>
  <c r="P3479" i="1"/>
  <c r="Q3478" i="1"/>
  <c r="P3478" i="1"/>
  <c r="Q3477" i="1"/>
  <c r="P3477" i="1"/>
  <c r="Q3476" i="1"/>
  <c r="P3476" i="1"/>
  <c r="Q3473" i="1"/>
  <c r="P3473" i="1"/>
  <c r="Q3472" i="1"/>
  <c r="P3472" i="1"/>
  <c r="Q3471" i="1"/>
  <c r="P3471" i="1"/>
  <c r="Q3470" i="1"/>
  <c r="P3470" i="1"/>
  <c r="Q3468" i="1"/>
  <c r="P3468" i="1"/>
  <c r="Q3467" i="1"/>
  <c r="P3467" i="1"/>
  <c r="Q3464" i="1"/>
  <c r="P3464" i="1"/>
  <c r="Q3463" i="1"/>
  <c r="P3463" i="1"/>
  <c r="Q3462" i="1"/>
  <c r="P3462" i="1"/>
  <c r="Q3459" i="1"/>
  <c r="P3459" i="1"/>
  <c r="Q3458" i="1"/>
  <c r="P3458" i="1"/>
  <c r="Q3457" i="1"/>
  <c r="P3457" i="1"/>
  <c r="Q3454" i="1"/>
  <c r="P3454" i="1"/>
  <c r="Q3453" i="1"/>
  <c r="P3453" i="1"/>
  <c r="Q3451" i="1"/>
  <c r="P3451" i="1"/>
  <c r="Q3448" i="1"/>
  <c r="P3448" i="1"/>
  <c r="Q3447" i="1"/>
  <c r="P3447" i="1"/>
  <c r="Q3446" i="1"/>
  <c r="P3446" i="1"/>
  <c r="Q3445" i="1"/>
  <c r="P3445" i="1"/>
  <c r="Q3443" i="1"/>
  <c r="P3443" i="1"/>
  <c r="Q3442" i="1"/>
  <c r="P3442" i="1"/>
  <c r="Q3441" i="1"/>
  <c r="P3441" i="1"/>
  <c r="Q3440" i="1"/>
  <c r="P3440" i="1"/>
  <c r="Q3437" i="1"/>
  <c r="P3437" i="1"/>
  <c r="Q3435" i="1"/>
  <c r="P3435" i="1"/>
  <c r="Q3433" i="1"/>
  <c r="P3433" i="1"/>
  <c r="Q3432" i="1"/>
  <c r="P3432" i="1"/>
  <c r="Q3431" i="1"/>
  <c r="P3431" i="1"/>
  <c r="Q3430" i="1"/>
  <c r="P3430" i="1"/>
  <c r="Q3428" i="1"/>
  <c r="P3428" i="1"/>
  <c r="Q3427" i="1"/>
  <c r="P3427" i="1"/>
  <c r="Q3425" i="1"/>
  <c r="P3425" i="1"/>
  <c r="Q3423" i="1"/>
  <c r="P3423" i="1"/>
  <c r="Q3421" i="1"/>
  <c r="P3421" i="1"/>
  <c r="Q3420" i="1"/>
  <c r="P3420" i="1"/>
  <c r="Q3419" i="1"/>
  <c r="P3419" i="1"/>
  <c r="Q3417" i="1"/>
  <c r="P3417" i="1"/>
  <c r="Q3416" i="1"/>
  <c r="P3416" i="1"/>
  <c r="Q3414" i="1"/>
  <c r="P3414" i="1"/>
  <c r="Q3413" i="1"/>
  <c r="P3413" i="1"/>
  <c r="Q3411" i="1"/>
  <c r="P3411" i="1"/>
  <c r="Q3410" i="1"/>
  <c r="P3410" i="1"/>
  <c r="Q3409" i="1"/>
  <c r="P3409" i="1"/>
  <c r="Q3406" i="1"/>
  <c r="P3406" i="1"/>
  <c r="Q3405" i="1"/>
  <c r="P3405" i="1"/>
  <c r="Q3403" i="1"/>
  <c r="P3403" i="1"/>
  <c r="Q3401" i="1"/>
  <c r="P3401" i="1"/>
  <c r="Q3400" i="1"/>
  <c r="P3400" i="1"/>
  <c r="Q3399" i="1"/>
  <c r="P3399" i="1"/>
  <c r="Q3397" i="1"/>
  <c r="P3397" i="1"/>
  <c r="Q3392" i="1"/>
  <c r="P3392" i="1"/>
  <c r="Q3391" i="1"/>
  <c r="P3391" i="1"/>
  <c r="Q3389" i="1"/>
  <c r="P3389" i="1"/>
  <c r="Q3388" i="1"/>
  <c r="P3388" i="1"/>
  <c r="Q3387" i="1"/>
  <c r="P3387" i="1"/>
  <c r="Q3385" i="1"/>
  <c r="P3385" i="1"/>
  <c r="Q3380" i="1"/>
  <c r="P3380" i="1"/>
  <c r="Q3379" i="1"/>
  <c r="P3379" i="1"/>
  <c r="Q3376" i="1"/>
  <c r="P3376" i="1"/>
  <c r="Q3375" i="1"/>
  <c r="P3375" i="1"/>
  <c r="Q3373" i="1"/>
  <c r="P3373" i="1"/>
  <c r="Q3371" i="1"/>
  <c r="P3371" i="1"/>
  <c r="Q3370" i="1"/>
  <c r="P3370" i="1"/>
  <c r="Q3369" i="1"/>
  <c r="P3369" i="1"/>
  <c r="Q3364" i="1"/>
  <c r="P3364" i="1"/>
  <c r="Q3363" i="1"/>
  <c r="P3363" i="1"/>
  <c r="Q3359" i="1"/>
  <c r="P3359" i="1"/>
  <c r="Q3355" i="1"/>
  <c r="P3355" i="1"/>
  <c r="Q3353" i="1"/>
  <c r="P3353" i="1"/>
  <c r="Q3352" i="1"/>
  <c r="P3352" i="1"/>
  <c r="Q3351" i="1"/>
  <c r="P3351" i="1"/>
  <c r="Q3350" i="1"/>
  <c r="P3350" i="1"/>
  <c r="Q3349" i="1"/>
  <c r="P3349" i="1"/>
  <c r="Q3348" i="1"/>
  <c r="P3348" i="1"/>
  <c r="Q3347" i="1"/>
  <c r="P3347" i="1"/>
  <c r="Q3345" i="1"/>
  <c r="P3345" i="1"/>
  <c r="Q3342" i="1"/>
  <c r="P3342" i="1"/>
  <c r="Q3341" i="1"/>
  <c r="P3341" i="1"/>
  <c r="Q3338" i="1"/>
  <c r="P3338" i="1"/>
  <c r="Q3337" i="1"/>
  <c r="P3337" i="1"/>
  <c r="Q3336" i="1"/>
  <c r="P3336" i="1"/>
  <c r="Q3335" i="1"/>
  <c r="P3335" i="1"/>
  <c r="Q3332" i="1"/>
  <c r="P3332" i="1"/>
  <c r="Q3328" i="1"/>
  <c r="P3328" i="1"/>
  <c r="Q3326" i="1"/>
  <c r="P3326" i="1"/>
  <c r="Q3325" i="1"/>
  <c r="P3325" i="1"/>
  <c r="Q3322" i="1"/>
  <c r="P3322" i="1"/>
  <c r="Q3321" i="1"/>
  <c r="P3321" i="1"/>
  <c r="Q3320" i="1"/>
  <c r="P3320" i="1"/>
  <c r="Q3319" i="1"/>
  <c r="P3319" i="1"/>
  <c r="Q3318" i="1"/>
  <c r="P3318" i="1"/>
  <c r="Q3317" i="1"/>
  <c r="P3317" i="1"/>
  <c r="Q3315" i="1"/>
  <c r="P3315" i="1"/>
  <c r="Q3314" i="1"/>
  <c r="P3314" i="1"/>
  <c r="Q3308" i="1"/>
  <c r="P3308" i="1"/>
  <c r="Q3307" i="1"/>
  <c r="P3307" i="1"/>
  <c r="Q3306" i="1"/>
  <c r="P3306" i="1"/>
  <c r="Q3305" i="1"/>
  <c r="P3305" i="1"/>
  <c r="Q3304" i="1"/>
  <c r="P3304" i="1"/>
  <c r="Q3303" i="1"/>
  <c r="P3303" i="1"/>
  <c r="Q3300" i="1"/>
  <c r="P3300" i="1"/>
  <c r="Q3299" i="1"/>
  <c r="P3299" i="1"/>
  <c r="Q3298" i="1"/>
  <c r="P3298" i="1"/>
  <c r="Q3297" i="1"/>
  <c r="P3297" i="1"/>
  <c r="Q3293" i="1"/>
  <c r="P3293" i="1"/>
  <c r="Q3290" i="1"/>
  <c r="P3290" i="1"/>
  <c r="Q3287" i="1"/>
  <c r="P3287" i="1"/>
  <c r="Q3285" i="1"/>
  <c r="P3285" i="1"/>
  <c r="Q3281" i="1"/>
  <c r="P3281" i="1"/>
  <c r="Q3280" i="1"/>
  <c r="P3280" i="1"/>
  <c r="Q3278" i="1"/>
  <c r="P3278" i="1"/>
  <c r="Q3277" i="1"/>
  <c r="P3277" i="1"/>
  <c r="Q3275" i="1"/>
  <c r="P3275" i="1"/>
  <c r="Q3274" i="1"/>
  <c r="P3274" i="1"/>
  <c r="Q3273" i="1"/>
  <c r="P3273" i="1"/>
  <c r="Q3266" i="1"/>
  <c r="P3266" i="1"/>
  <c r="Q3264" i="1"/>
  <c r="P3264" i="1"/>
  <c r="Q3263" i="1"/>
  <c r="P3263" i="1"/>
  <c r="Q3262" i="1"/>
  <c r="P3262" i="1"/>
  <c r="Q3261" i="1"/>
  <c r="P3261" i="1"/>
  <c r="Q3259" i="1"/>
  <c r="P3259" i="1"/>
  <c r="Q3257" i="1"/>
  <c r="P3257" i="1"/>
  <c r="Q3256" i="1"/>
  <c r="P3256" i="1"/>
  <c r="Q3254" i="1"/>
  <c r="P3254" i="1"/>
  <c r="Q3252" i="1"/>
  <c r="P3252" i="1"/>
  <c r="Q3249" i="1"/>
  <c r="P3249" i="1"/>
  <c r="Q3248" i="1"/>
  <c r="P3248" i="1"/>
  <c r="Q3247" i="1"/>
  <c r="P3247" i="1"/>
  <c r="Q3246" i="1"/>
  <c r="P3246" i="1"/>
  <c r="Q3244" i="1"/>
  <c r="P3244" i="1"/>
  <c r="Q3243" i="1"/>
  <c r="P3243" i="1"/>
  <c r="Q3237" i="1"/>
  <c r="P3237" i="1"/>
  <c r="Q3236" i="1"/>
  <c r="P3236" i="1"/>
  <c r="Q3235" i="1"/>
  <c r="P3235" i="1"/>
  <c r="Q3234" i="1"/>
  <c r="P3234" i="1"/>
  <c r="Q3232" i="1"/>
  <c r="P3232" i="1"/>
  <c r="Q3231" i="1"/>
  <c r="P3231" i="1"/>
  <c r="Q3230" i="1"/>
  <c r="P3230" i="1"/>
  <c r="Q3229" i="1"/>
  <c r="P3229" i="1"/>
  <c r="Q3227" i="1"/>
  <c r="P3227" i="1"/>
  <c r="Q3226" i="1"/>
  <c r="P3226" i="1"/>
  <c r="Q3225" i="1"/>
  <c r="P3225" i="1"/>
  <c r="Q3224" i="1"/>
  <c r="P3224" i="1"/>
  <c r="Q3223" i="1"/>
  <c r="P3223" i="1"/>
  <c r="Q3222" i="1"/>
  <c r="P3222" i="1"/>
  <c r="Q3219" i="1"/>
  <c r="P3219" i="1"/>
  <c r="Q3218" i="1"/>
  <c r="P3218" i="1"/>
  <c r="Q3217" i="1"/>
  <c r="P3217" i="1"/>
  <c r="Q3215" i="1"/>
  <c r="P3215" i="1"/>
  <c r="Q3210" i="1"/>
  <c r="P3210" i="1"/>
  <c r="Q3208" i="1"/>
  <c r="P3208" i="1"/>
  <c r="Q3206" i="1"/>
  <c r="P3206" i="1"/>
  <c r="Q3204" i="1"/>
  <c r="P3204" i="1"/>
  <c r="Q3202" i="1"/>
  <c r="P3202" i="1"/>
  <c r="Q3201" i="1"/>
  <c r="P3201" i="1"/>
  <c r="Q3198" i="1"/>
  <c r="P3198" i="1"/>
  <c r="Q3197" i="1"/>
  <c r="P3197" i="1"/>
  <c r="Q3195" i="1"/>
  <c r="P3195" i="1"/>
  <c r="Q3192" i="1"/>
  <c r="P3192" i="1"/>
  <c r="Q3186" i="1"/>
  <c r="P3186" i="1"/>
  <c r="Q3179" i="1"/>
  <c r="P3179" i="1"/>
  <c r="Q3177" i="1"/>
  <c r="P3177" i="1"/>
  <c r="Q3175" i="1"/>
  <c r="P3175" i="1"/>
  <c r="Q3173" i="1"/>
  <c r="P3173" i="1"/>
  <c r="Q3171" i="1"/>
  <c r="P3171" i="1"/>
  <c r="Q3170" i="1"/>
  <c r="P3170" i="1"/>
  <c r="Q3167" i="1"/>
  <c r="P3167" i="1"/>
  <c r="Q3164" i="1"/>
  <c r="P3164" i="1"/>
  <c r="Q3163" i="1"/>
  <c r="P3163" i="1"/>
  <c r="Q3158" i="1"/>
  <c r="P3158" i="1"/>
  <c r="Q3156" i="1"/>
  <c r="P3156" i="1"/>
  <c r="Q3153" i="1"/>
  <c r="P3153" i="1"/>
  <c r="Q3152" i="1"/>
  <c r="P3152" i="1"/>
  <c r="Q3149" i="1"/>
  <c r="P3149" i="1"/>
  <c r="Q3148" i="1"/>
  <c r="P3148" i="1"/>
  <c r="Q3147" i="1"/>
  <c r="P3147" i="1"/>
  <c r="Q3146" i="1"/>
  <c r="P3146" i="1"/>
  <c r="Q3144" i="1"/>
  <c r="P3144" i="1"/>
  <c r="Q3143" i="1"/>
  <c r="P3143" i="1"/>
  <c r="Q3142" i="1"/>
  <c r="P3142" i="1"/>
  <c r="Q3141" i="1"/>
  <c r="P3141" i="1"/>
  <c r="Q3140" i="1"/>
  <c r="P3140" i="1"/>
  <c r="Q3138" i="1"/>
  <c r="P3138" i="1"/>
  <c r="Q3136" i="1"/>
  <c r="P3136" i="1"/>
  <c r="Q3135" i="1"/>
  <c r="P3135" i="1"/>
  <c r="Q3134" i="1"/>
  <c r="P3134" i="1"/>
  <c r="Q3132" i="1"/>
  <c r="P3132" i="1"/>
  <c r="Q3131" i="1"/>
  <c r="P3131" i="1"/>
  <c r="Q3130" i="1"/>
  <c r="P3130" i="1"/>
  <c r="Q3129" i="1"/>
  <c r="P3129" i="1"/>
  <c r="Q3128" i="1"/>
  <c r="P3128" i="1"/>
  <c r="Q3127" i="1"/>
  <c r="P3127" i="1"/>
  <c r="Q3125" i="1"/>
  <c r="P3125" i="1"/>
  <c r="Q3123" i="1"/>
  <c r="P3123" i="1"/>
  <c r="Q3122" i="1"/>
  <c r="P3122" i="1"/>
  <c r="Q3121" i="1"/>
  <c r="P3121" i="1"/>
  <c r="Q3120" i="1"/>
  <c r="P3120" i="1"/>
  <c r="Q3117" i="1"/>
  <c r="P3117" i="1"/>
  <c r="Q3116" i="1"/>
  <c r="P3116" i="1"/>
  <c r="Q3114" i="1"/>
  <c r="P3114" i="1"/>
  <c r="Q3113" i="1"/>
  <c r="P3113" i="1"/>
  <c r="Q3111" i="1"/>
  <c r="P3111" i="1"/>
  <c r="Q3109" i="1"/>
  <c r="P3109" i="1"/>
  <c r="Q3108" i="1"/>
  <c r="P3108" i="1"/>
  <c r="Q3107" i="1"/>
  <c r="P3107" i="1"/>
  <c r="Q3105" i="1"/>
  <c r="P3105" i="1"/>
  <c r="Q3104" i="1"/>
  <c r="P3104" i="1"/>
  <c r="Q3103" i="1"/>
  <c r="P3103" i="1"/>
  <c r="Q3101" i="1"/>
  <c r="P3101" i="1"/>
  <c r="Q3099" i="1"/>
  <c r="P3099" i="1"/>
  <c r="Q3096" i="1"/>
  <c r="P3096" i="1"/>
  <c r="Q3093" i="1"/>
  <c r="P3093" i="1"/>
  <c r="Q3091" i="1"/>
  <c r="P3091" i="1"/>
  <c r="Q3090" i="1"/>
  <c r="P3090" i="1"/>
  <c r="Q3089" i="1"/>
  <c r="P3089" i="1"/>
  <c r="Q3087" i="1"/>
  <c r="P3087" i="1"/>
  <c r="Q3086" i="1"/>
  <c r="P3086" i="1"/>
  <c r="Q3084" i="1"/>
  <c r="P3084" i="1"/>
  <c r="Q3083" i="1"/>
  <c r="P3083" i="1"/>
  <c r="Q3080" i="1"/>
  <c r="P3080" i="1"/>
  <c r="Q3079" i="1"/>
  <c r="P3079" i="1"/>
  <c r="Q3078" i="1"/>
  <c r="P3078" i="1"/>
  <c r="Q3077" i="1"/>
  <c r="P3077" i="1"/>
  <c r="Q3076" i="1"/>
  <c r="P3076" i="1"/>
  <c r="Q3075" i="1"/>
  <c r="P3075" i="1"/>
  <c r="Q3074" i="1"/>
  <c r="P3074" i="1"/>
  <c r="Q3072" i="1"/>
  <c r="P3072" i="1"/>
  <c r="Q3071" i="1"/>
  <c r="P3071" i="1"/>
  <c r="Q3069" i="1"/>
  <c r="P3069" i="1"/>
  <c r="Q3068" i="1"/>
  <c r="P3068" i="1"/>
  <c r="Q3067" i="1"/>
  <c r="P3067" i="1"/>
  <c r="Q3065" i="1"/>
  <c r="P3065" i="1"/>
  <c r="Q3060" i="1"/>
  <c r="P3060" i="1"/>
  <c r="Q3059" i="1"/>
  <c r="P3059" i="1"/>
  <c r="Q3058" i="1"/>
  <c r="P3058" i="1"/>
  <c r="Q3057" i="1"/>
  <c r="P3057" i="1"/>
  <c r="Q3055" i="1"/>
  <c r="P3055" i="1"/>
  <c r="Q3054" i="1"/>
  <c r="P3054" i="1"/>
  <c r="Q3053" i="1"/>
  <c r="P3053" i="1"/>
  <c r="Q3052" i="1"/>
  <c r="P3052" i="1"/>
  <c r="Q3051" i="1"/>
  <c r="P3051" i="1"/>
  <c r="Q3049" i="1"/>
  <c r="P3049" i="1"/>
  <c r="Q3048" i="1"/>
  <c r="P3048" i="1"/>
  <c r="Q3045" i="1"/>
  <c r="P3045" i="1"/>
  <c r="Q3044" i="1"/>
  <c r="P3044" i="1"/>
  <c r="Q3041" i="1"/>
  <c r="P3041" i="1"/>
  <c r="Q3039" i="1"/>
  <c r="P3039" i="1"/>
  <c r="Q3038" i="1"/>
  <c r="P3038" i="1"/>
  <c r="Q3037" i="1"/>
  <c r="P3037" i="1"/>
  <c r="Q3034" i="1"/>
  <c r="P3034" i="1"/>
  <c r="Q3033" i="1"/>
  <c r="P3033" i="1"/>
  <c r="Q3032" i="1"/>
  <c r="P3032" i="1"/>
  <c r="Q3031" i="1"/>
  <c r="P3031" i="1"/>
  <c r="Q3030" i="1"/>
  <c r="P3030" i="1"/>
  <c r="Q3029" i="1"/>
  <c r="P3029" i="1"/>
  <c r="Q3025" i="1"/>
  <c r="P3025" i="1"/>
  <c r="Q3024" i="1"/>
  <c r="P3024" i="1"/>
  <c r="Q3023" i="1"/>
  <c r="P3023" i="1"/>
  <c r="Q3022" i="1"/>
  <c r="P3022" i="1"/>
  <c r="Q3021" i="1"/>
  <c r="P3021" i="1"/>
  <c r="Q3020" i="1"/>
  <c r="P3020" i="1"/>
  <c r="Q3019" i="1"/>
  <c r="P3019" i="1"/>
  <c r="Q3018" i="1"/>
  <c r="P3018" i="1"/>
  <c r="Q3017" i="1"/>
  <c r="P3017" i="1"/>
  <c r="Q3016" i="1"/>
  <c r="P3016" i="1"/>
  <c r="Q3015" i="1"/>
  <c r="P3015" i="1"/>
  <c r="Q3014" i="1"/>
  <c r="P3014" i="1"/>
  <c r="Q3011" i="1"/>
  <c r="P3011" i="1"/>
  <c r="Q3009" i="1"/>
  <c r="P3009" i="1"/>
  <c r="Q3008" i="1"/>
  <c r="P3008" i="1"/>
  <c r="Q3007" i="1"/>
  <c r="P3007" i="1"/>
  <c r="Q3006" i="1"/>
  <c r="P3006" i="1"/>
  <c r="Q3005" i="1"/>
  <c r="P3005" i="1"/>
  <c r="Q3003" i="1"/>
  <c r="P3003" i="1"/>
  <c r="Q3002" i="1"/>
  <c r="P3002" i="1"/>
  <c r="Q3000" i="1"/>
  <c r="P3000" i="1"/>
  <c r="Q2998" i="1"/>
  <c r="P2998" i="1"/>
  <c r="Q2997" i="1"/>
  <c r="P2997" i="1"/>
  <c r="Q2995" i="1"/>
  <c r="P2995" i="1"/>
  <c r="Q2994" i="1"/>
  <c r="P2994" i="1"/>
  <c r="Q2993" i="1"/>
  <c r="P2993" i="1"/>
  <c r="Q2992" i="1"/>
  <c r="P2992" i="1"/>
  <c r="Q2988" i="1"/>
  <c r="P2988" i="1"/>
  <c r="Q2987" i="1"/>
  <c r="P2987" i="1"/>
  <c r="Q2984" i="1"/>
  <c r="P2984" i="1"/>
  <c r="Q2983" i="1"/>
  <c r="P2983" i="1"/>
  <c r="Q2982" i="1"/>
  <c r="P2982" i="1"/>
  <c r="Q2981" i="1"/>
  <c r="P2981" i="1"/>
  <c r="Q2980" i="1"/>
  <c r="P2980" i="1"/>
  <c r="Q2977" i="1"/>
  <c r="P2977" i="1"/>
  <c r="Q2976" i="1"/>
  <c r="P2976" i="1"/>
  <c r="Q2975" i="1"/>
  <c r="P2975" i="1"/>
  <c r="Q2974" i="1"/>
  <c r="P2974" i="1"/>
  <c r="Q2972" i="1"/>
  <c r="P2972" i="1"/>
  <c r="Q2971" i="1"/>
  <c r="P2971" i="1"/>
  <c r="Q2970" i="1"/>
  <c r="P2970" i="1"/>
  <c r="Q2969" i="1"/>
  <c r="P2969" i="1"/>
  <c r="Q2967" i="1"/>
  <c r="P2967" i="1"/>
  <c r="Q2966" i="1"/>
  <c r="P2966" i="1"/>
  <c r="Q2960" i="1"/>
  <c r="P2960" i="1"/>
  <c r="Q2959" i="1"/>
  <c r="P2959" i="1"/>
  <c r="Q2956" i="1"/>
  <c r="P2956" i="1"/>
  <c r="Q2955" i="1"/>
  <c r="P2955" i="1"/>
  <c r="Q2954" i="1"/>
  <c r="P2954" i="1"/>
  <c r="Q2953" i="1"/>
  <c r="P2953" i="1"/>
  <c r="Q2952" i="1"/>
  <c r="P2952" i="1"/>
  <c r="Q2949" i="1"/>
  <c r="P2949" i="1"/>
  <c r="Q2946" i="1"/>
  <c r="P2946" i="1"/>
  <c r="Q2945" i="1"/>
  <c r="P2945" i="1"/>
  <c r="Q2944" i="1"/>
  <c r="P2944" i="1"/>
  <c r="Q2943" i="1"/>
  <c r="P2943" i="1"/>
  <c r="Q2942" i="1"/>
  <c r="P2942" i="1"/>
  <c r="Q2941" i="1"/>
  <c r="P2941" i="1"/>
  <c r="Q2939" i="1"/>
  <c r="P2939" i="1"/>
  <c r="Q2938" i="1"/>
  <c r="P2938" i="1"/>
  <c r="Q2935" i="1"/>
  <c r="P2935" i="1"/>
  <c r="Q2934" i="1"/>
  <c r="P2934" i="1"/>
  <c r="Q2933" i="1"/>
  <c r="P2933" i="1"/>
  <c r="Q2930" i="1"/>
  <c r="P2930" i="1"/>
  <c r="Q2929" i="1"/>
  <c r="P2929" i="1"/>
  <c r="Q2927" i="1"/>
  <c r="P2927" i="1"/>
  <c r="Q2926" i="1"/>
  <c r="P2926" i="1"/>
  <c r="Q2925" i="1"/>
  <c r="P2925" i="1"/>
  <c r="Q2924" i="1"/>
  <c r="P2924" i="1"/>
  <c r="Q2921" i="1"/>
  <c r="P2921" i="1"/>
  <c r="Q2920" i="1"/>
  <c r="P2920" i="1"/>
  <c r="Q2919" i="1"/>
  <c r="P2919" i="1"/>
  <c r="Q2915" i="1"/>
  <c r="P2915" i="1"/>
  <c r="Q2912" i="1"/>
  <c r="P2912" i="1"/>
  <c r="Q2910" i="1"/>
  <c r="P2910" i="1"/>
  <c r="Q2908" i="1"/>
  <c r="P2908" i="1"/>
  <c r="Q2907" i="1"/>
  <c r="P2907" i="1"/>
  <c r="Q2906" i="1"/>
  <c r="P2906" i="1"/>
  <c r="Q2905" i="1"/>
  <c r="P2905" i="1"/>
  <c r="Q2904" i="1"/>
  <c r="P2904" i="1"/>
  <c r="Q2902" i="1"/>
  <c r="P2902" i="1"/>
  <c r="Q2901" i="1"/>
  <c r="P2901" i="1"/>
  <c r="Q2900" i="1"/>
  <c r="P2900" i="1"/>
  <c r="Q2899" i="1"/>
  <c r="P2899" i="1"/>
  <c r="Q2898" i="1"/>
  <c r="P2898" i="1"/>
  <c r="Q2896" i="1"/>
  <c r="P2896" i="1"/>
  <c r="Q2894" i="1"/>
  <c r="P2894" i="1"/>
  <c r="Q2893" i="1"/>
  <c r="P2893" i="1"/>
  <c r="Q2890" i="1"/>
  <c r="P2890" i="1"/>
  <c r="Q2889" i="1"/>
  <c r="P2889" i="1"/>
  <c r="Q2888" i="1"/>
  <c r="P2888" i="1"/>
  <c r="Q2887" i="1"/>
  <c r="P2887" i="1"/>
  <c r="Q2885" i="1"/>
  <c r="P2885" i="1"/>
  <c r="Q2884" i="1"/>
  <c r="P2884" i="1"/>
  <c r="Q2882" i="1"/>
  <c r="P2882" i="1"/>
  <c r="Q2881" i="1"/>
  <c r="P2881" i="1"/>
  <c r="Q2880" i="1"/>
  <c r="P2880" i="1"/>
  <c r="Q2878" i="1"/>
  <c r="P2878" i="1"/>
  <c r="Q2877" i="1"/>
  <c r="P2877" i="1"/>
  <c r="Q2876" i="1"/>
  <c r="P2876" i="1"/>
  <c r="Q2875" i="1"/>
  <c r="P2875" i="1"/>
  <c r="Q2872" i="1"/>
  <c r="P2872" i="1"/>
  <c r="Q2870" i="1"/>
  <c r="P2870" i="1"/>
  <c r="Q2869" i="1"/>
  <c r="P2869" i="1"/>
  <c r="Q2867" i="1"/>
  <c r="P2867" i="1"/>
  <c r="Q2865" i="1"/>
  <c r="P2865" i="1"/>
  <c r="Q2864" i="1"/>
  <c r="P2864" i="1"/>
  <c r="Q2863" i="1"/>
  <c r="P2863" i="1"/>
  <c r="Q2862" i="1"/>
  <c r="P2862" i="1"/>
  <c r="Q2861" i="1"/>
  <c r="P2861" i="1"/>
  <c r="Q2859" i="1"/>
  <c r="P2859" i="1"/>
  <c r="Q2858" i="1"/>
  <c r="P2858" i="1"/>
  <c r="Q2857" i="1"/>
  <c r="P2857" i="1"/>
  <c r="Q2856" i="1"/>
  <c r="P2856" i="1"/>
  <c r="Q2855" i="1"/>
  <c r="P2855" i="1"/>
  <c r="Q2853" i="1"/>
  <c r="P2853" i="1"/>
  <c r="Q2852" i="1"/>
  <c r="P2852" i="1"/>
  <c r="Q2849" i="1"/>
  <c r="P2849" i="1"/>
  <c r="Q2848" i="1"/>
  <c r="P2848" i="1"/>
  <c r="Q2845" i="1"/>
  <c r="P2845" i="1"/>
  <c r="Q2838" i="1"/>
  <c r="P2838" i="1"/>
  <c r="Q2836" i="1"/>
  <c r="P2836" i="1"/>
  <c r="Q2835" i="1"/>
  <c r="P2835" i="1"/>
  <c r="Q2831" i="1"/>
  <c r="P2831" i="1"/>
  <c r="Q2829" i="1"/>
  <c r="P2829" i="1"/>
  <c r="Q2826" i="1"/>
  <c r="P2826" i="1"/>
  <c r="Q2825" i="1"/>
  <c r="P2825" i="1"/>
  <c r="Q2824" i="1"/>
  <c r="P2824" i="1"/>
  <c r="Q2821" i="1"/>
  <c r="P2821" i="1"/>
  <c r="Q2819" i="1"/>
  <c r="P2819" i="1"/>
  <c r="Q2818" i="1"/>
  <c r="P2818" i="1"/>
  <c r="Q2817" i="1"/>
  <c r="P2817" i="1"/>
  <c r="Q2815" i="1"/>
  <c r="P2815" i="1"/>
  <c r="Q2814" i="1"/>
  <c r="P2814" i="1"/>
  <c r="Q2813" i="1"/>
  <c r="P2813" i="1"/>
  <c r="Q2812" i="1"/>
  <c r="P2812" i="1"/>
  <c r="Q2811" i="1"/>
  <c r="P2811" i="1"/>
  <c r="Q2810" i="1"/>
  <c r="P2810" i="1"/>
  <c r="Q2808" i="1"/>
  <c r="P2808" i="1"/>
  <c r="Q2807" i="1"/>
  <c r="P2807" i="1"/>
  <c r="Q2806" i="1"/>
  <c r="P2806" i="1"/>
  <c r="Q2804" i="1"/>
  <c r="P2804" i="1"/>
  <c r="Q2803" i="1"/>
  <c r="P2803" i="1"/>
  <c r="Q2802" i="1"/>
  <c r="P2802" i="1"/>
  <c r="Q2801" i="1"/>
  <c r="P2801" i="1"/>
  <c r="Q2800" i="1"/>
  <c r="P2800" i="1"/>
  <c r="Q2797" i="1"/>
  <c r="P2797" i="1"/>
  <c r="Q2796" i="1"/>
  <c r="P2796" i="1"/>
  <c r="Q2792" i="1"/>
  <c r="P2792" i="1"/>
  <c r="Q2790" i="1"/>
  <c r="P2790" i="1"/>
  <c r="Q2789" i="1"/>
  <c r="P2789" i="1"/>
  <c r="Q2787" i="1"/>
  <c r="P2787" i="1"/>
  <c r="Q2784" i="1"/>
  <c r="P2784" i="1"/>
  <c r="Q2783" i="1"/>
  <c r="P2783" i="1"/>
  <c r="Q2781" i="1"/>
  <c r="P2781" i="1"/>
  <c r="Q2780" i="1"/>
  <c r="P2780" i="1"/>
  <c r="Q2779" i="1"/>
  <c r="P2779" i="1"/>
  <c r="Q2778" i="1"/>
  <c r="P2778" i="1"/>
  <c r="Q2777" i="1"/>
  <c r="P2777" i="1"/>
  <c r="Q2773" i="1"/>
  <c r="P2773" i="1"/>
  <c r="Q2772" i="1"/>
  <c r="P2772" i="1"/>
  <c r="Q2771" i="1"/>
  <c r="P2771" i="1"/>
  <c r="Q2770" i="1"/>
  <c r="P2770" i="1"/>
  <c r="Q2768" i="1"/>
  <c r="P2768" i="1"/>
  <c r="Q2767" i="1"/>
  <c r="P2767" i="1"/>
  <c r="Q2766" i="1"/>
  <c r="P2766" i="1"/>
  <c r="Q2764" i="1"/>
  <c r="P2764" i="1"/>
  <c r="Q2763" i="1"/>
  <c r="P2763" i="1"/>
  <c r="Q2762" i="1"/>
  <c r="P2762" i="1"/>
  <c r="Q2761" i="1"/>
  <c r="P2761" i="1"/>
  <c r="Q2760" i="1"/>
  <c r="P2760" i="1"/>
  <c r="Q2759" i="1"/>
  <c r="P2759" i="1"/>
  <c r="Q2758" i="1"/>
  <c r="P2758" i="1"/>
  <c r="Q2757" i="1"/>
  <c r="P2757" i="1"/>
  <c r="Q2756" i="1"/>
  <c r="P2756" i="1"/>
  <c r="Q2755" i="1"/>
  <c r="P2755" i="1"/>
  <c r="Q2753" i="1"/>
  <c r="P2753" i="1"/>
  <c r="Q2752" i="1"/>
  <c r="P2752" i="1"/>
  <c r="Q2749" i="1"/>
  <c r="P2749" i="1"/>
  <c r="Q2746" i="1"/>
  <c r="P2746" i="1"/>
  <c r="Q2745" i="1"/>
  <c r="P2745" i="1"/>
  <c r="Q2744" i="1"/>
  <c r="P2744" i="1"/>
  <c r="Q2743" i="1"/>
  <c r="P2743" i="1"/>
  <c r="Q2742" i="1"/>
  <c r="P2742" i="1"/>
  <c r="Q2736" i="1"/>
  <c r="P2736" i="1"/>
  <c r="Q2735" i="1"/>
  <c r="P2735" i="1"/>
  <c r="Q2734" i="1"/>
  <c r="P2734" i="1"/>
  <c r="Q2732" i="1"/>
  <c r="P2732" i="1"/>
  <c r="Q2730" i="1"/>
  <c r="P2730" i="1"/>
  <c r="Q2729" i="1"/>
  <c r="P2729" i="1"/>
  <c r="Q2727" i="1"/>
  <c r="P2727" i="1"/>
  <c r="Q2726" i="1"/>
  <c r="P2726" i="1"/>
  <c r="Q2723" i="1"/>
  <c r="P2723" i="1"/>
  <c r="Q2722" i="1"/>
  <c r="P2722" i="1"/>
  <c r="Q2721" i="1"/>
  <c r="P2721" i="1"/>
  <c r="Q2719" i="1"/>
  <c r="P2719" i="1"/>
  <c r="Q2718" i="1"/>
  <c r="P2718" i="1"/>
  <c r="Q2717" i="1"/>
  <c r="P2717" i="1"/>
  <c r="Q2711" i="1"/>
  <c r="P2711" i="1"/>
  <c r="Q2710" i="1"/>
  <c r="P2710" i="1"/>
  <c r="Q2708" i="1"/>
  <c r="P2708" i="1"/>
  <c r="Q2705" i="1"/>
  <c r="P2705" i="1"/>
  <c r="Q2703" i="1"/>
  <c r="P2703" i="1"/>
  <c r="Q2701" i="1"/>
  <c r="P2701" i="1"/>
  <c r="Q2699" i="1"/>
  <c r="P2699" i="1"/>
  <c r="Q2698" i="1"/>
  <c r="P2698" i="1"/>
  <c r="Q2697" i="1"/>
  <c r="P2697" i="1"/>
  <c r="Q2696" i="1"/>
  <c r="P2696" i="1"/>
  <c r="Q2695" i="1"/>
  <c r="P2695" i="1"/>
  <c r="Q2694" i="1"/>
  <c r="P2694" i="1"/>
  <c r="Q2687" i="1"/>
  <c r="P2687" i="1"/>
  <c r="Q2686" i="1"/>
  <c r="P2686" i="1"/>
  <c r="Q2684" i="1"/>
  <c r="P2684" i="1"/>
  <c r="Q2682" i="1"/>
  <c r="P2682" i="1"/>
  <c r="Q2681" i="1"/>
  <c r="P2681" i="1"/>
  <c r="Q2676" i="1"/>
  <c r="P2676" i="1"/>
  <c r="Q2675" i="1"/>
  <c r="P2675" i="1"/>
  <c r="Q2673" i="1"/>
  <c r="P2673" i="1"/>
  <c r="Q2670" i="1"/>
  <c r="P2670" i="1"/>
  <c r="Q2667" i="1"/>
  <c r="P2667" i="1"/>
  <c r="Q2666" i="1"/>
  <c r="P2666" i="1"/>
  <c r="Q2665" i="1"/>
  <c r="P2665" i="1"/>
  <c r="Q2664" i="1"/>
  <c r="P2664" i="1"/>
  <c r="Q2662" i="1"/>
  <c r="P2662" i="1"/>
  <c r="Q2660" i="1"/>
  <c r="P2660" i="1"/>
  <c r="Q2656" i="1"/>
  <c r="P2656" i="1"/>
  <c r="Q2652" i="1"/>
  <c r="P2652" i="1"/>
  <c r="Q2646" i="1"/>
  <c r="P2646" i="1"/>
  <c r="Q2644" i="1"/>
  <c r="P2644" i="1"/>
  <c r="Q2643" i="1"/>
  <c r="P2643" i="1"/>
  <c r="Q2641" i="1"/>
  <c r="P2641" i="1"/>
  <c r="Q2639" i="1"/>
  <c r="P2639" i="1"/>
  <c r="Q2637" i="1"/>
  <c r="P2637" i="1"/>
  <c r="Q2635" i="1"/>
  <c r="P2635" i="1"/>
  <c r="Q2629" i="1"/>
  <c r="P2629" i="1"/>
  <c r="Q2627" i="1"/>
  <c r="P2627" i="1"/>
  <c r="Q2624" i="1"/>
  <c r="P2624" i="1"/>
  <c r="Q2623" i="1"/>
  <c r="P2623" i="1"/>
  <c r="Q2621" i="1"/>
  <c r="P2621" i="1"/>
  <c r="Q2620" i="1"/>
  <c r="P2620" i="1"/>
  <c r="Q2618" i="1"/>
  <c r="P2618" i="1"/>
  <c r="Q2616" i="1"/>
  <c r="P2616" i="1"/>
  <c r="Q2613" i="1"/>
  <c r="P2613" i="1"/>
  <c r="Q2612" i="1"/>
  <c r="P2612" i="1"/>
  <c r="Q2611" i="1"/>
  <c r="P2611" i="1"/>
  <c r="Q2609" i="1"/>
  <c r="P2609" i="1"/>
  <c r="Q2608" i="1"/>
  <c r="P2608" i="1"/>
  <c r="Q2603" i="1"/>
  <c r="P2603" i="1"/>
  <c r="Q2598" i="1"/>
  <c r="P2598" i="1"/>
  <c r="Q2597" i="1"/>
  <c r="P2597" i="1"/>
  <c r="Q2595" i="1"/>
  <c r="P2595" i="1"/>
  <c r="Q2593" i="1"/>
  <c r="P2593" i="1"/>
  <c r="Q2587" i="1"/>
  <c r="P2587" i="1"/>
  <c r="Q2586" i="1"/>
  <c r="P2586" i="1"/>
  <c r="Q2585" i="1"/>
  <c r="P2585" i="1"/>
  <c r="Q2582" i="1"/>
  <c r="P2582" i="1"/>
  <c r="Q2581" i="1"/>
  <c r="P2581" i="1"/>
  <c r="Q2579" i="1"/>
  <c r="P2579" i="1"/>
  <c r="Q2577" i="1"/>
  <c r="P2577" i="1"/>
  <c r="Q2574" i="1"/>
  <c r="P2574" i="1"/>
  <c r="Q2571" i="1"/>
  <c r="P2571" i="1"/>
  <c r="Q2568" i="1"/>
  <c r="P2568" i="1"/>
  <c r="Q2566" i="1"/>
  <c r="P2566" i="1"/>
  <c r="Q2565" i="1"/>
  <c r="P2565" i="1"/>
  <c r="Q2564" i="1"/>
  <c r="P2564" i="1"/>
  <c r="Q2562" i="1"/>
  <c r="P2562" i="1"/>
  <c r="Q2561" i="1"/>
  <c r="P2561" i="1"/>
  <c r="Q2556" i="1"/>
  <c r="P2556" i="1"/>
  <c r="Q2555" i="1"/>
  <c r="P2555" i="1"/>
  <c r="Q2554" i="1"/>
  <c r="P2554" i="1"/>
  <c r="Q2551" i="1"/>
  <c r="P2551" i="1"/>
  <c r="Q2550" i="1"/>
  <c r="P2550" i="1"/>
  <c r="Q2549" i="1"/>
  <c r="P2549" i="1"/>
  <c r="Q2538" i="1"/>
  <c r="P2538" i="1"/>
  <c r="Q2536" i="1"/>
  <c r="P2536" i="1"/>
  <c r="Q2534" i="1"/>
  <c r="P2534" i="1"/>
  <c r="Q2530" i="1"/>
  <c r="P2530" i="1"/>
  <c r="Q2529" i="1"/>
  <c r="P2529" i="1"/>
  <c r="Q2528" i="1"/>
  <c r="P2528" i="1"/>
  <c r="Q2525" i="1"/>
  <c r="P2525" i="1"/>
  <c r="Q2524" i="1"/>
  <c r="P2524" i="1"/>
  <c r="Q2521" i="1"/>
  <c r="P2521" i="1"/>
  <c r="Q2520" i="1"/>
  <c r="P2520" i="1"/>
  <c r="Q2518" i="1"/>
  <c r="P2518" i="1"/>
  <c r="Q2513" i="1"/>
  <c r="P2513" i="1"/>
  <c r="Q2512" i="1"/>
  <c r="P2512" i="1"/>
  <c r="Q2508" i="1"/>
  <c r="P2508" i="1"/>
  <c r="Q2504" i="1"/>
  <c r="P2504" i="1"/>
  <c r="Q2500" i="1"/>
  <c r="P2500" i="1"/>
  <c r="Q2495" i="1"/>
  <c r="P2495" i="1"/>
  <c r="Q2493" i="1"/>
  <c r="P2493" i="1"/>
  <c r="Q2490" i="1"/>
  <c r="P2490" i="1"/>
  <c r="Q2488" i="1"/>
  <c r="P2488" i="1"/>
  <c r="Q2486" i="1"/>
  <c r="P2486" i="1"/>
  <c r="Q2480" i="1"/>
  <c r="P2480" i="1"/>
  <c r="Q2476" i="1"/>
  <c r="P2476" i="1"/>
  <c r="Q2474" i="1"/>
  <c r="P2474" i="1"/>
  <c r="Q2472" i="1"/>
  <c r="P2472" i="1"/>
  <c r="Q2469" i="1"/>
  <c r="P2469" i="1"/>
  <c r="Q2465" i="1"/>
  <c r="P2465" i="1"/>
  <c r="Q2464" i="1"/>
  <c r="P2464" i="1"/>
  <c r="Q2460" i="1"/>
  <c r="P2460" i="1"/>
  <c r="Q2455" i="1"/>
  <c r="P2455" i="1"/>
  <c r="Q2453" i="1"/>
  <c r="P2453" i="1"/>
  <c r="Q2452" i="1"/>
  <c r="P2452" i="1"/>
  <c r="Q2451" i="1"/>
  <c r="P2451" i="1"/>
  <c r="Q2449" i="1"/>
  <c r="P2449" i="1"/>
  <c r="Q2448" i="1"/>
  <c r="P2448" i="1"/>
  <c r="Q2442" i="1"/>
  <c r="P2442" i="1"/>
  <c r="Q2441" i="1"/>
  <c r="P2441" i="1"/>
  <c r="Q2439" i="1"/>
  <c r="P2439" i="1"/>
  <c r="Q2437" i="1"/>
  <c r="P2437" i="1"/>
  <c r="Q2436" i="1"/>
  <c r="P2436" i="1"/>
  <c r="Q2435" i="1"/>
  <c r="P2435" i="1"/>
  <c r="Q2433" i="1"/>
  <c r="P2433" i="1"/>
  <c r="Q2431" i="1"/>
  <c r="P2431" i="1"/>
  <c r="Q2429" i="1"/>
  <c r="P2429" i="1"/>
  <c r="Q2426" i="1"/>
  <c r="P2426" i="1"/>
  <c r="Q2425" i="1"/>
  <c r="P2425" i="1"/>
  <c r="Q2422" i="1"/>
  <c r="P2422" i="1"/>
  <c r="Q2419" i="1"/>
  <c r="P2419" i="1"/>
  <c r="Q2418" i="1"/>
  <c r="P2418" i="1"/>
  <c r="Q2414" i="1"/>
  <c r="P2414" i="1"/>
  <c r="Q2413" i="1"/>
  <c r="P2413" i="1"/>
  <c r="Q2411" i="1"/>
  <c r="P2411" i="1"/>
  <c r="Q2410" i="1"/>
  <c r="P2410" i="1"/>
  <c r="Q2409" i="1"/>
  <c r="P2409" i="1"/>
  <c r="Q2407" i="1"/>
  <c r="P2407" i="1"/>
  <c r="Q2406" i="1"/>
  <c r="P2406" i="1"/>
  <c r="Q2403" i="1"/>
  <c r="P2403" i="1"/>
  <c r="Q2402" i="1"/>
  <c r="P2402" i="1"/>
  <c r="Q2400" i="1"/>
  <c r="P2400" i="1"/>
  <c r="Q2397" i="1"/>
  <c r="P2397" i="1"/>
  <c r="Q2394" i="1"/>
  <c r="P2394" i="1"/>
  <c r="Q2391" i="1"/>
  <c r="P2391" i="1"/>
  <c r="Q2390" i="1"/>
  <c r="P2390" i="1"/>
  <c r="Q2385" i="1"/>
  <c r="P2385" i="1"/>
  <c r="Q2384" i="1"/>
  <c r="P2384" i="1"/>
  <c r="Q2383" i="1"/>
  <c r="P2383" i="1"/>
  <c r="Q2381" i="1"/>
  <c r="P2381" i="1"/>
  <c r="Q2377" i="1"/>
  <c r="P2377" i="1"/>
  <c r="Q2375" i="1"/>
  <c r="P2375" i="1"/>
  <c r="Q2371" i="1"/>
  <c r="P2371" i="1"/>
  <c r="Q2361" i="1"/>
  <c r="P2361" i="1"/>
  <c r="Q2360" i="1"/>
  <c r="P2360" i="1"/>
  <c r="Q2358" i="1"/>
  <c r="P2358" i="1"/>
  <c r="Q2354" i="1"/>
  <c r="P2354" i="1"/>
  <c r="Q2353" i="1"/>
  <c r="P2353" i="1"/>
  <c r="Q2349" i="1"/>
  <c r="P2349" i="1"/>
  <c r="Q2348" i="1"/>
  <c r="P2348" i="1"/>
  <c r="Q2344" i="1"/>
  <c r="P2344" i="1"/>
  <c r="Q2340" i="1"/>
  <c r="P2340" i="1"/>
  <c r="Q2339" i="1"/>
  <c r="P2339" i="1"/>
  <c r="Q2338" i="1"/>
  <c r="P2338" i="1"/>
  <c r="Q2337" i="1"/>
  <c r="P2337" i="1"/>
  <c r="Q2335" i="1"/>
  <c r="P2335" i="1"/>
  <c r="Q2332" i="1"/>
  <c r="P2332" i="1"/>
  <c r="Q2331" i="1"/>
  <c r="P2331" i="1"/>
  <c r="Q2330" i="1"/>
  <c r="P2330" i="1"/>
  <c r="Q2328" i="1"/>
  <c r="P2328" i="1"/>
  <c r="Q2327" i="1"/>
  <c r="P2327" i="1"/>
  <c r="Q2323" i="1"/>
  <c r="P2323" i="1"/>
  <c r="Q2320" i="1"/>
  <c r="P2320" i="1"/>
  <c r="Q2319" i="1"/>
  <c r="P2319" i="1"/>
  <c r="Q2313" i="1"/>
  <c r="P2313" i="1"/>
  <c r="Q2311" i="1"/>
  <c r="P2311" i="1"/>
  <c r="Q2308" i="1"/>
  <c r="P2308" i="1"/>
  <c r="Q2303" i="1"/>
  <c r="P2303" i="1"/>
  <c r="Q2302" i="1"/>
  <c r="P2302" i="1"/>
  <c r="Q2301" i="1"/>
  <c r="P2301" i="1"/>
  <c r="Q2298" i="1"/>
  <c r="P2298" i="1"/>
  <c r="Q2295" i="1"/>
  <c r="P2295" i="1"/>
  <c r="Q2294" i="1"/>
  <c r="P2294" i="1"/>
  <c r="Q2290" i="1"/>
  <c r="P2290" i="1"/>
  <c r="Q2289" i="1"/>
  <c r="P2289" i="1"/>
  <c r="Q2285" i="1"/>
  <c r="P2285" i="1"/>
  <c r="Q2283" i="1"/>
  <c r="P2283" i="1"/>
  <c r="Q2279" i="1"/>
  <c r="P2279" i="1"/>
  <c r="Q2275" i="1"/>
  <c r="P2275" i="1"/>
  <c r="Q2272" i="1"/>
  <c r="P2272" i="1"/>
  <c r="Q2268" i="1"/>
  <c r="P2268" i="1"/>
  <c r="Q2267" i="1"/>
  <c r="P2267" i="1"/>
  <c r="Q2265" i="1"/>
  <c r="P2265" i="1"/>
  <c r="Q2260" i="1"/>
  <c r="P2260" i="1"/>
  <c r="Q2254" i="1"/>
  <c r="P2254" i="1"/>
  <c r="Q2253" i="1"/>
  <c r="P2253" i="1"/>
  <c r="Q2252" i="1"/>
  <c r="P2252" i="1"/>
  <c r="Q2247" i="1"/>
  <c r="P2247" i="1"/>
  <c r="Q2246" i="1"/>
  <c r="P2246" i="1"/>
  <c r="Q2245" i="1"/>
  <c r="P2245" i="1"/>
  <c r="Q2242" i="1"/>
  <c r="P2242" i="1"/>
  <c r="Q2239" i="1"/>
  <c r="P2239" i="1"/>
  <c r="Q2238" i="1"/>
  <c r="P2238" i="1"/>
  <c r="Q2235" i="1"/>
  <c r="P2235" i="1"/>
  <c r="Q2230" i="1"/>
  <c r="P2230" i="1"/>
  <c r="Q2229" i="1"/>
  <c r="P2229" i="1"/>
  <c r="Q2227" i="1"/>
  <c r="P2227" i="1"/>
  <c r="Q2225" i="1"/>
  <c r="P2225" i="1"/>
  <c r="Q2223" i="1"/>
  <c r="P2223" i="1"/>
  <c r="Q2222" i="1"/>
  <c r="P2222" i="1"/>
  <c r="Q2221" i="1"/>
  <c r="P2221" i="1"/>
  <c r="Q2220" i="1"/>
  <c r="P2220" i="1"/>
  <c r="Q2214" i="1"/>
  <c r="P2214" i="1"/>
  <c r="Q2212" i="1"/>
  <c r="P2212" i="1"/>
  <c r="Q2207" i="1"/>
  <c r="P2207" i="1"/>
  <c r="Q2204" i="1"/>
  <c r="P2204" i="1"/>
  <c r="Q2195" i="1"/>
  <c r="P2195" i="1"/>
  <c r="Q2191" i="1"/>
  <c r="P2191" i="1"/>
  <c r="Q2189" i="1"/>
  <c r="P2189" i="1"/>
  <c r="Q2184" i="1"/>
  <c r="P2184" i="1"/>
  <c r="Q2181" i="1"/>
  <c r="P2181" i="1"/>
  <c r="Q2180" i="1"/>
  <c r="P2180" i="1"/>
  <c r="Q2179" i="1"/>
  <c r="P2179" i="1"/>
  <c r="Q2175" i="1"/>
  <c r="P2175" i="1"/>
  <c r="Q2168" i="1"/>
  <c r="P2168" i="1"/>
  <c r="Q2167" i="1"/>
  <c r="P2167" i="1"/>
  <c r="Q2164" i="1"/>
  <c r="P2164" i="1"/>
  <c r="Q2161" i="1"/>
  <c r="P2161" i="1"/>
  <c r="Q2159" i="1"/>
  <c r="P2159" i="1"/>
  <c r="Q2158" i="1"/>
  <c r="P2158" i="1"/>
  <c r="Q2155" i="1"/>
  <c r="P2155" i="1"/>
  <c r="Q2147" i="1"/>
  <c r="P2147" i="1"/>
  <c r="Q2144" i="1"/>
  <c r="P2144" i="1"/>
  <c r="Q2140" i="1"/>
  <c r="P2140" i="1"/>
  <c r="Q2137" i="1"/>
  <c r="P2137" i="1"/>
  <c r="Q2136" i="1"/>
  <c r="P2136" i="1"/>
  <c r="Q2134" i="1"/>
  <c r="P2134" i="1"/>
  <c r="Q2127" i="1"/>
  <c r="P2127" i="1"/>
  <c r="Q2125" i="1"/>
  <c r="P2125" i="1"/>
  <c r="Q2123" i="1"/>
  <c r="P2123" i="1"/>
  <c r="Q2122" i="1"/>
  <c r="P2122" i="1"/>
  <c r="Q2121" i="1"/>
  <c r="P2121" i="1"/>
  <c r="Q2119" i="1"/>
  <c r="P2119" i="1"/>
  <c r="Q2118" i="1"/>
  <c r="P2118" i="1"/>
  <c r="Q2117" i="1"/>
  <c r="P2117" i="1"/>
  <c r="Q2116" i="1"/>
  <c r="P2116" i="1"/>
  <c r="Q2115" i="1"/>
  <c r="P2115" i="1"/>
  <c r="Q2108" i="1"/>
  <c r="P2108" i="1"/>
  <c r="Q2105" i="1"/>
  <c r="P2105" i="1"/>
  <c r="Q2103" i="1"/>
  <c r="P2103" i="1"/>
  <c r="Q2098" i="1"/>
  <c r="P2098" i="1"/>
  <c r="Q2097" i="1"/>
  <c r="P2097" i="1"/>
  <c r="Q2096" i="1"/>
  <c r="P2096" i="1"/>
  <c r="Q2092" i="1"/>
  <c r="P2092" i="1"/>
  <c r="Q2091" i="1"/>
  <c r="P2091" i="1"/>
  <c r="Q2089" i="1"/>
  <c r="P2089" i="1"/>
  <c r="Q2087" i="1"/>
  <c r="P2087" i="1"/>
  <c r="Q2086" i="1"/>
  <c r="P2086" i="1"/>
  <c r="Q2082" i="1"/>
  <c r="P2082" i="1"/>
  <c r="Q2081" i="1"/>
  <c r="P2081" i="1"/>
  <c r="Q2077" i="1"/>
  <c r="P2077" i="1"/>
  <c r="Q2076" i="1"/>
  <c r="P2076" i="1"/>
  <c r="Q2075" i="1"/>
  <c r="P2075" i="1"/>
  <c r="Q2074" i="1"/>
  <c r="P2074" i="1"/>
  <c r="Q2073" i="1"/>
  <c r="P2073" i="1"/>
  <c r="Q2072" i="1"/>
  <c r="P2072" i="1"/>
  <c r="Q2068" i="1"/>
  <c r="P2068" i="1"/>
  <c r="Q2067" i="1"/>
  <c r="P2067" i="1"/>
  <c r="Q2066" i="1"/>
  <c r="P2066" i="1"/>
  <c r="Q2063" i="1"/>
  <c r="P2063" i="1"/>
  <c r="Q2060" i="1"/>
  <c r="P2060" i="1"/>
  <c r="Q2059" i="1"/>
  <c r="P2059" i="1"/>
  <c r="Q2057" i="1"/>
  <c r="P2057" i="1"/>
  <c r="Q2056" i="1"/>
  <c r="P2056" i="1"/>
  <c r="Q2054" i="1"/>
  <c r="P2054" i="1"/>
  <c r="Q2052" i="1"/>
  <c r="P2052" i="1"/>
  <c r="Q2051" i="1"/>
  <c r="P2051" i="1"/>
  <c r="Q2048" i="1"/>
  <c r="P2048" i="1"/>
  <c r="Q2047" i="1"/>
  <c r="P2047" i="1"/>
  <c r="Q2039" i="1"/>
  <c r="P2039" i="1"/>
  <c r="Q2037" i="1"/>
  <c r="P2037" i="1"/>
  <c r="Q2032" i="1"/>
  <c r="P2032" i="1"/>
  <c r="Q2031" i="1"/>
  <c r="P2031" i="1"/>
  <c r="Q2030" i="1"/>
  <c r="P2030" i="1"/>
  <c r="Q2029" i="1"/>
  <c r="P2029" i="1"/>
  <c r="Q2028" i="1"/>
  <c r="P2028" i="1"/>
  <c r="Q2027" i="1"/>
  <c r="P2027" i="1"/>
  <c r="Q2023" i="1"/>
  <c r="P2023" i="1"/>
  <c r="Q2020" i="1"/>
  <c r="P2020" i="1"/>
  <c r="Q2019" i="1"/>
  <c r="P2019" i="1"/>
  <c r="Q2017" i="1"/>
  <c r="P2017" i="1"/>
  <c r="Q2008" i="1"/>
  <c r="P2008" i="1"/>
  <c r="Q2007" i="1"/>
  <c r="P2007" i="1"/>
  <c r="Q2004" i="1"/>
  <c r="P2004" i="1"/>
  <c r="Q2003" i="1"/>
  <c r="P2003" i="1"/>
  <c r="Q1997" i="1"/>
  <c r="P1997" i="1"/>
  <c r="Q1996" i="1"/>
  <c r="P1996" i="1"/>
  <c r="Q1995" i="1"/>
  <c r="P1995" i="1"/>
  <c r="Q1992" i="1"/>
  <c r="P1992" i="1"/>
  <c r="Q1991" i="1"/>
  <c r="P1991" i="1"/>
  <c r="Q1989" i="1"/>
  <c r="P1989" i="1"/>
  <c r="Q1985" i="1"/>
  <c r="P1985" i="1"/>
  <c r="Q1984" i="1"/>
  <c r="P1984" i="1"/>
  <c r="Q1983" i="1"/>
  <c r="P1983" i="1"/>
  <c r="Q1977" i="1"/>
  <c r="P1977" i="1"/>
  <c r="Q1976" i="1"/>
  <c r="P1976" i="1"/>
  <c r="Q1973" i="1"/>
  <c r="P1973" i="1"/>
  <c r="Q1967" i="1"/>
  <c r="P1967" i="1"/>
  <c r="Q1962" i="1"/>
  <c r="P1962" i="1"/>
  <c r="Q1956" i="1"/>
  <c r="P1956" i="1"/>
  <c r="Q1955" i="1"/>
  <c r="P1955" i="1"/>
  <c r="Q1948" i="1"/>
  <c r="P1948" i="1"/>
  <c r="Q1943" i="1"/>
  <c r="P1943" i="1"/>
  <c r="Q1942" i="1"/>
  <c r="P1942" i="1"/>
  <c r="Q1941" i="1"/>
  <c r="P1941" i="1"/>
  <c r="Q1937" i="1"/>
  <c r="P1937" i="1"/>
  <c r="Q1935" i="1"/>
  <c r="P1935" i="1"/>
  <c r="Q1929" i="1"/>
  <c r="P1929" i="1"/>
  <c r="Q1928" i="1"/>
  <c r="P1928" i="1"/>
  <c r="Q1923" i="1"/>
  <c r="P1923" i="1"/>
  <c r="Q1914" i="1"/>
  <c r="P1914" i="1"/>
  <c r="Q1913" i="1"/>
  <c r="P1913" i="1"/>
  <c r="Q1912" i="1"/>
  <c r="P1912" i="1"/>
  <c r="Q1910" i="1"/>
  <c r="P1910" i="1"/>
  <c r="Q1909" i="1"/>
  <c r="P1909" i="1"/>
  <c r="Q1908" i="1"/>
  <c r="P1908" i="1"/>
  <c r="Q1905" i="1"/>
  <c r="P1905" i="1"/>
  <c r="Q1904" i="1"/>
  <c r="P1904" i="1"/>
  <c r="Q1901" i="1"/>
  <c r="P1901" i="1"/>
  <c r="Q1896" i="1"/>
  <c r="P1896" i="1"/>
  <c r="Q1895" i="1"/>
  <c r="P1895" i="1"/>
  <c r="Q1893" i="1"/>
  <c r="P1893" i="1"/>
  <c r="Q1889" i="1"/>
  <c r="P1889" i="1"/>
  <c r="Q1885" i="1"/>
  <c r="P1885" i="1"/>
  <c r="Q1884" i="1"/>
  <c r="P1884" i="1"/>
  <c r="Q1881" i="1"/>
  <c r="P1881" i="1"/>
  <c r="Q1878" i="1"/>
  <c r="P1878" i="1"/>
  <c r="Q1875" i="1"/>
  <c r="P1875" i="1"/>
  <c r="Q1874" i="1"/>
  <c r="P1874" i="1"/>
  <c r="Q1873" i="1"/>
  <c r="P1873" i="1"/>
  <c r="Q1872" i="1"/>
  <c r="P1872" i="1"/>
  <c r="Q1869" i="1"/>
  <c r="P1869" i="1"/>
  <c r="Q1864" i="1"/>
  <c r="P1864" i="1"/>
  <c r="Q1861" i="1"/>
  <c r="P1861" i="1"/>
  <c r="Q1857" i="1"/>
  <c r="P1857" i="1"/>
  <c r="Q1856" i="1"/>
  <c r="P1856" i="1"/>
  <c r="Q1855" i="1"/>
  <c r="P1855" i="1"/>
  <c r="Q1846" i="1"/>
  <c r="P1846" i="1"/>
  <c r="Q1845" i="1"/>
  <c r="P1845" i="1"/>
  <c r="Q1843" i="1"/>
  <c r="P1843" i="1"/>
  <c r="Q1839" i="1"/>
  <c r="P1839" i="1"/>
  <c r="Q1838" i="1"/>
  <c r="P1838" i="1"/>
  <c r="Q1835" i="1"/>
  <c r="P1835" i="1"/>
  <c r="Q1831" i="1"/>
  <c r="P1831" i="1"/>
  <c r="Q1830" i="1"/>
  <c r="P1830" i="1"/>
  <c r="Q1829" i="1"/>
  <c r="P1829" i="1"/>
  <c r="Q1825" i="1"/>
  <c r="P1825" i="1"/>
  <c r="Q1822" i="1"/>
  <c r="P1822" i="1"/>
  <c r="Q1819" i="1"/>
  <c r="P1819" i="1"/>
  <c r="Q1816" i="1"/>
  <c r="P1816" i="1"/>
  <c r="Q1814" i="1"/>
  <c r="P1814" i="1"/>
  <c r="Q1813" i="1"/>
  <c r="P1813" i="1"/>
  <c r="Q1808" i="1"/>
  <c r="P1808" i="1"/>
  <c r="Q1805" i="1"/>
  <c r="P1805" i="1"/>
  <c r="Q1801" i="1"/>
  <c r="P1801" i="1"/>
  <c r="Q1795" i="1"/>
  <c r="P1795" i="1"/>
  <c r="Q1792" i="1"/>
  <c r="P1792" i="1"/>
  <c r="Q1790" i="1"/>
  <c r="P1790" i="1"/>
  <c r="Q1789" i="1"/>
  <c r="P1789" i="1"/>
  <c r="Q1788" i="1"/>
  <c r="P1788" i="1"/>
  <c r="Q1787" i="1"/>
  <c r="P1787" i="1"/>
  <c r="Q1783" i="1"/>
  <c r="P1783" i="1"/>
  <c r="Q1777" i="1"/>
  <c r="P1777" i="1"/>
  <c r="Q1776" i="1"/>
  <c r="P1776" i="1"/>
  <c r="Q1770" i="1"/>
  <c r="P1770" i="1"/>
  <c r="Q1767" i="1"/>
  <c r="P1767" i="1"/>
  <c r="Q1763" i="1"/>
  <c r="P1763" i="1"/>
  <c r="Q1762" i="1"/>
  <c r="P1762" i="1"/>
  <c r="Q1758" i="1"/>
  <c r="P1758" i="1"/>
  <c r="Q1755" i="1"/>
  <c r="P1755" i="1"/>
  <c r="Q1751" i="1"/>
  <c r="P1751" i="1"/>
  <c r="Q1746" i="1"/>
  <c r="P1746" i="1"/>
  <c r="Q1745" i="1"/>
  <c r="P1745" i="1"/>
  <c r="Q1743" i="1"/>
  <c r="P1743" i="1"/>
  <c r="Q1738" i="1"/>
  <c r="P1738" i="1"/>
  <c r="Q1737" i="1"/>
  <c r="P1737" i="1"/>
  <c r="Q1733" i="1"/>
  <c r="P1733" i="1"/>
  <c r="Q1732" i="1"/>
  <c r="P1732" i="1"/>
  <c r="Q1731" i="1"/>
  <c r="P1731" i="1"/>
  <c r="Q1729" i="1"/>
  <c r="P1729" i="1"/>
  <c r="Q1726" i="1"/>
  <c r="P1726" i="1"/>
  <c r="Q1724" i="1"/>
  <c r="P1724" i="1"/>
  <c r="Q1722" i="1"/>
  <c r="P1722" i="1"/>
  <c r="Q1719" i="1"/>
  <c r="P1719" i="1"/>
  <c r="Q1718" i="1"/>
  <c r="P1718" i="1"/>
  <c r="Q1717" i="1"/>
  <c r="P1717" i="1"/>
  <c r="Q1716" i="1"/>
  <c r="P1716" i="1"/>
  <c r="Q1715" i="1"/>
  <c r="P1715" i="1"/>
  <c r="Q1710" i="1"/>
  <c r="P1710" i="1"/>
  <c r="Q1709" i="1"/>
  <c r="P1709" i="1"/>
  <c r="Q1705" i="1"/>
  <c r="P1705" i="1"/>
  <c r="Q1704" i="1"/>
  <c r="P1704" i="1"/>
  <c r="Q1703" i="1"/>
  <c r="P1703" i="1"/>
  <c r="Q1701" i="1"/>
  <c r="P1701" i="1"/>
  <c r="Q1699" i="1"/>
  <c r="P1699" i="1"/>
  <c r="Q1698" i="1"/>
  <c r="P1698" i="1"/>
  <c r="Q1696" i="1"/>
  <c r="P1696" i="1"/>
  <c r="Q1693" i="1"/>
  <c r="P1693" i="1"/>
  <c r="Q1692" i="1"/>
  <c r="P1692" i="1"/>
  <c r="Q1691" i="1"/>
  <c r="P1691" i="1"/>
  <c r="Q1687" i="1"/>
  <c r="P1687" i="1"/>
  <c r="Q1686" i="1"/>
  <c r="P1686" i="1"/>
  <c r="Q1685" i="1"/>
  <c r="P1685" i="1"/>
  <c r="Q1684" i="1"/>
  <c r="P1684" i="1"/>
  <c r="Q1676" i="1"/>
  <c r="P1676" i="1"/>
  <c r="Q1675" i="1"/>
  <c r="P1675" i="1"/>
  <c r="Q1670" i="1"/>
  <c r="P1670" i="1"/>
  <c r="Q1667" i="1"/>
  <c r="P1667" i="1"/>
  <c r="Q1664" i="1"/>
  <c r="P1664" i="1"/>
  <c r="Q1663" i="1"/>
  <c r="P1663" i="1"/>
  <c r="Q1662" i="1"/>
  <c r="P1662" i="1"/>
  <c r="Q1660" i="1"/>
  <c r="P1660" i="1"/>
  <c r="Q1659" i="1"/>
  <c r="P1659" i="1"/>
  <c r="Q1652" i="1"/>
  <c r="P1652" i="1"/>
  <c r="Q1650" i="1"/>
  <c r="P1650" i="1"/>
  <c r="Q1649" i="1"/>
  <c r="P1649" i="1"/>
  <c r="Q1646" i="1"/>
  <c r="P1646" i="1"/>
  <c r="Q1643" i="1"/>
  <c r="P1643" i="1"/>
  <c r="Q1639" i="1"/>
  <c r="P1639" i="1"/>
  <c r="Q1638" i="1"/>
  <c r="P1638" i="1"/>
  <c r="Q1636" i="1"/>
  <c r="P1636" i="1"/>
  <c r="Q1633" i="1"/>
  <c r="P1633" i="1"/>
  <c r="Q1630" i="1"/>
  <c r="P1630" i="1"/>
  <c r="Q1627" i="1"/>
  <c r="P1627" i="1"/>
  <c r="Q1625" i="1"/>
  <c r="P1625" i="1"/>
  <c r="Q1624" i="1"/>
  <c r="P1624" i="1"/>
  <c r="Q1622" i="1"/>
  <c r="P1622" i="1"/>
  <c r="Q1619" i="1"/>
  <c r="P1619" i="1"/>
  <c r="Q1617" i="1"/>
  <c r="P1617" i="1"/>
  <c r="Q1616" i="1"/>
  <c r="P1616" i="1"/>
  <c r="Q1610" i="1"/>
  <c r="P1610" i="1"/>
  <c r="Q1609" i="1"/>
  <c r="P1609" i="1"/>
  <c r="Q1608" i="1"/>
  <c r="P1608" i="1"/>
  <c r="Q1605" i="1"/>
  <c r="P1605" i="1"/>
  <c r="Q1604" i="1"/>
  <c r="P1604" i="1"/>
  <c r="Q1603" i="1"/>
  <c r="P1603" i="1"/>
  <c r="Q1601" i="1"/>
  <c r="P1601" i="1"/>
  <c r="Q1598" i="1"/>
  <c r="P1598" i="1"/>
  <c r="Q1597" i="1"/>
  <c r="P1597" i="1"/>
  <c r="Q1596" i="1"/>
  <c r="P1596" i="1"/>
  <c r="Q1595" i="1"/>
  <c r="P1595" i="1"/>
  <c r="Q1594" i="1"/>
  <c r="P1594" i="1"/>
  <c r="Q1593" i="1"/>
  <c r="P1593" i="1"/>
  <c r="Q1591" i="1"/>
  <c r="P1591" i="1"/>
  <c r="Q1590" i="1"/>
  <c r="P1590" i="1"/>
  <c r="Q1589" i="1"/>
  <c r="P1589" i="1"/>
  <c r="Q1587" i="1"/>
  <c r="P1587" i="1"/>
  <c r="Q1586" i="1"/>
  <c r="P1586" i="1"/>
  <c r="Q1581" i="1"/>
  <c r="P1581" i="1"/>
  <c r="Q1577" i="1"/>
  <c r="P1577" i="1"/>
  <c r="Q1576" i="1"/>
  <c r="P1576" i="1"/>
  <c r="Q1574" i="1"/>
  <c r="P1574" i="1"/>
  <c r="Q1572" i="1"/>
  <c r="P1572" i="1"/>
  <c r="Q1570" i="1"/>
  <c r="P1570" i="1"/>
  <c r="Q1569" i="1"/>
  <c r="P1569" i="1"/>
  <c r="Q1566" i="1"/>
  <c r="P1566" i="1"/>
  <c r="Q1565" i="1"/>
  <c r="P1565" i="1"/>
  <c r="Q1563" i="1"/>
  <c r="P1563" i="1"/>
  <c r="Q1562" i="1"/>
  <c r="P1562" i="1"/>
  <c r="Q1559" i="1"/>
  <c r="P1559" i="1"/>
  <c r="Q1556" i="1"/>
  <c r="P1556" i="1"/>
  <c r="Q1554" i="1"/>
  <c r="P1554" i="1"/>
  <c r="Q1550" i="1"/>
  <c r="P1550" i="1"/>
  <c r="Q1549" i="1"/>
  <c r="P1549" i="1"/>
  <c r="Q1544" i="1"/>
  <c r="P1544" i="1"/>
  <c r="Q1543" i="1"/>
  <c r="P1543" i="1"/>
  <c r="Q1540" i="1"/>
  <c r="P1540" i="1"/>
  <c r="Q1539" i="1"/>
  <c r="P1539" i="1"/>
  <c r="Q1537" i="1"/>
  <c r="P1537" i="1"/>
  <c r="Q1534" i="1"/>
  <c r="P1534" i="1"/>
  <c r="Q1533" i="1"/>
  <c r="P1533" i="1"/>
  <c r="Q1530" i="1"/>
  <c r="P1530" i="1"/>
  <c r="Q1529" i="1"/>
  <c r="P1529" i="1"/>
  <c r="Q1528" i="1"/>
  <c r="P1528" i="1"/>
  <c r="Q1527" i="1"/>
  <c r="P1527" i="1"/>
  <c r="Q1524" i="1"/>
  <c r="P1524" i="1"/>
  <c r="Q1520" i="1"/>
  <c r="P1520" i="1"/>
  <c r="Q1519" i="1"/>
  <c r="P1519" i="1"/>
  <c r="Q1517" i="1"/>
  <c r="P1517" i="1"/>
  <c r="Q1515" i="1"/>
  <c r="P1515" i="1"/>
  <c r="Q1514" i="1"/>
  <c r="P1514" i="1"/>
  <c r="Q1512" i="1"/>
  <c r="P1512" i="1"/>
  <c r="Q1511" i="1"/>
  <c r="P1511" i="1"/>
  <c r="Q1508" i="1"/>
  <c r="P1508" i="1"/>
  <c r="Q1503" i="1"/>
  <c r="P1503" i="1"/>
  <c r="Q1499" i="1"/>
  <c r="P1499" i="1"/>
  <c r="Q1497" i="1"/>
  <c r="P1497" i="1"/>
  <c r="Q1495" i="1"/>
  <c r="P1495" i="1"/>
  <c r="Q1494" i="1"/>
  <c r="P1494" i="1"/>
  <c r="Q1493" i="1"/>
  <c r="P1493" i="1"/>
  <c r="Q1491" i="1"/>
  <c r="P1491" i="1"/>
  <c r="Q1489" i="1"/>
  <c r="P1489" i="1"/>
  <c r="Q1488" i="1"/>
  <c r="P1488" i="1"/>
  <c r="Q1487" i="1"/>
  <c r="P1487" i="1"/>
  <c r="Q1481" i="1"/>
  <c r="P1481" i="1"/>
  <c r="Q1480" i="1"/>
  <c r="P1480" i="1"/>
  <c r="Q1478" i="1"/>
  <c r="P1478" i="1"/>
  <c r="Q1474" i="1"/>
  <c r="P1474" i="1"/>
  <c r="Q1472" i="1"/>
  <c r="P1472" i="1"/>
  <c r="Q1469" i="1"/>
  <c r="P1469" i="1"/>
  <c r="Q1468" i="1"/>
  <c r="P1468" i="1"/>
  <c r="Q1467" i="1"/>
  <c r="P1467" i="1"/>
  <c r="Q1465" i="1"/>
  <c r="P1465" i="1"/>
  <c r="Q1464" i="1"/>
  <c r="P1464" i="1"/>
  <c r="Q1463" i="1"/>
  <c r="P1463" i="1"/>
  <c r="Q1462" i="1"/>
  <c r="P1462" i="1"/>
  <c r="Q1460" i="1"/>
  <c r="P1460" i="1"/>
  <c r="Q1459" i="1"/>
  <c r="P1459" i="1"/>
  <c r="Q1455" i="1"/>
  <c r="P1455" i="1"/>
  <c r="Q1453" i="1"/>
  <c r="P1453" i="1"/>
  <c r="Q1452" i="1"/>
  <c r="P1452" i="1"/>
  <c r="Q1451" i="1"/>
  <c r="P1451" i="1"/>
  <c r="Q1449" i="1"/>
  <c r="P1449" i="1"/>
  <c r="Q1439" i="1"/>
  <c r="P1439" i="1"/>
  <c r="Q1437" i="1"/>
  <c r="P1437" i="1"/>
  <c r="Q1428" i="1"/>
  <c r="P1428" i="1"/>
  <c r="Q1426" i="1"/>
  <c r="P1426" i="1"/>
  <c r="Q1422" i="1"/>
  <c r="P1422" i="1"/>
  <c r="Q1421" i="1"/>
  <c r="P1421" i="1"/>
  <c r="Q1414" i="1"/>
  <c r="P1414" i="1"/>
  <c r="Q1411" i="1"/>
  <c r="P1411" i="1"/>
  <c r="Q1407" i="1"/>
  <c r="P1407" i="1"/>
  <c r="Q1406" i="1"/>
  <c r="P1406" i="1"/>
  <c r="Q1402" i="1"/>
  <c r="P1402" i="1"/>
  <c r="Q1401" i="1"/>
  <c r="P1401" i="1"/>
  <c r="Q1400" i="1"/>
  <c r="P1400" i="1"/>
  <c r="Q1398" i="1"/>
  <c r="P1398" i="1"/>
  <c r="Q1388" i="1"/>
  <c r="P1388" i="1"/>
  <c r="Q1387" i="1"/>
  <c r="P1387" i="1"/>
  <c r="Q1386" i="1"/>
  <c r="P1386" i="1"/>
  <c r="Q1381" i="1"/>
  <c r="P1381" i="1"/>
  <c r="Q1379" i="1"/>
  <c r="P1379" i="1"/>
  <c r="Q1378" i="1"/>
  <c r="P1378" i="1"/>
  <c r="Q1375" i="1"/>
  <c r="P1375" i="1"/>
  <c r="Q1368" i="1"/>
  <c r="P1368" i="1"/>
  <c r="Q1367" i="1"/>
  <c r="P1367" i="1"/>
  <c r="Q1365" i="1"/>
  <c r="P1365" i="1"/>
  <c r="Q1354" i="1"/>
  <c r="P1354" i="1"/>
  <c r="Q1351" i="1"/>
  <c r="P1351" i="1"/>
  <c r="Q1350" i="1"/>
  <c r="P1350" i="1"/>
  <c r="Q1347" i="1"/>
  <c r="P1347" i="1"/>
  <c r="Q1342" i="1"/>
  <c r="P1342" i="1"/>
  <c r="Q1341" i="1"/>
  <c r="P1341" i="1"/>
  <c r="Q1337" i="1"/>
  <c r="P1337" i="1"/>
  <c r="Q1334" i="1"/>
  <c r="P1334" i="1"/>
  <c r="Q1332" i="1"/>
  <c r="P1332" i="1"/>
  <c r="Q1331" i="1"/>
  <c r="P1331" i="1"/>
  <c r="Q1326" i="1"/>
  <c r="P1326" i="1"/>
  <c r="Q1322" i="1"/>
  <c r="P1322" i="1"/>
  <c r="Q1314" i="1"/>
  <c r="P1314" i="1"/>
  <c r="Q1312" i="1"/>
  <c r="P1312" i="1"/>
  <c r="Q1306" i="1"/>
  <c r="P1306" i="1"/>
  <c r="Q1305" i="1"/>
  <c r="P1305" i="1"/>
  <c r="Q1283" i="1"/>
  <c r="P1283" i="1"/>
  <c r="Q1280" i="1"/>
  <c r="P1280" i="1"/>
  <c r="Q1275" i="1"/>
  <c r="P1275" i="1"/>
  <c r="Q1274" i="1"/>
  <c r="P1274" i="1"/>
  <c r="Q1269" i="1"/>
  <c r="P1269" i="1"/>
  <c r="Q1265" i="1"/>
  <c r="P1265" i="1"/>
  <c r="Q1258" i="1"/>
  <c r="P1258" i="1"/>
  <c r="Q1252" i="1"/>
  <c r="P1252" i="1"/>
  <c r="Q1240" i="1"/>
  <c r="P1240" i="1"/>
  <c r="Q1239" i="1"/>
  <c r="P1239" i="1"/>
  <c r="Q1238" i="1"/>
  <c r="P1238" i="1"/>
  <c r="Q1237" i="1"/>
  <c r="P1237" i="1"/>
  <c r="Q1236" i="1"/>
  <c r="P1236" i="1"/>
  <c r="Q1235" i="1"/>
  <c r="P1235" i="1"/>
  <c r="Q1232" i="1"/>
  <c r="P1232" i="1"/>
  <c r="Q1228" i="1"/>
  <c r="P1228" i="1"/>
  <c r="Q1216" i="1"/>
  <c r="P1216" i="1"/>
  <c r="Q1215" i="1"/>
  <c r="P1215" i="1"/>
  <c r="Q1212" i="1"/>
  <c r="P1212" i="1"/>
  <c r="Q1210" i="1"/>
  <c r="P1210" i="1"/>
  <c r="Q1193" i="1"/>
  <c r="P1193" i="1"/>
  <c r="Q1180" i="1"/>
  <c r="P1180" i="1"/>
  <c r="Q1171" i="1"/>
  <c r="P1171" i="1"/>
  <c r="Q1164" i="1"/>
  <c r="P1164" i="1"/>
  <c r="Q1163" i="1"/>
  <c r="P1163" i="1"/>
  <c r="Q1160" i="1"/>
  <c r="P1160" i="1"/>
  <c r="Q1144" i="1"/>
  <c r="P1144" i="1"/>
  <c r="Q1139" i="1"/>
  <c r="P1139" i="1"/>
  <c r="Q1134" i="1"/>
  <c r="P1134" i="1"/>
  <c r="Q1126" i="1"/>
  <c r="P1126" i="1"/>
  <c r="Q1125" i="1"/>
  <c r="P1125" i="1"/>
  <c r="Q1113" i="1"/>
  <c r="P1113" i="1"/>
  <c r="Q1112" i="1"/>
  <c r="P1112" i="1"/>
  <c r="Q1111" i="1"/>
  <c r="P1111" i="1"/>
  <c r="Q1108" i="1"/>
  <c r="P1108" i="1"/>
  <c r="Q1101" i="1"/>
  <c r="P1101" i="1"/>
  <c r="Q1090" i="1"/>
  <c r="P1090" i="1"/>
  <c r="Q1085" i="1"/>
  <c r="P1085" i="1"/>
  <c r="Q1082" i="1"/>
  <c r="P1082" i="1"/>
  <c r="Q1081" i="1"/>
  <c r="P1081" i="1"/>
  <c r="Q1070" i="1"/>
  <c r="P1070" i="1"/>
  <c r="Q1043" i="1"/>
  <c r="P1043" i="1"/>
  <c r="Q1036" i="1"/>
  <c r="P1036" i="1"/>
  <c r="Q1033" i="1"/>
  <c r="P1033" i="1"/>
  <c r="Q1025" i="1"/>
  <c r="P1025" i="1"/>
  <c r="Q1023" i="1"/>
  <c r="P1023" i="1"/>
  <c r="Q1021" i="1"/>
  <c r="P1021" i="1"/>
  <c r="Q1017" i="1"/>
  <c r="P1017" i="1"/>
  <c r="Q1015" i="1"/>
  <c r="P1015" i="1"/>
  <c r="Q1007" i="1"/>
  <c r="P1007" i="1"/>
  <c r="Q1003" i="1"/>
  <c r="P1003" i="1"/>
  <c r="Q1000" i="1"/>
  <c r="P1000" i="1"/>
  <c r="Q985" i="1"/>
  <c r="P985" i="1"/>
  <c r="Q982" i="1"/>
  <c r="P982" i="1"/>
  <c r="Q971" i="1"/>
  <c r="P971" i="1"/>
  <c r="Q957" i="1"/>
  <c r="P957" i="1"/>
  <c r="Q951" i="1"/>
  <c r="P951" i="1"/>
  <c r="Q946" i="1"/>
  <c r="P946" i="1"/>
  <c r="Q945" i="1"/>
  <c r="P945" i="1"/>
  <c r="Q944" i="1"/>
  <c r="P944" i="1"/>
  <c r="Q943" i="1"/>
  <c r="P943" i="1"/>
  <c r="Q939" i="1"/>
  <c r="P939" i="1"/>
  <c r="Q923" i="1"/>
  <c r="P923" i="1"/>
  <c r="Q919" i="1"/>
  <c r="P919" i="1"/>
  <c r="Q917" i="1"/>
  <c r="P917" i="1"/>
  <c r="Q916" i="1"/>
  <c r="P916" i="1"/>
  <c r="Q903" i="1"/>
  <c r="P903" i="1"/>
  <c r="Q902" i="1"/>
  <c r="P902" i="1"/>
  <c r="Q898" i="1"/>
  <c r="P898" i="1"/>
  <c r="Q892" i="1"/>
  <c r="P892" i="1"/>
  <c r="Q890" i="1"/>
  <c r="P890" i="1"/>
  <c r="Q888" i="1"/>
  <c r="P888" i="1"/>
  <c r="Q886" i="1"/>
  <c r="P886" i="1"/>
  <c r="Q885" i="1"/>
  <c r="P885" i="1"/>
  <c r="Q880" i="1"/>
  <c r="P880" i="1"/>
  <c r="Q877" i="1"/>
  <c r="P877" i="1"/>
  <c r="Q869" i="1"/>
  <c r="P869" i="1"/>
  <c r="Q867" i="1"/>
  <c r="P867" i="1"/>
  <c r="Q863" i="1"/>
  <c r="P863" i="1"/>
  <c r="Q860" i="1"/>
  <c r="P860" i="1"/>
  <c r="Q851" i="1"/>
  <c r="P851" i="1"/>
  <c r="Q846" i="1"/>
  <c r="P846" i="1"/>
  <c r="Q844" i="1"/>
  <c r="P844" i="1"/>
  <c r="Q842" i="1"/>
  <c r="P842" i="1"/>
  <c r="Q839" i="1"/>
  <c r="P839" i="1"/>
  <c r="Q837" i="1"/>
  <c r="P837" i="1"/>
  <c r="Q833" i="1"/>
  <c r="P833" i="1"/>
  <c r="Q832" i="1"/>
  <c r="P832" i="1"/>
  <c r="Q831" i="1"/>
  <c r="P831" i="1"/>
  <c r="Q830" i="1"/>
  <c r="P830" i="1"/>
  <c r="Q828" i="1"/>
  <c r="P828" i="1"/>
  <c r="Q827" i="1"/>
  <c r="P827" i="1"/>
  <c r="Q826" i="1"/>
  <c r="P826" i="1"/>
  <c r="Q825" i="1"/>
  <c r="P825" i="1"/>
  <c r="Q821" i="1"/>
  <c r="P821" i="1"/>
  <c r="Q816" i="1"/>
  <c r="P816" i="1"/>
  <c r="Q812" i="1"/>
  <c r="P812" i="1"/>
  <c r="Q811" i="1"/>
  <c r="P811" i="1"/>
  <c r="Q809" i="1"/>
  <c r="P809" i="1"/>
  <c r="Q808" i="1"/>
  <c r="P808" i="1"/>
  <c r="Q805" i="1"/>
  <c r="P805" i="1"/>
  <c r="Q804" i="1"/>
  <c r="P804" i="1"/>
  <c r="Q802" i="1"/>
  <c r="P802" i="1"/>
  <c r="Q801" i="1"/>
  <c r="P801" i="1"/>
  <c r="Q800" i="1"/>
  <c r="P800" i="1"/>
  <c r="Q794" i="1"/>
  <c r="P794" i="1"/>
  <c r="Q793" i="1"/>
  <c r="P793" i="1"/>
  <c r="Q792" i="1"/>
  <c r="P792" i="1"/>
  <c r="Q782" i="1"/>
  <c r="P782" i="1"/>
  <c r="Q780" i="1"/>
  <c r="P780" i="1"/>
  <c r="Q778" i="1"/>
  <c r="P778" i="1"/>
  <c r="Q769" i="1"/>
  <c r="P769" i="1"/>
  <c r="Q768" i="1"/>
  <c r="P768" i="1"/>
  <c r="Q766" i="1"/>
  <c r="P766" i="1"/>
  <c r="Q762" i="1"/>
  <c r="P762" i="1"/>
  <c r="Q761" i="1"/>
  <c r="P761" i="1"/>
  <c r="Q760" i="1"/>
  <c r="P760" i="1"/>
  <c r="Q759" i="1"/>
  <c r="P759" i="1"/>
  <c r="Q758" i="1"/>
  <c r="P758" i="1"/>
  <c r="Q755" i="1"/>
  <c r="P755" i="1"/>
  <c r="Q753" i="1"/>
  <c r="P753" i="1"/>
  <c r="Q752" i="1"/>
  <c r="P752" i="1"/>
  <c r="Q749" i="1"/>
  <c r="P749" i="1"/>
  <c r="Q748" i="1"/>
  <c r="P748" i="1"/>
  <c r="Q747" i="1"/>
  <c r="P747" i="1"/>
  <c r="Q743" i="1"/>
  <c r="P743" i="1"/>
  <c r="Q740" i="1"/>
  <c r="P740" i="1"/>
  <c r="Q738" i="1"/>
  <c r="P738" i="1"/>
  <c r="Q736" i="1"/>
  <c r="P736" i="1"/>
  <c r="Q735" i="1"/>
  <c r="P735" i="1"/>
  <c r="Q734" i="1"/>
  <c r="P734" i="1"/>
  <c r="Q733" i="1"/>
  <c r="P733" i="1"/>
  <c r="Q728" i="1"/>
  <c r="P728" i="1"/>
  <c r="Q727" i="1"/>
  <c r="P727" i="1"/>
  <c r="Q726" i="1"/>
  <c r="P726" i="1"/>
  <c r="Q723" i="1"/>
  <c r="P723" i="1"/>
  <c r="Q721" i="1"/>
  <c r="P721" i="1"/>
  <c r="Q717" i="1"/>
  <c r="P717" i="1"/>
  <c r="Q713" i="1"/>
  <c r="P713" i="1"/>
  <c r="Q712" i="1"/>
  <c r="P712" i="1"/>
  <c r="Q709" i="1"/>
  <c r="P709" i="1"/>
  <c r="Q708" i="1"/>
  <c r="P708" i="1"/>
  <c r="Q707" i="1"/>
  <c r="P707" i="1"/>
  <c r="Q702" i="1"/>
  <c r="P702" i="1"/>
  <c r="Q695" i="1"/>
  <c r="P695" i="1"/>
  <c r="Q694" i="1"/>
  <c r="P694" i="1"/>
  <c r="Q693" i="1"/>
  <c r="P693" i="1"/>
  <c r="Q690" i="1"/>
  <c r="P690" i="1"/>
  <c r="Q689" i="1"/>
  <c r="P689" i="1"/>
  <c r="Q688" i="1"/>
  <c r="P688" i="1"/>
  <c r="Q687" i="1"/>
  <c r="P687" i="1"/>
  <c r="Q678" i="1"/>
  <c r="P678" i="1"/>
  <c r="Q676" i="1"/>
  <c r="P676" i="1"/>
  <c r="Q672" i="1"/>
  <c r="P672" i="1"/>
  <c r="Q671" i="1"/>
  <c r="P671" i="1"/>
  <c r="Q668" i="1"/>
  <c r="P668" i="1"/>
  <c r="Q667" i="1"/>
  <c r="P667" i="1"/>
  <c r="Q658" i="1"/>
  <c r="P658" i="1"/>
  <c r="Q653" i="1"/>
  <c r="P653" i="1"/>
  <c r="Q650" i="1"/>
  <c r="P650" i="1"/>
  <c r="Q647" i="1"/>
  <c r="P647" i="1"/>
  <c r="Q646" i="1"/>
  <c r="P646" i="1"/>
  <c r="Q643" i="1"/>
  <c r="P643" i="1"/>
  <c r="Q641" i="1"/>
  <c r="P641" i="1"/>
  <c r="Q640" i="1"/>
  <c r="P640" i="1"/>
  <c r="Q639" i="1"/>
  <c r="P639" i="1"/>
  <c r="Q638" i="1"/>
  <c r="P638" i="1"/>
  <c r="Q628" i="1"/>
  <c r="P628" i="1"/>
  <c r="Q625" i="1"/>
  <c r="P625" i="1"/>
  <c r="Q623" i="1"/>
  <c r="P623" i="1"/>
  <c r="Q621" i="1"/>
  <c r="P621" i="1"/>
  <c r="Q617" i="1"/>
  <c r="P617" i="1"/>
  <c r="Q605" i="1"/>
  <c r="P605" i="1"/>
  <c r="Q602" i="1"/>
  <c r="P602" i="1"/>
  <c r="Q596" i="1"/>
  <c r="P596" i="1"/>
  <c r="Q587" i="1"/>
  <c r="P587" i="1"/>
  <c r="Q577" i="1"/>
  <c r="P577" i="1"/>
  <c r="Q576" i="1"/>
  <c r="P576" i="1"/>
  <c r="Q571" i="1"/>
  <c r="P571" i="1"/>
  <c r="Q570" i="1"/>
  <c r="P570" i="1"/>
  <c r="Q566" i="1"/>
  <c r="P566" i="1"/>
  <c r="Q561" i="1"/>
  <c r="P561" i="1"/>
  <c r="Q557" i="1"/>
  <c r="P557" i="1"/>
  <c r="Q554" i="1"/>
  <c r="P554" i="1"/>
  <c r="Q546" i="1"/>
  <c r="P546" i="1"/>
  <c r="Q542" i="1"/>
  <c r="P542" i="1"/>
  <c r="Q538" i="1"/>
  <c r="P538" i="1"/>
  <c r="Q537" i="1"/>
  <c r="P537" i="1"/>
  <c r="Q535" i="1"/>
  <c r="P535" i="1"/>
  <c r="Q530" i="1"/>
  <c r="P530" i="1"/>
  <c r="Q529" i="1"/>
  <c r="P529" i="1"/>
  <c r="Q527" i="1"/>
  <c r="P527" i="1"/>
  <c r="Q522" i="1"/>
  <c r="P522" i="1"/>
  <c r="Q521" i="1"/>
  <c r="P521" i="1"/>
  <c r="Q519" i="1"/>
  <c r="P519" i="1"/>
  <c r="Q517" i="1"/>
  <c r="P517" i="1"/>
  <c r="Q515" i="1"/>
  <c r="P515" i="1"/>
  <c r="Q514" i="1"/>
  <c r="P514" i="1"/>
  <c r="Q508" i="1"/>
  <c r="P508" i="1"/>
  <c r="Q506" i="1"/>
  <c r="P506" i="1"/>
  <c r="Q505" i="1"/>
  <c r="P505" i="1"/>
  <c r="Q499" i="1"/>
  <c r="P499" i="1"/>
  <c r="Q497" i="1"/>
  <c r="P497" i="1"/>
  <c r="Q491" i="1"/>
  <c r="P491" i="1"/>
  <c r="Q490" i="1"/>
  <c r="P490" i="1"/>
  <c r="Q488" i="1"/>
  <c r="P488" i="1"/>
  <c r="Q475" i="1"/>
  <c r="P475" i="1"/>
  <c r="Q473" i="1"/>
  <c r="P473" i="1"/>
  <c r="Q470" i="1"/>
  <c r="P470" i="1"/>
  <c r="Q466" i="1"/>
  <c r="P466" i="1"/>
  <c r="Q464" i="1"/>
  <c r="P464" i="1"/>
  <c r="Q463" i="1"/>
  <c r="P463" i="1"/>
  <c r="Q462" i="1"/>
  <c r="P462" i="1"/>
  <c r="Q460" i="1"/>
  <c r="P460" i="1"/>
  <c r="Q459" i="1"/>
  <c r="P459" i="1"/>
  <c r="Q458" i="1"/>
  <c r="P458" i="1"/>
  <c r="Q456" i="1"/>
  <c r="P456" i="1"/>
  <c r="Q453" i="1"/>
  <c r="P453" i="1"/>
  <c r="Q452" i="1"/>
  <c r="P452" i="1"/>
  <c r="Q450" i="1"/>
  <c r="P450" i="1"/>
  <c r="Q448" i="1"/>
  <c r="P448" i="1"/>
  <c r="Q447" i="1"/>
  <c r="P447" i="1"/>
  <c r="Q446" i="1"/>
  <c r="P446" i="1"/>
  <c r="Q445" i="1"/>
  <c r="P445" i="1"/>
  <c r="Q443" i="1"/>
  <c r="P443" i="1"/>
  <c r="Q441" i="1"/>
  <c r="P441" i="1"/>
  <c r="Q439" i="1"/>
  <c r="P439" i="1"/>
  <c r="Q438" i="1"/>
  <c r="P438" i="1"/>
  <c r="Q434" i="1"/>
  <c r="P434" i="1"/>
  <c r="Q433" i="1"/>
  <c r="P433" i="1"/>
  <c r="Q432" i="1"/>
  <c r="P432" i="1"/>
  <c r="Q431" i="1"/>
  <c r="P431" i="1"/>
  <c r="Q429" i="1"/>
  <c r="P429" i="1"/>
  <c r="Q425" i="1"/>
  <c r="P425" i="1"/>
  <c r="Q422" i="1"/>
  <c r="P422" i="1"/>
  <c r="Q420" i="1"/>
  <c r="P420" i="1"/>
  <c r="Q417" i="1"/>
  <c r="P417" i="1"/>
  <c r="Q416" i="1"/>
  <c r="P416" i="1"/>
  <c r="Q414" i="1"/>
  <c r="P414" i="1"/>
  <c r="Q413" i="1"/>
  <c r="P413" i="1"/>
  <c r="Q412" i="1"/>
  <c r="P412" i="1"/>
  <c r="Q411" i="1"/>
  <c r="P411" i="1"/>
  <c r="Q410" i="1"/>
  <c r="P410" i="1"/>
  <c r="Q409" i="1"/>
  <c r="P409" i="1"/>
  <c r="Q407" i="1"/>
  <c r="P407" i="1"/>
  <c r="Q406" i="1"/>
  <c r="P406" i="1"/>
  <c r="Q404" i="1"/>
  <c r="P404" i="1"/>
  <c r="Q402" i="1"/>
  <c r="P402" i="1"/>
  <c r="Q400" i="1"/>
  <c r="P400" i="1"/>
  <c r="Q399" i="1"/>
  <c r="P399" i="1"/>
  <c r="Q397" i="1"/>
  <c r="P397" i="1"/>
  <c r="Q396" i="1"/>
  <c r="P396" i="1"/>
  <c r="Q394" i="1"/>
  <c r="P394" i="1"/>
  <c r="Q391" i="1"/>
  <c r="P391" i="1"/>
  <c r="Q390" i="1"/>
  <c r="P390" i="1"/>
  <c r="Q389" i="1"/>
  <c r="P389" i="1"/>
  <c r="Q387" i="1"/>
  <c r="P387" i="1"/>
  <c r="Q386" i="1"/>
  <c r="P386" i="1"/>
  <c r="Q385" i="1"/>
  <c r="P385" i="1"/>
  <c r="Q384" i="1"/>
  <c r="P384" i="1"/>
  <c r="Q383" i="1"/>
  <c r="P383" i="1"/>
  <c r="Q382" i="1"/>
  <c r="P382" i="1"/>
  <c r="Q379" i="1"/>
  <c r="P379" i="1"/>
  <c r="Q376" i="1"/>
  <c r="P376" i="1"/>
  <c r="Q375" i="1"/>
  <c r="P375" i="1"/>
  <c r="Q374" i="1"/>
  <c r="P374" i="1"/>
  <c r="Q373" i="1"/>
  <c r="P373" i="1"/>
  <c r="Q372" i="1"/>
  <c r="P372" i="1"/>
  <c r="Q371" i="1"/>
  <c r="P371" i="1"/>
  <c r="Q369" i="1"/>
  <c r="P369" i="1"/>
  <c r="Q368" i="1"/>
  <c r="P368" i="1"/>
  <c r="Q366" i="1"/>
  <c r="P366" i="1"/>
  <c r="Q365" i="1"/>
  <c r="P365" i="1"/>
  <c r="Q364" i="1"/>
  <c r="P364" i="1"/>
  <c r="Q363" i="1"/>
  <c r="P363" i="1"/>
  <c r="Q361" i="1"/>
  <c r="P361" i="1"/>
  <c r="Q360" i="1"/>
  <c r="P360" i="1"/>
  <c r="Q355" i="1"/>
  <c r="P355" i="1"/>
  <c r="Q354" i="1"/>
  <c r="P354" i="1"/>
  <c r="Q353" i="1"/>
  <c r="P353" i="1"/>
  <c r="Q352" i="1"/>
  <c r="P352" i="1"/>
  <c r="Q351" i="1"/>
  <c r="P351" i="1"/>
  <c r="Q350" i="1"/>
  <c r="P350" i="1"/>
  <c r="Q347" i="1"/>
  <c r="P347" i="1"/>
  <c r="Q346" i="1"/>
  <c r="P346" i="1"/>
  <c r="Q345" i="1"/>
  <c r="P345" i="1"/>
  <c r="Q343" i="1"/>
  <c r="P343" i="1"/>
  <c r="Q342" i="1"/>
  <c r="P342" i="1"/>
  <c r="Q341" i="1"/>
  <c r="P341" i="1"/>
  <c r="Q339" i="1"/>
  <c r="P339" i="1"/>
  <c r="Q338" i="1"/>
  <c r="P338" i="1"/>
  <c r="Q336" i="1"/>
  <c r="P336" i="1"/>
  <c r="Q335" i="1"/>
  <c r="P335" i="1"/>
  <c r="Q333" i="1"/>
  <c r="P333" i="1"/>
  <c r="Q332" i="1"/>
  <c r="P332" i="1"/>
  <c r="Q330" i="1"/>
  <c r="P330" i="1"/>
  <c r="Q329" i="1"/>
  <c r="P329" i="1"/>
  <c r="Q326" i="1"/>
  <c r="P326" i="1"/>
  <c r="Q324" i="1"/>
  <c r="P324" i="1"/>
  <c r="Q323" i="1"/>
  <c r="P323" i="1"/>
  <c r="Q322" i="1"/>
  <c r="P322" i="1"/>
  <c r="Q321" i="1"/>
  <c r="P321" i="1"/>
  <c r="Q319" i="1"/>
  <c r="P319" i="1"/>
  <c r="Q318" i="1"/>
  <c r="P318" i="1"/>
  <c r="Q314" i="1"/>
  <c r="P314" i="1"/>
  <c r="Q309" i="1"/>
  <c r="P309" i="1"/>
  <c r="Q308" i="1"/>
  <c r="P308" i="1"/>
  <c r="Q307" i="1"/>
  <c r="P307" i="1"/>
  <c r="Q306" i="1"/>
  <c r="P306" i="1"/>
  <c r="Q305" i="1"/>
  <c r="P305" i="1"/>
  <c r="Q304" i="1"/>
  <c r="P304" i="1"/>
  <c r="Q303" i="1"/>
  <c r="P303" i="1"/>
  <c r="Q302" i="1"/>
  <c r="P302" i="1"/>
  <c r="Q300" i="1"/>
  <c r="P300" i="1"/>
  <c r="Q299" i="1"/>
  <c r="P299" i="1"/>
  <c r="Q295" i="1"/>
  <c r="P295" i="1"/>
  <c r="Q294" i="1"/>
  <c r="P294" i="1"/>
  <c r="Q291" i="1"/>
  <c r="P291" i="1"/>
  <c r="Q290" i="1"/>
  <c r="P290" i="1"/>
  <c r="Q287" i="1"/>
  <c r="P287" i="1"/>
  <c r="Q286" i="1"/>
  <c r="P286" i="1"/>
  <c r="Q285" i="1"/>
  <c r="P285" i="1"/>
  <c r="Q280" i="1"/>
  <c r="P280" i="1"/>
  <c r="Q278" i="1"/>
  <c r="P278" i="1"/>
  <c r="Q266" i="1"/>
  <c r="P266" i="1"/>
  <c r="Q265" i="1"/>
  <c r="P265" i="1"/>
  <c r="Q261" i="1"/>
  <c r="P261" i="1"/>
  <c r="Q250" i="1"/>
  <c r="P250" i="1"/>
  <c r="Q241" i="1"/>
  <c r="P241" i="1"/>
  <c r="Q236" i="1"/>
  <c r="P236" i="1"/>
  <c r="Q230" i="1"/>
  <c r="P230" i="1"/>
  <c r="Q226" i="1"/>
  <c r="P226" i="1"/>
  <c r="Q217" i="1"/>
  <c r="P217" i="1"/>
  <c r="Q212" i="1"/>
  <c r="P212" i="1"/>
  <c r="Q210" i="1"/>
  <c r="P210" i="1"/>
  <c r="Q206" i="1"/>
  <c r="P206" i="1"/>
  <c r="Q204" i="1"/>
  <c r="P204" i="1"/>
  <c r="Q201" i="1"/>
  <c r="P201" i="1"/>
  <c r="Q194" i="1"/>
  <c r="P194" i="1"/>
  <c r="Q192" i="1"/>
  <c r="P192" i="1"/>
  <c r="Q191" i="1"/>
  <c r="P191" i="1"/>
  <c r="Q190" i="1"/>
  <c r="P190" i="1"/>
  <c r="Q189" i="1"/>
  <c r="P189" i="1"/>
  <c r="Q186" i="1"/>
  <c r="P186" i="1"/>
  <c r="Q184" i="1"/>
  <c r="P184" i="1"/>
  <c r="Q171" i="1"/>
  <c r="P171" i="1"/>
  <c r="Q166" i="1"/>
  <c r="P166" i="1"/>
  <c r="Q165" i="1"/>
  <c r="P165" i="1"/>
  <c r="Q163" i="1"/>
  <c r="P163" i="1"/>
  <c r="Q162" i="1"/>
  <c r="P162" i="1"/>
  <c r="Q157" i="1"/>
  <c r="P157" i="1"/>
  <c r="Q156" i="1"/>
  <c r="P156" i="1"/>
  <c r="Q153" i="1"/>
  <c r="P153" i="1"/>
  <c r="Q151" i="1"/>
  <c r="P151" i="1"/>
  <c r="Q150" i="1"/>
  <c r="P150" i="1"/>
  <c r="Q147" i="1"/>
  <c r="P147" i="1"/>
  <c r="Q146" i="1"/>
  <c r="P146" i="1"/>
  <c r="Q145" i="1"/>
  <c r="P145" i="1"/>
  <c r="Q144" i="1"/>
  <c r="P144" i="1"/>
  <c r="Q141" i="1"/>
  <c r="P141" i="1"/>
  <c r="Q139" i="1"/>
  <c r="P139" i="1"/>
  <c r="Q136" i="1"/>
  <c r="P136" i="1"/>
  <c r="Q134" i="1"/>
  <c r="P134" i="1"/>
  <c r="Q133" i="1"/>
  <c r="P133" i="1"/>
  <c r="Q132" i="1"/>
  <c r="P132" i="1"/>
  <c r="Q130" i="1"/>
  <c r="P130" i="1"/>
  <c r="Q129" i="1"/>
  <c r="P129" i="1"/>
  <c r="Q124" i="1"/>
  <c r="P124" i="1"/>
  <c r="Q114" i="1"/>
  <c r="P114" i="1"/>
  <c r="Q112" i="1"/>
  <c r="P112" i="1"/>
  <c r="Q108" i="1"/>
  <c r="P108" i="1"/>
  <c r="Q103" i="1"/>
  <c r="P103" i="1"/>
  <c r="Q102" i="1"/>
  <c r="P102" i="1"/>
  <c r="Q99" i="1"/>
  <c r="P99" i="1"/>
  <c r="Q97" i="1"/>
  <c r="P97" i="1"/>
  <c r="Q96" i="1"/>
  <c r="P96" i="1"/>
  <c r="Q94" i="1"/>
  <c r="P94" i="1"/>
  <c r="Q88" i="1"/>
  <c r="P88" i="1"/>
  <c r="Q87" i="1"/>
  <c r="P87" i="1"/>
  <c r="Q83" i="1"/>
  <c r="P83" i="1"/>
  <c r="Q81" i="1"/>
  <c r="P81" i="1"/>
  <c r="Q79" i="1"/>
  <c r="P79" i="1"/>
  <c r="Q78" i="1"/>
  <c r="P78" i="1"/>
  <c r="Q77" i="1"/>
  <c r="P77" i="1"/>
  <c r="Q73" i="1"/>
  <c r="P73" i="1"/>
  <c r="Q72" i="1"/>
  <c r="P72" i="1"/>
  <c r="Q71" i="1"/>
  <c r="P71" i="1"/>
  <c r="Q70" i="1"/>
  <c r="P70" i="1"/>
  <c r="Q68" i="1"/>
  <c r="P68" i="1"/>
  <c r="Q66" i="1"/>
  <c r="P66" i="1"/>
  <c r="Q60" i="1"/>
  <c r="P60" i="1"/>
  <c r="Q58" i="1"/>
  <c r="P58" i="1"/>
  <c r="Q56" i="1"/>
  <c r="P56" i="1"/>
  <c r="Q55" i="1"/>
  <c r="P55" i="1"/>
  <c r="Q52" i="1"/>
  <c r="P52" i="1"/>
  <c r="Q49" i="1"/>
  <c r="P49" i="1"/>
  <c r="Q48" i="1"/>
  <c r="P48" i="1"/>
  <c r="Q47" i="1"/>
  <c r="P47" i="1"/>
  <c r="Q44" i="1"/>
  <c r="P44" i="1"/>
  <c r="Q41" i="1"/>
  <c r="P41" i="1"/>
  <c r="Q39" i="1"/>
  <c r="P39" i="1"/>
  <c r="Q34" i="1"/>
  <c r="P34" i="1"/>
  <c r="Q32" i="1"/>
  <c r="P32" i="1"/>
  <c r="Q31" i="1"/>
  <c r="P31" i="1"/>
  <c r="Q27" i="1"/>
  <c r="P27" i="1"/>
  <c r="Q26" i="1"/>
  <c r="P26" i="1"/>
  <c r="Q25" i="1"/>
  <c r="P25" i="1"/>
  <c r="Q23" i="1"/>
  <c r="P23" i="1"/>
  <c r="Q22" i="1"/>
  <c r="P22" i="1"/>
  <c r="Q19" i="1"/>
  <c r="P19" i="1"/>
  <c r="Q18" i="1"/>
  <c r="P18" i="1"/>
  <c r="Q16" i="1"/>
  <c r="P16" i="1"/>
  <c r="Q15" i="1"/>
  <c r="P15" i="1"/>
  <c r="Q14" i="1"/>
  <c r="P14" i="1"/>
  <c r="Q13" i="1"/>
  <c r="P13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N4332" i="1"/>
  <c r="M4332" i="1"/>
  <c r="N4331" i="1"/>
  <c r="M4331" i="1"/>
  <c r="N4327" i="1"/>
  <c r="M4327" i="1"/>
  <c r="N4326" i="1"/>
  <c r="M4326" i="1"/>
  <c r="N4325" i="1"/>
  <c r="M4325" i="1"/>
  <c r="N4324" i="1"/>
  <c r="M4324" i="1"/>
  <c r="N4323" i="1"/>
  <c r="M4323" i="1"/>
  <c r="N4322" i="1"/>
  <c r="M4322" i="1"/>
  <c r="N4321" i="1"/>
  <c r="M4321" i="1"/>
  <c r="N4320" i="1"/>
  <c r="M4320" i="1"/>
  <c r="N4319" i="1"/>
  <c r="M4319" i="1"/>
  <c r="N4318" i="1"/>
  <c r="M4318" i="1"/>
  <c r="N4317" i="1"/>
  <c r="M4317" i="1"/>
  <c r="N4316" i="1"/>
  <c r="M4316" i="1"/>
  <c r="N4314" i="1"/>
  <c r="M4314" i="1"/>
  <c r="N4313" i="1"/>
  <c r="M4313" i="1"/>
  <c r="N4312" i="1"/>
  <c r="M4312" i="1"/>
  <c r="N4311" i="1"/>
  <c r="M4311" i="1"/>
  <c r="N4310" i="1"/>
  <c r="M4310" i="1"/>
  <c r="N4309" i="1"/>
  <c r="M4309" i="1"/>
  <c r="N4308" i="1"/>
  <c r="M4308" i="1"/>
  <c r="N4306" i="1"/>
  <c r="M4306" i="1"/>
  <c r="N4305" i="1"/>
  <c r="M4305" i="1"/>
  <c r="N4304" i="1"/>
  <c r="M4304" i="1"/>
  <c r="N4303" i="1"/>
  <c r="M4303" i="1"/>
  <c r="N4302" i="1"/>
  <c r="M4302" i="1"/>
  <c r="N4301" i="1"/>
  <c r="M4301" i="1"/>
  <c r="N4300" i="1"/>
  <c r="M4300" i="1"/>
  <c r="N4299" i="1"/>
  <c r="M4299" i="1"/>
  <c r="N4298" i="1"/>
  <c r="M4298" i="1"/>
  <c r="N4296" i="1"/>
  <c r="M4296" i="1"/>
  <c r="N4295" i="1"/>
  <c r="M4295" i="1"/>
  <c r="N4294" i="1"/>
  <c r="M4294" i="1"/>
  <c r="N4289" i="1"/>
  <c r="M4289" i="1"/>
  <c r="N4288" i="1"/>
  <c r="M4288" i="1"/>
  <c r="N4287" i="1"/>
  <c r="M4287" i="1"/>
  <c r="N4282" i="1"/>
  <c r="M4282" i="1"/>
  <c r="N4279" i="1"/>
  <c r="M4279" i="1"/>
  <c r="N4278" i="1"/>
  <c r="M4278" i="1"/>
  <c r="N4274" i="1"/>
  <c r="M4274" i="1"/>
  <c r="N4273" i="1"/>
  <c r="M4273" i="1"/>
  <c r="N4270" i="1"/>
  <c r="M4270" i="1"/>
  <c r="N4268" i="1"/>
  <c r="M4268" i="1"/>
  <c r="N4267" i="1"/>
  <c r="M4267" i="1"/>
  <c r="N4266" i="1"/>
  <c r="M4266" i="1"/>
  <c r="N4264" i="1"/>
  <c r="M4264" i="1"/>
  <c r="N4263" i="1"/>
  <c r="M4263" i="1"/>
  <c r="N4262" i="1"/>
  <c r="M4262" i="1"/>
  <c r="N4259" i="1"/>
  <c r="M4259" i="1"/>
  <c r="N4258" i="1"/>
  <c r="M4258" i="1"/>
  <c r="N4256" i="1"/>
  <c r="M4256" i="1"/>
  <c r="N4255" i="1"/>
  <c r="M4255" i="1"/>
  <c r="N4254" i="1"/>
  <c r="M4254" i="1"/>
  <c r="N4253" i="1"/>
  <c r="M4253" i="1"/>
  <c r="N4252" i="1"/>
  <c r="M4252" i="1"/>
  <c r="N4249" i="1"/>
  <c r="M4249" i="1"/>
  <c r="N4248" i="1"/>
  <c r="M4248" i="1"/>
  <c r="N4247" i="1"/>
  <c r="M4247" i="1"/>
  <c r="N4246" i="1"/>
  <c r="M4246" i="1"/>
  <c r="N4245" i="1"/>
  <c r="M4245" i="1"/>
  <c r="N4243" i="1"/>
  <c r="M4243" i="1"/>
  <c r="N4242" i="1"/>
  <c r="M4242" i="1"/>
  <c r="N4241" i="1"/>
  <c r="M4241" i="1"/>
  <c r="N4240" i="1"/>
  <c r="M4240" i="1"/>
  <c r="N4239" i="1"/>
  <c r="M4239" i="1"/>
  <c r="N4237" i="1"/>
  <c r="M4237" i="1"/>
  <c r="N4236" i="1"/>
  <c r="M4236" i="1"/>
  <c r="N4235" i="1"/>
  <c r="M4235" i="1"/>
  <c r="N4233" i="1"/>
  <c r="M4233" i="1"/>
  <c r="N4232" i="1"/>
  <c r="M4232" i="1"/>
  <c r="N4230" i="1"/>
  <c r="M4230" i="1"/>
  <c r="N4229" i="1"/>
  <c r="M4229" i="1"/>
  <c r="N4227" i="1"/>
  <c r="M4227" i="1"/>
  <c r="N4226" i="1"/>
  <c r="M4226" i="1"/>
  <c r="N4225" i="1"/>
  <c r="M4225" i="1"/>
  <c r="N4222" i="1"/>
  <c r="M4222" i="1"/>
  <c r="N4221" i="1"/>
  <c r="M4221" i="1"/>
  <c r="N4219" i="1"/>
  <c r="M4219" i="1"/>
  <c r="N4217" i="1"/>
  <c r="M4217" i="1"/>
  <c r="N4216" i="1"/>
  <c r="M4216" i="1"/>
  <c r="N4214" i="1"/>
  <c r="M4214" i="1"/>
  <c r="N4213" i="1"/>
  <c r="M4213" i="1"/>
  <c r="N4211" i="1"/>
  <c r="M4211" i="1"/>
  <c r="N4210" i="1"/>
  <c r="M4210" i="1"/>
  <c r="N4209" i="1"/>
  <c r="M4209" i="1"/>
  <c r="N4207" i="1"/>
  <c r="M4207" i="1"/>
  <c r="N4206" i="1"/>
  <c r="M4206" i="1"/>
  <c r="N4204" i="1"/>
  <c r="M4204" i="1"/>
  <c r="N4203" i="1"/>
  <c r="M4203" i="1"/>
  <c r="N4202" i="1"/>
  <c r="M4202" i="1"/>
  <c r="N4199" i="1"/>
  <c r="M4199" i="1"/>
  <c r="N4197" i="1"/>
  <c r="M4197" i="1"/>
  <c r="N4195" i="1"/>
  <c r="M4195" i="1"/>
  <c r="N4192" i="1"/>
  <c r="M4192" i="1"/>
  <c r="N4191" i="1"/>
  <c r="M4191" i="1"/>
  <c r="N4188" i="1"/>
  <c r="M4188" i="1"/>
  <c r="N4186" i="1"/>
  <c r="M4186" i="1"/>
  <c r="N4183" i="1"/>
  <c r="M4183" i="1"/>
  <c r="N4182" i="1"/>
  <c r="M4182" i="1"/>
  <c r="N4181" i="1"/>
  <c r="M4181" i="1"/>
  <c r="N4180" i="1"/>
  <c r="M4180" i="1"/>
  <c r="N4177" i="1"/>
  <c r="M4177" i="1"/>
  <c r="N4176" i="1"/>
  <c r="M4176" i="1"/>
  <c r="N4174" i="1"/>
  <c r="M4174" i="1"/>
  <c r="N4173" i="1"/>
  <c r="M4173" i="1"/>
  <c r="N4172" i="1"/>
  <c r="M4172" i="1"/>
  <c r="N4170" i="1"/>
  <c r="M4170" i="1"/>
  <c r="N4169" i="1"/>
  <c r="M4169" i="1"/>
  <c r="N4168" i="1"/>
  <c r="M4168" i="1"/>
  <c r="N4167" i="1"/>
  <c r="M4167" i="1"/>
  <c r="N4165" i="1"/>
  <c r="M4165" i="1"/>
  <c r="N4164" i="1"/>
  <c r="M4164" i="1"/>
  <c r="N4162" i="1"/>
  <c r="M4162" i="1"/>
  <c r="N4161" i="1"/>
  <c r="M4161" i="1"/>
  <c r="N4160" i="1"/>
  <c r="M4160" i="1"/>
  <c r="N4159" i="1"/>
  <c r="M4159" i="1"/>
  <c r="N4158" i="1"/>
  <c r="M4158" i="1"/>
  <c r="N4157" i="1"/>
  <c r="M4157" i="1"/>
  <c r="N4156" i="1"/>
  <c r="M4156" i="1"/>
  <c r="N4155" i="1"/>
  <c r="M4155" i="1"/>
  <c r="N4154" i="1"/>
  <c r="M4154" i="1"/>
  <c r="N4153" i="1"/>
  <c r="M4153" i="1"/>
  <c r="N4152" i="1"/>
  <c r="M4152" i="1"/>
  <c r="N4151" i="1"/>
  <c r="M4151" i="1"/>
  <c r="N4150" i="1"/>
  <c r="M4150" i="1"/>
  <c r="N4147" i="1"/>
  <c r="M4147" i="1"/>
  <c r="N4142" i="1"/>
  <c r="M4142" i="1"/>
  <c r="N4141" i="1"/>
  <c r="M4141" i="1"/>
  <c r="N4139" i="1"/>
  <c r="M4139" i="1"/>
  <c r="N4138" i="1"/>
  <c r="M4138" i="1"/>
  <c r="N4137" i="1"/>
  <c r="M4137" i="1"/>
  <c r="N4134" i="1"/>
  <c r="M4134" i="1"/>
  <c r="N4130" i="1"/>
  <c r="M4130" i="1"/>
  <c r="N4127" i="1"/>
  <c r="M4127" i="1"/>
  <c r="N4124" i="1"/>
  <c r="M4124" i="1"/>
  <c r="N4123" i="1"/>
  <c r="M4123" i="1"/>
  <c r="N4121" i="1"/>
  <c r="M4121" i="1"/>
  <c r="N4118" i="1"/>
  <c r="M4118" i="1"/>
  <c r="N4116" i="1"/>
  <c r="M4116" i="1"/>
  <c r="N4115" i="1"/>
  <c r="M4115" i="1"/>
  <c r="N4112" i="1"/>
  <c r="M4112" i="1"/>
  <c r="N4110" i="1"/>
  <c r="M4110" i="1"/>
  <c r="N4108" i="1"/>
  <c r="M4108" i="1"/>
  <c r="N4105" i="1"/>
  <c r="M4105" i="1"/>
  <c r="N4104" i="1"/>
  <c r="M4104" i="1"/>
  <c r="N4103" i="1"/>
  <c r="M4103" i="1"/>
  <c r="N4098" i="1"/>
  <c r="M4098" i="1"/>
  <c r="N4097" i="1"/>
  <c r="M4097" i="1"/>
  <c r="N4096" i="1"/>
  <c r="M4096" i="1"/>
  <c r="N4095" i="1"/>
  <c r="M4095" i="1"/>
  <c r="N4094" i="1"/>
  <c r="M4094" i="1"/>
  <c r="N4093" i="1"/>
  <c r="M4093" i="1"/>
  <c r="N4092" i="1"/>
  <c r="M4092" i="1"/>
  <c r="N4091" i="1"/>
  <c r="M4091" i="1"/>
  <c r="N4089" i="1"/>
  <c r="M4089" i="1"/>
  <c r="N4087" i="1"/>
  <c r="M4087" i="1"/>
  <c r="N4086" i="1"/>
  <c r="M4086" i="1"/>
  <c r="N4084" i="1"/>
  <c r="M4084" i="1"/>
  <c r="N4082" i="1"/>
  <c r="M4082" i="1"/>
  <c r="N4081" i="1"/>
  <c r="M4081" i="1"/>
  <c r="N4080" i="1"/>
  <c r="M4080" i="1"/>
  <c r="N4079" i="1"/>
  <c r="M4079" i="1"/>
  <c r="N4077" i="1"/>
  <c r="M4077" i="1"/>
  <c r="N4076" i="1"/>
  <c r="M4076" i="1"/>
  <c r="N4075" i="1"/>
  <c r="M4075" i="1"/>
  <c r="N4074" i="1"/>
  <c r="M4074" i="1"/>
  <c r="N4073" i="1"/>
  <c r="M4073" i="1"/>
  <c r="N4072" i="1"/>
  <c r="M4072" i="1"/>
  <c r="N4071" i="1"/>
  <c r="M4071" i="1"/>
  <c r="N4070" i="1"/>
  <c r="M4070" i="1"/>
  <c r="N4069" i="1"/>
  <c r="M4069" i="1"/>
  <c r="N4068" i="1"/>
  <c r="M4068" i="1"/>
  <c r="N4067" i="1"/>
  <c r="M4067" i="1"/>
  <c r="N4066" i="1"/>
  <c r="M4066" i="1"/>
  <c r="N4064" i="1"/>
  <c r="M4064" i="1"/>
  <c r="N4063" i="1"/>
  <c r="M4063" i="1"/>
  <c r="N4062" i="1"/>
  <c r="M4062" i="1"/>
  <c r="N4061" i="1"/>
  <c r="M4061" i="1"/>
  <c r="N4060" i="1"/>
  <c r="M4060" i="1"/>
  <c r="N4059" i="1"/>
  <c r="M4059" i="1"/>
  <c r="N4058" i="1"/>
  <c r="M4058" i="1"/>
  <c r="N4057" i="1"/>
  <c r="M4057" i="1"/>
  <c r="N4056" i="1"/>
  <c r="M4056" i="1"/>
  <c r="N4055" i="1"/>
  <c r="M4055" i="1"/>
  <c r="N4051" i="1"/>
  <c r="M4051" i="1"/>
  <c r="N4050" i="1"/>
  <c r="M4050" i="1"/>
  <c r="N4049" i="1"/>
  <c r="M4049" i="1"/>
  <c r="N4047" i="1"/>
  <c r="M4047" i="1"/>
  <c r="N4046" i="1"/>
  <c r="M4046" i="1"/>
  <c r="N4045" i="1"/>
  <c r="M4045" i="1"/>
  <c r="N4043" i="1"/>
  <c r="M4043" i="1"/>
  <c r="N4042" i="1"/>
  <c r="M4042" i="1"/>
  <c r="N4041" i="1"/>
  <c r="M4041" i="1"/>
  <c r="N4037" i="1"/>
  <c r="M4037" i="1"/>
  <c r="N4035" i="1"/>
  <c r="M4035" i="1"/>
  <c r="N4033" i="1"/>
  <c r="M4033" i="1"/>
  <c r="N4030" i="1"/>
  <c r="M4030" i="1"/>
  <c r="N4029" i="1"/>
  <c r="M4029" i="1"/>
  <c r="N4027" i="1"/>
  <c r="M4027" i="1"/>
  <c r="N4025" i="1"/>
  <c r="M4025" i="1"/>
  <c r="N4023" i="1"/>
  <c r="M4023" i="1"/>
  <c r="N4022" i="1"/>
  <c r="M4022" i="1"/>
  <c r="N4021" i="1"/>
  <c r="M4021" i="1"/>
  <c r="N4020" i="1"/>
  <c r="M4020" i="1"/>
  <c r="N4015" i="1"/>
  <c r="M4015" i="1"/>
  <c r="N4012" i="1"/>
  <c r="M4012" i="1"/>
  <c r="N4009" i="1"/>
  <c r="M4009" i="1"/>
  <c r="N4008" i="1"/>
  <c r="M4008" i="1"/>
  <c r="N4007" i="1"/>
  <c r="M4007" i="1"/>
  <c r="M4006" i="1"/>
  <c r="N4003" i="1"/>
  <c r="M4003" i="1"/>
  <c r="N4002" i="1"/>
  <c r="M4002" i="1"/>
  <c r="N4001" i="1"/>
  <c r="M4001" i="1"/>
  <c r="N4000" i="1"/>
  <c r="M4000" i="1"/>
  <c r="N3999" i="1"/>
  <c r="M3999" i="1"/>
  <c r="N3998" i="1"/>
  <c r="M3998" i="1"/>
  <c r="N3996" i="1"/>
  <c r="M3996" i="1"/>
  <c r="N3995" i="1"/>
  <c r="M3995" i="1"/>
  <c r="N3994" i="1"/>
  <c r="M3994" i="1"/>
  <c r="N3993" i="1"/>
  <c r="M3993" i="1"/>
  <c r="N3990" i="1"/>
  <c r="M3990" i="1"/>
  <c r="N3988" i="1"/>
  <c r="M3988" i="1"/>
  <c r="N3987" i="1"/>
  <c r="M3987" i="1"/>
  <c r="N3986" i="1"/>
  <c r="M3986" i="1"/>
  <c r="N3985" i="1"/>
  <c r="M3985" i="1"/>
  <c r="N3984" i="1"/>
  <c r="M3984" i="1"/>
  <c r="N3983" i="1"/>
  <c r="M3983" i="1"/>
  <c r="N3981" i="1"/>
  <c r="M3981" i="1"/>
  <c r="N3980" i="1"/>
  <c r="M3980" i="1"/>
  <c r="N3979" i="1"/>
  <c r="M3979" i="1"/>
  <c r="N3978" i="1"/>
  <c r="M3978" i="1"/>
  <c r="N3977" i="1"/>
  <c r="M3977" i="1"/>
  <c r="N3975" i="1"/>
  <c r="M3975" i="1"/>
  <c r="N3972" i="1"/>
  <c r="M3972" i="1"/>
  <c r="N3971" i="1"/>
  <c r="M3971" i="1"/>
  <c r="N3970" i="1"/>
  <c r="M3970" i="1"/>
  <c r="N3969" i="1"/>
  <c r="M3969" i="1"/>
  <c r="N3968" i="1"/>
  <c r="M3968" i="1"/>
  <c r="N3967" i="1"/>
  <c r="M3967" i="1"/>
  <c r="N3966" i="1"/>
  <c r="M3966" i="1"/>
  <c r="N3965" i="1"/>
  <c r="M3965" i="1"/>
  <c r="N3963" i="1"/>
  <c r="M3963" i="1"/>
  <c r="N3962" i="1"/>
  <c r="M3962" i="1"/>
  <c r="N3961" i="1"/>
  <c r="M3961" i="1"/>
  <c r="N3960" i="1"/>
  <c r="M3960" i="1"/>
  <c r="N3959" i="1"/>
  <c r="M3959" i="1"/>
  <c r="N3958" i="1"/>
  <c r="M3958" i="1"/>
  <c r="N3956" i="1"/>
  <c r="M3956" i="1"/>
  <c r="N3955" i="1"/>
  <c r="M3955" i="1"/>
  <c r="N3953" i="1"/>
  <c r="M3953" i="1"/>
  <c r="N3952" i="1"/>
  <c r="M3952" i="1"/>
  <c r="N3951" i="1"/>
  <c r="M3951" i="1"/>
  <c r="N3949" i="1"/>
  <c r="M3949" i="1"/>
  <c r="N3948" i="1"/>
  <c r="M3948" i="1"/>
  <c r="N3946" i="1"/>
  <c r="M3946" i="1"/>
  <c r="N3944" i="1"/>
  <c r="M3944" i="1"/>
  <c r="N3943" i="1"/>
  <c r="M3943" i="1"/>
  <c r="N3942" i="1"/>
  <c r="M3942" i="1"/>
  <c r="N3940" i="1"/>
  <c r="M3940" i="1"/>
  <c r="N3939" i="1"/>
  <c r="M3939" i="1"/>
  <c r="N3938" i="1"/>
  <c r="M3938" i="1"/>
  <c r="N3937" i="1"/>
  <c r="M3937" i="1"/>
  <c r="N3935" i="1"/>
  <c r="M3935" i="1"/>
  <c r="N3934" i="1"/>
  <c r="M3934" i="1"/>
  <c r="N3933" i="1"/>
  <c r="M3933" i="1"/>
  <c r="N3932" i="1"/>
  <c r="M3932" i="1"/>
  <c r="N3929" i="1"/>
  <c r="M3929" i="1"/>
  <c r="N3928" i="1"/>
  <c r="M3928" i="1"/>
  <c r="N3926" i="1"/>
  <c r="M3926" i="1"/>
  <c r="N3925" i="1"/>
  <c r="M3925" i="1"/>
  <c r="N3924" i="1"/>
  <c r="M3924" i="1"/>
  <c r="N3923" i="1"/>
  <c r="M3923" i="1"/>
  <c r="N3922" i="1"/>
  <c r="M3922" i="1"/>
  <c r="N3921" i="1"/>
  <c r="M3921" i="1"/>
  <c r="N3918" i="1"/>
  <c r="M3918" i="1"/>
  <c r="N3917" i="1"/>
  <c r="M3917" i="1"/>
  <c r="N3916" i="1"/>
  <c r="M3916" i="1"/>
  <c r="N3915" i="1"/>
  <c r="M3915" i="1"/>
  <c r="N3914" i="1"/>
  <c r="M3914" i="1"/>
  <c r="N3912" i="1"/>
  <c r="M3912" i="1"/>
  <c r="N3910" i="1"/>
  <c r="M3910" i="1"/>
  <c r="N3905" i="1"/>
  <c r="M3905" i="1"/>
  <c r="N3904" i="1"/>
  <c r="M3904" i="1"/>
  <c r="N3903" i="1"/>
  <c r="M3903" i="1"/>
  <c r="N3899" i="1"/>
  <c r="M3899" i="1"/>
  <c r="N3898" i="1"/>
  <c r="M3898" i="1"/>
  <c r="N3896" i="1"/>
  <c r="M3896" i="1"/>
  <c r="N3895" i="1"/>
  <c r="M3895" i="1"/>
  <c r="N3894" i="1"/>
  <c r="M3894" i="1"/>
  <c r="N3893" i="1"/>
  <c r="M3893" i="1"/>
  <c r="N3892" i="1"/>
  <c r="M3892" i="1"/>
  <c r="N3891" i="1"/>
  <c r="M3891" i="1"/>
  <c r="N3890" i="1"/>
  <c r="M3890" i="1"/>
  <c r="N3889" i="1"/>
  <c r="M3889" i="1"/>
  <c r="N3888" i="1"/>
  <c r="M3888" i="1"/>
  <c r="N3887" i="1"/>
  <c r="M3887" i="1"/>
  <c r="N3886" i="1"/>
  <c r="M3886" i="1"/>
  <c r="N3885" i="1"/>
  <c r="M3885" i="1"/>
  <c r="N3882" i="1"/>
  <c r="M3882" i="1"/>
  <c r="N3881" i="1"/>
  <c r="M3881" i="1"/>
  <c r="N3879" i="1"/>
  <c r="M3879" i="1"/>
  <c r="N3878" i="1"/>
  <c r="M3878" i="1"/>
  <c r="N3877" i="1"/>
  <c r="M3877" i="1"/>
  <c r="N3876" i="1"/>
  <c r="M3876" i="1"/>
  <c r="N3875" i="1"/>
  <c r="M3875" i="1"/>
  <c r="N3870" i="1"/>
  <c r="M3870" i="1"/>
  <c r="N3869" i="1"/>
  <c r="M3869" i="1"/>
  <c r="N3866" i="1"/>
  <c r="M3866" i="1"/>
  <c r="N3865" i="1"/>
  <c r="M3865" i="1"/>
  <c r="N3864" i="1"/>
  <c r="M3864" i="1"/>
  <c r="N3863" i="1"/>
  <c r="M3863" i="1"/>
  <c r="N3861" i="1"/>
  <c r="M3861" i="1"/>
  <c r="N3859" i="1"/>
  <c r="M3859" i="1"/>
  <c r="N3856" i="1"/>
  <c r="M3856" i="1"/>
  <c r="N3854" i="1"/>
  <c r="M3854" i="1"/>
  <c r="N3853" i="1"/>
  <c r="M3853" i="1"/>
  <c r="N3852" i="1"/>
  <c r="M3852" i="1"/>
  <c r="N3849" i="1"/>
  <c r="M3849" i="1"/>
  <c r="N3848" i="1"/>
  <c r="M3848" i="1"/>
  <c r="N3847" i="1"/>
  <c r="M3847" i="1"/>
  <c r="N3846" i="1"/>
  <c r="M3846" i="1"/>
  <c r="N3843" i="1"/>
  <c r="M3843" i="1"/>
  <c r="N3838" i="1"/>
  <c r="M3838" i="1"/>
  <c r="N3837" i="1"/>
  <c r="M3837" i="1"/>
  <c r="N3836" i="1"/>
  <c r="M3836" i="1"/>
  <c r="N3833" i="1"/>
  <c r="M3833" i="1"/>
  <c r="N3832" i="1"/>
  <c r="M3832" i="1"/>
  <c r="N3831" i="1"/>
  <c r="M3831" i="1"/>
  <c r="N3830" i="1"/>
  <c r="M3830" i="1"/>
  <c r="N3829" i="1"/>
  <c r="M3829" i="1"/>
  <c r="N3827" i="1"/>
  <c r="M3827" i="1"/>
  <c r="N3826" i="1"/>
  <c r="M3826" i="1"/>
  <c r="N3825" i="1"/>
  <c r="M3825" i="1"/>
  <c r="N3824" i="1"/>
  <c r="M3824" i="1"/>
  <c r="N3822" i="1"/>
  <c r="M3822" i="1"/>
  <c r="N3821" i="1"/>
  <c r="M3821" i="1"/>
  <c r="N3819" i="1"/>
  <c r="M3819" i="1"/>
  <c r="N3818" i="1"/>
  <c r="M3818" i="1"/>
  <c r="N3817" i="1"/>
  <c r="M3817" i="1"/>
  <c r="N3816" i="1"/>
  <c r="M3816" i="1"/>
  <c r="N3814" i="1"/>
  <c r="M3814" i="1"/>
  <c r="N3813" i="1"/>
  <c r="M3813" i="1"/>
  <c r="N3812" i="1"/>
  <c r="M3812" i="1"/>
  <c r="N3809" i="1"/>
  <c r="M3809" i="1"/>
  <c r="N3807" i="1"/>
  <c r="M3807" i="1"/>
  <c r="N3806" i="1"/>
  <c r="M3806" i="1"/>
  <c r="N3804" i="1"/>
  <c r="M3804" i="1"/>
  <c r="N3803" i="1"/>
  <c r="M3803" i="1"/>
  <c r="N3801" i="1"/>
  <c r="M3801" i="1"/>
  <c r="N3800" i="1"/>
  <c r="M3800" i="1"/>
  <c r="N3799" i="1"/>
  <c r="M3799" i="1"/>
  <c r="N3798" i="1"/>
  <c r="M3798" i="1"/>
  <c r="N3796" i="1"/>
  <c r="M3796" i="1"/>
  <c r="N3795" i="1"/>
  <c r="M3795" i="1"/>
  <c r="N3794" i="1"/>
  <c r="M3794" i="1"/>
  <c r="N3793" i="1"/>
  <c r="M3793" i="1"/>
  <c r="N3792" i="1"/>
  <c r="M3792" i="1"/>
  <c r="N3791" i="1"/>
  <c r="M3791" i="1"/>
  <c r="N3789" i="1"/>
  <c r="M3789" i="1"/>
  <c r="N3788" i="1"/>
  <c r="M3788" i="1"/>
  <c r="N3785" i="1"/>
  <c r="M3785" i="1"/>
  <c r="N3784" i="1"/>
  <c r="M3784" i="1"/>
  <c r="N3783" i="1"/>
  <c r="M3783" i="1"/>
  <c r="N3782" i="1"/>
  <c r="M3782" i="1"/>
  <c r="N3781" i="1"/>
  <c r="M3781" i="1"/>
  <c r="N3780" i="1"/>
  <c r="M3780" i="1"/>
  <c r="N3779" i="1"/>
  <c r="M3779" i="1"/>
  <c r="N3778" i="1"/>
  <c r="M3778" i="1"/>
  <c r="N3775" i="1"/>
  <c r="M3775" i="1"/>
  <c r="N3772" i="1"/>
  <c r="M3772" i="1"/>
  <c r="N3771" i="1"/>
  <c r="M3771" i="1"/>
  <c r="N3769" i="1"/>
  <c r="M3769" i="1"/>
  <c r="N3767" i="1"/>
  <c r="M3767" i="1"/>
  <c r="N3766" i="1"/>
  <c r="M3766" i="1"/>
  <c r="N3764" i="1"/>
  <c r="M3764" i="1"/>
  <c r="N3763" i="1"/>
  <c r="M3763" i="1"/>
  <c r="N3762" i="1"/>
  <c r="M3762" i="1"/>
  <c r="N3757" i="1"/>
  <c r="M3757" i="1"/>
  <c r="N3755" i="1"/>
  <c r="M3755" i="1"/>
  <c r="N3754" i="1"/>
  <c r="M3754" i="1"/>
  <c r="N3753" i="1"/>
  <c r="M3753" i="1"/>
  <c r="N3751" i="1"/>
  <c r="M3751" i="1"/>
  <c r="N3749" i="1"/>
  <c r="M3749" i="1"/>
  <c r="N3744" i="1"/>
  <c r="M3744" i="1"/>
  <c r="N3743" i="1"/>
  <c r="M3743" i="1"/>
  <c r="N3742" i="1"/>
  <c r="M3742" i="1"/>
  <c r="N3741" i="1"/>
  <c r="M3741" i="1"/>
  <c r="N3738" i="1"/>
  <c r="M3738" i="1"/>
  <c r="N3736" i="1"/>
  <c r="M3736" i="1"/>
  <c r="N3735" i="1"/>
  <c r="M3735" i="1"/>
  <c r="N3734" i="1"/>
  <c r="M3734" i="1"/>
  <c r="N3733" i="1"/>
  <c r="M3733" i="1"/>
  <c r="N3732" i="1"/>
  <c r="M3732" i="1"/>
  <c r="N3731" i="1"/>
  <c r="M3731" i="1"/>
  <c r="N3729" i="1"/>
  <c r="M3729" i="1"/>
  <c r="N3727" i="1"/>
  <c r="M3727" i="1"/>
  <c r="N3725" i="1"/>
  <c r="M3725" i="1"/>
  <c r="N3724" i="1"/>
  <c r="M3724" i="1"/>
  <c r="N3722" i="1"/>
  <c r="M3722" i="1"/>
  <c r="N3721" i="1"/>
  <c r="M3721" i="1"/>
  <c r="N3720" i="1"/>
  <c r="M3720" i="1"/>
  <c r="N3719" i="1"/>
  <c r="M3719" i="1"/>
  <c r="N3717" i="1"/>
  <c r="M3717" i="1"/>
  <c r="N3716" i="1"/>
  <c r="M3716" i="1"/>
  <c r="N3714" i="1"/>
  <c r="M3714" i="1"/>
  <c r="N3713" i="1"/>
  <c r="M3713" i="1"/>
  <c r="N3711" i="1"/>
  <c r="M3711" i="1"/>
  <c r="N3710" i="1"/>
  <c r="M3710" i="1"/>
  <c r="N3709" i="1"/>
  <c r="M3709" i="1"/>
  <c r="N3706" i="1"/>
  <c r="M3706" i="1"/>
  <c r="N3705" i="1"/>
  <c r="M3705" i="1"/>
  <c r="N3704" i="1"/>
  <c r="M3704" i="1"/>
  <c r="N3701" i="1"/>
  <c r="M3701" i="1"/>
  <c r="N3700" i="1"/>
  <c r="M3700" i="1"/>
  <c r="N3697" i="1"/>
  <c r="M3697" i="1"/>
  <c r="N3696" i="1"/>
  <c r="M3696" i="1"/>
  <c r="N3695" i="1"/>
  <c r="M3695" i="1"/>
  <c r="N3694" i="1"/>
  <c r="M3694" i="1"/>
  <c r="N3693" i="1"/>
  <c r="M3693" i="1"/>
  <c r="N3692" i="1"/>
  <c r="M3692" i="1"/>
  <c r="N3691" i="1"/>
  <c r="M3691" i="1"/>
  <c r="N3689" i="1"/>
  <c r="M3689" i="1"/>
  <c r="N3686" i="1"/>
  <c r="M3686" i="1"/>
  <c r="N3685" i="1"/>
  <c r="M3685" i="1"/>
  <c r="N3683" i="1"/>
  <c r="M3683" i="1"/>
  <c r="N3682" i="1"/>
  <c r="M3682" i="1"/>
  <c r="N3681" i="1"/>
  <c r="M3681" i="1"/>
  <c r="N3680" i="1"/>
  <c r="M3680" i="1"/>
  <c r="N3678" i="1"/>
  <c r="M3678" i="1"/>
  <c r="N3675" i="1"/>
  <c r="M3675" i="1"/>
  <c r="N3673" i="1"/>
  <c r="M3673" i="1"/>
  <c r="N3672" i="1"/>
  <c r="M3672" i="1"/>
  <c r="N3671" i="1"/>
  <c r="M3671" i="1"/>
  <c r="N3670" i="1"/>
  <c r="M3670" i="1"/>
  <c r="N3668" i="1"/>
  <c r="M3668" i="1"/>
  <c r="N3667" i="1"/>
  <c r="M3667" i="1"/>
  <c r="N3665" i="1"/>
  <c r="M3665" i="1"/>
  <c r="N3664" i="1"/>
  <c r="M3664" i="1"/>
  <c r="N3663" i="1"/>
  <c r="M3663" i="1"/>
  <c r="N3662" i="1"/>
  <c r="M3662" i="1"/>
  <c r="N3661" i="1"/>
  <c r="M3661" i="1"/>
  <c r="N3660" i="1"/>
  <c r="M3660" i="1"/>
  <c r="N3659" i="1"/>
  <c r="M3659" i="1"/>
  <c r="N3658" i="1"/>
  <c r="M3658" i="1"/>
  <c r="N3657" i="1"/>
  <c r="M3657" i="1"/>
  <c r="N3654" i="1"/>
  <c r="M3654" i="1"/>
  <c r="N3653" i="1"/>
  <c r="M3653" i="1"/>
  <c r="N3651" i="1"/>
  <c r="M3651" i="1"/>
  <c r="N3649" i="1"/>
  <c r="M3649" i="1"/>
  <c r="N3648" i="1"/>
  <c r="M3648" i="1"/>
  <c r="N3643" i="1"/>
  <c r="M3643" i="1"/>
  <c r="N3642" i="1"/>
  <c r="M3642" i="1"/>
  <c r="N3641" i="1"/>
  <c r="M3641" i="1"/>
  <c r="N3639" i="1"/>
  <c r="M3639" i="1"/>
  <c r="N3638" i="1"/>
  <c r="M3638" i="1"/>
  <c r="N3636" i="1"/>
  <c r="M3636" i="1"/>
  <c r="N3635" i="1"/>
  <c r="M3635" i="1"/>
  <c r="N3634" i="1"/>
  <c r="M3634" i="1"/>
  <c r="N3633" i="1"/>
  <c r="M3633" i="1"/>
  <c r="N3632" i="1"/>
  <c r="M3632" i="1"/>
  <c r="N3630" i="1"/>
  <c r="M3630" i="1"/>
  <c r="N3629" i="1"/>
  <c r="M3629" i="1"/>
  <c r="N3628" i="1"/>
  <c r="M3628" i="1"/>
  <c r="N3626" i="1"/>
  <c r="M3626" i="1"/>
  <c r="N3625" i="1"/>
  <c r="M3625" i="1"/>
  <c r="N3623" i="1"/>
  <c r="M3623" i="1"/>
  <c r="N3622" i="1"/>
  <c r="M3622" i="1"/>
  <c r="N3621" i="1"/>
  <c r="M3621" i="1"/>
  <c r="N3619" i="1"/>
  <c r="M3619" i="1"/>
  <c r="N3618" i="1"/>
  <c r="M3618" i="1"/>
  <c r="N3617" i="1"/>
  <c r="M3617" i="1"/>
  <c r="N3616" i="1"/>
  <c r="M3616" i="1"/>
  <c r="N3615" i="1"/>
  <c r="M3615" i="1"/>
  <c r="N3614" i="1"/>
  <c r="M3614" i="1"/>
  <c r="N3613" i="1"/>
  <c r="M3613" i="1"/>
  <c r="N3612" i="1"/>
  <c r="M3612" i="1"/>
  <c r="N3611" i="1"/>
  <c r="M3611" i="1"/>
  <c r="N3610" i="1"/>
  <c r="M3610" i="1"/>
  <c r="N3609" i="1"/>
  <c r="M3609" i="1"/>
  <c r="N3607" i="1"/>
  <c r="M3607" i="1"/>
  <c r="N3606" i="1"/>
  <c r="M3606" i="1"/>
  <c r="N3605" i="1"/>
  <c r="M3605" i="1"/>
  <c r="N3604" i="1"/>
  <c r="M3604" i="1"/>
  <c r="N3603" i="1"/>
  <c r="M3603" i="1"/>
  <c r="N3601" i="1"/>
  <c r="M3601" i="1"/>
  <c r="N3599" i="1"/>
  <c r="M3599" i="1"/>
  <c r="N3595" i="1"/>
  <c r="M3595" i="1"/>
  <c r="N3593" i="1"/>
  <c r="M3593" i="1"/>
  <c r="N3592" i="1"/>
  <c r="M3592" i="1"/>
  <c r="N3589" i="1"/>
  <c r="M3589" i="1"/>
  <c r="N3588" i="1"/>
  <c r="M3588" i="1"/>
  <c r="N3587" i="1"/>
  <c r="M3587" i="1"/>
  <c r="N3586" i="1"/>
  <c r="M3586" i="1"/>
  <c r="N3584" i="1"/>
  <c r="M3584" i="1"/>
  <c r="N3581" i="1"/>
  <c r="M3581" i="1"/>
  <c r="N3580" i="1"/>
  <c r="M3580" i="1"/>
  <c r="N3578" i="1"/>
  <c r="M3578" i="1"/>
  <c r="N3577" i="1"/>
  <c r="M3577" i="1"/>
  <c r="N3576" i="1"/>
  <c r="M3576" i="1"/>
  <c r="N3574" i="1"/>
  <c r="M3574" i="1"/>
  <c r="N3572" i="1"/>
  <c r="M3572" i="1"/>
  <c r="N3571" i="1"/>
  <c r="M3571" i="1"/>
  <c r="N3569" i="1"/>
  <c r="M3569" i="1"/>
  <c r="N3568" i="1"/>
  <c r="M3568" i="1"/>
  <c r="N3567" i="1"/>
  <c r="M3567" i="1"/>
  <c r="N3566" i="1"/>
  <c r="M3566" i="1"/>
  <c r="N3564" i="1"/>
  <c r="M3564" i="1"/>
  <c r="N3561" i="1"/>
  <c r="M3561" i="1"/>
  <c r="N3560" i="1"/>
  <c r="M3560" i="1"/>
  <c r="N3559" i="1"/>
  <c r="M3559" i="1"/>
  <c r="N3558" i="1"/>
  <c r="M3558" i="1"/>
  <c r="N3556" i="1"/>
  <c r="M3556" i="1"/>
  <c r="N3553" i="1"/>
  <c r="M3553" i="1"/>
  <c r="N3552" i="1"/>
  <c r="M3552" i="1"/>
  <c r="N3551" i="1"/>
  <c r="M3551" i="1"/>
  <c r="N3550" i="1"/>
  <c r="M3550" i="1"/>
  <c r="N3547" i="1"/>
  <c r="M3547" i="1"/>
  <c r="N3545" i="1"/>
  <c r="M3545" i="1"/>
  <c r="N3544" i="1"/>
  <c r="M3544" i="1"/>
  <c r="N3543" i="1"/>
  <c r="M3543" i="1"/>
  <c r="N3542" i="1"/>
  <c r="M3542" i="1"/>
  <c r="N3541" i="1"/>
  <c r="M3541" i="1"/>
  <c r="N3539" i="1"/>
  <c r="M3539" i="1"/>
  <c r="N3538" i="1"/>
  <c r="M3538" i="1"/>
  <c r="N3536" i="1"/>
  <c r="M3536" i="1"/>
  <c r="N3535" i="1"/>
  <c r="M3535" i="1"/>
  <c r="N3534" i="1"/>
  <c r="M3534" i="1"/>
  <c r="N3533" i="1"/>
  <c r="M3533" i="1"/>
  <c r="N3532" i="1"/>
  <c r="M3532" i="1"/>
  <c r="N3531" i="1"/>
  <c r="M3531" i="1"/>
  <c r="N3530" i="1"/>
  <c r="M3530" i="1"/>
  <c r="N3529" i="1"/>
  <c r="M3529" i="1"/>
  <c r="N3528" i="1"/>
  <c r="M3528" i="1"/>
  <c r="N3527" i="1"/>
  <c r="M3527" i="1"/>
  <c r="N3526" i="1"/>
  <c r="M3526" i="1"/>
  <c r="N3524" i="1"/>
  <c r="M3524" i="1"/>
  <c r="N3523" i="1"/>
  <c r="M3523" i="1"/>
  <c r="N3522" i="1"/>
  <c r="M3522" i="1"/>
  <c r="N3521" i="1"/>
  <c r="M3521" i="1"/>
  <c r="N3519" i="1"/>
  <c r="M3519" i="1"/>
  <c r="N3518" i="1"/>
  <c r="M3518" i="1"/>
  <c r="N3517" i="1"/>
  <c r="M3517" i="1"/>
  <c r="N3515" i="1"/>
  <c r="M3515" i="1"/>
  <c r="N3514" i="1"/>
  <c r="M3514" i="1"/>
  <c r="N3513" i="1"/>
  <c r="M3513" i="1"/>
  <c r="N3512" i="1"/>
  <c r="M3512" i="1"/>
  <c r="N3511" i="1"/>
  <c r="M3511" i="1"/>
  <c r="N3510" i="1"/>
  <c r="M3510" i="1"/>
  <c r="N3509" i="1"/>
  <c r="M3509" i="1"/>
  <c r="N3508" i="1"/>
  <c r="M3508" i="1"/>
  <c r="N3507" i="1"/>
  <c r="M3507" i="1"/>
  <c r="N3505" i="1"/>
  <c r="M3505" i="1"/>
  <c r="N3504" i="1"/>
  <c r="M3504" i="1"/>
  <c r="N3503" i="1"/>
  <c r="M3503" i="1"/>
  <c r="N3502" i="1"/>
  <c r="M3502" i="1"/>
  <c r="N3500" i="1"/>
  <c r="M3500" i="1"/>
  <c r="N3499" i="1"/>
  <c r="M3499" i="1"/>
  <c r="N3498" i="1"/>
  <c r="M3498" i="1"/>
  <c r="N3497" i="1"/>
  <c r="M3497" i="1"/>
  <c r="N3496" i="1"/>
  <c r="M3496" i="1"/>
  <c r="N3495" i="1"/>
  <c r="M3495" i="1"/>
  <c r="N3494" i="1"/>
  <c r="M3494" i="1"/>
  <c r="N3493" i="1"/>
  <c r="M3493" i="1"/>
  <c r="N3492" i="1"/>
  <c r="M3492" i="1"/>
  <c r="N3491" i="1"/>
  <c r="M3491" i="1"/>
  <c r="N3490" i="1"/>
  <c r="M3490" i="1"/>
  <c r="N3488" i="1"/>
  <c r="M3488" i="1"/>
  <c r="N3486" i="1"/>
  <c r="M3486" i="1"/>
  <c r="N3485" i="1"/>
  <c r="M3485" i="1"/>
  <c r="N3484" i="1"/>
  <c r="M3484" i="1"/>
  <c r="N3483" i="1"/>
  <c r="M3483" i="1"/>
  <c r="N3482" i="1"/>
  <c r="M3482" i="1"/>
  <c r="N3481" i="1"/>
  <c r="M3481" i="1"/>
  <c r="N3479" i="1"/>
  <c r="M3479" i="1"/>
  <c r="N3478" i="1"/>
  <c r="M3478" i="1"/>
  <c r="N3477" i="1"/>
  <c r="M3477" i="1"/>
  <c r="N3476" i="1"/>
  <c r="M3476" i="1"/>
  <c r="N3473" i="1"/>
  <c r="M3473" i="1"/>
  <c r="N3472" i="1"/>
  <c r="M3472" i="1"/>
  <c r="N3471" i="1"/>
  <c r="M3471" i="1"/>
  <c r="N3470" i="1"/>
  <c r="M3470" i="1"/>
  <c r="N3468" i="1"/>
  <c r="M3468" i="1"/>
  <c r="N3467" i="1"/>
  <c r="M3467" i="1"/>
  <c r="N3464" i="1"/>
  <c r="M3464" i="1"/>
  <c r="N3463" i="1"/>
  <c r="M3463" i="1"/>
  <c r="N3462" i="1"/>
  <c r="M3462" i="1"/>
  <c r="N3459" i="1"/>
  <c r="M3459" i="1"/>
  <c r="N3458" i="1"/>
  <c r="M3458" i="1"/>
  <c r="N3457" i="1"/>
  <c r="M3457" i="1"/>
  <c r="N3454" i="1"/>
  <c r="M3454" i="1"/>
  <c r="N3453" i="1"/>
  <c r="M3453" i="1"/>
  <c r="N3451" i="1"/>
  <c r="M3451" i="1"/>
  <c r="N3448" i="1"/>
  <c r="M3448" i="1"/>
  <c r="N3447" i="1"/>
  <c r="M3447" i="1"/>
  <c r="N3446" i="1"/>
  <c r="M3446" i="1"/>
  <c r="N3445" i="1"/>
  <c r="M3445" i="1"/>
  <c r="N3443" i="1"/>
  <c r="M3443" i="1"/>
  <c r="N3442" i="1"/>
  <c r="M3442" i="1"/>
  <c r="N3441" i="1"/>
  <c r="M3441" i="1"/>
  <c r="N3440" i="1"/>
  <c r="M3440" i="1"/>
  <c r="N3437" i="1"/>
  <c r="M3437" i="1"/>
  <c r="N3435" i="1"/>
  <c r="M3435" i="1"/>
  <c r="N3433" i="1"/>
  <c r="M3433" i="1"/>
  <c r="N3432" i="1"/>
  <c r="M3432" i="1"/>
  <c r="N3431" i="1"/>
  <c r="M3431" i="1"/>
  <c r="N3430" i="1"/>
  <c r="M3430" i="1"/>
  <c r="N3428" i="1"/>
  <c r="M3428" i="1"/>
  <c r="N3427" i="1"/>
  <c r="M3427" i="1"/>
  <c r="N3425" i="1"/>
  <c r="M3425" i="1"/>
  <c r="N3423" i="1"/>
  <c r="M3423" i="1"/>
  <c r="N3421" i="1"/>
  <c r="M3421" i="1"/>
  <c r="N3420" i="1"/>
  <c r="M3420" i="1"/>
  <c r="N3419" i="1"/>
  <c r="M3419" i="1"/>
  <c r="N3417" i="1"/>
  <c r="M3417" i="1"/>
  <c r="N3416" i="1"/>
  <c r="M3416" i="1"/>
  <c r="N3414" i="1"/>
  <c r="M3414" i="1"/>
  <c r="N3413" i="1"/>
  <c r="M3413" i="1"/>
  <c r="N3411" i="1"/>
  <c r="M3411" i="1"/>
  <c r="N3410" i="1"/>
  <c r="M3410" i="1"/>
  <c r="N3409" i="1"/>
  <c r="M3409" i="1"/>
  <c r="N3406" i="1"/>
  <c r="M3406" i="1"/>
  <c r="N3405" i="1"/>
  <c r="M3405" i="1"/>
  <c r="N3403" i="1"/>
  <c r="M3403" i="1"/>
  <c r="N3401" i="1"/>
  <c r="M3401" i="1"/>
  <c r="N3400" i="1"/>
  <c r="M3400" i="1"/>
  <c r="N3399" i="1"/>
  <c r="M3399" i="1"/>
  <c r="N3397" i="1"/>
  <c r="M3397" i="1"/>
  <c r="N3392" i="1"/>
  <c r="M3392" i="1"/>
  <c r="N3391" i="1"/>
  <c r="M3391" i="1"/>
  <c r="N3389" i="1"/>
  <c r="M3389" i="1"/>
  <c r="N3388" i="1"/>
  <c r="M3388" i="1"/>
  <c r="N3387" i="1"/>
  <c r="M3387" i="1"/>
  <c r="N3385" i="1"/>
  <c r="M3385" i="1"/>
  <c r="N3380" i="1"/>
  <c r="M3380" i="1"/>
  <c r="N3379" i="1"/>
  <c r="M3379" i="1"/>
  <c r="N3376" i="1"/>
  <c r="M3376" i="1"/>
  <c r="N3375" i="1"/>
  <c r="M3375" i="1"/>
  <c r="N3373" i="1"/>
  <c r="M3373" i="1"/>
  <c r="N3371" i="1"/>
  <c r="M3371" i="1"/>
  <c r="N3370" i="1"/>
  <c r="M3370" i="1"/>
  <c r="N3369" i="1"/>
  <c r="M3369" i="1"/>
  <c r="N3364" i="1"/>
  <c r="M3364" i="1"/>
  <c r="N3363" i="1"/>
  <c r="M3363" i="1"/>
  <c r="N3359" i="1"/>
  <c r="M3359" i="1"/>
  <c r="N3355" i="1"/>
  <c r="M3355" i="1"/>
  <c r="N3353" i="1"/>
  <c r="M3353" i="1"/>
  <c r="N3352" i="1"/>
  <c r="M3352" i="1"/>
  <c r="N3351" i="1"/>
  <c r="M3351" i="1"/>
  <c r="N3350" i="1"/>
  <c r="M3350" i="1"/>
  <c r="N3349" i="1"/>
  <c r="M3349" i="1"/>
  <c r="N3348" i="1"/>
  <c r="M3348" i="1"/>
  <c r="N3347" i="1"/>
  <c r="M3347" i="1"/>
  <c r="N3345" i="1"/>
  <c r="M3345" i="1"/>
  <c r="N3342" i="1"/>
  <c r="M3342" i="1"/>
  <c r="N3341" i="1"/>
  <c r="M3341" i="1"/>
  <c r="N3338" i="1"/>
  <c r="M3338" i="1"/>
  <c r="N3337" i="1"/>
  <c r="M3337" i="1"/>
  <c r="N3336" i="1"/>
  <c r="M3336" i="1"/>
  <c r="N3335" i="1"/>
  <c r="M3335" i="1"/>
  <c r="N3332" i="1"/>
  <c r="M3332" i="1"/>
  <c r="N3328" i="1"/>
  <c r="M3328" i="1"/>
  <c r="N3326" i="1"/>
  <c r="M3326" i="1"/>
  <c r="N3325" i="1"/>
  <c r="M3325" i="1"/>
  <c r="N3322" i="1"/>
  <c r="M3322" i="1"/>
  <c r="N3321" i="1"/>
  <c r="M3321" i="1"/>
  <c r="N3320" i="1"/>
  <c r="M3320" i="1"/>
  <c r="N3319" i="1"/>
  <c r="M3319" i="1"/>
  <c r="N3318" i="1"/>
  <c r="M3318" i="1"/>
  <c r="N3317" i="1"/>
  <c r="M3317" i="1"/>
  <c r="N3315" i="1"/>
  <c r="M3315" i="1"/>
  <c r="N3314" i="1"/>
  <c r="M3314" i="1"/>
  <c r="N3308" i="1"/>
  <c r="M3308" i="1"/>
  <c r="N3307" i="1"/>
  <c r="M3307" i="1"/>
  <c r="N3306" i="1"/>
  <c r="M3306" i="1"/>
  <c r="N3305" i="1"/>
  <c r="M3305" i="1"/>
  <c r="N3304" i="1"/>
  <c r="M3304" i="1"/>
  <c r="N3303" i="1"/>
  <c r="M3303" i="1"/>
  <c r="N3300" i="1"/>
  <c r="M3300" i="1"/>
  <c r="N3299" i="1"/>
  <c r="M3299" i="1"/>
  <c r="N3298" i="1"/>
  <c r="M3298" i="1"/>
  <c r="N3297" i="1"/>
  <c r="M3297" i="1"/>
  <c r="N3293" i="1"/>
  <c r="M3293" i="1"/>
  <c r="N3290" i="1"/>
  <c r="M3290" i="1"/>
  <c r="N3287" i="1"/>
  <c r="M3287" i="1"/>
  <c r="N3285" i="1"/>
  <c r="M3285" i="1"/>
  <c r="N3281" i="1"/>
  <c r="M3281" i="1"/>
  <c r="N3280" i="1"/>
  <c r="M3280" i="1"/>
  <c r="N3278" i="1"/>
  <c r="M3278" i="1"/>
  <c r="N3277" i="1"/>
  <c r="M3277" i="1"/>
  <c r="N3275" i="1"/>
  <c r="M3275" i="1"/>
  <c r="N3274" i="1"/>
  <c r="M3274" i="1"/>
  <c r="N3273" i="1"/>
  <c r="M3273" i="1"/>
  <c r="N3266" i="1"/>
  <c r="M3266" i="1"/>
  <c r="N3264" i="1"/>
  <c r="M3264" i="1"/>
  <c r="N3263" i="1"/>
  <c r="M3263" i="1"/>
  <c r="N3262" i="1"/>
  <c r="M3262" i="1"/>
  <c r="N3261" i="1"/>
  <c r="M3261" i="1"/>
  <c r="N3259" i="1"/>
  <c r="M3259" i="1"/>
  <c r="N3257" i="1"/>
  <c r="M3257" i="1"/>
  <c r="N3256" i="1"/>
  <c r="M3256" i="1"/>
  <c r="N3254" i="1"/>
  <c r="M3254" i="1"/>
  <c r="N3252" i="1"/>
  <c r="M3252" i="1"/>
  <c r="N3249" i="1"/>
  <c r="M3249" i="1"/>
  <c r="N3248" i="1"/>
  <c r="M3248" i="1"/>
  <c r="N3247" i="1"/>
  <c r="M3247" i="1"/>
  <c r="N3246" i="1"/>
  <c r="M3246" i="1"/>
  <c r="N3244" i="1"/>
  <c r="M3244" i="1"/>
  <c r="N3243" i="1"/>
  <c r="M3243" i="1"/>
  <c r="N3237" i="1"/>
  <c r="M3237" i="1"/>
  <c r="N3236" i="1"/>
  <c r="M3236" i="1"/>
  <c r="N3235" i="1"/>
  <c r="M3235" i="1"/>
  <c r="N3234" i="1"/>
  <c r="M3234" i="1"/>
  <c r="N3232" i="1"/>
  <c r="M3232" i="1"/>
  <c r="N3231" i="1"/>
  <c r="M3231" i="1"/>
  <c r="N3230" i="1"/>
  <c r="M3230" i="1"/>
  <c r="N3229" i="1"/>
  <c r="M3229" i="1"/>
  <c r="N3227" i="1"/>
  <c r="M3227" i="1"/>
  <c r="N3226" i="1"/>
  <c r="M3226" i="1"/>
  <c r="N3225" i="1"/>
  <c r="M3225" i="1"/>
  <c r="N3224" i="1"/>
  <c r="M3224" i="1"/>
  <c r="N3223" i="1"/>
  <c r="M3223" i="1"/>
  <c r="N3222" i="1"/>
  <c r="M3222" i="1"/>
  <c r="N3219" i="1"/>
  <c r="M3219" i="1"/>
  <c r="N3218" i="1"/>
  <c r="M3218" i="1"/>
  <c r="N3217" i="1"/>
  <c r="M3217" i="1"/>
  <c r="N3215" i="1"/>
  <c r="M3215" i="1"/>
  <c r="N3210" i="1"/>
  <c r="M3210" i="1"/>
  <c r="N3208" i="1"/>
  <c r="M3208" i="1"/>
  <c r="N3206" i="1"/>
  <c r="M3206" i="1"/>
  <c r="N3204" i="1"/>
  <c r="M3204" i="1"/>
  <c r="N3202" i="1"/>
  <c r="M3202" i="1"/>
  <c r="N3201" i="1"/>
  <c r="M3201" i="1"/>
  <c r="N3198" i="1"/>
  <c r="M3198" i="1"/>
  <c r="N3197" i="1"/>
  <c r="M3197" i="1"/>
  <c r="N3195" i="1"/>
  <c r="M3195" i="1"/>
  <c r="N3192" i="1"/>
  <c r="M3192" i="1"/>
  <c r="N3186" i="1"/>
  <c r="M3186" i="1"/>
  <c r="N3179" i="1"/>
  <c r="M3179" i="1"/>
  <c r="N3177" i="1"/>
  <c r="M3177" i="1"/>
  <c r="N3175" i="1"/>
  <c r="M3175" i="1"/>
  <c r="N3173" i="1"/>
  <c r="M3173" i="1"/>
  <c r="N3171" i="1"/>
  <c r="M3171" i="1"/>
  <c r="N3170" i="1"/>
  <c r="M3170" i="1"/>
  <c r="N3167" i="1"/>
  <c r="M3167" i="1"/>
  <c r="N3164" i="1"/>
  <c r="M3164" i="1"/>
  <c r="N3163" i="1"/>
  <c r="M3163" i="1"/>
  <c r="N3158" i="1"/>
  <c r="M3158" i="1"/>
  <c r="N3156" i="1"/>
  <c r="M3156" i="1"/>
  <c r="N3153" i="1"/>
  <c r="M3153" i="1"/>
  <c r="N3152" i="1"/>
  <c r="M3152" i="1"/>
  <c r="N3149" i="1"/>
  <c r="M3149" i="1"/>
  <c r="N3148" i="1"/>
  <c r="M3148" i="1"/>
  <c r="N3147" i="1"/>
  <c r="M3147" i="1"/>
  <c r="N3146" i="1"/>
  <c r="M3146" i="1"/>
  <c r="N3144" i="1"/>
  <c r="M3144" i="1"/>
  <c r="N3143" i="1"/>
  <c r="M3143" i="1"/>
  <c r="N3142" i="1"/>
  <c r="M3142" i="1"/>
  <c r="N3141" i="1"/>
  <c r="M3141" i="1"/>
  <c r="N3140" i="1"/>
  <c r="M3140" i="1"/>
  <c r="N3138" i="1"/>
  <c r="M3138" i="1"/>
  <c r="N3136" i="1"/>
  <c r="M3136" i="1"/>
  <c r="N3135" i="1"/>
  <c r="M3135" i="1"/>
  <c r="N3134" i="1"/>
  <c r="M3134" i="1"/>
  <c r="N3132" i="1"/>
  <c r="M3132" i="1"/>
  <c r="N3131" i="1"/>
  <c r="M3131" i="1"/>
  <c r="N3130" i="1"/>
  <c r="M3130" i="1"/>
  <c r="N3129" i="1"/>
  <c r="M3129" i="1"/>
  <c r="N3128" i="1"/>
  <c r="M3128" i="1"/>
  <c r="N3127" i="1"/>
  <c r="M3127" i="1"/>
  <c r="N3125" i="1"/>
  <c r="M3125" i="1"/>
  <c r="N3123" i="1"/>
  <c r="M3123" i="1"/>
  <c r="N3122" i="1"/>
  <c r="M3122" i="1"/>
  <c r="N3121" i="1"/>
  <c r="M3121" i="1"/>
  <c r="N3120" i="1"/>
  <c r="M3120" i="1"/>
  <c r="N3117" i="1"/>
  <c r="M3117" i="1"/>
  <c r="N3116" i="1"/>
  <c r="M3116" i="1"/>
  <c r="N3114" i="1"/>
  <c r="M3114" i="1"/>
  <c r="N3113" i="1"/>
  <c r="M3113" i="1"/>
  <c r="N3111" i="1"/>
  <c r="M3111" i="1"/>
  <c r="N3109" i="1"/>
  <c r="M3109" i="1"/>
  <c r="N3108" i="1"/>
  <c r="M3108" i="1"/>
  <c r="N3107" i="1"/>
  <c r="M3107" i="1"/>
  <c r="N3105" i="1"/>
  <c r="M3105" i="1"/>
  <c r="N3104" i="1"/>
  <c r="M3104" i="1"/>
  <c r="N3103" i="1"/>
  <c r="M3103" i="1"/>
  <c r="N3101" i="1"/>
  <c r="M3101" i="1"/>
  <c r="N3099" i="1"/>
  <c r="M3099" i="1"/>
  <c r="N3096" i="1"/>
  <c r="M3096" i="1"/>
  <c r="N3093" i="1"/>
  <c r="M3093" i="1"/>
  <c r="N3091" i="1"/>
  <c r="M3091" i="1"/>
  <c r="N3090" i="1"/>
  <c r="M3090" i="1"/>
  <c r="N3089" i="1"/>
  <c r="M3089" i="1"/>
  <c r="N3087" i="1"/>
  <c r="M3087" i="1"/>
  <c r="N3086" i="1"/>
  <c r="M3086" i="1"/>
  <c r="N3084" i="1"/>
  <c r="M3084" i="1"/>
  <c r="N3083" i="1"/>
  <c r="M3083" i="1"/>
  <c r="N3080" i="1"/>
  <c r="M3080" i="1"/>
  <c r="N3079" i="1"/>
  <c r="M3079" i="1"/>
  <c r="N3078" i="1"/>
  <c r="M3078" i="1"/>
  <c r="N3077" i="1"/>
  <c r="M3077" i="1"/>
  <c r="N3076" i="1"/>
  <c r="M3076" i="1"/>
  <c r="N3075" i="1"/>
  <c r="M3075" i="1"/>
  <c r="N3074" i="1"/>
  <c r="M3074" i="1"/>
  <c r="N3072" i="1"/>
  <c r="M3072" i="1"/>
  <c r="N3071" i="1"/>
  <c r="M3071" i="1"/>
  <c r="N3069" i="1"/>
  <c r="M3069" i="1"/>
  <c r="N3068" i="1"/>
  <c r="M3068" i="1"/>
  <c r="N3067" i="1"/>
  <c r="M3067" i="1"/>
  <c r="N3065" i="1"/>
  <c r="M3065" i="1"/>
  <c r="N3060" i="1"/>
  <c r="M3060" i="1"/>
  <c r="N3059" i="1"/>
  <c r="M3059" i="1"/>
  <c r="N3058" i="1"/>
  <c r="M3058" i="1"/>
  <c r="N3057" i="1"/>
  <c r="M3057" i="1"/>
  <c r="N3055" i="1"/>
  <c r="M3055" i="1"/>
  <c r="N3054" i="1"/>
  <c r="M3054" i="1"/>
  <c r="N3053" i="1"/>
  <c r="M3053" i="1"/>
  <c r="N3052" i="1"/>
  <c r="M3052" i="1"/>
  <c r="N3051" i="1"/>
  <c r="M3051" i="1"/>
  <c r="N3049" i="1"/>
  <c r="M3049" i="1"/>
  <c r="N3048" i="1"/>
  <c r="M3048" i="1"/>
  <c r="N3045" i="1"/>
  <c r="M3045" i="1"/>
  <c r="N3044" i="1"/>
  <c r="M3044" i="1"/>
  <c r="N3041" i="1"/>
  <c r="M3041" i="1"/>
  <c r="N3039" i="1"/>
  <c r="M3039" i="1"/>
  <c r="N3038" i="1"/>
  <c r="M3038" i="1"/>
  <c r="N3037" i="1"/>
  <c r="M3037" i="1"/>
  <c r="N3034" i="1"/>
  <c r="M3034" i="1"/>
  <c r="N3033" i="1"/>
  <c r="M3033" i="1"/>
  <c r="N3032" i="1"/>
  <c r="M3032" i="1"/>
  <c r="N3031" i="1"/>
  <c r="M3031" i="1"/>
  <c r="N3030" i="1"/>
  <c r="M3030" i="1"/>
  <c r="N3029" i="1"/>
  <c r="M3029" i="1"/>
  <c r="N3025" i="1"/>
  <c r="M3025" i="1"/>
  <c r="N3024" i="1"/>
  <c r="M3024" i="1"/>
  <c r="N3023" i="1"/>
  <c r="M3023" i="1"/>
  <c r="N3022" i="1"/>
  <c r="M3022" i="1"/>
  <c r="N3021" i="1"/>
  <c r="M3021" i="1"/>
  <c r="N3020" i="1"/>
  <c r="M3020" i="1"/>
  <c r="N3019" i="1"/>
  <c r="M3019" i="1"/>
  <c r="N3018" i="1"/>
  <c r="M3018" i="1"/>
  <c r="N3017" i="1"/>
  <c r="M3017" i="1"/>
  <c r="N3016" i="1"/>
  <c r="M3016" i="1"/>
  <c r="N3015" i="1"/>
  <c r="M3015" i="1"/>
  <c r="N3014" i="1"/>
  <c r="M3014" i="1"/>
  <c r="N3011" i="1"/>
  <c r="M3011" i="1"/>
  <c r="N3009" i="1"/>
  <c r="M3009" i="1"/>
  <c r="N3008" i="1"/>
  <c r="M3008" i="1"/>
  <c r="N3007" i="1"/>
  <c r="M3007" i="1"/>
  <c r="N3006" i="1"/>
  <c r="M3006" i="1"/>
  <c r="N3005" i="1"/>
  <c r="M3005" i="1"/>
  <c r="N3003" i="1"/>
  <c r="M3003" i="1"/>
  <c r="N3002" i="1"/>
  <c r="M3002" i="1"/>
  <c r="N3000" i="1"/>
  <c r="M3000" i="1"/>
  <c r="N2998" i="1"/>
  <c r="M2998" i="1"/>
  <c r="N2997" i="1"/>
  <c r="M2997" i="1"/>
  <c r="N2995" i="1"/>
  <c r="M2995" i="1"/>
  <c r="N2994" i="1"/>
  <c r="M2994" i="1"/>
  <c r="N2993" i="1"/>
  <c r="M2993" i="1"/>
  <c r="N2992" i="1"/>
  <c r="M2992" i="1"/>
  <c r="N2988" i="1"/>
  <c r="M2988" i="1"/>
  <c r="N2987" i="1"/>
  <c r="M2987" i="1"/>
  <c r="N2984" i="1"/>
  <c r="M2984" i="1"/>
  <c r="N2983" i="1"/>
  <c r="M2983" i="1"/>
  <c r="N2982" i="1"/>
  <c r="M2982" i="1"/>
  <c r="N2981" i="1"/>
  <c r="M2981" i="1"/>
  <c r="N2980" i="1"/>
  <c r="M2980" i="1"/>
  <c r="N2977" i="1"/>
  <c r="M2977" i="1"/>
  <c r="N2976" i="1"/>
  <c r="M2976" i="1"/>
  <c r="N2975" i="1"/>
  <c r="M2975" i="1"/>
  <c r="N2974" i="1"/>
  <c r="M2974" i="1"/>
  <c r="N2972" i="1"/>
  <c r="M2972" i="1"/>
  <c r="N2971" i="1"/>
  <c r="M2971" i="1"/>
  <c r="N2970" i="1"/>
  <c r="M2970" i="1"/>
  <c r="N2969" i="1"/>
  <c r="M2969" i="1"/>
  <c r="N2967" i="1"/>
  <c r="M2967" i="1"/>
  <c r="N2966" i="1"/>
  <c r="M2966" i="1"/>
  <c r="N2960" i="1"/>
  <c r="M2960" i="1"/>
  <c r="N2959" i="1"/>
  <c r="M2959" i="1"/>
  <c r="N2956" i="1"/>
  <c r="M2956" i="1"/>
  <c r="N2955" i="1"/>
  <c r="M2955" i="1"/>
  <c r="N2954" i="1"/>
  <c r="M2954" i="1"/>
  <c r="N2953" i="1"/>
  <c r="M2953" i="1"/>
  <c r="N2952" i="1"/>
  <c r="M2952" i="1"/>
  <c r="N2949" i="1"/>
  <c r="M2949" i="1"/>
  <c r="N2946" i="1"/>
  <c r="M2946" i="1"/>
  <c r="N2945" i="1"/>
  <c r="M2945" i="1"/>
  <c r="N2944" i="1"/>
  <c r="M2944" i="1"/>
  <c r="N2943" i="1"/>
  <c r="M2943" i="1"/>
  <c r="N2942" i="1"/>
  <c r="M2942" i="1"/>
  <c r="N2941" i="1"/>
  <c r="M2941" i="1"/>
  <c r="N2939" i="1"/>
  <c r="M2939" i="1"/>
  <c r="N2938" i="1"/>
  <c r="M2938" i="1"/>
  <c r="N2935" i="1"/>
  <c r="M2935" i="1"/>
  <c r="N2934" i="1"/>
  <c r="M2934" i="1"/>
  <c r="N2933" i="1"/>
  <c r="M2933" i="1"/>
  <c r="N2930" i="1"/>
  <c r="M2930" i="1"/>
  <c r="N2929" i="1"/>
  <c r="M2929" i="1"/>
  <c r="N2927" i="1"/>
  <c r="M2927" i="1"/>
  <c r="N2926" i="1"/>
  <c r="M2926" i="1"/>
  <c r="N2925" i="1"/>
  <c r="M2925" i="1"/>
  <c r="N2924" i="1"/>
  <c r="M2924" i="1"/>
  <c r="N2921" i="1"/>
  <c r="M2921" i="1"/>
  <c r="N2920" i="1"/>
  <c r="M2920" i="1"/>
  <c r="N2919" i="1"/>
  <c r="M2919" i="1"/>
  <c r="N2915" i="1"/>
  <c r="M2915" i="1"/>
  <c r="N2912" i="1"/>
  <c r="M2912" i="1"/>
  <c r="N2910" i="1"/>
  <c r="M2910" i="1"/>
  <c r="N2908" i="1"/>
  <c r="M2908" i="1"/>
  <c r="N2907" i="1"/>
  <c r="M2907" i="1"/>
  <c r="N2906" i="1"/>
  <c r="M2906" i="1"/>
  <c r="N2905" i="1"/>
  <c r="M2905" i="1"/>
  <c r="N2904" i="1"/>
  <c r="M2904" i="1"/>
  <c r="N2902" i="1"/>
  <c r="M2902" i="1"/>
  <c r="N2901" i="1"/>
  <c r="M2901" i="1"/>
  <c r="N2900" i="1"/>
  <c r="M2900" i="1"/>
  <c r="N2899" i="1"/>
  <c r="M2899" i="1"/>
  <c r="N2898" i="1"/>
  <c r="M2898" i="1"/>
  <c r="N2896" i="1"/>
  <c r="M2896" i="1"/>
  <c r="N2894" i="1"/>
  <c r="M2894" i="1"/>
  <c r="N2893" i="1"/>
  <c r="M2893" i="1"/>
  <c r="N2890" i="1"/>
  <c r="M2890" i="1"/>
  <c r="N2889" i="1"/>
  <c r="M2889" i="1"/>
  <c r="N2888" i="1"/>
  <c r="M2888" i="1"/>
  <c r="N2887" i="1"/>
  <c r="M2887" i="1"/>
  <c r="N2885" i="1"/>
  <c r="M2885" i="1"/>
  <c r="N2884" i="1"/>
  <c r="M2884" i="1"/>
  <c r="N2882" i="1"/>
  <c r="M2882" i="1"/>
  <c r="N2881" i="1"/>
  <c r="M2881" i="1"/>
  <c r="N2880" i="1"/>
  <c r="M2880" i="1"/>
  <c r="N2878" i="1"/>
  <c r="M2878" i="1"/>
  <c r="N2877" i="1"/>
  <c r="M2877" i="1"/>
  <c r="N2876" i="1"/>
  <c r="M2876" i="1"/>
  <c r="N2875" i="1"/>
  <c r="M2875" i="1"/>
  <c r="N2872" i="1"/>
  <c r="M2872" i="1"/>
  <c r="N2870" i="1"/>
  <c r="M2870" i="1"/>
  <c r="N2869" i="1"/>
  <c r="M2869" i="1"/>
  <c r="N2867" i="1"/>
  <c r="M2867" i="1"/>
  <c r="N2865" i="1"/>
  <c r="M2865" i="1"/>
  <c r="N2864" i="1"/>
  <c r="M2864" i="1"/>
  <c r="N2863" i="1"/>
  <c r="M2863" i="1"/>
  <c r="N2862" i="1"/>
  <c r="M2862" i="1"/>
  <c r="N2861" i="1"/>
  <c r="M2861" i="1"/>
  <c r="N2859" i="1"/>
  <c r="M2859" i="1"/>
  <c r="N2858" i="1"/>
  <c r="M2858" i="1"/>
  <c r="N2857" i="1"/>
  <c r="M2857" i="1"/>
  <c r="N2856" i="1"/>
  <c r="M2856" i="1"/>
  <c r="N2855" i="1"/>
  <c r="M2855" i="1"/>
  <c r="N2853" i="1"/>
  <c r="M2853" i="1"/>
  <c r="N2852" i="1"/>
  <c r="M2852" i="1"/>
  <c r="N2849" i="1"/>
  <c r="M2849" i="1"/>
  <c r="N2848" i="1"/>
  <c r="M2848" i="1"/>
  <c r="N2845" i="1"/>
  <c r="M2845" i="1"/>
  <c r="N2838" i="1"/>
  <c r="M2838" i="1"/>
  <c r="N2836" i="1"/>
  <c r="M2836" i="1"/>
  <c r="N2835" i="1"/>
  <c r="M2835" i="1"/>
  <c r="N2831" i="1"/>
  <c r="M2831" i="1"/>
  <c r="N2829" i="1"/>
  <c r="M2829" i="1"/>
  <c r="N2826" i="1"/>
  <c r="M2826" i="1"/>
  <c r="N2825" i="1"/>
  <c r="M2825" i="1"/>
  <c r="N2824" i="1"/>
  <c r="M2824" i="1"/>
  <c r="N2821" i="1"/>
  <c r="M2821" i="1"/>
  <c r="N2819" i="1"/>
  <c r="M2819" i="1"/>
  <c r="N2818" i="1"/>
  <c r="M2818" i="1"/>
  <c r="N2817" i="1"/>
  <c r="M2817" i="1"/>
  <c r="N2815" i="1"/>
  <c r="M2815" i="1"/>
  <c r="N2814" i="1"/>
  <c r="M2814" i="1"/>
  <c r="N2813" i="1"/>
  <c r="M2813" i="1"/>
  <c r="N2812" i="1"/>
  <c r="M2812" i="1"/>
  <c r="N2811" i="1"/>
  <c r="M2811" i="1"/>
  <c r="N2810" i="1"/>
  <c r="M2810" i="1"/>
  <c r="N2808" i="1"/>
  <c r="M2808" i="1"/>
  <c r="N2807" i="1"/>
  <c r="M2807" i="1"/>
  <c r="N2806" i="1"/>
  <c r="M2806" i="1"/>
  <c r="N2804" i="1"/>
  <c r="M2804" i="1"/>
  <c r="N2803" i="1"/>
  <c r="M2803" i="1"/>
  <c r="N2802" i="1"/>
  <c r="M2802" i="1"/>
  <c r="N2801" i="1"/>
  <c r="M2801" i="1"/>
  <c r="N2800" i="1"/>
  <c r="M2800" i="1"/>
  <c r="N2797" i="1"/>
  <c r="M2797" i="1"/>
  <c r="N2796" i="1"/>
  <c r="M2796" i="1"/>
  <c r="N2792" i="1"/>
  <c r="M2792" i="1"/>
  <c r="N2790" i="1"/>
  <c r="M2790" i="1"/>
  <c r="N2789" i="1"/>
  <c r="M2789" i="1"/>
  <c r="N2787" i="1"/>
  <c r="M2787" i="1"/>
  <c r="N2784" i="1"/>
  <c r="M2784" i="1"/>
  <c r="N2783" i="1"/>
  <c r="M2783" i="1"/>
  <c r="N2781" i="1"/>
  <c r="M2781" i="1"/>
  <c r="N2780" i="1"/>
  <c r="M2780" i="1"/>
  <c r="N2779" i="1"/>
  <c r="M2779" i="1"/>
  <c r="N2778" i="1"/>
  <c r="M2778" i="1"/>
  <c r="N2777" i="1"/>
  <c r="M2777" i="1"/>
  <c r="N2773" i="1"/>
  <c r="M2773" i="1"/>
  <c r="N2772" i="1"/>
  <c r="M2772" i="1"/>
  <c r="N2771" i="1"/>
  <c r="M2771" i="1"/>
  <c r="N2770" i="1"/>
  <c r="M2770" i="1"/>
  <c r="N2768" i="1"/>
  <c r="M2768" i="1"/>
  <c r="N2767" i="1"/>
  <c r="M2767" i="1"/>
  <c r="N2766" i="1"/>
  <c r="M2766" i="1"/>
  <c r="N2764" i="1"/>
  <c r="M2764" i="1"/>
  <c r="N2763" i="1"/>
  <c r="M2763" i="1"/>
  <c r="N2762" i="1"/>
  <c r="M2762" i="1"/>
  <c r="N2761" i="1"/>
  <c r="M2761" i="1"/>
  <c r="N2760" i="1"/>
  <c r="M2760" i="1"/>
  <c r="N2759" i="1"/>
  <c r="M2759" i="1"/>
  <c r="N2758" i="1"/>
  <c r="M2758" i="1"/>
  <c r="N2757" i="1"/>
  <c r="M2757" i="1"/>
  <c r="N2756" i="1"/>
  <c r="M2756" i="1"/>
  <c r="N2755" i="1"/>
  <c r="M2755" i="1"/>
  <c r="N2753" i="1"/>
  <c r="M2753" i="1"/>
  <c r="N2752" i="1"/>
  <c r="M2752" i="1"/>
  <c r="N2749" i="1"/>
  <c r="M2749" i="1"/>
  <c r="N2746" i="1"/>
  <c r="M2746" i="1"/>
  <c r="N2745" i="1"/>
  <c r="M2745" i="1"/>
  <c r="N2744" i="1"/>
  <c r="M2744" i="1"/>
  <c r="N2743" i="1"/>
  <c r="M2743" i="1"/>
  <c r="N2742" i="1"/>
  <c r="M2742" i="1"/>
  <c r="N2736" i="1"/>
  <c r="M2736" i="1"/>
  <c r="N2735" i="1"/>
  <c r="M2735" i="1"/>
  <c r="N2734" i="1"/>
  <c r="M2734" i="1"/>
  <c r="N2732" i="1"/>
  <c r="M2732" i="1"/>
  <c r="N2730" i="1"/>
  <c r="M2730" i="1"/>
  <c r="N2729" i="1"/>
  <c r="M2729" i="1"/>
  <c r="N2727" i="1"/>
  <c r="M2727" i="1"/>
  <c r="N2726" i="1"/>
  <c r="M2726" i="1"/>
  <c r="N2723" i="1"/>
  <c r="M2723" i="1"/>
  <c r="N2722" i="1"/>
  <c r="M2722" i="1"/>
  <c r="N2721" i="1"/>
  <c r="M2721" i="1"/>
  <c r="N2719" i="1"/>
  <c r="M2719" i="1"/>
  <c r="N2718" i="1"/>
  <c r="M2718" i="1"/>
  <c r="N2717" i="1"/>
  <c r="M2717" i="1"/>
  <c r="N2711" i="1"/>
  <c r="M2711" i="1"/>
  <c r="N2710" i="1"/>
  <c r="M2710" i="1"/>
  <c r="N2708" i="1"/>
  <c r="M2708" i="1"/>
  <c r="N2705" i="1"/>
  <c r="M2705" i="1"/>
  <c r="N2703" i="1"/>
  <c r="M2703" i="1"/>
  <c r="N2701" i="1"/>
  <c r="M2701" i="1"/>
  <c r="N2699" i="1"/>
  <c r="M2699" i="1"/>
  <c r="N2698" i="1"/>
  <c r="M2698" i="1"/>
  <c r="N2697" i="1"/>
  <c r="M2697" i="1"/>
  <c r="N2696" i="1"/>
  <c r="M2696" i="1"/>
  <c r="N2695" i="1"/>
  <c r="M2695" i="1"/>
  <c r="N2694" i="1"/>
  <c r="M2694" i="1"/>
  <c r="N2687" i="1"/>
  <c r="M2687" i="1"/>
  <c r="N2686" i="1"/>
  <c r="M2686" i="1"/>
  <c r="N2684" i="1"/>
  <c r="M2684" i="1"/>
  <c r="N2682" i="1"/>
  <c r="M2682" i="1"/>
  <c r="N2681" i="1"/>
  <c r="M2681" i="1"/>
  <c r="N2676" i="1"/>
  <c r="M2676" i="1"/>
  <c r="N2675" i="1"/>
  <c r="M2675" i="1"/>
  <c r="N2673" i="1"/>
  <c r="M2673" i="1"/>
  <c r="N2670" i="1"/>
  <c r="M2670" i="1"/>
  <c r="N2667" i="1"/>
  <c r="M2667" i="1"/>
  <c r="N2666" i="1"/>
  <c r="M2666" i="1"/>
  <c r="N2665" i="1"/>
  <c r="M2665" i="1"/>
  <c r="N2664" i="1"/>
  <c r="M2664" i="1"/>
  <c r="N2662" i="1"/>
  <c r="M2662" i="1"/>
  <c r="N2660" i="1"/>
  <c r="M2660" i="1"/>
  <c r="N2656" i="1"/>
  <c r="M2656" i="1"/>
  <c r="N2652" i="1"/>
  <c r="M2652" i="1"/>
  <c r="N2646" i="1"/>
  <c r="M2646" i="1"/>
  <c r="N2644" i="1"/>
  <c r="M2644" i="1"/>
  <c r="N2643" i="1"/>
  <c r="M2643" i="1"/>
  <c r="N2641" i="1"/>
  <c r="M2641" i="1"/>
  <c r="N2639" i="1"/>
  <c r="M2639" i="1"/>
  <c r="N2637" i="1"/>
  <c r="M2637" i="1"/>
  <c r="N2635" i="1"/>
  <c r="M2635" i="1"/>
  <c r="N2629" i="1"/>
  <c r="M2629" i="1"/>
  <c r="N2627" i="1"/>
  <c r="M2627" i="1"/>
  <c r="N2624" i="1"/>
  <c r="M2624" i="1"/>
  <c r="N2623" i="1"/>
  <c r="M2623" i="1"/>
  <c r="N2621" i="1"/>
  <c r="M2621" i="1"/>
  <c r="N2620" i="1"/>
  <c r="M2620" i="1"/>
  <c r="N2618" i="1"/>
  <c r="M2618" i="1"/>
  <c r="N2616" i="1"/>
  <c r="M2616" i="1"/>
  <c r="N2613" i="1"/>
  <c r="M2613" i="1"/>
  <c r="N2612" i="1"/>
  <c r="M2612" i="1"/>
  <c r="N2611" i="1"/>
  <c r="M2611" i="1"/>
  <c r="N2609" i="1"/>
  <c r="M2609" i="1"/>
  <c r="N2608" i="1"/>
  <c r="M2608" i="1"/>
  <c r="N2603" i="1"/>
  <c r="M2603" i="1"/>
  <c r="N2598" i="1"/>
  <c r="M2598" i="1"/>
  <c r="N2597" i="1"/>
  <c r="M2597" i="1"/>
  <c r="N2595" i="1"/>
  <c r="M2595" i="1"/>
  <c r="N2593" i="1"/>
  <c r="M2593" i="1"/>
  <c r="N2587" i="1"/>
  <c r="M2587" i="1"/>
  <c r="N2586" i="1"/>
  <c r="M2586" i="1"/>
  <c r="N2585" i="1"/>
  <c r="M2585" i="1"/>
  <c r="N2582" i="1"/>
  <c r="M2582" i="1"/>
  <c r="N2581" i="1"/>
  <c r="M2581" i="1"/>
  <c r="N2579" i="1"/>
  <c r="M2579" i="1"/>
  <c r="N2577" i="1"/>
  <c r="M2577" i="1"/>
  <c r="N2574" i="1"/>
  <c r="M2574" i="1"/>
  <c r="N2571" i="1"/>
  <c r="M2571" i="1"/>
  <c r="N2568" i="1"/>
  <c r="M2568" i="1"/>
  <c r="N2566" i="1"/>
  <c r="M2566" i="1"/>
  <c r="N2565" i="1"/>
  <c r="M2565" i="1"/>
  <c r="N2564" i="1"/>
  <c r="M2564" i="1"/>
  <c r="N2562" i="1"/>
  <c r="M2562" i="1"/>
  <c r="N2561" i="1"/>
  <c r="M2561" i="1"/>
  <c r="N2556" i="1"/>
  <c r="M2556" i="1"/>
  <c r="N2555" i="1"/>
  <c r="M2555" i="1"/>
  <c r="N2554" i="1"/>
  <c r="M2554" i="1"/>
  <c r="N2551" i="1"/>
  <c r="M2551" i="1"/>
  <c r="N2550" i="1"/>
  <c r="M2550" i="1"/>
  <c r="N2549" i="1"/>
  <c r="M2549" i="1"/>
  <c r="N2538" i="1"/>
  <c r="M2538" i="1"/>
  <c r="N2536" i="1"/>
  <c r="M2536" i="1"/>
  <c r="N2534" i="1"/>
  <c r="M2534" i="1"/>
  <c r="N2530" i="1"/>
  <c r="M2530" i="1"/>
  <c r="N2529" i="1"/>
  <c r="M2529" i="1"/>
  <c r="N2528" i="1"/>
  <c r="M2528" i="1"/>
  <c r="N2525" i="1"/>
  <c r="M2525" i="1"/>
  <c r="N2524" i="1"/>
  <c r="M2524" i="1"/>
  <c r="N2521" i="1"/>
  <c r="M2521" i="1"/>
  <c r="N2520" i="1"/>
  <c r="M2520" i="1"/>
  <c r="N2518" i="1"/>
  <c r="M2518" i="1"/>
  <c r="N2513" i="1"/>
  <c r="M2513" i="1"/>
  <c r="N2512" i="1"/>
  <c r="M2512" i="1"/>
  <c r="N2508" i="1"/>
  <c r="M2508" i="1"/>
  <c r="N2504" i="1"/>
  <c r="M2504" i="1"/>
  <c r="N2500" i="1"/>
  <c r="M2500" i="1"/>
  <c r="N2495" i="1"/>
  <c r="M2495" i="1"/>
  <c r="N2493" i="1"/>
  <c r="M2493" i="1"/>
  <c r="N2490" i="1"/>
  <c r="M2490" i="1"/>
  <c r="N2488" i="1"/>
  <c r="M2488" i="1"/>
  <c r="N2486" i="1"/>
  <c r="M2486" i="1"/>
  <c r="N2480" i="1"/>
  <c r="M2480" i="1"/>
  <c r="N2476" i="1"/>
  <c r="M2476" i="1"/>
  <c r="N2474" i="1"/>
  <c r="M2474" i="1"/>
  <c r="N2472" i="1"/>
  <c r="M2472" i="1"/>
  <c r="N2469" i="1"/>
  <c r="M2469" i="1"/>
  <c r="N2465" i="1"/>
  <c r="M2465" i="1"/>
  <c r="N2464" i="1"/>
  <c r="M2464" i="1"/>
  <c r="N2460" i="1"/>
  <c r="M2460" i="1"/>
  <c r="N2455" i="1"/>
  <c r="M2455" i="1"/>
  <c r="N2453" i="1"/>
  <c r="M2453" i="1"/>
  <c r="N2452" i="1"/>
  <c r="M2452" i="1"/>
  <c r="N2451" i="1"/>
  <c r="M2451" i="1"/>
  <c r="N2449" i="1"/>
  <c r="M2449" i="1"/>
  <c r="N2448" i="1"/>
  <c r="M2448" i="1"/>
  <c r="N2442" i="1"/>
  <c r="M2442" i="1"/>
  <c r="N2441" i="1"/>
  <c r="M2441" i="1"/>
  <c r="N2439" i="1"/>
  <c r="M2439" i="1"/>
  <c r="N2437" i="1"/>
  <c r="M2437" i="1"/>
  <c r="N2436" i="1"/>
  <c r="M2436" i="1"/>
  <c r="N2435" i="1"/>
  <c r="M2435" i="1"/>
  <c r="N2433" i="1"/>
  <c r="M2433" i="1"/>
  <c r="N2431" i="1"/>
  <c r="M2431" i="1"/>
  <c r="N2429" i="1"/>
  <c r="M2429" i="1"/>
  <c r="N2426" i="1"/>
  <c r="M2426" i="1"/>
  <c r="N2425" i="1"/>
  <c r="M2425" i="1"/>
  <c r="N2422" i="1"/>
  <c r="M2422" i="1"/>
  <c r="N2419" i="1"/>
  <c r="M2419" i="1"/>
  <c r="N2418" i="1"/>
  <c r="M2418" i="1"/>
  <c r="N2414" i="1"/>
  <c r="M2414" i="1"/>
  <c r="N2413" i="1"/>
  <c r="M2413" i="1"/>
  <c r="N2411" i="1"/>
  <c r="M2411" i="1"/>
  <c r="N2410" i="1"/>
  <c r="M2410" i="1"/>
  <c r="N2409" i="1"/>
  <c r="M2409" i="1"/>
  <c r="N2407" i="1"/>
  <c r="M2407" i="1"/>
  <c r="N2406" i="1"/>
  <c r="M2406" i="1"/>
  <c r="N2403" i="1"/>
  <c r="M2403" i="1"/>
  <c r="N2402" i="1"/>
  <c r="M2402" i="1"/>
  <c r="N2400" i="1"/>
  <c r="M2400" i="1"/>
  <c r="N2397" i="1"/>
  <c r="M2397" i="1"/>
  <c r="N2394" i="1"/>
  <c r="M2394" i="1"/>
  <c r="N2391" i="1"/>
  <c r="M2391" i="1"/>
  <c r="N2390" i="1"/>
  <c r="M2390" i="1"/>
  <c r="N2385" i="1"/>
  <c r="M2385" i="1"/>
  <c r="N2384" i="1"/>
  <c r="M2384" i="1"/>
  <c r="N2383" i="1"/>
  <c r="M2383" i="1"/>
  <c r="N2381" i="1"/>
  <c r="M2381" i="1"/>
  <c r="N2377" i="1"/>
  <c r="M2377" i="1"/>
  <c r="N2375" i="1"/>
  <c r="M2375" i="1"/>
  <c r="N2371" i="1"/>
  <c r="M2371" i="1"/>
  <c r="N2361" i="1"/>
  <c r="M2361" i="1"/>
  <c r="N2360" i="1"/>
  <c r="M2360" i="1"/>
  <c r="N2358" i="1"/>
  <c r="M2358" i="1"/>
  <c r="N2354" i="1"/>
  <c r="M2354" i="1"/>
  <c r="N2353" i="1"/>
  <c r="M2353" i="1"/>
  <c r="N2349" i="1"/>
  <c r="M2349" i="1"/>
  <c r="N2348" i="1"/>
  <c r="M2348" i="1"/>
  <c r="N2344" i="1"/>
  <c r="M2344" i="1"/>
  <c r="N2340" i="1"/>
  <c r="M2340" i="1"/>
  <c r="N2339" i="1"/>
  <c r="M2339" i="1"/>
  <c r="N2338" i="1"/>
  <c r="M2338" i="1"/>
  <c r="N2337" i="1"/>
  <c r="M2337" i="1"/>
  <c r="N2335" i="1"/>
  <c r="M2335" i="1"/>
  <c r="N2332" i="1"/>
  <c r="M2332" i="1"/>
  <c r="N2331" i="1"/>
  <c r="M2331" i="1"/>
  <c r="N2330" i="1"/>
  <c r="M2330" i="1"/>
  <c r="N2328" i="1"/>
  <c r="M2328" i="1"/>
  <c r="N2327" i="1"/>
  <c r="M2327" i="1"/>
  <c r="N2323" i="1"/>
  <c r="M2323" i="1"/>
  <c r="N2320" i="1"/>
  <c r="M2320" i="1"/>
  <c r="N2319" i="1"/>
  <c r="M2319" i="1"/>
  <c r="N2313" i="1"/>
  <c r="M2313" i="1"/>
  <c r="N2311" i="1"/>
  <c r="M2311" i="1"/>
  <c r="N2308" i="1"/>
  <c r="M2308" i="1"/>
  <c r="N2303" i="1"/>
  <c r="M2303" i="1"/>
  <c r="N2302" i="1"/>
  <c r="M2302" i="1"/>
  <c r="N2301" i="1"/>
  <c r="M2301" i="1"/>
  <c r="N2298" i="1"/>
  <c r="M2298" i="1"/>
  <c r="N2295" i="1"/>
  <c r="M2295" i="1"/>
  <c r="N2294" i="1"/>
  <c r="M2294" i="1"/>
  <c r="N2290" i="1"/>
  <c r="M2290" i="1"/>
  <c r="N2289" i="1"/>
  <c r="M2289" i="1"/>
  <c r="N2285" i="1"/>
  <c r="M2285" i="1"/>
  <c r="N2283" i="1"/>
  <c r="M2283" i="1"/>
  <c r="N2279" i="1"/>
  <c r="M2279" i="1"/>
  <c r="N2275" i="1"/>
  <c r="M2275" i="1"/>
  <c r="N2272" i="1"/>
  <c r="M2272" i="1"/>
  <c r="N2268" i="1"/>
  <c r="M2268" i="1"/>
  <c r="N2267" i="1"/>
  <c r="M2267" i="1"/>
  <c r="N2265" i="1"/>
  <c r="M2265" i="1"/>
  <c r="N2260" i="1"/>
  <c r="M2260" i="1"/>
  <c r="N2254" i="1"/>
  <c r="M2254" i="1"/>
  <c r="N2253" i="1"/>
  <c r="M2253" i="1"/>
  <c r="N2252" i="1"/>
  <c r="M2252" i="1"/>
  <c r="N2247" i="1"/>
  <c r="M2247" i="1"/>
  <c r="N2246" i="1"/>
  <c r="M2246" i="1"/>
  <c r="N2245" i="1"/>
  <c r="M2245" i="1"/>
  <c r="N2242" i="1"/>
  <c r="M2242" i="1"/>
  <c r="N2239" i="1"/>
  <c r="M2239" i="1"/>
  <c r="N2238" i="1"/>
  <c r="M2238" i="1"/>
  <c r="N2235" i="1"/>
  <c r="M2235" i="1"/>
  <c r="N2230" i="1"/>
  <c r="M2230" i="1"/>
  <c r="N2229" i="1"/>
  <c r="M2229" i="1"/>
  <c r="N2227" i="1"/>
  <c r="M2227" i="1"/>
  <c r="N2225" i="1"/>
  <c r="M2225" i="1"/>
  <c r="N2223" i="1"/>
  <c r="M2223" i="1"/>
  <c r="N2222" i="1"/>
  <c r="M2222" i="1"/>
  <c r="N2221" i="1"/>
  <c r="M2221" i="1"/>
  <c r="N2220" i="1"/>
  <c r="M2220" i="1"/>
  <c r="N2214" i="1"/>
  <c r="M2214" i="1"/>
  <c r="N2212" i="1"/>
  <c r="M2212" i="1"/>
  <c r="N2207" i="1"/>
  <c r="M2207" i="1"/>
  <c r="N2204" i="1"/>
  <c r="M2204" i="1"/>
  <c r="N2195" i="1"/>
  <c r="M2195" i="1"/>
  <c r="N2191" i="1"/>
  <c r="M2191" i="1"/>
  <c r="N2189" i="1"/>
  <c r="M2189" i="1"/>
  <c r="N2184" i="1"/>
  <c r="M2184" i="1"/>
  <c r="N2181" i="1"/>
  <c r="M2181" i="1"/>
  <c r="N2180" i="1"/>
  <c r="M2180" i="1"/>
  <c r="N2179" i="1"/>
  <c r="M2179" i="1"/>
  <c r="N2175" i="1"/>
  <c r="M2175" i="1"/>
  <c r="N2168" i="1"/>
  <c r="M2168" i="1"/>
  <c r="N2167" i="1"/>
  <c r="M2167" i="1"/>
  <c r="N2164" i="1"/>
  <c r="M2164" i="1"/>
  <c r="N2161" i="1"/>
  <c r="M2161" i="1"/>
  <c r="N2159" i="1"/>
  <c r="M2159" i="1"/>
  <c r="N2158" i="1"/>
  <c r="M2158" i="1"/>
  <c r="N2155" i="1"/>
  <c r="M2155" i="1"/>
  <c r="N2147" i="1"/>
  <c r="M2147" i="1"/>
  <c r="N2144" i="1"/>
  <c r="M2144" i="1"/>
  <c r="N2140" i="1"/>
  <c r="M2140" i="1"/>
  <c r="N2137" i="1"/>
  <c r="M2137" i="1"/>
  <c r="N2136" i="1"/>
  <c r="M2136" i="1"/>
  <c r="N2134" i="1"/>
  <c r="M2134" i="1"/>
  <c r="N2127" i="1"/>
  <c r="M2127" i="1"/>
  <c r="N2125" i="1"/>
  <c r="M2125" i="1"/>
  <c r="N2123" i="1"/>
  <c r="M2123" i="1"/>
  <c r="N2122" i="1"/>
  <c r="M2122" i="1"/>
  <c r="N2121" i="1"/>
  <c r="M2121" i="1"/>
  <c r="N2119" i="1"/>
  <c r="M2119" i="1"/>
  <c r="N2118" i="1"/>
  <c r="M2118" i="1"/>
  <c r="N2117" i="1"/>
  <c r="M2117" i="1"/>
  <c r="N2116" i="1"/>
  <c r="M2116" i="1"/>
  <c r="N2115" i="1"/>
  <c r="M2115" i="1"/>
  <c r="N2108" i="1"/>
  <c r="M2108" i="1"/>
  <c r="N2105" i="1"/>
  <c r="M2105" i="1"/>
  <c r="N2103" i="1"/>
  <c r="M2103" i="1"/>
  <c r="N2098" i="1"/>
  <c r="M2098" i="1"/>
  <c r="N2097" i="1"/>
  <c r="M2097" i="1"/>
  <c r="N2096" i="1"/>
  <c r="M2096" i="1"/>
  <c r="N2092" i="1"/>
  <c r="M2092" i="1"/>
  <c r="N2091" i="1"/>
  <c r="M2091" i="1"/>
  <c r="N2089" i="1"/>
  <c r="M2089" i="1"/>
  <c r="N2087" i="1"/>
  <c r="M2087" i="1"/>
  <c r="N2086" i="1"/>
  <c r="M2086" i="1"/>
  <c r="N2082" i="1"/>
  <c r="M2082" i="1"/>
  <c r="N2081" i="1"/>
  <c r="M2081" i="1"/>
  <c r="N2077" i="1"/>
  <c r="M2077" i="1"/>
  <c r="N2076" i="1"/>
  <c r="M2076" i="1"/>
  <c r="N2075" i="1"/>
  <c r="M2075" i="1"/>
  <c r="N2074" i="1"/>
  <c r="M2074" i="1"/>
  <c r="N2073" i="1"/>
  <c r="M2073" i="1"/>
  <c r="N2072" i="1"/>
  <c r="M2072" i="1"/>
  <c r="N2068" i="1"/>
  <c r="M2068" i="1"/>
  <c r="N2067" i="1"/>
  <c r="M2067" i="1"/>
  <c r="N2066" i="1"/>
  <c r="M2066" i="1"/>
  <c r="N2063" i="1"/>
  <c r="M2063" i="1"/>
  <c r="N2060" i="1"/>
  <c r="M2060" i="1"/>
  <c r="N2059" i="1"/>
  <c r="M2059" i="1"/>
  <c r="N2057" i="1"/>
  <c r="M2057" i="1"/>
  <c r="N2056" i="1"/>
  <c r="M2056" i="1"/>
  <c r="N2054" i="1"/>
  <c r="M2054" i="1"/>
  <c r="N2052" i="1"/>
  <c r="M2052" i="1"/>
  <c r="N2051" i="1"/>
  <c r="M2051" i="1"/>
  <c r="N2048" i="1"/>
  <c r="M2048" i="1"/>
  <c r="N2047" i="1"/>
  <c r="M2047" i="1"/>
  <c r="N2039" i="1"/>
  <c r="M2039" i="1"/>
  <c r="N2037" i="1"/>
  <c r="M2037" i="1"/>
  <c r="N2032" i="1"/>
  <c r="M2032" i="1"/>
  <c r="N2031" i="1"/>
  <c r="M2031" i="1"/>
  <c r="N2030" i="1"/>
  <c r="M2030" i="1"/>
  <c r="N2029" i="1"/>
  <c r="M2029" i="1"/>
  <c r="N2028" i="1"/>
  <c r="M2028" i="1"/>
  <c r="N2027" i="1"/>
  <c r="M2027" i="1"/>
  <c r="N2023" i="1"/>
  <c r="M2023" i="1"/>
  <c r="N2020" i="1"/>
  <c r="M2020" i="1"/>
  <c r="N2019" i="1"/>
  <c r="M2019" i="1"/>
  <c r="N2017" i="1"/>
  <c r="M2017" i="1"/>
  <c r="N2008" i="1"/>
  <c r="M2008" i="1"/>
  <c r="N2007" i="1"/>
  <c r="M2007" i="1"/>
  <c r="N2004" i="1"/>
  <c r="M2004" i="1"/>
  <c r="N2003" i="1"/>
  <c r="M2003" i="1"/>
  <c r="N1997" i="1"/>
  <c r="M1997" i="1"/>
  <c r="N1996" i="1"/>
  <c r="M1996" i="1"/>
  <c r="N1995" i="1"/>
  <c r="M1995" i="1"/>
  <c r="N1992" i="1"/>
  <c r="M1992" i="1"/>
  <c r="N1991" i="1"/>
  <c r="M1991" i="1"/>
  <c r="N1989" i="1"/>
  <c r="M1989" i="1"/>
  <c r="N1985" i="1"/>
  <c r="M1985" i="1"/>
  <c r="N1984" i="1"/>
  <c r="M1984" i="1"/>
  <c r="N1983" i="1"/>
  <c r="M1983" i="1"/>
  <c r="N1977" i="1"/>
  <c r="M1977" i="1"/>
  <c r="N1976" i="1"/>
  <c r="M1976" i="1"/>
  <c r="N1973" i="1"/>
  <c r="M1973" i="1"/>
  <c r="N1967" i="1"/>
  <c r="M1967" i="1"/>
  <c r="N1962" i="1"/>
  <c r="M1962" i="1"/>
  <c r="N1956" i="1"/>
  <c r="M1956" i="1"/>
  <c r="N1955" i="1"/>
  <c r="M1955" i="1"/>
  <c r="N1948" i="1"/>
  <c r="M1948" i="1"/>
  <c r="N1943" i="1"/>
  <c r="M1943" i="1"/>
  <c r="N1942" i="1"/>
  <c r="M1942" i="1"/>
  <c r="N1941" i="1"/>
  <c r="M1941" i="1"/>
  <c r="N1937" i="1"/>
  <c r="M1937" i="1"/>
  <c r="N1935" i="1"/>
  <c r="M1935" i="1"/>
  <c r="N1929" i="1"/>
  <c r="M1929" i="1"/>
  <c r="N1928" i="1"/>
  <c r="M1928" i="1"/>
  <c r="N1923" i="1"/>
  <c r="M1923" i="1"/>
  <c r="N1914" i="1"/>
  <c r="M1914" i="1"/>
  <c r="N1913" i="1"/>
  <c r="M1913" i="1"/>
  <c r="N1912" i="1"/>
  <c r="M1912" i="1"/>
  <c r="N1910" i="1"/>
  <c r="M1910" i="1"/>
  <c r="N1909" i="1"/>
  <c r="M1909" i="1"/>
  <c r="N1908" i="1"/>
  <c r="M1908" i="1"/>
  <c r="N1905" i="1"/>
  <c r="M1905" i="1"/>
  <c r="N1904" i="1"/>
  <c r="M1904" i="1"/>
  <c r="N1901" i="1"/>
  <c r="M1901" i="1"/>
  <c r="N1896" i="1"/>
  <c r="M1896" i="1"/>
  <c r="N1895" i="1"/>
  <c r="M1895" i="1"/>
  <c r="N1893" i="1"/>
  <c r="M1893" i="1"/>
  <c r="N1889" i="1"/>
  <c r="M1889" i="1"/>
  <c r="N1885" i="1"/>
  <c r="M1885" i="1"/>
  <c r="N1884" i="1"/>
  <c r="M1884" i="1"/>
  <c r="N1881" i="1"/>
  <c r="M1881" i="1"/>
  <c r="N1878" i="1"/>
  <c r="M1878" i="1"/>
  <c r="N1875" i="1"/>
  <c r="M1875" i="1"/>
  <c r="N1874" i="1"/>
  <c r="M1874" i="1"/>
  <c r="N1873" i="1"/>
  <c r="M1873" i="1"/>
  <c r="N1872" i="1"/>
  <c r="M1872" i="1"/>
  <c r="N1869" i="1"/>
  <c r="M1869" i="1"/>
  <c r="N1864" i="1"/>
  <c r="M1864" i="1"/>
  <c r="N1861" i="1"/>
  <c r="M1861" i="1"/>
  <c r="N1857" i="1"/>
  <c r="M1857" i="1"/>
  <c r="N1856" i="1"/>
  <c r="M1856" i="1"/>
  <c r="N1855" i="1"/>
  <c r="M1855" i="1"/>
  <c r="N1846" i="1"/>
  <c r="M1846" i="1"/>
  <c r="N1845" i="1"/>
  <c r="M1845" i="1"/>
  <c r="N1843" i="1"/>
  <c r="M1843" i="1"/>
  <c r="N1839" i="1"/>
  <c r="M1839" i="1"/>
  <c r="N1838" i="1"/>
  <c r="M1838" i="1"/>
  <c r="N1835" i="1"/>
  <c r="M1835" i="1"/>
  <c r="N1831" i="1"/>
  <c r="M1831" i="1"/>
  <c r="N1830" i="1"/>
  <c r="M1830" i="1"/>
  <c r="N1829" i="1"/>
  <c r="M1829" i="1"/>
  <c r="N1825" i="1"/>
  <c r="M1825" i="1"/>
  <c r="N1822" i="1"/>
  <c r="M1822" i="1"/>
  <c r="N1819" i="1"/>
  <c r="M1819" i="1"/>
  <c r="N1816" i="1"/>
  <c r="M1816" i="1"/>
  <c r="N1814" i="1"/>
  <c r="M1814" i="1"/>
  <c r="N1813" i="1"/>
  <c r="M1813" i="1"/>
  <c r="N1808" i="1"/>
  <c r="M1808" i="1"/>
  <c r="N1805" i="1"/>
  <c r="M1805" i="1"/>
  <c r="N1801" i="1"/>
  <c r="M1801" i="1"/>
  <c r="N1795" i="1"/>
  <c r="M1795" i="1"/>
  <c r="N1792" i="1"/>
  <c r="M1792" i="1"/>
  <c r="N1790" i="1"/>
  <c r="M1790" i="1"/>
  <c r="N1789" i="1"/>
  <c r="M1789" i="1"/>
  <c r="N1788" i="1"/>
  <c r="M1788" i="1"/>
  <c r="N1787" i="1"/>
  <c r="M1787" i="1"/>
  <c r="N1783" i="1"/>
  <c r="M1783" i="1"/>
  <c r="N1777" i="1"/>
  <c r="M1777" i="1"/>
  <c r="N1776" i="1"/>
  <c r="M1776" i="1"/>
  <c r="N1770" i="1"/>
  <c r="M1770" i="1"/>
  <c r="N1767" i="1"/>
  <c r="M1767" i="1"/>
  <c r="N1763" i="1"/>
  <c r="M1763" i="1"/>
  <c r="N1762" i="1"/>
  <c r="M1762" i="1"/>
  <c r="N1758" i="1"/>
  <c r="M1758" i="1"/>
  <c r="N1755" i="1"/>
  <c r="M1755" i="1"/>
  <c r="N1751" i="1"/>
  <c r="M1751" i="1"/>
  <c r="N1746" i="1"/>
  <c r="M1746" i="1"/>
  <c r="N1745" i="1"/>
  <c r="M1745" i="1"/>
  <c r="N1743" i="1"/>
  <c r="M1743" i="1"/>
  <c r="N1738" i="1"/>
  <c r="M1738" i="1"/>
  <c r="N1737" i="1"/>
  <c r="M1737" i="1"/>
  <c r="N1733" i="1"/>
  <c r="M1733" i="1"/>
  <c r="N1732" i="1"/>
  <c r="M1732" i="1"/>
  <c r="N1731" i="1"/>
  <c r="M1731" i="1"/>
  <c r="N1729" i="1"/>
  <c r="M1729" i="1"/>
  <c r="N1726" i="1"/>
  <c r="M1726" i="1"/>
  <c r="N1724" i="1"/>
  <c r="M1724" i="1"/>
  <c r="N1722" i="1"/>
  <c r="M1722" i="1"/>
  <c r="N1719" i="1"/>
  <c r="M1719" i="1"/>
  <c r="N1718" i="1"/>
  <c r="M1718" i="1"/>
  <c r="N1717" i="1"/>
  <c r="M1717" i="1"/>
  <c r="N1716" i="1"/>
  <c r="M1716" i="1"/>
  <c r="N1715" i="1"/>
  <c r="M1715" i="1"/>
  <c r="N1710" i="1"/>
  <c r="M1710" i="1"/>
  <c r="N1709" i="1"/>
  <c r="M1709" i="1"/>
  <c r="N1705" i="1"/>
  <c r="M1705" i="1"/>
  <c r="N1704" i="1"/>
  <c r="M1704" i="1"/>
  <c r="N1703" i="1"/>
  <c r="M1703" i="1"/>
  <c r="N1701" i="1"/>
  <c r="M1701" i="1"/>
  <c r="N1699" i="1"/>
  <c r="M1699" i="1"/>
  <c r="N1698" i="1"/>
  <c r="M1698" i="1"/>
  <c r="N1696" i="1"/>
  <c r="M1696" i="1"/>
  <c r="N1693" i="1"/>
  <c r="M1693" i="1"/>
  <c r="N1692" i="1"/>
  <c r="M1692" i="1"/>
  <c r="N1691" i="1"/>
  <c r="M1691" i="1"/>
  <c r="N1687" i="1"/>
  <c r="M1687" i="1"/>
  <c r="N1686" i="1"/>
  <c r="M1686" i="1"/>
  <c r="N1685" i="1"/>
  <c r="M1685" i="1"/>
  <c r="N1684" i="1"/>
  <c r="M1684" i="1"/>
  <c r="N1676" i="1"/>
  <c r="M1676" i="1"/>
  <c r="N1675" i="1"/>
  <c r="M1675" i="1"/>
  <c r="N1670" i="1"/>
  <c r="M1670" i="1"/>
  <c r="N1667" i="1"/>
  <c r="M1667" i="1"/>
  <c r="N1664" i="1"/>
  <c r="M1664" i="1"/>
  <c r="N1663" i="1"/>
  <c r="M1663" i="1"/>
  <c r="N1662" i="1"/>
  <c r="M1662" i="1"/>
  <c r="N1660" i="1"/>
  <c r="M1660" i="1"/>
  <c r="N1659" i="1"/>
  <c r="M1659" i="1"/>
  <c r="N1652" i="1"/>
  <c r="M1652" i="1"/>
  <c r="N1650" i="1"/>
  <c r="M1650" i="1"/>
  <c r="N1649" i="1"/>
  <c r="M1649" i="1"/>
  <c r="N1646" i="1"/>
  <c r="M1646" i="1"/>
  <c r="N1643" i="1"/>
  <c r="M1643" i="1"/>
  <c r="N1639" i="1"/>
  <c r="M1639" i="1"/>
  <c r="N1638" i="1"/>
  <c r="M1638" i="1"/>
  <c r="N1636" i="1"/>
  <c r="M1636" i="1"/>
  <c r="N1633" i="1"/>
  <c r="M1633" i="1"/>
  <c r="N1630" i="1"/>
  <c r="M1630" i="1"/>
  <c r="N1627" i="1"/>
  <c r="M1627" i="1"/>
  <c r="N1625" i="1"/>
  <c r="M1625" i="1"/>
  <c r="N1624" i="1"/>
  <c r="M1624" i="1"/>
  <c r="N1622" i="1"/>
  <c r="M1622" i="1"/>
  <c r="N1619" i="1"/>
  <c r="M1619" i="1"/>
  <c r="N1617" i="1"/>
  <c r="M1617" i="1"/>
  <c r="N1616" i="1"/>
  <c r="M1616" i="1"/>
  <c r="N1610" i="1"/>
  <c r="M1610" i="1"/>
  <c r="N1609" i="1"/>
  <c r="M1609" i="1"/>
  <c r="N1608" i="1"/>
  <c r="M1608" i="1"/>
  <c r="N1605" i="1"/>
  <c r="M1605" i="1"/>
  <c r="N1604" i="1"/>
  <c r="M1604" i="1"/>
  <c r="N1603" i="1"/>
  <c r="M1603" i="1"/>
  <c r="N1601" i="1"/>
  <c r="M1601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591" i="1"/>
  <c r="M1591" i="1"/>
  <c r="N1590" i="1"/>
  <c r="M1590" i="1"/>
  <c r="N1589" i="1"/>
  <c r="M1589" i="1"/>
  <c r="N1587" i="1"/>
  <c r="M1587" i="1"/>
  <c r="N1586" i="1"/>
  <c r="M1586" i="1"/>
  <c r="N1581" i="1"/>
  <c r="M1581" i="1"/>
  <c r="N1577" i="1"/>
  <c r="M1577" i="1"/>
  <c r="N1576" i="1"/>
  <c r="M1576" i="1"/>
  <c r="N1574" i="1"/>
  <c r="M1574" i="1"/>
  <c r="N1572" i="1"/>
  <c r="M1572" i="1"/>
  <c r="N1570" i="1"/>
  <c r="M1570" i="1"/>
  <c r="N1569" i="1"/>
  <c r="M1569" i="1"/>
  <c r="N1566" i="1"/>
  <c r="M1566" i="1"/>
  <c r="N1565" i="1"/>
  <c r="M1565" i="1"/>
  <c r="N1563" i="1"/>
  <c r="M1563" i="1"/>
  <c r="N1562" i="1"/>
  <c r="M1562" i="1"/>
  <c r="N1559" i="1"/>
  <c r="M1559" i="1"/>
  <c r="N1556" i="1"/>
  <c r="M1556" i="1"/>
  <c r="N1554" i="1"/>
  <c r="M1554" i="1"/>
  <c r="N1550" i="1"/>
  <c r="M1550" i="1"/>
  <c r="N1549" i="1"/>
  <c r="M1549" i="1"/>
  <c r="N1544" i="1"/>
  <c r="M1544" i="1"/>
  <c r="N1543" i="1"/>
  <c r="M1543" i="1"/>
  <c r="N1540" i="1"/>
  <c r="M1540" i="1"/>
  <c r="N1539" i="1"/>
  <c r="M1539" i="1"/>
  <c r="N1537" i="1"/>
  <c r="M1537" i="1"/>
  <c r="N1534" i="1"/>
  <c r="M1534" i="1"/>
  <c r="N1533" i="1"/>
  <c r="M1533" i="1"/>
  <c r="N1530" i="1"/>
  <c r="M1530" i="1"/>
  <c r="N1529" i="1"/>
  <c r="M1529" i="1"/>
  <c r="N1528" i="1"/>
  <c r="M1528" i="1"/>
  <c r="N1527" i="1"/>
  <c r="M1527" i="1"/>
  <c r="N1524" i="1"/>
  <c r="M1524" i="1"/>
  <c r="N1520" i="1"/>
  <c r="M1520" i="1"/>
  <c r="N1519" i="1"/>
  <c r="M1519" i="1"/>
  <c r="N1517" i="1"/>
  <c r="M1517" i="1"/>
  <c r="N1515" i="1"/>
  <c r="M1515" i="1"/>
  <c r="N1514" i="1"/>
  <c r="M1514" i="1"/>
  <c r="N1512" i="1"/>
  <c r="M1512" i="1"/>
  <c r="N1511" i="1"/>
  <c r="M1511" i="1"/>
  <c r="N1508" i="1"/>
  <c r="M1508" i="1"/>
  <c r="N1503" i="1"/>
  <c r="M1503" i="1"/>
  <c r="N1499" i="1"/>
  <c r="M1499" i="1"/>
  <c r="N1497" i="1"/>
  <c r="M1497" i="1"/>
  <c r="N1495" i="1"/>
  <c r="M1495" i="1"/>
  <c r="N1494" i="1"/>
  <c r="M1494" i="1"/>
  <c r="N1493" i="1"/>
  <c r="M1493" i="1"/>
  <c r="N1491" i="1"/>
  <c r="M1491" i="1"/>
  <c r="N1489" i="1"/>
  <c r="M1489" i="1"/>
  <c r="N1488" i="1"/>
  <c r="M1488" i="1"/>
  <c r="N1487" i="1"/>
  <c r="M1487" i="1"/>
  <c r="N1481" i="1"/>
  <c r="M1481" i="1"/>
  <c r="N1480" i="1"/>
  <c r="M1480" i="1"/>
  <c r="N1478" i="1"/>
  <c r="M1478" i="1"/>
  <c r="N1474" i="1"/>
  <c r="M1474" i="1"/>
  <c r="N1472" i="1"/>
  <c r="M1472" i="1"/>
  <c r="N1469" i="1"/>
  <c r="M1469" i="1"/>
  <c r="N1468" i="1"/>
  <c r="M1468" i="1"/>
  <c r="N1467" i="1"/>
  <c r="M1467" i="1"/>
  <c r="N1465" i="1"/>
  <c r="M1465" i="1"/>
  <c r="N1464" i="1"/>
  <c r="M1464" i="1"/>
  <c r="N1463" i="1"/>
  <c r="M1463" i="1"/>
  <c r="N1462" i="1"/>
  <c r="M1462" i="1"/>
  <c r="N1460" i="1"/>
  <c r="M1460" i="1"/>
  <c r="N1459" i="1"/>
  <c r="M1459" i="1"/>
  <c r="N1455" i="1"/>
  <c r="M1455" i="1"/>
  <c r="N1453" i="1"/>
  <c r="M1453" i="1"/>
  <c r="N1452" i="1"/>
  <c r="M1452" i="1"/>
  <c r="N1451" i="1"/>
  <c r="M1451" i="1"/>
  <c r="N1449" i="1"/>
  <c r="M1449" i="1"/>
  <c r="N1439" i="1"/>
  <c r="M1439" i="1"/>
  <c r="N1437" i="1"/>
  <c r="M1437" i="1"/>
  <c r="N1428" i="1"/>
  <c r="M1428" i="1"/>
  <c r="N1426" i="1"/>
  <c r="M1426" i="1"/>
  <c r="N1422" i="1"/>
  <c r="M1422" i="1"/>
  <c r="N1421" i="1"/>
  <c r="M1421" i="1"/>
  <c r="N1414" i="1"/>
  <c r="M1414" i="1"/>
  <c r="N1411" i="1"/>
  <c r="M1411" i="1"/>
  <c r="N1407" i="1"/>
  <c r="M1407" i="1"/>
  <c r="N1406" i="1"/>
  <c r="M1406" i="1"/>
  <c r="N1402" i="1"/>
  <c r="M1402" i="1"/>
  <c r="N1401" i="1"/>
  <c r="M1401" i="1"/>
  <c r="N1400" i="1"/>
  <c r="M1400" i="1"/>
  <c r="N1398" i="1"/>
  <c r="M1398" i="1"/>
  <c r="N1388" i="1"/>
  <c r="M1388" i="1"/>
  <c r="N1387" i="1"/>
  <c r="M1387" i="1"/>
  <c r="N1386" i="1"/>
  <c r="M1386" i="1"/>
  <c r="N1381" i="1"/>
  <c r="M1381" i="1"/>
  <c r="N1379" i="1"/>
  <c r="M1379" i="1"/>
  <c r="N1378" i="1"/>
  <c r="M1378" i="1"/>
  <c r="N1375" i="1"/>
  <c r="M1375" i="1"/>
  <c r="N1368" i="1"/>
  <c r="M1368" i="1"/>
  <c r="N1367" i="1"/>
  <c r="M1367" i="1"/>
  <c r="N1365" i="1"/>
  <c r="M1365" i="1"/>
  <c r="N1354" i="1"/>
  <c r="M1354" i="1"/>
  <c r="N1351" i="1"/>
  <c r="M1351" i="1"/>
  <c r="N1350" i="1"/>
  <c r="M1350" i="1"/>
  <c r="N1347" i="1"/>
  <c r="M1347" i="1"/>
  <c r="N1342" i="1"/>
  <c r="M1342" i="1"/>
  <c r="N1341" i="1"/>
  <c r="M1341" i="1"/>
  <c r="N1337" i="1"/>
  <c r="M1337" i="1"/>
  <c r="N1334" i="1"/>
  <c r="M1334" i="1"/>
  <c r="N1332" i="1"/>
  <c r="M1332" i="1"/>
  <c r="N1331" i="1"/>
  <c r="M1331" i="1"/>
  <c r="N1326" i="1"/>
  <c r="M1326" i="1"/>
  <c r="N1322" i="1"/>
  <c r="M1322" i="1"/>
  <c r="N1314" i="1"/>
  <c r="M1314" i="1"/>
  <c r="N1312" i="1"/>
  <c r="M1312" i="1"/>
  <c r="N1306" i="1"/>
  <c r="M1306" i="1"/>
  <c r="N1305" i="1"/>
  <c r="M1305" i="1"/>
  <c r="N1283" i="1"/>
  <c r="M1283" i="1"/>
  <c r="N1280" i="1"/>
  <c r="M1280" i="1"/>
  <c r="N1275" i="1"/>
  <c r="M1275" i="1"/>
  <c r="N1274" i="1"/>
  <c r="M1274" i="1"/>
  <c r="N1269" i="1"/>
  <c r="M1269" i="1"/>
  <c r="N1265" i="1"/>
  <c r="M1265" i="1"/>
  <c r="N1258" i="1"/>
  <c r="M1258" i="1"/>
  <c r="N1252" i="1"/>
  <c r="M1252" i="1"/>
  <c r="N1240" i="1"/>
  <c r="M1240" i="1"/>
  <c r="N1239" i="1"/>
  <c r="M1239" i="1"/>
  <c r="N1238" i="1"/>
  <c r="M1238" i="1"/>
  <c r="N1237" i="1"/>
  <c r="M1237" i="1"/>
  <c r="N1236" i="1"/>
  <c r="M1236" i="1"/>
  <c r="N1235" i="1"/>
  <c r="M1235" i="1"/>
  <c r="N1232" i="1"/>
  <c r="M1232" i="1"/>
  <c r="N1228" i="1"/>
  <c r="M1228" i="1"/>
  <c r="N1216" i="1"/>
  <c r="M1216" i="1"/>
  <c r="N1215" i="1"/>
  <c r="M1215" i="1"/>
  <c r="N1212" i="1"/>
  <c r="M1212" i="1"/>
  <c r="N1210" i="1"/>
  <c r="M1210" i="1"/>
  <c r="N1193" i="1"/>
  <c r="M1193" i="1"/>
  <c r="N1180" i="1"/>
  <c r="M1180" i="1"/>
  <c r="N1171" i="1"/>
  <c r="M1171" i="1"/>
  <c r="N1164" i="1"/>
  <c r="M1164" i="1"/>
  <c r="N1163" i="1"/>
  <c r="M1163" i="1"/>
  <c r="N1160" i="1"/>
  <c r="M1160" i="1"/>
  <c r="N1144" i="1"/>
  <c r="M1144" i="1"/>
  <c r="N1139" i="1"/>
  <c r="M1139" i="1"/>
  <c r="N1134" i="1"/>
  <c r="M1134" i="1"/>
  <c r="N1126" i="1"/>
  <c r="M1126" i="1"/>
  <c r="N1125" i="1"/>
  <c r="M1125" i="1"/>
  <c r="N1113" i="1"/>
  <c r="M1113" i="1"/>
  <c r="N1112" i="1"/>
  <c r="M1112" i="1"/>
  <c r="N1111" i="1"/>
  <c r="M1111" i="1"/>
  <c r="N1108" i="1"/>
  <c r="M1108" i="1"/>
  <c r="N1101" i="1"/>
  <c r="M1101" i="1"/>
  <c r="N1090" i="1"/>
  <c r="M1090" i="1"/>
  <c r="N1085" i="1"/>
  <c r="M1085" i="1"/>
  <c r="N1082" i="1"/>
  <c r="M1082" i="1"/>
  <c r="N1081" i="1"/>
  <c r="M1081" i="1"/>
  <c r="N1070" i="1"/>
  <c r="M1070" i="1"/>
  <c r="N1043" i="1"/>
  <c r="M1043" i="1"/>
  <c r="N1036" i="1"/>
  <c r="M1036" i="1"/>
  <c r="N1033" i="1"/>
  <c r="M1033" i="1"/>
  <c r="N1025" i="1"/>
  <c r="M1025" i="1"/>
  <c r="N1023" i="1"/>
  <c r="M1023" i="1"/>
  <c r="N1021" i="1"/>
  <c r="M1021" i="1"/>
  <c r="N1017" i="1"/>
  <c r="M1017" i="1"/>
  <c r="N1015" i="1"/>
  <c r="M1015" i="1"/>
  <c r="N1007" i="1"/>
  <c r="M1007" i="1"/>
  <c r="N1003" i="1"/>
  <c r="M1003" i="1"/>
  <c r="N1000" i="1"/>
  <c r="M1000" i="1"/>
  <c r="N985" i="1"/>
  <c r="M985" i="1"/>
  <c r="N982" i="1"/>
  <c r="M982" i="1"/>
  <c r="N971" i="1"/>
  <c r="M971" i="1"/>
  <c r="N957" i="1"/>
  <c r="M957" i="1"/>
  <c r="N951" i="1"/>
  <c r="M951" i="1"/>
  <c r="N946" i="1"/>
  <c r="M946" i="1"/>
  <c r="N945" i="1"/>
  <c r="M945" i="1"/>
  <c r="N944" i="1"/>
  <c r="M944" i="1"/>
  <c r="N943" i="1"/>
  <c r="M943" i="1"/>
  <c r="N939" i="1"/>
  <c r="M939" i="1"/>
  <c r="N923" i="1"/>
  <c r="M923" i="1"/>
  <c r="N919" i="1"/>
  <c r="M919" i="1"/>
  <c r="N917" i="1"/>
  <c r="M917" i="1"/>
  <c r="N916" i="1"/>
  <c r="M916" i="1"/>
  <c r="N903" i="1"/>
  <c r="M903" i="1"/>
  <c r="N902" i="1"/>
  <c r="M902" i="1"/>
  <c r="N898" i="1"/>
  <c r="M898" i="1"/>
  <c r="N892" i="1"/>
  <c r="M892" i="1"/>
  <c r="N890" i="1"/>
  <c r="M890" i="1"/>
  <c r="N888" i="1"/>
  <c r="M888" i="1"/>
  <c r="N886" i="1"/>
  <c r="M886" i="1"/>
  <c r="N885" i="1"/>
  <c r="M885" i="1"/>
  <c r="N880" i="1"/>
  <c r="M880" i="1"/>
  <c r="N877" i="1"/>
  <c r="M877" i="1"/>
  <c r="N869" i="1"/>
  <c r="M869" i="1"/>
  <c r="N867" i="1"/>
  <c r="M867" i="1"/>
  <c r="N863" i="1"/>
  <c r="M863" i="1"/>
  <c r="N860" i="1"/>
  <c r="M860" i="1"/>
  <c r="N851" i="1"/>
  <c r="M851" i="1"/>
  <c r="N846" i="1"/>
  <c r="M846" i="1"/>
  <c r="N844" i="1"/>
  <c r="M844" i="1"/>
  <c r="N842" i="1"/>
  <c r="M842" i="1"/>
  <c r="N839" i="1"/>
  <c r="M839" i="1"/>
  <c r="N837" i="1"/>
  <c r="M837" i="1"/>
  <c r="N833" i="1"/>
  <c r="M833" i="1"/>
  <c r="N832" i="1"/>
  <c r="M832" i="1"/>
  <c r="N831" i="1"/>
  <c r="M831" i="1"/>
  <c r="N830" i="1"/>
  <c r="M830" i="1"/>
  <c r="N828" i="1"/>
  <c r="M828" i="1"/>
  <c r="N827" i="1"/>
  <c r="M827" i="1"/>
  <c r="N826" i="1"/>
  <c r="M826" i="1"/>
  <c r="N825" i="1"/>
  <c r="M825" i="1"/>
  <c r="N821" i="1"/>
  <c r="M821" i="1"/>
  <c r="N816" i="1"/>
  <c r="M816" i="1"/>
  <c r="N812" i="1"/>
  <c r="M812" i="1"/>
  <c r="N811" i="1"/>
  <c r="M811" i="1"/>
  <c r="N809" i="1"/>
  <c r="M809" i="1"/>
  <c r="N808" i="1"/>
  <c r="M808" i="1"/>
  <c r="N805" i="1"/>
  <c r="M805" i="1"/>
  <c r="N804" i="1"/>
  <c r="M804" i="1"/>
  <c r="N802" i="1"/>
  <c r="M802" i="1"/>
  <c r="N801" i="1"/>
  <c r="M801" i="1"/>
  <c r="N800" i="1"/>
  <c r="M800" i="1"/>
  <c r="N794" i="1"/>
  <c r="M794" i="1"/>
  <c r="N793" i="1"/>
  <c r="M793" i="1"/>
  <c r="N792" i="1"/>
  <c r="M792" i="1"/>
  <c r="N782" i="1"/>
  <c r="M782" i="1"/>
  <c r="N780" i="1"/>
  <c r="M780" i="1"/>
  <c r="N778" i="1"/>
  <c r="M778" i="1"/>
  <c r="N769" i="1"/>
  <c r="M769" i="1"/>
  <c r="N768" i="1"/>
  <c r="M768" i="1"/>
  <c r="N766" i="1"/>
  <c r="M766" i="1"/>
  <c r="N762" i="1"/>
  <c r="M762" i="1"/>
  <c r="N761" i="1"/>
  <c r="M761" i="1"/>
  <c r="N760" i="1"/>
  <c r="M760" i="1"/>
  <c r="N759" i="1"/>
  <c r="M759" i="1"/>
  <c r="N758" i="1"/>
  <c r="M758" i="1"/>
  <c r="N755" i="1"/>
  <c r="M755" i="1"/>
  <c r="N753" i="1"/>
  <c r="M753" i="1"/>
  <c r="N752" i="1"/>
  <c r="M752" i="1"/>
  <c r="N749" i="1"/>
  <c r="M749" i="1"/>
  <c r="N748" i="1"/>
  <c r="M748" i="1"/>
  <c r="N747" i="1"/>
  <c r="M747" i="1"/>
  <c r="N743" i="1"/>
  <c r="M743" i="1"/>
  <c r="N740" i="1"/>
  <c r="M740" i="1"/>
  <c r="N738" i="1"/>
  <c r="M738" i="1"/>
  <c r="N736" i="1"/>
  <c r="M736" i="1"/>
  <c r="N735" i="1"/>
  <c r="M735" i="1"/>
  <c r="N734" i="1"/>
  <c r="M734" i="1"/>
  <c r="N733" i="1"/>
  <c r="M733" i="1"/>
  <c r="N728" i="1"/>
  <c r="M728" i="1"/>
  <c r="N727" i="1"/>
  <c r="M727" i="1"/>
  <c r="N726" i="1"/>
  <c r="M726" i="1"/>
  <c r="N723" i="1"/>
  <c r="M723" i="1"/>
  <c r="N721" i="1"/>
  <c r="M721" i="1"/>
  <c r="N717" i="1"/>
  <c r="M717" i="1"/>
  <c r="N713" i="1"/>
  <c r="M713" i="1"/>
  <c r="N712" i="1"/>
  <c r="M712" i="1"/>
  <c r="N709" i="1"/>
  <c r="M709" i="1"/>
  <c r="N708" i="1"/>
  <c r="M708" i="1"/>
  <c r="N707" i="1"/>
  <c r="M707" i="1"/>
  <c r="N702" i="1"/>
  <c r="M702" i="1"/>
  <c r="N695" i="1"/>
  <c r="M695" i="1"/>
  <c r="N694" i="1"/>
  <c r="M694" i="1"/>
  <c r="N693" i="1"/>
  <c r="M693" i="1"/>
  <c r="N690" i="1"/>
  <c r="M690" i="1"/>
  <c r="N689" i="1"/>
  <c r="M689" i="1"/>
  <c r="N688" i="1"/>
  <c r="M688" i="1"/>
  <c r="N687" i="1"/>
  <c r="M687" i="1"/>
  <c r="N678" i="1"/>
  <c r="M678" i="1"/>
  <c r="N676" i="1"/>
  <c r="M676" i="1"/>
  <c r="N672" i="1"/>
  <c r="M672" i="1"/>
  <c r="N671" i="1"/>
  <c r="M671" i="1"/>
  <c r="N668" i="1"/>
  <c r="M668" i="1"/>
  <c r="N667" i="1"/>
  <c r="M667" i="1"/>
  <c r="N658" i="1"/>
  <c r="M658" i="1"/>
  <c r="N653" i="1"/>
  <c r="M653" i="1"/>
  <c r="N650" i="1"/>
  <c r="M650" i="1"/>
  <c r="N647" i="1"/>
  <c r="M647" i="1"/>
  <c r="N646" i="1"/>
  <c r="M646" i="1"/>
  <c r="N643" i="1"/>
  <c r="M643" i="1"/>
  <c r="N641" i="1"/>
  <c r="M641" i="1"/>
  <c r="N640" i="1"/>
  <c r="M640" i="1"/>
  <c r="N639" i="1"/>
  <c r="M639" i="1"/>
  <c r="N638" i="1"/>
  <c r="M638" i="1"/>
  <c r="N628" i="1"/>
  <c r="M628" i="1"/>
  <c r="N625" i="1"/>
  <c r="M625" i="1"/>
  <c r="N623" i="1"/>
  <c r="M623" i="1"/>
  <c r="N621" i="1"/>
  <c r="M621" i="1"/>
  <c r="N617" i="1"/>
  <c r="M617" i="1"/>
  <c r="N605" i="1"/>
  <c r="M605" i="1"/>
  <c r="N602" i="1"/>
  <c r="M602" i="1"/>
  <c r="N596" i="1"/>
  <c r="M596" i="1"/>
  <c r="N587" i="1"/>
  <c r="M587" i="1"/>
  <c r="N577" i="1"/>
  <c r="M577" i="1"/>
  <c r="N576" i="1"/>
  <c r="M576" i="1"/>
  <c r="N571" i="1"/>
  <c r="M571" i="1"/>
  <c r="N570" i="1"/>
  <c r="M570" i="1"/>
  <c r="N566" i="1"/>
  <c r="M566" i="1"/>
  <c r="N561" i="1"/>
  <c r="M561" i="1"/>
  <c r="N557" i="1"/>
  <c r="M557" i="1"/>
  <c r="N554" i="1"/>
  <c r="M554" i="1"/>
  <c r="N546" i="1"/>
  <c r="M546" i="1"/>
  <c r="N542" i="1"/>
  <c r="M542" i="1"/>
  <c r="N538" i="1"/>
  <c r="M538" i="1"/>
  <c r="N537" i="1"/>
  <c r="M537" i="1"/>
  <c r="N535" i="1"/>
  <c r="M535" i="1"/>
  <c r="N530" i="1"/>
  <c r="M530" i="1"/>
  <c r="N529" i="1"/>
  <c r="M529" i="1"/>
  <c r="N527" i="1"/>
  <c r="M527" i="1"/>
  <c r="N522" i="1"/>
  <c r="M522" i="1"/>
  <c r="N521" i="1"/>
  <c r="M521" i="1"/>
  <c r="N519" i="1"/>
  <c r="M519" i="1"/>
  <c r="N517" i="1"/>
  <c r="M517" i="1"/>
  <c r="N515" i="1"/>
  <c r="M515" i="1"/>
  <c r="N514" i="1"/>
  <c r="M514" i="1"/>
  <c r="N508" i="1"/>
  <c r="M508" i="1"/>
  <c r="N506" i="1"/>
  <c r="M506" i="1"/>
  <c r="N505" i="1"/>
  <c r="M505" i="1"/>
  <c r="N499" i="1"/>
  <c r="M499" i="1"/>
  <c r="N497" i="1"/>
  <c r="M497" i="1"/>
  <c r="N491" i="1"/>
  <c r="M491" i="1"/>
  <c r="N490" i="1"/>
  <c r="M490" i="1"/>
  <c r="N488" i="1"/>
  <c r="M488" i="1"/>
  <c r="N475" i="1"/>
  <c r="M475" i="1"/>
  <c r="N473" i="1"/>
  <c r="M473" i="1"/>
  <c r="N470" i="1"/>
  <c r="M470" i="1"/>
  <c r="N466" i="1"/>
  <c r="M466" i="1"/>
  <c r="N464" i="1"/>
  <c r="M464" i="1"/>
  <c r="N463" i="1"/>
  <c r="M463" i="1"/>
  <c r="N462" i="1"/>
  <c r="M462" i="1"/>
  <c r="N460" i="1"/>
  <c r="M460" i="1"/>
  <c r="N459" i="1"/>
  <c r="M459" i="1"/>
  <c r="N458" i="1"/>
  <c r="M458" i="1"/>
  <c r="N456" i="1"/>
  <c r="M456" i="1"/>
  <c r="N453" i="1"/>
  <c r="M453" i="1"/>
  <c r="N452" i="1"/>
  <c r="M452" i="1"/>
  <c r="N450" i="1"/>
  <c r="M450" i="1"/>
  <c r="N448" i="1"/>
  <c r="M448" i="1"/>
  <c r="N447" i="1"/>
  <c r="M447" i="1"/>
  <c r="N446" i="1"/>
  <c r="M446" i="1"/>
  <c r="N445" i="1"/>
  <c r="M445" i="1"/>
  <c r="N443" i="1"/>
  <c r="M443" i="1"/>
  <c r="N441" i="1"/>
  <c r="M441" i="1"/>
  <c r="N439" i="1"/>
  <c r="M439" i="1"/>
  <c r="N438" i="1"/>
  <c r="M438" i="1"/>
  <c r="N434" i="1"/>
  <c r="M434" i="1"/>
  <c r="N433" i="1"/>
  <c r="M433" i="1"/>
  <c r="N432" i="1"/>
  <c r="M432" i="1"/>
  <c r="N431" i="1"/>
  <c r="M431" i="1"/>
  <c r="N429" i="1"/>
  <c r="M429" i="1"/>
  <c r="N425" i="1"/>
  <c r="M425" i="1"/>
  <c r="N422" i="1"/>
  <c r="M422" i="1"/>
  <c r="N420" i="1"/>
  <c r="M420" i="1"/>
  <c r="N417" i="1"/>
  <c r="M417" i="1"/>
  <c r="N416" i="1"/>
  <c r="M416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7" i="1"/>
  <c r="M407" i="1"/>
  <c r="N406" i="1"/>
  <c r="M406" i="1"/>
  <c r="N404" i="1"/>
  <c r="M404" i="1"/>
  <c r="N402" i="1"/>
  <c r="M402" i="1"/>
  <c r="N400" i="1"/>
  <c r="M400" i="1"/>
  <c r="N399" i="1"/>
  <c r="M399" i="1"/>
  <c r="N397" i="1"/>
  <c r="M397" i="1"/>
  <c r="N396" i="1"/>
  <c r="M396" i="1"/>
  <c r="N394" i="1"/>
  <c r="M394" i="1"/>
  <c r="N391" i="1"/>
  <c r="M391" i="1"/>
  <c r="N390" i="1"/>
  <c r="M390" i="1"/>
  <c r="N389" i="1"/>
  <c r="M389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79" i="1"/>
  <c r="M379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69" i="1"/>
  <c r="M369" i="1"/>
  <c r="N368" i="1"/>
  <c r="M368" i="1"/>
  <c r="N366" i="1"/>
  <c r="M366" i="1"/>
  <c r="N365" i="1"/>
  <c r="M365" i="1"/>
  <c r="N364" i="1"/>
  <c r="M364" i="1"/>
  <c r="N363" i="1"/>
  <c r="M363" i="1"/>
  <c r="N361" i="1"/>
  <c r="M361" i="1"/>
  <c r="N360" i="1"/>
  <c r="M360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7" i="1"/>
  <c r="M347" i="1"/>
  <c r="N346" i="1"/>
  <c r="M346" i="1"/>
  <c r="N345" i="1"/>
  <c r="M345" i="1"/>
  <c r="N343" i="1"/>
  <c r="M343" i="1"/>
  <c r="N342" i="1"/>
  <c r="M342" i="1"/>
  <c r="N341" i="1"/>
  <c r="M341" i="1"/>
  <c r="N339" i="1"/>
  <c r="M339" i="1"/>
  <c r="N338" i="1"/>
  <c r="M338" i="1"/>
  <c r="N336" i="1"/>
  <c r="M336" i="1"/>
  <c r="N335" i="1"/>
  <c r="M335" i="1"/>
  <c r="N333" i="1"/>
  <c r="M333" i="1"/>
  <c r="N332" i="1"/>
  <c r="M332" i="1"/>
  <c r="N330" i="1"/>
  <c r="M330" i="1"/>
  <c r="N329" i="1"/>
  <c r="M329" i="1"/>
  <c r="N326" i="1"/>
  <c r="M326" i="1"/>
  <c r="N324" i="1"/>
  <c r="M324" i="1"/>
  <c r="N323" i="1"/>
  <c r="M323" i="1"/>
  <c r="N322" i="1"/>
  <c r="M322" i="1"/>
  <c r="N321" i="1"/>
  <c r="M321" i="1"/>
  <c r="N319" i="1"/>
  <c r="M319" i="1"/>
  <c r="N318" i="1"/>
  <c r="M318" i="1"/>
  <c r="N314" i="1"/>
  <c r="M314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0" i="1"/>
  <c r="M300" i="1"/>
  <c r="N299" i="1"/>
  <c r="M299" i="1"/>
  <c r="N295" i="1"/>
  <c r="M295" i="1"/>
  <c r="N294" i="1"/>
  <c r="M294" i="1"/>
  <c r="N291" i="1"/>
  <c r="M291" i="1"/>
  <c r="N290" i="1"/>
  <c r="M290" i="1"/>
  <c r="N287" i="1"/>
  <c r="M287" i="1"/>
  <c r="N286" i="1"/>
  <c r="M286" i="1"/>
  <c r="N285" i="1"/>
  <c r="M285" i="1"/>
  <c r="N280" i="1"/>
  <c r="M280" i="1"/>
  <c r="N278" i="1"/>
  <c r="M278" i="1"/>
  <c r="N266" i="1"/>
  <c r="M266" i="1"/>
  <c r="N265" i="1"/>
  <c r="M265" i="1"/>
  <c r="N261" i="1"/>
  <c r="M261" i="1"/>
  <c r="N250" i="1"/>
  <c r="M250" i="1"/>
  <c r="N241" i="1"/>
  <c r="M241" i="1"/>
  <c r="N236" i="1"/>
  <c r="M236" i="1"/>
  <c r="N230" i="1"/>
  <c r="M230" i="1"/>
  <c r="N226" i="1"/>
  <c r="M226" i="1"/>
  <c r="N217" i="1"/>
  <c r="M217" i="1"/>
  <c r="N212" i="1"/>
  <c r="M212" i="1"/>
  <c r="N210" i="1"/>
  <c r="M210" i="1"/>
  <c r="N206" i="1"/>
  <c r="M206" i="1"/>
  <c r="N204" i="1"/>
  <c r="M204" i="1"/>
  <c r="N201" i="1"/>
  <c r="M201" i="1"/>
  <c r="N194" i="1"/>
  <c r="M194" i="1"/>
  <c r="N192" i="1"/>
  <c r="M192" i="1"/>
  <c r="N191" i="1"/>
  <c r="M191" i="1"/>
  <c r="N190" i="1"/>
  <c r="M190" i="1"/>
  <c r="N189" i="1"/>
  <c r="M189" i="1"/>
  <c r="N186" i="1"/>
  <c r="M186" i="1"/>
  <c r="N184" i="1"/>
  <c r="M184" i="1"/>
  <c r="N171" i="1"/>
  <c r="M171" i="1"/>
  <c r="N166" i="1"/>
  <c r="M166" i="1"/>
  <c r="N165" i="1"/>
  <c r="M165" i="1"/>
  <c r="N163" i="1"/>
  <c r="M163" i="1"/>
  <c r="N162" i="1"/>
  <c r="M162" i="1"/>
  <c r="N157" i="1"/>
  <c r="M157" i="1"/>
  <c r="N156" i="1"/>
  <c r="M156" i="1"/>
  <c r="N153" i="1"/>
  <c r="M153" i="1"/>
  <c r="N151" i="1"/>
  <c r="M151" i="1"/>
  <c r="N150" i="1"/>
  <c r="M150" i="1"/>
  <c r="N147" i="1"/>
  <c r="M147" i="1"/>
  <c r="N146" i="1"/>
  <c r="M146" i="1"/>
  <c r="N145" i="1"/>
  <c r="M145" i="1"/>
  <c r="N144" i="1"/>
  <c r="M144" i="1"/>
  <c r="N141" i="1"/>
  <c r="M141" i="1"/>
  <c r="N139" i="1"/>
  <c r="M139" i="1"/>
  <c r="N136" i="1"/>
  <c r="M136" i="1"/>
  <c r="N134" i="1"/>
  <c r="M134" i="1"/>
  <c r="N133" i="1"/>
  <c r="M133" i="1"/>
  <c r="N132" i="1"/>
  <c r="M132" i="1"/>
  <c r="N130" i="1"/>
  <c r="M130" i="1"/>
  <c r="N129" i="1"/>
  <c r="M129" i="1"/>
  <c r="N124" i="1"/>
  <c r="M124" i="1"/>
  <c r="N114" i="1"/>
  <c r="M114" i="1"/>
  <c r="N112" i="1"/>
  <c r="M112" i="1"/>
  <c r="N108" i="1"/>
  <c r="M108" i="1"/>
  <c r="N103" i="1"/>
  <c r="M103" i="1"/>
  <c r="N102" i="1"/>
  <c r="M102" i="1"/>
  <c r="N99" i="1"/>
  <c r="M99" i="1"/>
  <c r="N97" i="1"/>
  <c r="M97" i="1"/>
  <c r="N96" i="1"/>
  <c r="M96" i="1"/>
  <c r="N94" i="1"/>
  <c r="M94" i="1"/>
  <c r="N88" i="1"/>
  <c r="M88" i="1"/>
  <c r="N87" i="1"/>
  <c r="M87" i="1"/>
  <c r="N83" i="1"/>
  <c r="M83" i="1"/>
  <c r="N81" i="1"/>
  <c r="M81" i="1"/>
  <c r="N79" i="1"/>
  <c r="M79" i="1"/>
  <c r="N78" i="1"/>
  <c r="M78" i="1"/>
  <c r="N77" i="1"/>
  <c r="M77" i="1"/>
  <c r="N73" i="1"/>
  <c r="M73" i="1"/>
  <c r="N72" i="1"/>
  <c r="M72" i="1"/>
  <c r="N71" i="1"/>
  <c r="M71" i="1"/>
  <c r="N70" i="1"/>
  <c r="M70" i="1"/>
  <c r="N68" i="1"/>
  <c r="M68" i="1"/>
  <c r="N66" i="1"/>
  <c r="M66" i="1"/>
  <c r="N60" i="1"/>
  <c r="M60" i="1"/>
  <c r="N58" i="1"/>
  <c r="M58" i="1"/>
  <c r="N56" i="1"/>
  <c r="M56" i="1"/>
  <c r="N55" i="1"/>
  <c r="M55" i="1"/>
  <c r="N52" i="1"/>
  <c r="M52" i="1"/>
  <c r="N49" i="1"/>
  <c r="M49" i="1"/>
  <c r="N48" i="1"/>
  <c r="M48" i="1"/>
  <c r="N47" i="1"/>
  <c r="M47" i="1"/>
  <c r="N44" i="1"/>
  <c r="M44" i="1"/>
  <c r="N41" i="1"/>
  <c r="M41" i="1"/>
  <c r="N39" i="1"/>
  <c r="M39" i="1"/>
  <c r="N34" i="1"/>
  <c r="M34" i="1"/>
  <c r="N32" i="1"/>
  <c r="M32" i="1"/>
  <c r="N31" i="1"/>
  <c r="M31" i="1"/>
  <c r="N27" i="1"/>
  <c r="M27" i="1"/>
  <c r="N26" i="1"/>
  <c r="M26" i="1"/>
  <c r="N25" i="1"/>
  <c r="M25" i="1"/>
  <c r="N23" i="1"/>
  <c r="M23" i="1"/>
  <c r="N22" i="1"/>
  <c r="M22" i="1"/>
  <c r="N19" i="1"/>
  <c r="M19" i="1"/>
  <c r="N18" i="1"/>
  <c r="M18" i="1"/>
  <c r="N16" i="1"/>
  <c r="M16" i="1"/>
  <c r="N15" i="1"/>
  <c r="M15" i="1"/>
  <c r="N14" i="1"/>
  <c r="M14" i="1"/>
  <c r="N13" i="1"/>
  <c r="M13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Q2" i="1"/>
  <c r="P2" i="1"/>
  <c r="N2" i="1"/>
  <c r="M2" i="1"/>
  <c r="V2227" i="1"/>
  <c r="V2028" i="1"/>
  <c r="V2027" i="1"/>
  <c r="V2810" i="1"/>
  <c r="W2810" i="1" s="1"/>
  <c r="V456" i="1"/>
  <c r="W457" i="1" s="1"/>
  <c r="V339" i="1"/>
  <c r="W340" i="1" s="1"/>
  <c r="BN3438" i="1" a="1"/>
  <c r="BN2735" i="1" a="1"/>
  <c r="BN1147" i="1" a="1"/>
  <c r="BN1011" i="1" a="1"/>
  <c r="BN4166" i="1" a="1"/>
  <c r="BN960" i="1" a="1"/>
  <c r="BN2291" i="1" a="1"/>
  <c r="BN1460" i="1" a="1"/>
  <c r="BN3236" i="1" a="1"/>
  <c r="BN2582" i="1" a="1"/>
  <c r="BN1081" i="1" a="1"/>
  <c r="BN1208" i="1" a="1"/>
  <c r="BN4167" i="1" a="1"/>
  <c r="BN1007" i="1" a="1"/>
  <c r="BN3125" i="1" a="1"/>
  <c r="BN1927" i="1" a="1"/>
  <c r="BN2267" i="1" a="1"/>
  <c r="BN3341" i="1" a="1"/>
  <c r="BN2223" i="1" a="1"/>
  <c r="BN3107" i="1" a="1"/>
  <c r="BN2787" i="1" a="1"/>
  <c r="BN2034" i="1" a="1"/>
  <c r="BN2174" i="1" a="1"/>
  <c r="BN4285" i="1" a="1"/>
  <c r="BN3084" i="1" a="1"/>
  <c r="BN1483" i="1" a="1"/>
  <c r="BN3711" i="1" a="1"/>
  <c r="BN2062" i="1" a="1"/>
  <c r="BN2756" i="1" a="1"/>
  <c r="BN2871" i="1" a="1"/>
  <c r="BN3079" i="1" a="1"/>
  <c r="BN3904" i="1" a="1"/>
  <c r="BN2521" i="1" a="1"/>
  <c r="BN3115" i="1" a="1"/>
  <c r="BN3515" i="1" a="1"/>
  <c r="BN1529" i="1" a="1"/>
  <c r="BN4291" i="1" a="1"/>
  <c r="BN1787" i="1" a="1"/>
  <c r="BN3286" i="1" a="1"/>
  <c r="BN3033" i="1" a="1"/>
  <c r="BN2160" i="1" a="1"/>
  <c r="BN3893" i="1" a="1"/>
  <c r="BN3838" i="1" a="1"/>
  <c r="BN2216" i="1" a="1"/>
  <c r="BN1610" i="1" a="1"/>
  <c r="BN4160" i="1" a="1"/>
  <c r="BN2509" i="1" a="1"/>
  <c r="BN1635" i="1" a="1"/>
  <c r="BN2017" i="1" a="1"/>
  <c r="BN4320" i="1" a="1"/>
  <c r="BN1526" i="1" a="1"/>
  <c r="BN1566" i="1" a="1"/>
  <c r="BN3145" i="1" a="1"/>
  <c r="BN2401" i="1" a="1"/>
  <c r="BN1909" i="1" a="1"/>
  <c r="BN3597" i="1" a="1"/>
  <c r="BN1295" i="1" a="1"/>
  <c r="BN2480" i="1" a="1"/>
  <c r="BN3689" i="1" a="1"/>
  <c r="BN3873" i="1" a="1"/>
  <c r="BN4001" i="1" a="1"/>
  <c r="BN3492" i="1" a="1"/>
  <c r="BN1191" i="1" a="1"/>
  <c r="BN2951" i="1" a="1"/>
  <c r="BN4186" i="1" a="1"/>
  <c r="BN2169" i="1" a="1"/>
  <c r="BN3769" i="1" a="1"/>
  <c r="BN1926" i="1" a="1"/>
  <c r="BN4328" i="1" a="1"/>
  <c r="BN2967" i="1" a="1"/>
  <c r="BN1584" i="1" a="1"/>
  <c r="BN2985" i="1" a="1"/>
  <c r="BN3960" i="1" a="1"/>
  <c r="BN1563" i="1" a="1"/>
  <c r="BN3575" i="1" a="1"/>
  <c r="BN3426" i="1" a="1"/>
  <c r="BN2295" i="1" a="1"/>
  <c r="BN3039" i="1" a="1"/>
  <c r="BN2363" i="1" a="1"/>
  <c r="BN3406" i="1" a="1"/>
  <c r="BN3841" i="1" a="1"/>
  <c r="BN2716" i="1" a="1"/>
  <c r="BN2873" i="1" a="1"/>
  <c r="BN3049" i="1" a="1"/>
  <c r="BN2125" i="1" a="1"/>
  <c r="BN2688" i="1" a="1"/>
  <c r="BN2833" i="1" a="1"/>
  <c r="BN2604" i="1" a="1"/>
  <c r="BN2288" i="1" a="1"/>
  <c r="BN3121" i="1" a="1"/>
  <c r="BN1385" i="1" a="1"/>
  <c r="BN1482" i="1" a="1"/>
  <c r="BN2913" i="1" a="1"/>
  <c r="BN2281" i="1" a="1"/>
  <c r="BN2639" i="1" a="1"/>
  <c r="BN4066" i="1" a="1"/>
  <c r="BN1746" i="1" a="1"/>
  <c r="BN2197" i="1" a="1"/>
  <c r="BN4165" i="1" a="1"/>
  <c r="BN3026" i="1" a="1"/>
  <c r="BN3951" i="1" a="1"/>
  <c r="BN4063" i="1" a="1"/>
  <c r="BN1020" i="1" a="1"/>
  <c r="BN2894" i="1" a="1"/>
  <c r="BN3106" i="1" a="1"/>
  <c r="BN1666" i="1" a="1"/>
  <c r="BN3487" i="1" a="1"/>
  <c r="BN1687" i="1" a="1"/>
  <c r="BN4077" i="1" a="1"/>
  <c r="BN3764" i="1" a="1"/>
  <c r="BN2183" i="1" a="1"/>
  <c r="BN4283" i="1" a="1"/>
  <c r="BN2861" i="1" a="1"/>
  <c r="BN1459" i="1" a="1"/>
  <c r="BN2964" i="1" a="1"/>
  <c r="BN2662" i="1" a="1"/>
  <c r="BN2459" i="1" a="1"/>
  <c r="BN4082" i="1" a="1"/>
  <c r="BN912" i="1" a="1"/>
  <c r="BN4280" i="1" a="1"/>
  <c r="BN3382" i="1" a="1"/>
  <c r="BN3651" i="1" a="1"/>
  <c r="BN4204" i="1" a="1"/>
  <c r="BN2402" i="1" a="1"/>
  <c r="BN1576" i="1" a="1"/>
  <c r="BN3540" i="1" a="1"/>
  <c r="BN1225" i="1" a="1"/>
  <c r="BN4198" i="1" a="1"/>
  <c r="BN2351" i="1" a="1"/>
  <c r="BN1273" i="1" a="1"/>
  <c r="BN2058" i="1" a="1"/>
  <c r="BN3767" i="1" a="1"/>
  <c r="BN2297" i="1" a="1"/>
  <c r="BN2391" i="1" a="1"/>
  <c r="BN2578" i="1" a="1"/>
  <c r="BN3099" i="1" a="1"/>
  <c r="BN2071" i="1" a="1"/>
  <c r="BN2884" i="1" a="1"/>
  <c r="BN3312" i="1" a="1"/>
  <c r="BN985" i="1" a="1"/>
  <c r="BN3839" i="1" a="1"/>
  <c r="BN2800" i="1" a="1"/>
  <c r="BN1242" i="1" a="1"/>
  <c r="BN4154" i="1" a="1"/>
  <c r="BN2574" i="1" a="1"/>
  <c r="BN3843" i="1" a="1"/>
  <c r="BN1255" i="1" a="1"/>
  <c r="BN3008" i="1" a="1"/>
  <c r="BN4161" i="1" a="1"/>
  <c r="BN2474" i="1" a="1"/>
  <c r="BN3059" i="1" a="1"/>
  <c r="BN3057" i="1" a="1"/>
  <c r="BN2635" i="1" a="1"/>
  <c r="BN2912" i="1" a="1"/>
  <c r="BN1783" i="1" a="1"/>
  <c r="BN3137" i="1" a="1"/>
  <c r="BN2799" i="1" a="1"/>
  <c r="BN3638" i="1" a="1"/>
  <c r="BN3656" i="1" a="1"/>
  <c r="BN3835" i="1" a="1"/>
  <c r="BN1339" i="1" a="1"/>
  <c r="BN1843" i="1" a="1"/>
  <c r="BV1843" i="1" s="1" a="1"/>
  <c r="BN3325" i="1" a="1"/>
  <c r="BN2513" i="1" a="1"/>
  <c r="BN1044" i="1" a="1"/>
  <c r="BN1630" i="1" a="1"/>
  <c r="BN3579" i="1" a="1"/>
  <c r="BN2338" i="1" a="1"/>
  <c r="BN1712" i="1" a="1"/>
  <c r="BN2590" i="1" a="1"/>
  <c r="BN3324" i="1" a="1"/>
  <c r="BN2664" i="1" a="1"/>
  <c r="BN2739" i="1" a="1"/>
  <c r="BN4054" i="1" a="1"/>
  <c r="BN4108" i="1" a="1"/>
  <c r="BN1204" i="1" a="1"/>
  <c r="BN1591" i="1" a="1"/>
  <c r="BN2865" i="1" a="1"/>
  <c r="BN3053" i="1" a="1"/>
  <c r="BN1030" i="1" a="1"/>
  <c r="BN2821" i="1" a="1"/>
  <c r="BN4111" i="1" a="1"/>
  <c r="BN2543" i="1" a="1"/>
  <c r="BN2444" i="1" a="1"/>
  <c r="BN4326" i="1" a="1"/>
  <c r="BN2610" i="1" a="1"/>
  <c r="BN1368" i="1" a="1"/>
  <c r="BN3356" i="1" a="1"/>
  <c r="BN1420" i="1" a="1"/>
  <c r="BN3346" i="1" a="1"/>
  <c r="BN4311" i="1" a="1"/>
  <c r="BN3146" i="1" a="1"/>
  <c r="BN3494" i="1" a="1"/>
  <c r="BN1037" i="1" a="1"/>
  <c r="BN3366" i="1" a="1"/>
  <c r="BN1552" i="1" a="1"/>
  <c r="BN3970" i="1" a="1"/>
  <c r="BN2627" i="1" a="1"/>
  <c r="BN3725" i="1" a="1"/>
  <c r="BN3010" i="1" a="1"/>
  <c r="BN2697" i="1" a="1"/>
  <c r="BN4061" i="1" a="1"/>
  <c r="BN2866" i="1" a="1"/>
  <c r="BN1619" i="1" a="1"/>
  <c r="BN1039" i="1" a="1"/>
  <c r="BN2259" i="1" a="1"/>
  <c r="BN4026" i="1" a="1"/>
  <c r="BN1731" i="1" a="1"/>
  <c r="BN1907" i="1" a="1"/>
  <c r="BN2611" i="1" a="1"/>
  <c r="BN4253" i="1" a="1"/>
  <c r="BN2299" i="1" a="1"/>
  <c r="BN2026" i="1" a="1"/>
  <c r="BN1897" i="1" a="1"/>
  <c r="BN3355" i="1" a="1"/>
  <c r="BN2035" i="1" a="1"/>
  <c r="BN1125" i="1" a="1"/>
  <c r="BN3565" i="1" a="1"/>
  <c r="BN3323" i="1" a="1"/>
  <c r="BN870" i="1" a="1"/>
  <c r="BN1068" i="1" a="1"/>
  <c r="BN3618" i="1" a="1"/>
  <c r="BN4072" i="1" a="1"/>
  <c r="BN3732" i="1" a="1"/>
  <c r="BN2885" i="1" a="1"/>
  <c r="BN1849" i="1" a="1"/>
  <c r="BN1729" i="1" a="1"/>
  <c r="BN3020" i="1" a="1"/>
  <c r="BN2456" i="1" a="1"/>
  <c r="BN1313" i="1" a="1"/>
  <c r="BN3337" i="1" a="1"/>
  <c r="BN4203" i="1" a="1"/>
  <c r="BN3934" i="1" a="1"/>
  <c r="BN3147" i="1" a="1"/>
  <c r="BN3631" i="1" a="1"/>
  <c r="BN2548" i="1" a="1"/>
  <c r="BN2943" i="1" a="1"/>
  <c r="BN1655" i="1" a="1"/>
  <c r="BN2095" i="1" a="1"/>
  <c r="BN3755" i="1" a="1"/>
  <c r="BN3073" i="1" a="1"/>
  <c r="BN3027" i="1" a="1"/>
  <c r="BN1612" i="1" a="1"/>
  <c r="BN4215" i="1" a="1"/>
  <c r="BN4018" i="1" a="1"/>
  <c r="BN1140" i="1" a="1"/>
  <c r="BN1814" i="1" a="1"/>
  <c r="BN1936" i="1" a="1"/>
  <c r="BN3768" i="1" a="1"/>
  <c r="BN1567" i="1" a="1"/>
  <c r="BN2415" i="1" a="1"/>
  <c r="BN2070" i="1" a="1"/>
  <c r="BN3903" i="1" a="1"/>
  <c r="BN1704" i="1" a="1"/>
  <c r="BN2541" i="1" a="1"/>
  <c r="BN4130" i="1" a="1"/>
  <c r="BN2200" i="1" a="1"/>
  <c r="BN2717" i="1" a="1"/>
  <c r="BN3105" i="1" a="1"/>
  <c r="BN3205" i="1" a="1"/>
  <c r="BN1188" i="1" a="1"/>
  <c r="BN4016" i="1" a="1"/>
  <c r="BN4323" i="1" a="1"/>
  <c r="BN1072" i="1" a="1"/>
  <c r="BN4034" i="1" a="1"/>
  <c r="BN3605" i="1" a="1"/>
  <c r="BN2838" i="1" a="1"/>
  <c r="BN1153" i="1" a="1"/>
  <c r="BN3224" i="1" a="1"/>
  <c r="BN2324" i="1" a="1"/>
  <c r="BN3359" i="1" a="1"/>
  <c r="BN3092" i="1" a="1"/>
  <c r="BN2469" i="1" a="1"/>
  <c r="BN3924" i="1" a="1"/>
  <c r="BN3817" i="1" a="1"/>
  <c r="BN3522" i="1" a="1"/>
  <c r="BN1789" i="1" a="1"/>
  <c r="BN3348" i="1" a="1"/>
  <c r="BN3848" i="1" a="1"/>
  <c r="BN2863" i="1" a="1"/>
  <c r="BN1871" i="1" a="1"/>
  <c r="BN3633" i="1" a="1"/>
  <c r="BN3223" i="1" a="1"/>
  <c r="BN3201" i="1" a="1"/>
  <c r="BN1679" i="1" a="1"/>
  <c r="BN1601" i="1" a="1"/>
  <c r="BN3303" i="1" a="1"/>
  <c r="BN2939" i="1" a="1"/>
  <c r="BN2381" i="1" a="1"/>
  <c r="BN1057" i="1" a="1"/>
  <c r="BN3368" i="1" a="1"/>
  <c r="BN3453" i="1" a="1"/>
  <c r="BN2021" i="1" a="1"/>
  <c r="BN1592" i="1" a="1"/>
  <c r="BN3190" i="1" a="1"/>
  <c r="BN3827" i="1" a="1"/>
  <c r="BN2731" i="1" a="1"/>
  <c r="BN2470" i="1" a="1"/>
  <c r="BN3141" i="1" a="1"/>
  <c r="BN3308" i="1" a="1"/>
  <c r="BN2110" i="1" a="1"/>
  <c r="BN1807" i="1" a="1"/>
  <c r="BN3102" i="1" a="1"/>
  <c r="BN3675" i="1" a="1"/>
  <c r="BN988" i="1" a="1"/>
  <c r="BN4123" i="1" a="1"/>
  <c r="BN2504" i="1" a="1"/>
  <c r="BN1398" i="1" a="1"/>
  <c r="BN3745" i="1" a="1"/>
  <c r="BN1992" i="1" a="1"/>
  <c r="BN3972" i="1" a="1"/>
  <c r="BN3077" i="1" a="1"/>
  <c r="BN1327" i="1" a="1"/>
  <c r="BN3197" i="1" a="1"/>
  <c r="BN3672" i="1" a="1"/>
  <c r="BN1489" i="1" a="1"/>
  <c r="BN3505" i="1" a="1"/>
  <c r="BN2352" i="1" a="1"/>
  <c r="BN3192" i="1" a="1"/>
  <c r="BN1892" i="1" a="1"/>
  <c r="BN3700" i="1" a="1"/>
  <c r="BN3439" i="1" a="1"/>
  <c r="BN2389" i="1" a="1"/>
  <c r="BN3135" i="1" a="1"/>
  <c r="BN4048" i="1" a="1"/>
  <c r="BN1990" i="1" a="1"/>
  <c r="BN4274" i="1" a="1"/>
  <c r="BN3895" i="1" a="1"/>
  <c r="BN3007" i="1" a="1"/>
  <c r="BN2570" i="1" a="1"/>
  <c r="BN1589" i="1" a="1"/>
  <c r="BN3067" i="1" a="1"/>
  <c r="BN3963" i="1" a="1"/>
  <c r="BN1363" i="1" a="1"/>
  <c r="BN2084" i="1" a="1"/>
  <c r="BN2910" i="1" a="1"/>
  <c r="BN4302" i="1" a="1"/>
  <c r="BN2647" i="1" a="1"/>
  <c r="BN1314" i="1" a="1"/>
  <c r="BN3451" i="1" a="1"/>
  <c r="BN2839" i="1" a="1"/>
  <c r="BN2015" i="1" a="1"/>
  <c r="BN1463" i="1" a="1"/>
  <c r="BN3351" i="1" a="1"/>
  <c r="BN2797" i="1" a="1"/>
  <c r="BN1464" i="1" a="1"/>
  <c r="BN1078" i="1" a="1"/>
  <c r="BN4252" i="1" a="1"/>
  <c r="BN2930" i="1" a="1"/>
  <c r="BN2163" i="1" a="1"/>
  <c r="BN3746" i="1" a="1"/>
  <c r="BN1296" i="1" a="1"/>
  <c r="BN1869" i="1" a="1"/>
  <c r="BN2908" i="1" a="1"/>
  <c r="BN1383" i="1" a="1"/>
  <c r="BN4261" i="1" a="1"/>
  <c r="BN3037" i="1" a="1"/>
  <c r="BN3063" i="1" a="1"/>
  <c r="BN2979" i="1" a="1"/>
  <c r="BN2134" i="1" a="1"/>
  <c r="BN3686" i="1" a="1"/>
  <c r="BN2016" i="1" a="1"/>
  <c r="BN3088" i="1" a="1"/>
  <c r="BN4083" i="1" a="1"/>
  <c r="BN4220" i="1" a="1"/>
  <c r="BN3949" i="1" a="1"/>
  <c r="BN1088" i="1" a="1"/>
  <c r="BN3267" i="1" a="1"/>
  <c r="BN4298" i="1" a="1"/>
  <c r="BN2100" i="1" a="1"/>
  <c r="BN3047" i="1" a="1"/>
  <c r="BN4205" i="1" a="1"/>
  <c r="BN3209" i="1" a="1"/>
  <c r="BN2544" i="1" a="1"/>
  <c r="BN2471" i="1" a="1"/>
  <c r="BN2915" i="1" a="1"/>
  <c r="BN3345" i="1" a="1"/>
  <c r="BN1579" i="1" a="1"/>
  <c r="BN3483" i="1" a="1"/>
  <c r="BN3715" i="1" a="1"/>
  <c r="BN2073" i="1" a="1"/>
  <c r="BN1123" i="1" a="1"/>
  <c r="BN3684" i="1" a="1"/>
  <c r="BN4024" i="1" a="1"/>
  <c r="BN1520" i="1" a="1"/>
  <c r="BN893" i="1" a="1"/>
  <c r="BN2782" i="1" a="1"/>
  <c r="BN4053" i="1" a="1"/>
  <c r="BN2413" i="1" a="1"/>
  <c r="BN881" i="1" a="1"/>
  <c r="BN3159" i="1" a="1"/>
  <c r="BN4028" i="1" a="1"/>
  <c r="BN2354" i="1" a="1"/>
  <c r="BN3249" i="1" a="1"/>
  <c r="BN1161" i="1" a="1"/>
  <c r="BN2678" i="1" a="1"/>
  <c r="BN3880" i="1" a="1"/>
  <c r="BN2813" i="1" a="1"/>
  <c r="BN1042" i="1" a="1"/>
  <c r="BN4124" i="1" a="1"/>
  <c r="BN3132" i="1" a="1"/>
  <c r="BN1533" i="1" a="1"/>
  <c r="BN3781" i="1" a="1"/>
  <c r="BN4091" i="1" a="1"/>
  <c r="BN4113" i="1" a="1"/>
  <c r="BN2560" i="1" a="1"/>
  <c r="BN4158" i="1" a="1"/>
  <c r="BN3072" i="1" a="1"/>
  <c r="BN3291" i="1" a="1"/>
  <c r="BN3794" i="1" a="1"/>
  <c r="BN1782" i="1" a="1"/>
  <c r="BN2874" i="1" a="1"/>
  <c r="BN1797" i="1" a="1"/>
  <c r="BN1065" i="1" a="1"/>
  <c r="BN3170" i="1" a="1"/>
  <c r="BN3809" i="1" a="1"/>
  <c r="BN3936" i="1" a="1"/>
  <c r="BN1883" i="1" a="1"/>
  <c r="BN3708" i="1" a="1"/>
  <c r="BN3058" i="1" a="1"/>
  <c r="BN2397" i="1" a="1"/>
  <c r="BN2214" i="1" a="1"/>
  <c r="BN3852" i="1" a="1"/>
  <c r="BN2853" i="1" a="1"/>
  <c r="BN2738" i="1" a="1"/>
  <c r="BN1994" i="1" a="1"/>
  <c r="BN2762" i="1" a="1"/>
  <c r="BN4228" i="1" a="1"/>
  <c r="BN1834" i="1" a="1"/>
  <c r="BN4097" i="1" a="1"/>
  <c r="BN3803" i="1" a="1"/>
  <c r="BN1101" i="1" a="1"/>
  <c r="BN1176" i="1" a="1"/>
  <c r="BN3554" i="1" a="1"/>
  <c r="BN3983" i="1" a="1"/>
  <c r="BN2232" i="1" a="1"/>
  <c r="BN1328" i="1" a="1"/>
  <c r="BN2911" i="1" a="1"/>
  <c r="BN3753" i="1" a="1"/>
  <c r="BN1570" i="1" a="1"/>
  <c r="BN2879" i="1" a="1"/>
  <c r="BN3968" i="1" a="1"/>
  <c r="BN1105" i="1" a="1"/>
  <c r="BN4145" i="1" a="1"/>
  <c r="BN3398" i="1" a="1"/>
  <c r="BN2417" i="1" a="1"/>
  <c r="BN2355" i="1" a="1"/>
  <c r="BN3617" i="1" a="1"/>
  <c r="BN3720" i="1" a="1"/>
  <c r="BN1753" i="1" a="1"/>
  <c r="BN2777" i="1" a="1"/>
  <c r="BN2706" i="1" a="1"/>
  <c r="BN1941" i="1" a="1"/>
  <c r="BN2992" i="1" a="1"/>
  <c r="BN2180" i="1" a="1"/>
  <c r="BN3999" i="1" a="1"/>
  <c r="BN3217" i="1" a="1"/>
  <c r="BN1848" i="1" a="1"/>
  <c r="BN3587" i="1" a="1"/>
  <c r="BN4314" i="1" a="1"/>
  <c r="BN1861" i="1" a="1"/>
  <c r="BN2823" i="1" a="1"/>
  <c r="BN1432" i="1" a="1"/>
  <c r="BN1356" i="1" a="1"/>
  <c r="BN4293" i="1" a="1"/>
  <c r="BN2846" i="1" a="1"/>
  <c r="BN3211" i="1" a="1"/>
  <c r="BN1271" i="1" a="1"/>
  <c r="BN2984" i="1" a="1"/>
  <c r="BN4308" i="1" a="1"/>
  <c r="BN1174" i="1" a="1"/>
  <c r="BN2829" i="1" a="1"/>
  <c r="BN1564" i="1" a="1"/>
  <c r="BN1588" i="1" a="1"/>
  <c r="BN2872" i="1" a="1"/>
  <c r="BN3227" i="1" a="1"/>
  <c r="BN3094" i="1" a="1"/>
  <c r="BN2124" i="1" a="1"/>
  <c r="BN2534" i="1" a="1"/>
  <c r="BN2986" i="1" a="1"/>
  <c r="BN2960" i="1" a="1"/>
  <c r="BN1512" i="1" a="1"/>
  <c r="BN1698" i="1" a="1"/>
  <c r="BN3863" i="1" a="1"/>
  <c r="BN4150" i="1" a="1"/>
  <c r="BN2598" i="1" a="1"/>
  <c r="BN3410" i="1" a="1"/>
  <c r="BN4078" i="1" a="1"/>
  <c r="BN1167" i="1" a="1"/>
  <c r="BN4047" i="1" a="1"/>
  <c r="BN3939" i="1" a="1"/>
  <c r="BN2396" i="1" a="1"/>
  <c r="BN1976" i="1" a="1"/>
  <c r="BN3594" i="1" a="1"/>
  <c r="BN2306" i="1" a="1"/>
  <c r="BN3082" i="1" a="1"/>
  <c r="BN1283" i="1" a="1"/>
  <c r="BN1662" i="1" a="1"/>
  <c r="BN3210" i="1" a="1"/>
  <c r="BN4190" i="1" a="1"/>
  <c r="BN1739" i="1" a="1"/>
  <c r="BN3743" i="1" a="1"/>
  <c r="BN3188" i="1" a="1"/>
  <c r="BN2367" i="1" a="1"/>
  <c r="BN2891" i="1" a="1"/>
  <c r="BN1681" i="1" a="1"/>
  <c r="BN1747" i="1" a="1"/>
  <c r="BN3559" i="1" a="1"/>
  <c r="BN1118" i="1" a="1"/>
  <c r="BN3584" i="1" a="1"/>
  <c r="BN3153" i="1" a="1"/>
  <c r="BN2001" i="1" a="1"/>
  <c r="BN3763" i="1" a="1"/>
  <c r="BN2989" i="1" a="1"/>
  <c r="BN1014" i="1" a="1"/>
  <c r="BN2919" i="1" a="1"/>
  <c r="BN1309" i="1" a="1"/>
  <c r="BN3679" i="1" a="1"/>
  <c r="BN3139" i="1" a="1"/>
  <c r="BN3477" i="1" a="1"/>
  <c r="BN1353" i="1" a="1"/>
  <c r="BN3996" i="1" a="1"/>
  <c r="BN3425" i="1" a="1"/>
  <c r="BN2272" i="1" a="1"/>
  <c r="BN2164" i="1" a="1"/>
  <c r="BN2825" i="1" a="1"/>
  <c r="BN4181" i="1" a="1"/>
  <c r="BN2148" i="1" a="1"/>
  <c r="BN3735" i="1" a="1"/>
  <c r="BN3789" i="1" a="1"/>
  <c r="BN1248" i="1" a="1"/>
  <c r="BN2775" i="1" a="1"/>
  <c r="BN3703" i="1" a="1"/>
  <c r="BN1388" i="1" a="1"/>
  <c r="BN2321" i="1" a="1"/>
  <c r="BN2909" i="1" a="1"/>
  <c r="BN3275" i="1" a="1"/>
  <c r="BN3596" i="1" a="1"/>
  <c r="BN1703" i="1" a="1"/>
  <c r="BN1810" i="1" a="1"/>
  <c r="BN3469" i="1" a="1"/>
  <c r="BN3277" i="1" a="1"/>
  <c r="BN4033" i="1" a="1"/>
  <c r="BN4287" i="1" a="1"/>
  <c r="BN2220" i="1" a="1"/>
  <c r="BN3148" i="1" a="1"/>
  <c r="BN2165" i="1" a="1"/>
  <c r="BN2031" i="1" a="1"/>
  <c r="BN3784" i="1" a="1"/>
  <c r="BN1670" i="1" a="1"/>
  <c r="BN3243" i="1" a="1"/>
  <c r="BN2936" i="1" a="1"/>
  <c r="BN1781" i="1" a="1"/>
  <c r="BN3009" i="1" a="1"/>
  <c r="BN2941" i="1" a="1"/>
  <c r="BN2484" i="1" a="1"/>
  <c r="BN3892" i="1" a="1"/>
  <c r="BN2188" i="1" a="1"/>
  <c r="BN1319" i="1" a="1"/>
  <c r="BN2772" i="1" a="1"/>
  <c r="BN3257" i="1" a="1"/>
  <c r="BN1341" i="1" a="1"/>
  <c r="BN1896" i="1" a="1"/>
  <c r="BN4118" i="1" a="1"/>
  <c r="BN2895" i="1" a="1"/>
  <c r="BN1326" i="1" a="1"/>
  <c r="BN3473" i="1" a="1"/>
  <c r="BN4305" i="1" a="1"/>
  <c r="BN1884" i="1" a="1"/>
  <c r="BN2003" i="1" a="1"/>
  <c r="BN3372" i="1" a="1"/>
  <c r="BN4315" i="1" a="1"/>
  <c r="BN1755" i="1" a="1"/>
  <c r="BN2080" i="1" a="1"/>
  <c r="BN4115" i="1" a="1"/>
  <c r="BN1616" i="1" a="1"/>
  <c r="BN1061" i="1" a="1"/>
  <c r="BN3183" i="1" a="1"/>
  <c r="BN2284" i="1" a="1"/>
  <c r="BN3932" i="1" a="1"/>
  <c r="BN3371" i="1" a="1"/>
  <c r="BN2280" i="1" a="1"/>
  <c r="BN2726" i="1" a="1"/>
  <c r="BN3136" i="1" a="1"/>
  <c r="BN3595" i="1" a="1"/>
  <c r="BN1217" i="1" a="1"/>
  <c r="BN3636" i="1" a="1"/>
  <c r="BN3162" i="1" a="1"/>
  <c r="BN1947" i="1" a="1"/>
  <c r="BN3527" i="1" a="1"/>
  <c r="BN942" i="1" a="1"/>
  <c r="BN2086" i="1" a="1"/>
  <c r="BN3119" i="1" a="1"/>
  <c r="BN2559" i="1" a="1"/>
  <c r="BN3697" i="1" a="1"/>
  <c r="BN2774" i="1" a="1"/>
  <c r="BN1854" i="1" a="1"/>
  <c r="BN3276" i="1" a="1"/>
  <c r="BN2793" i="1" a="1"/>
  <c r="BN2053" i="1" a="1"/>
  <c r="BN2892" i="1" a="1"/>
  <c r="BN1442" i="1" a="1"/>
  <c r="BN2760" i="1" a="1"/>
  <c r="BN1373" i="1" a="1"/>
  <c r="BN3245" i="1" a="1"/>
  <c r="BN1084" i="1" a="1"/>
  <c r="BN2642" i="1" a="1"/>
  <c r="BN1961" i="1" a="1"/>
  <c r="BN3195" i="1" a="1"/>
  <c r="BN2349" i="1" a="1"/>
  <c r="BN1190" i="1" a="1"/>
  <c r="BN4290" i="1" a="1"/>
  <c r="BN1097" i="1" a="1"/>
  <c r="BN1808" i="1" a="1"/>
  <c r="BN1478" i="1" a="1"/>
  <c r="BN3386" i="1" a="1"/>
  <c r="BN1646" i="1" a="1"/>
  <c r="BN3252" i="1" a="1"/>
  <c r="BN2199" i="1" a="1"/>
  <c r="BN2804" i="1" a="1"/>
  <c r="BN3561" i="1" a="1"/>
  <c r="BN975" i="1" a="1"/>
  <c r="BN3702" i="1" a="1"/>
  <c r="BN3023" i="1" a="1"/>
  <c r="BN1149" i="1" a="1"/>
  <c r="BN2773" i="1" a="1"/>
  <c r="BN1915" i="1" a="1"/>
  <c r="BN3604" i="1" a="1"/>
  <c r="BN1710" i="1" a="1"/>
  <c r="BN3464" i="1" a="1"/>
  <c r="BN3650" i="1" a="1"/>
  <c r="BN3928" i="1" a="1"/>
  <c r="BN2921" i="1" a="1"/>
  <c r="BN2390" i="1" a="1"/>
  <c r="BN3261" i="1" a="1"/>
  <c r="BN1602" i="1" a="1"/>
  <c r="BN2448" i="1" a="1"/>
  <c r="BN4037" i="1" a="1"/>
  <c r="BN2556" i="1" a="1"/>
  <c r="BN3560" i="1" a="1"/>
  <c r="W2123" i="1" a="1"/>
  <c r="BN2298" i="1" a="1"/>
  <c r="BN1343" i="1" a="1"/>
  <c r="BN2508" i="1" a="1"/>
  <c r="BN1173" i="1" a="1"/>
  <c r="BN915" i="1" a="1"/>
  <c r="BN3562" i="1" a="1"/>
  <c r="BN1773" i="1" a="1"/>
  <c r="BN3844" i="1" a="1"/>
  <c r="BN2317" i="1" a="1"/>
  <c r="BN2888" i="1" a="1"/>
  <c r="BN3535" i="1" a="1"/>
  <c r="BN2296" i="1" a="1"/>
  <c r="BN2942" i="1" a="1"/>
  <c r="BN3113" i="1" a="1"/>
  <c r="BN2157" i="1" a="1"/>
  <c r="BN3181" i="1" a="1"/>
  <c r="BN3957" i="1" a="1"/>
  <c r="BN914" i="1" a="1"/>
  <c r="BN3114" i="1" a="1"/>
  <c r="BN2976" i="1" a="1"/>
  <c r="BN973" i="1" a="1"/>
  <c r="BN3671" i="1" a="1"/>
  <c r="BN2121" i="1" a="1"/>
  <c r="BN4151" i="1" a="1"/>
  <c r="BN4230" i="1" a="1"/>
  <c r="BN4250" i="1" a="1"/>
  <c r="BN4156" i="1" a="1"/>
  <c r="BN1241" i="1" a="1"/>
  <c r="BN2330" i="1" a="1"/>
  <c r="BN3974" i="1" a="1"/>
  <c r="BN4246" i="1" a="1"/>
  <c r="BN1323" i="1" a="1"/>
  <c r="BN3222" i="1" a="1"/>
  <c r="BN3610" i="1" a="1"/>
  <c r="BN2554" i="1" a="1"/>
  <c r="BN3338" i="1" a="1"/>
  <c r="BN3219" i="1" a="1"/>
  <c r="BN2595" i="1" a="1"/>
  <c r="BN1168" i="1" a="1"/>
  <c r="BN2807" i="1" a="1"/>
  <c r="BN2154" i="1" a="1"/>
  <c r="BN994" i="1" a="1"/>
  <c r="BN4023" i="1" a="1"/>
  <c r="BN1899" i="1" a="1"/>
  <c r="BN2588" i="1" a="1"/>
  <c r="BN2162" i="1" a="1"/>
  <c r="BN3608" i="1" a="1"/>
  <c r="BN1016" i="1" a="1"/>
  <c r="BN1776" i="1" a="1"/>
  <c r="BN2085" i="1" a="1"/>
  <c r="BN4188" i="1" a="1"/>
  <c r="BN3203" i="1" a="1"/>
  <c r="BN3821" i="1" a="1"/>
  <c r="BN2082" i="1" a="1"/>
  <c r="BN3512" i="1" a="1"/>
  <c r="BN3570" i="1" a="1"/>
  <c r="BN2057" i="1" a="1"/>
  <c r="BN3101" i="1" a="1"/>
  <c r="BV3101" i="1" s="1" a="1"/>
  <c r="BS3101" i="1" s="1"/>
  <c r="BN1056" i="1" a="1"/>
  <c r="BN2860" i="1" a="1"/>
  <c r="BN2135" i="1" a="1"/>
  <c r="BN3237" i="1" a="1"/>
  <c r="BN3467" i="1" a="1"/>
  <c r="BN4202" i="1" a="1"/>
  <c r="BN4257" i="1" a="1"/>
  <c r="BN913" i="1" a="1"/>
  <c r="BN2955" i="1" a="1"/>
  <c r="BN3811" i="1" a="1"/>
  <c r="BN3613" i="1" a="1"/>
  <c r="BN2522" i="1" a="1"/>
  <c r="BN2558" i="1" a="1"/>
  <c r="BN1047" i="1" a="1"/>
  <c r="BN1977" i="1" a="1"/>
  <c r="BN1098" i="1" a="1"/>
  <c r="BN2657" i="1" a="1"/>
  <c r="BN1955" i="1" a="1"/>
  <c r="AZ4006" i="1" a="1"/>
  <c r="BN932" i="1" a="1"/>
  <c r="BN2219" i="1" a="1"/>
  <c r="BN1475" i="1" a="1"/>
  <c r="BN2217" i="1" a="1"/>
  <c r="BN2822" i="1" a="1"/>
  <c r="BN1790" i="1" a="1"/>
  <c r="BN3816" i="1" a="1"/>
  <c r="BN1045" i="1" a="1"/>
  <c r="BN3035" i="1" a="1"/>
  <c r="BN2710" i="1" a="1"/>
  <c r="BN3182" i="1" a="1"/>
  <c r="BN2421" i="1" a="1"/>
  <c r="BN2765" i="1" a="1"/>
  <c r="BN3710" i="1" a="1"/>
  <c r="BN1626" i="1" a="1"/>
  <c r="BN3012" i="1" a="1"/>
  <c r="BN4144" i="1" a="1"/>
  <c r="BN1993" i="1" a="1"/>
  <c r="BN3296" i="1" a="1"/>
  <c r="BN4045" i="1" a="1"/>
  <c r="BN2516" i="1" a="1"/>
  <c r="BN4277" i="1" a="1"/>
  <c r="BN4222" i="1" a="1"/>
  <c r="BN3234" i="1" a="1"/>
  <c r="BN1089" i="1" a="1"/>
  <c r="BN1308" i="1" a="1"/>
  <c r="BN4046" i="1" a="1"/>
  <c r="BN4288" i="1" a="1"/>
  <c r="BN922" i="1" a="1"/>
  <c r="BN3392" i="1" a="1"/>
  <c r="BN3773" i="1" a="1"/>
  <c r="BN1827" i="1" a="1"/>
  <c r="BN2213" i="1" a="1"/>
  <c r="BN3801" i="1" a="1"/>
  <c r="BN3200" i="1" a="1"/>
  <c r="BN1964" i="1" a="1"/>
  <c r="BN3614" i="1" a="1"/>
  <c r="BN2854" i="1" a="1"/>
  <c r="BN2358" i="1" a="1"/>
  <c r="BN1018" i="1" a="1"/>
  <c r="BN3997" i="1" a="1"/>
  <c r="BN2552" i="1" a="1"/>
  <c r="BN3186" i="1" a="1"/>
  <c r="BN2222" i="1" a="1"/>
  <c r="BN2091" i="1" a="1"/>
  <c r="BN4227" i="1" a="1"/>
  <c r="BN2638" i="1" a="1"/>
  <c r="BN1003" i="1" a="1"/>
  <c r="BN1499" i="1" a="1"/>
  <c r="BN3206" i="1" a="1"/>
  <c r="BN2325" i="1" a="1"/>
  <c r="BN3273" i="1" a="1"/>
  <c r="BN4092" i="1" a="1"/>
  <c r="BN2271" i="1" a="1"/>
  <c r="BN3379" i="1" a="1"/>
  <c r="BN3415" i="1" a="1"/>
  <c r="BN1768" i="1" a="1"/>
  <c r="BN4272" i="1" a="1"/>
  <c r="BN1477" i="1" a="1"/>
  <c r="BN2972" i="1" a="1"/>
  <c r="BN3825" i="1" a="1"/>
  <c r="BV3825" i="1" s="1" a="1"/>
  <c r="BS3825" i="1" s="1"/>
  <c r="BN2492" i="1" a="1"/>
  <c r="BN3378" i="1" a="1"/>
  <c r="BN2836" i="1" a="1"/>
  <c r="BN1528" i="1" a="1"/>
  <c r="BN3074" i="1" a="1"/>
  <c r="BN3011" i="1" a="1"/>
  <c r="BN1200" i="1" a="1"/>
  <c r="BN3979" i="1" a="1"/>
  <c r="BN1430" i="1" a="1"/>
  <c r="BN2946" i="1" a="1"/>
  <c r="BN3886" i="1" a="1"/>
  <c r="BN1585" i="1" a="1"/>
  <c r="BN1919" i="1" a="1"/>
  <c r="BN2074" i="1" a="1"/>
  <c r="BN2675" i="1" a="1"/>
  <c r="BN1256" i="1" a="1"/>
  <c r="X2123" i="1" a="1"/>
  <c r="BN1745" i="1" a="1"/>
  <c r="BN4089" i="1" a="1"/>
  <c r="BN2249" i="1" a="1"/>
  <c r="BN2922" i="1" a="1"/>
  <c r="BN1229" i="1" a="1"/>
  <c r="BN3177" i="1" a="1"/>
  <c r="BN2303" i="1" a="1"/>
  <c r="BN3418" i="1" a="1"/>
  <c r="BN2737" i="1" a="1"/>
  <c r="BN3017" i="1" a="1"/>
  <c r="BN4090" i="1" a="1"/>
  <c r="BN3124" i="1" a="1"/>
  <c r="BN1329" i="1" a="1"/>
  <c r="BN3044" i="1" a="1"/>
  <c r="BN3687" i="1" a="1"/>
  <c r="BN2692" i="1" a="1"/>
  <c r="BN2734" i="1" a="1"/>
  <c r="BN3187" i="1" a="1"/>
  <c r="BN1454" i="1" a="1"/>
  <c r="BN2359" i="1" a="1"/>
  <c r="BN3422" i="1" a="1"/>
  <c r="BN1445" i="1" a="1"/>
  <c r="BN3778" i="1" a="1"/>
  <c r="BN3452" i="1" a="1"/>
  <c r="BN2331" i="1" a="1"/>
  <c r="BN3744" i="1" a="1"/>
  <c r="BN2831" i="1" a="1"/>
  <c r="BN2158" i="1" a="1"/>
  <c r="BN2149" i="1" a="1"/>
  <c r="BN3653" i="1" a="1"/>
  <c r="BN4243" i="1" a="1"/>
  <c r="BN1870" i="1" a="1"/>
  <c r="BN3480" i="1" a="1"/>
  <c r="BN2780" i="1" a="1"/>
  <c r="BN2637" i="1" a="1"/>
  <c r="BN3281" i="1" a="1"/>
  <c r="BN4019" i="1" a="1"/>
  <c r="BN4071" i="1" a="1"/>
  <c r="BN1411" i="1" a="1"/>
  <c r="BN1122" i="1" a="1"/>
  <c r="BN2770" i="1" a="1"/>
  <c r="BN1867" i="1" a="1"/>
  <c r="BN1496" i="1" a="1"/>
  <c r="BN1416" i="1" a="1"/>
  <c r="BN4086" i="1" a="1"/>
  <c r="BN2562" i="1" a="1"/>
  <c r="BN1209" i="1" a="1"/>
  <c r="BN1424" i="1" a="1"/>
  <c r="BN4231" i="1" a="1"/>
  <c r="BN1595" i="1" a="1"/>
  <c r="BN3940" i="1" a="1"/>
  <c r="BN3942" i="1" a="1"/>
  <c r="BN1376" i="1" a="1"/>
  <c r="BN2920" i="1" a="1"/>
  <c r="BN2501" i="1" a="1"/>
  <c r="BN2971" i="1" a="1"/>
  <c r="BN1226" i="1" a="1"/>
  <c r="BN3541" i="1" a="1"/>
  <c r="BN4079" i="1" a="1"/>
  <c r="BN2497" i="1" a="1"/>
  <c r="BN3031" i="1" a="1"/>
  <c r="BN3962" i="1" a="1"/>
  <c r="BN2435" i="1" a="1"/>
  <c r="BN3851" i="1" a="1"/>
  <c r="BN1798" i="1" a="1"/>
  <c r="BN2969" i="1" a="1"/>
  <c r="BN918" i="1" a="1"/>
  <c r="BN3573" i="1" a="1"/>
  <c r="BN4322" i="1" a="1"/>
  <c r="BN1571" i="1" a="1"/>
  <c r="BN2596" i="1" a="1"/>
  <c r="BN1737" i="1" a="1"/>
  <c r="BN1998" i="1" a="1"/>
  <c r="BN2732" i="1" a="1"/>
  <c r="BN1494" i="1" a="1"/>
  <c r="BN2613" i="1" a="1"/>
  <c r="AZ2151" i="1" a="1"/>
  <c r="BN2771" i="1" a="1"/>
  <c r="BN4329" i="1" a="1"/>
  <c r="BN1674" i="1" a="1"/>
  <c r="BN3964" i="1" a="1"/>
  <c r="BN4070" i="1" a="1"/>
  <c r="BN911" i="1" a="1"/>
  <c r="BN4214" i="1" a="1"/>
  <c r="BN1471" i="1" a="1"/>
  <c r="BN1625" i="1" a="1"/>
  <c r="BN2883" i="1" a="1"/>
  <c r="BN4216" i="1" a="1"/>
  <c r="BN1166" i="1" a="1"/>
  <c r="BN3716" i="1" a="1"/>
  <c r="BN3948" i="1" a="1"/>
  <c r="BN2092" i="1" a="1"/>
  <c r="BN1958" i="1" a="1"/>
  <c r="BN3956" i="1" a="1"/>
  <c r="BN1397" i="1" a="1"/>
  <c r="BN1436" i="1" a="1"/>
  <c r="BN3582" i="1" a="1"/>
  <c r="BN1270" i="1" a="1"/>
  <c r="BN3528" i="1" a="1"/>
  <c r="BN3038" i="1" a="1"/>
  <c r="BN1491" i="1" a="1"/>
  <c r="BN1336" i="1" a="1"/>
  <c r="BN2982" i="1" a="1"/>
  <c r="BN3078" i="1" a="1"/>
  <c r="BN1524" i="1" a="1"/>
  <c r="BN2712" i="1" a="1"/>
  <c r="BN4260" i="1" a="1"/>
  <c r="BN3185" i="1" a="1"/>
  <c r="BN1877" i="1" a="1"/>
  <c r="BN1837" i="1" a="1"/>
  <c r="BN3933" i="1" a="1"/>
  <c r="BN3879" i="1" a="1"/>
  <c r="BN1399" i="1" a="1"/>
  <c r="BN2107" i="1" a="1"/>
  <c r="BN3120" i="1" a="1"/>
  <c r="BN3395" i="1" a="1"/>
  <c r="BN2515" i="1" a="1"/>
  <c r="BN1734" i="1" a="1"/>
  <c r="BN3130" i="1" a="1"/>
  <c r="BN1094" i="1" a="1"/>
  <c r="BN4294" i="1" a="1"/>
  <c r="BN1708" i="1" a="1"/>
  <c r="BN3915" i="1" a="1"/>
  <c r="BN2083" i="1" a="1"/>
  <c r="BN1148" i="1" a="1"/>
  <c r="BN3299" i="1" a="1"/>
  <c r="BN3414" i="1" a="1"/>
  <c r="BN3530" i="1" a="1"/>
  <c r="BN1121" i="1" a="1"/>
  <c r="BN3878" i="1" a="1"/>
  <c r="BN959" i="1" a="1"/>
  <c r="BN1840" i="1" a="1"/>
  <c r="BN3902" i="1" a="1"/>
  <c r="BN4245" i="1" a="1"/>
  <c r="BN3157" i="1" a="1"/>
  <c r="BN1957" i="1" a="1"/>
  <c r="BN3388" i="1" a="1"/>
  <c r="BN3329" i="1" a="1"/>
  <c r="BN3104" i="1" a="1"/>
  <c r="BN958" i="1" a="1"/>
  <c r="BN1040" i="1" a="1"/>
  <c r="BN2753" i="1" a="1"/>
  <c r="BN3432" i="1" a="1"/>
  <c r="BN3588" i="1" a="1"/>
  <c r="BN2547" i="1" a="1"/>
  <c r="BN1952" i="1" a="1"/>
  <c r="BN986" i="1" a="1"/>
  <c r="BN2736" i="1" a="1"/>
  <c r="BN1276" i="1" a="1"/>
  <c r="BN3813" i="1" a="1"/>
  <c r="BN2152" i="1" a="1"/>
  <c r="BN4110" i="1" a="1"/>
  <c r="BN1462" i="1" a="1"/>
  <c r="BN3373" i="1" a="1"/>
  <c r="BN2690" i="1" a="1"/>
  <c r="BN3051" i="1" a="1"/>
  <c r="BN2226" i="1" a="1"/>
  <c r="BN4102" i="1" a="1"/>
  <c r="BN2694" i="1" a="1"/>
  <c r="BN3800" i="1" a="1"/>
  <c r="BN1111" i="1" a="1"/>
  <c r="BN1664" i="1" a="1"/>
  <c r="BN1184" i="1" a="1"/>
  <c r="BN3491" i="1" a="1"/>
  <c r="BN4269" i="1" a="1"/>
  <c r="BN2244" i="1" a="1"/>
  <c r="BN2118" i="1" a="1"/>
  <c r="BN3365" i="1" a="1"/>
  <c r="BN2553" i="1" a="1"/>
  <c r="BN3593" i="1" a="1"/>
  <c r="BN907" i="1" a="1"/>
  <c r="BN1237" i="1" a="1"/>
  <c r="BN2927" i="1" a="1"/>
  <c r="BN2044" i="1" a="1"/>
  <c r="BN3929" i="1" a="1"/>
  <c r="BN3397" i="1" a="1"/>
  <c r="BN1672" i="1" a="1"/>
  <c r="BN2038" i="1" a="1"/>
  <c r="BN3832" i="1" a="1"/>
  <c r="BN3171" i="1" a="1"/>
  <c r="BN1995" i="1" a="1"/>
  <c r="BN2161" i="1" a="1"/>
  <c r="BN3901" i="1" a="1"/>
  <c r="BN2767" i="1" a="1"/>
  <c r="BN1457" i="1" a="1"/>
  <c r="BN3859" i="1" a="1"/>
  <c r="BN3583" i="1" a="1"/>
  <c r="BN1150" i="1" a="1"/>
  <c r="BN3694" i="1" a="1"/>
  <c r="BN2714" i="1" a="1"/>
  <c r="BN2440" i="1" a="1"/>
  <c r="BN3184" i="1" a="1"/>
  <c r="BN874" i="1" a="1"/>
  <c r="BN1759" i="1" a="1"/>
  <c r="BN2012" i="1" a="1"/>
  <c r="BN2761" i="1" a="1"/>
  <c r="BN2701" i="1" a="1"/>
  <c r="BN1354" i="1" a="1"/>
  <c r="BN1624" i="1" a="1"/>
  <c r="BN3665" i="1" a="1"/>
  <c r="BN1028" i="1" a="1"/>
  <c r="BN1912" i="1" a="1"/>
  <c r="BN1484" i="1" a="1"/>
  <c r="BN3840" i="1" a="1"/>
  <c r="BN2310" i="1" a="1"/>
  <c r="BN2998" i="1" a="1"/>
  <c r="BN3695" i="1" a="1"/>
  <c r="BN962" i="1" a="1"/>
  <c r="BN3421" i="1" a="1"/>
  <c r="BN2672" i="1" a="1"/>
  <c r="BN3900" i="1" a="1"/>
  <c r="BN4107" i="1" a="1"/>
  <c r="BN3433" i="1" a="1"/>
  <c r="BN1997" i="1" a="1"/>
  <c r="BN3861" i="1" a="1"/>
  <c r="BN3274" i="1" a="1"/>
  <c r="BN3361" i="1" a="1"/>
  <c r="BN2211" i="1" a="1"/>
  <c r="BN3661" i="1" a="1"/>
  <c r="BN3557" i="1" a="1"/>
  <c r="BN4060" i="1" a="1"/>
  <c r="BN1794" i="1" a="1"/>
  <c r="BN2589" i="1" a="1"/>
  <c r="BN2097" i="1" a="1"/>
  <c r="BN2166" i="1" a="1"/>
  <c r="BN2264" i="1" a="1"/>
  <c r="BN3563" i="1" a="1"/>
  <c r="BN3093" i="1" a="1"/>
  <c r="BN1435" i="1" a="1"/>
  <c r="BN3247" i="1" a="1"/>
  <c r="BN1380" i="1" a="1"/>
  <c r="BN2840" i="1" a="1"/>
  <c r="BN1550" i="1" a="1"/>
  <c r="BN3116" i="1" a="1"/>
  <c r="BN2802" i="1" a="1"/>
  <c r="BN1874" i="1" a="1"/>
  <c r="BN1532" i="1" a="1"/>
  <c r="BN2542" i="1" a="1"/>
  <c r="BN4029" i="1" a="1"/>
  <c r="BN2763" i="1" a="1"/>
  <c r="BN1064" i="1" a="1"/>
  <c r="BN3225" i="1" a="1"/>
  <c r="BN1856" i="1" a="1"/>
  <c r="BN2680" i="1" a="1"/>
  <c r="BN3884" i="1" a="1"/>
  <c r="BN1657" i="1" a="1"/>
  <c r="BN3387" i="1" a="1"/>
  <c r="BN1569" i="1" a="1"/>
  <c r="BN3988" i="1" a="1"/>
  <c r="BN3876" i="1" a="1"/>
  <c r="BN1062" i="1" a="1"/>
  <c r="BN1259" i="1" a="1"/>
  <c r="BN2965" i="1" a="1"/>
  <c r="BN2803" i="1" a="1"/>
  <c r="BN1821" i="1" a="1"/>
  <c r="BN2353" i="1" a="1"/>
  <c r="BN3738" i="1" a="1"/>
  <c r="BN2983" i="1" a="1"/>
  <c r="BN895" i="1" a="1"/>
  <c r="BN1480" i="1" a="1"/>
  <c r="BN3591" i="1" a="1"/>
  <c r="BN3775" i="1" a="1"/>
  <c r="BN2581" i="1" a="1"/>
  <c r="BN1505" i="1" a="1"/>
  <c r="BN4319" i="1" a="1"/>
  <c r="BN1001" i="1" a="1"/>
  <c r="BN1197" i="1" a="1"/>
  <c r="BN2890" i="1" a="1"/>
  <c r="BN2546" i="1" a="1"/>
  <c r="BN1829" i="1" a="1"/>
  <c r="BN968" i="1" a="1"/>
  <c r="BN3580" i="1" a="1"/>
  <c r="BN1950" i="1" a="1"/>
  <c r="BN2602" i="1" a="1"/>
  <c r="BN4273" i="1" a="1"/>
  <c r="BN2366" i="1" a="1"/>
  <c r="BN2079" i="1" a="1"/>
  <c r="BN3779" i="1" a="1"/>
  <c r="BN3272" i="1" a="1"/>
  <c r="BN3846" i="1" a="1"/>
  <c r="BN1541" i="1" a="1"/>
  <c r="BN4324" i="1" a="1"/>
  <c r="BN1519" i="1" a="1"/>
  <c r="BN1210" i="1" a="1"/>
  <c r="BN4233" i="1" a="1"/>
  <c r="BN965" i="1" a="1"/>
  <c r="BN2961" i="1" a="1"/>
  <c r="BN3658" i="1" a="1"/>
  <c r="BN1613" i="1" a="1"/>
  <c r="BN3630" i="1" a="1"/>
  <c r="BN3537" i="1" a="1"/>
  <c r="BN1863" i="1" a="1"/>
  <c r="BN4137" i="1" a="1"/>
  <c r="BN2711" i="1" a="1"/>
  <c r="BN1316" i="1" a="1"/>
  <c r="BN3777" i="1" a="1"/>
  <c r="BN1720" i="1" a="1"/>
  <c r="BN3774" i="1" a="1"/>
  <c r="BN4221" i="1" a="1"/>
  <c r="BN1151" i="1" a="1"/>
  <c r="BN1417" i="1" a="1"/>
  <c r="BN1889" i="1" a="1"/>
  <c r="BN1032" i="1" a="1"/>
  <c r="BN4157" i="1" a="1"/>
  <c r="BN2658" i="1" a="1"/>
  <c r="BN3021" i="1" a="1"/>
  <c r="BN1910" i="1" a="1"/>
  <c r="BN3994" i="1" a="1"/>
  <c r="BN1136" i="1" a="1"/>
  <c r="BN3174" i="1" a="1"/>
  <c r="BN3002" i="1" a="1"/>
  <c r="BN2283" i="1" a="1"/>
  <c r="BN3529" i="1" a="1"/>
  <c r="BN2468" i="1" a="1"/>
  <c r="BN2648" i="1" a="1"/>
  <c r="BN3842" i="1" a="1"/>
  <c r="BN3449" i="1" a="1"/>
  <c r="BN981" i="1" a="1"/>
  <c r="BN1661" i="1" a="1"/>
  <c r="BN4172" i="1" a="1"/>
  <c r="BN2514" i="1" a="1"/>
  <c r="BN2276" i="1" a="1"/>
  <c r="BN3688" i="1" a="1"/>
  <c r="BN4218" i="1" a="1"/>
  <c r="BN3853" i="1" a="1"/>
  <c r="BN2061" i="1" a="1"/>
  <c r="BN3069" i="1" a="1"/>
  <c r="BN3360" i="1" a="1"/>
  <c r="BN2463" i="1" a="1"/>
  <c r="BN3404" i="1" a="1"/>
  <c r="BN4183" i="1" a="1"/>
  <c r="BN1186" i="1" a="1"/>
  <c r="BN3517" i="1" a="1"/>
  <c r="BN3760" i="1" a="1"/>
  <c r="BN1467" i="1" a="1"/>
  <c r="BN999" i="1" a="1"/>
  <c r="BN3663" i="1" a="1"/>
  <c r="BN3705" i="1" a="1"/>
  <c r="BN1346" i="1" a="1"/>
  <c r="BN2981" i="1" a="1"/>
  <c r="BN2114" i="1" a="1"/>
  <c r="BN2143" i="1" a="1"/>
  <c r="BN3179" i="1" a="1"/>
  <c r="BN2695" i="1" a="1"/>
  <c r="BN1786" i="1" a="1"/>
  <c r="BN927" i="1" a="1"/>
  <c r="BN3298" i="1" a="1"/>
  <c r="BN1069" i="1" a="1"/>
  <c r="BN2040" i="1" a="1"/>
  <c r="BN3616" i="1" a="1"/>
  <c r="BN2029" i="1" a="1"/>
  <c r="BN3253" i="1" a="1"/>
  <c r="BN3819" i="1" a="1"/>
  <c r="BN2842" i="1" a="1"/>
  <c r="BN3248" i="1" a="1"/>
  <c r="BN1112" i="1" a="1"/>
  <c r="BN4067" i="1" a="1"/>
  <c r="BN2540" i="1" a="1"/>
  <c r="BN4125" i="1" a="1"/>
  <c r="BN3944" i="1" a="1"/>
  <c r="BN3930" i="1" a="1"/>
  <c r="BN4073" i="1" a="1"/>
  <c r="BN3829" i="1" a="1"/>
  <c r="BN2757" i="1" a="1"/>
  <c r="BN1029" i="1" a="1"/>
  <c r="BN4185" i="1" a="1"/>
  <c r="BN2004" i="1" a="1"/>
  <c r="BN4014" i="1" a="1"/>
  <c r="BN3015" i="1" a="1"/>
  <c r="BN1923" i="1" a="1"/>
  <c r="BN875" i="1" a="1"/>
  <c r="BN1618" i="1" a="1"/>
  <c r="BN1189" i="1" a="1"/>
  <c r="BN1649" i="1" a="1"/>
  <c r="BV1649" i="1" s="1" a="1"/>
  <c r="BN3721" i="1" a="1"/>
  <c r="BN2970" i="1" a="1"/>
  <c r="BN2569" i="1" a="1"/>
  <c r="BN3941" i="1" a="1"/>
  <c r="BN1852" i="1" a="1"/>
  <c r="BN3511" i="1" a="1"/>
  <c r="BN2427" i="1" a="1"/>
  <c r="BN4055" i="1" a="1"/>
  <c r="BN1914" i="1" a="1"/>
  <c r="BN3340" i="1" a="1"/>
  <c r="BN2928" i="1" a="1"/>
  <c r="BN993" i="1" a="1"/>
  <c r="BN3642" i="1" a="1"/>
  <c r="BN2043" i="1" a="1"/>
  <c r="BN3068" i="1" a="1"/>
  <c r="BN3339" i="1" a="1"/>
  <c r="BN2228" i="1" a="1"/>
  <c r="BN3314" i="1" a="1"/>
  <c r="BN3350" i="1" a="1"/>
  <c r="BN3666" i="1" a="1"/>
  <c r="BN3254" i="1" a="1"/>
  <c r="BN2129" i="1" a="1"/>
  <c r="BN3318" i="1" a="1"/>
  <c r="BN2743" i="1" a="1"/>
  <c r="BN2609" i="1" a="1"/>
  <c r="BN3978" i="1" a="1"/>
  <c r="BN1686" i="1" a="1"/>
  <c r="BN2929" i="1" a="1"/>
  <c r="BN2248" i="1" a="1"/>
  <c r="BN2101" i="1" a="1"/>
  <c r="BN2119" i="1" a="1"/>
  <c r="BN3678" i="1" a="1"/>
  <c r="BN2251" i="1" a="1"/>
  <c r="BN1126" i="1" a="1"/>
  <c r="BN873" i="1" a="1"/>
  <c r="BN4177" i="1" a="1"/>
  <c r="BN1701" i="1" a="1"/>
  <c r="BN2090" i="1" a="1"/>
  <c r="BN3358" i="1" a="1"/>
  <c r="BN2808" i="1" a="1"/>
  <c r="BN1172" i="1" a="1"/>
  <c r="BN3981" i="1" a="1"/>
  <c r="BN3523" i="1" a="1"/>
  <c r="BN1155" i="1" a="1"/>
  <c r="BN2392" i="1" a="1"/>
  <c r="BN4093" i="1" a="1"/>
  <c r="BN2795" i="1" a="1"/>
  <c r="BN2555" i="1" a="1"/>
  <c r="BN3615" i="1" a="1"/>
  <c r="BN2881" i="1" a="1"/>
  <c r="BN1651" i="1" a="1"/>
  <c r="BN3288" i="1" a="1"/>
  <c r="BN1302" i="1" a="1"/>
  <c r="BN961" i="1" a="1"/>
  <c r="BN2811" i="1" a="1"/>
  <c r="BN2312" i="1" a="1"/>
  <c r="BN4195" i="1" a="1"/>
  <c r="BN3938" i="1" a="1"/>
  <c r="BN1206" i="1" a="1"/>
  <c r="BN4035" i="1" a="1"/>
  <c r="BN3607" i="1" a="1"/>
  <c r="BN1609" i="1" a="1"/>
  <c r="BN3513" i="1" a="1"/>
  <c r="BN1878" i="1" a="1"/>
  <c r="BN2453" i="1" a="1"/>
  <c r="BN3796" i="1" a="1"/>
  <c r="BN933" i="1" a="1"/>
  <c r="BN4169" i="1" a="1"/>
  <c r="BN4301" i="1" a="1"/>
  <c r="BN3025" i="1" a="1"/>
  <c r="BN4025" i="1" a="1"/>
  <c r="BN2231" i="1" a="1"/>
  <c r="BN2002" i="1" a="1"/>
  <c r="BN1223" i="1" a="1"/>
  <c r="BN1516" i="1" a="1"/>
  <c r="BN1965" i="1" a="1"/>
  <c r="BN3436" i="1" a="1"/>
  <c r="BN3622" i="1" a="1"/>
  <c r="BN2033" i="1" a="1"/>
  <c r="BN3022" i="1" a="1"/>
  <c r="BN991" i="1" a="1"/>
  <c r="BN4051" i="1" a="1"/>
  <c r="BN2266" i="1" a="1"/>
  <c r="BN4085" i="1" a="1"/>
  <c r="BN3965" i="1" a="1"/>
  <c r="BN3742" i="1" a="1"/>
  <c r="BN2461" i="1" a="1"/>
  <c r="BN3081" i="1" a="1"/>
  <c r="BN1771" i="1" a="1"/>
  <c r="BN2898" i="1" a="1"/>
  <c r="BN3867" i="1" a="1"/>
  <c r="BN4213" i="1" a="1"/>
  <c r="BN3754" i="1" a="1"/>
  <c r="BN2608" i="1" a="1"/>
  <c r="BN4057" i="1" a="1"/>
  <c r="BN1317" i="1" a="1"/>
  <c r="BN2819" i="1" a="1"/>
  <c r="BN2405" i="1" a="1"/>
  <c r="BN3536" i="1" a="1"/>
  <c r="BN1728" i="1" a="1"/>
  <c r="BN2052" i="1" a="1"/>
  <c r="BN1180" i="1" a="1"/>
  <c r="BN3683" i="1" a="1"/>
  <c r="BN1431" i="1" a="1"/>
  <c r="BN1963" i="1" a="1"/>
  <c r="BN2302" i="1" a="1"/>
  <c r="BN2769" i="1" a="1"/>
  <c r="BN2103" i="1" a="1"/>
  <c r="BN1650" i="1" a="1"/>
  <c r="BN2754" i="1" a="1"/>
  <c r="BN3327" i="1" a="1"/>
  <c r="BN2127" i="1" a="1"/>
  <c r="BN1719" i="1" a="1"/>
  <c r="BN1851" i="1" a="1"/>
  <c r="BN2933" i="1" a="1"/>
  <c r="BN2262" i="1" a="1"/>
  <c r="BN1419" i="1" a="1"/>
  <c r="BN4173" i="1" a="1"/>
  <c r="BN4282" i="1" a="1"/>
  <c r="BN1648" i="1" a="1"/>
  <c r="BN2557" i="1" a="1"/>
  <c r="BN3620" i="1" a="1"/>
  <c r="BN3971" i="1" a="1"/>
  <c r="BN938" i="1" a="1"/>
  <c r="BN2659" i="1" a="1"/>
  <c r="BN3259" i="1" a="1"/>
  <c r="BN4012" i="1" a="1"/>
  <c r="BN1365" i="1" a="1"/>
  <c r="BN2126" i="1" a="1"/>
  <c r="BN2904" i="1" a="1"/>
  <c r="BN4262" i="1" a="1"/>
  <c r="BN2512" i="1" a="1"/>
  <c r="BN3278" i="1" a="1"/>
  <c r="BN1027" i="1" a="1"/>
  <c r="BN3390" i="1" a="1"/>
  <c r="BN2624" i="1" a="1"/>
  <c r="BN3175" i="1" a="1"/>
  <c r="BN3256" i="1" a="1"/>
  <c r="BN1183" i="1" a="1"/>
  <c r="BN3409" i="1" a="1"/>
  <c r="BN3822" i="1" a="1"/>
  <c r="BN2631" i="1" a="1"/>
  <c r="BN3891" i="1" a="1"/>
  <c r="BN1696" i="1" a="1"/>
  <c r="BN1294" i="1" a="1"/>
  <c r="BN3782" i="1" a="1"/>
  <c r="BN2549" i="1" a="1"/>
  <c r="BN3154" i="1" a="1"/>
  <c r="BN3531" i="1" a="1"/>
  <c r="BN1139" i="1" a="1"/>
  <c r="BN4313" i="1" a="1"/>
  <c r="BN2906" i="1" a="1"/>
  <c r="BN1364" i="1" a="1"/>
  <c r="BN969" i="1" a="1"/>
  <c r="BN995" i="1" a="1"/>
  <c r="BN2155" i="1" a="1"/>
  <c r="BN920" i="1" a="1"/>
  <c r="BN3547" i="1" a="1"/>
  <c r="BN1864" i="1" a="1"/>
  <c r="BN3363" i="1" a="1"/>
  <c r="BN1824" i="1" a="1"/>
  <c r="BN2851" i="1" a="1"/>
  <c r="BN1231" i="1" a="1"/>
  <c r="BN3493" i="1" a="1"/>
  <c r="BN1106" i="1" a="1"/>
  <c r="BN4182" i="1" a="1"/>
  <c r="BN1487" i="1" a="1"/>
  <c r="BN4038" i="1" a="1"/>
  <c r="BN3969" i="1" a="1"/>
  <c r="BN998" i="1" a="1"/>
  <c r="BN3713" i="1" a="1"/>
  <c r="BN1403" i="1" a="1"/>
  <c r="BN2812" i="1" a="1"/>
  <c r="BN4128" i="1" a="1"/>
  <c r="BN1063" i="1" a="1"/>
  <c r="BN4098" i="1" a="1"/>
  <c r="BN3783" i="1" a="1"/>
  <c r="BN1455" i="1" a="1"/>
  <c r="BN996" i="1" a="1"/>
  <c r="BN3797" i="1" a="1"/>
  <c r="BN2482" i="1" a="1"/>
  <c r="BN3985" i="1" a="1"/>
  <c r="BN1956" i="1" a="1"/>
  <c r="BN3649" i="1" a="1"/>
  <c r="BN2485" i="1" a="1"/>
  <c r="BN1234" i="1" a="1"/>
  <c r="BN1903" i="1" a="1"/>
  <c r="BN2945" i="1" a="1"/>
  <c r="BN1350" i="1" a="1"/>
  <c r="BN2593" i="1" a="1"/>
  <c r="BN2418" i="1" a="1"/>
  <c r="BN4126" i="1" a="1"/>
  <c r="BN2123" i="1" a="1"/>
  <c r="BN926" i="1" a="1"/>
  <c r="BN1935" i="1" a="1"/>
  <c r="BN3520" i="1" a="1"/>
  <c r="BN2184" i="1" a="1"/>
  <c r="BN1979" i="1" a="1"/>
  <c r="BN3761" i="1" a="1"/>
  <c r="BN2573" i="1" a="1"/>
  <c r="BN2640" i="1" a="1"/>
  <c r="BN3389" i="1" a="1"/>
  <c r="BN3659" i="1" a="1"/>
  <c r="BN2646" i="1" a="1"/>
  <c r="BN1841" i="1" a="1"/>
  <c r="BN2917" i="1" a="1"/>
  <c r="BN3198" i="1" a="1"/>
  <c r="BN3693" i="1" a="1"/>
  <c r="BN3429" i="1" a="1"/>
  <c r="BN2466" i="1" a="1"/>
  <c r="BN2980" i="1" a="1"/>
  <c r="BN3980" i="1" a="1"/>
  <c r="BN3228" i="1" a="1"/>
  <c r="BN1009" i="1" a="1"/>
  <c r="BN3060" i="1" a="1"/>
  <c r="BN4043" i="1" a="1"/>
  <c r="BN2820" i="1" a="1"/>
  <c r="BN3283" i="1" a="1"/>
  <c r="BN925" i="1" a="1"/>
  <c r="BN3639" i="1" a="1"/>
  <c r="BN2975" i="1" a="1"/>
  <c r="BN1438" i="1" a="1"/>
  <c r="BN3888" i="1" a="1"/>
  <c r="BN1542" i="1" a="1"/>
  <c r="BN4304" i="1" a="1"/>
  <c r="BN3521" i="1" a="1"/>
  <c r="BN1366" i="1" a="1"/>
  <c r="BN3690" i="1" a="1"/>
  <c r="BN3634" i="1" a="1"/>
  <c r="BN1748" i="1" a="1"/>
  <c r="BN2864" i="1" a="1"/>
  <c r="BN3911" i="1" a="1"/>
  <c r="BN1518" i="1" a="1"/>
  <c r="BN1355" i="1" a="1"/>
  <c r="BN2641" i="1" a="1"/>
  <c r="BN2290" i="1" a="1"/>
  <c r="BN2187" i="1" a="1"/>
  <c r="BN3292" i="1" a="1"/>
  <c r="BN2400" i="1" a="1"/>
  <c r="BN2785" i="1" a="1"/>
  <c r="BN2528" i="1" a="1"/>
  <c r="BN3519" i="1" a="1"/>
  <c r="BN4318" i="1" a="1"/>
  <c r="BN1801" i="1" a="1"/>
  <c r="BN4267" i="1" a="1"/>
  <c r="BN2221" i="1" a="1"/>
  <c r="BN4208" i="1" a="1"/>
  <c r="BN3890" i="1" a="1"/>
  <c r="BV3890" i="1" s="1" a="1"/>
  <c r="BS3890" i="1" s="1"/>
  <c r="BN2869" i="1" a="1"/>
  <c r="BN2698" i="1" a="1"/>
  <c r="BN3868" i="1" a="1"/>
  <c r="BN3590" i="1" a="1"/>
  <c r="BN2458" i="1" a="1"/>
  <c r="BN1922" i="1" a="1"/>
  <c r="BN3626" i="1" a="1"/>
  <c r="BN1872" i="1" a="1"/>
  <c r="BN3160" i="1" a="1"/>
  <c r="BN3258" i="1" a="1"/>
  <c r="BN4191" i="1" a="1"/>
  <c r="BN2507" i="1" a="1"/>
  <c r="BN4068" i="1" a="1"/>
  <c r="BN1945" i="1" a="1"/>
  <c r="BN1665" i="1" a="1"/>
  <c r="BN3577" i="1" a="1"/>
  <c r="BN948" i="1" a="1"/>
  <c r="BN2099" i="1" a="1"/>
  <c r="BN1115" i="1" a="1"/>
  <c r="BN3568" i="1" a="1"/>
  <c r="BN1448" i="1" a="1"/>
  <c r="BN1506" i="1" a="1"/>
  <c r="BN3212" i="1" a="1"/>
  <c r="BN1740" i="1" a="1"/>
  <c r="BN2724" i="1" a="1"/>
  <c r="BN1716" i="1" a="1"/>
  <c r="BN4084" i="1" a="1"/>
  <c r="BN1099" i="1" a="1"/>
  <c r="BN3118" i="1" a="1"/>
  <c r="BN3740" i="1" a="1"/>
  <c r="BN2477" i="1" a="1"/>
  <c r="BN1426" i="1" a="1"/>
  <c r="BN4232" i="1" a="1"/>
  <c r="BN3290" i="1" a="1"/>
  <c r="BN2502" i="1" a="1"/>
  <c r="BN2408" i="1" a="1"/>
  <c r="BN3450" i="1" a="1"/>
  <c r="BN3218" i="1" a="1"/>
  <c r="BN2431" i="1" a="1"/>
  <c r="BN2651" i="1" a="1"/>
  <c r="BN3771" i="1" a="1"/>
  <c r="BN3016" i="1" a="1"/>
  <c r="BN1985" i="1" a="1"/>
  <c r="BN3149" i="1" a="1"/>
  <c r="BN2185" i="1" a="1"/>
  <c r="BN2996" i="1" a="1"/>
  <c r="BN3566" i="1" a="1"/>
  <c r="BN1762" i="1" a="1"/>
  <c r="BN2997" i="1" a="1"/>
  <c r="BN3955" i="1" a="1"/>
  <c r="BN1446" i="1" a="1"/>
  <c r="BN2844" i="1" a="1"/>
  <c r="BN1377" i="1" a="1"/>
  <c r="BN1058" i="1" a="1"/>
  <c r="BN2886" i="1" a="1"/>
  <c r="BN1254" i="1" a="1"/>
  <c r="BN3045" i="1" a="1"/>
  <c r="BN4275" i="1" a="1"/>
  <c r="BN2645" i="1" a="1"/>
  <c r="BN2974" i="1" a="1"/>
  <c r="BN3966" i="1" a="1"/>
  <c r="BN1177" i="1" a="1"/>
  <c r="BN3087" i="1" a="1"/>
  <c r="BN2382" i="1" a="1"/>
  <c r="BN2564" i="1" a="1"/>
  <c r="BN1043" i="1" a="1"/>
  <c r="BN2439" i="1" a="1"/>
  <c r="BN4244" i="1" a="1"/>
  <c r="BN1290" i="1" a="1"/>
  <c r="BN3354" i="1" a="1"/>
  <c r="BN2524" i="1" a="1"/>
  <c r="BN4129" i="1" a="1"/>
  <c r="BN3549" i="1" a="1"/>
  <c r="BN2319" i="1" a="1"/>
  <c r="BN4297" i="1" a="1"/>
  <c r="BN2566" i="1" a="1"/>
  <c r="BN4197" i="1" a="1"/>
  <c r="BN3756" i="1" a="1"/>
  <c r="BN3080" i="1" a="1"/>
  <c r="BN4117" i="1" a="1"/>
  <c r="BN2751" i="1" a="1"/>
  <c r="BN3909" i="1" a="1"/>
  <c r="BN2489" i="1" a="1"/>
  <c r="BN3151" i="1" a="1"/>
  <c r="BN4209" i="1" a="1"/>
  <c r="BN3637" i="1" a="1"/>
  <c r="BN2729" i="1" a="1"/>
  <c r="BN3574" i="1" a="1"/>
  <c r="BN1706" i="1" a="1"/>
  <c r="BN2320" i="1" a="1"/>
  <c r="BN2286" i="1" a="1"/>
  <c r="BN3717" i="1" a="1"/>
  <c r="BN1742" i="1" a="1"/>
  <c r="BN4009" i="1" a="1"/>
  <c r="BN2744" i="1" a="1"/>
  <c r="BN1049" i="1" a="1"/>
  <c r="BN1035" i="1" a="1"/>
  <c r="BN3731" i="1" a="1"/>
  <c r="BN2406" i="1" a="1"/>
  <c r="BN1853" i="1" a="1"/>
  <c r="BN3669" i="1" a="1"/>
  <c r="BN3973" i="1" a="1"/>
  <c r="BN2063" i="1" a="1"/>
  <c r="BN1967" i="1" a="1"/>
  <c r="BN2952" i="1" a="1"/>
  <c r="BN3506" i="1" a="1"/>
  <c r="BN1492" i="1" a="1"/>
  <c r="BN3196" i="1" a="1"/>
  <c r="BN4146" i="1" a="1"/>
  <c r="BN3990" i="1" a="1"/>
  <c r="BN3178" i="1" a="1"/>
  <c r="BN1879" i="1" a="1"/>
  <c r="BN3110" i="1" a="1"/>
  <c r="BN4255" i="1" a="1"/>
  <c r="BN1441" i="1" a="1"/>
  <c r="BN2901" i="1" a="1"/>
  <c r="BN1250" i="1" a="1"/>
  <c r="BN3144" i="1" a="1"/>
  <c r="BN4159" i="1" a="1"/>
  <c r="BN3791" i="1" a="1"/>
  <c r="BN3543" i="1" a="1"/>
  <c r="BN1371" i="1" a="1"/>
  <c r="BN3241" i="1" a="1"/>
  <c r="BN2673" i="1" a="1"/>
  <c r="BN1970" i="1" a="1"/>
  <c r="BN3271" i="1" a="1"/>
  <c r="BN3476" i="1" a="1"/>
  <c r="BN3862" i="1" a="1"/>
  <c r="BN1264" i="1" a="1"/>
  <c r="BN3036" i="1" a="1"/>
  <c r="BN4281" i="1" a="1"/>
  <c r="BN1272" i="1" a="1"/>
  <c r="BN3757" i="1" a="1"/>
  <c r="BN1617" i="1" a="1"/>
  <c r="BN2409" i="1" a="1"/>
  <c r="BN906" i="1" a="1"/>
  <c r="BN2607" i="1" a="1"/>
  <c r="BN2450" i="1" a="1"/>
  <c r="BN3648" i="1" a="1"/>
  <c r="BN1156" i="1" a="1"/>
  <c r="BN3381" i="1" a="1"/>
  <c r="BN1866" i="1" a="1"/>
  <c r="BN3571" i="1" a="1"/>
  <c r="BN2229" i="1" a="1"/>
  <c r="BN3239" i="1" a="1"/>
  <c r="BN2113" i="1" a="1"/>
  <c r="BN4069" i="1" a="1"/>
  <c r="BN1860" i="1" a="1"/>
  <c r="BN3795" i="1" a="1"/>
  <c r="BN3798" i="1" a="1"/>
  <c r="BN878" i="1" a="1"/>
  <c r="BN4170" i="1" a="1"/>
  <c r="BN1079" i="1" a="1"/>
  <c r="BN3728" i="1" a="1"/>
  <c r="BN3003" i="1" a="1"/>
  <c r="BN2703" i="1" a="1"/>
  <c r="BN3050" i="1" a="1"/>
  <c r="BN2815" i="1" a="1"/>
  <c r="BN2117" i="1" a="1"/>
  <c r="BN2750" i="1" a="1"/>
  <c r="BN3709" i="1" a="1"/>
  <c r="BN3485" i="1" a="1"/>
  <c r="BN1495" i="1" a="1"/>
  <c r="BN3737" i="1" a="1"/>
  <c r="BN1337" i="1" a="1"/>
  <c r="BN1836" i="1" a="1"/>
  <c r="BN2369" i="1" a="1"/>
  <c r="BN3199" i="1" a="1"/>
  <c r="BN1413" i="1" a="1"/>
  <c r="BN1918" i="1" a="1"/>
  <c r="BN4017" i="1" a="1"/>
  <c r="BN2488" i="1" a="1"/>
  <c r="BN1709" i="1" a="1"/>
  <c r="BN3479" i="1" a="1"/>
  <c r="BN1817" i="1" a="1"/>
  <c r="BN4199" i="1" a="1"/>
  <c r="BN3984" i="1" a="1"/>
  <c r="BN1221" i="1" a="1"/>
  <c r="BN4236" i="1" a="1"/>
  <c r="BN2841" i="1" a="1"/>
  <c r="BN2186" i="1" a="1"/>
  <c r="BN1257" i="1" a="1"/>
  <c r="BN3126" i="1" a="1"/>
  <c r="BN3736" i="1" a="1"/>
  <c r="BN2741" i="1" a="1"/>
  <c r="BN2048" i="1" a="1"/>
  <c r="BN2830" i="1" a="1"/>
  <c r="BN3029" i="1" a="1"/>
  <c r="BN2742" i="1" a="1"/>
  <c r="BN2018" i="1" a="1"/>
  <c r="BN2944" i="1" a="1"/>
  <c r="BN3912" i="1" a="1"/>
  <c r="BN3747" i="1" a="1"/>
  <c r="BN2475" i="1" a="1"/>
  <c r="BN4003" i="1" a="1"/>
  <c r="BN3301" i="1" a="1"/>
  <c r="BN1621" i="1" a="1"/>
  <c r="BN3865" i="1" a="1"/>
  <c r="BN4229" i="1" a="1"/>
  <c r="BN1954" i="1" a="1"/>
  <c r="BN2947" i="1" a="1"/>
  <c r="BN2368" i="1" a="1"/>
  <c r="BN4131" i="1" a="1"/>
  <c r="BN1422" i="1" a="1"/>
  <c r="BN2791" i="1" a="1"/>
  <c r="BN3065" i="1" a="1"/>
  <c r="BN1351" i="1" a="1"/>
  <c r="BN3156" i="1" a="1"/>
  <c r="BN3823" i="1" a="1"/>
  <c r="BN1461" i="1" a="1"/>
  <c r="BN2834" i="1" a="1"/>
  <c r="BN1361" i="1" a="1"/>
  <c r="BN1858" i="1" a="1"/>
  <c r="BN2060" i="1" a="1"/>
  <c r="BN2663" i="1" a="1"/>
  <c r="BN1207" i="1" a="1"/>
  <c r="BN2575" i="1" a="1"/>
  <c r="BN3280" i="1" a="1"/>
  <c r="BN4174" i="1" a="1"/>
  <c r="BN1304" i="1" a="1"/>
  <c r="BN4307" i="1" a="1"/>
  <c r="BN1076" i="1" a="1"/>
  <c r="BN2790" i="1" a="1"/>
  <c r="BN2551" i="1" a="1"/>
  <c r="BN2968" i="1" a="1"/>
  <c r="BN2066" i="1" a="1"/>
  <c r="BN3922" i="1" a="1"/>
  <c r="BN3357" i="1" a="1"/>
  <c r="BN1607" i="1" a="1"/>
  <c r="BN3384" i="1" a="1"/>
  <c r="BN2236" i="1" a="1"/>
  <c r="BN2433" i="1" a="1"/>
  <c r="BN3138" i="1" a="1"/>
  <c r="BN884" i="1" a="1"/>
  <c r="BN1658" i="1" a="1"/>
  <c r="BN3475" i="1" a="1"/>
  <c r="BN4325" i="1" a="1"/>
  <c r="BN2345" i="1" a="1"/>
  <c r="BN2852" i="1" a="1"/>
  <c r="BN3000" i="1" a="1"/>
  <c r="BN3889" i="1" a="1"/>
  <c r="BN2430" i="1" a="1"/>
  <c r="BN2784" i="1" a="1"/>
  <c r="BN2691" i="1" a="1"/>
  <c r="BN941" i="1" a="1"/>
  <c r="BN2147" i="1" a="1"/>
  <c r="BN4251" i="1" a="1"/>
  <c r="BN1423" i="1" a="1"/>
  <c r="BN2721" i="1" a="1"/>
  <c r="BN3564" i="1" a="1"/>
  <c r="BN2493" i="1" a="1"/>
  <c r="BN2007" i="1" a="1"/>
  <c r="BN1521" i="1" a="1"/>
  <c r="BN3208" i="1" a="1"/>
  <c r="BN2059" i="1" a="1"/>
  <c r="BN2615" i="1" a="1"/>
  <c r="BN4196" i="1" a="1"/>
  <c r="BN2776" i="1" a="1"/>
  <c r="BN3383" i="1" a="1"/>
  <c r="BN3545" i="1" a="1"/>
  <c r="BN1342" i="1" a="1"/>
  <c r="BN2472" i="1" a="1"/>
  <c r="BN2827" i="1" a="1"/>
  <c r="BN3807" i="1" a="1"/>
  <c r="BN1565" i="1" a="1"/>
  <c r="BN2329" i="1" a="1"/>
  <c r="BN3958" i="1" a="1"/>
  <c r="BN3576" i="1" a="1"/>
  <c r="BN1823" i="1" a="1"/>
  <c r="BN4094" i="1" a="1"/>
  <c r="BN3550" i="1" a="1"/>
  <c r="BN1693" i="1" a="1"/>
  <c r="BN3509" i="1" a="1"/>
  <c r="BN2462" i="1" a="1"/>
  <c r="BN4041" i="1" a="1"/>
  <c r="BN3005" i="1" a="1"/>
  <c r="BN2168" i="1" a="1"/>
  <c r="BN2817" i="1" a="1"/>
  <c r="BN3076" i="1" a="1"/>
  <c r="BN1232" i="1" a="1"/>
  <c r="BN3647" i="1" a="1"/>
  <c r="BN4217" i="1" a="1"/>
  <c r="BN1318" i="1" a="1"/>
  <c r="BN3790" i="1" a="1"/>
  <c r="BN3833" i="1" a="1"/>
  <c r="BN4265" i="1" a="1"/>
  <c r="BN4031" i="1" a="1"/>
  <c r="BN4148" i="1" a="1"/>
  <c r="BN2654" i="1" a="1"/>
  <c r="BN1549" i="1" a="1"/>
  <c r="BN974" i="1" a="1"/>
  <c r="BN1514" i="1" a="1"/>
  <c r="BN3143" i="1" a="1"/>
  <c r="BN3510" i="1" a="1"/>
  <c r="BN2208" i="1" a="1"/>
  <c r="BN2935" i="1" a="1"/>
  <c r="BN1096" i="1" a="1"/>
  <c r="BN3730" i="1" a="1"/>
  <c r="BN908" i="1" a="1"/>
  <c r="BN3826" i="1" a="1"/>
  <c r="BN2360" i="1" a="1"/>
  <c r="BN3407" i="1" a="1"/>
  <c r="BN3920" i="1" a="1"/>
  <c r="BN2868" i="1" a="1"/>
  <c r="BN1622" i="1" a="1"/>
  <c r="BN1116" i="1" a="1"/>
  <c r="BN3643" i="1" a="1"/>
  <c r="BN1235" i="1" a="1"/>
  <c r="BN2530" i="1" a="1"/>
  <c r="BN3504" i="1" a="1"/>
  <c r="BN4075" i="1" a="1"/>
  <c r="BN3952" i="1" a="1"/>
  <c r="BN2801" i="1" a="1"/>
  <c r="BN1713" i="1" a="1"/>
  <c r="BN3729" i="1" a="1"/>
  <c r="BN1764" i="1" a="1"/>
  <c r="BN1826" i="1" a="1"/>
  <c r="BN1154" i="1" a="1"/>
  <c r="BN3086" i="1" a="1"/>
  <c r="BN1830" i="1" a="1"/>
  <c r="BN2315" i="1" a="1"/>
  <c r="BN1615" i="1" a="1"/>
  <c r="BN4163" i="1" a="1"/>
  <c r="BN1538" i="1" a="1"/>
  <c r="BN2429" i="1" a="1"/>
  <c r="BN1809" i="1" a="1"/>
  <c r="BN4284" i="1" a="1"/>
  <c r="BN2137" i="1" a="1"/>
  <c r="BN3931" i="1" a="1"/>
  <c r="BN3034" i="1" a="1"/>
  <c r="BN2313" i="1" a="1"/>
  <c r="BN3216" i="1" a="1"/>
  <c r="BN3117" i="1" a="1"/>
  <c r="BN1036" i="1" a="1"/>
  <c r="BN2725" i="1" a="1"/>
  <c r="BN3279" i="1" a="1"/>
  <c r="BN3321" i="1" a="1"/>
  <c r="BN2240" i="1" a="1"/>
  <c r="BN2499" i="1" a="1"/>
  <c r="BN2758" i="1" a="1"/>
  <c r="BN2870" i="1" a="1"/>
  <c r="BN1885" i="1" a="1"/>
  <c r="BN1335" i="1" a="1"/>
  <c r="BN2994" i="1" a="1"/>
  <c r="BN4116" i="1" a="1"/>
  <c r="BN2235" i="1" a="1"/>
  <c r="BN2788" i="1" a="1"/>
  <c r="BN3976" i="1" a="1"/>
  <c r="BN3578" i="1" a="1"/>
  <c r="BN4330" i="1" a="1"/>
  <c r="BN2889" i="1" a="1"/>
  <c r="BN921" i="1" a="1"/>
  <c r="BN3644" i="1" a="1"/>
  <c r="BN4187" i="1" a="1"/>
  <c r="BN957" i="1" a="1"/>
  <c r="BN3165" i="1" a="1"/>
  <c r="BN3362" i="1" a="1"/>
  <c r="BN2403" i="1" a="1"/>
  <c r="BN3123" i="1" a="1"/>
  <c r="BN3828" i="1" a="1"/>
  <c r="BN3824" i="1" a="1"/>
  <c r="BN1685" i="1" a="1"/>
  <c r="BN2196" i="1" a="1"/>
  <c r="BN2167" i="1" a="1"/>
  <c r="BN2699" i="1" a="1"/>
  <c r="BN2455" i="1" a="1"/>
  <c r="BN2386" i="1" a="1"/>
  <c r="BN909" i="1" a="1"/>
  <c r="BN1604" i="1" a="1"/>
  <c r="BN1071" i="1" a="1"/>
  <c r="BN1215" i="1" a="1"/>
  <c r="BN2529" i="1" a="1"/>
  <c r="BN3532" i="1" a="1"/>
  <c r="BN3553" i="1" a="1"/>
  <c r="BN2194" i="1" a="1"/>
  <c r="BN4234" i="1" a="1"/>
  <c r="BN1758" i="1" a="1"/>
  <c r="BN3676" i="1" a="1"/>
  <c r="BN1895" i="1" a="1"/>
  <c r="BN3959" i="1" a="1"/>
  <c r="BN4317" i="1" a="1"/>
  <c r="BN4007" i="1" a="1"/>
  <c r="BN3954" i="1" a="1"/>
  <c r="BN1092" i="1" a="1"/>
  <c r="BN3305" i="1" a="1"/>
  <c r="BN3430" i="1" a="1"/>
  <c r="BN1586" i="1" a="1"/>
  <c r="BN1882" i="1" a="1"/>
  <c r="BN3854" i="1" a="1"/>
  <c r="BN2728" i="1" a="1"/>
  <c r="BN2882" i="1" a="1"/>
  <c r="BN3914" i="1" a="1"/>
  <c r="BN1074" i="1" a="1"/>
  <c r="BN2545" i="1" a="1"/>
  <c r="BN2896" i="1" a="1"/>
  <c r="BN3524" i="1" a="1"/>
  <c r="BN2069" i="1" a="1"/>
  <c r="BN1577" i="1" a="1"/>
  <c r="BN2973" i="1" a="1"/>
  <c r="BN3533" i="1" a="1"/>
  <c r="BN2182" i="1" a="1"/>
  <c r="BN1347" i="1" a="1"/>
  <c r="BN3434" i="1" a="1"/>
  <c r="BN4192" i="1" a="1"/>
  <c r="BN2685" i="1" a="1"/>
  <c r="BN2452" i="1" a="1"/>
  <c r="BN3772" i="1" a="1"/>
  <c r="BN2903" i="1" a="1"/>
  <c r="BN4000" i="1" a="1"/>
  <c r="BN3787" i="1" a="1"/>
  <c r="BN1095" i="1" a="1"/>
  <c r="BN1185" i="1" a="1"/>
  <c r="BN4176" i="1" a="1"/>
  <c r="BN1199" i="1" a="1"/>
  <c r="BN1469" i="1" a="1"/>
  <c r="BN3391" i="1" a="1"/>
  <c r="BN2671" i="1" a="1"/>
  <c r="BN2586" i="1" a="1"/>
  <c r="BN2925" i="1" a="1"/>
  <c r="BN2234" i="1" a="1"/>
  <c r="BN3685" i="1" a="1"/>
  <c r="BN3623" i="1" a="1"/>
  <c r="BN4074" i="1" a="1"/>
  <c r="BN4279" i="1" a="1"/>
  <c r="BN896" i="1" a="1"/>
  <c r="BN2779" i="1" a="1"/>
  <c r="BN964" i="1" a="1"/>
  <c r="BN3681" i="1" a="1"/>
  <c r="BN3869" i="1" a="1"/>
  <c r="BN3416" i="1" a="1"/>
  <c r="BN1202" i="1" a="1"/>
  <c r="BN2849" i="1" a="1"/>
  <c r="BN3877" i="1" a="1"/>
  <c r="BN1802" i="1" a="1"/>
  <c r="BN3986" i="1" a="1"/>
  <c r="BN1939" i="1" a="1"/>
  <c r="BN1218" i="1" a="1"/>
  <c r="BN4039" i="1" a="1"/>
  <c r="BN1929" i="1" a="1"/>
  <c r="BN1902" i="1" a="1"/>
  <c r="BN980" i="1" a="1"/>
  <c r="BN952" i="1" a="1"/>
  <c r="BN1711" i="1" a="1"/>
  <c r="BN1560" i="1" a="1"/>
  <c r="BN2622" i="1" a="1"/>
  <c r="BN2193" i="1" a="1"/>
  <c r="BN2526" i="1" a="1"/>
  <c r="BN3609" i="1" a="1"/>
  <c r="BN1087" i="1" a="1"/>
  <c r="BN2810" i="1" a="1"/>
  <c r="BN1689" i="1" a="1"/>
  <c r="BN3133" i="1" a="1"/>
  <c r="BN3046" i="1" a="1"/>
  <c r="BN1962" i="1" a="1"/>
  <c r="BN3734" i="1" a="1"/>
  <c r="BN1082" i="1" a="1"/>
  <c r="BN3364" i="1" a="1"/>
  <c r="BN1338" i="1" a="1"/>
  <c r="BN1311" i="1" a="1"/>
  <c r="BN1468" i="1" a="1"/>
  <c r="BN1697" i="1" a="1"/>
  <c r="BN1839" i="1" a="1"/>
  <c r="BN2576" i="1" a="1"/>
  <c r="BN2106" i="1" a="1"/>
  <c r="BN2380" i="1" a="1"/>
  <c r="BN1041" i="1" a="1"/>
  <c r="BN4237" i="1" a="1"/>
  <c r="BN1220" i="1" a="1"/>
  <c r="BN3193" i="1" a="1"/>
  <c r="BN2243" i="1" a="1"/>
  <c r="BN4081" i="1" a="1"/>
  <c r="BN2818" i="1" a="1"/>
  <c r="BN3376" i="1" a="1"/>
  <c r="BN2899" i="1" a="1"/>
  <c r="BN1157" i="1" a="1"/>
  <c r="BN1846" i="1" a="1"/>
  <c r="BN3262" i="1" a="1"/>
  <c r="BN4040" i="1" a="1"/>
  <c r="BN2109" i="1" a="1"/>
  <c r="BN1301" i="1" a="1"/>
  <c r="BN1988" i="1" a="1"/>
  <c r="BN2013" i="1" a="1"/>
  <c r="BN1050" i="1" a="1"/>
  <c r="BN2179" i="1" a="1"/>
  <c r="BN2686" i="1" a="1"/>
  <c r="BN1832" i="1" a="1"/>
  <c r="BN2424" i="1" a="1"/>
  <c r="BN2191" i="1" a="1"/>
  <c r="BN1265" i="1" a="1"/>
  <c r="BN2523" i="1" a="1"/>
  <c r="BN2022" i="1" a="1"/>
  <c r="BN1297" i="1" a="1"/>
  <c r="BN4002" i="1" a="1"/>
  <c r="BN1083" i="1" a="1"/>
  <c r="BN2207" i="1" a="1"/>
  <c r="BN3667" i="1" a="1"/>
  <c r="BN3875" i="1" a="1"/>
  <c r="BN2242" i="1" a="1"/>
  <c r="BN1774" i="1" a="1"/>
  <c r="BN1593" i="1" a="1"/>
  <c r="BN2525" i="1" a="1"/>
  <c r="BN2385" i="1" a="1"/>
  <c r="BN2111" i="1" a="1"/>
  <c r="BN2372" i="1" a="1"/>
  <c r="BN1636" i="1" a="1"/>
  <c r="BN2308" i="1" a="1"/>
  <c r="BN1169" i="1" a="1"/>
  <c r="BN984" i="1" a="1"/>
  <c r="BN2432" i="1" a="1"/>
  <c r="BN1682" i="1" a="1"/>
  <c r="BN1973" i="1" a="1"/>
  <c r="BN1705" i="1" a="1"/>
  <c r="BN2046" i="1" a="1"/>
  <c r="BN2000" i="1" a="1"/>
  <c r="BN2962" i="1" a="1"/>
  <c r="BN949" i="1" a="1"/>
  <c r="BN4327" i="1" a="1"/>
  <c r="BN1983" i="1" a="1"/>
  <c r="BN3486" i="1" a="1"/>
  <c r="BN3677" i="1" a="1"/>
  <c r="BN2339" i="1" a="1"/>
  <c r="BN4062" i="1" a="1"/>
  <c r="BN1530" i="1" a="1"/>
  <c r="BN2037" i="1" a="1"/>
  <c r="BN905" i="1" a="1"/>
  <c r="BN1298" i="1" a="1"/>
  <c r="BN1578" i="1" a="1"/>
  <c r="BN1450" i="1" a="1"/>
  <c r="BN1594" i="1" a="1"/>
  <c r="BN2241" i="1" a="1"/>
  <c r="BN940" i="1" a="1"/>
  <c r="BN3526" i="1" a="1"/>
  <c r="BN1410" i="1" a="1"/>
  <c r="BN4278" i="1" a="1"/>
  <c r="BN1777" i="1" a="1"/>
  <c r="BN1004" i="1" a="1"/>
  <c r="BN2796" i="1" a="1"/>
  <c r="BN2828" i="1" a="1"/>
  <c r="BN1146" i="1" a="1"/>
  <c r="BN2848" i="1" a="1"/>
  <c r="BN3176" i="1" a="1"/>
  <c r="BN1634" i="1" a="1"/>
  <c r="BN2746" i="1" a="1"/>
  <c r="BN4132" i="1" a="1"/>
  <c r="BN4224" i="1" a="1"/>
  <c r="BN2636" i="1" a="1"/>
  <c r="BN1780" i="1" a="1"/>
  <c r="BN1859" i="1" a="1"/>
  <c r="BN2583" i="1" a="1"/>
  <c r="BN2348" i="1" a="1"/>
  <c r="BN2246" i="1" a="1"/>
  <c r="BN1114" i="1" a="1"/>
  <c r="BN1580" i="1" a="1"/>
  <c r="BN899" i="1" a="1"/>
  <c r="BN1382" i="1" a="1"/>
  <c r="BN1855" i="1" a="1"/>
  <c r="BN1002" i="1" a="1"/>
  <c r="BN1400" i="1" a="1"/>
  <c r="BN2344" i="1" a="1"/>
  <c r="BV2344" i="1" s="1" a="1"/>
  <c r="BS2344" i="1" s="1"/>
  <c r="BN2437" i="1" a="1"/>
  <c r="BN2254" i="1" a="1"/>
  <c r="BN2707" i="1" a="1"/>
  <c r="BN1127" i="1" a="1"/>
  <c r="BN2133" i="1" a="1"/>
  <c r="BN1757" i="1" a="1"/>
  <c r="BN1890" i="1" a="1"/>
  <c r="BN4141" i="1" a="1"/>
  <c r="BN1315" i="1" a="1"/>
  <c r="BN1211" i="1" a="1"/>
  <c r="BN2510" i="1" a="1"/>
  <c r="BN1767" i="1" a="1"/>
  <c r="BN1367" i="1" a="1"/>
  <c r="BN1236" i="1" a="1"/>
  <c r="BN2709" i="1" a="1"/>
  <c r="BN2293" i="1" a="1"/>
  <c r="BN2924" i="1" a="1"/>
  <c r="BN3369" i="1" a="1"/>
  <c r="BN3668" i="1" a="1"/>
  <c r="BN4276" i="1" a="1"/>
  <c r="BN4299" i="1" a="1"/>
  <c r="BN2689" i="1" a="1"/>
  <c r="BN2045" i="1" a="1"/>
  <c r="BN2934" i="1" a="1"/>
  <c r="BN2327" i="1" a="1"/>
  <c r="BN1443" i="1" a="1"/>
  <c r="BN1699" i="1" a="1"/>
  <c r="BN1763" i="1" a="1"/>
  <c r="BN2479" i="1" a="1"/>
  <c r="BN2733" i="1" a="1"/>
  <c r="BN1437" i="1" a="1"/>
  <c r="BN1943" i="1" a="1"/>
  <c r="BN1165" i="1" a="1"/>
  <c r="BN1393" i="1" a="1"/>
  <c r="BN3448" i="1" a="1"/>
  <c r="BN1306" i="1" a="1"/>
  <c r="BN3242" i="1" a="1"/>
  <c r="BN1362" i="1" a="1"/>
  <c r="BN2535" i="1" a="1"/>
  <c r="BN4321" i="1" a="1"/>
  <c r="BN3555" i="1" a="1"/>
  <c r="BN4049" i="1" a="1"/>
  <c r="BN2855" i="1" a="1"/>
  <c r="BN2346" i="1" a="1"/>
  <c r="BN3860" i="1" a="1"/>
  <c r="BN4065" i="1" a="1"/>
  <c r="BN1473" i="1" a="1"/>
  <c r="BN1113" i="1" a="1"/>
  <c r="BN1110" i="1" a="1"/>
  <c r="BN955" i="1" a="1"/>
  <c r="BN1390" i="1" a="1"/>
  <c r="BN2625" i="1" a="1"/>
  <c r="BN1868" i="1" a="1"/>
  <c r="BN2115" i="1" a="1"/>
  <c r="BN1940" i="1" a="1"/>
  <c r="BN1246" i="1" a="1"/>
  <c r="BN2006" i="1" a="1"/>
  <c r="BN1067" i="1" a="1"/>
  <c r="BN1053" i="1" a="1"/>
  <c r="BN2572" i="1" a="1"/>
  <c r="BN1100" i="1" a="1"/>
  <c r="BN2024" i="1" a="1"/>
  <c r="BN2347" i="1" a="1"/>
  <c r="BN1656" i="1" a="1"/>
  <c r="BN2189" i="1" a="1"/>
  <c r="BN1949" i="1" a="1"/>
  <c r="BN3786" i="1" a="1"/>
  <c r="BN1800" i="1" a="1"/>
  <c r="BN997" i="1" a="1"/>
  <c r="BN1160" i="1" a="1"/>
  <c r="BN3463" i="1" a="1"/>
  <c r="BN1946" i="1" a="1"/>
  <c r="BN2457" i="1" a="1"/>
  <c r="BN1537" i="1" a="1"/>
  <c r="BN2343" i="1" a="1"/>
  <c r="BN2239" i="1" a="1"/>
  <c r="BN2633" i="1" a="1"/>
  <c r="BN2693" i="1" a="1"/>
  <c r="BN2009" i="1" a="1"/>
  <c r="BN1178" i="1" a="1"/>
  <c r="BN1904" i="1" a="1"/>
  <c r="BN1269" i="1" a="1"/>
  <c r="BN894" i="1" a="1"/>
  <c r="BN2705" i="1" a="1"/>
  <c r="BN2025" i="1" a="1"/>
  <c r="BN1937" i="1" a="1"/>
  <c r="BN4133" i="1" a="1"/>
  <c r="BN3437" i="1" a="1"/>
  <c r="BN3727" i="1" a="1"/>
  <c r="BN1181" i="1" a="1"/>
  <c r="BN3992" i="1" a="1"/>
  <c r="BN2858" i="1" a="1"/>
  <c r="BN1924" i="1" a="1"/>
  <c r="BN876" i="1" a="1"/>
  <c r="BN2660" i="1" a="1"/>
  <c r="BN1523" i="1" a="1"/>
  <c r="BN1659" i="1" a="1"/>
  <c r="BN1531" i="1" a="1"/>
  <c r="BN2289" i="1" a="1"/>
  <c r="BN1996" i="1" a="1"/>
  <c r="BN1279" i="1" a="1"/>
  <c r="BN1921" i="1" a="1"/>
  <c r="BN2412" i="1" a="1"/>
  <c r="BN1291" i="1" a="1"/>
  <c r="BN3921" i="1" a="1"/>
  <c r="BN2538" i="1" a="1"/>
  <c r="BN2792" i="1" a="1"/>
  <c r="BN3762" i="1" a="1"/>
  <c r="BN2399" i="1" a="1"/>
  <c r="BN3112" i="1" a="1"/>
  <c r="BN3831" i="1" a="1"/>
  <c r="BN3445" i="1" a="1"/>
  <c r="BN3810" i="1" a="1"/>
  <c r="BN1916" i="1" a="1"/>
  <c r="BN3987" i="1" a="1"/>
  <c r="BN3490" i="1" a="1"/>
  <c r="BN1162" i="1" a="1"/>
  <c r="BN2206" i="1" a="1"/>
  <c r="BN2483" i="1" a="1"/>
  <c r="BN1251" i="1" a="1"/>
  <c r="BN2419" i="1" a="1"/>
  <c r="BN1451" i="1" a="1"/>
  <c r="BN1104" i="1" a="1"/>
  <c r="BN1873" i="1" a="1"/>
  <c r="BN2054" i="1" a="1"/>
  <c r="BN2056" i="1" a="1"/>
  <c r="BN1070" i="1" a="1"/>
  <c r="BN2192" i="1" a="1"/>
  <c r="BN1407" i="1" a="1"/>
  <c r="BN2603" i="1" a="1"/>
  <c r="BN2720" i="1" a="1"/>
  <c r="BN1260" i="1" a="1"/>
  <c r="BN3172" i="1" a="1"/>
  <c r="BN1722" i="1" a="1"/>
  <c r="BN3458" i="1" a="1"/>
  <c r="BN2334" i="1" a="1"/>
  <c r="BN1055" i="1" a="1"/>
  <c r="BN2953" i="1" a="1"/>
  <c r="BN3229" i="1" a="1"/>
  <c r="BN1876" i="1" a="1"/>
  <c r="BN1683" i="1" a="1"/>
  <c r="BN3214" i="1" a="1"/>
  <c r="BN1750" i="1" a="1"/>
  <c r="BN1066" i="1" a="1"/>
  <c r="BN1006" i="1" a="1"/>
  <c r="BN1971" i="1" a="1"/>
  <c r="BN1091" i="1" a="1"/>
  <c r="BN1606" i="1" a="1"/>
  <c r="BN1743" i="1" a="1"/>
  <c r="BN1090" i="1" a="1"/>
  <c r="BN1547" i="1" a="1"/>
  <c r="BN1804" i="1" a="1"/>
  <c r="BN982" i="1" a="1"/>
  <c r="BN2393" i="1" a="1"/>
  <c r="BN3006" i="1" a="1"/>
  <c r="BN4010" i="1" a="1"/>
  <c r="BN1344" i="1" a="1"/>
  <c r="BN4212" i="1" a="1"/>
  <c r="BN3462" i="1" a="1"/>
  <c r="BN947" i="1" a="1"/>
  <c r="BN3028" i="1" a="1"/>
  <c r="BN1707" i="1" a="1"/>
  <c r="BN1010" i="1" a="1"/>
  <c r="BN1286" i="1" a="1"/>
  <c r="BN2679" i="1" a="1"/>
  <c r="BN1668" i="1" a="1"/>
  <c r="BN2120" i="1" a="1"/>
  <c r="BN3552" i="1" a="1"/>
  <c r="BN2600" i="1" a="1"/>
  <c r="BN3269" i="1" a="1"/>
  <c r="BN1404" i="1" a="1"/>
  <c r="BN3075" i="1" a="1"/>
  <c r="BN1738" i="1" a="1"/>
  <c r="BN3164" i="1" a="1"/>
  <c r="BN2102" i="1" a="1"/>
  <c r="BN3352" i="1" a="1"/>
  <c r="BN1281" i="1" a="1"/>
  <c r="BN3749" i="1" a="1"/>
  <c r="BN2282" i="1" a="1"/>
  <c r="BN3220" i="1" a="1"/>
  <c r="BN4171" i="1" a="1"/>
  <c r="BN3991" i="1" a="1"/>
  <c r="BN3645" i="1" a="1"/>
  <c r="BN2340" i="1" a="1"/>
  <c r="BN2850" i="1" a="1"/>
  <c r="BN4263" i="1" a="1"/>
  <c r="BN1022" i="1" a="1"/>
  <c r="BN1060" i="1" a="1"/>
  <c r="BN1129" i="1" a="1"/>
  <c r="BN1669" i="1" a="1"/>
  <c r="BN2656" i="1" a="1"/>
  <c r="BN2500" i="1" a="1"/>
  <c r="BN1695" i="1" a="1"/>
  <c r="BN2539" i="1" a="1"/>
  <c r="BN2130" i="1" a="1"/>
  <c r="BN1375" i="1" a="1"/>
  <c r="BN1348" i="1" a="1"/>
  <c r="BN2278" i="1" a="1"/>
  <c r="BN3836" i="1" a="1"/>
  <c r="BN4076" i="1" a="1"/>
  <c r="BN2496" i="1" a="1"/>
  <c r="BN2587" i="1" a="1"/>
  <c r="BN1421" i="1" a="1"/>
  <c r="BN1645" i="1" a="1"/>
  <c r="BN2253" i="1" a="1"/>
  <c r="BN1102" i="1" a="1"/>
  <c r="BN1677" i="1" a="1"/>
  <c r="BN1249" i="1" a="1"/>
  <c r="BN1908" i="1" a="1"/>
  <c r="BN2531" i="1" a="1"/>
  <c r="BN3516" i="1" a="1"/>
  <c r="BN2032" i="1" a="1"/>
  <c r="BN2010" i="1" a="1"/>
  <c r="BN2294" i="1" a="1"/>
  <c r="BN1597" i="1" a="1"/>
  <c r="BN2473" i="1" a="1"/>
  <c r="BN2606" i="1" a="1"/>
  <c r="BN2247" i="1" a="1"/>
  <c r="BN2300" i="1" a="1"/>
  <c r="BN1247" i="1" a="1"/>
  <c r="BN1387" i="1" a="1"/>
  <c r="BN2128" i="1" a="1"/>
  <c r="BN2250" i="1" a="1"/>
  <c r="BN2011" i="1" a="1"/>
  <c r="BN4138" i="1" a="1"/>
  <c r="BN2916" i="1" a="1"/>
  <c r="BN2632" i="1" a="1"/>
  <c r="BN3624" i="1" a="1"/>
  <c r="BN3499" i="1" a="1"/>
  <c r="BN1033" i="1" a="1"/>
  <c r="BN4271" i="1" a="1"/>
  <c r="BN1525" i="1" a="1"/>
  <c r="BN1182" i="1" a="1"/>
  <c r="BN2333" i="1" a="1"/>
  <c r="BN2537" i="1" a="1"/>
  <c r="BN2718" i="1" a="1"/>
  <c r="BN1402" i="1" a="1"/>
  <c r="BN4242" i="1" a="1"/>
  <c r="BN1629" i="1" a="1"/>
  <c r="BN3534" i="1" a="1"/>
  <c r="BN4139" i="1" a="1"/>
  <c r="BN1515" i="1" a="1"/>
  <c r="BN4153" i="1" a="1"/>
  <c r="BN990" i="1" a="1"/>
  <c r="BN3701" i="1" a="1"/>
  <c r="BN3556" i="1" a="1"/>
  <c r="BN891" i="1" a="1"/>
  <c r="BN1948" i="1" a="1"/>
  <c r="BN3830" i="1" a="1"/>
  <c r="BN3654" i="1" a="1"/>
  <c r="BN2036" i="1" a="1"/>
  <c r="BN2517" i="1" a="1"/>
  <c r="BN2966" i="1" a="1"/>
  <c r="BN3641" i="1" a="1"/>
  <c r="BN3474" i="1" a="1"/>
  <c r="BN2845" i="1" a="1"/>
  <c r="BN2661" i="1" a="1"/>
  <c r="BN1598" i="1" a="1"/>
  <c r="BN1628" i="1" a="1"/>
  <c r="BN1749" i="1" a="1"/>
  <c r="BN2201" i="1" a="1"/>
  <c r="BN1133" i="1" a="1"/>
  <c r="BN2677" i="1" a="1"/>
  <c r="BN2486" i="1" a="1"/>
  <c r="BN1439" i="1" a="1"/>
  <c r="BN2075" i="1" a="1"/>
  <c r="BN1779" i="1" a="1"/>
  <c r="BN1627" i="1" a="1"/>
  <c r="BN2277" i="1" a="1"/>
  <c r="BN1690" i="1" a="1"/>
  <c r="BN3295" i="1" a="1"/>
  <c r="BN4119" i="1" a="1"/>
  <c r="BN4331" i="1" a="1"/>
  <c r="BN3396" i="1" a="1"/>
  <c r="BN3417" i="1" a="1"/>
  <c r="BN1453" i="1" a="1"/>
  <c r="BN2257" i="1" a="1"/>
  <c r="BN3024" i="1" a="1"/>
  <c r="BN4105" i="1" a="1"/>
  <c r="BN1880" i="1" a="1"/>
  <c r="BN1540" i="1" a="1"/>
  <c r="BN2181" i="1" a="1"/>
  <c r="BN3304" i="1" a="1"/>
  <c r="BN1982" i="1" a="1"/>
  <c r="BN2104" i="1" a="1"/>
  <c r="BN2151" i="1" a="1"/>
  <c r="BN1303" i="1" a="1"/>
  <c r="BN2020" i="1" a="1"/>
  <c r="BN2704" i="1" a="1"/>
  <c r="BN2064" i="1" a="1"/>
  <c r="BN2442" i="1" a="1"/>
  <c r="BN1932" i="1" a="1"/>
  <c r="BN1378" i="1" a="1"/>
  <c r="BN2269" i="1" a="1"/>
  <c r="BN1700" i="1" a="1"/>
  <c r="BN1222" i="1" a="1"/>
  <c r="BN1394" i="1" a="1"/>
  <c r="BN1599" i="1" a="1"/>
  <c r="BN1572" i="1" a="1"/>
  <c r="BN3501" i="1" a="1"/>
  <c r="BN4200" i="1" a="1"/>
  <c r="BN1845" i="1" a="1"/>
  <c r="BN3001" i="1" a="1"/>
  <c r="BN3855" i="1" a="1"/>
  <c r="BN2260" i="1" a="1"/>
  <c r="BN4059" i="1" a="1"/>
  <c r="BN1164" i="1" a="1"/>
  <c r="BN1680" i="1" a="1"/>
  <c r="BN2088" i="1" a="1"/>
  <c r="BN2051" i="1" a="1"/>
  <c r="BN2441" i="1" a="1"/>
  <c r="BN2856" i="1" a="1"/>
  <c r="BN3066" i="1" a="1"/>
  <c r="BN2042" i="1" a="1"/>
  <c r="BN3793" i="1" a="1"/>
  <c r="BN951" i="1" a="1"/>
  <c r="BN2805" i="1" a="1"/>
  <c r="BN1038" i="1" a="1"/>
  <c r="BN3482" i="1" a="1"/>
  <c r="BN3691" i="1" a="1"/>
  <c r="BN4095" i="1" a="1"/>
  <c r="BN1888" i="1" a="1"/>
  <c r="BN2816" i="1" a="1"/>
  <c r="BN3268" i="1" a="1"/>
  <c r="BN1472" i="1" a="1"/>
  <c r="BN3311" i="1" a="1"/>
  <c r="BN3872" i="1" a="1"/>
  <c r="BN4180" i="1" a="1"/>
  <c r="BN3230" i="1" a="1"/>
  <c r="BN1163" i="1" a="1"/>
  <c r="BN1692" i="1" a="1"/>
  <c r="BN2383" i="1" a="1"/>
  <c r="BN2131" i="1" a="1"/>
  <c r="BN1187" i="1" a="1"/>
  <c r="BN1986" i="1" a="1"/>
  <c r="BN2628" i="1" a="1"/>
  <c r="BN1192" i="1" a="1"/>
  <c r="BN1415" i="1" a="1"/>
  <c r="BN1414" i="1" a="1"/>
  <c r="BN1384" i="1" a="1"/>
  <c r="BN1293" i="1" a="1"/>
  <c r="BN1968" i="1" a="1"/>
  <c r="BN4312" i="1" a="1"/>
  <c r="BN2682" i="1" a="1"/>
  <c r="BN2506" i="1" a="1"/>
  <c r="BN1987" i="1" a="1"/>
  <c r="BN2336" i="1" a="1"/>
  <c r="BN1765" i="1" a="1"/>
  <c r="BN3161" i="1" a="1"/>
  <c r="BN2783" i="1" a="1"/>
  <c r="BN1544" i="1" a="1"/>
  <c r="BN2328" i="1" a="1"/>
  <c r="BN3916" i="1" a="1"/>
  <c r="BN2156" i="1" a="1"/>
  <c r="BN929" i="1" a="1"/>
  <c r="BN1024" i="1" a="1"/>
  <c r="BN1386" i="1" a="1"/>
  <c r="BN1989" i="1" a="1"/>
  <c r="BN2098" i="1" a="1"/>
  <c r="BN1980" i="1" a="1"/>
  <c r="BN872" i="1" a="1"/>
  <c r="BN1214" i="1" a="1"/>
  <c r="BN2713" i="1" a="1"/>
  <c r="BN934" i="1" a="1"/>
  <c r="BN1352" i="1" a="1"/>
  <c r="BN3405" i="1" a="1"/>
  <c r="BN3943" i="1" a="1"/>
  <c r="BN3925" i="1" a="1"/>
  <c r="BN3215" i="1" a="1"/>
  <c r="BN1812" i="1" a="1"/>
  <c r="BN4175" i="1" a="1"/>
  <c r="BN1476" i="1" a="1"/>
  <c r="BN1633" i="1" a="1"/>
  <c r="BN3544" i="1" a="1"/>
  <c r="BN1553" i="1" a="1"/>
  <c r="BN3806" i="1" a="1"/>
  <c r="BN3070" i="1" a="1"/>
  <c r="BN2337" i="1" a="1"/>
  <c r="BN1031" i="1" a="1"/>
  <c r="BN1449" i="1" a="1"/>
  <c r="BN1485" i="1" a="1"/>
  <c r="BN2768" i="1" a="1"/>
  <c r="BN3887" i="1" a="1"/>
  <c r="BN1358" i="1" a="1"/>
  <c r="BN3032" i="1" a="1"/>
  <c r="BN4309" i="1" a="1"/>
  <c r="BN2335" i="1" a="1"/>
  <c r="BN3923" i="1" a="1"/>
  <c r="BN1551" i="1" a="1"/>
  <c r="BN2041" i="1" a="1"/>
  <c r="BN3849" i="1" a="1"/>
  <c r="BN3481" i="1" a="1"/>
  <c r="BN4266" i="1" a="1"/>
  <c r="BN2318" i="1" a="1"/>
  <c r="BN3845" i="1" a="1"/>
  <c r="BN3572" i="1" a="1"/>
  <c r="BN2218" i="1" a="1"/>
  <c r="BN3091" i="1" a="1"/>
  <c r="BN1444" i="1" a="1"/>
  <c r="BN3240" i="1" a="1"/>
  <c r="BN2623" i="1" a="1"/>
  <c r="BN1292" i="1" a="1"/>
  <c r="BN2252" i="1" a="1"/>
  <c r="BN1726" i="1" a="1"/>
  <c r="BN4135" i="1" a="1"/>
  <c r="BN4332" i="1" a="1"/>
  <c r="BN1131" i="1" a="1"/>
  <c r="BN4143" i="1" a="1"/>
  <c r="BN3780" i="1" a="1"/>
  <c r="BN935" i="1" a="1"/>
  <c r="BN3759" i="1" a="1"/>
  <c r="BN2696" i="1" a="1"/>
  <c r="BN1015" i="1" a="1"/>
  <c r="BN3733" i="1" a="1"/>
  <c r="BN2465" i="1" a="1"/>
  <c r="BN3627" i="1" a="1"/>
  <c r="BN1201" i="1" a="1"/>
  <c r="BN3310" i="1" a="1"/>
  <c r="BN1911" i="1" a="1"/>
  <c r="BN4020" i="1" a="1"/>
  <c r="BN1805" i="1" a="1"/>
  <c r="BN3603" i="1" a="1"/>
  <c r="BN1844" i="1" a="1"/>
  <c r="BN3652" i="1" a="1"/>
  <c r="BN3108" i="1" a="1"/>
  <c r="BN1893" i="1" a="1"/>
  <c r="BN3041" i="1" a="1"/>
  <c r="BN4058" i="1" a="1"/>
  <c r="BN1258" i="1" a="1"/>
  <c r="BN1875" i="1" a="1"/>
  <c r="BN1733" i="1" a="1"/>
  <c r="BN1573" i="1" a="1"/>
  <c r="BN2730" i="1" a="1"/>
  <c r="BN1086" i="1" a="1"/>
  <c r="BN3894" i="1" a="1"/>
  <c r="BN3792" i="1" a="1"/>
  <c r="BN1261" i="1" a="1"/>
  <c r="BN3232" i="1" a="1"/>
  <c r="BN4027" i="1" a="1"/>
  <c r="BN4207" i="1" a="1"/>
  <c r="BN3680" i="1" a="1"/>
  <c r="BN2428" i="1" a="1"/>
  <c r="BN3056" i="1" a="1"/>
  <c r="BN2601" i="1" a="1"/>
  <c r="BN4238" i="1" a="1"/>
  <c r="BN1458" i="1" a="1"/>
  <c r="BN3100" i="1" a="1"/>
  <c r="BN3850" i="1" a="1"/>
  <c r="BN3899" i="1" a="1"/>
  <c r="BN1894" i="1" a="1"/>
  <c r="BN3266" i="1" a="1"/>
  <c r="BN928" i="1" a="1"/>
  <c r="BN4149" i="1" a="1"/>
  <c r="BN1561" i="1" a="1"/>
  <c r="BN2948" i="1" a="1"/>
  <c r="BN3328" i="1" a="1"/>
  <c r="BN2028" i="1" a="1"/>
  <c r="BN4030" i="1" a="1"/>
  <c r="BN3297" i="1" a="1"/>
  <c r="BN2476" i="1" a="1"/>
  <c r="BN987" i="1" a="1"/>
  <c r="BN1381" i="1" a="1"/>
  <c r="BN1820" i="1" a="1"/>
  <c r="BN2681" i="1" a="1"/>
  <c r="BN2394" i="1" a="1"/>
  <c r="BN1289" i="1" a="1"/>
  <c r="BN3401" i="1" a="1"/>
  <c r="BN2878" i="1" a="1"/>
  <c r="BN2279" i="1" a="1"/>
  <c r="BN3664" i="1" a="1"/>
  <c r="BN3896" i="1" a="1"/>
  <c r="BN3696" i="1" a="1"/>
  <c r="BN4044" i="1" a="1"/>
  <c r="BN2072" i="1" a="1"/>
  <c r="BN2835" i="1" a="1"/>
  <c r="BN1761" i="1" a="1"/>
  <c r="BN3548" i="1" a="1"/>
  <c r="BN1925" i="1" a="1"/>
  <c r="BN3457" i="1" a="1"/>
  <c r="BN2049" i="1" a="1"/>
  <c r="BN3927" i="1" a="1"/>
  <c r="BN2350" i="1" a="1"/>
  <c r="BN3097" i="1" a="1"/>
  <c r="BN3400" i="1" a="1"/>
  <c r="BN1159" i="1" a="1"/>
  <c r="BN3625" i="1" a="1"/>
  <c r="BN1898" i="1" a="1"/>
  <c r="BN3465" i="1" a="1"/>
  <c r="BN3255" i="1" a="1"/>
  <c r="BN3804" i="1" a="1"/>
  <c r="BN3461" i="1" a="1"/>
  <c r="BN1803" i="1" a="1"/>
  <c r="BN1502" i="1" a="1"/>
  <c r="BN3741" i="1" a="1"/>
  <c r="BN2814" i="1" a="1"/>
  <c r="BN2447" i="1" a="1"/>
  <c r="BN3707" i="1" a="1"/>
  <c r="BN3600" i="1" a="1"/>
  <c r="BN3706" i="1" a="1"/>
  <c r="BN3655" i="1" a="1"/>
  <c r="BN3180" i="1" a="1"/>
  <c r="BN2956" i="1" a="1"/>
  <c r="BN1497" i="1" a="1"/>
  <c r="BN2362" i="1" a="1"/>
  <c r="BN1479" i="1" a="1"/>
  <c r="BN4258" i="1" a="1"/>
  <c r="BN3995" i="1" a="1"/>
  <c r="BN3947" i="1" a="1"/>
  <c r="BN3856" i="1" a="1"/>
  <c r="BN3127" i="1" a="1"/>
  <c r="BN2388" i="1" a="1"/>
  <c r="BN4256" i="1" a="1"/>
  <c r="BN2307" i="1" a="1"/>
  <c r="BN4109" i="1" a="1"/>
  <c r="BN1831" i="1" a="1"/>
  <c r="BN2857" i="1" a="1"/>
  <c r="BN2019" i="1" a="1"/>
  <c r="BN4122" i="1" a="1"/>
  <c r="BN1510" i="1" a="1"/>
  <c r="BN3919" i="1" a="1"/>
  <c r="BN1488" i="1" a="1"/>
  <c r="BN4303" i="1" a="1"/>
  <c r="BN1333" i="1" a="1"/>
  <c r="BN3507" i="1" a="1"/>
  <c r="BN3866" i="1" a="1"/>
  <c r="BN2702" i="1" a="1"/>
  <c r="BN2579" i="1" a="1"/>
  <c r="BN3495" i="1" a="1"/>
  <c r="BN4127" i="1" a="1"/>
  <c r="BN3926" i="1" a="1"/>
  <c r="BN3315" i="1" a="1"/>
  <c r="BN1331" i="1" a="1"/>
  <c r="BN3095" i="1" a="1"/>
  <c r="BN3155" i="1" a="1"/>
  <c r="BN3812" i="1" a="1"/>
  <c r="BN4140" i="1" a="1"/>
  <c r="BN3748" i="1" a="1"/>
  <c r="BN3420" i="1" a="1"/>
  <c r="BN3326" i="1" a="1"/>
  <c r="BN2230" i="1" a="1"/>
  <c r="BN2723" i="1" a="1"/>
  <c r="BN3251" i="1" a="1"/>
  <c r="BN1262" i="1" a="1"/>
  <c r="BN3567" i="1" a="1"/>
  <c r="BN2837" i="1" a="1"/>
  <c r="BN3723" i="1" a="1"/>
  <c r="BN2047" i="1" a="1"/>
  <c r="BN3054" i="1" a="1"/>
  <c r="BN2215" i="1" a="1"/>
  <c r="BN4112" i="1" a="1"/>
  <c r="BN4114" i="1" a="1"/>
  <c r="BN1508" i="1" a="1"/>
  <c r="BN2862" i="1" a="1"/>
  <c r="BN1026" i="1" a="1"/>
  <c r="BN3500" i="1" a="1"/>
  <c r="BN1278" i="1" a="1"/>
  <c r="BN2963" i="1" a="1"/>
  <c r="BN1741" i="1" a="1"/>
  <c r="BN3539" i="1" a="1"/>
  <c r="BN2923" i="1" a="1"/>
  <c r="BN2950" i="1" a="1"/>
  <c r="BN2094" i="1" a="1"/>
  <c r="BN3906" i="1" a="1"/>
  <c r="BN2959" i="1" a="1"/>
  <c r="BN2669" i="1" a="1"/>
  <c r="BN4241" i="1" a="1"/>
  <c r="BN4011" i="1" a="1"/>
  <c r="BN3055" i="1" a="1"/>
  <c r="BN1300" i="1" a="1"/>
  <c r="BN3103" i="1" a="1"/>
  <c r="BN2687" i="1" a="1"/>
  <c r="BN2567" i="1" a="1"/>
  <c r="BN3408" i="1" a="1"/>
  <c r="BN3375" i="1" a="1"/>
  <c r="BN3525" i="1" a="1"/>
  <c r="BN3061" i="1" a="1"/>
  <c r="BN4008" i="1" a="1"/>
  <c r="BN3040" i="1" a="1"/>
  <c r="BN2173" i="1" a="1"/>
  <c r="BN1631" i="1" a="1"/>
  <c r="BN3244" i="1" a="1"/>
  <c r="BN1152" i="1" a="1"/>
  <c r="BN3235" i="1" a="1"/>
  <c r="BN3466" i="1" a="1"/>
  <c r="BN3393" i="1" a="1"/>
  <c r="BN1545" i="1" a="1"/>
  <c r="BN3442" i="1" a="1"/>
  <c r="BN1425" i="1" a="1"/>
  <c r="BN2781" i="1" a="1"/>
  <c r="BN3374" i="1" a="1"/>
  <c r="BN1005" i="1" a="1"/>
  <c r="BN3306" i="1" a="1"/>
  <c r="BN2443" i="1" a="1"/>
  <c r="BN4155" i="1" a="1"/>
  <c r="BN2668" i="1" a="1"/>
  <c r="BN4270" i="1" a="1"/>
  <c r="BN1760" i="1" a="1"/>
  <c r="BN2900" i="1" a="1"/>
  <c r="BN904" i="1" a="1"/>
  <c r="BN3674" i="1" a="1"/>
  <c r="BN3874" i="1" a="1"/>
  <c r="BN910" i="1" a="1"/>
  <c r="BN2357" i="1" a="1"/>
  <c r="BN3332" i="1" a="1"/>
  <c r="BN4056" i="1" a="1"/>
  <c r="BN1284" i="1" a="1"/>
  <c r="BN3629" i="1" a="1"/>
  <c r="BN3719" i="1" a="1"/>
  <c r="BN4013" i="1" a="1"/>
  <c r="BN1788" i="1" a="1"/>
  <c r="BN3427" i="1" a="1"/>
  <c r="BN2467" i="1" a="1"/>
  <c r="BN1887" i="1" a="1"/>
  <c r="BN2212" i="1" a="1"/>
  <c r="BN3213" i="1" a="1"/>
  <c r="BN4247" i="1" a="1"/>
  <c r="BN3289" i="1" a="1"/>
  <c r="BN3263" i="1" a="1"/>
  <c r="BN3456" i="1" a="1"/>
  <c r="BN3285" i="1" a="1"/>
  <c r="BN1596" i="1" a="1"/>
  <c r="BN1917" i="1" a="1"/>
  <c r="BN3581" i="1" a="1"/>
  <c r="BN1322" i="1" a="1"/>
  <c r="BN4152" i="1" a="1"/>
  <c r="BN4189" i="1" a="1"/>
  <c r="BN2798" i="1" a="1"/>
  <c r="BN1244" i="1" a="1"/>
  <c r="BN3698" i="1" a="1"/>
  <c r="BN2938" i="1" a="1"/>
  <c r="BN1193" i="1" a="1"/>
  <c r="BN3424" i="1" a="1"/>
  <c r="BN1724" i="1" a="1"/>
  <c r="BN2786" i="1" a="1"/>
  <c r="BN2177" i="1" a="1"/>
  <c r="BN3818" i="1" a="1"/>
  <c r="BN1396" i="1" a="1"/>
  <c r="BN3447" i="1" a="1"/>
  <c r="BN1702" i="1" a="1"/>
  <c r="BN3140" i="1" a="1"/>
  <c r="BN1490" i="1" a="1"/>
  <c r="BN3191" i="1" a="1"/>
  <c r="BN3231" i="1" a="1"/>
  <c r="BN2991" i="1" a="1"/>
  <c r="BN3621" i="1" a="1"/>
  <c r="BN2653" i="1" a="1"/>
  <c r="BN1268" i="1" a="1"/>
  <c r="BN3167" i="1" a="1"/>
  <c r="BN3134" i="1" a="1"/>
  <c r="BN1900" i="1" a="1"/>
  <c r="BN4292" i="1" a="1"/>
  <c r="BN1684" i="1" a="1"/>
  <c r="BN1143" i="1" a="1"/>
  <c r="BN1974" i="1" a="1"/>
  <c r="BN2144" i="1" a="1"/>
  <c r="BN2384" i="1" a="1"/>
  <c r="BN2238" i="1" a="1"/>
  <c r="BN1934" i="1" a="1"/>
  <c r="BN2153" i="1" a="1"/>
  <c r="BN1132" i="1" a="1"/>
  <c r="BN1320" i="1" a="1"/>
  <c r="BN2387" i="1" a="1"/>
  <c r="BN1913" i="1" a="1"/>
  <c r="BN2426" i="1" a="1"/>
  <c r="BN1785" i="1" a="1"/>
  <c r="BN1568" i="1" a="1"/>
  <c r="BN1219" i="1" a="1"/>
  <c r="BN1816" i="1" a="1"/>
  <c r="BN2050" i="1" a="1"/>
  <c r="BN1754" i="1" a="1"/>
  <c r="BN2116" i="1" a="1"/>
  <c r="BN3657" i="1" a="1"/>
  <c r="BN3204" i="1" a="1"/>
  <c r="BN3993" i="1" a="1"/>
  <c r="BN2859" i="1" a="1"/>
  <c r="BN3871" i="1" a="1"/>
  <c r="BN4142" i="1" a="1"/>
  <c r="BN1034" i="1" a="1"/>
  <c r="BN1554" i="1" a="1"/>
  <c r="BN3169" i="1" a="1"/>
  <c r="BN4103" i="1" a="1"/>
  <c r="BN1981" i="1" a="1"/>
  <c r="BN3699" i="1" a="1"/>
  <c r="BN4300" i="1" a="1"/>
  <c r="BN2893" i="1" a="1"/>
  <c r="BN956" i="1" a="1"/>
  <c r="BN3750" i="1" a="1"/>
  <c r="BN2478" i="1" a="1"/>
  <c r="BN3704" i="1" a="1"/>
  <c r="BN1673" i="1" a="1"/>
  <c r="BN4042" i="1" a="1"/>
  <c r="BN1280" i="1" a="1"/>
  <c r="BN3514" i="1" a="1"/>
  <c r="BN2644" i="1" a="1"/>
  <c r="BN3913" i="1" a="1"/>
  <c r="BN1196" i="1" a="1"/>
  <c r="BN2990" i="1" a="1"/>
  <c r="BN2674" i="1" a="1"/>
  <c r="BN3897" i="1" a="1"/>
  <c r="BN1340" i="1" a="1"/>
  <c r="BN2977" i="1" a="1"/>
  <c r="BN3758" i="1" a="1"/>
  <c r="BN1282" i="1" a="1"/>
  <c r="BN1730" i="1" a="1"/>
  <c r="BN3820" i="1" a="1"/>
  <c r="BN3284" i="1" a="1"/>
  <c r="BN1216" i="1" a="1"/>
  <c r="BN1663" i="1" a="1"/>
  <c r="BN3472" i="1" a="1"/>
  <c r="BN2755" i="1" a="1"/>
  <c r="BN1299" i="1" a="1"/>
  <c r="BN2918" i="1" a="1"/>
  <c r="BN2089" i="1" a="1"/>
  <c r="BN2634" i="1" a="1"/>
  <c r="BN2145" i="1" a="1"/>
  <c r="BN1714" i="1" a="1"/>
  <c r="BN1539" i="1" a="1"/>
  <c r="BN2332" i="1" a="1"/>
  <c r="BN1835" i="1" a="1"/>
  <c r="BN2614" i="1" a="1"/>
  <c r="BN2371" i="1" a="1"/>
  <c r="BN2263" i="1" a="1"/>
  <c r="BN970" i="1" a="1"/>
  <c r="BN2676" i="1" a="1"/>
  <c r="BN1409" i="1" a="1"/>
  <c r="BN2273" i="1" a="1"/>
  <c r="BN1456" i="1" a="1"/>
  <c r="BN2014" i="1" a="1"/>
  <c r="BN2407" i="1" a="1"/>
  <c r="BN2487" i="1" a="1"/>
  <c r="BN2136" i="1" a="1"/>
  <c r="BN2205" i="1" a="1"/>
  <c r="BN2876" i="1" a="1"/>
  <c r="BN1452" i="1" a="1"/>
  <c r="BN1842" i="1" a="1"/>
  <c r="BN1434" i="1" a="1"/>
  <c r="BN1811" i="1" a="1"/>
  <c r="BN3961" i="1" a="1"/>
  <c r="BN1428" i="1" a="1"/>
  <c r="BN1652" i="1" a="1"/>
  <c r="BN1287" i="1" a="1"/>
  <c r="BN1195" i="1" a="1"/>
  <c r="BN1815" i="1" a="1"/>
  <c r="BN2342" i="1" a="1"/>
  <c r="BN2112" i="1" a="1"/>
  <c r="BN3403" i="1" a="1"/>
  <c r="BN4248" i="1" a="1"/>
  <c r="BN3739" i="1" a="1"/>
  <c r="BN3098" i="1" a="1"/>
  <c r="BN3090" i="1" a="1"/>
  <c r="BN3342" i="1" a="1"/>
  <c r="BN2684" i="1" a="1"/>
  <c r="BN3558" i="1" a="1"/>
  <c r="BN3333" i="1" a="1"/>
  <c r="BN1793" i="1" a="1"/>
  <c r="BN3152" i="1" a="1"/>
  <c r="BN3722" i="1" a="1"/>
  <c r="BN3367" i="1" a="1"/>
  <c r="BN2494" i="1" a="1"/>
  <c r="BN2832" i="1" a="1"/>
  <c r="BN3589" i="1" a="1"/>
  <c r="BN2666" i="1" a="1"/>
  <c r="BN3455" i="1" a="1"/>
  <c r="BN2172" i="1" a="1"/>
  <c r="BN4295" i="1" a="1"/>
  <c r="BN1772" i="1" a="1"/>
  <c r="BN2957" i="1" a="1"/>
  <c r="BN1614" i="1" a="1"/>
  <c r="BN3752" i="1" a="1"/>
  <c r="BN2081" i="1" a="1"/>
  <c r="BN3907" i="1" a="1"/>
  <c r="BN2683" i="1" a="1"/>
  <c r="BN3489" i="1" a="1"/>
  <c r="BN4249" i="1" a="1"/>
  <c r="BN1330" i="1" a="1"/>
  <c r="BN2620" i="1" a="1"/>
  <c r="BN3294" i="1" a="1"/>
  <c r="BN3470" i="1" a="1"/>
  <c r="BN883" i="1" a="1"/>
  <c r="BN2171" i="1" a="1"/>
  <c r="BN3935" i="1" a="1"/>
  <c r="BN3402" i="1" a="1"/>
  <c r="BN2571" i="1" a="1"/>
  <c r="BN3089" i="1" a="1"/>
  <c r="BN1239" i="1" a="1"/>
  <c r="BN1243" i="1" a="1"/>
  <c r="BN2361" i="1" a="1"/>
  <c r="BN978" i="1" a="1"/>
  <c r="BN2520" i="1" a="1"/>
  <c r="BN1324" i="1" a="1"/>
  <c r="BN1474" i="1" a="1"/>
  <c r="BN2577" i="1" a="1"/>
  <c r="BN1059" i="1" a="1"/>
  <c r="BN1901" i="1" a="1"/>
  <c r="BN2287" i="1" a="1"/>
  <c r="BN1721" i="1" a="1"/>
  <c r="BN2139" i="1" a="1"/>
  <c r="BN2261" i="1" a="1"/>
  <c r="BN2404" i="1" a="1"/>
  <c r="BN3503" i="1" a="1"/>
  <c r="BN963" i="1" a="1"/>
  <c r="BN3109" i="1" a="1"/>
  <c r="BN3399" i="1" a="1"/>
  <c r="BN2301" i="1" a="1"/>
  <c r="BN2077" i="1" a="1"/>
  <c r="BN2039" i="1" a="1"/>
  <c r="BN1575" i="1" a="1"/>
  <c r="BN3714" i="1" a="1"/>
  <c r="BN2142" i="1" a="1"/>
  <c r="BN2373" i="1" a="1"/>
  <c r="BN1233" i="1" a="1"/>
  <c r="BN2533" i="1" a="1"/>
  <c r="BN1503" i="1" a="1"/>
  <c r="BN1653" i="1" a="1"/>
  <c r="BN3423" i="1" a="1"/>
  <c r="BN2794" i="1" a="1"/>
  <c r="BN3322" i="1" a="1"/>
  <c r="BN2809" i="1" a="1"/>
  <c r="BN3129" i="1" a="1"/>
  <c r="BN3309" i="1" a="1"/>
  <c r="BN1723" i="1" a="1"/>
  <c r="BN2584" i="1" a="1"/>
  <c r="BN3083" i="1" a="1"/>
  <c r="BN3628" i="1" a="1"/>
  <c r="BN3847" i="1" a="1"/>
  <c r="BN3293" i="1" a="1"/>
  <c r="BN4240" i="1" a="1"/>
  <c r="BN2626" i="1" a="1"/>
  <c r="BN2843" i="1" a="1"/>
  <c r="BN879" i="1" a="1"/>
  <c r="BN3712" i="1" a="1"/>
  <c r="BN2285" i="1" a="1"/>
  <c r="BN2995" i="1" a="1"/>
  <c r="BN3905" i="1" a="1"/>
  <c r="BN3150" i="1" a="1"/>
  <c r="BN2591" i="1" a="1"/>
  <c r="BN3799" i="1" a="1"/>
  <c r="BN1085" i="1" a="1"/>
  <c r="BN3751" i="1" a="1"/>
  <c r="BN2364" i="1" a="1"/>
  <c r="BN3142" i="1" a="1"/>
  <c r="BN3014" i="1" a="1"/>
  <c r="BN1906" i="1" a="1"/>
  <c r="BN1285" i="1" a="1"/>
  <c r="BN3440" i="1" a="1"/>
  <c r="BN3619" i="1" a="1"/>
  <c r="BN2067" i="1" a="1"/>
  <c r="BN1179" i="1" a="1"/>
  <c r="BN3282" i="1" a="1"/>
  <c r="BN3380" i="1" a="1"/>
  <c r="BN2398" i="1" a="1"/>
  <c r="BN3019" i="1" a="1"/>
  <c r="BN1017" i="1" a="1"/>
  <c r="BN2255" i="1" a="1"/>
  <c r="BN1073" i="1" a="1"/>
  <c r="BN1791" i="1" a="1"/>
  <c r="BN1818" i="1" a="1"/>
  <c r="BN1736" i="1" a="1"/>
  <c r="BN2395" i="1" a="1"/>
  <c r="BN871" i="1" a="1"/>
  <c r="BN1557" i="1" a="1"/>
  <c r="BN2122" i="1" a="1"/>
  <c r="BN2503" i="1" a="1"/>
  <c r="BN1372" i="1" a="1"/>
  <c r="BN1600" i="1" a="1"/>
  <c r="BN2105" i="1" a="1"/>
  <c r="BN2068" i="1" a="1"/>
  <c r="BN3226" i="1" a="1"/>
  <c r="BN2649" i="1" a="1"/>
  <c r="BN2490" i="1" a="1"/>
  <c r="BN1920" i="1" a="1"/>
  <c r="BN1370" i="1" a="1"/>
  <c r="BN1975" i="1" a="1"/>
  <c r="BN1654" i="1" a="1"/>
  <c r="BN1951" i="1" a="1"/>
  <c r="BN1574" i="1" a="1"/>
  <c r="BN1590" i="1" a="1"/>
  <c r="BN1727" i="1" a="1"/>
  <c r="BN1558" i="1" a="1"/>
  <c r="BN1274" i="1" a="1"/>
  <c r="BN1465" i="1" a="1"/>
  <c r="BN1603" i="1" a="1"/>
  <c r="BN1643" i="1" a="1"/>
  <c r="BN3632" i="1" a="1"/>
  <c r="BN4179" i="1" a="1"/>
  <c r="BN3977" i="1" a="1"/>
  <c r="BN2764" i="1" a="1"/>
  <c r="BN3788" i="1" a="1"/>
  <c r="BN2954" i="1" a="1"/>
  <c r="BN1605" i="1" a="1"/>
  <c r="BN1224" i="1" a="1"/>
  <c r="BN3270" i="1" a="1"/>
  <c r="BN3307" i="1" a="1"/>
  <c r="BN2258" i="1" a="1"/>
  <c r="BN4162" i="1" a="1"/>
  <c r="BN3394" i="1" a="1"/>
  <c r="BN3347" i="1" a="1"/>
  <c r="BN1433" i="1" a="1"/>
  <c r="BN4235" i="1" a="1"/>
  <c r="BN2505" i="1" a="1"/>
  <c r="BN3166" i="1" a="1"/>
  <c r="BN1275" i="1" a="1"/>
  <c r="BN3344" i="1" a="1"/>
  <c r="BN1862" i="1" a="1"/>
  <c r="BN3042" i="1" a="1"/>
  <c r="BN1796" i="1" a="1"/>
  <c r="BN3131" i="1" a="1"/>
  <c r="BN1332" i="1" a="1"/>
  <c r="BN3502" i="1" a="1"/>
  <c r="BN2445" i="1" a="1"/>
  <c r="BN3640" i="1" a="1"/>
  <c r="BN1238" i="1" a="1"/>
  <c r="BN3585" i="1" a="1"/>
  <c r="BN3349" i="1" a="1"/>
  <c r="BN1792" i="1" a="1"/>
  <c r="BN2159" i="1" a="1"/>
  <c r="BN4268" i="1" a="1"/>
  <c r="BN4134" i="1" a="1"/>
  <c r="BN3334" i="1" a="1"/>
  <c r="BN4219" i="1" a="1"/>
  <c r="BN2141" i="1" a="1"/>
  <c r="BN4099" i="1" a="1"/>
  <c r="BN1080" i="1" a="1"/>
  <c r="BN1675" i="1" a="1"/>
  <c r="BN1013" i="1" a="1"/>
  <c r="BN2023" i="1" a="1"/>
  <c r="BN2451" i="1" a="1"/>
  <c r="BN1267" i="1" a="1"/>
  <c r="BN1717" i="1" a="1"/>
  <c r="BN2377" i="1" a="1"/>
  <c r="BN2204" i="1" a="1"/>
  <c r="BN1608" i="1" a="1"/>
  <c r="BN2195" i="1" a="1"/>
  <c r="BN1587" i="1" a="1"/>
  <c r="BN2203" i="1" a="1"/>
  <c r="BN3264" i="1" a="1"/>
  <c r="BN4289" i="1" a="1"/>
  <c r="BN1548" i="1" a="1"/>
  <c r="BN3673" i="1" a="1"/>
  <c r="BN3313" i="1" a="1"/>
  <c r="BN1440" i="1" a="1"/>
  <c r="BN2305" i="1" a="1"/>
  <c r="BN1447" i="1" a="1"/>
  <c r="BN2905" i="1" a="1"/>
  <c r="BN1408" i="1" a="1"/>
  <c r="BN1379" i="1" a="1"/>
  <c r="BN1735" i="1" a="1"/>
  <c r="BN2436" i="1" a="1"/>
  <c r="BN2875" i="1" a="1"/>
  <c r="BN2719" i="1" a="1"/>
  <c r="BN1641" i="1" a="1"/>
  <c r="BN1715" i="1" a="1"/>
  <c r="BN1620" i="1" a="1"/>
  <c r="BN1639" i="1" a="1"/>
  <c r="BN3611" i="1" a="1"/>
  <c r="BN3950" i="1" a="1"/>
  <c r="BN3670" i="1" a="1"/>
  <c r="BN4286" i="1" a="1"/>
  <c r="BN2410" i="1" a="1"/>
  <c r="BN4296" i="1" a="1"/>
  <c r="BN989" i="1" a="1"/>
  <c r="BN4178" i="1" a="1"/>
  <c r="BN1694" i="1" a="1"/>
  <c r="BN3881" i="1" a="1"/>
  <c r="BN4005" i="1" a="1"/>
  <c r="BN972" i="1" a="1"/>
  <c r="BN4096" i="1" a="1"/>
  <c r="BN1500" i="1" a="1"/>
  <c r="BN3808" i="1" a="1"/>
  <c r="BN2416" i="1" a="1"/>
  <c r="BN3946" i="1" a="1"/>
  <c r="BN1158" i="1" a="1"/>
  <c r="BN3802" i="1" a="1"/>
  <c r="BN1171" i="1" a="1"/>
  <c r="BN4036" i="1" a="1"/>
  <c r="BN1051" i="1" a="1"/>
  <c r="BN3660" i="1" a="1"/>
  <c r="BN1944" i="1" a="1"/>
  <c r="BN4194" i="1" a="1"/>
  <c r="BN2766" i="1" a="1"/>
  <c r="BN1288" i="1" a="1"/>
  <c r="BN1638" i="1" a="1"/>
  <c r="BN3335" i="1" a="1"/>
  <c r="BN3013" i="1" a="1"/>
  <c r="BN2670" i="1" a="1"/>
  <c r="BN3967" i="1" a="1"/>
  <c r="BN4101" i="1" a="1"/>
  <c r="BN2527" i="1" a="1"/>
  <c r="BN2599" i="1" a="1"/>
  <c r="BN3246" i="1" a="1"/>
  <c r="BN3048" i="1" a="1"/>
  <c r="BN1822" i="1" a="1"/>
  <c r="BN2740" i="1" a="1"/>
  <c r="BN1213" i="1" a="1"/>
  <c r="BN1245" i="1" a="1"/>
  <c r="BN1194" i="1" a="1"/>
  <c r="BN1277" i="1" a="1"/>
  <c r="BN2311" i="1" a="1"/>
  <c r="BN2580" i="1" a="1"/>
  <c r="BN2612" i="1" a="1"/>
  <c r="BN2176" i="1" a="1"/>
  <c r="BN1212" i="1" a="1"/>
  <c r="BN2322" i="1" a="1"/>
  <c r="BN1117" i="1" a="1"/>
  <c r="BN2210" i="1" a="1"/>
  <c r="BN1481" i="1" a="1"/>
  <c r="BN3662" i="1" a="1"/>
  <c r="BN1813" i="1" a="1"/>
  <c r="BN1349" i="1" a="1"/>
  <c r="BN1130" i="1" a="1"/>
  <c r="BN2592" i="1" a="1"/>
  <c r="BN2316" i="1" a="1"/>
  <c r="BN1466" i="1" a="1"/>
  <c r="BN1263" i="1" a="1"/>
  <c r="BN2727" i="1" a="1"/>
  <c r="BN1660" i="1" a="1"/>
  <c r="BN2008" i="1" a="1"/>
  <c r="BN1833" i="1" a="1"/>
  <c r="BN2225" i="1" a="1"/>
  <c r="BN1546" i="1" a="1"/>
  <c r="BN1391" i="1" a="1"/>
  <c r="BN1732" i="1" a="1"/>
  <c r="BN1644" i="1" a="1"/>
  <c r="BN2375" i="1" a="1"/>
  <c r="BN1405" i="1" a="1"/>
  <c r="BN3917" i="1" a="1"/>
  <c r="BN3496" i="1" a="1"/>
  <c r="BN3599" i="1" a="1"/>
  <c r="BN2931" i="1" a="1"/>
  <c r="BN1504" i="1" a="1"/>
  <c r="BN4239" i="1" a="1"/>
  <c r="BN1170" i="1" a="1"/>
  <c r="BN1107" i="1" a="1"/>
  <c r="BN2902" i="1" a="1"/>
  <c r="BN1647" i="1" a="1"/>
  <c r="BN2867" i="1" a="1"/>
  <c r="BN3488" i="1" a="1"/>
  <c r="BN1012" i="1" a="1"/>
  <c r="BN3459" i="1" a="1"/>
  <c r="BN3885" i="1" a="1"/>
  <c r="BN2747" i="1" a="1"/>
  <c r="BN3601" i="1" a="1"/>
  <c r="BN2178" i="1" a="1"/>
  <c r="BN4052" i="1" a="1"/>
  <c r="BN1048" i="1" a="1"/>
  <c r="BN3300" i="1" a="1"/>
  <c r="BN2495" i="1" a="1"/>
  <c r="BN2907" i="1" a="1"/>
  <c r="BN2414" i="1" a="1"/>
  <c r="BN3538" i="1" a="1"/>
  <c r="BN4259" i="1" a="1"/>
  <c r="BN979" i="1" a="1"/>
  <c r="BN3635" i="1" a="1"/>
  <c r="BN2932" i="1" a="1"/>
  <c r="BN1642" i="1" a="1"/>
  <c r="BN3441" i="1" a="1"/>
  <c r="BN3770" i="1" a="1"/>
  <c r="BN1886" i="1" a="1"/>
  <c r="BN2425" i="1" a="1"/>
  <c r="BN4254" i="1" a="1"/>
  <c r="BN3918" i="1" a="1"/>
  <c r="BN2518" i="1" a="1"/>
  <c r="BN1046" i="1" a="1"/>
  <c r="BN967" i="1" a="1"/>
  <c r="BN2536" i="1" a="1"/>
  <c r="BN2748" i="1" a="1"/>
  <c r="BN1688" i="1" a="1"/>
  <c r="BN1312" i="1" a="1"/>
  <c r="BN1360" i="1" a="1"/>
  <c r="BN2341" i="1" a="1"/>
  <c r="BN1752" i="1" a="1"/>
  <c r="BN1632" i="1" a="1"/>
  <c r="BN2532" i="1" a="1"/>
  <c r="BN1534" i="1" a="1"/>
  <c r="BN4015" i="1" a="1"/>
  <c r="BN3858" i="1" a="1"/>
  <c r="BN1052" i="1" a="1"/>
  <c r="BN3776" i="1" a="1"/>
  <c r="BN3446" i="1" a="1"/>
  <c r="BN2005" i="1" a="1"/>
  <c r="BN1517" i="1" a="1"/>
  <c r="BN889" i="1" a="1"/>
  <c r="BN992" i="1" a="1"/>
  <c r="BN882" i="1" a="1"/>
  <c r="BN2999" i="1" a="1"/>
  <c r="BN1838" i="1" a="1"/>
  <c r="BN2379" i="1" a="1"/>
  <c r="BN1357" i="1" a="1"/>
  <c r="BN2170" i="1" a="1"/>
  <c r="BN2138" i="1" a="1"/>
  <c r="BN3497" i="1" a="1"/>
  <c r="BN1305" i="1" a="1"/>
  <c r="BN1142" i="1" a="1"/>
  <c r="BN2449" i="1" a="1"/>
  <c r="BN2708" i="1" a="1"/>
  <c r="BN2314" i="1" a="1"/>
  <c r="BN2233" i="1" a="1"/>
  <c r="BN1203" i="1" a="1"/>
  <c r="BN887" i="1" a="1"/>
  <c r="BN3598" i="1" a="1"/>
  <c r="BN4080" i="1" a="1"/>
  <c r="BN2958" i="1" a="1"/>
  <c r="BN1307" i="1" a="1"/>
  <c r="BN2511" i="1" a="1"/>
  <c r="BN2806" i="1" a="1"/>
  <c r="BN2937" i="1" a="1"/>
  <c r="BN1144" i="1" a="1"/>
  <c r="BN4064" i="1" a="1"/>
  <c r="BN4211" i="1" a="1"/>
  <c r="BN1109" i="1" a="1"/>
  <c r="BN2897" i="1" a="1"/>
  <c r="BN1637" i="1" a="1"/>
  <c r="BN4021" i="1" a="1"/>
  <c r="BN1559" i="1" a="1"/>
  <c r="BN3908" i="1" a="1"/>
  <c r="BN3766" i="1" a="1"/>
  <c r="BN966" i="1" a="1"/>
  <c r="BN3998" i="1" a="1"/>
  <c r="BN1881" i="1" a="1"/>
  <c r="BN3989" i="1" a="1"/>
  <c r="BN3173" i="1" a="1"/>
  <c r="BN1819" i="1" a="1"/>
  <c r="BN3428" i="1" a="1"/>
  <c r="BN2227" i="1" a="1"/>
  <c r="BN1227" i="1" a="1"/>
  <c r="BN3718" i="1" a="1"/>
  <c r="BN3238" i="1" a="1"/>
  <c r="BN1828" i="1" a="1"/>
  <c r="BN3883" i="1" a="1"/>
  <c r="BN3331" i="1" a="1"/>
  <c r="BN2940" i="1" a="1"/>
  <c r="BN3586" i="1" a="1"/>
  <c r="BN3805" i="1" a="1"/>
  <c r="BN2438" i="1" a="1"/>
  <c r="BN2108" i="1" a="1"/>
  <c r="BN1077" i="1" a="1"/>
  <c r="BN1972" i="1" a="1"/>
  <c r="BN2561" i="1" a="1"/>
  <c r="BN2565" i="1" a="1"/>
  <c r="BN976" i="1" a="1"/>
  <c r="BN2722" i="1" a="1"/>
  <c r="BN2378" i="1" a="1"/>
  <c r="BN1145" i="1" a="1"/>
  <c r="BN1418" i="1" a="1"/>
  <c r="BN2274" i="1" a="1"/>
  <c r="BN1103" i="1" a="1"/>
  <c r="BN2326" i="1" a="1"/>
  <c r="BN1562" i="1" a="1"/>
  <c r="BN3317" i="1" a="1"/>
  <c r="BN4104" i="1" a="1"/>
  <c r="BN1756" i="1" a="1"/>
  <c r="BN1135" i="1" a="1"/>
  <c r="BN2292" i="1" a="1"/>
  <c r="BN1623" i="1" a="1"/>
  <c r="BN3910" i="1" a="1"/>
  <c r="BN1124" i="1" a="1"/>
  <c r="BN3546" i="1" a="1"/>
  <c r="BN2655" i="1" a="1"/>
  <c r="BN2715" i="1" a="1"/>
  <c r="BN2778" i="1" a="1"/>
  <c r="BN971" i="1" a="1"/>
  <c r="BN1847" i="1" a="1"/>
  <c r="BN2594" i="1" a="1"/>
  <c r="BN1369" i="1" a="1"/>
  <c r="BN2568" i="1" a="1"/>
  <c r="BN1134" i="1" a="1"/>
  <c r="BN3945" i="1" a="1"/>
  <c r="BN2847" i="1" a="1"/>
  <c r="BN2824" i="1" a="1"/>
  <c r="BN1959" i="1" a="1"/>
  <c r="BN1865" i="1" a="1"/>
  <c r="BN1395" i="1" a="1"/>
  <c r="BN1966" i="1" a="1"/>
  <c r="BN3194" i="1" a="1"/>
  <c r="BN4226" i="1" a="1"/>
  <c r="BN1795" i="1" a="1"/>
  <c r="BN3128" i="1" a="1"/>
  <c r="BN4004" i="1" a="1"/>
  <c r="BN3435" i="1" a="1"/>
  <c r="BN2498" i="1" a="1"/>
  <c r="BN3377" i="1" a="1"/>
  <c r="BN2745" i="1" a="1"/>
  <c r="BN3071" i="1" a="1"/>
  <c r="BN2949" i="1" a="1"/>
  <c r="BN3484" i="1" a="1"/>
  <c r="BN2752" i="1" a="1"/>
  <c r="BN1784" i="1" a="1"/>
  <c r="BN2374" i="1" a="1"/>
  <c r="BN1359" i="1" a="1"/>
  <c r="BN3419" i="1" a="1"/>
  <c r="BN3443" i="1" a="1"/>
  <c r="BN2650" i="1" a="1"/>
  <c r="BN3542" i="1" a="1"/>
  <c r="BN3330" i="1" a="1"/>
  <c r="BN954" i="1" a="1"/>
  <c r="BN3413" i="1" a="1"/>
  <c r="BN1486" i="1" a="1"/>
  <c r="BN3518" i="1" a="1"/>
  <c r="BN1075" i="1" a="1"/>
  <c r="BN4306" i="1" a="1"/>
  <c r="BN1555" i="1" a="1"/>
  <c r="BN3085" i="1" a="1"/>
  <c r="BN1228" i="1" a="1"/>
  <c r="BN3343" i="1" a="1"/>
  <c r="BN983" i="1" a="1"/>
  <c r="BN4193" i="1" a="1"/>
  <c r="BN1556" i="1" a="1"/>
  <c r="BN3122" i="1" a="1"/>
  <c r="BN3882" i="1" a="1"/>
  <c r="BN3857" i="1" a="1"/>
  <c r="BN3320" i="1" a="1"/>
  <c r="BN1321" i="1" a="1"/>
  <c r="BN2323" i="1" a="1"/>
  <c r="BN2454" i="1" a="1"/>
  <c r="BN1978" i="1" a="1"/>
  <c r="BN3682" i="1" a="1"/>
  <c r="BN3062" i="1" a="1"/>
  <c r="BN3815" i="1" a="1"/>
  <c r="BN4050" i="1" a="1"/>
  <c r="BN931" i="1" a="1"/>
  <c r="BN2914" i="1" a="1"/>
  <c r="BN4106" i="1" a="1"/>
  <c r="BN1501" i="1" a="1"/>
  <c r="BN3250" i="1" a="1"/>
  <c r="BN1093" i="1" a="1"/>
  <c r="BN3412" i="1" a="1"/>
  <c r="BN1691" i="1" a="1"/>
  <c r="BN3431" i="1" a="1"/>
  <c r="BN2759" i="1" a="1"/>
  <c r="BN3765" i="1" a="1"/>
  <c r="BN2420" i="1" a="1"/>
  <c r="BN2096" i="1" a="1"/>
  <c r="BN901" i="1" a="1"/>
  <c r="BN1931" i="1" a="1"/>
  <c r="BN4264" i="1" a="1"/>
  <c r="BN3592" i="1" a="1"/>
  <c r="BN3814" i="1" a="1"/>
  <c r="BN2150" i="1" a="1"/>
  <c r="BN953" i="1" a="1"/>
  <c r="BN2434" i="1" a="1"/>
  <c r="BN1930" i="1" a="1"/>
  <c r="BN2422" i="1" a="1"/>
  <c r="BN3724" i="1" a="1"/>
  <c r="BN2880" i="1" a="1"/>
  <c r="BN2652" i="1" a="1"/>
  <c r="BN4100" i="1" a="1"/>
  <c r="BN3233" i="1" a="1"/>
  <c r="BN930" i="1" a="1"/>
  <c r="BN2877" i="1" a="1"/>
  <c r="BN1374" i="1" a="1"/>
  <c r="BN2826" i="1" a="1"/>
  <c r="BN2256" i="1" a="1"/>
  <c r="BN4120" i="1" a="1"/>
  <c r="BN2275" i="1" a="1"/>
  <c r="BN3454" i="1" a="1"/>
  <c r="BN3498" i="1" a="1"/>
  <c r="BN3444" i="1" a="1"/>
  <c r="BN2667" i="1" a="1"/>
  <c r="BN4032" i="1" a="1"/>
  <c r="BN1406" i="1" a="1"/>
  <c r="BN2268" i="1" a="1"/>
  <c r="BN1676" i="1" a="1"/>
  <c r="BN2055" i="1" a="1"/>
  <c r="BN3111" i="1" a="1"/>
  <c r="BN3870" i="1" a="1"/>
  <c r="BN1498" i="1" a="1"/>
  <c r="BN1240" i="1" a="1"/>
  <c r="BN3096" i="1" a="1"/>
  <c r="BN1230" i="1" a="1"/>
  <c r="BN1507" i="1" a="1"/>
  <c r="BN2411" i="1" a="1"/>
  <c r="BN2132" i="1" a="1"/>
  <c r="BN1543" i="1" a="1"/>
  <c r="BN3468" i="1" a="1"/>
  <c r="BN3953" i="1" a="1"/>
  <c r="BN2460" i="1" a="1"/>
  <c r="BN3864" i="1" a="1"/>
  <c r="BN3018" i="1" a="1"/>
  <c r="BN2446" i="1" a="1"/>
  <c r="BN3370" i="1" a="1"/>
  <c r="BN1138" i="1" a="1"/>
  <c r="BN3302" i="1" a="1"/>
  <c r="BN3602" i="1" a="1"/>
  <c r="BN1392" i="1" a="1"/>
  <c r="BN4210" i="1" a="1"/>
  <c r="BN1938" i="1" a="1"/>
  <c r="BN4022" i="1" a="1"/>
  <c r="BN1725" i="1" a="1"/>
  <c r="BN3064" i="1" a="1"/>
  <c r="BN3471" i="1" a="1"/>
  <c r="BN950" i="1" a="1"/>
  <c r="BN2356" i="1" a="1"/>
  <c r="BN2265" i="1" a="1"/>
  <c r="BN3692" i="1" a="1"/>
  <c r="BN4121" i="1" a="1"/>
  <c r="BN1345" i="1" a="1"/>
  <c r="BN1401" i="1" a="1"/>
  <c r="BN4316" i="1" a="1"/>
  <c r="BN3460" i="1" a="1"/>
  <c r="BN3937" i="1" a="1"/>
  <c r="BN2481" i="1" a="1"/>
  <c r="BN1766" i="1" a="1"/>
  <c r="BN2198" i="1" a="1"/>
  <c r="BN2146" i="1" a="1"/>
  <c r="BN2749" i="1" a="1"/>
  <c r="BN2309" i="1" a="1"/>
  <c r="BN2987" i="1" a="1"/>
  <c r="BN2078" i="1" a="1"/>
  <c r="BN1205" i="1" a="1"/>
  <c r="BN3975" i="1" a="1"/>
  <c r="BN2027" i="1" a="1"/>
  <c r="BN3207" i="1" a="1"/>
  <c r="BN1770" i="1" a="1"/>
  <c r="BN3202" i="1" a="1"/>
  <c r="BN1054" i="1" a="1"/>
  <c r="BN3287" i="1" a="1"/>
  <c r="BN1175" i="1" a="1"/>
  <c r="BN4168" i="1" a="1"/>
  <c r="BN937" i="1" a="1"/>
  <c r="BN1960" i="1" a="1"/>
  <c r="BN897" i="1" a="1"/>
  <c r="BN1640" i="1" a="1"/>
  <c r="BN1536" i="1" a="1"/>
  <c r="BN1611" i="1" a="1"/>
  <c r="BN2618" i="1" a="1"/>
  <c r="BN2789" i="1" a="1"/>
  <c r="BN1718" i="1" a="1"/>
  <c r="BN3646" i="1" a="1"/>
  <c r="BN4164" i="1" a="1"/>
  <c r="BN1933" i="1" a="1"/>
  <c r="BN1953" i="1" a="1"/>
  <c r="BN3319" i="1" a="1"/>
  <c r="BN4136" i="1" a="1"/>
  <c r="BN1108" i="1" a="1"/>
  <c r="BN3785" i="1" a="1"/>
  <c r="BN3606" i="1" a="1"/>
  <c r="BN1429" i="1" a="1"/>
  <c r="BN1389" i="1" a="1"/>
  <c r="BN1928" i="1" a="1"/>
  <c r="BN2209" i="1" a="1"/>
  <c r="BN1850" i="1" a="1"/>
  <c r="BN3030" i="1" a="1"/>
  <c r="BN3316" i="1" a="1"/>
  <c r="BN3385" i="1" a="1"/>
  <c r="BN2270" i="1" a="1"/>
  <c r="BN2030" i="1" a="1"/>
  <c r="BN3982" i="1" a="1"/>
  <c r="BN1253" i="1" a="1"/>
  <c r="BN4206" i="1" a="1"/>
  <c r="BN1513" i="1" a="1"/>
  <c r="BN3158" i="1" a="1"/>
  <c r="BN2237" i="1" a="1"/>
  <c r="BN2605" i="1" a="1"/>
  <c r="BN1857" i="1" a="1"/>
  <c r="BN1744" i="1" a="1"/>
  <c r="BN1778" i="1" a="1"/>
  <c r="BN1905" i="1" a="1"/>
  <c r="BN1509" i="1" a="1"/>
  <c r="BN1942" i="1" a="1"/>
  <c r="BN1667" i="1" a="1"/>
  <c r="BN2597" i="1" a="1"/>
  <c r="BN3898" i="1" a="1"/>
  <c r="BN2643" i="1" a="1"/>
  <c r="BV2643" i="1" s="1" a="1"/>
  <c r="BS2643" i="1" s="1"/>
  <c r="BN3052" i="1" a="1"/>
  <c r="BN3336" i="1" a="1"/>
  <c r="BN1775" i="1" a="1"/>
  <c r="BN1266" i="1" a="1"/>
  <c r="BN2978" i="1" a="1"/>
  <c r="BN3189" i="1" a="1"/>
  <c r="BN2630" i="1" a="1"/>
  <c r="BN2621" i="1" a="1"/>
  <c r="BN3265" i="1" a="1"/>
  <c r="BN3612" i="1" a="1"/>
  <c r="BN2304" i="1" a="1"/>
  <c r="BN2076" i="1" a="1"/>
  <c r="BN2224" i="1" a="1"/>
  <c r="BN2563" i="1" a="1"/>
  <c r="BN1999" i="1" a="1"/>
  <c r="BN2093" i="1" a="1"/>
  <c r="BN2376" i="1" a="1"/>
  <c r="BN3168" i="1" a="1"/>
  <c r="BN4087" i="1" a="1"/>
  <c r="BN3004" i="1" a="1"/>
  <c r="BN1991" i="1" a="1"/>
  <c r="BN2700" i="1" a="1"/>
  <c r="BN3411" i="1" a="1"/>
  <c r="BN2619" i="1" a="1"/>
  <c r="BN4201" i="1" a="1"/>
  <c r="BN1799" i="1" a="1"/>
  <c r="BN4310" i="1" a="1"/>
  <c r="BN2190" i="1" a="1"/>
  <c r="BN2491" i="1" a="1"/>
  <c r="BN2585" i="1" a="1"/>
  <c r="BN1493" i="1" a="1"/>
  <c r="BN2175" i="1" a="1"/>
  <c r="BN1671" i="1" a="1"/>
  <c r="BN1583" i="1" a="1"/>
  <c r="BN3260" i="1" a="1"/>
  <c r="BN2423" i="1" a="1"/>
  <c r="BN3837" i="1" a="1"/>
  <c r="BN2926" i="1" a="1"/>
  <c r="BN3353" i="1" a="1"/>
  <c r="BN1806" i="1" a="1"/>
  <c r="BN4225" i="1" a="1"/>
  <c r="BN2993" i="1" a="1"/>
  <c r="BN936" i="1" a="1"/>
  <c r="BN2365" i="1" a="1"/>
  <c r="BN2988" i="1" a="1"/>
  <c r="BN4184" i="1" a="1"/>
  <c r="BN1470" i="1" a="1"/>
  <c r="BN2464" i="1" a="1"/>
  <c r="BN924" i="1" a="1"/>
  <c r="BN1527" i="1" a="1"/>
  <c r="BN1581" i="1" a="1"/>
  <c r="BN1252" i="1" a="1"/>
  <c r="BN1310" i="1" a="1"/>
  <c r="BN2140" i="1" a="1"/>
  <c r="BN3569" i="1" a="1"/>
  <c r="BN1582" i="1" a="1"/>
  <c r="BN4147" i="1" a="1"/>
  <c r="BV4147" i="1" s="1" a="1"/>
  <c r="BS4147" i="1" s="1"/>
  <c r="BN1141" i="1" a="1"/>
  <c r="BN3163" i="1" a="1"/>
  <c r="BN3834" i="1" a="1"/>
  <c r="BN3551" i="1" a="1"/>
  <c r="BN2065" i="1" a="1"/>
  <c r="BN4223" i="1" a="1"/>
  <c r="BN1325" i="1" a="1"/>
  <c r="BN3508" i="1" a="1"/>
  <c r="BN1019" i="1" a="1"/>
  <c r="BN1825" i="1" a="1"/>
  <c r="BN2370" i="1" a="1"/>
  <c r="BN1137" i="1" a="1"/>
  <c r="BN1511" i="1" a="1"/>
  <c r="BN1535" i="1" a="1"/>
  <c r="BN1198" i="1" a="1"/>
  <c r="BN1427" i="1" a="1"/>
  <c r="BN2617" i="1" a="1"/>
  <c r="BN3478" i="1" a="1"/>
  <c r="BN1891" i="1" a="1"/>
  <c r="BN3043" i="1" a="1"/>
  <c r="BN4088" i="1" a="1"/>
  <c r="BN2629" i="1" a="1"/>
  <c r="BN4006" i="1" a="1"/>
  <c r="BN2887" i="1" a="1"/>
  <c r="BN2202" i="1" a="1"/>
  <c r="BN2087" i="1" a="1"/>
  <c r="BN3221" i="1" a="1"/>
  <c r="BN3726" i="1" a="1"/>
  <c r="BN2616" i="1" a="1"/>
  <c r="BN1751" i="1" a="1"/>
  <c r="BN1008" i="1" a="1"/>
  <c r="BN1984" i="1" a="1"/>
  <c r="BN2665" i="1" a="1"/>
  <c r="BN1769" i="1" a="1"/>
  <c r="BN2245" i="1" a="1"/>
  <c r="BN2550" i="1" a="1"/>
  <c r="BN1334" i="1" a="1"/>
  <c r="BN977" i="1" a="1"/>
  <c r="BN2519" i="1" a="1"/>
  <c r="BN1969" i="1" a="1"/>
  <c r="BN1128" i="1" a="1"/>
  <c r="BN1120" i="1" a="1"/>
  <c r="BN1678" i="1" a="1"/>
  <c r="BN1119" i="1" a="1"/>
  <c r="BN1412" i="1" a="1"/>
  <c r="BN900" i="1" a="1"/>
  <c r="BN1522" i="1" a="1"/>
  <c r="AS4336" i="1" l="1" a="1"/>
  <c r="AT2" i="1" a="1"/>
  <c r="AT4336" i="1" s="1" a="1"/>
  <c r="AN3854" i="1"/>
  <c r="AN3886" i="1" s="1"/>
  <c r="AN385" i="1" s="1"/>
  <c r="AN1495" i="1" s="1"/>
  <c r="AN285" i="1" s="1"/>
  <c r="AI1415" i="1" s="1"/>
  <c r="AJ1415" i="1" s="1"/>
  <c r="AL1121" i="1" s="1"/>
  <c r="AL1192" i="1" s="1"/>
  <c r="AN3944" i="1" s="1"/>
  <c r="AN3732" i="1" s="1"/>
  <c r="AN73" i="1" s="1"/>
  <c r="AN2075" i="1" s="1"/>
  <c r="AN3693" i="1" s="1"/>
  <c r="AN3709" i="1" s="1"/>
  <c r="AN4142" i="1" s="1"/>
  <c r="AN3287" i="1" s="1"/>
  <c r="AN951" i="1" s="1"/>
  <c r="AN1212" i="1" s="1"/>
  <c r="AN2089" i="1" s="1"/>
  <c r="AD245" i="1" s="1"/>
  <c r="AE245" i="1" s="1"/>
  <c r="BV3341" i="1" a="1"/>
  <c r="BV3107" i="1" a="1"/>
  <c r="BV1566" i="1" a="1"/>
  <c r="BV2574" i="1" a="1"/>
  <c r="BV1591" i="1" a="1"/>
  <c r="BV1731" i="1" a="1"/>
  <c r="BV3732" i="1" a="1"/>
  <c r="BV3755" i="1" a="1"/>
  <c r="BV1789" i="1" a="1"/>
  <c r="BV3348" i="1" a="1"/>
  <c r="BV1601" i="1" a="1"/>
  <c r="BV3303" i="1" a="1"/>
  <c r="BV3949" i="1" a="1"/>
  <c r="BV3170" i="1" a="1"/>
  <c r="BV1570" i="1" a="1"/>
  <c r="BV3999" i="1" a="1"/>
  <c r="BV3604" i="1" a="1"/>
  <c r="BV3671" i="1" a="1"/>
  <c r="BV2222" i="1" a="1"/>
  <c r="BV1745" i="1" a="1"/>
  <c r="BV3653" i="1" a="1"/>
  <c r="BV2780" i="1" a="1"/>
  <c r="BV2562" i="1" a="1"/>
  <c r="BV3940" i="1" a="1"/>
  <c r="BV2920" i="1" a="1"/>
  <c r="BV2969" i="1" a="1"/>
  <c r="BV3588" i="1" a="1"/>
  <c r="BV3800" i="1" a="1"/>
  <c r="BV1664" i="1" a="1"/>
  <c r="BV1237" i="1" a="1"/>
  <c r="BV2767" i="1" a="1"/>
  <c r="BV1354" i="1" a="1"/>
  <c r="BV1624" i="1" a="1"/>
  <c r="BV2803" i="1" a="1"/>
  <c r="BV1829" i="1" a="1"/>
  <c r="BV4324" i="1" a="1"/>
  <c r="BV4172" i="1" a="1"/>
  <c r="BV2004" i="1" a="1"/>
  <c r="BV3721" i="1" a="1"/>
  <c r="BV4093" i="1" a="1"/>
  <c r="BV2881" i="1" a="1"/>
  <c r="BV2811" i="1" a="1"/>
  <c r="BV1719" i="1" a="1"/>
  <c r="BV2549" i="1" a="1"/>
  <c r="BV3639" i="1" a="1"/>
  <c r="BV2641" i="1" a="1"/>
  <c r="BV2528" i="1" a="1"/>
  <c r="BV2698" i="1" a="1"/>
  <c r="BV4191" i="1" a="1"/>
  <c r="BV4232" i="1" a="1"/>
  <c r="BV1985" i="1" a="1"/>
  <c r="BV3566" i="1" a="1"/>
  <c r="BV3757" i="1" a="1"/>
  <c r="BV3648" i="1" a="1"/>
  <c r="BV3479" i="1" a="1"/>
  <c r="BV2944" i="1" a="1"/>
  <c r="BV3564" i="1" a="1"/>
  <c r="BV1342" i="1" a="1"/>
  <c r="BV1693" i="1" a="1"/>
  <c r="BV1622" i="1" a="1"/>
  <c r="BV1830" i="1" a="1"/>
  <c r="BV3321" i="1" a="1"/>
  <c r="BV2870" i="1" a="1"/>
  <c r="BV3854" i="1" a="1"/>
  <c r="BV4237" i="1" a="1"/>
  <c r="BV3667" i="1" a="1"/>
  <c r="BV2308" i="1" a="1"/>
  <c r="BV3526" i="1" a="1"/>
  <c r="BV2848" i="1" a="1"/>
  <c r="BV1537" i="1" a="1"/>
  <c r="BV1996" i="1" a="1"/>
  <c r="BV1743" i="1" a="1"/>
  <c r="BV3006" i="1" a="1"/>
  <c r="BV3352" i="1" a="1"/>
  <c r="BV1908" i="1" a="1"/>
  <c r="BV3701" i="1" a="1"/>
  <c r="BV1540" i="1" a="1"/>
  <c r="BV2181" i="1" a="1"/>
  <c r="BV3793" i="1" a="1"/>
  <c r="BV3482" i="1" a="1"/>
  <c r="BV4095" i="1" a="1"/>
  <c r="BV3405" i="1" a="1"/>
  <c r="BV3923" i="1" a="1"/>
  <c r="BV1875" i="1" a="1"/>
  <c r="BV3297" i="1" a="1"/>
  <c r="BV3127" i="1" a="1"/>
  <c r="BV3420" i="1" a="1"/>
  <c r="BV3629" i="1" a="1"/>
  <c r="BV1724" i="1" a="1"/>
  <c r="BV3447" i="1" a="1"/>
  <c r="BV4103" i="1" a="1"/>
  <c r="BV2876" i="1" a="1"/>
  <c r="BV2684" i="1" a="1"/>
  <c r="BV2301" i="1" a="1"/>
  <c r="BV3307" i="1" a="1"/>
  <c r="BV3673" i="1" a="1"/>
  <c r="BV3611" i="1" a="1"/>
  <c r="BV2806" i="1" a="1"/>
  <c r="BV4064" i="1" a="1"/>
  <c r="BV1819" i="1" a="1"/>
  <c r="BV2778" i="1" a="1"/>
  <c r="BV2824" i="1" a="1"/>
  <c r="BV4226" i="1" a="1"/>
  <c r="BV3443" i="1" a="1"/>
  <c r="BV3413" i="1" a="1"/>
  <c r="BV2759" i="1" a="1"/>
  <c r="BV2667" i="1" a="1"/>
  <c r="BV3937" i="1" a="1"/>
  <c r="BV4168" i="1" a="1"/>
  <c r="BV3158" i="1" a="1"/>
  <c r="BV3612" i="1" a="1"/>
  <c r="AL1106" i="1"/>
  <c r="AL1277" i="1"/>
  <c r="AL627" i="1"/>
  <c r="AL1074" i="1"/>
  <c r="AL616" i="1"/>
  <c r="AL4143" i="1"/>
  <c r="AL1523" i="1"/>
  <c r="AL578" i="1"/>
  <c r="AL1951" i="1"/>
  <c r="AL2241" i="1"/>
  <c r="AL3324" i="1"/>
  <c r="AD3614" i="1"/>
  <c r="AE3614" i="1" s="1"/>
  <c r="AD3102" i="1"/>
  <c r="AE3102" i="1" s="1"/>
  <c r="AD2590" i="1"/>
  <c r="AE2590" i="1" s="1"/>
  <c r="AD4092" i="1"/>
  <c r="AE4092" i="1" s="1"/>
  <c r="AD3850" i="1"/>
  <c r="AE3850" i="1" s="1"/>
  <c r="AD3113" i="1"/>
  <c r="AE3113" i="1" s="1"/>
  <c r="AD3608" i="1"/>
  <c r="AE3608" i="1" s="1"/>
  <c r="AD3878" i="1"/>
  <c r="AE3878" i="1" s="1"/>
  <c r="AD4149" i="1"/>
  <c r="AE4149" i="1" s="1"/>
  <c r="AD2596" i="1"/>
  <c r="AE2596" i="1" s="1"/>
  <c r="AD4115" i="1"/>
  <c r="AE4115" i="1" s="1"/>
  <c r="AD3603" i="1"/>
  <c r="AE3603" i="1" s="1"/>
  <c r="AD3890" i="1"/>
  <c r="AE3890" i="1" s="1"/>
  <c r="AD3665" i="1"/>
  <c r="AE3665" i="1" s="1"/>
  <c r="AD1366" i="1"/>
  <c r="AE1366" i="1" s="1"/>
  <c r="AD1681" i="1"/>
  <c r="AE1681" i="1" s="1"/>
  <c r="AD2363" i="1"/>
  <c r="AE2363" i="1" s="1"/>
  <c r="AD3096" i="1"/>
  <c r="AE3096" i="1" s="1"/>
  <c r="AD2584" i="1"/>
  <c r="AE2584" i="1" s="1"/>
  <c r="AD1289" i="1"/>
  <c r="AE1289" i="1" s="1"/>
  <c r="AD1640" i="1"/>
  <c r="AE1640" i="1" s="1"/>
  <c r="AD2979" i="1"/>
  <c r="AE2979" i="1" s="1"/>
  <c r="AD2626" i="1"/>
  <c r="AE2626" i="1" s="1"/>
  <c r="AD48" i="1"/>
  <c r="AE48" i="1" s="1"/>
  <c r="AD532" i="1"/>
  <c r="AE532" i="1" s="1"/>
  <c r="AD211" i="1"/>
  <c r="AE211" i="1" s="1"/>
  <c r="AD250" i="1"/>
  <c r="AE250" i="1" s="1"/>
  <c r="AD1611" i="1"/>
  <c r="AE1611" i="1" s="1"/>
  <c r="AD746" i="1"/>
  <c r="AE746" i="1" s="1"/>
  <c r="AD735" i="1"/>
  <c r="AE735" i="1" s="1"/>
  <c r="AD449" i="1"/>
  <c r="AE449" i="1" s="1"/>
  <c r="AD2434" i="1"/>
  <c r="AE2434" i="1" s="1"/>
  <c r="AD1790" i="1"/>
  <c r="AE1790" i="1" s="1"/>
  <c r="AD569" i="1"/>
  <c r="AE569" i="1" s="1"/>
  <c r="AD1434" i="1"/>
  <c r="AE1434" i="1" s="1"/>
  <c r="AD343" i="1"/>
  <c r="AE343" i="1" s="1"/>
  <c r="AD2574" i="1"/>
  <c r="AE2574" i="1" s="1"/>
  <c r="AD2557" i="1"/>
  <c r="AE2557" i="1" s="1"/>
  <c r="AD3609" i="1"/>
  <c r="AE3609" i="1" s="1"/>
  <c r="AD3592" i="1"/>
  <c r="AE3592" i="1" s="1"/>
  <c r="AD3879" i="1"/>
  <c r="AE3879" i="1" s="1"/>
  <c r="AD3367" i="1"/>
  <c r="AE3367" i="1" s="1"/>
  <c r="AD3621" i="1"/>
  <c r="AE3621" i="1" s="1"/>
  <c r="AD2597" i="1"/>
  <c r="AE2597" i="1" s="1"/>
  <c r="AD4116" i="1"/>
  <c r="AE4116" i="1" s="1"/>
  <c r="AD3587" i="1"/>
  <c r="AE3587" i="1" s="1"/>
  <c r="AD4161" i="1"/>
  <c r="AE4161" i="1" s="1"/>
  <c r="AD3649" i="1"/>
  <c r="AE3649" i="1" s="1"/>
  <c r="AD1972" i="1"/>
  <c r="AE1972" i="1" s="1"/>
  <c r="AD1649" i="1"/>
  <c r="AE1649" i="1" s="1"/>
  <c r="AD3371" i="1"/>
  <c r="AE3371" i="1" s="1"/>
  <c r="AD3354" i="1"/>
  <c r="AE3354" i="1" s="1"/>
  <c r="AD3080" i="1"/>
  <c r="AE3080" i="1" s="1"/>
  <c r="AD2758" i="1"/>
  <c r="AE2758" i="1" s="1"/>
  <c r="AD2246" i="1"/>
  <c r="AE2246" i="1" s="1"/>
  <c r="AD3122" i="1"/>
  <c r="AE3122" i="1" s="1"/>
  <c r="AD3185" i="1"/>
  <c r="AE3185" i="1" s="1"/>
  <c r="AD1467" i="1"/>
  <c r="AE1467" i="1" s="1"/>
  <c r="AD3152" i="1"/>
  <c r="AE3152" i="1" s="1"/>
  <c r="AD2415" i="1"/>
  <c r="AE2415" i="1" s="1"/>
  <c r="AD2122" i="1"/>
  <c r="AE2122" i="1" s="1"/>
  <c r="AD1645" i="1"/>
  <c r="AE1645" i="1" s="1"/>
  <c r="AD2831" i="1"/>
  <c r="AE2831" i="1" s="1"/>
  <c r="AD489" i="1"/>
  <c r="AE489" i="1" s="1"/>
  <c r="AD1816" i="1"/>
  <c r="AE1816" i="1" s="1"/>
  <c r="AL1816" i="1" s="1"/>
  <c r="AD102" i="1"/>
  <c r="AE102" i="1" s="1"/>
  <c r="AD1500" i="1"/>
  <c r="AE1500" i="1" s="1"/>
  <c r="AD379" i="1"/>
  <c r="AE379" i="1" s="1"/>
  <c r="AD1402" i="1"/>
  <c r="AE1402" i="1" s="1"/>
  <c r="AD1433" i="1"/>
  <c r="AE1433" i="1" s="1"/>
  <c r="AD311" i="1"/>
  <c r="AE311" i="1" s="1"/>
  <c r="AD3582" i="1"/>
  <c r="AE3582" i="1" s="1"/>
  <c r="AD4060" i="1"/>
  <c r="AE4060" i="1" s="1"/>
  <c r="AD3548" i="1"/>
  <c r="AE3548" i="1" s="1"/>
  <c r="AD4330" i="1"/>
  <c r="AE4330" i="1" s="1"/>
  <c r="AD4105" i="1"/>
  <c r="AE4105" i="1" s="1"/>
  <c r="AD3863" i="1"/>
  <c r="AE3863" i="1" s="1"/>
  <c r="AD4083" i="1"/>
  <c r="AE4083" i="1" s="1"/>
  <c r="AD3920" i="1"/>
  <c r="AE3920" i="1" s="1"/>
  <c r="AD1365" i="1"/>
  <c r="AE1365" i="1" s="1"/>
  <c r="AD3355" i="1"/>
  <c r="AE3355" i="1" s="1"/>
  <c r="AD2018" i="1"/>
  <c r="AE2018" i="1" s="1"/>
  <c r="AD2594" i="1"/>
  <c r="AE2594" i="1" s="1"/>
  <c r="AD2392" i="1"/>
  <c r="AE2392" i="1" s="1"/>
  <c r="AD2671" i="1"/>
  <c r="AE2671" i="1" s="1"/>
  <c r="AD1401" i="1"/>
  <c r="AE1401" i="1" s="1"/>
  <c r="AD279" i="1"/>
  <c r="AE279" i="1" s="1"/>
  <c r="AD4061" i="1"/>
  <c r="AE4061" i="1" s="1"/>
  <c r="AD4044" i="1"/>
  <c r="AE4044" i="1" s="1"/>
  <c r="AD3077" i="1"/>
  <c r="AE3077" i="1" s="1"/>
  <c r="AD4129" i="1"/>
  <c r="AE4129" i="1" s="1"/>
  <c r="AD3322" i="1"/>
  <c r="AE3322" i="1" s="1"/>
  <c r="AD2536" i="1"/>
  <c r="AE2536" i="1" s="1"/>
  <c r="AD3238" i="1"/>
  <c r="AE3238" i="1" s="1"/>
  <c r="AD962" i="1"/>
  <c r="AE962" i="1" s="1"/>
  <c r="AD118" i="1"/>
  <c r="AE118" i="1" s="1"/>
  <c r="AD655" i="1"/>
  <c r="AE655" i="1" s="1"/>
  <c r="AD2095" i="1"/>
  <c r="AE2095" i="1" s="1"/>
  <c r="AD837" i="1"/>
  <c r="AE837" i="1" s="1"/>
  <c r="AD350" i="1"/>
  <c r="AE350" i="1" s="1"/>
  <c r="AD195" i="1"/>
  <c r="AE195" i="1" s="1"/>
  <c r="AD126" i="1"/>
  <c r="AE126" i="1" s="1"/>
  <c r="AD2257" i="1"/>
  <c r="AE2257" i="1" s="1"/>
  <c r="AD4028" i="1"/>
  <c r="AE4028" i="1" s="1"/>
  <c r="AD3516" i="1"/>
  <c r="AE3516" i="1" s="1"/>
  <c r="AD2492" i="1"/>
  <c r="AE2492" i="1" s="1"/>
  <c r="AD3049" i="1"/>
  <c r="AE3049" i="1" s="1"/>
  <c r="AD2537" i="1"/>
  <c r="AE2537" i="1" s="1"/>
  <c r="AD3319" i="1"/>
  <c r="AE3319" i="1" s="1"/>
  <c r="AD3573" i="1"/>
  <c r="AE3573" i="1" s="1"/>
  <c r="AD3556" i="1"/>
  <c r="AE3556" i="1" s="1"/>
  <c r="AD3539" i="1"/>
  <c r="AE3539" i="1" s="1"/>
  <c r="AD3826" i="1"/>
  <c r="AE3826" i="1" s="1"/>
  <c r="AD2158" i="1"/>
  <c r="AE2158" i="1" s="1"/>
  <c r="AD1490" i="1"/>
  <c r="AE1490" i="1" s="1"/>
  <c r="AD1196" i="1"/>
  <c r="AE1196" i="1" s="1"/>
  <c r="AD1512" i="1"/>
  <c r="AE1512" i="1" s="1"/>
  <c r="AD2181" i="1"/>
  <c r="AE2181" i="1" s="1"/>
  <c r="AD2049" i="1"/>
  <c r="AE2049" i="1" s="1"/>
  <c r="AD2625" i="1"/>
  <c r="AE2625" i="1" s="1"/>
  <c r="AD1976" i="1"/>
  <c r="AE1976" i="1" s="1"/>
  <c r="AD1070" i="1"/>
  <c r="AE1070" i="1" s="1"/>
  <c r="AD575" i="1"/>
  <c r="AE575" i="1" s="1"/>
  <c r="AD1599" i="1"/>
  <c r="AE1599" i="1" s="1"/>
  <c r="AD2241" i="1"/>
  <c r="AE2241" i="1" s="1"/>
  <c r="AD283" i="1"/>
  <c r="AE283" i="1" s="1"/>
  <c r="AD1306" i="1"/>
  <c r="AE1306" i="1" s="1"/>
  <c r="AD3798" i="1"/>
  <c r="AE3798" i="1" s="1"/>
  <c r="AD2899" i="1"/>
  <c r="AE2899" i="1" s="1"/>
  <c r="AD361" i="1"/>
  <c r="AE361" i="1" s="1"/>
  <c r="AD925" i="1"/>
  <c r="AE925" i="1" s="1"/>
  <c r="AD4294" i="1"/>
  <c r="AE4294" i="1" s="1"/>
  <c r="AD1128" i="1"/>
  <c r="AE1128" i="1" s="1"/>
  <c r="AD1340" i="1"/>
  <c r="AE1340" i="1" s="1"/>
  <c r="AD151" i="1"/>
  <c r="AE151" i="1" s="1"/>
  <c r="AD4020" i="1"/>
  <c r="AE4020" i="1" s="1"/>
  <c r="AD1843" i="1"/>
  <c r="AE1843" i="1" s="1"/>
  <c r="AD2544" i="1"/>
  <c r="AE2544" i="1" s="1"/>
  <c r="AD1387" i="1"/>
  <c r="AE1387" i="1" s="1"/>
  <c r="AD2193" i="1"/>
  <c r="AE2193" i="1" s="1"/>
  <c r="AD3469" i="1"/>
  <c r="AE3469" i="1" s="1"/>
  <c r="AD3255" i="1"/>
  <c r="AE3255" i="1" s="1"/>
  <c r="AD3824" i="1"/>
  <c r="AE3824" i="1" s="1"/>
  <c r="AD1392" i="1"/>
  <c r="AE1392" i="1" s="1"/>
  <c r="AD1156" i="1"/>
  <c r="AE1156" i="1" s="1"/>
  <c r="AD440" i="1"/>
  <c r="AE440" i="1" s="1"/>
  <c r="AD1064" i="1"/>
  <c r="AE1064" i="1" s="1"/>
  <c r="AD155" i="1"/>
  <c r="AE155" i="1" s="1"/>
  <c r="AD2924" i="1"/>
  <c r="AE2924" i="1" s="1"/>
  <c r="AD1716" i="1"/>
  <c r="AE1716" i="1" s="1"/>
  <c r="AD55" i="1"/>
  <c r="AE55" i="1" s="1"/>
  <c r="AD1320" i="1"/>
  <c r="AE1320" i="1" s="1"/>
  <c r="AD1857" i="1"/>
  <c r="AE1857" i="1" s="1"/>
  <c r="AD3438" i="1"/>
  <c r="AE3438" i="1" s="1"/>
  <c r="AD1329" i="1"/>
  <c r="AE1329" i="1" s="1"/>
  <c r="AD1288" i="1"/>
  <c r="AE1288" i="1" s="1"/>
  <c r="AD2480" i="1"/>
  <c r="AE2480" i="1" s="1"/>
  <c r="AD394" i="1"/>
  <c r="AE394" i="1" s="1"/>
  <c r="AD2258" i="1"/>
  <c r="AE2258" i="1" s="1"/>
  <c r="AD3405" i="1"/>
  <c r="AE3405" i="1" s="1"/>
  <c r="AD1683" i="1"/>
  <c r="AE1683" i="1" s="1"/>
  <c r="AD2167" i="1"/>
  <c r="AE2167" i="1" s="1"/>
  <c r="AD2946" i="1"/>
  <c r="AE2946" i="1" s="1"/>
  <c r="AD463" i="1"/>
  <c r="AE463" i="1" s="1"/>
  <c r="AD936" i="1"/>
  <c r="AE936" i="1" s="1"/>
  <c r="AD2113" i="1"/>
  <c r="AE2113" i="1" s="1"/>
  <c r="AD1202" i="1"/>
  <c r="AE1202" i="1" s="1"/>
  <c r="AD452" i="1"/>
  <c r="AE452" i="1" s="1"/>
  <c r="AD2064" i="1"/>
  <c r="AE2064" i="1" s="1"/>
  <c r="AD4183" i="1"/>
  <c r="AE4183" i="1" s="1"/>
  <c r="AD420" i="1"/>
  <c r="AE420" i="1" s="1"/>
  <c r="AD1210" i="1"/>
  <c r="AE1210" i="1" s="1"/>
  <c r="AD3374" i="1"/>
  <c r="AE3374" i="1" s="1"/>
  <c r="AD3937" i="1"/>
  <c r="AE3937" i="1" s="1"/>
  <c r="AD3130" i="1"/>
  <c r="AE3130" i="1" s="1"/>
  <c r="AD1027" i="1"/>
  <c r="AE1027" i="1" s="1"/>
  <c r="AD206" i="1"/>
  <c r="AE206" i="1" s="1"/>
  <c r="AD1310" i="1"/>
  <c r="AE1310" i="1" s="1"/>
  <c r="AD3324" i="1"/>
  <c r="AE3324" i="1" s="1"/>
  <c r="AD3881" i="1"/>
  <c r="AE3881" i="1" s="1"/>
  <c r="AD2285" i="1"/>
  <c r="AE2285" i="1" s="1"/>
  <c r="AD3131" i="1"/>
  <c r="AE3131" i="1" s="1"/>
  <c r="AD3352" i="1"/>
  <c r="AE3352" i="1" s="1"/>
  <c r="AD2912" i="1"/>
  <c r="AE2912" i="1" s="1"/>
  <c r="AD528" i="1"/>
  <c r="AE528" i="1" s="1"/>
  <c r="AD254" i="1"/>
  <c r="AE254" i="1" s="1"/>
  <c r="AD2044" i="1"/>
  <c r="AE2044" i="1" s="1"/>
  <c r="AD3848" i="1"/>
  <c r="AE3848" i="1" s="1"/>
  <c r="AD1927" i="1"/>
  <c r="AE1927" i="1" s="1"/>
  <c r="AD1133" i="1"/>
  <c r="AE1133" i="1" s="1"/>
  <c r="AD794" i="1"/>
  <c r="AE794" i="1" s="1"/>
  <c r="AD1860" i="1"/>
  <c r="AE1860" i="1" s="1"/>
  <c r="AD1947" i="1"/>
  <c r="AE1947" i="1" s="1"/>
  <c r="AD218" i="1"/>
  <c r="AE218" i="1" s="1"/>
  <c r="AD3293" i="1"/>
  <c r="AE3293" i="1" s="1"/>
  <c r="AD2821" i="1"/>
  <c r="AE2821" i="1" s="1"/>
  <c r="AD3811" i="1"/>
  <c r="AE3811" i="1" s="1"/>
  <c r="AD1740" i="1"/>
  <c r="AE1740" i="1" s="1"/>
  <c r="AD3346" i="1"/>
  <c r="AE3346" i="1" s="1"/>
  <c r="AD2864" i="1"/>
  <c r="AE2864" i="1" s="1"/>
  <c r="AD1679" i="1"/>
  <c r="AE1679" i="1" s="1"/>
  <c r="AD1182" i="1"/>
  <c r="AE1182" i="1" s="1"/>
  <c r="AD537" i="1"/>
  <c r="AE537" i="1" s="1"/>
  <c r="AD3806" i="1"/>
  <c r="AE3806" i="1" s="1"/>
  <c r="AD3755" i="1"/>
  <c r="AE3755" i="1" s="1"/>
  <c r="AD4070" i="1"/>
  <c r="AE4070" i="1" s="1"/>
  <c r="AD3812" i="1"/>
  <c r="AE3812" i="1" s="1"/>
  <c r="AD2555" i="1"/>
  <c r="AE2555" i="1" s="1"/>
  <c r="AD1008" i="1"/>
  <c r="AE1008" i="1" s="1"/>
  <c r="AD2454" i="1"/>
  <c r="AE2454" i="1" s="1"/>
  <c r="AD2260" i="1"/>
  <c r="AE2260" i="1" s="1"/>
  <c r="AD598" i="1"/>
  <c r="AE598" i="1" s="1"/>
  <c r="AD916" i="1"/>
  <c r="AE916" i="1" s="1"/>
  <c r="AD908" i="1"/>
  <c r="AE908" i="1" s="1"/>
  <c r="AD2114" i="1"/>
  <c r="AE2114" i="1" s="1"/>
  <c r="AD3047" i="1"/>
  <c r="AE3047" i="1" s="1"/>
  <c r="AD1676" i="1"/>
  <c r="AE1676" i="1" s="1"/>
  <c r="AD2438" i="1"/>
  <c r="AE2438" i="1" s="1"/>
  <c r="AD1510" i="1"/>
  <c r="AE1510" i="1" s="1"/>
  <c r="AD2098" i="1"/>
  <c r="AE2098" i="1" s="1"/>
  <c r="AD3757" i="1"/>
  <c r="AE3757" i="1" s="1"/>
  <c r="AD3797" i="1"/>
  <c r="AE3797" i="1" s="1"/>
  <c r="AD1300" i="1"/>
  <c r="AE1300" i="1" s="1"/>
  <c r="AD1766" i="1"/>
  <c r="AE1766" i="1" s="1"/>
  <c r="AD1473" i="1"/>
  <c r="AE1473" i="1" s="1"/>
  <c r="AD2816" i="1"/>
  <c r="AE2816" i="1" s="1"/>
  <c r="AD336" i="1"/>
  <c r="AE336" i="1" s="1"/>
  <c r="AD3215" i="1"/>
  <c r="AE3215" i="1" s="1"/>
  <c r="AD1786" i="1"/>
  <c r="AE1786" i="1" s="1"/>
  <c r="AD4022" i="1"/>
  <c r="AE4022" i="1" s="1"/>
  <c r="AD3809" i="1"/>
  <c r="AE3809" i="1" s="1"/>
  <c r="AD1734" i="1"/>
  <c r="AE1734" i="1" s="1"/>
  <c r="AD2895" i="1"/>
  <c r="AE2895" i="1" s="1"/>
  <c r="AD199" i="1"/>
  <c r="AE199" i="1" s="1"/>
  <c r="AD132" i="1"/>
  <c r="AE132" i="1" s="1"/>
  <c r="AD2416" i="1"/>
  <c r="AE2416" i="1" s="1"/>
  <c r="AD3196" i="1"/>
  <c r="AE3196" i="1" s="1"/>
  <c r="AD2729" i="1"/>
  <c r="AE2729" i="1" s="1"/>
  <c r="AD1580" i="1"/>
  <c r="AE1580" i="1" s="1"/>
  <c r="AD1314" i="1"/>
  <c r="AE1314" i="1" s="1"/>
  <c r="AD470" i="1"/>
  <c r="AE470" i="1" s="1"/>
  <c r="AD2026" i="1"/>
  <c r="AE2026" i="1" s="1"/>
  <c r="AD766" i="1"/>
  <c r="AE766" i="1" s="1"/>
  <c r="AD3055" i="1"/>
  <c r="AE3055" i="1" s="1"/>
  <c r="AD2702" i="1"/>
  <c r="AE2702" i="1" s="1"/>
  <c r="AD3495" i="1"/>
  <c r="AE3495" i="1" s="1"/>
  <c r="AD3220" i="1"/>
  <c r="AE3220" i="1" s="1"/>
  <c r="AD2987" i="1"/>
  <c r="AE2987" i="1" s="1"/>
  <c r="AD2886" i="1"/>
  <c r="AE2886" i="1" s="1"/>
  <c r="AD4127" i="1"/>
  <c r="AE4127" i="1" s="1"/>
  <c r="AD3263" i="1"/>
  <c r="AE3263" i="1" s="1"/>
  <c r="AD877" i="1"/>
  <c r="AE877" i="1" s="1"/>
  <c r="AD1216" i="1"/>
  <c r="AE1216" i="1" s="1"/>
  <c r="AL2325" i="1"/>
  <c r="AD3704" i="1"/>
  <c r="AE3704" i="1" s="1"/>
  <c r="AD3466" i="1"/>
  <c r="AE3466" i="1" s="1"/>
  <c r="AD2234" i="1"/>
  <c r="AE2234" i="1" s="1"/>
  <c r="AD3688" i="1"/>
  <c r="AE3688" i="1" s="1"/>
  <c r="AD1140" i="1"/>
  <c r="AE1140" i="1" s="1"/>
  <c r="AD2769" i="1"/>
  <c r="AE2769" i="1" s="1"/>
  <c r="AD1837" i="1"/>
  <c r="AE1837" i="1" s="1"/>
  <c r="AD1245" i="1"/>
  <c r="AE1245" i="1" s="1"/>
  <c r="AD4173" i="1"/>
  <c r="AE4173" i="1" s="1"/>
  <c r="AD2677" i="1"/>
  <c r="AE2677" i="1" s="1"/>
  <c r="AD1186" i="1"/>
  <c r="AE1186" i="1" s="1"/>
  <c r="AD538" i="1"/>
  <c r="AE538" i="1" s="1"/>
  <c r="AD226" i="1"/>
  <c r="AE226" i="1" s="1"/>
  <c r="AD2369" i="1"/>
  <c r="AE2369" i="1" s="1"/>
  <c r="AD2604" i="1"/>
  <c r="AE2604" i="1" s="1"/>
  <c r="AD3668" i="1"/>
  <c r="AE3668" i="1" s="1"/>
  <c r="AD2249" i="1"/>
  <c r="AE2249" i="1" s="1"/>
  <c r="AD1543" i="1"/>
  <c r="AE1543" i="1" s="1"/>
  <c r="AD1952" i="1"/>
  <c r="AE1952" i="1" s="1"/>
  <c r="AD729" i="1"/>
  <c r="AE729" i="1" s="1"/>
  <c r="AD749" i="1"/>
  <c r="AE749" i="1" s="1"/>
  <c r="AD5" i="1"/>
  <c r="AE5" i="1" s="1"/>
  <c r="AD62" i="1"/>
  <c r="AE62" i="1" s="1"/>
  <c r="AD507" i="1"/>
  <c r="AE507" i="1" s="1"/>
  <c r="AD439" i="1"/>
  <c r="AE439" i="1" s="1"/>
  <c r="AD2645" i="1"/>
  <c r="AE2645" i="1" s="1"/>
  <c r="AD4209" i="1"/>
  <c r="AE4209" i="1" s="1"/>
  <c r="AD2100" i="1"/>
  <c r="AE2100" i="1" s="1"/>
  <c r="AD3233" i="1"/>
  <c r="AE3233" i="1" s="1"/>
  <c r="AD3311" i="1"/>
  <c r="AE3311" i="1" s="1"/>
  <c r="AD475" i="1"/>
  <c r="AE475" i="1" s="1"/>
  <c r="AD2606" i="1"/>
  <c r="AE2606" i="1" s="1"/>
  <c r="AD2589" i="1"/>
  <c r="AE2589" i="1" s="1"/>
  <c r="AD4131" i="1"/>
  <c r="AE4131" i="1" s="1"/>
  <c r="AD1680" i="1"/>
  <c r="AE1680" i="1" s="1"/>
  <c r="AD3507" i="1"/>
  <c r="AE3507" i="1" s="1"/>
  <c r="AD556" i="1"/>
  <c r="AE556" i="1" s="1"/>
  <c r="AD778" i="1"/>
  <c r="AE778" i="1" s="1"/>
  <c r="AD443" i="1"/>
  <c r="AE443" i="1" s="1"/>
  <c r="AL4088" i="1"/>
  <c r="AL1847" i="1"/>
  <c r="AL1151" i="1"/>
  <c r="AL1947" i="1"/>
  <c r="AL607" i="1"/>
  <c r="AL2653" i="1"/>
  <c r="AL2669" i="1"/>
  <c r="AL1979" i="1"/>
  <c r="AL3897" i="1"/>
  <c r="AL781" i="1"/>
  <c r="AL2043" i="1"/>
  <c r="AL1768" i="1"/>
  <c r="AL2497" i="1"/>
  <c r="AN2260" i="1"/>
  <c r="AN2320" i="1"/>
  <c r="AN2587" i="1"/>
  <c r="AN2298" i="1"/>
  <c r="AN1795" i="1"/>
  <c r="AN1738" i="1"/>
  <c r="AN2290" i="1"/>
  <c r="AN2361" i="1"/>
  <c r="AN2525" i="1"/>
  <c r="AN2676" i="1"/>
  <c r="AN1992" i="1"/>
  <c r="AN2268" i="1"/>
  <c r="AL2128" i="1"/>
  <c r="AL1380" i="1"/>
  <c r="AL1786" i="1"/>
  <c r="AL1060" i="1"/>
  <c r="AL1730" i="1"/>
  <c r="AL4131" i="1"/>
  <c r="AL2026" i="1"/>
  <c r="AL1723" i="1"/>
  <c r="AL3489" i="1"/>
  <c r="AL4126" i="1"/>
  <c r="AL610" i="1"/>
  <c r="AL739" i="1"/>
  <c r="AL659" i="1"/>
  <c r="AL179" i="1"/>
  <c r="AL1657" i="1"/>
  <c r="AL1924" i="1"/>
  <c r="AL1629" i="1"/>
  <c r="AL2300" i="1"/>
  <c r="AL882" i="1"/>
  <c r="AL848" i="1"/>
  <c r="AL1641" i="1"/>
  <c r="AL3238" i="1"/>
  <c r="AL2830" i="1"/>
  <c r="AL1986" i="1"/>
  <c r="AL874" i="1"/>
  <c r="AL2866" i="1"/>
  <c r="AL2416" i="1"/>
  <c r="AL1231" i="1"/>
  <c r="AL2999" i="1"/>
  <c r="AL1993" i="1"/>
  <c r="AL3646" i="1"/>
  <c r="AL1980" i="1"/>
  <c r="AL498" i="1"/>
  <c r="AL377" i="1"/>
  <c r="AL1711" i="1"/>
  <c r="AL3991" i="1"/>
  <c r="AL592" i="1"/>
  <c r="AL1848" i="1"/>
  <c r="AL1158" i="1"/>
  <c r="AL2399" i="1"/>
  <c r="AL223" i="1"/>
  <c r="AL3487" i="1"/>
  <c r="AL471" i="1"/>
  <c r="AL1042" i="1"/>
  <c r="AL1323" i="1"/>
  <c r="AL724" i="1"/>
  <c r="AL3199" i="1"/>
  <c r="AL1100" i="1"/>
  <c r="AL771" i="1"/>
  <c r="AL3106" i="1"/>
  <c r="AL2909" i="1"/>
  <c r="AL310" i="1"/>
  <c r="AL3930" i="1"/>
  <c r="AL4223" i="1"/>
  <c r="AL1612" i="1"/>
  <c r="AL3386" i="1"/>
  <c r="AL164" i="1"/>
  <c r="AL61" i="1"/>
  <c r="AL1344" i="1"/>
  <c r="AL2630" i="1"/>
  <c r="AL3339" i="1"/>
  <c r="AL679" i="1"/>
  <c r="AL929" i="1"/>
  <c r="AL1102" i="1"/>
  <c r="AL1132" i="1"/>
  <c r="AL993" i="1"/>
  <c r="AL3449" i="1"/>
  <c r="AL531" i="1"/>
  <c r="AL1110" i="1"/>
  <c r="AL2739" i="1"/>
  <c r="AL3424" i="1"/>
  <c r="AL455" i="1"/>
  <c r="AL1217" i="1"/>
  <c r="AL1056" i="1"/>
  <c r="AL2088" i="1"/>
  <c r="AL1142" i="1"/>
  <c r="AL2897" i="1"/>
  <c r="AL983" i="1"/>
  <c r="AL67" i="1"/>
  <c r="AL3377" i="1"/>
  <c r="AL1261" i="1"/>
  <c r="AL2263" i="1"/>
  <c r="AL317" i="1"/>
  <c r="AL2163" i="1"/>
  <c r="AL64" i="1"/>
  <c r="AL1916" i="1"/>
  <c r="AL3361" i="1"/>
  <c r="AL3036" i="1"/>
  <c r="AL4107" i="1"/>
  <c r="AL1185" i="1"/>
  <c r="AL1024" i="1"/>
  <c r="AL398" i="1"/>
  <c r="AL358" i="1"/>
  <c r="AL3013" i="1"/>
  <c r="AL1190" i="1"/>
  <c r="AL3810" i="1"/>
  <c r="AL608" i="1"/>
  <c r="AL1939" i="1"/>
  <c r="AL2044" i="1"/>
  <c r="AL2871" i="1"/>
  <c r="AL2355" i="1"/>
  <c r="AL1815" i="1"/>
  <c r="AL815" i="1"/>
  <c r="AL1799" i="1"/>
  <c r="AL40" i="1"/>
  <c r="AL1172" i="1"/>
  <c r="AL1926" i="1"/>
  <c r="AL3294" i="1"/>
  <c r="AL2583" i="1"/>
  <c r="AL1823" i="1"/>
  <c r="AL1735" i="1"/>
  <c r="AL990" i="1"/>
  <c r="AL1898" i="1"/>
  <c r="AL4290" i="1"/>
  <c r="AL1119" i="1"/>
  <c r="AL575" i="1"/>
  <c r="AL1817" i="1"/>
  <c r="AL3329" i="1"/>
  <c r="AL3407" i="1"/>
  <c r="AL718" i="1"/>
  <c r="AL4106" i="1"/>
  <c r="AL1552" i="1"/>
  <c r="AL248" i="1"/>
  <c r="AL215" i="1"/>
  <c r="AL2200" i="1"/>
  <c r="AL2132" i="1"/>
  <c r="AL1071" i="1"/>
  <c r="AL921" i="1"/>
  <c r="AL1257" i="1"/>
  <c r="AL3715" i="1"/>
  <c r="AL1109" i="1"/>
  <c r="AL3250" i="1"/>
  <c r="AL2775" i="1"/>
  <c r="AL600" i="1"/>
  <c r="AL1457" i="1"/>
  <c r="AL1828" i="1"/>
  <c r="AL242" i="1"/>
  <c r="AL53" i="1"/>
  <c r="AL907" i="1"/>
  <c r="AL4208" i="1"/>
  <c r="AL4149" i="1"/>
  <c r="AL21" i="1"/>
  <c r="AL757" i="1"/>
  <c r="AL631" i="1"/>
  <c r="AL731" i="1"/>
  <c r="AL680" i="1"/>
  <c r="AL685" i="1"/>
  <c r="AL3382" i="1"/>
  <c r="AL651" i="1"/>
  <c r="AL3562" i="1"/>
  <c r="AL609" i="1"/>
  <c r="AL474" i="1"/>
  <c r="AL716" i="1"/>
  <c r="AN2" i="1"/>
  <c r="AL2496" i="1"/>
  <c r="AL1234" i="1"/>
  <c r="AL1765" i="1"/>
  <c r="AL2261" i="1"/>
  <c r="AL2712" i="1"/>
  <c r="AG2071" i="1"/>
  <c r="AG2604" i="1"/>
  <c r="AG2424" i="1"/>
  <c r="AG2882" i="1"/>
  <c r="AG2423" i="1"/>
  <c r="AG338" i="1"/>
  <c r="AG1608" i="1"/>
  <c r="AG3477" i="1"/>
  <c r="AG4285" i="1"/>
  <c r="AG4168" i="1"/>
  <c r="AG3678" i="1"/>
  <c r="AG4289" i="1"/>
  <c r="AG1773" i="1"/>
  <c r="AG2914" i="1"/>
  <c r="AG3319" i="1"/>
  <c r="AG2401" i="1"/>
  <c r="AG1843" i="1"/>
  <c r="AG3835" i="1"/>
  <c r="AG1796" i="1"/>
  <c r="AG2783" i="1"/>
  <c r="AG2326" i="1"/>
  <c r="AG3686" i="1"/>
  <c r="AG2536" i="1"/>
  <c r="AG2483" i="1"/>
  <c r="AG2032" i="1"/>
  <c r="AG3807" i="1"/>
  <c r="AG3107" i="1"/>
  <c r="AG4292" i="1"/>
  <c r="AG579" i="1"/>
  <c r="AG2893" i="1"/>
  <c r="AG3928" i="1"/>
  <c r="AG859" i="1"/>
  <c r="AG1393" i="1"/>
  <c r="AG2417" i="1"/>
  <c r="AG2788" i="1"/>
  <c r="AG911" i="1"/>
  <c r="AG1425" i="1"/>
  <c r="AG1385" i="1"/>
  <c r="AG2806" i="1"/>
  <c r="AG3812" i="1"/>
  <c r="AG283" i="1"/>
  <c r="AG3466" i="1"/>
  <c r="AG2995" i="1"/>
  <c r="AG3754" i="1"/>
  <c r="AG2044" i="1"/>
  <c r="AG4204" i="1"/>
  <c r="AG1525" i="1"/>
  <c r="AG1668" i="1"/>
  <c r="AG117" i="1"/>
  <c r="AG1375" i="1"/>
  <c r="AG3233" i="1"/>
  <c r="AG1313" i="1"/>
  <c r="AG1297" i="1"/>
  <c r="AG1167" i="1"/>
  <c r="AG3592" i="1"/>
  <c r="AG3525" i="1"/>
  <c r="AG1356" i="1"/>
  <c r="AG4106" i="1"/>
  <c r="AG4017" i="1"/>
  <c r="AG2434" i="1"/>
  <c r="AG3894" i="1"/>
  <c r="AG2946" i="1"/>
  <c r="AG1061" i="1"/>
  <c r="AG4082" i="1"/>
  <c r="AG3962" i="1"/>
  <c r="AG4066" i="1"/>
  <c r="AG4209" i="1"/>
  <c r="AG1546" i="1"/>
  <c r="AG3993" i="1"/>
  <c r="AG2854" i="1"/>
  <c r="AG3507" i="1"/>
  <c r="AG3102" i="1"/>
  <c r="AG1891" i="1"/>
  <c r="AG2567" i="1"/>
  <c r="AG2460" i="1"/>
  <c r="AG2851" i="1"/>
  <c r="AG2137" i="1"/>
  <c r="AG3773" i="1"/>
  <c r="AG4114" i="1"/>
  <c r="AG4267" i="1"/>
  <c r="AG3665" i="1"/>
  <c r="AG245" i="1"/>
  <c r="AG3667" i="1"/>
  <c r="AG2814" i="1"/>
  <c r="AG3048" i="1"/>
  <c r="AG2428" i="1"/>
  <c r="AG969" i="1"/>
  <c r="AG3833" i="1"/>
  <c r="AG4330" i="1"/>
  <c r="AG1716" i="1"/>
  <c r="AG29" i="1"/>
  <c r="AG78" i="1"/>
  <c r="AG2527" i="1"/>
  <c r="AG3817" i="1"/>
  <c r="AG2350" i="1"/>
  <c r="AG3861" i="1"/>
  <c r="AG1392" i="1"/>
  <c r="AG1543" i="1"/>
  <c r="AG3788" i="1"/>
  <c r="AG3367" i="1"/>
  <c r="AG2906" i="1"/>
  <c r="AG1190" i="1"/>
  <c r="AG4133" i="1"/>
  <c r="AG4271" i="1"/>
  <c r="AG2009" i="1"/>
  <c r="AG1502" i="1"/>
  <c r="AG1902" i="1"/>
  <c r="AG3344" i="1"/>
  <c r="AG1366" i="1"/>
  <c r="AG4074" i="1"/>
  <c r="AD1876" i="1"/>
  <c r="AE1876" i="1" s="1"/>
  <c r="AD2520" i="1"/>
  <c r="AE2520" i="1" s="1"/>
  <c r="AD1733" i="1"/>
  <c r="AE1733" i="1" s="1"/>
  <c r="AD1284" i="1"/>
  <c r="AE1284" i="1" s="1"/>
  <c r="AD2592" i="1"/>
  <c r="AE2592" i="1" s="1"/>
  <c r="AD1111" i="1"/>
  <c r="AE1111" i="1" s="1"/>
  <c r="AD348" i="1"/>
  <c r="AE348" i="1" s="1"/>
  <c r="AD1192" i="1"/>
  <c r="AE1192" i="1" s="1"/>
  <c r="AD6" i="1"/>
  <c r="AE6" i="1" s="1"/>
  <c r="AD1981" i="1"/>
  <c r="AE1981" i="1" s="1"/>
  <c r="AD92" i="1"/>
  <c r="AE92" i="1" s="1"/>
  <c r="AD1337" i="1"/>
  <c r="AE1337" i="1" s="1"/>
  <c r="AD3303" i="1"/>
  <c r="AE3303" i="1" s="1"/>
  <c r="AD1521" i="1"/>
  <c r="AE1521" i="1" s="1"/>
  <c r="AD775" i="1"/>
  <c r="AE775" i="1" s="1"/>
  <c r="AD3979" i="1"/>
  <c r="AE3979" i="1" s="1"/>
  <c r="AD2775" i="1"/>
  <c r="AE2775" i="1" s="1"/>
  <c r="AD1485" i="1"/>
  <c r="AE1485" i="1" s="1"/>
  <c r="AD1535" i="1"/>
  <c r="AE1535" i="1" s="1"/>
  <c r="AD2176" i="1"/>
  <c r="AE2176" i="1" s="1"/>
  <c r="AD4037" i="1"/>
  <c r="AE4037" i="1" s="1"/>
  <c r="AD4290" i="1"/>
  <c r="AE4290" i="1" s="1"/>
  <c r="AD1416" i="1"/>
  <c r="AE1416" i="1" s="1"/>
  <c r="AD495" i="1"/>
  <c r="AE495" i="1" s="1"/>
  <c r="AD958" i="1"/>
  <c r="AE958" i="1" s="1"/>
  <c r="AD2974" i="1"/>
  <c r="AE2974" i="1" s="1"/>
  <c r="AD4279" i="1"/>
  <c r="AE4279" i="1" s="1"/>
  <c r="AD2094" i="1"/>
  <c r="AE2094" i="1" s="1"/>
  <c r="AD3480" i="1"/>
  <c r="AE3480" i="1" s="1"/>
  <c r="AD3522" i="1"/>
  <c r="AE3522" i="1" s="1"/>
  <c r="AD398" i="1"/>
  <c r="AE398" i="1" s="1"/>
  <c r="AD2783" i="1"/>
  <c r="AE2783" i="1" s="1"/>
  <c r="AD2144" i="1"/>
  <c r="AE2144" i="1" s="1"/>
  <c r="AD2969" i="1"/>
  <c r="AE2969" i="1" s="1"/>
  <c r="AD1393" i="1"/>
  <c r="AE1393" i="1" s="1"/>
  <c r="AD2441" i="1"/>
  <c r="AE2441" i="1" s="1"/>
  <c r="AD4017" i="1"/>
  <c r="AE4017" i="1" s="1"/>
  <c r="AD3126" i="1"/>
  <c r="AE3126" i="1" s="1"/>
  <c r="AD3950" i="1"/>
  <c r="AE3950" i="1" s="1"/>
  <c r="AD3444" i="1"/>
  <c r="AE3444" i="1" s="1"/>
  <c r="AD3211" i="1"/>
  <c r="AE3211" i="1" s="1"/>
  <c r="AD2069" i="1"/>
  <c r="AE2069" i="1" s="1"/>
  <c r="AD180" i="1"/>
  <c r="AE180" i="1" s="1"/>
  <c r="AD345" i="1"/>
  <c r="AE345" i="1" s="1"/>
  <c r="AD2893" i="1"/>
  <c r="AE2893" i="1" s="1"/>
  <c r="AD3945" i="1"/>
  <c r="AE3945" i="1" s="1"/>
  <c r="AD3957" i="1"/>
  <c r="AE3957" i="1" s="1"/>
  <c r="AD1620" i="1"/>
  <c r="AE1620" i="1" s="1"/>
  <c r="AD1793" i="1"/>
  <c r="AE1793" i="1" s="1"/>
  <c r="AD15" i="1"/>
  <c r="AE15" i="1" s="1"/>
  <c r="AD2232" i="1"/>
  <c r="AE2232" i="1" s="1"/>
  <c r="AD551" i="1"/>
  <c r="AE551" i="1" s="1"/>
  <c r="AD1148" i="1"/>
  <c r="AE1148" i="1" s="1"/>
  <c r="AD2960" i="1"/>
  <c r="AE2960" i="1" s="1"/>
  <c r="AD819" i="1"/>
  <c r="AE819" i="1" s="1"/>
  <c r="AD1498" i="1"/>
  <c r="AE1498" i="1" s="1"/>
  <c r="AD951" i="1"/>
  <c r="AE951" i="1" s="1"/>
  <c r="AD1059" i="1"/>
  <c r="AE1059" i="1" s="1"/>
  <c r="AD2040" i="1"/>
  <c r="AE2040" i="1" s="1"/>
  <c r="AD987" i="1"/>
  <c r="AE987" i="1" s="1"/>
  <c r="AD47" i="1"/>
  <c r="AE47" i="1" s="1"/>
  <c r="AD3875" i="1"/>
  <c r="AE3875" i="1" s="1"/>
  <c r="AD1524" i="1"/>
  <c r="AE1524" i="1" s="1"/>
  <c r="AD2534" i="1"/>
  <c r="AE2534" i="1" s="1"/>
  <c r="AD2961" i="1"/>
  <c r="AE2961" i="1" s="1"/>
  <c r="AD2184" i="1"/>
  <c r="AE2184" i="1" s="1"/>
  <c r="AD840" i="1"/>
  <c r="AE840" i="1" s="1"/>
  <c r="AD2010" i="1"/>
  <c r="AE2010" i="1" s="1"/>
  <c r="AD4106" i="1"/>
  <c r="AE4106" i="1" s="1"/>
  <c r="AD2869" i="1"/>
  <c r="AE2869" i="1" s="1"/>
  <c r="AD1136" i="1"/>
  <c r="AE1136" i="1" s="1"/>
  <c r="AD1958" i="1"/>
  <c r="AE1958" i="1" s="1"/>
  <c r="AD889" i="1"/>
  <c r="AE889" i="1" s="1"/>
  <c r="AD494" i="1"/>
  <c r="AE494" i="1" s="1"/>
  <c r="AD356" i="1"/>
  <c r="AE356" i="1" s="1"/>
  <c r="AD1050" i="1"/>
  <c r="AE1050" i="1" s="1"/>
  <c r="AD2324" i="1"/>
  <c r="AE2324" i="1" s="1"/>
  <c r="AD691" i="1"/>
  <c r="AE691" i="1" s="1"/>
  <c r="AD929" i="1"/>
  <c r="AE929" i="1" s="1"/>
  <c r="AD891" i="1"/>
  <c r="AE891" i="1" s="1"/>
  <c r="AD4074" i="1"/>
  <c r="AE4074" i="1" s="1"/>
  <c r="AD3602" i="1"/>
  <c r="AE3602" i="1" s="1"/>
  <c r="AD120" i="1"/>
  <c r="AE120" i="1" s="1"/>
  <c r="AD897" i="1"/>
  <c r="AE897" i="1" s="1"/>
  <c r="AD77" i="1"/>
  <c r="AE77" i="1" s="1"/>
  <c r="AD4103" i="1"/>
  <c r="AE4103" i="1" s="1"/>
  <c r="AD305" i="1"/>
  <c r="AE305" i="1" s="1"/>
  <c r="AD762" i="1"/>
  <c r="AE762" i="1" s="1"/>
  <c r="AD317" i="1"/>
  <c r="AE317" i="1" s="1"/>
  <c r="AD4318" i="1"/>
  <c r="AE4318" i="1" s="1"/>
  <c r="AD4267" i="1"/>
  <c r="AE4267" i="1" s="1"/>
  <c r="AD3817" i="1"/>
  <c r="AE3817" i="1" s="1"/>
  <c r="AD3829" i="1"/>
  <c r="AE3829" i="1" s="1"/>
  <c r="AD3300" i="1"/>
  <c r="AE3300" i="1" s="1"/>
  <c r="AD3067" i="1"/>
  <c r="AE3067" i="1" s="1"/>
  <c r="AD2032" i="1"/>
  <c r="AE2032" i="1" s="1"/>
  <c r="AD2024" i="1"/>
  <c r="AE2024" i="1" s="1"/>
  <c r="AD1831" i="1"/>
  <c r="AE1831" i="1" s="1"/>
  <c r="AD1830" i="1"/>
  <c r="AE1830" i="1" s="1"/>
  <c r="AD1796" i="1"/>
  <c r="AE1796" i="1" s="1"/>
  <c r="AD2881" i="1"/>
  <c r="AE2881" i="1" s="1"/>
  <c r="AD373" i="1"/>
  <c r="AE373" i="1" s="1"/>
  <c r="AD1582" i="1"/>
  <c r="AE1582" i="1" s="1"/>
  <c r="AD510" i="1"/>
  <c r="AE510" i="1" s="1"/>
  <c r="AD220" i="1"/>
  <c r="AE220" i="1" s="1"/>
  <c r="AD727" i="1"/>
  <c r="AE727" i="1" s="1"/>
  <c r="AD3301" i="1"/>
  <c r="AE3301" i="1" s="1"/>
  <c r="AD2522" i="1"/>
  <c r="AE2522" i="1" s="1"/>
  <c r="AD1992" i="1"/>
  <c r="AE1992" i="1" s="1"/>
  <c r="AD1615" i="1"/>
  <c r="AE1615" i="1" s="1"/>
  <c r="AD747" i="1"/>
  <c r="AE747" i="1" s="1"/>
  <c r="AD3839" i="1"/>
  <c r="AE3839" i="1" s="1"/>
  <c r="AD1817" i="1"/>
  <c r="AE1817" i="1" s="1"/>
  <c r="AD3285" i="1"/>
  <c r="AE3285" i="1" s="1"/>
  <c r="AD2422" i="1"/>
  <c r="AE2422" i="1" s="1"/>
  <c r="AD2627" i="1"/>
  <c r="AE2627" i="1" s="1"/>
  <c r="AD2298" i="1"/>
  <c r="AE2298" i="1" s="1"/>
  <c r="AD318" i="1"/>
  <c r="AE318" i="1" s="1"/>
  <c r="AD1405" i="1"/>
  <c r="AE1405" i="1" s="1"/>
  <c r="AD3229" i="1"/>
  <c r="AE3229" i="1" s="1"/>
  <c r="AD3781" i="1"/>
  <c r="AE3781" i="1" s="1"/>
  <c r="AD1331" i="1"/>
  <c r="AE1331" i="1" s="1"/>
  <c r="AD2918" i="1"/>
  <c r="AE2918" i="1" s="1"/>
  <c r="AD3312" i="1"/>
  <c r="AE3312" i="1" s="1"/>
  <c r="AD177" i="1"/>
  <c r="AE177" i="1" s="1"/>
  <c r="AD812" i="1"/>
  <c r="AE812" i="1" s="1"/>
  <c r="AD1446" i="1"/>
  <c r="AE1446" i="1" s="1"/>
  <c r="AD579" i="1"/>
  <c r="AE579" i="1" s="1"/>
  <c r="AD796" i="1"/>
  <c r="AE796" i="1" s="1"/>
  <c r="AD3327" i="1"/>
  <c r="AE3327" i="1" s="1"/>
  <c r="AD3978" i="1"/>
  <c r="AE3978" i="1" s="1"/>
  <c r="AD3241" i="1"/>
  <c r="AE3241" i="1" s="1"/>
  <c r="AD4080" i="1"/>
  <c r="AE4080" i="1" s="1"/>
  <c r="AD3414" i="1"/>
  <c r="AE3414" i="1" s="1"/>
  <c r="AD2754" i="1"/>
  <c r="AE2754" i="1" s="1"/>
  <c r="AD2266" i="1"/>
  <c r="AE2266" i="1" s="1"/>
  <c r="AD552" i="1"/>
  <c r="AE552" i="1" s="1"/>
  <c r="AD1983" i="1"/>
  <c r="AE1983" i="1" s="1"/>
  <c r="AD3726" i="1"/>
  <c r="AE3726" i="1" s="1"/>
  <c r="AD4204" i="1"/>
  <c r="AE4204" i="1" s="1"/>
  <c r="AD3749" i="1"/>
  <c r="AE3749" i="1" s="1"/>
  <c r="AD3499" i="1"/>
  <c r="AE3499" i="1" s="1"/>
  <c r="AD2458" i="1"/>
  <c r="AE2458" i="1" s="1"/>
  <c r="AD1061" i="1"/>
  <c r="AE1061" i="1" s="1"/>
  <c r="AD435" i="1"/>
  <c r="AE435" i="1" s="1"/>
  <c r="AD1901" i="1"/>
  <c r="AE1901" i="1" s="1"/>
  <c r="AD970" i="1"/>
  <c r="AE970" i="1" s="1"/>
  <c r="AD409" i="1"/>
  <c r="AE409" i="1" s="1"/>
  <c r="AD3676" i="1"/>
  <c r="AE3676" i="1" s="1"/>
  <c r="AD4245" i="1"/>
  <c r="AE4245" i="1" s="1"/>
  <c r="AD2870" i="1"/>
  <c r="AE2870" i="1" s="1"/>
  <c r="AD2401" i="1"/>
  <c r="AE2401" i="1" s="1"/>
  <c r="AD700" i="1"/>
  <c r="AE700" i="1" s="1"/>
  <c r="AD3660" i="1"/>
  <c r="AE3660" i="1" s="1"/>
  <c r="AD3205" i="1"/>
  <c r="AE3205" i="1" s="1"/>
  <c r="AD2342" i="1"/>
  <c r="AE2342" i="1" s="1"/>
  <c r="AD3248" i="1"/>
  <c r="AE3248" i="1" s="1"/>
  <c r="AD813" i="1"/>
  <c r="AE813" i="1" s="1"/>
  <c r="AD2431" i="1"/>
  <c r="AE2431" i="1" s="1"/>
  <c r="AD3132" i="1"/>
  <c r="AE3132" i="1" s="1"/>
  <c r="AD1557" i="1"/>
  <c r="AE1557" i="1" s="1"/>
  <c r="AD117" i="1"/>
  <c r="AE117" i="1" s="1"/>
  <c r="AD792" i="1"/>
  <c r="AE792" i="1" s="1"/>
  <c r="AD414" i="1"/>
  <c r="AE414" i="1" s="1"/>
  <c r="AD2621" i="1"/>
  <c r="AE2621" i="1" s="1"/>
  <c r="AD3943" i="1"/>
  <c r="AE3943" i="1" s="1"/>
  <c r="AD4000" i="1"/>
  <c r="AE4000" i="1" s="1"/>
  <c r="AD2906" i="1"/>
  <c r="AE2906" i="1" s="1"/>
  <c r="AD1736" i="1"/>
  <c r="AE1736" i="1" s="1"/>
  <c r="AD2704" i="1"/>
  <c r="AE2704" i="1" s="1"/>
  <c r="AD142" i="1"/>
  <c r="AE142" i="1" s="1"/>
  <c r="AD1181" i="1"/>
  <c r="AE1181" i="1" s="1"/>
  <c r="AD1562" i="1"/>
  <c r="AE1562" i="1" s="1"/>
  <c r="AD2622" i="1"/>
  <c r="AE2622" i="1" s="1"/>
  <c r="AD4152" i="1"/>
  <c r="AE4152" i="1" s="1"/>
  <c r="AD1430" i="1"/>
  <c r="AE1430" i="1" s="1"/>
  <c r="AD2806" i="1"/>
  <c r="AE2806" i="1" s="1"/>
  <c r="AD3523" i="1"/>
  <c r="AE3523" i="1" s="1"/>
  <c r="AD588" i="1"/>
  <c r="AE588" i="1" s="1"/>
  <c r="AD504" i="1"/>
  <c r="AE504" i="1" s="1"/>
  <c r="AD2304" i="1"/>
  <c r="AE2304" i="1" s="1"/>
  <c r="AD3613" i="1"/>
  <c r="AE3613" i="1" s="1"/>
  <c r="AD3084" i="1"/>
  <c r="AE3084" i="1" s="1"/>
  <c r="AD3911" i="1"/>
  <c r="AE3911" i="1" s="1"/>
  <c r="AD3619" i="1"/>
  <c r="AE3619" i="1" s="1"/>
  <c r="AD3968" i="1"/>
  <c r="AE3968" i="1" s="1"/>
  <c r="AD1893" i="1"/>
  <c r="AE1893" i="1" s="1"/>
  <c r="AD2995" i="1"/>
  <c r="AE2995" i="1" s="1"/>
  <c r="AD1304" i="1"/>
  <c r="AE1304" i="1" s="1"/>
  <c r="AD299" i="1"/>
  <c r="AE299" i="1" s="1"/>
  <c r="AD553" i="1"/>
  <c r="AE553" i="1" s="1"/>
  <c r="AD2321" i="1"/>
  <c r="AE2321" i="1" s="1"/>
  <c r="AD1497" i="1"/>
  <c r="AE1497" i="1" s="1"/>
  <c r="AL3465" i="1"/>
  <c r="AL3647" i="1"/>
  <c r="AL3313" i="1"/>
  <c r="AL172" i="1"/>
  <c r="AL1978" i="1"/>
  <c r="AL4078" i="1"/>
  <c r="AL284" i="1"/>
  <c r="AL777" i="1"/>
  <c r="AL2176" i="1"/>
  <c r="AL2873" i="1"/>
  <c r="AL3596" i="1"/>
  <c r="AL4224" i="1"/>
  <c r="AL3200" i="1"/>
  <c r="AL4281" i="1"/>
  <c r="AL895" i="1"/>
  <c r="AN2108" i="1"/>
  <c r="AN2400" i="1"/>
  <c r="AN2032" i="1"/>
  <c r="AN2571" i="1"/>
  <c r="AN1967" i="1"/>
  <c r="AN1719" i="1"/>
  <c r="AN2354" i="1"/>
  <c r="AN2377" i="1"/>
  <c r="AN1570" i="1"/>
  <c r="AN2168" i="1"/>
  <c r="AN1777" i="1"/>
  <c r="AN2476" i="1"/>
  <c r="AL868" i="1"/>
  <c r="AL1299" i="1"/>
  <c r="AL2688" i="1"/>
  <c r="AL2651" i="1"/>
  <c r="AL908" i="1"/>
  <c r="AL4234" i="1"/>
  <c r="AL1124" i="1"/>
  <c r="AL1435" i="1"/>
  <c r="AL1195" i="1"/>
  <c r="AL28" i="1"/>
  <c r="AL1679" i="1"/>
  <c r="AL2257" i="1"/>
  <c r="AL2951" i="1"/>
  <c r="AL1369" i="1"/>
  <c r="AL3255" i="1"/>
  <c r="AL715" i="1"/>
  <c r="AL4083" i="1"/>
  <c r="AL2704" i="1"/>
  <c r="AL1645" i="1"/>
  <c r="AL2537" i="1"/>
  <c r="AL1410" i="1"/>
  <c r="AL1408" i="1"/>
  <c r="AL3745" i="1"/>
  <c r="AL3043" i="1"/>
  <c r="AL2334" i="1"/>
  <c r="AL3372" i="1"/>
  <c r="AL3624" i="1"/>
  <c r="AL1553" i="1"/>
  <c r="AL1376" i="1"/>
  <c r="AL1434" i="1"/>
  <c r="AL545" i="1"/>
  <c r="AL911" i="1"/>
  <c r="AL2269" i="1"/>
  <c r="AL1256" i="1"/>
  <c r="AL1418" i="1"/>
  <c r="AL645" i="1"/>
  <c r="AL2463" i="1"/>
  <c r="AL2622" i="1"/>
  <c r="AL1136" i="1"/>
  <c r="AL403" i="1"/>
  <c r="AL3644" i="1"/>
  <c r="AL2312" i="1"/>
  <c r="AL1953" i="1"/>
  <c r="AL634" i="1"/>
  <c r="AL2415" i="1"/>
  <c r="AL2590" i="1"/>
  <c r="AL3880" i="1"/>
  <c r="AL239" i="1"/>
  <c r="AL1146" i="1"/>
  <c r="AL4218" i="1"/>
  <c r="AL1998" i="1"/>
  <c r="AL1432" i="1"/>
  <c r="AL1372" i="1"/>
  <c r="AL2895" i="1"/>
  <c r="AL2215" i="1"/>
  <c r="AL657" i="1"/>
  <c r="AL3554" i="1"/>
  <c r="AL2236" i="1"/>
  <c r="AL1223" i="1"/>
  <c r="AL1936" i="1"/>
  <c r="AL3684" i="1"/>
  <c r="AL2628" i="1"/>
  <c r="AL1614" i="1"/>
  <c r="AL1328" i="1"/>
  <c r="AL3357" i="1"/>
  <c r="AL3867" i="1"/>
  <c r="AL1207" i="1"/>
  <c r="AL1473" i="1"/>
  <c r="AL574" i="1"/>
  <c r="AL995" i="1"/>
  <c r="AL3205" i="1"/>
  <c r="AL3418" i="1"/>
  <c r="AL4129" i="1"/>
  <c r="AL3655" i="1"/>
  <c r="AL1304" i="1"/>
  <c r="AL1446" i="1"/>
  <c r="AL1148" i="1"/>
  <c r="AL419" i="1"/>
  <c r="AL1968" i="1"/>
  <c r="AL2937" i="1"/>
  <c r="AL913" i="1"/>
  <c r="AL1637" i="1"/>
  <c r="AL2178" i="1"/>
  <c r="AL3936" i="1"/>
  <c r="AL1900" i="1"/>
  <c r="AL705" i="1"/>
  <c r="AL1865" i="1"/>
  <c r="AL2834" i="1"/>
  <c r="AL2292" i="1"/>
  <c r="AL381" i="1"/>
  <c r="AL2367" i="1"/>
  <c r="AL516" i="1"/>
  <c r="AL1094" i="1"/>
  <c r="AL3429" i="1"/>
  <c r="AL3747" i="1"/>
  <c r="AL3415" i="1"/>
  <c r="AL175" i="1"/>
  <c r="AL263" i="1"/>
  <c r="AL1653" i="1"/>
  <c r="AL1654" i="1"/>
  <c r="AL2343" i="1"/>
  <c r="AL3548" i="1"/>
  <c r="AL2776" i="1"/>
  <c r="AL673" i="1"/>
  <c r="AL512" i="1"/>
  <c r="AL1066" i="1"/>
  <c r="AL4271" i="1"/>
  <c r="AL1255" i="1"/>
  <c r="AL3193" i="1"/>
  <c r="AL362" i="1"/>
  <c r="AL692" i="1"/>
  <c r="AL3475" i="1"/>
  <c r="AL1103" i="1"/>
  <c r="AL3139" i="1"/>
  <c r="AL1957" i="1"/>
  <c r="AL2842" i="1"/>
  <c r="AL4175" i="1"/>
  <c r="AL4286" i="1"/>
  <c r="AL2440" i="1"/>
  <c r="AL1282" i="1"/>
  <c r="AL1882" i="1"/>
  <c r="AL3291" i="1"/>
  <c r="AL1850" i="1"/>
  <c r="AL1906" i="1"/>
  <c r="AL2883" i="1"/>
  <c r="AL2256" i="1"/>
  <c r="AL3857" i="1"/>
  <c r="AL1602" i="1"/>
  <c r="AL2114" i="1"/>
  <c r="AL3919" i="1"/>
  <c r="AL3565" i="1"/>
  <c r="AL233" i="1"/>
  <c r="AL1176" i="1"/>
  <c r="AL664" i="1"/>
  <c r="AL1262" i="1"/>
  <c r="AL2833" i="1"/>
  <c r="AL1050" i="1"/>
  <c r="AL1583" i="1"/>
  <c r="AL253" i="1"/>
  <c r="AL1785" i="1"/>
  <c r="AL900" i="1"/>
  <c r="AL2475" i="1"/>
  <c r="AL2152" i="1"/>
  <c r="AL59" i="1"/>
  <c r="AL1175" i="1"/>
  <c r="AL1876" i="1"/>
  <c r="AL2124" i="1"/>
  <c r="AL783" i="1"/>
  <c r="AL3591" i="1"/>
  <c r="AL296" i="1"/>
  <c r="AL337" i="1"/>
  <c r="AL2548" i="1"/>
  <c r="AL69" i="1"/>
  <c r="AL3184" i="1"/>
  <c r="AL2481" i="1"/>
  <c r="AL2450" i="1"/>
  <c r="AL4017" i="1"/>
  <c r="AL1969" i="1"/>
  <c r="AL3674" i="1"/>
  <c r="AL2133" i="1"/>
  <c r="AL3412" i="1"/>
  <c r="AL597" i="1"/>
  <c r="AL2183" i="1"/>
  <c r="AL1198" i="1"/>
  <c r="AL2083" i="1"/>
  <c r="AL95" i="1"/>
  <c r="AL1752" i="1"/>
  <c r="AL3871" i="1"/>
  <c r="AL593" i="1"/>
  <c r="AL986" i="1"/>
  <c r="AL1748" i="1"/>
  <c r="AL3802" i="1"/>
  <c r="AL1206" i="1"/>
  <c r="AL2479" i="1"/>
  <c r="AL3166" i="1"/>
  <c r="AL2685" i="1"/>
  <c r="AL2683" i="1"/>
  <c r="AL128" i="1"/>
  <c r="AL2728" i="1"/>
  <c r="AL1182" i="1"/>
  <c r="AL949" i="1"/>
  <c r="AL3808" i="1"/>
  <c r="AL4013" i="1"/>
  <c r="AL3452" i="1"/>
  <c r="AL2680" i="1"/>
  <c r="AL928" i="1"/>
  <c r="AL205" i="1"/>
  <c r="AL970" i="1"/>
  <c r="AL1209" i="1"/>
  <c r="AL2412" i="1"/>
  <c r="AG1790" i="1"/>
  <c r="AG2520" i="1"/>
  <c r="AG4261" i="1"/>
  <c r="AG3462" i="1"/>
  <c r="AG3215" i="1"/>
  <c r="AG1485" i="1"/>
  <c r="AG4162" i="1"/>
  <c r="AG3914" i="1"/>
  <c r="AG3130" i="1"/>
  <c r="AG3077" i="1"/>
  <c r="AG3196" i="1"/>
  <c r="AG3083" i="1"/>
  <c r="AG4197" i="1"/>
  <c r="AG2346" i="1"/>
  <c r="AG3437" i="1"/>
  <c r="AG3275" i="1"/>
  <c r="AG4279" i="1"/>
  <c r="AG1736" i="1"/>
  <c r="AG1907" i="1"/>
  <c r="AG794" i="1"/>
  <c r="AG3594" i="1"/>
  <c r="AG2904" i="1"/>
  <c r="AG3689" i="1"/>
  <c r="AG3558" i="1"/>
  <c r="AG3138" i="1"/>
  <c r="AG3863" i="1"/>
  <c r="AG3139" i="1"/>
  <c r="AG3444" i="1"/>
  <c r="AG3548" i="1"/>
  <c r="AG3703" i="1"/>
  <c r="AG2729" i="1"/>
  <c r="AG2645" i="1"/>
  <c r="AG260" i="1"/>
  <c r="AG767" i="1"/>
  <c r="AG3256" i="1"/>
  <c r="AG1721" i="1"/>
  <c r="AG3724" i="1"/>
  <c r="AG2364" i="1"/>
  <c r="AG985" i="1"/>
  <c r="AG1594" i="1"/>
  <c r="AG3126" i="1"/>
  <c r="AG3690" i="1"/>
  <c r="AG1320" i="1"/>
  <c r="AG3085" i="1"/>
  <c r="AG1598" i="1"/>
  <c r="AG1329" i="1"/>
  <c r="AG769" i="1"/>
  <c r="AG2544" i="1"/>
  <c r="AG2754" i="1"/>
  <c r="AG2606" i="1"/>
  <c r="AG3323" i="1"/>
  <c r="AG2574" i="1"/>
  <c r="AG2786" i="1"/>
  <c r="AG4176" i="1"/>
  <c r="AG4177" i="1"/>
  <c r="AG2263" i="1"/>
  <c r="AG1634" i="1"/>
  <c r="AG3866" i="1"/>
  <c r="AG1775" i="1"/>
  <c r="AG1929" i="1"/>
  <c r="AG4153" i="1"/>
  <c r="AG2440" i="1"/>
  <c r="AG2146" i="1"/>
  <c r="AG2258" i="1"/>
  <c r="AG1740" i="1"/>
  <c r="AG2822" i="1"/>
  <c r="AG1835" i="1"/>
  <c r="AG2649" i="1"/>
  <c r="AG2018" i="1"/>
  <c r="AG4040" i="1"/>
  <c r="AG2740" i="1"/>
  <c r="AG3579" i="1"/>
  <c r="AG3035" i="1"/>
  <c r="AG4160" i="1"/>
  <c r="AG1495" i="1"/>
  <c r="AG3619" i="1"/>
  <c r="AG3757" i="1"/>
  <c r="AG1437" i="1"/>
  <c r="AG3173" i="1"/>
  <c r="AG3559" i="1"/>
  <c r="AG2314" i="1"/>
  <c r="AG2769" i="1"/>
  <c r="AG3003" i="1"/>
  <c r="AG986" i="1"/>
  <c r="AG3375" i="1"/>
  <c r="AG3889" i="1"/>
  <c r="AG155" i="1"/>
  <c r="AG2406" i="1"/>
  <c r="AG4300" i="1"/>
  <c r="AG4072" i="1"/>
  <c r="AG4294" i="1"/>
  <c r="AG42" i="1"/>
  <c r="AG1192" i="1"/>
  <c r="AG3880" i="1"/>
  <c r="AG1720" i="1"/>
  <c r="AG3327" i="1"/>
  <c r="AG472" i="1"/>
  <c r="AG2144" i="1"/>
  <c r="AG1059" i="1"/>
  <c r="AG1473" i="1"/>
  <c r="AG3228" i="1"/>
  <c r="AG1086" i="1"/>
  <c r="AG796" i="1"/>
  <c r="AG1733" i="1"/>
  <c r="AG3998" i="1"/>
  <c r="AG1256" i="1"/>
  <c r="AG2266" i="1"/>
  <c r="AG4108" i="1"/>
  <c r="AG139" i="1"/>
  <c r="AG1273" i="1"/>
  <c r="AG3824" i="1"/>
  <c r="AG3516" i="1"/>
  <c r="AG3836" i="1"/>
  <c r="AG1840" i="1"/>
  <c r="AG1118" i="1"/>
  <c r="AG1044" i="1"/>
  <c r="AG2775" i="1"/>
  <c r="AG2420" i="1"/>
  <c r="AD975" i="1"/>
  <c r="AE975" i="1" s="1"/>
  <c r="AD163" i="1"/>
  <c r="AE163" i="1" s="1"/>
  <c r="AD1404" i="1"/>
  <c r="AE1404" i="1" s="1"/>
  <c r="AD4282" i="1"/>
  <c r="AE4282" i="1" s="1"/>
  <c r="AD1844" i="1"/>
  <c r="AE1844" i="1" s="1"/>
  <c r="AD1339" i="1"/>
  <c r="AE1339" i="1" s="1"/>
  <c r="AD543" i="1"/>
  <c r="AE543" i="1" s="1"/>
  <c r="AD3754" i="1"/>
  <c r="AE3754" i="1" s="1"/>
  <c r="AD848" i="1"/>
  <c r="AE848" i="1" s="1"/>
  <c r="AD319" i="1"/>
  <c r="AE319" i="1" s="1"/>
  <c r="AD1242" i="1"/>
  <c r="AE1242" i="1" s="1"/>
  <c r="AD2444" i="1"/>
  <c r="AE2444" i="1" s="1"/>
  <c r="AD3778" i="1"/>
  <c r="AE3778" i="1" s="1"/>
  <c r="AD3275" i="1"/>
  <c r="AE3275" i="1" s="1"/>
  <c r="AD1275" i="1"/>
  <c r="AE1275" i="1" s="1"/>
  <c r="AD300" i="1"/>
  <c r="AE300" i="1" s="1"/>
  <c r="AD65" i="1"/>
  <c r="AE65" i="1" s="1"/>
  <c r="AD3486" i="1"/>
  <c r="AE3486" i="1" s="1"/>
  <c r="AD2428" i="1"/>
  <c r="AE2428" i="1" s="1"/>
  <c r="AD3537" i="1"/>
  <c r="AE3537" i="1" s="1"/>
  <c r="AD1425" i="1"/>
  <c r="AE1425" i="1" s="1"/>
  <c r="AD2851" i="1"/>
  <c r="AE2851" i="1" s="1"/>
  <c r="AD490" i="1"/>
  <c r="AE490" i="1" s="1"/>
  <c r="AD866" i="1"/>
  <c r="AE866" i="1" s="1"/>
  <c r="AD1179" i="1"/>
  <c r="AE1179" i="1" s="1"/>
  <c r="AD1146" i="1"/>
  <c r="AE1146" i="1" s="1"/>
  <c r="AD3993" i="1"/>
  <c r="AE3993" i="1" s="1"/>
  <c r="AD1360" i="1"/>
  <c r="AE1360" i="1" s="1"/>
  <c r="AD985" i="1"/>
  <c r="AE985" i="1" s="1"/>
  <c r="AD2453" i="1"/>
  <c r="AE2453" i="1" s="1"/>
  <c r="AD1127" i="1"/>
  <c r="AE1127" i="1" s="1"/>
  <c r="AD1789" i="1"/>
  <c r="AE1789" i="1" s="1"/>
  <c r="AD3207" i="1"/>
  <c r="AE3207" i="1" s="1"/>
  <c r="AD3194" i="1"/>
  <c r="AE3194" i="1" s="1"/>
  <c r="AD2291" i="1"/>
  <c r="AE2291" i="1" s="1"/>
  <c r="AD770" i="1"/>
  <c r="AE770" i="1" s="1"/>
  <c r="AD2398" i="1"/>
  <c r="AE2398" i="1" s="1"/>
  <c r="AD3900" i="1"/>
  <c r="AE3900" i="1" s="1"/>
  <c r="AD3928" i="1"/>
  <c r="AE3928" i="1" s="1"/>
  <c r="AD4198" i="1"/>
  <c r="AE4198" i="1" s="1"/>
  <c r="AD3416" i="1"/>
  <c r="AE3416" i="1" s="1"/>
  <c r="AD3299" i="1"/>
  <c r="AE3299" i="1" s="1"/>
  <c r="AD529" i="1"/>
  <c r="AE529" i="1" s="1"/>
  <c r="AD738" i="1"/>
  <c r="AE738" i="1" s="1"/>
  <c r="AD2080" i="1"/>
  <c r="AE2080" i="1" s="1"/>
  <c r="AD1232" i="1"/>
  <c r="AE1232" i="1" s="1"/>
  <c r="AD45" i="1"/>
  <c r="AE45" i="1" s="1"/>
  <c r="AD128" i="1"/>
  <c r="AE128" i="1" s="1"/>
  <c r="AD3759" i="1"/>
  <c r="AE3759" i="1" s="1"/>
  <c r="AD3159" i="1"/>
  <c r="AE3159" i="1" s="1"/>
  <c r="AD76" i="1"/>
  <c r="AE76" i="1" s="1"/>
  <c r="AD1025" i="1"/>
  <c r="AE1025" i="1" s="1"/>
  <c r="AD2042" i="1"/>
  <c r="AE2042" i="1" s="1"/>
  <c r="AD3880" i="1"/>
  <c r="AE3880" i="1" s="1"/>
  <c r="AD4224" i="1"/>
  <c r="AE4224" i="1" s="1"/>
  <c r="AD2856" i="1"/>
  <c r="AE2856" i="1" s="1"/>
  <c r="AD52" i="1"/>
  <c r="AE52" i="1" s="1"/>
  <c r="AD1055" i="1"/>
  <c r="AE1055" i="1" s="1"/>
  <c r="AD3836" i="1"/>
  <c r="AE3836" i="1" s="1"/>
  <c r="AD3594" i="1"/>
  <c r="AE3594" i="1" s="1"/>
  <c r="AD1878" i="1"/>
  <c r="AE1878" i="1" s="1"/>
  <c r="AD2103" i="1"/>
  <c r="AE2103" i="1" s="1"/>
  <c r="AD2882" i="1"/>
  <c r="AE2882" i="1" s="1"/>
  <c r="AD401" i="1"/>
  <c r="AE401" i="1" s="1"/>
  <c r="AD421" i="1"/>
  <c r="AE421" i="1" s="1"/>
  <c r="AD855" i="1"/>
  <c r="AE855" i="1" s="1"/>
  <c r="AD3365" i="1"/>
  <c r="AE3365" i="1" s="1"/>
  <c r="AD1317" i="1"/>
  <c r="AE1317" i="1" s="1"/>
  <c r="AD722" i="1"/>
  <c r="AE722" i="1" s="1"/>
  <c r="AD382" i="1"/>
  <c r="AE382" i="1" s="1"/>
  <c r="AD1946" i="1"/>
  <c r="AE1946" i="1" s="1"/>
  <c r="AD2071" i="1"/>
  <c r="AE2071" i="1" s="1"/>
  <c r="AD2292" i="1"/>
  <c r="AE2292" i="1" s="1"/>
  <c r="AD1003" i="1"/>
  <c r="AE1003" i="1" s="1"/>
  <c r="AD546" i="1"/>
  <c r="AE546" i="1" s="1"/>
  <c r="AD1914" i="1"/>
  <c r="AE1914" i="1" s="1"/>
  <c r="AD4300" i="1"/>
  <c r="AE4300" i="1" s="1"/>
  <c r="AD2567" i="1"/>
  <c r="AE2567" i="1" s="1"/>
  <c r="AD2309" i="1"/>
  <c r="AE2309" i="1" s="1"/>
  <c r="AD4160" i="1"/>
  <c r="AE4160" i="1" s="1"/>
  <c r="AD2163" i="1"/>
  <c r="AE2163" i="1" s="1"/>
  <c r="AD627" i="1"/>
  <c r="AE627" i="1" s="1"/>
  <c r="AD940" i="1"/>
  <c r="AE940" i="1" s="1"/>
  <c r="AD1501" i="1"/>
  <c r="AE1501" i="1" s="1"/>
  <c r="AD413" i="1"/>
  <c r="AE413" i="1" s="1"/>
  <c r="AD2782" i="1"/>
  <c r="AE2782" i="1" s="1"/>
  <c r="AD2538" i="1"/>
  <c r="AE2538" i="1" s="1"/>
  <c r="AD2966" i="1"/>
  <c r="AE2966" i="1" s="1"/>
  <c r="AD1221" i="1"/>
  <c r="AE1221" i="1" s="1"/>
  <c r="AD3393" i="1"/>
  <c r="AE3393" i="1" s="1"/>
  <c r="AD1623" i="1"/>
  <c r="AE1623" i="1" s="1"/>
  <c r="AD559" i="1"/>
  <c r="AE559" i="1" s="1"/>
  <c r="AD1037" i="1"/>
  <c r="AE1037" i="1" s="1"/>
  <c r="AD228" i="1"/>
  <c r="AE228" i="1" s="1"/>
  <c r="AD313" i="1"/>
  <c r="AE313" i="1" s="1"/>
  <c r="AD1150" i="1"/>
  <c r="AE1150" i="1" s="1"/>
  <c r="AD4313" i="1"/>
  <c r="AE4313" i="1" s="1"/>
  <c r="AD2033" i="1"/>
  <c r="AE2033" i="1" s="1"/>
  <c r="AD3462" i="1"/>
  <c r="AE3462" i="1" s="1"/>
  <c r="AD29" i="1"/>
  <c r="AE29" i="1" s="1"/>
  <c r="AD1963" i="1"/>
  <c r="AE1963" i="1" s="1"/>
  <c r="AD1118" i="1"/>
  <c r="AE1118" i="1" s="1"/>
  <c r="AD2519" i="1"/>
  <c r="AE2519" i="1" s="1"/>
  <c r="AD3268" i="1"/>
  <c r="AE3268" i="1" s="1"/>
  <c r="AD3256" i="1"/>
  <c r="AE3256" i="1" s="1"/>
  <c r="AD2115" i="1"/>
  <c r="AE2115" i="1" s="1"/>
  <c r="AD531" i="1"/>
  <c r="AE531" i="1" s="1"/>
  <c r="AD607" i="1"/>
  <c r="AE607" i="1" s="1"/>
  <c r="AD2047" i="1"/>
  <c r="AE2047" i="1" s="1"/>
  <c r="AD1086" i="1"/>
  <c r="AE1086" i="1" s="1"/>
  <c r="AD3599" i="1"/>
  <c r="AE3599" i="1" s="1"/>
  <c r="AD3252" i="1"/>
  <c r="AE3252" i="1" s="1"/>
  <c r="AD4096" i="1"/>
  <c r="AE4096" i="1" s="1"/>
  <c r="AD1735" i="1"/>
  <c r="AE1735" i="1" s="1"/>
  <c r="AD502" i="1"/>
  <c r="AE502" i="1" s="1"/>
  <c r="AD1551" i="1"/>
  <c r="AE1551" i="1" s="1"/>
  <c r="AD2287" i="1"/>
  <c r="AE2287" i="1" s="1"/>
  <c r="AD1820" i="1"/>
  <c r="AE1820" i="1" s="1"/>
  <c r="AD3708" i="1"/>
  <c r="AE3708" i="1" s="1"/>
  <c r="AD3753" i="1"/>
  <c r="AE3753" i="1" s="1"/>
  <c r="AD4305" i="1"/>
  <c r="AE4305" i="1" s="1"/>
  <c r="AD1545" i="1"/>
  <c r="AE1545" i="1" s="1"/>
  <c r="AD1668" i="1"/>
  <c r="AE1668" i="1" s="1"/>
  <c r="AD3329" i="1"/>
  <c r="AE3329" i="1" s="1"/>
  <c r="AD145" i="1"/>
  <c r="AE145" i="1" s="1"/>
  <c r="AD1867" i="1"/>
  <c r="AE1867" i="1" s="1"/>
  <c r="AD94" i="1"/>
  <c r="AE94" i="1" s="1"/>
  <c r="AD473" i="1"/>
  <c r="AE473" i="1" s="1"/>
  <c r="AD826" i="1"/>
  <c r="AE826" i="1" s="1"/>
  <c r="AD3214" i="1"/>
  <c r="AE3214" i="1" s="1"/>
  <c r="AD4007" i="1"/>
  <c r="AE4007" i="1" s="1"/>
  <c r="AD4261" i="1"/>
  <c r="AE4261" i="1" s="1"/>
  <c r="AD4002" i="1"/>
  <c r="AE4002" i="1" s="1"/>
  <c r="AD3208" i="1"/>
  <c r="AE3208" i="1" s="1"/>
  <c r="AD3398" i="1"/>
  <c r="AE3398" i="1" s="1"/>
  <c r="AD1731" i="1"/>
  <c r="AE1731" i="1" s="1"/>
  <c r="AD78" i="1"/>
  <c r="AE78" i="1" s="1"/>
  <c r="AD3791" i="1"/>
  <c r="AE3791" i="1" s="1"/>
  <c r="AD748" i="1"/>
  <c r="AE748" i="1" s="1"/>
  <c r="AD673" i="1"/>
  <c r="AE673" i="1" s="1"/>
  <c r="AD4188" i="1"/>
  <c r="AE4188" i="1" s="1"/>
  <c r="AD1840" i="1"/>
  <c r="AE1840" i="1" s="1"/>
  <c r="AD2358" i="1"/>
  <c r="AE2358" i="1" s="1"/>
  <c r="AD1724" i="1"/>
  <c r="AE1724" i="1" s="1"/>
  <c r="AD1657" i="1"/>
  <c r="AE1657" i="1" s="1"/>
  <c r="AD2670" i="1"/>
  <c r="AE2670" i="1" s="1"/>
  <c r="AD2109" i="1"/>
  <c r="AE2109" i="1" s="1"/>
  <c r="AD1841" i="1"/>
  <c r="AE1841" i="1" s="1"/>
  <c r="AD3281" i="1"/>
  <c r="AE3281" i="1" s="1"/>
  <c r="AD1423" i="1"/>
  <c r="AE1423" i="1" s="1"/>
  <c r="AD456" i="1"/>
  <c r="AE456" i="1" s="1"/>
  <c r="AD2385" i="1"/>
  <c r="AE2385" i="1" s="1"/>
  <c r="AD2079" i="1"/>
  <c r="AE2079" i="1" s="1"/>
  <c r="AD3914" i="1"/>
  <c r="AE3914" i="1" s="1"/>
  <c r="AD3667" i="1"/>
  <c r="AE3667" i="1" s="1"/>
  <c r="AD2690" i="1"/>
  <c r="AE2690" i="1" s="1"/>
  <c r="AD1898" i="1"/>
  <c r="AE1898" i="1" s="1"/>
  <c r="AD2303" i="1"/>
  <c r="AE2303" i="1" s="1"/>
  <c r="AD1593" i="1"/>
  <c r="AE1593" i="1" s="1"/>
  <c r="AD2649" i="1"/>
  <c r="AE2649" i="1" s="1"/>
  <c r="AD2407" i="1"/>
  <c r="AE2407" i="1" s="1"/>
  <c r="AD4180" i="1"/>
  <c r="AE4180" i="1" s="1"/>
  <c r="AD1076" i="1"/>
  <c r="AE1076" i="1" s="1"/>
  <c r="AD1385" i="1"/>
  <c r="AE1385" i="1" s="1"/>
  <c r="AD2310" i="1"/>
  <c r="AE2310" i="1" s="1"/>
  <c r="AD3186" i="1"/>
  <c r="AE3186" i="1" s="1"/>
  <c r="AD664" i="1"/>
  <c r="AE664" i="1" s="1"/>
  <c r="AD112" i="1"/>
  <c r="AE112" i="1" s="1"/>
  <c r="AD620" i="1"/>
  <c r="AE620" i="1" s="1"/>
  <c r="AD617" i="1"/>
  <c r="AE617" i="1" s="1"/>
  <c r="AD194" i="1"/>
  <c r="AE194" i="1" s="1"/>
  <c r="AD4141" i="1"/>
  <c r="AE4141" i="1" s="1"/>
  <c r="AD3140" i="1"/>
  <c r="AE3140" i="1" s="1"/>
  <c r="AD3922" i="1"/>
  <c r="AE3922" i="1" s="1"/>
  <c r="AD3984" i="1"/>
  <c r="AE3984" i="1" s="1"/>
  <c r="AD1476" i="1"/>
  <c r="AE1476" i="1" s="1"/>
  <c r="AD1122" i="1"/>
  <c r="AE1122" i="1" s="1"/>
  <c r="AD1920" i="1"/>
  <c r="AE1920" i="1" s="1"/>
  <c r="AD1834" i="1"/>
  <c r="AE1834" i="1" s="1"/>
  <c r="AD162" i="1"/>
  <c r="AE162" i="1" s="1"/>
  <c r="AD1530" i="1"/>
  <c r="AE1530" i="1" s="1"/>
  <c r="AD4125" i="1"/>
  <c r="AE4125" i="1" s="1"/>
  <c r="AD4108" i="1"/>
  <c r="AE4108" i="1" s="1"/>
  <c r="AD3894" i="1"/>
  <c r="AE3894" i="1" s="1"/>
  <c r="AD3681" i="1"/>
  <c r="AE3681" i="1" s="1"/>
  <c r="AD1713" i="1"/>
  <c r="AE1713" i="1" s="1"/>
  <c r="AD1090" i="1"/>
  <c r="AE1090" i="1" s="1"/>
  <c r="AD685" i="1"/>
  <c r="AE685" i="1" s="1"/>
  <c r="AD2440" i="1"/>
  <c r="AE2440" i="1" s="1"/>
  <c r="AD540" i="1"/>
  <c r="AE540" i="1" s="1"/>
  <c r="AD1466" i="1"/>
  <c r="AE1466" i="1" s="1"/>
  <c r="AD375" i="1"/>
  <c r="AE375" i="1" s="1"/>
  <c r="AL3064" i="1"/>
  <c r="AL3737" i="1"/>
  <c r="AL188" i="1"/>
  <c r="AL585" i="1"/>
  <c r="AL3181" i="1"/>
  <c r="AL862" i="1"/>
  <c r="AL220" i="1"/>
  <c r="AL1548" i="1"/>
  <c r="AL2170" i="1"/>
  <c r="AL3456" i="1"/>
  <c r="AL818" i="1"/>
  <c r="AL2153" i="1"/>
  <c r="AL3768" i="1"/>
  <c r="AN2068" i="1"/>
  <c r="AN2295" i="1"/>
  <c r="AN1792" i="1"/>
  <c r="AN1962" i="1"/>
  <c r="AN1770" i="1"/>
  <c r="AN1731" i="1"/>
  <c r="AN2582" i="1"/>
  <c r="AN794" i="1"/>
  <c r="AN2230" i="1"/>
  <c r="AN2125" i="1"/>
  <c r="AN1581" i="1"/>
  <c r="AN1896" i="1"/>
  <c r="AN1864" i="1"/>
  <c r="AL3466" i="1"/>
  <c r="AL2085" i="1"/>
  <c r="AL1749" i="1"/>
  <c r="AL2714" i="1"/>
  <c r="AL2619" i="1"/>
  <c r="AL216" i="1"/>
  <c r="AL123" i="1"/>
  <c r="AL2058" i="1"/>
  <c r="AL12" i="1"/>
  <c r="AL3598" i="1"/>
  <c r="AL1183" i="1"/>
  <c r="AL3102" i="1"/>
  <c r="AL1130" i="1"/>
  <c r="AL1742" i="1"/>
  <c r="AL245" i="1"/>
  <c r="AL1940" i="1"/>
  <c r="AL3902" i="1"/>
  <c r="AL3900" i="1"/>
  <c r="AL3239" i="1"/>
  <c r="AL1585" i="1"/>
  <c r="AL1772" i="1"/>
  <c r="AL168" i="1"/>
  <c r="AL2515" i="1"/>
  <c r="AL1069" i="1"/>
  <c r="AL2860" i="1"/>
  <c r="AL3112" i="1"/>
  <c r="AL1832" i="1"/>
  <c r="AL2000" i="1"/>
  <c r="AL1129" i="1"/>
  <c r="AL270" i="1"/>
  <c r="AL3358" i="1"/>
  <c r="AL3868" i="1"/>
  <c r="AL2010" i="1"/>
  <c r="AL90" i="1"/>
  <c r="AL4016" i="1"/>
  <c r="AL703" i="1"/>
  <c r="AL328" i="1"/>
  <c r="AL4054" i="1"/>
  <c r="AL1174" i="1"/>
  <c r="AL1357" i="1"/>
  <c r="AL84" i="1"/>
  <c r="AL255" i="1"/>
  <c r="AL1961" i="1"/>
  <c r="AL3118" i="1"/>
  <c r="AL2014" i="1"/>
  <c r="AL2185" i="1"/>
  <c r="AL80" i="1"/>
  <c r="AL227" i="1"/>
  <c r="AL3677" i="1"/>
  <c r="AL2336" i="1"/>
  <c r="AL681" i="1"/>
  <c r="AL1310" i="1"/>
  <c r="AL1072" i="1"/>
  <c r="AL3579" i="1"/>
  <c r="AL1169" i="1"/>
  <c r="AL50" i="1"/>
  <c r="AL3042" i="1"/>
  <c r="AL1628" i="1"/>
  <c r="AL711" i="1"/>
  <c r="AL1397" i="1"/>
  <c r="AL1974" i="1"/>
  <c r="AL481" i="1"/>
  <c r="AL838" i="1"/>
  <c r="AL4145" i="1"/>
  <c r="AL3183" i="1"/>
  <c r="AL1084" i="1"/>
  <c r="AL2631" i="1"/>
  <c r="AL1827" i="1"/>
  <c r="AL4277" i="1"/>
  <c r="AL604" i="1"/>
  <c r="AL3570" i="1"/>
  <c r="AL2625" i="1"/>
  <c r="AL260" i="1"/>
  <c r="AL3851" i="1"/>
  <c r="AL246" i="1"/>
  <c r="AL256" i="1"/>
  <c r="AL1891" i="1"/>
  <c r="AL2663" i="1"/>
  <c r="AL2024" i="1"/>
  <c r="AL401" i="1"/>
  <c r="AL2928" i="1"/>
  <c r="AL565" i="1"/>
  <c r="AL3393" i="1"/>
  <c r="AL1294" i="1"/>
  <c r="AL931" i="1"/>
  <c r="AL1098" i="1"/>
  <c r="AL2326" i="1"/>
  <c r="AL1088" i="1"/>
  <c r="AL1982" i="1"/>
  <c r="AL1114" i="1"/>
  <c r="AL980" i="1"/>
  <c r="AL3455" i="1"/>
  <c r="AL1278" i="1"/>
  <c r="AL1340" i="1"/>
  <c r="AL1479" i="1"/>
  <c r="AL1642" i="1"/>
  <c r="AL876" i="1"/>
  <c r="AL2304" i="1"/>
  <c r="AL2918" i="1"/>
  <c r="AL3873" i="1"/>
  <c r="AL2911" i="1"/>
  <c r="AL796" i="1"/>
  <c r="AL2231" i="1"/>
  <c r="AL1688" i="1"/>
  <c r="AL1584" i="1"/>
  <c r="AL1339" i="1"/>
  <c r="AL1708" i="1"/>
  <c r="AL1249" i="1"/>
  <c r="AL1841" i="1"/>
  <c r="AL1058" i="1"/>
  <c r="AL4140" i="1"/>
  <c r="AL2963" i="1"/>
  <c r="AL591" i="1"/>
  <c r="AL4163" i="1"/>
  <c r="AL1903" i="1"/>
  <c r="AL1518" i="1"/>
  <c r="AL3774" i="1"/>
  <c r="AL2567" i="1"/>
  <c r="AL451" i="1"/>
  <c r="AL897" i="1"/>
  <c r="AL644" i="1"/>
  <c r="AL1579" i="1"/>
  <c r="AL478" i="1"/>
  <c r="AL1877" i="1"/>
  <c r="AL2738" i="1"/>
  <c r="AL2754" i="1"/>
  <c r="AL750" i="1"/>
  <c r="AL3383" i="1"/>
  <c r="AL3699" i="1"/>
  <c r="AL2224" i="1"/>
  <c r="AL1821" i="1"/>
  <c r="AL1153" i="1"/>
  <c r="AL992" i="1"/>
  <c r="AL763" i="1"/>
  <c r="AL1034" i="1"/>
  <c r="AL1273" i="1"/>
  <c r="AL1246" i="1"/>
  <c r="AL1289" i="1"/>
  <c r="AL2208" i="1"/>
  <c r="AL408" i="1"/>
  <c r="AL1018" i="1"/>
  <c r="AL65" i="1"/>
  <c r="AL1546" i="1"/>
  <c r="AL1029" i="1"/>
  <c r="AL269" i="1"/>
  <c r="AL1740" i="1"/>
  <c r="AL274" i="1"/>
  <c r="AL1796" i="1"/>
  <c r="AL822" i="1"/>
  <c r="AL1143" i="1"/>
  <c r="AL2794" i="1"/>
  <c r="AL1858" i="1"/>
  <c r="AL440" i="1"/>
  <c r="AL3575" i="1"/>
  <c r="AL3669" i="1"/>
  <c r="AL3758" i="1"/>
  <c r="AL380" i="1"/>
  <c r="AL691" i="1"/>
  <c r="AL3756" i="1"/>
  <c r="AL1810" i="1"/>
  <c r="AL642" i="1"/>
  <c r="AL1573" i="1"/>
  <c r="AL1621" i="1"/>
  <c r="AL325" i="1"/>
  <c r="AL2444" i="1"/>
  <c r="AL1137" i="1"/>
  <c r="AL686" i="1"/>
  <c r="AL2522" i="1"/>
  <c r="AL1560" i="1"/>
  <c r="AL237" i="1"/>
  <c r="AL167" i="1"/>
  <c r="AL140" i="1"/>
  <c r="AL4018" i="1"/>
  <c r="AL2040" i="1"/>
  <c r="AL1655" i="1"/>
  <c r="AL4053" i="1"/>
  <c r="AL719" i="1"/>
  <c r="AL2638" i="1"/>
  <c r="AL2233" i="1"/>
  <c r="AL3828" i="1"/>
  <c r="AL3316" i="1"/>
  <c r="AL2805" i="1"/>
  <c r="AL3334" i="1"/>
  <c r="AL2740" i="1"/>
  <c r="AL3296" i="1"/>
  <c r="AL637" i="1"/>
  <c r="AL2940" i="1"/>
  <c r="AL1363" i="1"/>
  <c r="AL63" i="1"/>
  <c r="AL424" i="1"/>
  <c r="AL135" i="1"/>
  <c r="AL871" i="1"/>
  <c r="AG925" i="1"/>
  <c r="AG1535" i="1"/>
  <c r="AG3229" i="1"/>
  <c r="AG2856" i="1"/>
  <c r="AG2739" i="1"/>
  <c r="AG3945" i="1"/>
  <c r="AG2304" i="1"/>
  <c r="AG658" i="1"/>
  <c r="AG3781" i="1"/>
  <c r="AG3668" i="1"/>
  <c r="AG1717" i="1"/>
  <c r="AG2094" i="1"/>
  <c r="AG4070" i="1"/>
  <c r="AG4290" i="1"/>
  <c r="AG3839" i="1"/>
  <c r="AG3184" i="1"/>
  <c r="AG3977" i="1"/>
  <c r="AG3777" i="1"/>
  <c r="AG448" i="1"/>
  <c r="AG2492" i="1"/>
  <c r="AG2386" i="1"/>
  <c r="AG4083" i="1"/>
  <c r="AG2458" i="1"/>
  <c r="AG3900" i="1"/>
  <c r="AG654" i="1"/>
  <c r="AG4272" i="1"/>
  <c r="AG2241" i="1"/>
  <c r="AG3767" i="1"/>
  <c r="AG660" i="1"/>
  <c r="AG3716" i="1"/>
  <c r="AG2289" i="1"/>
  <c r="AG3604" i="1"/>
  <c r="AG3926" i="1"/>
  <c r="AG3809" i="1"/>
  <c r="AG3864" i="1"/>
  <c r="AG826" i="1"/>
  <c r="AG917" i="1"/>
  <c r="AG3842" i="1"/>
  <c r="AG2770" i="1"/>
  <c r="AG2895" i="1"/>
  <c r="AG336" i="1"/>
  <c r="AG1097" i="1"/>
  <c r="AG3251" i="1"/>
  <c r="AG1451" i="1"/>
  <c r="AG77" i="1"/>
  <c r="AG3194" i="1"/>
  <c r="AG1735" i="1"/>
  <c r="AG2648" i="1"/>
  <c r="AG3850" i="1"/>
  <c r="AG1892" i="1"/>
  <c r="AG2100" i="1"/>
  <c r="AG3829" i="1"/>
  <c r="AG3336" i="1"/>
  <c r="AG2597" i="1"/>
  <c r="AG3911" i="1"/>
  <c r="AG4044" i="1"/>
  <c r="AG3473" i="1"/>
  <c r="AG1222" i="1"/>
  <c r="AG3599" i="1"/>
  <c r="AG1830" i="1"/>
  <c r="AG2010" i="1"/>
  <c r="AG3643" i="1"/>
  <c r="AG775" i="1"/>
  <c r="AG1545" i="1"/>
  <c r="AG3613" i="1"/>
  <c r="AG4308" i="1"/>
  <c r="AG4061" i="1"/>
  <c r="AG3086" i="1"/>
  <c r="AG3715" i="1"/>
  <c r="AG3357" i="1"/>
  <c r="AG3957" i="1"/>
  <c r="AG2534" i="1"/>
  <c r="AG3445" i="1"/>
  <c r="AG4127" i="1"/>
  <c r="AG3211" i="1"/>
  <c r="AG4115" i="1"/>
  <c r="AG3303" i="1"/>
  <c r="AG4109" i="1"/>
  <c r="AG2129" i="1"/>
  <c r="AG3304" i="1"/>
  <c r="AG1787" i="1"/>
  <c r="AG3896" i="1"/>
  <c r="AG1809" i="1"/>
  <c r="AG4198" i="1"/>
  <c r="AG2864" i="1"/>
  <c r="AG3469" i="1"/>
  <c r="AG2636" i="1"/>
  <c r="AG3488" i="1"/>
  <c r="AG2321" i="1"/>
  <c r="AG1856" i="1"/>
  <c r="AG2268" i="1"/>
  <c r="AG3614" i="1"/>
  <c r="AG1283" i="1"/>
  <c r="AG1712" i="1"/>
  <c r="AG1388" i="1"/>
  <c r="AG1408" i="1"/>
  <c r="AG2033" i="1"/>
  <c r="AG1969" i="1"/>
  <c r="AG4116" i="1"/>
  <c r="AG2869" i="1"/>
  <c r="AG3070" i="1"/>
  <c r="AG1173" i="1"/>
  <c r="AG2974" i="1"/>
  <c r="AG3042" i="1"/>
  <c r="AG4105" i="1"/>
  <c r="AG3208" i="1"/>
  <c r="AG2562" i="1"/>
  <c r="AG987" i="1"/>
  <c r="AG218" i="1"/>
  <c r="AG3963" i="1"/>
  <c r="AG1010" i="1"/>
  <c r="AG3487" i="1"/>
  <c r="AG3879" i="1"/>
  <c r="AG720" i="1"/>
  <c r="AG2292" i="1"/>
  <c r="AG1615" i="1"/>
  <c r="AG2079" i="1"/>
  <c r="AG2625" i="1"/>
  <c r="AG490" i="1"/>
  <c r="AG5" i="1"/>
  <c r="AG2926" i="1"/>
  <c r="AG1990" i="1"/>
  <c r="AG3546" i="1"/>
  <c r="AD1038" i="1"/>
  <c r="AE1038" i="1" s="1"/>
  <c r="AD3518" i="1"/>
  <c r="AE3518" i="1" s="1"/>
  <c r="AD721" i="1"/>
  <c r="AE721" i="1" s="1"/>
  <c r="AD329" i="1"/>
  <c r="AE329" i="1" s="1"/>
  <c r="AD1598" i="1"/>
  <c r="AE1598" i="1" s="1"/>
  <c r="AD1273" i="1"/>
  <c r="AE1273" i="1" s="1"/>
  <c r="AD2501" i="1"/>
  <c r="AE2501" i="1" s="1"/>
  <c r="AD4065" i="1"/>
  <c r="AE4065" i="1" s="1"/>
  <c r="AD2662" i="1"/>
  <c r="AE2662" i="1" s="1"/>
  <c r="AD862" i="1"/>
  <c r="AE862" i="1" s="1"/>
  <c r="AD187" i="1"/>
  <c r="AE187" i="1" s="1"/>
  <c r="AD2445" i="1"/>
  <c r="AE2445" i="1" s="1"/>
  <c r="AD2980" i="1"/>
  <c r="AE2980" i="1" s="1"/>
  <c r="AD1748" i="1"/>
  <c r="AE1748" i="1" s="1"/>
  <c r="AD2117" i="1"/>
  <c r="AE2117" i="1" s="1"/>
  <c r="AD591" i="1"/>
  <c r="AE591" i="1" s="1"/>
  <c r="AD265" i="1"/>
  <c r="AE265" i="1" s="1"/>
  <c r="AD286" i="1"/>
  <c r="AE286" i="1" s="1"/>
  <c r="AD1276" i="1"/>
  <c r="AE1276" i="1" s="1"/>
  <c r="AD1209" i="1"/>
  <c r="AE1209" i="1" s="1"/>
  <c r="AD3976" i="1"/>
  <c r="AE3976" i="1" s="1"/>
  <c r="AD870" i="1"/>
  <c r="AE870" i="1" s="1"/>
  <c r="AD1439" i="1"/>
  <c r="AE1439" i="1" s="1"/>
  <c r="AD2965" i="1"/>
  <c r="AE2965" i="1" s="1"/>
  <c r="AD2203" i="1"/>
  <c r="AE2203" i="1" s="1"/>
  <c r="AD1212" i="1"/>
  <c r="AE1212" i="1" s="1"/>
  <c r="AD3449" i="1"/>
  <c r="AE3449" i="1" s="1"/>
  <c r="AD2187" i="1"/>
  <c r="AE2187" i="1" s="1"/>
  <c r="AD1060" i="1"/>
  <c r="AE1060" i="1" s="1"/>
  <c r="AD886" i="1"/>
  <c r="AE886" i="1" s="1"/>
  <c r="AD344" i="1"/>
  <c r="AE344" i="1" s="1"/>
  <c r="AD1083" i="1"/>
  <c r="AE1083" i="1" s="1"/>
  <c r="AD3917" i="1"/>
  <c r="AE3917" i="1" s="1"/>
  <c r="AD2876" i="1"/>
  <c r="AE2876" i="1" s="1"/>
  <c r="AD3703" i="1"/>
  <c r="AE3703" i="1" s="1"/>
  <c r="AD982" i="1"/>
  <c r="AE982" i="1" s="1"/>
  <c r="AD2904" i="1"/>
  <c r="AE2904" i="1" s="1"/>
  <c r="AD1698" i="1"/>
  <c r="AE1698" i="1" s="1"/>
  <c r="AD2976" i="1"/>
  <c r="AE2976" i="1" s="1"/>
  <c r="AD1195" i="1"/>
  <c r="AE1195" i="1" s="1"/>
  <c r="AD544" i="1"/>
  <c r="AE544" i="1" s="1"/>
  <c r="AD2242" i="1"/>
  <c r="AE2242" i="1" s="1"/>
  <c r="AD4154" i="1"/>
  <c r="AE4154" i="1" s="1"/>
  <c r="AD1116" i="1"/>
  <c r="AE1116" i="1" s="1"/>
  <c r="AD207" i="1"/>
  <c r="AE207" i="1" s="1"/>
  <c r="AD790" i="1"/>
  <c r="AE790" i="1" s="1"/>
  <c r="AD1097" i="1"/>
  <c r="AE1097" i="1" s="1"/>
  <c r="AD3375" i="1"/>
  <c r="AE3375" i="1" s="1"/>
  <c r="AD919" i="1"/>
  <c r="AE919" i="1" s="1"/>
  <c r="AD4167" i="1"/>
  <c r="AE4167" i="1" s="1"/>
  <c r="AD2119" i="1"/>
  <c r="AE2119" i="1" s="1"/>
  <c r="AD2739" i="1"/>
  <c r="AE2739" i="1" s="1"/>
  <c r="AD1290" i="1"/>
  <c r="AE1290" i="1" s="1"/>
  <c r="AD1536" i="1"/>
  <c r="AE1536" i="1" s="1"/>
  <c r="AD887" i="1"/>
  <c r="AE887" i="1" s="1"/>
  <c r="AD2812" i="1"/>
  <c r="AE2812" i="1" s="1"/>
  <c r="AD2615" i="1"/>
  <c r="AE2615" i="1" s="1"/>
  <c r="AD1106" i="1"/>
  <c r="AE1106" i="1" s="1"/>
  <c r="AD3394" i="1"/>
  <c r="AE3394" i="1" s="1"/>
  <c r="AD726" i="1"/>
  <c r="AE726" i="1" s="1"/>
  <c r="AD1775" i="1"/>
  <c r="AE1775" i="1" s="1"/>
  <c r="AD3199" i="1"/>
  <c r="AE3199" i="1" s="1"/>
  <c r="AD1278" i="1"/>
  <c r="AE1278" i="1" s="1"/>
  <c r="AD2329" i="1"/>
  <c r="AE2329" i="1" s="1"/>
  <c r="AD1104" i="1"/>
  <c r="AE1104" i="1" s="1"/>
  <c r="AD1892" i="1"/>
  <c r="AE1892" i="1" s="1"/>
  <c r="AD14" i="1"/>
  <c r="AE14" i="1" s="1"/>
  <c r="AD823" i="1"/>
  <c r="AE823" i="1" s="1"/>
  <c r="AD2060" i="1"/>
  <c r="AE2060" i="1" s="1"/>
  <c r="AD1601" i="1"/>
  <c r="AE1601" i="1" s="1"/>
  <c r="AD2136" i="1"/>
  <c r="AE2136" i="1" s="1"/>
  <c r="AD859" i="1"/>
  <c r="AE859" i="1" s="1"/>
  <c r="AD1913" i="1"/>
  <c r="AE1913" i="1" s="1"/>
  <c r="AD3079" i="1"/>
  <c r="AE3079" i="1" s="1"/>
  <c r="AD4323" i="1"/>
  <c r="AE4323" i="1" s="1"/>
  <c r="AD3304" i="1"/>
  <c r="AE3304" i="1" s="1"/>
  <c r="AD3376" i="1"/>
  <c r="AE3376" i="1" s="1"/>
  <c r="AD948" i="1"/>
  <c r="AE948" i="1" s="1"/>
  <c r="AD1574" i="1"/>
  <c r="AE1574" i="1" s="1"/>
  <c r="AD1948" i="1"/>
  <c r="AE1948" i="1" s="1"/>
  <c r="AD1881" i="1"/>
  <c r="AE1881" i="1" s="1"/>
  <c r="AD2748" i="1"/>
  <c r="AE2748" i="1" s="1"/>
  <c r="AD4042" i="1"/>
  <c r="AE4042" i="1" s="1"/>
  <c r="AD3063" i="1"/>
  <c r="AE3063" i="1" s="1"/>
  <c r="AD2805" i="1"/>
  <c r="AE2805" i="1" s="1"/>
  <c r="AD3795" i="1"/>
  <c r="AE3795" i="1" s="1"/>
  <c r="AD1891" i="1"/>
  <c r="AE1891" i="1" s="1"/>
  <c r="AD1883" i="1"/>
  <c r="AE1883" i="1" s="1"/>
  <c r="AD3247" i="1"/>
  <c r="AE3247" i="1" s="1"/>
  <c r="AD273" i="1"/>
  <c r="AE273" i="1" s="1"/>
  <c r="AD2719" i="1"/>
  <c r="AE2719" i="1" s="1"/>
  <c r="AD127" i="1"/>
  <c r="AE127" i="1" s="1"/>
  <c r="AD1469" i="1"/>
  <c r="AE1469" i="1" s="1"/>
  <c r="AD4071" i="1"/>
  <c r="AE4071" i="1" s="1"/>
  <c r="AD3796" i="1"/>
  <c r="AE3796" i="1" s="1"/>
  <c r="AD1799" i="1"/>
  <c r="AE1799" i="1" s="1"/>
  <c r="AD3344" i="1"/>
  <c r="AE3344" i="1" s="1"/>
  <c r="AD2314" i="1"/>
  <c r="AE2314" i="1" s="1"/>
  <c r="AD450" i="1"/>
  <c r="AE450" i="1" s="1"/>
  <c r="AD3273" i="1"/>
  <c r="AE3273" i="1" s="1"/>
  <c r="AD2773" i="1"/>
  <c r="AE2773" i="1" s="1"/>
  <c r="AD1609" i="1"/>
  <c r="AE1609" i="1" s="1"/>
  <c r="AD1378" i="1"/>
  <c r="AE1378" i="1" s="1"/>
  <c r="AD3361" i="1"/>
  <c r="AE3361" i="1" s="1"/>
  <c r="AD1518" i="1"/>
  <c r="AE1518" i="1" s="1"/>
  <c r="AD769" i="1"/>
  <c r="AE769" i="1" s="1"/>
  <c r="AD2082" i="1"/>
  <c r="AE2082" i="1" s="1"/>
  <c r="AD1852" i="1"/>
  <c r="AE1852" i="1" s="1"/>
  <c r="AD3724" i="1"/>
  <c r="AE3724" i="1" s="1"/>
  <c r="AD2740" i="1"/>
  <c r="AE2740" i="1" s="1"/>
  <c r="AD1717" i="1"/>
  <c r="AE1717" i="1" s="1"/>
  <c r="AD1936" i="1"/>
  <c r="AE1936" i="1" s="1"/>
  <c r="AD2770" i="1"/>
  <c r="AE2770" i="1" s="1"/>
  <c r="AD3391" i="1"/>
  <c r="AE3391" i="1" s="1"/>
  <c r="AD1965" i="1"/>
  <c r="AE1965" i="1" s="1"/>
  <c r="AD2911" i="1"/>
  <c r="AE2911" i="1" s="1"/>
  <c r="AD249" i="1"/>
  <c r="AE249" i="1" s="1"/>
  <c r="AD699" i="1"/>
  <c r="AE699" i="1" s="1"/>
  <c r="AD1754" i="1"/>
  <c r="AE1754" i="1" s="1"/>
  <c r="AD3691" i="1"/>
  <c r="AE3691" i="1" s="1"/>
  <c r="AD4248" i="1"/>
  <c r="AE4248" i="1" s="1"/>
  <c r="AD1093" i="1"/>
  <c r="AE1093" i="1" s="1"/>
  <c r="AD1763" i="1"/>
  <c r="AE1763" i="1" s="1"/>
  <c r="AD2083" i="1"/>
  <c r="AE2083" i="1" s="1"/>
  <c r="AD366" i="1"/>
  <c r="AE366" i="1" s="1"/>
  <c r="AD1454" i="1"/>
  <c r="AE1454" i="1" s="1"/>
  <c r="AD777" i="1"/>
  <c r="AE777" i="1" s="1"/>
  <c r="AD1248" i="1"/>
  <c r="AE1248" i="1" s="1"/>
  <c r="AD1721" i="1"/>
  <c r="AE1721" i="1" s="1"/>
  <c r="AD2685" i="1"/>
  <c r="AE2685" i="1" s="1"/>
  <c r="AD2983" i="1"/>
  <c r="AE2983" i="1" s="1"/>
  <c r="AD3732" i="1"/>
  <c r="AE3732" i="1" s="1"/>
  <c r="AD4289" i="1"/>
  <c r="AE4289" i="1" s="1"/>
  <c r="AD1513" i="1"/>
  <c r="AE1513" i="1" s="1"/>
  <c r="AD1864" i="1"/>
  <c r="AE1864" i="1" s="1"/>
  <c r="AD3091" i="1"/>
  <c r="AE3091" i="1" s="1"/>
  <c r="AD1422" i="1"/>
  <c r="AE1422" i="1" s="1"/>
  <c r="AD1835" i="1"/>
  <c r="AE1835" i="1" s="1"/>
  <c r="AD1912" i="1"/>
  <c r="AE1912" i="1" s="1"/>
  <c r="AD2417" i="1"/>
  <c r="AE2417" i="1" s="1"/>
  <c r="AD2669" i="1"/>
  <c r="AE2669" i="1" s="1"/>
  <c r="AD3716" i="1"/>
  <c r="AE3716" i="1" s="1"/>
  <c r="AD1604" i="1"/>
  <c r="AE1604" i="1" s="1"/>
  <c r="AD845" i="1"/>
  <c r="AE845" i="1" s="1"/>
  <c r="AD603" i="1"/>
  <c r="AE603" i="1" s="1"/>
  <c r="AD3705" i="1"/>
  <c r="AE3705" i="1" s="1"/>
  <c r="AD4212" i="1"/>
  <c r="AE4212" i="1" s="1"/>
  <c r="AD2706" i="1"/>
  <c r="AE2706" i="1" s="1"/>
  <c r="AD911" i="1"/>
  <c r="AE911" i="1" s="1"/>
  <c r="AD459" i="1"/>
  <c r="AE459" i="1" s="1"/>
  <c r="AD1625" i="1"/>
  <c r="AE1625" i="1" s="1"/>
  <c r="AD503" i="1"/>
  <c r="AE503" i="1" s="1"/>
  <c r="AD3661" i="1"/>
  <c r="AE3661" i="1" s="1"/>
  <c r="AD3689" i="1"/>
  <c r="AE3689" i="1" s="1"/>
  <c r="AD2326" i="1"/>
  <c r="AE2326" i="1" s="1"/>
  <c r="AD1367" i="1"/>
  <c r="AE1367" i="1" s="1"/>
  <c r="AD1120" i="1"/>
  <c r="AE1120" i="1" s="1"/>
  <c r="AD2336" i="1"/>
  <c r="AE2336" i="1" s="1"/>
  <c r="AD4168" i="1"/>
  <c r="AE4168" i="1" s="1"/>
  <c r="AD3685" i="1"/>
  <c r="AE3685" i="1" s="1"/>
  <c r="AD1462" i="1"/>
  <c r="AE1462" i="1" s="1"/>
  <c r="AD2632" i="1"/>
  <c r="AE2632" i="1" s="1"/>
  <c r="AD3027" i="1"/>
  <c r="AE3027" i="1" s="1"/>
  <c r="AD1944" i="1"/>
  <c r="AE1944" i="1" s="1"/>
  <c r="AD338" i="1"/>
  <c r="AE338" i="1" s="1"/>
  <c r="AD1773" i="1"/>
  <c r="AE1773" i="1" s="1"/>
  <c r="AD1707" i="1"/>
  <c r="AE1707" i="1" s="1"/>
  <c r="AD387" i="1"/>
  <c r="AE387" i="1" s="1"/>
  <c r="AD1720" i="1"/>
  <c r="AE1720" i="1" s="1"/>
  <c r="AD604" i="1"/>
  <c r="AE604" i="1" s="1"/>
  <c r="AD1561" i="1"/>
  <c r="AE1561" i="1" s="1"/>
  <c r="AD1044" i="1"/>
  <c r="AE1044" i="1" s="1"/>
  <c r="AD3011" i="1"/>
  <c r="AE3011" i="1" s="1"/>
  <c r="AD275" i="1"/>
  <c r="AE275" i="1" s="1"/>
  <c r="AD3455" i="1"/>
  <c r="AE3455" i="1" s="1"/>
  <c r="AD257" i="1"/>
  <c r="AE257" i="1" s="1"/>
  <c r="AD3630" i="1"/>
  <c r="AE3630" i="1" s="1"/>
  <c r="AD3101" i="1"/>
  <c r="AE3101" i="1" s="1"/>
  <c r="AD3579" i="1"/>
  <c r="AE3579" i="1" s="1"/>
  <c r="AD4193" i="1"/>
  <c r="AE4193" i="1" s="1"/>
  <c r="AD2238" i="1"/>
  <c r="AE2238" i="1" s="1"/>
  <c r="AD2084" i="1"/>
  <c r="AE2084" i="1" s="1"/>
  <c r="AD2483" i="1"/>
  <c r="AE2483" i="1" s="1"/>
  <c r="AD1531" i="1"/>
  <c r="AE1531" i="1" s="1"/>
  <c r="AD1709" i="1"/>
  <c r="AE1709" i="1" s="1"/>
  <c r="AD1643" i="1"/>
  <c r="AE1643" i="1" s="1"/>
  <c r="AD448" i="1"/>
  <c r="AE448" i="1" s="1"/>
  <c r="AD2288" i="1"/>
  <c r="AE2288" i="1" s="1"/>
  <c r="AL2473" i="1"/>
  <c r="AL122" i="1"/>
  <c r="AL920" i="1"/>
  <c r="AL3070" i="1"/>
  <c r="AL1707" i="1"/>
  <c r="AL1135" i="1"/>
  <c r="AL1208" i="1"/>
  <c r="AL1374" i="1"/>
  <c r="AL476" i="1"/>
  <c r="AL3913" i="1"/>
  <c r="AL1949" i="1"/>
  <c r="AL1954" i="1"/>
  <c r="AL3712" i="1"/>
  <c r="AL1811" i="1"/>
  <c r="AL4265" i="1"/>
  <c r="AN2512" i="1"/>
  <c r="AN2375" i="1"/>
  <c r="AN1652" i="1"/>
  <c r="AN2195" i="1"/>
  <c r="AN1914" i="1"/>
  <c r="AN1687" i="1"/>
  <c r="AN1354" i="1"/>
  <c r="AN2082" i="1"/>
  <c r="AN2137" i="1"/>
  <c r="AN2056" i="1"/>
  <c r="AN2500" i="1"/>
  <c r="AL852" i="1"/>
  <c r="AL1771" i="1"/>
  <c r="AL3242" i="1"/>
  <c r="AL4250" i="1"/>
  <c r="AL316" i="1"/>
  <c r="AL1571" i="1"/>
  <c r="AL1315" i="1"/>
  <c r="AL1739" i="1"/>
  <c r="AL1167" i="1"/>
  <c r="AL2404" i="1"/>
  <c r="AL1122" i="1"/>
  <c r="AL2079" i="1"/>
  <c r="AL259" i="1"/>
  <c r="AL3765" i="1"/>
  <c r="AL2531" i="1"/>
  <c r="AL2333" i="1"/>
  <c r="AL579" i="1"/>
  <c r="AL513" i="1"/>
  <c r="AL1756" i="1"/>
  <c r="AL1300" i="1"/>
  <c r="AL927" i="1"/>
  <c r="AL3884" i="1"/>
  <c r="AL4136" i="1"/>
  <c r="AL2584" i="1"/>
  <c r="AL1009" i="1"/>
  <c r="AL603" i="1"/>
  <c r="AL356" i="1"/>
  <c r="AL3750" i="1"/>
  <c r="AL2318" i="1"/>
  <c r="AL1053" i="1"/>
  <c r="AL1147" i="1"/>
  <c r="AL120" i="1"/>
  <c r="AL1734" i="1"/>
  <c r="AL1373" i="1"/>
  <c r="AL218" i="1"/>
  <c r="AL4038" i="1"/>
  <c r="AL2606" i="1"/>
  <c r="AL2423" i="1"/>
  <c r="AL1162" i="1"/>
  <c r="AL3537" i="1"/>
  <c r="AL1199" i="1"/>
  <c r="AL3289" i="1"/>
  <c r="AL503" i="1"/>
  <c r="AL1944" i="1"/>
  <c r="AL618" i="1"/>
  <c r="AL2991" i="1"/>
  <c r="AL2523" i="1"/>
  <c r="AL472" i="1"/>
  <c r="AL2210" i="1"/>
  <c r="AL152" i="1"/>
  <c r="AL1336" i="1"/>
  <c r="AL2317" i="1"/>
  <c r="AL854" i="1"/>
  <c r="AL2671" i="1"/>
  <c r="AL3687" i="1"/>
  <c r="AL243" i="1"/>
  <c r="AL4261" i="1"/>
  <c r="AL1678" i="1"/>
  <c r="AL620" i="1"/>
  <c r="AL276" i="1"/>
  <c r="AL977" i="1"/>
  <c r="AL2979" i="1"/>
  <c r="AL2188" i="1"/>
  <c r="AL2843" i="1"/>
  <c r="AL262" i="1"/>
  <c r="AL1920" i="1"/>
  <c r="AL558" i="1"/>
  <c r="AL523" i="1"/>
  <c r="AL883" i="1"/>
  <c r="AL1220" i="1"/>
  <c r="AL2827" i="1"/>
  <c r="AL117" i="1"/>
  <c r="AL3253" i="1"/>
  <c r="AL2251" i="1"/>
  <c r="AL1505" i="1"/>
  <c r="AL4040" i="1"/>
  <c r="AL744" i="1"/>
  <c r="AL3267" i="1"/>
  <c r="AL3957" i="1"/>
  <c r="AL2228" i="1"/>
  <c r="AL2288" i="1"/>
  <c r="AL405" i="1"/>
  <c r="AL1632" i="1"/>
  <c r="AL2131" i="1"/>
  <c r="AL3690" i="1"/>
  <c r="AL1012" i="1"/>
  <c r="AL2589" i="1"/>
  <c r="AL952" i="1"/>
  <c r="AL3941" i="1"/>
  <c r="AL2162" i="1"/>
  <c r="AL2557" i="1"/>
  <c r="AL2903" i="1"/>
  <c r="AL1784" i="1"/>
  <c r="AL3989" i="1"/>
  <c r="AL3973" i="1"/>
  <c r="AL2146" i="1"/>
  <c r="AL4109" i="1"/>
  <c r="AL3911" i="1"/>
  <c r="AL1219" i="1"/>
  <c r="AL154" i="1"/>
  <c r="AL159" i="1"/>
  <c r="AL1626" i="1"/>
  <c r="AL1833" i="1"/>
  <c r="AL1712" i="1"/>
  <c r="AL2786" i="1"/>
  <c r="AL1325" i="1"/>
  <c r="AL1204" i="1"/>
  <c r="AL2798" i="1"/>
  <c r="AL3597" i="1"/>
  <c r="AL884" i="1"/>
  <c r="AL1244" i="1"/>
  <c r="AL1887" i="1"/>
  <c r="AL3073" i="1"/>
  <c r="AL1343" i="1"/>
  <c r="AL4135" i="1"/>
  <c r="AL1159" i="1"/>
  <c r="AL770" i="1"/>
  <c r="AL1327" i="1"/>
  <c r="AL955" i="1"/>
  <c r="AL2005" i="1"/>
  <c r="AL1107" i="1"/>
  <c r="AL1156" i="1"/>
  <c r="AL1311" i="1"/>
  <c r="AL2387" i="1"/>
  <c r="AL847" i="1"/>
  <c r="AL3907" i="1"/>
  <c r="AL1475" i="1"/>
  <c r="AL2271" i="1"/>
  <c r="AL2427" i="1"/>
  <c r="AL480" i="1"/>
  <c r="AL127" i="1"/>
  <c r="AL1578" i="1"/>
  <c r="AL3203" i="1"/>
  <c r="AL1568" i="1"/>
  <c r="AL2659" i="1"/>
  <c r="AL543" i="1"/>
  <c r="AL1291" i="1"/>
  <c r="AL183" i="1"/>
  <c r="AL2192" i="1"/>
  <c r="AL550" i="1"/>
  <c r="AL3746" i="1"/>
  <c r="AL1399" i="1"/>
  <c r="AL1089" i="1"/>
  <c r="AL197" i="1"/>
  <c r="AL663" i="1"/>
  <c r="AL3095" i="1"/>
  <c r="AL3110" i="1"/>
  <c r="AL2408" i="1"/>
  <c r="AL1250" i="1"/>
  <c r="AL1295" i="1"/>
  <c r="AL3063" i="1"/>
  <c r="AL2190" i="1"/>
  <c r="AL187" i="1"/>
  <c r="AL2645" i="1"/>
  <c r="AL2532" i="1"/>
  <c r="AL881" i="1"/>
  <c r="AL1154" i="1"/>
  <c r="AL1666" i="1"/>
  <c r="AL1557" i="1"/>
  <c r="AL1062" i="1"/>
  <c r="AL2199" i="1"/>
  <c r="AL111" i="1"/>
  <c r="AL467" i="1"/>
  <c r="AL1538" i="1"/>
  <c r="AL334" i="1"/>
  <c r="AL3862" i="1"/>
  <c r="AL1105" i="1"/>
  <c r="AL3506" i="1"/>
  <c r="AL2700" i="1"/>
  <c r="AL1750" i="1"/>
  <c r="AL661" i="1"/>
  <c r="AL878" i="1"/>
  <c r="AL1389" i="1"/>
  <c r="AL1186" i="1"/>
  <c r="AL2706" i="1"/>
  <c r="AL2395" i="1"/>
  <c r="AL2113" i="1"/>
  <c r="AL2165" i="1"/>
  <c r="AL1396" i="1"/>
  <c r="AL654" i="1"/>
  <c r="AL1149" i="1"/>
  <c r="AL4011" i="1"/>
  <c r="AL62" i="1"/>
  <c r="AL1243" i="1"/>
  <c r="AL1721" i="1"/>
  <c r="AL1013" i="1"/>
  <c r="AL3840" i="1"/>
  <c r="AG2702" i="1"/>
  <c r="AG1513" i="1"/>
  <c r="AG3026" i="1"/>
  <c r="AG3937" i="1"/>
  <c r="AG1360" i="1"/>
  <c r="AG4071" i="1"/>
  <c r="AG3780" i="1"/>
  <c r="AG3379" i="1"/>
  <c r="AG4333" i="1"/>
  <c r="AG3528" i="1"/>
  <c r="AG2979" i="1"/>
  <c r="AG4178" i="1"/>
  <c r="AG3038" i="1"/>
  <c r="AG3608" i="1"/>
  <c r="AG4180" i="1"/>
  <c r="AG2689" i="1"/>
  <c r="AG3738" i="1"/>
  <c r="AG4092" i="1"/>
  <c r="AG4096" i="1"/>
  <c r="AG3374" i="1"/>
  <c r="AG2257" i="1"/>
  <c r="AG3011" i="1"/>
  <c r="AG4305" i="1"/>
  <c r="AG3603" i="1"/>
  <c r="AG1075" i="1"/>
  <c r="AG3165" i="1"/>
  <c r="AG1855" i="1"/>
  <c r="AG4103" i="1"/>
  <c r="AG2716" i="1"/>
  <c r="AG1614" i="1"/>
  <c r="AG3182" i="1"/>
  <c r="AG3556" i="1"/>
  <c r="AG2614" i="1"/>
  <c r="AG2249" i="1"/>
  <c r="AG1998" i="1"/>
  <c r="AG493" i="1"/>
  <c r="AG748" i="1"/>
  <c r="AG705" i="1"/>
  <c r="AG3140" i="1"/>
  <c r="AG2781" i="1"/>
  <c r="AG1433" i="1"/>
  <c r="AG1221" i="1"/>
  <c r="AG4099" i="1"/>
  <c r="AG1641" i="1"/>
  <c r="AG897" i="1"/>
  <c r="AG2316" i="1"/>
  <c r="AG2139" i="1"/>
  <c r="AG2812" i="1"/>
  <c r="AG2662" i="1"/>
  <c r="AG4007" i="1"/>
  <c r="AG953" i="1"/>
  <c r="AG2441" i="1"/>
  <c r="AG889" i="1"/>
  <c r="AG2957" i="1"/>
  <c r="AG4163" i="1"/>
  <c r="AG770" i="1"/>
  <c r="AG697" i="1"/>
  <c r="AG4282" i="1"/>
  <c r="AG2886" i="1"/>
  <c r="AG2987" i="1"/>
  <c r="AG1490" i="1"/>
  <c r="AG3286" i="1"/>
  <c r="AG3320" i="1"/>
  <c r="AG4009" i="1"/>
  <c r="AG3826" i="1"/>
  <c r="AG4167" i="1"/>
  <c r="AG1948" i="1"/>
  <c r="AG3067" i="1"/>
  <c r="AG1751" i="1"/>
  <c r="AG4037" i="1"/>
  <c r="AG2556" i="1"/>
  <c r="AG3152" i="1"/>
  <c r="AG1559" i="1"/>
  <c r="AG1582" i="1"/>
  <c r="AG3351" i="1"/>
  <c r="AG2103" i="1"/>
  <c r="AG2594" i="1"/>
  <c r="AG3737" i="1"/>
  <c r="AG1524" i="1"/>
  <c r="AG3474" i="1"/>
  <c r="AG3522" i="1"/>
  <c r="AG3095" i="1"/>
  <c r="AG2836" i="1"/>
  <c r="AG3798" i="1"/>
  <c r="AG1831" i="1"/>
  <c r="AG968" i="1"/>
  <c r="AG387" i="1"/>
  <c r="AG1756" i="1"/>
  <c r="AG2295" i="1"/>
  <c r="AG2719" i="1"/>
  <c r="AG54" i="1"/>
  <c r="AG2130" i="1"/>
  <c r="AG4073" i="1"/>
  <c r="AG3544" i="1"/>
  <c r="AG4245" i="1"/>
  <c r="AG532" i="1"/>
  <c r="AG1275" i="1"/>
  <c r="AG3984" i="1"/>
  <c r="AG2920" i="1"/>
  <c r="AG1958" i="1"/>
  <c r="AG435" i="1"/>
  <c r="AG2748" i="1"/>
  <c r="AG1845" i="1"/>
  <c r="AG2385" i="1"/>
  <c r="AG2080" i="1"/>
  <c r="AG1803" i="1"/>
  <c r="AG3047" i="1"/>
  <c r="AG165" i="1"/>
  <c r="AG3729" i="1"/>
  <c r="AG3355" i="1"/>
  <c r="AG2229" i="1"/>
  <c r="AG3537" i="1"/>
  <c r="AG1975" i="1"/>
  <c r="AG3504" i="1"/>
  <c r="AG3027" i="1"/>
  <c r="AG3978" i="1"/>
  <c r="AL2822" i="1"/>
  <c r="AL965" i="1"/>
  <c r="AL3268" i="1"/>
  <c r="AL495" i="1"/>
  <c r="AL2379" i="1"/>
  <c r="AL29" i="1"/>
  <c r="AL1753" i="1"/>
  <c r="AL3301" i="1"/>
  <c r="AL3748" i="1"/>
  <c r="AL2036" i="1"/>
  <c r="AL4178" i="1"/>
  <c r="AL3666" i="1"/>
  <c r="AL3839" i="1"/>
  <c r="AL3327" i="1"/>
  <c r="AL2799" i="1"/>
  <c r="AL3438" i="1"/>
  <c r="AL1806" i="1"/>
  <c r="AL1150" i="1"/>
  <c r="AL3997" i="1"/>
  <c r="AL2973" i="1"/>
  <c r="AL1133" i="1"/>
  <c r="AL3436" i="1"/>
  <c r="AL684" i="1"/>
  <c r="AL2347" i="1"/>
  <c r="AL4026" i="1"/>
  <c r="AL3176" i="1"/>
  <c r="AL1335" i="1"/>
  <c r="AL1681" i="1"/>
  <c r="AL1456" i="1"/>
  <c r="AL912" i="1"/>
  <c r="AL843" i="1"/>
  <c r="AL1227" i="1"/>
  <c r="AL2090" i="1"/>
  <c r="AL954" i="1"/>
  <c r="AL119" i="1"/>
  <c r="AL501" i="1"/>
  <c r="AL2837" i="1"/>
  <c r="AL3730" i="1"/>
  <c r="AL2428" i="1"/>
  <c r="AL1014" i="1"/>
  <c r="AL1526" i="1"/>
  <c r="AL3698" i="1"/>
  <c r="AL3982" i="1"/>
  <c r="AL1854" i="1"/>
  <c r="AL3546" i="1"/>
  <c r="AL2135" i="1"/>
  <c r="AL947" i="1"/>
  <c r="AL1225" i="1"/>
  <c r="AL457" i="1"/>
  <c r="AL950" i="1"/>
  <c r="AL1445" i="1"/>
  <c r="AL4244" i="1"/>
  <c r="AL3220" i="1"/>
  <c r="AL1988" i="1"/>
  <c r="AL2563" i="1"/>
  <c r="AL3823" i="1"/>
  <c r="AL3311" i="1"/>
  <c r="AL975" i="1"/>
  <c r="AL3422" i="1"/>
  <c r="AL2382" i="1"/>
  <c r="AL2957" i="1"/>
  <c r="AL1196" i="1"/>
  <c r="AL4184" i="1"/>
  <c r="AL1319" i="1"/>
  <c r="AL340" i="1"/>
  <c r="AL1987" i="1"/>
  <c r="AL1665" i="1"/>
  <c r="AL1440" i="1"/>
  <c r="AL896" i="1"/>
  <c r="AL1211" i="1"/>
  <c r="AL1482" i="1"/>
  <c r="AL1177" i="1"/>
  <c r="AL872" i="1"/>
  <c r="AL1541" i="1"/>
  <c r="AL1525" i="1"/>
  <c r="AL3344" i="1"/>
  <c r="AL981" i="1"/>
  <c r="AL2197" i="1"/>
  <c r="AL2674" i="1"/>
  <c r="AL2958" i="1"/>
  <c r="AL670" i="1"/>
  <c r="AL1713" i="1"/>
  <c r="AL934" i="1"/>
  <c r="AL4293" i="1"/>
  <c r="AL3269" i="1"/>
  <c r="AL2741" i="1"/>
  <c r="AL1429" i="1"/>
  <c r="AL901" i="1"/>
  <c r="AL4228" i="1"/>
  <c r="AL1972" i="1"/>
  <c r="AL3760" i="1"/>
  <c r="AL3279" i="1"/>
  <c r="AL959" i="1"/>
  <c r="AL2366" i="1"/>
  <c r="AL1118" i="1"/>
  <c r="AL606" i="1"/>
  <c r="AL1661" i="1"/>
  <c r="AL3404" i="1"/>
  <c r="AL2892" i="1"/>
  <c r="AL652" i="1"/>
  <c r="AL2315" i="1"/>
  <c r="AL1303" i="1"/>
  <c r="AL229" i="1"/>
  <c r="AL51" i="1"/>
  <c r="AL1971" i="1"/>
  <c r="AL2064" i="1"/>
  <c r="AL1424" i="1"/>
  <c r="AL779" i="1"/>
  <c r="AL1466" i="1"/>
  <c r="AL1673" i="1"/>
  <c r="AL2516" i="1"/>
  <c r="AL2345" i="1"/>
  <c r="AL741" i="1"/>
  <c r="AL3976" i="1"/>
  <c r="AL2533" i="1"/>
  <c r="AL4117" i="1"/>
  <c r="AL4036" i="1"/>
  <c r="AL2468" i="1"/>
  <c r="AL3954" i="1"/>
  <c r="AL3056" i="1"/>
  <c r="AL3726" i="1"/>
  <c r="AL599" i="1"/>
  <c r="AL2454" i="1"/>
  <c r="AL4085" i="1"/>
  <c r="AL3061" i="1"/>
  <c r="AL2485" i="1"/>
  <c r="AL1221" i="1"/>
  <c r="AL2243" i="1"/>
  <c r="AL2914" i="1"/>
  <c r="AL3040" i="1"/>
  <c r="AL751" i="1"/>
  <c r="AL4269" i="1"/>
  <c r="AL3245" i="1"/>
  <c r="AL4220" i="1"/>
  <c r="AL3708" i="1"/>
  <c r="AL2936" i="1"/>
  <c r="AL2376" i="1"/>
  <c r="AL1826" i="1"/>
  <c r="AL378" i="1"/>
  <c r="AL875" i="1"/>
  <c r="AL1818" i="1"/>
  <c r="AL1764" i="1"/>
  <c r="AL2141" i="1"/>
  <c r="AL3740" i="1"/>
  <c r="AL3992" i="1"/>
  <c r="AL2968" i="1"/>
  <c r="AL275" i="1"/>
  <c r="AL4101" i="1"/>
  <c r="AL3012" i="1"/>
  <c r="AL2370" i="1"/>
  <c r="AL2401" i="1"/>
  <c r="AL767" i="1"/>
  <c r="AL909" i="1"/>
  <c r="AL2297" i="1"/>
  <c r="AL722" i="1"/>
  <c r="AL1222" i="1"/>
  <c r="AL710" i="1"/>
  <c r="AL3557" i="1"/>
  <c r="AL1781" i="1"/>
  <c r="AL1205" i="1"/>
  <c r="AL677" i="1"/>
  <c r="AL2420" i="1"/>
  <c r="AL2511" i="1"/>
  <c r="AL3182" i="1"/>
  <c r="AL1405" i="1"/>
  <c r="AL3770" i="1"/>
  <c r="AL2138" i="1"/>
  <c r="AL2841" i="1"/>
  <c r="AL567" i="1"/>
  <c r="AL35" i="1"/>
  <c r="AL118" i="1"/>
  <c r="AL1202" i="1"/>
  <c r="AL1080" i="1"/>
  <c r="AL234" i="1"/>
  <c r="AL859" i="1"/>
  <c r="AL1754" i="1"/>
  <c r="AL395" i="1"/>
  <c r="AL225" i="1"/>
  <c r="AL444" i="1"/>
  <c r="AL3145" i="1"/>
  <c r="AL2591" i="1"/>
  <c r="AL1051" i="1"/>
  <c r="AL1547" i="1"/>
  <c r="AL905" i="1"/>
  <c r="AL1281" i="1"/>
  <c r="AL507" i="1"/>
  <c r="AL202" i="1"/>
  <c r="AL38" i="1"/>
  <c r="AL1496" i="1"/>
  <c r="AL282" i="1"/>
  <c r="AL393" i="1"/>
  <c r="AL1966" i="1"/>
  <c r="AL3408" i="1"/>
  <c r="AL1809" i="1"/>
  <c r="AL1046" i="1"/>
  <c r="AL534" i="1"/>
  <c r="AL3381" i="1"/>
  <c r="AL1010" i="1"/>
  <c r="AL1931" i="1"/>
  <c r="AL994" i="1"/>
  <c r="AL1915" i="1"/>
  <c r="AL2100" i="1"/>
  <c r="AL1551" i="1"/>
  <c r="AL1039" i="1"/>
  <c r="AL2617" i="1"/>
  <c r="AL2193" i="1"/>
  <c r="AL1741" i="1"/>
  <c r="AL2070" i="1"/>
  <c r="AL298" i="1"/>
  <c r="AL1297" i="1"/>
  <c r="AL1588" i="1"/>
  <c r="AL2034" i="1"/>
  <c r="AL1267" i="1"/>
  <c r="AL2514" i="1"/>
  <c r="AL288" i="1"/>
  <c r="AL1561" i="1"/>
  <c r="AL1049" i="1"/>
  <c r="AL1747" i="1"/>
  <c r="AL224" i="1"/>
  <c r="AL105" i="1"/>
  <c r="AL889" i="1"/>
  <c r="AL4148" i="1"/>
  <c r="AL720" i="1"/>
  <c r="AL208" i="1"/>
  <c r="AL185" i="1"/>
  <c r="AL203" i="1"/>
  <c r="AL746" i="1"/>
  <c r="AL942" i="1"/>
  <c r="AL2765" i="1"/>
  <c r="AL4283" i="1"/>
  <c r="AL4111" i="1"/>
  <c r="AL1484" i="1"/>
  <c r="AL2503" i="1"/>
  <c r="AL632" i="1"/>
  <c r="AL548" i="1"/>
  <c r="AL1436" i="1"/>
  <c r="AL924" i="1"/>
  <c r="AL485" i="1"/>
  <c r="AL148" i="1"/>
  <c r="AL649" i="1"/>
  <c r="AL20" i="1"/>
  <c r="AL1800" i="1"/>
  <c r="AL74" i="1"/>
  <c r="AL1950" i="1"/>
  <c r="AL4328" i="1"/>
  <c r="AL313" i="1"/>
  <c r="AL935" i="1"/>
  <c r="AL423" i="1"/>
  <c r="AL1918" i="1"/>
  <c r="AL3272" i="1"/>
  <c r="AL1447" i="1"/>
  <c r="AL1793" i="1"/>
  <c r="AL2462" i="1"/>
  <c r="AL3333" i="1"/>
  <c r="AL1899" i="1"/>
  <c r="AL3360" i="1"/>
  <c r="AL1510" i="1"/>
  <c r="AL1535" i="1"/>
  <c r="AL1506" i="1"/>
  <c r="AL962" i="1"/>
  <c r="AL258" i="1"/>
  <c r="AL1883" i="1"/>
  <c r="AL991" i="1"/>
  <c r="AL3097" i="1"/>
  <c r="AL1490" i="1"/>
  <c r="AL3365" i="1"/>
  <c r="AL3081" i="1"/>
  <c r="AL2569" i="1"/>
  <c r="AL930" i="1"/>
  <c r="AL177" i="1"/>
  <c r="AL138" i="1"/>
  <c r="AL92" i="1"/>
  <c r="AL3872" i="1"/>
  <c r="AL2022" i="1"/>
  <c r="AL914" i="1"/>
  <c r="AL601" i="1"/>
  <c r="AL76" i="1"/>
  <c r="AL1803" i="1"/>
  <c r="AL2177" i="1"/>
  <c r="AL518" i="1"/>
  <c r="AL1542" i="1"/>
  <c r="AL297" i="1"/>
  <c r="AL4028" i="1"/>
  <c r="AL2145" i="1"/>
  <c r="AL2657" i="1"/>
  <c r="AL2002" i="1"/>
  <c r="AL174" i="1"/>
  <c r="AL427" i="1"/>
  <c r="AL4193" i="1"/>
  <c r="AL3169" i="1"/>
  <c r="AL3434" i="1"/>
  <c r="AL2922" i="1"/>
  <c r="AL1927" i="1"/>
  <c r="AL142" i="1"/>
  <c r="AL331" i="1"/>
  <c r="AL1970" i="1"/>
  <c r="AL93" i="1"/>
  <c r="AL2237" i="1"/>
  <c r="AL3402" i="1"/>
  <c r="AL155" i="1"/>
  <c r="AL683" i="1"/>
  <c r="AL2187" i="1"/>
  <c r="AL1296" i="1"/>
  <c r="AL784" i="1"/>
  <c r="AL272" i="1"/>
  <c r="AL426" i="1"/>
  <c r="AL1155" i="1"/>
  <c r="AL2205" i="1"/>
  <c r="AL4100" i="1"/>
  <c r="AL1264" i="1"/>
  <c r="AL240" i="1"/>
  <c r="AL1011" i="1"/>
  <c r="AL1513" i="1"/>
  <c r="AL704" i="1"/>
  <c r="AL107" i="1"/>
  <c r="AL24" i="1"/>
  <c r="AL730" i="1"/>
  <c r="AL835" i="1"/>
  <c r="AL3620" i="1"/>
  <c r="AL2978" i="1"/>
  <c r="AL2307" i="1"/>
  <c r="AL2747" i="1"/>
  <c r="AL176" i="1"/>
  <c r="AL11" i="1"/>
  <c r="AL493" i="1"/>
  <c r="AL1242" i="1"/>
  <c r="AL714" i="1"/>
  <c r="AL937" i="1"/>
  <c r="AL1797" i="1"/>
  <c r="AL2527" i="1"/>
  <c r="AL2731" i="1"/>
  <c r="AL477" i="1"/>
  <c r="AL1226" i="1"/>
  <c r="AL698" i="1"/>
  <c r="AL2041" i="1"/>
  <c r="AL894" i="1"/>
  <c r="AL3739" i="1"/>
  <c r="AL2487" i="1"/>
  <c r="AL1416" i="1"/>
  <c r="AL1760" i="1"/>
  <c r="AL461" i="1"/>
  <c r="AL682" i="1"/>
  <c r="AL553" i="1"/>
  <c r="AL563" i="1"/>
  <c r="AL3723" i="1"/>
  <c r="AL3211" i="1"/>
  <c r="AL232" i="1"/>
  <c r="AL196" i="1"/>
  <c r="AL161" i="1"/>
  <c r="AL936" i="1"/>
  <c r="AL2009" i="1"/>
  <c r="AI1403" i="1"/>
  <c r="AJ1403" i="1" s="1"/>
  <c r="AI2715" i="1"/>
  <c r="AJ2715" i="1" s="1"/>
  <c r="AI1448" i="1"/>
  <c r="AJ1448" i="1" s="1"/>
  <c r="AI1390" i="1"/>
  <c r="AJ1390" i="1" s="1"/>
  <c r="AI699" i="1"/>
  <c r="AJ699" i="1" s="1"/>
  <c r="AI2846" i="1"/>
  <c r="AJ2846" i="1" s="1"/>
  <c r="AI2605" i="1"/>
  <c r="AJ2605" i="1" s="1"/>
  <c r="AI1382" i="1"/>
  <c r="AJ1382" i="1" s="1"/>
  <c r="AI2823" i="1"/>
  <c r="AJ2823" i="1" s="1"/>
  <c r="AI2539" i="1"/>
  <c r="AJ2539" i="1" s="1"/>
  <c r="AI2388" i="1"/>
  <c r="AJ2388" i="1" s="1"/>
  <c r="AI1364" i="1"/>
  <c r="AJ1364" i="1" s="1"/>
  <c r="AI2154" i="1"/>
  <c r="AJ2154" i="1" s="1"/>
  <c r="AI788" i="1"/>
  <c r="AJ788" i="1" s="1"/>
  <c r="AI1671" i="1"/>
  <c r="AJ1671" i="1" s="1"/>
  <c r="AI1952" i="1"/>
  <c r="AJ1952" i="1" s="1"/>
  <c r="AI1393" i="1"/>
  <c r="AJ1393" i="1" s="1"/>
  <c r="AI2655" i="1"/>
  <c r="AJ2655" i="1" s="1"/>
  <c r="AI1360" i="1"/>
  <c r="AJ1360" i="1" s="1"/>
  <c r="AI2614" i="1"/>
  <c r="AJ2614" i="1" s="1"/>
  <c r="AG1782" i="1"/>
  <c r="AG133" i="1"/>
  <c r="AG1434" i="1"/>
  <c r="AG2615" i="1"/>
  <c r="AG226" i="1"/>
  <c r="AG4212" i="1"/>
  <c r="AG3220" i="1"/>
  <c r="AG11" i="1"/>
  <c r="AG3391" i="1"/>
  <c r="AG1776" i="1"/>
  <c r="AG1018" i="1"/>
  <c r="AG1709" i="1"/>
  <c r="AG722" i="1"/>
  <c r="AG886" i="1"/>
  <c r="AG2493" i="1"/>
  <c r="AG3811" i="1"/>
  <c r="AG908" i="1"/>
  <c r="AG2696" i="1"/>
  <c r="AG267" i="1"/>
  <c r="AG1300" i="1"/>
  <c r="AG1518" i="1"/>
  <c r="AG2599" i="1"/>
  <c r="AG2392" i="1"/>
  <c r="AG2500" i="1"/>
  <c r="AG308" i="1"/>
  <c r="AG2115" i="1"/>
  <c r="AG2049" i="1"/>
  <c r="AG1122" i="1"/>
  <c r="AG970" i="1"/>
  <c r="AG3324" i="1"/>
  <c r="AG2285" i="1"/>
  <c r="AG1304" i="1"/>
  <c r="AG1344" i="1"/>
  <c r="AG2805" i="1"/>
  <c r="AG379" i="1"/>
  <c r="AG189" i="1"/>
  <c r="AG3241" i="1"/>
  <c r="AG1004" i="1"/>
  <c r="AG900" i="1"/>
  <c r="AG60" i="1"/>
  <c r="AG1976" i="1"/>
  <c r="AG2293" i="1"/>
  <c r="AG459" i="1"/>
  <c r="AG1422" i="1"/>
  <c r="AG1696" i="1"/>
  <c r="AG1229" i="1"/>
  <c r="AG2671" i="1"/>
  <c r="AG655" i="1"/>
  <c r="AG2538" i="1"/>
  <c r="AG2661" i="1"/>
  <c r="AG819" i="1"/>
  <c r="AG103" i="1"/>
  <c r="AG544" i="1"/>
  <c r="AG1331" i="1"/>
  <c r="AG823" i="1"/>
  <c r="AG2522" i="1"/>
  <c r="AG749" i="1"/>
  <c r="AG729" i="1"/>
  <c r="AG1401" i="1"/>
  <c r="AG2415" i="1"/>
  <c r="AG180" i="1"/>
  <c r="AG4000" i="1"/>
  <c r="AG1604" i="1"/>
  <c r="AG507" i="1"/>
  <c r="AG642" i="1"/>
  <c r="AG3405" i="1"/>
  <c r="AG1562" i="1"/>
  <c r="AG456" i="1"/>
  <c r="AG151" i="1"/>
  <c r="AG1466" i="1"/>
  <c r="AG531" i="1"/>
  <c r="AG1869" i="1"/>
  <c r="AG3236" i="1"/>
  <c r="AG2704" i="1"/>
  <c r="AG3049" i="1"/>
  <c r="AG3381" i="1"/>
  <c r="AG1241" i="1"/>
  <c r="AG279" i="1"/>
  <c r="AG271" i="1"/>
  <c r="AG4020" i="1"/>
  <c r="AG2060" i="1"/>
  <c r="AG3084" i="1"/>
  <c r="AG2119" i="1"/>
  <c r="AG3352" i="1"/>
  <c r="AG552" i="1"/>
  <c r="AG840" i="1"/>
  <c r="AG2345" i="1"/>
  <c r="AG2040" i="1"/>
  <c r="AG3050" i="1"/>
  <c r="AG3418" i="1"/>
  <c r="AG3398" i="1"/>
  <c r="AG276" i="1"/>
  <c r="AG2685" i="1"/>
  <c r="AG1642" i="1"/>
  <c r="AG3950" i="1"/>
  <c r="AG982" i="1"/>
  <c r="AG1512" i="1"/>
  <c r="AG1766" i="1"/>
  <c r="AG2369" i="1"/>
  <c r="AG1377" i="1"/>
  <c r="AG51" i="1"/>
  <c r="AG3354" i="1"/>
  <c r="AG4262" i="1"/>
  <c r="AG3365" i="1"/>
  <c r="AG1379" i="1"/>
  <c r="AG3676" i="1"/>
  <c r="AG929" i="1"/>
  <c r="AG2407" i="1"/>
  <c r="AG4260" i="1"/>
  <c r="AG145" i="1"/>
  <c r="AG2983" i="1"/>
  <c r="AG130" i="1"/>
  <c r="AG3407" i="1"/>
  <c r="AG1886" i="1"/>
  <c r="AG128" i="1"/>
  <c r="AG1506" i="1"/>
  <c r="AG348" i="1"/>
  <c r="AG1742" i="1"/>
  <c r="AG1708" i="1"/>
  <c r="AG2073" i="1"/>
  <c r="AG1501" i="1"/>
  <c r="AG1243" i="1"/>
  <c r="AG395" i="1"/>
  <c r="AG443" i="1"/>
  <c r="AG766" i="1"/>
  <c r="AG1620" i="1"/>
  <c r="AG329" i="1"/>
  <c r="AG1060" i="1"/>
  <c r="AG1734" i="1"/>
  <c r="AG422" i="1"/>
  <c r="AG228" i="1"/>
  <c r="AG2619" i="1"/>
  <c r="AG3426" i="1"/>
  <c r="AG347" i="1"/>
  <c r="AG4042" i="1"/>
  <c r="AG1286" i="1"/>
  <c r="AG1025" i="1"/>
  <c r="AG561" i="1"/>
  <c r="AG207" i="1"/>
  <c r="AG1936" i="1"/>
  <c r="AG2960" i="1"/>
  <c r="AG607" i="1"/>
  <c r="AG4002" i="1"/>
  <c r="AG4188" i="1"/>
  <c r="AG50" i="1"/>
  <c r="AG2047" i="1"/>
  <c r="AG360" i="1"/>
  <c r="AG4129" i="1"/>
  <c r="AG3976" i="1"/>
  <c r="AG3685" i="1"/>
  <c r="AG727" i="1"/>
  <c r="AG2650" i="1"/>
  <c r="AG199" i="1"/>
  <c r="AG603" i="1"/>
  <c r="AG2363" i="1"/>
  <c r="AG958" i="1"/>
  <c r="AG2245" i="1"/>
  <c r="AG1867" i="1"/>
  <c r="AG3231" i="1"/>
  <c r="AG1878" i="1"/>
  <c r="AG170" i="1"/>
  <c r="AG1726" i="1"/>
  <c r="AG3796" i="1"/>
  <c r="AG504" i="1"/>
  <c r="AG3214" i="1"/>
  <c r="AG1988" i="1"/>
  <c r="AG323" i="1"/>
  <c r="AG3326" i="1"/>
  <c r="AG2537" i="1"/>
  <c r="AG475" i="1"/>
  <c r="AG2184" i="1"/>
  <c r="AG3186" i="1"/>
  <c r="AG48" i="1"/>
  <c r="AG375" i="1"/>
  <c r="AG2911" i="1"/>
  <c r="AG855" i="1"/>
  <c r="AG3185" i="1"/>
  <c r="AG1858" i="1"/>
  <c r="AG1623" i="1"/>
  <c r="AG3376" i="1"/>
  <c r="AG1128" i="1"/>
  <c r="AG636" i="1"/>
  <c r="AG2343" i="1"/>
  <c r="AG2627" i="1"/>
  <c r="AG1476" i="1"/>
  <c r="AG2468" i="1"/>
  <c r="AG3990" i="1"/>
  <c r="AG747" i="1"/>
  <c r="AG2621" i="1"/>
  <c r="AG598" i="1"/>
  <c r="AG287" i="1"/>
  <c r="AG2947" i="1"/>
  <c r="AG4161" i="1"/>
  <c r="AG1748" i="1"/>
  <c r="AG2324" i="1"/>
  <c r="AG2530" i="1"/>
  <c r="AG1083" i="1"/>
  <c r="AG4154" i="1"/>
  <c r="AG1964" i="1"/>
  <c r="AG177" i="1"/>
  <c r="AG866" i="1"/>
  <c r="AG47" i="1"/>
  <c r="AG848" i="1"/>
  <c r="AG1276" i="1"/>
  <c r="AG3002" i="1"/>
  <c r="AG951" i="1"/>
  <c r="AG2357" i="1"/>
  <c r="AG440" i="1"/>
  <c r="AG3806" i="1"/>
  <c r="AG2857" i="1"/>
  <c r="AG3131" i="1"/>
  <c r="AG59" i="1"/>
  <c r="AG2794" i="1"/>
  <c r="AG3423" i="1"/>
  <c r="AG194" i="1"/>
  <c r="AG2431" i="1"/>
  <c r="AG2663" i="1"/>
  <c r="AG731" i="1"/>
  <c r="AG439" i="1"/>
  <c r="AG1242" i="1"/>
  <c r="AG919" i="1"/>
  <c r="AG318" i="1"/>
  <c r="AG2799" i="1"/>
  <c r="AG785" i="1"/>
  <c r="AG1820" i="1"/>
  <c r="AG700" i="1"/>
  <c r="AG1281" i="1"/>
  <c r="AG1119" i="1"/>
  <c r="AG1337" i="1"/>
  <c r="AG3660" i="1"/>
  <c r="AG127" i="1"/>
  <c r="AG1180" i="1"/>
  <c r="AG1462" i="1"/>
  <c r="AG24" i="1"/>
  <c r="AG738" i="1"/>
  <c r="AG1676" i="1"/>
  <c r="AG2497" i="1"/>
  <c r="AG15" i="1"/>
  <c r="AG762" i="1"/>
  <c r="AG3499" i="1"/>
  <c r="AG1448" i="1"/>
  <c r="AG1070" i="1"/>
  <c r="AG3687" i="1"/>
  <c r="AG1430" i="1"/>
  <c r="AG990" i="1"/>
  <c r="AG1649" i="1"/>
  <c r="AG407" i="1"/>
  <c r="AG743" i="1"/>
  <c r="AG3630" i="1"/>
  <c r="AG3797" i="1"/>
  <c r="AG913" i="1"/>
  <c r="AG553" i="1"/>
  <c r="AG1770" i="1"/>
  <c r="AG3725" i="1"/>
  <c r="AG2924" i="1"/>
  <c r="AG3732" i="1"/>
  <c r="AG1655" i="1"/>
  <c r="AG215" i="1"/>
  <c r="AG162" i="1"/>
  <c r="AG3299" i="1"/>
  <c r="AG1065" i="1"/>
  <c r="AG3329" i="1"/>
  <c r="AG1212" i="1"/>
  <c r="AG2416" i="1"/>
  <c r="AG450" i="1"/>
  <c r="AG4085" i="1"/>
  <c r="AG1698" i="1"/>
  <c r="AG1076" i="1"/>
  <c r="AG3890" i="1"/>
  <c r="AG2083" i="1"/>
  <c r="AG1817" i="1"/>
  <c r="AG1288" i="1"/>
  <c r="AG277" i="1"/>
  <c r="AG1169" i="1"/>
  <c r="AG1446" i="1"/>
  <c r="AG1683" i="1"/>
  <c r="AG721" i="1"/>
  <c r="AG1488" i="1"/>
  <c r="AG3749" i="1"/>
  <c r="AG491" i="1"/>
  <c r="AG1702" i="1"/>
  <c r="AG1361" i="1"/>
  <c r="AG708" i="1"/>
  <c r="AG132" i="1"/>
  <c r="AG1416" i="1"/>
  <c r="AG3726" i="1"/>
  <c r="AG1144" i="1"/>
  <c r="AG2095" i="1"/>
  <c r="AG2596" i="1"/>
  <c r="AG1289" i="1"/>
  <c r="AG2966" i="1"/>
  <c r="AG3394" i="1"/>
  <c r="AG1166" i="1"/>
  <c r="AG887" i="1"/>
  <c r="AG3652" i="1"/>
  <c r="AG1807" i="1"/>
  <c r="AG3225" i="1"/>
  <c r="AG3346" i="1"/>
  <c r="AG2305" i="1"/>
  <c r="AG2181" i="1"/>
  <c r="AG2222" i="1"/>
  <c r="AG3438" i="1"/>
  <c r="AG2847" i="1"/>
  <c r="AG2782" i="1"/>
  <c r="AG2149" i="1"/>
  <c r="AG4150" i="1"/>
  <c r="AG937" i="1"/>
  <c r="AG3521" i="1"/>
  <c r="AG2718" i="1"/>
  <c r="AG1611" i="1"/>
  <c r="AG2665" i="1"/>
  <c r="AG3776" i="1"/>
  <c r="AG3096" i="1"/>
  <c r="AG4246" i="1"/>
  <c r="AG3635" i="1"/>
  <c r="AG2878" i="1"/>
  <c r="AG746" i="1"/>
  <c r="AG2329" i="1"/>
  <c r="AG4301" i="1"/>
  <c r="AG3520" i="1"/>
  <c r="AG112" i="1"/>
  <c r="AG1599" i="1"/>
  <c r="AG2899" i="1"/>
  <c r="AG3753" i="1"/>
  <c r="AG3113" i="1"/>
  <c r="AG3573" i="1"/>
  <c r="AG3486" i="1"/>
  <c r="AG2122" i="1"/>
  <c r="AG85" i="1"/>
  <c r="AG1278" i="1"/>
  <c r="AG4281" i="1"/>
  <c r="AG2620" i="1"/>
  <c r="AG1724" i="1"/>
  <c r="AG3301" i="1"/>
  <c r="AG1700" i="1"/>
  <c r="AG573" i="1"/>
  <c r="AG3691" i="1"/>
  <c r="AG3575" i="1"/>
  <c r="AG1182" i="1"/>
  <c r="AG3881" i="1"/>
  <c r="AG778" i="1"/>
  <c r="AG3708" i="1"/>
  <c r="AG2557" i="1"/>
  <c r="AG735" i="1"/>
  <c r="AG3609" i="1"/>
  <c r="AG1953" i="1"/>
  <c r="AG3205" i="1"/>
  <c r="AG3848" i="1"/>
  <c r="AG4141" i="1"/>
  <c r="AG3597" i="1"/>
  <c r="AG2912" i="1"/>
  <c r="AG2519" i="1"/>
  <c r="AG1857" i="1"/>
  <c r="AG3199" i="1"/>
  <c r="AG2918" i="1"/>
  <c r="AG3547" i="1"/>
  <c r="AG3698" i="1"/>
  <c r="AG2377" i="1"/>
  <c r="AG3587" i="1"/>
  <c r="AG2167" i="1"/>
  <c r="AG4183" i="1"/>
  <c r="AG3875" i="1"/>
  <c r="AG3293" i="1"/>
  <c r="AG3443" i="1"/>
  <c r="AG3705" i="1"/>
  <c r="AG2730" i="1"/>
  <c r="AG2986" i="1"/>
  <c r="AG1834" i="1"/>
  <c r="AG3523" i="1"/>
  <c r="AG921" i="1"/>
  <c r="AG2798" i="1"/>
  <c r="AG1912" i="1"/>
  <c r="AG1557" i="1"/>
  <c r="AG4060" i="1"/>
  <c r="AG3080" i="1"/>
  <c r="AG2454" i="1"/>
  <c r="AG1551" i="1"/>
  <c r="AG1400" i="1"/>
  <c r="AG4069" i="1"/>
  <c r="AG3322" i="1"/>
  <c r="AG1003" i="1"/>
  <c r="AG1150" i="1"/>
  <c r="AG1913" i="1"/>
  <c r="AG2838" i="1"/>
  <c r="AG2758" i="1"/>
  <c r="AG2509" i="1"/>
  <c r="AG2471" i="1"/>
  <c r="AG1498" i="1"/>
  <c r="AG1206" i="1"/>
  <c r="AG3602" i="1"/>
  <c r="AG4170" i="1"/>
  <c r="AG3416" i="1"/>
  <c r="AG3684" i="1"/>
  <c r="AG2412" i="1"/>
  <c r="AG2189" i="1"/>
  <c r="AG3800" i="1"/>
  <c r="AG2425" i="1"/>
  <c r="AG3994" i="1"/>
  <c r="AG2072" i="1"/>
  <c r="AG1552" i="1"/>
  <c r="AG3778" i="1"/>
  <c r="AG1640" i="1"/>
  <c r="AG1881" i="1"/>
  <c r="AG2002" i="1"/>
  <c r="AG2870" i="1"/>
  <c r="AG2444" i="1"/>
  <c r="AF2986" i="1" a="1"/>
  <c r="AG628" i="1"/>
  <c r="AG4140" i="1"/>
  <c r="AG390" i="1"/>
  <c r="AG682" i="1"/>
  <c r="AG539" i="1"/>
  <c r="AG1908" i="1"/>
  <c r="AG2817" i="1"/>
  <c r="AD3916" i="1"/>
  <c r="AE3916" i="1" s="1"/>
  <c r="AD3532" i="1"/>
  <c r="AE3532" i="1" s="1"/>
  <c r="AG2273" i="1"/>
  <c r="AD3452" i="1"/>
  <c r="AE3452" i="1" s="1"/>
  <c r="AD66" i="1"/>
  <c r="AE66" i="1" s="1"/>
  <c r="AG1376" i="1"/>
  <c r="AG1541" i="1"/>
  <c r="AG3712" i="1"/>
  <c r="AG3258" i="1"/>
  <c r="AG4226" i="1"/>
  <c r="AG3314" i="1"/>
  <c r="AG148" i="1"/>
  <c r="AG879" i="1"/>
  <c r="AD1675" i="1"/>
  <c r="AE1675" i="1" s="1"/>
  <c r="AD3876" i="1"/>
  <c r="AE3876" i="1" s="1"/>
  <c r="AG2038" i="1"/>
  <c r="AG3410" i="1"/>
  <c r="AG4244" i="1"/>
  <c r="AG712" i="1"/>
  <c r="AG713" i="1"/>
  <c r="AG1255" i="1"/>
  <c r="AG1110" i="1"/>
  <c r="AG2891" i="1"/>
  <c r="AG2660" i="1"/>
  <c r="AG820" i="1"/>
  <c r="AG548" i="1"/>
  <c r="AD717" i="1"/>
  <c r="AE717" i="1" s="1"/>
  <c r="AD2312" i="1"/>
  <c r="AE2312" i="1" s="1"/>
  <c r="AG3064" i="1"/>
  <c r="AG2874" i="1"/>
  <c r="AG2531" i="1"/>
  <c r="AG2867" i="1"/>
  <c r="AG3951" i="1"/>
  <c r="AG966" i="1"/>
  <c r="AD661" i="1"/>
  <c r="AE661" i="1" s="1"/>
  <c r="AG780" i="1"/>
  <c r="AG2379" i="1"/>
  <c r="AG2962" i="1"/>
  <c r="AG3727" i="1"/>
  <c r="AG1073" i="1"/>
  <c r="AG1705" i="1"/>
  <c r="AG983" i="1"/>
  <c r="AG600" i="1"/>
  <c r="AD841" i="1"/>
  <c r="AE841" i="1" s="1"/>
  <c r="AG3593" i="1"/>
  <c r="AG3461" i="1"/>
  <c r="AG2897" i="1"/>
  <c r="AG221" i="1"/>
  <c r="AG3118" i="1"/>
  <c r="AG3266" i="1"/>
  <c r="AG1586" i="1"/>
  <c r="AG2235" i="1"/>
  <c r="AG3309" i="1"/>
  <c r="AG608" i="1"/>
  <c r="AD3305" i="1"/>
  <c r="AE3305" i="1" s="1"/>
  <c r="AD1217" i="1"/>
  <c r="AE1217" i="1" s="1"/>
  <c r="AD4175" i="1"/>
  <c r="AE4175" i="1" s="1"/>
  <c r="AD2173" i="1"/>
  <c r="AE2173" i="1" s="1"/>
  <c r="AG2862" i="1"/>
  <c r="AD1318" i="1"/>
  <c r="AE1318" i="1" s="1"/>
  <c r="AG2498" i="1"/>
  <c r="AG3666" i="1"/>
  <c r="AG1959" i="1"/>
  <c r="AG19" i="1"/>
  <c r="AD2022" i="1"/>
  <c r="AE2022" i="1" s="1"/>
  <c r="AG3961" i="1"/>
  <c r="AG1194" i="1"/>
  <c r="AG488" i="1"/>
  <c r="AG1009" i="1"/>
  <c r="AG3508" i="1"/>
  <c r="AD3212" i="1"/>
  <c r="AE3212" i="1" s="1"/>
  <c r="AG1045" i="1"/>
  <c r="AG3740" i="1"/>
  <c r="AG1265" i="1"/>
  <c r="AD4164" i="1"/>
  <c r="AE4164" i="1" s="1"/>
  <c r="AD37" i="1"/>
  <c r="AE37" i="1" s="1"/>
  <c r="AG3400" i="1"/>
  <c r="AG2673" i="1"/>
  <c r="AG3512" i="1"/>
  <c r="AG2601" i="1"/>
  <c r="AG3030" i="1"/>
  <c r="AG647" i="1"/>
  <c r="AG3388" i="1"/>
  <c r="AG2566" i="1"/>
  <c r="AG3887" i="1"/>
  <c r="AG3190" i="1"/>
  <c r="AG799" i="1"/>
  <c r="AG239" i="1"/>
  <c r="AG1520" i="1"/>
  <c r="AG3390" i="1"/>
  <c r="AG525" i="1"/>
  <c r="AD3514" i="1"/>
  <c r="AE3514" i="1" s="1"/>
  <c r="AD4087" i="1"/>
  <c r="AE4087" i="1" s="1"/>
  <c r="AD1772" i="1"/>
  <c r="AE1772" i="1" s="1"/>
  <c r="AG3748" i="1"/>
  <c r="AG3116" i="1"/>
  <c r="AG2250" i="1"/>
  <c r="AG3177" i="1"/>
  <c r="AD3234" i="1"/>
  <c r="AE3234" i="1" s="1"/>
  <c r="AD1814" i="1"/>
  <c r="AE1814" i="1" s="1"/>
  <c r="AD3069" i="1"/>
  <c r="AE3069" i="1" s="1"/>
  <c r="AG3431" i="1"/>
  <c r="AG2186" i="1"/>
  <c r="AG1682" i="1"/>
  <c r="AG1904" i="1"/>
  <c r="AD1203" i="1"/>
  <c r="AE1203" i="1" s="1"/>
  <c r="AD2776" i="1"/>
  <c r="AE2776" i="1" s="1"/>
  <c r="AG4233" i="1"/>
  <c r="AD1895" i="1"/>
  <c r="AE1895" i="1" s="1"/>
  <c r="AG3246" i="1"/>
  <c r="AG1489" i="1"/>
  <c r="AG2573" i="1"/>
  <c r="AG2470" i="1"/>
  <c r="AG3985" i="1"/>
  <c r="AD2721" i="1"/>
  <c r="AE2721" i="1" s="1"/>
  <c r="AD2644" i="1"/>
  <c r="AE2644" i="1" s="1"/>
  <c r="AD2793" i="1"/>
  <c r="AE2793" i="1" s="1"/>
  <c r="AG3892" i="1"/>
  <c r="AG3746" i="1"/>
  <c r="AG3553" i="1"/>
  <c r="AG4324" i="1"/>
  <c r="AG2939" i="1"/>
  <c r="AG2554" i="1"/>
  <c r="AD3396" i="1"/>
  <c r="AE3396" i="1" s="1"/>
  <c r="AG2524" i="1"/>
  <c r="AG3531" i="1"/>
  <c r="AG3072" i="1"/>
  <c r="AG568" i="1"/>
  <c r="AD3992" i="1"/>
  <c r="AE3992" i="1" s="1"/>
  <c r="AG2490" i="1"/>
  <c r="AG3598" i="1"/>
  <c r="AG2871" i="1"/>
  <c r="AG2774" i="1"/>
  <c r="AG3929" i="1"/>
  <c r="AD2102" i="1"/>
  <c r="AE2102" i="1" s="1"/>
  <c r="AD2058" i="1"/>
  <c r="AE2058" i="1" s="1"/>
  <c r="AD2940" i="1"/>
  <c r="AE2940" i="1" s="1"/>
  <c r="AG2518" i="1"/>
  <c r="AD2617" i="1"/>
  <c r="AE2617" i="1" s="1"/>
  <c r="AG2473" i="1"/>
  <c r="AD3009" i="1"/>
  <c r="AE3009" i="1" s="1"/>
  <c r="AG2138" i="1"/>
  <c r="AG1240" i="1"/>
  <c r="AG2996" i="1"/>
  <c r="AG1592" i="1"/>
  <c r="AD3154" i="1"/>
  <c r="AE3154" i="1" s="1"/>
  <c r="AG312" i="1"/>
  <c r="AG4112" i="1"/>
  <c r="AG1427" i="1"/>
  <c r="AD974" i="1"/>
  <c r="AE974" i="1" s="1"/>
  <c r="AG3542" i="1"/>
  <c r="AG3432" i="1"/>
  <c r="AG1910" i="1"/>
  <c r="AG613" i="1"/>
  <c r="AG3485" i="1"/>
  <c r="AG4008" i="1"/>
  <c r="AG4019" i="1"/>
  <c r="AG3397" i="1"/>
  <c r="AG1020" i="1"/>
  <c r="AG1730" i="1"/>
  <c r="AD2907" i="1"/>
  <c r="AE2907" i="1" s="1"/>
  <c r="AD3939" i="1"/>
  <c r="AE3939" i="1" s="1"/>
  <c r="AG4265" i="1"/>
  <c r="AG3843" i="1"/>
  <c r="AG1618" i="1"/>
  <c r="AD3549" i="1"/>
  <c r="AE3549" i="1" s="1"/>
  <c r="AG4076" i="1"/>
  <c r="AG1727" i="1"/>
  <c r="AD3134" i="1"/>
  <c r="AE3134" i="1" s="1"/>
  <c r="AG1674" i="1"/>
  <c r="AG3446" i="1"/>
  <c r="AD1080" i="1"/>
  <c r="AE1080" i="1" s="1"/>
  <c r="AD3334" i="1"/>
  <c r="AE3334" i="1" s="1"/>
  <c r="AD1213" i="1"/>
  <c r="AE1213" i="1" s="1"/>
  <c r="AG1352" i="1"/>
  <c r="AG3533" i="1"/>
  <c r="AG4155" i="1"/>
  <c r="AG2736" i="1"/>
  <c r="AD2733" i="1"/>
  <c r="AE2733" i="1" s="1"/>
  <c r="AD3964" i="1"/>
  <c r="AE3964" i="1" s="1"/>
  <c r="AG3203" i="1"/>
  <c r="AG1350" i="1"/>
  <c r="AG4206" i="1"/>
  <c r="AG1199" i="1"/>
  <c r="AG2810" i="1"/>
  <c r="AG3935" i="1"/>
  <c r="AD1868" i="1"/>
  <c r="AE1868" i="1" s="1"/>
  <c r="AG3893" i="1"/>
  <c r="AG2982" i="1"/>
  <c r="AG4264" i="1"/>
  <c r="AG4122" i="1"/>
  <c r="AG2223" i="1"/>
  <c r="AG1121" i="1"/>
  <c r="AG376" i="1"/>
  <c r="AG3494" i="1"/>
  <c r="AG1806" i="1"/>
  <c r="AD1778" i="1"/>
  <c r="AE1778" i="1" s="1"/>
  <c r="AD1685" i="1"/>
  <c r="AE1685" i="1" s="1"/>
  <c r="AD698" i="1"/>
  <c r="AE698" i="1" s="1"/>
  <c r="AD4203" i="1"/>
  <c r="AE4203" i="1" s="1"/>
  <c r="AD2684" i="1"/>
  <c r="AE2684" i="1" s="1"/>
  <c r="AG3088" i="1"/>
  <c r="AG663" i="1"/>
  <c r="AG466" i="1"/>
  <c r="AG3016" i="1"/>
  <c r="AG3834" i="1"/>
  <c r="AG3954" i="1"/>
  <c r="AG2294" i="1"/>
  <c r="AG3021" i="1"/>
  <c r="AG4039" i="1"/>
  <c r="AG1480" i="1"/>
  <c r="AG1237" i="1"/>
  <c r="AG1114" i="1"/>
  <c r="AG737" i="1"/>
  <c r="AG874" i="1"/>
  <c r="AD274" i="1"/>
  <c r="AE274" i="1" s="1"/>
  <c r="AD2639" i="1"/>
  <c r="AE2639" i="1" s="1"/>
  <c r="AD1658" i="1"/>
  <c r="AE1658" i="1" s="1"/>
  <c r="AD2701" i="1"/>
  <c r="AE2701" i="1" s="1"/>
  <c r="AG2153" i="1"/>
  <c r="AG1292" i="1"/>
  <c r="AG3294" i="1"/>
  <c r="AG3662" i="1"/>
  <c r="AG1465" i="1"/>
  <c r="AD1692" i="1"/>
  <c r="AE1692" i="1" s="1"/>
  <c r="AG555" i="1"/>
  <c r="AG2442" i="1"/>
  <c r="AG1951" i="1"/>
  <c r="AG3153" i="1"/>
  <c r="AG610" i="1"/>
  <c r="AG3606" i="1"/>
  <c r="AG2299" i="1"/>
  <c r="AG3930" i="1"/>
  <c r="AG740" i="1"/>
  <c r="AG3447" i="1"/>
  <c r="AG1113" i="1"/>
  <c r="AG650" i="1"/>
  <c r="AG2559" i="1"/>
  <c r="AG972" i="1"/>
  <c r="AG2161" i="1"/>
  <c r="AG258" i="1"/>
  <c r="AD3813" i="1"/>
  <c r="AE3813" i="1" s="1"/>
  <c r="AD3010" i="1"/>
  <c r="AE3010" i="1" s="1"/>
  <c r="AD247" i="1"/>
  <c r="AE247" i="1" s="1"/>
  <c r="AG3117" i="1"/>
  <c r="AG2156" i="1"/>
  <c r="AG1412" i="1"/>
  <c r="AG3885" i="1"/>
  <c r="AG2150" i="1"/>
  <c r="AG3617" i="1"/>
  <c r="AG2613" i="1"/>
  <c r="AG1769" i="1"/>
  <c r="AG242" i="1"/>
  <c r="AG368" i="1"/>
  <c r="AG716" i="1"/>
  <c r="AG1054" i="1"/>
  <c r="AG4005" i="1"/>
  <c r="AG2093" i="1"/>
  <c r="AG2387" i="1"/>
  <c r="AG2397" i="1"/>
  <c r="AG3467" i="1"/>
  <c r="AG758" i="1"/>
  <c r="AG623" i="1"/>
  <c r="AG3891" i="1"/>
  <c r="AG1358" i="1"/>
  <c r="AG154" i="1"/>
  <c r="AD873" i="1"/>
  <c r="AE873" i="1" s="1"/>
  <c r="AG3747" i="1"/>
  <c r="AG1544" i="1"/>
  <c r="AG996" i="1"/>
  <c r="AG4051" i="1"/>
  <c r="AG2724" i="1"/>
  <c r="AG4238" i="1"/>
  <c r="AG3629" i="1"/>
  <c r="AG4130" i="1"/>
  <c r="AG2655" i="1"/>
  <c r="AG1496" i="1"/>
  <c r="AG517" i="1"/>
  <c r="AG3997" i="1"/>
  <c r="AG980" i="1"/>
  <c r="AD1650" i="1"/>
  <c r="AE1650" i="1" s="1"/>
  <c r="AD547" i="1"/>
  <c r="AE547" i="1" s="1"/>
  <c r="AD3440" i="1"/>
  <c r="AE3440" i="1" s="1"/>
  <c r="AG4110" i="1"/>
  <c r="AG1303" i="1"/>
  <c r="AG1302" i="1"/>
  <c r="AG3230" i="1"/>
  <c r="AG3409" i="1"/>
  <c r="AG1759" i="1"/>
  <c r="AG2478" i="1"/>
  <c r="AG4011" i="1"/>
  <c r="AG1305" i="1"/>
  <c r="AG1228" i="1"/>
  <c r="AG1198" i="1"/>
  <c r="AG3149" i="1"/>
  <c r="AG1822" i="1"/>
  <c r="AD4047" i="1"/>
  <c r="AE4047" i="1" s="1"/>
  <c r="AG3498" i="1"/>
  <c r="AG2833" i="1"/>
  <c r="AG526" i="1"/>
  <c r="AG626" i="1"/>
  <c r="AG2950" i="1"/>
  <c r="AG87" i="1"/>
  <c r="AG2579" i="1"/>
  <c r="AG2674" i="1"/>
  <c r="AG1572" i="1"/>
  <c r="AG3995" i="1"/>
  <c r="AD2722" i="1"/>
  <c r="AE2722" i="1" s="1"/>
  <c r="AG4018" i="1"/>
  <c r="AD3200" i="1"/>
  <c r="AE3200" i="1" s="1"/>
  <c r="AG782" i="1"/>
  <c r="AG1607" i="1"/>
  <c r="AG1577" i="1"/>
  <c r="AD150" i="1"/>
  <c r="AE150" i="1" s="1"/>
  <c r="AG903" i="1"/>
  <c r="AD1660" i="1"/>
  <c r="AE1660" i="1" s="1"/>
  <c r="AD1987" i="1"/>
  <c r="AE1987" i="1" s="1"/>
  <c r="AG467" i="1"/>
  <c r="AD804" i="1"/>
  <c r="AE804" i="1" s="1"/>
  <c r="AG839" i="1"/>
  <c r="AD3975" i="1"/>
  <c r="AE3975" i="1" s="1"/>
  <c r="AG3218" i="1"/>
  <c r="AD4143" i="1"/>
  <c r="AE4143" i="1" s="1"/>
  <c r="AG2004" i="1"/>
  <c r="AG1767" i="1"/>
  <c r="AD339" i="1"/>
  <c r="AE339" i="1" s="1"/>
  <c r="AG3496" i="1"/>
  <c r="AG512" i="1"/>
  <c r="AD1452" i="1"/>
  <c r="AE1452" i="1" s="1"/>
  <c r="AD3664" i="1"/>
  <c r="AE3664" i="1" s="1"/>
  <c r="AD2884" i="1"/>
  <c r="AE2884" i="1" s="1"/>
  <c r="AG2354" i="1"/>
  <c r="AD3600" i="1"/>
  <c r="AE3600" i="1" s="1"/>
  <c r="AD2488" i="1"/>
  <c r="AE2488" i="1" s="1"/>
  <c r="AG959" i="1"/>
  <c r="AD2948" i="1"/>
  <c r="AE2948" i="1" s="1"/>
  <c r="AD3460" i="1"/>
  <c r="AE3460" i="1" s="1"/>
  <c r="AG3965" i="1"/>
  <c r="AG2973" i="1"/>
  <c r="AG3714" i="1"/>
  <c r="AG692" i="1"/>
  <c r="AG2523" i="1"/>
  <c r="AG1795" i="1"/>
  <c r="AG1836" i="1"/>
  <c r="AD1205" i="1"/>
  <c r="AE1205" i="1" s="1"/>
  <c r="AD3557" i="1"/>
  <c r="AE3557" i="1" s="1"/>
  <c r="AG1974" i="1"/>
  <c r="AG3538" i="1"/>
  <c r="AG1943" i="1"/>
  <c r="AG3909" i="1"/>
  <c r="AG535" i="1"/>
  <c r="AG630" i="1"/>
  <c r="AG231" i="1"/>
  <c r="AD4276" i="1"/>
  <c r="AE4276" i="1" s="1"/>
  <c r="AG828" i="1"/>
  <c r="AG3046" i="1"/>
  <c r="AG1918" i="1"/>
  <c r="AG1115" i="1"/>
  <c r="AG3841" i="1"/>
  <c r="AG295" i="1"/>
  <c r="AG2695" i="1"/>
  <c r="AG2262" i="1"/>
  <c r="AD3612" i="1"/>
  <c r="AE3612" i="1" s="1"/>
  <c r="AG3942" i="1"/>
  <c r="AG1396" i="1"/>
  <c r="AD898" i="1"/>
  <c r="AE898" i="1" s="1"/>
  <c r="AG2705" i="1"/>
  <c r="AG3434" i="1"/>
  <c r="AG1077" i="1"/>
  <c r="AG945" i="1"/>
  <c r="AG1424" i="1"/>
  <c r="AG1450" i="1"/>
  <c r="AG3404" i="1"/>
  <c r="AD3155" i="1"/>
  <c r="AE3155" i="1" s="1"/>
  <c r="AG3591" i="1"/>
  <c r="AG894" i="1"/>
  <c r="AG4310" i="1"/>
  <c r="AG2746" i="1"/>
  <c r="AG732" i="1"/>
  <c r="AG3803" i="1"/>
  <c r="AG3828" i="1"/>
  <c r="AG447" i="1"/>
  <c r="AG2046" i="1"/>
  <c r="AG3489" i="1"/>
  <c r="AG2571" i="1"/>
  <c r="AG3852" i="1"/>
  <c r="AD605" i="1"/>
  <c r="AE605" i="1" s="1"/>
  <c r="AG1368" i="1"/>
  <c r="AG3362" i="1"/>
  <c r="AG4014" i="1"/>
  <c r="AG3335" i="1"/>
  <c r="AG3770" i="1"/>
  <c r="AG1847" i="1"/>
  <c r="AG1363" i="1"/>
  <c r="AG1596" i="1"/>
  <c r="AG2311" i="1"/>
  <c r="AG1940" i="1"/>
  <c r="AD3924" i="1"/>
  <c r="AE3924" i="1" s="1"/>
  <c r="AG1923" i="1"/>
  <c r="AG2931" i="1"/>
  <c r="AG690" i="1"/>
  <c r="AD2116" i="1"/>
  <c r="AE2116" i="1" s="1"/>
  <c r="AD2735" i="1"/>
  <c r="AE2735" i="1" s="1"/>
  <c r="AG2583" i="1"/>
  <c r="AG2200" i="1"/>
  <c r="AG3769" i="1"/>
  <c r="AG3502" i="1"/>
  <c r="AG1369" i="1"/>
  <c r="AG1612" i="1"/>
  <c r="AG4287" i="1"/>
  <c r="AG3907" i="1"/>
  <c r="AG1432" i="1"/>
  <c r="AD1628" i="1"/>
  <c r="AE1628" i="1" s="1"/>
  <c r="AD791" i="1"/>
  <c r="AE791" i="1" s="1"/>
  <c r="AG3164" i="1"/>
  <c r="AG1741" i="1"/>
  <c r="AG4184" i="1"/>
  <c r="AG1328" i="1"/>
  <c r="AG2450" i="1"/>
  <c r="AG164" i="1"/>
  <c r="AG576" i="1"/>
  <c r="AG2915" i="1"/>
  <c r="AG3793" i="1"/>
  <c r="AG807" i="1"/>
  <c r="AG3658" i="1"/>
  <c r="AG2532" i="1"/>
  <c r="AG2922" i="1"/>
  <c r="AG4259" i="1"/>
  <c r="AG3435" i="1"/>
  <c r="AG719" i="1"/>
  <c r="AG3674" i="1"/>
  <c r="AG2955" i="1"/>
  <c r="AG1504" i="1"/>
  <c r="AG4068" i="1"/>
  <c r="AD2148" i="1"/>
  <c r="AE2148" i="1" s="1"/>
  <c r="AG4034" i="1"/>
  <c r="AG4132" i="1"/>
  <c r="AG3527" i="1"/>
  <c r="AG3804" i="1"/>
  <c r="AG3037" i="1"/>
  <c r="AG666" i="1"/>
  <c r="AG2489" i="1"/>
  <c r="AD2264" i="1"/>
  <c r="AE2264" i="1" s="1"/>
  <c r="AG4196" i="1"/>
  <c r="AG2279" i="1"/>
  <c r="AG499" i="1"/>
  <c r="AD1035" i="1"/>
  <c r="AE1035" i="1" s="1"/>
  <c r="AG4195" i="1"/>
  <c r="AG1788" i="1"/>
  <c r="AD935" i="1"/>
  <c r="AE935" i="1" s="1"/>
  <c r="AD3053" i="1"/>
  <c r="AE3053" i="1" s="1"/>
  <c r="AD3269" i="1"/>
  <c r="AE3269" i="1" s="1"/>
  <c r="AG3144" i="1"/>
  <c r="AG2902" i="1"/>
  <c r="AG668" i="1"/>
  <c r="AG827" i="1"/>
  <c r="AD3745" i="1"/>
  <c r="AE3745" i="1" s="1"/>
  <c r="AG755" i="1"/>
  <c r="AG2545" i="1"/>
  <c r="AG3261" i="1"/>
  <c r="AD3359" i="1"/>
  <c r="AE3359" i="1" s="1"/>
  <c r="AG1347" i="1"/>
  <c r="AG1652" i="1"/>
  <c r="AG2059" i="1"/>
  <c r="AG3534" i="1"/>
  <c r="AG2956" i="1"/>
  <c r="AG2514" i="1"/>
  <c r="AG710" i="1"/>
  <c r="AD229" i="1"/>
  <c r="AE229" i="1" s="1"/>
  <c r="AG2215" i="1"/>
  <c r="AD1357" i="1"/>
  <c r="AE1357" i="1" s="1"/>
  <c r="AG1862" i="1"/>
  <c r="AG3801" i="1"/>
  <c r="AG3847" i="1"/>
  <c r="AG1494" i="1"/>
  <c r="AG3025" i="1"/>
  <c r="AG3752" i="1"/>
  <c r="AG1631" i="1"/>
  <c r="AG3972" i="1"/>
  <c r="AG2580" i="1"/>
  <c r="AG3340" i="1"/>
  <c r="AG3125" i="1"/>
  <c r="AG1812" i="1"/>
  <c r="AG1145" i="1"/>
  <c r="AG751" i="1"/>
  <c r="AG922" i="1"/>
  <c r="AG1315" i="1"/>
  <c r="AG2819" i="1"/>
  <c r="AG2227" i="1"/>
  <c r="AG2929" i="1"/>
  <c r="AG1201" i="1"/>
  <c r="AG2255" i="1"/>
  <c r="AD3886" i="1"/>
  <c r="AE3886" i="1" s="1"/>
  <c r="AD1523" i="1"/>
  <c r="AE1523" i="1" s="1"/>
  <c r="AG4093" i="1"/>
  <c r="AG2657" i="1"/>
  <c r="AG178" i="1"/>
  <c r="AG1937" i="1"/>
  <c r="AD1978" i="1"/>
  <c r="AE1978" i="1" s="1"/>
  <c r="AG2963" i="1"/>
  <c r="AG1636" i="1"/>
  <c r="AG2751" i="1"/>
  <c r="AG571" i="1"/>
  <c r="AG1897" i="1"/>
  <c r="AG4077" i="1"/>
  <c r="AG2630" i="1"/>
  <c r="AG3201" i="1"/>
  <c r="AG847" i="1"/>
  <c r="AG1417" i="1"/>
  <c r="AD2426" i="1"/>
  <c r="AE2426" i="1" s="1"/>
  <c r="AG298" i="1"/>
  <c r="AG2516" i="1"/>
  <c r="AG3028" i="1"/>
  <c r="AG3219" i="1"/>
  <c r="AG4046" i="1"/>
  <c r="AD2165" i="1"/>
  <c r="AE2165" i="1" s="1"/>
  <c r="AG4095" i="1"/>
  <c r="AG1014" i="1"/>
  <c r="AG964" i="1"/>
  <c r="AD2054" i="1"/>
  <c r="AE2054" i="1" s="1"/>
  <c r="AG3782" i="1"/>
  <c r="AG3392" i="1"/>
  <c r="AG3307" i="1"/>
  <c r="AG1459" i="1"/>
  <c r="AG1701" i="1"/>
  <c r="AG1691" i="1"/>
  <c r="AG3160" i="1"/>
  <c r="AG2484" i="1"/>
  <c r="AG4295" i="1"/>
  <c r="AG1825" i="1"/>
  <c r="AG2286" i="1"/>
  <c r="AG2212" i="1"/>
  <c r="AG2088" i="1"/>
  <c r="AG4179" i="1"/>
  <c r="AG1971" i="1"/>
  <c r="AG3895" i="1"/>
  <c r="AG1160" i="1"/>
  <c r="AG2056" i="1"/>
  <c r="AG2487" i="1"/>
  <c r="AG3645" i="1"/>
  <c r="AG3605" i="1"/>
  <c r="AG75" i="1"/>
  <c r="AG3386" i="1"/>
  <c r="AG1874" i="1"/>
  <c r="AD4273" i="1"/>
  <c r="AE4273" i="1" s="1"/>
  <c r="AD956" i="1"/>
  <c r="AE956" i="1" s="1"/>
  <c r="AG3694" i="1"/>
  <c r="AG1950" i="1"/>
  <c r="AG4227" i="1"/>
  <c r="AG4189" i="1"/>
  <c r="AG4045" i="1"/>
  <c r="AG2402" i="1"/>
  <c r="AG3020" i="1"/>
  <c r="AG1250" i="1"/>
  <c r="AG315" i="1"/>
  <c r="AG1522" i="1"/>
  <c r="AD3699" i="1"/>
  <c r="AE3699" i="1" s="1"/>
  <c r="AG2734" i="1"/>
  <c r="AG3368" i="1"/>
  <c r="AG3342" i="1"/>
  <c r="AG2511" i="1"/>
  <c r="AG2839" i="1"/>
  <c r="AG2591" i="1"/>
  <c r="AG881" i="1"/>
  <c r="AG3166" i="1"/>
  <c r="AG1238" i="1"/>
  <c r="AG3112" i="1"/>
  <c r="AG485" i="1"/>
  <c r="AG1728" i="1"/>
  <c r="AG2637" i="1"/>
  <c r="AD1359" i="1"/>
  <c r="AE1359" i="1" s="1"/>
  <c r="AG594" i="1"/>
  <c r="AG1301" i="1"/>
  <c r="AG2360" i="1"/>
  <c r="AG2526" i="1"/>
  <c r="AG2074" i="1"/>
  <c r="AG427" i="1"/>
  <c r="AG3677" i="1"/>
  <c r="AD3862" i="1"/>
  <c r="AE3862" i="1" s="1"/>
  <c r="AG842" i="1"/>
  <c r="AG3044" i="1"/>
  <c r="AG1848" i="1"/>
  <c r="AG2624" i="1"/>
  <c r="AG2708" i="1"/>
  <c r="AG909" i="1"/>
  <c r="AG2843" i="1"/>
  <c r="AG392" i="1"/>
  <c r="AG1177" i="1"/>
  <c r="AG4258" i="1"/>
  <c r="AD3651" i="1"/>
  <c r="AE3651" i="1" s="1"/>
  <c r="AD1239" i="1"/>
  <c r="AE1239" i="1" s="1"/>
  <c r="AG2370" i="1"/>
  <c r="AG3713" i="1"/>
  <c r="AG1270" i="1"/>
  <c r="AG1955" i="1"/>
  <c r="AG2315" i="1"/>
  <c r="AG70" i="1"/>
  <c r="AG3104" i="1"/>
  <c r="AG27" i="1"/>
  <c r="AD88" i="1"/>
  <c r="AE88" i="1" s="1"/>
  <c r="AG3145" i="1"/>
  <c r="AG1336" i="1"/>
  <c r="AG3515" i="1"/>
  <c r="AG2284" i="1"/>
  <c r="AG1762" i="1"/>
  <c r="AD3758" i="1"/>
  <c r="AE3758" i="1" s="1"/>
  <c r="AG4243" i="1"/>
  <c r="AG1176" i="1"/>
  <c r="AG2725" i="1"/>
  <c r="AG1019" i="1"/>
  <c r="AG3168" i="1"/>
  <c r="AG2934" i="1"/>
  <c r="AG1225" i="1"/>
  <c r="AG2827" i="1"/>
  <c r="AG2474" i="1"/>
  <c r="AG3245" i="1"/>
  <c r="AG240" i="1"/>
  <c r="AD405" i="1"/>
  <c r="AE405" i="1" s="1"/>
  <c r="AG4059" i="1"/>
  <c r="AG1690" i="1"/>
  <c r="AG135" i="1"/>
  <c r="AG2097" i="1"/>
  <c r="AG97" i="1"/>
  <c r="AG3654" i="1"/>
  <c r="AG3786" i="1"/>
  <c r="AG3253" i="1"/>
  <c r="AG3733" i="1"/>
  <c r="AG2612" i="1"/>
  <c r="AG114" i="1"/>
  <c r="AG3148" i="1"/>
  <c r="AG1738" i="1"/>
  <c r="AG149" i="1"/>
  <c r="AG119" i="1"/>
  <c r="AD3673" i="1"/>
  <c r="AE3673" i="1" s="1"/>
  <c r="AG1581" i="1"/>
  <c r="AG1873" i="1"/>
  <c r="AG3310" i="1"/>
  <c r="AG3019" i="1"/>
  <c r="AG2999" i="1"/>
  <c r="AG1529" i="1"/>
  <c r="AG419" i="1"/>
  <c r="AG4120" i="1"/>
  <c r="AG2713" i="1"/>
  <c r="AG3775" i="1"/>
  <c r="AG1052" i="1"/>
  <c r="AG4023" i="1"/>
  <c r="AG3764" i="1"/>
  <c r="AG1739" i="1"/>
  <c r="AG2815" i="1"/>
  <c r="AG795" i="1"/>
  <c r="AG1583" i="1"/>
  <c r="AG2183" i="1"/>
  <c r="AG3412" i="1"/>
  <c r="AG3297" i="1"/>
  <c r="AG4156" i="1"/>
  <c r="AD3421" i="1"/>
  <c r="AE3421" i="1" s="1"/>
  <c r="AG2125" i="1"/>
  <c r="AG3702" i="1"/>
  <c r="AG2830" i="1"/>
  <c r="AG1153" i="1"/>
  <c r="AG811" i="1"/>
  <c r="AG3693" i="1"/>
  <c r="AG21" i="1"/>
  <c r="AG1026" i="1"/>
  <c r="AG4220" i="1"/>
  <c r="AD3536" i="1"/>
  <c r="AE3536" i="1" s="1"/>
  <c r="AG123" i="1"/>
  <c r="AG3250" i="1"/>
  <c r="AG223" i="1"/>
  <c r="AG3915" i="1"/>
  <c r="AG1644" i="1"/>
  <c r="AD3288" i="1"/>
  <c r="AE3288" i="1" s="1"/>
  <c r="AD3017" i="1"/>
  <c r="AE3017" i="1" s="1"/>
  <c r="AG1916" i="1"/>
  <c r="AG639" i="1"/>
  <c r="AD3202" i="1"/>
  <c r="AE3202" i="1" s="1"/>
  <c r="AD2160" i="1"/>
  <c r="AE2160" i="1" s="1"/>
  <c r="AG1689" i="1"/>
  <c r="AG1519" i="1"/>
  <c r="AG2796" i="1"/>
  <c r="AG979" i="1"/>
  <c r="AG3039" i="1"/>
  <c r="AG1299" i="1"/>
  <c r="AG2065" i="1"/>
  <c r="AD2145" i="1"/>
  <c r="AE2145" i="1" s="1"/>
  <c r="AG1823" i="1"/>
  <c r="AG2549" i="1"/>
  <c r="AG1049" i="1"/>
  <c r="AG3500" i="1"/>
  <c r="AG214" i="1"/>
  <c r="AD2140" i="1"/>
  <c r="AE2140" i="1" s="1"/>
  <c r="AG3970" i="1"/>
  <c r="AG1471" i="1"/>
  <c r="AD246" i="1"/>
  <c r="AE246" i="1" s="1"/>
  <c r="AG4111" i="1"/>
  <c r="AG3283" i="1"/>
  <c r="AG3683" i="1"/>
  <c r="AG3227" i="1"/>
  <c r="AG764" i="1"/>
  <c r="AG865" i="1"/>
  <c r="AD1487" i="1"/>
  <c r="AE1487" i="1" s="1"/>
  <c r="AG1719" i="1"/>
  <c r="AG4012" i="1"/>
  <c r="AG3856" i="1"/>
  <c r="AG1921" i="1"/>
  <c r="AG2693" i="1"/>
  <c r="AG2542" i="1"/>
  <c r="AG3568" i="1"/>
  <c r="AG2162" i="1"/>
  <c r="AG1647" i="1"/>
  <c r="AG832" i="1"/>
  <c r="AG2578" i="1"/>
  <c r="AG3090" i="1"/>
  <c r="AG2055" i="1"/>
  <c r="AG2475" i="1"/>
  <c r="AG631" i="1"/>
  <c r="AG871" i="1"/>
  <c r="AG404" i="1"/>
  <c r="AG159" i="1"/>
  <c r="AG587" i="1"/>
  <c r="AG2265" i="1"/>
  <c r="AG2180" i="1"/>
  <c r="AG2196" i="1"/>
  <c r="AG1257" i="1"/>
  <c r="AG1760" i="1"/>
  <c r="AG4027" i="1"/>
  <c r="AG2375" i="1"/>
  <c r="AD2790" i="1"/>
  <c r="AE2790" i="1" s="1"/>
  <c r="AG2476" i="1"/>
  <c r="AG2710" i="1"/>
  <c r="AG4043" i="1"/>
  <c r="AG2308" i="1"/>
  <c r="AG1515" i="1"/>
  <c r="AD3172" i="1"/>
  <c r="AE3172" i="1" s="1"/>
  <c r="AD788" i="1"/>
  <c r="AE788" i="1" s="1"/>
  <c r="AD875" i="1"/>
  <c r="AE875" i="1" s="1"/>
  <c r="AG2017" i="1"/>
  <c r="AG2686" i="1"/>
  <c r="AG1271" i="1"/>
  <c r="AG3580" i="1"/>
  <c r="AG3040" i="1"/>
  <c r="AG3232" i="1"/>
  <c r="AG3262" i="1"/>
  <c r="AG4113" i="1"/>
  <c r="AG4277" i="1"/>
  <c r="AG2048" i="1"/>
  <c r="AD2157" i="1"/>
  <c r="AE2157" i="1" s="1"/>
  <c r="AG400" i="1"/>
  <c r="AG2988" i="1"/>
  <c r="AG2852" i="1"/>
  <c r="AG2127" i="1"/>
  <c r="AG2692" i="1"/>
  <c r="AG2327" i="1"/>
  <c r="AG2169" i="1"/>
  <c r="AG3585" i="1"/>
  <c r="AG2007" i="1"/>
  <c r="AG3497" i="1"/>
  <c r="AD3765" i="1"/>
  <c r="AE3765" i="1" s="1"/>
  <c r="AD1785" i="1"/>
  <c r="AE1785" i="1" s="1"/>
  <c r="AG831" i="1"/>
  <c r="AG3350" i="1"/>
  <c r="AG1801" i="1"/>
  <c r="AG2694" i="1"/>
  <c r="AG1403" i="1"/>
  <c r="AG2270" i="1"/>
  <c r="AG684" i="1"/>
  <c r="AD1722" i="1"/>
  <c r="AE1722" i="1" s="1"/>
  <c r="AG205" i="1"/>
  <c r="AG1753" i="1"/>
  <c r="AG4166" i="1"/>
  <c r="AG2609" i="1"/>
  <c r="AG1576" i="1"/>
  <c r="AG2826" i="1"/>
  <c r="AG167" i="1"/>
  <c r="AD2319" i="1"/>
  <c r="AE2319" i="1" s="1"/>
  <c r="AD4058" i="1"/>
  <c r="AE4058" i="1" s="1"/>
  <c r="AG619" i="1"/>
  <c r="AG884" i="1"/>
  <c r="AG3306" i="1"/>
  <c r="AG3707" i="1"/>
  <c r="AG3904" i="1"/>
  <c r="AG4137" i="1"/>
  <c r="AG1980" i="1"/>
  <c r="AG3814" i="1"/>
  <c r="AG2521" i="1"/>
  <c r="AG1335" i="1"/>
  <c r="AG2887" i="1"/>
  <c r="AG2553" i="1"/>
  <c r="AD924" i="1"/>
  <c r="AE924" i="1" s="1"/>
  <c r="AG1567" i="1"/>
  <c r="AG3052" i="1"/>
  <c r="AG1219" i="1"/>
  <c r="AG2206" i="1"/>
  <c r="AG4097" i="1"/>
  <c r="AG1334" i="1"/>
  <c r="AG3137" i="1"/>
  <c r="AG396" i="1"/>
  <c r="AG3845" i="1"/>
  <c r="AG3569" i="1"/>
  <c r="AG2225" i="1"/>
  <c r="AG3830" i="1"/>
  <c r="AG4325" i="1"/>
  <c r="AG3936" i="1"/>
  <c r="AG2391" i="1"/>
  <c r="AG1565" i="1"/>
  <c r="AG652" i="1"/>
  <c r="AG1662" i="1"/>
  <c r="AD1445" i="1"/>
  <c r="AE1445" i="1" s="1"/>
  <c r="AG3224" i="1"/>
  <c r="AG2337" i="1"/>
  <c r="AG2408" i="1"/>
  <c r="AG3223" i="1"/>
  <c r="AG3383" i="1"/>
  <c r="AG674" i="1"/>
  <c r="AG1081" i="1"/>
  <c r="AG183" i="1"/>
  <c r="AD3647" i="1"/>
  <c r="AE3647" i="1" s="1"/>
  <c r="AD1486" i="1"/>
  <c r="AE1486" i="1" s="1"/>
  <c r="AG3948" i="1"/>
  <c r="AG2128" i="1"/>
  <c r="AG2595" i="1"/>
  <c r="AG2244" i="1"/>
  <c r="AG3583" i="1"/>
  <c r="AG3571" i="1"/>
  <c r="AG61" i="1"/>
  <c r="AG3526" i="1"/>
  <c r="AG815" i="1"/>
  <c r="AG932" i="1"/>
  <c r="AG3952" i="1"/>
  <c r="AG1579" i="1"/>
  <c r="AG1540" i="1"/>
  <c r="AG860" i="1"/>
  <c r="AG2039" i="1"/>
  <c r="AG432" i="1"/>
  <c r="AG4052" i="1"/>
  <c r="AG451" i="1"/>
  <c r="AG2842" i="1"/>
  <c r="AG1107" i="1"/>
  <c r="AG2400" i="1"/>
  <c r="AG3206" i="1"/>
  <c r="AG992" i="1"/>
  <c r="AG4025" i="1"/>
  <c r="AG1260" i="1"/>
  <c r="AG2353" i="1"/>
  <c r="AG3959" i="1"/>
  <c r="AG3204" i="1"/>
  <c r="AG1571" i="1"/>
  <c r="AG1022" i="1"/>
  <c r="AG2558" i="1"/>
  <c r="AG3581" i="1"/>
  <c r="AG2791" i="1"/>
  <c r="AG2247" i="1"/>
  <c r="AG4228" i="1"/>
  <c r="AG3517" i="1"/>
  <c r="AG2185" i="1"/>
  <c r="AG186" i="1"/>
  <c r="AG977" i="1"/>
  <c r="AG3043" i="1"/>
  <c r="AG4201" i="1"/>
  <c r="AG3913" i="1"/>
  <c r="AG1030" i="1"/>
  <c r="AG1695" i="1"/>
  <c r="AG82" i="1"/>
  <c r="AG1126" i="1"/>
  <c r="AG4057" i="1"/>
  <c r="AG4275" i="1"/>
  <c r="AG176" i="1"/>
  <c r="AG1082" i="1"/>
  <c r="AG1414" i="1"/>
  <c r="AG1154" i="1"/>
  <c r="AG825" i="1"/>
  <c r="AG2142" i="1"/>
  <c r="AG2367" i="1"/>
  <c r="AG1854" i="1"/>
  <c r="AG960" i="1"/>
  <c r="AG3552" i="1"/>
  <c r="AG1371" i="1"/>
  <c r="AG3366" i="1"/>
  <c r="AG444" i="1"/>
  <c r="AG3601" i="1"/>
  <c r="AG3364" i="1"/>
  <c r="AG2872" i="1"/>
  <c r="AG574" i="1"/>
  <c r="AG3967" i="1"/>
  <c r="AG2464" i="1"/>
  <c r="AG4225" i="1"/>
  <c r="AG1468" i="1"/>
  <c r="AG4159" i="1"/>
  <c r="AG1287" i="1"/>
  <c r="AG1089" i="1"/>
  <c r="AG508" i="1"/>
  <c r="AD2110" i="1"/>
  <c r="AE2110" i="1" s="1"/>
  <c r="AG3333" i="1"/>
  <c r="AG1382" i="1"/>
  <c r="AD98" i="1"/>
  <c r="AE98" i="1" s="1"/>
  <c r="AD1155" i="1"/>
  <c r="AE1155" i="1" s="1"/>
  <c r="AD753" i="1"/>
  <c r="AE753" i="1" s="1"/>
  <c r="AD1629" i="1"/>
  <c r="AE1629" i="1" s="1"/>
  <c r="AG4231" i="1"/>
  <c r="AG3540" i="1"/>
  <c r="AG4252" i="1"/>
  <c r="AD3197" i="1"/>
  <c r="AE3197" i="1" s="1"/>
  <c r="AD4217" i="1"/>
  <c r="AE4217" i="1" s="1"/>
  <c r="AD4221" i="1"/>
  <c r="AE4221" i="1" s="1"/>
  <c r="AD2372" i="1"/>
  <c r="AE2372" i="1" s="1"/>
  <c r="AD67" i="1"/>
  <c r="AE67" i="1" s="1"/>
  <c r="AG2759" i="1"/>
  <c r="AG998" i="1"/>
  <c r="AD644" i="1"/>
  <c r="AE644" i="1" s="1"/>
  <c r="AG3380" i="1"/>
  <c r="AG3298" i="1"/>
  <c r="AG321" i="1"/>
  <c r="AG2743" i="1"/>
  <c r="AD4316" i="1"/>
  <c r="AE4316" i="1" s="1"/>
  <c r="AD3902" i="1"/>
  <c r="AE3902" i="1" s="1"/>
  <c r="AD941" i="1"/>
  <c r="AE941" i="1" s="1"/>
  <c r="AD3912" i="1"/>
  <c r="AE3912" i="1" s="1"/>
  <c r="AD3318" i="1"/>
  <c r="AE3318" i="1" s="1"/>
  <c r="AG4299" i="1"/>
  <c r="AG560" i="1"/>
  <c r="AG3898" i="1"/>
  <c r="AD4098" i="1"/>
  <c r="AE4098" i="1" s="1"/>
  <c r="AG3854" i="1"/>
  <c r="AG4253" i="1"/>
  <c r="AG601" i="1"/>
  <c r="AG4293" i="1"/>
  <c r="AG2726" i="1"/>
  <c r="AG1926" i="1"/>
  <c r="AG1036" i="1"/>
  <c r="AG2090" i="1"/>
  <c r="AG2318" i="1"/>
  <c r="AG3176" i="1"/>
  <c r="AG1664" i="1"/>
  <c r="AG3493" i="1"/>
  <c r="AG43" i="1"/>
  <c r="AG174" i="1"/>
  <c r="AG2550" i="1"/>
  <c r="AG3831" i="1"/>
  <c r="AG2880" i="1"/>
  <c r="AD3869" i="1"/>
  <c r="AE3869" i="1" s="1"/>
  <c r="AG2317" i="1"/>
  <c r="AG3783" i="1"/>
  <c r="AG3672" i="1"/>
  <c r="AG2804" i="1"/>
  <c r="AG1538" i="1"/>
  <c r="AG3884" i="1"/>
  <c r="AG1613" i="1"/>
  <c r="AG2199" i="1"/>
  <c r="AG4334" i="1"/>
  <c r="AG4213" i="1"/>
  <c r="AG158" i="1"/>
  <c r="AG2089" i="1"/>
  <c r="AD477" i="1"/>
  <c r="AE477" i="1" s="1"/>
  <c r="AG2361" i="1"/>
  <c r="AG558" i="1"/>
  <c r="AG2892" i="1"/>
  <c r="AG2457" i="1"/>
  <c r="AD1745" i="1"/>
  <c r="AE1745" i="1" s="1"/>
  <c r="AD1226" i="1"/>
  <c r="AE1226" i="1" s="1"/>
  <c r="AG74" i="1"/>
  <c r="AG69" i="1"/>
  <c r="AD3933" i="1"/>
  <c r="AE3933" i="1" s="1"/>
  <c r="AG3988" i="1"/>
  <c r="AG1725" i="1"/>
  <c r="AG1000" i="1"/>
  <c r="AG3068" i="1"/>
  <c r="AG2809" i="1"/>
  <c r="AD224" i="1"/>
  <c r="AE224" i="1" s="1"/>
  <c r="AG2439" i="1"/>
  <c r="AG3607" i="1"/>
  <c r="AG3056" i="1"/>
  <c r="AG676" i="1"/>
  <c r="AG208" i="1"/>
  <c r="AG1619" i="1"/>
  <c r="AG2335" i="1"/>
  <c r="AD4102" i="1"/>
  <c r="AE4102" i="1" s="1"/>
  <c r="AD2436" i="1"/>
  <c r="AE2436" i="1" s="1"/>
  <c r="AG1043" i="1"/>
  <c r="AG1464" i="1"/>
  <c r="AG2873" i="1"/>
  <c r="AG4242" i="1"/>
  <c r="AG4182" i="1"/>
  <c r="AG793" i="1"/>
  <c r="AD3882" i="1"/>
  <c r="AE3882" i="1" s="1"/>
  <c r="AG4035" i="1"/>
  <c r="AG2281" i="1"/>
  <c r="AG4075" i="1"/>
  <c r="AG40" i="1"/>
  <c r="AG1042" i="1"/>
  <c r="AG3771" i="1"/>
  <c r="AG1934" i="1"/>
  <c r="AG2593" i="1"/>
  <c r="AG3722" i="1"/>
  <c r="AG4304" i="1"/>
  <c r="AG416" i="1"/>
  <c r="AG895" i="1"/>
  <c r="AD1511" i="1"/>
  <c r="AE1511" i="1" s="1"/>
  <c r="AG2502" i="1"/>
  <c r="AG3616" i="1"/>
  <c r="AG464" i="1"/>
  <c r="AG2569" i="1"/>
  <c r="AG474" i="1"/>
  <c r="AG3087" i="1"/>
  <c r="AG2634" i="1"/>
  <c r="AG2785" i="1"/>
  <c r="AG3822" i="1"/>
  <c r="AG3590" i="1"/>
  <c r="AG1174" i="1"/>
  <c r="AG3463" i="1"/>
  <c r="AG3982" i="1"/>
  <c r="AG2472" i="1"/>
  <c r="AG2456" i="1"/>
  <c r="AG371" i="1"/>
  <c r="AG2681" i="1"/>
  <c r="AG818" i="1"/>
  <c r="AG3973" i="1"/>
  <c r="AG4063" i="1"/>
  <c r="AG328" i="1"/>
  <c r="AG3739" i="1"/>
  <c r="AG1924" i="1"/>
  <c r="AG2633" i="1"/>
  <c r="AG1129" i="1"/>
  <c r="AG3451" i="1"/>
  <c r="AG754" i="1"/>
  <c r="AG2221" i="1"/>
  <c r="AG2732" i="1"/>
  <c r="AG3762" i="1"/>
  <c r="AG3855" i="1"/>
  <c r="AG1687" i="1"/>
  <c r="AG3853" i="1"/>
  <c r="AG671" i="1"/>
  <c r="AD1409" i="1"/>
  <c r="AE1409" i="1" s="1"/>
  <c r="AD1147" i="1"/>
  <c r="AE1147" i="1" s="1"/>
  <c r="AG34" i="1"/>
  <c r="AG3237" i="1"/>
  <c r="AG2409" i="1"/>
  <c r="AG1285" i="1"/>
  <c r="AD2507" i="1"/>
  <c r="AE2507" i="1" s="1"/>
  <c r="AD852" i="1"/>
  <c r="AE852" i="1" s="1"/>
  <c r="AG2280" i="1"/>
  <c r="AG3259" i="1"/>
  <c r="AG3949" i="1"/>
  <c r="AG1633" i="1"/>
  <c r="AG3868" i="1"/>
  <c r="AG4151" i="1"/>
  <c r="AG3728" i="1"/>
  <c r="AG4090" i="1"/>
  <c r="AG1353" i="1"/>
  <c r="AG3292" i="1"/>
  <c r="AG3420" i="1"/>
  <c r="AG857" i="1"/>
  <c r="AG3947" i="1"/>
  <c r="AG3734" i="1"/>
  <c r="AG3706" i="1"/>
  <c r="AG2014" i="1"/>
  <c r="AG2155" i="1"/>
  <c r="AG3554" i="1"/>
  <c r="AG4205" i="1"/>
  <c r="AG1142" i="1"/>
  <c r="AG4327" i="1"/>
  <c r="AG3417" i="1"/>
  <c r="AG759" i="1"/>
  <c r="AG3115" i="1"/>
  <c r="AD2465" i="1"/>
  <c r="AE2465" i="1" s="1"/>
  <c r="AG2577" i="1"/>
  <c r="AG2124" i="1"/>
  <c r="AG1161" i="1"/>
  <c r="AG3033" i="1"/>
  <c r="AG3150" i="1"/>
  <c r="AG2787" i="1"/>
  <c r="AG2543" i="1"/>
  <c r="AG2529" i="1"/>
  <c r="AG2202" i="1"/>
  <c r="AG3163" i="1"/>
  <c r="AG934" i="1"/>
  <c r="AG2252" i="1"/>
  <c r="AG1638" i="1"/>
  <c r="AD3282" i="1"/>
  <c r="AE3282" i="1" s="1"/>
  <c r="AD905" i="1"/>
  <c r="AE905" i="1" s="1"/>
  <c r="AD2932" i="1"/>
  <c r="AE2932" i="1" s="1"/>
  <c r="AG2664" i="1"/>
  <c r="AG4126" i="1"/>
  <c r="AG3586" i="1"/>
  <c r="AG3161" i="1"/>
  <c r="AG3099" i="1"/>
  <c r="AG2888" i="1"/>
  <c r="AG3175" i="1"/>
  <c r="AG1457" i="1"/>
  <c r="AG1295" i="1"/>
  <c r="AG8" i="1"/>
  <c r="AG212" i="1"/>
  <c r="AG3308" i="1"/>
  <c r="AD1057" i="1"/>
  <c r="AE1057" i="1" s="1"/>
  <c r="AG3636" i="1"/>
  <c r="AG3315" i="1"/>
  <c r="AG693" i="1"/>
  <c r="AG4207" i="1"/>
  <c r="AG3302" i="1"/>
  <c r="AG3278" i="1"/>
  <c r="AD2772" i="1"/>
  <c r="AE2772" i="1" s="1"/>
  <c r="AG2307" i="1"/>
  <c r="AG1575" i="1"/>
  <c r="AG2548" i="1"/>
  <c r="AG2676" i="1"/>
  <c r="AG4088" i="1"/>
  <c r="AG3226" i="1"/>
  <c r="AG96" i="1"/>
  <c r="AG733" i="1"/>
  <c r="AG581" i="1"/>
  <c r="AG2678" i="1"/>
  <c r="AG3927" i="1"/>
  <c r="AG2877" i="1"/>
  <c r="AG3615" i="1"/>
  <c r="AG993" i="1"/>
  <c r="AG1684" i="1"/>
  <c r="AG2900" i="1"/>
  <c r="AG3454" i="1"/>
  <c r="AG2300" i="1"/>
  <c r="AG1600" i="1"/>
  <c r="AD2510" i="1"/>
  <c r="AE2510" i="1" s="1"/>
  <c r="AG3818" i="1"/>
  <c r="AG3744" i="1"/>
  <c r="AG3626" i="1"/>
  <c r="AG2668" i="1"/>
  <c r="AG2930" i="1"/>
  <c r="AG64" i="1"/>
  <c r="AG2697" i="1"/>
  <c r="AG4146" i="1"/>
  <c r="AG2494" i="1"/>
  <c r="AG4041" i="1"/>
  <c r="AG3267" i="1"/>
  <c r="AG1233" i="1"/>
  <c r="AG2302" i="1"/>
  <c r="AG2396" i="1"/>
  <c r="AD197" i="1"/>
  <c r="AE197" i="1" s="1"/>
  <c r="AG3865" i="1"/>
  <c r="AG3784" i="1"/>
  <c r="AG2393" i="1"/>
  <c r="AG3108" i="1"/>
  <c r="AG2217" i="1"/>
  <c r="AG196" i="1"/>
  <c r="AG2989" i="1"/>
  <c r="AD4240" i="1"/>
  <c r="AE4240" i="1" s="1"/>
  <c r="AD1094" i="1"/>
  <c r="AE1094" i="1" s="1"/>
  <c r="AG2952" i="1"/>
  <c r="AG2087" i="1"/>
  <c r="AG3996" i="1"/>
  <c r="AG3832" i="1"/>
  <c r="AG2430" i="1"/>
  <c r="AG2951" i="1"/>
  <c r="AG3932" i="1"/>
  <c r="AG3908" i="1"/>
  <c r="AD3472" i="1"/>
  <c r="AE3472" i="1" s="1"/>
  <c r="AG2646" i="1"/>
  <c r="AG952" i="1"/>
  <c r="AG4317" i="1"/>
  <c r="AG3986" i="1"/>
  <c r="AG2767" i="1"/>
  <c r="AG3195" i="1"/>
  <c r="AG1711" i="1"/>
  <c r="AG2712" i="1"/>
  <c r="AD567" i="1"/>
  <c r="AE567" i="1" s="1"/>
  <c r="AG3675" i="1"/>
  <c r="AG2011" i="1"/>
  <c r="AG2433" i="1"/>
  <c r="AG1783" i="1"/>
  <c r="AG3785" i="1"/>
  <c r="AG3721" i="1"/>
  <c r="AG995" i="1"/>
  <c r="AG3382" i="1"/>
  <c r="AG2535" i="1"/>
  <c r="AD2463" i="1"/>
  <c r="AE2463" i="1" s="1"/>
  <c r="AG355" i="1"/>
  <c r="AG2993" i="1"/>
  <c r="AG4236" i="1"/>
  <c r="AG1632" i="1"/>
  <c r="AG1479" i="1"/>
  <c r="AG2923" i="1"/>
  <c r="AG3543" i="1"/>
  <c r="AG2341" i="1"/>
  <c r="AG256" i="1"/>
  <c r="AG2623" i="1"/>
  <c r="AG2101" i="1"/>
  <c r="AG3022" i="1"/>
  <c r="AG3328" i="1"/>
  <c r="AG2779" i="1"/>
  <c r="AG4210" i="1"/>
  <c r="AG1158" i="1"/>
  <c r="AG4199" i="1"/>
  <c r="AD1249" i="1"/>
  <c r="AE1249" i="1" s="1"/>
  <c r="AD890" i="1"/>
  <c r="AE890" i="1" s="1"/>
  <c r="AG3210" i="1"/>
  <c r="AG384" i="1"/>
  <c r="AG1578" i="1"/>
  <c r="AG2905" i="1"/>
  <c r="AG3013" i="1"/>
  <c r="AG2802" i="1"/>
  <c r="AG2641" i="1"/>
  <c r="AG3073" i="1"/>
  <c r="AG248" i="1"/>
  <c r="AG1846" i="1"/>
  <c r="AG703" i="1"/>
  <c r="AG175" i="1"/>
  <c r="AG116" i="1"/>
  <c r="AG3572" i="1"/>
  <c r="AG2698" i="1"/>
  <c r="AG2332" i="1"/>
  <c r="AG2875" i="1"/>
  <c r="AG3031" i="1"/>
  <c r="AG2197" i="1"/>
  <c r="AG4124" i="1"/>
  <c r="AG1149" i="1"/>
  <c r="AG1272" i="1"/>
  <c r="AG4222" i="1"/>
  <c r="AG4218" i="1"/>
  <c r="AG634" i="1"/>
  <c r="AG2141" i="1"/>
  <c r="AG3005" i="1"/>
  <c r="AG2711" i="1"/>
  <c r="AG1277" i="1"/>
  <c r="AD1589" i="1"/>
  <c r="AE1589" i="1" s="1"/>
  <c r="AD1610" i="1"/>
  <c r="AE1610" i="1" s="1"/>
  <c r="AG3158" i="1"/>
  <c r="AG1595" i="1"/>
  <c r="AG1384" i="1"/>
  <c r="AG2680" i="1"/>
  <c r="AG3458" i="1"/>
  <c r="AG3221" i="1"/>
  <c r="AG2585" i="1"/>
  <c r="AG2921" i="1"/>
  <c r="AG3317" i="1"/>
  <c r="AG1472" i="1"/>
  <c r="AG2666" i="1"/>
  <c r="AG3051" i="1"/>
  <c r="AG3595" i="1"/>
  <c r="AG1804" i="1"/>
  <c r="AG1441" i="1"/>
  <c r="AG3034" i="1"/>
  <c r="AG3411" i="1"/>
  <c r="AG3058" i="1"/>
  <c r="AD2449" i="1"/>
  <c r="AE2449" i="1" s="1"/>
  <c r="AD3147" i="1"/>
  <c r="AE3147" i="1" s="1"/>
  <c r="AD2513" i="1"/>
  <c r="AE2513" i="1" s="1"/>
  <c r="AG3989" i="1"/>
  <c r="AD1068" i="1"/>
  <c r="AE1068" i="1" s="1"/>
  <c r="AG1157" i="1"/>
  <c r="AG101" i="1"/>
  <c r="AG4030" i="1"/>
  <c r="AG2352" i="1"/>
  <c r="AG3816" i="1"/>
  <c r="AG2898" i="1"/>
  <c r="AG3849" i="1"/>
  <c r="AG2813" i="1"/>
  <c r="AG2220" i="1"/>
  <c r="AG3272" i="1"/>
  <c r="AG1798" i="1"/>
  <c r="AG2840" i="1"/>
  <c r="AG2808" i="1"/>
  <c r="AG331" i="1"/>
  <c r="AG681" i="1"/>
  <c r="AG2081" i="1"/>
  <c r="AG695" i="1"/>
  <c r="AG3659" i="1"/>
  <c r="AG13" i="1"/>
  <c r="AG2756" i="1"/>
  <c r="AG850" i="1"/>
  <c r="AG3006" i="1"/>
  <c r="AG104" i="1"/>
  <c r="AG3471" i="1"/>
  <c r="AG4247" i="1"/>
  <c r="AG4036" i="1"/>
  <c r="AG2348" i="1"/>
  <c r="AG4296" i="1"/>
  <c r="AG4215" i="1"/>
  <c r="AG4250" i="1"/>
  <c r="AG3844" i="1"/>
  <c r="AG2219" i="1"/>
  <c r="AG3794" i="1"/>
  <c r="AG3254" i="1"/>
  <c r="AG4026" i="1"/>
  <c r="AG4135" i="1"/>
  <c r="AD523" i="1"/>
  <c r="AE523" i="1" s="1"/>
  <c r="AG2477" i="1"/>
  <c r="AG1332" i="1"/>
  <c r="AG1235" i="1"/>
  <c r="AG2618" i="1"/>
  <c r="AG4331" i="1"/>
  <c r="AG1028" i="1"/>
  <c r="AG1395" i="1"/>
  <c r="AG3007" i="1"/>
  <c r="AG320" i="1"/>
  <c r="AG2971" i="1"/>
  <c r="AG3910" i="1"/>
  <c r="AG2941" i="1"/>
  <c r="AG3189" i="1"/>
  <c r="AG2824" i="1"/>
  <c r="AG2682" i="1"/>
  <c r="AG549" i="1"/>
  <c r="AD2919" i="1"/>
  <c r="AE2919" i="1" s="1"/>
  <c r="AD3482" i="1"/>
  <c r="AE3482" i="1" s="1"/>
  <c r="AG2760" i="1"/>
  <c r="AG2233" i="1"/>
  <c r="AG38" i="1"/>
  <c r="AG1291" i="1"/>
  <c r="AG4089" i="1"/>
  <c r="AG1933" i="1"/>
  <c r="AG3198" i="1"/>
  <c r="AG2602" i="1"/>
  <c r="AG810" i="1"/>
  <c r="AG2147" i="1"/>
  <c r="AG1092" i="1"/>
  <c r="AG2034" i="1"/>
  <c r="AG4119" i="1"/>
  <c r="AG3858" i="1"/>
  <c r="AG3123" i="1"/>
  <c r="AG2164" i="1"/>
  <c r="AG1616" i="1"/>
  <c r="AG950" i="1"/>
  <c r="AG2992" i="1"/>
  <c r="AG1390" i="1"/>
  <c r="AD16" i="1"/>
  <c r="AE16" i="1" s="1"/>
  <c r="AG2019" i="1"/>
  <c r="AG4278" i="1"/>
  <c r="AG3332" i="1"/>
  <c r="AG2990" i="1"/>
  <c r="AG333" i="1"/>
  <c r="AG1537" i="1"/>
  <c r="AG802" i="1"/>
  <c r="AG3295" i="1"/>
  <c r="AG3899" i="1"/>
  <c r="AG1985" i="1"/>
  <c r="AG1046" i="1"/>
  <c r="AG3646" i="1"/>
  <c r="AG4081" i="1"/>
  <c r="AG3867" i="1"/>
  <c r="AG3792" i="1"/>
  <c r="AG677" i="1"/>
  <c r="AG3408" i="1"/>
  <c r="AG2362" i="1"/>
  <c r="AD3179" i="1"/>
  <c r="AE3179" i="1" s="1"/>
  <c r="AD3751" i="1"/>
  <c r="AE3751" i="1" s="1"/>
  <c r="AG3897" i="1"/>
  <c r="AG2118" i="1"/>
  <c r="AG2651" i="1"/>
  <c r="AG1438" i="1"/>
  <c r="AG3478" i="1"/>
  <c r="AG3313" i="1"/>
  <c r="AG976" i="1"/>
  <c r="AG3014" i="1"/>
  <c r="AG2994" i="1"/>
  <c r="AG822" i="1"/>
  <c r="AG3620" i="1"/>
  <c r="AG2944" i="1"/>
  <c r="AG3291" i="1"/>
  <c r="AG803" i="1"/>
  <c r="AG3492" i="1"/>
  <c r="AD4263" i="1"/>
  <c r="AE4263" i="1" s="1"/>
  <c r="AG1905" i="1"/>
  <c r="AG783" i="1"/>
  <c r="AG3562" i="1"/>
  <c r="AG2570" i="1"/>
  <c r="AG2563" i="1"/>
  <c r="AG3919" i="1"/>
  <c r="AG2825" i="1"/>
  <c r="AG2859" i="1"/>
  <c r="AG2848" i="1"/>
  <c r="AG2738" i="1"/>
  <c r="AG1791" i="1"/>
  <c r="AG3509" i="1"/>
  <c r="AG2112" i="1"/>
  <c r="AG4239" i="1"/>
  <c r="AG616" i="1"/>
  <c r="AG1591" i="1"/>
  <c r="AG1982" i="1"/>
  <c r="AG711" i="1"/>
  <c r="AD294" i="1"/>
  <c r="AE294" i="1" s="1"/>
  <c r="AG2506" i="1"/>
  <c r="AG2598" i="1"/>
  <c r="AG3171" i="1"/>
  <c r="AG3851" i="1"/>
  <c r="AG4003" i="1"/>
  <c r="AG3718" i="1"/>
  <c r="AG3648" i="1"/>
  <c r="AG3923" i="1"/>
  <c r="AG1588" i="1"/>
  <c r="AG58" i="1"/>
  <c r="AG849" i="1"/>
  <c r="AG3419" i="1"/>
  <c r="AG1706" i="1"/>
  <c r="AD423" i="1"/>
  <c r="AE423" i="1" s="1"/>
  <c r="AD1296" i="1"/>
  <c r="AE1296" i="1" s="1"/>
  <c r="AG2744" i="1"/>
  <c r="AG3076" i="1"/>
  <c r="AG2978" i="1"/>
  <c r="AG4174" i="1"/>
  <c r="AG1214" i="1"/>
  <c r="AG2714" i="1"/>
  <c r="AG4054" i="1"/>
  <c r="AG3663" i="1"/>
  <c r="AG2629" i="1"/>
  <c r="AG4332" i="1"/>
  <c r="AG3623" i="1"/>
  <c r="AG2958" i="1"/>
  <c r="AG2172" i="1"/>
  <c r="AG1884" i="1"/>
  <c r="AG4100" i="1"/>
  <c r="AG1112" i="1"/>
  <c r="AG3903" i="1"/>
  <c r="AG3490" i="1"/>
  <c r="AG3743" i="1"/>
  <c r="AG836" i="1"/>
  <c r="AG3456" i="1"/>
  <c r="AG4319" i="1"/>
  <c r="AG1165" i="1"/>
  <c r="AG2356" i="1"/>
  <c r="AG3468" i="1"/>
  <c r="AG2936" i="1"/>
  <c r="AG1078" i="1"/>
  <c r="AG3650" i="1"/>
  <c r="AG2214" i="1"/>
  <c r="AG3012" i="1"/>
  <c r="AG2628" i="1"/>
  <c r="AG391" i="1"/>
  <c r="AG483" i="1"/>
  <c r="AG1372" i="1"/>
  <c r="AD3576" i="1"/>
  <c r="AE3576" i="1" s="1"/>
  <c r="AG3730" i="1"/>
  <c r="AG3669" i="1"/>
  <c r="AG3464" i="1"/>
  <c r="AG3065" i="1"/>
  <c r="AG3097" i="1"/>
  <c r="AG3671" i="1"/>
  <c r="AG742" i="1"/>
  <c r="AG2503" i="1"/>
  <c r="AG3060" i="1"/>
  <c r="AG3670" i="1"/>
  <c r="AG3877" i="1"/>
  <c r="AG3370" i="1"/>
  <c r="AG261" i="1"/>
  <c r="AG3264" i="1"/>
  <c r="AG1639" i="1"/>
  <c r="AG2001" i="1"/>
  <c r="AG2466" i="1"/>
  <c r="AG2455" i="1"/>
  <c r="AG786" i="1"/>
  <c r="AG2998" i="1"/>
  <c r="AG943" i="1"/>
  <c r="AG4055" i="1"/>
  <c r="AG3717" i="1"/>
  <c r="AG2551" i="1"/>
  <c r="AG4322" i="1"/>
  <c r="AG942" i="1"/>
  <c r="AG1398" i="1"/>
  <c r="AG3980" i="1"/>
  <c r="AG3946" i="1"/>
  <c r="AG2889" i="1"/>
  <c r="AG4148" i="1"/>
  <c r="AG589" i="1"/>
  <c r="AG1091" i="1"/>
  <c r="AG1732" i="1"/>
  <c r="AG1833" i="1"/>
  <c r="AG1419" i="1"/>
  <c r="AG1889" i="1"/>
  <c r="AG3846" i="1"/>
  <c r="AG2378" i="1"/>
  <c r="AG3433" i="1"/>
  <c r="AG3385" i="1"/>
  <c r="AG961" i="1"/>
  <c r="AG2835" i="1"/>
  <c r="AG3768" i="1"/>
  <c r="AG1875" i="1"/>
  <c r="AG2720" i="1"/>
  <c r="AG954" i="1"/>
  <c r="AG2495" i="1"/>
  <c r="AD1968" i="1"/>
  <c r="AE1968" i="1" s="1"/>
  <c r="AG1646" i="1"/>
  <c r="AG1062" i="1"/>
  <c r="AG2111" i="1"/>
  <c r="AG3820" i="1"/>
  <c r="AG2334" i="1"/>
  <c r="AG3874" i="1"/>
  <c r="AG3054" i="1"/>
  <c r="AG3377" i="1"/>
  <c r="AG1246" i="1"/>
  <c r="AG3588" i="1"/>
  <c r="AG2883" i="1"/>
  <c r="AG1942" i="1"/>
  <c r="AG1105" i="1"/>
  <c r="AG1137" i="1"/>
  <c r="AG501" i="1"/>
  <c r="AG3349" i="1"/>
  <c r="AD3018" i="1"/>
  <c r="AE3018" i="1" s="1"/>
  <c r="AD3857" i="1"/>
  <c r="AE3857" i="1" s="1"/>
  <c r="AD3808" i="1"/>
  <c r="AE3808" i="1" s="1"/>
  <c r="AG2226" i="1"/>
  <c r="AD93" i="1"/>
  <c r="AE93" i="1" s="1"/>
  <c r="AG4269" i="1"/>
  <c r="AG2658" i="1"/>
  <c r="AG1294" i="1"/>
  <c r="AG3265" i="1"/>
  <c r="AG3750" i="1"/>
  <c r="AG2388" i="1"/>
  <c r="AG1449" i="1"/>
  <c r="AG4033" i="1"/>
  <c r="AG3501" i="1"/>
  <c r="AG4038" i="1"/>
  <c r="AG2236" i="1"/>
  <c r="AG867" i="1"/>
  <c r="AG3372" i="1"/>
  <c r="AG1932" i="1"/>
  <c r="AG306" i="1"/>
  <c r="AG232" i="1"/>
  <c r="AG3479" i="1"/>
  <c r="AG1602" i="1"/>
  <c r="AG415" i="1"/>
  <c r="AD352" i="1"/>
  <c r="AE352" i="1" s="1"/>
  <c r="AG4288" i="1"/>
  <c r="AG4138" i="1"/>
  <c r="AG1757" i="1"/>
  <c r="AG4251" i="1"/>
  <c r="AG1758" i="1"/>
  <c r="AG3837" i="1"/>
  <c r="AG3330" i="1"/>
  <c r="AG4165" i="1"/>
  <c r="AG3243" i="1"/>
  <c r="AG2075" i="1"/>
  <c r="AG2745" i="1"/>
  <c r="AG35" i="1"/>
  <c r="AG3735" i="1"/>
  <c r="AG2413" i="1"/>
  <c r="AG3378" i="1"/>
  <c r="AG844" i="1"/>
  <c r="AG638" i="1"/>
  <c r="AD730" i="1"/>
  <c r="AE730" i="1" s="1"/>
  <c r="AD3415" i="1"/>
  <c r="AE3415" i="1" s="1"/>
  <c r="AD3071" i="1"/>
  <c r="AE3071" i="1" s="1"/>
  <c r="AD3192" i="1"/>
  <c r="AE3192" i="1" s="1"/>
  <c r="AG3901" i="1"/>
  <c r="AG1919" i="1"/>
  <c r="AG2462" i="1"/>
  <c r="AG1534" i="1"/>
  <c r="AG4320" i="1"/>
  <c r="AG3871" i="1"/>
  <c r="AG3015" i="1"/>
  <c r="AG3075" i="1"/>
  <c r="AG2850" i="1"/>
  <c r="AG2771" i="1"/>
  <c r="AG2937" i="1"/>
  <c r="AG2323" i="1"/>
  <c r="AG244" i="1"/>
  <c r="AG3395" i="1"/>
  <c r="AG1666" i="1"/>
  <c r="AG238" i="1"/>
  <c r="AD1516" i="1"/>
  <c r="AE1516" i="1" s="1"/>
  <c r="AG3180" i="1"/>
  <c r="AG1482" i="1"/>
  <c r="AG1096" i="1"/>
  <c r="AG3127" i="1"/>
  <c r="AG3240" i="1"/>
  <c r="AG4021" i="1"/>
  <c r="AG4314" i="1"/>
  <c r="AG595" i="1"/>
  <c r="AG2761" i="1"/>
  <c r="AG611" i="1"/>
  <c r="AG1254" i="1"/>
  <c r="AG3931" i="1"/>
  <c r="AD2297" i="1"/>
  <c r="AE2297" i="1" s="1"/>
  <c r="AG3339" i="1"/>
  <c r="AG3682" i="1"/>
  <c r="AG3181" i="1"/>
  <c r="AG3692" i="1"/>
  <c r="AG2313" i="1"/>
  <c r="AG2967" i="1"/>
  <c r="AG3700" i="1"/>
  <c r="AG2486" i="1"/>
  <c r="AG4234" i="1"/>
  <c r="AG3991" i="1"/>
  <c r="AG2687" i="1"/>
  <c r="AG403" i="1"/>
  <c r="AG1922" i="1"/>
  <c r="AG32" i="1"/>
  <c r="AG2647" i="1"/>
  <c r="AG1139" i="1"/>
  <c r="AD2954" i="1"/>
  <c r="AE2954" i="1" s="1"/>
  <c r="AD31" i="1"/>
  <c r="AE31" i="1" s="1"/>
  <c r="AD2581" i="1"/>
  <c r="AE2581" i="1" s="1"/>
  <c r="AG2959" i="1"/>
  <c r="AG3766" i="1"/>
  <c r="AG2925" i="1"/>
  <c r="AG3041" i="1"/>
  <c r="AG4306" i="1"/>
  <c r="AG2204" i="1"/>
  <c r="AG656" i="1"/>
  <c r="AG1184" i="1"/>
  <c r="AG1312" i="1"/>
  <c r="AG833" i="1"/>
  <c r="AG3969" i="1"/>
  <c r="AG1197" i="1"/>
  <c r="AG1871" i="1"/>
  <c r="AG2228" i="1"/>
  <c r="AG2277" i="1"/>
  <c r="AG2269" i="1"/>
  <c r="AG2380" i="1"/>
  <c r="AG4084" i="1"/>
  <c r="AG3280" i="1"/>
  <c r="AG2188" i="1"/>
  <c r="AG1744" i="1"/>
  <c r="AG801" i="1"/>
  <c r="AG2552" i="1"/>
  <c r="AG3389" i="1"/>
  <c r="AG469" i="1"/>
  <c r="AG3216" i="1"/>
  <c r="AG2801" i="1"/>
  <c r="AG3442" i="1"/>
  <c r="AG563" i="1"/>
  <c r="AG3422" i="1"/>
  <c r="AG4303" i="1"/>
  <c r="AG111" i="1"/>
  <c r="AG3" i="1"/>
  <c r="AG496" i="1"/>
  <c r="AD520" i="1"/>
  <c r="AE520" i="1" s="1"/>
  <c r="AD679" i="1"/>
  <c r="AE679" i="1" s="1"/>
  <c r="AG192" i="1"/>
  <c r="AG2063" i="1"/>
  <c r="AG4274" i="1"/>
  <c r="AG1440" i="1"/>
  <c r="AG2652" i="1"/>
  <c r="AG2404" i="1"/>
  <c r="AG1006" i="1"/>
  <c r="AG3142" i="1"/>
  <c r="AG1492" i="1"/>
  <c r="AG3695" i="1"/>
  <c r="AG268" i="1"/>
  <c r="AG1527" i="1"/>
  <c r="AG1570" i="1"/>
  <c r="AG4067" i="1"/>
  <c r="AG3639" i="1"/>
  <c r="AG3470" i="1"/>
  <c r="AG2828" i="1"/>
  <c r="AG3373" i="1"/>
  <c r="AG1207" i="1"/>
  <c r="AG173" i="1"/>
  <c r="AG80" i="1"/>
  <c r="AG3772" i="1"/>
  <c r="AD3353" i="1"/>
  <c r="AE3353" i="1" s="1"/>
  <c r="AD191" i="1"/>
  <c r="AE191" i="1" s="1"/>
  <c r="AG4297" i="1"/>
  <c r="AG2076" i="1"/>
  <c r="AG3578" i="1"/>
  <c r="AG1477" i="1"/>
  <c r="AG2561" i="1"/>
  <c r="AG2715" i="1"/>
  <c r="AG3505" i="1"/>
  <c r="AG3348" i="1"/>
  <c r="AG3741" i="1"/>
  <c r="AG701" i="1"/>
  <c r="AG309" i="1"/>
  <c r="AG3178" i="1"/>
  <c r="AG56" i="1"/>
  <c r="AG3399" i="1"/>
  <c r="AG3341" i="1"/>
  <c r="AG2894" i="1"/>
  <c r="AG1800" i="1"/>
  <c r="AG2030" i="1"/>
  <c r="AG3756" i="1"/>
  <c r="AG536" i="1"/>
  <c r="AG3789" i="1"/>
  <c r="AG2322" i="1"/>
  <c r="AG4257" i="1"/>
  <c r="AG1355" i="1"/>
  <c r="AG2078" i="1"/>
  <c r="AG2371" i="1"/>
  <c r="AG1244" i="1"/>
  <c r="AG876" i="1"/>
  <c r="AG858" i="1"/>
  <c r="AG3170" i="1"/>
  <c r="AG1764" i="1"/>
  <c r="AG3481" i="1"/>
  <c r="AG2631" i="1"/>
  <c r="AG1017" i="1"/>
  <c r="AD902" i="1"/>
  <c r="AE902" i="1" s="1"/>
  <c r="AD4101" i="1"/>
  <c r="AE4101" i="1" s="1"/>
  <c r="AG4004" i="1"/>
  <c r="AG4187" i="1"/>
  <c r="AG1838" i="1"/>
  <c r="AG2126" i="1"/>
  <c r="AG1456" i="1"/>
  <c r="AD363" i="1"/>
  <c r="AE363" i="1" s="1"/>
  <c r="AG683" i="1"/>
  <c r="AG480" i="1"/>
  <c r="AG1001" i="1"/>
  <c r="AG4311" i="1"/>
  <c r="AG2003" i="1"/>
  <c r="AG4134" i="1"/>
  <c r="AG1815" i="1"/>
  <c r="AD4181" i="1"/>
  <c r="AE4181" i="1" s="1"/>
  <c r="AD1870" i="1"/>
  <c r="AE1870" i="1" s="1"/>
  <c r="AD4266" i="1"/>
  <c r="AE4266" i="1" s="1"/>
  <c r="AG3387" i="1"/>
  <c r="AG2611" i="1"/>
  <c r="AG3611" i="1"/>
  <c r="AG4208" i="1"/>
  <c r="AG3428" i="1"/>
  <c r="AG3506" i="1"/>
  <c r="AG2780" i="1"/>
  <c r="AG72" i="1"/>
  <c r="AG1171" i="1"/>
  <c r="AG84" i="1"/>
  <c r="AG282" i="1"/>
  <c r="AD2777" i="1"/>
  <c r="AE2777" i="1" s="1"/>
  <c r="AD1474" i="1"/>
  <c r="AE1474" i="1" s="1"/>
  <c r="AG2890" i="1"/>
  <c r="AG2" i="1"/>
  <c r="AG3860" i="1"/>
  <c r="AG235" i="1"/>
  <c r="AG213" i="1"/>
  <c r="AG1811" i="1"/>
  <c r="AD4139" i="1"/>
  <c r="AE4139" i="1" s="1"/>
  <c r="AD3761" i="1"/>
  <c r="AE3761" i="1" s="1"/>
  <c r="AD3289" i="1"/>
  <c r="AE3289" i="1" s="1"/>
  <c r="AD2276" i="1"/>
  <c r="AE2276" i="1" s="1"/>
  <c r="AD1935" i="1"/>
  <c r="AE1935" i="1" s="1"/>
  <c r="AD2942" i="1"/>
  <c r="AE2942" i="1" s="1"/>
  <c r="AG3680" i="1"/>
  <c r="AG1503" i="1"/>
  <c r="AG3584" i="1"/>
  <c r="AG4200" i="1"/>
  <c r="AG292" i="1"/>
  <c r="AG2603" i="1"/>
  <c r="AG1555" i="1"/>
  <c r="AG592" i="1"/>
  <c r="AG2340" i="1"/>
  <c r="AG1671" i="1"/>
  <c r="AD1894" i="1"/>
  <c r="AE1894" i="1" s="1"/>
  <c r="AG3401" i="1"/>
  <c r="AG1435" i="1"/>
  <c r="AG2913" i="1"/>
  <c r="AG2057" i="1"/>
  <c r="AG2496" i="1"/>
  <c r="AG1554" i="1"/>
  <c r="AG2587" i="1"/>
  <c r="AG515" i="1"/>
  <c r="AD3277" i="1"/>
  <c r="AE3277" i="1" s="1"/>
  <c r="AD3429" i="1"/>
  <c r="AE3429" i="1" s="1"/>
  <c r="AD2006" i="1"/>
  <c r="AE2006" i="1" s="1"/>
  <c r="AG4268" i="1"/>
  <c r="AG1187" i="1"/>
  <c r="AG3260" i="1"/>
  <c r="AG233" i="1"/>
  <c r="AG188" i="1"/>
  <c r="AG1208" i="1"/>
  <c r="AG3940" i="1"/>
  <c r="AD3657" i="1"/>
  <c r="AE3657" i="1" s="1"/>
  <c r="AD3760" i="1"/>
  <c r="AE3760" i="1" s="1"/>
  <c r="AD3136" i="1"/>
  <c r="AE3136" i="1" s="1"/>
  <c r="AD2274" i="1"/>
  <c r="AE2274" i="1" s="1"/>
  <c r="AD2023" i="1"/>
  <c r="AE2023" i="1" s="1"/>
  <c r="AG2737" i="1"/>
  <c r="AG2683" i="1"/>
  <c r="AG1865" i="1"/>
  <c r="AG216" i="1"/>
  <c r="AD584" i="1"/>
  <c r="AE584" i="1" s="1"/>
  <c r="AD3338" i="1"/>
  <c r="AE3338" i="1" s="1"/>
  <c r="AD3625" i="1"/>
  <c r="AE3625" i="1" s="1"/>
  <c r="AG3119" i="1"/>
  <c r="AG3918" i="1"/>
  <c r="AG1624" i="1"/>
  <c r="AG3944" i="1"/>
  <c r="AG2964" i="1"/>
  <c r="AG557" i="1"/>
  <c r="AG1839" i="1"/>
  <c r="AD2753" i="1"/>
  <c r="AE2753" i="1" s="1"/>
  <c r="AD2437" i="1"/>
  <c r="AE2437" i="1" s="1"/>
  <c r="AG2675" i="1"/>
  <c r="AG2910" i="1"/>
  <c r="AG2866" i="1"/>
  <c r="AG3105" i="1"/>
  <c r="AG1411" i="1"/>
  <c r="AG3057" i="1"/>
  <c r="AG565" i="1"/>
  <c r="AD3209" i="1"/>
  <c r="AE3209" i="1" s="1"/>
  <c r="AD2659" i="1"/>
  <c r="AE2659" i="1" s="1"/>
  <c r="AD1597" i="1"/>
  <c r="AE1597" i="1" s="1"/>
  <c r="AD2051" i="1"/>
  <c r="AE2051" i="1" s="1"/>
  <c r="AD1993" i="1"/>
  <c r="AE1993" i="1" s="1"/>
  <c r="AD834" i="1"/>
  <c r="AE834" i="1" s="1"/>
  <c r="AG4284" i="1"/>
  <c r="AG3763" i="1"/>
  <c r="AG2896" i="1"/>
  <c r="AG1330" i="1"/>
  <c r="AG597" i="1"/>
  <c r="AG2607" i="1"/>
  <c r="AG3510" i="1"/>
  <c r="AD2061" i="1"/>
  <c r="AE2061" i="1" s="1"/>
  <c r="AD3958" i="1"/>
  <c r="AE3958" i="1" s="1"/>
  <c r="AD290" i="1"/>
  <c r="AE290" i="1" s="1"/>
  <c r="AD3563" i="1"/>
  <c r="AE3563" i="1" s="1"/>
  <c r="AG2036" i="1"/>
  <c r="AG1162" i="1"/>
  <c r="AG1193" i="1"/>
  <c r="AG2062" i="1"/>
  <c r="AG3235" i="1"/>
  <c r="AG3555" i="1"/>
  <c r="AD1827" i="1"/>
  <c r="AE1827" i="1" s="1"/>
  <c r="AD3779" i="1"/>
  <c r="AE3779" i="1" s="1"/>
  <c r="AD3406" i="1"/>
  <c r="AE3406" i="1" s="1"/>
  <c r="AG3632" i="1"/>
  <c r="AG4185" i="1"/>
  <c r="AG2389" i="1"/>
  <c r="AG3094" i="1"/>
  <c r="AG3810" i="1"/>
  <c r="AG3971" i="1"/>
  <c r="AG3483" i="1"/>
  <c r="AG2481" i="1"/>
  <c r="AG1267" i="1"/>
  <c r="AG2505" i="1"/>
  <c r="AD4291" i="1"/>
  <c r="AE4291" i="1" s="1"/>
  <c r="AG1859" i="1"/>
  <c r="AG1743" i="1"/>
  <c r="AG1693" i="1"/>
  <c r="AG2742" i="1"/>
  <c r="AG255" i="1"/>
  <c r="AG1307" i="1"/>
  <c r="AG724" i="1"/>
  <c r="AD424" i="1"/>
  <c r="AE424" i="1" s="1"/>
  <c r="AD3524" i="1"/>
  <c r="AE3524" i="1" s="1"/>
  <c r="AG1095" i="1"/>
  <c r="AG3934" i="1"/>
  <c r="AG3325" i="1"/>
  <c r="AG1342" i="1"/>
  <c r="AD1185" i="1"/>
  <c r="AE1185" i="1" s="1"/>
  <c r="AG2750" i="1"/>
  <c r="AG1966" i="1"/>
  <c r="AG3634" i="1"/>
  <c r="AG202" i="1"/>
  <c r="AG2846" i="1"/>
  <c r="AG326" i="1"/>
  <c r="AG2981" i="1"/>
  <c r="AG2205" i="1"/>
  <c r="AG18" i="1"/>
  <c r="AG190" i="1"/>
  <c r="AD4169" i="1"/>
  <c r="AE4169" i="1" s="1"/>
  <c r="AD1041" i="1"/>
  <c r="AE1041" i="1" s="1"/>
  <c r="AD2381" i="1"/>
  <c r="AE2381" i="1" s="1"/>
  <c r="AD2134" i="1"/>
  <c r="AE2134" i="1" s="1"/>
  <c r="AG4024" i="1"/>
  <c r="AG2070" i="1"/>
  <c r="AG1293" i="1"/>
  <c r="AG809" i="1"/>
  <c r="AG1251" i="1"/>
  <c r="AG3274" i="1"/>
  <c r="AG1224" i="1"/>
  <c r="AG2749" i="1"/>
  <c r="AG2916" i="1"/>
  <c r="AG2829" i="1"/>
  <c r="AG3453" i="1"/>
  <c r="AG4015" i="1"/>
  <c r="AG408" i="1"/>
  <c r="AG1718" i="1"/>
  <c r="AG2429" i="1"/>
  <c r="AG1012" i="1"/>
  <c r="AG2131" i="1"/>
  <c r="AG3062" i="1"/>
  <c r="AD146" i="1"/>
  <c r="AE146" i="1" s="1"/>
  <c r="AG303" i="1"/>
  <c r="AG3287" i="1"/>
  <c r="AG3244" i="1"/>
  <c r="AG431" i="1"/>
  <c r="AG1374" i="1"/>
  <c r="AG1573" i="1"/>
  <c r="AG519" i="1"/>
  <c r="AG906" i="1"/>
  <c r="AG3441" i="1"/>
  <c r="AD263" i="1"/>
  <c r="AE263" i="1" s="1"/>
  <c r="AG3290" i="1"/>
  <c r="AG3413" i="1"/>
  <c r="AG2216" i="1"/>
  <c r="AG3955" i="1"/>
  <c r="AG509" i="1"/>
  <c r="AG2949" i="1"/>
  <c r="AG2452" i="1"/>
  <c r="AD124" i="1"/>
  <c r="AE124" i="1" s="1"/>
  <c r="AD1152" i="1"/>
  <c r="AE1152" i="1" s="1"/>
  <c r="AD1861" i="1"/>
  <c r="AE1861" i="1" s="1"/>
  <c r="AG1345" i="1"/>
  <c r="AG3941" i="1"/>
  <c r="AG3059" i="1"/>
  <c r="AG843" i="1"/>
  <c r="AG2301" i="1"/>
  <c r="AG2067" i="1"/>
  <c r="AG3120" i="1"/>
  <c r="AG3799" i="1"/>
  <c r="AG4172" i="1"/>
  <c r="AG2984" i="1"/>
  <c r="AG3358" i="1"/>
  <c r="AG3402" i="1"/>
  <c r="AG1123" i="1"/>
  <c r="AG689" i="1"/>
  <c r="AG1478" i="1"/>
  <c r="AG2778" i="1"/>
  <c r="AD181" i="1"/>
  <c r="AE181" i="1" s="1"/>
  <c r="AD293" i="1"/>
  <c r="AE293" i="1" s="1"/>
  <c r="AG3838" i="1"/>
  <c r="AG53" i="1"/>
  <c r="AG2820" i="1"/>
  <c r="AG3078" i="1"/>
  <c r="AG1585" i="1"/>
  <c r="AG4329" i="1"/>
  <c r="AG4032" i="1"/>
  <c r="AG1108" i="1"/>
  <c r="AG3217" i="1"/>
  <c r="AG1915" i="1"/>
  <c r="AG2421" i="1"/>
  <c r="AG1653" i="1"/>
  <c r="AG687" i="1"/>
  <c r="AG2052" i="1"/>
  <c r="AG437" i="1"/>
  <c r="AG2025" i="1"/>
  <c r="AG4050" i="1"/>
  <c r="AG2099" i="1"/>
  <c r="AG541" i="1"/>
  <c r="AG2231" i="1"/>
  <c r="AG2405" i="1"/>
  <c r="AG2168" i="1"/>
  <c r="AG157" i="1"/>
  <c r="AG3644" i="1"/>
  <c r="AG3448" i="1"/>
  <c r="AG1406" i="1"/>
  <c r="AG3360" i="1"/>
  <c r="AG4230" i="1"/>
  <c r="AG4091" i="1"/>
  <c r="AG2572" i="1"/>
  <c r="AG2642" i="1"/>
  <c r="AG704" i="1"/>
  <c r="AG3110" i="1"/>
  <c r="AG4171" i="1"/>
  <c r="AG3476" i="1"/>
  <c r="AG1714" i="1"/>
  <c r="AG2582" i="1"/>
  <c r="AG2762" i="1"/>
  <c r="AD882" i="1"/>
  <c r="AE882" i="1" s="1"/>
  <c r="AG882" i="1"/>
  <c r="AD2766" i="1"/>
  <c r="AE2766" i="1" s="1"/>
  <c r="AG2766" i="1"/>
  <c r="AG2588" i="1"/>
  <c r="AD2588" i="1"/>
  <c r="AE2588" i="1" s="1"/>
  <c r="AD2917" i="1"/>
  <c r="AE2917" i="1" s="1"/>
  <c r="AG2917" i="1"/>
  <c r="AD2933" i="1"/>
  <c r="AE2933" i="1" s="1"/>
  <c r="AG2933" i="1"/>
  <c r="AD772" i="1"/>
  <c r="AE772" i="1" s="1"/>
  <c r="AG772" i="1"/>
  <c r="AG1470" i="1"/>
  <c r="AD1470" i="1"/>
  <c r="AE1470" i="1" s="1"/>
  <c r="AG3805" i="1"/>
  <c r="AD3805" i="1"/>
  <c r="AE3805" i="1" s="1"/>
  <c r="AD3627" i="1"/>
  <c r="AE3627" i="1" s="1"/>
  <c r="AG3627" i="1"/>
  <c r="AD3815" i="1"/>
  <c r="AE3815" i="1" s="1"/>
  <c r="AG3815" i="1"/>
  <c r="AG3956" i="1"/>
  <c r="AD3956" i="1"/>
  <c r="AE3956" i="1" s="1"/>
  <c r="AD1746" i="1"/>
  <c r="AE1746" i="1" s="1"/>
  <c r="AG1746" i="1"/>
  <c r="AG2086" i="1"/>
  <c r="AD2086" i="1"/>
  <c r="AE2086" i="1" s="1"/>
  <c r="AG3187" i="1"/>
  <c r="AD3187" i="1"/>
  <c r="AE3187" i="1" s="1"/>
  <c r="AG2338" i="1"/>
  <c r="AD2338" i="1"/>
  <c r="AE2338" i="1" s="1"/>
  <c r="AD4219" i="1"/>
  <c r="AE4219" i="1" s="1"/>
  <c r="AG4219" i="1"/>
  <c r="AD3174" i="1"/>
  <c r="AE3174" i="1" s="1"/>
  <c r="AG3174" i="1"/>
  <c r="AG1697" i="1"/>
  <c r="AD1697" i="1"/>
  <c r="AE1697" i="1" s="1"/>
  <c r="AD4249" i="1"/>
  <c r="AE4249" i="1" s="1"/>
  <c r="AG4249" i="1"/>
  <c r="AG1605" i="1"/>
  <c r="AD1605" i="1"/>
  <c r="AE1605" i="1" s="1"/>
  <c r="AD2211" i="1"/>
  <c r="AE2211" i="1" s="1"/>
  <c r="AG2211" i="1"/>
  <c r="AG2768" i="1"/>
  <c r="AD2768" i="1"/>
  <c r="AE2768" i="1" s="1"/>
  <c r="AG179" i="1"/>
  <c r="AD179" i="1"/>
  <c r="AE179" i="1" s="1"/>
  <c r="AD1421" i="1"/>
  <c r="AE1421" i="1" s="1"/>
  <c r="AG1421" i="1"/>
  <c r="AG1033" i="1"/>
  <c r="AD1033" i="1"/>
  <c r="AE1033" i="1" s="1"/>
  <c r="AF1033" i="1" s="1" a="1"/>
  <c r="AG2351" i="1"/>
  <c r="AD2351" i="1"/>
  <c r="AE2351" i="1" s="1"/>
  <c r="AF2351" i="1" s="1" a="1"/>
  <c r="AD3981" i="1"/>
  <c r="AE3981" i="1" s="1"/>
  <c r="AF3981" i="1" s="1" a="1"/>
  <c r="AG3981" i="1"/>
  <c r="AG3819" i="1"/>
  <c r="AD3819" i="1"/>
  <c r="AE3819" i="1" s="1"/>
  <c r="AF3819" i="1" s="1" a="1"/>
  <c r="AD3720" i="1"/>
  <c r="AE3720" i="1" s="1"/>
  <c r="AF3720" i="1" s="1" a="1"/>
  <c r="AG3720" i="1"/>
  <c r="AD4049" i="1"/>
  <c r="AE4049" i="1" s="1"/>
  <c r="AF4049" i="1" s="1" a="1"/>
  <c r="AG4049" i="1"/>
  <c r="AD2970" i="1"/>
  <c r="AE2970" i="1" s="1"/>
  <c r="AF2970" i="1" s="1" a="1"/>
  <c r="AG2970" i="1"/>
  <c r="AD3270" i="1"/>
  <c r="AE3270" i="1" s="1"/>
  <c r="AG3270" i="1"/>
  <c r="AD3424" i="1"/>
  <c r="AE3424" i="1" s="1"/>
  <c r="AG3424" i="1"/>
  <c r="AD756" i="1"/>
  <c r="AE756" i="1" s="1"/>
  <c r="AG756" i="1"/>
  <c r="AD1514" i="1"/>
  <c r="AE1514" i="1" s="1"/>
  <c r="AG1514" i="1"/>
  <c r="AD646" i="1"/>
  <c r="AE646" i="1" s="1"/>
  <c r="AG646" i="1"/>
  <c r="AD3436" i="1"/>
  <c r="AE3436" i="1" s="1"/>
  <c r="AG3436" i="1"/>
  <c r="AD3974" i="1"/>
  <c r="AE3974" i="1" s="1"/>
  <c r="AG3974" i="1"/>
  <c r="AG2564" i="1"/>
  <c r="AD2564" i="1"/>
  <c r="AE2564" i="1" s="1"/>
  <c r="AG2091" i="1"/>
  <c r="AD2091" i="1"/>
  <c r="AE2091" i="1" s="1"/>
  <c r="AF2091" i="1" s="1" a="1"/>
  <c r="AG1481" i="1"/>
  <c r="AD1481" i="1"/>
  <c r="AE1481" i="1" s="1"/>
  <c r="AF1481" i="1" s="1" a="1"/>
  <c r="AD774" i="1"/>
  <c r="AE774" i="1" s="1"/>
  <c r="AF774" i="1" s="1" a="1"/>
  <c r="AG774" i="1"/>
  <c r="AD1780" i="1"/>
  <c r="AE1780" i="1" s="1"/>
  <c r="AF1780" i="1" s="1" a="1"/>
  <c r="AG1780" i="1"/>
  <c r="AD1168" i="1"/>
  <c r="AE1168" i="1" s="1"/>
  <c r="AF1168" i="1" s="1" a="1"/>
  <c r="AG1168" i="1"/>
  <c r="AD533" i="1"/>
  <c r="AE533" i="1" s="1"/>
  <c r="AF533" i="1" s="1" a="1"/>
  <c r="AG533" i="1"/>
  <c r="AD3465" i="1"/>
  <c r="AE3465" i="1" s="1"/>
  <c r="AF3465" i="1" s="1" a="1"/>
  <c r="AG3465" i="1"/>
  <c r="AD2985" i="1"/>
  <c r="AE2985" i="1" s="1"/>
  <c r="AF2985" i="1" s="1" a="1"/>
  <c r="AG2985" i="1"/>
  <c r="AD3622" i="1"/>
  <c r="AE3622" i="1" s="1"/>
  <c r="AG3622" i="1"/>
  <c r="AG143" i="1"/>
  <c r="AD143" i="1"/>
  <c r="AE143" i="1" s="1"/>
  <c r="AD851" i="1"/>
  <c r="AE851" i="1" s="1"/>
  <c r="AG851" i="1"/>
  <c r="AD1866" i="1"/>
  <c r="AE1866" i="1" s="1"/>
  <c r="AG1866" i="1"/>
  <c r="AD3823" i="1"/>
  <c r="AE3823" i="1" s="1"/>
  <c r="AG3823" i="1"/>
  <c r="AG3790" i="1"/>
  <c r="AD3790" i="1"/>
  <c r="AE3790" i="1" s="1"/>
  <c r="AG1539" i="1"/>
  <c r="AD1539" i="1"/>
  <c r="AE1539" i="1" s="1"/>
  <c r="AD399" i="1"/>
  <c r="AE399" i="1" s="1"/>
  <c r="AG399" i="1"/>
  <c r="AD2201" i="1"/>
  <c r="AE2201" i="1" s="1"/>
  <c r="AG2201" i="1"/>
  <c r="AG868" i="1"/>
  <c r="AD868" i="1"/>
  <c r="AE868" i="1" s="1"/>
  <c r="AF868" i="1" s="1" a="1"/>
  <c r="AD1626" i="1"/>
  <c r="AE1626" i="1" s="1"/>
  <c r="AF1626" i="1" s="1" a="1"/>
  <c r="AG1626" i="1"/>
  <c r="AG2035" i="1"/>
  <c r="AD2035" i="1"/>
  <c r="AE2035" i="1" s="1"/>
  <c r="AF2035" i="1" s="1" a="1"/>
  <c r="AD714" i="1"/>
  <c r="AE714" i="1" s="1"/>
  <c r="AG714" i="1"/>
  <c r="AD3633" i="1"/>
  <c r="AE3633" i="1" s="1"/>
  <c r="AG3633" i="1"/>
  <c r="AD988" i="1"/>
  <c r="AE988" i="1" s="1"/>
  <c r="AG988" i="1"/>
  <c r="AD3439" i="1"/>
  <c r="AE3439" i="1" s="1"/>
  <c r="AG3439" i="1"/>
  <c r="AD100" i="1"/>
  <c r="AE100" i="1" s="1"/>
  <c r="AG100" i="1"/>
  <c r="AD2068" i="1"/>
  <c r="AE2068" i="1" s="1"/>
  <c r="AG2068" i="1"/>
  <c r="AD3450" i="1"/>
  <c r="AE3450" i="1" s="1"/>
  <c r="AG3450" i="1"/>
  <c r="AD817" i="1"/>
  <c r="AE817" i="1" s="1"/>
  <c r="AG817" i="1"/>
  <c r="AD251" i="1"/>
  <c r="AE251" i="1" s="1"/>
  <c r="AG251" i="1"/>
  <c r="AD1380" i="1"/>
  <c r="AE1380" i="1" s="1"/>
  <c r="AG1380" i="1"/>
  <c r="AD1230" i="1"/>
  <c r="AE1230" i="1" s="1"/>
  <c r="AG1230" i="1"/>
  <c r="AD2359" i="1"/>
  <c r="AE2359" i="1" s="1"/>
  <c r="AG2359" i="1"/>
  <c r="AD4121" i="1"/>
  <c r="AE4121" i="1" s="1"/>
  <c r="AG4121" i="1"/>
  <c r="AD1703" i="1"/>
  <c r="AE1703" i="1" s="1"/>
  <c r="AG1703" i="1"/>
  <c r="AG3222" i="1"/>
  <c r="AD3222" i="1"/>
  <c r="AE3222" i="1" s="1"/>
  <c r="AF3222" i="1" s="1" a="1"/>
  <c r="AD1443" i="1"/>
  <c r="AE1443" i="1" s="1"/>
  <c r="AF1443" i="1" s="1" a="1"/>
  <c r="AG1443" i="1"/>
  <c r="AD3296" i="1"/>
  <c r="AE3296" i="1" s="1"/>
  <c r="AF3296" i="1" s="1" a="1"/>
  <c r="AG3296" i="1"/>
  <c r="AG4056" i="1"/>
  <c r="AD4056" i="1"/>
  <c r="AE4056" i="1" s="1"/>
  <c r="AF4056" i="1" s="1" a="1"/>
  <c r="AD1663" i="1"/>
  <c r="AE1663" i="1" s="1"/>
  <c r="AF1663" i="1" s="1" a="1"/>
  <c r="AG1663" i="1"/>
  <c r="AG1677" i="1"/>
  <c r="AD1677" i="1"/>
  <c r="AE1677" i="1" s="1"/>
  <c r="AF1677" i="1" s="1" a="1"/>
  <c r="AD3128" i="1"/>
  <c r="AE3128" i="1" s="1"/>
  <c r="AG3128" i="1"/>
  <c r="AG3430" i="1"/>
  <c r="AD3430" i="1"/>
  <c r="AE3430" i="1" s="1"/>
  <c r="AG3561" i="1"/>
  <c r="AD3561" i="1"/>
  <c r="AE3561" i="1" s="1"/>
  <c r="AG353" i="1"/>
  <c r="AD353" i="1"/>
  <c r="AE353" i="1" s="1"/>
  <c r="AG210" i="1"/>
  <c r="AD210" i="1"/>
  <c r="AE210" i="1" s="1"/>
  <c r="AG1939" i="1"/>
  <c r="AD1939" i="1"/>
  <c r="AE1939" i="1" s="1"/>
  <c r="AD2261" i="1"/>
  <c r="AE2261" i="1" s="1"/>
  <c r="AG2261" i="1"/>
  <c r="AG3888" i="1"/>
  <c r="AG411" i="1"/>
  <c r="AD1321" i="1"/>
  <c r="AE1321" i="1" s="1"/>
  <c r="AD1784" i="1"/>
  <c r="AE1784" i="1" s="1"/>
  <c r="AF1784" i="1" s="1" a="1"/>
  <c r="AD892" i="1"/>
  <c r="AE892" i="1" s="1"/>
  <c r="AD863" i="1"/>
  <c r="AE863" i="1" s="1"/>
  <c r="AD706" i="1"/>
  <c r="AE706" i="1" s="1"/>
  <c r="AF706" i="1" s="1" a="1"/>
  <c r="AD527" i="1"/>
  <c r="AE527" i="1" s="1"/>
  <c r="AF527" i="1" s="1" a="1"/>
  <c r="AG1991" i="1"/>
  <c r="AG171" i="1"/>
  <c r="AG2976" i="1"/>
  <c r="AG1510" i="1"/>
  <c r="AG3369" i="1"/>
  <c r="AG3774" i="1"/>
  <c r="AG2432" i="1"/>
  <c r="AG4147" i="1"/>
  <c r="AG1047" i="1"/>
  <c r="AG1829" i="1"/>
  <c r="AG1864" i="1"/>
  <c r="AG2194" i="1"/>
  <c r="AG2834" i="1"/>
  <c r="AG4117" i="1"/>
  <c r="AG2832" i="1"/>
  <c r="AG2333" i="1"/>
  <c r="AG1040" i="1"/>
  <c r="AG546" i="1"/>
  <c r="AG1454" i="1"/>
  <c r="AG2741" i="1"/>
  <c r="AG4321" i="1"/>
  <c r="AG3311" i="1"/>
  <c r="AG2853" i="1"/>
  <c r="AG2016" i="1"/>
  <c r="AG773" i="1"/>
  <c r="AG203" i="1"/>
  <c r="AG1547" i="1"/>
  <c r="AG163" i="1"/>
  <c r="AG2349" i="1"/>
  <c r="AG2398" i="1"/>
  <c r="AG1898" i="1"/>
  <c r="AG417" i="1"/>
  <c r="AG1442" i="1"/>
  <c r="AG763" i="1"/>
  <c r="AG185" i="1"/>
  <c r="AG792" i="1"/>
  <c r="AG947" i="1"/>
  <c r="AG885" i="1"/>
  <c r="AG707" i="1"/>
  <c r="AG1963" i="1"/>
  <c r="AG2438" i="1"/>
  <c r="AG750" i="1"/>
  <c r="AG1011" i="1"/>
  <c r="AG386" i="1"/>
  <c r="AG4086" i="1"/>
  <c r="AG622" i="1"/>
  <c r="AG856" i="1"/>
  <c r="AG2795" i="1"/>
  <c r="AG1949" i="1"/>
  <c r="AG3321" i="1"/>
  <c r="AG3101" i="1"/>
  <c r="AG2278" i="1"/>
  <c r="AG1066" i="1"/>
  <c r="AG3146" i="1"/>
  <c r="AG4223" i="1"/>
  <c r="AG1824" i="1"/>
  <c r="AG3574" i="1"/>
  <c r="AG3273" i="1"/>
  <c r="AG365" i="1"/>
  <c r="AG2876" i="1"/>
  <c r="AG1373" i="1"/>
  <c r="AG362" i="1"/>
  <c r="AG4312" i="1"/>
  <c r="AG3081" i="1"/>
  <c r="AG1526" i="1"/>
  <c r="AG3637" i="1"/>
  <c r="AG2528" i="1"/>
  <c r="AG510" i="1"/>
  <c r="AG1808" i="1"/>
  <c r="AG1210" i="1"/>
  <c r="AG300" i="1"/>
  <c r="AG1186" i="1"/>
  <c r="AG752" i="1"/>
  <c r="AG1323" i="1"/>
  <c r="AG1127" i="1"/>
  <c r="AG1386" i="1"/>
  <c r="AG1103" i="1"/>
  <c r="AG1680" i="1"/>
  <c r="AH1680" i="1" s="1"/>
  <c r="AG264" i="1"/>
  <c r="AG1093" i="1"/>
  <c r="AG1763" i="1"/>
  <c r="AG633" i="1"/>
  <c r="AG1381" i="1"/>
  <c r="AG685" i="1"/>
  <c r="AG335" i="1"/>
  <c r="AG2491" i="1"/>
  <c r="AG4255" i="1"/>
  <c r="AG2533" i="1"/>
  <c r="AG430" i="1"/>
  <c r="AG172" i="1"/>
  <c r="AG3363" i="1"/>
  <c r="AG413" i="1"/>
  <c r="AG410" i="1"/>
  <c r="AG4131" i="1"/>
  <c r="AG2972" i="1"/>
  <c r="AG1308" i="1"/>
  <c r="AG1189" i="1"/>
  <c r="AG1694" i="1"/>
  <c r="AG1945" i="1"/>
  <c r="AG2066" i="1"/>
  <c r="AG3141" i="1"/>
  <c r="AG2927" i="1"/>
  <c r="AG1264" i="1"/>
  <c r="AG3425" i="1"/>
  <c r="AG1120" i="1"/>
  <c r="AG2792" i="1"/>
  <c r="AG3023" i="1"/>
  <c r="AG2296" i="1"/>
  <c r="AG3624" i="1"/>
  <c r="AG2106" i="1"/>
  <c r="AG4006" i="1"/>
  <c r="AG2288" i="1"/>
  <c r="AG2159" i="1"/>
  <c r="AG891" i="1"/>
  <c r="AG2576" i="1"/>
  <c r="AG2163" i="1"/>
  <c r="AG217" i="1"/>
  <c r="AG1810" i="1"/>
  <c r="AG479" i="1"/>
  <c r="AG506" i="1"/>
  <c r="AG6" i="1"/>
  <c r="AG1402" i="1"/>
  <c r="AG1805" i="1"/>
  <c r="AG1755" i="1"/>
  <c r="AG814" i="1"/>
  <c r="AG1967" i="1"/>
  <c r="AG511" i="1"/>
  <c r="AG3859" i="1"/>
  <c r="AG3252" i="1"/>
  <c r="AG156" i="1"/>
  <c r="AG412" i="1"/>
  <c r="AG744" i="1"/>
  <c r="AG1021" i="1"/>
  <c r="AG797" i="1"/>
  <c r="AG2174" i="1"/>
  <c r="AG1428" i="1"/>
  <c r="AG1405" i="1"/>
  <c r="AG2616" i="1"/>
  <c r="AG3122" i="1"/>
  <c r="AG3167" i="1"/>
  <c r="AG2451" i="1"/>
  <c r="AG1179" i="1"/>
  <c r="AG1131" i="1"/>
  <c r="AG3883" i="1"/>
  <c r="AG2747" i="1"/>
  <c r="AG3029" i="1"/>
  <c r="AG2143" i="1"/>
  <c r="AG3484" i="1"/>
  <c r="AG2259" i="1"/>
  <c r="AG699" i="1"/>
  <c r="AG1887" i="1"/>
  <c r="AG1580" i="1"/>
  <c r="AG3596" i="1"/>
  <c r="AG2368" i="1"/>
  <c r="AG2860" i="1"/>
  <c r="AG46" i="1"/>
  <c r="AG1509" i="1"/>
  <c r="AG1560" i="1"/>
  <c r="AG1590" i="1"/>
  <c r="AG458" i="1"/>
  <c r="AG691" i="1"/>
  <c r="AG673" i="1"/>
  <c r="AG2069" i="1"/>
  <c r="AG1015" i="1"/>
  <c r="AG366" i="1"/>
  <c r="AG1994" i="1"/>
  <c r="AG1789" i="1"/>
  <c r="AG931" i="1"/>
  <c r="AG798" i="1"/>
  <c r="AG136" i="1"/>
  <c r="AG688" i="1"/>
  <c r="AG765" i="1"/>
  <c r="AG204" i="1"/>
  <c r="AG2123" i="1"/>
  <c r="AG2041" i="1"/>
  <c r="AG3821" i="1"/>
  <c r="AG3704" i="1"/>
  <c r="AG1085" i="1"/>
  <c r="AG4107" i="1"/>
  <c r="AG1777" i="1"/>
  <c r="AG2253" i="1"/>
  <c r="AG2501" i="1"/>
  <c r="AG1282" i="1"/>
  <c r="AG2021" i="1"/>
  <c r="AG1279" i="1"/>
  <c r="AG487" i="1"/>
  <c r="AG3953" i="1"/>
  <c r="AG1505" i="1"/>
  <c r="AG3719" i="1"/>
  <c r="AG2287" i="1"/>
  <c r="AG518" i="1"/>
  <c r="AG3878" i="1"/>
  <c r="AG350" i="1"/>
  <c r="AG126" i="1"/>
  <c r="AG1143" i="1"/>
  <c r="AG1215" i="1"/>
  <c r="AG462" i="1"/>
  <c r="AG1983" i="1"/>
  <c r="AG529" i="1"/>
  <c r="AG2525" i="1"/>
  <c r="AG325" i="1"/>
  <c r="AG938" i="1"/>
  <c r="AG2632" i="1"/>
  <c r="AG1681" i="1"/>
  <c r="AG1574" i="1"/>
  <c r="AG1930" i="1"/>
  <c r="AG3495" i="1"/>
  <c r="AG341" i="1"/>
  <c r="AG2517" i="1"/>
  <c r="AG643" i="1"/>
  <c r="AG2256" i="1"/>
  <c r="AG211" i="1"/>
  <c r="AG551" i="1"/>
  <c r="AG2203" i="1"/>
  <c r="AG1306" i="1"/>
  <c r="AG3249" i="1"/>
  <c r="AG3124" i="1"/>
  <c r="AG1135" i="1"/>
  <c r="AG1603" i="1"/>
  <c r="AG3061" i="1"/>
  <c r="AG3872" i="1"/>
  <c r="AG3457" i="1"/>
  <c r="AG4224" i="1"/>
  <c r="AG4241" i="1"/>
  <c r="AG1813" i="1"/>
  <c r="AG3281" i="1"/>
  <c r="AG530" i="1"/>
  <c r="AG33" i="1"/>
  <c r="AG3001" i="1"/>
  <c r="AG2679" i="1"/>
  <c r="AG2938" i="1"/>
  <c r="AG824" i="1"/>
  <c r="AG3343" i="1"/>
  <c r="AG1927" i="1"/>
  <c r="AG2803" i="1"/>
  <c r="AG2427" i="1"/>
  <c r="AG3191" i="1"/>
  <c r="AG2443" i="1"/>
  <c r="AG4256" i="1"/>
  <c r="AG4048" i="1"/>
  <c r="AG2177" i="1"/>
  <c r="AG1141" i="1"/>
  <c r="AG1723" i="1"/>
  <c r="AG1888" i="1"/>
  <c r="AG1517" i="1"/>
  <c r="AG2997" i="1"/>
  <c r="AG420" i="1"/>
  <c r="AG409" i="1"/>
  <c r="AG686" i="1"/>
  <c r="AG394" i="1"/>
  <c r="AG1426" i="1"/>
  <c r="AG1290" i="1"/>
  <c r="AG569" i="1"/>
  <c r="AG559" i="1"/>
  <c r="AG2342" i="1"/>
  <c r="AG3960" i="1"/>
  <c r="AG278" i="1"/>
  <c r="AG2330" i="1"/>
  <c r="AG1349" i="1"/>
  <c r="AG1325" i="1"/>
  <c r="AG1956" i="1"/>
  <c r="AG564" i="1"/>
  <c r="AG3162" i="1"/>
  <c r="AG1048" i="1"/>
  <c r="AG521" i="1"/>
  <c r="AG316" i="1"/>
  <c r="AG2469" i="1"/>
  <c r="AG2365" i="1"/>
  <c r="AG2706" i="1"/>
  <c r="AG1183" i="1"/>
  <c r="AG2448" i="1"/>
  <c r="AG349" i="1"/>
  <c r="AG1965" i="1"/>
  <c r="AG580" i="1"/>
  <c r="AG346" i="1"/>
  <c r="AG1872" i="1"/>
  <c r="AG2418" i="1"/>
  <c r="AG4229" i="1"/>
  <c r="AG1133" i="1"/>
  <c r="AG4270" i="1"/>
  <c r="AG1079" i="1"/>
  <c r="AG1960" i="1"/>
  <c r="AG3661" i="1"/>
  <c r="AG2752" i="1"/>
  <c r="AG1903" i="1"/>
  <c r="AG1621" i="1"/>
  <c r="AG55" i="1"/>
  <c r="AG324" i="1"/>
  <c r="AG606" i="1"/>
  <c r="AG3384" i="1"/>
  <c r="AG914" i="1"/>
  <c r="AG2306" i="1"/>
  <c r="AG489" i="1"/>
  <c r="AG522" i="1"/>
  <c r="AG2690" i="1"/>
  <c r="AG1387" i="1"/>
  <c r="AG2879" i="1"/>
  <c r="AG933" i="1"/>
  <c r="AG1322" i="1"/>
  <c r="AG2166" i="1"/>
  <c r="AG1931" i="1"/>
  <c r="AG837" i="1"/>
  <c r="AG134" i="1"/>
  <c r="AG2209" i="1"/>
  <c r="AG2461" i="1"/>
  <c r="AG1860" i="1"/>
  <c r="AG2154" i="1"/>
  <c r="AG4031" i="1"/>
  <c r="AG4145" i="1"/>
  <c r="AG285" i="1"/>
  <c r="AG2000" i="1"/>
  <c r="AG4254" i="1"/>
  <c r="AG3121" i="1"/>
  <c r="AG1584" i="1"/>
  <c r="AG1508" i="1"/>
  <c r="AG262" i="1"/>
  <c r="AG1688" i="1"/>
  <c r="AG2195" i="1"/>
  <c r="AG2242" i="1"/>
  <c r="AG281" i="1"/>
  <c r="AG3795" i="1"/>
  <c r="AG1986" i="1"/>
  <c r="AG2586" i="1"/>
  <c r="AG1818" i="1"/>
  <c r="AG2190" i="1"/>
  <c r="AG3000" i="1"/>
  <c r="AG457" i="1"/>
  <c r="AG425" i="1"/>
  <c r="AG272" i="1"/>
  <c r="AG877" i="1"/>
  <c r="AG7" i="1"/>
  <c r="AG1148" i="1"/>
  <c r="AG2336" i="1"/>
  <c r="AG896" i="1"/>
  <c r="AG118" i="1"/>
  <c r="AG1882" i="1"/>
  <c r="AG3511" i="1"/>
  <c r="AG3459" i="1"/>
  <c r="AG1351" i="1"/>
  <c r="AG2691" i="1"/>
  <c r="AG79" i="1"/>
  <c r="AG2248" i="1"/>
  <c r="AG1074" i="1"/>
  <c r="AG1311" i="1"/>
  <c r="AG1899" i="1"/>
  <c r="AG1837" i="1"/>
  <c r="AG3577" i="1"/>
  <c r="AG3159" i="1"/>
  <c r="AG1606" i="1"/>
  <c r="AG2012" i="1"/>
  <c r="AG2763" i="1"/>
  <c r="AG2179" i="1"/>
  <c r="AG999" i="1"/>
  <c r="AG2171" i="1"/>
  <c r="AG1364" i="1"/>
  <c r="AG4237" i="1"/>
  <c r="AG1051" i="1"/>
  <c r="AG3655" i="1"/>
  <c r="AG1792" i="1"/>
  <c r="AG604" i="1"/>
  <c r="AG3610" i="1"/>
  <c r="AG2251" i="1"/>
  <c r="AG1483" i="1"/>
  <c r="AG1925" i="1"/>
  <c r="AG653" i="1"/>
  <c r="AG1484" i="1"/>
  <c r="AG3503" i="1"/>
  <c r="AG1779" i="1"/>
  <c r="AG2152" i="1"/>
  <c r="AG920" i="1"/>
  <c r="AG918" i="1"/>
  <c r="AG939" i="1"/>
  <c r="AG259" i="1"/>
  <c r="AG971" i="1"/>
  <c r="AG540" i="1"/>
  <c r="AG220" i="1"/>
  <c r="AG723" i="1"/>
  <c r="AG275" i="1"/>
  <c r="AG356" i="1"/>
  <c r="AG678" i="1"/>
  <c r="AG4" i="1"/>
  <c r="AG1447" i="1"/>
  <c r="AG122" i="1"/>
  <c r="AG1298" i="1"/>
  <c r="AG1178" i="1"/>
  <c r="AG963" i="1"/>
  <c r="AG2855" i="1"/>
  <c r="AG1072" i="1"/>
  <c r="AG257" i="1"/>
  <c r="AG453" i="1"/>
  <c r="AG1713" i="1"/>
  <c r="AG585" i="1"/>
  <c r="AG1657" i="1"/>
  <c r="AG3827" i="1"/>
  <c r="AG2175" i="1"/>
  <c r="AG4186" i="1"/>
  <c r="AG3300" i="1"/>
  <c r="AG2539" i="1"/>
  <c r="AG830" i="1"/>
  <c r="AG2590" i="1"/>
  <c r="AG1263" i="1"/>
  <c r="AG2283" i="1"/>
  <c r="AG3628" i="1"/>
  <c r="AG2082" i="1"/>
  <c r="AG317" i="1"/>
  <c r="AG2935" i="1"/>
  <c r="AG1819" i="1"/>
  <c r="AG4248" i="1"/>
  <c r="AG1102" i="1"/>
  <c r="AG1106" i="1"/>
  <c r="AG582" i="1"/>
  <c r="AG4022" i="1"/>
  <c r="AG502" i="1"/>
  <c r="AG1901" i="1"/>
  <c r="AG1261" i="1"/>
  <c r="AG2789" i="1"/>
  <c r="AG962" i="1"/>
  <c r="AG380" i="1"/>
  <c r="AG2422" i="1"/>
  <c r="AG864" i="1"/>
  <c r="AG771" i="1"/>
  <c r="AG478" i="1"/>
  <c r="AG1911" i="1"/>
  <c r="AG4016" i="1"/>
  <c r="AG1715" i="1"/>
  <c r="AG359" i="1"/>
  <c r="AG398" i="1"/>
  <c r="AG99" i="1"/>
  <c r="AG129" i="1"/>
  <c r="AG3688" i="1"/>
  <c r="AG1961" i="1"/>
  <c r="AG62" i="1"/>
  <c r="AG665" i="1"/>
  <c r="AG2863" i="1"/>
  <c r="AG3697" i="1"/>
  <c r="AG3455" i="1"/>
  <c r="AG1098" i="1"/>
  <c r="AG1568" i="1"/>
  <c r="AG1761" i="1"/>
  <c r="AG2823" i="1"/>
  <c r="AG926" i="1"/>
  <c r="AG514" i="1"/>
  <c r="AG17" i="1"/>
  <c r="AG3649" i="1"/>
  <c r="AG3638" i="1"/>
  <c r="AG2640" i="1"/>
  <c r="AG1771" i="1"/>
  <c r="AG816" i="1"/>
  <c r="AG2121" i="1"/>
  <c r="AG1550" i="1"/>
  <c r="AG670" i="1"/>
  <c r="AG4144" i="1"/>
  <c r="AG2005" i="1"/>
  <c r="AG2210" i="1"/>
  <c r="AG4298" i="1"/>
  <c r="AG1556" i="1"/>
  <c r="AG2290" i="1"/>
  <c r="AG91" i="1"/>
  <c r="AG3642" i="1"/>
  <c r="AG556" i="1"/>
  <c r="AG787" i="1"/>
  <c r="AG789" i="1"/>
  <c r="AG1365" i="1"/>
  <c r="AG1032" i="1"/>
  <c r="AG1247" i="1"/>
  <c r="AG4328" i="1"/>
  <c r="AG73" i="1"/>
  <c r="AG915" i="1"/>
  <c r="AG446" i="1"/>
  <c r="AG1731" i="1"/>
  <c r="AG583" i="1"/>
  <c r="AG1643" i="1"/>
  <c r="AG1851" i="1"/>
  <c r="AG2480" i="1"/>
  <c r="AG2224" i="1"/>
  <c r="AG1245" i="1"/>
  <c r="AG3701" i="1"/>
  <c r="AG1204" i="1"/>
  <c r="AG2109" i="1"/>
  <c r="AG2024" i="1"/>
  <c r="AG577" i="1"/>
  <c r="AG2383" i="1"/>
  <c r="AG1134" i="1"/>
  <c r="AG2765" i="1"/>
  <c r="AG2198" i="1"/>
  <c r="AG728" i="1"/>
  <c r="AG168" i="1"/>
  <c r="AG4079" i="1"/>
  <c r="AG1802" i="1"/>
  <c r="AG4309" i="1"/>
  <c r="AG4123" i="1"/>
  <c r="AG3114" i="1"/>
  <c r="AG4318" i="1"/>
  <c r="AG944" i="1"/>
  <c r="AG330" i="1"/>
  <c r="AG3156" i="1"/>
  <c r="AG2373" i="1"/>
  <c r="AG3922" i="1"/>
  <c r="AG1458" i="1"/>
  <c r="AG3213" i="1"/>
  <c r="AG2515" i="1"/>
  <c r="AG4142" i="1"/>
  <c r="AG460" i="1"/>
  <c r="AG1876" i="1"/>
  <c r="AG524" i="1"/>
  <c r="AG3098" i="1"/>
  <c r="AG4286" i="1"/>
  <c r="AG1461" i="1"/>
  <c r="AG872" i="1"/>
  <c r="AG527" i="1"/>
  <c r="AG243" i="1"/>
  <c r="AG760" i="1"/>
  <c r="AG696" i="1"/>
  <c r="AG461" i="1"/>
  <c r="AG981" i="1"/>
  <c r="AG265" i="1"/>
  <c r="AG113" i="1"/>
  <c r="AG1531" i="1"/>
  <c r="AG497" i="1"/>
  <c r="AG640" i="1"/>
  <c r="AG1784" i="1"/>
  <c r="AG115" i="1"/>
  <c r="AG2592" i="1"/>
  <c r="AG1146" i="1"/>
  <c r="AG1981" i="1"/>
  <c r="AG30" i="1"/>
  <c r="AG2232" i="1"/>
  <c r="AG2193" i="1"/>
  <c r="AH2193" i="1" s="1"/>
  <c r="AG2626" i="1"/>
  <c r="AG463" i="1"/>
  <c r="AG3906" i="1"/>
  <c r="AG4214" i="1"/>
  <c r="AG1172" i="1"/>
  <c r="AG2344" i="1"/>
  <c r="AG1389" i="1"/>
  <c r="AG927" i="1"/>
  <c r="AG975" i="1"/>
  <c r="AG184" i="1"/>
  <c r="AG2382" i="1"/>
  <c r="AG725" i="1"/>
  <c r="AG473" i="1"/>
  <c r="AG4062" i="1"/>
  <c r="AG1507" i="1"/>
  <c r="AG2192" i="1"/>
  <c r="AG2384" i="1"/>
  <c r="AG140" i="1"/>
  <c r="AG313" i="1"/>
  <c r="AG2042" i="1"/>
  <c r="AG436" i="1"/>
  <c r="AG1136" i="1"/>
  <c r="AG1710" i="1"/>
  <c r="AG370" i="1"/>
  <c r="AG121" i="1"/>
  <c r="AG2114" i="1"/>
  <c r="AG428" i="1"/>
  <c r="AG484" i="1"/>
  <c r="AG310" i="1"/>
  <c r="AG1493" i="1"/>
  <c r="AG120" i="1"/>
  <c r="AG327" i="1"/>
  <c r="AG1826" i="1"/>
  <c r="AG193" i="1"/>
  <c r="AG1125" i="1"/>
  <c r="AG402" i="1"/>
  <c r="AG1707" i="1"/>
  <c r="AG2013" i="1"/>
  <c r="AG1346" i="1"/>
  <c r="AG3238" i="1"/>
  <c r="AG2797" i="1"/>
  <c r="AG421" i="1"/>
  <c r="AG1348" i="1"/>
  <c r="AG89" i="1"/>
  <c r="AG4280" i="1"/>
  <c r="AG3079" i="1"/>
  <c r="AG2589" i="1"/>
  <c r="AG2858" i="1"/>
  <c r="AG586" i="1"/>
  <c r="AG2885" i="1"/>
  <c r="AG862" i="1"/>
  <c r="AG2467" i="1"/>
  <c r="AG1156" i="1"/>
  <c r="AG3183" i="1"/>
  <c r="AG3566" i="1"/>
  <c r="AG71" i="1"/>
  <c r="AG1977" i="1"/>
  <c r="AG2841" i="1"/>
  <c r="AG2909" i="1"/>
  <c r="AG2105" i="1"/>
  <c r="AG1252" i="1"/>
  <c r="AG989" i="1"/>
  <c r="AG1970" i="1"/>
  <c r="AG169" i="1"/>
  <c r="AG3106" i="1"/>
  <c r="AG1587" i="1"/>
  <c r="AG1659" i="1"/>
  <c r="AG955" i="1"/>
  <c r="AG1752" i="1"/>
  <c r="AG537" i="1"/>
  <c r="AG3513" i="1"/>
  <c r="AG1394" i="1"/>
  <c r="AG225" i="1"/>
  <c r="AG63" i="1"/>
  <c r="AG2053" i="1"/>
  <c r="AG632" i="1"/>
  <c r="AG1037" i="1"/>
  <c r="AG516" i="1"/>
  <c r="AG2187" i="1"/>
  <c r="AG1946" i="1"/>
  <c r="AG991" i="1"/>
  <c r="AG3361" i="1"/>
  <c r="AG2376" i="1"/>
  <c r="AG3709" i="1"/>
  <c r="AG1232" i="1"/>
  <c r="AG4307" i="1"/>
  <c r="AG2508" i="1"/>
  <c r="AG2435" i="1"/>
  <c r="AG745" i="1"/>
  <c r="AG2541" i="1"/>
  <c r="AG4315" i="1"/>
  <c r="AG2968" i="1"/>
  <c r="AG2272" i="1"/>
  <c r="AG1996" i="1"/>
  <c r="AG152" i="1"/>
  <c r="AG486" i="1"/>
  <c r="AG1319" i="1"/>
  <c r="AG476" i="1"/>
  <c r="AG1973" i="1"/>
  <c r="AG2980" i="1"/>
  <c r="AG1053" i="1"/>
  <c r="AG250" i="1"/>
  <c r="AG1439" i="1"/>
  <c r="AG2849" i="1"/>
  <c r="AG3063" i="1"/>
  <c r="AG1236" i="1"/>
  <c r="AG946" i="1"/>
  <c r="AG3840" i="1"/>
  <c r="AG3082" i="1"/>
  <c r="AG201" i="1"/>
  <c r="AG2158" i="1"/>
  <c r="AG1324" i="1"/>
  <c r="AG1797" i="1"/>
  <c r="AG1326" i="1"/>
  <c r="AG1999" i="1"/>
  <c r="AG1979" i="1"/>
  <c r="AG3802" i="1"/>
  <c r="AG936" i="1"/>
  <c r="AG1262" i="1"/>
  <c r="AG1138" i="1"/>
  <c r="AG878" i="1"/>
  <c r="AG3681" i="1"/>
  <c r="AG554" i="1"/>
  <c r="AG3905" i="1"/>
  <c r="AG2213" i="1"/>
  <c r="AG3109" i="1"/>
  <c r="AG2861" i="1"/>
  <c r="AG3089" i="1"/>
  <c r="AG41" i="1"/>
  <c r="AG2699" i="1"/>
  <c r="AG675" i="1"/>
  <c r="AG1104" i="1"/>
  <c r="AG3393" i="1"/>
  <c r="AG4202" i="1"/>
  <c r="AG3640" i="1"/>
  <c r="AG1084" i="1"/>
  <c r="AG200" i="1"/>
  <c r="AG1164" i="1"/>
  <c r="AG641" i="1"/>
  <c r="AG3337" i="1"/>
  <c r="AG1220" i="1"/>
  <c r="AG3570" i="1"/>
  <c r="AG910" i="1"/>
  <c r="AG1109" i="1"/>
  <c r="AG505" i="1"/>
  <c r="AG617" i="1"/>
  <c r="AG1090" i="1"/>
  <c r="AG307" i="1"/>
  <c r="AG1566" i="1"/>
  <c r="AG438" i="1"/>
  <c r="AG52" i="1"/>
  <c r="AG1101" i="1"/>
  <c r="AG1609" i="1"/>
  <c r="AG1431" i="1"/>
  <c r="AG784" i="1"/>
  <c r="AG1397" i="1"/>
  <c r="AG2347" i="1"/>
  <c r="AG2669" i="1"/>
  <c r="AG106" i="1"/>
  <c r="AG2151" i="1"/>
  <c r="AG2208" i="1"/>
  <c r="AG284" i="1"/>
  <c r="AG2170" i="1"/>
  <c r="AG2120" i="1"/>
  <c r="AG2707" i="1"/>
  <c r="AG1984" i="1"/>
  <c r="AG3979" i="1"/>
  <c r="AG3731" i="1"/>
  <c r="AG3825" i="1"/>
  <c r="AG1002" i="1"/>
  <c r="AG928" i="1"/>
  <c r="AG2755" i="1"/>
  <c r="AG2731" i="1"/>
  <c r="AG3618" i="1"/>
  <c r="AG332" i="1"/>
  <c r="AG1635" i="1"/>
  <c r="AG538" i="1"/>
  <c r="AG2092" i="1"/>
  <c r="AG1781" i="1"/>
  <c r="AG2445" i="1"/>
  <c r="AG2540" i="1"/>
  <c r="AG3873" i="1"/>
  <c r="AG1067" i="1"/>
  <c r="AG1896" i="1"/>
  <c r="AG270" i="1"/>
  <c r="AG1140" i="1"/>
  <c r="AG367" i="1"/>
  <c r="AG2275" i="1"/>
  <c r="AG4013" i="1"/>
  <c r="AG1786" i="1"/>
  <c r="AG289" i="1"/>
  <c r="AG627" i="1"/>
  <c r="AG615" i="1"/>
  <c r="AG649" i="1"/>
  <c r="AG2610" i="1"/>
  <c r="AG209" i="1"/>
  <c r="AG4094" i="1"/>
  <c r="AG575" i="1"/>
  <c r="AG1170" i="1"/>
  <c r="AG2403" i="1"/>
  <c r="AG923" i="1"/>
  <c r="AG800" i="1"/>
  <c r="AG1404" i="1"/>
  <c r="AG657" i="1"/>
  <c r="AG301" i="1"/>
  <c r="AG9" i="1"/>
  <c r="AG1768" i="1"/>
  <c r="AG492" i="1"/>
  <c r="AG378" i="1"/>
  <c r="AG2218" i="1"/>
  <c r="AG3074" i="1"/>
  <c r="AG734" i="1"/>
  <c r="AG137" i="1"/>
  <c r="AG599" i="1"/>
  <c r="AG513" i="1"/>
  <c r="AG1536" i="1"/>
  <c r="AG3475" i="1"/>
  <c r="AG3414" i="1"/>
  <c r="AG3045" i="1"/>
  <c r="AG3641" i="1"/>
  <c r="AG2015" i="1"/>
  <c r="AG2654" i="1"/>
  <c r="AG4078" i="1"/>
  <c r="AG1542" i="1"/>
  <c r="AG2672" i="1"/>
  <c r="AG2282" i="1"/>
  <c r="AG2240" i="1"/>
  <c r="AG1928" i="1"/>
  <c r="AG4193" i="1"/>
  <c r="AG3968" i="1"/>
  <c r="AG3631" i="1"/>
  <c r="AG2107" i="1"/>
  <c r="AG358" i="1"/>
  <c r="AG1765" i="1"/>
  <c r="AG1116" i="1"/>
  <c r="AG1274" i="1"/>
  <c r="AG182" i="1"/>
  <c r="AG2031" i="1"/>
  <c r="AG1029" i="1"/>
  <c r="AG1024" i="1"/>
  <c r="AG90" i="1"/>
  <c r="AG588" i="1"/>
  <c r="AG659" i="1"/>
  <c r="AG3999" i="1"/>
  <c r="AG1667" i="1"/>
  <c r="AG470" i="1"/>
  <c r="AG2298" i="1"/>
  <c r="AG373" i="1"/>
  <c r="AG997" i="1"/>
  <c r="AG1528" i="1"/>
  <c r="AG1906" i="1"/>
  <c r="AG1423" i="1"/>
  <c r="AG4001" i="1"/>
  <c r="AG1491" i="1"/>
  <c r="AG2901" i="1"/>
  <c r="AG2096" i="1"/>
  <c r="AG302" i="1"/>
  <c r="AG2811" i="1"/>
  <c r="AG3711" i="1"/>
  <c r="AG1391" i="1"/>
  <c r="AG141" i="1"/>
  <c r="AG1651" i="1"/>
  <c r="AG2085" i="1"/>
  <c r="AG3151" i="1"/>
  <c r="AG1521" i="1"/>
  <c r="AG3787" i="1"/>
  <c r="AG2565" i="1"/>
  <c r="AG2104" i="1"/>
  <c r="AG442" i="1"/>
  <c r="AG2943" i="1"/>
  <c r="AG3870" i="1"/>
  <c r="AG1453" i="1"/>
  <c r="AG846" i="1"/>
  <c r="AG481" i="1"/>
  <c r="AG1034" i="1"/>
  <c r="AG1920" i="1"/>
  <c r="AG912" i="1"/>
  <c r="AG2643" i="1"/>
  <c r="AG718" i="1"/>
  <c r="AG4128" i="1"/>
  <c r="AG1849" i="1"/>
  <c r="AG319" i="1"/>
  <c r="AG3535" i="1"/>
  <c r="AG1327" i="1"/>
  <c r="AG973" i="1"/>
  <c r="AG1088" i="1"/>
  <c r="AG590" i="1"/>
  <c r="AG44" i="1"/>
  <c r="AG542" i="1"/>
  <c r="AG1637" i="1"/>
  <c r="AG1338" i="1"/>
  <c r="AG2008" i="1"/>
  <c r="AG620" i="1"/>
  <c r="AG372" i="1"/>
  <c r="AG2027" i="1"/>
  <c r="AG2064" i="1"/>
  <c r="AG2108" i="1"/>
  <c r="AG1944" i="1"/>
  <c r="AG3024" i="1"/>
  <c r="AG1548" i="1"/>
  <c r="AG835" i="1"/>
  <c r="AG1500" i="1"/>
  <c r="AG1130" i="1"/>
  <c r="AG1593" i="1"/>
  <c r="AG3276" i="1"/>
  <c r="AG1989" i="1"/>
  <c r="AG2037" i="1"/>
  <c r="AG2653" i="1"/>
  <c r="AG2176" i="1"/>
  <c r="AG1188" i="1"/>
  <c r="AG236" i="1"/>
  <c r="AG351" i="1"/>
  <c r="AG984" i="1"/>
  <c r="AG288" i="1"/>
  <c r="AG3284" i="1"/>
  <c r="AG195" i="1"/>
  <c r="AG3036" i="1"/>
  <c r="AG230" i="1"/>
  <c r="AG23" i="1"/>
  <c r="AG65" i="1"/>
  <c r="AG144" i="1"/>
  <c r="AG625" i="1"/>
  <c r="AG612" i="1"/>
  <c r="AG1436" i="1"/>
  <c r="AG297" i="1"/>
  <c r="AG1627" i="1"/>
  <c r="AG227" i="1"/>
  <c r="AG22" i="1"/>
  <c r="AG534" i="1"/>
  <c r="AG609" i="1"/>
  <c r="AG1995" i="1"/>
  <c r="AG2688" i="1"/>
  <c r="AG2043" i="1"/>
  <c r="AG667" i="1"/>
  <c r="AG455" i="1"/>
  <c r="AG2845" i="1"/>
  <c r="AG4302" i="1"/>
  <c r="AG1883" i="1"/>
  <c r="AG2584" i="1"/>
  <c r="AG1686" i="1"/>
  <c r="AG2764" i="1"/>
  <c r="AG2717" i="1"/>
  <c r="AG2504" i="1"/>
  <c r="AG322" i="1"/>
  <c r="AG1399" i="1"/>
  <c r="AG1832" i="1"/>
  <c r="AG2447" i="1"/>
  <c r="AG1117" i="1"/>
  <c r="AG1672" i="1"/>
  <c r="AG1617" i="1"/>
  <c r="AG385" i="1"/>
  <c r="AG1013" i="1"/>
  <c r="AG1050" i="1"/>
  <c r="AG596" i="1"/>
  <c r="AG614" i="1"/>
  <c r="AG92" i="1"/>
  <c r="AG1316" i="1"/>
  <c r="AG1100" i="1"/>
  <c r="AG94" i="1"/>
  <c r="AG3656" i="1"/>
  <c r="AG1893" i="1"/>
  <c r="AG1463" i="1"/>
  <c r="AG965" i="1"/>
  <c r="AG1063" i="1"/>
  <c r="AG2394" i="1"/>
  <c r="AG593" i="1"/>
  <c r="AG3582" i="1"/>
  <c r="AG3987" i="1"/>
  <c r="AG2050" i="1"/>
  <c r="AG1564" i="1"/>
  <c r="AG1749" i="1"/>
  <c r="AG2953" i="1"/>
  <c r="AG4064" i="1"/>
  <c r="AG3347" i="1"/>
  <c r="AG637" i="1"/>
  <c r="AG3560" i="1"/>
  <c r="AG1816" i="1"/>
  <c r="AG2390" i="1"/>
  <c r="AG1223" i="1"/>
  <c r="AG237" i="1"/>
  <c r="AG2807" i="1"/>
  <c r="AG1774" i="1"/>
  <c r="AG1670" i="1"/>
  <c r="AG296" i="1"/>
  <c r="AG3529" i="1"/>
  <c r="AG166" i="1"/>
  <c r="AG2331" i="1"/>
  <c r="AG3403" i="1"/>
  <c r="AG343" i="1"/>
  <c r="AG899" i="1"/>
  <c r="AG813" i="1"/>
  <c r="AG241" i="1"/>
  <c r="AG957" i="1"/>
  <c r="AG2320" i="1"/>
  <c r="AG454" i="1"/>
  <c r="AG1909" i="1"/>
  <c r="AG1268" i="1"/>
  <c r="AG1962" i="1"/>
  <c r="AG1005" i="1"/>
  <c r="AG545" i="1"/>
  <c r="AG1563" i="1"/>
  <c r="AG2865" i="1"/>
  <c r="AG761" i="1"/>
  <c r="AG57" i="1"/>
  <c r="AG471" i="1"/>
  <c r="AG280" i="1"/>
  <c r="AG635" i="1"/>
  <c r="AG1280" i="1"/>
  <c r="AG883" i="1"/>
  <c r="AG2135" i="1"/>
  <c r="AG3679" i="1"/>
  <c r="AG2773" i="1"/>
  <c r="AG2512" i="1"/>
  <c r="AG3345" i="1"/>
  <c r="AG494" i="1"/>
  <c r="AG870" i="1"/>
  <c r="AG3239" i="1"/>
  <c r="AG2414" i="1"/>
  <c r="AG1354" i="1"/>
  <c r="AG12" i="1"/>
  <c r="AG2868" i="1"/>
  <c r="AG3539" i="1"/>
  <c r="AG4216" i="1"/>
  <c r="AG570" i="1"/>
  <c r="AG3257" i="1"/>
  <c r="AG1853" i="1"/>
  <c r="AG401" i="1"/>
  <c r="AG345" i="1"/>
  <c r="AG1370" i="1"/>
  <c r="AG49" i="1"/>
  <c r="AG83" i="1"/>
  <c r="AG369" i="1"/>
  <c r="AG1532" i="1"/>
  <c r="AG1175" i="1"/>
  <c r="AG76" i="1"/>
  <c r="AG741" i="1"/>
  <c r="AG2928" i="1"/>
  <c r="AG930" i="1"/>
  <c r="AG790" i="1"/>
  <c r="AG1952" i="1"/>
  <c r="AG125" i="1"/>
  <c r="AG1750" i="1"/>
  <c r="AG2399" i="1"/>
  <c r="AG340" i="1"/>
  <c r="AG445" i="1"/>
  <c r="AG3111" i="1"/>
  <c r="AG978" i="1"/>
  <c r="AG2965" i="1"/>
  <c r="AG1455" i="1"/>
  <c r="AG4010" i="1"/>
  <c r="AG286" i="1"/>
  <c r="AG2243" i="1"/>
  <c r="AG1879" i="1"/>
  <c r="AG645" i="1"/>
  <c r="AG2411" i="1"/>
  <c r="AG102" i="1"/>
  <c r="AG468" i="1"/>
  <c r="AG1880" i="1"/>
  <c r="AG3742" i="1"/>
  <c r="AG3316" i="1"/>
  <c r="AG4158" i="1"/>
  <c r="AG1665" i="1"/>
  <c r="AG3255" i="1"/>
  <c r="AG429" i="1"/>
  <c r="AG1317" i="1"/>
  <c r="AG2546" i="1"/>
  <c r="AG406" i="1"/>
  <c r="AG1132" i="1"/>
  <c r="AG1877" i="1"/>
  <c r="AG2239" i="1"/>
  <c r="AG2178" i="1"/>
  <c r="AG3621" i="1"/>
  <c r="AG39" i="1"/>
  <c r="AG25" i="1"/>
  <c r="AG1410" i="1"/>
  <c r="AG2903" i="1"/>
  <c r="AG495" i="1"/>
  <c r="AG1852" i="1"/>
  <c r="AG757" i="1"/>
  <c r="AG500" i="1"/>
  <c r="AG1947" i="1"/>
  <c r="AG1378" i="1"/>
  <c r="AG694" i="1"/>
  <c r="AG3008" i="1"/>
  <c r="AG1191" i="1"/>
  <c r="AG1444" i="1"/>
  <c r="AG364" i="1"/>
  <c r="AG829" i="1"/>
  <c r="AG2291" i="1"/>
  <c r="AG2028" i="1"/>
  <c r="AG3696" i="1"/>
  <c r="AG901" i="1"/>
  <c r="AG1938" i="1"/>
  <c r="AG1216" i="1"/>
  <c r="AG26" i="1"/>
  <c r="AG591" i="1"/>
  <c r="AG1669" i="1"/>
  <c r="AG266" i="1"/>
  <c r="AG2818" i="1"/>
  <c r="AG2029" i="1"/>
  <c r="AG1362" i="1"/>
  <c r="AG1340" i="1"/>
  <c r="AG3565" i="1"/>
  <c r="AG1699" i="1"/>
  <c r="AG3925" i="1"/>
  <c r="AG3530" i="1"/>
  <c r="AG4053" i="1"/>
  <c r="AG4211" i="1"/>
  <c r="AG2670" i="1"/>
  <c r="AG2366" i="1"/>
  <c r="AG1850" i="1"/>
  <c r="AG1007" i="1"/>
  <c r="AG1972" i="1"/>
  <c r="AG219" i="1"/>
  <c r="AG907" i="1"/>
  <c r="AG14" i="1"/>
  <c r="AG2568" i="1"/>
  <c r="AG1863" i="1"/>
  <c r="AG1234" i="1"/>
  <c r="AG4029" i="1"/>
  <c r="AG3188" i="1"/>
  <c r="AG861" i="1"/>
  <c r="AG1151" i="1"/>
  <c r="AG1900" i="1"/>
  <c r="AG3143" i="1"/>
  <c r="AG2182" i="1"/>
  <c r="AG2234" i="1"/>
  <c r="AG1211" i="1"/>
  <c r="AG334" i="1"/>
  <c r="AG1499" i="1"/>
  <c r="AG3004" i="1"/>
  <c r="AG566" i="1"/>
  <c r="AG2575" i="1"/>
  <c r="AG550" i="1"/>
  <c r="AG131" i="1"/>
  <c r="AG108" i="1"/>
  <c r="AG3921" i="1"/>
  <c r="AG1885" i="1"/>
  <c r="AG2499" i="1"/>
  <c r="AG3356" i="1"/>
  <c r="AG893" i="1"/>
  <c r="AG1023" i="1"/>
  <c r="AG2656" i="1"/>
  <c r="AG1460" i="1"/>
  <c r="AG1269" i="1"/>
  <c r="AG1383" i="1"/>
  <c r="AG3567" i="1"/>
  <c r="AG2479" i="1"/>
  <c r="AG1729" i="1"/>
  <c r="AG2816" i="1"/>
  <c r="AG1630" i="1"/>
  <c r="AG2608" i="1"/>
  <c r="AG2635" i="1"/>
  <c r="AG3371" i="1"/>
  <c r="AG1625" i="1"/>
  <c r="AG4232" i="1"/>
  <c r="AG618" i="1"/>
  <c r="AG414" i="1"/>
  <c r="AG1266" i="1"/>
  <c r="AG357" i="1"/>
  <c r="AG1601" i="1"/>
  <c r="AG736" i="1"/>
  <c r="AG374" i="1"/>
  <c r="AG187" i="1"/>
  <c r="AG153" i="1"/>
  <c r="AG1039" i="1"/>
  <c r="AG3263" i="1"/>
  <c r="AG304" i="1"/>
  <c r="AG1828" i="1"/>
  <c r="AG702" i="1"/>
  <c r="AG314" i="1"/>
  <c r="AG86" i="1"/>
  <c r="AG1309" i="1"/>
  <c r="AG602" i="1"/>
  <c r="AG252" i="1"/>
  <c r="AG2600" i="1"/>
  <c r="AG4104" i="1"/>
  <c r="AG1415" i="1"/>
  <c r="AG2723" i="1"/>
  <c r="AG1200" i="1"/>
  <c r="AG1195" i="1"/>
  <c r="AG503" i="1"/>
  <c r="AG1475" i="1"/>
  <c r="AG1737" i="1"/>
  <c r="AG1704" i="1"/>
  <c r="AG198" i="1"/>
  <c r="AG3519" i="1"/>
  <c r="AG2117" i="1"/>
  <c r="AG2638" i="1"/>
  <c r="AG4194" i="1"/>
  <c r="AG1248" i="1"/>
  <c r="AG3723" i="1"/>
  <c r="AG2230" i="1"/>
  <c r="AG1027" i="1"/>
  <c r="AG2358" i="1"/>
  <c r="AG1159" i="1"/>
  <c r="AG578" i="1"/>
  <c r="AG95" i="1"/>
  <c r="AG1071" i="1"/>
  <c r="AG354" i="1"/>
  <c r="AG1420" i="1"/>
  <c r="AG1429" i="1"/>
  <c r="AG3279" i="1"/>
  <c r="AG1992" i="1"/>
  <c r="AG2026" i="1"/>
  <c r="AG389" i="1"/>
  <c r="AG2098" i="1"/>
  <c r="AG3103" i="1"/>
  <c r="AG138" i="1"/>
  <c r="AG1339" i="1"/>
  <c r="AG305" i="1"/>
  <c r="AG967" i="1"/>
  <c r="AG441" i="1"/>
  <c r="AG433" i="1"/>
  <c r="AG2908" i="1"/>
  <c r="AG1844" i="1"/>
  <c r="AG393" i="1"/>
  <c r="AG1648" i="1"/>
  <c r="AG4149" i="1"/>
  <c r="AG2703" i="1"/>
  <c r="AG3541" i="1"/>
  <c r="AG3938" i="1"/>
  <c r="AG3133" i="1"/>
  <c r="AG1259" i="1"/>
  <c r="AG4136" i="1"/>
  <c r="AG4283" i="1"/>
  <c r="AG2784" i="1"/>
  <c r="AG3242" i="1"/>
  <c r="AG3653" i="1"/>
  <c r="AG2977" i="1"/>
  <c r="AG234" i="1"/>
  <c r="AG2547" i="1"/>
  <c r="AG1227" i="1"/>
  <c r="AG572" i="1"/>
  <c r="AG1549" i="1"/>
  <c r="AG2328" i="1"/>
  <c r="AG434" i="1"/>
  <c r="AG562" i="1"/>
  <c r="AG2709" i="1"/>
  <c r="AG994" i="1"/>
  <c r="AG3710" i="1"/>
  <c r="AG2237" i="1"/>
  <c r="AG838" i="1"/>
  <c r="AG397" i="1"/>
  <c r="AG3157" i="1"/>
  <c r="AG3193" i="1"/>
  <c r="AG160" i="1"/>
  <c r="AG1124" i="1"/>
  <c r="AG1367" i="1"/>
  <c r="AG377" i="1"/>
  <c r="AG4157" i="1"/>
  <c r="AG2459" i="1"/>
  <c r="AG949" i="1"/>
  <c r="AG3032" i="1"/>
  <c r="AG3268" i="1"/>
  <c r="AG110" i="1"/>
  <c r="AG1569" i="1"/>
  <c r="AG382" i="1"/>
  <c r="AG2271" i="1"/>
  <c r="AG2136" i="1"/>
  <c r="AG299" i="1"/>
  <c r="AG36" i="1"/>
  <c r="AG1218" i="1"/>
  <c r="AG206" i="1"/>
  <c r="AG880" i="1"/>
  <c r="AG1055" i="1"/>
  <c r="AG1678" i="1"/>
  <c r="AG739" i="1"/>
  <c r="AG776" i="1"/>
  <c r="AG768" i="1"/>
  <c r="AG482" i="1"/>
  <c r="AG2727" i="1"/>
  <c r="AG68" i="1"/>
  <c r="AG672" i="1"/>
  <c r="AG2446" i="1"/>
  <c r="AG28" i="1"/>
  <c r="AG3092" i="1"/>
  <c r="AG3736" i="1"/>
  <c r="AG1821" i="1"/>
  <c r="AG1558" i="1"/>
  <c r="AG2020" i="1"/>
  <c r="AG2605" i="1"/>
  <c r="AG342" i="1"/>
  <c r="AG3564" i="1"/>
  <c r="AG3589" i="1"/>
  <c r="AG337" i="1"/>
  <c r="AG2485" i="1"/>
  <c r="AG781" i="1"/>
  <c r="AG381" i="1"/>
  <c r="AG2310" i="1"/>
  <c r="AG1941" i="1"/>
  <c r="AG2246" i="1"/>
  <c r="AG4191" i="1"/>
  <c r="AG3491" i="1"/>
  <c r="AG2757" i="1"/>
  <c r="AG1661" i="1"/>
  <c r="AG1842" i="1"/>
  <c r="AG3093" i="1"/>
  <c r="AG3331" i="1"/>
  <c r="AG1056" i="1"/>
  <c r="AG1794" i="1"/>
  <c r="AG3066" i="1"/>
  <c r="AG4326" i="1"/>
  <c r="AG845" i="1"/>
  <c r="AG20" i="1"/>
  <c r="AG2374" i="1"/>
  <c r="AG1196" i="1"/>
  <c r="AG1008" i="1"/>
  <c r="AG1341" i="1"/>
  <c r="AG142" i="1"/>
  <c r="AG624" i="1"/>
  <c r="AG808" i="1"/>
  <c r="AG1069" i="1"/>
  <c r="AG222" i="1"/>
  <c r="AG107" i="1"/>
  <c r="AG4192" i="1"/>
  <c r="AG269" i="1"/>
  <c r="AG709" i="1"/>
  <c r="AG854" i="1"/>
  <c r="AG779" i="1"/>
  <c r="AG3169" i="1"/>
  <c r="AG629" i="1"/>
  <c r="AG1343" i="1"/>
  <c r="AG253" i="1"/>
  <c r="AG10" i="1"/>
  <c r="AG1333" i="1"/>
  <c r="AG2991" i="1"/>
  <c r="AG465" i="1"/>
  <c r="AG2831" i="1"/>
  <c r="AG426" i="1"/>
  <c r="AG1645" i="1"/>
  <c r="AG3129" i="1"/>
  <c r="AG3271" i="1"/>
  <c r="AG3427" i="1"/>
  <c r="AG3100" i="1"/>
  <c r="AG3135" i="1"/>
  <c r="AG1673" i="1"/>
  <c r="AG806" i="1"/>
  <c r="AG2800" i="1"/>
  <c r="AG2191" i="1"/>
  <c r="AG2844" i="1"/>
  <c r="AG1407" i="1"/>
  <c r="AG1253" i="1"/>
  <c r="AG1799" i="1"/>
  <c r="AG273" i="1"/>
  <c r="AG361" i="1"/>
  <c r="AG869" i="1"/>
  <c r="AG680" i="1"/>
  <c r="AG2969" i="1"/>
  <c r="AG715" i="1"/>
  <c r="AG662" i="1"/>
  <c r="AG311" i="1"/>
  <c r="AG2560" i="1"/>
  <c r="AG4080" i="1"/>
  <c r="AG2355" i="1"/>
  <c r="AG3550" i="1"/>
  <c r="AG821" i="1"/>
  <c r="AG1231" i="1"/>
  <c r="AG1917" i="1"/>
  <c r="AG1064" i="1"/>
  <c r="AG888" i="1"/>
  <c r="AG1258" i="1"/>
  <c r="AG2961" i="1"/>
  <c r="AG254" i="1"/>
  <c r="AG2482" i="1"/>
  <c r="AG669" i="1"/>
  <c r="AG1747" i="1"/>
  <c r="AG2667" i="1"/>
  <c r="AG2254" i="1"/>
  <c r="AG1890" i="1"/>
  <c r="AG4118" i="1"/>
  <c r="AG2975" i="1"/>
  <c r="AG1997" i="1"/>
  <c r="AG147" i="1"/>
  <c r="AG2238" i="1"/>
  <c r="AG3545" i="1"/>
  <c r="AG2325" i="1"/>
  <c r="AG2728" i="1"/>
  <c r="AG2700" i="1"/>
  <c r="AG4235" i="1"/>
  <c r="AG2945" i="1"/>
  <c r="AG1016" i="1"/>
  <c r="AG1163" i="1"/>
  <c r="AG651" i="1"/>
  <c r="AG2084" i="1"/>
  <c r="AG3920" i="1"/>
  <c r="AG904" i="1"/>
  <c r="AG1202" i="1"/>
  <c r="AG1553" i="1"/>
  <c r="AG161" i="1"/>
  <c r="AG3551" i="1"/>
  <c r="AG1284" i="1"/>
  <c r="AG388" i="1"/>
  <c r="AG2339" i="1"/>
  <c r="AG1413" i="1"/>
  <c r="AG1957" i="1"/>
  <c r="AG3966" i="1"/>
  <c r="AG1058" i="1"/>
  <c r="AG1622" i="1"/>
  <c r="AG1111" i="1"/>
  <c r="AG805" i="1"/>
  <c r="AG2045" i="1"/>
  <c r="AG1654" i="1"/>
  <c r="AG2267" i="1"/>
  <c r="AG2207" i="1"/>
  <c r="AG3207" i="1"/>
  <c r="AG2821" i="1"/>
  <c r="AG3983" i="1"/>
  <c r="AG4190" i="1"/>
  <c r="AG109" i="1"/>
  <c r="AG1031" i="1"/>
  <c r="AG1314" i="1"/>
  <c r="AG2837" i="1"/>
  <c r="AG1656" i="1"/>
  <c r="AG2622" i="1"/>
  <c r="AG2133" i="1"/>
  <c r="AG2132" i="1"/>
  <c r="AG1533" i="1"/>
  <c r="AG418" i="1"/>
  <c r="AG648" i="1"/>
  <c r="AG3247" i="1"/>
  <c r="AG1087" i="1"/>
  <c r="AG498" i="1"/>
  <c r="AG2419" i="1"/>
  <c r="AG853" i="1"/>
  <c r="AG1418" i="1"/>
  <c r="AG105" i="1"/>
  <c r="AG1181" i="1"/>
  <c r="AG1954" i="1"/>
  <c r="AG621" i="1"/>
  <c r="AG1099" i="1"/>
  <c r="AG383" i="1"/>
  <c r="AG543" i="1"/>
  <c r="AG452" i="1"/>
  <c r="AG2410" i="1"/>
  <c r="AG81" i="1"/>
  <c r="AG291" i="1"/>
  <c r="AG2395" i="1"/>
  <c r="AG2077" i="1"/>
  <c r="BA4006" i="1"/>
  <c r="BA2151" i="1"/>
  <c r="BA389" i="1"/>
  <c r="BA702" i="1"/>
  <c r="BA768" i="1"/>
  <c r="W2809" i="1"/>
  <c r="W339" i="1"/>
  <c r="W456" i="1"/>
  <c r="BD4006" i="1" a="1"/>
  <c r="AZ3807" i="1" a="1"/>
  <c r="AZ3735" i="1" a="1"/>
  <c r="AZ112" i="1" a="1"/>
  <c r="AZ491" i="1" a="1"/>
  <c r="AZ863" i="1" a="1"/>
  <c r="AZ2117" i="1" a="1"/>
  <c r="AZ647" i="1" a="1"/>
  <c r="AZ2772" i="1" a="1"/>
  <c r="AZ1331" i="1" a="1"/>
  <c r="AZ4137" i="1" a="1"/>
  <c r="AZ3032" i="1" a="1"/>
  <c r="AZ2721" i="1" a="1"/>
  <c r="AZ1379" i="1" a="1"/>
  <c r="AZ2229" i="1" a="1"/>
  <c r="AZ192" i="1" a="1"/>
  <c r="AZ672" i="1" a="1"/>
  <c r="AZ2938" i="1" a="1"/>
  <c r="AZ3140" i="1" a="1"/>
  <c r="AZ792" i="1" a="1"/>
  <c r="AZ3134" i="1" a="1"/>
  <c r="AZ2612" i="1" a="1"/>
  <c r="AZ617" i="1" a="1"/>
  <c r="AZ3766" i="1" a="1"/>
  <c r="AZ4077" i="1" a="1"/>
  <c r="AZ628" i="1" a="1"/>
  <c r="AZ3125" i="1" a="1"/>
  <c r="AZ374" i="1" a="1"/>
  <c r="AZ668" i="1" a="1"/>
  <c r="AZ2814" i="1" a="1"/>
  <c r="AZ186" i="1" a="1"/>
  <c r="AZ456" i="1" a="1"/>
  <c r="AZ793" i="1" a="1"/>
  <c r="AZ743" i="1" a="1"/>
  <c r="AZ1904" i="1" a="1"/>
  <c r="AZ4177" i="1" a="1"/>
  <c r="AZ821" i="1" a="1"/>
  <c r="AZ4072" i="1" a="1"/>
  <c r="AZ144" i="1" a="1"/>
  <c r="AZ4098" i="1" a="1"/>
  <c r="AZ265" i="1" a="1"/>
  <c r="AZ1428" i="1" a="1"/>
  <c r="AZ3014" i="1" a="1"/>
  <c r="AZ2272" i="1" a="1"/>
  <c r="AZ7" i="1" a="1"/>
  <c r="AZ888" i="1" a="1"/>
  <c r="AZ646" i="1" a="1"/>
  <c r="AZ1007" i="1" a="1"/>
  <c r="AZ389" i="1" a="1"/>
  <c r="AZ4279" i="1" a="1"/>
  <c r="AZ78" i="1" a="1"/>
  <c r="AZ4310" i="1" a="1"/>
  <c r="AZ2887" i="1" a="1"/>
  <c r="AZ1594" i="1" a="1"/>
  <c r="AZ201" i="1" a="1"/>
  <c r="AZ162" i="1" a="1"/>
  <c r="AZ66" i="1" a="1"/>
  <c r="AZ939" i="1" a="1"/>
  <c r="AZ2028" i="1" a="1"/>
  <c r="AZ300" i="1" a="1"/>
  <c r="AZ1889" i="1" a="1"/>
  <c r="AZ1144" i="1" a="1"/>
  <c r="AZ15" i="1" a="1"/>
  <c r="AZ416" i="1" a="1"/>
  <c r="AZ157" i="1" a="1"/>
  <c r="AZ880" i="1" a="1"/>
  <c r="AZ3680" i="1" a="1"/>
  <c r="AZ768" i="1" a="1"/>
  <c r="AZ99" i="1" a="1"/>
  <c r="AZ294" i="1" a="1"/>
  <c r="AZ2063" i="1" a="1"/>
  <c r="AZ338" i="1" a="1"/>
  <c r="AZ329" i="1" a="1"/>
  <c r="AZ73" i="1" a="1"/>
  <c r="AZ433" i="1" a="1"/>
  <c r="AZ1239" i="1" a="1"/>
  <c r="AZ542" i="1" a="1"/>
  <c r="AZ3058" i="1" a="1"/>
  <c r="AZ1539" i="1" a="1"/>
  <c r="AZ25" i="1" a="1"/>
  <c r="AZ71" i="1" a="1"/>
  <c r="AZ1171" i="1" a="1"/>
  <c r="AZ3493" i="1" a="1"/>
  <c r="AZ4204" i="1" a="1"/>
  <c r="AZ1874" i="1" a="1"/>
  <c r="AZ2759" i="1" a="1"/>
  <c r="AZ2763" i="1" a="1"/>
  <c r="AZ150" i="1" a="1"/>
  <c r="AZ4207" i="1" a="1"/>
  <c r="AZ4174" i="1" a="1"/>
  <c r="AZ44" i="1" a="1"/>
  <c r="AZ1590" i="1" a="1"/>
  <c r="AZ1508" i="1" a="1"/>
  <c r="AZ3705" i="1" a="1"/>
  <c r="AZ3033" i="1" a="1"/>
  <c r="AZ1489" i="1" a="1"/>
  <c r="AZ2319" i="1" a="1"/>
  <c r="AZ3227" i="1" a="1"/>
  <c r="AZ425" i="1" a="1"/>
  <c r="AZ2780" i="1" a="1"/>
  <c r="AZ641" i="1" a="1"/>
  <c r="AZ383" i="1" a="1"/>
  <c r="AZ5" i="1" a="1"/>
  <c r="AZ2431" i="1" a="1"/>
  <c r="AZ422" i="1" a="1"/>
  <c r="AZ587" i="1" a="1"/>
  <c r="AZ2400" i="1" a="1"/>
  <c r="AZ2818" i="1" a="1"/>
  <c r="AZ702" i="1" a="1"/>
  <c r="AZ171" i="1" a="1"/>
  <c r="AZ2353" i="1" a="1"/>
  <c r="AZ1101" i="1" a="1"/>
  <c r="AZ1180" i="1" a="1"/>
  <c r="AZ830" i="1" a="1"/>
  <c r="AZ1126" i="1" a="1"/>
  <c r="AZ212" i="1" a="1"/>
  <c r="AZ49" i="1" a="1"/>
  <c r="AZ2966" i="1" a="1"/>
  <c r="AZ828" i="1" a="1"/>
  <c r="AZ194" i="1" a="1"/>
  <c r="AZ4256" i="1" a="1"/>
  <c r="AZ2465" i="1" a="1"/>
  <c r="AZ2807" i="1" a="1"/>
  <c r="AZ1402" i="1" a="1"/>
  <c r="AZ1814" i="1" a="1"/>
  <c r="AZ802" i="1" a="1"/>
  <c r="AZ1240" i="1" a="1"/>
  <c r="AZ4057" i="1" a="1"/>
  <c r="AZ361" i="1" a="1"/>
  <c r="AZ1684" i="1" a="1"/>
  <c r="AZ4182" i="1" a="1"/>
  <c r="AZ375" i="1" a="1"/>
  <c r="AZ1843" i="1" a="1"/>
  <c r="AZ4160" i="1" a="1"/>
  <c r="AZ712" i="1" a="1"/>
  <c r="AZ400" i="1" a="1"/>
  <c r="AZ4043" i="1" a="1"/>
  <c r="AZ3822" i="1" a="1"/>
  <c r="AZ1574" i="1" a="1"/>
  <c r="AZ923" i="1" a="1"/>
  <c r="AZ236" i="1" a="1"/>
  <c r="AZ1929" i="1" a="1"/>
  <c r="AZ9" i="1" a="1"/>
  <c r="AZ1565" i="1" a="1"/>
  <c r="AZ2831" i="1" a="1"/>
  <c r="AZ88" i="1" a="1"/>
  <c r="AZ2452" i="1" a="1"/>
  <c r="AZ309" i="1" a="1"/>
  <c r="AZ1985" i="1" a="1"/>
  <c r="AZ41" i="1" a="1"/>
  <c r="AZ323" i="1" a="1"/>
  <c r="AZ4232" i="1" a="1"/>
  <c r="AZ363" i="1" a="1"/>
  <c r="AZ3706" i="1" a="1"/>
  <c r="AZ1885" i="1" a="1"/>
  <c r="AZ3007" i="1" a="1"/>
  <c r="AZ985" i="1" a="1"/>
  <c r="AZ3" i="1" a="1"/>
  <c r="AZ384" i="1" a="1"/>
  <c r="AZ945" i="1" a="1"/>
  <c r="AZ68" i="1" a="1"/>
  <c r="AZ3083" i="1" a="1"/>
  <c r="AZ470" i="1" a="1"/>
  <c r="AZ4123" i="1" a="1"/>
  <c r="AZ1381" i="1" a="1"/>
  <c r="AZ266" i="1" a="1"/>
  <c r="AZ506" i="1" a="1"/>
  <c r="AZ396" i="1" a="1"/>
  <c r="AZ4055" i="1" a="1"/>
  <c r="AZ8" i="1" a="1"/>
  <c r="AZ3055" i="1" a="1"/>
  <c r="AZ3019" i="1" a="1"/>
  <c r="AZ2059" i="1" a="1"/>
  <c r="AZ769" i="1" a="1"/>
  <c r="AZ136" i="1" a="1"/>
  <c r="AZ4236" i="1" a="1"/>
  <c r="AZ3638" i="1" a="1"/>
  <c r="AZ749" i="1" a="1"/>
  <c r="AZ4029" i="1" a="1"/>
  <c r="AZ1111" i="1" a="1"/>
  <c r="AZ19" i="1" a="1"/>
  <c r="AZ1603" i="1" a="1"/>
  <c r="AZ450" i="1" a="1"/>
  <c r="AZ1469" i="1" a="1"/>
  <c r="AZ1460" i="1" a="1"/>
  <c r="AZ23" i="1" a="1"/>
  <c r="AZ352" i="1" a="1"/>
  <c r="AZ760" i="1" a="1"/>
  <c r="AZ4324" i="1" a="1"/>
  <c r="AZ1795" i="1" a="1"/>
  <c r="AZ1746" i="1" a="1"/>
  <c r="AZ4288" i="1" a="1"/>
  <c r="AZ1638" i="1" a="1"/>
  <c r="AZ81" i="1" a="1"/>
  <c r="AZ694" i="1" a="1"/>
  <c r="AZ360" i="1" a="1"/>
  <c r="AZ452" i="1" a="1"/>
  <c r="AZ3008" i="1" a="1"/>
  <c r="AZ368" i="1" a="1"/>
  <c r="AZ831" i="1" a="1"/>
  <c r="AZ226" i="1" a="1"/>
  <c r="AZ982" i="1" a="1"/>
  <c r="AZ39" i="1" a="1"/>
  <c r="AZ3129" i="1" a="1"/>
  <c r="AZ4155" i="1" a="1"/>
  <c r="AZ1556" i="1" a="1"/>
  <c r="AZ2627" i="1" a="1"/>
  <c r="AZ322" i="1" a="1"/>
  <c r="AZ72" i="1" a="1"/>
  <c r="AZ1090" i="1" a="1"/>
  <c r="AZ308" i="1" a="1"/>
  <c r="AZ4060" i="1" a="1"/>
  <c r="AZ2530" i="1" a="1"/>
  <c r="AZ2908" i="1" a="1"/>
  <c r="AZ129" i="1" a="1"/>
  <c r="AZ3764" i="1" a="1"/>
  <c r="AZ3020" i="1" a="1"/>
  <c r="AZ1139" i="1" a="1"/>
  <c r="AZ2127" i="1" a="1"/>
  <c r="AZ6" i="1" a="1"/>
  <c r="AZ382" i="1" a="1"/>
  <c r="AZ2122" i="1" a="1"/>
  <c r="AZ3713" i="1" a="1"/>
  <c r="AZ342" i="1" a="1"/>
  <c r="AZ1514" i="1" a="1"/>
  <c r="AZ304" i="1" a="1"/>
  <c r="AZ369" i="1" a="1"/>
  <c r="AZ1274" i="1" a="1"/>
  <c r="AZ463" i="1" a="1"/>
  <c r="AZ2988" i="1" a="1"/>
  <c r="AZ801" i="1" a="1"/>
  <c r="AZ1801" i="1" a="1"/>
  <c r="AZ438" i="1" a="1"/>
  <c r="AZ302" i="1" a="1"/>
  <c r="AZ299" i="1" a="1"/>
  <c r="AZ805" i="1" a="1"/>
  <c r="AZ1236" i="1" a="1"/>
  <c r="AZ124" i="1" a="1"/>
  <c r="AZ671" i="1" a="1"/>
  <c r="AZ3410" i="1" a="1"/>
  <c r="AZ759" i="1" a="1"/>
  <c r="AZ2701" i="1" a="1"/>
  <c r="AZ3002" i="1" a="1"/>
  <c r="AZ2556" i="1" a="1"/>
  <c r="AZ3132" i="1" a="1"/>
  <c r="AZ151" i="1" a="1"/>
  <c r="AZ26" i="1" a="1"/>
  <c r="AZ2863" i="1" a="1"/>
  <c r="AZ499" i="1" a="1"/>
  <c r="AZ521" i="1" a="1"/>
  <c r="AZ351" i="1" a="1"/>
  <c r="AZ404" i="1" a="1"/>
  <c r="AZ96" i="1" a="1"/>
  <c r="AZ1036" i="1" a="1"/>
  <c r="AZ2518" i="1" a="1"/>
  <c r="AZ4327" i="1" a="1"/>
  <c r="AZ2092" i="1" a="1"/>
  <c r="AZ475" i="1" a="1"/>
  <c r="AZ638" i="1" a="1"/>
  <c r="AZ147" i="1" a="1"/>
  <c r="AZ3416" i="1" a="1"/>
  <c r="AZ885" i="1" a="1"/>
  <c r="AZ596" i="1" a="1"/>
  <c r="AZ4211" i="1" a="1"/>
  <c r="AZ639" i="1" a="1"/>
  <c r="AZ409" i="1" a="1"/>
  <c r="AZ1593" i="1" a="1"/>
  <c r="AZ3543" i="1" a="1"/>
  <c r="AZ4127" i="1" a="1"/>
  <c r="AZ4074" i="1" a="1"/>
  <c r="AZ1326" i="1" a="1"/>
  <c r="AZ339" i="1" a="1"/>
  <c r="AZ4093" i="1" a="1"/>
  <c r="AZ571" i="1" a="1"/>
  <c r="AZ287" i="1" a="1"/>
  <c r="AZ343" i="1" a="1"/>
  <c r="AZ3727" i="1" a="1"/>
  <c r="AZ441" i="1" a="1"/>
  <c r="AZ4" i="1" a="1"/>
  <c r="AZ1468" i="1" a="1"/>
  <c r="AZ4157" i="1" a="1"/>
  <c r="AZ826" i="1" a="1"/>
  <c r="AZ517" i="1" a="1"/>
  <c r="AZ1692" i="1" a="1"/>
  <c r="AZ432" i="1" a="1"/>
  <c r="AZ554" i="1" a="1"/>
  <c r="AZ2861" i="1" a="1"/>
  <c r="AZ4306" i="1" a="1"/>
  <c r="AZ332" i="1" a="1"/>
  <c r="AZ4035" i="1" a="1"/>
  <c r="AZ1238" i="1" a="1"/>
  <c r="AZ278" i="1" a="1"/>
  <c r="AZ4095" i="1" a="1"/>
  <c r="AZ1306" i="1" a="1"/>
  <c r="AZ2732" i="1" a="1"/>
  <c r="AZ94" i="1" a="1"/>
  <c r="AZ132" i="1" a="1"/>
  <c r="AZ335" i="1" a="1"/>
  <c r="AZ376" i="1" a="1"/>
  <c r="AZ2667" i="1" a="1"/>
  <c r="AZ4253" i="1" a="1"/>
  <c r="AZ3109" i="1" a="1"/>
  <c r="AF714" i="1" a="1"/>
  <c r="AF3633" i="1" a="1"/>
  <c r="AF988" i="1" a="1"/>
  <c r="AF3439" i="1" a="1"/>
  <c r="AZ2593" i="1" a="1"/>
  <c r="AZ2180" i="1" a="1"/>
  <c r="AZ156" i="1" a="1"/>
  <c r="AZ204" i="1" a="1"/>
  <c r="AZ577" i="1" a="1"/>
  <c r="AZ1705" i="1" a="1"/>
  <c r="AZ4025" i="1" a="1"/>
  <c r="AZ1003" i="1" a="1"/>
  <c r="AZ3421" i="1" a="1"/>
  <c r="AZ464" i="1" a="1"/>
  <c r="AZ326" i="1" a="1"/>
  <c r="AZ2686" i="1" a="1"/>
  <c r="AZ3077" i="1" a="1"/>
  <c r="AZ1529" i="1" a="1"/>
  <c r="AZ1520" i="1" a="1"/>
  <c r="AZ1715" i="1" a="1"/>
  <c r="AZ3689" i="1" a="1"/>
  <c r="AZ723" i="1" a="1"/>
  <c r="AZ16" i="1" a="1"/>
  <c r="AZ333" i="1" a="1"/>
  <c r="AZ1605" i="1" a="1"/>
  <c r="AZ2983" i="1" a="1"/>
  <c r="BA1090" i="1"/>
  <c r="BA49" i="1"/>
  <c r="BA3002" i="1"/>
  <c r="BA339" i="1"/>
  <c r="BA302" i="1"/>
  <c r="BA577" i="1"/>
  <c r="BA639" i="1"/>
  <c r="BA4137" i="1"/>
  <c r="BA3109" i="1"/>
  <c r="BA2063" i="1"/>
  <c r="BA299" i="1"/>
  <c r="BA132" i="1"/>
  <c r="BA88" i="1"/>
  <c r="BA3764" i="1"/>
  <c r="BA491" i="1"/>
  <c r="BA638" i="1"/>
  <c r="BA985" i="1"/>
  <c r="BA16" i="1"/>
  <c r="BA309" i="1"/>
  <c r="BA2117" i="1"/>
  <c r="BA4098" i="1"/>
  <c r="BA3083" i="1"/>
  <c r="BA2028" i="1"/>
  <c r="BA374" i="1"/>
  <c r="BA81" i="1"/>
  <c r="BA1274" i="1"/>
  <c r="BA4043" i="1"/>
  <c r="BA450" i="1"/>
  <c r="BA186" i="1"/>
  <c r="BA470" i="1"/>
  <c r="BA3007" i="1"/>
  <c r="BA4077" i="1"/>
  <c r="BA3058" i="1"/>
  <c r="BA1985" i="1"/>
  <c r="BA923" i="1"/>
  <c r="BA351" i="1"/>
  <c r="BA1180" i="1"/>
  <c r="BA19" i="1"/>
  <c r="BA204" i="1"/>
  <c r="BA144" i="1"/>
  <c r="BA4060" i="1"/>
  <c r="BA3033" i="1"/>
  <c r="BA1929" i="1"/>
  <c r="BA863" i="1"/>
  <c r="BA326" i="1"/>
  <c r="BA3032" i="1"/>
  <c r="BA15" i="1"/>
  <c r="BA1101" i="1"/>
  <c r="BA1814" i="1"/>
  <c r="BA396" i="1"/>
  <c r="BA805" i="1"/>
  <c r="BA96" i="1"/>
  <c r="BA433" i="1"/>
  <c r="BA4035" i="1"/>
  <c r="BA3014" i="1"/>
  <c r="BA1885" i="1"/>
  <c r="BA821" i="1"/>
  <c r="BA300" i="1"/>
  <c r="BA982" i="1"/>
  <c r="BA2059" i="1"/>
  <c r="BA432" i="1"/>
  <c r="BA760" i="1"/>
  <c r="BA382" i="1"/>
  <c r="BA2988" i="1"/>
  <c r="BA1843" i="1"/>
  <c r="BA157" i="1"/>
  <c r="BA3638" i="1"/>
  <c r="BA404" i="1"/>
  <c r="BA3134" i="1"/>
  <c r="BA73" i="1"/>
  <c r="BA23" i="1"/>
  <c r="BA25" i="1"/>
  <c r="BA2966" i="1"/>
  <c r="BA1795" i="1"/>
  <c r="BA743" i="1"/>
  <c r="BA129" i="1"/>
  <c r="BA3055" i="1"/>
  <c r="BA1692" i="1"/>
  <c r="BA323" i="1"/>
  <c r="BA39" i="1"/>
  <c r="BA3" i="1"/>
  <c r="BA2452" i="1"/>
  <c r="BA333" i="1"/>
  <c r="BA2938" i="1"/>
  <c r="BA1746" i="1"/>
  <c r="BA78" i="1"/>
  <c r="BA641" i="1"/>
  <c r="BA9" i="1"/>
  <c r="BA3727" i="1"/>
  <c r="BA2908" i="1"/>
  <c r="BA1715" i="1"/>
  <c r="BA94" i="1"/>
  <c r="BA759" i="1"/>
  <c r="BA44" i="1"/>
  <c r="BA332" i="1"/>
  <c r="BA287" i="1"/>
  <c r="BA266" i="1"/>
  <c r="BA2887" i="1"/>
  <c r="BA1684" i="1"/>
  <c r="BA304" i="1"/>
  <c r="BA517" i="1"/>
  <c r="BA1126" i="1"/>
  <c r="BA1489" i="1"/>
  <c r="BA3706" i="1"/>
  <c r="BA769" i="1"/>
  <c r="BA3680" i="1"/>
  <c r="BA2863" i="1"/>
  <c r="BA1638" i="1"/>
  <c r="BA4306" i="1"/>
  <c r="BA265" i="1"/>
  <c r="BA463" i="1"/>
  <c r="BA1889" i="1"/>
  <c r="BA1381" i="1"/>
  <c r="BA156" i="1"/>
  <c r="BA2831" i="1"/>
  <c r="BA1603" i="1"/>
  <c r="BA4279" i="1"/>
  <c r="BA438" i="1"/>
  <c r="BA939" i="1"/>
  <c r="BA2686" i="1"/>
  <c r="BA1402" i="1"/>
  <c r="BA1331" i="1"/>
  <c r="BA124" i="1"/>
  <c r="BA1605" i="1"/>
  <c r="BA2807" i="1"/>
  <c r="BA1574" i="1"/>
  <c r="BA409" i="1"/>
  <c r="BA4204" i="1"/>
  <c r="BA1801" i="1"/>
  <c r="BA1239" i="1"/>
  <c r="BA1240" i="1"/>
  <c r="BA68" i="1"/>
  <c r="BA2780" i="1"/>
  <c r="BA1539" i="1"/>
  <c r="BA416" i="1"/>
  <c r="BA4253" i="1"/>
  <c r="BA4232" i="1"/>
  <c r="BA3807" i="1"/>
  <c r="BA99" i="1"/>
  <c r="BA384" i="1"/>
  <c r="BA4174" i="1"/>
  <c r="BA2612" i="1"/>
  <c r="BA1593" i="1"/>
  <c r="BA41" i="1"/>
  <c r="BA596" i="1"/>
  <c r="BA2759" i="1"/>
  <c r="BA1508" i="1"/>
  <c r="BA1594" i="1"/>
  <c r="BA66" i="1"/>
  <c r="BA361" i="1"/>
  <c r="BA4155" i="1"/>
  <c r="BA5" i="1"/>
  <c r="BA2732" i="1"/>
  <c r="BA1469" i="1"/>
  <c r="BA369" i="1"/>
  <c r="BA1468" i="1"/>
  <c r="BA4177" i="1"/>
  <c r="BA3416" i="1"/>
  <c r="BA26" i="1"/>
  <c r="BA4123" i="1"/>
  <c r="BA3705" i="1"/>
  <c r="BA475" i="1"/>
  <c r="BA2701" i="1"/>
  <c r="BA1428" i="1"/>
  <c r="BA1326" i="1"/>
  <c r="BA2861" i="1"/>
  <c r="BA4157" i="1"/>
  <c r="BA3020" i="1"/>
  <c r="BA1904" i="1"/>
  <c r="BA4" i="1"/>
  <c r="BA4093" i="1"/>
  <c r="BA2818" i="1"/>
  <c r="BA1003" i="1"/>
  <c r="BA885" i="1"/>
  <c r="BA2667" i="1"/>
  <c r="BA1379" i="1"/>
  <c r="BA1238" i="1"/>
  <c r="BA4127" i="1"/>
  <c r="BA1514" i="1"/>
  <c r="BA4072" i="1"/>
  <c r="BA2122" i="1"/>
  <c r="BA830" i="1"/>
  <c r="BA1460" i="1"/>
  <c r="BA831" i="1"/>
  <c r="BA2627" i="1"/>
  <c r="BA1144" i="1"/>
  <c r="BA194" i="1"/>
  <c r="BA4055" i="1"/>
  <c r="BA3129" i="1"/>
  <c r="BA2593" i="1"/>
  <c r="BA1036" i="1"/>
  <c r="BA342" i="1"/>
  <c r="BA4095" i="1"/>
  <c r="BA4074" i="1"/>
  <c r="BA3766" i="1"/>
  <c r="BA150" i="1"/>
  <c r="BA4025" i="1"/>
  <c r="BA368" i="1"/>
  <c r="BA2556" i="1"/>
  <c r="BA945" i="1"/>
  <c r="BA1139" i="1"/>
  <c r="BA338" i="1"/>
  <c r="BA308" i="1"/>
  <c r="BA4057" i="1"/>
  <c r="BA1236" i="1"/>
  <c r="BA3735" i="1"/>
  <c r="BA2721" i="1"/>
  <c r="BA723" i="1"/>
  <c r="BA1874" i="1"/>
  <c r="BA343" i="1"/>
  <c r="BA2518" i="1"/>
  <c r="BA880" i="1"/>
  <c r="BA671" i="1"/>
  <c r="BA4207" i="1"/>
  <c r="BA4029" i="1"/>
  <c r="BA3713" i="1"/>
  <c r="BA71" i="1"/>
  <c r="BA2465" i="1"/>
  <c r="BA828" i="1"/>
  <c r="BA2530" i="1"/>
  <c r="BA201" i="1"/>
  <c r="BA3689" i="1"/>
  <c r="BA694" i="1"/>
  <c r="BA1111" i="1"/>
  <c r="BA628" i="1"/>
  <c r="BA1171" i="1"/>
  <c r="BA2431" i="1"/>
  <c r="BA793" i="1"/>
  <c r="BA278" i="1"/>
  <c r="BA7" i="1"/>
  <c r="BA3822" i="1"/>
  <c r="BA3008" i="1"/>
  <c r="BA3493" i="1"/>
  <c r="BA646" i="1"/>
  <c r="BA1007" i="1"/>
  <c r="BA554" i="1"/>
  <c r="BA212" i="1"/>
  <c r="BA4327" i="1"/>
  <c r="BA2400" i="1"/>
  <c r="BA749" i="1"/>
  <c r="BA192" i="1"/>
  <c r="BA571" i="1"/>
  <c r="BA2814" i="1"/>
  <c r="BA2983" i="1"/>
  <c r="BA506" i="1"/>
  <c r="BA162" i="1"/>
  <c r="BA4310" i="1"/>
  <c r="BA2353" i="1"/>
  <c r="BA792" i="1"/>
  <c r="BA147" i="1"/>
  <c r="BA452" i="1"/>
  <c r="BA3125" i="1"/>
  <c r="BA464" i="1"/>
  <c r="BA151" i="1"/>
  <c r="BA112" i="1"/>
  <c r="BA826" i="1"/>
  <c r="BA322" i="1"/>
  <c r="BA521" i="1"/>
  <c r="BA456" i="1"/>
  <c r="BA4288" i="1"/>
  <c r="BA2319" i="1"/>
  <c r="BA672" i="1"/>
  <c r="BA422" i="1"/>
  <c r="BA4324" i="1"/>
  <c r="BA1590" i="1"/>
  <c r="BA888" i="1"/>
  <c r="BA3421" i="1"/>
  <c r="BA2763" i="1"/>
  <c r="BA4256" i="1"/>
  <c r="BA2272" i="1"/>
  <c r="BA1556" i="1"/>
  <c r="BA8" i="1"/>
  <c r="BA1705" i="1"/>
  <c r="BA226" i="1"/>
  <c r="BA441" i="1"/>
  <c r="BA400" i="1"/>
  <c r="BA802" i="1"/>
  <c r="BA4236" i="1"/>
  <c r="BA2229" i="1"/>
  <c r="BA542" i="1"/>
  <c r="BA3227" i="1"/>
  <c r="BA587" i="1"/>
  <c r="BA363" i="1"/>
  <c r="BA3140" i="1"/>
  <c r="BA72" i="1"/>
  <c r="BA1520" i="1"/>
  <c r="BA712" i="1"/>
  <c r="BA801" i="1"/>
  <c r="BA3410" i="1"/>
  <c r="BA375" i="1"/>
  <c r="BA3543" i="1"/>
  <c r="BA376" i="1"/>
  <c r="BA1565" i="1"/>
  <c r="BA4211" i="1"/>
  <c r="BA2180" i="1"/>
  <c r="BA499" i="1"/>
  <c r="BA383" i="1"/>
  <c r="BA6" i="1"/>
  <c r="BA294" i="1"/>
  <c r="BA236" i="1"/>
  <c r="BA3019" i="1"/>
  <c r="BA352" i="1"/>
  <c r="BA2772" i="1"/>
  <c r="BA1529" i="1"/>
  <c r="BA4182" i="1"/>
  <c r="BA2127" i="1"/>
  <c r="BA1306" i="1"/>
  <c r="BA360" i="1"/>
  <c r="BA171" i="1"/>
  <c r="BA668" i="1"/>
  <c r="BA617" i="1"/>
  <c r="BA329" i="1"/>
  <c r="BA647" i="1"/>
  <c r="BA3077" i="1"/>
  <c r="BA4160" i="1"/>
  <c r="BA3132" i="1"/>
  <c r="BA2092" i="1"/>
  <c r="BA425" i="1"/>
  <c r="BA335" i="1"/>
  <c r="BA136" i="1"/>
  <c r="BA2998" i="1"/>
  <c r="BA1861" i="1"/>
  <c r="BA2349" i="1"/>
  <c r="BA537" i="1"/>
  <c r="BA32" i="1"/>
  <c r="BA2608" i="1"/>
  <c r="BA2057" i="1"/>
  <c r="BA1762" i="1"/>
  <c r="BA2158" i="1"/>
  <c r="BA557" i="1"/>
  <c r="BA3827" i="1"/>
  <c r="BA3015" i="1"/>
  <c r="BA1511" i="1"/>
  <c r="BA4045" i="1"/>
  <c r="BA3477" i="1"/>
  <c r="BA2582" i="1"/>
  <c r="BA3376" i="1"/>
  <c r="BA3442" i="1"/>
  <c r="BA3724" i="1"/>
  <c r="BA2906" i="1"/>
  <c r="BA1709" i="1"/>
  <c r="BA4245" i="1"/>
  <c r="BA2613" i="1"/>
  <c r="BA3467" i="1"/>
  <c r="BA2566" i="1"/>
  <c r="BA394" i="1"/>
  <c r="BA3998" i="1"/>
  <c r="BA3208" i="1"/>
  <c r="BA2191" i="1"/>
  <c r="BA1719" i="1"/>
  <c r="BA3463" i="1"/>
  <c r="BA2564" i="1"/>
  <c r="BA3961" i="1"/>
  <c r="BA3143" i="1"/>
  <c r="BA2116" i="1"/>
  <c r="BA508" i="1"/>
  <c r="BA386" i="1"/>
  <c r="BA3804" i="1"/>
  <c r="BA2992" i="1"/>
  <c r="BA2112" i="1"/>
  <c r="BA2975" i="1"/>
  <c r="BA1125" i="1"/>
  <c r="BA189" i="1"/>
  <c r="BA3380" i="1"/>
  <c r="BA2435" i="1"/>
  <c r="BA3347" i="1"/>
  <c r="BA4319" i="1"/>
  <c r="BA3700" i="1"/>
  <c r="BA2884" i="1"/>
  <c r="BA1675" i="1"/>
  <c r="BA713" i="1"/>
  <c r="BA4222" i="1"/>
  <c r="BA3472" i="1"/>
  <c r="BA2577" i="1"/>
  <c r="BA3799" i="1"/>
  <c r="BA3441" i="1"/>
  <c r="BA371" i="1"/>
  <c r="BA640" i="1"/>
  <c r="BA3977" i="1"/>
  <c r="BA3167" i="1"/>
  <c r="BA146" i="1"/>
  <c r="BA3369" i="1"/>
  <c r="BA2419" i="1"/>
  <c r="BA1830" i="1"/>
  <c r="BA319" i="1"/>
  <c r="BA3437" i="1"/>
  <c r="BA3939" i="1"/>
  <c r="BA3122" i="1"/>
  <c r="BA2076" i="1"/>
  <c r="BA364" i="1"/>
  <c r="BA1437" i="1"/>
  <c r="BA2946" i="1"/>
  <c r="BA1488" i="1"/>
  <c r="BA3427" i="1"/>
  <c r="BA2504" i="1"/>
  <c r="BA1021" i="1"/>
  <c r="BA4197" i="1"/>
  <c r="BA3446" i="1"/>
  <c r="BA2536" i="1"/>
  <c r="BA3779" i="1"/>
  <c r="BA2956" i="1"/>
  <c r="BA695" i="1"/>
  <c r="BA1914" i="1"/>
  <c r="BA346" i="1"/>
  <c r="BA566" i="1"/>
  <c r="BA3956" i="1"/>
  <c r="BA2385" i="1"/>
  <c r="BA1787" i="1"/>
  <c r="BA291" i="1"/>
  <c r="BA3413" i="1"/>
  <c r="BA3917" i="1"/>
  <c r="BA3096" i="1"/>
  <c r="BA2048" i="1"/>
  <c r="BA2924" i="1"/>
  <c r="BA97" i="1"/>
  <c r="BA3320" i="1"/>
  <c r="BA2358" i="1"/>
  <c r="BA4317" i="1"/>
  <c r="BA4268" i="1"/>
  <c r="BA3353" i="1"/>
  <c r="BA621" i="1"/>
  <c r="BA4169" i="1"/>
  <c r="BA3749" i="1"/>
  <c r="BA2933" i="1"/>
  <c r="BA2439" i="1"/>
  <c r="BA1609" i="1"/>
  <c r="BA3307" i="1"/>
  <c r="BA2339" i="1"/>
  <c r="BA1733" i="1"/>
  <c r="BA3385" i="1"/>
  <c r="BA2436" i="1"/>
  <c r="BA3729" i="1"/>
  <c r="BA60" i="1"/>
  <c r="BA4299" i="1"/>
  <c r="BA241" i="1"/>
  <c r="BA3256" i="1"/>
  <c r="BA2804" i="1"/>
  <c r="BA1570" i="1"/>
  <c r="BA2872" i="1"/>
  <c r="BA1652" i="1"/>
  <c r="BA3153" i="1"/>
  <c r="BA2125" i="1"/>
  <c r="BA538" i="1"/>
  <c r="BA372" i="1"/>
  <c r="BA4151" i="1"/>
  <c r="BA3397" i="1"/>
  <c r="BA2449" i="1"/>
  <c r="BA3352" i="1"/>
  <c r="BA2409" i="1"/>
  <c r="BA1835" i="1"/>
  <c r="BA295" i="1"/>
  <c r="BA462" i="1"/>
  <c r="BA3912" i="1"/>
  <c r="BA3089" i="1"/>
  <c r="BA2032" i="1"/>
  <c r="BA3048" i="1"/>
  <c r="BA1956" i="1"/>
  <c r="BA379" i="1"/>
  <c r="BA286" i="1"/>
  <c r="BA3691" i="1"/>
  <c r="BA2875" i="1"/>
  <c r="BA3338" i="1"/>
  <c r="BA2390" i="1"/>
  <c r="BA3229" i="1"/>
  <c r="BA3300" i="1"/>
  <c r="BA3499" i="1"/>
  <c r="BA3610" i="1"/>
  <c r="BA2778" i="1"/>
  <c r="BA1534" i="1"/>
  <c r="BA3131" i="1"/>
  <c r="BA2091" i="1"/>
  <c r="BA497" i="1"/>
  <c r="BA4115" i="1"/>
  <c r="BA2414" i="1"/>
  <c r="BA3697" i="1"/>
  <c r="BA2882" i="1"/>
  <c r="BA434" i="1"/>
  <c r="BA1549" i="1"/>
  <c r="BA1664" i="1"/>
  <c r="BA130" i="1"/>
  <c r="BA3321" i="1"/>
  <c r="BA2360" i="1"/>
  <c r="BA3837" i="1"/>
  <c r="BA3022" i="1"/>
  <c r="BA1908" i="1"/>
  <c r="BA1160" i="1"/>
  <c r="BA3665" i="1"/>
  <c r="BA778" i="1"/>
  <c r="BA3231" i="1"/>
  <c r="BA2235" i="1"/>
  <c r="BA139" i="1"/>
  <c r="BA3993" i="1"/>
  <c r="BA3201" i="1"/>
  <c r="BA4199" i="1"/>
  <c r="BA3264" i="1"/>
  <c r="BA1499" i="1"/>
  <c r="BA1589" i="1"/>
  <c r="BA3108" i="1"/>
  <c r="BA2060" i="1"/>
  <c r="BA290" i="1"/>
  <c r="BA3335" i="1"/>
  <c r="BA165" i="1"/>
  <c r="BA4325" i="1"/>
  <c r="BA407" i="1"/>
  <c r="BA3861" i="1"/>
  <c r="BA3039" i="1"/>
  <c r="BA1942" i="1"/>
  <c r="BA3816" i="1"/>
  <c r="BA1043" i="1"/>
  <c r="BA3641" i="1"/>
  <c r="BA4230" i="1"/>
  <c r="BA1210" i="1"/>
  <c r="BA4170" i="1"/>
  <c r="BA3236" i="1"/>
  <c r="BA3457" i="1"/>
  <c r="BA3559" i="1"/>
  <c r="BA2729" i="1"/>
  <c r="BA1467" i="1"/>
  <c r="BA3080" i="1"/>
  <c r="BA230" i="1"/>
  <c r="BA1193" i="1"/>
  <c r="BA4068" i="1"/>
  <c r="BA3305" i="1"/>
  <c r="BA3653" i="1"/>
  <c r="BA2825" i="1"/>
  <c r="BA443" i="1"/>
  <c r="BA3263" i="1"/>
  <c r="BA133" i="1"/>
  <c r="BA3186" i="1"/>
  <c r="BA2164" i="1"/>
  <c r="BA1595" i="1"/>
  <c r="BA47" i="1"/>
  <c r="BA3261" i="1"/>
  <c r="BA2283" i="1"/>
  <c r="BA3793" i="1"/>
  <c r="BA2976" i="1"/>
  <c r="BA1822" i="1"/>
  <c r="BA3633" i="1"/>
  <c r="BA2808" i="1"/>
  <c r="BA3248" i="1"/>
  <c r="BA2260" i="1"/>
  <c r="BA708" i="1"/>
  <c r="BA56" i="1"/>
  <c r="BA2698" i="1"/>
  <c r="BA1422" i="1"/>
  <c r="BA2766" i="1"/>
  <c r="BA1519" i="1"/>
  <c r="BA3057" i="1"/>
  <c r="BA1984" i="1"/>
  <c r="BA397" i="1"/>
  <c r="BA166" i="1"/>
  <c r="BA3274" i="1"/>
  <c r="BA412" i="1"/>
  <c r="BA3235" i="1"/>
  <c r="BA1670" i="1"/>
  <c r="BA83" i="1"/>
  <c r="BA1451" i="1"/>
  <c r="BA3965" i="1"/>
  <c r="BA3147" i="1"/>
  <c r="BA2949" i="1"/>
  <c r="BA1776" i="1"/>
  <c r="BA3613" i="1"/>
  <c r="BA2781" i="1"/>
  <c r="BA4176" i="1"/>
  <c r="BA58" i="1"/>
  <c r="BA3928" i="1"/>
  <c r="BA1928" i="1"/>
  <c r="BA373" i="1"/>
  <c r="BA134" i="1"/>
  <c r="BA4020" i="1"/>
  <c r="BA3244" i="1"/>
  <c r="BA2252" i="1"/>
  <c r="BA2195" i="1"/>
  <c r="BA1630" i="1"/>
  <c r="BA4254" i="1"/>
  <c r="BA3943" i="1"/>
  <c r="BA3127" i="1"/>
  <c r="BA2082" i="1"/>
  <c r="BA3588" i="1"/>
  <c r="BA2760" i="1"/>
  <c r="BA3572" i="1"/>
  <c r="BA2745" i="1"/>
  <c r="BA4156" i="1"/>
  <c r="BA602" i="1"/>
  <c r="BA4116" i="1"/>
  <c r="BA3517" i="1"/>
  <c r="BA3375" i="1"/>
  <c r="BA1884" i="1"/>
  <c r="BA350" i="1"/>
  <c r="BA898" i="1"/>
  <c r="BA4003" i="1"/>
  <c r="BA3219" i="1"/>
  <c r="BA2214" i="1"/>
  <c r="BA3581" i="1"/>
  <c r="BA2756" i="1"/>
  <c r="BA3978" i="1"/>
  <c r="BA306" i="1"/>
  <c r="BA3763" i="1"/>
  <c r="BA2943" i="1"/>
  <c r="BA1337" i="1"/>
  <c r="BA3922" i="1"/>
  <c r="BA3103" i="1"/>
  <c r="BA2054" i="1"/>
  <c r="BA2734" i="1"/>
  <c r="BA794" i="1"/>
  <c r="BA2718" i="1"/>
  <c r="BA4124" i="1"/>
  <c r="BA842" i="1"/>
  <c r="BA4069" i="1"/>
  <c r="BA3937" i="1"/>
  <c r="BA3345" i="1"/>
  <c r="BA2682" i="1"/>
  <c r="BA3177" i="1"/>
  <c r="BA2159" i="1"/>
  <c r="BA3558" i="1"/>
  <c r="BA2727" i="1"/>
  <c r="BA341" i="1"/>
  <c r="BA2105" i="1"/>
  <c r="BA1569" i="1"/>
  <c r="BA4209" i="1"/>
  <c r="BA3733" i="1"/>
  <c r="BA2919" i="1"/>
  <c r="BA1258" i="1"/>
  <c r="BA1463" i="1"/>
  <c r="BA3955" i="1"/>
  <c r="BA3136" i="1"/>
  <c r="BA2098" i="1"/>
  <c r="BA3539" i="1"/>
  <c r="BA2703" i="1"/>
  <c r="BA752" i="1"/>
  <c r="BA2684" i="1"/>
  <c r="BA2086" i="1"/>
  <c r="BA488" i="1"/>
  <c r="BA3885" i="1"/>
  <c r="BA2643" i="1"/>
  <c r="BA1342" i="1"/>
  <c r="BA2960" i="1"/>
  <c r="BA1792" i="1"/>
  <c r="BA18" i="1"/>
  <c r="BA3117" i="1"/>
  <c r="BA1533" i="1"/>
  <c r="BA4180" i="1"/>
  <c r="BA3710" i="1"/>
  <c r="BA2893" i="1"/>
  <c r="BA3875" i="1"/>
  <c r="BA4312" i="1"/>
  <c r="BA3667" i="1"/>
  <c r="BA2670" i="1"/>
  <c r="BA721" i="1"/>
  <c r="BA4313" i="1"/>
  <c r="BA4073" i="1"/>
  <c r="BA3826" i="1"/>
  <c r="BA4301" i="1"/>
  <c r="BA2665" i="1"/>
  <c r="BA2744" i="1"/>
  <c r="BA3889" i="1"/>
  <c r="BA2512" i="1"/>
  <c r="BA3515" i="1"/>
  <c r="BA2664" i="1"/>
  <c r="BA1497" i="1"/>
  <c r="BA3025" i="1"/>
  <c r="BA1912" i="1"/>
  <c r="BA1365" i="1"/>
  <c r="BA3087" i="1"/>
  <c r="BA2031" i="1"/>
  <c r="BA3642" i="1"/>
  <c r="BA2817" i="1"/>
  <c r="BA1591" i="1"/>
  <c r="BA734" i="1"/>
  <c r="BA3895" i="1"/>
  <c r="BA2019" i="1"/>
  <c r="BA3829" i="1"/>
  <c r="BA3016" i="1"/>
  <c r="BA1893" i="1"/>
  <c r="BA4046" i="1"/>
  <c r="BA3803" i="1"/>
  <c r="BA2460" i="1"/>
  <c r="BA2568" i="1"/>
  <c r="BA733" i="1"/>
  <c r="BA3918" i="1"/>
  <c r="BA3099" i="1"/>
  <c r="BA2051" i="1"/>
  <c r="BA1996" i="1"/>
  <c r="BA1465" i="1"/>
  <c r="BA103" i="1"/>
  <c r="BA3886" i="1"/>
  <c r="BA2796" i="1"/>
  <c r="BA1559" i="1"/>
  <c r="BA3483" i="1"/>
  <c r="BA2595" i="1"/>
  <c r="BA4262" i="1"/>
  <c r="BA3470" i="1"/>
  <c r="BA2571" i="1"/>
  <c r="BA4027" i="1"/>
  <c r="BA693" i="1"/>
  <c r="BA4015" i="1"/>
  <c r="BA3782" i="1"/>
  <c r="BA3833" i="1"/>
  <c r="BA3074" i="1"/>
  <c r="BA2007" i="1"/>
  <c r="BA3478" i="1"/>
  <c r="BA2585" i="1"/>
  <c r="BA3863" i="1"/>
  <c r="BA3041" i="1"/>
  <c r="BA70" i="1"/>
  <c r="BA3636" i="1"/>
  <c r="BA4239" i="1"/>
  <c r="BA1350" i="1"/>
  <c r="BA3459" i="1"/>
  <c r="BA2561" i="1"/>
  <c r="BA643" i="1"/>
  <c r="BA3029" i="1"/>
  <c r="BA1913" i="1"/>
  <c r="BA3784" i="1"/>
  <c r="BA2969" i="1"/>
  <c r="BA1805" i="1"/>
  <c r="BA453" i="1"/>
  <c r="BA4304" i="1"/>
  <c r="BA3342" i="1"/>
  <c r="BA2394" i="1"/>
  <c r="BA2486" i="1"/>
  <c r="BA2862" i="1"/>
  <c r="BA1636" i="1"/>
  <c r="BA4075" i="1"/>
  <c r="BA31" i="1"/>
  <c r="BA3616" i="1"/>
  <c r="BA2787" i="1"/>
  <c r="BA4247" i="1"/>
  <c r="BA3775" i="1"/>
  <c r="BA2954" i="1"/>
  <c r="BA4214" i="1"/>
  <c r="BA1113" i="1"/>
  <c r="BA3017" i="1"/>
  <c r="BA1895" i="1"/>
  <c r="BA3433" i="1"/>
  <c r="BA2520" i="1"/>
  <c r="BA4216" i="1"/>
  <c r="BA3419" i="1"/>
  <c r="BA2488" i="1"/>
  <c r="BA4311" i="1"/>
  <c r="BA345" i="1"/>
  <c r="BA3757" i="1"/>
  <c r="BA3969" i="1"/>
  <c r="BA2348" i="1"/>
  <c r="BA2829" i="1"/>
  <c r="BA1601" i="1"/>
  <c r="BA55" i="1"/>
  <c r="BA1909" i="1"/>
  <c r="BA3428" i="1"/>
  <c r="BA77" i="1"/>
  <c r="BA4226" i="1"/>
  <c r="BA1459" i="1"/>
  <c r="BA1212" i="1"/>
  <c r="BA4188" i="1"/>
  <c r="BA2442" i="1"/>
  <c r="BA519" i="1"/>
  <c r="BA399" i="1"/>
  <c r="BA3704" i="1"/>
  <c r="BA4249" i="1"/>
  <c r="BA3560" i="1"/>
  <c r="BA1572" i="1"/>
  <c r="BA3817" i="1"/>
  <c r="BA3003" i="1"/>
  <c r="BA1872" i="1"/>
  <c r="BA3403" i="1"/>
  <c r="BA2455" i="1"/>
  <c r="BA4030" i="1"/>
  <c r="BA4202" i="1"/>
  <c r="BA2902" i="1"/>
  <c r="BA4162" i="1"/>
  <c r="BA919" i="1"/>
  <c r="BA2970" i="1"/>
  <c r="BA3529" i="1"/>
  <c r="BA3379" i="1"/>
  <c r="BA2433" i="1"/>
  <c r="BA1788" i="1"/>
  <c r="BA2889" i="1"/>
  <c r="BA1686" i="1"/>
  <c r="BA1070" i="1"/>
  <c r="BA4229" i="1"/>
  <c r="BA3794" i="1"/>
  <c r="BA2977" i="1"/>
  <c r="BA1825" i="1"/>
  <c r="BA3371" i="1"/>
  <c r="BA2425" i="1"/>
  <c r="BA2944" i="1"/>
  <c r="BA1763" i="1"/>
  <c r="BA860" i="1"/>
  <c r="BA3762" i="1"/>
  <c r="BA2942" i="1"/>
  <c r="BA3510" i="1"/>
  <c r="BA2646" i="1"/>
  <c r="BA1334" i="1"/>
  <c r="BA3348" i="1"/>
  <c r="BA2402" i="1"/>
  <c r="BA4141" i="1"/>
  <c r="BA2377" i="1"/>
  <c r="BA1737" i="1"/>
  <c r="BA217" i="1"/>
  <c r="BA3682" i="1"/>
  <c r="BA2865" i="1"/>
  <c r="BA1643" i="1"/>
  <c r="BA951" i="1"/>
  <c r="BA2758" i="1"/>
  <c r="BA1503" i="1"/>
  <c r="BA688" i="1"/>
  <c r="BA4153" i="1"/>
  <c r="BA3303" i="1"/>
  <c r="BA2332" i="1"/>
  <c r="BA3197" i="1"/>
  <c r="BA3290" i="1"/>
  <c r="BA2870" i="1"/>
  <c r="BA3445" i="1"/>
  <c r="BA3614" i="1"/>
  <c r="BA2204" i="1"/>
  <c r="BA3464" i="1"/>
  <c r="BA2230" i="1"/>
  <c r="BA3561" i="1"/>
  <c r="BA869" i="1"/>
  <c r="BA3578" i="1"/>
  <c r="BA3980" i="1"/>
  <c r="BA3599" i="1"/>
  <c r="BA2" i="1"/>
  <c r="Z2123" i="1"/>
  <c r="Y2123" i="1"/>
  <c r="BD4055" i="1" a="1"/>
  <c r="BD3208" i="1" a="1"/>
  <c r="BD3167" i="1" a="1"/>
  <c r="BD3096" i="1" a="1"/>
  <c r="BD372" i="1" a="1"/>
  <c r="BD2882" i="1" a="1"/>
  <c r="BD3816" i="1" a="1"/>
  <c r="BD3248" i="1" a="1"/>
  <c r="BD2252" i="1" a="1"/>
  <c r="BD2734" i="1" a="1"/>
  <c r="BD1342" i="1" a="1"/>
  <c r="BD1591" i="1" a="1"/>
  <c r="BD2007" i="1" a="1"/>
  <c r="BD1113" i="1" a="1"/>
  <c r="BD1872" i="1" a="1"/>
  <c r="BD4141" i="1" a="1"/>
  <c r="BD1985" i="1" a="1"/>
  <c r="BD2360" i="1" a="1"/>
  <c r="BD3636" i="1" a="1"/>
  <c r="BD3939" i="1" a="1"/>
  <c r="BD3837" i="1" a="1"/>
  <c r="BD3710" i="1" a="1"/>
  <c r="BD2488" i="1" a="1"/>
  <c r="BD3122" i="1" a="1"/>
  <c r="BD3057" i="1" a="1"/>
  <c r="BD2893" i="1" a="1"/>
  <c r="BD3572" i="1" a="1"/>
  <c r="BD1503" i="1" a="1"/>
  <c r="BD2745" i="1" a="1"/>
  <c r="BD3558" i="1" a="1"/>
  <c r="BD2433" i="1" a="1"/>
  <c r="BD3918" i="1" a="1"/>
  <c r="BD4116" i="1" a="1"/>
  <c r="BD828" i="1" a="1"/>
  <c r="BD1942" i="1" a="1"/>
  <c r="BD2807" i="1" a="1"/>
  <c r="BD4177" i="1" a="1"/>
  <c r="BD2092" i="1" a="1"/>
  <c r="BD2191" i="1" a="1"/>
  <c r="BD146" i="1" a="1"/>
  <c r="BD2048" i="1" a="1"/>
  <c r="BD4151" i="1" a="1"/>
  <c r="BD434" i="1" a="1"/>
  <c r="BD1043" i="1" a="1"/>
  <c r="BD2260" i="1" a="1"/>
  <c r="BD2195" i="1" a="1"/>
  <c r="BD794" i="1" a="1"/>
  <c r="BD2960" i="1" a="1"/>
  <c r="BD734" i="1" a="1"/>
  <c r="BD3478" i="1" a="1"/>
  <c r="BD3017" i="1" a="1"/>
  <c r="BD3403" i="1" a="1"/>
  <c r="BD2377" i="1" a="1"/>
  <c r="BD4180" i="1" a="1"/>
  <c r="BD3345" i="1" a="1"/>
  <c r="BD951" i="1" a="1"/>
  <c r="BD462" i="1" a="1"/>
  <c r="BD2682" i="1" a="1"/>
  <c r="BD1350" i="1" a="1"/>
  <c r="BD3177" i="1" a="1"/>
  <c r="BD345" i="1" a="1"/>
  <c r="BD397" i="1" a="1"/>
  <c r="BD2561" i="1" a="1"/>
  <c r="BD4156" i="1" a="1"/>
  <c r="BD4153" i="1" a="1"/>
  <c r="BD3029" i="1" a="1"/>
  <c r="BD1788" i="1" a="1"/>
  <c r="BD721" i="1" a="1"/>
  <c r="BD3003" i="1" a="1"/>
  <c r="BD1574" i="1" a="1"/>
  <c r="BD2593" i="1" a="1"/>
  <c r="BD1719" i="1" a="1"/>
  <c r="BD3369" i="1" a="1"/>
  <c r="BD2924" i="1" a="1"/>
  <c r="BD3397" i="1" a="1"/>
  <c r="BD1549" i="1" a="1"/>
  <c r="BD3641" i="1" a="1"/>
  <c r="BD708" i="1" a="1"/>
  <c r="BD1630" i="1" a="1"/>
  <c r="BD2718" i="1" a="1"/>
  <c r="BD1792" i="1" a="1"/>
  <c r="BD3895" i="1" a="1"/>
  <c r="BD2585" i="1" a="1"/>
  <c r="BD1895" i="1" a="1"/>
  <c r="BD2455" i="1" a="1"/>
  <c r="BD1737" i="1" a="1"/>
  <c r="BD4074" i="1" a="1"/>
  <c r="BD3437" i="1" a="1"/>
  <c r="BD3236" i="1" a="1"/>
  <c r="BD1893" i="1" a="1"/>
  <c r="BD1643" i="1" a="1"/>
  <c r="BD2701" i="1" a="1"/>
  <c r="BD2349" i="1" a="1"/>
  <c r="BD295" i="1" a="1"/>
  <c r="BD3588" i="1" a="1"/>
  <c r="BD4046" i="1" a="1"/>
  <c r="BD919" i="1" a="1"/>
  <c r="BD3353" i="1" a="1"/>
  <c r="BD2760" i="1" a="1"/>
  <c r="BD3803" i="1" a="1"/>
  <c r="BD1984" i="1" a="1"/>
  <c r="BD3875" i="1" a="1"/>
  <c r="BD1467" i="1" a="1"/>
  <c r="BD3757" i="1" a="1"/>
  <c r="BD3667" i="1" a="1"/>
  <c r="BD2727" i="1" a="1"/>
  <c r="BD3099" i="1" a="1"/>
  <c r="BD4160" i="1" a="1"/>
  <c r="BD3463" i="1" a="1"/>
  <c r="BD2419" i="1" a="1"/>
  <c r="BD97" i="1" a="1"/>
  <c r="BD2449" i="1" a="1"/>
  <c r="BD1664" i="1" a="1"/>
  <c r="BD4230" i="1" a="1"/>
  <c r="BD56" i="1" a="1"/>
  <c r="BD4254" i="1" a="1"/>
  <c r="BD4124" i="1" a="1"/>
  <c r="BD18" i="1" a="1"/>
  <c r="BD2019" i="1" a="1"/>
  <c r="BD3863" i="1" a="1"/>
  <c r="BD3433" i="1" a="1"/>
  <c r="BD4030" i="1" a="1"/>
  <c r="BD217" i="1" a="1"/>
  <c r="BD3143" i="1" a="1"/>
  <c r="BD1835" i="1" a="1"/>
  <c r="BD3937" i="1" a="1"/>
  <c r="BD4162" i="1" a="1"/>
  <c r="BD1684" i="1" a="1"/>
  <c r="BD4268" i="1" a="1"/>
  <c r="BD2758" i="1" a="1"/>
  <c r="BD1908" i="1" a="1"/>
  <c r="BD3459" i="1" a="1"/>
  <c r="BD2159" i="1" a="1"/>
  <c r="BD688" i="1" a="1"/>
  <c r="BD643" i="1" a="1"/>
  <c r="BD3969" i="1" a="1"/>
  <c r="BD602" i="1" a="1"/>
  <c r="BD2889" i="1" a="1"/>
  <c r="BD2332" i="1" a="1"/>
  <c r="BD538" i="1" a="1"/>
  <c r="BD4077" i="1" a="1"/>
  <c r="BD2988" i="1" a="1"/>
  <c r="BD4204" i="1" a="1"/>
  <c r="BD4123" i="1" a="1"/>
  <c r="BD2564" i="1" a="1"/>
  <c r="BD1830" i="1" a="1"/>
  <c r="BD3320" i="1" a="1"/>
  <c r="BD3352" i="1" a="1"/>
  <c r="BD130" i="1" a="1"/>
  <c r="BD1210" i="1" a="1"/>
  <c r="BD2698" i="1" a="1"/>
  <c r="BD3943" i="1" a="1"/>
  <c r="BD842" i="1" a="1"/>
  <c r="BD3117" i="1" a="1"/>
  <c r="BD3829" i="1" a="1"/>
  <c r="BD3041" i="1" a="1"/>
  <c r="BD2520" i="1" a="1"/>
  <c r="BD4202" i="1" a="1"/>
  <c r="BD3682" i="1" a="1"/>
  <c r="BD4317" i="1" a="1"/>
  <c r="BD2082" i="1" a="1"/>
  <c r="BD3419" i="1" a="1"/>
  <c r="BD1519" i="1" a="1"/>
  <c r="BD2970" i="1" a="1"/>
  <c r="BD3912" i="1" a="1"/>
  <c r="BD3529" i="1" a="1"/>
  <c r="BD4312" i="1" a="1"/>
  <c r="BD3379" i="1" a="1"/>
  <c r="BD166" i="1" a="1"/>
  <c r="BD2348" i="1" a="1"/>
  <c r="BD3303" i="1" a="1"/>
  <c r="BD341" i="1" a="1"/>
  <c r="BD2808" i="1" a="1"/>
  <c r="BD3058" i="1" a="1"/>
  <c r="BD1843" i="1" a="1"/>
  <c r="BD4095" i="1" a="1"/>
  <c r="BD2998" i="1" a="1"/>
  <c r="BD3961" i="1" a="1"/>
  <c r="BD319" i="1" a="1"/>
  <c r="BD2358" i="1" a="1"/>
  <c r="BD2409" i="1" a="1"/>
  <c r="BD3321" i="1" a="1"/>
  <c r="BD4170" i="1" a="1"/>
  <c r="BD1422" i="1" a="1"/>
  <c r="BD3127" i="1" a="1"/>
  <c r="BD4069" i="1" a="1"/>
  <c r="BD1533" i="1" a="1"/>
  <c r="BD3016" i="1" a="1"/>
  <c r="BD70" i="1" a="1"/>
  <c r="BD4216" i="1" a="1"/>
  <c r="BD2902" i="1" a="1"/>
  <c r="BD2865" i="1" a="1"/>
  <c r="BD2887" i="1" a="1"/>
  <c r="BD1861" i="1" a="1"/>
  <c r="BD2766" i="1" a="1"/>
  <c r="BD2431" i="1" a="1"/>
  <c r="BD3457" i="1" a="1"/>
  <c r="BD4239" i="1" a="1"/>
  <c r="BD3559" i="1" a="1"/>
  <c r="BD4311" i="1" a="1"/>
  <c r="BD2460" i="1" a="1"/>
  <c r="BD2568" i="1" a="1"/>
  <c r="BD733" i="1" a="1"/>
  <c r="BD2670" i="1" a="1"/>
  <c r="BD2829" i="1" a="1"/>
  <c r="BD2817" i="1" a="1"/>
  <c r="BD2116" i="1" a="1"/>
  <c r="BD4288" i="1" a="1"/>
  <c r="BD537" i="1" a="1"/>
  <c r="BD508" i="1" a="1"/>
  <c r="BD3022" i="1" a="1"/>
  <c r="BD2780" i="1" a="1"/>
  <c r="BD1326" i="1" a="1"/>
  <c r="BD4025" i="1" a="1"/>
  <c r="BD2319" i="1" a="1"/>
  <c r="BD32" i="1" a="1"/>
  <c r="BD386" i="1" a="1"/>
  <c r="BD2076" i="1" a="1"/>
  <c r="BD621" i="1" a="1"/>
  <c r="BD2729" i="1" a="1"/>
  <c r="BD1539" i="1" a="1"/>
  <c r="BD4211" i="1" a="1"/>
  <c r="BD2608" i="1" a="1"/>
  <c r="BD3804" i="1" a="1"/>
  <c r="BD364" i="1" a="1"/>
  <c r="BD4169" i="1" a="1"/>
  <c r="BD3089" i="1" a="1"/>
  <c r="BD1160" i="1" a="1"/>
  <c r="BD4157" i="1" a="1"/>
  <c r="BD2556" i="1" a="1"/>
  <c r="BD2180" i="1" a="1"/>
  <c r="BD2057" i="1" a="1"/>
  <c r="BD2992" i="1" a="1"/>
  <c r="BD1437" i="1" a="1"/>
  <c r="BD3749" i="1" a="1"/>
  <c r="BD2032" i="1" a="1"/>
  <c r="BD3665" i="1" a="1"/>
  <c r="BD3080" i="1" a="1"/>
  <c r="BD4137" i="1" a="1"/>
  <c r="BD4253" i="1" a="1"/>
  <c r="BD945" i="1" a="1"/>
  <c r="BD4324" i="1" a="1"/>
  <c r="BD1762" i="1" a="1"/>
  <c r="BD2112" i="1" a="1"/>
  <c r="BD2946" i="1" a="1"/>
  <c r="BD2933" i="1" a="1"/>
  <c r="BD3048" i="1" a="1"/>
  <c r="BD778" i="1" a="1"/>
  <c r="BD230" i="1" a="1"/>
  <c r="BD3274" i="1" a="1"/>
  <c r="BD3109" i="1" a="1"/>
  <c r="BD4060" i="1" a="1"/>
  <c r="BD2966" i="1" a="1"/>
  <c r="BD4232" i="1" a="1"/>
  <c r="BD2158" i="1" a="1"/>
  <c r="BD2975" i="1" a="1"/>
  <c r="BD1488" i="1" a="1"/>
  <c r="BD2439" i="1" a="1"/>
  <c r="BD1956" i="1" a="1"/>
  <c r="BD3231" i="1" a="1"/>
  <c r="BD1193" i="1" a="1"/>
  <c r="BD412" i="1" a="1"/>
  <c r="BD1913" i="1" a="1"/>
  <c r="BD2063" i="1" a="1"/>
  <c r="BD3033" i="1" a="1"/>
  <c r="BD1795" i="1" a="1"/>
  <c r="BD557" i="1" a="1"/>
  <c r="BD1125" i="1" a="1"/>
  <c r="BD3427" i="1" a="1"/>
  <c r="BD1609" i="1" a="1"/>
  <c r="BD379" i="1" a="1"/>
  <c r="BD2235" i="1" a="1"/>
  <c r="BD4068" i="1" a="1"/>
  <c r="BD3235" i="1" a="1"/>
  <c r="BD3517" i="1" a="1"/>
  <c r="BD2105" i="1" a="1"/>
  <c r="BD4313" i="1" a="1"/>
  <c r="BD2051" i="1" a="1"/>
  <c r="BD3784" i="1" a="1"/>
  <c r="BD1601" i="1" a="1"/>
  <c r="BD1686" i="1" a="1"/>
  <c r="BD3197" i="1" a="1"/>
  <c r="BD3965" i="1" a="1"/>
  <c r="BD2919" i="1" a="1"/>
  <c r="BD2665" i="1" a="1"/>
  <c r="BD2977" i="1" a="1"/>
  <c r="BD3264" i="1" a="1"/>
  <c r="BD2796" i="1" a="1"/>
  <c r="BD2230" i="1" a="1"/>
  <c r="BD2759" i="1" a="1"/>
  <c r="BD4299" i="1" a="1"/>
  <c r="BD3581" i="1" a="1"/>
  <c r="BD3561" i="1" a="1"/>
  <c r="BD713" i="1" a="1"/>
  <c r="BD3610" i="1" a="1"/>
  <c r="BD2664" i="1" a="1"/>
  <c r="BD1763" i="1" a="1"/>
  <c r="BD346" i="1" a="1"/>
  <c r="BD3539" i="1" a="1"/>
  <c r="BD306" i="1" a="1"/>
  <c r="BD2571" i="1" a="1"/>
  <c r="BD165" i="1" a="1"/>
  <c r="BD3616" i="1" a="1"/>
  <c r="BD2943" i="1" a="1"/>
  <c r="BD3087" i="1" a="1"/>
  <c r="BD488" i="1" a="1"/>
  <c r="BD1334" i="1" a="1"/>
  <c r="BD3885" i="1" a="1"/>
  <c r="BD3917" i="1" a="1"/>
  <c r="BD3244" i="1" a="1"/>
  <c r="BD1929" i="1" a="1"/>
  <c r="BD2863" i="1" a="1"/>
  <c r="BD4093" i="1" a="1"/>
  <c r="BD3827" i="1" a="1"/>
  <c r="BD189" i="1" a="1"/>
  <c r="BD2504" i="1" a="1"/>
  <c r="BD3307" i="1" a="1"/>
  <c r="BD286" i="1" a="1"/>
  <c r="BD139" i="1" a="1"/>
  <c r="BD3305" i="1" a="1"/>
  <c r="BD1670" i="1" a="1"/>
  <c r="BD3375" i="1" a="1"/>
  <c r="BD1569" i="1" a="1"/>
  <c r="BD4073" i="1" a="1"/>
  <c r="BD1996" i="1" a="1"/>
  <c r="BD2969" i="1" a="1"/>
  <c r="BD55" i="1" a="1"/>
  <c r="BD1070" i="1" a="1"/>
  <c r="BD3290" i="1" a="1"/>
  <c r="BD443" i="1" a="1"/>
  <c r="BD77" i="1" a="1"/>
  <c r="BD3263" i="1" a="1"/>
  <c r="BD3342" i="1" a="1"/>
  <c r="BD3108" i="1" a="1"/>
  <c r="BD2944" i="1" a="1"/>
  <c r="BD1914" i="1" a="1"/>
  <c r="BD2098" i="1" a="1"/>
  <c r="BD2778" i="1" a="1"/>
  <c r="BD4075" i="1" a="1"/>
  <c r="BD3261" i="1" a="1"/>
  <c r="BD399" i="1" a="1"/>
  <c r="BD3763" i="1" a="1"/>
  <c r="BD3510" i="1" a="1"/>
  <c r="BD2976" i="1" a="1"/>
  <c r="BD4020" i="1" a="1"/>
  <c r="BD2054" i="1" a="1"/>
  <c r="BD4057" i="1" a="1"/>
  <c r="BD3015" i="1" a="1"/>
  <c r="BD3380" i="1" a="1"/>
  <c r="BD1021" i="1" a="1"/>
  <c r="BD2339" i="1" a="1"/>
  <c r="BD3691" i="1" a="1"/>
  <c r="BD3993" i="1" a="1"/>
  <c r="BD3653" i="1" a="1"/>
  <c r="BD83" i="1" a="1"/>
  <c r="BD1884" i="1" a="1"/>
  <c r="BD4209" i="1" a="1"/>
  <c r="BD3826" i="1" a="1"/>
  <c r="BD1465" i="1" a="1"/>
  <c r="BD1805" i="1" a="1"/>
  <c r="BD1909" i="1" a="1"/>
  <c r="BD4229" i="1" a="1"/>
  <c r="BD2870" i="1" a="1"/>
  <c r="BD3338" i="1" a="1"/>
  <c r="BD3614" i="1" a="1"/>
  <c r="BD2744" i="1" a="1"/>
  <c r="BD2204" i="1" a="1"/>
  <c r="BD2127" i="1" a="1"/>
  <c r="BD3499" i="1" a="1"/>
  <c r="BD3515" i="1" a="1"/>
  <c r="BD3724" i="1" a="1"/>
  <c r="BD2781" i="1" a="1"/>
  <c r="BD869" i="1" a="1"/>
  <c r="BD47" i="1" a="1"/>
  <c r="BD519" i="1" a="1"/>
  <c r="BD3335" i="1" a="1"/>
  <c r="BD3762" i="1" a="1"/>
  <c r="BD1912" i="1" a="1"/>
  <c r="BD1928" i="1" a="1"/>
  <c r="BD3560" i="1" a="1"/>
  <c r="BD134" i="1" a="1"/>
  <c r="BD2954" i="1" a="1"/>
  <c r="BD4306" i="1" a="1"/>
  <c r="BD4174" i="1" a="1"/>
  <c r="BD4256" i="1" a="1"/>
  <c r="BD1511" i="1" a="1"/>
  <c r="BD2435" i="1" a="1"/>
  <c r="BD4197" i="1" a="1"/>
  <c r="BD1733" i="1" a="1"/>
  <c r="BD2875" i="1" a="1"/>
  <c r="BD3201" i="1" a="1"/>
  <c r="BD2825" i="1" a="1"/>
  <c r="BD1451" i="1" a="1"/>
  <c r="BD350" i="1" a="1"/>
  <c r="BD3733" i="1" a="1"/>
  <c r="BD4301" i="1" a="1"/>
  <c r="BD103" i="1" a="1"/>
  <c r="BD453" i="1" a="1"/>
  <c r="BD3428" i="1" a="1"/>
  <c r="BD3794" i="1" a="1"/>
  <c r="BD3445" i="1" a="1"/>
  <c r="BD4199" i="1" a="1"/>
  <c r="BD4304" i="1" a="1"/>
  <c r="BD3147" i="1" a="1"/>
  <c r="BD4226" i="1" a="1"/>
  <c r="BD695" i="1" a="1"/>
  <c r="BD2906" i="1" a="1"/>
  <c r="BD3793" i="1" a="1"/>
  <c r="BD4249" i="1" a="1"/>
  <c r="BD4247" i="1" a="1"/>
  <c r="BD2031" i="1" a="1"/>
  <c r="BD3817" i="1" a="1"/>
  <c r="BD3348" i="1" a="1"/>
  <c r="BD2402" i="1" a="1"/>
  <c r="BD4327" i="1" a="1"/>
  <c r="BD2272" i="1" a="1"/>
  <c r="BD4045" i="1" a="1"/>
  <c r="BD3347" i="1" a="1"/>
  <c r="BD3446" i="1" a="1"/>
  <c r="BD3385" i="1" a="1"/>
  <c r="BD898" i="1" a="1"/>
  <c r="BD3886" i="1" a="1"/>
  <c r="BD1258" i="1" a="1"/>
  <c r="BD1825" i="1" a="1"/>
  <c r="BD2425" i="1" a="1"/>
  <c r="BD3442" i="1" a="1"/>
  <c r="BD2164" i="1" a="1"/>
  <c r="BD2595" i="1" a="1"/>
  <c r="BD1595" i="1" a="1"/>
  <c r="BD2442" i="1" a="1"/>
  <c r="BD290" i="1" a="1"/>
  <c r="BD1497" i="1" a="1"/>
  <c r="BD58" i="1" a="1"/>
  <c r="BD3928" i="1" a="1"/>
  <c r="BD3599" i="1" a="1"/>
  <c r="BD2787" i="1" a="1"/>
  <c r="BD2086" i="1" a="1"/>
  <c r="BD1572" i="1" a="1"/>
  <c r="BD3633" i="1" a="1"/>
  <c r="BD3998" i="1" a="1"/>
  <c r="BD2667" i="1" a="1"/>
  <c r="BD2400" i="1" a="1"/>
  <c r="BD3477" i="1" a="1"/>
  <c r="BD4319" i="1" a="1"/>
  <c r="BD2536" i="1" a="1"/>
  <c r="BD2436" i="1" a="1"/>
  <c r="BD2390" i="1" a="1"/>
  <c r="BD4003" i="1" a="1"/>
  <c r="BD3136" i="1" a="1"/>
  <c r="BD2518" i="1" a="1"/>
  <c r="BD4262" i="1" a="1"/>
  <c r="BD1534" i="1" a="1"/>
  <c r="BD3980" i="1" a="1"/>
  <c r="BD752" i="1" a="1"/>
  <c r="BD1365" i="1" a="1"/>
  <c r="BD1337" i="1" a="1"/>
  <c r="BD3775" i="1" a="1"/>
  <c r="BD3103" i="1" a="1"/>
  <c r="BD3074" i="1" a="1"/>
  <c r="BD1379" i="1" a="1"/>
  <c r="BD749" i="1" a="1"/>
  <c r="BD2582" i="1" a="1"/>
  <c r="BD3700" i="1" a="1"/>
  <c r="BD3779" i="1" a="1"/>
  <c r="BD3729" i="1" a="1"/>
  <c r="BD3229" i="1" a="1"/>
  <c r="BD1499" i="1" a="1"/>
  <c r="BD133" i="1" a="1"/>
  <c r="BD2949" i="1" a="1"/>
  <c r="BD3219" i="1" a="1"/>
  <c r="BD1463" i="1" a="1"/>
  <c r="BD3889" i="1" a="1"/>
  <c r="BD1559" i="1" a="1"/>
  <c r="BD2394" i="1" a="1"/>
  <c r="BD1459" i="1" a="1"/>
  <c r="BD3371" i="1" a="1"/>
  <c r="BD3464" i="1" a="1"/>
  <c r="BD2884" i="1" a="1"/>
  <c r="BD1589" i="1" a="1"/>
  <c r="BD1776" i="1" a="1"/>
  <c r="BD2214" i="1" a="1"/>
  <c r="BD2512" i="1" a="1"/>
  <c r="BD3483" i="1" a="1"/>
  <c r="BD1212" i="1" a="1"/>
  <c r="BD4127" i="1" a="1"/>
  <c r="BD1675" i="1" a="1"/>
  <c r="BD3613" i="1" a="1"/>
  <c r="BD2862" i="1" a="1"/>
  <c r="BD2060" i="1" a="1"/>
  <c r="BD1636" i="1" a="1"/>
  <c r="BD3256" i="1" a="1"/>
  <c r="BD3978" i="1" a="1"/>
  <c r="BD860" i="1" a="1"/>
  <c r="BD2703" i="1" a="1"/>
  <c r="BD2283" i="1" a="1"/>
  <c r="BD3704" i="1" a="1"/>
  <c r="BD2684" i="1" a="1"/>
  <c r="BD4015" i="1" a="1"/>
  <c r="BD3922" i="1" a="1"/>
  <c r="BD3642" i="1" a="1"/>
  <c r="BD4214" i="1" a="1"/>
  <c r="BD4182" i="1" a="1"/>
  <c r="BD3376" i="1" a="1"/>
  <c r="BD2956" i="1" a="1"/>
  <c r="BD60" i="1" a="1"/>
  <c r="BD3300" i="1" a="1"/>
  <c r="BD3186" i="1" a="1"/>
  <c r="BD3955" i="1" a="1"/>
  <c r="BD2486" i="1" a="1"/>
  <c r="BD4188" i="1" a="1"/>
  <c r="BD2756" i="1" a="1"/>
  <c r="BD4176" i="1" a="1"/>
  <c r="BD3578" i="1" a="1"/>
  <c r="BD3025" i="1" a="1"/>
  <c r="BD4027" i="1" a="1"/>
  <c r="BD693" i="1" a="1"/>
  <c r="BD2646" i="1" a="1"/>
  <c r="BD3782" i="1" a="1"/>
  <c r="BD2831" i="1" a="1"/>
  <c r="BD1508" i="1" a="1"/>
  <c r="BD241" i="1" a="1"/>
  <c r="BD2938" i="1" a="1"/>
  <c r="BD1603" i="1" a="1"/>
  <c r="BD4072" i="1" a="1"/>
  <c r="BD4222" i="1" a="1"/>
  <c r="BD3470" i="1" a="1"/>
  <c r="BD4098" i="1" a="1"/>
  <c r="BD1746" i="1" a="1"/>
  <c r="BD4279" i="1" a="1"/>
  <c r="BD1709" i="1" a="1"/>
  <c r="BD3472" i="1" a="1"/>
  <c r="BD566" i="1" a="1"/>
  <c r="BD2804" i="1" a="1"/>
  <c r="BD31" i="1" a="1"/>
  <c r="BD4035" i="1" a="1"/>
  <c r="BD4207" i="1" a="1"/>
  <c r="BD4236" i="1" a="1"/>
  <c r="BD4245" i="1" a="1"/>
  <c r="BD2577" i="1" a="1"/>
  <c r="BD3956" i="1" a="1"/>
  <c r="BD1570" i="1" a="1"/>
  <c r="BD3131" i="1" a="1"/>
  <c r="BD2942" i="1" a="1"/>
  <c r="BD2028" i="1" a="1"/>
  <c r="BD3014" i="1" a="1"/>
  <c r="BD4155" i="1" a="1"/>
  <c r="BD4029" i="1" a="1"/>
  <c r="BD4310" i="1" a="1"/>
  <c r="BD2229" i="1" a="1"/>
  <c r="BD2613" i="1" a="1"/>
  <c r="BD3799" i="1" a="1"/>
  <c r="BD2385" i="1" a="1"/>
  <c r="BD2872" i="1" a="1"/>
  <c r="BD2091" i="1" a="1"/>
  <c r="BD4325" i="1" a="1"/>
  <c r="BD1885" i="1" a="1"/>
  <c r="BD2353" i="1" a="1"/>
  <c r="BD3467" i="1" a="1"/>
  <c r="BD3441" i="1" a="1"/>
  <c r="BD1787" i="1" a="1"/>
  <c r="BD1652" i="1" a="1"/>
  <c r="BD497" i="1" a="1"/>
  <c r="BD407" i="1" a="1"/>
  <c r="BD373" i="1" a="1"/>
  <c r="BD2732" i="1" a="1"/>
  <c r="BD2627" i="1" a="1"/>
  <c r="BD2566" i="1" a="1"/>
  <c r="BD371" i="1" a="1"/>
  <c r="BD291" i="1" a="1"/>
  <c r="BD3153" i="1" a="1"/>
  <c r="BD4115" i="1" a="1"/>
  <c r="BD3861" i="1" a="1"/>
  <c r="BD1822" i="1" a="1"/>
  <c r="BD2908" i="1" a="1"/>
  <c r="BD1469" i="1" a="1"/>
  <c r="BD1144" i="1" a="1"/>
  <c r="BD2465" i="1" a="1"/>
  <c r="BD394" i="1" a="1"/>
  <c r="BD640" i="1" a="1"/>
  <c r="BD3413" i="1" a="1"/>
  <c r="BD2125" i="1" a="1"/>
  <c r="BD2414" i="1" a="1"/>
  <c r="BD3039" i="1" a="1"/>
  <c r="BD3833" i="1" a="1"/>
  <c r="BD3977" i="1" a="1"/>
  <c r="BD3697" i="1" a="1"/>
  <c r="BD2643" i="1" a="1"/>
  <c r="AZ2285" i="1" a="1"/>
  <c r="AZ32" i="1" a="1"/>
  <c r="AZ3593" i="1" a="1"/>
  <c r="AZ2652" i="1" a="1"/>
  <c r="AZ386" i="1" a="1"/>
  <c r="AZ808" i="1" a="1"/>
  <c r="AZ3371" i="1" a="1"/>
  <c r="AZ3885" i="1" a="1"/>
  <c r="AZ3299" i="1" a="1"/>
  <c r="AZ1480" i="1" a="1"/>
  <c r="AZ2164" i="1" a="1"/>
  <c r="AZ4073" i="1" a="1"/>
  <c r="AZ3983" i="1" a="1"/>
  <c r="AZ2919" i="1" a="1"/>
  <c r="AZ4142" i="1" a="1"/>
  <c r="AZ1787" i="1" a="1"/>
  <c r="AZ3414" i="1" a="1"/>
  <c r="AZ1716" i="1" a="1"/>
  <c r="AZ2476" i="1" a="1"/>
  <c r="AZ3619" i="1" a="1"/>
  <c r="AZ688" i="1" a="1"/>
  <c r="AZ1864" i="1" a="1"/>
  <c r="AZ576" i="1" a="1"/>
  <c r="AZ3625" i="1" a="1"/>
  <c r="AZ2934" i="1" a="1"/>
  <c r="AZ4308" i="1" a="1"/>
  <c r="AZ2303" i="1" a="1"/>
  <c r="AZ4110" i="1" a="1"/>
  <c r="AZ1451" i="1" a="1"/>
  <c r="AZ3021" i="1" a="1"/>
  <c r="AZ2729" i="1" a="1"/>
  <c r="AZ431" i="1" a="1"/>
  <c r="AZ3695" i="1" a="1"/>
  <c r="AZ4069" i="1" a="1"/>
  <c r="AZ3068" i="1" a="1"/>
  <c r="AZ2896" i="1" a="1"/>
  <c r="AZ4176" i="1" a="1"/>
  <c r="AZ2207" i="1" a="1"/>
  <c r="AZ734" i="1" a="1"/>
  <c r="AZ1643" i="1" a="1"/>
  <c r="AZ4221" i="1" a="1"/>
  <c r="AZ1577" i="1" a="1"/>
  <c r="AZ3854" i="1" a="1"/>
  <c r="AZ3034" i="1" a="1"/>
  <c r="AZ2227" i="1" a="1"/>
  <c r="AZ1783" i="1" a="1"/>
  <c r="AZ3843" i="1" a="1"/>
  <c r="AZ1422" i="1" a="1"/>
  <c r="AZ1527" i="1" a="1"/>
  <c r="AZ2267" i="1" a="1"/>
  <c r="AZ3813" i="1" a="1"/>
  <c r="AZ3226" i="1" a="1"/>
  <c r="AZ3576" i="1" a="1"/>
  <c r="AZ453" i="1" a="1"/>
  <c r="AZ2181" i="1" a="1"/>
  <c r="AZ1598" i="1" a="1"/>
  <c r="AZ3675" i="1" a="1"/>
  <c r="AZ3618" i="1" a="1"/>
  <c r="AZ3246" i="1" a="1"/>
  <c r="AZ3978" i="1" a="1"/>
  <c r="AZ261" i="1" a="1"/>
  <c r="AZ439" i="1" a="1"/>
  <c r="AZ3891" i="1" a="1"/>
  <c r="AZ4299" i="1" a="1"/>
  <c r="AZ1976" i="1" a="1"/>
  <c r="AZ1462" i="1" a="1"/>
  <c r="AZ943" i="1" a="1"/>
  <c r="BN923" i="1" a="1"/>
  <c r="AZ3571" i="1" a="1"/>
  <c r="AZ2801" i="1" a="1"/>
  <c r="AZ1587" i="1" a="1"/>
  <c r="AZ387" i="1" a="1"/>
  <c r="AZ1763" i="1" a="1"/>
  <c r="AZ3319" i="1" a="1"/>
  <c r="AZ1015" i="1" a="1"/>
  <c r="AZ3051" i="1" a="1"/>
  <c r="AZ2283" i="1" a="1"/>
  <c r="AZ4080" i="1" a="1"/>
  <c r="AZ728" i="1" a="1"/>
  <c r="AZ3535" i="1" a="1"/>
  <c r="AZ1738" i="1" a="1"/>
  <c r="AZ2796" i="1" a="1"/>
  <c r="AZ2821" i="1" a="1"/>
  <c r="AZ3709" i="1" a="1"/>
  <c r="AZ412" i="1" a="1"/>
  <c r="AZ3234" i="1" a="1"/>
  <c r="AZ2108" i="1" a="1"/>
  <c r="AZ2195" i="1" a="1"/>
  <c r="AZ3108" i="1" a="1"/>
  <c r="AZ2242" i="1" a="1"/>
  <c r="AZ4141" i="1" a="1"/>
  <c r="AZ839" i="1" a="1"/>
  <c r="AZ3630" i="1" a="1"/>
  <c r="AZ2320" i="1" a="1"/>
  <c r="AZ2890" i="1" a="1"/>
  <c r="AZ2495" i="1" a="1"/>
  <c r="AZ2225" i="1" a="1"/>
  <c r="AZ522" i="1" a="1"/>
  <c r="AZ2646" i="1" a="1"/>
  <c r="AZ4241" i="1" a="1"/>
  <c r="AZ2949" i="1" a="1"/>
  <c r="AZ2609" i="1" a="1"/>
  <c r="AZ2906" i="1" a="1"/>
  <c r="AZ2608" i="1" a="1"/>
  <c r="AZ816" i="1" a="1"/>
  <c r="AZ3933" i="1" a="1"/>
  <c r="AZ3732" i="1" a="1"/>
  <c r="AZ1586" i="1" a="1"/>
  <c r="AZ3944" i="1" a="1"/>
  <c r="AZ1478" i="1" a="1"/>
  <c r="AZ2813" i="1" a="1"/>
  <c r="AZ2767" i="1" a="1"/>
  <c r="AZ163" i="1" a="1"/>
  <c r="AZ3804" i="1" a="1"/>
  <c r="AZ3024" i="1" a="1"/>
  <c r="AZ755" i="1" a="1"/>
  <c r="AZ3458" i="1" a="1"/>
  <c r="AZ3306" i="1" a="1"/>
  <c r="AZ2480" i="1" a="1"/>
  <c r="AZ2245" i="1" a="1"/>
  <c r="AZ1630" i="1" a="1"/>
  <c r="AZ3091" i="1" a="1"/>
  <c r="AZ3518" i="1" a="1"/>
  <c r="AZ4009" i="1" a="1"/>
  <c r="AZ3464" i="1" a="1"/>
  <c r="AZ529" i="1" a="1"/>
  <c r="AZ3701" i="1" a="1"/>
  <c r="AZ2391" i="1" a="1"/>
  <c r="AZ2340" i="1" a="1"/>
  <c r="AZ3799" i="1" a="1"/>
  <c r="AZ2944" i="1" a="1"/>
  <c r="AZ3483" i="1" a="1"/>
  <c r="AZ399" i="1" a="1"/>
  <c r="AZ1610" i="1" a="1"/>
  <c r="AZ1989" i="1" a="1"/>
  <c r="AZ2414" i="1" a="1"/>
  <c r="AZ1745" i="1" a="1"/>
  <c r="AZ4298" i="1" a="1"/>
  <c r="AZ2337" i="1" a="1"/>
  <c r="AZ3849" i="1" a="1"/>
  <c r="AZ3634" i="1" a="1"/>
  <c r="AZ2889" i="1" a="1"/>
  <c r="AZ3581" i="1" a="1"/>
  <c r="AZ3993" i="1" a="1"/>
  <c r="AZ537" i="1" a="1"/>
  <c r="AZ4325" i="1" a="1"/>
  <c r="AZ515" i="1" a="1"/>
  <c r="AZ4058" i="1" a="1"/>
  <c r="AZ3775" i="1" a="1"/>
  <c r="AZ2764" i="1" a="1"/>
  <c r="AZ2448" i="1" a="1"/>
  <c r="AZ330" i="1" a="1"/>
  <c r="AZ1232" i="1" a="1"/>
  <c r="AZ2047" i="1" a="1"/>
  <c r="AZ2761" i="1" a="1"/>
  <c r="AZ2179" i="1" a="1"/>
  <c r="AZ4070" i="1" a="1"/>
  <c r="AZ1825" i="1" a="1"/>
  <c r="AZ2554" i="1" a="1"/>
  <c r="AZ3479" i="1" a="1"/>
  <c r="AZ3826" i="1" a="1"/>
  <c r="AZ3781" i="1" a="1"/>
  <c r="AZ1591" i="1" a="1"/>
  <c r="AZ2779" i="1" a="1"/>
  <c r="AZ736" i="1" a="1"/>
  <c r="AZ3653" i="1" a="1"/>
  <c r="AZ4300" i="1" a="1"/>
  <c r="AZ407" i="1" a="1"/>
  <c r="AZ1905" i="1" a="1"/>
  <c r="AZ3968" i="1" a="1"/>
  <c r="AZ1616" i="1" a="1"/>
  <c r="AZ3672" i="1" a="1"/>
  <c r="AZ1719" i="1" a="1"/>
  <c r="AZ3621" i="1" a="1"/>
  <c r="AZ3104" i="1" a="1"/>
  <c r="AZ1463" i="1" a="1"/>
  <c r="AZ4076" i="1" a="1"/>
  <c r="AZ1909" i="1" a="1"/>
  <c r="AZ2970" i="1" a="1"/>
  <c r="AZ2565" i="1" a="1"/>
  <c r="AZ3771" i="1" a="1"/>
  <c r="AZ2361" i="1" a="1"/>
  <c r="AZ1996" i="1" a="1"/>
  <c r="AZ3280" i="1" a="1"/>
  <c r="AZ2562" i="1" a="1"/>
  <c r="AZ3304" i="1" a="1"/>
  <c r="AZ693" i="1" a="1"/>
  <c r="AZ4064" i="1" a="1"/>
  <c r="AZ411" i="1" a="1"/>
  <c r="AZ1503" i="1" a="1"/>
  <c r="AZ4134" i="1" a="1"/>
  <c r="AZ3078" i="1" a="1"/>
  <c r="AZ2953" i="1" a="1"/>
  <c r="AZ2641" i="1" a="1"/>
  <c r="AZ4041" i="1" a="1"/>
  <c r="AZ3210" i="1" a="1"/>
  <c r="AZ2082" i="1" a="1"/>
  <c r="AZ420" i="1" a="1"/>
  <c r="AZ3529" i="1" a="1"/>
  <c r="AZ3138" i="1" a="1"/>
  <c r="AZ3328" i="1" a="1"/>
  <c r="AZ2877" i="1" a="1"/>
  <c r="AZ1314" i="1" a="1"/>
  <c r="AZ166" i="1" a="1"/>
  <c r="AZ3206" i="1" a="1"/>
  <c r="AZ1275" i="1" a="1"/>
  <c r="AZ3966" i="1" a="1"/>
  <c r="AZ1070" i="1" a="1"/>
  <c r="AZ3903" i="1" a="1"/>
  <c r="AZ2771" i="1" a="1"/>
  <c r="AZ1258" i="1" a="1"/>
  <c r="AZ1913" i="1" a="1"/>
  <c r="AZ4303" i="1" a="1"/>
  <c r="AZ3249" i="1" a="1"/>
  <c r="BN919" i="1" a="1"/>
  <c r="AZ3523" i="1" a="1"/>
  <c r="AZ1991" i="1" a="1"/>
  <c r="AZ3471" i="1" a="1"/>
  <c r="AZ314" i="1" a="1"/>
  <c r="AZ3409" i="1" a="1"/>
  <c r="AZ3643" i="1" a="1"/>
  <c r="AZ2611" i="1" a="1"/>
  <c r="AZ2073" i="1" a="1"/>
  <c r="AZ2684" i="1" a="1"/>
  <c r="AZ3567" i="1" a="1"/>
  <c r="AZ3595" i="1" a="1"/>
  <c r="AZ4081" i="1" a="1"/>
  <c r="AZ2745" i="1" a="1"/>
  <c r="AZ2981" i="1" a="1"/>
  <c r="AZ3612" i="1" a="1"/>
  <c r="AZ3664" i="1" a="1"/>
  <c r="AZ3530" i="1" a="1"/>
  <c r="AZ3510" i="1" a="1"/>
  <c r="AZ3147" i="1" a="1"/>
  <c r="AZ4033" i="1" a="1"/>
  <c r="AZ2987" i="1" a="1"/>
  <c r="AZ410" i="1" a="1"/>
  <c r="AZ3023" i="1" a="1"/>
  <c r="AZ2460" i="1" a="1"/>
  <c r="AZ3700" i="1" a="1"/>
  <c r="AZ133" i="1" a="1"/>
  <c r="AZ3888" i="1" a="1"/>
  <c r="AZ373" i="1" a="1"/>
  <c r="AZ1467" i="1" a="1"/>
  <c r="AZ726" i="1" a="1"/>
  <c r="AZ3882" i="1" a="1"/>
  <c r="AZ2577" i="1" a="1"/>
  <c r="AZ2676" i="1" a="1"/>
  <c r="AZ2455" i="1" a="1"/>
  <c r="AZ1693" i="1" a="1"/>
  <c r="AZ165" i="1" a="1"/>
  <c r="AZ3123" i="1" a="1"/>
  <c r="AZ3089" i="1" a="1"/>
  <c r="AZ4061" i="1" a="1"/>
  <c r="AZ1627" i="1" a="1"/>
  <c r="AZ1163" i="1" a="1"/>
  <c r="AZ13" i="1" a="1"/>
  <c r="AZ3879" i="1" a="1"/>
  <c r="AZ3029" i="1" a="1"/>
  <c r="AZ4075" i="1" a="1"/>
  <c r="AZ740" i="1" a="1"/>
  <c r="AZ1724" i="1" a="1"/>
  <c r="AZ2644" i="1" a="1"/>
  <c r="AZ1562" i="1" a="1"/>
  <c r="AZ3942" i="1" a="1"/>
  <c r="AZ2089" i="1" a="1"/>
  <c r="AZ3273" i="1" a="1"/>
  <c r="AZ3204" i="1" a="1"/>
  <c r="AZ3307" i="1" a="1"/>
  <c r="AZ1459" i="1" a="1"/>
  <c r="AZ3514" i="1" a="1"/>
  <c r="AZ2189" i="1" a="1"/>
  <c r="AZ3793" i="1" a="1"/>
  <c r="AZ4167" i="1" a="1"/>
  <c r="AZ3639" i="1" a="1"/>
  <c r="AZ321" i="1" a="1"/>
  <c r="AZ3704" i="1" a="1"/>
  <c r="AZ3953" i="1" a="1"/>
  <c r="AZ3359" i="1" a="1"/>
  <c r="AZ3668" i="1" a="1"/>
  <c r="AZ1608" i="1" a="1"/>
  <c r="AZ3798" i="1" a="1"/>
  <c r="AZ3985" i="1" a="1"/>
  <c r="AZ3969" i="1" a="1"/>
  <c r="AZ3413" i="1" a="1"/>
  <c r="AZ3886" i="1" a="1"/>
  <c r="AZ3060" i="1" a="1"/>
  <c r="AZ1675" i="1" a="1"/>
  <c r="AZ3545" i="1" a="1"/>
  <c r="AZ3551" i="1" a="1"/>
  <c r="AZ458" i="1" a="1"/>
  <c r="AZ355" i="1" a="1"/>
  <c r="AZ3054" i="1" a="1"/>
  <c r="AZ2696" i="1" a="1"/>
  <c r="AZ733" i="1" a="1"/>
  <c r="AZ3111" i="1" a="1"/>
  <c r="AZ3917" i="1" a="1"/>
  <c r="AZ2308" i="1" a="1"/>
  <c r="AZ2829" i="1" a="1"/>
  <c r="AZ3208" i="1" a="1"/>
  <c r="AZ3141" i="1" a="1"/>
  <c r="AZ2806" i="1" a="1"/>
  <c r="AZ916" i="1" a="1"/>
  <c r="AZ1722" i="1" a="1"/>
  <c r="AZ1962" i="1" a="1"/>
  <c r="AZ2097" i="1" a="1"/>
  <c r="AZ448" i="1" a="1"/>
  <c r="AZ3817" i="1" a="1"/>
  <c r="AZ1845" i="1" a="1"/>
  <c r="AZ4192" i="1" a="1"/>
  <c r="AZ1407" i="1" a="1"/>
  <c r="AZ345" i="1" a="1"/>
  <c r="AZ3711" i="1" a="1"/>
  <c r="AZ3856" i="1" a="1"/>
  <c r="AZ2377" i="1" a="1"/>
  <c r="AZ2705" i="1" a="1"/>
  <c r="AZ4258" i="1" a="1"/>
  <c r="AZ3411" i="1" a="1"/>
  <c r="AZ3694" i="1" a="1"/>
  <c r="AZ1023" i="1" a="1"/>
  <c r="AZ4020" i="1" a="1"/>
  <c r="AZ3863" i="1" a="1"/>
  <c r="AZ2276" i="1" a="1"/>
  <c r="AZ4169" i="1" a="1"/>
  <c r="AZ3232" i="1" a="1"/>
  <c r="AZ3494" i="1" a="1"/>
  <c r="AZ3256" i="1" a="1"/>
  <c r="AZ206" i="1" a="1"/>
  <c r="AZ2758" i="1" a="1"/>
  <c r="AZ3457" i="1" a="1"/>
  <c r="AZ3833" i="1" a="1"/>
  <c r="AZ2003" i="1" a="1"/>
  <c r="AZ3217" i="1" a="1"/>
  <c r="AZ134" i="1" a="1"/>
  <c r="AZ79" i="1" a="1"/>
  <c r="AZ14" i="1" a="1"/>
  <c r="AZ2787" i="1" a="1"/>
  <c r="AZ3560" i="1" a="1"/>
  <c r="AZ3869" i="1" a="1"/>
  <c r="AZ2613" i="1" a="1"/>
  <c r="AZ2946" i="1" a="1"/>
  <c r="AZ2984" i="1" a="1"/>
  <c r="AZ762" i="1" a="1"/>
  <c r="AZ653" i="1" a="1"/>
  <c r="AZ1530" i="1" a="1"/>
  <c r="AZ3093" i="1" a="1"/>
  <c r="AZ3757" i="1" a="1"/>
  <c r="AZ3697" i="1" a="1"/>
  <c r="AZ1698" i="1" a="1"/>
  <c r="AZ3425" i="1" a="1"/>
  <c r="AZ4186" i="1" a="1"/>
  <c r="AZ2760" i="1" a="1"/>
  <c r="AZ4027" i="1" a="1"/>
  <c r="AZ4243" i="1" a="1"/>
  <c r="AZ3564" i="1" a="1"/>
  <c r="AZ3544" i="1" a="1"/>
  <c r="AZ1639" i="1" a="1"/>
  <c r="AZ1923" i="1" a="1"/>
  <c r="AZ1662" i="1" a="1"/>
  <c r="AZ727" i="1" a="1"/>
  <c r="AZ2029" i="1" a="1"/>
  <c r="AZ2598" i="1" a="1"/>
  <c r="AZ3462" i="1" a="1"/>
  <c r="AZ1265" i="1" a="1"/>
  <c r="AZ2925" i="1" a="1"/>
  <c r="AZ230" i="1" a="1"/>
  <c r="AZ3215" i="1" a="1"/>
  <c r="AZ766" i="1" a="1"/>
  <c r="AZ2" i="1" a="1"/>
  <c r="AZ2103" i="1" a="1"/>
  <c r="AZ1322" i="1" a="1"/>
  <c r="AZ1515" i="1" a="1"/>
  <c r="AZ3568" i="1" a="1"/>
  <c r="AZ2158" i="1" a="1"/>
  <c r="AZ3370" i="1" a="1"/>
  <c r="AZ3057" i="1" a="1"/>
  <c r="AZ640" i="1" a="1"/>
  <c r="AZ3762" i="1" a="1"/>
  <c r="AZ2549" i="1" a="1"/>
  <c r="AZ3659" i="1" a="1"/>
  <c r="AZ1043" i="1" a="1"/>
  <c r="AZ3878" i="1" a="1"/>
  <c r="AZ3447" i="1" a="1"/>
  <c r="AZ3281" i="1" a="1"/>
  <c r="AZ3508" i="1" a="1"/>
  <c r="AZ1696" i="1" a="1"/>
  <c r="AZ3623" i="1" a="1"/>
  <c r="AZ2525" i="1" a="1"/>
  <c r="AZ4153" i="1" a="1"/>
  <c r="AZ3274" i="1" a="1"/>
  <c r="AZ1733" i="1" a="1"/>
  <c r="AZ2528" i="1" a="1"/>
  <c r="AZ1896" i="1" a="1"/>
  <c r="AZ4154" i="1" a="1"/>
  <c r="AZ1983" i="1" a="1"/>
  <c r="AZ3685" i="1" a="1"/>
  <c r="AZ3186" i="1" a="1"/>
  <c r="AZ2512" i="1" a="1"/>
  <c r="AZ3336" i="1" a="1"/>
  <c r="AZ4267" i="1" a="1"/>
  <c r="AZ3836" i="1" a="1"/>
  <c r="AZ2656" i="1" a="1"/>
  <c r="AZ3113" i="1" a="1"/>
  <c r="AZ2784" i="1" a="1"/>
  <c r="AZ3847" i="1" a="1"/>
  <c r="AZ1636" i="1" a="1"/>
  <c r="AZ2419" i="1" a="1"/>
  <c r="AZ1829" i="1" a="1"/>
  <c r="AZ2390" i="1" a="1"/>
  <c r="AZ2175" i="1" a="1"/>
  <c r="AZ3364" i="1" a="1"/>
  <c r="AZ869" i="1" a="1"/>
  <c r="AZ1342" i="1" a="1"/>
  <c r="AZ139" i="1" a="1"/>
  <c r="AZ3654" i="1" a="1"/>
  <c r="AZ3641" i="1" a="1"/>
  <c r="AZ2077" i="1" a="1"/>
  <c r="AZ3052" i="1" a="1"/>
  <c r="AZ52" i="1" a="1"/>
  <c r="AZ3262" i="1" a="1"/>
  <c r="AZ3827" i="1" a="1"/>
  <c r="AZ3018" i="1" a="1"/>
  <c r="AZ4066" i="1" a="1"/>
  <c r="AZ2597" i="1" a="1"/>
  <c r="AZ903" i="1" a="1"/>
  <c r="AZ3925" i="1" a="1"/>
  <c r="AZ530" i="1" a="1"/>
  <c r="AZ2790" i="1" a="1"/>
  <c r="AZ4296" i="1" a="1"/>
  <c r="AZ3500" i="1" a="1"/>
  <c r="AZ3401" i="1" a="1"/>
  <c r="AZ2855" i="1" a="1"/>
  <c r="AZ1624" i="1" a="1"/>
  <c r="AZ3293" i="1" a="1"/>
  <c r="AZ1893" i="1" a="1"/>
  <c r="AZ2538" i="1" a="1"/>
  <c r="AZ1269" i="1" a="1"/>
  <c r="AZ3059" i="1" a="1"/>
  <c r="AZ678" i="1" a="1"/>
  <c r="AZ3011" i="1" a="1"/>
  <c r="AZ2091" i="1" a="1"/>
  <c r="AZ1367" i="1" a="1"/>
  <c r="AZ3127" i="1" a="1"/>
  <c r="AZ4096" i="1" a="1"/>
  <c r="AZ2112" i="1" a="1"/>
  <c r="AZ3079" i="1" a="1"/>
  <c r="AZ944" i="1" a="1"/>
  <c r="AZ3929" i="1" a="1"/>
  <c r="AZ3569" i="1" a="1"/>
  <c r="AZ3838" i="1" a="1"/>
  <c r="AZ3852" i="1" a="1"/>
  <c r="AZ4239" i="1" a="1"/>
  <c r="AZ4278" i="1" a="1"/>
  <c r="AZ1160" i="1" a="1"/>
  <c r="AZ3348" i="1" a="1"/>
  <c r="AZ3248" i="1" a="1"/>
  <c r="AZ3322" i="1" a="1"/>
  <c r="AZ3247" i="1" a="1"/>
  <c r="AZ2941" i="1" a="1"/>
  <c r="AZ2529" i="1" a="1"/>
  <c r="AZ4180" i="1" a="1"/>
  <c r="AZ1000" i="1" a="1"/>
  <c r="AZ4139" i="1" a="1"/>
  <c r="AZ3403" i="1" a="1"/>
  <c r="AZ2756" i="1" a="1"/>
  <c r="AZ3517" i="1" a="1"/>
  <c r="AZ709" i="1" a="1"/>
  <c r="AZ3987" i="1" a="1"/>
  <c r="AZ2848" i="1" a="1"/>
  <c r="AZ4318" i="1" a="1"/>
  <c r="AZ1455" i="1" a="1"/>
  <c r="AZ3445" i="1" a="1"/>
  <c r="AZ2587" i="1" a="1"/>
  <c r="AZ114" i="1" a="1"/>
  <c r="AZ2901" i="1" a="1"/>
  <c r="AZ1861" i="1" a="1"/>
  <c r="AZ3496" i="1" a="1"/>
  <c r="AZ2449" i="1" a="1"/>
  <c r="AZ2952" i="1" a="1"/>
  <c r="AZ2425" i="1" a="1"/>
  <c r="AZ2781" i="1" a="1"/>
  <c r="AZ1401" i="1" a="1"/>
  <c r="AZ2824" i="1" a="1"/>
  <c r="AZ3967" i="1" a="1"/>
  <c r="AZ303" i="1" a="1"/>
  <c r="AZ3105" i="1" a="1"/>
  <c r="AZ2220" i="1" a="1"/>
  <c r="AZ3017" i="1" a="1"/>
  <c r="AZ1856" i="1" a="1"/>
  <c r="AZ3326" i="1" a="1"/>
  <c r="AZ1549" i="1" a="1"/>
  <c r="AZ3532" i="1" a="1"/>
  <c r="AZ3321" i="1" a="1"/>
  <c r="AZ4015" i="1" a="1"/>
  <c r="AZ3428" i="1" a="1"/>
  <c r="AZ1751" i="1" a="1"/>
  <c r="AZ1280" i="1" a="1"/>
  <c r="AZ2086" i="1" a="1"/>
  <c r="AZ3743" i="1" a="1"/>
  <c r="AZ2618" i="1" a="1"/>
  <c r="AZ3971" i="1" a="1"/>
  <c r="AZ3831" i="1" a="1"/>
  <c r="AZ2635" i="1" a="1"/>
  <c r="AZ3609" i="1" a="1"/>
  <c r="AZ3956" i="1" a="1"/>
  <c r="AZ4165" i="1" a="1"/>
  <c r="AZ3975" i="1" a="1"/>
  <c r="AZ2682" i="1" a="1"/>
  <c r="AZ2718" i="1" a="1"/>
  <c r="AZ2490" i="1" a="1"/>
  <c r="AZ3285" i="1" a="1"/>
  <c r="AZ1901" i="1" a="1"/>
  <c r="AZ4188" i="1" a="1"/>
  <c r="AZ1699" i="1" a="1"/>
  <c r="AZ2375" i="1" a="1"/>
  <c r="AZ2384" i="1" a="1"/>
  <c r="AZ3580" i="1" a="1"/>
  <c r="AZ2056" i="1" a="1"/>
  <c r="AZ3478" i="1" a="1"/>
  <c r="AZ1488" i="1" a="1"/>
  <c r="AZ1491" i="1" a="1"/>
  <c r="AZ3369" i="1" a="1"/>
  <c r="AZ3345" i="1" a="1"/>
  <c r="AZ3892" i="1" a="1"/>
  <c r="AZ2239" i="1" a="1"/>
  <c r="AZ3970" i="1" a="1"/>
  <c r="AZ2474" i="1" a="1"/>
  <c r="AZ3599" i="1" a="1"/>
  <c r="AZ721" i="1" a="1"/>
  <c r="AZ2852" i="1" a="1"/>
  <c r="AZ27" i="1" a="1"/>
  <c r="AZ3648" i="1" a="1"/>
  <c r="AZ1831" i="1" a="1"/>
  <c r="AZ3962" i="1" a="1"/>
  <c r="AZ1622" i="1" a="1"/>
  <c r="AZ1351" i="1" a="1"/>
  <c r="AZ2037" i="1" a="1"/>
  <c r="AZ1604" i="1" a="1"/>
  <c r="AZ2954" i="1" a="1"/>
  <c r="AZ2508" i="1" a="1"/>
  <c r="AZ3103" i="1" a="1"/>
  <c r="AZ3069" i="1" a="1"/>
  <c r="AZ2942" i="1" a="1"/>
  <c r="AZ2504" i="1" a="1"/>
  <c r="AZ2876" i="1" a="1"/>
  <c r="AZ877" i="1" a="1"/>
  <c r="AZ4229" i="1" a="1"/>
  <c r="AZ3135" i="1" a="1"/>
  <c r="AZ402" i="1" a="1"/>
  <c r="AZ3937" i="1" a="1"/>
  <c r="AZ3796" i="1" a="1"/>
  <c r="AZ1164" i="1" a="1"/>
  <c r="AZ1908" i="1" a="1"/>
  <c r="AZ3999" i="1" a="1"/>
  <c r="AZ4242" i="1" a="1"/>
  <c r="AZ460" i="1" a="1"/>
  <c r="AZ804" i="1" a="1"/>
  <c r="AZ3550" i="1" a="1"/>
  <c r="AZ535" i="1" a="1"/>
  <c r="AZ3961" i="1" a="1"/>
  <c r="AZ2360" i="1" a="1"/>
  <c r="AZ1517" i="1" a="1"/>
  <c r="AZ2858" i="1" a="1"/>
  <c r="AZ3671" i="1" a="1"/>
  <c r="AZ4181" i="1" a="1"/>
  <c r="AZ3229" i="1" a="1"/>
  <c r="AZ1540" i="1" a="1"/>
  <c r="AZ3696" i="1" a="1"/>
  <c r="AZ3819" i="1" a="1"/>
  <c r="AZ1437" i="1" a="1"/>
  <c r="AZ3509" i="1" a="1"/>
  <c r="AZ3714" i="1" a="1"/>
  <c r="AZ4116" i="1" a="1"/>
  <c r="AZ4322" i="1" a="1"/>
  <c r="AZ22" i="1" a="1"/>
  <c r="AZ2520" i="1" a="1"/>
  <c r="AZ2451" i="1" a="1"/>
  <c r="AZ1869" i="1" a="1"/>
  <c r="AZ3030" i="1" a="1"/>
  <c r="AZ4245" i="1" a="1"/>
  <c r="AZ1959" i="1" a="1"/>
  <c r="AZ4237" i="1" a="1"/>
  <c r="AZ3635" i="1" a="1"/>
  <c r="AZ3661" i="1" a="1"/>
  <c r="AZ2717" i="1" a="1"/>
  <c r="AZ3662" i="1" a="1"/>
  <c r="AZ3629" i="1" a="1"/>
  <c r="AZ3502" i="1" a="1"/>
  <c r="AZ1646" i="1" a="1"/>
  <c r="AZ3482" i="1" a="1"/>
  <c r="AZ4118" i="1" a="1"/>
  <c r="AZ1511" i="1" a="1"/>
  <c r="AZ3918" i="1" a="1"/>
  <c r="AZ4000" i="1" a="1"/>
  <c r="AZ1650" i="1" a="1"/>
  <c r="AZ2221" i="1" a="1"/>
  <c r="AZ2161" i="1" a="1"/>
  <c r="AZ4304" i="1" a="1"/>
  <c r="AZ3337" i="1" a="1"/>
  <c r="AZ4305" i="1" a="1"/>
  <c r="AZ2845" i="1" a="1"/>
  <c r="AZ782" i="1" a="1"/>
  <c r="AZ4103" i="1" a="1"/>
  <c r="AZ4302" i="1" a="1"/>
  <c r="AZ1762" i="1" a="1"/>
  <c r="AZ1838" i="1" a="1"/>
  <c r="AZ2995" i="1" a="1"/>
  <c r="AZ1967" i="1" a="1"/>
  <c r="AZ4255" i="1" a="1"/>
  <c r="AZ1283" i="1" a="1"/>
  <c r="AZ3170" i="1" a="1"/>
  <c r="AZ1334" i="1" a="1"/>
  <c r="AZ3504" i="1" a="1"/>
  <c r="AZ3859" i="1" a="1"/>
  <c r="AZ2051" i="1" a="1"/>
  <c r="AZ3335" i="1" a="1"/>
  <c r="AZ413" i="1" a="1"/>
  <c r="AZ2004" i="1" a="1"/>
  <c r="AZ2335" i="1" a="1"/>
  <c r="AZ2777" i="1" a="1"/>
  <c r="AZ3818" i="1" a="1"/>
  <c r="AZ1439" i="1" a="1"/>
  <c r="AZ3237" i="1" a="1"/>
  <c r="AZ3277" i="1" a="1"/>
  <c r="AZ3607" i="1" a="1"/>
  <c r="AZ3809" i="1" a="1"/>
  <c r="AZ1685" i="1" a="1"/>
  <c r="AZ3785" i="1" a="1"/>
  <c r="AZ2789" i="1" a="1"/>
  <c r="AZ3049" i="1" a="1"/>
  <c r="AZ3290" i="1" a="1"/>
  <c r="AZ2332" i="1" a="1"/>
  <c r="AZ3352" i="1" a="1"/>
  <c r="AZ103" i="1" a="1"/>
  <c r="AZ3375" i="1" a="1"/>
  <c r="AZ58" i="1" a="1"/>
  <c r="AZ2929" i="1" a="1"/>
  <c r="AZ3000" i="1" a="1"/>
  <c r="AZ1406" i="1" a="1"/>
  <c r="AZ3651" i="1" a="1"/>
  <c r="AZ3988" i="1" a="1"/>
  <c r="AZ832" i="1" a="1"/>
  <c r="AZ1386" i="1" a="1"/>
  <c r="AZ2762" i="1" a="1"/>
  <c r="AZ2768" i="1" a="1"/>
  <c r="AZ2826" i="1" a="1"/>
  <c r="AZ3244" i="1" a="1"/>
  <c r="AZ2804" i="1" a="1"/>
  <c r="AZ2301" i="1" a="1"/>
  <c r="AZ851" i="1" a="1"/>
  <c r="AZ3547" i="1" a="1"/>
  <c r="AZ2910" i="1" a="1"/>
  <c r="AZ1914" i="1" a="1"/>
  <c r="AZ3031" i="1" a="1"/>
  <c r="AZ3611" i="1" a="1"/>
  <c r="AZ1943" i="1" a="1"/>
  <c r="AZ3332" i="1" a="1"/>
  <c r="AZ3753" i="1" a="1"/>
  <c r="AZ867" i="1" a="1"/>
  <c r="AZ2159" i="1" a="1"/>
  <c r="AZ3801" i="1" a="1"/>
  <c r="AZ336" i="1" a="1"/>
  <c r="AZ2586" i="1" a="1"/>
  <c r="AZ1519" i="1" a="1"/>
  <c r="AZ2878" i="1" a="1"/>
  <c r="AZ3435" i="1" a="1"/>
  <c r="AZ1589" i="1" a="1"/>
  <c r="AZ318" i="1" a="1"/>
  <c r="AZ3453" i="1" a="1"/>
  <c r="AZ602" i="1" a="1"/>
  <c r="AZ658" i="1" a="1"/>
  <c r="AZ951" i="1" a="1"/>
  <c r="AZ1955" i="1" a="1"/>
  <c r="AZ4152" i="1" a="1"/>
  <c r="AZ1937" i="1" a="1"/>
  <c r="AZ3577" i="1" a="1"/>
  <c r="AZ3303" i="1" a="1"/>
  <c r="AZ4191" i="1" a="1"/>
  <c r="AZ3259" i="1" a="1"/>
  <c r="AZ1570" i="1" a="1"/>
  <c r="AZ2087" i="1" a="1"/>
  <c r="AZ4091" i="1" a="1"/>
  <c r="AZ1368" i="1" a="1"/>
  <c r="AZ3853" i="1" a="1"/>
  <c r="AZ350" i="1" a="1"/>
  <c r="AZ3505" i="1" a="1"/>
  <c r="AZ1354" i="1" a="1"/>
  <c r="AZ1569" i="1" a="1"/>
  <c r="AZ3385" i="1" a="1"/>
  <c r="AZ4320" i="1" a="1"/>
  <c r="AZ2550" i="1" a="1"/>
  <c r="AZ2564" i="1" a="1"/>
  <c r="AZ3710" i="1" a="1"/>
  <c r="AZ1625" i="1" a="1"/>
  <c r="AZ4164" i="1" a="1"/>
  <c r="AZ4121" i="1" a="1"/>
  <c r="AZ97" i="1" a="1"/>
  <c r="AZ3935" i="1" a="1"/>
  <c r="AZ3287" i="1" a="1"/>
  <c r="AZ47" i="1" a="1"/>
  <c r="AZ570" i="1" a="1"/>
  <c r="AZ3615" i="1" a="1"/>
  <c r="AZ2339" i="1" a="1"/>
  <c r="AZ2411" i="1" a="1"/>
  <c r="AZ1718" i="1" a="1"/>
  <c r="AZ2815" i="1" a="1"/>
  <c r="AZ3861" i="1" a="1"/>
  <c r="AZ2469" i="1" a="1"/>
  <c r="AZ4003" i="1" a="1"/>
  <c r="AZ1839" i="1" a="1"/>
  <c r="AZ3130" i="1" a="1"/>
  <c r="AZ3984" i="1" a="1"/>
  <c r="AZ2348" i="1" a="1"/>
  <c r="AZ3963" i="1" a="1"/>
  <c r="AZ3558" i="1" a="1"/>
  <c r="AZ1873" i="1" a="1"/>
  <c r="AZ2168" i="1" a="1"/>
  <c r="AZ1543" i="1" a="1"/>
  <c r="AZ2289" i="1" a="1"/>
  <c r="AZ4246" i="1" a="1"/>
  <c r="AZ3080" i="1" a="1"/>
  <c r="AZ2436" i="1" a="1"/>
  <c r="AZ4168" i="1" a="1"/>
  <c r="AZ2076" i="1" a="1"/>
  <c r="AZ4050" i="1" a="1"/>
  <c r="AZ4323" i="1" a="1"/>
  <c r="AZ2864" i="1" a="1"/>
  <c r="AZ1350" i="1" a="1"/>
  <c r="AZ2969" i="1" a="1"/>
  <c r="AZ1710" i="1" a="1"/>
  <c r="AZ1452" i="1" a="1"/>
  <c r="AZ3177" i="1" a="1"/>
  <c r="AZ3511" i="1" a="1"/>
  <c r="AZ3800" i="1" a="1"/>
  <c r="AZ2912" i="1" a="1"/>
  <c r="AZ2238" i="1" a="1"/>
  <c r="AZ2905" i="1" a="1"/>
  <c r="AZ2020" i="1" a="1"/>
  <c r="AZ2743" i="1" a="1"/>
  <c r="AZ1576" i="1" a="1"/>
  <c r="AZ3114" i="1" a="1"/>
  <c r="AZ184" i="1" a="1"/>
  <c r="AZ3990" i="1" a="1"/>
  <c r="AZ2898" i="1" a="1"/>
  <c r="AZ2212" i="1" a="1"/>
  <c r="AZ3642" i="1" a="1"/>
  <c r="AZ3472" i="1" a="1"/>
  <c r="AZ3477" i="1" a="1"/>
  <c r="AZ3048" i="1" a="1"/>
  <c r="AZ141" i="1" a="1"/>
  <c r="AZ4042" i="1" a="1"/>
  <c r="AZ3446" i="1" a="1"/>
  <c r="AZ414" i="1" a="1"/>
  <c r="AZ3542" i="1" a="1"/>
  <c r="AZ4240" i="1" a="1"/>
  <c r="AZ3264" i="1" a="1"/>
  <c r="AZ3948" i="1" a="1"/>
  <c r="AZ1703" i="1" a="1"/>
  <c r="AZ2975" i="1" a="1"/>
  <c r="AZ3142" i="1" a="1"/>
  <c r="AZ3812" i="1" a="1"/>
  <c r="AZ1081" i="1" a="1"/>
  <c r="AZ1857" i="1" a="1"/>
  <c r="AZ898" i="1" a="1"/>
  <c r="AZ3912" i="1" a="1"/>
  <c r="AZ1743" i="1" a="1"/>
  <c r="AZ4216" i="1" a="1"/>
  <c r="AZ3626" i="1" a="1"/>
  <c r="AZ2032" i="1" a="1"/>
  <c r="AZ2579" i="1" a="1"/>
  <c r="AZ4007" i="1" a="1"/>
  <c r="AZ2637" i="1" a="1"/>
  <c r="AZ3899" i="1" a="1"/>
  <c r="AZ4254" i="1" a="1"/>
  <c r="AZ3041" i="1" a="1"/>
  <c r="AZ557" i="1" a="1"/>
  <c r="AZ3721" i="1" a="1"/>
  <c r="AZ2744" i="1" a="1"/>
  <c r="AZ1875" i="1" a="1"/>
  <c r="AZ2875" i="1" a="1"/>
  <c r="AZ459" i="1" a="1"/>
  <c r="AZ3039" i="1" a="1"/>
  <c r="AZ3691" i="1" a="1"/>
  <c r="AZ3825" i="1" a="1"/>
  <c r="AZ780" i="1" a="1"/>
  <c r="AZ2409" i="1" a="1"/>
  <c r="AZ3350" i="1" a="1"/>
  <c r="AZ31" i="1" a="1"/>
  <c r="AZ2254" i="1" a="1"/>
  <c r="AZ825" i="1" a="1"/>
  <c r="AZ4326" i="1" a="1"/>
  <c r="AZ738" i="1" a="1"/>
  <c r="AZ2687" i="1" a="1"/>
  <c r="AZ2260" i="1" a="1"/>
  <c r="AZ2275" i="1" a="1"/>
  <c r="AZ2797" i="1" a="1"/>
  <c r="AZ3670" i="1" a="1"/>
  <c r="AZ2681" i="1" a="1"/>
  <c r="AZ2338" i="1" a="1"/>
  <c r="AZ4227" i="1" a="1"/>
  <c r="AZ4045" i="1" a="1"/>
  <c r="AZ2835" i="1" a="1"/>
  <c r="AZ1212" i="1" a="1"/>
  <c r="AZ3257" i="1" a="1"/>
  <c r="AZ2407" i="1" a="1"/>
  <c r="AZ3754" i="1" a="1"/>
  <c r="AZ385" i="1" a="1"/>
  <c r="AZ3528" i="1" a="1"/>
  <c r="AZ2992" i="1" a="1"/>
  <c r="AZ1499" i="1" a="1"/>
  <c r="AZ2119" i="1" a="1"/>
  <c r="AZ2730" i="1" a="1"/>
  <c r="AZ1572" i="1" a="1"/>
  <c r="AZ625" i="1" a="1"/>
  <c r="AZ2433" i="1" a="1"/>
  <c r="AZ3275" i="1" a="1"/>
  <c r="AZ707" i="1" a="1"/>
  <c r="AZ833" i="1" a="1"/>
  <c r="AZ3522" i="1" a="1"/>
  <c r="AZ3665" i="1" a="1"/>
  <c r="AZ3538" i="1" a="1"/>
  <c r="AZ2140" i="1" a="1"/>
  <c r="AZ1691" i="1" a="1"/>
  <c r="AZ1881" i="1" a="1"/>
  <c r="AZ1822" i="1" a="1"/>
  <c r="AZ2885" i="1" a="1"/>
  <c r="AZ3686" i="1" a="1"/>
  <c r="AZ4183" i="1" a="1"/>
  <c r="AZ3005" i="1" a="1"/>
  <c r="AZ2464" i="1" a="1"/>
  <c r="AZ2253" i="1" a="1"/>
  <c r="AZ1995" i="1" a="1"/>
  <c r="AZ676" i="1" a="1"/>
  <c r="AZ1453" i="1" a="1"/>
  <c r="AZ4273" i="1" a="1"/>
  <c r="AZ605" i="1" a="1"/>
  <c r="AZ1388" i="1" a="1"/>
  <c r="AZ2869" i="1" a="1"/>
  <c r="AZ1726" i="1" a="1"/>
  <c r="AZ1792" i="1" a="1"/>
  <c r="AZ4012" i="1" a="1"/>
  <c r="AZ3779" i="1" a="1"/>
  <c r="AZ1649" i="1" a="1"/>
  <c r="AZ3561" i="1" a="1"/>
  <c r="AZ3380" i="1" a="1"/>
  <c r="AZ689" i="1" a="1"/>
  <c r="AZ55" i="1" a="1"/>
  <c r="AZ2098" i="1" a="1"/>
  <c r="AZ4092" i="1" a="1"/>
  <c r="AZ1701" i="1" a="1"/>
  <c r="AZ3994" i="1" a="1"/>
  <c r="AZ4173" i="1" a="1"/>
  <c r="AZ102" i="1" a="1"/>
  <c r="AZ1709" i="1" a="1"/>
  <c r="AZ3128" i="1" a="1"/>
  <c r="AZ2568" i="1" a="1"/>
  <c r="AZ87" i="1" a="1"/>
  <c r="AZ1449" i="1" a="1"/>
  <c r="AZ2381" i="1" a="1"/>
  <c r="AZ3636" i="1" a="1"/>
  <c r="AZ3806" i="1" a="1"/>
  <c r="AZ4197" i="1" a="1"/>
  <c r="AZ366" i="1" a="1"/>
  <c r="AZ2639" i="1" a="1"/>
  <c r="AZ2031" i="1" a="1"/>
  <c r="AZ3824" i="1" a="1"/>
  <c r="AZ3144" i="1" a="1"/>
  <c r="AZ2118" i="1" a="1"/>
  <c r="AZ1085" i="1" a="1"/>
  <c r="AZ2803" i="1" a="1"/>
  <c r="AZ1686" i="1" a="1"/>
  <c r="AZ3682" i="1" a="1"/>
  <c r="AZ3107" i="1" a="1"/>
  <c r="AZ3016" i="1" a="1"/>
  <c r="AZ3388" i="1" a="1"/>
  <c r="AZ1805" i="1" a="1"/>
  <c r="AZ1534" i="1" a="1"/>
  <c r="AZ2030" i="1" a="1"/>
  <c r="AZ1776" i="1" a="1"/>
  <c r="AZ2581" i="1" a="1"/>
  <c r="AZ2222" i="1" a="1"/>
  <c r="AZ1846" i="1" a="1"/>
  <c r="AZ2783" i="1" a="1"/>
  <c r="AZ2068" i="1" a="1"/>
  <c r="AZ2870" i="1" a="1"/>
  <c r="AZ3574" i="1" a="1"/>
  <c r="AZ1337" i="1" a="1"/>
  <c r="AZ4230" i="1" a="1"/>
  <c r="AZ3681" i="1" a="1"/>
  <c r="AZ2116" i="1" a="1"/>
  <c r="AZ3980" i="1" a="1"/>
  <c r="AZ390" i="1" a="1"/>
  <c r="AZ4021" i="1" a="1"/>
  <c r="AZ3720" i="1" a="1"/>
  <c r="AZ2017" i="1" a="1"/>
  <c r="AZ3498" i="1" a="1"/>
  <c r="AZ3198" i="1" a="1"/>
  <c r="AZ1687" i="1" a="1"/>
  <c r="AZ3830" i="1" a="1"/>
  <c r="AZ3717" i="1" a="1"/>
  <c r="AZ3755" i="1" a="1"/>
  <c r="AZ3916" i="1" a="1"/>
  <c r="AZ3524" i="1" a="1"/>
  <c r="AZ2838" i="1" a="1"/>
  <c r="AZ3397" i="1" a="1"/>
  <c r="AZ2191" i="1" a="1"/>
  <c r="AZ1997" i="1" a="1"/>
  <c r="AZ1835" i="1" a="1"/>
  <c r="AZ3610" i="1" a="1"/>
  <c r="AZ3278" i="1" a="1"/>
  <c r="AZ708" i="1" a="1"/>
  <c r="AZ761" i="1" a="1"/>
  <c r="AZ561" i="1" a="1"/>
  <c r="AZ3308" i="1" a="1"/>
  <c r="AZ3767" i="1" a="1"/>
  <c r="AZ2402" i="1" a="1"/>
  <c r="AZ4247" i="1" a="1"/>
  <c r="AZ3601" i="1" a="1"/>
  <c r="AZ3789" i="1" a="1"/>
  <c r="AZ3261" i="1" a="1"/>
  <c r="AZ1872" i="1" a="1"/>
  <c r="AZ3736" i="1" a="1"/>
  <c r="AZ844" i="1" a="1"/>
  <c r="AZ4051" i="1" a="1"/>
  <c r="AZ3946" i="1" a="1"/>
  <c r="AZ3915" i="1" a="1"/>
  <c r="AZ3556" i="1" a="1"/>
  <c r="AZ4266" i="1" a="1"/>
  <c r="AZ1559" i="1" a="1"/>
  <c r="AZ4287" i="1" a="1"/>
  <c r="AZ3195" i="1" a="1"/>
  <c r="AZ1808" i="1" a="1"/>
  <c r="AZ4037" i="1" a="1"/>
  <c r="AZ3484" i="1" a="1"/>
  <c r="AZ3389" i="1" a="1"/>
  <c r="AZ690" i="1" a="1"/>
  <c r="AZ2472" i="1" a="1"/>
  <c r="AZ2810" i="1" a="1"/>
  <c r="AZ1378" i="1" a="1"/>
  <c r="AZ3791" i="1" a="1"/>
  <c r="AZ4156" i="1" a="1"/>
  <c r="AZ4263" i="1" a="1"/>
  <c r="AZ3003" i="1" a="1"/>
  <c r="AZ4309" i="1" a="1"/>
  <c r="AZ3201" i="1" a="1"/>
  <c r="AZ3788" i="1" a="1"/>
  <c r="AZ3875" i="1" a="1"/>
  <c r="AZ2664" i="1" a="1"/>
  <c r="AZ2442" i="1" a="1"/>
  <c r="AZ2230" i="1" a="1"/>
  <c r="AZ3741" i="1" a="1"/>
  <c r="AZ490" i="1" a="1"/>
  <c r="AZ3152" i="1" a="1"/>
  <c r="AZ3351" i="1" a="1"/>
  <c r="AZ3995" i="1" a="1"/>
  <c r="AZ3499" i="1" a="1"/>
  <c r="AZ3587" i="1" a="1"/>
  <c r="AZ3117" i="1" a="1"/>
  <c r="AZ2872" i="1" a="1"/>
  <c r="AZ1912" i="1" a="1"/>
  <c r="AZ3526" i="1" a="1"/>
  <c r="AZ3667" i="1" a="1"/>
  <c r="AZ4317" i="1" a="1"/>
  <c r="AZ3096" i="1" a="1"/>
  <c r="AZ1215" i="1" a="1"/>
  <c r="AZ2904" i="1" a="1"/>
  <c r="AZ4222" i="1" a="1"/>
  <c r="AZ2513" i="1" a="1"/>
  <c r="AZ295" i="1" a="1"/>
  <c r="AZ3955" i="1" a="1"/>
  <c r="AZ3958" i="1" a="1"/>
  <c r="AZ735" i="1" a="1"/>
  <c r="AZ3252" i="1" a="1"/>
  <c r="AZ1497" i="1" a="1"/>
  <c r="AZ2812" i="1" a="1"/>
  <c r="AZ2859" i="1" a="1"/>
  <c r="AZ2561" i="1" a="1"/>
  <c r="AZ4150" i="1" a="1"/>
  <c r="AZ397" i="1" a="1"/>
  <c r="AZ2214" i="1" a="1"/>
  <c r="AZ285" i="1" a="1"/>
  <c r="AZ842" i="1" a="1"/>
  <c r="AZ3904" i="1" a="1"/>
  <c r="AZ3468" i="1" a="1"/>
  <c r="AZ2933" i="1" a="1"/>
  <c r="AZ3960" i="1" a="1"/>
  <c r="AZ2735" i="1" a="1"/>
  <c r="AZ4294" i="1" a="1"/>
  <c r="AZ1554" i="1" a="1"/>
  <c r="AZ1411" i="1" a="1"/>
  <c r="AZ3087" i="1" a="1"/>
  <c r="AZ1235" i="1" a="1"/>
  <c r="AZ3940" i="1" a="1"/>
  <c r="AZ2955" i="1" a="1"/>
  <c r="AZ3437" i="1" a="1"/>
  <c r="AZ4282" i="1" a="1"/>
  <c r="AZ18" i="1" a="1"/>
  <c r="AZ3156" i="1" a="1"/>
  <c r="AZ3230" i="1" a="1"/>
  <c r="AZ3541" i="1" a="1"/>
  <c r="AZ2403" i="1" a="1"/>
  <c r="AZ1108" i="1" a="1"/>
  <c r="AZ2711" i="1" a="1"/>
  <c r="AZ4089" i="1" a="1"/>
  <c r="AZ3448" i="1" a="1"/>
  <c r="AZ2802" i="1" a="1"/>
  <c r="AZ794" i="1" a="1"/>
  <c r="AZ3837" i="1" a="1"/>
  <c r="AZ1347" i="1" a="1"/>
  <c r="AZ3865" i="1" a="1"/>
  <c r="AZ56" i="1" a="1"/>
  <c r="AZ4062" i="1" a="1"/>
  <c r="AZ3120" i="1" a="1"/>
  <c r="AZ3116" i="1" a="1"/>
  <c r="AZ3749" i="1" a="1"/>
  <c r="AZ189" i="1" a="1"/>
  <c r="AZ752" i="1" a="1"/>
  <c r="AZ2699" i="1" a="1"/>
  <c r="AZ2067" i="1" a="1"/>
  <c r="AZ1910" i="1" a="1"/>
  <c r="AZ1033" i="1" a="1"/>
  <c r="AZ372" i="1" a="1"/>
  <c r="AZ319" i="1" a="1"/>
  <c r="AZ2694" i="1" a="1"/>
  <c r="AZ2972" i="1" a="1"/>
  <c r="AZ2354" i="1" a="1"/>
  <c r="AZ3490" i="1" a="1"/>
  <c r="AZ2620" i="1" a="1"/>
  <c r="AZ4274" i="1" a="1"/>
  <c r="AZ3171" i="1" a="1"/>
  <c r="AZ2066" i="1" a="1"/>
  <c r="AZ4138" i="1" a="1"/>
  <c r="AZ1617" i="1" a="1"/>
  <c r="AZ2223" i="1" a="1"/>
  <c r="AZ2894" i="1" a="1"/>
  <c r="AZ811" i="1" a="1"/>
  <c r="AZ3338" i="1" a="1"/>
  <c r="AZ3534" i="1" a="1"/>
  <c r="AZ364" i="1" a="1"/>
  <c r="AZ2394" i="1" a="1"/>
  <c r="AZ1601" i="1" a="1"/>
  <c r="AZ1596" i="1" a="1"/>
  <c r="AZ2397" i="1" a="1"/>
  <c r="AZ3829" i="1" a="1"/>
  <c r="AZ4082" i="1" a="1"/>
  <c r="AZ1398" i="1" a="1"/>
  <c r="AZ4214" i="1" a="1"/>
  <c r="AZ1472" i="1" a="1"/>
  <c r="AZ2328" i="1" a="1"/>
  <c r="AZ2930" i="1" a="1"/>
  <c r="AZ3890" i="1" a="1"/>
  <c r="AZ3297" i="1" a="1"/>
  <c r="AZ1992" i="1" a="1"/>
  <c r="AZ1305" i="1" a="1"/>
  <c r="AZ3633" i="1" a="1"/>
  <c r="AZ2980" i="1" a="1"/>
  <c r="AZ1025" i="1" a="1"/>
  <c r="AZ3896" i="1" a="1"/>
  <c r="AZ3512" i="1" a="1"/>
  <c r="AZ4301" i="1" a="1"/>
  <c r="AZ3153" i="1" a="1"/>
  <c r="AZ2268" i="1" a="1"/>
  <c r="AZ4068" i="1" a="1"/>
  <c r="AZ3921" i="1" a="1"/>
  <c r="AZ2976" i="1" a="1"/>
  <c r="AZ2167" i="1" a="1"/>
  <c r="AZ3121" i="1" a="1"/>
  <c r="AZ1664" i="1" a="1"/>
  <c r="AZ341" i="1" a="1"/>
  <c r="AZ1790" i="1" a="1"/>
  <c r="AZ4079" i="1" a="1"/>
  <c r="AZ3531" i="1" a="1"/>
  <c r="AZ2920" i="1" a="1"/>
  <c r="AZ2935" i="1" a="1"/>
  <c r="AZ4270" i="1" a="1"/>
  <c r="AZ3179" i="1" a="1"/>
  <c r="AZ2418" i="1" a="1"/>
  <c r="AZ1563" i="1" a="1"/>
  <c r="AZ3928" i="1" a="1"/>
  <c r="AZ497" i="1" a="1"/>
  <c r="AZ2621" i="1" a="1"/>
  <c r="AZ3149" i="1" a="1"/>
  <c r="AZ3015" i="1" a="1"/>
  <c r="AZ1193" i="1" a="1"/>
  <c r="AZ2019" i="1" a="1"/>
  <c r="AZ2880" i="1" a="1"/>
  <c r="AZ2719" i="1" a="1"/>
  <c r="AZ353" i="1" a="1"/>
  <c r="AZ2330" i="1" a="1"/>
  <c r="AZ291" i="1" a="1"/>
  <c r="AZ1487" i="1" a="1"/>
  <c r="AZ3158" i="1" a="1"/>
  <c r="AZ4319" i="1" a="1"/>
  <c r="AZ2660" i="1" a="1"/>
  <c r="AZ2081" i="1" a="1"/>
  <c r="AZ2811" i="1" a="1"/>
  <c r="AZ2125" i="1" a="1"/>
  <c r="AZ2749" i="1" a="1"/>
  <c r="AZ3075" i="1" a="1"/>
  <c r="AZ3932" i="1" a="1"/>
  <c r="AZ447" i="1" a="1"/>
  <c r="AZ210" i="1" a="1"/>
  <c r="AZ1134" i="1" a="1"/>
  <c r="AZ446" i="1" a="1"/>
  <c r="AZ3742" i="1" a="1"/>
  <c r="AZ3678" i="1" a="1"/>
  <c r="AZ191" i="1" a="1"/>
  <c r="AZ286" i="1" a="1"/>
  <c r="AZ3391" i="1" a="1"/>
  <c r="AZ3076" i="1" a="1"/>
  <c r="AZ417" i="1" a="1"/>
  <c r="AZ346" i="1" a="1"/>
  <c r="AZ3589" i="1" a="1"/>
  <c r="AZ3821" i="1" a="1"/>
  <c r="AZ3349" i="1" a="1"/>
  <c r="AZ2907" i="1" a="1"/>
  <c r="AZ2924" i="1" a="1"/>
  <c r="AZ2670" i="1" a="1"/>
  <c r="AZ2971" i="1" a="1"/>
  <c r="AZ3022" i="1" a="1"/>
  <c r="AZ3373" i="1" a="1"/>
  <c r="AZ1597" i="1" a="1"/>
  <c r="AZ406" i="1" a="1"/>
  <c r="AZ2429" i="1" a="1"/>
  <c r="AZ305" i="1" a="1"/>
  <c r="AZ4170" i="1" a="1"/>
  <c r="AZ1494" i="1" a="1"/>
  <c r="AZ2722" i="1" a="1"/>
  <c r="AZ1387" i="1" a="1"/>
  <c r="AZ3536" i="1" a="1"/>
  <c r="AZ917" i="1" a="1"/>
  <c r="AZ4331" i="1" a="1"/>
  <c r="AZ2853" i="1" a="1"/>
  <c r="AZ3006" i="1" a="1"/>
  <c r="AZ1884" i="1" a="1"/>
  <c r="AZ3243" i="1" a="1"/>
  <c r="AZ1125" i="1" a="1"/>
  <c r="AZ3552" i="1" a="1"/>
  <c r="AZ4112" i="1" a="1"/>
  <c r="AZ4332" i="1" a="1"/>
  <c r="AZ2623" i="1" a="1"/>
  <c r="AZ4008" i="1" a="1"/>
  <c r="AZ2867" i="1" a="1"/>
  <c r="AZ3470" i="1" a="1"/>
  <c r="AZ1813" i="1" a="1"/>
  <c r="AZ3731" i="1" a="1"/>
  <c r="AZ2856" i="1" a="1"/>
  <c r="AZ2825" i="1" a="1"/>
  <c r="AZ4268" i="1" a="1"/>
  <c r="AZ3663" i="1" a="1"/>
  <c r="AZ3254" i="1" a="1"/>
  <c r="AZ4002" i="1" a="1"/>
  <c r="AZ3628" i="1" a="1"/>
  <c r="AZ519" i="1" a="1"/>
  <c r="AZ4047" i="1" a="1"/>
  <c r="AZ3959" i="1" a="1"/>
  <c r="AZ2857" i="1" a="1"/>
  <c r="AZ3783" i="1" a="1"/>
  <c r="AZ3074" i="1" a="1"/>
  <c r="AZ4233" i="1" a="1"/>
  <c r="AZ527" i="1" a="1"/>
  <c r="AZ2703" i="1" a="1"/>
  <c r="AZ2536" i="1" a="1"/>
  <c r="AZ4219" i="1" a="1"/>
  <c r="AZ2752" i="1" a="1"/>
  <c r="AZ2551" i="1" a="1"/>
  <c r="AZ3263" i="1" a="1"/>
  <c r="AZ3320" i="1" a="1"/>
  <c r="AZ827" i="1" a="1"/>
  <c r="AZ1816" i="1" a="1"/>
  <c r="AZ2708" i="1" a="1"/>
  <c r="AZ3965" i="1" a="1"/>
  <c r="AZ3693" i="1" a="1"/>
  <c r="AZ748" i="1" a="1"/>
  <c r="AZ3459" i="1" a="1"/>
  <c r="AZ429" i="1" a="1"/>
  <c r="AZ2926" i="1" a="1"/>
  <c r="AZ2817" i="1" a="1"/>
  <c r="AZ2123" i="1" a="1"/>
  <c r="AZ2624" i="1" a="1"/>
  <c r="AZ2524" i="1" a="1"/>
  <c r="AZ3192" i="1" a="1"/>
  <c r="AZ3910" i="1" a="1"/>
  <c r="AZ3763" i="1" a="1"/>
  <c r="AZ4312" i="1" a="1"/>
  <c r="AZ2435" i="1" a="1"/>
  <c r="AZ886" i="1" a="1"/>
  <c r="AZ2147" i="1" a="1"/>
  <c r="AZ290" i="1" a="1"/>
  <c r="AZ4203" i="1" a="1"/>
  <c r="AZ2437" i="1" a="1"/>
  <c r="AZ4115" i="1" a="1"/>
  <c r="AZ3939" i="1" a="1"/>
  <c r="AZ4206" i="1" a="1"/>
  <c r="AZ153" i="1" a="1"/>
  <c r="AZ394" i="1" a="1"/>
  <c r="AZ2977" i="1" a="1"/>
  <c r="AZ4311" i="1" a="1"/>
  <c r="AZ3613" i="1" a="1"/>
  <c r="AZ1528" i="1" a="1"/>
  <c r="AZ1609" i="1" a="1"/>
  <c r="AZ2939" i="1" a="1"/>
  <c r="AZ434" i="1" a="1"/>
  <c r="AZ3553" i="1" a="1"/>
  <c r="AZ3423" i="1" a="1"/>
  <c r="AZ1667" i="1" a="1"/>
  <c r="AZ2566" i="1" a="1"/>
  <c r="AZ3163" i="1" a="1"/>
  <c r="AZ3533" i="1" a="1"/>
  <c r="AZ4001" i="1" a="1"/>
  <c r="AZ2808" i="1" a="1"/>
  <c r="AZ2582" i="1" a="1"/>
  <c r="AZ3782" i="1" a="1"/>
  <c r="AZ837" i="1" a="1"/>
  <c r="AZ3325" i="1" a="1"/>
  <c r="AZ4108" i="1" a="1"/>
  <c r="AZ747" i="1" a="1"/>
  <c r="AZ3938" i="1" a="1"/>
  <c r="AZ4063" i="1" a="1"/>
  <c r="AZ3071" i="1" a="1"/>
  <c r="AZ4030" i="1" a="1"/>
  <c r="AZ2184" i="1" a="1"/>
  <c r="AZ3996" i="1" a="1"/>
  <c r="AZ2757" i="1" a="1"/>
  <c r="AZ3305" i="1" a="1"/>
  <c r="AZ3463" i="1" a="1"/>
  <c r="AZ2665" i="1" a="1"/>
  <c r="AZ2279" i="1" a="1"/>
  <c r="AZ4210" i="1" a="1"/>
  <c r="AZ2344" i="1" a="1"/>
  <c r="AZ3090" i="1" a="1"/>
  <c r="AZ1729" i="1" a="1"/>
  <c r="AZ3943" i="1" a="1"/>
  <c r="AZ4289" i="1" a="1"/>
  <c r="AZ3922" i="1" a="1"/>
  <c r="AZ1332" i="1" a="1"/>
  <c r="AZ2331" i="1" a="1"/>
  <c r="AZ1855" i="1" a="1"/>
  <c r="AZ2486" i="1" a="1"/>
  <c r="AZ3660" i="1" a="1"/>
  <c r="AZ2115" i="1" a="1"/>
  <c r="AZ1663" i="1" a="1"/>
  <c r="AZ3387" i="1" a="1"/>
  <c r="AZ4295" i="1" a="1"/>
  <c r="AZ146" i="1" a="1"/>
  <c r="AZ2295" i="1" a="1"/>
  <c r="AZ1819" i="1" a="1"/>
  <c r="AZ3586" i="1" a="1"/>
  <c r="AZ3298" i="1" a="1"/>
  <c r="AZ4248" i="1" a="1"/>
  <c r="AZ2075" i="1" a="1"/>
  <c r="AZ3481" i="1" a="1"/>
  <c r="AZ1755" i="1" a="1"/>
  <c r="AZ2311" i="1" a="1"/>
  <c r="AZ3025" i="1" a="1"/>
  <c r="AZ3895" i="1" a="1"/>
  <c r="AZ466" i="1" a="1"/>
  <c r="AZ2048" i="1" a="1"/>
  <c r="AZ3972" i="1" a="1"/>
  <c r="AZ2865" i="1" a="1"/>
  <c r="AZ3441" i="1" a="1"/>
  <c r="AZ4094" i="1" a="1"/>
  <c r="AZ3341" i="1" a="1"/>
  <c r="AZ3769" i="1" a="1"/>
  <c r="AZ1777" i="1" a="1"/>
  <c r="AZ2422" i="1" a="1"/>
  <c r="AZ145" i="1" a="1"/>
  <c r="AZ695" i="1" a="1"/>
  <c r="AZ2881" i="1" a="1"/>
  <c r="AZ306" i="1" a="1"/>
  <c r="AZ2246" i="1" a="1"/>
  <c r="AZ1312" i="1" a="1"/>
  <c r="AZ3376" i="1" a="1"/>
  <c r="AZ108" i="1" a="1"/>
  <c r="BN945" i="1" a="1"/>
  <c r="AZ2039" i="1" a="1"/>
  <c r="AZ4262" i="1" a="1"/>
  <c r="AZ3887" i="1" a="1"/>
  <c r="AZ3433" i="1" a="1"/>
  <c r="AZ3893" i="1" a="1"/>
  <c r="AZ3657" i="1" a="1"/>
  <c r="AZ2695" i="1" a="1"/>
  <c r="AZ1566" i="1" a="1"/>
  <c r="AZ3224" i="1" a="1"/>
  <c r="AZ2155" i="1" a="1"/>
  <c r="AZ4209" i="1" a="1"/>
  <c r="AZ3495" i="1" a="1"/>
  <c r="AZ4105" i="1" a="1"/>
  <c r="AZ2441" i="1" a="1"/>
  <c r="AZ3816" i="1" a="1"/>
  <c r="AZ34" i="1" a="1"/>
  <c r="AZ4023" i="1" a="1"/>
  <c r="AZ2383" i="1" a="1"/>
  <c r="AZ4161" i="1" a="1"/>
  <c r="AZ2488" i="1" a="1"/>
  <c r="AZ2144" i="1" a="1"/>
  <c r="AZ3539" i="1" a="1"/>
  <c r="AZ1732" i="1" a="1"/>
  <c r="AZ3400" i="1" a="1"/>
  <c r="AZ3979" i="1" a="1"/>
  <c r="AZ2967" i="1" a="1"/>
  <c r="AZ3870" i="1" a="1"/>
  <c r="AZ3164" i="1" a="1"/>
  <c r="AZ2105" i="1" a="1"/>
  <c r="AZ3419" i="1" a="1"/>
  <c r="AZ3566" i="1" a="1"/>
  <c r="AZ2052" i="1" a="1"/>
  <c r="AZ2603" i="1" a="1"/>
  <c r="AZ2882" i="1" a="1"/>
  <c r="AZ1770" i="1" a="1"/>
  <c r="AZ3622" i="1" a="1"/>
  <c r="AZ3431" i="1" a="1"/>
  <c r="AZ2252" i="1" a="1"/>
  <c r="AZ2960" i="1" a="1"/>
  <c r="AZ3053" i="1" a="1"/>
  <c r="AZ473" i="1" a="1"/>
  <c r="AZ3952" i="1" a="1"/>
  <c r="AZ1878" i="1" a="1"/>
  <c r="AZ1493" i="1" a="1"/>
  <c r="AZ3231" i="1" a="1"/>
  <c r="AZ2723" i="1" a="1"/>
  <c r="AZ1495" i="1" a="1"/>
  <c r="AZ2742" i="1" a="1"/>
  <c r="AZ2521" i="1" a="1"/>
  <c r="AZ1788" i="1" a="1"/>
  <c r="AZ4067" i="1" a="1"/>
  <c r="AZ2993" i="1" a="1"/>
  <c r="AZ508" i="1" a="1"/>
  <c r="AZ2247" i="1" a="1"/>
  <c r="AZ4264" i="1" a="1"/>
  <c r="AZ3235" i="1" a="1"/>
  <c r="AZ3009" i="1" a="1"/>
  <c r="AZ3067" i="1" a="1"/>
  <c r="AZ3905" i="1" a="1"/>
  <c r="AZ1767" i="1" a="1"/>
  <c r="AZ2773" i="1" a="1"/>
  <c r="AZ809" i="1" a="1"/>
  <c r="AZ2121" i="1" a="1"/>
  <c r="AZ1082" i="1" a="1"/>
  <c r="AZ2493" i="1" a="1"/>
  <c r="AZ2302" i="1" a="1"/>
  <c r="AZ1544" i="1" a="1"/>
  <c r="AZ1474" i="1" a="1"/>
  <c r="AZ650" i="1" a="1"/>
  <c r="AZ2534" i="1" a="1"/>
  <c r="AZ3485" i="1" a="1"/>
  <c r="AZ3038" i="1" a="1"/>
  <c r="AZ3363" i="1" a="1"/>
  <c r="AZ3513" i="1" a="1"/>
  <c r="AZ3236" i="1" a="1"/>
  <c r="AZ2023" i="1" a="1"/>
  <c r="AZ3734" i="1" a="1"/>
  <c r="AZ1633" i="1" a="1"/>
  <c r="AZ4130" i="1" a="1"/>
  <c r="AZ3037" i="1" a="1"/>
  <c r="AZ2736" i="1" a="1"/>
  <c r="AZ4046" i="1" a="1"/>
  <c r="AZ2313" i="1" a="1"/>
  <c r="AZ3202" i="1" a="1"/>
  <c r="AZ3924" i="1" a="1"/>
  <c r="AZ250" i="1" a="1"/>
  <c r="AZ2426" i="1" a="1"/>
  <c r="AZ1400" i="1" a="1"/>
  <c r="AZ2072" i="1" a="1"/>
  <c r="AZ2746" i="1" a="1"/>
  <c r="AZ2137" i="1" a="1"/>
  <c r="AZ4124" i="1" a="1"/>
  <c r="AZ365" i="1" a="1"/>
  <c r="AZ1465" i="1" a="1"/>
  <c r="AZ3814" i="1" a="1"/>
  <c r="AZ3417" i="1" a="1"/>
  <c r="AZ3467" i="1" a="1"/>
  <c r="AZ462" i="1" a="1"/>
  <c r="AZ3795" i="1" a="1"/>
  <c r="AZ3406" i="1" a="1"/>
  <c r="AZ2555" i="1" a="1"/>
  <c r="AZ2734" i="1" a="1"/>
  <c r="AZ3314" i="1" a="1"/>
  <c r="AZ1676" i="1" a="1"/>
  <c r="AZ4225" i="1" a="1"/>
  <c r="AZ4104" i="1" a="1"/>
  <c r="AZ3744" i="1" a="1"/>
  <c r="AZ3405" i="1" a="1"/>
  <c r="AZ48" i="1" a="1"/>
  <c r="AZ3266" i="1" a="1"/>
  <c r="AZ4022" i="1" a="1"/>
  <c r="AZ846" i="1" a="1"/>
  <c r="AZ3379" i="1" a="1"/>
  <c r="AZ3167" i="1" a="1"/>
  <c r="AZ2453" i="1" a="1"/>
  <c r="AZ3794" i="1" a="1"/>
  <c r="AZ3488" i="1" a="1"/>
  <c r="AZ3751" i="1" a="1"/>
  <c r="AZ2766" i="1" a="1"/>
  <c r="AZ4249" i="1" a="1"/>
  <c r="AZ3998" i="1" a="1"/>
  <c r="AZ3454" i="1" a="1"/>
  <c r="AZ3986" i="1" a="1"/>
  <c r="AZ3442" i="1" a="1"/>
  <c r="AZ3392" i="1" a="1"/>
  <c r="AZ2290" i="1" a="1"/>
  <c r="AZ3342" i="1" a="1"/>
  <c r="AZ3632" i="1" a="1"/>
  <c r="AZ4086" i="1" a="1"/>
  <c r="AZ3606" i="1" a="1"/>
  <c r="AZ1652" i="1" a="1"/>
  <c r="AZ2899" i="1" a="1"/>
  <c r="AZ3617" i="1" a="1"/>
  <c r="AZ4056" i="1" a="1"/>
  <c r="AZ2770" i="1" a="1"/>
  <c r="AZ919" i="1" a="1"/>
  <c r="AZ3716" i="1" a="1"/>
  <c r="AZ2574" i="1" a="1"/>
  <c r="AZ687" i="1" a="1"/>
  <c r="AZ3846" i="1" a="1"/>
  <c r="AZ2884" i="1" a="1"/>
  <c r="AZ3491" i="1" a="1"/>
  <c r="AZ2585" i="1" a="1"/>
  <c r="AZ4049" i="1" a="1"/>
  <c r="AZ3148" i="1" a="1"/>
  <c r="AZ2439" i="1" a="1"/>
  <c r="AZ1537" i="1" a="1"/>
  <c r="AZ4159" i="1" a="1"/>
  <c r="AZ2915" i="1" a="1"/>
  <c r="AZ3588" i="1" a="1"/>
  <c r="AZ892" i="1" a="1"/>
  <c r="AZ3503" i="1" a="1"/>
  <c r="AZ3219" i="1" a="1"/>
  <c r="AZ717" i="1" a="1"/>
  <c r="AZ2753" i="1" a="1"/>
  <c r="AZ2921" i="1" a="1"/>
  <c r="AZ443" i="1" a="1"/>
  <c r="AZ3614" i="1" a="1"/>
  <c r="AZ3355" i="1" a="1"/>
  <c r="AZ3605" i="1" a="1"/>
  <c r="AZ3866" i="1" a="1"/>
  <c r="AZ1365" i="1" a="1"/>
  <c r="AZ2998" i="1" a="1"/>
  <c r="AZ2385" i="1" a="1"/>
  <c r="AZ3519" i="1" a="1"/>
  <c r="AZ2500" i="1" a="1"/>
  <c r="AZ2697" i="1" a="1"/>
  <c r="AZ3065" i="1" a="1"/>
  <c r="AZ3683" i="1" a="1"/>
  <c r="AZ2054" i="1" a="1"/>
  <c r="AZ2662" i="1" a="1"/>
  <c r="AZ753" i="1" a="1"/>
  <c r="AZ778" i="1" a="1"/>
  <c r="AZ2358" i="1" a="1"/>
  <c r="AZ241" i="1" a="1"/>
  <c r="AZ3832" i="1" a="1"/>
  <c r="AZ3218" i="1" a="1"/>
  <c r="AF863" i="1" a="1"/>
  <c r="AZ1426" i="1" a="1"/>
  <c r="AZ445" i="1" a="1"/>
  <c r="AZ1731" i="1" a="1"/>
  <c r="AZ2727" i="1" a="1"/>
  <c r="AZ3604" i="1" a="1"/>
  <c r="AZ902" i="1" a="1"/>
  <c r="AZ1789" i="1" a="1"/>
  <c r="AZ1421" i="1" a="1"/>
  <c r="AZ971" i="1" a="1"/>
  <c r="AZ2778" i="1" a="1"/>
  <c r="AZ3225" i="1" a="1"/>
  <c r="AZ3131" i="1" a="1"/>
  <c r="AZ3427" i="1" a="1"/>
  <c r="AZ4147" i="1" a="1"/>
  <c r="AZ2800" i="1" a="1"/>
  <c r="AZ371" i="1" a="1"/>
  <c r="AZ3572" i="1" a="1"/>
  <c r="AZ3722" i="1" a="1"/>
  <c r="AZ1210" i="1" a="1"/>
  <c r="AZ190" i="1" a="1"/>
  <c r="AZ3616" i="1" a="1"/>
  <c r="AZ1375" i="1" a="1"/>
  <c r="AZ1619" i="1" a="1"/>
  <c r="AZ812" i="1" a="1"/>
  <c r="AZ2371" i="1" a="1"/>
  <c r="AZ1512" i="1" a="1"/>
  <c r="AZ4316" i="1" a="1"/>
  <c r="AZ2136" i="1" a="1"/>
  <c r="AZ2265" i="1" a="1"/>
  <c r="AZ3877" i="1" a="1"/>
  <c r="AZ488" i="1" a="1"/>
  <c r="AZ1464" i="1" a="1"/>
  <c r="AZ130" i="1" a="1"/>
  <c r="AZ1550" i="1" a="1"/>
  <c r="AZ3977" i="1" a="1"/>
  <c r="AZ3497" i="1" a="1"/>
  <c r="AZ83" i="1" a="1"/>
  <c r="AZ4226" i="1" a="1"/>
  <c r="AZ60" i="1" a="1"/>
  <c r="AZ1659" i="1" a="1"/>
  <c r="AZ10" i="1" a="1"/>
  <c r="AZ3136" i="1" a="1"/>
  <c r="AZ3143" i="1" a="1"/>
  <c r="AZ1977" i="1" a="1"/>
  <c r="AZ3086" i="1" a="1"/>
  <c r="AZ2956" i="1" a="1"/>
  <c r="AZ3492" i="1" a="1"/>
  <c r="AZ538" i="1" a="1"/>
  <c r="AZ1758" i="1" a="1"/>
  <c r="AZ3881" i="1" a="1"/>
  <c r="AZ1830" i="1" a="1"/>
  <c r="AZ1581" i="1" a="1"/>
  <c r="AZ3584" i="1" a="1"/>
  <c r="AZ1737" i="1" a="1"/>
  <c r="AZ2298" i="1" a="1"/>
  <c r="AZ3673" i="1" a="1"/>
  <c r="AZ3848" i="1" a="1"/>
  <c r="AZ354" i="1" a="1"/>
  <c r="AZ3101" i="1" a="1"/>
  <c r="AZ2008" i="1" a="1"/>
  <c r="AZ3173" i="1" a="1"/>
  <c r="AZ3072" i="1" a="1"/>
  <c r="AZ4084" i="1" a="1"/>
  <c r="AZ3658" i="1" a="1"/>
  <c r="AZ2698" i="1" a="1"/>
  <c r="AZ860" i="1" a="1"/>
  <c r="AZ2888" i="1" a="1"/>
  <c r="AZ3223" i="1" a="1"/>
  <c r="AZ3926" i="1" a="1"/>
  <c r="AZ1414" i="1" a="1"/>
  <c r="AZ2726" i="1" a="1"/>
  <c r="AZ3889" i="1" a="1"/>
  <c r="AZ1895" i="1" a="1"/>
  <c r="AZ4252" i="1" a="1"/>
  <c r="AZ3981" i="1" a="1"/>
  <c r="AZ2836" i="1" a="1"/>
  <c r="AZ1595" i="1" a="1"/>
  <c r="AZ1704" i="1" a="1"/>
  <c r="AZ3733" i="1" a="1"/>
  <c r="AZ3222" i="1" a="1"/>
  <c r="AF892" i="1" a="1"/>
  <c r="AZ2994" i="1" a="1"/>
  <c r="AZ2862" i="1" a="1"/>
  <c r="AZ77" i="1" a="1"/>
  <c r="AZ2323" i="1" a="1"/>
  <c r="AZ3507" i="1" a="1"/>
  <c r="AZ3592" i="1" a="1"/>
  <c r="AZ2927" i="1" a="1"/>
  <c r="AZ2982" i="1" a="1"/>
  <c r="AZ2819" i="1" a="1"/>
  <c r="AZ3803" i="1" a="1"/>
  <c r="AZ4202" i="1" a="1"/>
  <c r="AZ623" i="1" a="1"/>
  <c r="AZ3347" i="1" a="1"/>
  <c r="AZ70" i="1" a="1"/>
  <c r="AZ3099" i="1" a="1"/>
  <c r="AZ3084" i="1" a="1"/>
  <c r="AZ2096" i="1" a="1"/>
  <c r="AZ566" i="1" a="1"/>
  <c r="AZ1252" i="1" a="1"/>
  <c r="AZ514" i="1" a="1"/>
  <c r="AZ3792" i="1" a="1"/>
  <c r="AZ3914" i="1" a="1"/>
  <c r="AZ2571" i="1" a="1"/>
  <c r="AZ1941" i="1" a="1"/>
  <c r="AZ379" i="1" a="1"/>
  <c r="AZ621" i="1" a="1"/>
  <c r="AZ4087" i="1" a="1"/>
  <c r="AZ3515" i="1" a="1"/>
  <c r="AZ1017" i="1" a="1"/>
  <c r="AZ3772" i="1" a="1"/>
  <c r="AZ643" i="1" a="1"/>
  <c r="AZ946" i="1" a="1"/>
  <c r="AZ3949" i="1" a="1"/>
  <c r="AZ2673" i="1" a="1"/>
  <c r="AZ1341" i="1" a="1"/>
  <c r="AZ2792" i="1" a="1"/>
  <c r="AZ3476" i="1" a="1"/>
  <c r="AZ3432" i="1" a="1"/>
  <c r="AZ1533" i="1" a="1"/>
  <c r="AZ4314" i="1" a="1"/>
  <c r="AZ3399" i="1" a="1"/>
  <c r="AZ1113" i="1" a="1"/>
  <c r="AZ1935" i="1" a="1"/>
  <c r="AZ667" i="1" a="1"/>
  <c r="AZ3951" i="1" a="1"/>
  <c r="AZ307" i="1" a="1"/>
  <c r="AZ3780" i="1" a="1"/>
  <c r="AZ1237" i="1" a="1"/>
  <c r="AZ3894" i="1" a="1"/>
  <c r="AZ2057" i="1" a="1"/>
  <c r="AZ3778" i="1" a="1"/>
  <c r="AZ3649" i="1" a="1"/>
  <c r="AZ4213" i="1" a="1"/>
  <c r="AZ2616" i="1" a="1"/>
  <c r="AZ2349" i="1" a="1"/>
  <c r="AZ2945" i="1" a="1"/>
  <c r="AZ2675" i="1" a="1"/>
  <c r="AZ3934" i="1" a="1"/>
  <c r="AZ4172" i="1" a="1"/>
  <c r="AZ4321" i="1" a="1"/>
  <c r="AZ1956" i="1" a="1"/>
  <c r="AZ1942" i="1" a="1"/>
  <c r="AZ2074" i="1" a="1"/>
  <c r="AZ3578" i="1" a="1"/>
  <c r="AZ3719" i="1" a="1"/>
  <c r="AZ2134" i="1" a="1"/>
  <c r="AZ1670" i="1" a="1"/>
  <c r="AZ4259" i="1" a="1"/>
  <c r="AZ3898" i="1" a="1"/>
  <c r="AZ347" i="1" a="1"/>
  <c r="AZ2410" i="1" a="1"/>
  <c r="AZ4059" i="1" a="1"/>
  <c r="AZ4313" i="1" a="1"/>
  <c r="AZ3451" i="1" a="1"/>
  <c r="AZ3486" i="1" a="1"/>
  <c r="AZ2629" i="1" a="1"/>
  <c r="AZ4235" i="1" a="1"/>
  <c r="AZ1660" i="1" a="1"/>
  <c r="AZ3923" i="1" a="1"/>
  <c r="AZ3603" i="1" a="1"/>
  <c r="AZ1928" i="1" a="1"/>
  <c r="AZ3175" i="1" a="1"/>
  <c r="AZ3045" i="1" a="1"/>
  <c r="AZ3440" i="1" a="1"/>
  <c r="AZ1973" i="1" a="1"/>
  <c r="AZ4195" i="1" a="1"/>
  <c r="AZ3738" i="1" a="1"/>
  <c r="AZ890" i="1" a="1"/>
  <c r="AZ1984" i="1" a="1"/>
  <c r="AZ800" i="1" a="1"/>
  <c r="AZ2666" i="1" a="1"/>
  <c r="AZ2710" i="1" a="1"/>
  <c r="AZ957" i="1" a="1"/>
  <c r="AZ2902" i="1" a="1"/>
  <c r="AZ3725" i="1" a="1"/>
  <c r="AZ546" i="1" a="1"/>
  <c r="AZ3317" i="1" a="1"/>
  <c r="AF1321" i="1" a="1"/>
  <c r="AZ3559" i="1" a="1"/>
  <c r="AZ3122" i="1" a="1"/>
  <c r="AZ3420" i="1" a="1"/>
  <c r="AZ3197" i="1" a="1"/>
  <c r="AZ3724" i="1" a="1"/>
  <c r="AZ3784" i="1" a="1"/>
  <c r="AZ1021" i="1" a="1"/>
  <c r="AZ2997" i="1" a="1"/>
  <c r="AZ758" i="1" a="1"/>
  <c r="AZ2413" i="1" a="1"/>
  <c r="AZ4071" i="1" a="1"/>
  <c r="AZ3729" i="1" a="1"/>
  <c r="AZ2974" i="1" a="1"/>
  <c r="AZ3692" i="1" a="1"/>
  <c r="AZ280" i="1" a="1"/>
  <c r="AZ4162" i="1" a="1"/>
  <c r="AZ713" i="1" a="1"/>
  <c r="AZ3876" i="1" a="1"/>
  <c r="AZ2849" i="1" a="1"/>
  <c r="AZ1717" i="1" a="1"/>
  <c r="AZ4199" i="1" a="1"/>
  <c r="AZ3864" i="1" a="1"/>
  <c r="AZ2643" i="1" a="1"/>
  <c r="AZ4217" i="1" a="1"/>
  <c r="AZ2959" i="1" a="1"/>
  <c r="AZ4158" i="1" a="1"/>
  <c r="AZ2755" i="1" a="1"/>
  <c r="AZ4097" i="1" a="1"/>
  <c r="AZ3527" i="1" a="1"/>
  <c r="AZ3318" i="1" a="1"/>
  <c r="AZ2294" i="1" a="1"/>
  <c r="AZ3315" i="1" a="1"/>
  <c r="AZ2060" i="1" a="1"/>
  <c r="AZ1481" i="1" a="1"/>
  <c r="AZ3473" i="1" a="1"/>
  <c r="AZ4151" i="1" a="1"/>
  <c r="AZ505" i="1" a="1"/>
  <c r="AZ3146" i="1" a="1"/>
  <c r="AZ1112" i="1" a="1"/>
  <c r="AZ1216" i="1" a="1"/>
  <c r="AZ3044" i="1" a="1"/>
  <c r="AZ2204" i="1" a="1"/>
  <c r="AZ3430" i="1" a="1"/>
  <c r="AZ2406" i="1" a="1"/>
  <c r="AZ2595" i="1" a="1"/>
  <c r="AZ391" i="1" a="1"/>
  <c r="AZ217" i="1" a="1"/>
  <c r="AZ3353" i="1" a="1"/>
  <c r="AZ2007" i="1" a="1"/>
  <c r="AZ2327" i="1" a="1"/>
  <c r="AZ324" i="1" a="1"/>
  <c r="AZ2900" i="1" a="1"/>
  <c r="AZ1948" i="1" a="1"/>
  <c r="AZ2235" i="1" a="1"/>
  <c r="AZ2893" i="1" a="1"/>
  <c r="AZ3521" i="1" a="1"/>
  <c r="AZ1228" i="1" a="1"/>
  <c r="AZ3443" i="1" a="1"/>
  <c r="AZ3300" i="1" a="1"/>
  <c r="AZ2943" i="1" a="1"/>
  <c r="AZ1524" i="1" a="1"/>
  <c r="AH2626" i="1" l="1"/>
  <c r="AH1681" i="1"/>
  <c r="AH3878" i="1"/>
  <c r="AH2584" i="1"/>
  <c r="AH1210" i="1"/>
  <c r="AH211" i="1"/>
  <c r="AH1306" i="1"/>
  <c r="AH1816" i="1"/>
  <c r="AH4149" i="1"/>
  <c r="AH1510" i="1"/>
  <c r="AH2438" i="1"/>
  <c r="AH1186" i="1"/>
  <c r="AH2590" i="1"/>
  <c r="AH3649" i="1"/>
  <c r="AH1365" i="1"/>
  <c r="AH463" i="1"/>
  <c r="AH575" i="1"/>
  <c r="AH1500" i="1"/>
  <c r="AH195" i="1"/>
  <c r="AH3582" i="1"/>
  <c r="AH3621" i="1"/>
  <c r="AH1340" i="1"/>
  <c r="AH1972" i="1"/>
  <c r="AH2816" i="1"/>
  <c r="AH3371" i="1"/>
  <c r="AH3263" i="1"/>
  <c r="AH1027" i="1"/>
  <c r="AH2026" i="1"/>
  <c r="AH2098" i="1"/>
  <c r="AH3311" i="1"/>
  <c r="AH452" i="1"/>
  <c r="AF1605" i="1" a="1"/>
  <c r="AF2211" i="1" a="1"/>
  <c r="AF2768" i="1" a="1"/>
  <c r="AF179" i="1" a="1"/>
  <c r="AF1421" i="1" a="1"/>
  <c r="AH3495" i="1"/>
  <c r="AN3984" i="1"/>
  <c r="AN3593" i="1" s="1"/>
  <c r="AN1717" i="1" s="1"/>
  <c r="AL1394" i="1" s="1"/>
  <c r="AN2358" i="1" s="1"/>
  <c r="AN529" i="1" s="1"/>
  <c r="AN538" i="1" s="1"/>
  <c r="AN3736" i="1" s="1"/>
  <c r="AN3524" i="1" s="1"/>
  <c r="AN15" i="1" s="1"/>
  <c r="AN561" i="1" s="1"/>
  <c r="AN623" i="1" s="1"/>
  <c r="AN4003" i="1" s="1"/>
  <c r="AN3084" i="1" s="1"/>
  <c r="AN917" i="1" s="1"/>
  <c r="AN4094" i="1" s="1"/>
  <c r="AL544" i="1" s="1"/>
  <c r="AN846" i="1" s="1"/>
  <c r="AD411" i="1" s="1"/>
  <c r="AE411" i="1" s="1"/>
  <c r="AF245" i="1" a="1"/>
  <c r="AH4131" i="1"/>
  <c r="AH891" i="1"/>
  <c r="AH2163" i="1"/>
  <c r="AH6" i="1"/>
  <c r="AH1402" i="1"/>
  <c r="AH1405" i="1"/>
  <c r="AH350" i="1"/>
  <c r="AH126" i="1"/>
  <c r="AH250" i="1"/>
  <c r="AH206" i="1"/>
  <c r="AF3614" i="1" a="1"/>
  <c r="AF3102" i="1" a="1"/>
  <c r="AF2590" i="1" a="1"/>
  <c r="AF4092" i="1" a="1"/>
  <c r="AF3850" i="1" a="1"/>
  <c r="AF3113" i="1" a="1"/>
  <c r="AF3608" i="1" a="1"/>
  <c r="AF3878" i="1" a="1"/>
  <c r="AF4149" i="1" a="1"/>
  <c r="AF2596" i="1" a="1"/>
  <c r="AF4115" i="1" a="1"/>
  <c r="AF3603" i="1" a="1"/>
  <c r="AF3890" i="1" a="1"/>
  <c r="AF3665" i="1" a="1"/>
  <c r="AF1366" i="1" a="1"/>
  <c r="AF1681" i="1" a="1"/>
  <c r="AF2363" i="1" a="1"/>
  <c r="AF3096" i="1" a="1"/>
  <c r="AF2584" i="1" a="1"/>
  <c r="AF1289" i="1" a="1"/>
  <c r="AF1640" i="1" a="1"/>
  <c r="AF2979" i="1" a="1"/>
  <c r="AF2626" i="1" a="1"/>
  <c r="AF48" i="1" a="1"/>
  <c r="AF532" i="1" a="1"/>
  <c r="AF211" i="1" a="1"/>
  <c r="AF250" i="1" a="1"/>
  <c r="AF1611" i="1" a="1"/>
  <c r="AF746" i="1" a="1"/>
  <c r="AF735" i="1" a="1"/>
  <c r="AF449" i="1" a="1"/>
  <c r="AF2434" i="1" a="1"/>
  <c r="AF1790" i="1" a="1"/>
  <c r="AF569" i="1" a="1"/>
  <c r="AF1434" i="1" a="1"/>
  <c r="AF343" i="1" a="1"/>
  <c r="AF2574" i="1" a="1"/>
  <c r="AF2557" i="1" a="1"/>
  <c r="AF3609" i="1" a="1"/>
  <c r="AF3592" i="1" a="1"/>
  <c r="AF3879" i="1" a="1"/>
  <c r="AF3367" i="1" a="1"/>
  <c r="AF3621" i="1" a="1"/>
  <c r="AF2597" i="1" a="1"/>
  <c r="AF4116" i="1" a="1"/>
  <c r="AF3587" i="1" a="1"/>
  <c r="AF4161" i="1" a="1"/>
  <c r="AF3649" i="1" a="1"/>
  <c r="AF1972" i="1" a="1"/>
  <c r="AF1649" i="1" a="1"/>
  <c r="AF3371" i="1" a="1"/>
  <c r="AF3354" i="1" a="1"/>
  <c r="AF3080" i="1" a="1"/>
  <c r="AF2758" i="1" a="1"/>
  <c r="AF2246" i="1" a="1"/>
  <c r="AF3122" i="1" a="1"/>
  <c r="AF3185" i="1" a="1"/>
  <c r="AF1467" i="1" a="1"/>
  <c r="AF3152" i="1" a="1"/>
  <c r="AF2415" i="1" a="1"/>
  <c r="AF2122" i="1" a="1"/>
  <c r="AF1645" i="1" a="1"/>
  <c r="AF2831" i="1" a="1"/>
  <c r="AF489" i="1" a="1"/>
  <c r="AF1816" i="1" a="1"/>
  <c r="AF102" i="1" a="1"/>
  <c r="AF1500" i="1" a="1"/>
  <c r="AF379" i="1" a="1"/>
  <c r="AF1402" i="1" a="1"/>
  <c r="AF1433" i="1" a="1"/>
  <c r="AF311" i="1" a="1"/>
  <c r="AF3582" i="1" a="1"/>
  <c r="AF4060" i="1" a="1"/>
  <c r="AF3548" i="1" a="1"/>
  <c r="AF4330" i="1" a="1"/>
  <c r="AF4105" i="1" a="1"/>
  <c r="AF3863" i="1" a="1"/>
  <c r="AF4083" i="1" a="1"/>
  <c r="AF3920" i="1" a="1"/>
  <c r="AF1365" i="1" a="1"/>
  <c r="AF3355" i="1" a="1"/>
  <c r="AF2018" i="1" a="1"/>
  <c r="AF2594" i="1" a="1"/>
  <c r="AF2392" i="1" a="1"/>
  <c r="AF2671" i="1" a="1"/>
  <c r="AF1401" i="1" a="1"/>
  <c r="AF279" i="1" a="1"/>
  <c r="AF4061" i="1" a="1"/>
  <c r="AF4044" i="1" a="1"/>
  <c r="AF3077" i="1" a="1"/>
  <c r="AF4129" i="1" a="1"/>
  <c r="AF3322" i="1" a="1"/>
  <c r="AF2536" i="1" a="1"/>
  <c r="AF3238" i="1" a="1"/>
  <c r="AF962" i="1" a="1"/>
  <c r="AF118" i="1" a="1"/>
  <c r="AF655" i="1" a="1"/>
  <c r="AF2095" i="1" a="1"/>
  <c r="AF837" i="1" a="1"/>
  <c r="AF350" i="1" a="1"/>
  <c r="AF195" i="1" a="1"/>
  <c r="AF126" i="1" a="1"/>
  <c r="AF2257" i="1" a="1"/>
  <c r="AF4028" i="1" a="1"/>
  <c r="AF3516" i="1" a="1"/>
  <c r="AF2492" i="1" a="1"/>
  <c r="AF3049" i="1" a="1"/>
  <c r="AF2537" i="1" a="1"/>
  <c r="AF3319" i="1" a="1"/>
  <c r="AF3573" i="1" a="1"/>
  <c r="AF3556" i="1" a="1"/>
  <c r="AF3539" i="1" a="1"/>
  <c r="AF3826" i="1" a="1"/>
  <c r="AF2158" i="1" a="1"/>
  <c r="AF1490" i="1" a="1"/>
  <c r="AF1196" i="1" a="1"/>
  <c r="AF1512" i="1" a="1"/>
  <c r="AF2181" i="1" a="1"/>
  <c r="AF2049" i="1" a="1"/>
  <c r="AF2625" i="1" a="1"/>
  <c r="AF1976" i="1" a="1"/>
  <c r="AF1070" i="1" a="1"/>
  <c r="AF575" i="1" a="1"/>
  <c r="AF1599" i="1" a="1"/>
  <c r="AF2241" i="1" a="1"/>
  <c r="AF283" i="1" a="1"/>
  <c r="AF1306" i="1" a="1"/>
  <c r="AF3798" i="1" a="1"/>
  <c r="AF2899" i="1" a="1"/>
  <c r="AF361" i="1" a="1"/>
  <c r="AF925" i="1" a="1"/>
  <c r="AF4294" i="1" a="1"/>
  <c r="AF1128" i="1" a="1"/>
  <c r="AF1340" i="1" a="1"/>
  <c r="AF151" i="1" a="1"/>
  <c r="AF4020" i="1" a="1"/>
  <c r="AF1843" i="1" a="1"/>
  <c r="AF2544" i="1" a="1"/>
  <c r="AF1387" i="1" a="1"/>
  <c r="AF2193" i="1" a="1"/>
  <c r="AF3469" i="1" a="1"/>
  <c r="AF3255" i="1" a="1"/>
  <c r="AF3824" i="1" a="1"/>
  <c r="AF1392" i="1" a="1"/>
  <c r="AF1156" i="1" a="1"/>
  <c r="AF440" i="1" a="1"/>
  <c r="AF1064" i="1" a="1"/>
  <c r="AF155" i="1" a="1"/>
  <c r="AF2924" i="1" a="1"/>
  <c r="AF1716" i="1" a="1"/>
  <c r="AF55" i="1" a="1"/>
  <c r="AF1320" i="1" a="1"/>
  <c r="AF1857" i="1" a="1"/>
  <c r="AF3438" i="1" a="1"/>
  <c r="AF1329" i="1" a="1"/>
  <c r="AF1288" i="1" a="1"/>
  <c r="AF2480" i="1" a="1"/>
  <c r="AF394" i="1" a="1"/>
  <c r="AF2258" i="1" a="1"/>
  <c r="AF3405" i="1" a="1"/>
  <c r="AF1683" i="1" a="1"/>
  <c r="AF2167" i="1" a="1"/>
  <c r="AF2946" i="1" a="1"/>
  <c r="AF463" i="1" a="1"/>
  <c r="AF936" i="1" a="1"/>
  <c r="AF2113" i="1" a="1"/>
  <c r="AF1202" i="1" a="1"/>
  <c r="AF452" i="1" a="1"/>
  <c r="AF2064" i="1" a="1"/>
  <c r="AF4183" i="1" a="1"/>
  <c r="AF420" i="1" a="1"/>
  <c r="AF1210" i="1" a="1"/>
  <c r="AF3374" i="1" a="1"/>
  <c r="AF3937" i="1" a="1"/>
  <c r="AF3130" i="1" a="1"/>
  <c r="AF1027" i="1" a="1"/>
  <c r="AF206" i="1" a="1"/>
  <c r="AF1310" i="1" a="1"/>
  <c r="AF3324" i="1" a="1"/>
  <c r="AF3881" i="1" a="1"/>
  <c r="AF2285" i="1" a="1"/>
  <c r="AF3131" i="1" a="1"/>
  <c r="AF3352" i="1" a="1"/>
  <c r="AF2912" i="1" a="1"/>
  <c r="AF528" i="1" a="1"/>
  <c r="AF254" i="1" a="1"/>
  <c r="AF2044" i="1" a="1"/>
  <c r="AF3848" i="1" a="1"/>
  <c r="AF1927" i="1" a="1"/>
  <c r="AF1133" i="1" a="1"/>
  <c r="AF794" i="1" a="1"/>
  <c r="AF1860" i="1" a="1"/>
  <c r="AF1947" i="1" a="1"/>
  <c r="AF218" i="1" a="1"/>
  <c r="AF3293" i="1" a="1"/>
  <c r="AF2821" i="1" a="1"/>
  <c r="AF3811" i="1" a="1"/>
  <c r="AF1740" i="1" a="1"/>
  <c r="AF3346" i="1" a="1"/>
  <c r="AF2864" i="1" a="1"/>
  <c r="AF1679" i="1" a="1"/>
  <c r="AF1182" i="1" a="1"/>
  <c r="AF537" i="1" a="1"/>
  <c r="AF3806" i="1" a="1"/>
  <c r="AF3755" i="1" a="1"/>
  <c r="AF4070" i="1" a="1"/>
  <c r="AF3812" i="1" a="1"/>
  <c r="AF2555" i="1" a="1"/>
  <c r="AF1008" i="1" a="1"/>
  <c r="AF2454" i="1" a="1"/>
  <c r="AF2260" i="1" a="1"/>
  <c r="AF598" i="1" a="1"/>
  <c r="AF916" i="1" a="1"/>
  <c r="AF908" i="1" a="1"/>
  <c r="AF2114" i="1" a="1"/>
  <c r="AF3047" i="1" a="1"/>
  <c r="AF1676" i="1" a="1"/>
  <c r="AF2438" i="1" a="1"/>
  <c r="AF1510" i="1" a="1"/>
  <c r="AF2098" i="1" a="1"/>
  <c r="AF3757" i="1" a="1"/>
  <c r="AF3797" i="1" a="1"/>
  <c r="AF1300" i="1" a="1"/>
  <c r="AF1766" i="1" a="1"/>
  <c r="AF1473" i="1" a="1"/>
  <c r="AF2816" i="1" a="1"/>
  <c r="AF336" i="1" a="1"/>
  <c r="AF3215" i="1" a="1"/>
  <c r="AF1786" i="1" a="1"/>
  <c r="AF4022" i="1" a="1"/>
  <c r="AF3809" i="1" a="1"/>
  <c r="AF1734" i="1" a="1"/>
  <c r="AF2895" i="1" a="1"/>
  <c r="AF199" i="1" a="1"/>
  <c r="AF132" i="1" a="1"/>
  <c r="AF2416" i="1" a="1"/>
  <c r="AF3196" i="1" a="1"/>
  <c r="AF2729" i="1" a="1"/>
  <c r="AF1580" i="1" a="1"/>
  <c r="AF1314" i="1" a="1"/>
  <c r="AF470" i="1" a="1"/>
  <c r="AF2026" i="1" a="1"/>
  <c r="AF766" i="1" a="1"/>
  <c r="AF3055" i="1" a="1"/>
  <c r="AF2702" i="1" a="1"/>
  <c r="AF3495" i="1" a="1"/>
  <c r="AF3220" i="1" a="1"/>
  <c r="AF2987" i="1" a="1"/>
  <c r="AF2886" i="1" a="1"/>
  <c r="AF4127" i="1" a="1"/>
  <c r="AF3263" i="1" a="1"/>
  <c r="AF877" i="1" a="1"/>
  <c r="AF1216" i="1" a="1"/>
  <c r="AF3704" i="1" a="1"/>
  <c r="AF3466" i="1" a="1"/>
  <c r="AF2234" i="1" a="1"/>
  <c r="AF3688" i="1" a="1"/>
  <c r="AF1140" i="1" a="1"/>
  <c r="AF2769" i="1" a="1"/>
  <c r="AF1837" i="1" a="1"/>
  <c r="AF1245" i="1" a="1"/>
  <c r="AF4173" i="1" a="1"/>
  <c r="AF2677" i="1" a="1"/>
  <c r="AF1186" i="1" a="1"/>
  <c r="AF538" i="1" a="1"/>
  <c r="AF226" i="1" a="1"/>
  <c r="AF2369" i="1" a="1"/>
  <c r="AF2604" i="1" a="1"/>
  <c r="AF3668" i="1" a="1"/>
  <c r="AF2249" i="1" a="1"/>
  <c r="AF1543" i="1" a="1"/>
  <c r="AF1952" i="1" a="1"/>
  <c r="AF729" i="1" a="1"/>
  <c r="AF749" i="1" a="1"/>
  <c r="AF5" i="1" a="1"/>
  <c r="AF62" i="1" a="1"/>
  <c r="AF507" i="1" a="1"/>
  <c r="AF439" i="1" a="1"/>
  <c r="AF2645" i="1" a="1"/>
  <c r="AF4209" i="1" a="1"/>
  <c r="AF2100" i="1" a="1"/>
  <c r="AF3233" i="1" a="1"/>
  <c r="AF3311" i="1" a="1"/>
  <c r="AF475" i="1" a="1"/>
  <c r="AF2606" i="1" a="1"/>
  <c r="AF2589" i="1" a="1"/>
  <c r="AF4131" i="1" a="1"/>
  <c r="AF1680" i="1" a="1"/>
  <c r="AF3507" i="1" a="1"/>
  <c r="AF556" i="1" a="1"/>
  <c r="AF778" i="1" a="1"/>
  <c r="AF443" i="1" a="1"/>
  <c r="AF1876" i="1" a="1"/>
  <c r="AF2520" i="1" a="1"/>
  <c r="AF1733" i="1" a="1"/>
  <c r="AF1284" i="1" a="1"/>
  <c r="AF2592" i="1" a="1"/>
  <c r="AF1111" i="1" a="1"/>
  <c r="AF348" i="1" a="1"/>
  <c r="AF1192" i="1" a="1"/>
  <c r="AF6" i="1" a="1"/>
  <c r="AF1981" i="1" a="1"/>
  <c r="AF92" i="1" a="1"/>
  <c r="AF1337" i="1" a="1"/>
  <c r="AF3303" i="1" a="1"/>
  <c r="AF1521" i="1" a="1"/>
  <c r="AF775" i="1" a="1"/>
  <c r="AF3979" i="1" a="1"/>
  <c r="AF2775" i="1" a="1"/>
  <c r="AF1485" i="1" a="1"/>
  <c r="AF1535" i="1" a="1"/>
  <c r="AF2176" i="1" a="1"/>
  <c r="AF4037" i="1" a="1"/>
  <c r="AF4290" i="1" a="1"/>
  <c r="AF1416" i="1" a="1"/>
  <c r="AF495" i="1" a="1"/>
  <c r="AF958" i="1" a="1"/>
  <c r="AF2974" i="1" a="1"/>
  <c r="AF4279" i="1" a="1"/>
  <c r="AF2094" i="1" a="1"/>
  <c r="AF3480" i="1" a="1"/>
  <c r="AF3522" i="1" a="1"/>
  <c r="AF398" i="1" a="1"/>
  <c r="AF2783" i="1" a="1"/>
  <c r="AF2144" i="1" a="1"/>
  <c r="AF2969" i="1" a="1"/>
  <c r="AF1393" i="1" a="1"/>
  <c r="AF2441" i="1" a="1"/>
  <c r="AF4017" i="1" a="1"/>
  <c r="AF3126" i="1" a="1"/>
  <c r="AF3950" i="1" a="1"/>
  <c r="AF3444" i="1" a="1"/>
  <c r="AF3211" i="1" a="1"/>
  <c r="AF2069" i="1" a="1"/>
  <c r="AF180" i="1" a="1"/>
  <c r="AF345" i="1" a="1"/>
  <c r="AF2893" i="1" a="1"/>
  <c r="AF3945" i="1" a="1"/>
  <c r="AF3957" i="1" a="1"/>
  <c r="AF1620" i="1" a="1"/>
  <c r="AF1793" i="1" a="1"/>
  <c r="AF15" i="1" a="1"/>
  <c r="AF2232" i="1" a="1"/>
  <c r="AF551" i="1" a="1"/>
  <c r="AF1148" i="1" a="1"/>
  <c r="AF2960" i="1" a="1"/>
  <c r="AF819" i="1" a="1"/>
  <c r="AF1498" i="1" a="1"/>
  <c r="AF951" i="1" a="1"/>
  <c r="AF1059" i="1" a="1"/>
  <c r="AF2040" i="1" a="1"/>
  <c r="AF987" i="1" a="1"/>
  <c r="AF47" i="1" a="1"/>
  <c r="AF3875" i="1" a="1"/>
  <c r="AF1524" i="1" a="1"/>
  <c r="AF2534" i="1" a="1"/>
  <c r="AF2961" i="1" a="1"/>
  <c r="AF2184" i="1" a="1"/>
  <c r="AF840" i="1" a="1"/>
  <c r="AF2010" i="1" a="1"/>
  <c r="AF4106" i="1" a="1"/>
  <c r="AF2869" i="1" a="1"/>
  <c r="AF1136" i="1" a="1"/>
  <c r="AF1958" i="1" a="1"/>
  <c r="AF889" i="1" a="1"/>
  <c r="AF494" i="1" a="1"/>
  <c r="AF356" i="1" a="1"/>
  <c r="AF1050" i="1" a="1"/>
  <c r="AF2324" i="1" a="1"/>
  <c r="AF691" i="1" a="1"/>
  <c r="AF929" i="1" a="1"/>
  <c r="AF891" i="1" a="1"/>
  <c r="AF4074" i="1" a="1"/>
  <c r="AF3602" i="1" a="1"/>
  <c r="AF120" i="1" a="1"/>
  <c r="AF897" i="1" a="1"/>
  <c r="AF77" i="1" a="1"/>
  <c r="AF4103" i="1" a="1"/>
  <c r="AF305" i="1" a="1"/>
  <c r="AF762" i="1" a="1"/>
  <c r="AF317" i="1" a="1"/>
  <c r="AF4318" i="1" a="1"/>
  <c r="AF4267" i="1" a="1"/>
  <c r="AF3817" i="1" a="1"/>
  <c r="AF3829" i="1" a="1"/>
  <c r="AF3300" i="1" a="1"/>
  <c r="AF3067" i="1" a="1"/>
  <c r="AF2032" i="1" a="1"/>
  <c r="AF2024" i="1" a="1"/>
  <c r="AF1831" i="1" a="1"/>
  <c r="AF1830" i="1" a="1"/>
  <c r="AF1796" i="1" a="1"/>
  <c r="AF2881" i="1" a="1"/>
  <c r="AF373" i="1" a="1"/>
  <c r="AF1582" i="1" a="1"/>
  <c r="AF510" i="1" a="1"/>
  <c r="AF220" i="1" a="1"/>
  <c r="AF727" i="1" a="1"/>
  <c r="AF3301" i="1" a="1"/>
  <c r="AF2522" i="1" a="1"/>
  <c r="AF1992" i="1" a="1"/>
  <c r="AF1615" i="1" a="1"/>
  <c r="AF747" i="1" a="1"/>
  <c r="AF3839" i="1" a="1"/>
  <c r="AF1817" i="1" a="1"/>
  <c r="AF3285" i="1" a="1"/>
  <c r="AF2422" i="1" a="1"/>
  <c r="AF2627" i="1" a="1"/>
  <c r="AF2298" i="1" a="1"/>
  <c r="AF318" i="1" a="1"/>
  <c r="AF1405" i="1" a="1"/>
  <c r="AF3229" i="1" a="1"/>
  <c r="AF3781" i="1" a="1"/>
  <c r="AF1331" i="1" a="1"/>
  <c r="AF2918" i="1" a="1"/>
  <c r="AF3312" i="1" a="1"/>
  <c r="AF177" i="1" a="1"/>
  <c r="AF812" i="1" a="1"/>
  <c r="AF1446" i="1" a="1"/>
  <c r="AF579" i="1" a="1"/>
  <c r="AF796" i="1" a="1"/>
  <c r="AF3327" i="1" a="1"/>
  <c r="AF3978" i="1" a="1"/>
  <c r="AF3241" i="1" a="1"/>
  <c r="AF4080" i="1" a="1"/>
  <c r="AF3414" i="1" a="1"/>
  <c r="AF2754" i="1" a="1"/>
  <c r="AF2266" i="1" a="1"/>
  <c r="AF552" i="1" a="1"/>
  <c r="AF1983" i="1" a="1"/>
  <c r="AF3726" i="1" a="1"/>
  <c r="AF4204" i="1" a="1"/>
  <c r="AF3749" i="1" a="1"/>
  <c r="AF3499" i="1" a="1"/>
  <c r="AF2458" i="1" a="1"/>
  <c r="AF1061" i="1" a="1"/>
  <c r="AF435" i="1" a="1"/>
  <c r="AF1901" i="1" a="1"/>
  <c r="AF970" i="1" a="1"/>
  <c r="AF409" i="1" a="1"/>
  <c r="AF3676" i="1" a="1"/>
  <c r="AF4245" i="1" a="1"/>
  <c r="AF2870" i="1" a="1"/>
  <c r="AF2401" i="1" a="1"/>
  <c r="AF700" i="1" a="1"/>
  <c r="AF3660" i="1" a="1"/>
  <c r="AF3205" i="1" a="1"/>
  <c r="AF2342" i="1" a="1"/>
  <c r="AF3248" i="1" a="1"/>
  <c r="AF813" i="1" a="1"/>
  <c r="AF2431" i="1" a="1"/>
  <c r="AF3132" i="1" a="1"/>
  <c r="AF1557" i="1" a="1"/>
  <c r="AF117" i="1" a="1"/>
  <c r="AF792" i="1" a="1"/>
  <c r="AF414" i="1" a="1"/>
  <c r="AF2621" i="1" a="1"/>
  <c r="AF3943" i="1" a="1"/>
  <c r="AF4000" i="1" a="1"/>
  <c r="AF2906" i="1" a="1"/>
  <c r="AF1736" i="1" a="1"/>
  <c r="AF2704" i="1" a="1"/>
  <c r="AF142" i="1" a="1"/>
  <c r="AF1181" i="1" a="1"/>
  <c r="AF1562" i="1" a="1"/>
  <c r="AF2622" i="1" a="1"/>
  <c r="AF4152" i="1" a="1"/>
  <c r="AF1430" i="1" a="1"/>
  <c r="AF2806" i="1" a="1"/>
  <c r="AF3523" i="1" a="1"/>
  <c r="AF588" i="1" a="1"/>
  <c r="AF504" i="1" a="1"/>
  <c r="AF2304" i="1" a="1"/>
  <c r="AF3613" i="1" a="1"/>
  <c r="AF3084" i="1" a="1"/>
  <c r="AF3911" i="1" a="1"/>
  <c r="AF3619" i="1" a="1"/>
  <c r="AF3968" i="1" a="1"/>
  <c r="AF1893" i="1" a="1"/>
  <c r="AF2995" i="1" a="1"/>
  <c r="AF1304" i="1" a="1"/>
  <c r="AF299" i="1" a="1"/>
  <c r="AF553" i="1" a="1"/>
  <c r="AF2321" i="1" a="1"/>
  <c r="AF1497" i="1" a="1"/>
  <c r="AF975" i="1" a="1"/>
  <c r="AF163" i="1" a="1"/>
  <c r="AF1404" i="1" a="1"/>
  <c r="AF4282" i="1" a="1"/>
  <c r="AF1844" i="1" a="1"/>
  <c r="AF1339" i="1" a="1"/>
  <c r="AF543" i="1" a="1"/>
  <c r="AF3754" i="1" a="1"/>
  <c r="AF848" i="1" a="1"/>
  <c r="AF319" i="1" a="1"/>
  <c r="AF1242" i="1" a="1"/>
  <c r="AF2444" i="1" a="1"/>
  <c r="AF3778" i="1" a="1"/>
  <c r="AF3275" i="1" a="1"/>
  <c r="AF1275" i="1" a="1"/>
  <c r="AF300" i="1" a="1"/>
  <c r="AF65" i="1" a="1"/>
  <c r="AF3486" i="1" a="1"/>
  <c r="AF2428" i="1" a="1"/>
  <c r="AF3537" i="1" a="1"/>
  <c r="AF1425" i="1" a="1"/>
  <c r="AF2851" i="1" a="1"/>
  <c r="AF490" i="1" a="1"/>
  <c r="AF866" i="1" a="1"/>
  <c r="AF1179" i="1" a="1"/>
  <c r="AF1146" i="1" a="1"/>
  <c r="AF3993" i="1" a="1"/>
  <c r="AF1360" i="1" a="1"/>
  <c r="AF985" i="1" a="1"/>
  <c r="AF2453" i="1" a="1"/>
  <c r="AF1127" i="1" a="1"/>
  <c r="AF1789" i="1" a="1"/>
  <c r="AF3207" i="1" a="1"/>
  <c r="AF3194" i="1" a="1"/>
  <c r="AF2291" i="1" a="1"/>
  <c r="AF770" i="1" a="1"/>
  <c r="AF2398" i="1" a="1"/>
  <c r="AF3900" i="1" a="1"/>
  <c r="AF3928" i="1" a="1"/>
  <c r="AF4198" i="1" a="1"/>
  <c r="AF3416" i="1" a="1"/>
  <c r="AF3299" i="1" a="1"/>
  <c r="AF529" i="1" a="1"/>
  <c r="AF738" i="1" a="1"/>
  <c r="AF2080" i="1" a="1"/>
  <c r="AF1232" i="1" a="1"/>
  <c r="AF45" i="1" a="1"/>
  <c r="AF128" i="1" a="1"/>
  <c r="AF3759" i="1" a="1"/>
  <c r="AF3159" i="1" a="1"/>
  <c r="AF76" i="1" a="1"/>
  <c r="AF1025" i="1" a="1"/>
  <c r="AF2042" i="1" a="1"/>
  <c r="AF3880" i="1" a="1"/>
  <c r="AF4224" i="1" a="1"/>
  <c r="AF2856" i="1" a="1"/>
  <c r="AF52" i="1" a="1"/>
  <c r="AF1055" i="1" a="1"/>
  <c r="AF3836" i="1" a="1"/>
  <c r="AF3594" i="1" a="1"/>
  <c r="AF1878" i="1" a="1"/>
  <c r="AF2103" i="1" a="1"/>
  <c r="AF2882" i="1" a="1"/>
  <c r="AF401" i="1" a="1"/>
  <c r="AF421" i="1" a="1"/>
  <c r="AF855" i="1" a="1"/>
  <c r="AF3365" i="1" a="1"/>
  <c r="AF1317" i="1" a="1"/>
  <c r="AF722" i="1" a="1"/>
  <c r="AF382" i="1" a="1"/>
  <c r="AF1946" i="1" a="1"/>
  <c r="AF2071" i="1" a="1"/>
  <c r="AF2292" i="1" a="1"/>
  <c r="AF1003" i="1" a="1"/>
  <c r="AF546" i="1" a="1"/>
  <c r="AF1914" i="1" a="1"/>
  <c r="AF4300" i="1" a="1"/>
  <c r="AF2567" i="1" a="1"/>
  <c r="AF2309" i="1" a="1"/>
  <c r="AF4160" i="1" a="1"/>
  <c r="AF2163" i="1" a="1"/>
  <c r="AF627" i="1" a="1"/>
  <c r="AF940" i="1" a="1"/>
  <c r="AF1501" i="1" a="1"/>
  <c r="AF413" i="1" a="1"/>
  <c r="AF2782" i="1" a="1"/>
  <c r="AF2538" i="1" a="1"/>
  <c r="AF2966" i="1" a="1"/>
  <c r="AF1221" i="1" a="1"/>
  <c r="AF3393" i="1" a="1"/>
  <c r="AF1623" i="1" a="1"/>
  <c r="AF559" i="1" a="1"/>
  <c r="AF1037" i="1" a="1"/>
  <c r="AF228" i="1" a="1"/>
  <c r="AF313" i="1" a="1"/>
  <c r="AF1150" i="1" a="1"/>
  <c r="AF4313" i="1" a="1"/>
  <c r="AF2033" i="1" a="1"/>
  <c r="AF3462" i="1" a="1"/>
  <c r="AF29" i="1" a="1"/>
  <c r="AF1963" i="1" a="1"/>
  <c r="AF1118" i="1" a="1"/>
  <c r="AF2519" i="1" a="1"/>
  <c r="AF3268" i="1" a="1"/>
  <c r="AF3256" i="1" a="1"/>
  <c r="AF2115" i="1" a="1"/>
  <c r="AF531" i="1" a="1"/>
  <c r="AF607" i="1" a="1"/>
  <c r="AF2047" i="1" a="1"/>
  <c r="AF1086" i="1" a="1"/>
  <c r="AF3599" i="1" a="1"/>
  <c r="AF3252" i="1" a="1"/>
  <c r="AF4096" i="1" a="1"/>
  <c r="AF1735" i="1" a="1"/>
  <c r="AF502" i="1" a="1"/>
  <c r="AF1551" i="1" a="1"/>
  <c r="AF2287" i="1" a="1"/>
  <c r="AF1820" i="1" a="1"/>
  <c r="AF3708" i="1" a="1"/>
  <c r="AF3753" i="1" a="1"/>
  <c r="AF4305" i="1" a="1"/>
  <c r="AF1545" i="1" a="1"/>
  <c r="AF1668" i="1" a="1"/>
  <c r="AF3329" i="1" a="1"/>
  <c r="AF145" i="1" a="1"/>
  <c r="AF1867" i="1" a="1"/>
  <c r="AF94" i="1" a="1"/>
  <c r="AF473" i="1" a="1"/>
  <c r="AF826" i="1" a="1"/>
  <c r="AF3214" i="1" a="1"/>
  <c r="AF4007" i="1" a="1"/>
  <c r="AF4261" i="1" a="1"/>
  <c r="AF4002" i="1" a="1"/>
  <c r="AF3208" i="1" a="1"/>
  <c r="AF3398" i="1" a="1"/>
  <c r="AF1731" i="1" a="1"/>
  <c r="AF78" i="1" a="1"/>
  <c r="AF3791" i="1" a="1"/>
  <c r="AF748" i="1" a="1"/>
  <c r="AF673" i="1" a="1"/>
  <c r="AF4188" i="1" a="1"/>
  <c r="AF1840" i="1" a="1"/>
  <c r="AF2358" i="1" a="1"/>
  <c r="AF1724" i="1" a="1"/>
  <c r="AF1657" i="1" a="1"/>
  <c r="AF2670" i="1" a="1"/>
  <c r="AF2109" i="1" a="1"/>
  <c r="AF1841" i="1" a="1"/>
  <c r="AF3281" i="1" a="1"/>
  <c r="AF1423" i="1" a="1"/>
  <c r="AF456" i="1" a="1"/>
  <c r="AF2385" i="1" a="1"/>
  <c r="AF2079" i="1" a="1"/>
  <c r="AF3914" i="1" a="1"/>
  <c r="AF3667" i="1" a="1"/>
  <c r="AF2690" i="1" a="1"/>
  <c r="AF1898" i="1" a="1"/>
  <c r="AF2303" i="1" a="1"/>
  <c r="AF1593" i="1" a="1"/>
  <c r="AF2649" i="1" a="1"/>
  <c r="AF2407" i="1" a="1"/>
  <c r="AF4180" i="1" a="1"/>
  <c r="AF1076" i="1" a="1"/>
  <c r="AF1385" i="1" a="1"/>
  <c r="AF2310" i="1" a="1"/>
  <c r="AF3186" i="1" a="1"/>
  <c r="AF664" i="1" a="1"/>
  <c r="AF112" i="1" a="1"/>
  <c r="AF620" i="1" a="1"/>
  <c r="AF617" i="1" a="1"/>
  <c r="AF194" i="1" a="1"/>
  <c r="AF4141" i="1" a="1"/>
  <c r="AF3140" i="1" a="1"/>
  <c r="AF3922" i="1" a="1"/>
  <c r="AF3984" i="1" a="1"/>
  <c r="AF1476" i="1" a="1"/>
  <c r="AF1122" i="1" a="1"/>
  <c r="AF1920" i="1" a="1"/>
  <c r="AF1834" i="1" a="1"/>
  <c r="AF162" i="1" a="1"/>
  <c r="AF1530" i="1" a="1"/>
  <c r="AF4125" i="1" a="1"/>
  <c r="AF4108" i="1" a="1"/>
  <c r="AF3894" i="1" a="1"/>
  <c r="AF3681" i="1" a="1"/>
  <c r="AF1713" i="1" a="1"/>
  <c r="AF1090" i="1" a="1"/>
  <c r="AF685" i="1" a="1"/>
  <c r="AF2440" i="1" a="1"/>
  <c r="AF540" i="1" a="1"/>
  <c r="AF1466" i="1" a="1"/>
  <c r="AF375" i="1" a="1"/>
  <c r="AF1038" i="1" a="1"/>
  <c r="AF3518" i="1" a="1"/>
  <c r="AF721" i="1" a="1"/>
  <c r="AF329" i="1" a="1"/>
  <c r="AF1598" i="1" a="1"/>
  <c r="AF1273" i="1" a="1"/>
  <c r="AF2501" i="1" a="1"/>
  <c r="AF4065" i="1" a="1"/>
  <c r="AF2662" i="1" a="1"/>
  <c r="AF862" i="1" a="1"/>
  <c r="AF187" i="1" a="1"/>
  <c r="AF2445" i="1" a="1"/>
  <c r="AF2980" i="1" a="1"/>
  <c r="AF1748" i="1" a="1"/>
  <c r="AF2117" i="1" a="1"/>
  <c r="AF591" i="1" a="1"/>
  <c r="AF265" i="1" a="1"/>
  <c r="AF286" i="1" a="1"/>
  <c r="AF1276" i="1" a="1"/>
  <c r="AF1209" i="1" a="1"/>
  <c r="AF3976" i="1" a="1"/>
  <c r="AF870" i="1" a="1"/>
  <c r="AF1439" i="1" a="1"/>
  <c r="AF2965" i="1" a="1"/>
  <c r="AF2203" i="1" a="1"/>
  <c r="AF1212" i="1" a="1"/>
  <c r="AF3449" i="1" a="1"/>
  <c r="AF2187" i="1" a="1"/>
  <c r="AF1060" i="1" a="1"/>
  <c r="AF886" i="1" a="1"/>
  <c r="AF344" i="1" a="1"/>
  <c r="AF1083" i="1" a="1"/>
  <c r="AF3917" i="1" a="1"/>
  <c r="AF2876" i="1" a="1"/>
  <c r="AF3703" i="1" a="1"/>
  <c r="AF982" i="1" a="1"/>
  <c r="AF2904" i="1" a="1"/>
  <c r="AF1698" i="1" a="1"/>
  <c r="AF2976" i="1" a="1"/>
  <c r="AF1195" i="1" a="1"/>
  <c r="AF544" i="1" a="1"/>
  <c r="AF2242" i="1" a="1"/>
  <c r="AF4154" i="1" a="1"/>
  <c r="AF1116" i="1" a="1"/>
  <c r="AF207" i="1" a="1"/>
  <c r="AF790" i="1" a="1"/>
  <c r="AF1097" i="1" a="1"/>
  <c r="AF3375" i="1" a="1"/>
  <c r="AF919" i="1" a="1"/>
  <c r="AF4167" i="1" a="1"/>
  <c r="AF2119" i="1" a="1"/>
  <c r="AF2739" i="1" a="1"/>
  <c r="AF1290" i="1" a="1"/>
  <c r="AF1536" i="1" a="1"/>
  <c r="AF887" i="1" a="1"/>
  <c r="AF2812" i="1" a="1"/>
  <c r="AF2615" i="1" a="1"/>
  <c r="AF1106" i="1" a="1"/>
  <c r="AF3394" i="1" a="1"/>
  <c r="AF726" i="1" a="1"/>
  <c r="AF1775" i="1" a="1"/>
  <c r="AF3199" i="1" a="1"/>
  <c r="AF1278" i="1" a="1"/>
  <c r="AF2329" i="1" a="1"/>
  <c r="AF1104" i="1" a="1"/>
  <c r="AF1892" i="1" a="1"/>
  <c r="AF14" i="1" a="1"/>
  <c r="AF823" i="1" a="1"/>
  <c r="AF2060" i="1" a="1"/>
  <c r="AF1601" i="1" a="1"/>
  <c r="AF2136" i="1" a="1"/>
  <c r="AF859" i="1" a="1"/>
  <c r="AF1913" i="1" a="1"/>
  <c r="AF3079" i="1" a="1"/>
  <c r="AF4323" i="1" a="1"/>
  <c r="AF3304" i="1" a="1"/>
  <c r="AF3376" i="1" a="1"/>
  <c r="AF948" i="1" a="1"/>
  <c r="AF1574" i="1" a="1"/>
  <c r="AF1948" i="1" a="1"/>
  <c r="AF1881" i="1" a="1"/>
  <c r="AF2748" i="1" a="1"/>
  <c r="AF4042" i="1" a="1"/>
  <c r="AF3063" i="1" a="1"/>
  <c r="AF2805" i="1" a="1"/>
  <c r="AF3795" i="1" a="1"/>
  <c r="AF1891" i="1" a="1"/>
  <c r="AF1883" i="1" a="1"/>
  <c r="AF3247" i="1" a="1"/>
  <c r="AF273" i="1" a="1"/>
  <c r="AF2719" i="1" a="1"/>
  <c r="AF127" i="1" a="1"/>
  <c r="AF1469" i="1" a="1"/>
  <c r="AF4071" i="1" a="1"/>
  <c r="AF3796" i="1" a="1"/>
  <c r="AF1799" i="1" a="1"/>
  <c r="AF3344" i="1" a="1"/>
  <c r="AF2314" i="1" a="1"/>
  <c r="AF450" i="1" a="1"/>
  <c r="AF3273" i="1" a="1"/>
  <c r="AF2773" i="1" a="1"/>
  <c r="AF1609" i="1" a="1"/>
  <c r="AF1378" i="1" a="1"/>
  <c r="AF3361" i="1" a="1"/>
  <c r="AF1518" i="1" a="1"/>
  <c r="AF769" i="1" a="1"/>
  <c r="AF2082" i="1" a="1"/>
  <c r="AF1852" i="1" a="1"/>
  <c r="AF3724" i="1" a="1"/>
  <c r="AF2740" i="1" a="1"/>
  <c r="AF1717" i="1" a="1"/>
  <c r="AF1936" i="1" a="1"/>
  <c r="AF2770" i="1" a="1"/>
  <c r="AF3391" i="1" a="1"/>
  <c r="AF1965" i="1" a="1"/>
  <c r="AF2911" i="1" a="1"/>
  <c r="AF249" i="1" a="1"/>
  <c r="AF699" i="1" a="1"/>
  <c r="AF1754" i="1" a="1"/>
  <c r="AF3691" i="1" a="1"/>
  <c r="AF4248" i="1" a="1"/>
  <c r="AF1093" i="1" a="1"/>
  <c r="AF1763" i="1" a="1"/>
  <c r="AF2083" i="1" a="1"/>
  <c r="AF366" i="1" a="1"/>
  <c r="AF1454" i="1" a="1"/>
  <c r="AF777" i="1" a="1"/>
  <c r="AF1248" i="1" a="1"/>
  <c r="AF1721" i="1" a="1"/>
  <c r="AF2685" i="1" a="1"/>
  <c r="AF2983" i="1" a="1"/>
  <c r="AF3732" i="1" a="1"/>
  <c r="AF4289" i="1" a="1"/>
  <c r="AF1513" i="1" a="1"/>
  <c r="AF1864" i="1" a="1"/>
  <c r="AF3091" i="1" a="1"/>
  <c r="AF1422" i="1" a="1"/>
  <c r="AF1835" i="1" a="1"/>
  <c r="AF1912" i="1" a="1"/>
  <c r="AF2417" i="1" a="1"/>
  <c r="AF2669" i="1" a="1"/>
  <c r="AF3716" i="1" a="1"/>
  <c r="AF1604" i="1" a="1"/>
  <c r="AF845" i="1" a="1"/>
  <c r="AF603" i="1" a="1"/>
  <c r="AF3705" i="1" a="1"/>
  <c r="AF4212" i="1" a="1"/>
  <c r="AF2706" i="1" a="1"/>
  <c r="AF911" i="1" a="1"/>
  <c r="AF459" i="1" a="1"/>
  <c r="AF1625" i="1" a="1"/>
  <c r="AF503" i="1" a="1"/>
  <c r="AF3661" i="1" a="1"/>
  <c r="AF3689" i="1" a="1"/>
  <c r="AF2326" i="1" a="1"/>
  <c r="AF1367" i="1" a="1"/>
  <c r="AF1120" i="1" a="1"/>
  <c r="AF2336" i="1" a="1"/>
  <c r="AF4168" i="1" a="1"/>
  <c r="AF3685" i="1" a="1"/>
  <c r="AF1462" i="1" a="1"/>
  <c r="AF2632" i="1" a="1"/>
  <c r="AF3027" i="1" a="1"/>
  <c r="AF1944" i="1" a="1"/>
  <c r="AF338" i="1" a="1"/>
  <c r="AF1773" i="1" a="1"/>
  <c r="AF1707" i="1" a="1"/>
  <c r="AF387" i="1" a="1"/>
  <c r="AF1720" i="1" a="1"/>
  <c r="AF604" i="1" a="1"/>
  <c r="AF1561" i="1" a="1"/>
  <c r="AF1044" i="1" a="1"/>
  <c r="AF3011" i="1" a="1"/>
  <c r="AF275" i="1" a="1"/>
  <c r="AF3455" i="1" a="1"/>
  <c r="AF257" i="1" a="1"/>
  <c r="AF3630" i="1" a="1"/>
  <c r="AF3101" i="1" a="1"/>
  <c r="AF3579" i="1" a="1"/>
  <c r="AF4193" i="1" a="1"/>
  <c r="AF2238" i="1" a="1"/>
  <c r="AF2084" i="1" a="1"/>
  <c r="AF2483" i="1" a="1"/>
  <c r="AF1531" i="1" a="1"/>
  <c r="AF1709" i="1" a="1"/>
  <c r="AF1643" i="1" a="1"/>
  <c r="AF448" i="1" a="1"/>
  <c r="AF2288" i="1" a="1"/>
  <c r="AL1589" i="1"/>
  <c r="AL1610" i="1"/>
  <c r="AL1474" i="1"/>
  <c r="AL2276" i="1"/>
  <c r="AL1935" i="1"/>
  <c r="AL2023" i="1"/>
  <c r="AL1746" i="1"/>
  <c r="AL2091" i="1"/>
  <c r="AL2068" i="1"/>
  <c r="AL1703" i="1"/>
  <c r="AH4056" i="1"/>
  <c r="AL527" i="1"/>
  <c r="AH3319" i="1"/>
  <c r="AH3122" i="1"/>
  <c r="AH691" i="1"/>
  <c r="AH1580" i="1"/>
  <c r="AH2069" i="1"/>
  <c r="AH1789" i="1"/>
  <c r="AH3665" i="1"/>
  <c r="AH4330" i="1"/>
  <c r="AH3704" i="1"/>
  <c r="AH2287" i="1"/>
  <c r="AH1983" i="1"/>
  <c r="AH529" i="1"/>
  <c r="AH510" i="1"/>
  <c r="AH3238" i="1"/>
  <c r="AL1649" i="1"/>
  <c r="AL1467" i="1"/>
  <c r="AH3102" i="1"/>
  <c r="AH1392" i="1"/>
  <c r="AH3367" i="1"/>
  <c r="AH792" i="1"/>
  <c r="AH1086" i="1"/>
  <c r="AH1626" i="1"/>
  <c r="AH2114" i="1"/>
  <c r="AH2246" i="1"/>
  <c r="AH1196" i="1"/>
  <c r="AH1008" i="1"/>
  <c r="AH413" i="1"/>
  <c r="AH3252" i="1"/>
  <c r="AH2288" i="1"/>
  <c r="AH2234" i="1"/>
  <c r="AH1150" i="1"/>
  <c r="AH551" i="1"/>
  <c r="AH4224" i="1"/>
  <c r="AH343" i="1"/>
  <c r="BS3341" i="1"/>
  <c r="BS3107" i="1"/>
  <c r="BS1566" i="1"/>
  <c r="BS2574" i="1"/>
  <c r="BS1591" i="1"/>
  <c r="BS3732" i="1"/>
  <c r="BS3755" i="1"/>
  <c r="BS3348" i="1"/>
  <c r="BS1601" i="1"/>
  <c r="BS3303" i="1"/>
  <c r="BS3949" i="1"/>
  <c r="BS3170" i="1"/>
  <c r="BS1570" i="1"/>
  <c r="BS3999" i="1"/>
  <c r="BS3604" i="1"/>
  <c r="BS3671" i="1"/>
  <c r="BS3653" i="1"/>
  <c r="BS2780" i="1"/>
  <c r="BS2562" i="1"/>
  <c r="BS3940" i="1"/>
  <c r="BS2920" i="1"/>
  <c r="BS2969" i="1"/>
  <c r="BS3588" i="1"/>
  <c r="BS3800" i="1"/>
  <c r="BS1237" i="1"/>
  <c r="BS2767" i="1"/>
  <c r="BS1354" i="1"/>
  <c r="BS1624" i="1"/>
  <c r="BS2803" i="1"/>
  <c r="BS4324" i="1"/>
  <c r="BS4172" i="1"/>
  <c r="BS3721" i="1"/>
  <c r="BS4093" i="1"/>
  <c r="BS2881" i="1"/>
  <c r="BS2811" i="1"/>
  <c r="BS2549" i="1"/>
  <c r="BS3639" i="1"/>
  <c r="BS2641" i="1"/>
  <c r="BS2528" i="1"/>
  <c r="BS2698" i="1"/>
  <c r="BS4191" i="1"/>
  <c r="BS4232" i="1"/>
  <c r="BS1985" i="1"/>
  <c r="BS3566" i="1"/>
  <c r="BS3757" i="1"/>
  <c r="BS3648" i="1"/>
  <c r="BS3479" i="1"/>
  <c r="BS2944" i="1"/>
  <c r="BS3564" i="1"/>
  <c r="BS1622" i="1"/>
  <c r="BS1830" i="1"/>
  <c r="BS3321" i="1"/>
  <c r="BS2870" i="1"/>
  <c r="BS3854" i="1"/>
  <c r="BS4237" i="1"/>
  <c r="BS3667" i="1"/>
  <c r="BS3526" i="1"/>
  <c r="BS1537" i="1"/>
  <c r="BS1996" i="1"/>
  <c r="BS3006" i="1"/>
  <c r="BS3352" i="1"/>
  <c r="BS3701" i="1"/>
  <c r="BS1540" i="1"/>
  <c r="BS3793" i="1"/>
  <c r="BS3482" i="1"/>
  <c r="BS4095" i="1"/>
  <c r="BS3405" i="1"/>
  <c r="BS3923" i="1"/>
  <c r="BS3297" i="1"/>
  <c r="BS3127" i="1"/>
  <c r="BS3420" i="1"/>
  <c r="BS3629" i="1"/>
  <c r="BS3447" i="1"/>
  <c r="BS4103" i="1"/>
  <c r="BS2876" i="1"/>
  <c r="BS2684" i="1"/>
  <c r="BS3307" i="1"/>
  <c r="BS3673" i="1"/>
  <c r="BS3611" i="1"/>
  <c r="BS2806" i="1"/>
  <c r="BS4064" i="1"/>
  <c r="BS2778" i="1"/>
  <c r="BS2824" i="1"/>
  <c r="BS4226" i="1"/>
  <c r="BS3443" i="1"/>
  <c r="BS2759" i="1"/>
  <c r="BS2667" i="1"/>
  <c r="BS3937" i="1"/>
  <c r="BS4168" i="1"/>
  <c r="BS3158" i="1"/>
  <c r="BS3612" i="1"/>
  <c r="AH1136" i="1"/>
  <c r="AH120" i="1"/>
  <c r="AH102" i="1"/>
  <c r="AH1927" i="1"/>
  <c r="AH420" i="1"/>
  <c r="AH409" i="1"/>
  <c r="AH569" i="1"/>
  <c r="AH2592" i="1"/>
  <c r="AH1981" i="1"/>
  <c r="AH2232" i="1"/>
  <c r="AH3539" i="1"/>
  <c r="AH1952" i="1"/>
  <c r="AH3255" i="1"/>
  <c r="AH495" i="1"/>
  <c r="AH1947" i="1"/>
  <c r="AH1216" i="1"/>
  <c r="AH414" i="1"/>
  <c r="AH1992" i="1"/>
  <c r="AH305" i="1"/>
  <c r="AH1876" i="1"/>
  <c r="AF3916" i="1" a="1"/>
  <c r="AI3916" i="1" s="1"/>
  <c r="AL3916" i="1" s="1"/>
  <c r="AF3532" i="1" a="1"/>
  <c r="AF3452" i="1" a="1"/>
  <c r="AF66" i="1" a="1"/>
  <c r="AF841" i="1" a="1"/>
  <c r="AF1675" i="1" a="1"/>
  <c r="AF3876" i="1" a="1"/>
  <c r="AF717" i="1" a="1"/>
  <c r="AF2312" i="1" a="1"/>
  <c r="AF661" i="1" a="1"/>
  <c r="AF3305" i="1" a="1"/>
  <c r="AF1217" i="1" a="1"/>
  <c r="AF4175" i="1" a="1"/>
  <c r="AF2173" i="1" a="1"/>
  <c r="AF1318" i="1" a="1"/>
  <c r="AF2022" i="1" a="1"/>
  <c r="AF3212" i="1" a="1"/>
  <c r="AF4164" i="1" a="1"/>
  <c r="AF37" i="1" a="1"/>
  <c r="AF3514" i="1" a="1"/>
  <c r="AF4087" i="1" a="1"/>
  <c r="AF1772" i="1" a="1"/>
  <c r="AF3234" i="1" a="1"/>
  <c r="AF1814" i="1" a="1"/>
  <c r="AF3069" i="1" a="1"/>
  <c r="AF1203" i="1" a="1"/>
  <c r="AF2776" i="1" a="1"/>
  <c r="AF1895" i="1" a="1"/>
  <c r="AF3154" i="1" a="1"/>
  <c r="AF2721" i="1" a="1"/>
  <c r="AF2644" i="1" a="1"/>
  <c r="AF2793" i="1" a="1"/>
  <c r="AF974" i="1" a="1"/>
  <c r="AF3396" i="1" a="1"/>
  <c r="AF3992" i="1" a="1"/>
  <c r="AF2102" i="1" a="1"/>
  <c r="AF2058" i="1" a="1"/>
  <c r="AF2940" i="1" a="1"/>
  <c r="AF2617" i="1" a="1"/>
  <c r="AF3009" i="1" a="1"/>
  <c r="AF2907" i="1" a="1"/>
  <c r="AF3939" i="1" a="1"/>
  <c r="AF3549" i="1" a="1"/>
  <c r="AF3134" i="1" a="1"/>
  <c r="AF1080" i="1" a="1"/>
  <c r="AF3334" i="1" a="1"/>
  <c r="AF1213" i="1" a="1"/>
  <c r="AF2733" i="1" a="1"/>
  <c r="AF3964" i="1" a="1"/>
  <c r="AF1868" i="1" a="1"/>
  <c r="AF1692" i="1" a="1"/>
  <c r="AF1778" i="1" a="1"/>
  <c r="AF1685" i="1" a="1"/>
  <c r="AF698" i="1" a="1"/>
  <c r="AF4203" i="1" a="1"/>
  <c r="AF2684" i="1" a="1"/>
  <c r="AF873" i="1" a="1"/>
  <c r="AF3813" i="1" a="1"/>
  <c r="AF3010" i="1" a="1"/>
  <c r="AF247" i="1" a="1"/>
  <c r="AF274" i="1" a="1"/>
  <c r="AF2639" i="1" a="1"/>
  <c r="AF1650" i="1" a="1"/>
  <c r="AF1658" i="1" a="1"/>
  <c r="AF547" i="1" a="1"/>
  <c r="AF2701" i="1" a="1"/>
  <c r="AF3440" i="1" a="1"/>
  <c r="AF4047" i="1" a="1"/>
  <c r="AF2722" i="1" a="1"/>
  <c r="AF3200" i="1" a="1"/>
  <c r="AF150" i="1" a="1"/>
  <c r="AF1660" i="1" a="1"/>
  <c r="AF1987" i="1" a="1"/>
  <c r="AF804" i="1" a="1"/>
  <c r="AF3975" i="1" a="1"/>
  <c r="AF4143" i="1" a="1"/>
  <c r="AF339" i="1" a="1"/>
  <c r="AF1452" i="1" a="1"/>
  <c r="AF3664" i="1" a="1"/>
  <c r="AF2884" i="1" a="1"/>
  <c r="AF3600" i="1" a="1"/>
  <c r="AF2488" i="1" a="1"/>
  <c r="AF2948" i="1" a="1"/>
  <c r="AF3460" i="1" a="1"/>
  <c r="AF3155" i="1" a="1"/>
  <c r="AF1205" i="1" a="1"/>
  <c r="AF3557" i="1" a="1"/>
  <c r="AF4276" i="1" a="1"/>
  <c r="AF3612" i="1" a="1"/>
  <c r="AF898" i="1" a="1"/>
  <c r="AF1035" i="1" a="1"/>
  <c r="AF605" i="1" a="1"/>
  <c r="AF3924" i="1" a="1"/>
  <c r="AF2116" i="1" a="1"/>
  <c r="AF2735" i="1" a="1"/>
  <c r="AF2148" i="1" a="1"/>
  <c r="AF2264" i="1" a="1"/>
  <c r="AF1628" i="1" a="1"/>
  <c r="AF791" i="1" a="1"/>
  <c r="AF935" i="1" a="1"/>
  <c r="AF3053" i="1" a="1"/>
  <c r="AF3269" i="1" a="1"/>
  <c r="AF3745" i="1" a="1"/>
  <c r="AF3359" i="1" a="1"/>
  <c r="AF229" i="1" a="1"/>
  <c r="AF1357" i="1" a="1"/>
  <c r="AF3886" i="1" a="1"/>
  <c r="AF1523" i="1" a="1"/>
  <c r="AF1978" i="1" a="1"/>
  <c r="AF2426" i="1" a="1"/>
  <c r="AF2165" i="1" a="1"/>
  <c r="AF2054" i="1" a="1"/>
  <c r="AF88" i="1" a="1"/>
  <c r="AF3673" i="1" a="1"/>
  <c r="AF1359" i="1" a="1"/>
  <c r="AF3758" i="1" a="1"/>
  <c r="AF4273" i="1" a="1"/>
  <c r="AF956" i="1" a="1"/>
  <c r="AF3862" i="1" a="1"/>
  <c r="AF405" i="1" a="1"/>
  <c r="AF3699" i="1" a="1"/>
  <c r="AF3651" i="1" a="1"/>
  <c r="AF1239" i="1" a="1"/>
  <c r="AF3421" i="1" a="1"/>
  <c r="AF246" i="1" a="1"/>
  <c r="AF2790" i="1" a="1"/>
  <c r="AF3536" i="1" a="1"/>
  <c r="AF1487" i="1" a="1"/>
  <c r="AF3172" i="1" a="1"/>
  <c r="AF3288" i="1" a="1"/>
  <c r="AF788" i="1" a="1"/>
  <c r="AF3017" i="1" a="1"/>
  <c r="AF875" i="1" a="1"/>
  <c r="AF3202" i="1" a="1"/>
  <c r="AF2160" i="1" a="1"/>
  <c r="AF2145" i="1" a="1"/>
  <c r="AF2140" i="1" a="1"/>
  <c r="AF2319" i="1" a="1"/>
  <c r="AF4058" i="1" a="1"/>
  <c r="AF1445" i="1" a="1"/>
  <c r="AF2157" i="1" a="1"/>
  <c r="AF3647" i="1" a="1"/>
  <c r="AF1486" i="1" a="1"/>
  <c r="AF3765" i="1" a="1"/>
  <c r="AF924" i="1" a="1"/>
  <c r="AF1785" i="1" a="1"/>
  <c r="AF2110" i="1" a="1"/>
  <c r="AF1722" i="1" a="1"/>
  <c r="AF98" i="1" a="1"/>
  <c r="AF1155" i="1" a="1"/>
  <c r="AF753" i="1" a="1"/>
  <c r="AF1629" i="1" a="1"/>
  <c r="AF3197" i="1" a="1"/>
  <c r="AF4217" i="1" a="1"/>
  <c r="AF4221" i="1" a="1"/>
  <c r="AF2372" i="1" a="1"/>
  <c r="AF67" i="1" a="1"/>
  <c r="AF644" i="1" a="1"/>
  <c r="AF4316" i="1" a="1"/>
  <c r="AF3902" i="1" a="1"/>
  <c r="AF941" i="1" a="1"/>
  <c r="AF3912" i="1" a="1"/>
  <c r="AF3318" i="1" a="1"/>
  <c r="AF4098" i="1" a="1"/>
  <c r="AF3869" i="1" a="1"/>
  <c r="AF477" i="1" a="1"/>
  <c r="AF1745" i="1" a="1"/>
  <c r="AF1226" i="1" a="1"/>
  <c r="AF3933" i="1" a="1"/>
  <c r="AF1511" i="1" a="1"/>
  <c r="AF224" i="1" a="1"/>
  <c r="AF4102" i="1" a="1"/>
  <c r="AF2436" i="1" a="1"/>
  <c r="AF3882" i="1" a="1"/>
  <c r="AF2507" i="1" a="1"/>
  <c r="AF852" i="1" a="1"/>
  <c r="AF1409" i="1" a="1"/>
  <c r="AF1147" i="1" a="1"/>
  <c r="AF2510" i="1" a="1"/>
  <c r="AF3472" i="1" a="1"/>
  <c r="AF1057" i="1" a="1"/>
  <c r="AF2465" i="1" a="1"/>
  <c r="AF1249" i="1" a="1"/>
  <c r="AF890" i="1" a="1"/>
  <c r="AF2772" i="1" a="1"/>
  <c r="AF567" i="1" a="1"/>
  <c r="AF197" i="1" a="1"/>
  <c r="AF3282" i="1" a="1"/>
  <c r="AF905" i="1" a="1"/>
  <c r="AF2932" i="1" a="1"/>
  <c r="AF2463" i="1" a="1"/>
  <c r="AF4240" i="1" a="1"/>
  <c r="AF1094" i="1" a="1"/>
  <c r="AF4263" i="1" a="1"/>
  <c r="AF2919" i="1" a="1"/>
  <c r="AF3482" i="1" a="1"/>
  <c r="AF2449" i="1" a="1"/>
  <c r="AF423" i="1" a="1"/>
  <c r="AF3147" i="1" a="1"/>
  <c r="AF1296" i="1" a="1"/>
  <c r="AF2513" i="1" a="1"/>
  <c r="AF1068" i="1" a="1"/>
  <c r="AF3576" i="1" a="1"/>
  <c r="AF3179" i="1" a="1"/>
  <c r="AF3751" i="1" a="1"/>
  <c r="AF523" i="1" a="1"/>
  <c r="AF1589" i="1" a="1"/>
  <c r="AF1610" i="1" a="1"/>
  <c r="AF294" i="1" a="1"/>
  <c r="AF16" i="1" a="1"/>
  <c r="AF1968" i="1" a="1"/>
  <c r="AF352" i="1" a="1"/>
  <c r="AF3353" i="1" a="1"/>
  <c r="AF191" i="1" a="1"/>
  <c r="AF2954" i="1" a="1"/>
  <c r="AF31" i="1" a="1"/>
  <c r="AF3018" i="1" a="1"/>
  <c r="AF1516" i="1" a="1"/>
  <c r="AF2581" i="1" a="1"/>
  <c r="AF3857" i="1" a="1"/>
  <c r="AF3808" i="1" a="1"/>
  <c r="AF93" i="1" a="1"/>
  <c r="AF520" i="1" a="1"/>
  <c r="AF679" i="1" a="1"/>
  <c r="AF730" i="1" a="1"/>
  <c r="AF3415" i="1" a="1"/>
  <c r="AF2297" i="1" a="1"/>
  <c r="AF3071" i="1" a="1"/>
  <c r="AF3192" i="1" a="1"/>
  <c r="AF1894" i="1" a="1"/>
  <c r="AF584" i="1" a="1"/>
  <c r="AF3338" i="1" a="1"/>
  <c r="AF3625" i="1" a="1"/>
  <c r="AF424" i="1" a="1"/>
  <c r="AF2061" i="1" a="1"/>
  <c r="AF3524" i="1" a="1"/>
  <c r="AF3958" i="1" a="1"/>
  <c r="AF902" i="1" a="1"/>
  <c r="AF290" i="1" a="1"/>
  <c r="AF3563" i="1" a="1"/>
  <c r="AF2777" i="1" a="1"/>
  <c r="AF1474" i="1" a="1"/>
  <c r="AF4101" i="1" a="1"/>
  <c r="AF3277" i="1" a="1"/>
  <c r="AF3429" i="1" a="1"/>
  <c r="AF2006" i="1" a="1"/>
  <c r="AF2753" i="1" a="1"/>
  <c r="AF2437" i="1" a="1"/>
  <c r="AF1827" i="1" a="1"/>
  <c r="AF3779" i="1" a="1"/>
  <c r="AF3406" i="1" a="1"/>
  <c r="AF363" i="1" a="1"/>
  <c r="AF4139" i="1" a="1"/>
  <c r="AF3761" i="1" a="1"/>
  <c r="AF3289" i="1" a="1"/>
  <c r="AF2276" i="1" a="1"/>
  <c r="AF3657" i="1" a="1"/>
  <c r="AF1935" i="1" a="1"/>
  <c r="AF3760" i="1" a="1"/>
  <c r="AF2942" i="1" a="1"/>
  <c r="AF3136" i="1" a="1"/>
  <c r="AF2274" i="1" a="1"/>
  <c r="AF3209" i="1" a="1"/>
  <c r="AF2659" i="1" a="1"/>
  <c r="AF1597" i="1" a="1"/>
  <c r="AF4181" i="1" a="1"/>
  <c r="AF2051" i="1" a="1"/>
  <c r="AF2023" i="1" a="1"/>
  <c r="AF1993" i="1" a="1"/>
  <c r="AF4291" i="1" a="1"/>
  <c r="AF4266" i="1" a="1"/>
  <c r="AF834" i="1" a="1"/>
  <c r="AF1870" i="1" a="1"/>
  <c r="AF1152" i="1" a="1"/>
  <c r="AF1861" i="1" a="1"/>
  <c r="AF1185" i="1" a="1"/>
  <c r="AF146" i="1" a="1"/>
  <c r="AF181" i="1" a="1"/>
  <c r="AF293" i="1" a="1"/>
  <c r="AF4169" i="1" a="1"/>
  <c r="AF1041" i="1" a="1"/>
  <c r="AF2381" i="1" a="1"/>
  <c r="AF263" i="1" a="1"/>
  <c r="AF2134" i="1" a="1"/>
  <c r="AF124" i="1" a="1"/>
  <c r="AF882" i="1" a="1"/>
  <c r="AF3270" i="1" a="1"/>
  <c r="AF3622" i="1" a="1"/>
  <c r="AF100" i="1" a="1"/>
  <c r="AF3128" i="1" a="1"/>
  <c r="AF3174" i="1" a="1"/>
  <c r="AF2766" i="1" a="1"/>
  <c r="AF3424" i="1" a="1"/>
  <c r="AF2068" i="1" a="1"/>
  <c r="AF143" i="1" a="1"/>
  <c r="AF3430" i="1" a="1"/>
  <c r="AF1697" i="1" a="1"/>
  <c r="AF756" i="1" a="1"/>
  <c r="AF851" i="1" a="1"/>
  <c r="AF3450" i="1" a="1"/>
  <c r="AF4249" i="1" a="1"/>
  <c r="AF3561" i="1" a="1"/>
  <c r="AF1514" i="1" a="1"/>
  <c r="AF1866" i="1" a="1"/>
  <c r="AF817" i="1" a="1"/>
  <c r="AF2917" i="1" a="1"/>
  <c r="AF353" i="1" a="1"/>
  <c r="AF646" i="1" a="1"/>
  <c r="AF3823" i="1" a="1"/>
  <c r="AF251" i="1" a="1"/>
  <c r="AF2933" i="1" a="1"/>
  <c r="AF210" i="1" a="1"/>
  <c r="AF3436" i="1" a="1"/>
  <c r="AF1380" i="1" a="1"/>
  <c r="AF772" i="1" a="1"/>
  <c r="AF3790" i="1" a="1"/>
  <c r="AF1939" i="1" a="1"/>
  <c r="AF3974" i="1" a="1"/>
  <c r="AF1230" i="1" a="1"/>
  <c r="AF2261" i="1" a="1"/>
  <c r="AF1539" i="1" a="1"/>
  <c r="AF1470" i="1" a="1"/>
  <c r="AF399" i="1" a="1"/>
  <c r="AF2359" i="1" a="1"/>
  <c r="AF2564" i="1" a="1"/>
  <c r="AF3805" i="1" a="1"/>
  <c r="AF2201" i="1" a="1"/>
  <c r="AF4121" i="1" a="1"/>
  <c r="AF3627" i="1" a="1"/>
  <c r="AF1703" i="1" a="1"/>
  <c r="AF3815" i="1" a="1"/>
  <c r="AF3956" i="1" a="1"/>
  <c r="AF1746" i="1" a="1"/>
  <c r="AF2086" i="1" a="1"/>
  <c r="AF3187" i="1" a="1"/>
  <c r="AF2338" i="1" a="1"/>
  <c r="AF4219" i="1" a="1"/>
  <c r="AF2588" i="1" a="1"/>
  <c r="AH2064" i="1"/>
  <c r="AH2536" i="1"/>
  <c r="AH283" i="1"/>
  <c r="AH2434" i="1"/>
  <c r="AH1716" i="1"/>
  <c r="AH2032" i="1"/>
  <c r="AH2758" i="1"/>
  <c r="AH3322" i="1"/>
  <c r="AH1640" i="1"/>
  <c r="AH962" i="1"/>
  <c r="AH556" i="1"/>
  <c r="AH2480" i="1"/>
  <c r="AH1245" i="1"/>
  <c r="AH4209" i="1"/>
  <c r="AH4318" i="1"/>
  <c r="AH1146" i="1"/>
  <c r="AH975" i="1"/>
  <c r="AH2042" i="1"/>
  <c r="AH421" i="1"/>
  <c r="AH2589" i="1"/>
  <c r="AH394" i="1"/>
  <c r="AH559" i="1"/>
  <c r="AH2342" i="1"/>
  <c r="AH4017" i="1"/>
  <c r="AH1393" i="1"/>
  <c r="AH2783" i="1"/>
  <c r="AH3817" i="1"/>
  <c r="AH1133" i="1"/>
  <c r="AH55" i="1"/>
  <c r="AH489" i="1"/>
  <c r="AH2690" i="1"/>
  <c r="AH1387" i="1"/>
  <c r="AH837" i="1"/>
  <c r="AH1860" i="1"/>
  <c r="AH877" i="1"/>
  <c r="AH1148" i="1"/>
  <c r="AH118" i="1"/>
  <c r="AH1837" i="1"/>
  <c r="AH3159" i="1"/>
  <c r="AH604" i="1"/>
  <c r="AH540" i="1"/>
  <c r="AH220" i="1"/>
  <c r="AH275" i="1"/>
  <c r="AH356" i="1"/>
  <c r="AH257" i="1"/>
  <c r="AH1713" i="1"/>
  <c r="AH1657" i="1"/>
  <c r="AH3300" i="1"/>
  <c r="AH317" i="1"/>
  <c r="AH4022" i="1"/>
  <c r="AH502" i="1"/>
  <c r="AH1901" i="1"/>
  <c r="AH2422" i="1"/>
  <c r="AH398" i="1"/>
  <c r="AH3688" i="1"/>
  <c r="AH62" i="1"/>
  <c r="AH3455" i="1"/>
  <c r="AH1731" i="1"/>
  <c r="AH1643" i="1"/>
  <c r="AH2109" i="1"/>
  <c r="AH2024" i="1"/>
  <c r="AH3922" i="1"/>
  <c r="AH1531" i="1"/>
  <c r="AH1780" i="1"/>
  <c r="AH3956" i="1"/>
  <c r="AH473" i="1"/>
  <c r="AH313" i="1"/>
  <c r="AH1707" i="1"/>
  <c r="AH2831" i="1"/>
  <c r="AH1645" i="1"/>
  <c r="AH361" i="1"/>
  <c r="AH2969" i="1"/>
  <c r="AH311" i="1"/>
  <c r="AH4080" i="1"/>
  <c r="AH1064" i="1"/>
  <c r="AH2961" i="1"/>
  <c r="AH254" i="1"/>
  <c r="AH1543" i="1"/>
  <c r="AH3920" i="1"/>
  <c r="AH1202" i="1"/>
  <c r="AH1284" i="1"/>
  <c r="AH1111" i="1"/>
  <c r="AH2821" i="1"/>
  <c r="AH1314" i="1"/>
  <c r="AH2622" i="1"/>
  <c r="AH1181" i="1"/>
  <c r="AH543" i="1"/>
  <c r="AL2426" i="1"/>
  <c r="AH1773" i="1"/>
  <c r="AH2238" i="1"/>
  <c r="AH2084" i="1"/>
  <c r="AH3079" i="1"/>
  <c r="AH2739" i="1"/>
  <c r="AH3303" i="1"/>
  <c r="AH3661" i="1"/>
  <c r="AH4103" i="1"/>
  <c r="AH265" i="1"/>
  <c r="AH3609" i="1"/>
  <c r="AH2082" i="1"/>
  <c r="AH387" i="1"/>
  <c r="AH3608" i="1"/>
  <c r="AH2893" i="1"/>
  <c r="AH2812" i="1"/>
  <c r="AH2882" i="1"/>
  <c r="AH4290" i="1"/>
  <c r="AH3850" i="1"/>
  <c r="AH1290" i="1"/>
  <c r="AH4161" i="1"/>
  <c r="AH3199" i="1"/>
  <c r="AH3416" i="1"/>
  <c r="AH3374" i="1"/>
  <c r="AH2241" i="1"/>
  <c r="AH958" i="1"/>
  <c r="AH908" i="1"/>
  <c r="AH4042" i="1"/>
  <c r="AH1518" i="1"/>
  <c r="AH507" i="1"/>
  <c r="AH603" i="1"/>
  <c r="AH727" i="1"/>
  <c r="AH3812" i="1"/>
  <c r="AH2805" i="1"/>
  <c r="AH2285" i="1"/>
  <c r="AH128" i="1"/>
  <c r="AH4261" i="1"/>
  <c r="AH1401" i="1"/>
  <c r="AH2119" i="1"/>
  <c r="AH48" i="1"/>
  <c r="AH1976" i="1"/>
  <c r="AH2704" i="1"/>
  <c r="AH2083" i="1"/>
  <c r="AH1604" i="1"/>
  <c r="AH2567" i="1"/>
  <c r="AH4279" i="1"/>
  <c r="AH1476" i="1"/>
  <c r="AH3523" i="1"/>
  <c r="AH3275" i="1"/>
  <c r="AH1470" i="1"/>
  <c r="AH180" i="1"/>
  <c r="AH3976" i="1"/>
  <c r="AH1422" i="1"/>
  <c r="AH748" i="1"/>
  <c r="AH2806" i="1"/>
  <c r="AH1242" i="1"/>
  <c r="AH756" i="1"/>
  <c r="AH1025" i="1"/>
  <c r="AH2544" i="1"/>
  <c r="AH819" i="1"/>
  <c r="AH848" i="1"/>
  <c r="AH443" i="1"/>
  <c r="AH2924" i="1"/>
  <c r="AH3796" i="1"/>
  <c r="AH2983" i="1"/>
  <c r="AH1288" i="1"/>
  <c r="AH450" i="1"/>
  <c r="AH1416" i="1"/>
  <c r="AH1360" i="1"/>
  <c r="AH3229" i="1"/>
  <c r="AH448" i="1"/>
  <c r="AH1878" i="1"/>
  <c r="AH721" i="1"/>
  <c r="AH2314" i="1"/>
  <c r="AH228" i="1"/>
  <c r="AH2604" i="1"/>
  <c r="AH762" i="1"/>
  <c r="AH3077" i="1"/>
  <c r="AH15" i="1"/>
  <c r="AH177" i="1"/>
  <c r="AH1912" i="1"/>
  <c r="AH504" i="1"/>
  <c r="AH1562" i="1"/>
  <c r="AH3797" i="1"/>
  <c r="AH2431" i="1"/>
  <c r="AH1498" i="1"/>
  <c r="AH1734" i="1"/>
  <c r="AH985" i="1"/>
  <c r="AH2748" i="1"/>
  <c r="AH3466" i="1"/>
  <c r="AH1740" i="1"/>
  <c r="AH2417" i="1"/>
  <c r="AH1948" i="1"/>
  <c r="AH1557" i="1"/>
  <c r="AH2594" i="1"/>
  <c r="AH826" i="1"/>
  <c r="AH2770" i="1"/>
  <c r="AH2401" i="1"/>
  <c r="AH490" i="1"/>
  <c r="AH1421" i="1"/>
  <c r="AH4121" i="1"/>
  <c r="AH3430" i="1"/>
  <c r="AH2428" i="1"/>
  <c r="AH770" i="1"/>
  <c r="AH3667" i="1"/>
  <c r="AH456" i="1"/>
  <c r="AH3824" i="1"/>
  <c r="AH3805" i="1"/>
  <c r="AH2018" i="1"/>
  <c r="AH1329" i="1"/>
  <c r="AH3352" i="1"/>
  <c r="AH117" i="1"/>
  <c r="AH4300" i="1"/>
  <c r="AH3790" i="1"/>
  <c r="AH2266" i="1"/>
  <c r="AH4092" i="1"/>
  <c r="AH3450" i="1"/>
  <c r="AH440" i="1"/>
  <c r="AH3214" i="1"/>
  <c r="AH2621" i="1"/>
  <c r="AH3304" i="1"/>
  <c r="AH1599" i="1"/>
  <c r="AH1703" i="1"/>
  <c r="AH1735" i="1"/>
  <c r="AH1033" i="1"/>
  <c r="AH336" i="1"/>
  <c r="AH1212" i="1"/>
  <c r="AH3573" i="1"/>
  <c r="AH1866" i="1"/>
  <c r="AH2974" i="1"/>
  <c r="AH3548" i="1"/>
  <c r="AH3011" i="1"/>
  <c r="AH925" i="1"/>
  <c r="AH1736" i="1"/>
  <c r="AH1070" i="1"/>
  <c r="AH112" i="1"/>
  <c r="AH1513" i="1"/>
  <c r="AH3355" i="1"/>
  <c r="AH532" i="1"/>
  <c r="AH2407" i="1"/>
  <c r="AH1434" i="1"/>
  <c r="AH2976" i="1"/>
  <c r="AH2632" i="1"/>
  <c r="AH3152" i="1"/>
  <c r="AL2238" i="1"/>
  <c r="AL1643" i="1"/>
  <c r="AL1709" i="1"/>
  <c r="AL1893" i="1"/>
  <c r="AL2701" i="1"/>
  <c r="AL2436" i="1"/>
  <c r="AL1895" i="1"/>
  <c r="AL794" i="1"/>
  <c r="AL2285" i="1"/>
  <c r="AL1790" i="1"/>
  <c r="AL2303" i="1"/>
  <c r="AL1864" i="1"/>
  <c r="AL1763" i="1"/>
  <c r="AL1976" i="1"/>
  <c r="AL1878" i="1"/>
  <c r="AL2054" i="1"/>
  <c r="AL2453" i="1"/>
  <c r="AL1992" i="1"/>
  <c r="AL2260" i="1"/>
  <c r="AL1698" i="1"/>
  <c r="AL2513" i="1"/>
  <c r="AL2385" i="1"/>
  <c r="AL1676" i="1"/>
  <c r="AL1598" i="1"/>
  <c r="AL1983" i="1"/>
  <c r="AL1881" i="1"/>
  <c r="AL1831" i="1"/>
  <c r="AL2488" i="1"/>
  <c r="AL1948" i="1"/>
  <c r="AL2103" i="1"/>
  <c r="AL2144" i="1"/>
  <c r="AL2581" i="1"/>
  <c r="AQ3781" i="1"/>
  <c r="AL2158" i="1"/>
  <c r="AH2440" i="1"/>
  <c r="AH3685" i="1"/>
  <c r="AH3499" i="1"/>
  <c r="AH722" i="1"/>
  <c r="AH3811" i="1"/>
  <c r="AH151" i="1"/>
  <c r="AH3049" i="1"/>
  <c r="AH1501" i="1"/>
  <c r="AH2049" i="1"/>
  <c r="AH4129" i="1"/>
  <c r="AH2538" i="1"/>
  <c r="AH279" i="1"/>
  <c r="AH2671" i="1"/>
  <c r="AH3220" i="1"/>
  <c r="AH1867" i="1"/>
  <c r="AH3084" i="1"/>
  <c r="AH2060" i="1"/>
  <c r="AH729" i="1"/>
  <c r="AH2047" i="1"/>
  <c r="AH2520" i="1"/>
  <c r="AH2492" i="1"/>
  <c r="AH749" i="1"/>
  <c r="AH1122" i="1"/>
  <c r="AH970" i="1"/>
  <c r="AH919" i="1"/>
  <c r="AH655" i="1"/>
  <c r="AH2856" i="1"/>
  <c r="AH1709" i="1"/>
  <c r="AH607" i="1"/>
  <c r="AH3950" i="1"/>
  <c r="AH840" i="1"/>
  <c r="AH2324" i="1"/>
  <c r="AH338" i="1"/>
  <c r="AH1276" i="1"/>
  <c r="AH531" i="1"/>
  <c r="AH1446" i="1"/>
  <c r="AH1331" i="1"/>
  <c r="AH1076" i="1"/>
  <c r="AH1473" i="1"/>
  <c r="AH1118" i="1"/>
  <c r="AH3619" i="1"/>
  <c r="AH3978" i="1"/>
  <c r="AH1289" i="1"/>
  <c r="AH3627" i="1"/>
  <c r="AH1775" i="1"/>
  <c r="AH598" i="1"/>
  <c r="AH2870" i="1"/>
  <c r="AH3376" i="1"/>
  <c r="AH3354" i="1"/>
  <c r="AH2249" i="1"/>
  <c r="AH700" i="1"/>
  <c r="AH579" i="1"/>
  <c r="AH127" i="1"/>
  <c r="AH1698" i="1"/>
  <c r="AH1485" i="1"/>
  <c r="AH1843" i="1"/>
  <c r="AH2574" i="1"/>
  <c r="AH3027" i="1"/>
  <c r="AH2911" i="1"/>
  <c r="AH2181" i="1"/>
  <c r="AH2201" i="1"/>
  <c r="AH3516" i="1"/>
  <c r="AH2044" i="1"/>
  <c r="AH553" i="1"/>
  <c r="AH2040" i="1"/>
  <c r="AH3732" i="1"/>
  <c r="AH1128" i="1"/>
  <c r="AH3047" i="1"/>
  <c r="AH855" i="1"/>
  <c r="AH353" i="1"/>
  <c r="AH3839" i="1"/>
  <c r="AH796" i="1"/>
  <c r="AH4000" i="1"/>
  <c r="AH3215" i="1"/>
  <c r="AH145" i="1"/>
  <c r="AH2946" i="1"/>
  <c r="AH2144" i="1"/>
  <c r="AH3579" i="1"/>
  <c r="AH1524" i="1"/>
  <c r="AH4115" i="1"/>
  <c r="AH3957" i="1"/>
  <c r="AH868" i="1"/>
  <c r="AH3993" i="1"/>
  <c r="AH1733" i="1"/>
  <c r="AH218" i="1"/>
  <c r="AH2702" i="1"/>
  <c r="AH1304" i="1"/>
  <c r="AH2351" i="1"/>
  <c r="AH3781" i="1"/>
  <c r="AH3067" i="1"/>
  <c r="AH3945" i="1"/>
  <c r="AH3911" i="1"/>
  <c r="AH3863" i="1"/>
  <c r="AH1720" i="1"/>
  <c r="AH1443" i="1"/>
  <c r="AH77" i="1"/>
  <c r="AH774" i="1"/>
  <c r="AH2662" i="1"/>
  <c r="AH1433" i="1"/>
  <c r="AH2035" i="1"/>
  <c r="AH162" i="1"/>
  <c r="AH3398" i="1"/>
  <c r="AH2091" i="1"/>
  <c r="AH4037" i="1"/>
  <c r="AH4070" i="1"/>
  <c r="AH2122" i="1"/>
  <c r="AH2864" i="1"/>
  <c r="AH3241" i="1"/>
  <c r="AH4060" i="1"/>
  <c r="AH1320" i="1"/>
  <c r="AH951" i="1"/>
  <c r="AH3329" i="1"/>
  <c r="AH47" i="1"/>
  <c r="AH132" i="1"/>
  <c r="AH3140" i="1"/>
  <c r="AH1939" i="1"/>
  <c r="AH1891" i="1"/>
  <c r="AH1003" i="1"/>
  <c r="AH3613" i="1"/>
  <c r="AH3208" i="1"/>
  <c r="AH746" i="1"/>
  <c r="AH3185" i="1"/>
  <c r="AH2979" i="1"/>
  <c r="AH29" i="1"/>
  <c r="AH4096" i="1"/>
  <c r="AH2094" i="1"/>
  <c r="AH1059" i="1"/>
  <c r="AH3798" i="1"/>
  <c r="AH1965" i="1"/>
  <c r="AH4183" i="1"/>
  <c r="AH1535" i="1"/>
  <c r="AH2729" i="1"/>
  <c r="AH1182" i="1"/>
  <c r="AH3676" i="1"/>
  <c r="AH245" i="1"/>
  <c r="AH1060" i="1"/>
  <c r="AH3848" i="1"/>
  <c r="AH3815" i="1"/>
  <c r="AH2625" i="1"/>
  <c r="AH3603" i="1"/>
  <c r="AH435" i="1"/>
  <c r="AH3614" i="1"/>
  <c r="AH897" i="1"/>
  <c r="AH459" i="1"/>
  <c r="AH2326" i="1"/>
  <c r="AH1512" i="1"/>
  <c r="AH1623" i="1"/>
  <c r="AH439" i="1"/>
  <c r="AH859" i="1"/>
  <c r="AH866" i="1"/>
  <c r="AH4168" i="1"/>
  <c r="AH2068" i="1"/>
  <c r="AH2033" i="1"/>
  <c r="AH1721" i="1"/>
  <c r="AH2912" i="1"/>
  <c r="AH3881" i="1"/>
  <c r="AH2627" i="1"/>
  <c r="AH3660" i="1"/>
  <c r="AH3174" i="1"/>
  <c r="AH2385" i="1"/>
  <c r="AH78" i="1"/>
  <c r="AH4180" i="1"/>
  <c r="AH4083" i="1"/>
  <c r="AH2100" i="1"/>
  <c r="AH2167" i="1"/>
  <c r="AH4249" i="1"/>
  <c r="AH1490" i="1"/>
  <c r="AH3705" i="1"/>
  <c r="AH3522" i="1"/>
  <c r="AH1683" i="1"/>
  <c r="AH1835" i="1"/>
  <c r="AH1857" i="1"/>
  <c r="AH4061" i="1"/>
  <c r="AH3630" i="1"/>
  <c r="AH3327" i="1"/>
  <c r="AH3537" i="1"/>
  <c r="AH2079" i="1"/>
  <c r="AH886" i="1"/>
  <c r="AH3753" i="1"/>
  <c r="AH1179" i="1"/>
  <c r="AH699" i="1"/>
  <c r="AH2886" i="1"/>
  <c r="AH2242" i="1"/>
  <c r="AH1106" i="1"/>
  <c r="AL2136" i="1"/>
  <c r="AL2134" i="1"/>
  <c r="AL2032" i="1"/>
  <c r="AL2534" i="1"/>
  <c r="AL2298" i="1"/>
  <c r="AL2422" i="1"/>
  <c r="AL1601" i="1"/>
  <c r="AL1835" i="1"/>
  <c r="AL1914" i="1"/>
  <c r="AL1543" i="1"/>
  <c r="AL1731" i="1"/>
  <c r="AL2082" i="1"/>
  <c r="AL2181" i="1"/>
  <c r="AL2431" i="1"/>
  <c r="AL1685" i="1"/>
  <c r="AL1733" i="1"/>
  <c r="AL1901" i="1"/>
  <c r="AL1857" i="1"/>
  <c r="AL1861" i="1"/>
  <c r="AH2392" i="1"/>
  <c r="AH2645" i="1"/>
  <c r="AH3324" i="1"/>
  <c r="AH3890" i="1"/>
  <c r="AH3894" i="1"/>
  <c r="AH2483" i="1"/>
  <c r="AH3594" i="1"/>
  <c r="AH2906" i="1"/>
  <c r="AH1061" i="1"/>
  <c r="AH4289" i="1"/>
  <c r="AH2415" i="1"/>
  <c r="AH3233" i="1"/>
  <c r="AH1083" i="1"/>
  <c r="AH3937" i="1"/>
  <c r="AH3703" i="1"/>
  <c r="AH2606" i="1"/>
  <c r="AH3186" i="1"/>
  <c r="AH823" i="1"/>
  <c r="AH3486" i="1"/>
  <c r="AH4198" i="1"/>
  <c r="AH4294" i="1"/>
  <c r="AH3749" i="1"/>
  <c r="AH3691" i="1"/>
  <c r="AH4141" i="1"/>
  <c r="AH3599" i="1"/>
  <c r="AH3507" i="1"/>
  <c r="AH2754" i="1"/>
  <c r="AH2416" i="1"/>
  <c r="AH4127" i="1"/>
  <c r="AH3205" i="1"/>
  <c r="AH318" i="1"/>
  <c r="AH4074" i="1"/>
  <c r="AH3130" i="1"/>
  <c r="AH1582" i="1"/>
  <c r="AH3222" i="1"/>
  <c r="AH3391" i="1"/>
  <c r="AH2115" i="1"/>
  <c r="AH226" i="1"/>
  <c r="AH766" i="1"/>
  <c r="AH3194" i="1"/>
  <c r="AH194" i="1"/>
  <c r="AH2615" i="1"/>
  <c r="AH544" i="1"/>
  <c r="AH1466" i="1"/>
  <c r="AH1620" i="1"/>
  <c r="AH4188" i="1"/>
  <c r="AH1790" i="1"/>
  <c r="AH207" i="1"/>
  <c r="AH552" i="1"/>
  <c r="AH3394" i="1"/>
  <c r="AH1796" i="1"/>
  <c r="AH1366" i="1"/>
  <c r="AH1300" i="1"/>
  <c r="AH2184" i="1"/>
  <c r="AH929" i="1"/>
  <c r="AH3365" i="1"/>
  <c r="AH3726" i="1"/>
  <c r="AH1717" i="1"/>
  <c r="AH3879" i="1"/>
  <c r="AH329" i="1"/>
  <c r="AH3438" i="1"/>
  <c r="AH3689" i="1"/>
  <c r="AH1676" i="1"/>
  <c r="AH379" i="1"/>
  <c r="AH3405" i="1"/>
  <c r="AH2071" i="1"/>
  <c r="AH4154" i="1"/>
  <c r="AH2522" i="1"/>
  <c r="AH2960" i="1"/>
  <c r="AH1462" i="1"/>
  <c r="AH2895" i="1"/>
  <c r="AH2649" i="1"/>
  <c r="AH2363" i="1"/>
  <c r="AH794" i="1"/>
  <c r="AH2304" i="1"/>
  <c r="AH348" i="1"/>
  <c r="AH4267" i="1"/>
  <c r="AH3131" i="1"/>
  <c r="AH475" i="1"/>
  <c r="AH1820" i="1"/>
  <c r="AH1430" i="1"/>
  <c r="AH2775" i="1"/>
  <c r="AH2369" i="1"/>
  <c r="AH2095" i="1"/>
  <c r="AH3836" i="1"/>
  <c r="AH2441" i="1"/>
  <c r="AH3113" i="1"/>
  <c r="AH3096" i="1"/>
  <c r="AH2444" i="1"/>
  <c r="AH2257" i="1"/>
  <c r="AH3211" i="1"/>
  <c r="AH2329" i="1"/>
  <c r="AH1481" i="1"/>
  <c r="AH2519" i="1"/>
  <c r="AH2904" i="1"/>
  <c r="AH982" i="1"/>
  <c r="AH2454" i="1"/>
  <c r="AH3984" i="1"/>
  <c r="AH1551" i="1"/>
  <c r="AH3462" i="1"/>
  <c r="AH2918" i="1"/>
  <c r="AH3080" i="1"/>
  <c r="AH3602" i="1"/>
  <c r="AH2292" i="1"/>
  <c r="AH1385" i="1"/>
  <c r="AH887" i="1"/>
  <c r="AH4044" i="1"/>
  <c r="AH3829" i="1"/>
  <c r="AH2995" i="1"/>
  <c r="AH3293" i="1"/>
  <c r="AH4212" i="1"/>
  <c r="AH4116" i="1"/>
  <c r="AH4305" i="1"/>
  <c r="AH4020" i="1"/>
  <c r="AH4002" i="1"/>
  <c r="AH2899" i="1"/>
  <c r="AH143" i="1"/>
  <c r="AH778" i="1"/>
  <c r="AH1273" i="1"/>
  <c r="AH1275" i="1"/>
  <c r="AH882" i="1"/>
  <c r="AH3444" i="1"/>
  <c r="AH1649" i="1"/>
  <c r="AH4105" i="1"/>
  <c r="AH3196" i="1"/>
  <c r="AH3299" i="1"/>
  <c r="AH3900" i="1"/>
  <c r="AH1817" i="1"/>
  <c r="AH851" i="1"/>
  <c r="AH2321" i="1"/>
  <c r="AH2782" i="1"/>
  <c r="AH1425" i="1"/>
  <c r="AH1278" i="1"/>
  <c r="AH911" i="1"/>
  <c r="AH3424" i="1"/>
  <c r="AH2685" i="1"/>
  <c r="AH4245" i="1"/>
  <c r="AH3928" i="1"/>
  <c r="AH4108" i="1"/>
  <c r="AH2458" i="1"/>
  <c r="AH1574" i="1"/>
  <c r="AH3126" i="1"/>
  <c r="AH1748" i="1"/>
  <c r="AH747" i="1"/>
  <c r="AH3778" i="1"/>
  <c r="AH738" i="1"/>
  <c r="AH1936" i="1"/>
  <c r="AH2537" i="1"/>
  <c r="AH3344" i="1"/>
  <c r="AH1668" i="1"/>
  <c r="AH1380" i="1"/>
  <c r="AH2766" i="1"/>
  <c r="AH375" i="1"/>
  <c r="AH775" i="1"/>
  <c r="AH2987" i="1"/>
  <c r="AH3809" i="1"/>
  <c r="AH1830" i="1"/>
  <c r="AH155" i="1"/>
  <c r="AH1337" i="1"/>
  <c r="AH2966" i="1"/>
  <c r="AH4071" i="1"/>
  <c r="AH987" i="1"/>
  <c r="AH1958" i="1"/>
  <c r="AH2534" i="1"/>
  <c r="AH1834" i="1"/>
  <c r="AH2080" i="1"/>
  <c r="AH1615" i="1"/>
  <c r="AH1892" i="1"/>
  <c r="AH1221" i="1"/>
  <c r="AH673" i="1"/>
  <c r="AH2203" i="1"/>
  <c r="AH2336" i="1"/>
  <c r="AH1611" i="1"/>
  <c r="AH2719" i="1"/>
  <c r="AH3375" i="1"/>
  <c r="AH1766" i="1"/>
  <c r="AH889" i="1"/>
  <c r="AH3716" i="1"/>
  <c r="AH3301" i="1"/>
  <c r="AH2596" i="1"/>
  <c r="AH3914" i="1"/>
  <c r="AH1097" i="1"/>
  <c r="AH769" i="1"/>
  <c r="AH2258" i="1"/>
  <c r="AH3556" i="1"/>
  <c r="AH2211" i="1"/>
  <c r="AH1913" i="1"/>
  <c r="AH1598" i="1"/>
  <c r="AH3668" i="1"/>
  <c r="AH735" i="1"/>
  <c r="AH3346" i="1"/>
  <c r="AH3806" i="1"/>
  <c r="AH2010" i="1"/>
  <c r="AH5" i="1"/>
  <c r="AH199" i="1"/>
  <c r="AH2706" i="1"/>
  <c r="AH3795" i="1"/>
  <c r="AH4248" i="1"/>
  <c r="AH1864" i="1"/>
  <c r="AH546" i="1"/>
  <c r="AH1454" i="1"/>
  <c r="AH163" i="1"/>
  <c r="AH2398" i="1"/>
  <c r="AH1898" i="1"/>
  <c r="AH1963" i="1"/>
  <c r="AH3101" i="1"/>
  <c r="AH3273" i="1"/>
  <c r="AH2876" i="1"/>
  <c r="AH300" i="1"/>
  <c r="AH1127" i="1"/>
  <c r="AH1093" i="1"/>
  <c r="AH1763" i="1"/>
  <c r="AH685" i="1"/>
  <c r="AH1120" i="1"/>
  <c r="AH366" i="1"/>
  <c r="AH2501" i="1"/>
  <c r="AH3281" i="1"/>
  <c r="AH862" i="1"/>
  <c r="AH1156" i="1"/>
  <c r="AH537" i="1"/>
  <c r="AH1037" i="1"/>
  <c r="AH1831" i="1"/>
  <c r="AH1881" i="1"/>
  <c r="AH4204" i="1"/>
  <c r="AH3754" i="1"/>
  <c r="AH2187" i="1"/>
  <c r="AH1946" i="1"/>
  <c r="AH3361" i="1"/>
  <c r="AH1232" i="1"/>
  <c r="AH2980" i="1"/>
  <c r="AH1439" i="1"/>
  <c r="AH3063" i="1"/>
  <c r="AH2158" i="1"/>
  <c r="AH3469" i="1"/>
  <c r="AH3708" i="1"/>
  <c r="AH1545" i="1"/>
  <c r="AH936" i="1"/>
  <c r="AH3681" i="1"/>
  <c r="AH1104" i="1"/>
  <c r="AH3393" i="1"/>
  <c r="AH617" i="1"/>
  <c r="AH1090" i="1"/>
  <c r="AH52" i="1"/>
  <c r="AH1609" i="1"/>
  <c r="AH1192" i="1"/>
  <c r="AH3592" i="1"/>
  <c r="AH3875" i="1"/>
  <c r="AH2669" i="1"/>
  <c r="AH3979" i="1"/>
  <c r="AH538" i="1"/>
  <c r="AH2445" i="1"/>
  <c r="AH1140" i="1"/>
  <c r="AH1786" i="1"/>
  <c r="AH627" i="1"/>
  <c r="AH1404" i="1"/>
  <c r="AH1724" i="1"/>
  <c r="AH3880" i="1"/>
  <c r="AH2769" i="1"/>
  <c r="AH1536" i="1"/>
  <c r="AH3414" i="1"/>
  <c r="AH4193" i="1"/>
  <c r="AH3968" i="1"/>
  <c r="AH1116" i="1"/>
  <c r="AH588" i="1"/>
  <c r="AH470" i="1"/>
  <c r="AH2298" i="1"/>
  <c r="AH373" i="1"/>
  <c r="AH1423" i="1"/>
  <c r="AH1521" i="1"/>
  <c r="AH1920" i="1"/>
  <c r="AH319" i="1"/>
  <c r="AH620" i="1"/>
  <c r="AH1944" i="1"/>
  <c r="AH1593" i="1"/>
  <c r="AH2176" i="1"/>
  <c r="AH65" i="1"/>
  <c r="AH1883" i="1"/>
  <c r="AH1050" i="1"/>
  <c r="AH92" i="1"/>
  <c r="AH94" i="1"/>
  <c r="AH1893" i="1"/>
  <c r="AH813" i="1"/>
  <c r="AH2773" i="1"/>
  <c r="AH494" i="1"/>
  <c r="AH870" i="1"/>
  <c r="AH401" i="1"/>
  <c r="AH345" i="1"/>
  <c r="AH76" i="1"/>
  <c r="AH790" i="1"/>
  <c r="AH2965" i="1"/>
  <c r="AH286" i="1"/>
  <c r="AH1317" i="1"/>
  <c r="AH1852" i="1"/>
  <c r="AH1378" i="1"/>
  <c r="AH2291" i="1"/>
  <c r="AH591" i="1"/>
  <c r="AH2670" i="1"/>
  <c r="AH14" i="1"/>
  <c r="AH1625" i="1"/>
  <c r="AH1601" i="1"/>
  <c r="AH187" i="1"/>
  <c r="AH2103" i="1"/>
  <c r="AH1044" i="1"/>
  <c r="AH3826" i="1"/>
  <c r="AH2986" i="1"/>
  <c r="AH3256" i="1"/>
  <c r="AH1195" i="1"/>
  <c r="AH503" i="1"/>
  <c r="AH2117" i="1"/>
  <c r="AH1248" i="1"/>
  <c r="AH2358" i="1"/>
  <c r="AH1339" i="1"/>
  <c r="AH1844" i="1"/>
  <c r="AH3247" i="1"/>
  <c r="AH4106" i="1"/>
  <c r="AH2933" i="1"/>
  <c r="AH2557" i="1"/>
  <c r="AH1840" i="1"/>
  <c r="AH1367" i="1"/>
  <c r="AH3268" i="1"/>
  <c r="AH382" i="1"/>
  <c r="AH2136" i="1"/>
  <c r="AH299" i="1"/>
  <c r="AH1055" i="1"/>
  <c r="AH3587" i="1"/>
  <c r="AH4167" i="1"/>
  <c r="AH4282" i="1"/>
  <c r="AH2597" i="1"/>
  <c r="AH3757" i="1"/>
  <c r="AH2310" i="1"/>
  <c r="AH845" i="1"/>
  <c r="AH142" i="1"/>
  <c r="AH4160" i="1"/>
  <c r="AH1799" i="1"/>
  <c r="AH273" i="1"/>
  <c r="AH2740" i="1"/>
  <c r="AH2851" i="1"/>
  <c r="AH3724" i="1"/>
  <c r="AH3561" i="1"/>
  <c r="AH4007" i="1"/>
  <c r="AH2869" i="1"/>
  <c r="AH3207" i="1"/>
  <c r="AH3436" i="1"/>
  <c r="AH3633" i="1"/>
  <c r="AH1697" i="1"/>
  <c r="AH533" i="1"/>
  <c r="AH3981" i="1"/>
  <c r="AL2051" i="1"/>
  <c r="AH1677" i="1"/>
  <c r="AH2338" i="1"/>
  <c r="AH3296" i="1"/>
  <c r="AH714" i="1"/>
  <c r="AH1168" i="1"/>
  <c r="AH3819" i="1"/>
  <c r="AH1746" i="1"/>
  <c r="AL2319" i="1"/>
  <c r="AH3187" i="1"/>
  <c r="AH1539" i="1"/>
  <c r="AH2768" i="1"/>
  <c r="AH3439" i="1"/>
  <c r="AH2985" i="1"/>
  <c r="AH2970" i="1"/>
  <c r="AH1663" i="1"/>
  <c r="AH988" i="1"/>
  <c r="AH4049" i="1"/>
  <c r="AH2564" i="1"/>
  <c r="AH179" i="1"/>
  <c r="AH817" i="1"/>
  <c r="AH1514" i="1"/>
  <c r="AH2261" i="1"/>
  <c r="AH1230" i="1"/>
  <c r="AH772" i="1"/>
  <c r="AH210" i="1"/>
  <c r="AH3823" i="1"/>
  <c r="AH1605" i="1"/>
  <c r="AH3974" i="1"/>
  <c r="AH251" i="1"/>
  <c r="AH646" i="1"/>
  <c r="AH2086" i="1"/>
  <c r="AH3720" i="1"/>
  <c r="AH2359" i="1"/>
  <c r="AH399" i="1"/>
  <c r="AL2449" i="1"/>
  <c r="AH3128" i="1"/>
  <c r="AH100" i="1"/>
  <c r="AH4219" i="1"/>
  <c r="AH3622" i="1"/>
  <c r="AH2917" i="1"/>
  <c r="AH1784" i="1"/>
  <c r="AH527" i="1"/>
  <c r="AH2588" i="1"/>
  <c r="AH3465" i="1"/>
  <c r="AH3270" i="1"/>
  <c r="BA2620" i="1"/>
  <c r="BA4071" i="1"/>
  <c r="BA3530" i="1"/>
  <c r="BA1989" i="1"/>
  <c r="BA3298" i="1"/>
  <c r="BA2901" i="1"/>
  <c r="BA1659" i="1"/>
  <c r="BA4121" i="1"/>
  <c r="BA3576" i="1"/>
  <c r="BA2726" i="1"/>
  <c r="BA1478" i="1"/>
  <c r="BA3604" i="1"/>
  <c r="BA1386" i="1"/>
  <c r="BA3332" i="1"/>
  <c r="BA3967" i="1"/>
  <c r="BA3571" i="1"/>
  <c r="BA1770" i="1"/>
  <c r="BA2723" i="1"/>
  <c r="BA1237" i="1"/>
  <c r="BA2735" i="1"/>
  <c r="BA735" i="1"/>
  <c r="BA1587" i="1"/>
  <c r="BA3843" i="1"/>
  <c r="BA1596" i="1"/>
  <c r="BA1608" i="1"/>
  <c r="BA2265" i="1"/>
  <c r="BA3130" i="1"/>
  <c r="BA4264" i="1"/>
  <c r="BA4062" i="1"/>
  <c r="BA3717" i="1"/>
  <c r="BA1667" i="1"/>
  <c r="BA2890" i="1"/>
  <c r="BA3741" i="1"/>
  <c r="BA2836" i="1"/>
  <c r="BA3492" i="1"/>
  <c r="BA2920" i="1"/>
  <c r="BA3226" i="1"/>
  <c r="BA1831" i="1"/>
  <c r="BA4186" i="1"/>
  <c r="BA570" i="1"/>
  <c r="BA2941" i="1"/>
  <c r="BA3830" i="1"/>
  <c r="BA1962" i="1"/>
  <c r="BA3496" i="1"/>
  <c r="BA2549" i="1"/>
  <c r="BA4300" i="1"/>
  <c r="BA3059" i="1"/>
  <c r="BA804" i="1"/>
  <c r="BA3719" i="1"/>
  <c r="BA4110" i="1"/>
  <c r="BA2618" i="1"/>
  <c r="BA650" i="1"/>
  <c r="BA3556" i="1"/>
  <c r="BA2736" i="1"/>
  <c r="BA4191" i="1"/>
  <c r="BA2673" i="1"/>
  <c r="BA2762" i="1"/>
  <c r="BA1562" i="1"/>
  <c r="BA2123" i="1"/>
  <c r="BA4192" i="1"/>
  <c r="BA3553" i="1"/>
  <c r="BA2587" i="1"/>
  <c r="BA3566" i="1"/>
  <c r="BA2448" i="1"/>
  <c r="BA2813" i="1"/>
  <c r="BA3107" i="1"/>
  <c r="BA2824" i="1"/>
  <c r="BA2838" i="1"/>
  <c r="BA3249" i="1"/>
  <c r="BA3948" i="1"/>
  <c r="BA2246" i="1"/>
  <c r="BA2801" i="1"/>
  <c r="BA917" i="1"/>
  <c r="BA2881" i="1"/>
  <c r="BA3709" i="1"/>
  <c r="BA1015" i="1"/>
  <c r="BA3660" i="1"/>
  <c r="BA1718" i="1"/>
  <c r="BA3734" i="1"/>
  <c r="BA3899" i="1"/>
  <c r="BA34" i="1"/>
  <c r="BA3448" i="1"/>
  <c r="BA527" i="1"/>
  <c r="BA3432" i="1"/>
  <c r="BA3882" i="1"/>
  <c r="BA490" i="1"/>
  <c r="BA1838" i="1"/>
  <c r="BA2003" i="1"/>
  <c r="BA3495" i="1"/>
  <c r="BA4165" i="1"/>
  <c r="BA4037" i="1"/>
  <c r="BA3567" i="1"/>
  <c r="BA747" i="1"/>
  <c r="BA3522" i="1"/>
  <c r="BA3592" i="1"/>
  <c r="BA2797" i="1"/>
  <c r="BA2115" i="1"/>
  <c r="BA4022" i="1"/>
  <c r="BA2108" i="1"/>
  <c r="BA1566" i="1"/>
  <c r="BA3392" i="1"/>
  <c r="BA1351" i="1"/>
  <c r="BA3925" i="1"/>
  <c r="BA3651" i="1"/>
  <c r="BA3661" i="1"/>
  <c r="BA1662" i="1"/>
  <c r="BA3825" i="1"/>
  <c r="BA3237" i="1"/>
  <c r="BA3625" i="1"/>
  <c r="BA4314" i="1"/>
  <c r="BA3696" i="1"/>
  <c r="BA4303" i="1"/>
  <c r="BA1134" i="1"/>
  <c r="BA163" i="1"/>
  <c r="BA2915" i="1"/>
  <c r="BA1959" i="1"/>
  <c r="BA4066" i="1"/>
  <c r="BA305" i="1"/>
  <c r="BA4108" i="1"/>
  <c r="BA458" i="1"/>
  <c r="BA466" i="1"/>
  <c r="BA2681" i="1"/>
  <c r="BA2984" i="1"/>
  <c r="BA3071" i="1"/>
  <c r="BA355" i="1"/>
  <c r="BA944" i="1"/>
  <c r="BA1696" i="1"/>
  <c r="BA4154" i="1"/>
  <c r="BA1033" i="1"/>
  <c r="BA1495" i="1"/>
  <c r="BA529" i="1"/>
  <c r="BA3622" i="1"/>
  <c r="BA3142" i="1"/>
  <c r="BA2476" i="1"/>
  <c r="BA4159" i="1"/>
  <c r="BA2802" i="1"/>
  <c r="BA1581" i="1"/>
  <c r="BA3225" i="1"/>
  <c r="BA3801" i="1"/>
  <c r="BA4138" i="1"/>
  <c r="BA707" i="1"/>
  <c r="BA2877" i="1"/>
  <c r="BA3639" i="1"/>
  <c r="BA4063" i="1"/>
  <c r="BA4091" i="1"/>
  <c r="BA1025" i="1"/>
  <c r="BA4183" i="1"/>
  <c r="BA4080" i="1"/>
  <c r="BA2730" i="1"/>
  <c r="BA1704" i="1"/>
  <c r="BA3732" i="1"/>
  <c r="BA2391" i="1"/>
  <c r="BA3021" i="1"/>
  <c r="BA1813" i="1"/>
  <c r="BA827" i="1"/>
  <c r="BA429" i="1"/>
  <c r="BA687" i="1"/>
  <c r="BA3526" i="1"/>
  <c r="BA3800" i="1"/>
  <c r="BA3890" i="1"/>
  <c r="BA1896" i="1"/>
  <c r="BA2464" i="1"/>
  <c r="BA4147" i="1"/>
  <c r="BA2660" i="1"/>
  <c r="BA2513" i="1"/>
  <c r="BA2755" i="1"/>
  <c r="BA4173" i="1"/>
  <c r="BA280" i="1"/>
  <c r="BA3960" i="1"/>
  <c r="BA3414" i="1"/>
  <c r="BA3005" i="1"/>
  <c r="BA3626" i="1"/>
  <c r="BA2811" i="1"/>
  <c r="BA1622" i="1"/>
  <c r="BA3618" i="1"/>
  <c r="BA1864" i="1"/>
  <c r="BA4248" i="1"/>
  <c r="BA3693" i="1"/>
  <c r="BA2008" i="1"/>
  <c r="BA1845" i="1"/>
  <c r="BA561" i="1"/>
  <c r="BA1426" i="1"/>
  <c r="BA385" i="1"/>
  <c r="BA2821" i="1"/>
  <c r="BA2290" i="1"/>
  <c r="BA2904" i="1"/>
  <c r="BA816" i="1"/>
  <c r="BA3341" i="1"/>
  <c r="BA3836" i="1"/>
  <c r="BA2285" i="1"/>
  <c r="BA2397" i="1"/>
  <c r="BA2562" i="1"/>
  <c r="BA2247" i="1"/>
  <c r="BA916" i="1"/>
  <c r="BA3678" i="1"/>
  <c r="BA1604" i="1"/>
  <c r="BA2361" i="1"/>
  <c r="BA1997" i="1"/>
  <c r="BA2047" i="1"/>
  <c r="BA3513" i="1"/>
  <c r="BA2039" i="1"/>
  <c r="BA3580" i="1"/>
  <c r="BA2695" i="1"/>
  <c r="BA738" i="1"/>
  <c r="BA3519" i="1"/>
  <c r="BA1716" i="1"/>
  <c r="BA1085" i="1"/>
  <c r="BA3818" i="1"/>
  <c r="BA4103" i="1"/>
  <c r="BA3635" i="1"/>
  <c r="BA2855" i="1"/>
  <c r="BA4235" i="1"/>
  <c r="BA4242" i="1"/>
  <c r="BA4041" i="1"/>
  <c r="BA851" i="1"/>
  <c r="BA3664" i="1"/>
  <c r="BA2275" i="1"/>
  <c r="BA2603" i="1"/>
  <c r="BA2699" i="1"/>
  <c r="BA4298" i="1"/>
  <c r="BA3649" i="1"/>
  <c r="BA4255" i="1"/>
  <c r="BA3721" i="1"/>
  <c r="BA4321" i="1"/>
  <c r="BA1777" i="1"/>
  <c r="BA1540" i="1"/>
  <c r="BA3262" i="1"/>
  <c r="BA4033" i="1"/>
  <c r="BA3462" i="1"/>
  <c r="BA3243" i="1"/>
  <c r="BA3078" i="1"/>
  <c r="BA3508" i="1"/>
  <c r="BA2029" i="1"/>
  <c r="BA3322" i="1"/>
  <c r="BA2927" i="1"/>
  <c r="BA3093" i="1"/>
  <c r="BA2407" i="1"/>
  <c r="BA4097" i="1"/>
  <c r="BA4061" i="1"/>
  <c r="BA3532" i="1"/>
  <c r="BA4217" i="1"/>
  <c r="BA678" i="1"/>
  <c r="BA2134" i="1"/>
  <c r="BA709" i="1"/>
  <c r="BA2023" i="1"/>
  <c r="BA1819" i="1"/>
  <c r="BA653" i="1"/>
  <c r="BA3668" i="1"/>
  <c r="BA3852" i="1"/>
  <c r="BA2207" i="1"/>
  <c r="BA3606" i="1"/>
  <c r="BA4296" i="1"/>
  <c r="BA3587" i="1"/>
  <c r="BA3257" i="1"/>
  <c r="BA3486" i="1"/>
  <c r="BA2245" i="1"/>
  <c r="BA2294" i="1"/>
  <c r="BA4118" i="1"/>
  <c r="BA2052" i="1"/>
  <c r="BA4213" i="1"/>
  <c r="BA4104" i="1"/>
  <c r="BA2952" i="1"/>
  <c r="BA1935" i="1"/>
  <c r="BA448" i="1"/>
  <c r="BA2878" i="1"/>
  <c r="BA1367" i="1"/>
  <c r="BA1387" i="1"/>
  <c r="BA3896" i="1"/>
  <c r="BA4076" i="1"/>
  <c r="BA3084" i="1"/>
  <c r="BA837" i="1"/>
  <c r="BA3009" i="1"/>
  <c r="BA3916" i="1"/>
  <c r="BA3351" i="1"/>
  <c r="BA2953" i="1"/>
  <c r="BA1726" i="1"/>
  <c r="BA406" i="1"/>
  <c r="BA782" i="1"/>
  <c r="BA625" i="1"/>
  <c r="BA3158" i="1"/>
  <c r="BA1550" i="1"/>
  <c r="BA3079" i="1"/>
  <c r="BA4219" i="1"/>
  <c r="BA4227" i="1"/>
  <c r="BA336" i="1"/>
  <c r="BA3217" i="1"/>
  <c r="BA4070" i="1"/>
  <c r="BA943" i="1"/>
  <c r="BA800" i="1"/>
  <c r="BA809" i="1"/>
  <c r="BA1341" i="1"/>
  <c r="BA3893" i="1"/>
  <c r="BA3266" i="1"/>
  <c r="BA2639" i="1"/>
  <c r="BA3101" i="1"/>
  <c r="BA410" i="1"/>
  <c r="BA2857" i="1"/>
  <c r="BA3771" i="1"/>
  <c r="BA3034" i="1"/>
  <c r="BA2087" i="1"/>
  <c r="BA3694" i="1"/>
  <c r="BA2662" i="1"/>
  <c r="BA2675" i="1"/>
  <c r="BA3551" i="1"/>
  <c r="BA3742" i="1"/>
  <c r="BA3904" i="1"/>
  <c r="BA535" i="1"/>
  <c r="BA1639" i="1"/>
  <c r="BA892" i="1"/>
  <c r="BA3772" i="1"/>
  <c r="BA4167" i="1"/>
  <c r="BA2437" i="1"/>
  <c r="BA2555" i="1"/>
  <c r="BA1439" i="1"/>
  <c r="BA3971" i="1"/>
  <c r="BA2789" i="1"/>
  <c r="BA3898" i="1"/>
  <c r="BA2155" i="1"/>
  <c r="BA4007" i="1"/>
  <c r="BA812" i="1"/>
  <c r="BA4001" i="1"/>
  <c r="BA514" i="1"/>
  <c r="BA1378" i="1"/>
  <c r="BA1543" i="1"/>
  <c r="BA1081" i="1"/>
  <c r="BA867" i="1"/>
  <c r="BA3968" i="1"/>
  <c r="BA4081" i="1"/>
  <c r="BA3505" i="1"/>
  <c r="BA3921" i="1"/>
  <c r="BA4316" i="1"/>
  <c r="BA3671" i="1"/>
  <c r="BA1112" i="1"/>
  <c r="BA3854" i="1"/>
  <c r="BA2641" i="1"/>
  <c r="BA1790" i="1"/>
  <c r="BA3514" i="1"/>
  <c r="BA3523" i="1"/>
  <c r="BA4318" i="1"/>
  <c r="BA1881" i="1"/>
  <c r="BA726" i="1"/>
  <c r="BA2168" i="1"/>
  <c r="BA2066" i="1"/>
  <c r="BA605" i="1"/>
  <c r="BA1923" i="1"/>
  <c r="BA2075" i="1"/>
  <c r="BA3387" i="1"/>
  <c r="BA2074" i="1"/>
  <c r="BA2705" i="1"/>
  <c r="BA832" i="1"/>
  <c r="BA3617" i="1"/>
  <c r="BA3781" i="1"/>
  <c r="BA3173" i="1"/>
  <c r="BA2753" i="1"/>
  <c r="BA4263" i="1"/>
  <c r="BA4042" i="1"/>
  <c r="BA2565" i="1"/>
  <c r="BA2666" i="1"/>
  <c r="BA2783" i="1"/>
  <c r="BA2534" i="1"/>
  <c r="BA1650" i="1"/>
  <c r="BA2320" i="1"/>
  <c r="BA1398" i="1"/>
  <c r="BA2175" i="1"/>
  <c r="BA2212" i="1"/>
  <c r="BA3507" i="1"/>
  <c r="BA2959" i="1"/>
  <c r="BA1617" i="1"/>
  <c r="BA414" i="1"/>
  <c r="BA108" i="1"/>
  <c r="BA3458" i="1"/>
  <c r="BA2295" i="1"/>
  <c r="BA2711" i="1"/>
  <c r="BA3111" i="1"/>
  <c r="BA2223" i="1"/>
  <c r="BA3031" i="1"/>
  <c r="BA3121" i="1"/>
  <c r="BA667" i="1"/>
  <c r="BA4134" i="1"/>
  <c r="BA3541" i="1"/>
  <c r="BA2413" i="1"/>
  <c r="BA1280" i="1"/>
  <c r="BA3218" i="1"/>
  <c r="BA846" i="1"/>
  <c r="BA3780" i="1"/>
  <c r="BA4084" i="1"/>
  <c r="BA4092" i="1"/>
  <c r="BA4142" i="1"/>
  <c r="BA2597" i="1"/>
  <c r="BA3273" i="1"/>
  <c r="BA3544" i="1"/>
  <c r="BA3482" i="1"/>
  <c r="BA3929" i="1"/>
  <c r="BA2743" i="1"/>
  <c r="BA3849" i="1"/>
  <c r="BA3938" i="1"/>
  <c r="BA1517" i="1"/>
  <c r="BA2980" i="1"/>
  <c r="BA1530" i="1"/>
  <c r="BA3359" i="1"/>
  <c r="BA3195" i="1"/>
  <c r="BA3409" i="1"/>
  <c r="BA4002" i="1"/>
  <c r="BA3054" i="1"/>
  <c r="BA3657" i="1"/>
  <c r="BA1955" i="1"/>
  <c r="BA2581" i="1"/>
  <c r="BA877" i="1"/>
  <c r="BA3484" i="1"/>
  <c r="BA1449" i="1"/>
  <c r="BA3105" i="1"/>
  <c r="BA505" i="1"/>
  <c r="BA576" i="1"/>
  <c r="BA3569" i="1"/>
  <c r="BA3725" i="1"/>
  <c r="BA1685" i="1"/>
  <c r="BA2764" i="1"/>
  <c r="BA3795" i="1"/>
  <c r="BA2773" i="1"/>
  <c r="BA1544" i="1"/>
  <c r="BA3987" i="1"/>
  <c r="BA3152" i="1"/>
  <c r="BA1751" i="1"/>
  <c r="BA460" i="1"/>
  <c r="BA2624" i="1"/>
  <c r="BA1512" i="1"/>
  <c r="BA762" i="1"/>
  <c r="BA825" i="1"/>
  <c r="BA1967" i="1"/>
  <c r="BA2858" i="1"/>
  <c r="BA2867" i="1"/>
  <c r="BA2308" i="1"/>
  <c r="BA3612" i="1"/>
  <c r="BA1164" i="1"/>
  <c r="BA2344" i="1"/>
  <c r="BA3879" i="1"/>
  <c r="BA2354" i="1"/>
  <c r="BA3524" i="1"/>
  <c r="BA4287" i="1"/>
  <c r="BA431" i="1"/>
  <c r="BA2637" i="1"/>
  <c r="BA3877" i="1"/>
  <c r="BA3490" i="1"/>
  <c r="BA3045" i="1"/>
  <c r="BA3476" i="1"/>
  <c r="BA2429" i="1"/>
  <c r="BA1414" i="1"/>
  <c r="BA2708" i="1"/>
  <c r="BA3924" i="1"/>
  <c r="BA2635" i="1"/>
  <c r="BA755" i="1"/>
  <c r="BA3946" i="1"/>
  <c r="BA3545" i="1"/>
  <c r="BA2096" i="1"/>
  <c r="BA3595" i="1"/>
  <c r="BA1983" i="1"/>
  <c r="BA3607" i="1"/>
  <c r="BA2784" i="1"/>
  <c r="BA3643" i="1"/>
  <c r="BA3538" i="1"/>
  <c r="BA2181" i="1"/>
  <c r="BA2525" i="1"/>
  <c r="BA2147" i="1"/>
  <c r="BA2761" i="1"/>
  <c r="BA957" i="1"/>
  <c r="BA1610" i="1"/>
  <c r="BA3051" i="1"/>
  <c r="BA3672" i="1"/>
  <c r="BA3683" i="1"/>
  <c r="BA3280" i="1"/>
  <c r="BA1577" i="1"/>
  <c r="BA2574" i="1"/>
  <c r="BA3314" i="1"/>
  <c r="BA3527" i="1"/>
  <c r="BA3319" i="1"/>
  <c r="BA1452" i="1"/>
  <c r="BA2081" i="1"/>
  <c r="BA2521" i="1"/>
  <c r="BA3504" i="1"/>
  <c r="BA1406" i="1"/>
  <c r="BA3824" i="1"/>
  <c r="BA3865" i="1"/>
  <c r="BA1856" i="1"/>
  <c r="BA1948" i="1"/>
  <c r="BA2696" i="1"/>
  <c r="BA3542" i="1"/>
  <c r="BA1491" i="1"/>
  <c r="BA3503" i="1"/>
  <c r="BA2335" i="1"/>
  <c r="BA1527" i="1"/>
  <c r="BA3500" i="1"/>
  <c r="BA3952" i="1"/>
  <c r="BA1215" i="1"/>
  <c r="BA3878" i="1"/>
  <c r="BA4079" i="1"/>
  <c r="BA3615" i="1"/>
  <c r="BA307" i="1"/>
  <c r="BA676" i="1"/>
  <c r="BA3202" i="1"/>
  <c r="BA3440" i="1"/>
  <c r="BA4181" i="1"/>
  <c r="BA3589" i="1"/>
  <c r="BA2490" i="1"/>
  <c r="BA2848" i="1"/>
  <c r="BA3870" i="1"/>
  <c r="BA4161" i="1"/>
  <c r="BA740" i="1"/>
  <c r="BA1699" i="1"/>
  <c r="BA2810" i="1"/>
  <c r="BA3471" i="1"/>
  <c r="BA1731" i="1"/>
  <c r="BA3632" i="1"/>
  <c r="BA903" i="1"/>
  <c r="BA1023" i="1"/>
  <c r="BA3942" i="1"/>
  <c r="BA3435" i="1"/>
  <c r="BA390" i="1"/>
  <c r="BA2687" i="1"/>
  <c r="BA1576" i="1"/>
  <c r="BA2328" i="1"/>
  <c r="BA4059" i="1"/>
  <c r="BA3533" i="1"/>
  <c r="BA446" i="1"/>
  <c r="BA2749" i="1"/>
  <c r="BA1464" i="1"/>
  <c r="BA3304" i="1"/>
  <c r="BA2770" i="1"/>
  <c r="BA546" i="1"/>
  <c r="BA2381" i="1"/>
  <c r="BA3149" i="1"/>
  <c r="BA3753" i="1"/>
  <c r="BA285" i="1"/>
  <c r="BA4203" i="1"/>
  <c r="BA4241" i="1"/>
  <c r="BA1474" i="1"/>
  <c r="BA3994" i="1"/>
  <c r="BA780" i="1"/>
  <c r="BA3024" i="1"/>
  <c r="BA48" i="1"/>
  <c r="BA3420" i="1"/>
  <c r="BA3663" i="1"/>
  <c r="BA2089" i="1"/>
  <c r="BA1905" i="1"/>
  <c r="BA4273" i="1"/>
  <c r="BA2900" i="1"/>
  <c r="BA3634" i="1"/>
  <c r="BA1687" i="1"/>
  <c r="BA2926" i="1"/>
  <c r="BA886" i="1"/>
  <c r="BA1252" i="1"/>
  <c r="BA1722" i="1"/>
  <c r="BA2225" i="1"/>
  <c r="BA3075" i="1"/>
  <c r="BA3364" i="1"/>
  <c r="BA3370" i="1"/>
  <c r="BA753" i="1"/>
  <c r="BA1163" i="1"/>
  <c r="BA3751" i="1"/>
  <c r="BA2508" i="1"/>
  <c r="BA3711" i="1"/>
  <c r="BA4050" i="1"/>
  <c r="BA318" i="1"/>
  <c r="BA844" i="1"/>
  <c r="BA1322" i="1"/>
  <c r="BA4210" i="1"/>
  <c r="BA1693" i="1"/>
  <c r="BA2955" i="1"/>
  <c r="BA1732" i="1"/>
  <c r="BA1829" i="1"/>
  <c r="BA2981" i="1"/>
  <c r="BA2896" i="1"/>
  <c r="BA2140" i="1"/>
  <c r="BA1619" i="1"/>
  <c r="BA3778" i="1"/>
  <c r="BA4168" i="1"/>
  <c r="BA2752" i="1"/>
  <c r="BA2227" i="1"/>
  <c r="BA3935" i="1"/>
  <c r="BA3999" i="1"/>
  <c r="BA3796" i="1"/>
  <c r="BA3535" i="1"/>
  <c r="BA1627" i="1"/>
  <c r="BA2853" i="1"/>
  <c r="BA3769" i="1"/>
  <c r="BA1462" i="1"/>
  <c r="BA2073" i="1"/>
  <c r="BA3491" i="1"/>
  <c r="BA4252" i="1"/>
  <c r="BA3577" i="1"/>
  <c r="BA3521" i="1"/>
  <c r="BA3030" i="1"/>
  <c r="BA4237" i="1"/>
  <c r="BA1855" i="1"/>
  <c r="BA4067" i="1"/>
  <c r="BA2410" i="1"/>
  <c r="BA1937" i="1"/>
  <c r="BA141" i="1"/>
  <c r="BA2803" i="1"/>
  <c r="BA2161" i="1"/>
  <c r="BA2495" i="1"/>
  <c r="BA2800" i="1"/>
  <c r="BA324" i="1"/>
  <c r="BA14" i="1"/>
  <c r="BA3175" i="1"/>
  <c r="BA3848" i="1"/>
  <c r="BA2072" i="1"/>
  <c r="BA4206" i="1"/>
  <c r="BA206" i="1"/>
  <c r="BA4326" i="1"/>
  <c r="BA3037" i="1"/>
  <c r="BA1265" i="1"/>
  <c r="BA3628" i="1"/>
  <c r="BA2384" i="1"/>
  <c r="BA3866" i="1"/>
  <c r="BA2905" i="1"/>
  <c r="BA2268" i="1"/>
  <c r="BA3210" i="1"/>
  <c r="BA3981" i="1"/>
  <c r="BA3044" i="1"/>
  <c r="BA2119" i="1"/>
  <c r="BA3116" i="1"/>
  <c r="BA3337" i="1"/>
  <c r="BA1755" i="1"/>
  <c r="BA3856" i="1"/>
  <c r="BA3686" i="1"/>
  <c r="BA1729" i="1"/>
  <c r="BA3179" i="1"/>
  <c r="BA3447" i="1"/>
  <c r="BA3423" i="1"/>
  <c r="BA3605" i="1"/>
  <c r="BA3623" i="1"/>
  <c r="BA1453" i="1"/>
  <c r="BA3722" i="1"/>
  <c r="BA3254" i="1"/>
  <c r="BA3767" i="1"/>
  <c r="BA1878" i="1"/>
  <c r="BA3990" i="1"/>
  <c r="BA1375" i="1"/>
  <c r="BA2017" i="1"/>
  <c r="BA3864" i="1"/>
  <c r="BA3934" i="1"/>
  <c r="BA3215" i="1"/>
  <c r="BA2238" i="1"/>
  <c r="BA2925" i="1"/>
  <c r="BA3336" i="1"/>
  <c r="BA1701" i="1"/>
  <c r="BA2717" i="1"/>
  <c r="BA4295" i="1"/>
  <c r="BA2629" i="1"/>
  <c r="BA321" i="1"/>
  <c r="BA3076" i="1"/>
  <c r="BA2746" i="1"/>
  <c r="BA2068" i="1"/>
  <c r="BA4323" i="1"/>
  <c r="BA3232" i="1"/>
  <c r="BA3738" i="1"/>
  <c r="BA2777" i="1"/>
  <c r="BA2118" i="1"/>
  <c r="BA3984" i="1"/>
  <c r="BA1873" i="1"/>
  <c r="BA2819" i="1"/>
  <c r="BA1738" i="1"/>
  <c r="BA3502" i="1"/>
  <c r="BA1691" i="1"/>
  <c r="BA3792" i="1"/>
  <c r="BA3894" i="1"/>
  <c r="BA3813" i="1"/>
  <c r="BA1275" i="1"/>
  <c r="BA3619" i="1"/>
  <c r="BA2806" i="1"/>
  <c r="BA4000" i="1"/>
  <c r="BA2719" i="1"/>
  <c r="BA3574" i="1"/>
  <c r="BA3114" i="1"/>
  <c r="BA184" i="1"/>
  <c r="BA2621" i="1"/>
  <c r="BA2930" i="1"/>
  <c r="BA4150" i="1"/>
  <c r="BA3609" i="1"/>
  <c r="BA1354" i="1"/>
  <c r="BA473" i="1"/>
  <c r="BA1597" i="1"/>
  <c r="BA3128" i="1"/>
  <c r="BA623" i="1"/>
  <c r="BA2550" i="1"/>
  <c r="BA3630" i="1"/>
  <c r="BA3550" i="1"/>
  <c r="BA3933" i="1"/>
  <c r="BA808" i="1"/>
  <c r="BA3497" i="1"/>
  <c r="BA3744" i="1"/>
  <c r="BA3983" i="1"/>
  <c r="BA4164" i="1"/>
  <c r="BA2609" i="1"/>
  <c r="BA3146" i="1"/>
  <c r="BA2301" i="1"/>
  <c r="BA3648" i="1"/>
  <c r="BA1232" i="1"/>
  <c r="BA3944" i="1"/>
  <c r="BA1487" i="1"/>
  <c r="BA3317" i="1"/>
  <c r="BA3299" i="1"/>
  <c r="BA3481" i="1"/>
  <c r="BA3451" i="1"/>
  <c r="BA3714" i="1"/>
  <c r="BA1481" i="1"/>
  <c r="BA447" i="1"/>
  <c r="BA3881" i="1"/>
  <c r="BA3903" i="1"/>
  <c r="BA2859" i="1"/>
  <c r="BA758" i="1"/>
  <c r="BA748" i="1"/>
  <c r="BA515" i="1"/>
  <c r="BA2340" i="1"/>
  <c r="BA4012" i="1"/>
  <c r="BA1598" i="1"/>
  <c r="BA4233" i="1"/>
  <c r="BA1717" i="1"/>
  <c r="BA4309" i="1"/>
  <c r="BA3230" i="1"/>
  <c r="BA1976" i="1"/>
  <c r="BA3963" i="1"/>
  <c r="BA3275" i="1"/>
  <c r="BA2616" i="1"/>
  <c r="BA3673" i="1"/>
  <c r="BA2313" i="1"/>
  <c r="BA1616" i="1"/>
  <c r="BA3308" i="1"/>
  <c r="BA3355" i="1"/>
  <c r="BA3629" i="1"/>
  <c r="BA2826" i="1"/>
  <c r="BA4158" i="1"/>
  <c r="BA2912" i="1"/>
  <c r="BA314" i="1"/>
  <c r="BA3892" i="1"/>
  <c r="BA153" i="1"/>
  <c r="BA4051" i="1"/>
  <c r="BA1411" i="1"/>
  <c r="BA3053" i="1"/>
  <c r="BA1407" i="1"/>
  <c r="BA1663" i="1"/>
  <c r="BA3951" i="1"/>
  <c r="BA3156" i="1"/>
  <c r="BA4240" i="1"/>
  <c r="BA79" i="1"/>
  <c r="BA3285" i="1"/>
  <c r="BA717" i="1"/>
  <c r="BA2849" i="1"/>
  <c r="BA4087" i="1"/>
  <c r="BA3018" i="1"/>
  <c r="BA4094" i="1"/>
  <c r="BA3654" i="1"/>
  <c r="BA3731" i="1"/>
  <c r="BA1745" i="1"/>
  <c r="BA2375" i="1"/>
  <c r="BA1698" i="1"/>
  <c r="BA2529" i="1"/>
  <c r="BA3876" i="1"/>
  <c r="BA2451" i="1"/>
  <c r="BA3494" i="1"/>
  <c r="BA2694" i="1"/>
  <c r="BA3970" i="1"/>
  <c r="BA1269" i="1"/>
  <c r="BA2121" i="1"/>
  <c r="BA2598" i="1"/>
  <c r="BA1625" i="1"/>
  <c r="BA3949" i="1"/>
  <c r="BA2929" i="1"/>
  <c r="BA2371" i="1"/>
  <c r="BA4320" i="1"/>
  <c r="BA3831" i="1"/>
  <c r="BA3388" i="1"/>
  <c r="BA2939" i="1"/>
  <c r="BA102" i="1"/>
  <c r="BA2239" i="1"/>
  <c r="BA4305" i="1"/>
  <c r="BA2935" i="1"/>
  <c r="BA1017" i="1"/>
  <c r="BA3326" i="1"/>
  <c r="BA1000" i="1"/>
  <c r="BA2899" i="1"/>
  <c r="BA3468" i="1"/>
  <c r="BA1563" i="1"/>
  <c r="BA1494" i="1"/>
  <c r="BA2276" i="1"/>
  <c r="BA3148" i="1"/>
  <c r="BA3485" i="1"/>
  <c r="BA1789" i="1"/>
  <c r="BA3318" i="1"/>
  <c r="BA3743" i="1"/>
  <c r="BA2472" i="1"/>
  <c r="BA1816" i="1"/>
  <c r="BA1995" i="1"/>
  <c r="BA3586" i="1"/>
  <c r="BA3755" i="1"/>
  <c r="BA4267" i="1"/>
  <c r="BA22" i="1"/>
  <c r="BA3234" i="1"/>
  <c r="BA2500" i="1"/>
  <c r="BA347" i="1"/>
  <c r="BA2611" i="1"/>
  <c r="BA3716" i="1"/>
  <c r="BA4105" i="1"/>
  <c r="BA1875" i="1"/>
  <c r="BA303" i="1"/>
  <c r="BA4082" i="1"/>
  <c r="BA1493" i="1"/>
  <c r="BA3399" i="1"/>
  <c r="BA1783" i="1"/>
  <c r="BA3531" i="1"/>
  <c r="BA2710" i="1"/>
  <c r="BA3966" i="1"/>
  <c r="BA2144" i="1"/>
  <c r="BA2303" i="1"/>
  <c r="BA3411" i="1"/>
  <c r="BA2623" i="1"/>
  <c r="BA1973" i="1"/>
  <c r="BA2974" i="1"/>
  <c r="BA2995" i="1"/>
  <c r="BA3067" i="1"/>
  <c r="BA391" i="1"/>
  <c r="BA4332" i="1"/>
  <c r="BA1537" i="1"/>
  <c r="BA190" i="1"/>
  <c r="BA530" i="1"/>
  <c r="BA761" i="1"/>
  <c r="BA1368" i="1"/>
  <c r="BA3425" i="1"/>
  <c r="BA2189" i="1"/>
  <c r="BA210" i="1"/>
  <c r="BA3144" i="1"/>
  <c r="BA839" i="1"/>
  <c r="BA2406" i="1"/>
  <c r="BA2097" i="1"/>
  <c r="BA2267" i="1"/>
  <c r="BA1400" i="1"/>
  <c r="BA2167" i="1"/>
  <c r="BA3278" i="1"/>
  <c r="BA1649" i="1"/>
  <c r="BA3052" i="1"/>
  <c r="BA3791" i="1"/>
  <c r="BA3809" i="1"/>
  <c r="BA439" i="1"/>
  <c r="BA3887" i="1"/>
  <c r="BA2779" i="1"/>
  <c r="BA2967" i="1"/>
  <c r="BA2254" i="1"/>
  <c r="BA4274" i="1"/>
  <c r="BA2411" i="1"/>
  <c r="BA3621" i="1"/>
  <c r="BA3206" i="1"/>
  <c r="BA4112" i="1"/>
  <c r="BA3962" i="1"/>
  <c r="BA3853" i="1"/>
  <c r="BA3821" i="1"/>
  <c r="BA3847" i="1"/>
  <c r="BA3350" i="1"/>
  <c r="BA3135" i="1"/>
  <c r="BA3252" i="1"/>
  <c r="BA402" i="1"/>
  <c r="BA2426" i="1"/>
  <c r="BA3192" i="1"/>
  <c r="BA3287" i="1"/>
  <c r="BA3926" i="1"/>
  <c r="BA1703" i="1"/>
  <c r="BA1082" i="1"/>
  <c r="BA2330" i="1"/>
  <c r="BA2869" i="1"/>
  <c r="BA3814" i="1"/>
  <c r="BA3431" i="1"/>
  <c r="BA2020" i="1"/>
  <c r="BA3443" i="1"/>
  <c r="BA946" i="1"/>
  <c r="BA3611" i="1"/>
  <c r="BA3783" i="1"/>
  <c r="BA3247" i="1"/>
  <c r="BA3658" i="1"/>
  <c r="BA3832" i="1"/>
  <c r="BA3049" i="1"/>
  <c r="BA3996" i="1"/>
  <c r="BA387" i="1"/>
  <c r="BA3011" i="1"/>
  <c r="BA1901" i="1"/>
  <c r="BA1943" i="1"/>
  <c r="BA3953" i="1"/>
  <c r="BA4049" i="1"/>
  <c r="BA2220" i="1"/>
  <c r="BA366" i="1"/>
  <c r="BA2474" i="1"/>
  <c r="BA2056" i="1"/>
  <c r="BA2524" i="1"/>
  <c r="BA736" i="1"/>
  <c r="BA2279" i="1"/>
  <c r="BA3373" i="1"/>
  <c r="BA3986" i="1"/>
  <c r="BA3685" i="1"/>
  <c r="BA728" i="1"/>
  <c r="BA1108" i="1"/>
  <c r="BA3528" i="1"/>
  <c r="BA10" i="1"/>
  <c r="BA3141" i="1"/>
  <c r="BA3869" i="1"/>
  <c r="BA4008" i="1"/>
  <c r="BA1305" i="1"/>
  <c r="BA3417" i="1"/>
  <c r="BA261" i="1"/>
  <c r="BA4064" i="1"/>
  <c r="BA2972" i="1"/>
  <c r="BA2538" i="1"/>
  <c r="BA3104" i="1"/>
  <c r="BA2298" i="1"/>
  <c r="BA3000" i="1"/>
  <c r="BA3259" i="1"/>
  <c r="BA4152" i="1"/>
  <c r="BA833" i="1"/>
  <c r="BA1554" i="1"/>
  <c r="BA3720" i="1"/>
  <c r="BA2586" i="1"/>
  <c r="BA1472" i="1"/>
  <c r="BA2528" i="1"/>
  <c r="BA3069" i="1"/>
  <c r="BA27" i="1"/>
  <c r="BA3959" i="1"/>
  <c r="BA4331" i="1"/>
  <c r="BA191" i="1"/>
  <c r="BA1524" i="1"/>
  <c r="BA4308" i="1"/>
  <c r="BA3754" i="1"/>
  <c r="BA690" i="1"/>
  <c r="BA4023" i="1"/>
  <c r="BA420" i="1"/>
  <c r="BA2030" i="1"/>
  <c r="BA2067" i="1"/>
  <c r="BA3789" i="1"/>
  <c r="BA3222" i="1"/>
  <c r="BA2253" i="1"/>
  <c r="BA2579" i="1"/>
  <c r="BA1910" i="1"/>
  <c r="BA2856" i="1"/>
  <c r="BA2037" i="1"/>
  <c r="BA3923" i="1"/>
  <c r="BA1480" i="1"/>
  <c r="BA3068" i="1"/>
  <c r="BA2790" i="1"/>
  <c r="BA3479" i="1"/>
  <c r="BA4258" i="1"/>
  <c r="BA52" i="1"/>
  <c r="BA1808" i="1"/>
  <c r="BA2768" i="1"/>
  <c r="BA1710" i="1"/>
  <c r="BA114" i="1"/>
  <c r="BA1421" i="1"/>
  <c r="BA2327" i="1"/>
  <c r="BA3086" i="1"/>
  <c r="BA3113" i="1"/>
  <c r="BA4243" i="1"/>
  <c r="BA2898" i="1"/>
  <c r="BA1624" i="1"/>
  <c r="BA2722" i="1"/>
  <c r="BA330" i="1"/>
  <c r="BA727" i="1"/>
  <c r="BA2742" i="1"/>
  <c r="BA3888" i="1"/>
  <c r="BA2323" i="1"/>
  <c r="BA2880" i="1"/>
  <c r="BA2289" i="1"/>
  <c r="BA4246" i="1"/>
  <c r="BA3564" i="1"/>
  <c r="BA4047" i="1"/>
  <c r="BA1767" i="1"/>
  <c r="BA2757" i="1"/>
  <c r="BA1633" i="1"/>
  <c r="BA3785" i="1"/>
  <c r="BA1941" i="1"/>
  <c r="BA2302" i="1"/>
  <c r="BA1758" i="1"/>
  <c r="BA3910" i="1"/>
  <c r="BA3603" i="1"/>
  <c r="BA2907" i="1"/>
  <c r="BA2331" i="1"/>
  <c r="BA1846" i="1"/>
  <c r="BA1660" i="1"/>
  <c r="BA2697" i="1"/>
  <c r="BA3297" i="1"/>
  <c r="BA3905" i="1"/>
  <c r="BA3988" i="1"/>
  <c r="BA3932" i="1"/>
  <c r="BA4089" i="1"/>
  <c r="BA3246" i="1"/>
  <c r="BA3473" i="1"/>
  <c r="BA3670" i="1"/>
  <c r="BA2136" i="1"/>
  <c r="BA2311" i="1"/>
  <c r="BA353" i="1"/>
  <c r="BA411" i="1"/>
  <c r="BA3568" i="1"/>
  <c r="BA3293" i="1"/>
  <c r="BA3405" i="1"/>
  <c r="BA3695" i="1"/>
  <c r="BA971" i="1"/>
  <c r="BA2845" i="1"/>
  <c r="BA3170" i="1"/>
  <c r="BA4302" i="1"/>
  <c r="BA4139" i="1"/>
  <c r="BA2945" i="1"/>
  <c r="BA3584" i="1"/>
  <c r="BA4278" i="1"/>
  <c r="BA1332" i="1"/>
  <c r="BA3038" i="1"/>
  <c r="BA3277" i="1"/>
  <c r="BA3736" i="1"/>
  <c r="BA3023" i="1"/>
  <c r="BA1312" i="1"/>
  <c r="BA2993" i="1"/>
  <c r="BA2876" i="1"/>
  <c r="BA3534" i="1"/>
  <c r="BA2982" i="1"/>
  <c r="BA1857" i="1"/>
  <c r="BA1347" i="1"/>
  <c r="BA2338" i="1"/>
  <c r="BA2656" i="1"/>
  <c r="BA3552" i="1"/>
  <c r="BA3163" i="1"/>
  <c r="BA3281" i="1"/>
  <c r="BA2184" i="1"/>
  <c r="BA2004" i="1"/>
  <c r="BA3509" i="1"/>
  <c r="BA766" i="1"/>
  <c r="BA1515" i="1"/>
  <c r="BA2222" i="1"/>
  <c r="BA2554" i="1"/>
  <c r="BA3662" i="1"/>
  <c r="BA3406" i="1"/>
  <c r="BA417" i="1"/>
  <c r="BA1724" i="1"/>
  <c r="BA4056" i="1"/>
  <c r="BA2864" i="1"/>
  <c r="BA1646" i="1"/>
  <c r="BA4289" i="1"/>
  <c r="BA3859" i="1"/>
  <c r="BA3171" i="1"/>
  <c r="BA13" i="1"/>
  <c r="BA3838" i="1"/>
  <c r="BA2551" i="1"/>
  <c r="BA3400" i="1"/>
  <c r="BA3806" i="1"/>
  <c r="BA3692" i="1"/>
  <c r="BA3798" i="1"/>
  <c r="BA4009" i="1"/>
  <c r="BA2852" i="1"/>
  <c r="BA3972" i="1"/>
  <c r="BA3204" i="1"/>
  <c r="BA3072" i="1"/>
  <c r="BA3547" i="1"/>
  <c r="BA2337" i="1"/>
  <c r="BA3090" i="1"/>
  <c r="BA3224" i="1"/>
  <c r="BA2403" i="1"/>
  <c r="BA3454" i="1"/>
  <c r="BA3601" i="1"/>
  <c r="BA689" i="1"/>
  <c r="BA1977" i="1"/>
  <c r="BA2921" i="1"/>
  <c r="BA1314" i="1"/>
  <c r="BA2971" i="1"/>
  <c r="BA3325" i="1"/>
  <c r="BA3681" i="1"/>
  <c r="BA4096" i="1"/>
  <c r="BA2888" i="1"/>
  <c r="BA2792" i="1"/>
  <c r="BA3985" i="1"/>
  <c r="BA145" i="1"/>
  <c r="BA3979" i="1"/>
  <c r="BA4282" i="1"/>
  <c r="BA658" i="1"/>
  <c r="BA3453" i="1"/>
  <c r="BA2137" i="1"/>
  <c r="BA902" i="1"/>
  <c r="BA3123" i="1"/>
  <c r="BA4195" i="1"/>
  <c r="BA4221" i="1"/>
  <c r="BA1401" i="1"/>
  <c r="BA1283" i="1"/>
  <c r="BA3306" i="1"/>
  <c r="BA3512" i="1"/>
  <c r="BA413" i="1"/>
  <c r="BA2997" i="1"/>
  <c r="BA3995" i="1"/>
  <c r="BA2179" i="1"/>
  <c r="BA3891" i="1"/>
  <c r="BA3328" i="1"/>
  <c r="BA3593" i="1"/>
  <c r="BA3914" i="1"/>
  <c r="BA2242" i="1"/>
  <c r="BA3349" i="1"/>
  <c r="BA4225" i="1"/>
  <c r="BA2493" i="1"/>
  <c r="BA3391" i="1"/>
  <c r="BA3006" i="1"/>
  <c r="BA3846" i="1"/>
  <c r="BA3788" i="1"/>
  <c r="BA3675" i="1"/>
  <c r="BA4259" i="1"/>
  <c r="BA4130" i="1"/>
  <c r="BA3091" i="1"/>
  <c r="BA2221" i="1"/>
  <c r="BA87" i="1"/>
  <c r="BA1676" i="1"/>
  <c r="BA4322" i="1"/>
  <c r="BA3164" i="1"/>
  <c r="BA3940" i="1"/>
  <c r="BA459" i="1"/>
  <c r="BA2815" i="1"/>
  <c r="BA522" i="1"/>
  <c r="BA3315" i="1"/>
  <c r="BA1528" i="1"/>
  <c r="BA2418" i="1"/>
  <c r="BA3812" i="1"/>
  <c r="BA2676" i="1"/>
  <c r="BA3198" i="1"/>
  <c r="BA3363" i="1"/>
  <c r="BA4172" i="1"/>
  <c r="BA811" i="1"/>
  <c r="BA890" i="1"/>
  <c r="BA1586" i="1"/>
  <c r="BA2652" i="1"/>
  <c r="BA3819" i="1"/>
  <c r="BA2453" i="1"/>
  <c r="BA2835" i="1"/>
  <c r="BA3518" i="1"/>
  <c r="BA4294" i="1"/>
  <c r="BA3915" i="1"/>
  <c r="BA3223" i="1"/>
  <c r="BA2103" i="1"/>
  <c r="BA1743" i="1"/>
  <c r="BA1992" i="1"/>
  <c r="BA2885" i="1"/>
  <c r="BA3975" i="1"/>
  <c r="BA4086" i="1"/>
  <c r="BA1839" i="1"/>
  <c r="BA1228" i="1"/>
  <c r="BA2441" i="1"/>
  <c r="BA1991" i="1"/>
  <c r="BA2077" i="1"/>
  <c r="BA2767" i="1"/>
  <c r="BA1869" i="1"/>
  <c r="BA1216" i="1"/>
  <c r="BA2771" i="1"/>
  <c r="BA445" i="1"/>
  <c r="BA4266" i="1"/>
  <c r="BA1455" i="1"/>
  <c r="BA2469" i="1"/>
  <c r="BA3488" i="1"/>
  <c r="BA3958" i="1"/>
  <c r="BA2383" i="1"/>
  <c r="BA3430" i="1"/>
  <c r="BA2812" i="1"/>
  <c r="BA3498" i="1"/>
  <c r="BA4270" i="1"/>
  <c r="BA2644" i="1"/>
  <c r="BA3511" i="1"/>
  <c r="BA2422" i="1"/>
  <c r="BA3401" i="1"/>
  <c r="BA2480" i="1"/>
  <c r="BA4058" i="1"/>
  <c r="BA3659" i="1"/>
  <c r="BA3536" i="1"/>
  <c r="BA2910" i="1"/>
  <c r="BA2994" i="1"/>
  <c r="BA3120" i="1"/>
  <c r="BA3138" i="1"/>
  <c r="BA2934" i="1"/>
  <c r="BA3065" i="1"/>
  <c r="BA1388" i="1"/>
  <c r="BA3701" i="1"/>
  <c r="BA1235" i="1"/>
  <c r="BA354" i="1"/>
  <c r="BA365" i="1"/>
  <c r="BA2987" i="1"/>
  <c r="BA3389" i="1"/>
  <c r="BA3060" i="1"/>
  <c r="BA2894" i="1"/>
  <c r="BA4021" i="1"/>
  <c r="BA250" i="1"/>
  <c r="B4204" i="1"/>
  <c r="B4203" i="1"/>
  <c r="B1596" i="1"/>
  <c r="B159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 s="1"/>
  <c r="B447" i="1" s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 s="1"/>
  <c r="B734" i="1" s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 s="1"/>
  <c r="B1577" i="1" s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7" i="1"/>
  <c r="B1598" i="1"/>
  <c r="B1599" i="1"/>
  <c r="B1600" i="1"/>
  <c r="B1601" i="1"/>
  <c r="B1602" i="1"/>
  <c r="B1603" i="1"/>
  <c r="B1604" i="1" s="1"/>
  <c r="B1605" i="1" s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 s="1"/>
  <c r="B1639" i="1" s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 s="1"/>
  <c r="B2452" i="1" s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 s="1"/>
  <c r="B2697" i="1" s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 s="1"/>
  <c r="B2802" i="1" s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 s="1"/>
  <c r="B2882" i="1" s="1"/>
  <c r="B2883" i="1"/>
  <c r="B2884" i="1"/>
  <c r="B2885" i="1"/>
  <c r="B2886" i="1"/>
  <c r="B2887" i="1"/>
  <c r="B2888" i="1"/>
  <c r="B2889" i="1"/>
  <c r="B2890" i="1"/>
  <c r="B2891" i="1"/>
  <c r="B2892" i="1"/>
  <c r="B2893" i="1" s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 s="1"/>
  <c r="B2943" i="1" s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 s="1"/>
  <c r="B3009" i="1" s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 s="1"/>
  <c r="B3024" i="1" s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 s="1"/>
  <c r="B3052" i="1" s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 s="1"/>
  <c r="B3079" i="1" s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 s="1"/>
  <c r="B3109" i="1" s="1"/>
  <c r="B3110" i="1"/>
  <c r="B3111" i="1"/>
  <c r="B3112" i="1"/>
  <c r="B3113" i="1"/>
  <c r="B3114" i="1"/>
  <c r="B3115" i="1"/>
  <c r="B3116" i="1" s="1"/>
  <c r="B3117" i="1" s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 s="1"/>
  <c r="B3132" i="1" s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 s="1"/>
  <c r="B3149" i="1" s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 s="1"/>
  <c r="B3202" i="1" s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 s="1"/>
  <c r="B3264" i="1" s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 s="1"/>
  <c r="B3326" i="1" s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 s="1"/>
  <c r="B3392" i="1" s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 s="1"/>
  <c r="B3421" i="1" s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 s="1"/>
  <c r="B3442" i="1" s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 s="1"/>
  <c r="B3484" i="1" s="1"/>
  <c r="B3485" i="1"/>
  <c r="B3486" i="1"/>
  <c r="B3487" i="1"/>
  <c r="B3488" i="1"/>
  <c r="B3489" i="1"/>
  <c r="B3490" i="1"/>
  <c r="B3491" i="1"/>
  <c r="B3492" i="1" s="1"/>
  <c r="B3493" i="1" s="1"/>
  <c r="B3495" i="1" s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 s="1"/>
  <c r="B3659" i="1" s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 s="1"/>
  <c r="B3673" i="1" s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 s="1"/>
  <c r="B3686" i="1" s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 s="1"/>
  <c r="B3710" i="1" s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 s="1"/>
  <c r="B3755" i="1" s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 s="1"/>
  <c r="B3818" i="1" s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 s="1"/>
  <c r="B3866" i="1" s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 s="1"/>
  <c r="B3925" i="1" s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 s="1"/>
  <c r="B3952" i="1" s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 s="1"/>
  <c r="B3985" i="1" s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 s="1"/>
  <c r="B4002" i="1" s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 s="1"/>
  <c r="B4162" i="1" s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 s="1"/>
  <c r="B4192" i="1" s="1"/>
  <c r="B4193" i="1"/>
  <c r="B4194" i="1"/>
  <c r="B4195" i="1"/>
  <c r="B4196" i="1"/>
  <c r="B4197" i="1"/>
  <c r="B4198" i="1"/>
  <c r="B4199" i="1"/>
  <c r="B4200" i="1"/>
  <c r="B4201" i="1"/>
  <c r="B4202" i="1"/>
  <c r="B4205" i="1"/>
  <c r="B4206" i="1"/>
  <c r="B4207" i="1"/>
  <c r="B4208" i="1"/>
  <c r="B4209" i="1"/>
  <c r="B4210" i="1" s="1"/>
  <c r="B4211" i="1" s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 s="1"/>
  <c r="B4230" i="1" s="1"/>
  <c r="B4231" i="1"/>
  <c r="B4232" i="1"/>
  <c r="B4233" i="1"/>
  <c r="B4234" i="1"/>
  <c r="B4235" i="1"/>
  <c r="B4236" i="1"/>
  <c r="B4237" i="1"/>
  <c r="B4238" i="1"/>
  <c r="B4239" i="1" s="1"/>
  <c r="B4240" i="1" s="1"/>
  <c r="B4241" i="1"/>
  <c r="B4242" i="1"/>
  <c r="B4243" i="1"/>
  <c r="B4244" i="1"/>
  <c r="B4245" i="1" s="1"/>
  <c r="B4246" i="1" s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 s="1"/>
  <c r="B4268" i="1" s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 s="1"/>
  <c r="B4321" i="1" s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2" i="1"/>
  <c r="BD2723" i="1" a="1"/>
  <c r="BD4110" i="1" a="1"/>
  <c r="BD3448" i="1" a="1"/>
  <c r="BD163" i="1" a="1"/>
  <c r="BD1025" i="1" a="1"/>
  <c r="BD3693" i="1" a="1"/>
  <c r="BD3635" i="1" a="1"/>
  <c r="BD678" i="1" a="1"/>
  <c r="BD3351" i="1" a="1"/>
  <c r="BD3904" i="1" a="1"/>
  <c r="BD3523" i="1" a="1"/>
  <c r="BD108" i="1" a="1"/>
  <c r="BD3409" i="1" a="1"/>
  <c r="BD1164" i="1" a="1"/>
  <c r="BD1610" i="1" a="1"/>
  <c r="BD676" i="1" a="1"/>
  <c r="BD3149" i="1" a="1"/>
  <c r="BD318" i="1" a="1"/>
  <c r="BD4067" i="1" a="1"/>
  <c r="BD1729" i="1" a="1"/>
  <c r="BD2118" i="1" a="1"/>
  <c r="BD3497" i="1" a="1"/>
  <c r="BD3963" i="1" a="1"/>
  <c r="BD1745" i="1" a="1"/>
  <c r="BD3148" i="1" a="1"/>
  <c r="BD2974" i="1" a="1"/>
  <c r="BD3621" i="1" a="1"/>
  <c r="BD3011" i="1" a="1"/>
  <c r="BD4152" i="1" a="1"/>
  <c r="BD4258" i="1" a="1"/>
  <c r="BD3603" i="1" a="1"/>
  <c r="BD3277" i="1" a="1"/>
  <c r="BD13" i="1" a="1"/>
  <c r="BD4282" i="1" a="1"/>
  <c r="BD2221" i="1" a="1"/>
  <c r="BD3975" i="1" a="1"/>
  <c r="BD3120" i="1" a="1"/>
  <c r="BD1237" i="1" a="1"/>
  <c r="BD2618" i="1" a="1"/>
  <c r="BD527" i="1" a="1"/>
  <c r="BD2915" i="1" a="1"/>
  <c r="BD4183" i="1" a="1"/>
  <c r="BD2008" i="1" a="1"/>
  <c r="BD2855" i="1" a="1"/>
  <c r="BD2134" i="1" a="1"/>
  <c r="BD2953" i="1" a="1"/>
  <c r="BD535" i="1" a="1"/>
  <c r="BD4318" i="1" a="1"/>
  <c r="BD3458" i="1" a="1"/>
  <c r="BD4002" i="1" a="1"/>
  <c r="BD2344" i="1" a="1"/>
  <c r="BD3051" i="1" a="1"/>
  <c r="BD3202" i="1" a="1"/>
  <c r="BD3753" i="1" a="1"/>
  <c r="BD844" i="1" a="1"/>
  <c r="BD2410" i="1" a="1"/>
  <c r="BD3179" i="1" a="1"/>
  <c r="BD3984" i="1" a="1"/>
  <c r="BD3744" i="1" a="1"/>
  <c r="BD3275" i="1" a="1"/>
  <c r="BD2375" i="1" a="1"/>
  <c r="BD3485" i="1" a="1"/>
  <c r="BD2995" i="1" a="1"/>
  <c r="BD3206" i="1" a="1"/>
  <c r="BD1901" i="1" a="1"/>
  <c r="BD833" i="1" a="1"/>
  <c r="BD52" i="1" a="1"/>
  <c r="BD2907" i="1" a="1"/>
  <c r="BD3736" i="1" a="1"/>
  <c r="BD3838" i="1" a="1"/>
  <c r="BD658" i="1" a="1"/>
  <c r="BD87" i="1" a="1"/>
  <c r="BD4086" i="1" a="1"/>
  <c r="BD3138" i="1" a="1"/>
  <c r="BD2735" i="1" a="1"/>
  <c r="BD650" i="1" a="1"/>
  <c r="BD3432" i="1" a="1"/>
  <c r="BD1959" i="1" a="1"/>
  <c r="BD4080" i="1" a="1"/>
  <c r="BD1845" i="1" a="1"/>
  <c r="BD4235" i="1" a="1"/>
  <c r="BD709" i="1" a="1"/>
  <c r="BD1726" i="1" a="1"/>
  <c r="BD1639" i="1" a="1"/>
  <c r="BD1881" i="1" a="1"/>
  <c r="BD2295" i="1" a="1"/>
  <c r="BD3054" i="1" a="1"/>
  <c r="BD3879" i="1" a="1"/>
  <c r="BD3672" i="1" a="1"/>
  <c r="BD3440" i="1" a="1"/>
  <c r="BD285" i="1" a="1"/>
  <c r="BD1322" i="1" a="1"/>
  <c r="BD1937" i="1" a="1"/>
  <c r="BD3447" i="1" a="1"/>
  <c r="BD1873" i="1" a="1"/>
  <c r="BD3983" i="1" a="1"/>
  <c r="BD2616" i="1" a="1"/>
  <c r="BD1698" i="1" a="1"/>
  <c r="BD1789" i="1" a="1"/>
  <c r="BD3067" i="1" a="1"/>
  <c r="BD4112" i="1" a="1"/>
  <c r="BD1943" i="1" a="1"/>
  <c r="BD1554" i="1" a="1"/>
  <c r="BD1808" i="1" a="1"/>
  <c r="BD2331" i="1" a="1"/>
  <c r="BD3023" i="1" a="1"/>
  <c r="BD2551" i="1" a="1"/>
  <c r="BD3453" i="1" a="1"/>
  <c r="BD1676" i="1" a="1"/>
  <c r="BD1839" i="1" a="1"/>
  <c r="BD2934" i="1" a="1"/>
  <c r="BD3670" i="1" a="1"/>
  <c r="BD735" i="1" a="1"/>
  <c r="BD3556" i="1" a="1"/>
  <c r="BD3882" i="1" a="1"/>
  <c r="BD4066" i="1" a="1"/>
  <c r="BD2730" i="1" a="1"/>
  <c r="BD561" i="1" a="1"/>
  <c r="BD4242" i="1" a="1"/>
  <c r="BD2023" i="1" a="1"/>
  <c r="BD406" i="1" a="1"/>
  <c r="BD892" i="1" a="1"/>
  <c r="BD726" i="1" a="1"/>
  <c r="BD2711" i="1" a="1"/>
  <c r="BD3657" i="1" a="1"/>
  <c r="BD2354" i="1" a="1"/>
  <c r="BD3683" i="1" a="1"/>
  <c r="BD4181" i="1" a="1"/>
  <c r="BD4203" i="1" a="1"/>
  <c r="BD4210" i="1" a="1"/>
  <c r="BD141" i="1" a="1"/>
  <c r="BD3423" i="1" a="1"/>
  <c r="BD2819" i="1" a="1"/>
  <c r="BD4164" i="1" a="1"/>
  <c r="BD3673" i="1" a="1"/>
  <c r="BD2529" i="1" a="1"/>
  <c r="BD3318" i="1" a="1"/>
  <c r="BD391" i="1" a="1"/>
  <c r="BD3962" i="1" a="1"/>
  <c r="BD3953" i="1" a="1"/>
  <c r="BD3720" i="1" a="1"/>
  <c r="BD2768" i="1" a="1"/>
  <c r="BD1846" i="1" a="1"/>
  <c r="BD1312" i="1" a="1"/>
  <c r="BD3400" i="1" a="1"/>
  <c r="BD2137" i="1" a="1"/>
  <c r="BD4322" i="1" a="1"/>
  <c r="BD1228" i="1" a="1"/>
  <c r="BD3065" i="1" a="1"/>
  <c r="BD1608" i="1" a="1"/>
  <c r="BD4168" i="1" a="1"/>
  <c r="BD1587" i="1" a="1"/>
  <c r="BD2736" i="1" a="1"/>
  <c r="BD490" i="1" a="1"/>
  <c r="BD305" i="1" a="1"/>
  <c r="BD1704" i="1" a="1"/>
  <c r="BD1426" i="1" a="1"/>
  <c r="BD4041" i="1" a="1"/>
  <c r="BD1819" i="1" a="1"/>
  <c r="BD782" i="1" a="1"/>
  <c r="BD3772" i="1" a="1"/>
  <c r="BD2168" i="1" a="1"/>
  <c r="BD3111" i="1" a="1"/>
  <c r="BD1955" i="1" a="1"/>
  <c r="BD3524" i="1" a="1"/>
  <c r="BD3280" i="1" a="1"/>
  <c r="BD3589" i="1" a="1"/>
  <c r="BD4241" i="1" a="1"/>
  <c r="BD1693" i="1" a="1"/>
  <c r="BD2803" i="1" a="1"/>
  <c r="BD3605" i="1" a="1"/>
  <c r="BD1738" i="1" a="1"/>
  <c r="BD2609" i="1" a="1"/>
  <c r="BD2313" i="1" a="1"/>
  <c r="BD3876" i="1" a="1"/>
  <c r="BD3743" i="1" a="1"/>
  <c r="BD4332" i="1" a="1"/>
  <c r="BD3853" i="1" a="1"/>
  <c r="BD4049" i="1" a="1"/>
  <c r="BD2586" i="1" a="1"/>
  <c r="BD1710" i="1" a="1"/>
  <c r="BD1660" i="1" a="1"/>
  <c r="BD2993" i="1" a="1"/>
  <c r="BD3806" i="1" a="1"/>
  <c r="BD902" i="1" a="1"/>
  <c r="BD3164" i="1" a="1"/>
  <c r="BD2441" i="1" a="1"/>
  <c r="BD1388" i="1" a="1"/>
  <c r="BD2762" i="1" a="1"/>
  <c r="BD3949" i="1" a="1"/>
  <c r="BD3843" i="1" a="1"/>
  <c r="BD4191" i="1" a="1"/>
  <c r="BD1838" i="1" a="1"/>
  <c r="BD4108" i="1" a="1"/>
  <c r="BD3732" i="1" a="1"/>
  <c r="BD385" i="1" a="1"/>
  <c r="BD851" i="1" a="1"/>
  <c r="BD653" i="1" a="1"/>
  <c r="BD625" i="1" a="1"/>
  <c r="BD4167" i="1" a="1"/>
  <c r="BD2066" i="1" a="1"/>
  <c r="BD2223" i="1" a="1"/>
  <c r="BD2581" i="1" a="1"/>
  <c r="BD4287" i="1" a="1"/>
  <c r="BD1577" i="1" a="1"/>
  <c r="BD2490" i="1" a="1"/>
  <c r="BD1474" i="1" a="1"/>
  <c r="BD2955" i="1" a="1"/>
  <c r="BD2161" i="1" a="1"/>
  <c r="BD3623" i="1" a="1"/>
  <c r="BD3502" i="1" a="1"/>
  <c r="BD3146" i="1" a="1"/>
  <c r="BD1616" i="1" a="1"/>
  <c r="BD2451" i="1" a="1"/>
  <c r="BD2472" i="1" a="1"/>
  <c r="BD1537" i="1" a="1"/>
  <c r="BD3821" i="1" a="1"/>
  <c r="BD2220" i="1" a="1"/>
  <c r="BD1472" i="1" a="1"/>
  <c r="BD114" i="1" a="1"/>
  <c r="BD2697" i="1" a="1"/>
  <c r="BD2876" i="1" a="1"/>
  <c r="BD3692" i="1" a="1"/>
  <c r="BD3123" i="1" a="1"/>
  <c r="BD3940" i="1" a="1"/>
  <c r="BD1991" i="1" a="1"/>
  <c r="BD3701" i="1" a="1"/>
  <c r="BD3495" i="1" a="1"/>
  <c r="BD2997" i="1" a="1"/>
  <c r="BD1596" i="1" a="1"/>
  <c r="BD2673" i="1" a="1"/>
  <c r="BD2003" i="1" a="1"/>
  <c r="BD458" i="1" a="1"/>
  <c r="BD2391" i="1" a="1"/>
  <c r="BD2821" i="1" a="1"/>
  <c r="BD3664" i="1" a="1"/>
  <c r="BD3668" i="1" a="1"/>
  <c r="BD3158" i="1" a="1"/>
  <c r="BD2437" i="1" a="1"/>
  <c r="BD605" i="1" a="1"/>
  <c r="BD3031" i="1" a="1"/>
  <c r="BD877" i="1" a="1"/>
  <c r="BD431" i="1" a="1"/>
  <c r="BD2574" i="1" a="1"/>
  <c r="BD2848" i="1" a="1"/>
  <c r="BD3994" i="1" a="1"/>
  <c r="BD1732" i="1" a="1"/>
  <c r="BD2495" i="1" a="1"/>
  <c r="BD1453" i="1" a="1"/>
  <c r="BD1691" i="1" a="1"/>
  <c r="BD2301" i="1" a="1"/>
  <c r="BD3308" i="1" a="1"/>
  <c r="BD3494" i="1" a="1"/>
  <c r="BD1816" i="1" a="1"/>
  <c r="BD190" i="1" a="1"/>
  <c r="BD3847" i="1" a="1"/>
  <c r="BD366" i="1" a="1"/>
  <c r="BD2528" i="1" a="1"/>
  <c r="BD1421" i="1" a="1"/>
  <c r="BD3297" i="1" a="1"/>
  <c r="BD3534" i="1" a="1"/>
  <c r="BD3798" i="1" a="1"/>
  <c r="BD4195" i="1" a="1"/>
  <c r="BD459" i="1" a="1"/>
  <c r="BD2077" i="1" a="1"/>
  <c r="BD1235" i="1" a="1"/>
  <c r="BD3021" i="1" a="1"/>
  <c r="BD3218" i="1" a="1"/>
  <c r="BD2290" i="1" a="1"/>
  <c r="BD2275" i="1" a="1"/>
  <c r="BD3852" i="1" a="1"/>
  <c r="BD1550" i="1" a="1"/>
  <c r="BD2555" i="1" a="1"/>
  <c r="BD1923" i="1" a="1"/>
  <c r="BD3121" i="1" a="1"/>
  <c r="BD3484" i="1" a="1"/>
  <c r="BD2637" i="1" a="1"/>
  <c r="BD3314" i="1" a="1"/>
  <c r="BD3870" i="1" a="1"/>
  <c r="BD780" i="1" a="1"/>
  <c r="BD1829" i="1" a="1"/>
  <c r="BD2800" i="1" a="1"/>
  <c r="BD3722" i="1" a="1"/>
  <c r="BD3792" i="1" a="1"/>
  <c r="BD3648" i="1" a="1"/>
  <c r="BD3355" i="1" a="1"/>
  <c r="BD2694" i="1" a="1"/>
  <c r="BD1995" i="1" a="1"/>
  <c r="BD530" i="1" a="1"/>
  <c r="BD3350" i="1" a="1"/>
  <c r="BD2474" i="1" a="1"/>
  <c r="BD3069" i="1" a="1"/>
  <c r="BD2327" i="1" a="1"/>
  <c r="BD3905" i="1" a="1"/>
  <c r="BD2982" i="1" a="1"/>
  <c r="BD4009" i="1" a="1"/>
  <c r="BD4221" i="1" a="1"/>
  <c r="BD2815" i="1" a="1"/>
  <c r="BD2767" i="1" a="1"/>
  <c r="BD354" i="1" a="1"/>
  <c r="BD2265" i="1" a="1"/>
  <c r="BD1562" i="1" a="1"/>
  <c r="BD4165" i="1" a="1"/>
  <c r="BD2681" i="1" a="1"/>
  <c r="BD1813" i="1" a="1"/>
  <c r="BD2904" i="1" a="1"/>
  <c r="BD2603" i="1" a="1"/>
  <c r="BD2207" i="1" a="1"/>
  <c r="BD3079" i="1" a="1"/>
  <c r="BD1439" i="1" a="1"/>
  <c r="BD2075" i="1" a="1"/>
  <c r="BD667" i="1" a="1"/>
  <c r="BD1449" i="1" a="1"/>
  <c r="BD3877" i="1" a="1"/>
  <c r="BD3527" i="1" a="1"/>
  <c r="BD4161" i="1" a="1"/>
  <c r="BD3024" i="1" a="1"/>
  <c r="BD2981" i="1" a="1"/>
  <c r="BD324" i="1" a="1"/>
  <c r="BD3254" i="1" a="1"/>
  <c r="BD3894" i="1" a="1"/>
  <c r="BD1232" i="1" a="1"/>
  <c r="BD3629" i="1" a="1"/>
  <c r="BD3970" i="1" a="1"/>
  <c r="BD3586" i="1" a="1"/>
  <c r="BD761" i="1" a="1"/>
  <c r="BD3135" i="1" a="1"/>
  <c r="BD2056" i="1" a="1"/>
  <c r="BD27" i="1" a="1"/>
  <c r="BD3086" i="1" a="1"/>
  <c r="BD3988" i="1" a="1"/>
  <c r="BD1857" i="1" a="1"/>
  <c r="BD2852" i="1" a="1"/>
  <c r="BD1401" i="1" a="1"/>
  <c r="BD522" i="1" a="1"/>
  <c r="BD1869" i="1" a="1"/>
  <c r="BD365" i="1" a="1"/>
  <c r="BD3163" i="1" a="1"/>
  <c r="BD3130" i="1" a="1"/>
  <c r="BD2123" i="1" a="1"/>
  <c r="BD4037" i="1" a="1"/>
  <c r="BD2984" i="1" a="1"/>
  <c r="BD827" i="1" a="1"/>
  <c r="BD816" i="1" a="1"/>
  <c r="BD2699" i="1" a="1"/>
  <c r="BD3606" i="1" a="1"/>
  <c r="BD4219" i="1" a="1"/>
  <c r="BD3971" i="1" a="1"/>
  <c r="BD3387" i="1" a="1"/>
  <c r="BD4134" i="1" a="1"/>
  <c r="BD3105" i="1" a="1"/>
  <c r="BD3490" i="1" a="1"/>
  <c r="BD3319" i="1" a="1"/>
  <c r="BD740" i="1" a="1"/>
  <c r="BD48" i="1" a="1"/>
  <c r="BD2896" i="1" a="1"/>
  <c r="BD14" i="1" a="1"/>
  <c r="BD3767" i="1" a="1"/>
  <c r="BD3813" i="1" a="1"/>
  <c r="BD3944" i="1" a="1"/>
  <c r="BD2826" i="1" a="1"/>
  <c r="BD1269" i="1" a="1"/>
  <c r="BD3755" i="1" a="1"/>
  <c r="BD1368" i="1" a="1"/>
  <c r="BD3252" i="1" a="1"/>
  <c r="BD2524" i="1" a="1"/>
  <c r="BD3959" i="1" a="1"/>
  <c r="BD3113" i="1" a="1"/>
  <c r="BD3932" i="1" a="1"/>
  <c r="BD1347" i="1" a="1"/>
  <c r="BD3972" i="1" a="1"/>
  <c r="BD1283" i="1" a="1"/>
  <c r="BD3315" i="1" a="1"/>
  <c r="BD1216" i="1" a="1"/>
  <c r="BD2987" i="1" a="1"/>
  <c r="BD4264" i="1" a="1"/>
  <c r="BD4192" i="1" a="1"/>
  <c r="BD3567" i="1" a="1"/>
  <c r="BD3071" i="1" a="1"/>
  <c r="BD429" i="1" a="1"/>
  <c r="BD3341" i="1" a="1"/>
  <c r="BD4298" i="1" a="1"/>
  <c r="BD4296" i="1" a="1"/>
  <c r="BD4227" i="1" a="1"/>
  <c r="BD2789" i="1" a="1"/>
  <c r="BD2074" i="1" a="1"/>
  <c r="BD3541" i="1" a="1"/>
  <c r="BD505" i="1" a="1"/>
  <c r="BD3045" i="1" a="1"/>
  <c r="BD1452" i="1" a="1"/>
  <c r="BD1699" i="1" a="1"/>
  <c r="BD3420" i="1" a="1"/>
  <c r="BD2140" i="1" a="1"/>
  <c r="BD3175" i="1" a="1"/>
  <c r="BD1878" i="1" a="1"/>
  <c r="BD1275" i="1" a="1"/>
  <c r="BD1487" i="1" a="1"/>
  <c r="BD4158" i="1" a="1"/>
  <c r="BD2121" i="1" a="1"/>
  <c r="BD4267" i="1" a="1"/>
  <c r="BD3425" i="1" a="1"/>
  <c r="BD402" i="1" a="1"/>
  <c r="BD736" i="1" a="1"/>
  <c r="BD4331" i="1" a="1"/>
  <c r="BD4243" i="1" a="1"/>
  <c r="BD4089" i="1" a="1"/>
  <c r="BD2338" i="1" a="1"/>
  <c r="BD3204" i="1" a="1"/>
  <c r="BD3306" i="1" a="1"/>
  <c r="BD1528" i="1" a="1"/>
  <c r="BD2771" i="1" a="1"/>
  <c r="BD3389" i="1" a="1"/>
  <c r="BD4062" i="1" a="1"/>
  <c r="BD3553" i="1" a="1"/>
  <c r="BD747" i="1" a="1"/>
  <c r="BD355" i="1" a="1"/>
  <c r="BD687" i="1" a="1"/>
  <c r="BD3836" i="1" a="1"/>
  <c r="BD3649" i="1" a="1"/>
  <c r="BD3587" i="1" a="1"/>
  <c r="BD336" i="1" a="1"/>
  <c r="BD3898" i="1" a="1"/>
  <c r="BD2705" i="1" a="1"/>
  <c r="BD2413" i="1" a="1"/>
  <c r="BD576" i="1" a="1"/>
  <c r="BD3476" i="1" a="1"/>
  <c r="BD2081" i="1" a="1"/>
  <c r="BD2810" i="1" a="1"/>
  <c r="BD3663" i="1" a="1"/>
  <c r="BD1619" i="1" a="1"/>
  <c r="BD3848" i="1" a="1"/>
  <c r="BD3990" i="1" a="1"/>
  <c r="BD3619" i="1" a="1"/>
  <c r="BD3317" i="1" a="1"/>
  <c r="BD2912" i="1" a="1"/>
  <c r="BD2598" i="1" a="1"/>
  <c r="BD22" i="1" a="1"/>
  <c r="BD2189" i="1" a="1"/>
  <c r="BD2426" i="1" a="1"/>
  <c r="BD2279" i="1" a="1"/>
  <c r="BD191" i="1" a="1"/>
  <c r="BD2898" i="1" a="1"/>
  <c r="BD3246" i="1" a="1"/>
  <c r="BD2656" i="1" a="1"/>
  <c r="BD3072" i="1" a="1"/>
  <c r="BD3512" i="1" a="1"/>
  <c r="BD2418" i="1" a="1"/>
  <c r="BD445" i="1" a="1"/>
  <c r="BD3060" i="1" a="1"/>
  <c r="BD3717" i="1" a="1"/>
  <c r="BD2587" i="1" a="1"/>
  <c r="BD3522" i="1" a="1"/>
  <c r="BD944" i="1" a="1"/>
  <c r="BD3526" i="1" a="1"/>
  <c r="BD2285" i="1" a="1"/>
  <c r="BD4255" i="1" a="1"/>
  <c r="BD3257" i="1" a="1"/>
  <c r="BD3217" i="1" a="1"/>
  <c r="BD2155" i="1" a="1"/>
  <c r="BD832" i="1" a="1"/>
  <c r="BD1280" i="1" a="1"/>
  <c r="BD3569" i="1" a="1"/>
  <c r="BD2429" i="1" a="1"/>
  <c r="BD2521" i="1" a="1"/>
  <c r="BD3471" i="1" a="1"/>
  <c r="BD2089" i="1" a="1"/>
  <c r="BD3778" i="1" a="1"/>
  <c r="BD2072" i="1" a="1"/>
  <c r="BD1375" i="1" a="1"/>
  <c r="BD2806" i="1" a="1"/>
  <c r="BD3299" i="1" a="1"/>
  <c r="BD314" i="1" a="1"/>
  <c r="BD1625" i="1" a="1"/>
  <c r="BD3234" i="1" a="1"/>
  <c r="BD210" i="1" a="1"/>
  <c r="BD3192" i="1" a="1"/>
  <c r="BD3373" i="1" a="1"/>
  <c r="BD1524" i="1" a="1"/>
  <c r="BD1624" i="1" a="1"/>
  <c r="BD3473" i="1" a="1"/>
  <c r="BD3552" i="1" a="1"/>
  <c r="BD3547" i="1" a="1"/>
  <c r="BD413" i="1" a="1"/>
  <c r="BD3812" i="1" a="1"/>
  <c r="BD4266" i="1" a="1"/>
  <c r="BD2894" i="1" a="1"/>
  <c r="BD3144" i="1" a="1"/>
  <c r="BD2890" i="1" a="1"/>
  <c r="BD2448" i="1" a="1"/>
  <c r="BD2797" i="1" a="1"/>
  <c r="BD4154" i="1" a="1"/>
  <c r="BD3890" i="1" a="1"/>
  <c r="BD2562" i="1" a="1"/>
  <c r="BD4321" i="1" a="1"/>
  <c r="BD2245" i="1" a="1"/>
  <c r="BD943" i="1" a="1"/>
  <c r="BD812" i="1" a="1"/>
  <c r="BD3781" i="1" a="1"/>
  <c r="BD846" i="1" a="1"/>
  <c r="BD1685" i="1" a="1"/>
  <c r="BD2708" i="1" a="1"/>
  <c r="BD1406" i="1" a="1"/>
  <c r="BD3632" i="1" a="1"/>
  <c r="BD4273" i="1" a="1"/>
  <c r="BD2752" i="1" a="1"/>
  <c r="BD206" i="1" a="1"/>
  <c r="BD3864" i="1" a="1"/>
  <c r="BD2719" i="1" a="1"/>
  <c r="BD3451" i="1" a="1"/>
  <c r="BD153" i="1" a="1"/>
  <c r="BD2929" i="1" a="1"/>
  <c r="BD347" i="1" a="1"/>
  <c r="BD839" i="1" a="1"/>
  <c r="BD3926" i="1" a="1"/>
  <c r="BD3685" i="1" a="1"/>
  <c r="BD3754" i="1" a="1"/>
  <c r="BD330" i="1" a="1"/>
  <c r="BD2136" i="1" a="1"/>
  <c r="BD3281" i="1" a="1"/>
  <c r="BD3090" i="1" a="1"/>
  <c r="BD3995" i="1" a="1"/>
  <c r="BD3198" i="1" a="1"/>
  <c r="BD2469" i="1" a="1"/>
  <c r="BD250" i="1" a="1"/>
  <c r="BD3486" i="1" a="1"/>
  <c r="BD4021" i="1" a="1"/>
  <c r="BD2620" i="1" a="1"/>
  <c r="BD3741" i="1" a="1"/>
  <c r="BD2813" i="1" a="1"/>
  <c r="BD2115" i="1" a="1"/>
  <c r="BD1033" i="1" a="1"/>
  <c r="BD1896" i="1" a="1"/>
  <c r="BD2247" i="1" a="1"/>
  <c r="BD1777" i="1" a="1"/>
  <c r="BD2294" i="1" a="1"/>
  <c r="BD800" i="1" a="1"/>
  <c r="BD4001" i="1" a="1"/>
  <c r="BD3173" i="1" a="1"/>
  <c r="BD3780" i="1" a="1"/>
  <c r="BD2764" i="1" a="1"/>
  <c r="BD3924" i="1" a="1"/>
  <c r="BD3824" i="1" a="1"/>
  <c r="BD903" i="1" a="1"/>
  <c r="BD2900" i="1" a="1"/>
  <c r="BD2227" i="1" a="1"/>
  <c r="BD4326" i="1" a="1"/>
  <c r="BD3934" i="1" a="1"/>
  <c r="BD3574" i="1" a="1"/>
  <c r="BD3714" i="1" a="1"/>
  <c r="BD4051" i="1" a="1"/>
  <c r="BD2371" i="1" a="1"/>
  <c r="BD2611" i="1" a="1"/>
  <c r="BD2406" i="1" a="1"/>
  <c r="BD1703" i="1" a="1"/>
  <c r="BD728" i="1" a="1"/>
  <c r="BD690" i="1" a="1"/>
  <c r="BD727" i="1" a="1"/>
  <c r="BD2311" i="1" a="1"/>
  <c r="BD2184" i="1" a="1"/>
  <c r="BD3224" i="1" a="1"/>
  <c r="BD2179" i="1" a="1"/>
  <c r="BD3363" i="1" a="1"/>
  <c r="BD3488" i="1" a="1"/>
  <c r="BD3721" i="1" a="1"/>
  <c r="BD1455" i="1" a="1"/>
  <c r="BD4071" i="1" a="1"/>
  <c r="BD2836" i="1" a="1"/>
  <c r="BD3107" i="1" a="1"/>
  <c r="BD4022" i="1" a="1"/>
  <c r="BD1495" i="1" a="1"/>
  <c r="BD2464" i="1" a="1"/>
  <c r="BD916" i="1" a="1"/>
  <c r="BD1540" i="1" a="1"/>
  <c r="BD4118" i="1" a="1"/>
  <c r="BD809" i="1" a="1"/>
  <c r="BD514" i="1" a="1"/>
  <c r="BD2753" i="1" a="1"/>
  <c r="BD4084" i="1" a="1"/>
  <c r="BD3795" i="1" a="1"/>
  <c r="BD2635" i="1" a="1"/>
  <c r="BD3865" i="1" a="1"/>
  <c r="BD1023" i="1" a="1"/>
  <c r="BD3634" i="1" a="1"/>
  <c r="BD3935" i="1" a="1"/>
  <c r="BD3037" i="1" a="1"/>
  <c r="BD3215" i="1" a="1"/>
  <c r="BD3114" i="1" a="1"/>
  <c r="BD1481" i="1" a="1"/>
  <c r="BD1411" i="1" a="1"/>
  <c r="BD4320" i="1" a="1"/>
  <c r="BD3716" i="1" a="1"/>
  <c r="BD2097" i="1" a="1"/>
  <c r="BD1082" i="1" a="1"/>
  <c r="BD1108" i="1" a="1"/>
  <c r="BD4023" i="1" a="1"/>
  <c r="BD2742" i="1" a="1"/>
  <c r="BD353" i="1" a="1"/>
  <c r="BD2004" i="1" a="1"/>
  <c r="BD2403" i="1" a="1"/>
  <c r="BD3891" i="1" a="1"/>
  <c r="BD4172" i="1" a="1"/>
  <c r="BD3958" i="1" a="1"/>
  <c r="BD3592" i="1" a="1"/>
  <c r="BD4308" i="1" a="1"/>
  <c r="BD3530" i="1" a="1"/>
  <c r="BD3492" i="1" a="1"/>
  <c r="BD2824" i="1" a="1"/>
  <c r="BD2108" i="1" a="1"/>
  <c r="BD529" i="1" a="1"/>
  <c r="BD4147" i="1" a="1"/>
  <c r="BD3678" i="1" a="1"/>
  <c r="BD3262" i="1" a="1"/>
  <c r="BD2052" i="1" a="1"/>
  <c r="BD1341" i="1" a="1"/>
  <c r="BD1378" i="1" a="1"/>
  <c r="BD4263" i="1" a="1"/>
  <c r="BD4092" i="1" a="1"/>
  <c r="BD2773" i="1" a="1"/>
  <c r="BD755" i="1" a="1"/>
  <c r="BD1856" i="1" a="1"/>
  <c r="BD3942" i="1" a="1"/>
  <c r="BD1687" i="1" a="1"/>
  <c r="BD3999" i="1" a="1"/>
  <c r="BD1265" i="1" a="1"/>
  <c r="BD2238" i="1" a="1"/>
  <c r="BD184" i="1" a="1"/>
  <c r="BD447" i="1" a="1"/>
  <c r="BD3053" i="1" a="1"/>
  <c r="BD3831" i="1" a="1"/>
  <c r="BD4105" i="1" a="1"/>
  <c r="BD2267" i="1" a="1"/>
  <c r="BD2330" i="1" a="1"/>
  <c r="BD3528" i="1" a="1"/>
  <c r="BD420" i="1" a="1"/>
  <c r="BD3888" i="1" a="1"/>
  <c r="BD411" i="1" a="1"/>
  <c r="BD3509" i="1" a="1"/>
  <c r="BD3454" i="1" a="1"/>
  <c r="BD3328" i="1" a="1"/>
  <c r="BD811" i="1" a="1"/>
  <c r="BD2383" i="1" a="1"/>
  <c r="BD3504" i="1" a="1"/>
  <c r="BD2722" i="1" a="1"/>
  <c r="BD1989" i="1" a="1"/>
  <c r="BD2920" i="1" a="1"/>
  <c r="BD2838" i="1" a="1"/>
  <c r="BD1566" i="1" a="1"/>
  <c r="BD3622" i="1" a="1"/>
  <c r="BD2660" i="1" a="1"/>
  <c r="BD1604" i="1" a="1"/>
  <c r="BD4033" i="1" a="1"/>
  <c r="BD4213" i="1" a="1"/>
  <c r="BD3893" i="1" a="1"/>
  <c r="BD1543" i="1" a="1"/>
  <c r="BD4042" i="1" a="1"/>
  <c r="BD4142" i="1" a="1"/>
  <c r="BD1544" i="1" a="1"/>
  <c r="BD3946" i="1" a="1"/>
  <c r="BD1948" i="1" a="1"/>
  <c r="BD3435" i="1" a="1"/>
  <c r="BD2926" i="1" a="1"/>
  <c r="BD3796" i="1" a="1"/>
  <c r="BD3628" i="1" a="1"/>
  <c r="BD2925" i="1" a="1"/>
  <c r="BD2621" i="1" a="1"/>
  <c r="BD3881" i="1" a="1"/>
  <c r="BD1407" i="1" a="1"/>
  <c r="BD3388" i="1" a="1"/>
  <c r="BD1875" i="1" a="1"/>
  <c r="BD1400" i="1" a="1"/>
  <c r="BD2869" i="1" a="1"/>
  <c r="BD10" i="1" a="1"/>
  <c r="BD2030" i="1" a="1"/>
  <c r="BD2323" i="1" a="1"/>
  <c r="BD3568" i="1" a="1"/>
  <c r="BD766" i="1" a="1"/>
  <c r="BD3601" i="1" a="1"/>
  <c r="BD3593" i="1" a="1"/>
  <c r="BD890" i="1" a="1"/>
  <c r="BD3430" i="1" a="1"/>
  <c r="BD3566" i="1" a="1"/>
  <c r="BD4070" i="1" a="1"/>
  <c r="BD1905" i="1" a="1"/>
  <c r="BD3986" i="1" a="1"/>
  <c r="BD3298" i="1" a="1"/>
  <c r="BD3226" i="1" a="1"/>
  <c r="BD3249" i="1" a="1"/>
  <c r="BD3392" i="1" a="1"/>
  <c r="BD3142" i="1" a="1"/>
  <c r="BD2513" i="1" a="1"/>
  <c r="BD2361" i="1" a="1"/>
  <c r="BD3462" i="1" a="1"/>
  <c r="BD4104" i="1" a="1"/>
  <c r="BD3266" i="1" a="1"/>
  <c r="BD1081" i="1" a="1"/>
  <c r="BD2565" i="1" a="1"/>
  <c r="BD2597" i="1" a="1"/>
  <c r="BD3987" i="1" a="1"/>
  <c r="BD3545" i="1" a="1"/>
  <c r="BD2696" i="1" a="1"/>
  <c r="BD390" i="1" a="1"/>
  <c r="BD886" i="1" a="1"/>
  <c r="BD3535" i="1" a="1"/>
  <c r="BD2384" i="1" a="1"/>
  <c r="BD3336" i="1" a="1"/>
  <c r="BD2930" i="1" a="1"/>
  <c r="BD3903" i="1" a="1"/>
  <c r="BD1663" i="1" a="1"/>
  <c r="BD2939" i="1" a="1"/>
  <c r="BD303" i="1" a="1"/>
  <c r="BD2167" i="1" a="1"/>
  <c r="BD3814" i="1" a="1"/>
  <c r="BD3141" i="1" a="1"/>
  <c r="BD2067" i="1" a="1"/>
  <c r="BD2880" i="1" a="1"/>
  <c r="BD3293" i="1" a="1"/>
  <c r="BD1515" i="1" a="1"/>
  <c r="BD689" i="1" a="1"/>
  <c r="BD3914" i="1" a="1"/>
  <c r="BD1586" i="1" a="1"/>
  <c r="BD2812" i="1" a="1"/>
  <c r="BD1696" i="1" a="1"/>
  <c r="BD4206" i="1" a="1"/>
  <c r="BD2676" i="1" a="1"/>
  <c r="BD2901" i="1" a="1"/>
  <c r="BD1831" i="1" a="1"/>
  <c r="BD3948" i="1" a="1"/>
  <c r="BD1351" i="1" a="1"/>
  <c r="BD2476" i="1" a="1"/>
  <c r="BD2755" i="1" a="1"/>
  <c r="BD1997" i="1" a="1"/>
  <c r="BD3243" i="1" a="1"/>
  <c r="BD2952" i="1" a="1"/>
  <c r="BD2639" i="1" a="1"/>
  <c r="BD867" i="1" a="1"/>
  <c r="BD2666" i="1" a="1"/>
  <c r="BD3273" i="1" a="1"/>
  <c r="BD3152" i="1" a="1"/>
  <c r="BD2096" i="1" a="1"/>
  <c r="BD3542" i="1" a="1"/>
  <c r="BD2687" i="1" a="1"/>
  <c r="BD1252" i="1" a="1"/>
  <c r="BD1627" i="1" a="1"/>
  <c r="BD3866" i="1" a="1"/>
  <c r="BD1701" i="1" a="1"/>
  <c r="BD4150" i="1" a="1"/>
  <c r="BD2859" i="1" a="1"/>
  <c r="BD3951" i="1" a="1"/>
  <c r="BD102" i="1" a="1"/>
  <c r="BD4082" i="1" a="1"/>
  <c r="BD3278" i="1" a="1"/>
  <c r="BD3431" i="1" a="1"/>
  <c r="BD3869" i="1" a="1"/>
  <c r="BD3789" i="1" a="1"/>
  <c r="BD2289" i="1" a="1"/>
  <c r="BD3405" i="1" a="1"/>
  <c r="BD2222" i="1" a="1"/>
  <c r="BD1977" i="1" a="1"/>
  <c r="BD2242" i="1" a="1"/>
  <c r="BD2652" i="1" a="1"/>
  <c r="BD3498" i="1" a="1"/>
  <c r="BD1667" i="1" a="1"/>
  <c r="BD2397" i="1" a="1"/>
  <c r="BD4007" i="1" a="1"/>
  <c r="BD1731" i="1" a="1"/>
  <c r="BD3892" i="1" a="1"/>
  <c r="BD2337" i="1" a="1"/>
  <c r="BD1659" i="1" a="1"/>
  <c r="BD4186" i="1" a="1"/>
  <c r="BD2246" i="1" a="1"/>
  <c r="BD3925" i="1" a="1"/>
  <c r="BD4159" i="1" a="1"/>
  <c r="BD4173" i="1" a="1"/>
  <c r="BD2047" i="1" a="1"/>
  <c r="BD3078" i="1" a="1"/>
  <c r="BD1935" i="1" a="1"/>
  <c r="BD3101" i="1" a="1"/>
  <c r="BD3968" i="1" a="1"/>
  <c r="BD2783" i="1" a="1"/>
  <c r="BD3544" i="1" a="1"/>
  <c r="BD1751" i="1" a="1"/>
  <c r="BD3595" i="1" a="1"/>
  <c r="BD1491" i="1" a="1"/>
  <c r="BD1576" i="1" a="1"/>
  <c r="BD1722" i="1" a="1"/>
  <c r="BD2853" i="1" a="1"/>
  <c r="BD2905" i="1" a="1"/>
  <c r="BD2717" i="1" a="1"/>
  <c r="BD3609" i="1" a="1"/>
  <c r="BD758" i="1" a="1"/>
  <c r="BD3156" i="1" a="1"/>
  <c r="BD2239" i="1" a="1"/>
  <c r="BD1493" i="1" a="1"/>
  <c r="BD1649" i="1" a="1"/>
  <c r="BD2020" i="1" a="1"/>
  <c r="BD4008" i="1" a="1"/>
  <c r="BD3222" i="1" a="1"/>
  <c r="BD4246" i="1" a="1"/>
  <c r="BD3695" i="1" a="1"/>
  <c r="BD2554" i="1" a="1"/>
  <c r="BD2921" i="1" a="1"/>
  <c r="BD3349" i="1" a="1"/>
  <c r="BD3819" i="1" a="1"/>
  <c r="BD4270" i="1" a="1"/>
  <c r="BD4121" i="1" a="1"/>
  <c r="BD570" i="1" a="1"/>
  <c r="BD2801" i="1" a="1"/>
  <c r="BD3651" i="1" a="1"/>
  <c r="BD2802" i="1" a="1"/>
  <c r="BD280" i="1" a="1"/>
  <c r="BD3513" i="1" a="1"/>
  <c r="BD3508" i="1" a="1"/>
  <c r="BD448" i="1" a="1"/>
  <c r="BD410" i="1" a="1"/>
  <c r="BD4081" i="1" a="1"/>
  <c r="BD2534" i="1" a="1"/>
  <c r="BD3482" i="1" a="1"/>
  <c r="BD460" i="1" a="1"/>
  <c r="BD1983" i="1" a="1"/>
  <c r="BD3503" i="1" a="1"/>
  <c r="BD2328" i="1" a="1"/>
  <c r="BD2225" i="1" a="1"/>
  <c r="BD3769" i="1" a="1"/>
  <c r="BD2268" i="1" a="1"/>
  <c r="BD4295" i="1" a="1"/>
  <c r="BD1354" i="1" a="1"/>
  <c r="BD748" i="1" a="1"/>
  <c r="BD4240" i="1" a="1"/>
  <c r="BD4305" i="1" a="1"/>
  <c r="BD3399" i="1" a="1"/>
  <c r="BD3052" i="1" a="1"/>
  <c r="BD3443" i="1" a="1"/>
  <c r="BD1305" i="1" a="1"/>
  <c r="BD2253" i="1" a="1"/>
  <c r="BD3564" i="1" a="1"/>
  <c r="BD971" i="1" a="1"/>
  <c r="BD3662" i="1" a="1"/>
  <c r="BD1314" i="1" a="1"/>
  <c r="BD4225" i="1" a="1"/>
  <c r="BD2453" i="1" a="1"/>
  <c r="BD2644" i="1" a="1"/>
  <c r="BD3576" i="1" a="1"/>
  <c r="BD2941" i="1" a="1"/>
  <c r="BD917" i="1" a="1"/>
  <c r="BD3661" i="1" a="1"/>
  <c r="BD1581" i="1" a="1"/>
  <c r="BD3960" i="1" a="1"/>
  <c r="BD2039" i="1" a="1"/>
  <c r="BD2029" i="1" a="1"/>
  <c r="BD2878" i="1" a="1"/>
  <c r="BD2857" i="1" a="1"/>
  <c r="BD3505" i="1" a="1"/>
  <c r="BD1650" i="1" a="1"/>
  <c r="BD3929" i="1" a="1"/>
  <c r="BD2624" i="1" a="1"/>
  <c r="BD3607" i="1" a="1"/>
  <c r="BD2335" i="1" a="1"/>
  <c r="BD4059" i="1" a="1"/>
  <c r="BD3075" i="1" a="1"/>
  <c r="BD1462" i="1" a="1"/>
  <c r="BD3210" i="1" a="1"/>
  <c r="BD2629" i="1" a="1"/>
  <c r="BD473" i="1" a="1"/>
  <c r="BD515" i="1" a="1"/>
  <c r="BD79" i="1" a="1"/>
  <c r="BD2935" i="1" a="1"/>
  <c r="BD1783" i="1" a="1"/>
  <c r="BD3791" i="1" a="1"/>
  <c r="BD946" i="1" a="1"/>
  <c r="BD3417" i="1" a="1"/>
  <c r="BD2579" i="1" a="1"/>
  <c r="BD4047" i="1" a="1"/>
  <c r="BD2845" i="1" a="1"/>
  <c r="BD3406" i="1" a="1"/>
  <c r="BD2971" i="1" a="1"/>
  <c r="BD2493" i="1" a="1"/>
  <c r="BD2835" i="1" a="1"/>
  <c r="BD3511" i="1" a="1"/>
  <c r="BD4000" i="1" a="1"/>
  <c r="BD2726" i="1" a="1"/>
  <c r="BD3830" i="1" a="1"/>
  <c r="BD2881" i="1" a="1"/>
  <c r="BD1662" i="1" a="1"/>
  <c r="BD3225" i="1" a="1"/>
  <c r="BD3414" i="1" a="1"/>
  <c r="BD3580" i="1" a="1"/>
  <c r="BD3322" i="1" a="1"/>
  <c r="BD1367" i="1" a="1"/>
  <c r="BD3771" i="1" a="1"/>
  <c r="BD3921" i="1" a="1"/>
  <c r="BD2320" i="1" a="1"/>
  <c r="BD2743" i="1" a="1"/>
  <c r="BD1512" i="1" a="1"/>
  <c r="BD2784" i="1" a="1"/>
  <c r="BD1527" i="1" a="1"/>
  <c r="BD3533" i="1" a="1"/>
  <c r="BD3364" i="1" a="1"/>
  <c r="BD2073" i="1" a="1"/>
  <c r="BD3981" i="1" a="1"/>
  <c r="BD321" i="1" a="1"/>
  <c r="BD1597" i="1" a="1"/>
  <c r="BD2340" i="1" a="1"/>
  <c r="BD3285" i="1" a="1"/>
  <c r="BD1017" i="1" a="1"/>
  <c r="BD3531" i="1" a="1"/>
  <c r="BD3809" i="1" a="1"/>
  <c r="BD3611" i="1" a="1"/>
  <c r="BD261" i="1" a="1"/>
  <c r="BD1910" i="1" a="1"/>
  <c r="BD1767" i="1" a="1"/>
  <c r="BD3170" i="1" a="1"/>
  <c r="BD417" i="1" a="1"/>
  <c r="BD3325" i="1" a="1"/>
  <c r="BD3391" i="1" a="1"/>
  <c r="BD3518" i="1" a="1"/>
  <c r="BD2422" i="1" a="1"/>
  <c r="BD1414" i="1" a="1"/>
  <c r="BD1478" i="1" a="1"/>
  <c r="BD1962" i="1" a="1"/>
  <c r="BD3709" i="1" a="1"/>
  <c r="BD3825" i="1" a="1"/>
  <c r="BD3801" i="1" a="1"/>
  <c r="BD3005" i="1" a="1"/>
  <c r="BD2695" i="1" a="1"/>
  <c r="BD2927" i="1" a="1"/>
  <c r="BD1387" i="1" a="1"/>
  <c r="BD3034" i="1" a="1"/>
  <c r="BD4316" i="1" a="1"/>
  <c r="BD1398" i="1" a="1"/>
  <c r="BD3849" i="1" a="1"/>
  <c r="BD762" i="1" a="1"/>
  <c r="BD3643" i="1" a="1"/>
  <c r="BD3500" i="1" a="1"/>
  <c r="BD446" i="1" a="1"/>
  <c r="BD3370" i="1" a="1"/>
  <c r="BD3491" i="1" a="1"/>
  <c r="BD3044" i="1" a="1"/>
  <c r="BD3076" i="1" a="1"/>
  <c r="BD3128" i="1" a="1"/>
  <c r="BD4012" i="1" a="1"/>
  <c r="BD717" i="1" a="1"/>
  <c r="BD3326" i="1" a="1"/>
  <c r="BD2710" i="1" a="1"/>
  <c r="BD439" i="1" a="1"/>
  <c r="BD3783" i="1" a="1"/>
  <c r="BD4064" i="1" a="1"/>
  <c r="BD2856" i="1" a="1"/>
  <c r="BD2757" i="1" a="1"/>
  <c r="BD4302" i="1" a="1"/>
  <c r="BD1724" i="1" a="1"/>
  <c r="BD3681" i="1" a="1"/>
  <c r="BD3006" i="1" a="1"/>
  <c r="BD4294" i="1" a="1"/>
  <c r="BD3401" i="1" a="1"/>
  <c r="BD2017" i="1" a="1"/>
  <c r="BD3604" i="1" a="1"/>
  <c r="BD3496" i="1" a="1"/>
  <c r="BD1015" i="1" a="1"/>
  <c r="BD3237" i="1" a="1"/>
  <c r="BD4138" i="1" a="1"/>
  <c r="BD3626" i="1" a="1"/>
  <c r="BD738" i="1" a="1"/>
  <c r="BD3093" i="1" a="1"/>
  <c r="BD3896" i="1" a="1"/>
  <c r="BD2087" i="1" a="1"/>
  <c r="BD3671" i="1" a="1"/>
  <c r="BD2175" i="1" a="1"/>
  <c r="BD3938" i="1" a="1"/>
  <c r="BD825" i="1" a="1"/>
  <c r="BD3538" i="1" a="1"/>
  <c r="BD3952" i="1" a="1"/>
  <c r="BD2749" i="1" a="1"/>
  <c r="BD753" i="1" a="1"/>
  <c r="BD4252" i="1" a="1"/>
  <c r="BD2119" i="1" a="1"/>
  <c r="BD2746" i="1" a="1"/>
  <c r="BD623" i="1" a="1"/>
  <c r="BD1598" i="1" a="1"/>
  <c r="BD2849" i="1" a="1"/>
  <c r="BD1000" i="1" a="1"/>
  <c r="BD3966" i="1" a="1"/>
  <c r="BD3887" i="1" a="1"/>
  <c r="BD3247" i="1" a="1"/>
  <c r="BD2972" i="1" a="1"/>
  <c r="BD2037" i="1" a="1"/>
  <c r="BD1633" i="1" a="1"/>
  <c r="BD4139" i="1" a="1"/>
  <c r="BD4056" i="1" a="1"/>
  <c r="BD4096" i="1" a="1"/>
  <c r="BD3846" i="1" a="1"/>
  <c r="BD3915" i="1" a="1"/>
  <c r="BD2480" i="1" a="1"/>
  <c r="BD3481" i="1" a="1"/>
  <c r="BD1386" i="1" a="1"/>
  <c r="BD2549" i="1" a="1"/>
  <c r="BD3660" i="1" a="1"/>
  <c r="BD3625" i="1" a="1"/>
  <c r="BD707" i="1" a="1"/>
  <c r="BD2811" i="1" a="1"/>
  <c r="BD3519" i="1" a="1"/>
  <c r="BD2407" i="1" a="1"/>
  <c r="BD4076" i="1" a="1"/>
  <c r="BD3694" i="1" a="1"/>
  <c r="BD1112" i="1" a="1"/>
  <c r="BD2212" i="1" a="1"/>
  <c r="BD1517" i="1" a="1"/>
  <c r="BD1967" i="1" a="1"/>
  <c r="BD2181" i="1" a="1"/>
  <c r="BD1215" i="1" a="1"/>
  <c r="BD1464" i="1" a="1"/>
  <c r="BD1163" i="1" a="1"/>
  <c r="BD3577" i="1" a="1"/>
  <c r="BD3116" i="1" a="1"/>
  <c r="BD2068" i="1" a="1"/>
  <c r="BD2550" i="1" a="1"/>
  <c r="BD4233" i="1" a="1"/>
  <c r="BD4087" i="1" a="1"/>
  <c r="BD2899" i="1" a="1"/>
  <c r="BD2144" i="1" a="1"/>
  <c r="BD2779" i="1" a="1"/>
  <c r="BD3658" i="1" a="1"/>
  <c r="BD2538" i="1" a="1"/>
  <c r="BD3923" i="1" a="1"/>
  <c r="BD3785" i="1" a="1"/>
  <c r="BD2945" i="1" a="1"/>
  <c r="BD2864" i="1" a="1"/>
  <c r="BD2888" i="1" a="1"/>
  <c r="BD3788" i="1" a="1"/>
  <c r="BD3223" i="1" a="1"/>
  <c r="BD4058" i="1" a="1"/>
  <c r="BD2500" i="1" a="1"/>
  <c r="BD3332" i="1" a="1"/>
  <c r="BD4300" i="1" a="1"/>
  <c r="BD1718" i="1" a="1"/>
  <c r="BD4314" i="1" a="1"/>
  <c r="BD2877" i="1" a="1"/>
  <c r="BD1622" i="1" a="1"/>
  <c r="BD1716" i="1" a="1"/>
  <c r="BD4097" i="1" a="1"/>
  <c r="BD3084" i="1" a="1"/>
  <c r="BD2662" i="1" a="1"/>
  <c r="BD3854" i="1" a="1"/>
  <c r="BD3507" i="1" a="1"/>
  <c r="BD2980" i="1" a="1"/>
  <c r="BD2858" i="1" a="1"/>
  <c r="BD2525" i="1" a="1"/>
  <c r="BD3878" i="1" a="1"/>
  <c r="BD3304" i="1" a="1"/>
  <c r="BD3751" i="1" a="1"/>
  <c r="BD3521" i="1" a="1"/>
  <c r="BD3337" i="1" a="1"/>
  <c r="BD4323" i="1" a="1"/>
  <c r="BD3630" i="1" a="1"/>
  <c r="BD1717" i="1" a="1"/>
  <c r="BD3018" i="1" a="1"/>
  <c r="BD3468" i="1" a="1"/>
  <c r="BD2303" i="1" a="1"/>
  <c r="BD2967" i="1" a="1"/>
  <c r="BD3832" i="1" a="1"/>
  <c r="BD3104" i="1" a="1"/>
  <c r="BD1480" i="1" a="1"/>
  <c r="BD1941" i="1" a="1"/>
  <c r="BD3584" i="1" a="1"/>
  <c r="BD1646" i="1" a="1"/>
  <c r="BD2792" i="1" a="1"/>
  <c r="BD3675" i="1" a="1"/>
  <c r="BD2103" i="1" a="1"/>
  <c r="BD3659" i="1" a="1"/>
  <c r="BD3617" i="1" a="1"/>
  <c r="BD3967" i="1" a="1"/>
  <c r="BD3059" i="1" a="1"/>
  <c r="BD3734" i="1" a="1"/>
  <c r="BD3696" i="1" a="1"/>
  <c r="BD3639" i="1" a="1"/>
  <c r="BD3618" i="1" a="1"/>
  <c r="BD1085" i="1" a="1"/>
  <c r="BD4061" i="1" a="1"/>
  <c r="BD837" i="1" a="1"/>
  <c r="BD2675" i="1" a="1"/>
  <c r="BD2641" i="1" a="1"/>
  <c r="BD2959" i="1" a="1"/>
  <c r="BD1530" i="1" a="1"/>
  <c r="BD2867" i="1" a="1"/>
  <c r="BD2147" i="1" a="1"/>
  <c r="BD4079" i="1" a="1"/>
  <c r="BD2770" i="1" a="1"/>
  <c r="BD2508" i="1" a="1"/>
  <c r="BD3030" i="1" a="1"/>
  <c r="BD1755" i="1" a="1"/>
  <c r="BD3232" i="1" a="1"/>
  <c r="BD3550" i="1" a="1"/>
  <c r="BD4309" i="1" a="1"/>
  <c r="BD4094" i="1" a="1"/>
  <c r="BD1563" i="1" a="1"/>
  <c r="BD3411" i="1" a="1"/>
  <c r="BD2254" i="1" a="1"/>
  <c r="BD3049" i="1" a="1"/>
  <c r="BD2298" i="1" a="1"/>
  <c r="BD3068" i="1" a="1"/>
  <c r="BD2302" i="1" a="1"/>
  <c r="BD4278" i="1" a="1"/>
  <c r="BD4289" i="1" a="1"/>
  <c r="BD3985" i="1" a="1"/>
  <c r="BD4259" i="1" a="1"/>
  <c r="BD1743" i="1" a="1"/>
  <c r="BD3536" i="1" a="1"/>
  <c r="BD3800" i="1" a="1"/>
  <c r="BD3287" i="1" a="1"/>
  <c r="BD3571" i="1" a="1"/>
  <c r="BD804" i="1" a="1"/>
  <c r="BD3899" i="1" a="1"/>
  <c r="BD4303" i="1" a="1"/>
  <c r="BD4063" i="1" a="1"/>
  <c r="BD1864" i="1" a="1"/>
  <c r="BD3818" i="1" a="1"/>
  <c r="BD3532" i="1" a="1"/>
  <c r="BD3009" i="1" a="1"/>
  <c r="BD3551" i="1" a="1"/>
  <c r="BD1790" i="1" a="1"/>
  <c r="BD1617" i="1" a="1"/>
  <c r="BD3359" i="1" a="1"/>
  <c r="BD2308" i="1" a="1"/>
  <c r="BD2761" i="1" a="1"/>
  <c r="BD3615" i="1" a="1"/>
  <c r="BD546" i="1" a="1"/>
  <c r="BD3711" i="1" a="1"/>
  <c r="BD4237" i="1" a="1"/>
  <c r="BD3856" i="1" a="1"/>
  <c r="BD3738" i="1" a="1"/>
  <c r="BD3933" i="1" a="1"/>
  <c r="BD3230" i="1" a="1"/>
  <c r="BD3654" i="1" a="1"/>
  <c r="BD1494" i="1" a="1"/>
  <c r="BD2623" i="1" a="1"/>
  <c r="BD4274" i="1" a="1"/>
  <c r="BD3996" i="1" a="1"/>
  <c r="BD3000" i="1" a="1"/>
  <c r="BD2790" i="1" a="1"/>
  <c r="BD1758" i="1" a="1"/>
  <c r="BD1332" i="1" a="1"/>
  <c r="BD3859" i="1" a="1"/>
  <c r="BD145" i="1" a="1"/>
  <c r="BD4130" i="1" a="1"/>
  <c r="BD1992" i="1" a="1"/>
  <c r="BD2910" i="1" a="1"/>
  <c r="BD3725" i="1" a="1"/>
  <c r="BD1770" i="1" a="1"/>
  <c r="BD3719" i="1" a="1"/>
  <c r="BD34" i="1" a="1"/>
  <c r="BD1134" i="1" a="1"/>
  <c r="BD4091" i="1" a="1"/>
  <c r="BD4248" i="1" a="1"/>
  <c r="BD4103" i="1" a="1"/>
  <c r="BD4217" i="1" a="1"/>
  <c r="BD3916" i="1" a="1"/>
  <c r="BD3742" i="1" a="1"/>
  <c r="BD3514" i="1" a="1"/>
  <c r="BD414" i="1" a="1"/>
  <c r="BD3195" i="1" a="1"/>
  <c r="BD3612" i="1" a="1"/>
  <c r="BD957" i="1" a="1"/>
  <c r="BD307" i="1" a="1"/>
  <c r="BD2381" i="1" a="1"/>
  <c r="BD4050" i="1" a="1"/>
  <c r="BD1855" i="1" a="1"/>
  <c r="BD3686" i="1" a="1"/>
  <c r="BD2777" i="1" a="1"/>
  <c r="BD808" i="1" a="1"/>
  <c r="BD1976" i="1" a="1"/>
  <c r="BD3731" i="1" a="1"/>
  <c r="BD2276" i="1" a="1"/>
  <c r="BD1973" i="1" a="1"/>
  <c r="BD2411" i="1" a="1"/>
  <c r="BD387" i="1" a="1"/>
  <c r="BD3259" i="1" a="1"/>
  <c r="BD3479" i="1" a="1"/>
  <c r="BD3910" i="1" a="1"/>
  <c r="BD3038" i="1" a="1"/>
  <c r="BD3171" i="1" a="1"/>
  <c r="BD3979" i="1" a="1"/>
  <c r="BD3091" i="1" a="1"/>
  <c r="BD2885" i="1" a="1"/>
  <c r="BD2994" i="1" a="1"/>
  <c r="BD466" i="1" a="1"/>
  <c r="BN944" i="1" a="1"/>
  <c r="BN946" i="1" a="1"/>
  <c r="BN943" i="1" a="1"/>
  <c r="AF411" i="1" l="1" a="1"/>
  <c r="AN3425" i="1"/>
  <c r="AN3695" i="1" s="1"/>
  <c r="AN394" i="1" s="1"/>
  <c r="AN1480" i="1" s="1"/>
  <c r="AL2364" i="1" s="1"/>
  <c r="AN396" i="1" s="1"/>
  <c r="AN2641" i="1" s="1"/>
  <c r="AN687" i="1" s="1"/>
  <c r="AN2929" i="1" s="1"/>
  <c r="AN2394" i="1" s="1"/>
  <c r="AN2997" i="1" s="1"/>
  <c r="AN3822" i="1" s="1"/>
  <c r="AN3704" i="1" s="1"/>
  <c r="AN3526" i="1" s="1"/>
  <c r="AL1041" i="1" s="1"/>
  <c r="AL1999" i="1" s="1"/>
  <c r="AL2633" i="1" s="1"/>
  <c r="AN709" i="1" s="1"/>
  <c r="AN375" i="1" s="1"/>
  <c r="AL1073" i="1" s="1"/>
  <c r="AN2031" i="1" s="1"/>
  <c r="AN1337" i="1" s="1"/>
  <c r="AN3895" i="1" s="1"/>
  <c r="AN366" i="1" s="1"/>
  <c r="AN4108" i="1" s="1"/>
  <c r="AN1562" i="1" s="1"/>
  <c r="AL850" i="1" s="1"/>
  <c r="AN304" i="1" s="1"/>
  <c r="AL1690" i="1" s="1"/>
  <c r="AN3865" i="1" s="1"/>
  <c r="AN2117" i="1" s="1"/>
  <c r="AN832" i="1" s="1"/>
  <c r="AN641" i="1" s="1"/>
  <c r="AN2551" i="1" s="1"/>
  <c r="AN2030" i="1" s="1"/>
  <c r="AL2592" i="1" s="1"/>
  <c r="AN1400" i="1" s="1"/>
  <c r="AN3351" i="1" s="1"/>
  <c r="AN3681" i="1" s="1"/>
  <c r="AN261" i="1" s="1"/>
  <c r="AN3953" i="1" s="1"/>
  <c r="AN4021" i="1" s="1"/>
  <c r="AN863" i="1" s="1"/>
  <c r="AN2391" i="1" s="1"/>
  <c r="AN2664" i="1" s="1"/>
  <c r="AN44" i="1" s="1"/>
  <c r="AN1594" i="1" s="1"/>
  <c r="AN3657" i="1" s="1"/>
  <c r="AN3231" i="1" s="1"/>
  <c r="AN2744" i="1" s="1"/>
  <c r="AN1489" i="1" s="1"/>
  <c r="AL110" i="1" s="1"/>
  <c r="AL1293" i="1" s="1"/>
  <c r="AL315" i="1" s="1"/>
  <c r="AN1193" i="1" s="1"/>
  <c r="AL2351" i="1" s="1"/>
  <c r="AN3086" i="1" s="1"/>
  <c r="AN365" i="1" s="1"/>
  <c r="AN576" i="1" s="1"/>
  <c r="AN3298" i="1" s="1"/>
  <c r="AN445" i="1" s="1"/>
  <c r="AN3648" i="1" s="1"/>
  <c r="AL1648" i="1" s="1"/>
  <c r="AN621" i="1" s="1"/>
  <c r="AN1265" i="1" s="1"/>
  <c r="AN2530" i="1" s="1"/>
  <c r="AN721" i="1" s="1"/>
  <c r="AN2802" i="1" s="1"/>
  <c r="AL2299" i="1" s="1"/>
  <c r="AL1919" i="1" s="1"/>
  <c r="AN2876" i="1" s="1"/>
  <c r="AN658" i="1" s="1"/>
  <c r="AN1368" i="1" s="1"/>
  <c r="AN2490" i="1" s="1"/>
  <c r="AN690" i="1" s="1"/>
  <c r="AN4255" i="1" s="1"/>
  <c r="AL57" i="1" s="1"/>
  <c r="AN570" i="1" s="1"/>
  <c r="AN3556" i="1" s="1"/>
  <c r="AD215" i="1" s="1"/>
  <c r="AE215" i="1" s="1"/>
  <c r="AH411" i="1"/>
  <c r="BS4337" i="1"/>
  <c r="BS4336" i="1"/>
  <c r="AM3916" i="1" a="1"/>
  <c r="AI66" i="1"/>
  <c r="AI4164" i="1"/>
  <c r="AI2735" i="1"/>
  <c r="AI3886" i="1"/>
  <c r="AI2054" i="1"/>
  <c r="AI2426" i="1" s="1"/>
  <c r="AI3318" i="1"/>
  <c r="AI717" i="1"/>
  <c r="AI2140" i="1"/>
  <c r="AI124" i="1"/>
  <c r="AM66" i="1" a="1"/>
  <c r="AM3886" i="1" a="1"/>
  <c r="AM124" i="1" a="1"/>
  <c r="BK713" i="1"/>
  <c r="BK217" i="1"/>
  <c r="BK538" i="1"/>
  <c r="BK146" i="1"/>
  <c r="BK189" i="1"/>
  <c r="BK397" i="1"/>
  <c r="BK412" i="1"/>
  <c r="BK721" i="1"/>
  <c r="BK508" i="1"/>
  <c r="BK55" i="1"/>
  <c r="BK58" i="1"/>
  <c r="BK31" i="1"/>
  <c r="BK557" i="1"/>
  <c r="BK373" i="1"/>
  <c r="BK60" i="1"/>
  <c r="BK18" i="1"/>
  <c r="BK77" i="1"/>
  <c r="BK407" i="1"/>
  <c r="BK399" i="1"/>
  <c r="BK708" i="1"/>
  <c r="BK688" i="1"/>
  <c r="BK919" i="1"/>
  <c r="BK346" i="1"/>
  <c r="BK869" i="1"/>
  <c r="BK379" i="1"/>
  <c r="BK133" i="1"/>
  <c r="BK752" i="1"/>
  <c r="BK695" i="1"/>
  <c r="BK70" i="1"/>
  <c r="BK32" i="1"/>
  <c r="BK241" i="1"/>
  <c r="BK372" i="1"/>
  <c r="BK828" i="1"/>
  <c r="BK640" i="1"/>
  <c r="BK291" i="1"/>
  <c r="BK443" i="1"/>
  <c r="BK434" i="1"/>
  <c r="BK945" i="1"/>
  <c r="BK364" i="1"/>
  <c r="BK621" i="1"/>
  <c r="BK453" i="1"/>
  <c r="BK166" i="1"/>
  <c r="BK47" i="1"/>
  <c r="BK386" i="1"/>
  <c r="BK602" i="1"/>
  <c r="BK749" i="1"/>
  <c r="BK778" i="1"/>
  <c r="BK130" i="1"/>
  <c r="BK842" i="1"/>
  <c r="BK345" i="1"/>
  <c r="BK103" i="1"/>
  <c r="BK134" i="1"/>
  <c r="BK295" i="1"/>
  <c r="BK519" i="1"/>
  <c r="BK286" i="1"/>
  <c r="BK497" i="1"/>
  <c r="BK566" i="1"/>
  <c r="BK290" i="1"/>
  <c r="BK371" i="1"/>
  <c r="BK898" i="1"/>
  <c r="BK56" i="1"/>
  <c r="BK341" i="1"/>
  <c r="BK733" i="1"/>
  <c r="BK319" i="1"/>
  <c r="BK394" i="1"/>
  <c r="BK462" i="1"/>
  <c r="BK230" i="1"/>
  <c r="BK139" i="1"/>
  <c r="BK643" i="1"/>
  <c r="BK97" i="1"/>
  <c r="BK83" i="1"/>
  <c r="BK165" i="1"/>
  <c r="BK350" i="1"/>
  <c r="BK306" i="1"/>
  <c r="BK794" i="1"/>
  <c r="BK537" i="1"/>
  <c r="BK860" i="1"/>
  <c r="BK693" i="1"/>
  <c r="B2894" i="1"/>
  <c r="BN1000" i="1" a="1"/>
  <c r="AH215" i="1" l="1"/>
  <c r="AF215" i="1" a="1"/>
  <c r="AN77" i="1"/>
  <c r="AN1843" i="1" s="1"/>
  <c r="AN2161" i="1" s="1"/>
  <c r="AN3738" i="1" s="1"/>
  <c r="AL1761" i="1" s="1"/>
  <c r="AL3439" i="1" s="1"/>
  <c r="AN825" i="1" s="1"/>
  <c r="AN4110" i="1" s="1"/>
  <c r="AN4322" i="1" s="1"/>
  <c r="AN557" i="1" s="1"/>
  <c r="AN287" i="1" s="1"/>
  <c r="AN319" i="1" s="1"/>
  <c r="AN3224" i="1" s="1"/>
  <c r="AN1481" i="1" s="1"/>
  <c r="AL1725" i="1" s="1"/>
  <c r="AN903" i="1" s="1"/>
  <c r="AN3167" i="1" s="1"/>
  <c r="AN3152" i="1" s="1"/>
  <c r="AN411" i="1" s="1"/>
  <c r="AN3530" i="1" s="1"/>
  <c r="AN31" i="1" s="1"/>
  <c r="AL1794" i="1" s="1"/>
  <c r="AL795" i="1" s="1"/>
  <c r="AN2665" i="1" s="1"/>
  <c r="AN880" i="1" s="1"/>
  <c r="AN3629" i="1" s="1"/>
  <c r="AN713" i="1" s="1"/>
  <c r="AN1003" i="1" s="1"/>
  <c r="AN3440" i="1" s="1"/>
  <c r="AN3235" i="1" s="1"/>
  <c r="AN3617" i="1" s="1"/>
  <c r="AL160" i="1" s="1"/>
  <c r="AG1978" i="1" s="1"/>
  <c r="BT4324" i="1"/>
  <c r="BT690" i="1"/>
  <c r="BT1237" i="1"/>
  <c r="BT1342" i="1"/>
  <c r="BT1354" i="1"/>
  <c r="BT1537" i="1"/>
  <c r="BT1540" i="1"/>
  <c r="BT1566" i="1"/>
  <c r="BT1570" i="1"/>
  <c r="BT1591" i="1"/>
  <c r="BT1601" i="1"/>
  <c r="BT1622" i="1"/>
  <c r="BT1624" i="1"/>
  <c r="BT1649" i="1"/>
  <c r="BT1664" i="1"/>
  <c r="BT1693" i="1"/>
  <c r="BT1719" i="1"/>
  <c r="BT1724" i="1"/>
  <c r="BT1731" i="1"/>
  <c r="BT1743" i="1"/>
  <c r="BT1745" i="1"/>
  <c r="BT1789" i="1"/>
  <c r="BT1819" i="1"/>
  <c r="BT1829" i="1"/>
  <c r="BT1830" i="1"/>
  <c r="BT1843" i="1"/>
  <c r="BT1875" i="1"/>
  <c r="BT1908" i="1"/>
  <c r="BT1985" i="1"/>
  <c r="BT1996" i="1"/>
  <c r="BT2004" i="1"/>
  <c r="BT2181" i="1"/>
  <c r="BT2222" i="1"/>
  <c r="BT2301" i="1"/>
  <c r="BT2308" i="1"/>
  <c r="BT2344" i="1"/>
  <c r="BT2528" i="1"/>
  <c r="BT2549" i="1"/>
  <c r="BT2562" i="1"/>
  <c r="BT2574" i="1"/>
  <c r="BT2641" i="1"/>
  <c r="BT2643" i="1"/>
  <c r="BT2667" i="1"/>
  <c r="BT2684" i="1"/>
  <c r="BT2698" i="1"/>
  <c r="BT2759" i="1"/>
  <c r="BT2767" i="1"/>
  <c r="BT2778" i="1"/>
  <c r="BT2780" i="1"/>
  <c r="BT2803" i="1"/>
  <c r="BT2806" i="1"/>
  <c r="BT2811" i="1"/>
  <c r="BT2824" i="1"/>
  <c r="BT2848" i="1"/>
  <c r="BT2870" i="1"/>
  <c r="BT2876" i="1"/>
  <c r="BT2881" i="1"/>
  <c r="BT2920" i="1"/>
  <c r="BT2944" i="1"/>
  <c r="BT2969" i="1"/>
  <c r="BT3006" i="1"/>
  <c r="BT3101" i="1"/>
  <c r="BT3107" i="1"/>
  <c r="BT3127" i="1"/>
  <c r="BT3158" i="1"/>
  <c r="BT3170" i="1"/>
  <c r="BT3297" i="1"/>
  <c r="BT3303" i="1"/>
  <c r="BT3307" i="1"/>
  <c r="BT3321" i="1"/>
  <c r="BT3341" i="1"/>
  <c r="BT3348" i="1"/>
  <c r="BT3352" i="1"/>
  <c r="BT3405" i="1"/>
  <c r="BT3413" i="1"/>
  <c r="BT3420" i="1"/>
  <c r="BT3443" i="1"/>
  <c r="BT3447" i="1"/>
  <c r="BT3479" i="1"/>
  <c r="BT3482" i="1"/>
  <c r="BT3526" i="1"/>
  <c r="BT3564" i="1"/>
  <c r="BT3566" i="1"/>
  <c r="BT3588" i="1"/>
  <c r="BT3604" i="1"/>
  <c r="BT3611" i="1"/>
  <c r="BT3612" i="1"/>
  <c r="BT3629" i="1"/>
  <c r="BT3639" i="1"/>
  <c r="BT3648" i="1"/>
  <c r="BT3653" i="1"/>
  <c r="BT3667" i="1"/>
  <c r="BT3671" i="1"/>
  <c r="BT3673" i="1"/>
  <c r="BT3701" i="1"/>
  <c r="BT3721" i="1"/>
  <c r="BT3732" i="1"/>
  <c r="BT3755" i="1"/>
  <c r="BT3757" i="1"/>
  <c r="BT3793" i="1"/>
  <c r="BT3800" i="1"/>
  <c r="BT3825" i="1"/>
  <c r="BT3854" i="1"/>
  <c r="BT3890" i="1"/>
  <c r="BT3923" i="1"/>
  <c r="BT3937" i="1"/>
  <c r="BT3940" i="1"/>
  <c r="BT3949" i="1"/>
  <c r="BT3999" i="1"/>
  <c r="BT4064" i="1"/>
  <c r="BT4093" i="1"/>
  <c r="BT4095" i="1"/>
  <c r="BT4103" i="1"/>
  <c r="BT4147" i="1"/>
  <c r="BT4168" i="1"/>
  <c r="BT4172" i="1"/>
  <c r="BT4191" i="1"/>
  <c r="BT4226" i="1"/>
  <c r="BT4232" i="1"/>
  <c r="BT4237" i="1"/>
  <c r="AM4164" i="1" a="1"/>
  <c r="AL4164" i="1"/>
  <c r="AI3305" i="1" s="1"/>
  <c r="AM2735" i="1" a="1"/>
  <c r="AL2735" i="1"/>
  <c r="AI2116" i="1" s="1"/>
  <c r="AM2426" i="1" a="1"/>
  <c r="AJ2426" i="1"/>
  <c r="AI1239" i="1"/>
  <c r="AM3318" i="1" a="1"/>
  <c r="AL3318" i="1"/>
  <c r="AI3912" i="1" s="1"/>
  <c r="AM717" i="1" a="1"/>
  <c r="AL717" i="1"/>
  <c r="AI3876" i="1" s="1"/>
  <c r="AM2140" i="1" a="1"/>
  <c r="AL2140" i="1"/>
  <c r="AI3202" i="1" s="1"/>
  <c r="AL66" i="1"/>
  <c r="AI3532" i="1" s="1"/>
  <c r="AL3886" i="1"/>
  <c r="AL124" i="1"/>
  <c r="AI2134" i="1" s="1"/>
  <c r="AI2381" i="1" s="1"/>
  <c r="AM3532" i="1" a="1"/>
  <c r="AM2381" i="1" a="1"/>
  <c r="BK406" i="1"/>
  <c r="BK726" i="1"/>
  <c r="BK385" i="1"/>
  <c r="BK740" i="1"/>
  <c r="BK48" i="1"/>
  <c r="BK391" i="1"/>
  <c r="BK707" i="1"/>
  <c r="BK727" i="1"/>
  <c r="BK804" i="1"/>
  <c r="BK34" i="1"/>
  <c r="BK353" i="1"/>
  <c r="BK546" i="1"/>
  <c r="BK505" i="1"/>
  <c r="BK758" i="1"/>
  <c r="BK678" i="1"/>
  <c r="BK605" i="1"/>
  <c r="BK445" i="1"/>
  <c r="BK867" i="1"/>
  <c r="BK917" i="1"/>
  <c r="BK108" i="1"/>
  <c r="BK877" i="1"/>
  <c r="BK832" i="1"/>
  <c r="BK102" i="1"/>
  <c r="BK448" i="1"/>
  <c r="BK676" i="1"/>
  <c r="BK431" i="1"/>
  <c r="BK314" i="1"/>
  <c r="BK390" i="1"/>
  <c r="BK886" i="1"/>
  <c r="BK650" i="1"/>
  <c r="BK946" i="1"/>
  <c r="BK318" i="1"/>
  <c r="BK413" i="1"/>
  <c r="BK846" i="1"/>
  <c r="BK410" i="1"/>
  <c r="BK13" i="1"/>
  <c r="BK530" i="1"/>
  <c r="BK354" i="1"/>
  <c r="BK321" i="1"/>
  <c r="BK417" i="1"/>
  <c r="BK330" i="1"/>
  <c r="BK190" i="1"/>
  <c r="BK303" i="1"/>
  <c r="BK689" i="1"/>
  <c r="BK728" i="1"/>
  <c r="BK210" i="1"/>
  <c r="BK460" i="1"/>
  <c r="BK748" i="1"/>
  <c r="BK943" i="1"/>
  <c r="BK473" i="1"/>
  <c r="BK535" i="1"/>
  <c r="BK812" i="1"/>
  <c r="BK844" i="1"/>
  <c r="BK833" i="1"/>
  <c r="BK52" i="1"/>
  <c r="BK153" i="1"/>
  <c r="BK261" i="1"/>
  <c r="BK658" i="1"/>
  <c r="BK347" i="1"/>
  <c r="BK87" i="1"/>
  <c r="BK738" i="1"/>
  <c r="BK324" i="1"/>
  <c r="BK305" i="1"/>
  <c r="BK366" i="1"/>
  <c r="BK459" i="1"/>
  <c r="BK780" i="1"/>
  <c r="BK515" i="1"/>
  <c r="BK79" i="1"/>
  <c r="BK206" i="1"/>
  <c r="BK827" i="1"/>
  <c r="BK816" i="1"/>
  <c r="BK667" i="1"/>
  <c r="BK839" i="1"/>
  <c r="BK735" i="1"/>
  <c r="BK762" i="1"/>
  <c r="BK561" i="1"/>
  <c r="BK761" i="1"/>
  <c r="BK250" i="1"/>
  <c r="BK446" i="1"/>
  <c r="BK709" i="1"/>
  <c r="BK27" i="1"/>
  <c r="BK916" i="1"/>
  <c r="BK717" i="1"/>
  <c r="BK285" i="1"/>
  <c r="BK522" i="1"/>
  <c r="BK800" i="1"/>
  <c r="BK439" i="1"/>
  <c r="BK490" i="1"/>
  <c r="BK365" i="1"/>
  <c r="BK903" i="1"/>
  <c r="BK529" i="1"/>
  <c r="BK747" i="1"/>
  <c r="BK690" i="1"/>
  <c r="BK14" i="1"/>
  <c r="BK355" i="1"/>
  <c r="BK687" i="1"/>
  <c r="BK892" i="1"/>
  <c r="BK902" i="1"/>
  <c r="BK429" i="1"/>
  <c r="BK514" i="1"/>
  <c r="BK736" i="1"/>
  <c r="BK458" i="1"/>
  <c r="BK576" i="1"/>
  <c r="BK825" i="1"/>
  <c r="BK753" i="1"/>
  <c r="BK141" i="1"/>
  <c r="BK163" i="1"/>
  <c r="BK414" i="1"/>
  <c r="BK411" i="1"/>
  <c r="BK623" i="1"/>
  <c r="BK809" i="1"/>
  <c r="BK837" i="1"/>
  <c r="BK851" i="1"/>
  <c r="BK755" i="1"/>
  <c r="BK145" i="1"/>
  <c r="BK782" i="1"/>
  <c r="BK402" i="1"/>
  <c r="BK184" i="1"/>
  <c r="BK944" i="1"/>
  <c r="BK420" i="1"/>
  <c r="BK307" i="1"/>
  <c r="BK653" i="1"/>
  <c r="BK336" i="1"/>
  <c r="BK808" i="1"/>
  <c r="BK625" i="1"/>
  <c r="BK811" i="1"/>
  <c r="BK570" i="1"/>
  <c r="BK387" i="1"/>
  <c r="BK114" i="1"/>
  <c r="BK22" i="1"/>
  <c r="BK766" i="1"/>
  <c r="BK280" i="1"/>
  <c r="BK527" i="1"/>
  <c r="BK466" i="1"/>
  <c r="BK191" i="1"/>
  <c r="BK890" i="1"/>
  <c r="AH1978" i="1" l="1"/>
  <c r="AN4248" i="1"/>
  <c r="AN330" i="1" s="1"/>
  <c r="AN4121" i="1" s="1"/>
  <c r="AN2451" i="1" s="1"/>
  <c r="AN2959" i="1" s="1"/>
  <c r="AN4191" i="1" s="1"/>
  <c r="AN1085" i="1" s="1"/>
  <c r="AN286" i="1" s="1"/>
  <c r="AN4176" i="1" s="1"/>
  <c r="AL2363" i="1" s="1"/>
  <c r="AN1238" i="1" s="1"/>
  <c r="AN1603" i="1" s="1"/>
  <c r="AN3689" i="1" s="1"/>
  <c r="AN782" i="1" s="1"/>
  <c r="AL1714" i="1" s="1"/>
  <c r="AN226" i="1" s="1"/>
  <c r="AL268" i="1" s="1"/>
  <c r="AN3675" i="1" s="1"/>
  <c r="AN2726" i="1" s="1"/>
  <c r="AN3392" i="1" s="1"/>
  <c r="AL2050" i="1" s="1"/>
  <c r="AN4259" i="1" s="1"/>
  <c r="AN2893" i="1" s="1"/>
  <c r="AN1240" i="1" s="1"/>
  <c r="AL2466" i="1" s="1"/>
  <c r="AN672" i="1" s="1"/>
  <c r="AN1664" i="1" s="1"/>
  <c r="AN3981" i="1" s="1"/>
  <c r="AN23" i="1" s="1"/>
  <c r="AN3491" i="1" s="1"/>
  <c r="AN1144" i="1" s="1"/>
  <c r="AN3121" i="1" s="1"/>
  <c r="AN201" i="1" s="1"/>
  <c r="AN3467" i="1" s="1"/>
  <c r="AL2438" i="1" s="1"/>
  <c r="AL421" i="1" s="1"/>
  <c r="AN3153" i="1" s="1"/>
  <c r="AN3093" i="1" s="1"/>
  <c r="AD3725" i="1" s="1"/>
  <c r="AE3725" i="1" s="1"/>
  <c r="BX4324" i="1"/>
  <c r="BU4324" i="1"/>
  <c r="BX690" i="1"/>
  <c r="BU690" i="1"/>
  <c r="BU1237" i="1"/>
  <c r="BX1237" i="1"/>
  <c r="BX1354" i="1"/>
  <c r="BU1354" i="1"/>
  <c r="BU1537" i="1"/>
  <c r="BX1537" i="1"/>
  <c r="BU1540" i="1"/>
  <c r="BX1540" i="1"/>
  <c r="BX1566" i="1"/>
  <c r="BU1566" i="1"/>
  <c r="BU1570" i="1"/>
  <c r="BX1570" i="1"/>
  <c r="BU1591" i="1"/>
  <c r="BX1591" i="1"/>
  <c r="BX1601" i="1"/>
  <c r="BU1601" i="1"/>
  <c r="BU1622" i="1"/>
  <c r="BX1622" i="1"/>
  <c r="BU1624" i="1"/>
  <c r="BX1624" i="1"/>
  <c r="BU1830" i="1"/>
  <c r="BX1830" i="1"/>
  <c r="BU1985" i="1"/>
  <c r="BX1985" i="1"/>
  <c r="BX1996" i="1"/>
  <c r="BU1996" i="1"/>
  <c r="BX2344" i="1"/>
  <c r="BU2344" i="1"/>
  <c r="BX2528" i="1"/>
  <c r="BU2528" i="1"/>
  <c r="BU2549" i="1"/>
  <c r="BX2549" i="1"/>
  <c r="BU2562" i="1"/>
  <c r="BX2562" i="1"/>
  <c r="BX2574" i="1"/>
  <c r="BU2574" i="1"/>
  <c r="BX2641" i="1"/>
  <c r="BU2641" i="1"/>
  <c r="BX2643" i="1"/>
  <c r="BU2643" i="1"/>
  <c r="BU2667" i="1"/>
  <c r="BX2667" i="1"/>
  <c r="BX2684" i="1"/>
  <c r="BU2684" i="1"/>
  <c r="BX2698" i="1"/>
  <c r="BU2698" i="1"/>
  <c r="BX2759" i="1"/>
  <c r="BU2759" i="1"/>
  <c r="BU2767" i="1"/>
  <c r="BX2767" i="1"/>
  <c r="BU2778" i="1"/>
  <c r="BX2778" i="1"/>
  <c r="BX2780" i="1"/>
  <c r="BU2780" i="1"/>
  <c r="BX2803" i="1"/>
  <c r="BU2803" i="1"/>
  <c r="BU2806" i="1"/>
  <c r="BX2806" i="1"/>
  <c r="BX2811" i="1"/>
  <c r="BU2811" i="1"/>
  <c r="BU2824" i="1"/>
  <c r="BX2824" i="1"/>
  <c r="BX2870" i="1"/>
  <c r="BU2870" i="1"/>
  <c r="BU2876" i="1"/>
  <c r="BX2876" i="1"/>
  <c r="BX2881" i="1"/>
  <c r="BU2881" i="1"/>
  <c r="BU2920" i="1"/>
  <c r="BX2920" i="1"/>
  <c r="BU2944" i="1"/>
  <c r="BX2944" i="1"/>
  <c r="BU2969" i="1"/>
  <c r="BX2969" i="1"/>
  <c r="BX3006" i="1"/>
  <c r="BU3006" i="1"/>
  <c r="BX3101" i="1"/>
  <c r="BU3101" i="1"/>
  <c r="BX3107" i="1"/>
  <c r="BU3107" i="1"/>
  <c r="BX3127" i="1"/>
  <c r="BU3127" i="1"/>
  <c r="BU3158" i="1"/>
  <c r="BX3158" i="1"/>
  <c r="BU3170" i="1"/>
  <c r="BX3170" i="1"/>
  <c r="BX3297" i="1"/>
  <c r="BU3297" i="1"/>
  <c r="BX3303" i="1"/>
  <c r="BU3303" i="1"/>
  <c r="BX3307" i="1"/>
  <c r="BU3307" i="1"/>
  <c r="BU3321" i="1"/>
  <c r="BX3321" i="1"/>
  <c r="BU3341" i="1"/>
  <c r="BX3341" i="1"/>
  <c r="BX3348" i="1"/>
  <c r="BU3348" i="1"/>
  <c r="BX3352" i="1"/>
  <c r="BU3352" i="1"/>
  <c r="BU3405" i="1"/>
  <c r="BX3405" i="1"/>
  <c r="BU3420" i="1"/>
  <c r="BX3420" i="1"/>
  <c r="BU3443" i="1"/>
  <c r="BX3443" i="1"/>
  <c r="BX3447" i="1"/>
  <c r="BU3447" i="1"/>
  <c r="BU3479" i="1"/>
  <c r="BX3479" i="1"/>
  <c r="BX3482" i="1"/>
  <c r="BU3482" i="1"/>
  <c r="BU3526" i="1"/>
  <c r="BX3526" i="1"/>
  <c r="BX3564" i="1"/>
  <c r="BU3564" i="1"/>
  <c r="BX3566" i="1"/>
  <c r="BU3566" i="1"/>
  <c r="BX3588" i="1"/>
  <c r="BU3588" i="1"/>
  <c r="BX3604" i="1"/>
  <c r="BU3604" i="1"/>
  <c r="BU3611" i="1"/>
  <c r="BX3611" i="1"/>
  <c r="BU3612" i="1"/>
  <c r="BX3612" i="1"/>
  <c r="BX3629" i="1"/>
  <c r="BU3629" i="1"/>
  <c r="BX3639" i="1"/>
  <c r="BU3639" i="1"/>
  <c r="BU3648" i="1"/>
  <c r="BU4341" i="1" s="1" a="1"/>
  <c r="BX3648" i="1"/>
  <c r="BU3653" i="1"/>
  <c r="BX3653" i="1"/>
  <c r="BU3667" i="1"/>
  <c r="BX3667" i="1"/>
  <c r="BX3671" i="1"/>
  <c r="BU3671" i="1"/>
  <c r="BX3673" i="1"/>
  <c r="BU3673" i="1"/>
  <c r="BU3701" i="1"/>
  <c r="BX3701" i="1"/>
  <c r="BU3721" i="1"/>
  <c r="BX3721" i="1"/>
  <c r="BX3732" i="1"/>
  <c r="BU3732" i="1"/>
  <c r="BX3755" i="1"/>
  <c r="BU3755" i="1"/>
  <c r="BU3757" i="1"/>
  <c r="BX3757" i="1"/>
  <c r="BX3793" i="1"/>
  <c r="BU3793" i="1"/>
  <c r="BX3800" i="1"/>
  <c r="BU3800" i="1"/>
  <c r="BX3825" i="1"/>
  <c r="BU3825" i="1"/>
  <c r="BU3854" i="1"/>
  <c r="BX3854" i="1"/>
  <c r="BX3890" i="1"/>
  <c r="BU3890" i="1"/>
  <c r="BX3923" i="1"/>
  <c r="BU3923" i="1"/>
  <c r="BX3937" i="1"/>
  <c r="BU3937" i="1"/>
  <c r="BX3940" i="1"/>
  <c r="BU3940" i="1"/>
  <c r="BX3949" i="1"/>
  <c r="BU3949" i="1"/>
  <c r="BU3999" i="1"/>
  <c r="BX3999" i="1"/>
  <c r="BU4064" i="1"/>
  <c r="BX4064" i="1"/>
  <c r="BX4093" i="1"/>
  <c r="BU4093" i="1"/>
  <c r="BX4095" i="1"/>
  <c r="BU4095" i="1"/>
  <c r="BU4103" i="1"/>
  <c r="BX4103" i="1"/>
  <c r="BX4147" i="1"/>
  <c r="BU4147" i="1"/>
  <c r="BX4168" i="1"/>
  <c r="BU4168" i="1"/>
  <c r="BU4172" i="1"/>
  <c r="BX4172" i="1"/>
  <c r="BX4191" i="1"/>
  <c r="BU4191" i="1"/>
  <c r="BX4226" i="1"/>
  <c r="BU4226" i="1"/>
  <c r="BU4232" i="1"/>
  <c r="BX4232" i="1"/>
  <c r="BU4237" i="1"/>
  <c r="BX4237" i="1"/>
  <c r="AL3305" i="1"/>
  <c r="AM3305" i="1" a="1"/>
  <c r="AL2116" i="1"/>
  <c r="AI3924" i="1" s="1"/>
  <c r="AM2116" i="1" a="1"/>
  <c r="AL1239" i="1"/>
  <c r="AI3651" i="1" s="1"/>
  <c r="AM1239" i="1" a="1"/>
  <c r="AL3912" i="1"/>
  <c r="AI4316" i="1" s="1"/>
  <c r="AM3912" i="1" a="1"/>
  <c r="AM3876" i="1" a="1"/>
  <c r="AL3876" i="1"/>
  <c r="AI1675" i="1" s="1"/>
  <c r="AM3202" i="1" a="1"/>
  <c r="AL3202" i="1"/>
  <c r="AI3017" i="1" s="1"/>
  <c r="AL3532" i="1"/>
  <c r="AL2381" i="1"/>
  <c r="AI4169" i="1" s="1"/>
  <c r="AM4169" i="1" a="1"/>
  <c r="BK1000" i="1"/>
  <c r="AH3725" i="1" l="1"/>
  <c r="AF3725" i="1" a="1"/>
  <c r="AL1431" i="1"/>
  <c r="AN3202" i="1" s="1"/>
  <c r="AL841" i="1" s="1"/>
  <c r="AL1224" i="1" s="1"/>
  <c r="AN892" i="1" s="1"/>
  <c r="AN3766" i="1" s="1"/>
  <c r="AN1112" i="1" s="1"/>
  <c r="AN3471" i="1" s="1"/>
  <c r="AN3409" i="1" s="1"/>
  <c r="AL1476" i="1" s="1"/>
  <c r="AN3917" i="1" s="1"/>
  <c r="AN3303" i="1" s="1"/>
  <c r="AN3490" i="1" s="1"/>
  <c r="AL1184" i="1" s="1"/>
  <c r="AN728" i="1" s="1"/>
  <c r="AN4169" i="1" s="1"/>
  <c r="AN1134" i="1" s="1"/>
  <c r="AN1081" i="1" s="1"/>
  <c r="AN708" i="1" s="1"/>
  <c r="AN923" i="1" s="1"/>
  <c r="AN668" i="1" s="1"/>
  <c r="AN3558" i="1" s="1"/>
  <c r="AN156" i="1" s="1"/>
  <c r="AN4177" i="1" s="1"/>
  <c r="AL320" i="1" s="1"/>
  <c r="AL1355" i="1" s="1"/>
  <c r="AN27" i="1" s="1"/>
  <c r="AN1520" i="1" s="1"/>
  <c r="AN3022" i="1" s="1"/>
  <c r="AN3498" i="1" s="1"/>
  <c r="AN4226" i="1" s="1"/>
  <c r="AL449" i="1" s="1"/>
  <c r="AL1964" i="1" s="1"/>
  <c r="AL635" i="1" s="1"/>
  <c r="AN130" i="1" s="1"/>
  <c r="AN898" i="1" s="1"/>
  <c r="AN2272" i="1" s="1"/>
  <c r="AN3846" i="1" s="1"/>
  <c r="AN3632" i="1" s="1"/>
  <c r="AN3541" i="1" s="1"/>
  <c r="AN643" i="1" s="1"/>
  <c r="AL1677" i="1" s="1"/>
  <c r="AN3078" i="1" s="1"/>
  <c r="AN3888" i="1" s="1"/>
  <c r="AN3967" i="1" s="1"/>
  <c r="AN985" i="1" s="1"/>
  <c r="AN3403" i="1" s="1"/>
  <c r="AL3920" i="1" s="1"/>
  <c r="AN2975" i="1" s="1"/>
  <c r="AN280" i="1" s="1"/>
  <c r="AN3968" i="1" s="1"/>
  <c r="AN71" i="1" s="1"/>
  <c r="AL1555" i="1" s="1"/>
  <c r="AN3559" i="1" s="1"/>
  <c r="AN1331" i="1" s="1"/>
  <c r="AN3952" i="1" s="1"/>
  <c r="AN3937" i="1" s="1"/>
  <c r="AN2472" i="1" s="1"/>
  <c r="AN2180" i="1" s="1"/>
  <c r="AN3089" i="1" s="1"/>
  <c r="AN2994" i="1" s="1"/>
  <c r="AN70" i="1" s="1"/>
  <c r="AL3026" i="1" s="1"/>
  <c r="AL1270" i="1" s="1"/>
  <c r="AL1048" i="1" s="1"/>
  <c r="AN4046" i="1" s="1"/>
  <c r="AN1663" i="1" s="1"/>
  <c r="AN13" i="1" s="1"/>
  <c r="AN3116" i="1" s="1"/>
  <c r="AN19" i="1" s="1"/>
  <c r="AL2018" i="1" s="1"/>
  <c r="AN1563" i="1" s="1"/>
  <c r="AN694" i="1" s="1"/>
  <c r="AL584" i="1" s="1"/>
  <c r="AN811" i="1" s="1"/>
  <c r="AN2941" i="1" s="1"/>
  <c r="AN10" i="1" s="1"/>
  <c r="AN3665" i="1" s="1"/>
  <c r="AL619" i="1" s="1"/>
  <c r="AL4102" i="1" s="1"/>
  <c r="AN60" i="1" s="1"/>
  <c r="AN639" i="1" s="1"/>
  <c r="AN112" i="1" s="1"/>
  <c r="AN3983" i="1" s="1"/>
  <c r="AN3763" i="1" s="1"/>
  <c r="AL1442" i="1" s="1"/>
  <c r="AL4144" i="1" s="1"/>
  <c r="AN3762" i="1" s="1"/>
  <c r="AN308" i="1" s="1"/>
  <c r="AN2881" i="1" s="1"/>
  <c r="AN324" i="1" s="1"/>
  <c r="AN3528" i="1" s="1"/>
  <c r="AL4113" i="1" s="1"/>
  <c r="AN1662" i="1" s="1"/>
  <c r="AD3888" i="1" s="1"/>
  <c r="AE3888" i="1" s="1"/>
  <c r="BU4337" i="1"/>
  <c r="BU4336" i="1"/>
  <c r="AL3924" i="1"/>
  <c r="AI605" i="1" s="1"/>
  <c r="AM3924" i="1" a="1"/>
  <c r="AL3651" i="1"/>
  <c r="AI4273" i="1" s="1"/>
  <c r="AM3651" i="1" a="1"/>
  <c r="AL4316" i="1"/>
  <c r="AI4221" i="1" s="1"/>
  <c r="AM4316" i="1" a="1"/>
  <c r="AL1675" i="1"/>
  <c r="AM1675" i="1" a="1"/>
  <c r="AL3017" i="1"/>
  <c r="AI1487" i="1" s="1"/>
  <c r="AM3017" i="1" a="1"/>
  <c r="AL4169" i="1"/>
  <c r="AI146" i="1" s="1"/>
  <c r="AM146" i="1" a="1"/>
  <c r="BK1023" i="1"/>
  <c r="AH3888" i="1" l="1"/>
  <c r="AF3888" i="1" a="1"/>
  <c r="AN2331" i="1"/>
  <c r="AN443" i="1" s="1"/>
  <c r="AN2908" i="1" s="1"/>
  <c r="AN1601" i="1" s="1"/>
  <c r="AL636" i="1" s="1"/>
  <c r="AN4050" i="1" s="1"/>
  <c r="AN94" i="1" s="1"/>
  <c r="AN3499" i="1" s="1"/>
  <c r="AL2470" i="1" s="1"/>
  <c r="AL626" i="1" s="1"/>
  <c r="AN488" i="1" s="1"/>
  <c r="AN3031" i="1" s="1"/>
  <c r="AN278" i="1" s="1"/>
  <c r="AN3234" i="1" s="1"/>
  <c r="AL1907" i="1" s="1"/>
  <c r="AL2209" i="1" s="1"/>
  <c r="AN2225" i="1" s="1"/>
  <c r="AN326" i="1" s="1"/>
  <c r="AN4105" i="1" s="1"/>
  <c r="AN3601" i="1" s="1"/>
  <c r="AN25" i="1" s="1"/>
  <c r="AN3965" i="1" s="1"/>
  <c r="AL312" i="1" s="1"/>
  <c r="AN4237" i="1" s="1"/>
  <c r="AN2943" i="1" s="1"/>
  <c r="AN433" i="1" s="1"/>
  <c r="AN3999" i="1" s="1"/>
  <c r="AN453" i="1" s="1"/>
  <c r="AL776" i="1" s="1"/>
  <c r="AN3432" i="1" s="1"/>
  <c r="AL1191" i="1" s="1"/>
  <c r="AN2675" i="1" s="1"/>
  <c r="AL213" i="1" s="1"/>
  <c r="AN3905" i="1" s="1"/>
  <c r="AN3921" i="1" s="1"/>
  <c r="AN1235" i="1" s="1"/>
  <c r="AN2425" i="1" s="1"/>
  <c r="AL2962" i="1" s="1"/>
  <c r="AN2814" i="1" s="1"/>
  <c r="AL906" i="1" s="1"/>
  <c r="AN162" i="1" s="1"/>
  <c r="AL2931" i="1" s="1"/>
  <c r="AN1514" i="1" s="1"/>
  <c r="AN318" i="1" s="1"/>
  <c r="AN3932" i="1" s="1"/>
  <c r="AN402" i="1" s="1"/>
  <c r="AN456" i="1" s="1"/>
  <c r="AL700" i="1" s="1"/>
  <c r="AL3590" i="1" s="1"/>
  <c r="AN391" i="1" s="1"/>
  <c r="AL2255" i="1" s="1"/>
  <c r="AN103" i="1" s="1"/>
  <c r="AN4055" i="1" s="1"/>
  <c r="AN206" i="1" s="1"/>
  <c r="AN939" i="1" s="1"/>
  <c r="AN4258" i="1" s="1"/>
  <c r="AN434" i="1" s="1"/>
  <c r="AL486" i="1" s="1"/>
  <c r="AN2954" i="1" s="1"/>
  <c r="AN412" i="1" s="1"/>
  <c r="AN3014" i="1" s="1"/>
  <c r="AN3538" i="1" s="1"/>
  <c r="AN1378" i="1" s="1"/>
  <c r="AN153" i="1" s="1"/>
  <c r="AL392" i="1" s="1"/>
  <c r="AL1425" i="1" s="1"/>
  <c r="AN671" i="1" s="1"/>
  <c r="AN4015" i="1" s="1"/>
  <c r="AN2944" i="1" s="1"/>
  <c r="AN2627" i="1" s="1"/>
  <c r="AD1945" i="1" s="1"/>
  <c r="AE1945" i="1" s="1"/>
  <c r="AL146" i="1"/>
  <c r="AI1861" i="1" s="1"/>
  <c r="AL605" i="1"/>
  <c r="AM605" i="1" a="1"/>
  <c r="AL4273" i="1"/>
  <c r="AI3673" i="1" s="1"/>
  <c r="AM4273" i="1" a="1"/>
  <c r="AL4221" i="1"/>
  <c r="AI4217" i="1" s="1"/>
  <c r="AM4221" i="1" a="1"/>
  <c r="AL1487" i="1"/>
  <c r="AI3536" i="1" s="1"/>
  <c r="AM1487" i="1" a="1"/>
  <c r="AM1861" i="1" a="1"/>
  <c r="AJ1861" i="1"/>
  <c r="BK1025" i="1"/>
  <c r="AH1945" i="1" l="1"/>
  <c r="AF1945" i="1" a="1"/>
  <c r="AN890" i="1"/>
  <c r="AL2249" i="1" s="1"/>
  <c r="AN499" i="1" s="1"/>
  <c r="AN2770" i="1" s="1"/>
  <c r="AN1239" i="1" s="1"/>
  <c r="AN2723" i="1" s="1"/>
  <c r="AN3389" i="1" s="1"/>
  <c r="AN3986" i="1" s="1"/>
  <c r="AN3838" i="1" s="1"/>
  <c r="AL231" i="1" s="1"/>
  <c r="AN3955" i="1" s="1"/>
  <c r="AN157" i="1" s="1"/>
  <c r="AL1117" i="1" s="1"/>
  <c r="AN2855" i="1" s="1"/>
  <c r="AN3987" i="1" s="1"/>
  <c r="AN1801" i="1" s="1"/>
  <c r="AL1697" i="1" s="1"/>
  <c r="AN3391" i="1" s="1"/>
  <c r="AN1913" i="1" s="1"/>
  <c r="AN2904" i="1" s="1"/>
  <c r="AL2692" i="1" s="1"/>
  <c r="AN2621" i="1" s="1"/>
  <c r="AN1783" i="1" s="1"/>
  <c r="AN3171" i="1" s="1"/>
  <c r="AN99" i="1" s="1"/>
  <c r="AN3978" i="1" s="1"/>
  <c r="AL3474" i="1" s="1"/>
  <c r="AL251" i="1" s="1"/>
  <c r="AN2970" i="1" s="1"/>
  <c r="AN2435" i="1" s="1"/>
  <c r="AN3935" i="1" s="1"/>
  <c r="AN816" i="1" s="1"/>
  <c r="AN3614" i="1" s="1"/>
  <c r="AN165" i="1" s="1"/>
  <c r="AL961" i="1" s="1"/>
  <c r="AN945" i="1" s="1"/>
  <c r="AN1660" i="1" s="1"/>
  <c r="AN2912" i="1" s="1"/>
  <c r="AN3421" i="1" s="1"/>
  <c r="AN3353" i="1" s="1"/>
  <c r="AN916" i="1" s="1"/>
  <c r="AN3778" i="1" s="1"/>
  <c r="AN3794" i="1" s="1"/>
  <c r="AI2615" i="1" s="1"/>
  <c r="AJ2615" i="1" s="1"/>
  <c r="AL2234" i="1" s="1"/>
  <c r="AN542" i="1" s="1"/>
  <c r="AN2899" i="1" s="1"/>
  <c r="AL879" i="1" s="1"/>
  <c r="AN3847" i="1" s="1"/>
  <c r="AN352" i="1" s="1"/>
  <c r="AN79" i="1" s="1"/>
  <c r="AN2381" i="1" s="1"/>
  <c r="AD654" i="1" s="1"/>
  <c r="AE654" i="1" s="1"/>
  <c r="AL3673" i="1"/>
  <c r="AI88" i="1" s="1"/>
  <c r="AM3673" i="1" a="1"/>
  <c r="AL4217" i="1"/>
  <c r="AI3197" i="1" s="1"/>
  <c r="AM4217" i="1" a="1"/>
  <c r="AL3536" i="1"/>
  <c r="AI2790" i="1" s="1"/>
  <c r="AM3536" i="1" a="1"/>
  <c r="BK10" i="1"/>
  <c r="AH654" i="1" l="1"/>
  <c r="AF654" i="1" a="1"/>
  <c r="AL1321" i="1"/>
  <c r="AN3879" i="1" s="1"/>
  <c r="AN667" i="1" s="1"/>
  <c r="AL834" i="1" s="1"/>
  <c r="AN602" i="1" s="1"/>
  <c r="AN3928" i="1" s="1"/>
  <c r="AN3716" i="1" s="1"/>
  <c r="AL1769" i="1" s="1"/>
  <c r="AL42" i="1" s="1"/>
  <c r="AN3661" i="1" s="1"/>
  <c r="AD1370" i="1" s="1"/>
  <c r="AE1370" i="1" s="1"/>
  <c r="AL88" i="1"/>
  <c r="AI3421" i="1" s="1"/>
  <c r="AM88" i="1" a="1"/>
  <c r="AL3197" i="1"/>
  <c r="AI753" i="1" s="1"/>
  <c r="AM3197" i="1" a="1"/>
  <c r="AL2790" i="1"/>
  <c r="AM2790" i="1" a="1"/>
  <c r="AN81" i="1"/>
  <c r="AR2027" i="1"/>
  <c r="AN1508" i="1"/>
  <c r="AN1696" i="1"/>
  <c r="AN2123" i="1"/>
  <c r="AN1693" i="1"/>
  <c r="AN2275" i="1"/>
  <c r="AN1472" i="1"/>
  <c r="AN1819" i="1"/>
  <c r="AN2147" i="1"/>
  <c r="AN2383" i="1"/>
  <c r="AN1787" i="1"/>
  <c r="AN2037" i="1"/>
  <c r="AN2051" i="1"/>
  <c r="AN2335" i="1"/>
  <c r="AN1691" i="1"/>
  <c r="AN2158" i="1"/>
  <c r="AN2019" i="1"/>
  <c r="AN2319" i="1"/>
  <c r="AN1659" i="1"/>
  <c r="AN1955" i="1"/>
  <c r="AN2207" i="1"/>
  <c r="AN1643" i="1"/>
  <c r="AN2643" i="1"/>
  <c r="AN1923" i="1"/>
  <c r="AN2191" i="1"/>
  <c r="AN1467" i="1"/>
  <c r="AN2838" i="1"/>
  <c r="AN1699" i="1"/>
  <c r="AN2175" i="1"/>
  <c r="AN139" i="1"/>
  <c r="AN1941" i="1"/>
  <c r="AN2550" i="1"/>
  <c r="AN1459" i="1"/>
  <c r="AN1983" i="1"/>
  <c r="AN2409" i="1"/>
  <c r="AN2486" i="1"/>
  <c r="AN2418" i="1"/>
  <c r="AN1935" i="1"/>
  <c r="AN2313" i="1"/>
  <c r="AN1709" i="1"/>
  <c r="AN1616" i="1"/>
  <c r="AN2406" i="1"/>
  <c r="AN2402" i="1"/>
  <c r="AN1855" i="1"/>
  <c r="AN1737" i="1"/>
  <c r="AN2453" i="1"/>
  <c r="AN2390" i="1"/>
  <c r="AN2066" i="1"/>
  <c r="AN1023" i="1"/>
  <c r="AN2488" i="1"/>
  <c r="AN2294" i="1"/>
  <c r="AN1762" i="1"/>
  <c r="AN527" i="1"/>
  <c r="AN2136" i="1"/>
  <c r="AN2134" i="1"/>
  <c r="AN1698" i="1"/>
  <c r="AN2238" i="1"/>
  <c r="AN1976" i="1"/>
  <c r="AN2054" i="1"/>
  <c r="AN1474" i="1"/>
  <c r="AN1726" i="1"/>
  <c r="AN1928" i="1"/>
  <c r="AN1686" i="1"/>
  <c r="AN1426" i="1"/>
  <c r="AN1646" i="1"/>
  <c r="AN1624" i="1"/>
  <c r="AN2091" i="1"/>
  <c r="AN2629" i="1"/>
  <c r="AN2337" i="1"/>
  <c r="AN2701" i="1"/>
  <c r="AN2455" i="1"/>
  <c r="AN2613" i="1"/>
  <c r="AN2097" i="1"/>
  <c r="AN2301" i="1"/>
  <c r="AN2311" i="1"/>
  <c r="AN2652" i="1"/>
  <c r="AN2581" i="1"/>
  <c r="AN2017" i="1"/>
  <c r="AN1901" i="1"/>
  <c r="AN2151" i="1"/>
  <c r="AN2245" i="1"/>
  <c r="AN1825" i="1"/>
  <c r="AN1805" i="1"/>
  <c r="AN2103" i="1"/>
  <c r="AN1685" i="1"/>
  <c r="AN1989" i="1"/>
  <c r="AN1729" i="1"/>
  <c r="AN1533" i="1"/>
  <c r="AN1991" i="1"/>
  <c r="AN2577" i="1"/>
  <c r="AN1845" i="1"/>
  <c r="AN1649" i="1"/>
  <c r="AN1341" i="1"/>
  <c r="AN1895" i="1"/>
  <c r="AN1829" i="1"/>
  <c r="AN1569" i="1"/>
  <c r="AN2524" i="1"/>
  <c r="AN1703" i="1"/>
  <c r="AN1684" i="1"/>
  <c r="AN2265" i="1"/>
  <c r="AN1701" i="1"/>
  <c r="AN1537" i="1"/>
  <c r="AN2220" i="1"/>
  <c r="AN1543" i="1"/>
  <c r="AN2229" i="1"/>
  <c r="AN1589" i="1"/>
  <c r="AN2204" i="1"/>
  <c r="AN1822" i="1"/>
  <c r="AN2436" i="1"/>
  <c r="AN2784" i="1"/>
  <c r="AN1948" i="1"/>
  <c r="AN2308" i="1"/>
  <c r="AN2464" i="1"/>
  <c r="AN1596" i="1"/>
  <c r="AN2164" i="1"/>
  <c r="AN2384" i="1"/>
  <c r="AN2635" i="1"/>
  <c r="AN2618" i="1"/>
  <c r="AN2052" i="1"/>
  <c r="AN2144" i="1"/>
  <c r="AN2603" i="1"/>
  <c r="AN1908" i="1"/>
  <c r="AN2112" i="1"/>
  <c r="AN2283" i="1"/>
  <c r="AN1636" i="1"/>
  <c r="AN1808" i="1"/>
  <c r="AN2235" i="1"/>
  <c r="AH1370" i="1" l="1"/>
  <c r="AF1370" i="1" a="1"/>
  <c r="AL1128" i="1"/>
  <c r="AN4195" i="1" s="1"/>
  <c r="AN294" i="1" s="1"/>
  <c r="AN3266" i="1" s="1"/>
  <c r="AN3111" i="1" s="1"/>
  <c r="AN2790" i="1" s="1"/>
  <c r="AL2891" i="1" s="1"/>
  <c r="AN2092" i="1" s="1"/>
  <c r="AN3335" i="1" s="1"/>
  <c r="AN7" i="1" s="1"/>
  <c r="AN363" i="1" s="1"/>
  <c r="AN1904" i="1" s="1"/>
  <c r="AN3630" i="1" s="1"/>
  <c r="AN417" i="1" s="1"/>
  <c r="AN3826" i="1" s="1"/>
  <c r="AN2865" i="1" s="1"/>
  <c r="AD269" i="1" s="1"/>
  <c r="AE269" i="1" s="1"/>
  <c r="AL3421" i="1"/>
  <c r="AM3421" i="1" a="1"/>
  <c r="AL753" i="1"/>
  <c r="AI3869" i="1" s="1"/>
  <c r="AM753" i="1" a="1"/>
  <c r="AM2054" i="1" a="1"/>
  <c r="AJ2054" i="1"/>
  <c r="AM2134" i="1" a="1"/>
  <c r="AJ2134" i="1"/>
  <c r="AH269" i="1" l="1"/>
  <c r="AF269" i="1" a="1"/>
  <c r="AN3889" i="1"/>
  <c r="AL2844" i="1" s="1"/>
  <c r="AL2691" i="1" s="1"/>
  <c r="AL2707" i="1" s="1"/>
  <c r="AN3639" i="1" s="1"/>
  <c r="AL964" i="1" s="1"/>
  <c r="AN3322" i="1" s="1"/>
  <c r="AN3877" i="1" s="1"/>
  <c r="AL1582" i="1" s="1"/>
  <c r="AN3923" i="1" s="1"/>
  <c r="AN3951" i="1" s="1"/>
  <c r="AN2696" i="1" s="1"/>
  <c r="AN2452" i="1" s="1"/>
  <c r="AL126" i="1" s="1"/>
  <c r="AN3453" i="1" s="1"/>
  <c r="AD2009" i="1" s="1"/>
  <c r="AE2009" i="1" s="1"/>
  <c r="AL3869" i="1"/>
  <c r="AI4098" i="1" s="1"/>
  <c r="AM3869" i="1" a="1"/>
  <c r="AO2054" i="1"/>
  <c r="AO2134" i="1"/>
  <c r="AH2009" i="1" l="1"/>
  <c r="AF2009" i="1" a="1"/>
  <c r="AL1849" i="1"/>
  <c r="AL2484" i="1" s="1"/>
  <c r="AL594" i="1" s="1"/>
  <c r="AN350" i="1" s="1"/>
  <c r="AL3964" i="1" s="1"/>
  <c r="AN78" i="1" s="1"/>
  <c r="AN2825" i="1" s="1"/>
  <c r="AL1259" i="1" s="1"/>
  <c r="AL814" i="1" s="1"/>
  <c r="AD347" i="1" s="1"/>
  <c r="AE347" i="1" s="1"/>
  <c r="AL4098" i="1"/>
  <c r="AM4098" i="1" a="1"/>
  <c r="AH347" i="1" l="1"/>
  <c r="AF347" i="1" a="1"/>
  <c r="AN1401" i="1"/>
  <c r="AN4087" i="1" s="1"/>
  <c r="AL1412" i="1" s="1"/>
  <c r="AN4274" i="1" s="1"/>
  <c r="AN695" i="1" s="1"/>
  <c r="AN3830" i="1" s="1"/>
  <c r="AN3915" i="1" s="1"/>
  <c r="AN3411" i="1" s="1"/>
  <c r="AL2120" i="1" s="1"/>
  <c r="AN2057" i="1" s="1"/>
  <c r="AN383" i="1" s="1"/>
  <c r="AL1065" i="1" s="1"/>
  <c r="AL1032" i="1" s="1"/>
  <c r="AN4221" i="1" s="1"/>
  <c r="AN2864" i="1" s="1"/>
  <c r="AL655" i="1" s="1"/>
  <c r="AN4" i="1" s="1"/>
  <c r="AL611" i="1" s="1"/>
  <c r="AN114" i="1" s="1"/>
  <c r="AL2535" i="1" s="1"/>
  <c r="AL1458" i="1" s="1"/>
  <c r="AL2913" i="1" s="1"/>
  <c r="AN587" i="1" s="1"/>
  <c r="AN3226" i="1" s="1"/>
  <c r="AN3781" i="1" s="1"/>
  <c r="AN3464" i="1" s="1"/>
  <c r="AN3252" i="1" s="1"/>
  <c r="AL2599" i="1" s="1"/>
  <c r="AN3731" i="1" s="1"/>
  <c r="AI2456" i="1" s="1"/>
  <c r="AJ2456" i="1" s="1"/>
  <c r="AL2148" i="1" s="1"/>
  <c r="AL2107" i="1" s="1"/>
  <c r="AL1030" i="1" s="1"/>
  <c r="AL2782" i="1" s="1"/>
  <c r="AL1409" i="1" s="1"/>
  <c r="AL1140" i="1" s="1"/>
  <c r="AN522" i="1" s="1"/>
  <c r="AN3720" i="1" s="1"/>
  <c r="AN3508" i="1" s="1"/>
  <c r="AN432" i="1" s="1"/>
  <c r="AD1114" i="1" s="1"/>
  <c r="AE1114" i="1" s="1"/>
  <c r="AH1114" i="1" l="1"/>
  <c r="AF1114" i="1" a="1"/>
  <c r="AN554" i="1"/>
  <c r="AL3752" i="1" s="1"/>
  <c r="AL3540" i="1" s="1"/>
  <c r="AL1241" i="1" s="1"/>
  <c r="AL46" i="1" s="1"/>
  <c r="AN1705" i="1" s="1"/>
  <c r="AL1674" i="1" s="1"/>
  <c r="AN3849" i="1" s="1"/>
  <c r="AL2101" i="1" s="1"/>
  <c r="AL222" i="1" s="1"/>
  <c r="AL2724" i="1" s="1"/>
  <c r="AL3187" i="1" s="1"/>
  <c r="AN2984" i="1" s="1"/>
  <c r="AN628" i="1" s="1"/>
  <c r="AN3208" i="1" s="1"/>
  <c r="AN364" i="1" s="1"/>
  <c r="AN1439" i="1" s="1"/>
  <c r="AN1577" i="1" s="1"/>
  <c r="AL1780" i="1" s="1"/>
  <c r="AL1727" i="1" s="1"/>
  <c r="AN2896" i="1" s="1"/>
  <c r="AL1695" i="1" s="1"/>
  <c r="AL1441" i="1" s="1"/>
  <c r="AN3494" i="1" s="1"/>
  <c r="AL292" i="1" s="1"/>
  <c r="AN1347" i="1" s="1"/>
  <c r="AN3120" i="1" s="1"/>
  <c r="AN3667" i="1" s="1"/>
  <c r="AL4276" i="1" s="1"/>
  <c r="AN3607" i="1" s="1"/>
  <c r="AL932" i="1" s="1"/>
  <c r="AN3623" i="1" s="1"/>
  <c r="AL948" i="1" s="1"/>
  <c r="AN3512" i="1" s="1"/>
  <c r="AN3300" i="1" s="1"/>
  <c r="AN3259" i="1" s="1"/>
  <c r="AN2118" i="1" s="1"/>
  <c r="AN3806" i="1" s="1"/>
  <c r="AN4207" i="1" s="1"/>
  <c r="AN693" i="1" s="1"/>
  <c r="AN410" i="1" s="1"/>
  <c r="AN944" i="1" s="1"/>
  <c r="AL1694" i="1" s="1"/>
  <c r="AD2807" i="1" s="1"/>
  <c r="AE2807" i="1" s="1"/>
  <c r="BG1792" i="1" a="1"/>
  <c r="BG250" i="1" a="1"/>
  <c r="BG342" i="1" a="1"/>
  <c r="BG760" i="1" a="1"/>
  <c r="BG1710" i="1" a="1"/>
  <c r="BG2301" i="1" a="1"/>
  <c r="BG515" i="1" a="1"/>
  <c r="BG505" i="1" a="1"/>
  <c r="BG448" i="1" a="1"/>
  <c r="BG1709" i="1" a="1"/>
  <c r="BG2323" i="1" a="1"/>
  <c r="BG266" i="1" a="1"/>
  <c r="BG1724" i="1" a="1"/>
  <c r="BG44" i="1" a="1"/>
  <c r="BG713" i="1" a="1"/>
  <c r="BG1805" i="1" a="1"/>
  <c r="BG535" i="1" a="1"/>
  <c r="BG308" i="1" a="1"/>
  <c r="BG2340" i="1" a="1"/>
  <c r="BG206" i="1" a="1"/>
  <c r="BG1696" i="1" a="1"/>
  <c r="BG2303" i="1" a="1"/>
  <c r="BG1738" i="1" a="1"/>
  <c r="BG546" i="1" a="1"/>
  <c r="BG352" i="1" a="1"/>
  <c r="BG49" i="1" a="1"/>
  <c r="BG1787" i="1" a="1"/>
  <c r="BG236" i="1" a="1"/>
  <c r="BG2381" i="1" a="1"/>
  <c r="BG1745" i="1" a="1"/>
  <c r="BG458" i="1" a="1"/>
  <c r="BG210" i="1" a="1"/>
  <c r="BG514" i="1" a="1"/>
  <c r="BG2245" i="1" a="1"/>
  <c r="BG2391" i="1" a="1"/>
  <c r="BG717" i="1" a="1"/>
  <c r="BG355" i="1" a="1"/>
  <c r="BG265" i="1" a="1"/>
  <c r="BG1719" i="1" a="1"/>
  <c r="BG52" i="1" a="1"/>
  <c r="BG1698" i="1" a="1"/>
  <c r="BG460" i="1" a="1"/>
  <c r="BG530" i="1" a="1"/>
  <c r="BG2335" i="1" a="1"/>
  <c r="BG286" i="1" a="1"/>
  <c r="BG212" i="1" a="1"/>
  <c r="BG1790" i="1" a="1"/>
  <c r="BG721" i="1" a="1"/>
  <c r="BG1737" i="1" a="1"/>
  <c r="BG538" i="1" a="1"/>
  <c r="BG8" i="1" a="1"/>
  <c r="BG366" i="1" a="1"/>
  <c r="BG2384" i="1" a="1"/>
  <c r="BG1703" i="1" a="1"/>
  <c r="BG2361" i="1" a="1"/>
  <c r="BG2283" i="1" a="1"/>
  <c r="BG217" i="1" a="1"/>
  <c r="BG189" i="1" a="1"/>
  <c r="BG473" i="1" a="1"/>
  <c r="BG1743" i="1" a="1"/>
  <c r="BH1743" i="1" s="1"/>
  <c r="BH473" i="1" s="1"/>
  <c r="BG1819" i="1" a="1"/>
  <c r="BG371" i="1" a="1"/>
  <c r="BG396" i="1" a="1"/>
  <c r="BG2175" i="1" a="1"/>
  <c r="BG2787" i="1" a="1"/>
  <c r="BG329" i="1" a="1"/>
  <c r="BG837" i="1" a="1"/>
  <c r="BG184" i="1" a="1"/>
  <c r="BG780" i="1" a="1"/>
  <c r="BG2214" i="1" a="1"/>
  <c r="BG1398" i="1" a="1"/>
  <c r="BG1563" i="1" a="1"/>
  <c r="BG1861" i="1" a="1"/>
  <c r="BG602" i="1" a="1"/>
  <c r="BG898" i="1" a="1"/>
  <c r="BG406" i="1" a="1"/>
  <c r="BG165" i="1" a="1"/>
  <c r="BG171" i="1" a="1"/>
  <c r="BG166" i="1" a="1"/>
  <c r="BG1763" i="1" a="1"/>
  <c r="BG3" i="1" a="1"/>
  <c r="BG709" i="1" a="1"/>
  <c r="BG73" i="1" a="1"/>
  <c r="BG99" i="1" a="1"/>
  <c r="BG2191" i="1" a="1"/>
  <c r="BG397" i="1" a="1"/>
  <c r="BG439" i="1" a="1"/>
  <c r="BG2422" i="1" a="1"/>
  <c r="BG318" i="1" a="1"/>
  <c r="BG1831" i="1" a="1"/>
  <c r="BG56" i="1" a="1"/>
  <c r="BG5" i="1" a="1"/>
  <c r="BG1829" i="1" a="1"/>
  <c r="BG1746" i="1" a="1"/>
  <c r="BG2134" i="1" a="1"/>
  <c r="BG778" i="1" a="1"/>
  <c r="BG379" i="1" a="1"/>
  <c r="BG83" i="1" a="1"/>
  <c r="BG2400" i="1" a="1"/>
  <c r="BG386" i="1" a="1"/>
  <c r="BG561" i="1" a="1"/>
  <c r="BG2235" i="1" a="1"/>
  <c r="BG801" i="1" a="1"/>
  <c r="BG2164" i="1" a="1"/>
  <c r="BG341" i="1" a="1"/>
  <c r="BG58" i="1" a="1"/>
  <c r="BG2524" i="1" a="1"/>
  <c r="BG1767" i="1" a="1"/>
  <c r="BG621" i="1" a="1"/>
  <c r="BG804" i="1" a="1"/>
  <c r="BG6" i="1" a="1"/>
  <c r="BG793" i="1" a="1"/>
  <c r="BG1387" i="1" a="1"/>
  <c r="BG420" i="1" a="1"/>
  <c r="BG7" i="1" a="1"/>
  <c r="BG4" i="1" a="1"/>
  <c r="BG1758" i="1" a="1"/>
  <c r="BG566" i="1" a="1"/>
  <c r="BG319" i="1" a="1"/>
  <c r="BG330" i="1" a="1"/>
  <c r="BG72" i="1" a="1"/>
  <c r="BG2402" i="1" a="1"/>
  <c r="BG2207" i="1" a="1"/>
  <c r="BG150" i="1" a="1"/>
  <c r="BG1908" i="1" a="1"/>
  <c r="BG2" i="1" a="1"/>
  <c r="BG446" i="1" a="1"/>
  <c r="BG402" i="1" a="1"/>
  <c r="BG839" i="1" a="1"/>
  <c r="BG809" i="1" a="1"/>
  <c r="BG94" i="1" a="1"/>
  <c r="BG404" i="1" a="1"/>
  <c r="BG1777" i="1" a="1"/>
  <c r="BG394" i="1" a="1"/>
  <c r="BH394" i="1" s="1"/>
  <c r="BH1777" i="1" s="1"/>
  <c r="BH404" i="1" s="1"/>
  <c r="BJ404" i="1" s="1"/>
  <c r="BH94" i="1" s="1"/>
  <c r="BJ94" i="1" s="1"/>
  <c r="BH189" i="1" l="1"/>
  <c r="AH2807" i="1"/>
  <c r="AF2807" i="1" a="1"/>
  <c r="AN1082" i="1"/>
  <c r="AL2649" i="1" s="1"/>
  <c r="AL725" i="1" s="1"/>
  <c r="AN1530" i="1" s="1"/>
  <c r="AN2429" i="1" s="1"/>
  <c r="AN361" i="1" s="1"/>
  <c r="AN2698" i="1" s="1"/>
  <c r="AN1984" i="1" s="1"/>
  <c r="AN3054" i="1" s="1"/>
  <c r="AN1283" i="1" s="1"/>
  <c r="AN3960" i="1" s="1"/>
  <c r="AN3079" i="1" s="1"/>
  <c r="AN4211" i="1" s="1"/>
  <c r="AN4227" i="1" s="1"/>
  <c r="AN4008" i="1" s="1"/>
  <c r="AN2998" i="1" s="1"/>
  <c r="AN16" i="1" s="1"/>
  <c r="AN2332" i="1" s="1"/>
  <c r="AL3931" i="1" s="1"/>
  <c r="AN475" i="1" s="1"/>
  <c r="AN4086" i="1" s="1"/>
  <c r="AN34" i="1" s="1"/>
  <c r="AL2393" i="1" s="1"/>
  <c r="AN4324" i="1" s="1"/>
  <c r="AN3350" i="1" s="1"/>
  <c r="AL3688" i="1" s="1"/>
  <c r="AN3476" i="1" s="1"/>
  <c r="AN3136" i="1" s="1"/>
  <c r="AL267" i="1" s="1"/>
  <c r="AN3641" i="1" s="1"/>
  <c r="AN3673" i="1" s="1"/>
  <c r="AN1813" i="1" s="1"/>
  <c r="AL173" i="1" s="1"/>
  <c r="AN3485" i="1" s="1"/>
  <c r="AG3759" i="1" s="1"/>
  <c r="BH217" i="1"/>
  <c r="BH2283" i="1" s="1"/>
  <c r="BH2361" i="1" s="1"/>
  <c r="BH1703" i="1" s="1"/>
  <c r="BH2384" i="1" s="1"/>
  <c r="BH366" i="1" s="1"/>
  <c r="BH8" i="1" s="1"/>
  <c r="BJ8" i="1" s="1"/>
  <c r="BH538" i="1" s="1"/>
  <c r="BH1737" i="1" s="1"/>
  <c r="BH721" i="1" s="1"/>
  <c r="BH1790" i="1" s="1"/>
  <c r="BH212" i="1" s="1"/>
  <c r="BJ212" i="1" s="1"/>
  <c r="BH286" i="1" s="1"/>
  <c r="BH2335" i="1" s="1"/>
  <c r="BH530" i="1" s="1"/>
  <c r="BH460" i="1" s="1"/>
  <c r="BH1698" i="1" s="1"/>
  <c r="BH52" i="1" s="1"/>
  <c r="BH1719" i="1" s="1"/>
  <c r="BH265" i="1" s="1"/>
  <c r="BJ265" i="1" s="1"/>
  <c r="BH355" i="1" s="1"/>
  <c r="BH717" i="1" s="1"/>
  <c r="BH2391" i="1" s="1"/>
  <c r="BH2245" i="1" s="1"/>
  <c r="BH514" i="1" s="1"/>
  <c r="BH210" i="1" s="1"/>
  <c r="BH458" i="1" s="1"/>
  <c r="BH1745" i="1" s="1"/>
  <c r="BH2381" i="1" s="1"/>
  <c r="BH236" i="1" s="1"/>
  <c r="BJ236" i="1" s="1"/>
  <c r="BH1787" i="1" s="1"/>
  <c r="BH49" i="1" s="1"/>
  <c r="BJ49" i="1" s="1"/>
  <c r="BH352" i="1" s="1"/>
  <c r="BJ352" i="1" s="1"/>
  <c r="BH546" i="1" s="1"/>
  <c r="BH809" i="1"/>
  <c r="BH839" i="1" s="1"/>
  <c r="BH402" i="1" s="1"/>
  <c r="BH446" i="1" s="1"/>
  <c r="BH2" i="1" s="1"/>
  <c r="BJ2" i="1" s="1"/>
  <c r="BH1908" i="1" s="1"/>
  <c r="BH150" i="1" s="1"/>
  <c r="BJ150" i="1" s="1"/>
  <c r="BH2207" i="1" s="1"/>
  <c r="BH2402" i="1" s="1"/>
  <c r="BH72" i="1" s="1"/>
  <c r="BJ72" i="1" s="1"/>
  <c r="BH330" i="1" s="1"/>
  <c r="BH319" i="1" s="1"/>
  <c r="BH566" i="1" s="1"/>
  <c r="BH1758" i="1" s="1"/>
  <c r="BH4" i="1" s="1"/>
  <c r="BJ4" i="1" s="1"/>
  <c r="BH7" i="1" s="1"/>
  <c r="BJ7" i="1" s="1"/>
  <c r="BH420" i="1" s="1"/>
  <c r="BH1387" i="1" s="1"/>
  <c r="BH793" i="1" s="1"/>
  <c r="BJ793" i="1" s="1"/>
  <c r="BH6" i="1" s="1"/>
  <c r="BJ6" i="1" s="1"/>
  <c r="BH804" i="1" s="1"/>
  <c r="BH1792" i="1"/>
  <c r="BH1738" i="1"/>
  <c r="BH2303" i="1" s="1"/>
  <c r="BH1696" i="1" s="1"/>
  <c r="BH206" i="1" s="1"/>
  <c r="BH2340" i="1" s="1"/>
  <c r="BH308" i="1" s="1"/>
  <c r="BJ308" i="1" s="1"/>
  <c r="BH535" i="1" s="1"/>
  <c r="BH1805" i="1" s="1"/>
  <c r="BH713" i="1" s="1"/>
  <c r="BH44" i="1" s="1"/>
  <c r="BJ44" i="1" s="1"/>
  <c r="BH1724" i="1" s="1"/>
  <c r="BH266" i="1" s="1"/>
  <c r="BJ266" i="1" s="1"/>
  <c r="BH2323" i="1" s="1"/>
  <c r="BH1709" i="1" s="1"/>
  <c r="BH448" i="1" s="1"/>
  <c r="BH505" i="1" s="1"/>
  <c r="BH515" i="1" s="1"/>
  <c r="BH2301" i="1" s="1"/>
  <c r="BH1710" i="1" s="1"/>
  <c r="BH760" i="1" s="1"/>
  <c r="BJ760" i="1" s="1"/>
  <c r="BH342" i="1" s="1"/>
  <c r="BJ342" i="1" s="1"/>
  <c r="BH250" i="1" s="1"/>
  <c r="BI8" i="1"/>
  <c r="BI212" i="1"/>
  <c r="BI265" i="1"/>
  <c r="BK265" i="1" s="1"/>
  <c r="BI236" i="1"/>
  <c r="BK236" i="1" s="1"/>
  <c r="BI49" i="1"/>
  <c r="BK49" i="1" s="1"/>
  <c r="BI352" i="1"/>
  <c r="BK352" i="1" s="1"/>
  <c r="BI308" i="1"/>
  <c r="BK308" i="1" s="1"/>
  <c r="BI44" i="1"/>
  <c r="BK44" i="1" s="1"/>
  <c r="BI266" i="1"/>
  <c r="BK266" i="1" s="1"/>
  <c r="BI760" i="1"/>
  <c r="BK760" i="1" s="1"/>
  <c r="BI342" i="1"/>
  <c r="BK342" i="1" s="1"/>
  <c r="BH621" i="1"/>
  <c r="BH1767" i="1" s="1"/>
  <c r="BH2524" i="1" s="1"/>
  <c r="BH58" i="1" s="1"/>
  <c r="BH341" i="1" s="1"/>
  <c r="BH2164" i="1" s="1"/>
  <c r="BH801" i="1" s="1"/>
  <c r="BJ801" i="1" s="1"/>
  <c r="BH2235" i="1" s="1"/>
  <c r="BH561" i="1" s="1"/>
  <c r="BH386" i="1" s="1"/>
  <c r="BH2400" i="1" s="1"/>
  <c r="BH83" i="1" s="1"/>
  <c r="BH379" i="1" s="1"/>
  <c r="BH778" i="1" s="1"/>
  <c r="BH2134" i="1" s="1"/>
  <c r="BH1746" i="1" s="1"/>
  <c r="BH1829" i="1" s="1"/>
  <c r="BH5" i="1" s="1"/>
  <c r="BJ5" i="1" s="1"/>
  <c r="BH56" i="1" s="1"/>
  <c r="BH1831" i="1" s="1"/>
  <c r="BH318" i="1" s="1"/>
  <c r="BH2422" i="1" s="1"/>
  <c r="BH439" i="1" s="1"/>
  <c r="BH397" i="1" s="1"/>
  <c r="BH2191" i="1" s="1"/>
  <c r="BH99" i="1" s="1"/>
  <c r="BJ99" i="1" s="1"/>
  <c r="BH73" i="1" s="1"/>
  <c r="BJ73" i="1" s="1"/>
  <c r="BH709" i="1" s="1"/>
  <c r="BH3" i="1" s="1"/>
  <c r="BJ3" i="1" s="1"/>
  <c r="BH1763" i="1" s="1"/>
  <c r="BH166" i="1" s="1"/>
  <c r="BH171" i="1" s="1"/>
  <c r="BJ171" i="1" s="1"/>
  <c r="BH165" i="1" s="1"/>
  <c r="BH406" i="1" s="1"/>
  <c r="BH898" i="1" s="1"/>
  <c r="BH602" i="1" s="1"/>
  <c r="BH1861" i="1" s="1"/>
  <c r="BH1563" i="1" s="1"/>
  <c r="BH1398" i="1" s="1"/>
  <c r="BH2214" i="1" s="1"/>
  <c r="BH780" i="1" s="1"/>
  <c r="BH184" i="1" s="1"/>
  <c r="BH837" i="1" s="1"/>
  <c r="BH329" i="1" s="1"/>
  <c r="BJ329" i="1" s="1"/>
  <c r="BH2787" i="1" s="1"/>
  <c r="BH2175" i="1" s="1"/>
  <c r="BH396" i="1" s="1"/>
  <c r="BJ396" i="1" s="1"/>
  <c r="BH371" i="1" s="1"/>
  <c r="BH1819" i="1" s="1"/>
  <c r="BI404" i="1"/>
  <c r="BK404" i="1" s="1"/>
  <c r="BI4" i="1"/>
  <c r="BK4" i="1" s="1"/>
  <c r="BI6" i="1"/>
  <c r="BK6" i="1" s="1"/>
  <c r="BI99" i="1"/>
  <c r="BK99" i="1" s="1"/>
  <c r="BI2" i="1"/>
  <c r="BK2" i="1" s="1"/>
  <c r="BI7" i="1"/>
  <c r="BI5" i="1"/>
  <c r="BK5" i="1" s="1"/>
  <c r="BI3" i="1"/>
  <c r="BK3" i="1" s="1"/>
  <c r="BI150" i="1"/>
  <c r="BI801" i="1"/>
  <c r="BI94" i="1"/>
  <c r="BI72" i="1"/>
  <c r="BK72" i="1" s="1"/>
  <c r="BI793" i="1"/>
  <c r="BK793" i="1" s="1"/>
  <c r="BI73" i="1"/>
  <c r="BK73" i="1" s="1"/>
  <c r="BI171" i="1"/>
  <c r="BI329" i="1"/>
  <c r="BI396" i="1"/>
  <c r="BK396" i="1" s="1"/>
  <c r="AH3759" i="1" l="1"/>
  <c r="AN407" i="1"/>
  <c r="AL98" i="1" s="1"/>
  <c r="AN2098" i="1" s="1"/>
  <c r="AN1387" i="1" s="1"/>
  <c r="AN3722" i="1" s="1"/>
  <c r="AN2072" i="1" s="1"/>
  <c r="AN4203" i="1" s="1"/>
  <c r="AN2857" i="1" s="1"/>
  <c r="AL933" i="1" s="1"/>
  <c r="AN4103" i="1" s="1"/>
  <c r="AN1428" i="1" s="1"/>
  <c r="AL4119" i="1" s="1"/>
  <c r="AI1444" i="1" s="1"/>
  <c r="AJ1444" i="1" s="1"/>
  <c r="AN2905" i="1" s="1"/>
  <c r="AL131" i="1" s="1"/>
  <c r="AN3961" i="1" s="1"/>
  <c r="AN4318" i="1" s="1"/>
  <c r="AN4022" i="1" s="1"/>
  <c r="AN3459" i="1" s="1"/>
  <c r="AL968" i="1" s="1"/>
  <c r="AL4187" i="1" s="1"/>
  <c r="AN3433" i="1" s="1"/>
  <c r="AL1509" i="1" s="1"/>
  <c r="AL1500" i="1" s="1"/>
  <c r="AN1751" i="1" s="1"/>
  <c r="AN2585" i="1" s="1"/>
  <c r="AN4160" i="1" s="1"/>
  <c r="AL2458" i="1" s="1"/>
  <c r="AN3045" i="1" s="1"/>
  <c r="AL180" i="1" s="1"/>
  <c r="AL2080" i="1" s="1"/>
  <c r="AN3870" i="1" s="1"/>
  <c r="AL1960" i="1" s="1"/>
  <c r="AL2506" i="1" s="1"/>
  <c r="AN3077" i="1" s="1"/>
  <c r="AN368" i="1" s="1"/>
  <c r="AN464" i="1" s="1"/>
  <c r="AN638" i="1" s="1"/>
  <c r="AN2807" i="1" s="1"/>
  <c r="AN230" i="1" s="1"/>
  <c r="AN3186" i="1" s="1"/>
  <c r="AL2011" i="1" s="1"/>
  <c r="AN2555" i="1" s="1"/>
  <c r="AL1430" i="1" s="1"/>
  <c r="AL113" i="1" s="1"/>
  <c r="AN625" i="1" s="1"/>
  <c r="AL2013" i="1" s="1"/>
  <c r="AL1706" i="1" s="1"/>
  <c r="AN3881" i="1" s="1"/>
  <c r="AN2952" i="1" s="1"/>
  <c r="AN2756" i="1" s="1"/>
  <c r="AN3929" i="1" s="1"/>
  <c r="AN339" i="1" s="1"/>
  <c r="AN2810" i="1" s="1"/>
  <c r="AN1375" i="1" s="1"/>
  <c r="AN1676" i="1" s="1"/>
  <c r="AL1138" i="1" s="1"/>
  <c r="AL589" i="1" s="1"/>
  <c r="AN676" i="1" s="1"/>
  <c r="AN4278" i="1" s="1"/>
  <c r="AN2821" i="1" s="1"/>
  <c r="AL3151" i="1" s="1"/>
  <c r="AN3609" i="1" s="1"/>
  <c r="AN3105" i="1" s="1"/>
  <c r="AL1656" i="1" s="1"/>
  <c r="AL1307" i="1" s="1"/>
  <c r="AN3514" i="1" s="1"/>
  <c r="AN4069" i="1" s="1"/>
  <c r="AN490" i="1" s="1"/>
  <c r="AL976" i="1" s="1"/>
  <c r="AL1774" i="1" s="1"/>
  <c r="AD2509" i="1" s="1"/>
  <c r="AE2509" i="1" s="1"/>
  <c r="AH2509" i="1" l="1"/>
  <c r="AF2509" i="1" a="1"/>
  <c r="AL2601" i="1"/>
  <c r="AL615" i="1" s="1"/>
  <c r="AN4210" i="1" s="1"/>
  <c r="AL1851" i="1" s="1"/>
  <c r="AL252" i="1" s="1"/>
  <c r="AN3659" i="1" s="1"/>
  <c r="AN2710" i="1" s="1"/>
  <c r="AL2287" i="1" s="1"/>
  <c r="AN1342" i="1" s="1"/>
  <c r="AN2730" i="1" s="1"/>
  <c r="AN3285" i="1" s="1"/>
  <c r="AN3764" i="1" s="1"/>
  <c r="AN3780" i="1" s="1"/>
  <c r="AN2778" i="1" s="1"/>
  <c r="AN342" i="1" s="1"/>
  <c r="AL3834" i="1" s="1"/>
  <c r="AN2623" i="1" s="1"/>
  <c r="AN1704" i="1" s="1"/>
  <c r="AL121" i="1" s="1"/>
  <c r="AN689" i="1" s="1"/>
  <c r="AL1096" i="1" s="1"/>
  <c r="AN3724" i="1" s="1"/>
  <c r="AN2410" i="1" s="1"/>
  <c r="AL1057" i="1" s="1"/>
  <c r="AL2015" i="1" s="1"/>
  <c r="AL1592" i="1" s="1"/>
  <c r="AL1963" i="1" s="1"/>
  <c r="AL1254" i="1" s="1"/>
  <c r="AI199" i="1" s="1"/>
  <c r="AJ199" i="1" s="1"/>
  <c r="AL1504" i="1" s="1"/>
  <c r="AN2878" i="1" s="1"/>
  <c r="AL1888" i="1" s="1"/>
  <c r="AN147" i="1" s="1"/>
  <c r="AN3123" i="1" s="1"/>
  <c r="AN384" i="1" s="1"/>
  <c r="AN1745" i="1" s="1"/>
  <c r="AN3423" i="1" s="1"/>
  <c r="AN2927" i="1" s="1"/>
  <c r="AL1419" i="1" s="1"/>
  <c r="AN3754" i="1" s="1"/>
  <c r="AN4309" i="1" s="1"/>
  <c r="AN2889" i="1" s="1"/>
  <c r="AN727" i="1" s="1"/>
  <c r="AN3663" i="1" s="1"/>
  <c r="AN129" i="1" s="1"/>
  <c r="AL904" i="1" s="1"/>
  <c r="AN2925" i="1" s="1"/>
  <c r="AL1288" i="1" s="1"/>
  <c r="AL219" i="1" s="1"/>
  <c r="AL193" i="1" s="1"/>
  <c r="AN723" i="1" s="1"/>
  <c r="AN3104" i="1" s="1"/>
  <c r="AN3482" i="1" s="1"/>
  <c r="AN4037" i="1" s="1"/>
  <c r="AN3451" i="1" s="1"/>
  <c r="AL2374" i="1" s="1"/>
  <c r="AN1633" i="1" s="1"/>
  <c r="AN3215" i="1" s="1"/>
  <c r="AL938" i="1" s="1"/>
  <c r="AN204" i="1" s="1"/>
  <c r="AN3483" i="1" s="1"/>
  <c r="AN189" i="1" s="1"/>
  <c r="AN3904" i="1" s="1"/>
  <c r="AN3015" i="1" s="1"/>
  <c r="AN4147" i="1" s="1"/>
  <c r="AN346" i="1" s="1"/>
  <c r="AL301" i="1" s="1"/>
  <c r="AL1932" i="1" s="1"/>
  <c r="AL1682" i="1" s="1"/>
  <c r="AL866" i="1" s="1"/>
  <c r="AL2240" i="1" s="1"/>
  <c r="AN2880" i="1" s="1"/>
  <c r="AN2059" i="1" s="1"/>
  <c r="AN1462" i="1" s="1"/>
  <c r="AL2149" i="1" s="1"/>
  <c r="AL1863" i="1" s="1"/>
  <c r="AN3771" i="1" s="1"/>
  <c r="AL2560" i="1" s="1"/>
  <c r="AL1203" i="1" s="1"/>
  <c r="AL1201" i="1" s="1"/>
  <c r="AN3949" i="1" s="1"/>
  <c r="AL810" i="1" s="1"/>
  <c r="AN3829" i="1" s="1"/>
  <c r="AN4002" i="1" s="1"/>
  <c r="AL1498" i="1" s="1"/>
  <c r="AN571" i="1" s="1"/>
  <c r="AN3542" i="1" s="1"/>
  <c r="AL674" i="1" s="1"/>
  <c r="AN4239" i="1" s="1"/>
  <c r="AL235" i="1" s="1"/>
  <c r="AN3574" i="1" s="1"/>
  <c r="AN497" i="1" s="1"/>
  <c r="AN577" i="1" s="1"/>
  <c r="AN943" i="1" s="1"/>
  <c r="AD1642" i="1" s="1"/>
  <c r="AE1642" i="1" s="1"/>
  <c r="AI162" i="1"/>
  <c r="AH1642" i="1" l="1"/>
  <c r="AF1642" i="1" a="1"/>
  <c r="AL1353" i="1"/>
  <c r="AL4039" i="1" s="1"/>
  <c r="AN108" i="1" s="1"/>
  <c r="AL1019" i="1" s="1"/>
  <c r="AL3100" i="1" s="1"/>
  <c r="AN1746" i="1" s="1"/>
  <c r="AL2791" i="1" s="1"/>
  <c r="AN3376" i="1" s="1"/>
  <c r="AN2849" i="1" s="1"/>
  <c r="AN3691" i="1" s="1"/>
  <c r="AN2742" i="1" s="1"/>
  <c r="AN2746" i="1" s="1"/>
  <c r="AN2762" i="1" s="1"/>
  <c r="AN3317" i="1" s="1"/>
  <c r="AN3127" i="1" s="1"/>
  <c r="AL988" i="1" s="1"/>
  <c r="AN3616" i="1" s="1"/>
  <c r="AG791" i="1" s="1"/>
  <c r="AM162" i="1" a="1"/>
  <c r="AL162" i="1"/>
  <c r="AH791" i="1" l="1"/>
  <c r="AN184" i="1"/>
  <c r="AL1802" i="1" s="1"/>
  <c r="AN1322" i="1" s="1"/>
  <c r="AN192" i="1" s="1"/>
  <c r="AN136" i="1" s="1"/>
  <c r="AN3419" i="1" s="1"/>
  <c r="AL745" i="1" s="1"/>
  <c r="AL221" i="1" s="1"/>
  <c r="AN1724" i="1" s="1"/>
  <c r="AN1816" i="1" s="1"/>
  <c r="AN1539" i="1" s="1"/>
  <c r="AL1778" i="1" s="1"/>
  <c r="AL3168" i="1" s="1"/>
  <c r="AN537" i="1" s="1"/>
  <c r="AL3815" i="1" s="1"/>
  <c r="AN2047" i="1" s="1"/>
  <c r="AL1897" i="1" s="1"/>
  <c r="AN2888" i="1" s="1"/>
  <c r="AN2660" i="1" s="1"/>
  <c r="AL254" i="1" s="1"/>
  <c r="AN382" i="1" s="1"/>
  <c r="AN4124" i="1" s="1"/>
  <c r="AL1859" i="1" s="1"/>
  <c r="AN2722" i="1" s="1"/>
  <c r="AN1576" i="1" s="1"/>
  <c r="AN3782" i="1" s="1"/>
  <c r="AN4325" i="1" s="1"/>
  <c r="AL3786" i="1" s="1"/>
  <c r="AN470" i="1" s="1"/>
  <c r="AL956" i="1" s="1"/>
  <c r="AN4151" i="1" s="1"/>
  <c r="AN2060" i="1" s="1"/>
  <c r="AN2465" i="1" s="1"/>
  <c r="AG1914" i="1" s="1"/>
  <c r="AH1914" i="1" l="1"/>
  <c r="AD1564" i="1"/>
  <c r="AE1564" i="1" s="1"/>
  <c r="AH1564" i="1" l="1"/>
  <c r="AF1564" i="1" a="1"/>
  <c r="AL1104" i="1"/>
  <c r="AN2656" i="1" s="1"/>
  <c r="AN6" i="1" s="1"/>
  <c r="AN1587" i="1" s="1"/>
  <c r="AN4192" i="1" s="1"/>
  <c r="AL125" i="1" s="1"/>
  <c r="AL555" i="1" s="1"/>
  <c r="AN2924" i="1" s="1"/>
  <c r="AN1617" i="1" s="1"/>
  <c r="AN3247" i="1" s="1"/>
  <c r="AL586" i="1" s="1"/>
  <c r="AN3912" i="1" s="1"/>
  <c r="AN3700" i="1" s="1"/>
  <c r="AL465" i="1" s="1"/>
  <c r="AL158" i="1" s="1"/>
  <c r="AL1309" i="1" s="1"/>
  <c r="AN171" i="1" s="1"/>
  <c r="AL273" i="1" s="1"/>
  <c r="AN3345" i="1" s="1"/>
  <c r="AN3683" i="1" s="1"/>
  <c r="AN333" i="1" s="1"/>
  <c r="AN1478" i="1" s="1"/>
  <c r="AN2699" i="1" s="1"/>
  <c r="AN1494" i="1" s="1"/>
  <c r="AN2028" i="1" s="1"/>
  <c r="AL972" i="1" s="1"/>
  <c r="AN4174" i="1" s="1"/>
  <c r="AN3972" i="1" s="1"/>
  <c r="AN300" i="1" s="1"/>
  <c r="AL2986" i="1" s="1"/>
  <c r="AN1274" i="1" s="1"/>
  <c r="AN3633" i="1" s="1"/>
  <c r="AL91" i="1" s="1"/>
  <c r="AN48" i="1" s="1"/>
  <c r="AL2006" i="1" s="1"/>
  <c r="AN56" i="1" s="1"/>
  <c r="AN3496" i="1" s="1"/>
  <c r="AL1404" i="1" s="1"/>
  <c r="AL3258" i="1" s="1"/>
  <c r="AN3861" i="1" s="1"/>
  <c r="AL2038" i="1" s="1"/>
  <c r="AN2789" i="1" s="1"/>
  <c r="AL442" i="1" s="1"/>
  <c r="AL2109" i="1" s="1"/>
  <c r="AN4314" i="1" s="1"/>
  <c r="AN3227" i="1" s="1"/>
  <c r="AN3510" i="1" s="1"/>
  <c r="AL207" i="1" s="1"/>
  <c r="AN4173" i="1" s="1"/>
  <c r="AD2240" i="1" s="1"/>
  <c r="AE2240" i="1" s="1"/>
  <c r="AH2240" i="1" l="1"/>
  <c r="AF2240" i="1" a="1"/>
  <c r="AN3660" i="1"/>
  <c r="AN2646" i="1" s="1"/>
  <c r="AN4235" i="1" s="1"/>
  <c r="AL3302" i="1" s="1"/>
  <c r="AL4251" i="1" s="1"/>
  <c r="AN3318" i="1" s="1"/>
  <c r="AN2684" i="1" s="1"/>
  <c r="AN2254" i="1" s="1"/>
  <c r="AN1422" i="1" s="1"/>
  <c r="AN2946" i="1" s="1"/>
  <c r="AN1692" i="1" s="1"/>
  <c r="AN302" i="1" s="1"/>
  <c r="AN3916" i="1" s="1"/>
  <c r="AN506" i="1" s="1"/>
  <c r="AN345" i="1" s="1"/>
  <c r="AL3137" i="1" s="1"/>
  <c r="AN3948" i="1" s="1"/>
  <c r="AL2809" i="1" s="1"/>
  <c r="AN885" i="1" s="1"/>
  <c r="AN124" i="1" s="1"/>
  <c r="AL143" i="1" s="1"/>
  <c r="AG247" i="1" s="1"/>
  <c r="AH247" i="1" l="1"/>
  <c r="AL2016" i="1"/>
  <c r="AN450" i="1" s="1"/>
  <c r="AL2130" i="1" s="1"/>
  <c r="AL4260" i="1" s="1"/>
  <c r="AN88" i="1" s="1"/>
  <c r="AN3132" i="1" s="1"/>
  <c r="AL3707" i="1" s="1"/>
  <c r="AN2758" i="1" s="1"/>
  <c r="AL2774" i="1" s="1"/>
  <c r="AL3180" i="1" s="1"/>
  <c r="AL1157" i="1" s="1"/>
  <c r="AL1194" i="1" s="1"/>
  <c r="AL4010" i="1" s="1"/>
  <c r="AL2482" i="1" s="1"/>
  <c r="AN335" i="1" s="1"/>
  <c r="AN1228" i="1" s="1"/>
  <c r="AN266" i="1" s="1"/>
  <c r="AN3163" i="1" s="1"/>
  <c r="AL2558" i="1" s="1"/>
  <c r="AL2329" i="1" s="1"/>
  <c r="AN1598" i="1" s="1"/>
  <c r="AN3417" i="1" s="1"/>
  <c r="AN3195" i="1" s="1"/>
  <c r="AL2102" i="1" s="1"/>
  <c r="AL520" i="1" s="1"/>
  <c r="AN4298" i="1" s="1"/>
  <c r="AN4097" i="1" s="1"/>
  <c r="AN768" i="1" s="1"/>
  <c r="AN1326" i="1" s="1"/>
  <c r="AG547" i="1" s="1"/>
  <c r="AH547" i="1" l="1"/>
  <c r="AL845" i="1"/>
  <c r="AN1452" i="1" s="1"/>
  <c r="AN4326" i="1" s="1"/>
  <c r="AN1468" i="1" s="1"/>
  <c r="AN3970" i="1" s="1"/>
  <c r="AN190" i="1" s="1"/>
  <c r="AN971" i="1" s="1"/>
  <c r="AN1101" i="1" s="1"/>
  <c r="AN47" i="1" s="1"/>
  <c r="AL469" i="1" s="1"/>
  <c r="AN4161" i="1" s="1"/>
  <c r="AL106" i="1" s="1"/>
  <c r="AN14" i="1" s="1"/>
  <c r="AL1658" i="1" s="1"/>
  <c r="AN3833" i="1" s="1"/>
  <c r="AI1392" i="1" s="1"/>
  <c r="AJ1392" i="1" s="1"/>
  <c r="AL969" i="1" s="1"/>
  <c r="AL3645" i="1" s="1"/>
  <c r="AD1338" i="1" s="1"/>
  <c r="AE1338" i="1" s="1"/>
  <c r="AH1338" i="1" l="1"/>
  <c r="AF1338" i="1" a="1"/>
  <c r="AL437" i="1"/>
  <c r="AN3218" i="1" s="1"/>
  <c r="AN414" i="1" s="1"/>
  <c r="AN4156" i="1" s="1"/>
  <c r="AN3798" i="1" s="1"/>
  <c r="AL940" i="1" s="1"/>
  <c r="AN3814" i="1" s="1"/>
  <c r="AN4204" i="1" s="1"/>
  <c r="AL3196" i="1" s="1"/>
  <c r="AL2405" i="1" s="1"/>
  <c r="AL1600" i="1" s="1"/>
  <c r="AL2923" i="1" s="1"/>
  <c r="AN617" i="1" s="1"/>
  <c r="AL2380" i="1" s="1"/>
  <c r="AL824" i="1" s="1"/>
  <c r="AN3385" i="1" s="1"/>
  <c r="AL3284" i="1" s="1"/>
  <c r="AN3813" i="1" s="1"/>
  <c r="AN3306" i="1" s="1"/>
  <c r="AN459" i="1" s="1"/>
  <c r="AL2186" i="1" s="1"/>
  <c r="AL813" i="1" s="1"/>
  <c r="AL4128" i="1" s="1"/>
  <c r="AN299" i="1" s="1"/>
  <c r="AN58" i="1" s="1"/>
  <c r="AN1280" i="1" s="1"/>
  <c r="AL2542" i="1" s="1"/>
  <c r="AN307" i="1" s="1"/>
  <c r="AN2029" i="1" s="1"/>
  <c r="AL2636" i="1" s="1"/>
  <c r="AN1758" i="1" s="1"/>
  <c r="AL2668" i="1" s="1"/>
  <c r="AN1790" i="1" s="1"/>
  <c r="AL893" i="1" s="1"/>
  <c r="AN3662" i="1" s="1"/>
  <c r="AN3492" i="1" s="1"/>
  <c r="AL2365" i="1" s="1"/>
  <c r="AD334" i="1" s="1"/>
  <c r="AE334" i="1" s="1"/>
  <c r="AH334" i="1" l="1"/>
  <c r="AF334" i="1" a="1"/>
  <c r="AL54" i="1"/>
  <c r="AL3010" i="1" s="1"/>
  <c r="AN141" i="1" s="1"/>
  <c r="AN2413" i="1" s="1"/>
  <c r="AN400" i="1" s="1"/>
  <c r="AN1619" i="1" s="1"/>
  <c r="AN2074" i="1" s="1"/>
  <c r="AN2682" i="1" s="1"/>
  <c r="AN3237" i="1" s="1"/>
  <c r="AL500" i="1" s="1"/>
  <c r="AL496" i="1" s="1"/>
  <c r="AL798" i="1" s="1"/>
  <c r="AD315" i="1" s="1"/>
  <c r="AE315" i="1" s="1"/>
  <c r="AH315" i="1" l="1"/>
  <c r="AF315" i="1" a="1"/>
  <c r="AN2442" i="1"/>
  <c r="AN647" i="1" s="1"/>
  <c r="AN4242" i="1" s="1"/>
  <c r="AN1630" i="1" s="1"/>
  <c r="AN72" i="1" s="1"/>
  <c r="AN1996" i="1" s="1"/>
  <c r="AL2012" i="1" s="1"/>
  <c r="AN1610" i="1" s="1"/>
  <c r="AN3519" i="1" s="1"/>
  <c r="AN3509" i="1" s="1"/>
  <c r="AL2025" i="1" s="1"/>
  <c r="AL3947" i="1" s="1"/>
  <c r="AN2907" i="1" s="1"/>
  <c r="AN688" i="1" s="1"/>
  <c r="AN640" i="1" s="1"/>
  <c r="AN3254" i="1" s="1"/>
  <c r="AL987" i="1" s="1"/>
  <c r="AL2218" i="1" s="1"/>
  <c r="AL966" i="1" s="1"/>
  <c r="AL1161" i="1" s="1"/>
  <c r="AN4219" i="1" s="1"/>
  <c r="AL3845" i="1" s="1"/>
  <c r="AN982" i="1" s="1"/>
  <c r="AN2915" i="1" s="1"/>
  <c r="AN1710" i="1" s="1"/>
  <c r="AN1872" i="1" s="1"/>
  <c r="AN3566" i="1" s="1"/>
  <c r="AD1465" i="1" s="1"/>
  <c r="AE1465" i="1" s="1"/>
  <c r="AH1465" i="1" l="1"/>
  <c r="AF1465" i="1" a="1"/>
  <c r="AL3676" i="1"/>
  <c r="AN3692" i="1" s="1"/>
  <c r="AL2093" i="1" s="1"/>
  <c r="AG1080" i="1" s="1"/>
  <c r="AH1080" i="1" l="1"/>
  <c r="AN3437" i="1"/>
  <c r="AD1977" i="1" s="1"/>
  <c r="AE1977" i="1" s="1"/>
  <c r="AH1977" i="1" l="1"/>
  <c r="AL1977" i="1"/>
  <c r="AF1977" i="1" a="1"/>
  <c r="AN3435" i="1"/>
  <c r="AN439" i="1" s="1"/>
  <c r="AL4034" i="1" s="1"/>
  <c r="AN336" i="1" s="1"/>
  <c r="AL238" i="1" s="1"/>
  <c r="AL3469" i="1" s="1"/>
  <c r="AD2041" i="1" s="1"/>
  <c r="AE2041" i="1" s="1"/>
  <c r="AH2041" i="1" l="1"/>
  <c r="AF2041" i="1" a="1"/>
  <c r="AN1025" i="1"/>
  <c r="AL1371" i="1" s="1"/>
  <c r="AN3706" i="1" s="1"/>
  <c r="AL1008" i="1" s="1"/>
  <c r="AL43" i="1" s="1"/>
  <c r="AN323" i="1" s="1"/>
  <c r="AL3155" i="1" s="1"/>
  <c r="AD2256" i="1" s="1"/>
  <c r="AE2256" i="1" s="1"/>
  <c r="AH2256" i="1" l="1"/>
  <c r="AF2256" i="1" a="1"/>
  <c r="AN2637" i="1"/>
  <c r="AN3148" i="1" s="1"/>
  <c r="AN3164" i="1" s="1"/>
  <c r="AN1421" i="1" s="1"/>
  <c r="AL2352" i="1" s="1"/>
  <c r="AL662" i="1" s="1"/>
  <c r="AN332" i="1" s="1"/>
  <c r="AN1164" i="1" s="1"/>
  <c r="AL1091" i="1" s="1"/>
  <c r="AN3443" i="1" s="1"/>
  <c r="AL1200" i="1" s="1"/>
  <c r="AL536" i="1" s="1"/>
  <c r="AL967" i="1" s="1"/>
  <c r="AN809" i="1" s="1"/>
  <c r="AN753" i="1" s="1"/>
  <c r="AL2604" i="1" s="1"/>
  <c r="AL2424" i="1" s="1"/>
  <c r="AN2773" i="1" s="1"/>
  <c r="AL4292" i="1" s="1"/>
  <c r="AN4282" i="1" s="1"/>
  <c r="AN1493" i="1" s="1"/>
  <c r="AN2534" i="1" s="1"/>
  <c r="AL2202" i="1" s="1"/>
  <c r="AN3274" i="1" s="1"/>
  <c r="AD1656" i="1" s="1"/>
  <c r="AE1656" i="1" s="1"/>
  <c r="AH1656" i="1" l="1"/>
  <c r="AF1656" i="1" a="1"/>
  <c r="AN4310" i="1"/>
  <c r="AN186" i="1" s="1"/>
  <c r="AN2086" i="1" s="1"/>
  <c r="AN1465" i="1" s="1"/>
  <c r="AN369" i="1" s="1"/>
  <c r="AL4205" i="1" s="1"/>
  <c r="AD2272" i="1" s="1"/>
  <c r="AE2272" i="1" s="1"/>
  <c r="AI1497" i="1"/>
  <c r="AH2272" i="1" l="1"/>
  <c r="AF2272" i="1" a="1"/>
  <c r="AL861" i="1"/>
  <c r="AN877" i="1" s="1"/>
  <c r="AN3229" i="1" s="1"/>
  <c r="AG1561" i="1" s="1"/>
  <c r="AM1497" i="1" a="1"/>
  <c r="AL1497" i="1"/>
  <c r="AI1643" i="1" s="1"/>
  <c r="AH1561" i="1" l="1"/>
  <c r="AN1743" i="1"/>
  <c r="AN3799" i="1" s="1"/>
  <c r="AL1002" i="1" s="1"/>
  <c r="AN416" i="1" s="1"/>
  <c r="AL590" i="1" s="1"/>
  <c r="AN306" i="1" s="1"/>
  <c r="AN1463" i="1" s="1"/>
  <c r="AL2947" i="1" s="1"/>
  <c r="AL729" i="1" s="1"/>
  <c r="AN448" i="1" s="1"/>
  <c r="AL622" i="1" s="1"/>
  <c r="AN22" i="1" s="1"/>
  <c r="AN151" i="1" s="1"/>
  <c r="AN1995" i="1" s="1"/>
  <c r="AN1414" i="1" s="1"/>
  <c r="AN1275" i="1" s="1"/>
  <c r="AL1536" i="1" s="1"/>
  <c r="AN3038" i="1" s="1"/>
  <c r="AL3582" i="1" s="1"/>
  <c r="AN792" i="1" s="1"/>
  <c r="AL3047" i="1" s="1"/>
  <c r="AL4179" i="1" s="1"/>
  <c r="AL30" i="1" s="1"/>
  <c r="AN458" i="1" s="1"/>
  <c r="AN4172" i="1" s="1"/>
  <c r="AN4188" i="1" s="1"/>
  <c r="AN3725" i="1" s="1"/>
  <c r="AN2717" i="1" s="1"/>
  <c r="AN3472" i="1" s="1"/>
  <c r="AL1702" i="1" s="1"/>
  <c r="AN1464" i="1" s="1"/>
  <c r="AL2316" i="1" s="1"/>
  <c r="AN1033" i="1" s="1"/>
  <c r="AL660" i="1" s="1"/>
  <c r="AN2116" i="1" s="1"/>
  <c r="AN4308" i="1" s="1"/>
  <c r="AL2588" i="1" s="1"/>
  <c r="AL1477" i="1" s="1"/>
  <c r="AN3628" i="1" s="1"/>
  <c r="AL4330" i="1" s="1"/>
  <c r="AN1544" i="1" s="1"/>
  <c r="AN3243" i="1" s="1"/>
  <c r="AL1981" i="1" s="1"/>
  <c r="AN4267" i="1" s="1"/>
  <c r="AN3149" i="1" s="1"/>
  <c r="AN1499" i="1" s="1"/>
  <c r="AL1647" i="1" s="1"/>
  <c r="AN800" i="1" s="1"/>
  <c r="AL1358" i="1" s="1"/>
  <c r="AL2045" i="1" s="1"/>
  <c r="AG88" i="1" s="1"/>
  <c r="AJ1643" i="1"/>
  <c r="AM1643" i="1" a="1"/>
  <c r="AO1643" i="1" s="1"/>
  <c r="AI1090" i="1"/>
  <c r="AL1090" i="1" s="1"/>
  <c r="AH88" i="1" l="1"/>
  <c r="AL2061" i="1"/>
  <c r="AD600" i="1" s="1"/>
  <c r="AE600" i="1" s="1"/>
  <c r="AH600" i="1" l="1"/>
  <c r="AF600" i="1" a="1"/>
  <c r="AN4253" i="1"/>
  <c r="AD2320" i="1" s="1"/>
  <c r="AE2320" i="1" s="1"/>
  <c r="AH2320" i="1" l="1"/>
  <c r="AL2320" i="1"/>
  <c r="AF2320" i="1" a="1"/>
  <c r="AN3007" i="1"/>
  <c r="AL2648" i="1" s="1"/>
  <c r="AN3405" i="1" s="1"/>
  <c r="AN3029" i="1" s="1"/>
  <c r="AL247" i="1" s="1"/>
  <c r="AL2839" i="1" s="1"/>
  <c r="AN3971" i="1" s="1"/>
  <c r="AL1867" i="1" s="1"/>
  <c r="AL960" i="1" s="1"/>
  <c r="AD4023" i="1" s="1"/>
  <c r="AE4023" i="1" s="1"/>
  <c r="AH4023" i="1" l="1"/>
  <c r="AF4023" i="1" a="1"/>
  <c r="AN3831" i="1"/>
  <c r="AL86" i="1" s="1"/>
  <c r="AN236" i="1" s="1"/>
  <c r="AN3643" i="1" s="1"/>
  <c r="AN2694" i="1" s="1"/>
  <c r="AN4062" i="1" s="1"/>
  <c r="AL1385" i="1" s="1"/>
  <c r="AN4071" i="1" s="1"/>
  <c r="AL1689" i="1" s="1"/>
  <c r="AL528" i="1" s="1"/>
  <c r="AN830" i="1" s="1"/>
  <c r="AN3741" i="1" s="1"/>
  <c r="AL2273" i="1" s="1"/>
  <c r="AN2982" i="1" s="1"/>
  <c r="AL348" i="1" s="1"/>
  <c r="AN3388" i="1" s="1"/>
  <c r="AL1545" i="1" s="1"/>
  <c r="AL289" i="1" s="1"/>
  <c r="AL3165" i="1" s="1"/>
  <c r="AL3367" i="1" s="1"/>
  <c r="AN946" i="1" s="1"/>
  <c r="AN212" i="1" s="1"/>
  <c r="AL1461" i="1" s="1"/>
  <c r="AL3480" i="1" s="1"/>
  <c r="AN3401" i="1" s="1"/>
  <c r="AL3286" i="1" s="1"/>
  <c r="AN3290" i="1" s="1"/>
  <c r="AL1035" i="1" s="1"/>
  <c r="AL998" i="1" s="1"/>
  <c r="AL2342" i="1" s="1"/>
  <c r="AN2620" i="1" s="1"/>
  <c r="AN3939" i="1" s="1"/>
  <c r="AN1312" i="1" s="1"/>
  <c r="AN2574" i="1" s="1"/>
  <c r="AN3197" i="1" s="1"/>
  <c r="AG1497" i="1" s="1"/>
  <c r="AH1497" i="1" l="1"/>
  <c r="AL3213" i="1"/>
  <c r="AD1529" i="1" s="1"/>
  <c r="AE1529" i="1" s="1"/>
  <c r="AH1529" i="1" l="1"/>
  <c r="AF1529" i="1" a="1"/>
  <c r="AN1406" i="1"/>
  <c r="AD2915" i="1" s="1"/>
  <c r="AE2915" i="1" s="1"/>
  <c r="AH2915" i="1" l="1"/>
  <c r="AF2915" i="1" a="1"/>
  <c r="AL4031" i="1"/>
  <c r="AN3672" i="1" s="1"/>
  <c r="AL3460" i="1" s="1"/>
  <c r="AN1305" i="1" s="1"/>
  <c r="AN3863" i="1" s="1"/>
  <c r="AL1188" i="1" s="1"/>
  <c r="AL864" i="1" s="1"/>
  <c r="AN1488" i="1" s="1"/>
  <c r="AN2862" i="1" s="1"/>
  <c r="AL1272" i="1" s="1"/>
  <c r="AN3625" i="1" s="1"/>
  <c r="AN4066" i="1" s="1"/>
  <c r="AN860" i="1" s="1"/>
  <c r="AN3734" i="1" s="1"/>
  <c r="AL1521" i="1" s="1"/>
  <c r="AN1755" i="1" s="1"/>
  <c r="AL1945" i="1" s="1"/>
  <c r="AN2920" i="1" s="1"/>
  <c r="AN2708" i="1" s="1"/>
  <c r="AL109" i="1" s="1"/>
  <c r="AL1040" i="1" s="1"/>
  <c r="AL1420" i="1" s="1"/>
  <c r="AL2046" i="1" s="1"/>
  <c r="AN3441" i="1" s="1"/>
  <c r="AN4006" i="1" s="1"/>
  <c r="AL344" i="1" s="1"/>
  <c r="AL573" i="1" s="1"/>
  <c r="AN808" i="1" s="1"/>
  <c r="AL2996" i="1" s="1"/>
  <c r="AN801" i="1" s="1"/>
  <c r="AN4294" i="1" s="1"/>
  <c r="AN2184" i="1" s="1"/>
  <c r="AN2167" i="1" s="1"/>
  <c r="AL2270" i="1" s="1"/>
  <c r="AL2392" i="1" s="1"/>
  <c r="AN1718" i="1" s="1"/>
  <c r="AN760" i="1" s="1"/>
  <c r="AN769" i="1" s="1"/>
  <c r="AN1407" i="1" s="1"/>
  <c r="AL1417" i="1" s="1"/>
  <c r="AN347" i="1" s="1"/>
  <c r="AN1180" i="1" s="1"/>
  <c r="AN3522" i="1" s="1"/>
  <c r="AN460" i="1" s="1"/>
  <c r="AN3995" i="1" s="1"/>
  <c r="AL3062" i="1" s="1"/>
  <c r="AN4311" i="1" s="1"/>
  <c r="AL2672" i="1" s="1"/>
  <c r="AL169" i="1" s="1"/>
  <c r="AL858" i="1" s="1"/>
  <c r="AL2217" i="1" s="1"/>
  <c r="AL4212" i="1" s="1"/>
  <c r="AN1856" i="1" s="1"/>
  <c r="AN3550" i="1" s="1"/>
  <c r="AN1398" i="1" s="1"/>
  <c r="AD1532" i="1" s="1"/>
  <c r="AE1532" i="1" s="1"/>
  <c r="AH1532" i="1" l="1"/>
  <c r="AF1532" i="1" a="1"/>
  <c r="AD636" i="1"/>
  <c r="AE636" i="1" s="1"/>
  <c r="AH636" i="1" l="1"/>
  <c r="AF636" i="1" a="1"/>
  <c r="AN3032" i="1"/>
  <c r="AL2094" i="1" s="1"/>
  <c r="AL2820" i="1" s="1"/>
  <c r="AG1692" i="1" s="1"/>
  <c r="AH1692" i="1" l="1"/>
  <c r="AN3560" i="1"/>
  <c r="AN2670" i="1" s="1"/>
  <c r="AN3348" i="1" s="1"/>
  <c r="AN3198" i="1" s="1"/>
  <c r="AN3876" i="1" s="1"/>
  <c r="AD165" i="1" s="1"/>
  <c r="AE165" i="1" s="1"/>
  <c r="AH165" i="1" l="1"/>
  <c r="AF165" i="1" a="1"/>
  <c r="AL2489" i="1"/>
  <c r="AD1549" i="1" s="1"/>
  <c r="AE1549" i="1" s="1"/>
  <c r="AH1549" i="1" l="1"/>
  <c r="AF1549" i="1" a="1"/>
  <c r="AN3017" i="1"/>
  <c r="AN4254" i="1" s="1"/>
  <c r="AL1093" i="1" s="1"/>
  <c r="AG4143" i="1" s="1"/>
  <c r="AH4143" i="1" l="1"/>
  <c r="AN3545" i="1"/>
  <c r="AL799" i="1" s="1"/>
  <c r="AN3561" i="1" s="1"/>
  <c r="AD1702" i="1" s="1"/>
  <c r="AE1702" i="1" s="1"/>
  <c r="AH1702" i="1" l="1"/>
  <c r="AF1702" i="1" a="1"/>
  <c r="AN3577" i="1"/>
  <c r="AN831" i="1" s="1"/>
  <c r="AL1669" i="1" s="1"/>
  <c r="AD2198" i="1" s="1"/>
  <c r="AE2198" i="1" s="1"/>
  <c r="AH2198" i="1" l="1"/>
  <c r="AF2198" i="1" a="1"/>
  <c r="AD1874" i="1"/>
  <c r="AE1874" i="1" s="1"/>
  <c r="AH1874" i="1" l="1"/>
  <c r="AF1874" i="1" a="1"/>
  <c r="AD1319" i="1"/>
  <c r="AE1319" i="1" s="1"/>
  <c r="AH1319" i="1" l="1"/>
  <c r="AF1319" i="1" a="1"/>
  <c r="AN2887" i="1"/>
  <c r="AL3501" i="1" s="1"/>
  <c r="AL4019" i="1" s="1"/>
  <c r="AD281" i="1" s="1"/>
  <c r="AE281" i="1" s="1"/>
  <c r="AH281" i="1" l="1"/>
  <c r="AF281" i="1" a="1"/>
  <c r="AL2232" i="1"/>
  <c r="AN2792" i="1" s="1"/>
  <c r="AN2564" i="1" s="1"/>
  <c r="AN3320" i="1" s="1"/>
  <c r="AL2430" i="1" s="1"/>
  <c r="AN3108" i="1" s="1"/>
  <c r="AD2161" i="1" s="1"/>
  <c r="AE2161" i="1" s="1"/>
  <c r="AH2161" i="1" l="1"/>
  <c r="AF2161" i="1" a="1"/>
  <c r="AN3848" i="1"/>
  <c r="AN3636" i="1" s="1"/>
  <c r="AD864" i="1" s="1"/>
  <c r="AE864" i="1" s="1"/>
  <c r="AH864" i="1" l="1"/>
  <c r="AF864" i="1" a="1"/>
  <c r="AD3528" i="1"/>
  <c r="AE3528" i="1" s="1"/>
  <c r="AH3528" i="1" l="1"/>
  <c r="AF3528" i="1" a="1"/>
  <c r="AD2386" i="1"/>
  <c r="AE2386" i="1" s="1"/>
  <c r="AH2386" i="1" l="1"/>
  <c r="AF2386" i="1" a="1"/>
  <c r="AD3020" i="1"/>
  <c r="AE3020" i="1" s="1"/>
  <c r="AI1529" i="1"/>
  <c r="AH3020" i="1" l="1"/>
  <c r="AF3020" i="1" a="1"/>
  <c r="AD2624" i="1"/>
  <c r="AE2624" i="1" s="1"/>
  <c r="AM1529" i="1" a="1"/>
  <c r="AL1529" i="1"/>
  <c r="AI3011" i="1" s="1"/>
  <c r="AH2624" i="1" l="1"/>
  <c r="AF2624" i="1" a="1"/>
  <c r="AD2839" i="1"/>
  <c r="AE2839" i="1" s="1"/>
  <c r="AM3011" i="1" a="1"/>
  <c r="AL3011" i="1"/>
  <c r="AH2839" i="1" l="1"/>
  <c r="AF2839" i="1" a="1"/>
  <c r="AD881" i="1"/>
  <c r="AE881" i="1" s="1"/>
  <c r="AH881" i="1" l="1"/>
  <c r="AF881" i="1" a="1"/>
  <c r="AD3023" i="1"/>
  <c r="AE3023" i="1" s="1"/>
  <c r="AH3023" i="1" l="1"/>
  <c r="AF3023" i="1" a="1"/>
  <c r="AD1648" i="1"/>
  <c r="AE1648" i="1" s="1"/>
  <c r="AH1648" i="1" l="1"/>
  <c r="AF1648" i="1" a="1"/>
  <c r="AD130" i="1"/>
  <c r="AE130" i="1" s="1"/>
  <c r="AH130" i="1" l="1"/>
  <c r="AF130" i="1" a="1"/>
  <c r="AD2799" i="1"/>
  <c r="AE2799" i="1" s="1"/>
  <c r="AH2799" i="1" l="1"/>
  <c r="AF2799" i="1" a="1"/>
  <c r="AD1809" i="1"/>
  <c r="AE1809" i="1" s="1"/>
  <c r="AH1809" i="1" l="1"/>
  <c r="AF1809" i="1" a="1"/>
  <c r="AD1250" i="1"/>
  <c r="AE1250" i="1" s="1"/>
  <c r="AH1250" i="1" l="1"/>
  <c r="AF1250" i="1" a="1"/>
  <c r="AD798" i="1"/>
  <c r="AE798" i="1" s="1"/>
  <c r="AH798" i="1" l="1"/>
  <c r="AF798" i="1" a="1"/>
  <c r="AD2708" i="1"/>
  <c r="AE2708" i="1" s="1"/>
  <c r="AH2708" i="1" l="1"/>
  <c r="AF2708" i="1" a="1"/>
  <c r="AD1125" i="1"/>
  <c r="AE1125" i="1" s="1"/>
  <c r="AH1125" i="1" l="1"/>
  <c r="AF1125" i="1" a="1"/>
  <c r="AD1931" i="1"/>
  <c r="AE1931" i="1" s="1"/>
  <c r="AH1931" i="1" l="1"/>
  <c r="AF1931" i="1" a="1"/>
  <c r="AD3245" i="1"/>
  <c r="AE3245" i="1" s="1"/>
  <c r="AH3245" i="1" l="1"/>
  <c r="AF3245" i="1" a="1"/>
  <c r="AD4066" i="1"/>
  <c r="AE4066" i="1" s="1"/>
  <c r="AH4066" i="1" l="1"/>
  <c r="AF4066" i="1" a="1"/>
  <c r="AN1386" i="1"/>
  <c r="AN3321" i="1" s="1"/>
  <c r="AN888" i="1" s="1"/>
  <c r="AN353" i="1" s="1"/>
  <c r="AL1330" i="1" s="1"/>
  <c r="AL3115" i="1" s="1"/>
  <c r="AL2816" i="1" s="1"/>
  <c r="AL1958" i="1" s="1"/>
  <c r="AD354" i="1" s="1"/>
  <c r="AE354" i="1" s="1"/>
  <c r="AH354" i="1" l="1"/>
  <c r="AF354" i="1" a="1"/>
  <c r="AD2305" i="1"/>
  <c r="AE2305" i="1" s="1"/>
  <c r="AH2305" i="1" l="1"/>
  <c r="AF2305" i="1" a="1"/>
  <c r="AG1660" i="1"/>
  <c r="AH1660" i="1" l="1"/>
  <c r="AN3544" i="1"/>
  <c r="AL2654" i="1" s="1"/>
  <c r="AN3332" i="1" s="1"/>
  <c r="AN4072" i="1" s="1"/>
  <c r="AL3860" i="1" s="1"/>
  <c r="AN3710" i="1" s="1"/>
  <c r="AL549" i="1" s="1"/>
  <c r="AD909" i="1" s="1"/>
  <c r="AE909" i="1" s="1"/>
  <c r="AH909" i="1" l="1"/>
  <c r="AF909" i="1" a="1"/>
  <c r="AL3001" i="1"/>
  <c r="AL4238" i="1" s="1"/>
  <c r="AL1077" i="1" s="1"/>
  <c r="AD3951" i="1" s="1"/>
  <c r="AE3951" i="1" s="1"/>
  <c r="AH3951" i="1" l="1"/>
  <c r="AF3951" i="1" a="1"/>
  <c r="AN3529" i="1"/>
  <c r="AN4057" i="1" s="1"/>
  <c r="AL2357" i="1" s="1"/>
  <c r="AD3323" i="1" s="1"/>
  <c r="AE3323" i="1" s="1"/>
  <c r="AH3323" i="1" l="1"/>
  <c r="AF3323" i="1" a="1"/>
  <c r="AN4073" i="1"/>
  <c r="AL2373" i="1" s="1"/>
  <c r="AD3515" i="1" s="1"/>
  <c r="AE3515" i="1" s="1"/>
  <c r="AH3515" i="1" l="1"/>
  <c r="AF3515" i="1" a="1"/>
  <c r="AN4089" i="1"/>
  <c r="AL1359" i="1" s="1"/>
  <c r="AL2389" i="1" s="1"/>
  <c r="AD1553" i="1" s="1"/>
  <c r="AE1553" i="1" s="1"/>
  <c r="AH1553" i="1" l="1"/>
  <c r="AF1553" i="1" a="1"/>
  <c r="AD4260" i="1"/>
  <c r="AE4260" i="1" s="1"/>
  <c r="AI3281" i="1"/>
  <c r="AH4260" i="1" l="1"/>
  <c r="AF4260" i="1" a="1"/>
  <c r="AN3399" i="1"/>
  <c r="AN1838" i="1" s="1"/>
  <c r="AD1180" i="1" s="1"/>
  <c r="AE1180" i="1" s="1"/>
  <c r="AM3281" i="1" a="1"/>
  <c r="AL3281" i="1"/>
  <c r="AH1180" i="1" l="1"/>
  <c r="AF1180" i="1" a="1"/>
  <c r="AN3304" i="1"/>
  <c r="AN2414" i="1" s="1"/>
  <c r="AL3092" i="1" s="1"/>
  <c r="AG2145" i="1" s="1"/>
  <c r="AH2145" i="1" l="1"/>
  <c r="AN3832" i="1"/>
  <c r="AN2942" i="1" s="1"/>
  <c r="AN3470" i="1" s="1"/>
  <c r="AD2399" i="1" s="1"/>
  <c r="AE2399" i="1" s="1"/>
  <c r="AH2399" i="1" l="1"/>
  <c r="AF2399" i="1" a="1"/>
  <c r="AL1245" i="1"/>
  <c r="AL3174" i="1" s="1"/>
  <c r="AN4186" i="1" s="1"/>
  <c r="AD136" i="1" s="1"/>
  <c r="AE136" i="1" s="1"/>
  <c r="AH136" i="1" l="1"/>
  <c r="AF136" i="1" a="1"/>
  <c r="AD1488" i="1"/>
  <c r="AE1488" i="1" s="1"/>
  <c r="AH1488" i="1" l="1"/>
  <c r="AF1488" i="1" a="1"/>
  <c r="AD896" i="1"/>
  <c r="AE896" i="1" s="1"/>
  <c r="AH896" i="1" l="1"/>
  <c r="AF896" i="1" a="1"/>
  <c r="AD1986" i="1"/>
  <c r="AE1986" i="1" s="1"/>
  <c r="AH1986" i="1" l="1"/>
  <c r="AF1986" i="1" a="1"/>
  <c r="AG3532" i="1"/>
  <c r="AH3532" i="1" l="1"/>
  <c r="AD2657" i="1"/>
  <c r="AE2657" i="1" s="1"/>
  <c r="AH2657" i="1" l="1"/>
  <c r="AF2657" i="1" a="1"/>
  <c r="AD3351" i="1"/>
  <c r="AE3351" i="1" s="1"/>
  <c r="AH3351" i="1" l="1"/>
  <c r="AF3351" i="1" a="1"/>
  <c r="AD323" i="1"/>
  <c r="AE323" i="1" s="1"/>
  <c r="AH323" i="1" l="1"/>
  <c r="AF323" i="1" a="1"/>
  <c r="AI323" i="1" s="1"/>
  <c r="AG3134" i="1"/>
  <c r="AL323" i="1" l="1"/>
  <c r="AM323" i="1" a="1"/>
  <c r="AH3134" i="1"/>
  <c r="AD2822" i="1"/>
  <c r="AE2822" i="1" s="1"/>
  <c r="AH2822" i="1" l="1"/>
  <c r="AF2822" i="1" a="1"/>
  <c r="AD419" i="1"/>
  <c r="AE419" i="1" s="1"/>
  <c r="AH419" i="1" l="1"/>
  <c r="AF419" i="1" a="1"/>
  <c r="AD2093" i="1"/>
  <c r="AE2093" i="1" s="1"/>
  <c r="AH2093" i="1" l="1"/>
  <c r="AF2093" i="1" a="1"/>
  <c r="AD684" i="1"/>
  <c r="AE684" i="1" s="1"/>
  <c r="AH684" i="1" l="1"/>
  <c r="AF684" i="1" a="1"/>
  <c r="AG3975" i="1"/>
  <c r="AH3975" i="1" l="1"/>
  <c r="AD1699" i="1"/>
  <c r="AE1699" i="1" s="1"/>
  <c r="AH1699" i="1" l="1"/>
  <c r="AL1699" i="1"/>
  <c r="AF1699" i="1" a="1"/>
  <c r="AD1951" i="1"/>
  <c r="AE1951" i="1" s="1"/>
  <c r="AH1951" i="1" l="1"/>
  <c r="AF1951" i="1" a="1"/>
  <c r="AD2798" i="1"/>
  <c r="AE2798" i="1" s="1"/>
  <c r="AH2798" i="1" l="1"/>
  <c r="AF2798" i="1" a="1"/>
  <c r="AL2106" i="1"/>
  <c r="AL2709" i="1" s="1"/>
  <c r="AN1258" i="1" s="1"/>
  <c r="AL865" i="1" s="1"/>
  <c r="AL1631" i="1" s="1"/>
  <c r="AL1938" i="1" s="1"/>
  <c r="AL3627" i="1" s="1"/>
  <c r="AN3328" i="1" s="1"/>
  <c r="AL2678" i="1" s="1"/>
  <c r="AN4056" i="1" s="1"/>
  <c r="AL3844" i="1" s="1"/>
  <c r="AD2143" i="1" s="1"/>
  <c r="AE2143" i="1" s="1"/>
  <c r="AH2143" i="1" l="1"/>
  <c r="AF2143" i="1" a="1"/>
  <c r="AL2457" i="1"/>
  <c r="AN3694" i="1" s="1"/>
  <c r="AL533" i="1" s="1"/>
  <c r="AD525" i="1" s="1"/>
  <c r="AE525" i="1" s="1"/>
  <c r="AH525" i="1" l="1"/>
  <c r="AF525" i="1" a="1"/>
  <c r="AL2985" i="1"/>
  <c r="AN4222" i="1" s="1"/>
  <c r="AL1061" i="1" s="1"/>
  <c r="AD1495" i="1" s="1"/>
  <c r="AE1495" i="1" s="1"/>
  <c r="AH1495" i="1" l="1"/>
  <c r="AF1495" i="1" a="1"/>
  <c r="AN3513" i="1"/>
  <c r="AN1605" i="1" s="1"/>
  <c r="AN4041" i="1" s="1"/>
  <c r="AL2341" i="1" s="1"/>
  <c r="AD3003" i="1" s="1"/>
  <c r="AE3003" i="1" s="1"/>
  <c r="AH3003" i="1" l="1"/>
  <c r="AF3003" i="1" a="1"/>
  <c r="AL2346" i="1"/>
  <c r="AN1839" i="1" s="1"/>
  <c r="AN2949" i="1" s="1"/>
  <c r="AD3044" i="1" s="1"/>
  <c r="AE3044" i="1" s="1"/>
  <c r="AH3044" i="1" l="1"/>
  <c r="AF3044" i="1" a="1"/>
  <c r="AL2362" i="1"/>
  <c r="AL1871" i="1" s="1"/>
  <c r="AL2965" i="1" s="1"/>
  <c r="AD3236" i="1" s="1"/>
  <c r="AE3236" i="1" s="1"/>
  <c r="AH3236" i="1" l="1"/>
  <c r="AF3236" i="1" a="1"/>
  <c r="AL2378" i="1"/>
  <c r="AN2981" i="1" s="1"/>
  <c r="AD3061" i="1" s="1"/>
  <c r="AE3061" i="1" s="1"/>
  <c r="AH3061" i="1" l="1"/>
  <c r="AF3061" i="1" a="1"/>
  <c r="AN1236" i="1"/>
  <c r="AD27" i="1" s="1"/>
  <c r="AE27" i="1" s="1"/>
  <c r="AH27" i="1" l="1"/>
  <c r="AF27" i="1" a="1"/>
  <c r="AL3288" i="1"/>
  <c r="AL2398" i="1" s="1"/>
  <c r="AN3076" i="1" s="1"/>
  <c r="AD2129" i="1" s="1"/>
  <c r="AE2129" i="1" s="1"/>
  <c r="AH2129" i="1" l="1"/>
  <c r="AF2129" i="1" a="1"/>
  <c r="AN3816" i="1"/>
  <c r="AN2926" i="1" s="1"/>
  <c r="AN3604" i="1" s="1"/>
  <c r="AN2121" i="1" s="1"/>
  <c r="AN3454" i="1" s="1"/>
  <c r="AL4132" i="1" s="1"/>
  <c r="AG777" i="1" s="1"/>
  <c r="AH777" i="1" l="1"/>
  <c r="AN2745" i="1"/>
  <c r="AN821" i="1" s="1"/>
  <c r="AD1848" i="1" s="1"/>
  <c r="AE1848" i="1" s="1"/>
  <c r="AH1848" i="1" l="1"/>
  <c r="AF1848" i="1" a="1"/>
  <c r="AL2541" i="1"/>
  <c r="AN3686" i="1" s="1"/>
  <c r="AL2507" i="1" s="1"/>
  <c r="AN3668" i="1" s="1"/>
  <c r="AD1160" i="1" s="1"/>
  <c r="AE1160" i="1" s="1"/>
  <c r="AH1160" i="1" l="1"/>
  <c r="AF1160" i="1" a="1"/>
  <c r="AD2283" i="1"/>
  <c r="AE2283" i="1" s="1"/>
  <c r="AH2283" i="1" l="1"/>
  <c r="AL2283" i="1"/>
  <c r="AF2283" i="1" a="1"/>
  <c r="AD1770" i="1"/>
  <c r="AE1770" i="1" s="1"/>
  <c r="AH1770" i="1" l="1"/>
  <c r="AL1770" i="1"/>
  <c r="AF1770" i="1" a="1"/>
  <c r="AD1618" i="1"/>
  <c r="AE1618" i="1" s="1"/>
  <c r="AH1618" i="1" l="1"/>
  <c r="AF1618" i="1" a="1"/>
  <c r="AD1119" i="1"/>
  <c r="AE1119" i="1" s="1"/>
  <c r="AH1119" i="1" l="1"/>
  <c r="AF1119" i="1" a="1"/>
  <c r="AD2600" i="1"/>
  <c r="AE2600" i="1" s="1"/>
  <c r="AH2600" i="1" l="1"/>
  <c r="AF2600" i="1" a="1"/>
  <c r="AG4125" i="1"/>
  <c r="AH4125" i="1" l="1"/>
  <c r="AD1571" i="1"/>
  <c r="AE1571" i="1" s="1"/>
  <c r="AH1571" i="1" l="1"/>
  <c r="AF1571" i="1" a="1"/>
  <c r="AD4158" i="1"/>
  <c r="AE4158" i="1" s="1"/>
  <c r="AI2662" i="1"/>
  <c r="AH4158" i="1" l="1"/>
  <c r="AF4158" i="1" a="1"/>
  <c r="AD1420" i="1"/>
  <c r="AE1420" i="1" s="1"/>
  <c r="AM2662" i="1" a="1"/>
  <c r="AL2662" i="1"/>
  <c r="AH1420" i="1" l="1"/>
  <c r="AF1420" i="1" a="1"/>
  <c r="AD1336" i="1"/>
  <c r="AE1336" i="1" s="1"/>
  <c r="AH1336" i="1" l="1"/>
  <c r="AF1336" i="1" a="1"/>
  <c r="AD2406" i="1"/>
  <c r="AE2406" i="1" s="1"/>
  <c r="AH2406" i="1" l="1"/>
  <c r="AL2406" i="1"/>
  <c r="AF2406" i="1" a="1"/>
  <c r="AD4286" i="1"/>
  <c r="AE4286" i="1" s="1"/>
  <c r="AH4286" i="1" l="1"/>
  <c r="AF4286" i="1" a="1"/>
  <c r="AD4308" i="1"/>
  <c r="AE4308" i="1" s="1"/>
  <c r="AH4308" i="1" l="1"/>
  <c r="AF4308" i="1" a="1"/>
  <c r="AD1673" i="1"/>
  <c r="AE1673" i="1" s="1"/>
  <c r="AH1673" i="1" l="1"/>
  <c r="AF1673" i="1" a="1"/>
  <c r="AD3310" i="1"/>
  <c r="AE3310" i="1" s="1"/>
  <c r="AH3310" i="1" l="1"/>
  <c r="AF3310" i="1" a="1"/>
  <c r="AL1115" i="1"/>
  <c r="AL3194" i="1" s="1"/>
  <c r="AN3749" i="1" s="1"/>
  <c r="AL568" i="1" s="1"/>
  <c r="AL1377" i="1" s="1"/>
  <c r="AN1139" i="1" s="1"/>
  <c r="AN4139" i="1" s="1"/>
  <c r="AN3206" i="1" s="1"/>
  <c r="AD1483" i="1" s="1"/>
  <c r="AE1483" i="1" s="1"/>
  <c r="AH1483" i="1" l="1"/>
  <c r="AF1483" i="1" a="1"/>
  <c r="AD740" i="1"/>
  <c r="AE740" i="1" s="1"/>
  <c r="AH740" i="1" l="1"/>
  <c r="AF740" i="1" a="1"/>
  <c r="AN2441" i="1"/>
  <c r="AN3678" i="1" s="1"/>
  <c r="AN517" i="1" s="1"/>
  <c r="AD780" i="1" s="1"/>
  <c r="AE780" i="1" s="1"/>
  <c r="AH780" i="1" l="1"/>
  <c r="AF780" i="1" a="1"/>
  <c r="AN2969" i="1"/>
  <c r="AN4206" i="1" s="1"/>
  <c r="AL1045" i="1" s="1"/>
  <c r="AN3497" i="1" s="1"/>
  <c r="AN4025" i="1" s="1"/>
  <c r="AD2811" i="1" s="1"/>
  <c r="AE2811" i="1" s="1"/>
  <c r="AH2811" i="1" l="1"/>
  <c r="AF2811" i="1" a="1"/>
  <c r="AN2330" i="1"/>
  <c r="AN2933" i="1" s="1"/>
  <c r="AD2724" i="1" s="1"/>
  <c r="AE2724" i="1" s="1"/>
  <c r="AI3355" i="1"/>
  <c r="AH2724" i="1" l="1"/>
  <c r="AF2724" i="1" a="1"/>
  <c r="AN2906" i="1"/>
  <c r="AL2575" i="1" s="1"/>
  <c r="AL3461" i="1" s="1"/>
  <c r="AN3477" i="1" s="1"/>
  <c r="AN2938" i="1" s="1"/>
  <c r="AL2607" i="1" s="1"/>
  <c r="AN3493" i="1" s="1"/>
  <c r="AD4073" i="1" s="1"/>
  <c r="AE4073" i="1" s="1"/>
  <c r="AM3355" i="1" a="1"/>
  <c r="AL3355" i="1"/>
  <c r="AH4073" i="1" l="1"/>
  <c r="AF4073" i="1" a="1"/>
  <c r="AD923" i="1"/>
  <c r="AE923" i="1" s="1"/>
  <c r="AH923" i="1" l="1"/>
  <c r="AF923" i="1" a="1"/>
  <c r="AD4011" i="1"/>
  <c r="AE4011" i="1" s="1"/>
  <c r="AH4011" i="1" l="1"/>
  <c r="AF4011" i="1" a="1"/>
  <c r="AL2216" i="1"/>
  <c r="AL1166" i="1" s="1"/>
  <c r="AL1812" i="1" s="1"/>
  <c r="AD1051" i="1" s="1"/>
  <c r="AE1051" i="1" s="1"/>
  <c r="AH1051" i="1" l="1"/>
  <c r="AF1051" i="1" a="1"/>
  <c r="AN3800" i="1"/>
  <c r="AN2910" i="1" s="1"/>
  <c r="AN3588" i="1" s="1"/>
  <c r="AN4116" i="1" s="1"/>
  <c r="AD393" i="1" s="1"/>
  <c r="AE393" i="1" s="1"/>
  <c r="AH393" i="1" l="1"/>
  <c r="AF393" i="1" a="1"/>
  <c r="AN2729" i="1"/>
  <c r="AN3966" i="1" s="1"/>
  <c r="AN805" i="1" s="1"/>
  <c r="AD498" i="1" s="1"/>
  <c r="AE498" i="1" s="1"/>
  <c r="AH498" i="1" l="1"/>
  <c r="AF498" i="1" a="1"/>
  <c r="AN3257" i="1"/>
  <c r="AL1333" i="1" s="1"/>
  <c r="AD1728" i="1" s="1"/>
  <c r="AE1728" i="1" s="1"/>
  <c r="AH1728" i="1" l="1"/>
  <c r="AF1728" i="1" a="1"/>
  <c r="AN3069" i="1"/>
  <c r="AN2593" i="1" s="1"/>
  <c r="AN3611" i="1" s="1"/>
  <c r="AN4180" i="1" s="1"/>
  <c r="AD1351" i="1" s="1"/>
  <c r="AE1351" i="1" s="1"/>
  <c r="AH1351" i="1" l="1"/>
  <c r="AF1351" i="1" a="1"/>
  <c r="AD2525" i="1"/>
  <c r="AE2525" i="1" s="1"/>
  <c r="AH2525" i="1" l="1"/>
  <c r="AL2525" i="1"/>
  <c r="AF2525" i="1" a="1"/>
  <c r="AD3106" i="1"/>
  <c r="AE3106" i="1" s="1"/>
  <c r="AH3106" i="1" l="1"/>
  <c r="AF3106" i="1" a="1"/>
  <c r="AD3081" i="1"/>
  <c r="AE3081" i="1" s="1"/>
  <c r="AH3081" i="1" l="1"/>
  <c r="AF3081" i="1" a="1"/>
  <c r="AD2559" i="1"/>
  <c r="AE2559" i="1" s="1"/>
  <c r="AH2559" i="1" l="1"/>
  <c r="AF2559" i="1" a="1"/>
  <c r="AD4099" i="1"/>
  <c r="AE4099" i="1" s="1"/>
  <c r="AH4099" i="1" l="1"/>
  <c r="AF4099" i="1" a="1"/>
  <c r="AD2424" i="1"/>
  <c r="AE2424" i="1" s="1"/>
  <c r="AH2424" i="1" l="1"/>
  <c r="AF2424" i="1" a="1"/>
  <c r="AD2004" i="1"/>
  <c r="AE2004" i="1" s="1"/>
  <c r="AH2004" i="1" l="1"/>
  <c r="AL2004" i="1"/>
  <c r="AF2004" i="1" a="1"/>
  <c r="AD900" i="1"/>
  <c r="AE900" i="1" s="1"/>
  <c r="AH900" i="1" l="1"/>
  <c r="AF900" i="1" a="1"/>
  <c r="AD3112" i="1"/>
  <c r="AE3112" i="1" s="1"/>
  <c r="AH3112" i="1" l="1"/>
  <c r="AF3112" i="1" a="1"/>
  <c r="AD1286" i="1"/>
  <c r="AE1286" i="1" s="1"/>
  <c r="AH1286" i="1" l="1"/>
  <c r="AF1286" i="1" a="1"/>
  <c r="AD4016" i="1"/>
  <c r="AE4016" i="1" s="1"/>
  <c r="AH4016" i="1" l="1"/>
  <c r="AF4016" i="1" a="1"/>
  <c r="AD1029" i="1"/>
  <c r="AE1029" i="1" s="1"/>
  <c r="AH1029" i="1" l="1"/>
  <c r="AF1029" i="1" a="1"/>
  <c r="AD133" i="1"/>
  <c r="AE133" i="1" s="1"/>
  <c r="AH133" i="1" l="1"/>
  <c r="AF133" i="1" a="1"/>
  <c r="AD4244" i="1"/>
  <c r="AE4244" i="1" s="1"/>
  <c r="AH4244" i="1" l="1"/>
  <c r="AF4244" i="1" a="1"/>
  <c r="AD1583" i="1"/>
  <c r="AE1583" i="1" s="1"/>
  <c r="AH1583" i="1" l="1"/>
  <c r="AF1583" i="1" a="1"/>
  <c r="AD1437" i="1"/>
  <c r="AE1437" i="1" s="1"/>
  <c r="AH1437" i="1" l="1"/>
  <c r="AF1437" i="1" a="1"/>
  <c r="AD2789" i="1"/>
  <c r="AE2789" i="1" s="1"/>
  <c r="AH2789" i="1" l="1"/>
  <c r="AF2789" i="1" a="1"/>
  <c r="AG2776" i="1"/>
  <c r="AH2776" i="1" l="1"/>
  <c r="AD739" i="1"/>
  <c r="AE739" i="1" s="1"/>
  <c r="AH739" i="1" l="1"/>
  <c r="AF739" i="1" a="1"/>
  <c r="AN1675" i="1"/>
  <c r="AN902" i="1" s="1"/>
  <c r="AN844" i="1" s="1"/>
  <c r="AL2129" i="1" s="1"/>
  <c r="AL3718" i="1" s="1"/>
  <c r="AD3107" i="1" s="1"/>
  <c r="AE3107" i="1" s="1"/>
  <c r="AH3107" i="1" l="1"/>
  <c r="AF3107" i="1" a="1"/>
  <c r="AD396" i="1"/>
  <c r="AE396" i="1" s="1"/>
  <c r="AH396" i="1" l="1"/>
  <c r="AF396" i="1" a="1"/>
  <c r="AN2953" i="1"/>
  <c r="AL4190" i="1" s="1"/>
  <c r="AN3481" i="1" s="1"/>
  <c r="AN735" i="1" s="1"/>
  <c r="AN4009" i="1" s="1"/>
  <c r="AL1279" i="1" s="1"/>
  <c r="AL2309" i="1" s="1"/>
  <c r="AD2491" i="1" s="1"/>
  <c r="AE2491" i="1" s="1"/>
  <c r="AH2491" i="1" l="1"/>
  <c r="AF2491" i="1" a="1"/>
  <c r="AI2314" i="1"/>
  <c r="AJ2314" i="1" s="1"/>
  <c r="AL1807" i="1" s="1"/>
  <c r="AL2917" i="1" s="1"/>
  <c r="AD2532" i="1" s="1"/>
  <c r="AE2532" i="1" s="1"/>
  <c r="AH2532" i="1" l="1"/>
  <c r="AF2532" i="1" a="1"/>
  <c r="AN2890" i="1"/>
  <c r="AL2559" i="1" s="1"/>
  <c r="AN3445" i="1" s="1"/>
  <c r="AN3103" i="1" s="1"/>
  <c r="AD4062" i="1" s="1"/>
  <c r="AE4062" i="1" s="1"/>
  <c r="AH4062" i="1" l="1"/>
  <c r="AF4062" i="1" a="1"/>
  <c r="AL3119" i="1"/>
  <c r="AD4254" i="1" s="1"/>
  <c r="AE4254" i="1" s="1"/>
  <c r="AH4254" i="1" l="1"/>
  <c r="AF4254" i="1" a="1"/>
  <c r="AL3450" i="1"/>
  <c r="AN3135" i="1" s="1"/>
  <c r="AL4005" i="1" s="1"/>
  <c r="AG924" i="1" s="1"/>
  <c r="AH924" i="1" l="1"/>
  <c r="AD1020" i="1"/>
  <c r="AE1020" i="1" s="1"/>
  <c r="AH1020" i="1" l="1"/>
  <c r="AF1020" i="1" a="1"/>
  <c r="AD1019" i="1"/>
  <c r="AE1019" i="1" s="1"/>
  <c r="AH1019" i="1" l="1"/>
  <c r="AF1019" i="1" a="1"/>
  <c r="AN2760" i="1"/>
  <c r="AN4312" i="1" s="1"/>
  <c r="AL2713" i="1" s="1"/>
  <c r="AL3950" i="1" s="1"/>
  <c r="AL789" i="1" s="1"/>
  <c r="AD114" i="1" s="1"/>
  <c r="AE114" i="1" s="1"/>
  <c r="AH114" i="1" l="1"/>
  <c r="AF114" i="1" a="1"/>
  <c r="AL3241" i="1"/>
  <c r="AL479" i="1" s="1"/>
  <c r="AL1317" i="1" s="1"/>
  <c r="AD3266" i="1" s="1"/>
  <c r="AE3266" i="1" s="1"/>
  <c r="AH3266" i="1" l="1"/>
  <c r="AF3266" i="1" a="1"/>
  <c r="AN3769" i="1"/>
  <c r="AN3581" i="1" s="1"/>
  <c r="AN1846" i="1" s="1"/>
  <c r="AN4123" i="1" s="1"/>
  <c r="AN4229" i="1" s="1"/>
  <c r="AD2223" i="1" s="1"/>
  <c r="AE2223" i="1" s="1"/>
  <c r="AH2223" i="1" l="1"/>
  <c r="AF2223" i="1" a="1"/>
  <c r="AD2268" i="1"/>
  <c r="AE2268" i="1" s="1"/>
  <c r="AH2268" i="1" l="1"/>
  <c r="AL2268" i="1"/>
  <c r="AF2268" i="1" a="1"/>
  <c r="AD984" i="1"/>
  <c r="AE984" i="1" s="1"/>
  <c r="AH984" i="1" l="1"/>
  <c r="AF984" i="1" a="1"/>
  <c r="AD1544" i="1"/>
  <c r="AE1544" i="1" s="1"/>
  <c r="AH1544" i="1" l="1"/>
  <c r="AF1544" i="1" a="1"/>
  <c r="AG3549" i="1"/>
  <c r="AH3549" i="1" l="1"/>
  <c r="AD1792" i="1"/>
  <c r="AE1792" i="1" s="1"/>
  <c r="AH1792" i="1" l="1"/>
  <c r="AL1792" i="1"/>
  <c r="AF1792" i="1" a="1"/>
  <c r="AD3593" i="1"/>
  <c r="AE3593" i="1" s="1"/>
  <c r="AI4105" i="1"/>
  <c r="AH3593" i="1" l="1"/>
  <c r="AF3593" i="1" a="1"/>
  <c r="AI3593" i="1" s="1"/>
  <c r="AD500" i="1"/>
  <c r="AE500" i="1" s="1"/>
  <c r="AM4105" i="1" a="1"/>
  <c r="AL4105" i="1"/>
  <c r="AL3593" i="1" l="1"/>
  <c r="AI3080" i="1" s="1"/>
  <c r="AM3593" i="1" a="1"/>
  <c r="AH500" i="1"/>
  <c r="AF500" i="1" a="1"/>
  <c r="AD1356" i="1"/>
  <c r="AE1356" i="1" s="1"/>
  <c r="AL3080" i="1" l="1"/>
  <c r="AI387" i="1" s="1"/>
  <c r="AM3080" i="1" a="1"/>
  <c r="AH1356" i="1"/>
  <c r="AF1356" i="1" a="1"/>
  <c r="AD1925" i="1"/>
  <c r="AE1925" i="1" s="1"/>
  <c r="AL387" i="1" l="1"/>
  <c r="AM387" i="1" a="1"/>
  <c r="AH1925" i="1"/>
  <c r="AF1925" i="1" a="1"/>
  <c r="AD2411" i="1"/>
  <c r="AE2411" i="1" s="1"/>
  <c r="AH2411" i="1" l="1"/>
  <c r="AF2411" i="1" a="1"/>
  <c r="AD665" i="1"/>
  <c r="AE665" i="1" s="1"/>
  <c r="AH665" i="1" l="1"/>
  <c r="AF665" i="1" a="1"/>
  <c r="AD4241" i="1"/>
  <c r="AE4241" i="1" s="1"/>
  <c r="AH4241" i="1" l="1"/>
  <c r="AF4241" i="1" a="1"/>
  <c r="AD1358" i="1"/>
  <c r="AE1358" i="1" s="1"/>
  <c r="AH1358" i="1" l="1"/>
  <c r="AF1358" i="1" a="1"/>
  <c r="AD3148" i="1"/>
  <c r="AE3148" i="1" s="1"/>
  <c r="AH3148" i="1" l="1"/>
  <c r="AF3148" i="1" a="1"/>
  <c r="AD2053" i="1"/>
  <c r="AE2053" i="1" s="1"/>
  <c r="AH2053" i="1" l="1"/>
  <c r="AF2053" i="1" a="1"/>
  <c r="AD135" i="1"/>
  <c r="AE135" i="1" s="1"/>
  <c r="AH135" i="1" l="1"/>
  <c r="AF135" i="1" a="1"/>
  <c r="AD2725" i="1"/>
  <c r="AE2725" i="1" s="1"/>
  <c r="AH2725" i="1" l="1"/>
  <c r="AF2725" i="1" a="1"/>
  <c r="AD972" i="1"/>
  <c r="AE972" i="1" s="1"/>
  <c r="AH972" i="1" l="1"/>
  <c r="AF972" i="1" a="1"/>
  <c r="AN3131" i="1"/>
  <c r="AL887" i="1" s="1"/>
  <c r="AL1362" i="1" s="1"/>
  <c r="AN2848" i="1" s="1"/>
  <c r="AN354" i="1" s="1"/>
  <c r="AL1356" i="1" s="1"/>
  <c r="AL2785" i="1" s="1"/>
  <c r="AN4230" i="1" s="1"/>
  <c r="AD86" i="1" s="1"/>
  <c r="AE86" i="1" s="1"/>
  <c r="AH86" i="1" l="1"/>
  <c r="AF86" i="1" a="1"/>
  <c r="AN3993" i="1"/>
  <c r="AL1263" i="1" s="1"/>
  <c r="AL2293" i="1" s="1"/>
  <c r="AD2299" i="1" s="1"/>
  <c r="AE2299" i="1" s="1"/>
  <c r="AH2299" i="1" l="1"/>
  <c r="AF2299" i="1" a="1"/>
  <c r="AL2282" i="1"/>
  <c r="AL1791" i="1" s="1"/>
  <c r="AN2901" i="1" s="1"/>
  <c r="AD4243" i="1" s="1"/>
  <c r="AE4243" i="1" s="1"/>
  <c r="AH4243" i="1" l="1"/>
  <c r="AF4243" i="1" a="1"/>
  <c r="AL2874" i="1"/>
  <c r="AL2543" i="1" s="1"/>
  <c r="AN3087" i="1" s="1"/>
  <c r="AD3742" i="1" s="1"/>
  <c r="AE3742" i="1" s="1"/>
  <c r="AH3742" i="1" l="1"/>
  <c r="AF3742" i="1" a="1"/>
  <c r="AN3615" i="1"/>
  <c r="AL614" i="1" s="1"/>
  <c r="AN1873" i="1" s="1"/>
  <c r="AN3946" i="1" s="1"/>
  <c r="AL3631" i="1" s="1"/>
  <c r="AL630" i="1" s="1"/>
  <c r="AN1889" i="1" s="1"/>
  <c r="AN3962" i="1" s="1"/>
  <c r="AN646" i="1" s="1"/>
  <c r="AN3060" i="1" s="1"/>
  <c r="AG2113" i="1" s="1"/>
  <c r="AH2113" i="1" l="1"/>
  <c r="AN2697" i="1"/>
  <c r="AN3934" i="1" s="1"/>
  <c r="AL773" i="1" s="1"/>
  <c r="AD377" i="1" s="1"/>
  <c r="AE377" i="1" s="1"/>
  <c r="AH377" i="1" l="1"/>
  <c r="AF377" i="1" a="1"/>
  <c r="AN3225" i="1"/>
  <c r="AN463" i="1" s="1"/>
  <c r="AL1301" i="1" s="1"/>
  <c r="AD3074" i="1" s="1"/>
  <c r="AE3074" i="1" s="1"/>
  <c r="AH3074" i="1" l="1"/>
  <c r="AF3074" i="1" a="1"/>
  <c r="AN3753" i="1"/>
  <c r="AN1007" i="1" s="1"/>
  <c r="AN1973" i="1" s="1"/>
  <c r="AD1238" i="1" s="1"/>
  <c r="AE1238" i="1" s="1"/>
  <c r="AH1238" i="1" l="1"/>
  <c r="AF1238" i="1" a="1"/>
  <c r="AN4093" i="1"/>
  <c r="AN812" i="1" s="1"/>
  <c r="AL870" i="1" s="1"/>
  <c r="AD586" i="1" s="1"/>
  <c r="AE586" i="1" s="1"/>
  <c r="AH586" i="1" l="1"/>
  <c r="AF586" i="1" a="1"/>
  <c r="AD1907" i="1"/>
  <c r="AE1907" i="1" s="1"/>
  <c r="AH1907" i="1" l="1"/>
  <c r="AF1907" i="1" a="1"/>
  <c r="AD799" i="1"/>
  <c r="AE799" i="1" s="1"/>
  <c r="AH799" i="1" l="1"/>
  <c r="AF799" i="1" a="1"/>
  <c r="AD2435" i="1"/>
  <c r="AE2435" i="1" s="1"/>
  <c r="AH2435" i="1" l="1"/>
  <c r="AF2435" i="1" a="1"/>
  <c r="AD1167" i="1"/>
  <c r="AE1167" i="1" s="1"/>
  <c r="AH1167" i="1" l="1"/>
  <c r="AF1167" i="1" a="1"/>
  <c r="AD4133" i="1"/>
  <c r="AE4133" i="1" s="1"/>
  <c r="AH4133" i="1" l="1"/>
  <c r="AF4133" i="1" a="1"/>
  <c r="AD267" i="1"/>
  <c r="AE267" i="1" s="1"/>
  <c r="AH267" i="1" l="1"/>
  <c r="AF267" i="1" a="1"/>
  <c r="AD2222" i="1"/>
  <c r="AE2222" i="1" s="1"/>
  <c r="AH2222" i="1" l="1"/>
  <c r="AF2222" i="1" a="1"/>
  <c r="AD97" i="1"/>
  <c r="AE97" i="1" s="1"/>
  <c r="AH97" i="1" l="1"/>
  <c r="AF97" i="1" a="1"/>
  <c r="AD2874" i="1"/>
  <c r="AE2874" i="1" s="1"/>
  <c r="AH2874" i="1" l="1"/>
  <c r="AF2874" i="1" a="1"/>
  <c r="AD4142" i="1"/>
  <c r="AE4142" i="1" s="1"/>
  <c r="AH4142" i="1" l="1"/>
  <c r="AF4142" i="1" a="1"/>
  <c r="AD2294" i="1"/>
  <c r="AE2294" i="1" s="1"/>
  <c r="AH2294" i="1" l="1"/>
  <c r="AL2294" i="1"/>
  <c r="AF2294" i="1" a="1"/>
  <c r="AG2639" i="1"/>
  <c r="AH2639" i="1" l="1"/>
  <c r="AD3435" i="1"/>
  <c r="AE3435" i="1" s="1"/>
  <c r="AH3435" i="1" l="1"/>
  <c r="AF3435" i="1" a="1"/>
  <c r="AD649" i="1"/>
  <c r="AE649" i="1" s="1"/>
  <c r="AH649" i="1" l="1"/>
  <c r="AF649" i="1" a="1"/>
  <c r="AD3954" i="1"/>
  <c r="AE3954" i="1" s="1"/>
  <c r="AH3954" i="1" l="1"/>
  <c r="AF3954" i="1" a="1"/>
  <c r="AD2218" i="1"/>
  <c r="AE2218" i="1" s="1"/>
  <c r="AH2218" i="1" l="1"/>
  <c r="AF2218" i="1" a="1"/>
  <c r="AD209" i="1"/>
  <c r="AE209" i="1" s="1"/>
  <c r="AH209" i="1" l="1"/>
  <c r="AF209" i="1" a="1"/>
  <c r="AG3813" i="1"/>
  <c r="AH3813" i="1" l="1"/>
  <c r="AD2002" i="1"/>
  <c r="AE2002" i="1" s="1"/>
  <c r="AH2002" i="1" l="1"/>
  <c r="AF2002" i="1" a="1"/>
  <c r="AD1101" i="1"/>
  <c r="AE1101" i="1" s="1"/>
  <c r="AH1101" i="1" l="1"/>
  <c r="AF1101" i="1" a="1"/>
  <c r="AL492" i="1"/>
  <c r="AN4155" i="1" s="1"/>
  <c r="AN3222" i="1" s="1"/>
  <c r="AL1001" i="1" s="1"/>
  <c r="AL1251" i="1" s="1"/>
  <c r="AN9" i="1" s="1"/>
  <c r="AN3297" i="1" s="1"/>
  <c r="AN2105" i="1" s="1"/>
  <c r="AD2794" i="1" s="1"/>
  <c r="AE2794" i="1" s="1"/>
  <c r="AH2794" i="1" l="1"/>
  <c r="AF2794" i="1" a="1"/>
  <c r="AD1379" i="1"/>
  <c r="AE1379" i="1" s="1"/>
  <c r="AH1379" i="1" l="1"/>
  <c r="AF1379" i="1" a="1"/>
  <c r="AN3977" i="1"/>
  <c r="AL1247" i="1" s="1"/>
  <c r="AL2277" i="1" s="1"/>
  <c r="AD1904" i="1" s="1"/>
  <c r="AE1904" i="1" s="1"/>
  <c r="AH1904" i="1" l="1"/>
  <c r="AF1904" i="1" a="1"/>
  <c r="AL2266" i="1"/>
  <c r="AL1775" i="1" s="1"/>
  <c r="AN2885" i="1" s="1"/>
  <c r="AD4051" i="1" s="1"/>
  <c r="AE4051" i="1" s="1"/>
  <c r="AH4051" i="1" l="1"/>
  <c r="AF4051" i="1" a="1"/>
  <c r="AN2858" i="1"/>
  <c r="AN3413" i="1" s="1"/>
  <c r="AN3071" i="1" s="1"/>
  <c r="AD3550" i="1" s="1"/>
  <c r="AE3550" i="1" s="1"/>
  <c r="AI3984" i="1"/>
  <c r="AH3550" i="1" l="1"/>
  <c r="AF3550" i="1" a="1"/>
  <c r="AN3914" i="1"/>
  <c r="AN3599" i="1" s="1"/>
  <c r="AL598" i="1" s="1"/>
  <c r="AN546" i="1" s="1"/>
  <c r="AL2219" i="1" s="1"/>
  <c r="AN4127" i="1" s="1"/>
  <c r="AN1126" i="1" s="1"/>
  <c r="AL562" i="1" s="1"/>
  <c r="AN2267" i="1" s="1"/>
  <c r="AN4159" i="1" s="1"/>
  <c r="AD2097" i="1" s="1"/>
  <c r="AE2097" i="1" s="1"/>
  <c r="AM3984" i="1" a="1"/>
  <c r="AL3984" i="1"/>
  <c r="AH2097" i="1" l="1"/>
  <c r="AL2097" i="1"/>
  <c r="AF2097" i="1" a="1"/>
  <c r="AN3784" i="1"/>
  <c r="AN2894" i="1" s="1"/>
  <c r="AN3572" i="1" s="1"/>
  <c r="AD2370" i="1" s="1"/>
  <c r="AE2370" i="1" s="1"/>
  <c r="AH2370" i="1" l="1"/>
  <c r="AF2370" i="1" a="1"/>
  <c r="AL3209" i="1"/>
  <c r="AN447" i="1" s="1"/>
  <c r="AL1285" i="1" s="1"/>
  <c r="AD2295" i="1" s="1"/>
  <c r="AE2295" i="1" s="1"/>
  <c r="AH2295" i="1" l="1"/>
  <c r="AL2295" i="1"/>
  <c r="AF2295" i="1" a="1"/>
  <c r="AN2597" i="1"/>
  <c r="AG1685" i="1" s="1"/>
  <c r="AH1685" i="1" l="1"/>
  <c r="AL2602" i="1"/>
  <c r="AL2143" i="1" s="1"/>
  <c r="AN3173" i="1" s="1"/>
  <c r="AD3814" i="1" s="1"/>
  <c r="AE3814" i="1" s="1"/>
  <c r="AH3814" i="1" l="1"/>
  <c r="AF3814" i="1" a="1"/>
  <c r="AN734" i="1"/>
  <c r="AD119" i="1" s="1"/>
  <c r="AE119" i="1" s="1"/>
  <c r="AH119" i="1" l="1"/>
  <c r="AF119" i="1" a="1"/>
  <c r="AD2344" i="1"/>
  <c r="AE2344" i="1" s="1"/>
  <c r="AH2344" i="1" l="1"/>
  <c r="AF2344" i="1" a="1"/>
  <c r="AD3048" i="1"/>
  <c r="AE3048" i="1" s="1"/>
  <c r="AH3048" i="1" l="1"/>
  <c r="AF3048" i="1" a="1"/>
  <c r="AD1726" i="1"/>
  <c r="AE1726" i="1" s="1"/>
  <c r="AH1726" i="1" l="1"/>
  <c r="AL1726" i="1"/>
  <c r="AF1726" i="1" a="1"/>
  <c r="AD2947" i="1"/>
  <c r="AE2947" i="1" s="1"/>
  <c r="AH2947" i="1" l="1"/>
  <c r="AF2947" i="1" a="1"/>
  <c r="AD2524" i="1"/>
  <c r="AE2524" i="1" s="1"/>
  <c r="AH2524" i="1" l="1"/>
  <c r="AL2524" i="1"/>
  <c r="AF2524" i="1" a="1"/>
  <c r="AD376" i="1"/>
  <c r="AE376" i="1" s="1"/>
  <c r="AH376" i="1" l="1"/>
  <c r="AF376" i="1" a="1"/>
  <c r="AG3862" i="1"/>
  <c r="AH3862" i="1" l="1"/>
  <c r="AD653" i="1"/>
  <c r="AE653" i="1" s="1"/>
  <c r="AH653" i="1" l="1"/>
  <c r="AF653" i="1" a="1"/>
  <c r="AD3952" i="1"/>
  <c r="AE3952" i="1" s="1"/>
  <c r="AH3952" i="1" l="1"/>
  <c r="AF3952" i="1" a="1"/>
  <c r="AD184" i="1"/>
  <c r="AE184" i="1" s="1"/>
  <c r="AH184" i="1" l="1"/>
  <c r="AF184" i="1" a="1"/>
  <c r="AD3386" i="1"/>
  <c r="AE3386" i="1" s="1"/>
  <c r="AH3386" i="1" l="1"/>
  <c r="AF3386" i="1" a="1"/>
  <c r="AD513" i="1"/>
  <c r="AE513" i="1" s="1"/>
  <c r="AH513" i="1" l="1"/>
  <c r="AF513" i="1" a="1"/>
  <c r="AD3165" i="1"/>
  <c r="AE3165" i="1" s="1"/>
  <c r="AH3165" i="1" l="1"/>
  <c r="AF3165" i="1" a="1"/>
  <c r="AD1994" i="1"/>
  <c r="AE1994" i="1" s="1"/>
  <c r="AH1994" i="1" l="1"/>
  <c r="AF1994" i="1" a="1"/>
  <c r="AD2713" i="1"/>
  <c r="AE2713" i="1" s="1"/>
  <c r="AH2713" i="1" l="1"/>
  <c r="AF2713" i="1" a="1"/>
  <c r="AD2728" i="1"/>
  <c r="AE2728" i="1" s="1"/>
  <c r="AH2728" i="1" l="1"/>
  <c r="AF2728" i="1" a="1"/>
  <c r="AD60" i="1"/>
  <c r="AE60" i="1" s="1"/>
  <c r="AH60" i="1" l="1"/>
  <c r="AF60" i="1" a="1"/>
  <c r="AD734" i="1"/>
  <c r="AE734" i="1" s="1"/>
  <c r="AH734" i="1" l="1"/>
  <c r="AF734" i="1" a="1"/>
  <c r="AD4325" i="1"/>
  <c r="AE4325" i="1" s="1"/>
  <c r="AI2812" i="1"/>
  <c r="AH4325" i="1" l="1"/>
  <c r="AF4325" i="1" a="1"/>
  <c r="AD4082" i="1"/>
  <c r="AE4082" i="1" s="1"/>
  <c r="AM2812" i="1" a="1"/>
  <c r="AL2812" i="1"/>
  <c r="AH4082" i="1" l="1"/>
  <c r="AF4082" i="1" a="1"/>
  <c r="AD1955" i="1"/>
  <c r="AE1955" i="1" s="1"/>
  <c r="AH1955" i="1" l="1"/>
  <c r="AL1955" i="1"/>
  <c r="AF1955" i="1" a="1"/>
  <c r="AN4246" i="1"/>
  <c r="AL244" i="1" s="1"/>
  <c r="AN2817" i="1" s="1"/>
  <c r="AL2540" i="1" s="1"/>
  <c r="AN3809" i="1" s="1"/>
  <c r="AN2397" i="1" s="1"/>
  <c r="AD2999" i="1" s="1"/>
  <c r="AE2999" i="1" s="1"/>
  <c r="AH2999" i="1" l="1"/>
  <c r="AF2999" i="1" a="1"/>
  <c r="AD4113" i="1"/>
  <c r="AE4113" i="1" s="1"/>
  <c r="AH4113" i="1" l="1"/>
  <c r="AF4113" i="1" a="1"/>
  <c r="AD1520" i="1"/>
  <c r="AE1520" i="1" s="1"/>
  <c r="AH1520" i="1" l="1"/>
  <c r="AF1520" i="1" a="1"/>
  <c r="AL2250" i="1"/>
  <c r="AL1759" i="1" s="1"/>
  <c r="AN2869" i="1" s="1"/>
  <c r="AD3731" i="1" s="1"/>
  <c r="AE3731" i="1" s="1"/>
  <c r="AH3731" i="1" l="1"/>
  <c r="AF3731" i="1" a="1"/>
  <c r="AN3397" i="1"/>
  <c r="AN3370" i="1" s="1"/>
  <c r="AN3055" i="1" s="1"/>
  <c r="AN3925" i="1" s="1"/>
  <c r="AD3230" i="1" s="1"/>
  <c r="AE3230" i="1" s="1"/>
  <c r="AH3230" i="1" l="1"/>
  <c r="AF3230" i="1" a="1"/>
  <c r="AN3898" i="1"/>
  <c r="AL3583" i="1" s="1"/>
  <c r="AL582" i="1" s="1"/>
  <c r="AN530" i="1" s="1"/>
  <c r="AL2203" i="1" s="1"/>
  <c r="AN1638" i="1" s="1"/>
  <c r="AN2859" i="1" s="1"/>
  <c r="AN2528" i="1" s="1"/>
  <c r="AN1090" i="1" s="1"/>
  <c r="AO1090" i="1" l="1"/>
  <c r="AI3681" i="1" s="1"/>
  <c r="AN2875" i="1"/>
  <c r="AL2544" i="1" s="1"/>
  <c r="AN1670" i="1" s="1"/>
  <c r="AD1414" i="1" s="1"/>
  <c r="AE1414" i="1" s="1"/>
  <c r="AL3681" i="1" l="1"/>
  <c r="AI299" i="1" s="1"/>
  <c r="AM3681" i="1" a="1"/>
  <c r="AH1414" i="1"/>
  <c r="AF1414" i="1" a="1"/>
  <c r="AD807" i="1"/>
  <c r="AE807" i="1" s="1"/>
  <c r="AL299" i="1" l="1"/>
  <c r="AI3101" i="1" s="1"/>
  <c r="AM299" i="1" a="1"/>
  <c r="AH807" i="1"/>
  <c r="AF807" i="1" a="1"/>
  <c r="AD2046" i="1"/>
  <c r="AE2046" i="1" s="1"/>
  <c r="AL3101" i="1" l="1"/>
  <c r="AI3613" i="1" s="1"/>
  <c r="AM3101" i="1" a="1"/>
  <c r="AH2046" i="1"/>
  <c r="AF2046" i="1" a="1"/>
  <c r="AN4296" i="1"/>
  <c r="AN3406" i="1" s="1"/>
  <c r="AN4084" i="1" s="1"/>
  <c r="AN3721" i="1" s="1"/>
  <c r="AL1925" i="1" s="1"/>
  <c r="AD1896" i="1" s="1"/>
  <c r="AE1896" i="1" s="1"/>
  <c r="AL3613" i="1" l="1"/>
  <c r="AM3613" i="1" a="1"/>
  <c r="AH1896" i="1"/>
  <c r="AL1896" i="1"/>
  <c r="AF1896" i="1" a="1"/>
  <c r="AN4249" i="1"/>
  <c r="AN1519" i="1" s="1"/>
  <c r="AN2565" i="1" s="1"/>
  <c r="AD1301" i="1" s="1"/>
  <c r="AE1301" i="1" s="1"/>
  <c r="AH1301" i="1" l="1"/>
  <c r="AF1301" i="1" a="1"/>
  <c r="AN2586" i="1"/>
  <c r="AN2127" i="1" s="1"/>
  <c r="AL3157" i="1" s="1"/>
  <c r="AD4277" i="1" s="1"/>
  <c r="AE4277" i="1" s="1"/>
  <c r="AH4277" i="1" l="1"/>
  <c r="AF4277" i="1" a="1"/>
  <c r="AN3130" i="1"/>
  <c r="AN2815" i="1" s="1"/>
  <c r="AN3685" i="1" s="1"/>
  <c r="AD1241" i="1" s="1"/>
  <c r="AE1241" i="1" s="1"/>
  <c r="AH1241" i="1" l="1"/>
  <c r="AF1241" i="1" a="1"/>
  <c r="AN3564" i="1"/>
  <c r="AN2662" i="1" s="1"/>
  <c r="AD1451" i="1" s="1"/>
  <c r="AE1451" i="1" s="1"/>
  <c r="AH1451" i="1" l="1"/>
  <c r="AF1451" i="1" a="1"/>
  <c r="AD1269" i="1"/>
  <c r="AE1269" i="1" s="1"/>
  <c r="AH1269" i="1" l="1"/>
  <c r="AF1269" i="1" a="1"/>
  <c r="AD1087" i="1"/>
  <c r="AE1087" i="1" s="1"/>
  <c r="AH1087" i="1" l="1"/>
  <c r="AF1087" i="1" a="1"/>
  <c r="AD1228" i="1"/>
  <c r="AE1228" i="1" s="1"/>
  <c r="AH1228" i="1" l="1"/>
  <c r="AF1228" i="1" a="1"/>
  <c r="AD2402" i="1"/>
  <c r="AE2402" i="1" s="1"/>
  <c r="AH2402" i="1" l="1"/>
  <c r="AL2402" i="1"/>
  <c r="AF2402" i="1" a="1"/>
  <c r="AD3459" i="1"/>
  <c r="AE3459" i="1" s="1"/>
  <c r="AH3459" i="1" l="1"/>
  <c r="AF3459" i="1" a="1"/>
  <c r="AD3036" i="1"/>
  <c r="AE3036" i="1" s="1"/>
  <c r="AI250" i="1"/>
  <c r="AH3036" i="1" l="1"/>
  <c r="AF3036" i="1" a="1"/>
  <c r="AD2640" i="1"/>
  <c r="AE2640" i="1" s="1"/>
  <c r="AM250" i="1" a="1"/>
  <c r="AL250" i="1"/>
  <c r="AH2640" i="1" l="1"/>
  <c r="AF2640" i="1" a="1"/>
  <c r="AD2855" i="1"/>
  <c r="AE2855" i="1" s="1"/>
  <c r="AH2855" i="1" l="1"/>
  <c r="AF2855" i="1" a="1"/>
  <c r="AI2855" i="1" s="1"/>
  <c r="AD1388" i="1"/>
  <c r="AE1388" i="1" s="1"/>
  <c r="AL2855" i="1" l="1"/>
  <c r="AM2855" i="1" a="1"/>
  <c r="AH1388" i="1"/>
  <c r="AF1388" i="1" a="1"/>
  <c r="AD230" i="1"/>
  <c r="AE230" i="1" s="1"/>
  <c r="AH230" i="1" l="1"/>
  <c r="AF230" i="1" a="1"/>
  <c r="AD2077" i="1"/>
  <c r="AE2077" i="1" s="1"/>
  <c r="AH2077" i="1" l="1"/>
  <c r="AL2077" i="1"/>
  <c r="AF2077" i="1" a="1"/>
  <c r="AD1739" i="1"/>
  <c r="AE1739" i="1" s="1"/>
  <c r="AI1625" i="1"/>
  <c r="AH1739" i="1" l="1"/>
  <c r="AF1739" i="1" a="1"/>
  <c r="AD4179" i="1"/>
  <c r="AE4179" i="1" s="1"/>
  <c r="AM1625" i="1" a="1"/>
  <c r="AL1625" i="1"/>
  <c r="AH4179" i="1" l="1"/>
  <c r="AF4179" i="1" a="1"/>
  <c r="AD149" i="1"/>
  <c r="AE149" i="1" s="1"/>
  <c r="AH149" i="1" l="1"/>
  <c r="AF149" i="1" a="1"/>
  <c r="AD4189" i="1"/>
  <c r="AE4189" i="1" s="1"/>
  <c r="AH4189" i="1" l="1"/>
  <c r="AF4189" i="1" a="1"/>
  <c r="AD1832" i="1"/>
  <c r="AE1832" i="1" s="1"/>
  <c r="AH1832" i="1" l="1"/>
  <c r="AF1832" i="1" a="1"/>
  <c r="AD555" i="1"/>
  <c r="AE555" i="1" s="1"/>
  <c r="AH555" i="1" l="1"/>
  <c r="AF555" i="1" a="1"/>
  <c r="AD3962" i="1"/>
  <c r="AE3962" i="1" s="1"/>
  <c r="AH3962" i="1" l="1"/>
  <c r="AF3962" i="1" a="1"/>
  <c r="AD3019" i="1"/>
  <c r="AE3019" i="1" s="1"/>
  <c r="AH3019" i="1" l="1"/>
  <c r="AF3019" i="1" a="1"/>
  <c r="AL552" i="1"/>
  <c r="AN2556" i="1" s="1"/>
  <c r="AL1152" i="1" s="1"/>
  <c r="AL149" i="1" s="1"/>
  <c r="AL3841" i="1" s="1"/>
  <c r="AL257" i="1" s="1"/>
  <c r="AN3068" i="1" s="1"/>
  <c r="AN4321" i="1" s="1"/>
  <c r="AN2705" i="1" s="1"/>
  <c r="AG2701" i="1" s="1"/>
  <c r="AI3749" i="1"/>
  <c r="AH2701" i="1" l="1"/>
  <c r="AD3831" i="1"/>
  <c r="AE3831" i="1" s="1"/>
  <c r="AM3749" i="1" a="1"/>
  <c r="AL3749" i="1"/>
  <c r="AH3831" i="1" l="1"/>
  <c r="AF3831" i="1" a="1"/>
  <c r="AN2826" i="1"/>
  <c r="AL3354" i="1" s="1"/>
  <c r="AN3039" i="1" s="1"/>
  <c r="AL3909" i="1" s="1"/>
  <c r="AD3038" i="1" s="1"/>
  <c r="AE3038" i="1" s="1"/>
  <c r="AI780" i="1"/>
  <c r="AH3038" i="1" l="1"/>
  <c r="AF3038" i="1" a="1"/>
  <c r="AN3882" i="1"/>
  <c r="AN3567" i="1" s="1"/>
  <c r="AN566" i="1" s="1"/>
  <c r="AN514" i="1" s="1"/>
  <c r="AN4095" i="1" s="1"/>
  <c r="AN2480" i="1" s="1"/>
  <c r="AN1622" i="1" s="1"/>
  <c r="AL1618" i="1" s="1"/>
  <c r="AN3355" i="1" s="1"/>
  <c r="AL2262" i="1" s="1"/>
  <c r="AL1634" i="1" s="1"/>
  <c r="AN3371" i="1" s="1"/>
  <c r="AN3072" i="1" s="1"/>
  <c r="AL2278" i="1" s="1"/>
  <c r="AN1650" i="1" s="1"/>
  <c r="AN3387" i="1" s="1"/>
  <c r="AL3088" i="1" s="1"/>
  <c r="AL2310" i="1" s="1"/>
  <c r="AN2681" i="1" s="1"/>
  <c r="AN3918" i="1" s="1"/>
  <c r="AD785" i="1" s="1"/>
  <c r="AE785" i="1" s="1"/>
  <c r="AM780" i="1" a="1"/>
  <c r="AL780" i="1"/>
  <c r="AI1763" i="1" s="1"/>
  <c r="AH785" i="1" l="1"/>
  <c r="AF785" i="1" a="1"/>
  <c r="AN4233" i="1"/>
  <c r="AN1503" i="1" s="1"/>
  <c r="AN2549" i="1" s="1"/>
  <c r="AG2157" i="1" s="1"/>
  <c r="AJ1763" i="1"/>
  <c r="AM1763" i="1" a="1"/>
  <c r="AI3731" i="1"/>
  <c r="AH2157" i="1" l="1"/>
  <c r="AL2570" i="1"/>
  <c r="AL2111" i="1" s="1"/>
  <c r="AN3141" i="1" s="1"/>
  <c r="AD4085" i="1" s="1"/>
  <c r="AE4085" i="1" s="1"/>
  <c r="AM3731" i="1" a="1"/>
  <c r="AL3731" i="1"/>
  <c r="AH4085" i="1" l="1"/>
  <c r="AF4085" i="1" a="1"/>
  <c r="AN3114" i="1"/>
  <c r="AN3642" i="1" s="1"/>
  <c r="AN4197" i="1" s="1"/>
  <c r="AD1178" i="1" s="1"/>
  <c r="AE1178" i="1" s="1"/>
  <c r="AH1178" i="1" l="1"/>
  <c r="AF1178" i="1" a="1"/>
  <c r="AN4076" i="1"/>
  <c r="AL3190" i="1" s="1"/>
  <c r="AD879" i="1" s="1"/>
  <c r="AE879" i="1" s="1"/>
  <c r="AH879" i="1" l="1"/>
  <c r="AF879" i="1" a="1"/>
  <c r="AD1206" i="1"/>
  <c r="AE1206" i="1" s="1"/>
  <c r="AH1206" i="1" l="1"/>
  <c r="AF1206" i="1" a="1"/>
  <c r="AD200" i="1"/>
  <c r="AE200" i="1" s="1"/>
  <c r="AH200" i="1" l="1"/>
  <c r="AF200" i="1" a="1"/>
  <c r="AD2153" i="1"/>
  <c r="AE2153" i="1" s="1"/>
  <c r="AH2153" i="1" l="1"/>
  <c r="AF2153" i="1" a="1"/>
  <c r="AD242" i="1"/>
  <c r="AE242" i="1" s="1"/>
  <c r="AH242" i="1" l="1"/>
  <c r="AF242" i="1" a="1"/>
  <c r="AD4177" i="1"/>
  <c r="AE4177" i="1" s="1"/>
  <c r="AH4177" i="1" l="1"/>
  <c r="AF4177" i="1" a="1"/>
  <c r="AD2379" i="1"/>
  <c r="AE2379" i="1" s="1"/>
  <c r="AH2379" i="1" l="1"/>
  <c r="AF2379" i="1" a="1"/>
  <c r="AD160" i="1"/>
  <c r="AE160" i="1" s="1"/>
  <c r="AH160" i="1" l="1"/>
  <c r="AF160" i="1" a="1"/>
  <c r="AD1712" i="1"/>
  <c r="AE1712" i="1" s="1"/>
  <c r="AH1712" i="1" l="1"/>
  <c r="AF1712" i="1" a="1"/>
  <c r="AD392" i="1"/>
  <c r="AE392" i="1" s="1"/>
  <c r="AH392" i="1" l="1"/>
  <c r="AF392" i="1" a="1"/>
  <c r="AD2270" i="1"/>
  <c r="AE2270" i="1" s="1"/>
  <c r="AH2270" i="1" l="1"/>
  <c r="AF2270" i="1" a="1"/>
  <c r="AD427" i="1"/>
  <c r="AE427" i="1" s="1"/>
  <c r="AH427" i="1" l="1"/>
  <c r="AF427" i="1" a="1"/>
  <c r="AD2660" i="1"/>
  <c r="AE2660" i="1" s="1"/>
  <c r="AH2660" i="1" l="1"/>
  <c r="AF2660" i="1" a="1"/>
  <c r="AG2319" i="1"/>
  <c r="AH2319" i="1" l="1"/>
  <c r="AG4313" i="1"/>
  <c r="AH4313" i="1" l="1"/>
  <c r="AD4324" i="1"/>
  <c r="AE4324" i="1" s="1"/>
  <c r="AH4324" i="1" l="1"/>
  <c r="AF4324" i="1" a="1"/>
  <c r="AD3827" i="1"/>
  <c r="AE3827" i="1" s="1"/>
  <c r="AH3827" i="1" l="1"/>
  <c r="AF3827" i="1" a="1"/>
  <c r="AI2194" i="1"/>
  <c r="AJ2194" i="1" s="1"/>
  <c r="AN3000" i="1" s="1"/>
  <c r="AL2788" i="1" s="1"/>
  <c r="AL3212" i="1" s="1"/>
  <c r="AN1875" i="1" s="1"/>
  <c r="AL3585" i="1" s="1"/>
  <c r="AN1070" i="1" s="1"/>
  <c r="AN3994" i="1" s="1"/>
  <c r="AN919" i="1" s="1"/>
  <c r="AN2339" i="1" s="1"/>
  <c r="AN32" i="1" s="1"/>
  <c r="AL1744" i="1" s="1"/>
  <c r="AN3342" i="1" s="1"/>
  <c r="AN3179" i="1" s="1"/>
  <c r="AL1067" i="1" s="1"/>
  <c r="AN3018" i="1" s="1"/>
  <c r="AL3573" i="1" s="1"/>
  <c r="AN2073" i="1" s="1"/>
  <c r="AN1216" i="1" s="1"/>
  <c r="AL2350" i="1" s="1"/>
  <c r="AL1384" i="1" s="1"/>
  <c r="AN1593" i="1" s="1"/>
  <c r="AL283" i="1" s="1"/>
  <c r="AN1043" i="1" s="1"/>
  <c r="AN163" i="1" s="1"/>
  <c r="AL2690" i="1" s="1"/>
  <c r="AN3" i="1" s="1"/>
  <c r="AN3580" i="1" l="1"/>
  <c r="AL2658" i="1" s="1"/>
  <c r="AN2214" i="1" s="1"/>
  <c r="AD444" i="1" s="1"/>
  <c r="AE444" i="1" s="1"/>
  <c r="AI2946" i="1"/>
  <c r="AH444" i="1" l="1"/>
  <c r="AF444" i="1" a="1"/>
  <c r="AD3533" i="1"/>
  <c r="AE3533" i="1" s="1"/>
  <c r="AM2946" i="1" a="1"/>
  <c r="AL2946" i="1"/>
  <c r="AI2876" i="1" s="1"/>
  <c r="AH3533" i="1" l="1"/>
  <c r="AF3533" i="1" a="1"/>
  <c r="AN3338" i="1"/>
  <c r="AN3023" i="1" s="1"/>
  <c r="AN3893" i="1" s="1"/>
  <c r="AD2718" i="1" s="1"/>
  <c r="AE2718" i="1" s="1"/>
  <c r="AM2876" i="1" a="1"/>
  <c r="AL2876" i="1"/>
  <c r="AH2718" i="1" l="1"/>
  <c r="AF2718" i="1" a="1"/>
  <c r="AN3866" i="1"/>
  <c r="AN3551" i="1" s="1"/>
  <c r="AL482" i="1" s="1"/>
  <c r="AL2171" i="1" s="1"/>
  <c r="AN4079" i="1" s="1"/>
  <c r="AL1078" i="1" s="1"/>
  <c r="AL1026" i="1" s="1"/>
  <c r="AN2811" i="1" s="1"/>
  <c r="AN2448" i="1" s="1"/>
  <c r="AL1606" i="1" s="1"/>
  <c r="AN2246" i="1" s="1"/>
  <c r="AN97" i="1" s="1"/>
  <c r="AN3568" i="1" s="1"/>
  <c r="AN2934" i="1" s="1"/>
  <c r="AN18" i="1" s="1"/>
  <c r="AL3883" i="1" s="1"/>
  <c r="AN3584" i="1" s="1"/>
  <c r="AL2950" i="1" s="1"/>
  <c r="AL104" i="1" s="1"/>
  <c r="AN3899" i="1" s="1"/>
  <c r="AL3600" i="1" s="1"/>
  <c r="AN2966" i="1" s="1"/>
  <c r="AN431" i="1" s="1"/>
  <c r="AN1269" i="1" s="1"/>
  <c r="AD2562" i="1" s="1"/>
  <c r="AE2562" i="1" s="1"/>
  <c r="AH2562" i="1" l="1"/>
  <c r="AF2562" i="1" a="1"/>
  <c r="AN2554" i="1"/>
  <c r="AL2095" i="1" s="1"/>
  <c r="AN3125" i="1" s="1"/>
  <c r="AG3765" i="1" s="1"/>
  <c r="AH3765" i="1" l="1"/>
  <c r="AL3098" i="1"/>
  <c r="AN2783" i="1" s="1"/>
  <c r="AN3653" i="1" s="1"/>
  <c r="AD3004" i="1" s="1"/>
  <c r="AE3004" i="1" s="1"/>
  <c r="AH3004" i="1" l="1"/>
  <c r="AF3004" i="1" a="1"/>
  <c r="AN3626" i="1"/>
  <c r="AN4181" i="1" s="1"/>
  <c r="AN4154" i="1" s="1"/>
  <c r="AL1298" i="1" s="1"/>
  <c r="AN2974" i="1" s="1"/>
  <c r="AG2160" i="1" s="1"/>
  <c r="AH2160" i="1" l="1"/>
  <c r="AL1917" i="1"/>
  <c r="AL3702" i="1" s="1"/>
  <c r="AD154" i="1" s="1"/>
  <c r="AE154" i="1" s="1"/>
  <c r="AH154" i="1" l="1"/>
  <c r="AF154" i="1" a="1"/>
  <c r="AD2142" i="1"/>
  <c r="AE2142" i="1" s="1"/>
  <c r="AH2142" i="1" l="1"/>
  <c r="AF2142" i="1" a="1"/>
  <c r="AD632" i="1"/>
  <c r="AE632" i="1" s="1"/>
  <c r="AH632" i="1" l="1"/>
  <c r="AF632" i="1" a="1"/>
  <c r="AD2315" i="1"/>
  <c r="AE2315" i="1" s="1"/>
  <c r="AH2315" i="1" l="1"/>
  <c r="AF2315" i="1" a="1"/>
  <c r="AD385" i="1"/>
  <c r="AE385" i="1" s="1"/>
  <c r="AH385" i="1" l="1"/>
  <c r="AF385" i="1" a="1"/>
  <c r="AD2527" i="1"/>
  <c r="AE2527" i="1" s="1"/>
  <c r="AH2527" i="1" l="1"/>
  <c r="AF2527" i="1" a="1"/>
  <c r="AD1802" i="1"/>
  <c r="AE1802" i="1" s="1"/>
  <c r="AI2295" i="1"/>
  <c r="AH1802" i="1" l="1"/>
  <c r="AF1802" i="1" a="1"/>
  <c r="AG1650" i="1"/>
  <c r="AM2295" i="1" a="1"/>
  <c r="AJ2295" i="1"/>
  <c r="AH1650" i="1" l="1"/>
  <c r="AD932" i="1"/>
  <c r="AE932" i="1" s="1"/>
  <c r="AH932" i="1" l="1"/>
  <c r="AF932" i="1" a="1"/>
  <c r="AG2907" i="1"/>
  <c r="AH2907" i="1" l="1"/>
  <c r="AD3727" i="1"/>
  <c r="AE3727" i="1" s="1"/>
  <c r="AH3727" i="1" l="1"/>
  <c r="AF3727" i="1" a="1"/>
  <c r="AD3713" i="1"/>
  <c r="AE3713" i="1" s="1"/>
  <c r="AH3713" i="1" l="1"/>
  <c r="AF3713" i="1" a="1"/>
  <c r="AD652" i="1"/>
  <c r="AE652" i="1" s="1"/>
  <c r="AH652" i="1" l="1"/>
  <c r="AF652" i="1" a="1"/>
  <c r="AG3172" i="1"/>
  <c r="AH3172" i="1" l="1"/>
  <c r="AD2736" i="1"/>
  <c r="AE2736" i="1" s="1"/>
  <c r="AH2736" i="1" l="1"/>
  <c r="AF2736" i="1" a="1"/>
  <c r="AD3182" i="1"/>
  <c r="AE3182" i="1" s="1"/>
  <c r="AH3182" i="1" l="1"/>
  <c r="AF3182" i="1" a="1"/>
  <c r="AD3773" i="1"/>
  <c r="AE3773" i="1" s="1"/>
  <c r="AH3773" i="1" l="1"/>
  <c r="AF3773" i="1" a="1"/>
  <c r="AD2308" i="1"/>
  <c r="AE2308" i="1" s="1"/>
  <c r="AH2308" i="1" l="1"/>
  <c r="AL2308" i="1"/>
  <c r="AF2308" i="1" a="1"/>
  <c r="AL3282" i="1"/>
  <c r="AL4024" i="1" s="1"/>
  <c r="AN3812" i="1" s="1"/>
  <c r="AN4236" i="1" s="1"/>
  <c r="AL2434" i="1" s="1"/>
  <c r="AL2286" i="1" s="1"/>
  <c r="AL1145" i="1" s="1"/>
  <c r="AN3427" i="1" s="1"/>
  <c r="AL367" i="1" s="1"/>
  <c r="AL3797" i="1" s="1"/>
  <c r="AN1595" i="1" s="1"/>
  <c r="AN4042" i="1" s="1"/>
  <c r="AN726" i="1" s="1"/>
  <c r="AL891" i="1" s="1"/>
  <c r="AN1776" i="1" s="1"/>
  <c r="AL3374" i="1" s="1"/>
  <c r="AL829" i="1" s="1"/>
  <c r="AN41" i="1" s="1"/>
  <c r="AN3256" i="1" s="1"/>
  <c r="AN3044" i="1" s="1"/>
  <c r="AN1515" i="1" s="1"/>
  <c r="AN3714" i="1" s="1"/>
  <c r="AL214" i="1" s="1"/>
  <c r="AN4092" i="1" s="1"/>
  <c r="AN3170" i="1" s="1"/>
  <c r="AD1468" i="1" s="1"/>
  <c r="AE1468" i="1" s="1"/>
  <c r="AH1468" i="1" l="1"/>
  <c r="AF1468" i="1" a="1"/>
  <c r="AD572" i="1"/>
  <c r="AE572" i="1" s="1"/>
  <c r="AH572" i="1" l="1"/>
  <c r="AF572" i="1" a="1"/>
  <c r="AD2526" i="1"/>
  <c r="AE2526" i="1" s="1"/>
  <c r="AH2526" i="1" l="1"/>
  <c r="AF2526" i="1" a="1"/>
  <c r="AL3850" i="1"/>
  <c r="AN3535" i="1" s="1"/>
  <c r="AN386" i="1" s="1"/>
  <c r="AN2155" i="1" s="1"/>
  <c r="AN4063" i="1" s="1"/>
  <c r="AL2795" i="1" s="1"/>
  <c r="AL2432" i="1" s="1"/>
  <c r="AN1590" i="1" s="1"/>
  <c r="AN1586" i="1" s="1"/>
  <c r="AL3323" i="1" s="1"/>
  <c r="AN3024" i="1" s="1"/>
  <c r="AL2198" i="1" s="1"/>
  <c r="AL33" i="1" s="1"/>
  <c r="AN3552" i="1" s="1"/>
  <c r="AL556" i="1" s="1"/>
  <c r="AN4080" i="1" s="1"/>
  <c r="AN3446" i="1" s="1"/>
  <c r="AN1491" i="1" s="1"/>
  <c r="AL572" i="1" s="1"/>
  <c r="AN4096" i="1" s="1"/>
  <c r="AN3462" i="1" s="1"/>
  <c r="AL1507" i="1" s="1"/>
  <c r="AL588" i="1" s="1"/>
  <c r="AN4112" i="1" s="1"/>
  <c r="AN3478" i="1" s="1"/>
  <c r="AD2390" i="1" s="1"/>
  <c r="AE2390" i="1" s="1"/>
  <c r="AH2390" i="1" l="1"/>
  <c r="AL2390" i="1"/>
  <c r="AF2390" i="1" a="1"/>
  <c r="AN3705" i="1"/>
  <c r="AN1909" i="1" s="1"/>
  <c r="AL3082" i="1" s="1"/>
  <c r="AN2767" i="1" s="1"/>
  <c r="AL3637" i="1" s="1"/>
  <c r="AG2684" i="1" s="1"/>
  <c r="AH2684" i="1" l="1"/>
  <c r="AN3610" i="1"/>
  <c r="AI3295" i="1" s="1"/>
  <c r="AJ3295" i="1" s="1"/>
  <c r="AN4165" i="1" s="1"/>
  <c r="AN2081" i="1" s="1"/>
  <c r="AN4138" i="1" s="1"/>
  <c r="AN1350" i="1" s="1"/>
  <c r="AN2831" i="1" s="1"/>
  <c r="AL3085" i="1" s="1"/>
  <c r="AN4214" i="1" s="1"/>
  <c r="AD880" i="1" s="1"/>
  <c r="AE880" i="1" s="1"/>
  <c r="AH880" i="1" l="1"/>
  <c r="AF880" i="1" a="1"/>
  <c r="AD3585" i="1"/>
  <c r="AE3585" i="1" s="1"/>
  <c r="AH3585" i="1" l="1"/>
  <c r="AF3585" i="1" a="1"/>
  <c r="AD425" i="1"/>
  <c r="AE425" i="1" s="1"/>
  <c r="AH425" i="1" l="1"/>
  <c r="AF425" i="1" a="1"/>
  <c r="AD2827" i="1"/>
  <c r="AE2827" i="1" s="1"/>
  <c r="AH2827" i="1" l="1"/>
  <c r="AF2827" i="1" a="1"/>
  <c r="AD606" i="1"/>
  <c r="AE606" i="1" s="1"/>
  <c r="AH606" i="1" l="1"/>
  <c r="AF606" i="1" a="1"/>
  <c r="AD1383" i="1"/>
  <c r="AE1383" i="1" s="1"/>
  <c r="AH1383" i="1" l="1"/>
  <c r="AF1383" i="1" a="1"/>
  <c r="AD2541" i="1"/>
  <c r="AE2541" i="1" s="1"/>
  <c r="AH2541" i="1" l="1"/>
  <c r="AF2541" i="1" a="1"/>
  <c r="AD1075" i="1"/>
  <c r="AE1075" i="1" s="1"/>
  <c r="AH1075" i="1" l="1"/>
  <c r="AF1075" i="1" a="1"/>
  <c r="AD1107" i="1"/>
  <c r="AE1107" i="1" s="1"/>
  <c r="AH1107" i="1" l="1"/>
  <c r="AF1107" i="1" a="1"/>
  <c r="AD842" i="1"/>
  <c r="AE842" i="1" s="1"/>
  <c r="AH842" i="1" l="1"/>
  <c r="AF842" i="1" a="1"/>
  <c r="AD4225" i="1"/>
  <c r="AE4225" i="1" s="1"/>
  <c r="AH4225" i="1" l="1"/>
  <c r="AF4225" i="1" a="1"/>
  <c r="AD781" i="1"/>
  <c r="AE781" i="1" s="1"/>
  <c r="AH781" i="1" l="1"/>
  <c r="AF781" i="1" a="1"/>
  <c r="AG2677" i="1"/>
  <c r="AH2677" i="1" l="1"/>
  <c r="AD3218" i="1"/>
  <c r="AE3218" i="1" s="1"/>
  <c r="AI1574" i="1"/>
  <c r="AH3218" i="1" l="1"/>
  <c r="AF3218" i="1" a="1"/>
  <c r="AI3218" i="1" s="1"/>
  <c r="AD3694" i="1"/>
  <c r="AE3694" i="1" s="1"/>
  <c r="AM1574" i="1" a="1"/>
  <c r="AL1574" i="1"/>
  <c r="AL3218" i="1" l="1"/>
  <c r="AI3148" i="1" s="1"/>
  <c r="AM3218" i="1" a="1"/>
  <c r="AH3694" i="1"/>
  <c r="AF3694" i="1" a="1"/>
  <c r="AD1873" i="1"/>
  <c r="AE1873" i="1" s="1"/>
  <c r="AL3148" i="1" l="1"/>
  <c r="AM3148" i="1" a="1"/>
  <c r="AH1873" i="1"/>
  <c r="AF1873" i="1" a="1"/>
  <c r="AD1183" i="1"/>
  <c r="AE1183" i="1" s="1"/>
  <c r="AH1183" i="1" l="1"/>
  <c r="AF1183" i="1" a="1"/>
  <c r="AD4285" i="1"/>
  <c r="AE4285" i="1" s="1"/>
  <c r="AH4285" i="1" l="1"/>
  <c r="AF4285" i="1" a="1"/>
  <c r="AD3558" i="1"/>
  <c r="AE3558" i="1" s="1"/>
  <c r="AH3558" i="1" l="1"/>
  <c r="AF3558" i="1" a="1"/>
  <c r="AD2814" i="1"/>
  <c r="AE2814" i="1" s="1"/>
  <c r="AI3836" i="1"/>
  <c r="AH2814" i="1" l="1"/>
  <c r="AF2814" i="1" a="1"/>
  <c r="AN4306" i="1"/>
  <c r="AN2921" i="1" s="1"/>
  <c r="AL997" i="1" s="1"/>
  <c r="AN1437" i="1" s="1"/>
  <c r="AN3458" i="1" s="1"/>
  <c r="AL3310" i="1" s="1"/>
  <c r="AL45" i="1" s="1"/>
  <c r="AN1017" i="1" s="1"/>
  <c r="AN3319" i="1" s="1"/>
  <c r="AL785" i="1" s="1"/>
  <c r="AL1423" i="1" s="1"/>
  <c r="AN1912" i="1" s="1"/>
  <c r="AN2955" i="1" s="1"/>
  <c r="AL1766" i="1" s="1"/>
  <c r="AL75" i="1" s="1"/>
  <c r="AN305" i="1" s="1"/>
  <c r="AN399" i="1" s="1"/>
  <c r="AL3270" i="1" s="1"/>
  <c r="AN842" i="1" s="1"/>
  <c r="AL4280" i="1" s="1"/>
  <c r="AN4068" i="1" s="1"/>
  <c r="AN491" i="1" s="1"/>
  <c r="AN8" i="1" s="1"/>
  <c r="AN2611" i="1" s="1"/>
  <c r="AN355" i="1" s="1"/>
  <c r="AL765" i="1" s="1"/>
  <c r="AN3682" i="1" s="1"/>
  <c r="AD2273" i="1" s="1"/>
  <c r="AE2273" i="1" s="1"/>
  <c r="AM3836" i="1" a="1"/>
  <c r="AL3836" i="1"/>
  <c r="AH2273" i="1" l="1"/>
  <c r="AF2273" i="1" a="1"/>
  <c r="AD1596" i="1"/>
  <c r="AE1596" i="1" s="1"/>
  <c r="AH1596" i="1" l="1"/>
  <c r="AL1596" i="1"/>
  <c r="AF1596" i="1" a="1"/>
  <c r="AI1596" i="1" s="1"/>
  <c r="AM1596" i="1" s="1" a="1"/>
  <c r="AN322" i="1"/>
  <c r="AL2139" i="1" s="1"/>
  <c r="AN4047" i="1" s="1"/>
  <c r="AN2779" i="1" s="1"/>
  <c r="AN1574" i="1" s="1"/>
  <c r="AN1554" i="1" s="1"/>
  <c r="AN3307" i="1" s="1"/>
  <c r="AN3008" i="1" s="1"/>
  <c r="AL2182" i="1" s="1"/>
  <c r="AL665" i="1" s="1"/>
  <c r="AL3835" i="1" s="1"/>
  <c r="AN3536" i="1" s="1"/>
  <c r="AN2902" i="1" s="1"/>
  <c r="AL1443" i="1" s="1"/>
  <c r="AL540" i="1" s="1"/>
  <c r="AN4064" i="1" s="1"/>
  <c r="AN3430" i="1" s="1"/>
  <c r="AN3958" i="1" s="1"/>
  <c r="AL2417" i="1" s="1"/>
  <c r="AL3974" i="1" s="1"/>
  <c r="AL89" i="1" s="1"/>
  <c r="AL1116" i="1" s="1"/>
  <c r="AN2433" i="1" s="1"/>
  <c r="AN3990" i="1" s="1"/>
  <c r="AD1937" i="1" s="1"/>
  <c r="AE1937" i="1" s="1"/>
  <c r="AH1937" i="1" l="1"/>
  <c r="AF1937" i="1" a="1"/>
  <c r="AD2284" i="1"/>
  <c r="AE2284" i="1" s="1"/>
  <c r="AJ1596" i="1"/>
  <c r="AO1596" i="1" s="1"/>
  <c r="AH2284" i="1" l="1"/>
  <c r="AF2284" i="1" a="1"/>
  <c r="AN4217" i="1"/>
  <c r="AN1487" i="1" s="1"/>
  <c r="AL3594" i="1" s="1"/>
  <c r="AL2065" i="1" s="1"/>
  <c r="AL4122" i="1" s="1"/>
  <c r="AN3807" i="1" s="1"/>
  <c r="AL806" i="1" s="1"/>
  <c r="AL754" i="1" s="1"/>
  <c r="AL2459" i="1" s="1"/>
  <c r="AN2096" i="1" s="1"/>
  <c r="AN1334" i="1" s="1"/>
  <c r="AN3067" i="1" s="1"/>
  <c r="AN2752" i="1" s="1"/>
  <c r="AN1910" i="1" s="1"/>
  <c r="AL3343" i="1" s="1"/>
  <c r="AD3423" i="1" s="1"/>
  <c r="AE3423" i="1" s="1"/>
  <c r="AH3423" i="1" l="1"/>
  <c r="AF3423" i="1" a="1"/>
  <c r="AN1878" i="1"/>
  <c r="AD82" i="1" s="1"/>
  <c r="AE82" i="1" s="1"/>
  <c r="AH82" i="1" l="1"/>
  <c r="AF82" i="1" a="1"/>
  <c r="AD4097" i="1"/>
  <c r="AE4097" i="1" s="1"/>
  <c r="AH4097" i="1" l="1"/>
  <c r="AF4097" i="1" a="1"/>
  <c r="AD2511" i="1"/>
  <c r="AE2511" i="1" s="1"/>
  <c r="AH2511" i="1" l="1"/>
  <c r="AF2511" i="1" a="1"/>
  <c r="AD1522" i="1"/>
  <c r="AE1522" i="1" s="1"/>
  <c r="AH1522" i="1" l="1"/>
  <c r="AF1522" i="1" a="1"/>
  <c r="AD1432" i="1"/>
  <c r="AE1432" i="1" s="1"/>
  <c r="AH1432" i="1" l="1"/>
  <c r="AF1432" i="1" a="1"/>
  <c r="AD1576" i="1"/>
  <c r="AE1576" i="1" s="1"/>
  <c r="AH1576" i="1" l="1"/>
  <c r="AF1576" i="1" a="1"/>
  <c r="AG3053" i="1"/>
  <c r="AH3053" i="1" l="1"/>
  <c r="AD1824" i="1"/>
  <c r="AE1824" i="1" s="1"/>
  <c r="AH1824" i="1" l="1"/>
  <c r="AF1824" i="1" a="1"/>
  <c r="AD1461" i="1"/>
  <c r="AE1461" i="1" s="1"/>
  <c r="AH1461" i="1" l="1"/>
  <c r="AF1461" i="1" a="1"/>
  <c r="AD1049" i="1"/>
  <c r="AE1049" i="1" s="1"/>
  <c r="AH1049" i="1" l="1"/>
  <c r="AF1049" i="1" a="1"/>
  <c r="AD3938" i="1"/>
  <c r="AE3938" i="1" s="1"/>
  <c r="AH3938" i="1" l="1"/>
  <c r="AF3938" i="1" a="1"/>
  <c r="AD1805" i="1"/>
  <c r="AE1805" i="1" s="1"/>
  <c r="AH1805" i="1" l="1"/>
  <c r="AL1805" i="1"/>
  <c r="AF1805" i="1" a="1"/>
  <c r="AD3447" i="1"/>
  <c r="AE3447" i="1" s="1"/>
  <c r="AH3447" i="1" l="1"/>
  <c r="AF3447" i="1" a="1"/>
  <c r="AD2016" i="1"/>
  <c r="AE2016" i="1" s="1"/>
  <c r="AH2016" i="1" l="1"/>
  <c r="AF2016" i="1" a="1"/>
  <c r="AD4206" i="1"/>
  <c r="AE4206" i="1" s="1"/>
  <c r="AH4206" i="1" l="1"/>
  <c r="AF4206" i="1" a="1"/>
  <c r="AD1558" i="1"/>
  <c r="AE1558" i="1" s="1"/>
  <c r="AH1558" i="1" l="1"/>
  <c r="AF1558" i="1" a="1"/>
  <c r="AD2250" i="1"/>
  <c r="AE2250" i="1" s="1"/>
  <c r="AH2250" i="1" l="1"/>
  <c r="AF2250" i="1" a="1"/>
  <c r="AG1469" i="1"/>
  <c r="AH1469" i="1" l="1"/>
  <c r="AD3326" i="1"/>
  <c r="AE3326" i="1" s="1"/>
  <c r="AH3326" i="1" l="1"/>
  <c r="AF3326" i="1" a="1"/>
  <c r="AN3219" i="1"/>
  <c r="AL3945" i="1" s="1"/>
  <c r="AL2213" i="1" s="1"/>
  <c r="AL2733" i="1" s="1"/>
  <c r="AD471" i="1" s="1"/>
  <c r="AE471" i="1" s="1"/>
  <c r="AH471" i="1" l="1"/>
  <c r="AF471" i="1" a="1"/>
  <c r="AL2291" i="1"/>
  <c r="AL4334" i="1" s="1"/>
  <c r="AL181" i="1" s="1"/>
  <c r="AN1529" i="1" s="1"/>
  <c r="AL2104" i="1" s="1"/>
  <c r="AN1732" i="1" s="1"/>
  <c r="AN2003" i="1" s="1"/>
  <c r="AN3979" i="1" s="1"/>
  <c r="AL3046" i="1" s="1"/>
  <c r="AN793" i="1" s="1"/>
  <c r="AL817" i="1" s="1"/>
  <c r="AN1455" i="1" s="1"/>
  <c r="AL1179" i="1" s="1"/>
  <c r="AI1370" i="1" s="1"/>
  <c r="AJ1370" i="1" s="1"/>
  <c r="AN3177" i="1" s="1"/>
  <c r="AL1253" i="1" s="1"/>
  <c r="AN3117" i="1" s="1"/>
  <c r="AN55" i="1" s="1"/>
  <c r="AL2519" i="1" s="1"/>
  <c r="AN3651" i="1" s="1"/>
  <c r="AL4194" i="1" s="1"/>
  <c r="AD696" i="1" s="1"/>
  <c r="AE696" i="1" s="1"/>
  <c r="AH696" i="1" l="1"/>
  <c r="AF696" i="1" a="1"/>
  <c r="AD2337" i="1"/>
  <c r="AE2337" i="1" s="1"/>
  <c r="AH2337" i="1" l="1"/>
  <c r="AL2337" i="1"/>
  <c r="AF2337" i="1" a="1"/>
  <c r="AL978" i="1"/>
  <c r="AN2763" i="1" s="1"/>
  <c r="AL2368" i="1" s="1"/>
  <c r="AL1558" i="1" s="1"/>
  <c r="AN2992" i="1" s="1"/>
  <c r="AL2166" i="1" s="1"/>
  <c r="AN409" i="1" s="1"/>
  <c r="AN3819" i="1" s="1"/>
  <c r="AL3520" i="1" s="1"/>
  <c r="AL2886" i="1" s="1"/>
  <c r="AL1427" i="1" s="1"/>
  <c r="AL524" i="1" s="1"/>
  <c r="AL4048" i="1" s="1"/>
  <c r="AN3414" i="1" s="1"/>
  <c r="AL840" i="1" s="1"/>
  <c r="AL1068" i="1" s="1"/>
  <c r="AL2369" i="1" s="1"/>
  <c r="AN3942" i="1" s="1"/>
  <c r="AN452" i="1" s="1"/>
  <c r="AN3025" i="1" s="1"/>
  <c r="AN2087" i="1" s="1"/>
  <c r="AL468" i="1" s="1"/>
  <c r="AN3041" i="1" s="1"/>
  <c r="AN2247" i="1" s="1"/>
  <c r="AL484" i="1" s="1"/>
  <c r="AL1644" i="1" s="1"/>
  <c r="AN3057" i="1" s="1"/>
  <c r="AN2279" i="1" s="1"/>
  <c r="AD3748" i="1" s="1"/>
  <c r="AE3748" i="1" s="1"/>
  <c r="AH3748" i="1" l="1"/>
  <c r="AF3748" i="1" a="1"/>
  <c r="AD2549" i="1"/>
  <c r="AE2549" i="1" s="1"/>
  <c r="AH2549" i="1" l="1"/>
  <c r="AF2549" i="1" a="1"/>
  <c r="AD1236" i="1"/>
  <c r="AE1236" i="1" s="1"/>
  <c r="AH1236" i="1" l="1"/>
  <c r="AF1236" i="1" a="1"/>
  <c r="AN2538" i="1"/>
  <c r="AN3109" i="1" s="1"/>
  <c r="AN3791" i="1" s="1"/>
  <c r="AL790" i="1" s="1"/>
  <c r="AN738" i="1" s="1"/>
  <c r="AL2443" i="1" s="1"/>
  <c r="AN4319" i="1" s="1"/>
  <c r="AL1318" i="1" s="1"/>
  <c r="AL1266" i="1" s="1"/>
  <c r="AN3051" i="1" s="1"/>
  <c r="AN2736" i="1" s="1"/>
  <c r="AL1894" i="1" s="1"/>
  <c r="AL1890" i="1" s="1"/>
  <c r="AN3280" i="1" s="1"/>
  <c r="AL3855" i="1" s="1"/>
  <c r="AD1592" i="1" s="1"/>
  <c r="AE1592" i="1" s="1"/>
  <c r="AH1592" i="1" l="1"/>
  <c r="AF1592" i="1" a="1"/>
  <c r="AD4052" i="1"/>
  <c r="AE4052" i="1" s="1"/>
  <c r="AH4052" i="1" l="1"/>
  <c r="AF4052" i="1" a="1"/>
  <c r="AD650" i="1"/>
  <c r="AE650" i="1" s="1"/>
  <c r="AH650" i="1" l="1"/>
  <c r="AF650" i="1" a="1"/>
  <c r="AD1971" i="1"/>
  <c r="AE1971" i="1" s="1"/>
  <c r="AH1971" i="1" l="1"/>
  <c r="AF1971" i="1" a="1"/>
  <c r="AD227" i="1"/>
  <c r="AE227" i="1" s="1"/>
  <c r="AH227" i="1" l="1"/>
  <c r="AF227" i="1" a="1"/>
  <c r="AD1225" i="1"/>
  <c r="AE1225" i="1" s="1"/>
  <c r="AH1225" i="1" l="1"/>
  <c r="AF1225" i="1" a="1"/>
  <c r="AD4077" i="1"/>
  <c r="AE4077" i="1" s="1"/>
  <c r="AH4077" i="1" l="1"/>
  <c r="AF4077" i="1" a="1"/>
  <c r="AD2451" i="1"/>
  <c r="AE2451" i="1" s="1"/>
  <c r="AH2451" i="1" l="1"/>
  <c r="AF2451" i="1" a="1"/>
  <c r="AD728" i="1"/>
  <c r="AE728" i="1" s="1"/>
  <c r="AH728" i="1" l="1"/>
  <c r="AF728" i="1" a="1"/>
  <c r="AI728" i="1" s="1"/>
  <c r="AG3651" i="1"/>
  <c r="AL728" i="1" l="1"/>
  <c r="AI1893" i="1" s="1"/>
  <c r="AM728" i="1" a="1"/>
  <c r="AH3651" i="1"/>
  <c r="AD1326" i="1"/>
  <c r="AE1326" i="1" s="1"/>
  <c r="AJ1893" i="1" l="1"/>
  <c r="AM1893" i="1" a="1"/>
  <c r="AH1326" i="1"/>
  <c r="AF1326" i="1" a="1"/>
  <c r="AD3959" i="1"/>
  <c r="AE3959" i="1" s="1"/>
  <c r="AH3959" i="1" l="1"/>
  <c r="AF3959" i="1" a="1"/>
  <c r="AD1313" i="1"/>
  <c r="AE1313" i="1" s="1"/>
  <c r="AH1313" i="1" l="1"/>
  <c r="AF1313" i="1" a="1"/>
  <c r="AD1277" i="1"/>
  <c r="AE1277" i="1" s="1"/>
  <c r="AI1873" i="1"/>
  <c r="AH1277" i="1" l="1"/>
  <c r="AF1277" i="1" a="1"/>
  <c r="AG3536" i="1"/>
  <c r="AM1873" i="1" a="1"/>
  <c r="AL1873" i="1"/>
  <c r="AH3536" i="1" l="1"/>
  <c r="AG1487" i="1"/>
  <c r="AH1487" i="1" l="1"/>
  <c r="AD4238" i="1"/>
  <c r="AE4238" i="1" s="1"/>
  <c r="AH4238" i="1" l="1"/>
  <c r="AF4238" i="1" a="1"/>
  <c r="AD3575" i="1"/>
  <c r="AE3575" i="1" s="1"/>
  <c r="AH3575" i="1" l="1"/>
  <c r="AF3575" i="1" a="1"/>
  <c r="AN4243" i="1"/>
  <c r="AN3349" i="1" s="1"/>
  <c r="AN3757" i="1" s="1"/>
  <c r="AD1594" i="1" s="1"/>
  <c r="AE1594" i="1" s="1"/>
  <c r="AH1594" i="1" l="1"/>
  <c r="AF1594" i="1" a="1"/>
  <c r="AL3395" i="1"/>
  <c r="AL1391" i="1" s="1"/>
  <c r="AL4189" i="1" s="1"/>
  <c r="AL200" i="1" s="1"/>
  <c r="AN3192" i="1" s="1"/>
  <c r="AN2980" i="1" s="1"/>
  <c r="AN1985" i="1" s="1"/>
  <c r="AN3711" i="1" s="1"/>
  <c r="AN191" i="1" s="1"/>
  <c r="AN4070" i="1" s="1"/>
  <c r="AL1680" i="1" s="1"/>
  <c r="AL1329" i="1" s="1"/>
  <c r="AN2719" i="1" s="1"/>
  <c r="AL539" i="1" s="1"/>
  <c r="AL1946" i="1" s="1"/>
  <c r="AL4201" i="1" s="1"/>
  <c r="AL2517" i="1" s="1"/>
  <c r="AN26" i="1" s="1"/>
  <c r="AN4141" i="1" s="1"/>
  <c r="AD2208" i="1" s="1"/>
  <c r="AE2208" i="1" s="1"/>
  <c r="AH2208" i="1" l="1"/>
  <c r="AF2208" i="1" a="1"/>
  <c r="AN1113" i="1"/>
  <c r="AN3543" i="1" s="1"/>
  <c r="AN1111" i="1" s="1"/>
  <c r="AL1933" i="1" s="1"/>
  <c r="AN2579" i="1" s="1"/>
  <c r="AD2360" i="1" s="1"/>
  <c r="AE2360" i="1" s="1"/>
  <c r="AH2360" i="1" l="1"/>
  <c r="AF2360" i="1" a="1"/>
  <c r="AD125" i="1"/>
  <c r="AE125" i="1" s="1"/>
  <c r="AH125" i="1" l="1"/>
  <c r="AF125" i="1" a="1"/>
  <c r="AL1522" i="1"/>
  <c r="AN3275" i="1" s="1"/>
  <c r="AN2976" i="1" s="1"/>
  <c r="AL2150" i="1" s="1"/>
  <c r="AL1672" i="1" s="1"/>
  <c r="AN3803" i="1" s="1"/>
  <c r="AN3504" i="1" s="1"/>
  <c r="AN2870" i="1" s="1"/>
  <c r="AN1411" i="1" s="1"/>
  <c r="AN4331" i="1" s="1"/>
  <c r="AL4032" i="1" s="1"/>
  <c r="AL3398" i="1" s="1"/>
  <c r="AL264" i="1" s="1"/>
  <c r="AL1052" i="1" s="1"/>
  <c r="AN2353" i="1" s="1"/>
  <c r="AN3926" i="1" s="1"/>
  <c r="AL436" i="1" s="1"/>
  <c r="AL1580" i="1" s="1"/>
  <c r="AN3009" i="1" s="1"/>
  <c r="AN2039" i="1" s="1"/>
  <c r="AN707" i="1" s="1"/>
  <c r="AL787" i="1" s="1"/>
  <c r="AN3553" i="1" s="1"/>
  <c r="AN851" i="1" s="1"/>
  <c r="AN2252" i="1" s="1"/>
  <c r="AN3569" i="1" s="1"/>
  <c r="AN2667" i="1" s="1"/>
  <c r="AD4265" i="1" s="1"/>
  <c r="AE4265" i="1" s="1"/>
  <c r="AH4265" i="1" l="1"/>
  <c r="AF4265" i="1" a="1"/>
  <c r="AD4298" i="1"/>
  <c r="AE4298" i="1" s="1"/>
  <c r="AH4298" i="1" l="1"/>
  <c r="AF4298" i="1" a="1"/>
  <c r="AD3253" i="1"/>
  <c r="AE3253" i="1" s="1"/>
  <c r="AH3253" i="1" l="1"/>
  <c r="AF3253" i="1" a="1"/>
  <c r="AL3066" i="1"/>
  <c r="AL2751" i="1" s="1"/>
  <c r="AN3621" i="1" s="1"/>
  <c r="AN4303" i="1" s="1"/>
  <c r="AL1302" i="1" s="1"/>
  <c r="AL3035" i="1" s="1"/>
  <c r="AL2720" i="1" s="1"/>
  <c r="AL1862" i="1" s="1"/>
  <c r="AN1874" i="1" s="1"/>
  <c r="AL3563" i="1" s="1"/>
  <c r="AN3264" i="1" s="1"/>
  <c r="AN2598" i="1" s="1"/>
  <c r="AL1075" i="1" s="1"/>
  <c r="AN4091" i="1" s="1"/>
  <c r="AN3792" i="1" s="1"/>
  <c r="AN3158" i="1" s="1"/>
  <c r="AN2768" i="1" s="1"/>
  <c r="AD51" i="1" s="1"/>
  <c r="AE51" i="1" s="1"/>
  <c r="AH51" i="1" l="1"/>
  <c r="AF51" i="1" a="1"/>
  <c r="AD2533" i="1"/>
  <c r="AE2533" i="1" s="1"/>
  <c r="AH2533" i="1" l="1"/>
  <c r="AF2533" i="1" a="1"/>
  <c r="AD1674" i="1"/>
  <c r="AE1674" i="1" s="1"/>
  <c r="AH1674" i="1" l="1"/>
  <c r="AF1674" i="1" a="1"/>
  <c r="AD1908" i="1"/>
  <c r="AE1908" i="1" s="1"/>
  <c r="AH1908" i="1" l="1"/>
  <c r="AL1908" i="1"/>
  <c r="AF1908" i="1" a="1"/>
  <c r="AD869" i="1"/>
  <c r="AE869" i="1" s="1"/>
  <c r="AH869" i="1" l="1"/>
  <c r="AF869" i="1" a="1"/>
  <c r="AD3064" i="1"/>
  <c r="AE3064" i="1" s="1"/>
  <c r="AH3064" i="1" l="1"/>
  <c r="AF3064" i="1" a="1"/>
  <c r="AD2558" i="1"/>
  <c r="AE2558" i="1" s="1"/>
  <c r="AH2558" i="1" l="1"/>
  <c r="AF2558" i="1" a="1"/>
  <c r="AD2963" i="1"/>
  <c r="AE2963" i="1" s="1"/>
  <c r="AH2963" i="1" l="1"/>
  <c r="AF2963" i="1" a="1"/>
  <c r="AD4059" i="1"/>
  <c r="AE4059" i="1" s="1"/>
  <c r="AH4059" i="1" l="1"/>
  <c r="AF4059" i="1" a="1"/>
  <c r="AD856" i="1"/>
  <c r="AE856" i="1" s="1"/>
  <c r="AH856" i="1" l="1"/>
  <c r="AF856" i="1" a="1"/>
  <c r="AD360" i="1"/>
  <c r="AE360" i="1" s="1"/>
  <c r="AH360" i="1" l="1"/>
  <c r="AF360" i="1" a="1"/>
  <c r="AD395" i="1"/>
  <c r="AE395" i="1" s="1"/>
  <c r="AH395" i="1" l="1"/>
  <c r="AF395" i="1" a="1"/>
  <c r="AD4163" i="1"/>
  <c r="AE4163" i="1" s="1"/>
  <c r="AH4163" i="1" l="1"/>
  <c r="AF4163" i="1" a="1"/>
  <c r="AD1391" i="1"/>
  <c r="AE1391" i="1" s="1"/>
  <c r="AH1391" i="1" l="1"/>
  <c r="AF1391" i="1" a="1"/>
  <c r="AD3177" i="1"/>
  <c r="AE3177" i="1" s="1"/>
  <c r="AH3177" i="1" l="1"/>
  <c r="AF3177" i="1" a="1"/>
  <c r="AG2148" i="1"/>
  <c r="AH2148" i="1" l="1"/>
  <c r="AD3775" i="1"/>
  <c r="AE3775" i="1" s="1"/>
  <c r="AI985" i="1"/>
  <c r="AH3775" i="1" l="1"/>
  <c r="AF3775" i="1" a="1"/>
  <c r="AG4273" i="1"/>
  <c r="AM985" i="1" a="1"/>
  <c r="AL985" i="1"/>
  <c r="AH4273" i="1" l="1"/>
  <c r="AD240" i="1"/>
  <c r="AE240" i="1" s="1"/>
  <c r="AH240" i="1" l="1"/>
  <c r="AF240" i="1" a="1"/>
  <c r="AD1373" i="1"/>
  <c r="AE1373" i="1" s="1"/>
  <c r="AH1373" i="1" l="1"/>
  <c r="AF1373" i="1" a="1"/>
  <c r="AD3764" i="1"/>
  <c r="AE3764" i="1" s="1"/>
  <c r="AH3764" i="1" l="1"/>
  <c r="AF3764" i="1" a="1"/>
  <c r="AN1460" i="1"/>
  <c r="AN3818" i="1" s="1"/>
  <c r="AL502" i="1" s="1"/>
  <c r="AL910" i="1" s="1"/>
  <c r="AD539" i="1" s="1"/>
  <c r="AE539" i="1" s="1"/>
  <c r="AH539" i="1" l="1"/>
  <c r="AF539" i="1" a="1"/>
  <c r="AL612" i="1"/>
  <c r="AN2639" i="1" s="1"/>
  <c r="AL2084" i="1" s="1"/>
  <c r="AN762" i="1" s="1"/>
  <c r="AN4216" i="1" s="1"/>
  <c r="AL4004" i="1" s="1"/>
  <c r="AL873" i="1" s="1"/>
  <c r="AN2608" i="1" s="1"/>
  <c r="AN2348" i="1" s="1"/>
  <c r="AN1937" i="1" s="1"/>
  <c r="AL2049" i="1" s="1"/>
  <c r="AN3743" i="1" s="1"/>
  <c r="AI349" i="1" s="1"/>
  <c r="AJ349" i="1" s="1"/>
  <c r="AL1099" i="1" s="1"/>
  <c r="AL3050" i="1" s="1"/>
  <c r="AN3605" i="1" s="1"/>
  <c r="AL737" i="1" s="1"/>
  <c r="AN736" i="1" s="1"/>
  <c r="AN1625" i="1" s="1"/>
  <c r="AN2360" i="1" s="1"/>
  <c r="AN1639" i="1" s="1"/>
  <c r="AL2573" i="1" s="1"/>
  <c r="AN3107" i="1" s="1"/>
  <c r="AD183" i="1" s="1"/>
  <c r="AE183" i="1" s="1"/>
  <c r="AH183" i="1" l="1"/>
  <c r="AF183" i="1" a="1"/>
  <c r="AD404" i="1"/>
  <c r="AE404" i="1" s="1"/>
  <c r="AH404" i="1" l="1"/>
  <c r="AF404" i="1" a="1"/>
  <c r="AD75" i="1"/>
  <c r="AE75" i="1" s="1"/>
  <c r="AH75" i="1" l="1"/>
  <c r="AF75" i="1" a="1"/>
  <c r="AL1352" i="1"/>
  <c r="AL3787" i="1" s="1"/>
  <c r="AN3488" i="1" s="1"/>
  <c r="AL2854" i="1" s="1"/>
  <c r="AI1395" i="1" s="1"/>
  <c r="AJ1395" i="1" s="1"/>
  <c r="AL4315" i="1" s="1"/>
  <c r="AN1036" i="1" s="1"/>
  <c r="AL2321" i="1" s="1"/>
  <c r="AN3910" i="1" s="1"/>
  <c r="AN420" i="1" s="1"/>
  <c r="AL1564" i="1" s="1"/>
  <c r="AN2993" i="1" s="1"/>
  <c r="AN2023" i="1" s="1"/>
  <c r="AL2172" i="1" s="1"/>
  <c r="AN3521" i="1" s="1"/>
  <c r="AN1835" i="1" s="1"/>
  <c r="AL357" i="1" s="1"/>
  <c r="AN2796" i="1" s="1"/>
  <c r="AN4049" i="1" s="1"/>
  <c r="AN373" i="1" s="1"/>
  <c r="AN2812" i="1" s="1"/>
  <c r="AL4065" i="1" s="1"/>
  <c r="AN389" i="1" s="1"/>
  <c r="AL2828" i="1" s="1"/>
  <c r="AN4081" i="1" s="1"/>
  <c r="AG956" i="1" s="1"/>
  <c r="AH956" i="1" l="1"/>
  <c r="AD955" i="1"/>
  <c r="AE955" i="1" s="1"/>
  <c r="AH955" i="1" l="1"/>
  <c r="AF955" i="1" a="1"/>
  <c r="AG4203" i="1"/>
  <c r="AH4203" i="1" l="1"/>
  <c r="AN3578" i="1"/>
  <c r="AN3263" i="1" s="1"/>
  <c r="AL4133" i="1" s="1"/>
  <c r="AN3019" i="1" s="1"/>
  <c r="AN1830" i="1" s="1"/>
  <c r="AN3547" i="1" s="1"/>
  <c r="AN3248" i="1" s="1"/>
  <c r="AN2566" i="1" s="1"/>
  <c r="AL979" i="1" s="1"/>
  <c r="AN4075" i="1" s="1"/>
  <c r="AL3776" i="1" s="1"/>
  <c r="AN3142" i="1" s="1"/>
  <c r="AN1715" i="1" s="1"/>
  <c r="AN780" i="1" s="1"/>
  <c r="AN4304" i="1" s="1"/>
  <c r="AN3670" i="1" s="1"/>
  <c r="AD1560" i="1" s="1"/>
  <c r="AE1560" i="1" s="1"/>
  <c r="AI2268" i="1"/>
  <c r="AH1560" i="1" l="1"/>
  <c r="AF1560" i="1" a="1"/>
  <c r="AD3045" i="1"/>
  <c r="AE3045" i="1" s="1"/>
  <c r="AM2268" i="1" a="1"/>
  <c r="AJ2268" i="1"/>
  <c r="AI4282" i="1"/>
  <c r="AH3045" i="1" l="1"/>
  <c r="AF3045" i="1" a="1"/>
  <c r="AD1515" i="1"/>
  <c r="AE1515" i="1" s="1"/>
  <c r="AM4282" i="1" a="1"/>
  <c r="AL4282" i="1"/>
  <c r="AI163" i="1" s="1"/>
  <c r="AH1515" i="1" l="1"/>
  <c r="AF1515" i="1" a="1"/>
  <c r="AD1333" i="1"/>
  <c r="AE1333" i="1" s="1"/>
  <c r="AM163" i="1" a="1"/>
  <c r="AL163" i="1"/>
  <c r="AH1333" i="1" l="1"/>
  <c r="AF1333" i="1" a="1"/>
  <c r="AD70" i="1"/>
  <c r="AE70" i="1" s="1"/>
  <c r="AH70" i="1" l="1"/>
  <c r="AF70" i="1" a="1"/>
  <c r="AD1260" i="1"/>
  <c r="AE1260" i="1" s="1"/>
  <c r="AH1260" i="1" l="1"/>
  <c r="AF1260" i="1" a="1"/>
  <c r="AD2418" i="1"/>
  <c r="AE2418" i="1" s="1"/>
  <c r="AH2418" i="1" l="1"/>
  <c r="AL2418" i="1"/>
  <c r="AF2418" i="1" a="1"/>
  <c r="AD3475" i="1"/>
  <c r="AE3475" i="1" s="1"/>
  <c r="AH3475" i="1" l="1"/>
  <c r="AF3475" i="1" a="1"/>
  <c r="AD3052" i="1"/>
  <c r="AE3052" i="1" s="1"/>
  <c r="AI1365" i="1"/>
  <c r="AH3052" i="1" l="1"/>
  <c r="AF3052" i="1" a="1"/>
  <c r="AD214" i="1"/>
  <c r="AE214" i="1" s="1"/>
  <c r="AI2884" i="1"/>
  <c r="AM1365" i="1" a="1"/>
  <c r="AL1365" i="1"/>
  <c r="AH214" i="1" l="1"/>
  <c r="AF214" i="1" a="1"/>
  <c r="AD3697" i="1"/>
  <c r="AE3697" i="1" s="1"/>
  <c r="AM2884" i="1" a="1"/>
  <c r="AL2884" i="1"/>
  <c r="AI3664" i="1" s="1"/>
  <c r="AH3697" i="1" l="1"/>
  <c r="AF3697" i="1" a="1"/>
  <c r="AG2644" i="1"/>
  <c r="AM3664" i="1" a="1"/>
  <c r="AL3664" i="1"/>
  <c r="AI1452" i="1" s="1"/>
  <c r="AH2644" i="1" l="1"/>
  <c r="AD144" i="1"/>
  <c r="AE144" i="1" s="1"/>
  <c r="AI3981" i="1"/>
  <c r="AM1452" i="1" a="1"/>
  <c r="AL1452" i="1"/>
  <c r="AI339" i="1" s="1"/>
  <c r="AH144" i="1" l="1"/>
  <c r="AF144" i="1" a="1"/>
  <c r="AD4201" i="1"/>
  <c r="AE4201" i="1" s="1"/>
  <c r="AM3981" i="1" a="1"/>
  <c r="AL3981" i="1"/>
  <c r="AI3956" i="1" s="1"/>
  <c r="AM339" i="1" a="1"/>
  <c r="AL339" i="1"/>
  <c r="AH4201" i="1" l="1"/>
  <c r="AF4201" i="1" a="1"/>
  <c r="AD1667" i="1"/>
  <c r="AE1667" i="1" s="1"/>
  <c r="AM3956" i="1" a="1"/>
  <c r="AL3956" i="1"/>
  <c r="AI3222" i="1" s="1"/>
  <c r="AH1667" i="1" l="1"/>
  <c r="AF1667" i="1" a="1"/>
  <c r="AD36" i="1"/>
  <c r="AE36" i="1" s="1"/>
  <c r="AM3222" i="1" a="1"/>
  <c r="AL3222" i="1"/>
  <c r="AI1481" i="1" s="1"/>
  <c r="AH36" i="1" l="1"/>
  <c r="AF36" i="1" a="1"/>
  <c r="AG3699" i="1"/>
  <c r="AM1481" i="1" a="1"/>
  <c r="AL1481" i="1"/>
  <c r="AI1033" i="1" s="1"/>
  <c r="AH3699" i="1" l="1"/>
  <c r="AD466" i="1"/>
  <c r="AE466" i="1" s="1"/>
  <c r="AM1033" i="1" a="1"/>
  <c r="AL1033" i="1"/>
  <c r="AI1703" i="1" s="1"/>
  <c r="AH466" i="1" l="1"/>
  <c r="AF466" i="1" a="1"/>
  <c r="AD1054" i="1"/>
  <c r="AE1054" i="1" s="1"/>
  <c r="AJ1703" i="1"/>
  <c r="AM1703" i="1" a="1"/>
  <c r="AO1703" i="1" s="1"/>
  <c r="AI2091" i="1"/>
  <c r="AH1054" i="1" l="1"/>
  <c r="AF1054" i="1" a="1"/>
  <c r="AG4276" i="1"/>
  <c r="AJ2091" i="1"/>
  <c r="AM2091" i="1" a="1"/>
  <c r="AO2091" i="1" s="1"/>
  <c r="AI4121" i="1"/>
  <c r="AH4276" i="1" l="1"/>
  <c r="AD2934" i="1"/>
  <c r="AE2934" i="1" s="1"/>
  <c r="AM4121" i="1" a="1"/>
  <c r="AL4121" i="1"/>
  <c r="AI1421" i="1" s="1"/>
  <c r="AH2934" i="1" l="1"/>
  <c r="AF2934" i="1" a="1"/>
  <c r="AD4301" i="1"/>
  <c r="AE4301" i="1" s="1"/>
  <c r="AM1421" i="1" a="1"/>
  <c r="AL1421" i="1"/>
  <c r="AH4301" i="1" l="1"/>
  <c r="AF4301" i="1" a="1"/>
  <c r="AN2772" i="1"/>
  <c r="AL2078" i="1" s="1"/>
  <c r="AN3448" i="1" s="1"/>
  <c r="AL1700" i="1" s="1"/>
  <c r="AL3679" i="1" s="1"/>
  <c r="AL2042" i="1" s="1"/>
  <c r="AL1290" i="1" s="1"/>
  <c r="AN3113" i="1" s="1"/>
  <c r="AL1189" i="1" s="1"/>
  <c r="AL1320" i="1" s="1"/>
  <c r="AL137" i="1" s="1"/>
  <c r="AN3664" i="1" s="1"/>
  <c r="AN3420" i="1" s="1"/>
  <c r="AN2340" i="1" s="1"/>
  <c r="AN425" i="1" s="1"/>
  <c r="AL2640" i="1" s="1"/>
  <c r="AL1433" i="1" s="1"/>
  <c r="AN1627" i="1" s="1"/>
  <c r="AN4074" i="1" s="1"/>
  <c r="AN758" i="1" s="1"/>
  <c r="AL3160" i="1" s="1"/>
  <c r="AL1248" i="1" s="1"/>
  <c r="AL2510" i="1" s="1"/>
  <c r="AN3416" i="1" s="1"/>
  <c r="AN3204" i="1" s="1"/>
  <c r="AN3101" i="1" s="1"/>
  <c r="AN3619" i="1" s="1"/>
  <c r="AD1305" i="1" s="1"/>
  <c r="AE1305" i="1" s="1"/>
  <c r="AH1305" i="1" l="1"/>
  <c r="AF1305" i="1" a="1"/>
  <c r="AD3427" i="1"/>
  <c r="AE3427" i="1" s="1"/>
  <c r="AH3427" i="1" l="1"/>
  <c r="AF3427" i="1" a="1"/>
  <c r="AD885" i="1"/>
  <c r="AE885" i="1" s="1"/>
  <c r="AH885" i="1" l="1"/>
  <c r="AF885" i="1" a="1"/>
  <c r="AN1379" i="1"/>
  <c r="AN4299" i="1" s="1"/>
  <c r="AN4000" i="1" s="1"/>
  <c r="AL3366" i="1" s="1"/>
  <c r="AN2067" i="1" s="1"/>
  <c r="AL1020" i="1" s="1"/>
  <c r="AL2305" i="1" s="1"/>
  <c r="AN3894" i="1" s="1"/>
  <c r="AN404" i="1" s="1"/>
  <c r="AN2977" i="1" s="1"/>
  <c r="AN1943" i="1" s="1"/>
  <c r="AL547" i="1" s="1"/>
  <c r="AL2156" i="1" s="1"/>
  <c r="AN3505" i="1" s="1"/>
  <c r="AN2474" i="1" s="1"/>
  <c r="AN341" i="1" s="1"/>
  <c r="AN2780" i="1" s="1"/>
  <c r="AN4033" i="1" s="1"/>
  <c r="AN2687" i="1" s="1"/>
  <c r="AL1027" i="1" s="1"/>
  <c r="AN3308" i="1" s="1"/>
  <c r="AN2338" i="1" s="1"/>
  <c r="AN1956" i="1" s="1"/>
  <c r="AN52" i="1" s="1"/>
  <c r="AL3340" i="1" s="1"/>
  <c r="AL2386" i="1" s="1"/>
  <c r="AN2004" i="1" s="1"/>
  <c r="AD1980" i="1" s="1"/>
  <c r="AE1980" i="1" s="1"/>
  <c r="AH1980" i="1" l="1"/>
  <c r="AF1980" i="1" a="1"/>
  <c r="AD1052" i="1"/>
  <c r="AE1052" i="1" s="1"/>
  <c r="AH1052" i="1" l="1"/>
  <c r="AF1052" i="1" a="1"/>
  <c r="AL2033" i="1"/>
  <c r="AL4090" i="1" s="1"/>
  <c r="AN3775" i="1" s="1"/>
  <c r="AL774" i="1" s="1"/>
  <c r="AL1842" i="1" s="1"/>
  <c r="AN3531" i="1" s="1"/>
  <c r="AN3232" i="1" s="1"/>
  <c r="AN2518" i="1" s="1"/>
  <c r="AL803" i="1" s="1"/>
  <c r="AN4059" i="1" s="1"/>
  <c r="AL3126" i="1" s="1"/>
  <c r="AL1683" i="1" s="1"/>
  <c r="AL764" i="1" s="1"/>
  <c r="AN4288" i="1" s="1"/>
  <c r="AN3654" i="1" s="1"/>
  <c r="AN145" i="1" s="1"/>
  <c r="AL1308" i="1" s="1"/>
  <c r="AL2737" i="1" s="1"/>
  <c r="AN4182" i="1" s="1"/>
  <c r="AD54" i="1" s="1"/>
  <c r="AE54" i="1" s="1"/>
  <c r="AH54" i="1" l="1"/>
  <c r="AF54" i="1" a="1"/>
  <c r="AD4069" i="1"/>
  <c r="AE4069" i="1" s="1"/>
  <c r="AH4069" i="1" l="1"/>
  <c r="AF4069" i="1" a="1"/>
  <c r="AD139" i="1"/>
  <c r="AE139" i="1" s="1"/>
  <c r="AH139" i="1" l="1"/>
  <c r="AL139" i="1"/>
  <c r="AF139" i="1" a="1"/>
  <c r="AD1270" i="1"/>
  <c r="AE1270" i="1" s="1"/>
  <c r="AI4082" i="1"/>
  <c r="AH1270" i="1" l="1"/>
  <c r="AF1270" i="1" a="1"/>
  <c r="AD871" i="1"/>
  <c r="AE871" i="1" s="1"/>
  <c r="AM4082" i="1" a="1"/>
  <c r="AL4082" i="1"/>
  <c r="AI4301" i="1" s="1"/>
  <c r="AH871" i="1" l="1"/>
  <c r="AF871" i="1" a="1"/>
  <c r="AD2169" i="1"/>
  <c r="AE2169" i="1" s="1"/>
  <c r="AM4301" i="1" a="1"/>
  <c r="AL4301" i="1"/>
  <c r="AH2169" i="1" l="1"/>
  <c r="AF2169" i="1" a="1"/>
  <c r="AD1695" i="1"/>
  <c r="AE1695" i="1" s="1"/>
  <c r="AH1695" i="1" l="1"/>
  <c r="AF1695" i="1" a="1"/>
  <c r="AD1026" i="1"/>
  <c r="AE1026" i="1" s="1"/>
  <c r="AH1026" i="1" l="1"/>
  <c r="AF1026" i="1" a="1"/>
  <c r="AD3564" i="1"/>
  <c r="AE3564" i="1" s="1"/>
  <c r="AH3564" i="1" l="1"/>
  <c r="AF3564" i="1" a="1"/>
  <c r="AD3168" i="1"/>
  <c r="AE3168" i="1" s="1"/>
  <c r="AH3168" i="1" l="1"/>
  <c r="AF3168" i="1" a="1"/>
  <c r="AD3383" i="1"/>
  <c r="AE3383" i="1" s="1"/>
  <c r="AH3383" i="1" l="1"/>
  <c r="AF3383" i="1" a="1"/>
  <c r="AD660" i="1"/>
  <c r="AE660" i="1" s="1"/>
  <c r="AH660" i="1" l="1"/>
  <c r="AF660" i="1" a="1"/>
  <c r="AD2620" i="1"/>
  <c r="AE2620" i="1" s="1"/>
  <c r="AH2620" i="1" l="1"/>
  <c r="AF2620" i="1" a="1"/>
  <c r="AD1572" i="1"/>
  <c r="AE1572" i="1" s="1"/>
  <c r="AH1572" i="1" l="1"/>
  <c r="AF1572" i="1" a="1"/>
  <c r="AD1528" i="1"/>
  <c r="AE1528" i="1" s="1"/>
  <c r="AH1528" i="1" l="1"/>
  <c r="AF1528" i="1" a="1"/>
  <c r="AD4211" i="1"/>
  <c r="AE4211" i="1" s="1"/>
  <c r="AH4211" i="1" l="1"/>
  <c r="AF4211" i="1" a="1"/>
  <c r="AD1463" i="1"/>
  <c r="AE1463" i="1" s="1"/>
  <c r="AH1463" i="1" l="1"/>
  <c r="AF1463" i="1" a="1"/>
  <c r="AD2066" i="1"/>
  <c r="AE2066" i="1" s="1"/>
  <c r="AH2066" i="1" l="1"/>
  <c r="AL2066" i="1"/>
  <c r="AF2066" i="1" a="1"/>
  <c r="AD2757" i="1"/>
  <c r="AE2757" i="1" s="1"/>
  <c r="AH2757" i="1" l="1"/>
  <c r="AF2757" i="1" a="1"/>
  <c r="AD3446" i="1"/>
  <c r="AE3446" i="1" s="1"/>
  <c r="AH3446" i="1" l="1"/>
  <c r="AF3446" i="1" a="1"/>
  <c r="AD368" i="1"/>
  <c r="AE368" i="1" s="1"/>
  <c r="AH368" i="1" l="1"/>
  <c r="AF368" i="1" a="1"/>
  <c r="AN3796" i="1"/>
  <c r="AN3755" i="1" s="1"/>
  <c r="AN2806" i="1" s="1"/>
  <c r="AL3150" i="1" s="1"/>
  <c r="AI116" i="1" s="1"/>
  <c r="AJ116" i="1" s="1"/>
  <c r="AL2948" i="1" s="1"/>
  <c r="AL2576" i="1" s="1"/>
  <c r="AN650" i="1" s="1"/>
  <c r="AL1866" i="1" s="1"/>
  <c r="AN4137" i="1" s="1"/>
  <c r="AN2437" i="1" s="1"/>
  <c r="AL984" i="1" s="1"/>
  <c r="AN194" i="1" s="1"/>
  <c r="AL2545" i="1" s="1"/>
  <c r="AN446" i="1" s="1"/>
  <c r="AN1608" i="1" s="1"/>
  <c r="AN605" i="1" s="1"/>
  <c r="AN241" i="1" s="1"/>
  <c r="AN3696" i="1" s="1"/>
  <c r="AL857" i="1" s="1"/>
  <c r="AN761" i="1" s="1"/>
  <c r="AN2987" i="1" s="1"/>
  <c r="AL1798" i="1" s="1"/>
  <c r="AL963" i="1" s="1"/>
  <c r="AL1840" i="1" s="1"/>
  <c r="AN3534" i="1" s="1"/>
  <c r="AL2281" i="1" s="1"/>
  <c r="AN3613" i="1" s="1"/>
  <c r="AD1274" i="1" s="1"/>
  <c r="AE1274" i="1" s="1"/>
  <c r="AH1274" i="1" l="1"/>
  <c r="AF1274" i="1" a="1"/>
  <c r="AD2137" i="1"/>
  <c r="AE2137" i="1" s="1"/>
  <c r="AH2137" i="1" l="1"/>
  <c r="AL2137" i="1"/>
  <c r="AF2137" i="1" a="1"/>
  <c r="AD1954" i="1"/>
  <c r="AE1954" i="1" s="1"/>
  <c r="AH1954" i="1" l="1"/>
  <c r="AF1954" i="1" a="1"/>
  <c r="AL2035" i="1"/>
  <c r="AL1004" i="1" s="1"/>
  <c r="AN2289" i="1" s="1"/>
  <c r="AN3878" i="1" s="1"/>
  <c r="AL388" i="1" s="1"/>
  <c r="AL1532" i="1" s="1"/>
  <c r="AL2961" i="1" s="1"/>
  <c r="AN1831" i="1" s="1"/>
  <c r="AN2140" i="1" s="1"/>
  <c r="AN2426" i="1" s="1"/>
  <c r="AN2764" i="1" s="1"/>
  <c r="AN2495" i="1" s="1"/>
  <c r="AL899" i="1" s="1"/>
  <c r="AL3292" i="1" s="1"/>
  <c r="AL2322" i="1" s="1"/>
  <c r="AN2419" i="1" s="1"/>
  <c r="AL36" i="1" s="1"/>
  <c r="AL3820" i="1" s="1"/>
  <c r="AN2898" i="1" s="1"/>
  <c r="AN68" i="1" s="1"/>
  <c r="AN3836" i="1" s="1"/>
  <c r="AN132" i="1" s="1"/>
  <c r="AN3852" i="1" s="1"/>
  <c r="AN2930" i="1" s="1"/>
  <c r="AD957" i="1" s="1"/>
  <c r="AE957" i="1" s="1"/>
  <c r="AH957" i="1" l="1"/>
  <c r="AF957" i="1" a="1"/>
  <c r="AD2065" i="1"/>
  <c r="AE2065" i="1" s="1"/>
  <c r="AH2065" i="1" l="1"/>
  <c r="AF2065" i="1" a="1"/>
  <c r="AL706" i="1"/>
  <c r="AN2411" i="1" s="1"/>
  <c r="AN4287" i="1" s="1"/>
  <c r="AL1286" i="1" s="1"/>
  <c r="AN371" i="1" s="1"/>
  <c r="AN4043" i="1" s="1"/>
  <c r="AN3744" i="1" s="1"/>
  <c r="AN1667" i="1" s="1"/>
  <c r="AN748" i="1" s="1"/>
  <c r="AL4272" i="1" s="1"/>
  <c r="AN3638" i="1" s="1"/>
  <c r="AL697" i="1" s="1"/>
  <c r="AL1292" i="1" s="1"/>
  <c r="AN2721" i="1" s="1"/>
  <c r="AL4166" i="1" s="1"/>
  <c r="AL1064" i="1" s="1"/>
  <c r="AL1852" i="1" s="1"/>
  <c r="AN3249" i="1" s="1"/>
  <c r="AN1881" i="1" s="1"/>
  <c r="AL1607" i="1" s="1"/>
  <c r="AN4320" i="1" s="1"/>
  <c r="AN802" i="1" s="1"/>
  <c r="AL2990" i="1" s="1"/>
  <c r="AD1079" i="1" s="1"/>
  <c r="AE1079" i="1" s="1"/>
  <c r="AH1079" i="1" l="1"/>
  <c r="AF1079" i="1" a="1"/>
  <c r="AD141" i="1"/>
  <c r="AE141" i="1" s="1"/>
  <c r="AH141" i="1" l="1"/>
  <c r="AF141" i="1" a="1"/>
  <c r="AD2174" i="1"/>
  <c r="AE2174" i="1" s="1"/>
  <c r="AH2174" i="1" l="1"/>
  <c r="AF2174" i="1" a="1"/>
  <c r="AD1176" i="1"/>
  <c r="AE1176" i="1" s="1"/>
  <c r="AH1176" i="1" l="1"/>
  <c r="AF1176" i="1" a="1"/>
  <c r="AD2826" i="1"/>
  <c r="AE2826" i="1" s="1"/>
  <c r="AH2826" i="1" l="1"/>
  <c r="AF2826" i="1" a="1"/>
  <c r="AD960" i="1"/>
  <c r="AE960" i="1" s="1"/>
  <c r="AH960" i="1" l="1"/>
  <c r="AF960" i="1" a="1"/>
  <c r="AD1475" i="1"/>
  <c r="AE1475" i="1" s="1"/>
  <c r="AH1475" i="1" l="1"/>
  <c r="AF1475" i="1" a="1"/>
  <c r="AD4076" i="1"/>
  <c r="AE4076" i="1" s="1"/>
  <c r="AH4076" i="1" l="1"/>
  <c r="AF4076" i="1" a="1"/>
  <c r="AD1499" i="1"/>
  <c r="AE1499" i="1" s="1"/>
  <c r="AH1499" i="1" l="1"/>
  <c r="AF1499" i="1" a="1"/>
  <c r="AD3895" i="1"/>
  <c r="AE3895" i="1" s="1"/>
  <c r="AH3895" i="1" l="1"/>
  <c r="AF3895" i="1" a="1"/>
  <c r="AD2655" i="1"/>
  <c r="AE2655" i="1" s="1"/>
  <c r="AH2655" i="1" l="1"/>
  <c r="AF2655" i="1" a="1"/>
  <c r="AD3906" i="1"/>
  <c r="AE3906" i="1" s="1"/>
  <c r="AH3906" i="1" l="1"/>
  <c r="AF3906" i="1" a="1"/>
  <c r="AG3132" i="1"/>
  <c r="AH3132" i="1" l="1"/>
  <c r="AD997" i="1"/>
  <c r="AE997" i="1" s="1"/>
  <c r="AH997" i="1" l="1"/>
  <c r="AF997" i="1" a="1"/>
  <c r="AD1350" i="1"/>
  <c r="AE1350" i="1" s="1"/>
  <c r="AH1350" i="1" l="1"/>
  <c r="AF1350" i="1" a="1"/>
  <c r="AD2692" i="1"/>
  <c r="AE2692" i="1" s="1"/>
  <c r="AH2692" i="1" l="1"/>
  <c r="AF2692" i="1" a="1"/>
  <c r="AD1723" i="1"/>
  <c r="AE1723" i="1" s="1"/>
  <c r="AH1723" i="1" l="1"/>
  <c r="AF1723" i="1" a="1"/>
  <c r="AD1280" i="1"/>
  <c r="AE1280" i="1" s="1"/>
  <c r="AI226" i="1"/>
  <c r="AH1280" i="1" l="1"/>
  <c r="AF1280" i="1" a="1"/>
  <c r="AG3269" i="1"/>
  <c r="AM226" i="1" a="1"/>
  <c r="AL226" i="1"/>
  <c r="AH3269" i="1" l="1"/>
  <c r="AD1767" i="1"/>
  <c r="AE1767" i="1" s="1"/>
  <c r="AL1767" i="1" l="1"/>
  <c r="AH1767" i="1"/>
  <c r="AF1767" i="1" a="1"/>
  <c r="AD241" i="1"/>
  <c r="AE241" i="1" s="1"/>
  <c r="AH241" i="1" l="1"/>
  <c r="AF241" i="1" a="1"/>
  <c r="AD1376" i="1"/>
  <c r="AE1376" i="1" s="1"/>
  <c r="AH1376" i="1" l="1"/>
  <c r="AF1376" i="1" a="1"/>
  <c r="AN1402" i="1"/>
  <c r="AN3337" i="1" s="1"/>
  <c r="AL1413" i="1" s="1"/>
  <c r="AN3511" i="1" s="1"/>
  <c r="AL4125" i="1" s="1"/>
  <c r="AL836" i="1" s="1"/>
  <c r="AD2192" i="1" s="1"/>
  <c r="AE2192" i="1" s="1"/>
  <c r="AH2192" i="1" l="1"/>
  <c r="AF2192" i="1" a="1"/>
  <c r="AD3601" i="1"/>
  <c r="AE3601" i="1" s="1"/>
  <c r="AH3601" i="1" l="1"/>
  <c r="AF3601" i="1" a="1"/>
  <c r="AD3306" i="1"/>
  <c r="AE3306" i="1" s="1"/>
  <c r="AH3306" i="1" l="1"/>
  <c r="AF3306" i="1" a="1"/>
  <c r="AN372" i="1"/>
  <c r="AL1516" i="1" s="1"/>
  <c r="AN2945" i="1" s="1"/>
  <c r="AN1767" i="1" s="1"/>
  <c r="AN387" i="1" s="1"/>
  <c r="AN3473" i="1" s="1"/>
  <c r="AN309" i="1" s="1"/>
  <c r="AL2748" i="1" s="1"/>
  <c r="AN4001" i="1" s="1"/>
  <c r="AN2431" i="1" s="1"/>
  <c r="AN755" i="1" s="1"/>
  <c r="AL3276" i="1" s="1"/>
  <c r="AL2306" i="1" s="1"/>
  <c r="AN2403" i="1" s="1"/>
  <c r="AN1171" i="1" s="1"/>
  <c r="AN3804" i="1" s="1"/>
  <c r="AN2882" i="1" s="1"/>
  <c r="AL454" i="1" s="1"/>
  <c r="AN4332" i="1" s="1"/>
  <c r="AN3410" i="1" s="1"/>
  <c r="AN360" i="1" s="1"/>
  <c r="AL509" i="1" s="1"/>
  <c r="AL3426" i="1" s="1"/>
  <c r="AL648" i="1" s="1"/>
  <c r="AL525" i="1" s="1"/>
  <c r="AN3442" i="1" s="1"/>
  <c r="AD831" i="1" s="1"/>
  <c r="AE831" i="1" s="1"/>
  <c r="AH831" i="1" l="1"/>
  <c r="AF831" i="1" a="1"/>
  <c r="AD1022" i="1"/>
  <c r="AE1022" i="1" s="1"/>
  <c r="AH1022" i="1" l="1"/>
  <c r="AF1022" i="1" a="1"/>
  <c r="AL1218" i="1"/>
  <c r="AN3003" i="1" s="1"/>
  <c r="AN1814" i="1" s="1"/>
  <c r="AL1651" i="1" s="1"/>
  <c r="AL732" i="1" s="1"/>
  <c r="AN4256" i="1" s="1"/>
  <c r="AN3622" i="1" s="1"/>
  <c r="AN329" i="1" s="1"/>
  <c r="AL1276" i="1" s="1"/>
  <c r="AL2689" i="1" s="1"/>
  <c r="AN4150" i="1" s="1"/>
  <c r="AN712" i="1" s="1"/>
  <c r="AL1836" i="1" s="1"/>
  <c r="AL3233" i="1" s="1"/>
  <c r="AN2616" i="1" s="1"/>
  <c r="AN2460" i="1" s="1"/>
  <c r="AL3761" i="1" s="1"/>
  <c r="AN2439" i="1" s="1"/>
  <c r="AN4289" i="1" s="1"/>
  <c r="AL1922" i="1" s="1"/>
  <c r="AN3502" i="1" s="1"/>
  <c r="AD219" i="1" s="1"/>
  <c r="AE219" i="1" s="1"/>
  <c r="AH219" i="1" l="1"/>
  <c r="AF219" i="1" a="1"/>
  <c r="AD3088" i="1"/>
  <c r="AE3088" i="1" s="1"/>
  <c r="AI4254" i="1"/>
  <c r="AH3088" i="1" l="1"/>
  <c r="AF3088" i="1" a="1"/>
  <c r="AD4310" i="1"/>
  <c r="AE4310" i="1" s="1"/>
  <c r="AM4254" i="1" a="1"/>
  <c r="AL4254" i="1"/>
  <c r="AH4310" i="1" l="1"/>
  <c r="AF4310" i="1" a="1"/>
  <c r="AD944" i="1"/>
  <c r="AE944" i="1" s="1"/>
  <c r="AH944" i="1" l="1"/>
  <c r="AF944" i="1" a="1"/>
  <c r="AD3904" i="1"/>
  <c r="AE3904" i="1" s="1"/>
  <c r="AH3904" i="1" l="1"/>
  <c r="AF3904" i="1" a="1"/>
  <c r="AD457" i="1"/>
  <c r="AE457" i="1" s="1"/>
  <c r="AH457" i="1" l="1"/>
  <c r="AF457" i="1" a="1"/>
  <c r="AD2843" i="1"/>
  <c r="AE2843" i="1" s="1"/>
  <c r="AH2843" i="1" l="1"/>
  <c r="AF2843" i="1" a="1"/>
  <c r="AD159" i="1"/>
  <c r="AE159" i="1" s="1"/>
  <c r="AH159" i="1" l="1"/>
  <c r="AF159" i="1" a="1"/>
  <c r="AD243" i="1"/>
  <c r="AE243" i="1" s="1"/>
  <c r="AH243" i="1" l="1"/>
  <c r="AF243" i="1" a="1"/>
  <c r="AG1675" i="1"/>
  <c r="AH1675" i="1" l="1"/>
  <c r="AD3635" i="1"/>
  <c r="AE3635" i="1" s="1"/>
  <c r="AH3635" i="1" l="1"/>
  <c r="AF3635" i="1" a="1"/>
  <c r="AD2186" i="1"/>
  <c r="AE2186" i="1" s="1"/>
  <c r="AH2186" i="1" l="1"/>
  <c r="AF2186" i="1" a="1"/>
  <c r="AG2919" i="1"/>
  <c r="AH2919" i="1" l="1"/>
  <c r="AD4079" i="1"/>
  <c r="AE4079" i="1" s="1"/>
  <c r="AH4079" i="1" l="1"/>
  <c r="AF4079" i="1" a="1"/>
  <c r="AD2637" i="1"/>
  <c r="AE2637" i="1" s="1"/>
  <c r="AH2637" i="1" l="1"/>
  <c r="AF2637" i="1" a="1"/>
  <c r="AD2021" i="1"/>
  <c r="AE2021" i="1" s="1"/>
  <c r="AH2021" i="1" l="1"/>
  <c r="AF2021" i="1" a="1"/>
  <c r="AD410" i="1"/>
  <c r="AE410" i="1" s="1"/>
  <c r="AH410" i="1" l="1"/>
  <c r="AF410" i="1" a="1"/>
  <c r="AD3204" i="1"/>
  <c r="AE3204" i="1" s="1"/>
  <c r="AH3204" i="1" l="1"/>
  <c r="AF3204" i="1" a="1"/>
  <c r="AD2579" i="1"/>
  <c r="AE2579" i="1" s="1"/>
  <c r="AH2579" i="1" l="1"/>
  <c r="AF2579" i="1" a="1"/>
  <c r="AD1960" i="1"/>
  <c r="AE1960" i="1" s="1"/>
  <c r="AH1960" i="1" l="1"/>
  <c r="AF1960" i="1" a="1"/>
  <c r="AD1408" i="1"/>
  <c r="AE1408" i="1" s="1"/>
  <c r="AH1408" i="1" l="1"/>
  <c r="AF1408" i="1" a="1"/>
  <c r="AD2836" i="1"/>
  <c r="AE2836" i="1" s="1"/>
  <c r="AH2836" i="1" l="1"/>
  <c r="AF2836" i="1" a="1"/>
  <c r="AL849" i="1"/>
  <c r="AL1615" i="1" s="1"/>
  <c r="AL1450" i="1" s="1"/>
  <c r="AL1994" i="1" s="1"/>
  <c r="AN2122" i="1" s="1"/>
  <c r="AL2725" i="1" s="1"/>
  <c r="AN4023" i="1" s="1"/>
  <c r="AN766" i="1" s="1"/>
  <c r="AL1348" i="1" s="1"/>
  <c r="AN291" i="1" s="1"/>
  <c r="AN2076" i="1" s="1"/>
  <c r="AN3457" i="1" s="1"/>
  <c r="AL293" i="1" s="1"/>
  <c r="AN2732" i="1" s="1"/>
  <c r="AN3985" i="1" s="1"/>
  <c r="AN2303" i="1" s="1"/>
  <c r="AL675" i="1" s="1"/>
  <c r="AL3260" i="1" s="1"/>
  <c r="AL2274" i="1" s="1"/>
  <c r="AN2371" i="1" s="1"/>
  <c r="AL1059" i="1" s="1"/>
  <c r="AN3788" i="1" s="1"/>
  <c r="AN438" i="1" s="1"/>
  <c r="AN4316" i="1" s="1"/>
  <c r="AL3394" i="1" s="1"/>
  <c r="AL327" i="1" s="1"/>
  <c r="AL1005" i="1" s="1"/>
  <c r="AN3922" i="1" s="1"/>
  <c r="AN343" i="1" s="1"/>
  <c r="AN1021" i="1" s="1"/>
  <c r="AN3938" i="1" s="1"/>
  <c r="AI359" i="1" s="1"/>
  <c r="AJ359" i="1" s="1"/>
  <c r="AL1037" i="1" s="1"/>
  <c r="AN3515" i="1" s="1"/>
  <c r="AL3216" i="1" s="1"/>
  <c r="AL2502" i="1" s="1"/>
  <c r="AL1720" i="1" s="1"/>
  <c r="AL1260" i="1" s="1"/>
  <c r="AN2673" i="1" s="1"/>
  <c r="AN4134" i="1" s="1"/>
  <c r="AN376" i="1" s="1"/>
  <c r="AL1820" i="1" s="1"/>
  <c r="AN3217" i="1" s="1"/>
  <c r="AN2077" i="1" s="1"/>
  <c r="AN473" i="1" s="1"/>
  <c r="AN3020" i="1" s="1"/>
  <c r="AN4273" i="1" s="1"/>
  <c r="AN2529" i="1" s="1"/>
  <c r="AN2967" i="1" s="1"/>
  <c r="AI2626" i="1" s="1"/>
  <c r="AJ2626" i="1" s="1"/>
  <c r="AL1123" i="1" s="1"/>
  <c r="AN3359" i="1" s="1"/>
  <c r="AD1081" i="1" s="1"/>
  <c r="AE1081" i="1" s="1"/>
  <c r="AH1081" i="1" l="1"/>
  <c r="AF1081" i="1" a="1"/>
  <c r="AD2609" i="1"/>
  <c r="AE2609" i="1" s="1"/>
  <c r="AL2609" i="1" l="1"/>
  <c r="AH2609" i="1"/>
  <c r="AF2609" i="1" a="1"/>
  <c r="AD2791" i="1"/>
  <c r="AE2791" i="1" s="1"/>
  <c r="AH2791" i="1" l="1"/>
  <c r="AF2791" i="1" a="1"/>
  <c r="AD1880" i="1"/>
  <c r="AE1880" i="1" s="1"/>
  <c r="AH1880" i="1" l="1"/>
  <c r="AF1880" i="1" a="1"/>
  <c r="AD1608" i="1"/>
  <c r="AE1608" i="1" s="1"/>
  <c r="AH1608" i="1" l="1"/>
  <c r="AF1608" i="1" a="1"/>
  <c r="AG3069" i="1"/>
  <c r="AH3069" i="1" l="1"/>
  <c r="AD1856" i="1"/>
  <c r="AE1856" i="1" s="1"/>
  <c r="AH1856" i="1" l="1"/>
  <c r="AF1856" i="1" a="1"/>
  <c r="AD4120" i="1"/>
  <c r="AE4120" i="1" s="1"/>
  <c r="AH4120" i="1" l="1"/>
  <c r="AF4120" i="1" a="1"/>
  <c r="AD3167" i="1"/>
  <c r="AE3167" i="1" s="1"/>
  <c r="AH3167" i="1" l="1"/>
  <c r="AF3167" i="1" a="1"/>
  <c r="AD2612" i="1"/>
  <c r="AE2612" i="1" s="1"/>
  <c r="AH2612" i="1" l="1"/>
  <c r="AF2612" i="1" a="1"/>
  <c r="AI2612" i="1" s="1"/>
  <c r="AD331" i="1"/>
  <c r="AE331" i="1" s="1"/>
  <c r="AI740" i="1"/>
  <c r="AL2612" i="1" l="1"/>
  <c r="AI360" i="1" s="1"/>
  <c r="AM2612" i="1" a="1"/>
  <c r="AH331" i="1"/>
  <c r="AF331" i="1" a="1"/>
  <c r="AD4147" i="1"/>
  <c r="AE4147" i="1" s="1"/>
  <c r="AM740" i="1" a="1"/>
  <c r="AL740" i="1"/>
  <c r="AI885" i="1" s="1"/>
  <c r="AL360" i="1" l="1"/>
  <c r="AI3630" i="1" s="1"/>
  <c r="AM360" i="1" a="1"/>
  <c r="AH4147" i="1"/>
  <c r="AF4147" i="1" a="1"/>
  <c r="AG1359" i="1"/>
  <c r="AI1650" i="1"/>
  <c r="AM885" i="1" a="1"/>
  <c r="AL885" i="1"/>
  <c r="AI2137" i="1" s="1"/>
  <c r="AL3630" i="1" l="1"/>
  <c r="AI4142" i="1" s="1"/>
  <c r="AM3630" i="1" a="1"/>
  <c r="AH1359" i="1"/>
  <c r="AD3431" i="1"/>
  <c r="AE3431" i="1" s="1"/>
  <c r="AM1650" i="1" a="1"/>
  <c r="AL1650" i="1"/>
  <c r="AI2639" i="1" s="1"/>
  <c r="AM2137" i="1" a="1"/>
  <c r="AJ2137" i="1"/>
  <c r="AI3319" i="1"/>
  <c r="AL4142" i="1" l="1"/>
  <c r="AM4142" i="1" a="1"/>
  <c r="AH3431" i="1"/>
  <c r="AF3431" i="1" a="1"/>
  <c r="AI3431" i="1" s="1"/>
  <c r="AD3232" i="1"/>
  <c r="AE3232" i="1" s="1"/>
  <c r="AM2639" i="1" a="1"/>
  <c r="AL2639" i="1"/>
  <c r="AI3813" i="1" s="1"/>
  <c r="AM3319" i="1" a="1"/>
  <c r="AL3319" i="1"/>
  <c r="AM3431" i="1" l="1" a="1"/>
  <c r="AL3431" i="1"/>
  <c r="AH3232" i="1"/>
  <c r="AF3232" i="1" a="1"/>
  <c r="AD938" i="1"/>
  <c r="AE938" i="1" s="1"/>
  <c r="AM3813" i="1" a="1"/>
  <c r="AL3813" i="1"/>
  <c r="AI2684" i="1" s="1"/>
  <c r="AH938" i="1" l="1"/>
  <c r="AF938" i="1" a="1"/>
  <c r="AG3091" i="1"/>
  <c r="AM2684" i="1" a="1"/>
  <c r="AL2684" i="1"/>
  <c r="AI4203" i="1" s="1"/>
  <c r="AH3091" i="1" l="1"/>
  <c r="AG698" i="1"/>
  <c r="AM4203" i="1" a="1"/>
  <c r="AL4203" i="1"/>
  <c r="AI1685" i="1" s="1"/>
  <c r="AH698" i="1" l="1"/>
  <c r="AD3257" i="1"/>
  <c r="AE3257" i="1" s="1"/>
  <c r="AJ1685" i="1"/>
  <c r="AM1685" i="1" a="1"/>
  <c r="AO1685" i="1" s="1"/>
  <c r="AI1692" i="1"/>
  <c r="AH3257" i="1" l="1"/>
  <c r="AF3257" i="1" a="1"/>
  <c r="AD594" i="1"/>
  <c r="AE594" i="1" s="1"/>
  <c r="AM1692" i="1" a="1"/>
  <c r="AL1692" i="1"/>
  <c r="AH594" i="1" l="1"/>
  <c r="AF594" i="1" a="1"/>
  <c r="AD295" i="1"/>
  <c r="AE295" i="1" s="1"/>
  <c r="AH295" i="1" l="1"/>
  <c r="AF295" i="1" a="1"/>
  <c r="AD865" i="1"/>
  <c r="AE865" i="1" s="1"/>
  <c r="AH865" i="1" l="1"/>
  <c r="AF865" i="1" a="1"/>
  <c r="AD3342" i="1"/>
  <c r="AE3342" i="1" s="1"/>
  <c r="AH3342" i="1" l="1"/>
  <c r="AF3342" i="1" a="1"/>
  <c r="AI3342" i="1" s="1"/>
  <c r="AL1361" i="1"/>
  <c r="AL2879" i="1" s="1"/>
  <c r="AL483" i="1" s="1"/>
  <c r="AL1131" i="1" s="1"/>
  <c r="AN3210" i="1" s="1"/>
  <c r="AN2328" i="1" s="1"/>
  <c r="AD26" i="1" s="1"/>
  <c r="AE26" i="1" s="1"/>
  <c r="AL3342" i="1" l="1"/>
  <c r="AI1878" i="1" s="1"/>
  <c r="AM3342" i="1" a="1"/>
  <c r="AH26" i="1"/>
  <c r="AF26" i="1" a="1"/>
  <c r="AD3021" i="1"/>
  <c r="AE3021" i="1" s="1"/>
  <c r="AJ1878" i="1" l="1"/>
  <c r="AI3053" i="1" s="1"/>
  <c r="AM1878" i="1" a="1"/>
  <c r="AH3021" i="1"/>
  <c r="AF3021" i="1" a="1"/>
  <c r="AD3544" i="1"/>
  <c r="AE3544" i="1" s="1"/>
  <c r="AL3053" i="1" l="1"/>
  <c r="AM3053" i="1" a="1"/>
  <c r="AH3544" i="1"/>
  <c r="AF3544" i="1" a="1"/>
  <c r="AL277" i="1"/>
  <c r="AL2716" i="1" s="1"/>
  <c r="AN3969" i="1" s="1"/>
  <c r="AN2063" i="1" s="1"/>
  <c r="AL595" i="1" s="1"/>
  <c r="AN3244" i="1" s="1"/>
  <c r="AL2258" i="1" s="1"/>
  <c r="AN2323" i="1" s="1"/>
  <c r="AN3772" i="1" s="1"/>
  <c r="AL2850" i="1" s="1"/>
  <c r="AN422" i="1" s="1"/>
  <c r="AN4300" i="1" s="1"/>
  <c r="AL3378" i="1" s="1"/>
  <c r="AI311" i="1" s="1"/>
  <c r="AJ311" i="1" s="1"/>
  <c r="AL989" i="1" s="1"/>
  <c r="AL3906" i="1" s="1"/>
  <c r="AN839" i="1" s="1"/>
  <c r="AN1549" i="1" s="1"/>
  <c r="AN2227" i="1" s="1"/>
  <c r="AL855" i="1" s="1"/>
  <c r="AN1565" i="1" s="1"/>
  <c r="AN1597" i="1" s="1"/>
  <c r="AL2259" i="1" s="1"/>
  <c r="AD1371" i="1" s="1"/>
  <c r="AE1371" i="1" s="1"/>
  <c r="AH1371" i="1" l="1"/>
  <c r="AF1371" i="1" a="1"/>
  <c r="AD272" i="1"/>
  <c r="AE272" i="1" s="1"/>
  <c r="AH272" i="1" l="1"/>
  <c r="AF272" i="1" a="1"/>
  <c r="AN338" i="1"/>
  <c r="AN4027" i="1" s="1"/>
  <c r="AL3728" i="1" s="1"/>
  <c r="AL3094" i="1" s="1"/>
  <c r="AL370" i="1" s="1"/>
  <c r="AL1804" i="1" s="1"/>
  <c r="AN3201" i="1" s="1"/>
  <c r="AL37" i="1" s="1"/>
  <c r="AN3729" i="1" s="1"/>
  <c r="AN1997" i="1" s="1"/>
  <c r="AN217" i="1" s="1"/>
  <c r="AL3004" i="1" s="1"/>
  <c r="AL4257" i="1" s="1"/>
  <c r="AN2513" i="1" s="1"/>
  <c r="AL82" i="1" s="1"/>
  <c r="AN3532" i="1" s="1"/>
  <c r="AL2610" i="1" s="1"/>
  <c r="AN2853" i="1" s="1"/>
  <c r="AN3479" i="1" s="1"/>
  <c r="AN4162" i="1" s="1"/>
  <c r="AL1779" i="1" s="1"/>
  <c r="AD3121" i="1" s="1"/>
  <c r="AE3121" i="1" s="1"/>
  <c r="AH3121" i="1" l="1"/>
  <c r="AF3121" i="1" a="1"/>
  <c r="AD4040" i="1"/>
  <c r="AE4040" i="1" s="1"/>
  <c r="AH4040" i="1" l="1"/>
  <c r="AF4040" i="1" a="1"/>
  <c r="AD3842" i="1"/>
  <c r="AE3842" i="1" s="1"/>
  <c r="AH3842" i="1" l="1"/>
  <c r="AF3842" i="1" a="1"/>
  <c r="AD682" i="1"/>
  <c r="AE682" i="1" s="1"/>
  <c r="AH682" i="1" l="1"/>
  <c r="AF682" i="1" a="1"/>
  <c r="AD979" i="1"/>
  <c r="AE979" i="1" s="1"/>
  <c r="AH979" i="1" l="1"/>
  <c r="AF979" i="1" a="1"/>
  <c r="AD259" i="1"/>
  <c r="AE259" i="1" s="1"/>
  <c r="AH259" i="1" l="1"/>
  <c r="AF259" i="1" a="1"/>
  <c r="AD1257" i="1"/>
  <c r="AE1257" i="1" s="1"/>
  <c r="AH1257" i="1" l="1"/>
  <c r="AF1257" i="1" a="1"/>
  <c r="AD3581" i="1"/>
  <c r="AE3581" i="1" s="1"/>
  <c r="AH3581" i="1" l="1"/>
  <c r="AF3581" i="1" a="1"/>
  <c r="AD2467" i="1"/>
  <c r="AE2467" i="1" s="1"/>
  <c r="AH2467" i="1" l="1"/>
  <c r="AF2467" i="1" a="1"/>
  <c r="AD4137" i="1"/>
  <c r="AE4137" i="1" s="1"/>
  <c r="AH4137" i="1" l="1"/>
  <c r="AF4137" i="1" a="1"/>
  <c r="AD21" i="1"/>
  <c r="AE21" i="1" s="1"/>
  <c r="AH21" i="1" l="1"/>
  <c r="AF21" i="1" a="1"/>
  <c r="AD3124" i="1"/>
  <c r="AE3124" i="1" s="1"/>
  <c r="AH3124" i="1" l="1"/>
  <c r="AF3124" i="1" a="1"/>
  <c r="AG4173" i="1"/>
  <c r="AH4173" i="1" l="1"/>
  <c r="AD1607" i="1"/>
  <c r="AE1607" i="1" s="1"/>
  <c r="AH1607" i="1" l="1"/>
  <c r="AF1607" i="1" a="1"/>
  <c r="AD1803" i="1"/>
  <c r="AE1803" i="1" s="1"/>
  <c r="AH1803" i="1" l="1"/>
  <c r="AF1803" i="1" a="1"/>
  <c r="AD4228" i="1"/>
  <c r="AE4228" i="1" s="1"/>
  <c r="AH4228" i="1" l="1"/>
  <c r="AF4228" i="1" a="1"/>
  <c r="AD2180" i="1"/>
  <c r="AE2180" i="1" s="1"/>
  <c r="AH2180" i="1" l="1"/>
  <c r="AF2180" i="1" a="1"/>
  <c r="AD2056" i="1"/>
  <c r="AE2056" i="1" s="1"/>
  <c r="AH2056" i="1" l="1"/>
  <c r="AL2056" i="1"/>
  <c r="AF2056" i="1" a="1"/>
  <c r="AD3707" i="1"/>
  <c r="AE3707" i="1" s="1"/>
  <c r="AH3707" i="1" l="1"/>
  <c r="AF3707" i="1" a="1"/>
  <c r="AD977" i="1"/>
  <c r="AE977" i="1" s="1"/>
  <c r="AH977" i="1" l="1"/>
  <c r="AF977" i="1" a="1"/>
  <c r="AD367" i="1"/>
  <c r="AE367" i="1" s="1"/>
  <c r="AH367" i="1" l="1"/>
  <c r="AF367" i="1" a="1"/>
  <c r="AD779" i="1"/>
  <c r="AE779" i="1" s="1"/>
  <c r="AH779" i="1" l="1"/>
  <c r="AF779" i="1" a="1"/>
  <c r="AD707" i="1"/>
  <c r="AE707" i="1" s="1"/>
  <c r="AH707" i="1" l="1"/>
  <c r="AF707" i="1" a="1"/>
  <c r="AD3854" i="1"/>
  <c r="AE3854" i="1" s="1"/>
  <c r="AH3854" i="1" l="1"/>
  <c r="AF3854" i="1" a="1"/>
  <c r="AN3903" i="1"/>
  <c r="AL918" i="1" s="1"/>
  <c r="AN2872" i="1" s="1"/>
  <c r="AL1934" i="1" s="1"/>
  <c r="AN2644" i="1" s="1"/>
  <c r="AD1372" i="1" s="1"/>
  <c r="AE1372" i="1" s="1"/>
  <c r="AH1372" i="1" l="1"/>
  <c r="AF1372" i="1" a="1"/>
  <c r="AD476" i="1"/>
  <c r="AE476" i="1" s="1"/>
  <c r="AH476" i="1" l="1"/>
  <c r="AF476" i="1" a="1"/>
  <c r="AD4045" i="1"/>
  <c r="AE4045" i="1" s="1"/>
  <c r="AH4045" i="1" l="1"/>
  <c r="AF4045" i="1" a="1"/>
  <c r="AN515" i="1"/>
  <c r="AL3228" i="1" s="1"/>
  <c r="AN2242" i="1" s="1"/>
  <c r="AN867" i="1" s="1"/>
  <c r="AN406" i="1" s="1"/>
  <c r="AL4284" i="1" s="1"/>
  <c r="AL3362" i="1" s="1"/>
  <c r="AN295" i="1" s="1"/>
  <c r="AL973" i="1" s="1"/>
  <c r="AN3890" i="1" s="1"/>
  <c r="AL823" i="1" s="1"/>
  <c r="AN1517" i="1" s="1"/>
  <c r="AL2211" i="1" s="1"/>
  <c r="AN1351" i="1" s="1"/>
  <c r="AN2221" i="1" s="1"/>
  <c r="AN2835" i="1" s="1"/>
  <c r="AN1367" i="1" s="1"/>
  <c r="AL2851" i="1" s="1"/>
  <c r="AD825" i="1" s="1"/>
  <c r="AE825" i="1" s="1"/>
  <c r="AH825" i="1" l="1"/>
  <c r="AF825" i="1" a="1"/>
  <c r="AL1383" i="1"/>
  <c r="AN2253" i="1" s="1"/>
  <c r="AN2867" i="1" s="1"/>
  <c r="AD378" i="1" s="1"/>
  <c r="AE378" i="1" s="1"/>
  <c r="AH378" i="1" l="1"/>
  <c r="AF378" i="1" a="1"/>
  <c r="AD2710" i="1"/>
  <c r="AE2710" i="1" s="1"/>
  <c r="AH2710" i="1" l="1"/>
  <c r="AF2710" i="1" a="1"/>
  <c r="AD2817" i="1"/>
  <c r="AE2817" i="1" s="1"/>
  <c r="AH2817" i="1" l="1"/>
  <c r="AF2817" i="1" a="1"/>
  <c r="AL1635" i="1"/>
  <c r="AN4240" i="1" s="1"/>
  <c r="AN3606" i="1" s="1"/>
  <c r="AN3713" i="1" s="1"/>
  <c r="AN1885" i="1" s="1"/>
  <c r="AN1528" i="1" s="1"/>
  <c r="AN2988" i="1" s="1"/>
  <c r="AN4241" i="1" s="1"/>
  <c r="AN2449" i="1" s="1"/>
  <c r="AL209" i="1" s="1"/>
  <c r="AL3516" i="1" s="1"/>
  <c r="AL2594" i="1" s="1"/>
  <c r="AN2181" i="1" s="1"/>
  <c r="AN166" i="1" s="1"/>
  <c r="AL4044" i="1" s="1"/>
  <c r="AN3122" i="1" s="1"/>
  <c r="AN3075" i="1" s="1"/>
  <c r="AN210" i="1" s="1"/>
  <c r="AD225" i="1" s="1"/>
  <c r="AE225" i="1" s="1"/>
  <c r="AH225" i="1" l="1"/>
  <c r="AF225" i="1" a="1"/>
  <c r="AD2546" i="1"/>
  <c r="AE2546" i="1" s="1"/>
  <c r="AH2546" i="1" l="1"/>
  <c r="AF2546" i="1" a="1"/>
  <c r="AD2521" i="1"/>
  <c r="AE2521" i="1" s="1"/>
  <c r="AH2521" i="1" l="1"/>
  <c r="AF2521" i="1" a="1"/>
  <c r="AI2521" i="1" s="1"/>
  <c r="AD115" i="1"/>
  <c r="AE115" i="1" s="1"/>
  <c r="AL2521" i="1" l="1"/>
  <c r="AI114" i="1" s="1"/>
  <c r="AM2521" i="1" a="1"/>
  <c r="AH115" i="1"/>
  <c r="AF115" i="1" a="1"/>
  <c r="AD2565" i="1"/>
  <c r="AE2565" i="1" s="1"/>
  <c r="AL114" i="1" l="1"/>
  <c r="AI2549" i="1" s="1"/>
  <c r="AM114" i="1" a="1"/>
  <c r="AH2565" i="1"/>
  <c r="AF2565" i="1" a="1"/>
  <c r="AD1706" i="1"/>
  <c r="AE1706" i="1" s="1"/>
  <c r="AL2549" i="1" l="1"/>
  <c r="AI1515" i="1" s="1"/>
  <c r="AM2549" i="1" a="1"/>
  <c r="AH1706" i="1"/>
  <c r="AF1706" i="1" a="1"/>
  <c r="AD1940" i="1"/>
  <c r="AE1940" i="1" s="1"/>
  <c r="AL1515" i="1" l="1"/>
  <c r="AM1515" i="1" a="1"/>
  <c r="AH1940" i="1"/>
  <c r="AF1940" i="1" a="1"/>
  <c r="AD383" i="1"/>
  <c r="AE383" i="1" s="1"/>
  <c r="AI3518" i="1"/>
  <c r="AH383" i="1" l="1"/>
  <c r="AF383" i="1" a="1"/>
  <c r="AD2568" i="1"/>
  <c r="AE2568" i="1" s="1"/>
  <c r="AM3518" i="1" a="1"/>
  <c r="AL3518" i="1"/>
  <c r="AI2223" i="1" s="1"/>
  <c r="AH2568" i="1" l="1"/>
  <c r="AF2568" i="1" a="1"/>
  <c r="AG717" i="1"/>
  <c r="AM2223" i="1" a="1"/>
  <c r="AL2223" i="1"/>
  <c r="AH717" i="1" l="1"/>
  <c r="AD3652" i="1"/>
  <c r="AE3652" i="1" s="1"/>
  <c r="AH3652" i="1" l="1"/>
  <c r="AF3652" i="1" a="1"/>
  <c r="AD628" i="1"/>
  <c r="AE628" i="1" s="1"/>
  <c r="AH628" i="1" l="1"/>
  <c r="AF628" i="1" a="1"/>
  <c r="AG3673" i="1"/>
  <c r="AH3673" i="1" l="1"/>
  <c r="AG3202" i="1"/>
  <c r="AH3202" i="1" l="1"/>
  <c r="AD2654" i="1"/>
  <c r="AE2654" i="1" s="1"/>
  <c r="AH2654" i="1" l="1"/>
  <c r="AF2654" i="1" a="1"/>
  <c r="AD2938" i="1"/>
  <c r="AE2938" i="1" s="1"/>
  <c r="AH2938" i="1" l="1"/>
  <c r="AF2938" i="1" a="1"/>
  <c r="AD716" i="1"/>
  <c r="AE716" i="1" s="1"/>
  <c r="AH716" i="1" l="1"/>
  <c r="AF716" i="1" a="1"/>
  <c r="AD3733" i="1"/>
  <c r="AE3733" i="1" s="1"/>
  <c r="AH3733" i="1" l="1"/>
  <c r="AF3733" i="1" a="1"/>
  <c r="AD1636" i="1"/>
  <c r="AE1636" i="1" s="1"/>
  <c r="AL1636" i="1" l="1"/>
  <c r="AH1636" i="1"/>
  <c r="AF1636" i="1" a="1"/>
  <c r="AD715" i="1"/>
  <c r="AE715" i="1" s="1"/>
  <c r="AH715" i="1" l="1"/>
  <c r="AF715" i="1" a="1"/>
  <c r="AD2717" i="1"/>
  <c r="AE2717" i="1" s="1"/>
  <c r="AH2717" i="1" l="1"/>
  <c r="AF2717" i="1" a="1"/>
  <c r="AG940" i="1"/>
  <c r="AH940" i="1" l="1"/>
  <c r="AL1346" i="1"/>
  <c r="AL2832" i="1" s="1"/>
  <c r="AN265" i="1" s="1"/>
  <c r="AN314" i="1" s="1"/>
  <c r="AN3147" i="1" s="1"/>
  <c r="AL1990" i="1" s="1"/>
  <c r="AL3384" i="1" s="1"/>
  <c r="AL2494" i="1" s="1"/>
  <c r="AL3172" i="1" s="1"/>
  <c r="AD2225" i="1" s="1"/>
  <c r="AE2225" i="1" s="1"/>
  <c r="AH2225" i="1" l="1"/>
  <c r="AF2225" i="1" a="1"/>
  <c r="AL819" i="1"/>
  <c r="AN2818" i="1" s="1"/>
  <c r="AN390" i="1" s="1"/>
  <c r="AN4268" i="1" s="1"/>
  <c r="AL3346" i="1" s="1"/>
  <c r="AL279" i="1" s="1"/>
  <c r="AN957" i="1" s="1"/>
  <c r="AL3874" i="1" s="1"/>
  <c r="AL807" i="1" s="1"/>
  <c r="AL1501" i="1" s="1"/>
  <c r="AN2179" i="1" s="1"/>
  <c r="AN2819" i="1" s="1"/>
  <c r="AL2055" i="1" s="1"/>
  <c r="AN2829" i="1" s="1"/>
  <c r="AN3347" i="1" s="1"/>
  <c r="AD663" i="1" s="1"/>
  <c r="AE663" i="1" s="1"/>
  <c r="AH663" i="1" l="1"/>
  <c r="AF663" i="1" a="1"/>
  <c r="AL2071" i="1"/>
  <c r="AN2845" i="1" s="1"/>
  <c r="AN3363" i="1" s="1"/>
  <c r="AD695" i="1" s="1"/>
  <c r="AE695" i="1" s="1"/>
  <c r="AI3447" i="1"/>
  <c r="AH695" i="1" l="1"/>
  <c r="AF695" i="1" a="1"/>
  <c r="AN2119" i="1"/>
  <c r="AN2861" i="1" s="1"/>
  <c r="AN3379" i="1" s="1"/>
  <c r="AN4118" i="1" s="1"/>
  <c r="AL1016" i="1" s="1"/>
  <c r="AN2972" i="1" s="1"/>
  <c r="AN4225" i="1" s="1"/>
  <c r="AN2385" i="1" s="1"/>
  <c r="AL17" i="1" s="1"/>
  <c r="AN3500" i="1" s="1"/>
  <c r="AL2578" i="1" s="1"/>
  <c r="AN1893" i="1" s="1"/>
  <c r="AN150" i="1" s="1"/>
  <c r="AL115" i="1" s="1"/>
  <c r="AN717" i="1" s="1"/>
  <c r="AN3634" i="1" s="1"/>
  <c r="AL2296" i="1" s="1"/>
  <c r="AN3587" i="1" s="1"/>
  <c r="AN466" i="1" s="1"/>
  <c r="AL3312" i="1" s="1"/>
  <c r="AD618" i="1" s="1"/>
  <c r="AE618" i="1" s="1"/>
  <c r="AM3447" i="1" a="1"/>
  <c r="AL3447" i="1"/>
  <c r="AI1572" i="1" s="1"/>
  <c r="AH618" i="1" l="1"/>
  <c r="AF618" i="1" a="1"/>
  <c r="AD3058" i="1"/>
  <c r="AE3058" i="1" s="1"/>
  <c r="AM1572" i="1" a="1"/>
  <c r="AL1572" i="1"/>
  <c r="AH3058" i="1" l="1"/>
  <c r="AF3058" i="1" a="1"/>
  <c r="AI3058" i="1" s="1"/>
  <c r="AD4057" i="1"/>
  <c r="AE4057" i="1" s="1"/>
  <c r="AL3058" i="1" l="1"/>
  <c r="AI1269" i="1" s="1"/>
  <c r="AM3058" i="1" a="1"/>
  <c r="AH4057" i="1"/>
  <c r="AF4057" i="1" a="1"/>
  <c r="AD2207" i="1"/>
  <c r="AE2207" i="1" s="1"/>
  <c r="AL1269" i="1" l="1"/>
  <c r="AM1269" i="1" a="1"/>
  <c r="AH2207" i="1"/>
  <c r="AL2207" i="1"/>
  <c r="AF2207" i="1" a="1"/>
  <c r="AD1292" i="1"/>
  <c r="AE1292" i="1" s="1"/>
  <c r="AH1292" i="1" l="1"/>
  <c r="AF1292" i="1" a="1"/>
  <c r="AD3086" i="1"/>
  <c r="AE3086" i="1" s="1"/>
  <c r="AH3086" i="1" l="1"/>
  <c r="AF3086" i="1" a="1"/>
  <c r="AD3491" i="1"/>
  <c r="AE3491" i="1" s="1"/>
  <c r="AH3491" i="1" l="1"/>
  <c r="AF3491" i="1" a="1"/>
  <c r="AD2556" i="1"/>
  <c r="AE2556" i="1" s="1"/>
  <c r="AF2556" i="1" l="1" a="1"/>
  <c r="AH2556" i="1"/>
  <c r="AG246" i="1"/>
  <c r="AH246" i="1" l="1"/>
  <c r="AD2375" i="1"/>
  <c r="AE2375" i="1" s="1"/>
  <c r="AH2375" i="1" l="1"/>
  <c r="AL2375" i="1"/>
  <c r="AF2375" i="1" a="1"/>
  <c r="AI2375" i="1" s="1"/>
  <c r="AM2375" i="1" s="1" a="1"/>
  <c r="AD1262" i="1"/>
  <c r="AE1262" i="1" s="1"/>
  <c r="AH1262" i="1" l="1"/>
  <c r="AF1262" i="1" a="1"/>
  <c r="AD2391" i="1"/>
  <c r="AE2391" i="1" s="1"/>
  <c r="AJ2375" i="1"/>
  <c r="AI450" i="1"/>
  <c r="AH2391" i="1" l="1"/>
  <c r="AL2391" i="1"/>
  <c r="AF2391" i="1" a="1"/>
  <c r="AD1335" i="1"/>
  <c r="AE1335" i="1" s="1"/>
  <c r="AM450" i="1" a="1"/>
  <c r="AL450" i="1"/>
  <c r="AH1335" i="1" l="1"/>
  <c r="AF1335" i="1" a="1"/>
  <c r="AD4123" i="1"/>
  <c r="AE4123" i="1" s="1"/>
  <c r="AH4123" i="1" l="1"/>
  <c r="AF4123" i="1" a="1"/>
  <c r="AD3043" i="1"/>
  <c r="AE3043" i="1" s="1"/>
  <c r="AH3043" i="1" l="1"/>
  <c r="AF3043" i="1" a="1"/>
  <c r="AD3166" i="1"/>
  <c r="AE3166" i="1" s="1"/>
  <c r="AH3166" i="1" l="1"/>
  <c r="AF3166" i="1" a="1"/>
  <c r="AD3825" i="1"/>
  <c r="AE3825" i="1" s="1"/>
  <c r="AH3825" i="1" l="1"/>
  <c r="AF3825" i="1" a="1"/>
  <c r="AD1410" i="1"/>
  <c r="AE1410" i="1" s="1"/>
  <c r="AH1410" i="1" l="1"/>
  <c r="AF1410" i="1" a="1"/>
  <c r="AD1647" i="1"/>
  <c r="AE1647" i="1" s="1"/>
  <c r="AH1647" i="1" l="1"/>
  <c r="AF1647" i="1" a="1"/>
  <c r="AD1069" i="1"/>
  <c r="AE1069" i="1" s="1"/>
  <c r="AH1069" i="1" l="1"/>
  <c r="AF1069" i="1" a="1"/>
  <c r="AD1710" i="1"/>
  <c r="AE1710" i="1" s="1"/>
  <c r="AH1710" i="1" l="1"/>
  <c r="AL1710" i="1"/>
  <c r="AF1710" i="1" a="1"/>
  <c r="AL1187" i="1"/>
  <c r="AN3856" i="1" s="1"/>
  <c r="AL666" i="1" s="1"/>
  <c r="AN508" i="1" s="1"/>
  <c r="AL4171" i="1" s="1"/>
  <c r="AN3896" i="1" s="1"/>
  <c r="AN3006" i="1" s="1"/>
  <c r="AD705" i="1" s="1"/>
  <c r="AE705" i="1" s="1"/>
  <c r="AH705" i="1" l="1"/>
  <c r="AF705" i="1" a="1"/>
  <c r="AD2289" i="1"/>
  <c r="AE2289" i="1" s="1"/>
  <c r="AH2289" i="1" l="1"/>
  <c r="AF2289" i="1" a="1"/>
  <c r="AG1628" i="1"/>
  <c r="AH1628" i="1" l="1"/>
  <c r="AN374" i="1"/>
  <c r="AN4252" i="1" s="1"/>
  <c r="AL3330" i="1" s="1"/>
  <c r="AL228" i="1" s="1"/>
  <c r="AL941" i="1" s="1"/>
  <c r="AL3858" i="1" s="1"/>
  <c r="AL791" i="1" s="1"/>
  <c r="AL1485" i="1" s="1"/>
  <c r="AN2189" i="1" s="1"/>
  <c r="AN2803" i="1" s="1"/>
  <c r="AG3055" i="1" s="1"/>
  <c r="AH3055" i="1" l="1"/>
  <c r="AN2007" i="1"/>
  <c r="AN2813" i="1" s="1"/>
  <c r="AL3331" i="1" s="1"/>
  <c r="AD631" i="1" s="1"/>
  <c r="AE631" i="1" s="1"/>
  <c r="AH631" i="1" l="1"/>
  <c r="AF631" i="1" a="1"/>
  <c r="AN2727" i="1"/>
  <c r="AN3341" i="1" s="1"/>
  <c r="AN3859" i="1" s="1"/>
  <c r="AG1785" i="1" s="1"/>
  <c r="AI3917" i="1"/>
  <c r="AH1785" i="1" l="1"/>
  <c r="AN2743" i="1"/>
  <c r="AN3875" i="1" s="1"/>
  <c r="AN2759" i="1" s="1"/>
  <c r="AN3373" i="1" s="1"/>
  <c r="AN3891" i="1" s="1"/>
  <c r="AD1849" i="1" s="1"/>
  <c r="AE1849" i="1" s="1"/>
  <c r="AM3917" i="1" a="1"/>
  <c r="AL3917" i="1"/>
  <c r="AH1849" i="1" l="1"/>
  <c r="AF1849" i="1" a="1"/>
  <c r="AD4068" i="1"/>
  <c r="AE4068" i="1" s="1"/>
  <c r="AH4068" i="1" l="1"/>
  <c r="AF4068" i="1" a="1"/>
  <c r="AD1299" i="1"/>
  <c r="AE1299" i="1" s="1"/>
  <c r="AH1299" i="1" l="1"/>
  <c r="AF1299" i="1" a="1"/>
  <c r="AL178" i="1"/>
  <c r="AN1788" i="1" s="1"/>
  <c r="AL3185" i="1" s="1"/>
  <c r="AN2008" i="1" s="1"/>
  <c r="AL633" i="1" s="1"/>
  <c r="AN3484" i="1" s="1"/>
  <c r="AN2562" i="1" s="1"/>
  <c r="AN1861" i="1" s="1"/>
  <c r="AN134" i="1" s="1"/>
  <c r="AN4012" i="1" s="1"/>
  <c r="AN3090" i="1" s="1"/>
  <c r="AL701" i="1" s="1"/>
  <c r="AN3618" i="1" s="1"/>
  <c r="AL551" i="1" s="1"/>
  <c r="AL1229" i="1" s="1"/>
  <c r="AL4146" i="1" s="1"/>
  <c r="AN3352" i="1" s="1"/>
  <c r="AL4099" i="1" s="1"/>
  <c r="AI198" i="1" s="1"/>
  <c r="AJ198" i="1" s="1"/>
  <c r="AN3824" i="1" s="1"/>
  <c r="AD1696" i="1" s="1"/>
  <c r="AE1696" i="1" s="1"/>
  <c r="AH1696" i="1" l="1"/>
  <c r="AL1696" i="1"/>
  <c r="AF1696" i="1" a="1"/>
  <c r="AD436" i="1"/>
  <c r="AE436" i="1" s="1"/>
  <c r="AH436" i="1" l="1"/>
  <c r="AF436" i="1" a="1"/>
  <c r="AD3589" i="1"/>
  <c r="AE3589" i="1" s="1"/>
  <c r="AH3589" i="1" l="1"/>
  <c r="AF3589" i="1" a="1"/>
  <c r="AD171" i="1"/>
  <c r="AE171" i="1" s="1"/>
  <c r="AH171" i="1" l="1"/>
  <c r="AF171" i="1" a="1"/>
  <c r="AD1302" i="1"/>
  <c r="AE1302" i="1" s="1"/>
  <c r="AH1302" i="1" l="1"/>
  <c r="AF1302" i="1" a="1"/>
  <c r="AD1126" i="1"/>
  <c r="AE1126" i="1" s="1"/>
  <c r="AH1126" i="1" l="1"/>
  <c r="AF1126" i="1" a="1"/>
  <c r="AD2185" i="1"/>
  <c r="AE2185" i="1" s="1"/>
  <c r="AH2185" i="1" l="1"/>
  <c r="AF2185" i="1" a="1"/>
  <c r="AD1727" i="1"/>
  <c r="AE1727" i="1" s="1"/>
  <c r="AH1727" i="1" l="1"/>
  <c r="AF1727" i="1" a="1"/>
  <c r="AD1058" i="1"/>
  <c r="AE1058" i="1" s="1"/>
  <c r="AH1058" i="1" l="1"/>
  <c r="AF1058" i="1" a="1"/>
  <c r="AD3580" i="1"/>
  <c r="AE3580" i="1" s="1"/>
  <c r="AH3580" i="1" l="1"/>
  <c r="AF3580" i="1" a="1"/>
  <c r="AD1271" i="1"/>
  <c r="AE1271" i="1" s="1"/>
  <c r="AH1271" i="1" l="1"/>
  <c r="AF1271" i="1" a="1"/>
  <c r="AD2887" i="1"/>
  <c r="AE2887" i="1" s="1"/>
  <c r="AH2887" i="1" l="1"/>
  <c r="AF2887" i="1" a="1"/>
  <c r="AI2887" i="1" s="1"/>
  <c r="AD2170" i="1"/>
  <c r="AE2170" i="1" s="1"/>
  <c r="AM2887" i="1" l="1" a="1"/>
  <c r="AL2887" i="1"/>
  <c r="AI2337" i="1" s="1"/>
  <c r="AH2170" i="1"/>
  <c r="AF2170" i="1" a="1"/>
  <c r="AD2903" i="1"/>
  <c r="AE2903" i="1" s="1"/>
  <c r="AJ2337" i="1" l="1"/>
  <c r="AM2337" i="1" a="1"/>
  <c r="AO2337" i="1" s="1"/>
  <c r="AH2903" i="1"/>
  <c r="AF2903" i="1" a="1"/>
  <c r="AD3678" i="1"/>
  <c r="AE3678" i="1" s="1"/>
  <c r="AH3678" i="1" l="1"/>
  <c r="AF3678" i="1" a="1"/>
  <c r="AD3467" i="1"/>
  <c r="AE3467" i="1" s="1"/>
  <c r="AH3467" i="1" l="1"/>
  <c r="AF3467" i="1" a="1"/>
  <c r="AD1869" i="1"/>
  <c r="AE1869" i="1" s="1"/>
  <c r="AH1869" i="1" l="1"/>
  <c r="AL1869" i="1"/>
  <c r="AF1869" i="1" a="1"/>
  <c r="AD4216" i="1"/>
  <c r="AE4216" i="1" s="1"/>
  <c r="AH4216" i="1" l="1"/>
  <c r="AF4216" i="1" a="1"/>
  <c r="AI4216" i="1" s="1"/>
  <c r="AD1670" i="1"/>
  <c r="AE1670" i="1" s="1"/>
  <c r="AM4216" i="1" l="1" a="1"/>
  <c r="AL4216" i="1"/>
  <c r="AI1314" i="1" s="1"/>
  <c r="AH1670" i="1"/>
  <c r="AF1670" i="1" a="1"/>
  <c r="AG1486" i="1"/>
  <c r="AL1314" i="1" l="1"/>
  <c r="AI4305" i="1" s="1"/>
  <c r="AM1314" i="1" a="1"/>
  <c r="AH1486" i="1"/>
  <c r="AG3758" i="1"/>
  <c r="AL4305" i="1" l="1"/>
  <c r="AM4305" i="1" a="1"/>
  <c r="AH3758" i="1"/>
  <c r="AD3538" i="1"/>
  <c r="AE3538" i="1" s="1"/>
  <c r="AI4158" i="1"/>
  <c r="AH3538" i="1" l="1"/>
  <c r="AF3538" i="1" a="1"/>
  <c r="AD2244" i="1"/>
  <c r="AE2244" i="1" s="1"/>
  <c r="AM4158" i="1" a="1"/>
  <c r="AL4158" i="1"/>
  <c r="AI3727" i="1" s="1"/>
  <c r="AH2244" i="1" l="1"/>
  <c r="AF2244" i="1" a="1"/>
  <c r="AD400" i="1"/>
  <c r="AE400" i="1" s="1"/>
  <c r="AM3727" i="1" a="1"/>
  <c r="AL3727" i="1"/>
  <c r="AH400" i="1" l="1"/>
  <c r="AF400" i="1" a="1"/>
  <c r="AD432" i="1"/>
  <c r="AE432" i="1" s="1"/>
  <c r="AH432" i="1" l="1"/>
  <c r="AF432" i="1" a="1"/>
  <c r="AD1349" i="1"/>
  <c r="AE1349" i="1" s="1"/>
  <c r="AH1349" i="1" l="1"/>
  <c r="AF1349" i="1" a="1"/>
  <c r="AN2801" i="1"/>
  <c r="AN827" i="1" s="1"/>
  <c r="AN1388" i="1" s="1"/>
  <c r="AN4262" i="1" s="1"/>
  <c r="AL2201" i="1" s="1"/>
  <c r="AN3518" i="1" s="1"/>
  <c r="AL4196" i="1" s="1"/>
  <c r="AD1002" i="1" s="1"/>
  <c r="AE1002" i="1" s="1"/>
  <c r="AH1002" i="1" l="1"/>
  <c r="AF1002" i="1" a="1"/>
  <c r="AD3583" i="1"/>
  <c r="AE3583" i="1" s="1"/>
  <c r="AH3583" i="1" l="1"/>
  <c r="AF3583" i="1" a="1"/>
  <c r="AD2353" i="1"/>
  <c r="AE2353" i="1" s="1"/>
  <c r="AH2353" i="1" l="1"/>
  <c r="AF2353" i="1" a="1"/>
  <c r="AL100" i="1"/>
  <c r="AL925" i="1" s="1"/>
  <c r="AL3842" i="1" s="1"/>
  <c r="AL775" i="1" s="1"/>
  <c r="AN1469" i="1" s="1"/>
  <c r="AL2173" i="1" s="1"/>
  <c r="AN2787" i="1" s="1"/>
  <c r="AG2735" i="1" s="1"/>
  <c r="AI3694" i="1"/>
  <c r="AH2735" i="1" l="1"/>
  <c r="AL1975" i="1"/>
  <c r="AN2797" i="1" s="1"/>
  <c r="AN3315" i="1" s="1"/>
  <c r="AD599" i="1" s="1"/>
  <c r="AE599" i="1" s="1"/>
  <c r="AM3694" i="1" a="1"/>
  <c r="AL3694" i="1"/>
  <c r="AI410" i="1" s="1"/>
  <c r="AH599" i="1" l="1"/>
  <c r="AF599" i="1" a="1"/>
  <c r="AN2711" i="1"/>
  <c r="AN3325" i="1" s="1"/>
  <c r="AN3843" i="1" s="1"/>
  <c r="AD1753" i="1" s="1"/>
  <c r="AE1753" i="1" s="1"/>
  <c r="AM410" i="1" a="1"/>
  <c r="AL410" i="1"/>
  <c r="AH1753" i="1" l="1"/>
  <c r="AF1753" i="1" a="1"/>
  <c r="AN3853" i="1"/>
  <c r="AL564" i="1" s="1"/>
  <c r="AN3869" i="1" s="1"/>
  <c r="AL580" i="1" s="1"/>
  <c r="AD1818" i="1" s="1"/>
  <c r="AE1818" i="1" s="1"/>
  <c r="AH1818" i="1" l="1"/>
  <c r="AF1818" i="1" a="1"/>
  <c r="AL3271" i="1"/>
  <c r="AN3885" i="1" s="1"/>
  <c r="AN596" i="1" s="1"/>
  <c r="AD1850" i="1" s="1"/>
  <c r="AE1850" i="1" s="1"/>
  <c r="AH1850" i="1" l="1"/>
  <c r="AF1850" i="1" a="1"/>
  <c r="AD3786" i="1"/>
  <c r="AE3786" i="1" s="1"/>
  <c r="AH3786" i="1" l="1"/>
  <c r="AF3786" i="1" a="1"/>
  <c r="AD2741" i="1"/>
  <c r="AE2741" i="1" s="1"/>
  <c r="AH2741" i="1" l="1"/>
  <c r="AF2741" i="1" a="1"/>
  <c r="AN5" i="1"/>
  <c r="AL2396" i="1" l="1"/>
  <c r="AN3697" i="1" s="1"/>
  <c r="AN1869" i="1" s="1"/>
  <c r="AN3996" i="1" s="1"/>
  <c r="AN3074" i="1" s="1"/>
  <c r="AL418" i="1" s="1"/>
  <c r="AL3602" i="1" s="1"/>
  <c r="AN535" i="1" s="1"/>
  <c r="AL1213" i="1" s="1"/>
  <c r="AN4130" i="1" s="1"/>
  <c r="AL1063" i="1" s="1"/>
  <c r="AL1837" i="1" s="1"/>
  <c r="AN3864" i="1" s="1"/>
  <c r="AN804" i="1" s="1"/>
  <c r="AL1095" i="1" s="1"/>
  <c r="AD1949" i="1" s="1"/>
  <c r="AE1949" i="1" s="1"/>
  <c r="AH1949" i="1" l="1"/>
  <c r="AF1949" i="1" a="1"/>
  <c r="AD2387" i="1"/>
  <c r="AE2387" i="1" s="1"/>
  <c r="AH2387" i="1" l="1"/>
  <c r="AF2387" i="1" a="1"/>
  <c r="AD3995" i="1"/>
  <c r="AE3995" i="1" s="1"/>
  <c r="AI1830" i="1"/>
  <c r="AH3995" i="1" l="1"/>
  <c r="AF3995" i="1" a="1"/>
  <c r="AD1143" i="1"/>
  <c r="AE1143" i="1" s="1"/>
  <c r="AM1830" i="1" a="1"/>
  <c r="AL1830" i="1"/>
  <c r="AI3300" i="1" s="1"/>
  <c r="AH1143" i="1" l="1"/>
  <c r="AF1143" i="1" a="1"/>
  <c r="AD3830" i="1"/>
  <c r="AE3830" i="1" s="1"/>
  <c r="AM3300" i="1" a="1"/>
  <c r="AL3300" i="1"/>
  <c r="AI4318" i="1" s="1"/>
  <c r="AH3830" i="1" l="1"/>
  <c r="AF3830" i="1" a="1"/>
  <c r="AD460" i="1"/>
  <c r="AE460" i="1" s="1"/>
  <c r="AM4318" i="1" a="1"/>
  <c r="AL4318" i="1"/>
  <c r="AH460" i="1" l="1"/>
  <c r="AF460" i="1" a="1"/>
  <c r="AD2190" i="1"/>
  <c r="AE2190" i="1" s="1"/>
  <c r="AH2190" i="1" l="1"/>
  <c r="AF2190" i="1" a="1"/>
  <c r="AD264" i="1"/>
  <c r="AE264" i="1" s="1"/>
  <c r="AH264" i="1" l="1"/>
  <c r="AF264" i="1" a="1"/>
  <c r="AD2842" i="1"/>
  <c r="AE2842" i="1" s="1"/>
  <c r="AH2842" i="1" l="1"/>
  <c r="AF2842" i="1" a="1"/>
  <c r="AD992" i="1"/>
  <c r="AE992" i="1" s="1"/>
  <c r="AH992" i="1" l="1"/>
  <c r="AF992" i="1" a="1"/>
  <c r="AG4152" i="1"/>
  <c r="AH4152" i="1" l="1"/>
  <c r="AD3249" i="1"/>
  <c r="AE3249" i="1" s="1"/>
  <c r="AH3249" i="1" l="1"/>
  <c r="AF3249" i="1" a="1"/>
  <c r="AI3249" i="1" s="1"/>
  <c r="AD4140" i="1"/>
  <c r="AE4140" i="1" s="1"/>
  <c r="AL3249" i="1" l="1"/>
  <c r="AI4123" i="1" s="1"/>
  <c r="AM3249" i="1" a="1"/>
  <c r="AH4140" i="1"/>
  <c r="AF4140" i="1" a="1"/>
  <c r="AD2132" i="1"/>
  <c r="AE2132" i="1" s="1"/>
  <c r="AL4123" i="1" l="1"/>
  <c r="AM4123" i="1" a="1"/>
  <c r="AH2132" i="1"/>
  <c r="AF2132" i="1" a="1"/>
  <c r="AD4190" i="1"/>
  <c r="AE4190" i="1" s="1"/>
  <c r="AH4190" i="1" l="1"/>
  <c r="AF4190" i="1" a="1"/>
  <c r="AG1589" i="1"/>
  <c r="AH1589" i="1" l="1"/>
  <c r="AD1390" i="1"/>
  <c r="AE1390" i="1" s="1"/>
  <c r="AH1390" i="1" l="1"/>
  <c r="AF1390" i="1" a="1"/>
  <c r="AD4233" i="1"/>
  <c r="AE4233" i="1" s="1"/>
  <c r="AH4233" i="1" l="1"/>
  <c r="AF4233" i="1" a="1"/>
  <c r="AI4233" i="1" s="1"/>
  <c r="AD2374" i="1"/>
  <c r="AE2374" i="1" s="1"/>
  <c r="AL4233" i="1" l="1"/>
  <c r="AI3263" i="1" s="1"/>
  <c r="AM4233" i="1" a="1"/>
  <c r="AH2374" i="1"/>
  <c r="AF2374" i="1" a="1"/>
  <c r="AD2282" i="1"/>
  <c r="AE2282" i="1" s="1"/>
  <c r="AL3263" i="1" l="1"/>
  <c r="AM3263" i="1" a="1"/>
  <c r="AH2282" i="1"/>
  <c r="AF2282" i="1" a="1"/>
  <c r="AD4270" i="1"/>
  <c r="AE4270" i="1" s="1"/>
  <c r="AH4270" i="1" l="1"/>
  <c r="AF4270" i="1" a="1"/>
  <c r="AN133" i="1"/>
  <c r="AN3825" i="1" s="1"/>
  <c r="AN1449" i="1" s="1"/>
  <c r="AL856" i="1" s="1"/>
  <c r="AL2572" i="1" s="1"/>
  <c r="AN1550" i="1" s="1"/>
  <c r="AL2793" i="1" s="1"/>
  <c r="AN4030" i="1" s="1"/>
  <c r="AN869" i="1" s="1"/>
  <c r="AD467" i="1" s="1"/>
  <c r="AE467" i="1" s="1"/>
  <c r="AH467" i="1" l="1"/>
  <c r="AF467" i="1" a="1"/>
  <c r="AD619" i="1"/>
  <c r="AE619" i="1" s="1"/>
  <c r="AH619" i="1" l="1"/>
  <c r="AF619" i="1" a="1"/>
  <c r="AN759" i="1"/>
  <c r="AN1453" i="1" s="1"/>
  <c r="AN2115" i="1" s="1"/>
  <c r="AL1287" i="1" s="1"/>
  <c r="AL2157" i="1" s="1"/>
  <c r="AN2771" i="1" s="1"/>
  <c r="AD2383" i="1" s="1"/>
  <c r="AE2383" i="1" s="1"/>
  <c r="AH2383" i="1" l="1"/>
  <c r="AL2383" i="1"/>
  <c r="AF2383" i="1" a="1"/>
  <c r="AN1959" i="1"/>
  <c r="AN2781" i="1" s="1"/>
  <c r="AN3299" i="1" s="1"/>
  <c r="AG567" i="1" s="1"/>
  <c r="AH567" i="1" l="1"/>
  <c r="AN2695" i="1"/>
  <c r="AL3309" i="1" s="1"/>
  <c r="AN3827" i="1" s="1"/>
  <c r="AN3223" i="1" s="1"/>
  <c r="AN3837" i="1" s="1"/>
  <c r="AG1754" i="1" s="1"/>
  <c r="AH1754" i="1" l="1"/>
  <c r="AN3751" i="1"/>
  <c r="AL494" i="1" s="1"/>
  <c r="AL1076" i="1" s="1"/>
  <c r="AD2432" i="1" s="1"/>
  <c r="AE2432" i="1" s="1"/>
  <c r="AH2432" i="1" l="1"/>
  <c r="AF2432" i="1" a="1"/>
  <c r="AN3767" i="1"/>
  <c r="AL510" i="1" s="1"/>
  <c r="AL1092" i="1" s="1"/>
  <c r="AD2448" i="1" s="1"/>
  <c r="AE2448" i="1" s="1"/>
  <c r="AH2448" i="1" l="1"/>
  <c r="AF2448" i="1" a="1"/>
  <c r="AN3783" i="1"/>
  <c r="AL526" i="1" s="1"/>
  <c r="AN1108" i="1" s="1"/>
  <c r="AD3711" i="1" s="1"/>
  <c r="AE3711" i="1" s="1"/>
  <c r="AH3711" i="1" l="1"/>
  <c r="AF3711" i="1" a="1"/>
  <c r="AI3711" i="1" s="1"/>
  <c r="AN2956" i="1"/>
  <c r="AN4209" i="1" s="1"/>
  <c r="AN1857" i="1" s="1"/>
  <c r="AN290" i="1" s="1"/>
  <c r="AL669" i="1" s="1"/>
  <c r="AN3586" i="1" s="1"/>
  <c r="AN519" i="1" s="1"/>
  <c r="AL1197" i="1" s="1"/>
  <c r="AL4114" i="1" s="1"/>
  <c r="AL1047" i="1" s="1"/>
  <c r="AN1591" i="1" s="1"/>
  <c r="AL2509" i="1" s="1"/>
  <c r="AN3059" i="1" s="1"/>
  <c r="AD87" i="1" s="1"/>
  <c r="AE87" i="1" s="1"/>
  <c r="AL3711" i="1" l="1"/>
  <c r="AI2260" i="1" s="1"/>
  <c r="AM3711" i="1" a="1"/>
  <c r="AH87" i="1"/>
  <c r="AF87" i="1" a="1"/>
  <c r="AN3146" i="1"/>
  <c r="AL1316" i="1" s="1"/>
  <c r="AL2471" i="1" s="1"/>
  <c r="AL2769" i="1" s="1"/>
  <c r="AD1630" i="1" s="1"/>
  <c r="AE1630" i="1" s="1"/>
  <c r="AJ2260" i="1" l="1"/>
  <c r="AM2260" i="1" a="1"/>
  <c r="AH1630" i="1"/>
  <c r="AL1630" i="1"/>
  <c r="AF1630" i="1" a="1"/>
  <c r="AD3411" i="1"/>
  <c r="AE3411" i="1" s="1"/>
  <c r="AH3411" i="1" l="1"/>
  <c r="AF3411" i="1" a="1"/>
  <c r="AD2476" i="1"/>
  <c r="AE2476" i="1" s="1"/>
  <c r="AH2476" i="1" l="1"/>
  <c r="AL2476" i="1"/>
  <c r="AF2476" i="1" a="1"/>
  <c r="AD3967" i="1"/>
  <c r="AE3967" i="1" s="1"/>
  <c r="AH3967" i="1" l="1"/>
  <c r="AF3967" i="1" a="1"/>
  <c r="AD2311" i="1"/>
  <c r="AE2311" i="1" s="1"/>
  <c r="AH2311" i="1" l="1"/>
  <c r="AL2311" i="1"/>
  <c r="AF2311" i="1" a="1"/>
  <c r="AG449" i="1"/>
  <c r="AH449" i="1" l="1"/>
  <c r="AD1412" i="1"/>
  <c r="AE1412" i="1" s="1"/>
  <c r="AH1412" i="1" l="1"/>
  <c r="AF1412" i="1" a="1"/>
  <c r="AD2573" i="1"/>
  <c r="AE2573" i="1" s="1"/>
  <c r="AH2573" i="1" l="1"/>
  <c r="AF2573" i="1" a="1"/>
  <c r="AD2705" i="1"/>
  <c r="AE2705" i="1" s="1"/>
  <c r="AI792" i="1"/>
  <c r="AH2705" i="1" l="1"/>
  <c r="AL2705" i="1"/>
  <c r="AF2705" i="1" a="1"/>
  <c r="AD3624" i="1"/>
  <c r="AE3624" i="1" s="1"/>
  <c r="AM792" i="1" a="1"/>
  <c r="AL792" i="1"/>
  <c r="AH3624" i="1" l="1"/>
  <c r="AF3624" i="1" a="1"/>
  <c r="AG3647" i="1"/>
  <c r="AH3647" i="1" l="1"/>
  <c r="AD3145" i="1"/>
  <c r="AE3145" i="1" s="1"/>
  <c r="AH3145" i="1" l="1"/>
  <c r="AF3145" i="1" a="1"/>
  <c r="AD2674" i="1"/>
  <c r="AE2674" i="1" s="1"/>
  <c r="AH2674" i="1" l="1"/>
  <c r="AF2674" i="1" a="1"/>
  <c r="AD3133" i="1"/>
  <c r="AE3133" i="1" s="1"/>
  <c r="AH3133" i="1" l="1"/>
  <c r="AF3133" i="1" a="1"/>
  <c r="AD1635" i="1"/>
  <c r="AE1635" i="1" s="1"/>
  <c r="AH1635" i="1" l="1"/>
  <c r="AF1635" i="1" a="1"/>
  <c r="AD1950" i="1"/>
  <c r="AE1950" i="1" s="1"/>
  <c r="AH1950" i="1" l="1"/>
  <c r="AF1950" i="1" a="1"/>
  <c r="AD1526" i="1"/>
  <c r="AE1526" i="1" s="1"/>
  <c r="AH1526" i="1" l="1"/>
  <c r="AF1526" i="1" a="1"/>
  <c r="AD3780" i="1"/>
  <c r="AE3780" i="1" s="1"/>
  <c r="AH3780" i="1" l="1"/>
  <c r="AF3780" i="1" a="1"/>
  <c r="AD2950" i="1"/>
  <c r="AE2950" i="1" s="1"/>
  <c r="AH2950" i="1" l="1"/>
  <c r="AF2950" i="1" a="1"/>
  <c r="AD11" i="1"/>
  <c r="AE11" i="1" s="1"/>
  <c r="AH11" i="1" l="1"/>
  <c r="AF11" i="1" a="1"/>
  <c r="AG405" i="1"/>
  <c r="AH405" i="1" l="1"/>
  <c r="AD2852" i="1"/>
  <c r="AE2852" i="1" s="1"/>
  <c r="AH2852" i="1" l="1"/>
  <c r="AF2852" i="1" a="1"/>
  <c r="AN1763" i="1"/>
  <c r="AI2062" i="1" s="1"/>
  <c r="AJ2062" i="1" s="1"/>
  <c r="AN4266" i="1" s="1"/>
  <c r="AL2226" i="1" s="1"/>
  <c r="AL2284" i="1" s="1"/>
  <c r="AN828" i="1" s="1"/>
  <c r="AN1716" i="1" s="1"/>
  <c r="AN250" i="1" s="1"/>
  <c r="AN778" i="1" s="1"/>
  <c r="AN4232" i="1" s="1"/>
  <c r="AN4020" i="1" s="1"/>
  <c r="AL1120" i="1" s="1"/>
  <c r="AL1313" i="1" s="1"/>
  <c r="AN2703" i="1" s="1"/>
  <c r="AL922" i="1" s="1"/>
  <c r="AL1640" i="1" s="1"/>
  <c r="AL3240" i="1" s="1"/>
  <c r="AL3028" i="1" s="1"/>
  <c r="AN413" i="1" s="1"/>
  <c r="AN4327" i="1" s="1"/>
  <c r="AN83" i="1" s="1"/>
  <c r="AL1483" i="1" s="1"/>
  <c r="AN379" i="1" s="1"/>
  <c r="AN3612" i="1" s="1"/>
  <c r="AN2422" i="1" s="1"/>
  <c r="AN3305" i="1" s="1"/>
  <c r="AL559" i="1" s="1"/>
  <c r="AN1381" i="1" s="1"/>
  <c r="AD2595" i="1" s="1"/>
  <c r="AE2595" i="1" s="1"/>
  <c r="AH2595" i="1" l="1"/>
  <c r="AF2595" i="1" a="1"/>
  <c r="AG788" i="1"/>
  <c r="AH788" i="1" l="1"/>
  <c r="AD587" i="1"/>
  <c r="AE587" i="1" s="1"/>
  <c r="AH587" i="1" l="1"/>
  <c r="AF587" i="1" a="1"/>
  <c r="AL1271" i="1"/>
  <c r="AN2755" i="1" s="1"/>
  <c r="AL3283" i="1" s="1"/>
  <c r="AD535" i="1" s="1"/>
  <c r="AE535" i="1" s="1"/>
  <c r="AH535" i="1" l="1"/>
  <c r="AF535" i="1" a="1"/>
  <c r="AL2679" i="1"/>
  <c r="AN3293" i="1" s="1"/>
  <c r="AL3811" i="1" s="1"/>
  <c r="AD1689" i="1" s="1"/>
  <c r="AE1689" i="1" s="1"/>
  <c r="AH1689" i="1" l="1"/>
  <c r="AF1689" i="1" a="1"/>
  <c r="AL3207" i="1"/>
  <c r="AN3821" i="1" s="1"/>
  <c r="AL532" i="1" s="1"/>
  <c r="AG1722" i="1" s="1"/>
  <c r="AH1722" i="1" l="1"/>
  <c r="AN3735" i="1"/>
  <c r="AN4263" i="1" s="1"/>
  <c r="AL1006" i="1" s="1"/>
  <c r="AN1604" i="1" s="1"/>
  <c r="AD731" i="1" s="1"/>
  <c r="AE731" i="1" s="1"/>
  <c r="AH731" i="1" l="1"/>
  <c r="AF731" i="1" a="1"/>
  <c r="AN4279" i="1"/>
  <c r="AL1022" i="1" s="1"/>
  <c r="AL1620" i="1" s="1"/>
  <c r="AD763" i="1" s="1"/>
  <c r="AE763" i="1" s="1"/>
  <c r="AH763" i="1" l="1"/>
  <c r="AF763" i="1" a="1"/>
  <c r="AN4295" i="1"/>
  <c r="AL1038" i="1" s="1"/>
  <c r="AL1668" i="1" s="1"/>
  <c r="AD795" i="1" s="1"/>
  <c r="AE795" i="1" s="1"/>
  <c r="AH795" i="1" l="1"/>
  <c r="AF795" i="1" a="1"/>
  <c r="AN441" i="1"/>
  <c r="AN3468" i="1" s="1"/>
  <c r="AL2546" i="1" s="1"/>
  <c r="AN1733" i="1" s="1"/>
  <c r="AL1181" i="1" s="1"/>
  <c r="AN4098" i="1" s="1"/>
  <c r="AL1031" i="1" s="1"/>
  <c r="AN1789" i="1" s="1"/>
  <c r="AL2499" i="1" s="1"/>
  <c r="AL1575" i="1" s="1"/>
  <c r="AN2493" i="1" s="1"/>
  <c r="AN3053" i="1" s="1"/>
  <c r="AN3571" i="1" s="1"/>
  <c r="AG1209" i="1" s="1"/>
  <c r="AH1209" i="1" l="1"/>
  <c r="AN3658" i="1"/>
  <c r="AL1892" i="1" s="1"/>
  <c r="AN2983" i="1" s="1"/>
  <c r="AL2642" i="1" s="1"/>
  <c r="AD1567" i="1" s="1"/>
  <c r="AE1567" i="1" s="1"/>
  <c r="AH1567" i="1" l="1"/>
  <c r="AF1567" i="1" a="1"/>
  <c r="AD2017" i="1"/>
  <c r="AE2017" i="1" s="1"/>
  <c r="AH2017" i="1" l="1"/>
  <c r="AL2017" i="1"/>
  <c r="AF2017" i="1" a="1"/>
  <c r="AD2988" i="1"/>
  <c r="AE2988" i="1" s="1"/>
  <c r="AH2988" i="1" l="1"/>
  <c r="AF2988" i="1" a="1"/>
  <c r="AI2988" i="1" s="1"/>
  <c r="AD1403" i="1"/>
  <c r="AE1403" i="1" s="1"/>
  <c r="AM2988" i="1" l="1" a="1"/>
  <c r="AL2988" i="1"/>
  <c r="AI3831" i="1" s="1"/>
  <c r="AH1403" i="1"/>
  <c r="AF1403" i="1" a="1"/>
  <c r="AD2823" i="1"/>
  <c r="AE2823" i="1" s="1"/>
  <c r="AL3831" i="1" l="1"/>
  <c r="AI141" i="1" s="1"/>
  <c r="AM3831" i="1" a="1"/>
  <c r="AH2823" i="1"/>
  <c r="AF2823" i="1" a="1"/>
  <c r="AD849" i="1"/>
  <c r="AE849" i="1" s="1"/>
  <c r="AL141" i="1" l="1"/>
  <c r="AI2565" i="1" s="1"/>
  <c r="AM141" i="1" a="1"/>
  <c r="AH849" i="1"/>
  <c r="AF849" i="1" a="1"/>
  <c r="AD2159" i="1"/>
  <c r="AE2159" i="1" s="1"/>
  <c r="AL2565" i="1" l="1"/>
  <c r="AI1401" i="1" s="1"/>
  <c r="AM2565" i="1" a="1"/>
  <c r="AH2159" i="1"/>
  <c r="AF2159" i="1" a="1"/>
  <c r="AI2159" i="1" s="1"/>
  <c r="AD2245" i="1"/>
  <c r="AE2245" i="1" s="1"/>
  <c r="AL1401" i="1" l="1"/>
  <c r="AI3459" i="1" s="1"/>
  <c r="AM1401" i="1" a="1"/>
  <c r="AL2159" i="1"/>
  <c r="AI3140" i="1" s="1"/>
  <c r="AM2159" i="1" a="1"/>
  <c r="AH2245" i="1"/>
  <c r="AL2245" i="1"/>
  <c r="AF2245" i="1" a="1"/>
  <c r="AD3085" i="1"/>
  <c r="AE3085" i="1" s="1"/>
  <c r="AL3459" i="1" l="1"/>
  <c r="AI3152" i="1" s="1"/>
  <c r="AM3459" i="1" a="1"/>
  <c r="AL3140" i="1"/>
  <c r="AM3140" i="1" a="1"/>
  <c r="AH3085" i="1"/>
  <c r="AF3085" i="1" a="1"/>
  <c r="AG3154" i="1"/>
  <c r="AL3152" i="1" l="1"/>
  <c r="AI1649" i="1" s="1"/>
  <c r="AM3152" i="1" a="1"/>
  <c r="AH3154" i="1"/>
  <c r="AD4136" i="1"/>
  <c r="AE4136" i="1" s="1"/>
  <c r="AJ1649" i="1" l="1"/>
  <c r="AM1649" i="1" a="1"/>
  <c r="AO1649" i="1" s="1"/>
  <c r="AH4136" i="1"/>
  <c r="AF4136" i="1" a="1"/>
  <c r="AD278" i="1"/>
  <c r="AE278" i="1" s="1"/>
  <c r="AH278" i="1" l="1"/>
  <c r="AF278" i="1" a="1"/>
  <c r="AI278" i="1" s="1"/>
  <c r="AD3595" i="1"/>
  <c r="AE3595" i="1" s="1"/>
  <c r="AL278" i="1" l="1"/>
  <c r="AI375" i="1" s="1"/>
  <c r="AM278" i="1" a="1"/>
  <c r="AH3595" i="1"/>
  <c r="AF3595" i="1" a="1"/>
  <c r="AD2515" i="1"/>
  <c r="AE2515" i="1" s="1"/>
  <c r="AL375" i="1" l="1"/>
  <c r="AI3507" i="1" s="1"/>
  <c r="AM375" i="1" a="1"/>
  <c r="AH2515" i="1"/>
  <c r="AF2515" i="1" a="1"/>
  <c r="AD3645" i="1"/>
  <c r="AE3645" i="1" s="1"/>
  <c r="AL3507" i="1" l="1"/>
  <c r="AI3968" i="1" s="1"/>
  <c r="AM3507" i="1" a="1"/>
  <c r="AH3645" i="1"/>
  <c r="AF3645" i="1" a="1"/>
  <c r="AD1540" i="1"/>
  <c r="AE1540" i="1" s="1"/>
  <c r="AL3968" i="1" l="1"/>
  <c r="AI4108" i="1" s="1"/>
  <c r="AM3968" i="1" a="1"/>
  <c r="AH1540" i="1"/>
  <c r="AF1540" i="1" a="1"/>
  <c r="AD451" i="1"/>
  <c r="AE451" i="1" s="1"/>
  <c r="AL4108" i="1" l="1"/>
  <c r="AM4108" i="1" a="1"/>
  <c r="AH451" i="1"/>
  <c r="AF451" i="1" a="1"/>
  <c r="AG3745" i="1"/>
  <c r="AH3745" i="1" l="1"/>
  <c r="AD1455" i="1"/>
  <c r="AE1455" i="1" s="1"/>
  <c r="AH1455" i="1" l="1"/>
  <c r="AF1455" i="1" a="1"/>
  <c r="AD304" i="1"/>
  <c r="AE304" i="1" s="1"/>
  <c r="AH304" i="1" l="1"/>
  <c r="AF304" i="1" a="1"/>
  <c r="AD4292" i="1"/>
  <c r="AE4292" i="1" s="1"/>
  <c r="AH4292" i="1" l="1"/>
  <c r="AF4292" i="1" a="1"/>
  <c r="AD626" i="1"/>
  <c r="AE626" i="1" s="1"/>
  <c r="AH626" i="1" l="1"/>
  <c r="AF626" i="1" a="1"/>
  <c r="AD1923" i="1"/>
  <c r="AE1923" i="1" s="1"/>
  <c r="AH1923" i="1" l="1"/>
  <c r="AL1923" i="1"/>
  <c r="AF1923" i="1" a="1"/>
  <c r="AD3364" i="1"/>
  <c r="AE3364" i="1" s="1"/>
  <c r="AI1305" i="1"/>
  <c r="AH3364" i="1" l="1"/>
  <c r="AF3364" i="1" a="1"/>
  <c r="AN3134" i="1"/>
  <c r="AL1233" i="1" s="1"/>
  <c r="AN3314" i="1" s="1"/>
  <c r="AL3356" i="1" s="1"/>
  <c r="AN2020" i="1" s="1"/>
  <c r="AL2964" i="1" s="1"/>
  <c r="AL249" i="1" s="1"/>
  <c r="AN303" i="1" s="1"/>
  <c r="AN1306" i="1" s="1"/>
  <c r="AN3129" i="1" s="1"/>
  <c r="AL211" i="1" s="1"/>
  <c r="AL2001" i="1" s="1"/>
  <c r="AN3727" i="1" s="1"/>
  <c r="AN1722" i="1" s="1"/>
  <c r="AN826" i="1" s="1"/>
  <c r="AN4264" i="1" s="1"/>
  <c r="AL4052" i="1" s="1"/>
  <c r="AN96" i="1" s="1"/>
  <c r="AN1232" i="1" s="1"/>
  <c r="AN87" i="1" s="1"/>
  <c r="AL4200" i="1" s="1"/>
  <c r="AN462" i="1" s="1"/>
  <c r="AL170" i="1" s="1"/>
  <c r="AL797" i="1" s="1"/>
  <c r="AN3817" i="1" s="1"/>
  <c r="AL1087" i="1" s="1"/>
  <c r="AL2069" i="1" s="1"/>
  <c r="AD3224" i="1" s="1"/>
  <c r="AE3224" i="1" s="1"/>
  <c r="AM1305" i="1" a="1"/>
  <c r="AL1305" i="1"/>
  <c r="AI2344" i="1" s="1"/>
  <c r="AH3224" i="1" l="1"/>
  <c r="AF3224" i="1" a="1"/>
  <c r="AG1409" i="1"/>
  <c r="AM2344" i="1" a="1"/>
  <c r="AL2344" i="1"/>
  <c r="AI2899" i="1" s="1"/>
  <c r="AH1409" i="1" l="1"/>
  <c r="AD2751" i="1"/>
  <c r="AE2751" i="1" s="1"/>
  <c r="AM2899" i="1" a="1"/>
  <c r="AL2899" i="1"/>
  <c r="AH2751" i="1" l="1"/>
  <c r="AF2751" i="1" a="1"/>
  <c r="AL1911" i="1"/>
  <c r="AN2749" i="1" s="1"/>
  <c r="AN3277" i="1" s="1"/>
  <c r="AN3795" i="1" s="1"/>
  <c r="AL3191" i="1" s="1"/>
  <c r="AL3805" i="1" s="1"/>
  <c r="AN4323" i="1" s="1"/>
  <c r="AD1690" i="1" s="1"/>
  <c r="AE1690" i="1" s="1"/>
  <c r="AH1690" i="1" l="1"/>
  <c r="AF1690" i="1" a="1"/>
  <c r="AN3719" i="1"/>
  <c r="AL4333" i="1" s="1"/>
  <c r="AL1044" i="1" s="1"/>
  <c r="AD2400" i="1" s="1"/>
  <c r="AE2400" i="1" s="1"/>
  <c r="AL2400" i="1" l="1"/>
  <c r="AH2400" i="1"/>
  <c r="AF2400" i="1" a="1"/>
  <c r="AI2400" i="1" s="1"/>
  <c r="AM2400" i="1" s="1" a="1"/>
  <c r="AN4247" i="1"/>
  <c r="AL2324" i="1" s="1"/>
  <c r="AD828" i="1" s="1"/>
  <c r="AE828" i="1" s="1"/>
  <c r="AH828" i="1" l="1"/>
  <c r="AL828" i="1"/>
  <c r="AF828" i="1" a="1"/>
  <c r="AL2600" i="1"/>
  <c r="AN1534" i="1" s="1"/>
  <c r="AL2356" i="1" s="1"/>
  <c r="AD860" i="1" s="1"/>
  <c r="AE860" i="1" s="1"/>
  <c r="AJ2400" i="1"/>
  <c r="AH860" i="1" l="1"/>
  <c r="AF860" i="1" a="1"/>
  <c r="AL2632" i="1"/>
  <c r="AN1566" i="1" s="1"/>
  <c r="AL2372" i="1" s="1"/>
  <c r="AG892" i="1" s="1"/>
  <c r="AH892" i="1" l="1"/>
  <c r="AD2012" i="1"/>
  <c r="AE2012" i="1" s="1"/>
  <c r="AI4059" i="1"/>
  <c r="AH2012" i="1" l="1"/>
  <c r="AF2012" i="1" a="1"/>
  <c r="AD1084" i="1"/>
  <c r="AE1084" i="1" s="1"/>
  <c r="AM4059" i="1" a="1"/>
  <c r="AL4059" i="1"/>
  <c r="AI439" i="1" s="1"/>
  <c r="AH1084" i="1" l="1"/>
  <c r="AF1084" i="1" a="1"/>
  <c r="AN102" i="1"/>
  <c r="AN3980" i="1" s="1"/>
  <c r="AN3058" i="1" s="1"/>
  <c r="AN1015" i="1" s="1"/>
  <c r="AL1773" i="1" s="1"/>
  <c r="AI2483" i="1" s="1"/>
  <c r="AJ2483" i="1" s="1"/>
  <c r="AN1559" i="1" s="1"/>
  <c r="AL2477" i="1" s="1"/>
  <c r="AL3027" i="1" s="1"/>
  <c r="AD23" i="1" s="1"/>
  <c r="AE23" i="1" s="1"/>
  <c r="AM439" i="1" a="1"/>
  <c r="AL439" i="1"/>
  <c r="AH23" i="1" l="1"/>
  <c r="AF23" i="1" a="1"/>
  <c r="AN2407" i="1"/>
  <c r="AN3037" i="1" s="1"/>
  <c r="AL3555" i="1" s="1"/>
  <c r="AN4170" i="1" s="1"/>
  <c r="AN3140" i="1" s="1"/>
  <c r="AN3495" i="1" s="1"/>
  <c r="AL3154" i="1" s="1"/>
  <c r="AD832" i="1" s="1"/>
  <c r="AE832" i="1" s="1"/>
  <c r="AH832" i="1" l="1"/>
  <c r="AF832" i="1" a="1"/>
  <c r="AD2694" i="1"/>
  <c r="AE2694" i="1" s="1"/>
  <c r="AH2694" i="1" l="1"/>
  <c r="AF2694" i="1" a="1"/>
  <c r="AD3500" i="1"/>
  <c r="AE3500" i="1" s="1"/>
  <c r="AH3500" i="1" l="1"/>
  <c r="AF3500" i="1" a="1"/>
  <c r="AI3500" i="1" s="1"/>
  <c r="AD3153" i="1"/>
  <c r="AE3153" i="1" s="1"/>
  <c r="AL3500" i="1" l="1"/>
  <c r="AM3500" i="1" a="1"/>
  <c r="AH3153" i="1"/>
  <c r="AF3153" i="1" a="1"/>
  <c r="AD3335" i="1"/>
  <c r="AE3335" i="1" s="1"/>
  <c r="AH3335" i="1" l="1"/>
  <c r="AF3335" i="1" a="1"/>
  <c r="AD178" i="1"/>
  <c r="AE178" i="1" s="1"/>
  <c r="AH178" i="1" l="1"/>
  <c r="AF178" i="1" a="1"/>
  <c r="AD3858" i="1"/>
  <c r="AE3858" i="1" s="1"/>
  <c r="AH3858" i="1" l="1"/>
  <c r="AF3858" i="1" a="1"/>
  <c r="AD291" i="1"/>
  <c r="AE291" i="1" s="1"/>
  <c r="AI4188" i="1"/>
  <c r="AH291" i="1" l="1"/>
  <c r="AF291" i="1" a="1"/>
  <c r="AD3597" i="1"/>
  <c r="AE3597" i="1" s="1"/>
  <c r="AM4188" i="1" a="1"/>
  <c r="AL4188" i="1"/>
  <c r="AI133" i="1" s="1"/>
  <c r="AH3597" i="1" l="1"/>
  <c r="AF3597" i="1" a="1"/>
  <c r="AG2617" i="1"/>
  <c r="AM133" i="1" a="1"/>
  <c r="AL133" i="1"/>
  <c r="AI1463" i="1" s="1"/>
  <c r="AH2617" i="1" l="1"/>
  <c r="AG4047" i="1"/>
  <c r="AM1463" i="1" a="1"/>
  <c r="AL1463" i="1"/>
  <c r="AI1983" i="1" s="1"/>
  <c r="AH4047" i="1" l="1"/>
  <c r="AD4107" i="1"/>
  <c r="AE4107" i="1" s="1"/>
  <c r="AJ1983" i="1"/>
  <c r="AM1983" i="1" a="1"/>
  <c r="AO1983" i="1" s="1"/>
  <c r="AI812" i="1"/>
  <c r="AH4107" i="1" l="1"/>
  <c r="AF4107" i="1" a="1"/>
  <c r="AG1249" i="1"/>
  <c r="AM812" i="1" a="1"/>
  <c r="AL812" i="1"/>
  <c r="AH1249" i="1" l="1"/>
  <c r="AD4157" i="1"/>
  <c r="AE4157" i="1" s="1"/>
  <c r="AH4157" i="1" l="1"/>
  <c r="AF4157" i="1" a="1"/>
  <c r="AD965" i="1"/>
  <c r="AE965" i="1" s="1"/>
  <c r="AH965" i="1" l="1"/>
  <c r="AF965" i="1" a="1"/>
  <c r="AD4" i="1"/>
  <c r="AE4" i="1" s="1"/>
  <c r="AH4" i="1" l="1"/>
  <c r="AF4" i="1" a="1"/>
  <c r="AD3970" i="1"/>
  <c r="AE3970" i="1" s="1"/>
  <c r="AH3970" i="1" l="1"/>
  <c r="AF3970" i="1" a="1"/>
  <c r="AD2815" i="1"/>
  <c r="AE2815" i="1" s="1"/>
  <c r="AH2815" i="1" l="1"/>
  <c r="AF2815" i="1" a="1"/>
  <c r="AD3693" i="1"/>
  <c r="AE3693" i="1" s="1"/>
  <c r="AH3693" i="1" l="1"/>
  <c r="AF3693" i="1" a="1"/>
  <c r="AD921" i="1"/>
  <c r="AE921" i="1" s="1"/>
  <c r="AH921" i="1" l="1"/>
  <c r="AF921" i="1" a="1"/>
  <c r="AD1828" i="1"/>
  <c r="AE1828" i="1" s="1"/>
  <c r="AH1828" i="1" l="1"/>
  <c r="AF1828" i="1" a="1"/>
  <c r="AD3870" i="1"/>
  <c r="AE3870" i="1" s="1"/>
  <c r="AH3870" i="1" l="1"/>
  <c r="AF3870" i="1" a="1"/>
  <c r="AN4158" i="1"/>
  <c r="AN743" i="1" s="1"/>
  <c r="AL2099" i="1" s="1"/>
  <c r="AL541" i="1" s="1"/>
  <c r="AN3988" i="1" s="1"/>
  <c r="AL696" i="1" s="1"/>
  <c r="AN144" i="1" s="1"/>
  <c r="AN3933" i="1" s="1"/>
  <c r="AN4153" i="1" s="1"/>
  <c r="AN2469" i="1" s="1"/>
  <c r="AN1497" i="1" s="1"/>
  <c r="AL1170" i="1" s="1"/>
  <c r="AN2624" i="1" s="1"/>
  <c r="AL504" i="1" s="1"/>
  <c r="AL1338" i="1" s="1"/>
  <c r="AL3161" i="1" s="1"/>
  <c r="AN1237" i="1" s="1"/>
  <c r="AL1921" i="1" s="1"/>
  <c r="AL1824" i="1" s="1"/>
  <c r="AL3390" i="1" s="1"/>
  <c r="AL1127" i="1" s="1"/>
  <c r="AN2595" i="1" s="1"/>
  <c r="AN747" i="1" s="1"/>
  <c r="AL1965" i="1" s="1"/>
  <c r="AL4329" i="1" s="1"/>
  <c r="AL1599" i="1" s="1"/>
  <c r="AL2693" i="1" s="1"/>
  <c r="AD3568" i="1" s="1"/>
  <c r="AE3568" i="1" s="1"/>
  <c r="AH3568" i="1" l="1"/>
  <c r="AF3568" i="1" a="1"/>
  <c r="AD2474" i="1"/>
  <c r="AE2474" i="1" s="1"/>
  <c r="AH2474" i="1" l="1"/>
  <c r="AL2474" i="1"/>
  <c r="AF2474" i="1" a="1"/>
  <c r="AD2196" i="1"/>
  <c r="AE2196" i="1" s="1"/>
  <c r="AF2196" i="1" l="1" a="1"/>
  <c r="AH2196" i="1"/>
  <c r="AL2647" i="1"/>
  <c r="AN3261" i="1" s="1"/>
  <c r="AN3779" i="1" s="1"/>
  <c r="AN3175" i="1" s="1"/>
  <c r="AN3789" i="1" s="1"/>
  <c r="AL4307" i="1" s="1"/>
  <c r="AG1658" i="1" s="1"/>
  <c r="AH1658" i="1" l="1"/>
  <c r="AL3703" i="1"/>
  <c r="AN4317" i="1" s="1"/>
  <c r="AL1028" i="1" s="1"/>
  <c r="AD2384" i="1" s="1"/>
  <c r="AE2384" i="1" s="1"/>
  <c r="AH2384" i="1" l="1"/>
  <c r="AL2384" i="1"/>
  <c r="AF2384" i="1" a="1"/>
  <c r="AL4231" i="1"/>
  <c r="AL974" i="1" s="1"/>
  <c r="AN1572" i="1" s="1"/>
  <c r="AD667" i="1" s="1"/>
  <c r="AE667" i="1" s="1"/>
  <c r="AH667" i="1" l="1"/>
  <c r="AF667" i="1" a="1"/>
  <c r="AN2568" i="1"/>
  <c r="AL1502" i="1" s="1"/>
  <c r="AN2900" i="1" s="1"/>
  <c r="AN3128" i="1" s="1"/>
  <c r="AL2206" i="1" s="1"/>
  <c r="AL2916" i="1" s="1"/>
  <c r="AD1884" i="1" s="1"/>
  <c r="AE1884" i="1" s="1"/>
  <c r="AH1884" i="1" l="1"/>
  <c r="AF1884" i="1" a="1"/>
  <c r="AN3144" i="1"/>
  <c r="AN2222" i="1" s="1"/>
  <c r="AL2932" i="1" s="1"/>
  <c r="AD1916" i="1" s="1"/>
  <c r="AE1916" i="1" s="1"/>
  <c r="AH1916" i="1" l="1"/>
  <c r="AF1916" i="1" a="1"/>
  <c r="AD1341" i="1"/>
  <c r="AE1341" i="1" s="1"/>
  <c r="AH1341" i="1" l="1"/>
  <c r="AL1341" i="1"/>
  <c r="AF1341" i="1" a="1"/>
  <c r="AD2081" i="1"/>
  <c r="AE2081" i="1" s="1"/>
  <c r="AH2081" i="1" l="1"/>
  <c r="AF2081" i="1" a="1"/>
  <c r="AN146" i="1"/>
  <c r="AN653" i="1" s="1"/>
  <c r="AN1527" i="1" s="1"/>
  <c r="AL2461" i="1" s="1"/>
  <c r="AN3011" i="1" s="1"/>
  <c r="AD719" i="1" s="1"/>
  <c r="AE719" i="1" s="1"/>
  <c r="AH719" i="1" l="1"/>
  <c r="AF719" i="1" a="1"/>
  <c r="AL2359" i="1"/>
  <c r="AN3021" i="1" s="1"/>
  <c r="AN3539" i="1" s="1"/>
  <c r="AD633" i="1" s="1"/>
  <c r="AE633" i="1" s="1"/>
  <c r="AH633" i="1" l="1"/>
  <c r="AF633" i="1" a="1"/>
  <c r="AN2935" i="1"/>
  <c r="AL3549" i="1" s="1"/>
  <c r="AN4067" i="1" s="1"/>
  <c r="AD1082" i="1" s="1"/>
  <c r="AE1082" i="1" s="1"/>
  <c r="AH1082" i="1" l="1"/>
  <c r="AF1082" i="1" a="1"/>
  <c r="AN3463" i="1"/>
  <c r="AN4077" i="1" s="1"/>
  <c r="AN3083" i="1" s="1"/>
  <c r="AL3652" i="1" s="1"/>
  <c r="AN4007" i="1" s="1"/>
  <c r="AD1247" i="1" s="1"/>
  <c r="AE1247" i="1" s="1"/>
  <c r="AH1247" i="1" l="1"/>
  <c r="AF1247" i="1" a="1"/>
  <c r="AD3206" i="1"/>
  <c r="AE3206" i="1" s="1"/>
  <c r="AH3206" i="1" l="1"/>
  <c r="AF3206" i="1" a="1"/>
  <c r="AD4012" i="1"/>
  <c r="AE4012" i="1" s="1"/>
  <c r="AH4012" i="1" l="1"/>
  <c r="AF4012" i="1" a="1"/>
  <c r="AD2578" i="1"/>
  <c r="AE2578" i="1" s="1"/>
  <c r="AH2578" i="1" l="1"/>
  <c r="AF2578" i="1" a="1"/>
  <c r="AD2553" i="1"/>
  <c r="AE2553" i="1" s="1"/>
  <c r="AH2553" i="1" l="1"/>
  <c r="AF2553" i="1" a="1"/>
  <c r="AD147" i="1"/>
  <c r="AE147" i="1" s="1"/>
  <c r="AH147" i="1" l="1"/>
  <c r="AF147" i="1" a="1"/>
  <c r="AD3571" i="1"/>
  <c r="AE3571" i="1" s="1"/>
  <c r="AH3571" i="1" l="1"/>
  <c r="AF3571" i="1" a="1"/>
  <c r="AD1738" i="1"/>
  <c r="AE1738" i="1" s="1"/>
  <c r="AH1738" i="1" l="1"/>
  <c r="AL1738" i="1"/>
  <c r="AF1738" i="1" a="1"/>
  <c r="AD4109" i="1"/>
  <c r="AE4109" i="1" s="1"/>
  <c r="AH4109" i="1" l="1"/>
  <c r="AF4109" i="1" a="1"/>
  <c r="AD3866" i="1"/>
  <c r="AE3866" i="1" s="1"/>
  <c r="AH3866" i="1" l="1"/>
  <c r="AF3866" i="1" a="1"/>
  <c r="AG2721" i="1"/>
  <c r="AH2721" i="1" l="1"/>
  <c r="AG3612" i="1"/>
  <c r="AH3612" i="1" l="1"/>
  <c r="AD1154" i="1"/>
  <c r="AE1154" i="1" s="1"/>
  <c r="AH1154" i="1" l="1"/>
  <c r="AF1154" i="1" a="1"/>
  <c r="AD2638" i="1"/>
  <c r="AE2638" i="1" s="1"/>
  <c r="AH2638" i="1" l="1"/>
  <c r="AF2638" i="1" a="1"/>
  <c r="AD1989" i="1"/>
  <c r="AE1989" i="1" s="1"/>
  <c r="AH1989" i="1" l="1"/>
  <c r="AL1989" i="1"/>
  <c r="AF1989" i="1" a="1"/>
  <c r="AG294" i="1"/>
  <c r="AH294" i="1" l="1"/>
  <c r="AD3683" i="1"/>
  <c r="AE3683" i="1" s="1"/>
  <c r="AH3683" i="1" l="1"/>
  <c r="AF3683" i="1" a="1"/>
  <c r="AG2463" i="1"/>
  <c r="AH2463" i="1" l="1"/>
  <c r="AD2686" i="1"/>
  <c r="AE2686" i="1" s="1"/>
  <c r="AH2686" i="1" l="1"/>
  <c r="AF2686" i="1" a="1"/>
  <c r="AD2475" i="1"/>
  <c r="AE2475" i="1" s="1"/>
  <c r="AH2475" i="1" l="1"/>
  <c r="AF2475" i="1" a="1"/>
  <c r="AG3285" i="1"/>
  <c r="AH3285" i="1" l="1"/>
  <c r="AG916" i="1"/>
  <c r="AH916" i="1" l="1"/>
  <c r="AD3494" i="1"/>
  <c r="AE3494" i="1" s="1"/>
  <c r="AH3494" i="1" l="1"/>
  <c r="AF3494" i="1" a="1"/>
  <c r="AG605" i="1"/>
  <c r="AH605" i="1" l="1"/>
  <c r="AD407" i="1"/>
  <c r="AE407" i="1" s="1"/>
  <c r="AH407" i="1" l="1"/>
  <c r="AF407" i="1" a="1"/>
  <c r="AI407" i="1" s="1"/>
  <c r="AN1215" i="1"/>
  <c r="AL1879" i="1" s="1"/>
  <c r="AL3251" i="1" s="1"/>
  <c r="AL1613" i="1" s="1"/>
  <c r="AI1173" i="1" s="1"/>
  <c r="AJ1173" i="1" s="1"/>
  <c r="AL435" i="1" s="1"/>
  <c r="AL656" i="1" s="1"/>
  <c r="AL1086" i="1" s="1"/>
  <c r="AN3002" i="1" s="1"/>
  <c r="AL569" i="1" s="1"/>
  <c r="AN3680" i="1" s="1"/>
  <c r="AN1451" i="1" s="1"/>
  <c r="AL1930" i="1" s="1"/>
  <c r="AL4185" i="1" s="1"/>
  <c r="AL2501" i="1" s="1"/>
  <c r="AL915" i="1" s="1"/>
  <c r="AN321" i="1" s="1"/>
  <c r="AL415" i="1" s="1"/>
  <c r="AN3236" i="1" s="1"/>
  <c r="AN39" i="1" s="1"/>
  <c r="AL407" i="1" l="1"/>
  <c r="AM407" i="1" a="1"/>
  <c r="AN3635" i="1"/>
  <c r="AL953" i="1" s="1"/>
  <c r="AL3133" i="1" s="1"/>
  <c r="AD1369" i="1" s="1"/>
  <c r="AE1369" i="1" s="1"/>
  <c r="AH1369" i="1" l="1"/>
  <c r="AF1369" i="1" a="1"/>
  <c r="AN2666" i="1"/>
  <c r="AN2239" i="1" s="1"/>
  <c r="AL3221" i="1" s="1"/>
  <c r="AD2487" i="1" s="1"/>
  <c r="AE2487" i="1" s="1"/>
  <c r="AH2487" i="1" l="1"/>
  <c r="AF2487" i="1" a="1"/>
  <c r="AD3793" i="1"/>
  <c r="AE3793" i="1" s="1"/>
  <c r="AH3793" i="1" l="1"/>
  <c r="AF3793" i="1" a="1"/>
  <c r="AD3498" i="1"/>
  <c r="AE3498" i="1" s="1"/>
  <c r="AH3498" i="1" l="1"/>
  <c r="AF3498" i="1" a="1"/>
  <c r="AL3159" i="1"/>
  <c r="AL3773" i="1" s="1"/>
  <c r="AL4291" i="1" s="1"/>
  <c r="AN4301" i="1" s="1"/>
  <c r="AD2368" i="1" s="1"/>
  <c r="AE2368" i="1" s="1"/>
  <c r="AH2368" i="1" l="1"/>
  <c r="AF2368" i="1" a="1"/>
  <c r="AL4215" i="1"/>
  <c r="AL958" i="1" s="1"/>
  <c r="AN1556" i="1" s="1"/>
  <c r="AD635" i="1" s="1"/>
  <c r="AE635" i="1" s="1"/>
  <c r="AH635" i="1" l="1"/>
  <c r="AF635" i="1" a="1"/>
  <c r="AL2552" i="1"/>
  <c r="AL1486" i="1" s="1"/>
  <c r="AL2244" i="1" s="1"/>
  <c r="AD764" i="1" s="1"/>
  <c r="AE764" i="1" s="1"/>
  <c r="AH764" i="1" l="1"/>
  <c r="AF764" i="1" a="1"/>
  <c r="AN3096" i="1"/>
  <c r="AL2174" i="1" s="1"/>
  <c r="AN2884" i="1" s="1"/>
  <c r="AN2734" i="1" s="1"/>
  <c r="AD3487" i="1" s="1"/>
  <c r="AE3487" i="1" s="1"/>
  <c r="AH3487" i="1" l="1"/>
  <c r="AF3487" i="1" a="1"/>
  <c r="AL3640" i="1"/>
  <c r="AL2750" i="1" s="1"/>
  <c r="AN3428" i="1" s="1"/>
  <c r="AD1177" i="1" s="1"/>
  <c r="AE1177" i="1" s="1"/>
  <c r="AH1177" i="1" l="1"/>
  <c r="AF1177" i="1" a="1"/>
  <c r="AL3656" i="1"/>
  <c r="AN2766" i="1" s="1"/>
  <c r="AL3444" i="1" s="1"/>
  <c r="AD58" i="1" s="1"/>
  <c r="AE58" i="1" s="1"/>
  <c r="AH58" i="1" l="1"/>
  <c r="AF58" i="1" a="1"/>
  <c r="AD167" i="1"/>
  <c r="AE167" i="1" s="1"/>
  <c r="AH167" i="1" l="1"/>
  <c r="AF167" i="1" a="1"/>
  <c r="AD1662" i="1"/>
  <c r="AE1662" i="1" s="1"/>
  <c r="AH1662" i="1" l="1"/>
  <c r="AF1662" i="1" a="1"/>
  <c r="AL487" i="1"/>
  <c r="AL1165" i="1" s="1"/>
  <c r="AN4082" i="1" s="1"/>
  <c r="AN3005" i="1" s="1"/>
  <c r="AN3523" i="1" s="1"/>
  <c r="AD3407" i="1" s="1"/>
  <c r="AE3407" i="1" s="1"/>
  <c r="AH3407" i="1" l="1"/>
  <c r="AF3407" i="1" a="1"/>
  <c r="AN2919" i="1"/>
  <c r="AN3533" i="1" s="1"/>
  <c r="AN4051" i="1" s="1"/>
  <c r="AD954" i="1" s="1"/>
  <c r="AE954" i="1" s="1"/>
  <c r="AH954" i="1" l="1"/>
  <c r="AF954" i="1" a="1"/>
  <c r="AN3447" i="1"/>
  <c r="AN4061" i="1" s="1"/>
  <c r="AL772" i="1" s="1"/>
  <c r="AD2128" i="1" s="1"/>
  <c r="AE2128" i="1" s="1"/>
  <c r="AH2128" i="1" l="1"/>
  <c r="AF2128" i="1" a="1"/>
  <c r="AN3975" i="1"/>
  <c r="AN3595" i="1" s="1"/>
  <c r="AN3701" i="1" s="1"/>
  <c r="AN3603" i="1" s="1"/>
  <c r="AD666" i="1" s="1"/>
  <c r="AE666" i="1" s="1"/>
  <c r="AH666" i="1" l="1"/>
  <c r="AF666" i="1" a="1"/>
  <c r="AD1287" i="1"/>
  <c r="AE1287" i="1" s="1"/>
  <c r="AH1287" i="1" l="1"/>
  <c r="AF1287" i="1" a="1"/>
  <c r="AD3005" i="1"/>
  <c r="AE3005" i="1" s="1"/>
  <c r="AH3005" i="1" l="1"/>
  <c r="AF3005" i="1" a="1"/>
  <c r="AD3090" i="1"/>
  <c r="AE3090" i="1" s="1"/>
  <c r="AH3090" i="1" l="1"/>
  <c r="AF3090" i="1" a="1"/>
  <c r="AD3065" i="1"/>
  <c r="AE3065" i="1" s="1"/>
  <c r="AH3065" i="1" l="1"/>
  <c r="AF3065" i="1" a="1"/>
  <c r="AD2367" i="1"/>
  <c r="AE2367" i="1" s="1"/>
  <c r="AH2367" i="1" l="1"/>
  <c r="AF2367" i="1" a="1"/>
  <c r="AD3093" i="1"/>
  <c r="AE3093" i="1" s="1"/>
  <c r="AH3093" i="1" l="1"/>
  <c r="AQ3093" i="1"/>
  <c r="AF3093" i="1" a="1"/>
  <c r="AD2408" i="1"/>
  <c r="AE2408" i="1" s="1"/>
  <c r="AH2408" i="1" l="1"/>
  <c r="AF2408" i="1" a="1"/>
  <c r="AD1397" i="1"/>
  <c r="AE1397" i="1" s="1"/>
  <c r="AH1397" i="1" l="1"/>
  <c r="AF1397" i="1" a="1"/>
  <c r="AD2605" i="1"/>
  <c r="AE2605" i="1" s="1"/>
  <c r="AH2605" i="1" l="1"/>
  <c r="AF2605" i="1" a="1"/>
  <c r="AG2116" i="1"/>
  <c r="AH2116" i="1" l="1"/>
  <c r="AD3150" i="1"/>
  <c r="AE3150" i="1" s="1"/>
  <c r="AH3150" i="1" l="1"/>
  <c r="AF3150" i="1" a="1"/>
  <c r="AD3350" i="1"/>
  <c r="AE3350" i="1" s="1"/>
  <c r="AI3364" i="1"/>
  <c r="AH3350" i="1" l="1"/>
  <c r="AF3350" i="1" a="1"/>
  <c r="AD71" i="1"/>
  <c r="AE71" i="1" s="1"/>
  <c r="AM3364" i="1" a="1"/>
  <c r="AL3364" i="1"/>
  <c r="AI2184" i="1" s="1"/>
  <c r="AH71" i="1" l="1"/>
  <c r="AF71" i="1" a="1"/>
  <c r="AD4195" i="1"/>
  <c r="AE4195" i="1" s="1"/>
  <c r="AM2184" i="1" a="1"/>
  <c r="AL2184" i="1"/>
  <c r="AH4195" i="1" l="1"/>
  <c r="AF4195" i="1" a="1"/>
  <c r="AI4195" i="1" s="1"/>
  <c r="AD406" i="1"/>
  <c r="AE406" i="1" s="1"/>
  <c r="AL4195" i="1" l="1"/>
  <c r="AM4195" i="1" a="1"/>
  <c r="AH406" i="1"/>
  <c r="AF406" i="1" a="1"/>
  <c r="AD3198" i="1"/>
  <c r="AE3198" i="1" s="1"/>
  <c r="AH3198" i="1" l="1"/>
  <c r="AF3198" i="1" a="1"/>
  <c r="AD1842" i="1"/>
  <c r="AE1842" i="1" s="1"/>
  <c r="AH1842" i="1" l="1"/>
  <c r="AF1842" i="1" a="1"/>
  <c r="AD4159" i="1"/>
  <c r="AE4159" i="1" s="1"/>
  <c r="AH4159" i="1" l="1"/>
  <c r="AF4159" i="1" a="1"/>
  <c r="AD1641" i="1"/>
  <c r="AE1641" i="1" s="1"/>
  <c r="AH1641" i="1" l="1"/>
  <c r="AF1641" i="1" a="1"/>
  <c r="AD3066" i="1"/>
  <c r="AE3066" i="1" s="1"/>
  <c r="AH3066" i="1" l="1"/>
  <c r="AF3066" i="1" a="1"/>
  <c r="AD1742" i="1"/>
  <c r="AE1742" i="1" s="1"/>
  <c r="AH1742" i="1" l="1"/>
  <c r="AF1742" i="1" a="1"/>
  <c r="AG1530" i="1"/>
  <c r="AH1530" i="1" l="1"/>
  <c r="AL2447" i="1"/>
  <c r="AN3143" i="1" s="1"/>
  <c r="AL4275" i="1" s="1"/>
  <c r="AN2877" i="1" s="1"/>
  <c r="AD759" i="1" s="1"/>
  <c r="AE759" i="1" s="1"/>
  <c r="AH759" i="1" l="1"/>
  <c r="AF759" i="1" a="1"/>
  <c r="AL2421" i="1"/>
  <c r="AL1834" i="1" s="1"/>
  <c r="AL1168" i="1" s="1"/>
  <c r="AN2302" i="1" s="1"/>
  <c r="AN1163" i="1" s="1"/>
  <c r="AN2561" i="1" s="1"/>
  <c r="AL560" i="1" s="1"/>
  <c r="AL1083" i="1" s="1"/>
  <c r="AN3034" i="1" s="1"/>
  <c r="AN3589" i="1" s="1"/>
  <c r="AL1531" i="1" s="1"/>
  <c r="AN833" i="1" s="1"/>
  <c r="AL1471" i="1" s="1"/>
  <c r="AL1736" i="1" s="1"/>
  <c r="AL1097" i="1" s="1"/>
  <c r="AN3527" i="1" s="1"/>
  <c r="AN397" i="1" s="1"/>
  <c r="AN4157" i="1" s="1"/>
  <c r="AD2224" i="1" s="1"/>
  <c r="AE2224" i="1" s="1"/>
  <c r="AH2224" i="1" l="1"/>
  <c r="AF2224" i="1" a="1"/>
  <c r="AL3178" i="1"/>
  <c r="AN2863" i="1" s="1"/>
  <c r="AN3733" i="1" s="1"/>
  <c r="AD4220" i="1" s="1"/>
  <c r="AE4220" i="1" s="1"/>
  <c r="AH4220" i="1" l="1"/>
  <c r="AF4220" i="1" a="1"/>
  <c r="AD3511" i="1"/>
  <c r="AE3511" i="1" s="1"/>
  <c r="AH3511" i="1" l="1"/>
  <c r="AF3511" i="1" a="1"/>
  <c r="AD4018" i="1"/>
  <c r="AE4018" i="1" s="1"/>
  <c r="AH4018" i="1" l="1"/>
  <c r="AF4018" i="1" a="1"/>
  <c r="AN3671" i="1"/>
  <c r="AL4285" i="1" s="1"/>
  <c r="AL996" i="1" s="1"/>
  <c r="AD2352" i="1" s="1"/>
  <c r="AE2352" i="1" s="1"/>
  <c r="AH2352" i="1" l="1"/>
  <c r="AF2352" i="1" a="1"/>
  <c r="AN4199" i="1"/>
  <c r="AN1540" i="1" s="1"/>
  <c r="AN2536" i="1" s="1"/>
  <c r="AL1470" i="1" s="1"/>
  <c r="AD732" i="1" s="1"/>
  <c r="AE732" i="1" s="1"/>
  <c r="AI4097" i="1"/>
  <c r="AH732" i="1" l="1"/>
  <c r="AF732" i="1" a="1"/>
  <c r="AN3080" i="1"/>
  <c r="AL2142" i="1" s="1"/>
  <c r="AL2868" i="1" s="1"/>
  <c r="AD1788" i="1" s="1"/>
  <c r="AE1788" i="1" s="1"/>
  <c r="AM4097" i="1" a="1"/>
  <c r="AL4097" i="1"/>
  <c r="AH1788" i="1" l="1"/>
  <c r="AF1788" i="1" a="1"/>
  <c r="AL3608" i="1"/>
  <c r="AN2718" i="1" s="1"/>
  <c r="AL3396" i="1" s="1"/>
  <c r="AG2449" i="1" s="1"/>
  <c r="AH2449" i="1" l="1"/>
  <c r="AN3246" i="1"/>
  <c r="AN3924" i="1" s="1"/>
  <c r="AN4152" i="1" s="1"/>
  <c r="AN3262" i="1" s="1"/>
  <c r="AN3940" i="1" s="1"/>
  <c r="AD390" i="1" s="1"/>
  <c r="AE390" i="1" s="1"/>
  <c r="AH390" i="1" l="1"/>
  <c r="AF390" i="1" a="1"/>
  <c r="AN4168" i="1"/>
  <c r="AN3278" i="1" s="1"/>
  <c r="AN3956" i="1" s="1"/>
  <c r="AD1030" i="1" s="1"/>
  <c r="AE1030" i="1" s="1"/>
  <c r="AI1468" i="1"/>
  <c r="AH1030" i="1" l="1"/>
  <c r="AF1030" i="1" a="1"/>
  <c r="AD1519" i="1"/>
  <c r="AE1519" i="1" s="1"/>
  <c r="AM1468" i="1" a="1"/>
  <c r="AL1468" i="1"/>
  <c r="AI2831" i="1" s="1"/>
  <c r="AH1519" i="1" l="1"/>
  <c r="AF1519" i="1" a="1"/>
  <c r="AI1519" i="1" s="1"/>
  <c r="AD168" i="1"/>
  <c r="AE168" i="1" s="1"/>
  <c r="AM2831" i="1" a="1"/>
  <c r="AL2831" i="1"/>
  <c r="AI3122" i="1" s="1"/>
  <c r="AL1519" i="1" l="1"/>
  <c r="AM1519" i="1" a="1"/>
  <c r="AH168" i="1"/>
  <c r="AF168" i="1" a="1"/>
  <c r="AL999" i="1"/>
  <c r="AL1757" i="1" s="1"/>
  <c r="AL2467" i="1" s="1"/>
  <c r="AN3517" i="1" s="1"/>
  <c r="AN4035" i="1" s="1"/>
  <c r="AD570" i="1" s="1"/>
  <c r="AE570" i="1" s="1"/>
  <c r="AM3122" i="1" a="1"/>
  <c r="AL3122" i="1"/>
  <c r="AI3052" i="1" s="1"/>
  <c r="AH570" i="1" l="1"/>
  <c r="AF570" i="1" a="1"/>
  <c r="AN3431" i="1"/>
  <c r="AN4045" i="1" s="1"/>
  <c r="AL756" i="1" s="1"/>
  <c r="AD2112" i="1" s="1"/>
  <c r="AE2112" i="1" s="1"/>
  <c r="AM3052" i="1" a="1"/>
  <c r="AL3052" i="1"/>
  <c r="AH2112" i="1" l="1"/>
  <c r="AL2112" i="1"/>
  <c r="AF2112" i="1" a="1"/>
  <c r="AN3959" i="1"/>
  <c r="AN702" i="1" s="1"/>
  <c r="AL1284" i="1" s="1"/>
  <c r="AD123" i="1" s="1"/>
  <c r="AE123" i="1" s="1"/>
  <c r="AH123" i="1" l="1"/>
  <c r="AF123" i="1" a="1"/>
  <c r="AL2280" i="1"/>
  <c r="AL1230" i="1" s="1"/>
  <c r="AN4213" i="1" s="1"/>
  <c r="AN2856" i="1" s="1"/>
  <c r="AN4115" i="1" s="1"/>
  <c r="AD708" i="1" s="1"/>
  <c r="AE708" i="1" s="1"/>
  <c r="AH708" i="1" l="1"/>
  <c r="AF708" i="1" a="1"/>
  <c r="AD2279" i="1"/>
  <c r="AE2279" i="1" s="1"/>
  <c r="AH2279" i="1" l="1"/>
  <c r="AL2279" i="1"/>
  <c r="AF2279" i="1" a="1"/>
  <c r="AD3517" i="1"/>
  <c r="AE3517" i="1" s="1"/>
  <c r="AH3517" i="1" l="1"/>
  <c r="AF3517" i="1" a="1"/>
  <c r="AI3517" i="1" s="1"/>
  <c r="AD1760" i="1"/>
  <c r="AE1760" i="1" s="1"/>
  <c r="AL3517" i="1" l="1"/>
  <c r="AI3048" i="1" s="1"/>
  <c r="AM3517" i="1" a="1"/>
  <c r="AH1760" i="1"/>
  <c r="AF1760" i="1" a="1"/>
  <c r="AD3802" i="1"/>
  <c r="AL3048" i="1" l="1"/>
  <c r="AI2311" i="1" s="1"/>
  <c r="AM3048" i="1" a="1"/>
  <c r="AE3802" i="1"/>
  <c r="AD468" i="1"/>
  <c r="AE468" i="1" s="1"/>
  <c r="AJ2311" i="1" l="1"/>
  <c r="AM2311" i="1" a="1"/>
  <c r="AO2311" i="1" s="1"/>
  <c r="AH3802" i="1"/>
  <c r="AF3802" i="1" a="1"/>
  <c r="AH468" i="1"/>
  <c r="AF468" i="1" a="1"/>
  <c r="AD3605" i="1"/>
  <c r="AE3605" i="1" s="1"/>
  <c r="AH3605" i="1" l="1"/>
  <c r="AF3605" i="1" a="1"/>
  <c r="AD1579" i="1"/>
  <c r="AE1579" i="1" s="1"/>
  <c r="AH1579" i="1" l="1"/>
  <c r="AF1579" i="1" a="1"/>
  <c r="AD1334" i="1"/>
  <c r="AE1334" i="1" s="1"/>
  <c r="AH1334" i="1" l="1"/>
  <c r="AF1334" i="1" a="1"/>
  <c r="AD1158" i="1"/>
  <c r="AE1158" i="1" s="1"/>
  <c r="AH1158" i="1" l="1"/>
  <c r="AF1158" i="1" a="1"/>
  <c r="AD3117" i="1"/>
  <c r="AE3117" i="1" s="1"/>
  <c r="AH3117" i="1" l="1"/>
  <c r="AF3117" i="1" a="1"/>
  <c r="AD1603" i="1"/>
  <c r="AE1603" i="1" s="1"/>
  <c r="AH1603" i="1" l="1"/>
  <c r="AF1603" i="1" a="1"/>
  <c r="AD3662" i="1"/>
  <c r="AE3662" i="1" s="1"/>
  <c r="AH3662" i="1" l="1"/>
  <c r="AF3662" i="1" a="1"/>
  <c r="AD2265" i="1"/>
  <c r="AE2265" i="1" s="1"/>
  <c r="AL2265" i="1" l="1"/>
  <c r="AH2265" i="1"/>
  <c r="AF2265" i="1" a="1"/>
  <c r="AD681" i="1"/>
  <c r="AE681" i="1" s="1"/>
  <c r="AH681" i="1" l="1"/>
  <c r="AF681" i="1" a="1"/>
  <c r="AD2676" i="1"/>
  <c r="AE2676" i="1" s="1"/>
  <c r="AH2676" i="1" l="1"/>
  <c r="AL2676" i="1"/>
  <c r="AF2676" i="1" a="1"/>
  <c r="AI2676" i="1" s="1"/>
  <c r="AM2676" i="1" s="1" a="1"/>
  <c r="AD3264" i="1"/>
  <c r="AE3264" i="1" s="1"/>
  <c r="AH3264" i="1" l="1"/>
  <c r="AF3264" i="1" a="1"/>
  <c r="AD3710" i="1"/>
  <c r="AE3710" i="1" s="1"/>
  <c r="AJ2676" i="1"/>
  <c r="AH3710" i="1" l="1"/>
  <c r="AF3710" i="1" a="1"/>
  <c r="AD3552" i="1"/>
  <c r="AE3552" i="1" s="1"/>
  <c r="AH3552" i="1" l="1"/>
  <c r="AF3552" i="1" a="1"/>
  <c r="AD2833" i="1"/>
  <c r="AE2833" i="1" s="1"/>
  <c r="AH2833" i="1" l="1"/>
  <c r="AF2833" i="1" a="1"/>
  <c r="AD454" i="1"/>
  <c r="AE454" i="1" s="1"/>
  <c r="AH454" i="1" l="1"/>
  <c r="AF454" i="1" a="1"/>
  <c r="AG2260" i="1"/>
  <c r="AH2260" i="1" l="1"/>
  <c r="AD2410" i="1"/>
  <c r="AE2410" i="1" s="1"/>
  <c r="AH2410" i="1" l="1"/>
  <c r="AF2410" i="1" a="1"/>
  <c r="AN3503" i="1"/>
  <c r="AN4167" i="1" s="1"/>
  <c r="AL1492" i="1" s="1"/>
  <c r="AL3901" i="1" s="1"/>
  <c r="AD1882" i="1" s="1"/>
  <c r="AE1882" i="1" s="1"/>
  <c r="AH1882" i="1" l="1"/>
  <c r="AF1882" i="1" a="1"/>
  <c r="AL3525" i="1"/>
  <c r="AN429" i="1" s="1"/>
  <c r="AL1728" i="1" s="1"/>
  <c r="AN3326" i="1" s="1"/>
  <c r="AN3369" i="1" s="1"/>
  <c r="AN1160" i="1" s="1"/>
  <c r="AN2939" i="1" s="1"/>
  <c r="AN3649" i="1" s="1"/>
  <c r="AN1210" i="1" s="1"/>
  <c r="AL1611" i="1" s="1"/>
  <c r="AN4058" i="1" s="1"/>
  <c r="AL742" i="1" s="1"/>
  <c r="AL271" i="1" s="1"/>
  <c r="AL1345" i="1" s="1"/>
  <c r="AN2735" i="1" s="1"/>
  <c r="AL1178" i="1" s="1"/>
  <c r="AN1609" i="1" s="1"/>
  <c r="AN2344" i="1" s="1"/>
  <c r="AN1905" i="1" s="1"/>
  <c r="AN752" i="1" s="1"/>
  <c r="AD156" i="1" s="1"/>
  <c r="AE156" i="1" s="1"/>
  <c r="AH156" i="1" l="1"/>
  <c r="AF156" i="1" a="1"/>
  <c r="AN3375" i="1"/>
  <c r="AN4245" i="1" s="1"/>
  <c r="AD412" i="1" s="1"/>
  <c r="AE412" i="1" s="1"/>
  <c r="AH412" i="1" l="1"/>
  <c r="AF412" i="1" a="1"/>
  <c r="AD3213" i="1"/>
  <c r="AE3213" i="1" s="1"/>
  <c r="AH3213" i="1" l="1"/>
  <c r="AF3213" i="1" a="1"/>
  <c r="AD3736" i="1"/>
  <c r="AE3736" i="1" s="1"/>
  <c r="AH3736" i="1" l="1"/>
  <c r="AF3736" i="1" a="1"/>
  <c r="AN4183" i="1"/>
  <c r="AL926" i="1" s="1"/>
  <c r="AN1524" i="1" s="1"/>
  <c r="AD571" i="1" s="1"/>
  <c r="AE571" i="1" s="1"/>
  <c r="AH571" i="1" l="1"/>
  <c r="AF571" i="1" a="1"/>
  <c r="AI571" i="1" s="1"/>
  <c r="AN2520" i="1"/>
  <c r="AL1454" i="1" s="1"/>
  <c r="AN2212" i="1" s="1"/>
  <c r="AL2126" i="1" s="1"/>
  <c r="AN2852" i="1" s="1"/>
  <c r="AD1756" i="1" s="1"/>
  <c r="AE1756" i="1" s="1"/>
  <c r="AL571" i="1" l="1"/>
  <c r="AI3970" i="1" s="1"/>
  <c r="AM571" i="1" a="1"/>
  <c r="AH1756" i="1"/>
  <c r="AF1756" i="1" a="1"/>
  <c r="AN3592" i="1"/>
  <c r="AL2702" i="1" s="1"/>
  <c r="AN3380" i="1" s="1"/>
  <c r="AD2433" i="1" s="1"/>
  <c r="AE2433" i="1" s="1"/>
  <c r="AL3970" i="1" l="1"/>
  <c r="AM3970" i="1" a="1"/>
  <c r="AH2433" i="1"/>
  <c r="AF2433" i="1" a="1"/>
  <c r="AL4120" i="1"/>
  <c r="AN3230" i="1" s="1"/>
  <c r="AL3908" i="1" s="1"/>
  <c r="AD2591" i="1" s="1"/>
  <c r="AE2591" i="1" s="1"/>
  <c r="AH2591" i="1" l="1"/>
  <c r="AF2591" i="1" a="1"/>
  <c r="AN2521" i="1"/>
  <c r="AL613" i="1" s="1"/>
  <c r="AL2553" i="1" s="1"/>
  <c r="AL3790" i="1" s="1"/>
  <c r="AL629" i="1" s="1"/>
  <c r="AD2074" i="1" s="1"/>
  <c r="AE2074" i="1" s="1"/>
  <c r="AH2074" i="1" l="1"/>
  <c r="AF2074" i="1" a="1"/>
  <c r="AD1755" i="1"/>
  <c r="AE1755" i="1" s="1"/>
  <c r="AH1755" i="1" l="1"/>
  <c r="AF1755" i="1" a="1"/>
  <c r="AD912" i="1"/>
  <c r="AE912" i="1" s="1"/>
  <c r="AH912" i="1" l="1"/>
  <c r="AF912" i="1" a="1"/>
  <c r="AN1511" i="1"/>
  <c r="AL2445" i="1" s="1"/>
  <c r="AN2995" i="1" s="1"/>
  <c r="AN4029" i="1" s="1"/>
  <c r="AN740" i="1" s="1"/>
  <c r="AD2096" i="1" s="1"/>
  <c r="AE2096" i="1" s="1"/>
  <c r="AH2096" i="1" l="1"/>
  <c r="AF2096" i="1" a="1"/>
  <c r="AN3943" i="1"/>
  <c r="AL1268" i="1" s="1"/>
  <c r="AD91" i="1" s="1"/>
  <c r="AE91" i="1" s="1"/>
  <c r="AH91" i="1" l="1"/>
  <c r="AF91" i="1" a="1"/>
  <c r="AL2264" i="1"/>
  <c r="AL1214" i="1" s="1"/>
  <c r="AL1860" i="1" s="1"/>
  <c r="AG1147" i="1" s="1"/>
  <c r="AH1147" i="1" l="1"/>
  <c r="AN2824" i="1"/>
  <c r="AL1886" i="1" s="1"/>
  <c r="AL2596" i="1" s="1"/>
  <c r="AL820" i="1" s="1"/>
  <c r="AD351" i="1" s="1"/>
  <c r="AE351" i="1" s="1"/>
  <c r="AH351" i="1" l="1"/>
  <c r="AF351" i="1" a="1"/>
  <c r="AD2504" i="1"/>
  <c r="AE2504" i="1" s="1"/>
  <c r="AH2504" i="1" l="1"/>
  <c r="AF2504" i="1" a="1"/>
  <c r="AD2013" i="1"/>
  <c r="AE2013" i="1" s="1"/>
  <c r="AH2013" i="1" l="1"/>
  <c r="AF2013" i="1" a="1"/>
  <c r="AD2419" i="1"/>
  <c r="AE2419" i="1" s="1"/>
  <c r="AH2419" i="1" l="1"/>
  <c r="AL2419" i="1"/>
  <c r="AF2419" i="1" a="1"/>
  <c r="AD4027" i="1"/>
  <c r="AE4027" i="1" s="1"/>
  <c r="AH4027" i="1" l="1"/>
  <c r="AF4027" i="1" a="1"/>
  <c r="AD815" i="1"/>
  <c r="AE815" i="1" s="1"/>
  <c r="AI1228" i="1"/>
  <c r="AH815" i="1" l="1"/>
  <c r="AF815" i="1" a="1"/>
  <c r="AD4117" i="1"/>
  <c r="AE4117" i="1" s="1"/>
  <c r="AM1228" i="1" a="1"/>
  <c r="AL1228" i="1"/>
  <c r="AH4117" i="1" l="1"/>
  <c r="AF4117" i="1" a="1"/>
  <c r="AD492" i="1"/>
  <c r="AE492" i="1" s="1"/>
  <c r="AH492" i="1" l="1"/>
  <c r="AF492" i="1" a="1"/>
  <c r="AD2206" i="1"/>
  <c r="AE2206" i="1" s="1"/>
  <c r="AH2206" i="1" l="1"/>
  <c r="AF2206" i="1" a="1"/>
  <c r="AD33" i="1"/>
  <c r="AE33" i="1" s="1"/>
  <c r="AH33" i="1" l="1"/>
  <c r="AF33" i="1" a="1"/>
  <c r="AD2858" i="1"/>
  <c r="AE2858" i="1" s="1"/>
  <c r="AH2858" i="1" l="1"/>
  <c r="AF2858" i="1" a="1"/>
  <c r="AD1024" i="1"/>
  <c r="AE1024" i="1" s="1"/>
  <c r="AH1024" i="1" l="1"/>
  <c r="AF1024" i="1" a="1"/>
  <c r="AD3629" i="1"/>
  <c r="AE3629" i="1" s="1"/>
  <c r="AH3629" i="1" l="1"/>
  <c r="AF3629" i="1" a="1"/>
  <c r="AD1508" i="1"/>
  <c r="AE1508" i="1" s="1"/>
  <c r="AI4000" i="1"/>
  <c r="AH1508" i="1" l="1"/>
  <c r="AL1508" i="1"/>
  <c r="AF1508" i="1" a="1"/>
  <c r="AG1213" i="1"/>
  <c r="AM4000" i="1" a="1"/>
  <c r="AL4000" i="1"/>
  <c r="AI2621" i="1" s="1"/>
  <c r="AH1213" i="1" l="1"/>
  <c r="AD2922" i="1"/>
  <c r="AE2922" i="1" s="1"/>
  <c r="AM2621" i="1" a="1"/>
  <c r="AL2621" i="1"/>
  <c r="AH2922" i="1" l="1"/>
  <c r="AF2922" i="1" a="1"/>
  <c r="AD793" i="1"/>
  <c r="AE793" i="1" s="1"/>
  <c r="AH793" i="1" l="1"/>
  <c r="AF793" i="1" a="1"/>
  <c r="AI793" i="1" s="1"/>
  <c r="AD3188" i="1"/>
  <c r="AE3188" i="1" s="1"/>
  <c r="AM793" i="1" l="1" a="1"/>
  <c r="AL793" i="1"/>
  <c r="AI1528" i="1" s="1"/>
  <c r="AH3188" i="1"/>
  <c r="AF3188" i="1" a="1"/>
  <c r="AD2048" i="1"/>
  <c r="AE2048" i="1" s="1"/>
  <c r="AL1528" i="1" l="1"/>
  <c r="AI406" i="1" s="1"/>
  <c r="AM1528" i="1" a="1"/>
  <c r="AH2048" i="1"/>
  <c r="AL2048" i="1"/>
  <c r="AF2048" i="1" a="1"/>
  <c r="AI2048" i="1" s="1"/>
  <c r="AM2048" i="1" s="1" a="1"/>
  <c r="AD4222" i="1"/>
  <c r="AE4222" i="1" s="1"/>
  <c r="AL406" i="1" l="1"/>
  <c r="AI3704" i="1" s="1"/>
  <c r="AM406" i="1" a="1"/>
  <c r="AH4222" i="1"/>
  <c r="AF4222" i="1" a="1"/>
  <c r="AD4064" i="1"/>
  <c r="AE4064" i="1" s="1"/>
  <c r="AJ2048" i="1"/>
  <c r="AL3704" i="1" l="1"/>
  <c r="AI3793" i="1" s="1"/>
  <c r="AM3704" i="1" a="1"/>
  <c r="AH4064" i="1"/>
  <c r="AF4064" i="1" a="1"/>
  <c r="AD3123" i="1"/>
  <c r="AE3123" i="1" s="1"/>
  <c r="AL3793" i="1" l="1"/>
  <c r="AI1884" i="1" s="1"/>
  <c r="AM3793" i="1" a="1"/>
  <c r="AH3123" i="1"/>
  <c r="AF3123" i="1" a="1"/>
  <c r="AI3123" i="1" s="1"/>
  <c r="AD616" i="1"/>
  <c r="AE616" i="1" s="1"/>
  <c r="AL1884" i="1" l="1"/>
  <c r="AM1884" i="1" a="1"/>
  <c r="AL3123" i="1"/>
  <c r="AI4096" i="1" s="1"/>
  <c r="AM3123" i="1" a="1"/>
  <c r="AH616" i="1"/>
  <c r="AF616" i="1" a="1"/>
  <c r="AD3785" i="1"/>
  <c r="AE3785" i="1" s="1"/>
  <c r="AL4096" i="1" l="1"/>
  <c r="AI2717" i="1" s="1"/>
  <c r="AM4096" i="1" a="1"/>
  <c r="AH3785" i="1"/>
  <c r="AF3785" i="1" a="1"/>
  <c r="AG4323" i="1"/>
  <c r="AL2717" i="1" l="1"/>
  <c r="AM2717" i="1" a="1"/>
  <c r="AH4323" i="1"/>
  <c r="AN3016" i="1"/>
  <c r="AN2804" i="1" s="1"/>
  <c r="AL1054" i="1" s="1"/>
  <c r="AD827" i="1" s="1"/>
  <c r="AE827" i="1" s="1"/>
  <c r="AH827" i="1" l="1"/>
  <c r="AF827" i="1" a="1"/>
  <c r="AN678" i="1"/>
  <c r="AL624" i="1" s="1"/>
  <c r="AN521" i="1" s="1"/>
  <c r="AN351" i="1" s="1"/>
  <c r="AN2757" i="1" s="1"/>
  <c r="AI428" i="1" s="1"/>
  <c r="AJ428" i="1" s="1"/>
  <c r="AN3963" i="1" s="1"/>
  <c r="AN3030" i="1" s="1"/>
  <c r="AN1000" i="1" s="1"/>
  <c r="AL2498" i="1" s="1"/>
  <c r="AL281" i="1" s="1"/>
  <c r="AN2971" i="1" s="1"/>
  <c r="AL1782" i="1" s="1"/>
  <c r="AL489" i="1" s="1"/>
  <c r="AL3759" i="1" s="1"/>
  <c r="AL430" i="1" s="1"/>
  <c r="AN505" i="1" s="1"/>
  <c r="AN3400" i="1" s="1"/>
  <c r="AL3188" i="1" s="1"/>
  <c r="AL2526" i="1" s="1"/>
  <c r="AN4202" i="1" s="1"/>
  <c r="AN3887" i="1" s="1"/>
  <c r="AN886" i="1" s="1"/>
  <c r="AD1436" i="1" s="1"/>
  <c r="AE1436" i="1" s="1"/>
  <c r="AH1436" i="1" l="1"/>
  <c r="AF1436" i="1" a="1"/>
  <c r="AD508" i="1"/>
  <c r="AE508" i="1" s="1"/>
  <c r="AH508" i="1" l="1"/>
  <c r="AF508" i="1" a="1"/>
  <c r="AD4237" i="1"/>
  <c r="AE4237" i="1" s="1"/>
  <c r="AH4237" i="1" l="1"/>
  <c r="AF4237" i="1" a="1"/>
  <c r="AI4237" i="1" s="1"/>
  <c r="AN2504" i="1"/>
  <c r="AL1438" i="1" s="1"/>
  <c r="AL2196" i="1" s="1"/>
  <c r="AD668" i="1" s="1"/>
  <c r="AE668" i="1" s="1"/>
  <c r="AL4237" i="1" l="1"/>
  <c r="AM4237" i="1" a="1"/>
  <c r="AH668" i="1"/>
  <c r="AF668" i="1" a="1"/>
  <c r="AN3048" i="1"/>
  <c r="AL2110" i="1" s="1"/>
  <c r="AN2836" i="1" s="1"/>
  <c r="AN3576" i="1" s="1"/>
  <c r="AN2686" i="1" s="1"/>
  <c r="AN3364" i="1" s="1"/>
  <c r="AN4104" i="1" s="1"/>
  <c r="AL3214" i="1" s="1"/>
  <c r="AN3892" i="1" s="1"/>
  <c r="AD805" i="1" s="1"/>
  <c r="AE805" i="1" s="1"/>
  <c r="AH805" i="1" l="1"/>
  <c r="AF805" i="1" a="1"/>
  <c r="AI805" i="1" s="1"/>
  <c r="AL2505" i="1"/>
  <c r="AN3742" i="1" s="1"/>
  <c r="AL581" i="1" s="1"/>
  <c r="AD1933" i="1" s="1"/>
  <c r="AE1933" i="1" s="1"/>
  <c r="AI3293" i="1"/>
  <c r="AM805" i="1" l="1" a="1"/>
  <c r="AL805" i="1"/>
  <c r="AI1111" i="1" s="1"/>
  <c r="AH1933" i="1"/>
  <c r="AF1933" i="1" a="1"/>
  <c r="AN3033" i="1"/>
  <c r="AN4270" i="1" s="1"/>
  <c r="AN3049" i="1" s="1"/>
  <c r="AN1125" i="1" s="1"/>
  <c r="AD2784" i="1" s="1"/>
  <c r="AE2784" i="1" s="1"/>
  <c r="AM3293" i="1" a="1"/>
  <c r="AL3293" i="1"/>
  <c r="AL1111" i="1" l="1"/>
  <c r="AI3306" i="1" s="1"/>
  <c r="AM1111" i="1" a="1"/>
  <c r="AH2784" i="1"/>
  <c r="AL2784" i="1"/>
  <c r="AF2784" i="1" a="1"/>
  <c r="AN3065" i="1"/>
  <c r="AN4302" i="1" s="1"/>
  <c r="AL1141" i="1" s="1"/>
  <c r="AD3104" i="1" s="1"/>
  <c r="AE3104" i="1" s="1"/>
  <c r="AL3306" i="1" l="1"/>
  <c r="AI3544" i="1" s="1"/>
  <c r="AM3306" i="1" a="1"/>
  <c r="AH3104" i="1"/>
  <c r="AF3104" i="1" a="1"/>
  <c r="AD2902" i="1"/>
  <c r="AE2902" i="1" s="1"/>
  <c r="AL3544" i="1" l="1"/>
  <c r="AI944" i="1" s="1"/>
  <c r="AM3544" i="1" a="1"/>
  <c r="AH2902" i="1"/>
  <c r="AF2902" i="1" a="1"/>
  <c r="AI2902" i="1" s="1"/>
  <c r="AD3137" i="1"/>
  <c r="AE3137" i="1" s="1"/>
  <c r="AL944" i="1" l="1"/>
  <c r="AI1351" i="1" s="1"/>
  <c r="AM944" i="1" a="1"/>
  <c r="AM2902" i="1" a="1"/>
  <c r="AL2902" i="1"/>
  <c r="AI2056" i="1" s="1"/>
  <c r="AH3137" i="1"/>
  <c r="AF3137" i="1" a="1"/>
  <c r="AN2327" i="1"/>
  <c r="AL2989" i="1" s="1"/>
  <c r="AN3507" i="1" s="1"/>
  <c r="AD3903" i="1" s="1"/>
  <c r="AE3903" i="1" s="1"/>
  <c r="AL1351" i="1" l="1"/>
  <c r="AI3077" i="1" s="1"/>
  <c r="AM1351" i="1" a="1"/>
  <c r="AJ2056" i="1"/>
  <c r="AM2056" i="1" a="1"/>
  <c r="AH3903" i="1"/>
  <c r="AF3903" i="1" a="1"/>
  <c r="AL3927" i="1"/>
  <c r="AN1252" i="1" s="1"/>
  <c r="AD59" i="1" s="1"/>
  <c r="AE59" i="1" s="1"/>
  <c r="AL3077" i="1" l="1"/>
  <c r="AM3077" i="1" a="1"/>
  <c r="AH59" i="1"/>
  <c r="AF59" i="1" a="1"/>
  <c r="AL2248" i="1"/>
  <c r="AL1844" i="1" s="1"/>
  <c r="AD1115" i="1" s="1"/>
  <c r="AE1115" i="1" s="1"/>
  <c r="AH1115" i="1" l="1"/>
  <c r="AF1115" i="1" a="1"/>
  <c r="AN2808" i="1"/>
  <c r="AL1870" i="1" s="1"/>
  <c r="AL2580" i="1" s="1"/>
  <c r="AD1244" i="1" s="1"/>
  <c r="AE1244" i="1" s="1"/>
  <c r="AH1244" i="1" l="1"/>
  <c r="AF1244" i="1" a="1"/>
  <c r="AN3336" i="1"/>
  <c r="AL2446" i="1" s="1"/>
  <c r="AL3124" i="1" s="1"/>
  <c r="AD2177" i="1" s="1"/>
  <c r="AE2177" i="1" s="1"/>
  <c r="AH2177" i="1" l="1"/>
  <c r="AF2177" i="1" a="1"/>
  <c r="AN1332" i="1"/>
  <c r="AD998" i="1" s="1"/>
  <c r="AE998" i="1" s="1"/>
  <c r="AH998" i="1" l="1"/>
  <c r="AF998" i="1" a="1"/>
  <c r="AD3016" i="1"/>
  <c r="AE3016" i="1" s="1"/>
  <c r="AH3016" i="1" l="1"/>
  <c r="AF3016" i="1" a="1"/>
  <c r="AD1694" i="1"/>
  <c r="AE1694" i="1" s="1"/>
  <c r="AH1694" i="1" l="1"/>
  <c r="AF1694" i="1" a="1"/>
  <c r="AD2931" i="1"/>
  <c r="AE2931" i="1" s="1"/>
  <c r="AH2931" i="1" l="1"/>
  <c r="AF2931" i="1" a="1"/>
  <c r="AD2508" i="1"/>
  <c r="AE2508" i="1" s="1"/>
  <c r="AH2508" i="1" l="1"/>
  <c r="AF2508" i="1" a="1"/>
  <c r="AD3983" i="1"/>
  <c r="AE3983" i="1" s="1"/>
  <c r="AH3983" i="1" l="1"/>
  <c r="AF3983" i="1" a="1"/>
  <c r="AD2327" i="1"/>
  <c r="AE2327" i="1" s="1"/>
  <c r="AH2327" i="1" l="1"/>
  <c r="AF2327" i="1" a="1"/>
  <c r="AD621" i="1"/>
  <c r="AE621" i="1" s="1"/>
  <c r="AH621" i="1" l="1"/>
  <c r="AF621" i="1" a="1"/>
  <c r="AD3936" i="1"/>
  <c r="AE3936" i="1" s="1"/>
  <c r="AH3936" i="1" l="1"/>
  <c r="AF3936" i="1" a="1"/>
  <c r="AD2271" i="1"/>
  <c r="AE2271" i="1" s="1"/>
  <c r="AH2271" i="1" l="1"/>
  <c r="AF2271" i="1" a="1"/>
  <c r="AD3370" i="1"/>
  <c r="AE3370" i="1" s="1"/>
  <c r="AH3370" i="1" l="1"/>
  <c r="AF3370" i="1" a="1"/>
  <c r="AD481" i="1"/>
  <c r="AE481" i="1" s="1"/>
  <c r="AH481" i="1" l="1"/>
  <c r="AF481" i="1" a="1"/>
  <c r="AD2293" i="1"/>
  <c r="AE2293" i="1" s="1"/>
  <c r="AH2293" i="1" l="1"/>
  <c r="AF2293" i="1" a="1"/>
  <c r="AD2939" i="1"/>
  <c r="AE2939" i="1" s="1"/>
  <c r="AH2939" i="1" l="1"/>
  <c r="AF2939" i="1" a="1"/>
  <c r="AD203" i="1"/>
  <c r="AE203" i="1" s="1"/>
  <c r="AH203" i="1" l="1"/>
  <c r="AF203" i="1" a="1"/>
  <c r="AD3700" i="1"/>
  <c r="AE3700" i="1" s="1"/>
  <c r="AH3700" i="1" l="1"/>
  <c r="AF3700" i="1" a="1"/>
  <c r="AD2563" i="1"/>
  <c r="AE2563" i="1" s="1"/>
  <c r="AH2563" i="1" l="1"/>
  <c r="AF2563" i="1" a="1"/>
  <c r="AD1309" i="1"/>
  <c r="AE1309" i="1" s="1"/>
  <c r="AH1309" i="1" l="1"/>
  <c r="AF1309" i="1" a="1"/>
  <c r="AD4227" i="1"/>
  <c r="AE4227" i="1" s="1"/>
  <c r="AH4227" i="1" l="1"/>
  <c r="AF4227" i="1" a="1"/>
  <c r="AD1441" i="1"/>
  <c r="AE1441" i="1" s="1"/>
  <c r="AH1441" i="1" l="1"/>
  <c r="AF1441" i="1" a="1"/>
  <c r="AD811" i="1"/>
  <c r="AE811" i="1" s="1"/>
  <c r="AH811" i="1" l="1"/>
  <c r="AF811" i="1" a="1"/>
  <c r="AD4235" i="1"/>
  <c r="AE4235" i="1" s="1"/>
  <c r="AI2451" i="1"/>
  <c r="AH4235" i="1" l="1"/>
  <c r="AF4235" i="1" a="1"/>
  <c r="AD3554" i="1"/>
  <c r="AE3554" i="1" s="1"/>
  <c r="AM2451" i="1" a="1"/>
  <c r="AL2451" i="1"/>
  <c r="AI4076" i="1" s="1"/>
  <c r="AH3554" i="1" l="1"/>
  <c r="AF3554" i="1" a="1"/>
  <c r="AD3892" i="1"/>
  <c r="AE3892" i="1" s="1"/>
  <c r="AM4076" i="1" a="1"/>
  <c r="AL4076" i="1"/>
  <c r="AI4137" i="1" s="1"/>
  <c r="AH3892" i="1" l="1"/>
  <c r="AF3892" i="1" a="1"/>
  <c r="AG4221" i="1"/>
  <c r="AM4137" i="1" a="1"/>
  <c r="AL4137" i="1"/>
  <c r="AH4221" i="1" l="1"/>
  <c r="AG812" i="1"/>
  <c r="AH812" i="1" l="1"/>
  <c r="AD1795" i="1"/>
  <c r="AE1795" i="1" s="1"/>
  <c r="AH1795" i="1" l="1"/>
  <c r="AL1795" i="1"/>
  <c r="AF1795" i="1" a="1"/>
  <c r="AI1795" i="1" s="1"/>
  <c r="AM1795" i="1" s="1" a="1"/>
  <c r="AD3747" i="1"/>
  <c r="AE3747" i="1" s="1"/>
  <c r="AH3747" i="1" l="1"/>
  <c r="AF3747" i="1" a="1"/>
  <c r="AD2734" i="1"/>
  <c r="AE2734" i="1" s="1"/>
  <c r="AJ1795" i="1"/>
  <c r="AH2734" i="1" l="1"/>
  <c r="AF2734" i="1" a="1"/>
  <c r="AI2734" i="1" s="1"/>
  <c r="AD973" i="1"/>
  <c r="AE973" i="1" s="1"/>
  <c r="AL2734" i="1" l="1"/>
  <c r="AI4235" i="1" s="1"/>
  <c r="AM2734" i="1" a="1"/>
  <c r="AH973" i="1"/>
  <c r="AF973" i="1" a="1"/>
  <c r="AD1732" i="1"/>
  <c r="AE1732" i="1" s="1"/>
  <c r="AL4235" i="1" l="1"/>
  <c r="AM4235" i="1" a="1"/>
  <c r="AH1732" i="1"/>
  <c r="AF1732" i="1" a="1"/>
  <c r="AD4275" i="1"/>
  <c r="AE4275" i="1" s="1"/>
  <c r="AH4275" i="1" l="1"/>
  <c r="AF4275" i="1" a="1"/>
  <c r="AD3262" i="1"/>
  <c r="AE3262" i="1" s="1"/>
  <c r="AH3262" i="1" l="1"/>
  <c r="AF3262" i="1" a="1"/>
  <c r="AD2029" i="1"/>
  <c r="AE2029" i="1" s="1"/>
  <c r="AH2029" i="1" l="1"/>
  <c r="AF2029" i="1" a="1"/>
  <c r="AD1189" i="1"/>
  <c r="AE1189" i="1" s="1"/>
  <c r="AH1189" i="1" l="1"/>
  <c r="AF1189" i="1" a="1"/>
  <c r="AG2772" i="1"/>
  <c r="AI3511" i="1"/>
  <c r="AH2772" i="1" l="1"/>
  <c r="AD2346" i="1"/>
  <c r="AE2346" i="1" s="1"/>
  <c r="AM3511" i="1" a="1"/>
  <c r="AL3511" i="1"/>
  <c r="AI2406" i="1" s="1"/>
  <c r="AH2346" i="1" l="1"/>
  <c r="AF2346" i="1" a="1"/>
  <c r="AD2470" i="1"/>
  <c r="AE2470" i="1" s="1"/>
  <c r="AJ2406" i="1"/>
  <c r="AM2406" i="1" a="1"/>
  <c r="AO2406" i="1" s="1"/>
  <c r="AI3764" i="1"/>
  <c r="AH2470" i="1" l="1"/>
  <c r="AF2470" i="1" a="1"/>
  <c r="AD3828" i="1"/>
  <c r="AE3828" i="1" s="1"/>
  <c r="AM3764" i="1" a="1"/>
  <c r="AL3764" i="1"/>
  <c r="AI3599" i="1" s="1"/>
  <c r="AH3828" i="1" l="1"/>
  <c r="AF3828" i="1" a="1"/>
  <c r="AG477" i="1"/>
  <c r="AM3599" i="1" a="1"/>
  <c r="AL3599" i="1"/>
  <c r="AH477" i="1" l="1"/>
  <c r="AD2362" i="1"/>
  <c r="AE2362" i="1" s="1"/>
  <c r="AH2362" i="1" l="1"/>
  <c r="AF2362" i="1" a="1"/>
  <c r="AD2486" i="1"/>
  <c r="AE2486" i="1" s="1"/>
  <c r="AH2486" i="1" l="1"/>
  <c r="AL2486" i="1"/>
  <c r="AF2486" i="1" a="1"/>
  <c r="AI2486" i="1" s="1"/>
  <c r="AM2486" i="1" s="1" a="1"/>
  <c r="AD3844" i="1"/>
  <c r="AE3844" i="1" s="1"/>
  <c r="AH3844" i="1" l="1"/>
  <c r="AF3844" i="1" a="1"/>
  <c r="AD1565" i="1"/>
  <c r="AE1565" i="1" s="1"/>
  <c r="AJ2486" i="1"/>
  <c r="AO2486" i="1" s="1"/>
  <c r="AH1565" i="1" l="1"/>
  <c r="AF1565" i="1" a="1"/>
  <c r="AD1743" i="1"/>
  <c r="AE1743" i="1" s="1"/>
  <c r="AH1743" i="1" l="1"/>
  <c r="AF1743" i="1" a="1"/>
  <c r="AD3014" i="1"/>
  <c r="AE3014" i="1" s="1"/>
  <c r="AH3014" i="1" l="1"/>
  <c r="AF3014" i="1" a="1"/>
  <c r="AD2341" i="1"/>
  <c r="AE2341" i="1" s="1"/>
  <c r="AH2341" i="1" l="1"/>
  <c r="AF2341" i="1" a="1"/>
  <c r="AG528" i="1"/>
  <c r="AH528" i="1" l="1"/>
  <c r="AD3542" i="1"/>
  <c r="AE3542" i="1" s="1"/>
  <c r="AH3542" i="1" l="1"/>
  <c r="AF3542" i="1" a="1"/>
  <c r="AD2194" i="1"/>
  <c r="AE2194" i="1" s="1"/>
  <c r="AH2194" i="1" l="1"/>
  <c r="AF2194" i="1" a="1"/>
  <c r="AD433" i="1"/>
  <c r="AE433" i="1" s="1"/>
  <c r="AH433" i="1" l="1"/>
  <c r="AF433" i="1" a="1"/>
  <c r="AD1991" i="1"/>
  <c r="AE1991" i="1" s="1"/>
  <c r="AH1991" i="1" l="1"/>
  <c r="AL1991" i="1"/>
  <c r="AF1991" i="1" a="1"/>
  <c r="AD3397" i="1"/>
  <c r="AE3397" i="1" s="1"/>
  <c r="AH3397" i="1" l="1"/>
  <c r="AF3397" i="1" a="1"/>
  <c r="AD1279" i="1"/>
  <c r="AE1279" i="1" s="1"/>
  <c r="AH1279" i="1" l="1"/>
  <c r="AF1279" i="1" a="1"/>
  <c r="AD79" i="1"/>
  <c r="AE79" i="1" s="1"/>
  <c r="AH79" i="1" l="1"/>
  <c r="AF79" i="1" a="1"/>
  <c r="AD2135" i="1"/>
  <c r="AE2135" i="1" s="1"/>
  <c r="AH2135" i="1" l="1"/>
  <c r="AF2135" i="1" a="1"/>
  <c r="AD3925" i="1"/>
  <c r="AE3925" i="1" s="1"/>
  <c r="AH3925" i="1" l="1"/>
  <c r="AF3925" i="1" a="1"/>
  <c r="AD320" i="1"/>
  <c r="AE320" i="1" s="1"/>
  <c r="AH320" i="1" l="1"/>
  <c r="AF320" i="1" a="1"/>
  <c r="AD850" i="1"/>
  <c r="AE850" i="1" s="1"/>
  <c r="AH850" i="1" l="1"/>
  <c r="AF850" i="1" a="1"/>
  <c r="AD1897" i="1"/>
  <c r="AE1897" i="1" s="1"/>
  <c r="AH1897" i="1" l="1"/>
  <c r="AF1897" i="1" a="1"/>
  <c r="AD3670" i="1"/>
  <c r="AE3670" i="1" s="1"/>
  <c r="AH3670" i="1" l="1"/>
  <c r="AF3670" i="1" a="1"/>
  <c r="AD1121" i="1"/>
  <c r="AE1121" i="1" s="1"/>
  <c r="AH1121" i="1" l="1"/>
  <c r="AF1121" i="1" a="1"/>
  <c r="AD883" i="1"/>
  <c r="AE883" i="1" s="1"/>
  <c r="AH883" i="1" l="1"/>
  <c r="AF883" i="1" a="1"/>
  <c r="AD3432" i="1"/>
  <c r="AE3432" i="1" s="1"/>
  <c r="AH3432" i="1" l="1"/>
  <c r="AF3432" i="1" a="1"/>
  <c r="AD2695" i="1"/>
  <c r="AE2695" i="1" s="1"/>
  <c r="AH2695" i="1" l="1"/>
  <c r="AF2695" i="1" a="1"/>
  <c r="AD802" i="1"/>
  <c r="AE802" i="1" s="1"/>
  <c r="AH802" i="1" l="1"/>
  <c r="AF802" i="1" a="1"/>
  <c r="AI802" i="1" s="1"/>
  <c r="AD212" i="1"/>
  <c r="AE212" i="1" s="1"/>
  <c r="AL802" i="1" l="1"/>
  <c r="AM802" i="1" a="1"/>
  <c r="AH212" i="1"/>
  <c r="AF212" i="1" a="1"/>
  <c r="AD2028" i="1"/>
  <c r="AE2028" i="1" s="1"/>
  <c r="AH2028" i="1" l="1"/>
  <c r="AF2028" i="1" a="1"/>
  <c r="AD3223" i="1"/>
  <c r="AE3223" i="1" s="1"/>
  <c r="AH3223" i="1" l="1"/>
  <c r="AF3223" i="1" a="1"/>
  <c r="AD3" i="1"/>
  <c r="AE3" i="1" s="1"/>
  <c r="AH3" i="1" l="1"/>
  <c r="AF3" i="1" a="1"/>
  <c r="AD110" i="1"/>
  <c r="AE110" i="1" s="1"/>
  <c r="AH110" i="1" l="1"/>
  <c r="AF110" i="1" a="1"/>
  <c r="AD2714" i="1"/>
  <c r="AE2714" i="1" s="1"/>
  <c r="AH2714" i="1" l="1"/>
  <c r="AF2714" i="1" a="1"/>
  <c r="AG3751" i="1"/>
  <c r="AH3751" i="1" l="1"/>
  <c r="AD757" i="1"/>
  <c r="AE757" i="1" s="1"/>
  <c r="AH757" i="1" l="1"/>
  <c r="AF757" i="1" a="1"/>
  <c r="AD3242" i="1"/>
  <c r="AE3242" i="1" s="1"/>
  <c r="AH3242" i="1" l="1"/>
  <c r="AF3242" i="1" a="1"/>
  <c r="AG644" i="1"/>
  <c r="AH644" i="1" l="1"/>
  <c r="AD1327" i="1"/>
  <c r="AE1327" i="1" s="1"/>
  <c r="AH1327" i="1" l="1"/>
  <c r="AF1327" i="1" a="1"/>
  <c r="AD1424" i="1"/>
  <c r="AE1424" i="1" s="1"/>
  <c r="AH1424" i="1" l="1"/>
  <c r="AF1424" i="1" a="1"/>
  <c r="AD4008" i="1"/>
  <c r="AE4008" i="1" s="1"/>
  <c r="AH4008" i="1" l="1"/>
  <c r="AF4008" i="1" a="1"/>
  <c r="AD95" i="1"/>
  <c r="AE95" i="1" s="1"/>
  <c r="AH95" i="1" l="1"/>
  <c r="AF95" i="1" a="1"/>
  <c r="AD1047" i="1"/>
  <c r="AE1047" i="1" s="1"/>
  <c r="AH1047" i="1" l="1"/>
  <c r="AF1047" i="1" a="1"/>
  <c r="AD2267" i="1"/>
  <c r="AE2267" i="1" s="1"/>
  <c r="AH2267" i="1" l="1"/>
  <c r="AF2267" i="1" a="1"/>
  <c r="AD2505" i="1"/>
  <c r="AE2505" i="1" s="1"/>
  <c r="AI4225" i="1"/>
  <c r="AH2505" i="1" l="1"/>
  <c r="AF2505" i="1" a="1"/>
  <c r="AL1079" i="1"/>
  <c r="AL1853" i="1" s="1"/>
  <c r="AL2547" i="1" s="1"/>
  <c r="AL1623" i="1" s="1"/>
  <c r="AN3091" i="1" s="1"/>
  <c r="AD1458" i="1" s="1"/>
  <c r="AE1458" i="1" s="1"/>
  <c r="AM4225" i="1" a="1"/>
  <c r="AL4225" i="1"/>
  <c r="AH1458" i="1" l="1"/>
  <c r="AF1458" i="1" a="1"/>
  <c r="AD3770" i="1"/>
  <c r="AE3770" i="1" s="1"/>
  <c r="AH3770" i="1" l="1"/>
  <c r="AF3770" i="1" a="1"/>
  <c r="AD839" i="1"/>
  <c r="AE839" i="1" s="1"/>
  <c r="AH839" i="1" l="1"/>
  <c r="AF839" i="1" a="1"/>
  <c r="AD2641" i="1"/>
  <c r="AE2641" i="1" s="1"/>
  <c r="AH2641" i="1" l="1"/>
  <c r="AF2641" i="1" a="1"/>
  <c r="AD2300" i="1"/>
  <c r="AE2300" i="1" s="1"/>
  <c r="AH2300" i="1" l="1"/>
  <c r="AF2300" i="1" a="1"/>
  <c r="AD4314" i="1"/>
  <c r="AE4314" i="1" s="1"/>
  <c r="AH4314" i="1" l="1"/>
  <c r="AF4314" i="1" a="1"/>
  <c r="AD232" i="1"/>
  <c r="AE232" i="1" s="1"/>
  <c r="AH232" i="1" l="1"/>
  <c r="AF232" i="1" a="1"/>
  <c r="AD3169" i="1"/>
  <c r="AE3169" i="1" s="1"/>
  <c r="AI2686" i="1"/>
  <c r="AH3169" i="1" l="1"/>
  <c r="AF3169" i="1" a="1"/>
  <c r="AD2003" i="1"/>
  <c r="AE2003" i="1" s="1"/>
  <c r="AM2686" i="1" a="1"/>
  <c r="AL2686" i="1"/>
  <c r="AH2003" i="1" l="1"/>
  <c r="AF2003" i="1" a="1"/>
  <c r="AD4043" i="1"/>
  <c r="AE4043" i="1" s="1"/>
  <c r="AH4043" i="1" l="1"/>
  <c r="AF4043" i="1" a="1"/>
  <c r="AD2610" i="1"/>
  <c r="AE2610" i="1" s="1"/>
  <c r="AH2610" i="1" l="1"/>
  <c r="AF2610" i="1" a="1"/>
  <c r="AD2540" i="1"/>
  <c r="AE2540" i="1" s="1"/>
  <c r="AH2540" i="1" l="1"/>
  <c r="AF2540" i="1" a="1"/>
  <c r="AD521" i="1"/>
  <c r="AE521" i="1" s="1"/>
  <c r="AH521" i="1" l="1"/>
  <c r="AF521" i="1" a="1"/>
  <c r="AD3138" i="1"/>
  <c r="AE3138" i="1" s="1"/>
  <c r="AH3138" i="1" l="1"/>
  <c r="AF3138" i="1" a="1"/>
  <c r="AD1429" i="1"/>
  <c r="AE1429" i="1" s="1"/>
  <c r="AH1429" i="1" l="1"/>
  <c r="AF1429" i="1" a="1"/>
  <c r="AD3068" i="1"/>
  <c r="AE3068" i="1" s="1"/>
  <c r="AH3068" i="1" l="1"/>
  <c r="AF3068" i="1" a="1"/>
  <c r="AD3151" i="1"/>
  <c r="AE3151" i="1" s="1"/>
  <c r="AH3151" i="1" l="1"/>
  <c r="AF3151" i="1" a="1"/>
  <c r="AD1888" i="1"/>
  <c r="AE1888" i="1" s="1"/>
  <c r="AH1888" i="1" l="1"/>
  <c r="AF1888" i="1" a="1"/>
  <c r="AD1398" i="1"/>
  <c r="AE1398" i="1" s="1"/>
  <c r="AH1398" i="1" l="1"/>
  <c r="AF1398" i="1" a="1"/>
  <c r="AD3596" i="1"/>
  <c r="AE3596" i="1" s="1"/>
  <c r="AH3596" i="1" l="1"/>
  <c r="AF3596" i="1" a="1"/>
  <c r="AD810" i="1"/>
  <c r="AE810" i="1" s="1"/>
  <c r="AH810" i="1" l="1"/>
  <c r="AF810" i="1" a="1"/>
  <c r="AD2499" i="1"/>
  <c r="AE2499" i="1" s="1"/>
  <c r="AH2499" i="1" l="1"/>
  <c r="AF2499" i="1" a="1"/>
  <c r="AD2254" i="1"/>
  <c r="AE2254" i="1" s="1"/>
  <c r="AH2254" i="1" l="1"/>
  <c r="AL2254" i="1"/>
  <c r="AF2254" i="1" a="1"/>
  <c r="AD4124" i="1"/>
  <c r="AE4124" i="1" s="1"/>
  <c r="AH4124" i="1" l="1"/>
  <c r="AF4124" i="1" a="1"/>
  <c r="AI4124" i="1" s="1"/>
  <c r="AD122" i="1"/>
  <c r="AE122" i="1" s="1"/>
  <c r="AL4124" i="1" l="1"/>
  <c r="AI144" i="1" s="1"/>
  <c r="AM4124" i="1" a="1"/>
  <c r="AH122" i="1"/>
  <c r="AF122" i="1" a="1"/>
  <c r="AD1281" i="1"/>
  <c r="AE1281" i="1" s="1"/>
  <c r="AL144" i="1" l="1"/>
  <c r="AI3350" i="1" s="1"/>
  <c r="AM144" i="1" a="1"/>
  <c r="AH1281" i="1"/>
  <c r="AF1281" i="1" a="1"/>
  <c r="AD3729" i="1"/>
  <c r="AE3729" i="1" s="1"/>
  <c r="AL3350" i="1" l="1"/>
  <c r="AI3660" i="1" s="1"/>
  <c r="AM3350" i="1" a="1"/>
  <c r="AH3729" i="1"/>
  <c r="AF3729" i="1" a="1"/>
  <c r="AD3149" i="1"/>
  <c r="AE3149" i="1" s="1"/>
  <c r="AL3660" i="1" l="1"/>
  <c r="AM3660" i="1" a="1"/>
  <c r="AH3149" i="1"/>
  <c r="AF3149" i="1" a="1"/>
  <c r="AD1771" i="1"/>
  <c r="AE1771" i="1" s="1"/>
  <c r="AH1771" i="1" l="1"/>
  <c r="AF1771" i="1" a="1"/>
  <c r="AD1218" i="1"/>
  <c r="AE1218" i="1" s="1"/>
  <c r="AH1218" i="1" l="1"/>
  <c r="AF1218" i="1" a="1"/>
  <c r="AD4257" i="1"/>
  <c r="AE4257" i="1" s="1"/>
  <c r="AH4257" i="1" l="1"/>
  <c r="AF4257" i="1" a="1"/>
  <c r="AD3677" i="1"/>
  <c r="AE3677" i="1" s="1"/>
  <c r="AH3677" i="1" l="1"/>
  <c r="AF3677" i="1" a="1"/>
  <c r="AG523" i="1"/>
  <c r="AH523" i="1" l="1"/>
  <c r="AD2164" i="1"/>
  <c r="AE2164" i="1" s="1"/>
  <c r="AH2164" i="1" l="1"/>
  <c r="AL2164" i="1"/>
  <c r="AF2164" i="1" a="1"/>
  <c r="AD3986" i="1"/>
  <c r="AE3986" i="1" s="1"/>
  <c r="AH3986" i="1" l="1"/>
  <c r="AF3986" i="1" a="1"/>
  <c r="AI3986" i="1" s="1"/>
  <c r="AD4205" i="1"/>
  <c r="AE4205" i="1" s="1"/>
  <c r="AL3986" i="1" l="1"/>
  <c r="AI3962" i="1" s="1"/>
  <c r="AM3986" i="1" a="1"/>
  <c r="AH4205" i="1"/>
  <c r="AF4205" i="1" a="1"/>
  <c r="AD3715" i="1"/>
  <c r="AE3715" i="1" s="1"/>
  <c r="AL3962" i="1" l="1"/>
  <c r="AI2474" i="1" s="1"/>
  <c r="AM3962" i="1" a="1"/>
  <c r="AH3715" i="1"/>
  <c r="AF3715" i="1" a="1"/>
  <c r="AG941" i="1"/>
  <c r="AJ2474" i="1" l="1"/>
  <c r="AM2474" i="1" a="1"/>
  <c r="AH941" i="1"/>
  <c r="AD1700" i="1"/>
  <c r="AE1700" i="1" s="1"/>
  <c r="AH1700" i="1" l="1"/>
  <c r="AF1700" i="1" a="1"/>
  <c r="AD4259" i="1"/>
  <c r="AE4259" i="1" s="1"/>
  <c r="AH4259" i="1" l="1"/>
  <c r="AF4259" i="1" a="1"/>
  <c r="AD3246" i="1"/>
  <c r="AE3246" i="1" s="1"/>
  <c r="AH3246" i="1" l="1"/>
  <c r="AF3246" i="1" a="1"/>
  <c r="AD1997" i="1"/>
  <c r="AE1997" i="1" s="1"/>
  <c r="AH1997" i="1" l="1"/>
  <c r="AL1997" i="1"/>
  <c r="AF1997" i="1" a="1"/>
  <c r="AD1157" i="1"/>
  <c r="AE1157" i="1" s="1"/>
  <c r="AH1157" i="1" l="1"/>
  <c r="AF1157" i="1" a="1"/>
  <c r="AD2756" i="1"/>
  <c r="AE2756" i="1" s="1"/>
  <c r="AH2756" i="1" l="1"/>
  <c r="AF2756" i="1" a="1"/>
  <c r="AD3774" i="1"/>
  <c r="AE3774" i="1" s="1"/>
  <c r="AH3774" i="1" l="1"/>
  <c r="AF3774" i="1" a="1"/>
  <c r="AD1550" i="1"/>
  <c r="AE1550" i="1" s="1"/>
  <c r="AH1550" i="1" l="1"/>
  <c r="AL1550" i="1"/>
  <c r="AF1550" i="1" a="1"/>
  <c r="AI1550" i="1" s="1"/>
  <c r="AM1550" i="1" s="1" a="1"/>
  <c r="AD1798" i="1"/>
  <c r="AE1798" i="1" s="1"/>
  <c r="AH1798" i="1" l="1"/>
  <c r="AF1798" i="1" a="1"/>
  <c r="AD3284" i="1"/>
  <c r="AE3284" i="1" s="1"/>
  <c r="AJ1550" i="1"/>
  <c r="AH3284" i="1" l="1"/>
  <c r="AF3284" i="1" a="1"/>
  <c r="AD4302" i="1"/>
  <c r="AE4302" i="1" s="1"/>
  <c r="AH4302" i="1" l="1"/>
  <c r="AF4302" i="1" a="1"/>
  <c r="AD2330" i="1"/>
  <c r="AE2330" i="1" s="1"/>
  <c r="AH2330" i="1" l="1"/>
  <c r="AF2330" i="1" a="1"/>
  <c r="AG1679" i="1"/>
  <c r="AH1679" i="1" l="1"/>
  <c r="AD2982" i="1"/>
  <c r="AE2982" i="1" s="1"/>
  <c r="AH2982" i="1" l="1"/>
  <c r="AF2982" i="1" a="1"/>
  <c r="AG2309" i="1"/>
  <c r="AH2309" i="1" l="1"/>
  <c r="AD1533" i="1"/>
  <c r="AE1533" i="1" s="1"/>
  <c r="AH1533" i="1" l="1"/>
  <c r="AL1533" i="1"/>
  <c r="AF1533" i="1" a="1"/>
  <c r="AD1711" i="1"/>
  <c r="AE1711" i="1" s="1"/>
  <c r="AH1711" i="1" l="1"/>
  <c r="AF1711" i="1" a="1"/>
  <c r="AD2998" i="1"/>
  <c r="AE2998" i="1" s="1"/>
  <c r="AI1604" i="1"/>
  <c r="AH2998" i="1" l="1"/>
  <c r="AF2998" i="1" a="1"/>
  <c r="AD2325" i="1"/>
  <c r="AE2325" i="1" s="1"/>
  <c r="AM1604" i="1" a="1"/>
  <c r="AL1604" i="1"/>
  <c r="AI4211" i="1" s="1"/>
  <c r="AH2325" i="1" l="1"/>
  <c r="AF2325" i="1" a="1"/>
  <c r="AD1246" i="1"/>
  <c r="AE1246" i="1" s="1"/>
  <c r="AM4211" i="1" a="1"/>
  <c r="AL4211" i="1"/>
  <c r="AI3198" i="1" s="1"/>
  <c r="AH1246" i="1" l="1"/>
  <c r="AF1246" i="1" a="1"/>
  <c r="AD496" i="1"/>
  <c r="AE496" i="1" s="1"/>
  <c r="AM3198" i="1" a="1"/>
  <c r="AL3198" i="1"/>
  <c r="AI3498" i="1" s="1"/>
  <c r="AH496" i="1" l="1"/>
  <c r="AF496" i="1" a="1"/>
  <c r="AD3526" i="1"/>
  <c r="AE3526" i="1" s="1"/>
  <c r="AM3498" i="1" a="1"/>
  <c r="AL3498" i="1"/>
  <c r="AI3736" i="1" s="1"/>
  <c r="AH3526" i="1" l="1"/>
  <c r="AF3526" i="1" a="1"/>
  <c r="AD2853" i="1"/>
  <c r="AE2853" i="1" s="1"/>
  <c r="AM3736" i="1" a="1"/>
  <c r="AL3736" i="1"/>
  <c r="AI304" i="1" s="1"/>
  <c r="AH2853" i="1" l="1"/>
  <c r="AL2853" i="1"/>
  <c r="AF2853" i="1" a="1"/>
  <c r="AD2178" i="1"/>
  <c r="AE2178" i="1" s="1"/>
  <c r="AM304" i="1" a="1"/>
  <c r="AL304" i="1"/>
  <c r="AI2757" i="1" s="1"/>
  <c r="AH2178" i="1" l="1"/>
  <c r="AF2178" i="1" a="1"/>
  <c r="AD1959" i="1"/>
  <c r="AE1959" i="1" s="1"/>
  <c r="AM2757" i="1" a="1"/>
  <c r="AL2757" i="1"/>
  <c r="AI1378" i="1" s="1"/>
  <c r="AH1959" i="1" l="1"/>
  <c r="AF1959" i="1" a="1"/>
  <c r="AD3381" i="1"/>
  <c r="AE3381" i="1" s="1"/>
  <c r="AM1378" i="1" a="1"/>
  <c r="AL1378" i="1"/>
  <c r="AI3825" i="1" s="1"/>
  <c r="AH3381" i="1" l="1"/>
  <c r="AF3381" i="1" a="1"/>
  <c r="AD590" i="1"/>
  <c r="AE590" i="1" s="1"/>
  <c r="AM3825" i="1" a="1"/>
  <c r="AL3825" i="1"/>
  <c r="AI4313" i="1" s="1"/>
  <c r="AH590" i="1" l="1"/>
  <c r="AF590" i="1" a="1"/>
  <c r="AD3909" i="1"/>
  <c r="AE3909" i="1" s="1"/>
  <c r="AM4313" i="1" a="1"/>
  <c r="AL4313" i="1"/>
  <c r="AH3909" i="1" l="1"/>
  <c r="AF3909" i="1" a="1"/>
  <c r="AD895" i="1"/>
  <c r="AE895" i="1" s="1"/>
  <c r="AH895" i="1" l="1"/>
  <c r="AF895" i="1" a="1"/>
  <c r="AD818" i="1"/>
  <c r="AE818" i="1" s="1"/>
  <c r="AH818" i="1" l="1"/>
  <c r="AF818" i="1" a="1"/>
  <c r="AD1865" i="1"/>
  <c r="AE1865" i="1" s="1"/>
  <c r="AI1923" i="1"/>
  <c r="AH1865" i="1" l="1"/>
  <c r="AF1865" i="1" a="1"/>
  <c r="AD3654" i="1"/>
  <c r="AE3654" i="1" s="1"/>
  <c r="AJ1923" i="1"/>
  <c r="AM1923" i="1" a="1"/>
  <c r="AO1923" i="1" s="1"/>
  <c r="AH3654" i="1" l="1"/>
  <c r="AF3654" i="1" a="1"/>
  <c r="AI3654" i="1" s="1"/>
  <c r="AD1600" i="1"/>
  <c r="AE1600" i="1" s="1"/>
  <c r="AL3654" i="1" l="1"/>
  <c r="AM3654" i="1" a="1"/>
  <c r="AH1600" i="1"/>
  <c r="AF1600" i="1" a="1"/>
  <c r="AD558" i="1"/>
  <c r="AE558" i="1" s="1"/>
  <c r="AH558" i="1" l="1"/>
  <c r="AF558" i="1" a="1"/>
  <c r="AD2888" i="1"/>
  <c r="AE2888" i="1" s="1"/>
  <c r="AH2888" i="1" l="1"/>
  <c r="AF2888" i="1" a="1"/>
  <c r="AD4182" i="1"/>
  <c r="AE4182" i="1" s="1"/>
  <c r="AH4182" i="1" l="1"/>
  <c r="AF4182" i="1" a="1"/>
  <c r="AD1089" i="1"/>
  <c r="AE1089" i="1" s="1"/>
  <c r="AH1089" i="1" l="1"/>
  <c r="AF1089" i="1" a="1"/>
  <c r="AD2679" i="1"/>
  <c r="AE2679" i="1" s="1"/>
  <c r="AH2679" i="1" l="1"/>
  <c r="AF2679" i="1" a="1"/>
  <c r="AD1996" i="1"/>
  <c r="AE1996" i="1" s="1"/>
  <c r="AH1996" i="1" l="1"/>
  <c r="AF1996" i="1" a="1"/>
  <c r="AD289" i="1"/>
  <c r="AE289" i="1" s="1"/>
  <c r="AH289" i="1" l="1"/>
  <c r="AF289" i="1" a="1"/>
  <c r="AD205" i="1"/>
  <c r="AE205" i="1" s="1"/>
  <c r="AH205" i="1" l="1"/>
  <c r="AF205" i="1" a="1"/>
  <c r="AD2698" i="1"/>
  <c r="AE2698" i="1" s="1"/>
  <c r="AH2698" i="1" l="1"/>
  <c r="AF2698" i="1" a="1"/>
  <c r="AD3735" i="1"/>
  <c r="AE3735" i="1" s="1"/>
  <c r="AH3735" i="1" l="1"/>
  <c r="AF3735" i="1" a="1"/>
  <c r="AD2127" i="1"/>
  <c r="AE2127" i="1" s="1"/>
  <c r="AH2127" i="1" l="1"/>
  <c r="AF2127" i="1" a="1"/>
  <c r="AD725" i="1"/>
  <c r="AE725" i="1" s="1"/>
  <c r="AH725" i="1" l="1"/>
  <c r="AF725" i="1" a="1"/>
  <c r="AD3226" i="1"/>
  <c r="AE3226" i="1" s="1"/>
  <c r="AH3226" i="1" l="1"/>
  <c r="AF3226" i="1" a="1"/>
  <c r="AG4263" i="1"/>
  <c r="AH4263" i="1" l="1"/>
  <c r="AD612" i="1"/>
  <c r="AE612" i="1" s="1"/>
  <c r="AH612" i="1" l="1"/>
  <c r="AF612" i="1" a="1"/>
  <c r="AG3992" i="1"/>
  <c r="AH3992" i="1" l="1"/>
  <c r="AD1015" i="1"/>
  <c r="AE1015" i="1" s="1"/>
  <c r="AH1015" i="1" l="1"/>
  <c r="AF1015" i="1" a="1"/>
  <c r="AD2251" i="1"/>
  <c r="AE2251" i="1" s="1"/>
  <c r="AH2251" i="1" l="1"/>
  <c r="AF2251" i="1" a="1"/>
  <c r="AD2489" i="1"/>
  <c r="AE2489" i="1" s="1"/>
  <c r="AH2489" i="1" l="1"/>
  <c r="AF2489" i="1" a="1"/>
  <c r="AD741" i="1"/>
  <c r="AE741" i="1" s="1"/>
  <c r="AH741" i="1" l="1"/>
  <c r="AF741" i="1" a="1"/>
  <c r="AD3919" i="1"/>
  <c r="AE3919" i="1" s="1"/>
  <c r="AH3919" i="1" l="1"/>
  <c r="AF3919" i="1" a="1"/>
  <c r="AD2779" i="1"/>
  <c r="AE2779" i="1" s="1"/>
  <c r="AH2779" i="1" l="1"/>
  <c r="AF2779" i="1" a="1"/>
  <c r="AG3017" i="1"/>
  <c r="AH3017" i="1" l="1"/>
  <c r="AD1214" i="1"/>
  <c r="AE1214" i="1" s="1"/>
  <c r="AH1214" i="1" l="1"/>
  <c r="AF1214" i="1" a="1"/>
  <c r="AD464" i="1"/>
  <c r="AE464" i="1" s="1"/>
  <c r="AH464" i="1" l="1"/>
  <c r="AF464" i="1" a="1"/>
  <c r="AD3510" i="1"/>
  <c r="AE3510" i="1" s="1"/>
  <c r="AH3510" i="1" l="1"/>
  <c r="AF3510" i="1" a="1"/>
  <c r="AD2837" i="1"/>
  <c r="AE2837" i="1" s="1"/>
  <c r="AH2837" i="1" l="1"/>
  <c r="AF2837" i="1" a="1"/>
  <c r="AD2162" i="1"/>
  <c r="AE2162" i="1" s="1"/>
  <c r="AH2162" i="1" l="1"/>
  <c r="AF2162" i="1" a="1"/>
  <c r="AD369" i="1"/>
  <c r="AE369" i="1" s="1"/>
  <c r="AH369" i="1" l="1"/>
  <c r="AF369" i="1" a="1"/>
  <c r="AD927" i="1"/>
  <c r="AE927" i="1" s="1"/>
  <c r="AI1402" i="1"/>
  <c r="AH927" i="1" l="1"/>
  <c r="AF927" i="1" a="1"/>
  <c r="AD462" i="1"/>
  <c r="AE462" i="1" s="1"/>
  <c r="AM1402" i="1" a="1"/>
  <c r="AL1402" i="1"/>
  <c r="AI4161" i="1" s="1"/>
  <c r="AH462" i="1" l="1"/>
  <c r="AF462" i="1" a="1"/>
  <c r="AD3893" i="1"/>
  <c r="AE3893" i="1" s="1"/>
  <c r="AM4161" i="1" a="1"/>
  <c r="AL4161" i="1"/>
  <c r="AI3581" i="1" s="1"/>
  <c r="AH3893" i="1" l="1"/>
  <c r="AF3893" i="1" a="1"/>
  <c r="AI3893" i="1" s="1"/>
  <c r="AD447" i="1"/>
  <c r="AE447" i="1" s="1"/>
  <c r="AM3581" i="1" a="1"/>
  <c r="AL3581" i="1"/>
  <c r="AL3893" i="1" l="1"/>
  <c r="AM3893" i="1" a="1"/>
  <c r="AH447" i="1"/>
  <c r="AF447" i="1" a="1"/>
  <c r="AD786" i="1"/>
  <c r="AE786" i="1" s="1"/>
  <c r="AH786" i="1" l="1"/>
  <c r="AF786" i="1" a="1"/>
  <c r="AD1833" i="1"/>
  <c r="AE1833" i="1" s="1"/>
  <c r="AH1833" i="1" l="1"/>
  <c r="AF1833" i="1" a="1"/>
  <c r="AD3638" i="1"/>
  <c r="AE3638" i="1" s="1"/>
  <c r="AH3638" i="1" l="1"/>
  <c r="AF3638" i="1" a="1"/>
  <c r="AD1568" i="1"/>
  <c r="AE1568" i="1" s="1"/>
  <c r="AH1568" i="1" l="1"/>
  <c r="AF1568" i="1" a="1"/>
  <c r="AD430" i="1"/>
  <c r="AE430" i="1" s="1"/>
  <c r="AH430" i="1" l="1"/>
  <c r="AF430" i="1" a="1"/>
  <c r="AD2872" i="1"/>
  <c r="AE2872" i="1" s="1"/>
  <c r="AH2872" i="1" l="1"/>
  <c r="AF2872" i="1" a="1"/>
  <c r="AI2872" i="1" s="1"/>
  <c r="AD4166" i="1"/>
  <c r="AE4166" i="1" s="1"/>
  <c r="AL2872" i="1" l="1"/>
  <c r="AI2097" i="1" s="1"/>
  <c r="AM2872" i="1" a="1"/>
  <c r="AH4166" i="1"/>
  <c r="AF4166" i="1" a="1"/>
  <c r="AG1057" i="1"/>
  <c r="AJ2097" i="1" l="1"/>
  <c r="AM2097" i="1" a="1"/>
  <c r="AO2097" i="1" s="1"/>
  <c r="AH1057" i="1"/>
  <c r="AD3400" i="1"/>
  <c r="AE3400" i="1" s="1"/>
  <c r="AH3400" i="1" l="1"/>
  <c r="AF3400" i="1" a="1"/>
  <c r="AD2663" i="1"/>
  <c r="AE2663" i="1" s="1"/>
  <c r="AH2663" i="1" l="1"/>
  <c r="AF2663" i="1" a="1"/>
  <c r="AD148" i="1"/>
  <c r="AE148" i="1" s="1"/>
  <c r="AH148" i="1" l="1"/>
  <c r="AF148" i="1" a="1"/>
  <c r="AD1964" i="1"/>
  <c r="AE1964" i="1" s="1"/>
  <c r="AH1964" i="1" l="1"/>
  <c r="AF1964" i="1" a="1"/>
  <c r="AD3191" i="1"/>
  <c r="AE3191" i="1" s="1"/>
  <c r="AH3191" i="1" l="1"/>
  <c r="AF3191" i="1" a="1"/>
  <c r="AD416" i="1"/>
  <c r="AE416" i="1" s="1"/>
  <c r="AH416" i="1" l="1"/>
  <c r="AF416" i="1" a="1"/>
  <c r="AD43" i="1"/>
  <c r="AE43" i="1" s="1"/>
  <c r="AH43" i="1" l="1"/>
  <c r="AF43" i="1" a="1"/>
  <c r="AD2682" i="1"/>
  <c r="AE2682" i="1" s="1"/>
  <c r="AI3538" i="1"/>
  <c r="AH2682" i="1" l="1"/>
  <c r="AF2682" i="1" a="1"/>
  <c r="AD3719" i="1"/>
  <c r="AE3719" i="1" s="1"/>
  <c r="AM3538" i="1" a="1"/>
  <c r="AL3538" i="1"/>
  <c r="AI3757" i="1" s="1"/>
  <c r="AH3719" i="1" l="1"/>
  <c r="AF3719" i="1" a="1"/>
  <c r="AD1208" i="1"/>
  <c r="AE1208" i="1" s="1"/>
  <c r="AM3757" i="1" a="1"/>
  <c r="AL3757" i="1"/>
  <c r="AH1208" i="1" l="1"/>
  <c r="AF1208" i="1" a="1"/>
  <c r="AD693" i="1"/>
  <c r="AE693" i="1" s="1"/>
  <c r="AH693" i="1" l="1"/>
  <c r="AF693" i="1" a="1"/>
  <c r="AD3210" i="1"/>
  <c r="AE3210" i="1" s="1"/>
  <c r="AH3210" i="1" l="1"/>
  <c r="AF3210" i="1" a="1"/>
  <c r="AD4247" i="1"/>
  <c r="AE4247" i="1" s="1"/>
  <c r="AH4247" i="1" l="1"/>
  <c r="AF4247" i="1" a="1"/>
  <c r="AD580" i="1"/>
  <c r="AE580" i="1" s="1"/>
  <c r="AH580" i="1" l="1"/>
  <c r="AF580" i="1" a="1"/>
  <c r="AD983" i="1"/>
  <c r="AE983" i="1" s="1"/>
  <c r="AH983" i="1" l="1"/>
  <c r="AF983" i="1" a="1"/>
  <c r="AD2235" i="1"/>
  <c r="AE2235" i="1" s="1"/>
  <c r="AH2235" i="1" l="1"/>
  <c r="AL2235" i="1"/>
  <c r="AF2235" i="1" a="1"/>
  <c r="AD2473" i="1"/>
  <c r="AE2473" i="1" s="1"/>
  <c r="AH2473" i="1" l="1"/>
  <c r="AF2473" i="1" a="1"/>
  <c r="AD709" i="1"/>
  <c r="AE709" i="1" s="1"/>
  <c r="AH709" i="1" l="1"/>
  <c r="AF709" i="1" a="1"/>
  <c r="AD2039" i="1"/>
  <c r="AE2039" i="1" s="1"/>
  <c r="AH2039" i="1" l="1"/>
  <c r="AL2039" i="1"/>
  <c r="AF2039" i="1" a="1"/>
  <c r="AD2763" i="1"/>
  <c r="AE2763" i="1" s="1"/>
  <c r="AH2763" i="1" l="1"/>
  <c r="AF2763" i="1" a="1"/>
  <c r="AD3001" i="1"/>
  <c r="AE3001" i="1" s="1"/>
  <c r="AH3001" i="1" l="1"/>
  <c r="AF3001" i="1" a="1"/>
  <c r="AD129" i="1"/>
  <c r="AE129" i="1" s="1"/>
  <c r="AH129" i="1" l="1"/>
  <c r="AF129" i="1" a="1"/>
  <c r="AD2560" i="1"/>
  <c r="AE2560" i="1" s="1"/>
  <c r="AI3009" i="1"/>
  <c r="AH2560" i="1" l="1"/>
  <c r="AF2560" i="1" a="1"/>
  <c r="AD3291" i="1"/>
  <c r="AE3291" i="1" s="1"/>
  <c r="AM3009" i="1" a="1"/>
  <c r="AL3009" i="1"/>
  <c r="AI2644" i="1" s="1"/>
  <c r="AH3291" i="1" l="1"/>
  <c r="AF3291" i="1" a="1"/>
  <c r="AD3529" i="1"/>
  <c r="AE3529" i="1" s="1"/>
  <c r="AM2644" i="1" a="1"/>
  <c r="AL2644" i="1"/>
  <c r="AI2721" i="1" s="1"/>
  <c r="AH3529" i="1" l="1"/>
  <c r="AF3529" i="1" a="1"/>
  <c r="AD3478" i="1"/>
  <c r="AE3478" i="1" s="1"/>
  <c r="AM2721" i="1" a="1"/>
  <c r="AL2721" i="1"/>
  <c r="AH3478" i="1" l="1"/>
  <c r="AF3478" i="1" a="1"/>
  <c r="AD2130" i="1"/>
  <c r="AE2130" i="1" s="1"/>
  <c r="AH2130" i="1" l="1"/>
  <c r="AF2130" i="1" a="1"/>
  <c r="AD1863" i="1"/>
  <c r="AE1863" i="1" s="1"/>
  <c r="AH1863" i="1" l="1"/>
  <c r="AF1863" i="1" a="1"/>
  <c r="AD3333" i="1"/>
  <c r="AE3333" i="1" s="1"/>
  <c r="AH3333" i="1" l="1"/>
  <c r="AF3333" i="1" a="1"/>
  <c r="AD2146" i="1"/>
  <c r="AE2146" i="1" s="1"/>
  <c r="AH2146" i="1" l="1"/>
  <c r="AF2146" i="1" a="1"/>
  <c r="AD337" i="1"/>
  <c r="AE337" i="1" s="1"/>
  <c r="AH337" i="1" l="1"/>
  <c r="AF337" i="1" a="1"/>
  <c r="AG1895" i="1"/>
  <c r="AH1895" i="1" l="1"/>
  <c r="AD3349" i="1"/>
  <c r="AE3349" i="1" s="1"/>
  <c r="AH3349" i="1" l="1"/>
  <c r="AF3349" i="1" a="1"/>
  <c r="AG863" i="1"/>
  <c r="AH863" i="1" l="1"/>
  <c r="AD174" i="1"/>
  <c r="AE174" i="1" s="1"/>
  <c r="AH174" i="1" l="1"/>
  <c r="AF174" i="1" a="1"/>
  <c r="AD2087" i="1"/>
  <c r="AE2087" i="1" s="1"/>
  <c r="AI1576" i="1"/>
  <c r="AH2087" i="1" l="1"/>
  <c r="AL2087" i="1"/>
  <c r="AF2087" i="1" a="1"/>
  <c r="AI2087" i="1" s="1"/>
  <c r="AM2087" i="1" s="1" a="1"/>
  <c r="AD3877" i="1"/>
  <c r="AE3877" i="1" s="1"/>
  <c r="AM1576" i="1" a="1"/>
  <c r="AL1576" i="1"/>
  <c r="AI3093" i="1" s="1"/>
  <c r="AH3877" i="1" l="1"/>
  <c r="AF3877" i="1" a="1"/>
  <c r="AI3877" i="1" s="1"/>
  <c r="AD702" i="1"/>
  <c r="AE702" i="1" s="1"/>
  <c r="AJ2087" i="1"/>
  <c r="AM3093" i="1" a="1"/>
  <c r="AL3093" i="1"/>
  <c r="AL3877" i="1" l="1"/>
  <c r="AI923" i="1" s="1"/>
  <c r="AM3877" i="1" a="1"/>
  <c r="AH702" i="1"/>
  <c r="AF702" i="1" a="1"/>
  <c r="AD754" i="1"/>
  <c r="AE754" i="1" s="1"/>
  <c r="AL923" i="1" l="1"/>
  <c r="AM923" i="1" a="1"/>
  <c r="AH754" i="1"/>
  <c r="AF754" i="1" a="1"/>
  <c r="AD1801" i="1"/>
  <c r="AE1801" i="1" s="1"/>
  <c r="AI2556" i="1"/>
  <c r="AH1801" i="1" l="1"/>
  <c r="AF1801" i="1" a="1"/>
  <c r="AD4150" i="1"/>
  <c r="AE4150" i="1" s="1"/>
  <c r="AM2556" i="1" a="1"/>
  <c r="AL2556" i="1"/>
  <c r="AH4150" i="1" l="1"/>
  <c r="AF4150" i="1" a="1"/>
  <c r="AD787" i="1"/>
  <c r="AE787" i="1" s="1"/>
  <c r="AH787" i="1" l="1"/>
  <c r="AF787" i="1" a="1"/>
  <c r="AD3384" i="1"/>
  <c r="AE3384" i="1" s="1"/>
  <c r="AI2620" i="1"/>
  <c r="AH3384" i="1" l="1"/>
  <c r="AF3384" i="1" a="1"/>
  <c r="AD2647" i="1"/>
  <c r="AE2647" i="1" s="1"/>
  <c r="AM2620" i="1" a="1"/>
  <c r="AL2620" i="1"/>
  <c r="AH2647" i="1" l="1"/>
  <c r="AF2647" i="1" a="1"/>
  <c r="AG706" i="1"/>
  <c r="AH706" i="1" l="1"/>
  <c r="AD116" i="1"/>
  <c r="AE116" i="1" s="1"/>
  <c r="AH116" i="1" l="1"/>
  <c r="AF116" i="1" a="1"/>
  <c r="AD1932" i="1"/>
  <c r="AE1932" i="1" s="1"/>
  <c r="AH1932" i="1" l="1"/>
  <c r="AF1932" i="1" a="1"/>
  <c r="AD3175" i="1"/>
  <c r="AE3175" i="1" s="1"/>
  <c r="AH3175" i="1" l="1"/>
  <c r="AF3175" i="1" a="1"/>
  <c r="AD288" i="1"/>
  <c r="AE288" i="1" s="1"/>
  <c r="AH288" i="1" l="1"/>
  <c r="AF288" i="1" a="1"/>
  <c r="AD61" i="1"/>
  <c r="AE61" i="1" s="1"/>
  <c r="AH61" i="1" l="1"/>
  <c r="AF61" i="1" a="1"/>
  <c r="AD2666" i="1"/>
  <c r="AE2666" i="1" s="1"/>
  <c r="AI3781" i="1"/>
  <c r="AH2666" i="1" l="1"/>
  <c r="AF2666" i="1" a="1"/>
  <c r="AD472" i="1"/>
  <c r="AE472" i="1" s="1"/>
  <c r="AM3781" i="1" a="1"/>
  <c r="AL3781" i="1"/>
  <c r="AH472" i="1" l="1"/>
  <c r="AF472" i="1" a="1"/>
  <c r="AG661" i="1"/>
  <c r="AH661" i="1" l="1"/>
  <c r="AD4231" i="1"/>
  <c r="AE4231" i="1" s="1"/>
  <c r="AH4231" i="1" l="1"/>
  <c r="AF4231" i="1" a="1"/>
  <c r="AD548" i="1"/>
  <c r="AE548" i="1" s="1"/>
  <c r="AH548" i="1" l="1"/>
  <c r="AF548" i="1" a="1"/>
  <c r="AD526" i="1"/>
  <c r="AE526" i="1" s="1"/>
  <c r="AH526" i="1" l="1"/>
  <c r="AF526" i="1" a="1"/>
  <c r="AD1328" i="1"/>
  <c r="AE1328" i="1" s="1"/>
  <c r="AH1328" i="1" l="1"/>
  <c r="AF1328" i="1" a="1"/>
  <c r="AD3960" i="1"/>
  <c r="AE3960" i="1" s="1"/>
  <c r="AH3960" i="1" l="1"/>
  <c r="AF3960" i="1" a="1"/>
  <c r="AD380" i="1"/>
  <c r="AE380" i="1" s="1"/>
  <c r="AH380" i="1" l="1"/>
  <c r="AF380" i="1" a="1"/>
  <c r="AD950" i="1"/>
  <c r="AE950" i="1" s="1"/>
  <c r="AH950" i="1" l="1"/>
  <c r="AF950" i="1" a="1"/>
  <c r="AD2219" i="1"/>
  <c r="AE2219" i="1" s="1"/>
  <c r="AH2219" i="1" l="1"/>
  <c r="AF2219" i="1" a="1"/>
  <c r="AD2457" i="1"/>
  <c r="AE2457" i="1" s="1"/>
  <c r="AH2457" i="1" l="1"/>
  <c r="AF2457" i="1" a="1"/>
  <c r="AD677" i="1"/>
  <c r="AE677" i="1" s="1"/>
  <c r="AH677" i="1" l="1"/>
  <c r="AF677" i="1" a="1"/>
  <c r="AD2007" i="1"/>
  <c r="AE2007" i="1" s="1"/>
  <c r="AH2007" i="1" l="1"/>
  <c r="AF2007" i="1" a="1"/>
  <c r="AD2747" i="1"/>
  <c r="AE2747" i="1" s="1"/>
  <c r="AH2747" i="1" l="1"/>
  <c r="AF2747" i="1" a="1"/>
  <c r="AD3513" i="1"/>
  <c r="AE3513" i="1" s="1"/>
  <c r="AH3513" i="1" l="1"/>
  <c r="AF3513" i="1" a="1"/>
  <c r="AD966" i="1"/>
  <c r="AE966" i="1" s="1"/>
  <c r="AH966" i="1" l="1"/>
  <c r="AF966" i="1" a="1"/>
  <c r="AD3072" i="1"/>
  <c r="AE3072" i="1" s="1"/>
  <c r="AH3072" i="1" l="1"/>
  <c r="AF3072" i="1" a="1"/>
  <c r="AD1489" i="1"/>
  <c r="AE1489" i="1" s="1"/>
  <c r="AH1489" i="1" l="1"/>
  <c r="AF1489" i="1" a="1"/>
  <c r="AD4041" i="1"/>
  <c r="AE4041" i="1" s="1"/>
  <c r="AH4041" i="1" l="1"/>
  <c r="AF4041" i="1" a="1"/>
  <c r="AD3317" i="1"/>
  <c r="AE3317" i="1" s="1"/>
  <c r="AH3317" i="1" l="1"/>
  <c r="AF3317" i="1" a="1"/>
  <c r="AI3317" i="1" s="1"/>
  <c r="AD415" i="1"/>
  <c r="AE415" i="1" s="1"/>
  <c r="AL3317" i="1" l="1"/>
  <c r="AI4160" i="1" s="1"/>
  <c r="AM3317" i="1" a="1"/>
  <c r="AH415" i="1"/>
  <c r="AF415" i="1" a="1"/>
  <c r="AD109" i="1"/>
  <c r="AE109" i="1" s="1"/>
  <c r="AL4160" i="1" l="1"/>
  <c r="AM4160" i="1" a="1"/>
  <c r="AH109" i="1"/>
  <c r="AF109" i="1" a="1"/>
  <c r="AD2055" i="1"/>
  <c r="AE2055" i="1" s="1"/>
  <c r="AH2055" i="1" l="1"/>
  <c r="AF2055" i="1" a="1"/>
  <c r="AD3845" i="1"/>
  <c r="AE3845" i="1" s="1"/>
  <c r="AH3845" i="1" l="1"/>
  <c r="AF3845" i="1" a="1"/>
  <c r="AD639" i="1"/>
  <c r="AE639" i="1" s="1"/>
  <c r="AH639" i="1" l="1"/>
  <c r="AF639" i="1" a="1"/>
  <c r="AD237" i="1"/>
  <c r="AE237" i="1" s="1"/>
  <c r="AH237" i="1" l="1"/>
  <c r="AF237" i="1" a="1"/>
  <c r="AD3861" i="1"/>
  <c r="AE3861" i="1" s="1"/>
  <c r="AH3861" i="1" l="1"/>
  <c r="AF3861" i="1" a="1"/>
  <c r="AD1769" i="1"/>
  <c r="AE1769" i="1" s="1"/>
  <c r="AH1769" i="1" l="1"/>
  <c r="AF1769" i="1" a="1"/>
  <c r="AD3606" i="1"/>
  <c r="AE3606" i="1" s="1"/>
  <c r="AH3606" i="1" l="1"/>
  <c r="AF3606" i="1" a="1"/>
  <c r="AD1504" i="1"/>
  <c r="AE1504" i="1" s="1"/>
  <c r="AI2694" i="1"/>
  <c r="AH1504" i="1" l="1"/>
  <c r="AF1504" i="1" a="1"/>
  <c r="AD397" i="1"/>
  <c r="AE397" i="1" s="1"/>
  <c r="AM2694" i="1" a="1"/>
  <c r="AL2694" i="1"/>
  <c r="AI1337" i="1" s="1"/>
  <c r="AH397" i="1" l="1"/>
  <c r="AF397" i="1" a="1"/>
  <c r="AI397" i="1" s="1"/>
  <c r="AD2840" i="1"/>
  <c r="AE2840" i="1" s="1"/>
  <c r="AM1337" i="1" a="1"/>
  <c r="AL1337" i="1"/>
  <c r="AI2360" i="1" s="1"/>
  <c r="AL397" i="1" l="1"/>
  <c r="AM397" i="1" a="1"/>
  <c r="AH2840" i="1"/>
  <c r="AF2840" i="1" a="1"/>
  <c r="AD4134" i="1"/>
  <c r="AE4134" i="1" s="1"/>
  <c r="AM2360" i="1" a="1"/>
  <c r="AL2360" i="1"/>
  <c r="AI2915" i="1" s="1"/>
  <c r="AH4134" i="1" l="1"/>
  <c r="AF4134" i="1" a="1"/>
  <c r="AI4134" i="1" s="1"/>
  <c r="AD993" i="1"/>
  <c r="AE993" i="1" s="1"/>
  <c r="AM2915" i="1" a="1"/>
  <c r="AL2915" i="1"/>
  <c r="AI1238" i="1" s="1"/>
  <c r="AM4134" i="1" l="1" a="1"/>
  <c r="AL4134" i="1"/>
  <c r="AH993" i="1"/>
  <c r="AF993" i="1" a="1"/>
  <c r="AD755" i="1"/>
  <c r="AE755" i="1" s="1"/>
  <c r="AM1238" i="1" a="1"/>
  <c r="AL1238" i="1"/>
  <c r="AI837" i="1" s="1"/>
  <c r="AH755" i="1" l="1"/>
  <c r="AF755" i="1" a="1"/>
  <c r="AD3368" i="1"/>
  <c r="AE3368" i="1" s="1"/>
  <c r="AM837" i="1" a="1"/>
  <c r="AL837" i="1"/>
  <c r="AI3967" i="1" s="1"/>
  <c r="AH3368" i="1" l="1"/>
  <c r="AF3368" i="1" a="1"/>
  <c r="AD2631" i="1"/>
  <c r="AE2631" i="1" s="1"/>
  <c r="AM3967" i="1" a="1"/>
  <c r="AL3967" i="1"/>
  <c r="AI3065" i="1" s="1"/>
  <c r="AH2631" i="1" l="1"/>
  <c r="AF2631" i="1" a="1"/>
  <c r="AD674" i="1"/>
  <c r="AE674" i="1" s="1"/>
  <c r="AM3065" i="1" a="1"/>
  <c r="AL3065" i="1"/>
  <c r="AI3605" i="1" s="1"/>
  <c r="AH674" i="1" l="1"/>
  <c r="AF674" i="1" a="1"/>
  <c r="AD84" i="1"/>
  <c r="AE84" i="1" s="1"/>
  <c r="AM3605" i="1" a="1"/>
  <c r="AL3605" i="1"/>
  <c r="AI379" i="1" s="1"/>
  <c r="AH84" i="1" l="1"/>
  <c r="AF84" i="1" a="1"/>
  <c r="AD1900" i="1"/>
  <c r="AE1900" i="1" s="1"/>
  <c r="AM379" i="1" a="1"/>
  <c r="AL379" i="1"/>
  <c r="AI621" i="1" s="1"/>
  <c r="AH1900" i="1" l="1"/>
  <c r="AF1900" i="1" a="1"/>
  <c r="AD1018" i="1"/>
  <c r="AE1018" i="1" s="1"/>
  <c r="AM621" i="1" a="1"/>
  <c r="AL621" i="1"/>
  <c r="AI3587" i="1" s="1"/>
  <c r="AH1018" i="1" l="1"/>
  <c r="AF1018" i="1" a="1"/>
  <c r="AD2650" i="1"/>
  <c r="AE2650" i="1" s="1"/>
  <c r="AM3587" i="1" a="1"/>
  <c r="AL3587" i="1"/>
  <c r="AI2574" i="1" s="1"/>
  <c r="AH2650" i="1" l="1"/>
  <c r="AF2650" i="1" a="1"/>
  <c r="AD3687" i="1"/>
  <c r="AE3687" i="1" s="1"/>
  <c r="AM2574" i="1" a="1"/>
  <c r="AL2574" i="1"/>
  <c r="AI521" i="1" s="1"/>
  <c r="AH3687" i="1" l="1"/>
  <c r="AF3687" i="1" a="1"/>
  <c r="AD931" i="1"/>
  <c r="AE931" i="1" s="1"/>
  <c r="AM521" i="1" a="1"/>
  <c r="AL521" i="1"/>
  <c r="AI3138" i="1" s="1"/>
  <c r="AH931" i="1" l="1"/>
  <c r="AF931" i="1" a="1"/>
  <c r="AD629" i="1"/>
  <c r="AE629" i="1" s="1"/>
  <c r="AM3138" i="1" a="1"/>
  <c r="AL3138" i="1"/>
  <c r="AI3068" i="1" s="1"/>
  <c r="AH629" i="1" l="1"/>
  <c r="AF629" i="1" a="1"/>
  <c r="AD3178" i="1"/>
  <c r="AE3178" i="1" s="1"/>
  <c r="AM3068" i="1" a="1"/>
  <c r="AL3068" i="1"/>
  <c r="AI3662" i="1" s="1"/>
  <c r="AH3178" i="1" l="1"/>
  <c r="AF3178" i="1" a="1"/>
  <c r="AD4215" i="1"/>
  <c r="AE4215" i="1" s="1"/>
  <c r="AM3662" i="1" a="1"/>
  <c r="AL3662" i="1"/>
  <c r="AI3132" i="1" s="1"/>
  <c r="AH4215" i="1" l="1"/>
  <c r="AF4215" i="1" a="1"/>
  <c r="AD516" i="1"/>
  <c r="AE516" i="1" s="1"/>
  <c r="AM3132" i="1" a="1"/>
  <c r="AL3132" i="1"/>
  <c r="AI4" i="1" s="1"/>
  <c r="AH516" i="1" l="1"/>
  <c r="AF516" i="1" a="1"/>
  <c r="AD238" i="1"/>
  <c r="AE238" i="1" s="1"/>
  <c r="AM4" i="1" a="1"/>
  <c r="AL4" i="1"/>
  <c r="AH238" i="1" l="1"/>
  <c r="AF238" i="1" a="1"/>
  <c r="AG1296" i="1"/>
  <c r="AH1296" i="1" l="1"/>
  <c r="AD3944" i="1"/>
  <c r="AE3944" i="1" s="1"/>
  <c r="AH3944" i="1" l="1"/>
  <c r="AF3944" i="1" a="1"/>
  <c r="AD186" i="1"/>
  <c r="AE186" i="1" s="1"/>
  <c r="AH186" i="1" l="1"/>
  <c r="AF186" i="1" a="1"/>
  <c r="AD918" i="1"/>
  <c r="AE918" i="1" s="1"/>
  <c r="AH918" i="1" l="1"/>
  <c r="AF918" i="1" a="1"/>
  <c r="AD645" i="1"/>
  <c r="AE645" i="1" s="1"/>
  <c r="AH645" i="1" l="1"/>
  <c r="AF645" i="1" a="1"/>
  <c r="AD1975" i="1"/>
  <c r="AE1975" i="1" s="1"/>
  <c r="AH1975" i="1" l="1"/>
  <c r="AF1975" i="1" a="1"/>
  <c r="AD2731" i="1"/>
  <c r="AE2731" i="1" s="1"/>
  <c r="AH2731" i="1" l="1"/>
  <c r="AF2731" i="1" a="1"/>
  <c r="AD576" i="1"/>
  <c r="AE576" i="1" s="1"/>
  <c r="AH576" i="1" l="1"/>
  <c r="AF576" i="1" a="1"/>
  <c r="AD2528" i="1"/>
  <c r="AE2528" i="1" s="1"/>
  <c r="AH2528" i="1" l="1"/>
  <c r="AF2528" i="1" a="1"/>
  <c r="AD3259" i="1"/>
  <c r="AE3259" i="1" s="1"/>
  <c r="AH3259" i="1" l="1"/>
  <c r="AF3259" i="1" a="1"/>
  <c r="AD3497" i="1"/>
  <c r="AE3497" i="1" s="1"/>
  <c r="AH3497" i="1" l="1"/>
  <c r="AF3497" i="1" a="1"/>
  <c r="AD934" i="1"/>
  <c r="AE934" i="1" s="1"/>
  <c r="AH934" i="1" l="1"/>
  <c r="AF934" i="1" a="1"/>
  <c r="AD3056" i="1"/>
  <c r="AE3056" i="1" s="1"/>
  <c r="AH3056" i="1" l="1"/>
  <c r="AF3056" i="1" a="1"/>
  <c r="AD1457" i="1"/>
  <c r="AE1457" i="1" s="1"/>
  <c r="AH1457" i="1" l="1"/>
  <c r="AF1457" i="1" a="1"/>
  <c r="AD4025" i="1"/>
  <c r="AE4025" i="1" s="1"/>
  <c r="AH4025" i="1" l="1"/>
  <c r="AF4025" i="1" a="1"/>
  <c r="AG191" i="1"/>
  <c r="AH191" i="1" l="1"/>
  <c r="AD1307" i="1"/>
  <c r="AE1307" i="1" s="1"/>
  <c r="AH1307" i="1" l="1"/>
  <c r="AF1307" i="1" a="1"/>
  <c r="AD1426" i="1"/>
  <c r="AE1426" i="1" s="1"/>
  <c r="AH1426" i="1" l="1"/>
  <c r="AL1426" i="1"/>
  <c r="AF1426" i="1" a="1"/>
  <c r="AD658" i="1"/>
  <c r="AE658" i="1" s="1"/>
  <c r="AH658" i="1" l="1"/>
  <c r="AF658" i="1" a="1"/>
  <c r="AD1705" i="1"/>
  <c r="AE1705" i="1" s="1"/>
  <c r="AH1705" i="1" l="1"/>
  <c r="AF1705" i="1" a="1"/>
  <c r="AD3574" i="1"/>
  <c r="AE3574" i="1" s="1"/>
  <c r="AH3574" i="1" l="1"/>
  <c r="AF3574" i="1" a="1"/>
  <c r="AD285" i="1"/>
  <c r="AE285" i="1" s="1"/>
  <c r="AH285" i="1" l="1"/>
  <c r="AF285" i="1" a="1"/>
  <c r="AI285" i="1" s="1"/>
  <c r="AD690" i="1"/>
  <c r="AE690" i="1" s="1"/>
  <c r="AL285" i="1" l="1"/>
  <c r="AM285" i="1" a="1"/>
  <c r="AH690" i="1"/>
  <c r="AF690" i="1" a="1"/>
  <c r="AD1737" i="1"/>
  <c r="AE1737" i="1" s="1"/>
  <c r="AI2960" i="1"/>
  <c r="AH1737" i="1" l="1"/>
  <c r="AL1737" i="1"/>
  <c r="AF1737" i="1" a="1"/>
  <c r="AD3590" i="1"/>
  <c r="AE3590" i="1" s="1"/>
  <c r="AI690" i="1"/>
  <c r="AM2960" i="1" a="1"/>
  <c r="AL2960" i="1"/>
  <c r="AH3590" i="1" l="1"/>
  <c r="AF3590" i="1" a="1"/>
  <c r="AD1472" i="1"/>
  <c r="AE1472" i="1" s="1"/>
  <c r="AM690" i="1" a="1"/>
  <c r="AL690" i="1"/>
  <c r="AI3861" i="1" s="1"/>
  <c r="AH1472" i="1" l="1"/>
  <c r="AL1472" i="1"/>
  <c r="AF1472" i="1" a="1"/>
  <c r="AD13" i="1"/>
  <c r="AE13" i="1" s="1"/>
  <c r="AL3861" i="1"/>
  <c r="AM3861" i="1" a="1"/>
  <c r="AH13" i="1" l="1"/>
  <c r="AF13" i="1" a="1"/>
  <c r="AI13" i="1" s="1"/>
  <c r="AD2824" i="1"/>
  <c r="AE2824" i="1" s="1"/>
  <c r="AL13" i="1" l="1"/>
  <c r="AM13" i="1" a="1"/>
  <c r="AH2824" i="1"/>
  <c r="AF2824" i="1" a="1"/>
  <c r="AD4118" i="1"/>
  <c r="AE4118" i="1" s="1"/>
  <c r="AH4118" i="1" l="1"/>
  <c r="AF4118" i="1" a="1"/>
  <c r="AD961" i="1"/>
  <c r="AE961" i="1" s="1"/>
  <c r="AI2824" i="1"/>
  <c r="AH961" i="1" l="1"/>
  <c r="AF961" i="1" a="1"/>
  <c r="AD723" i="1"/>
  <c r="AE723" i="1" s="1"/>
  <c r="AM2824" i="1" a="1"/>
  <c r="AL2824" i="1"/>
  <c r="AI4118" i="1" s="1"/>
  <c r="AH723" i="1" l="1"/>
  <c r="AF723" i="1" a="1"/>
  <c r="AD642" i="1"/>
  <c r="AE642" i="1" s="1"/>
  <c r="AL4118" i="1"/>
  <c r="AI1710" i="1" s="1"/>
  <c r="AM4118" i="1" a="1"/>
  <c r="AH642" i="1" l="1"/>
  <c r="AF642" i="1" a="1"/>
  <c r="AG1868" i="1"/>
  <c r="AJ1710" i="1"/>
  <c r="AM1710" i="1" a="1"/>
  <c r="AH1868" i="1" l="1"/>
  <c r="AD3143" i="1"/>
  <c r="AE3143" i="1" s="1"/>
  <c r="AH3143" i="1" l="1"/>
  <c r="AF3143" i="1" a="1"/>
  <c r="AI3143" i="1" s="1"/>
  <c r="AD1151" i="1"/>
  <c r="AE1151" i="1" s="1"/>
  <c r="AL3143" i="1" l="1"/>
  <c r="AM3143" i="1" a="1"/>
  <c r="AH1151" i="1"/>
  <c r="AF1151" i="1" a="1"/>
  <c r="AD153" i="1"/>
  <c r="AE153" i="1" s="1"/>
  <c r="AH153" i="1" l="1"/>
  <c r="AF153" i="1" a="1"/>
  <c r="AD2634" i="1"/>
  <c r="AE2634" i="1" s="1"/>
  <c r="AH2634" i="1" l="1"/>
  <c r="AF2634" i="1" a="1"/>
  <c r="AD3671" i="1"/>
  <c r="AE3671" i="1" s="1"/>
  <c r="AH3671" i="1" l="1"/>
  <c r="AF3671" i="1" a="1"/>
  <c r="AD899" i="1"/>
  <c r="AE899" i="1" s="1"/>
  <c r="AH899" i="1" l="1"/>
  <c r="AF899" i="1" a="1"/>
  <c r="AD597" i="1"/>
  <c r="AE597" i="1" s="1"/>
  <c r="AH597" i="1" l="1"/>
  <c r="AF597" i="1" a="1"/>
  <c r="AD3162" i="1"/>
  <c r="AE3162" i="1" s="1"/>
  <c r="AH3162" i="1" l="1"/>
  <c r="AF3162" i="1" a="1"/>
  <c r="AD4199" i="1"/>
  <c r="AE4199" i="1" s="1"/>
  <c r="AH4199" i="1" l="1"/>
  <c r="AF4199" i="1" a="1"/>
  <c r="AD484" i="1"/>
  <c r="AE484" i="1" s="1"/>
  <c r="AH484" i="1" l="1"/>
  <c r="AF484" i="1" a="1"/>
  <c r="AD365" i="1"/>
  <c r="AE365" i="1" s="1"/>
  <c r="AH365" i="1" l="1"/>
  <c r="AF365" i="1" a="1"/>
  <c r="AD1264" i="1"/>
  <c r="AE1264" i="1" s="1"/>
  <c r="AH1264" i="1" l="1"/>
  <c r="AF1264" i="1" a="1"/>
  <c r="AD953" i="1"/>
  <c r="AE953" i="1" s="1"/>
  <c r="AI3206" i="1"/>
  <c r="AH953" i="1" l="1"/>
  <c r="AF953" i="1" a="1"/>
  <c r="AD2425" i="1"/>
  <c r="AE2425" i="1" s="1"/>
  <c r="AM3206" i="1" a="1"/>
  <c r="AL3206" i="1"/>
  <c r="AI1306" i="1" s="1"/>
  <c r="AH2425" i="1" l="1"/>
  <c r="AF2425" i="1" a="1"/>
  <c r="AD613" i="1"/>
  <c r="AE613" i="1" s="1"/>
  <c r="AM1306" i="1" a="1"/>
  <c r="AL1306" i="1"/>
  <c r="AI3427" i="1" s="1"/>
  <c r="AH613" i="1" l="1"/>
  <c r="AF613" i="1" a="1"/>
  <c r="AD1943" i="1"/>
  <c r="AE1943" i="1" s="1"/>
  <c r="AM3427" i="1" a="1"/>
  <c r="AL3427" i="1"/>
  <c r="AI2158" i="1" s="1"/>
  <c r="AH1943" i="1" l="1"/>
  <c r="AL1943" i="1"/>
  <c r="AF1943" i="1" a="1"/>
  <c r="AI1943" i="1" s="1"/>
  <c r="AM1943" i="1" s="1" a="1"/>
  <c r="AD2715" i="1"/>
  <c r="AE2715" i="1" s="1"/>
  <c r="AJ2158" i="1"/>
  <c r="AM2158" i="1" a="1"/>
  <c r="AO2158" i="1" s="1"/>
  <c r="AH2715" i="1" l="1"/>
  <c r="AF2715" i="1" a="1"/>
  <c r="AD2953" i="1"/>
  <c r="AE2953" i="1" s="1"/>
  <c r="AJ1943" i="1"/>
  <c r="AH2953" i="1" l="1"/>
  <c r="AF2953" i="1" a="1"/>
  <c r="AI2953" i="1" s="1"/>
  <c r="AG352" i="1"/>
  <c r="AL2953" i="1" l="1"/>
  <c r="AM2953" i="1" a="1"/>
  <c r="AH352" i="1"/>
  <c r="AD2512" i="1"/>
  <c r="AE2512" i="1" s="1"/>
  <c r="AH2512" i="1" l="1"/>
  <c r="AL2512" i="1"/>
  <c r="AF2512" i="1" a="1"/>
  <c r="AD3243" i="1"/>
  <c r="AE3243" i="1" s="1"/>
  <c r="AH3243" i="1" l="1"/>
  <c r="AF3243" i="1" a="1"/>
  <c r="AD3481" i="1"/>
  <c r="AE3481" i="1" s="1"/>
  <c r="AH3481" i="1" l="1"/>
  <c r="AF3481" i="1" a="1"/>
  <c r="AG902" i="1"/>
  <c r="AH902" i="1" l="1"/>
  <c r="AD3040" i="1"/>
  <c r="AE3040" i="1" s="1"/>
  <c r="AH3040" i="1" l="1"/>
  <c r="AF3040" i="1" a="1"/>
  <c r="AD4009" i="1"/>
  <c r="AE4009" i="1" s="1"/>
  <c r="AH4009" i="1" l="1"/>
  <c r="AF4009" i="1" a="1"/>
  <c r="AD1394" i="1"/>
  <c r="AE1394" i="1" s="1"/>
  <c r="AH1394" i="1" l="1"/>
  <c r="AF1394" i="1" a="1"/>
  <c r="AD3738" i="1"/>
  <c r="AE3738" i="1" s="1"/>
  <c r="AH3738" i="1" l="1"/>
  <c r="AF3738" i="1" a="1"/>
  <c r="AI3738" i="1" s="1"/>
  <c r="AD743" i="1"/>
  <c r="AE743" i="1" s="1"/>
  <c r="AL3738" i="1" l="1"/>
  <c r="AM3738" i="1" a="1"/>
  <c r="AH743" i="1"/>
  <c r="AF743" i="1" a="1"/>
  <c r="AD2593" i="1"/>
  <c r="AE2593" i="1" s="1"/>
  <c r="AL2593" i="1" l="1"/>
  <c r="AH2593" i="1"/>
  <c r="AF2593" i="1" a="1"/>
  <c r="AD2252" i="1"/>
  <c r="AE2252" i="1" s="1"/>
  <c r="AH2252" i="1" l="1"/>
  <c r="AF2252" i="1" a="1"/>
  <c r="AG4266" i="1"/>
  <c r="AH4266" i="1" l="1"/>
  <c r="AD314" i="1"/>
  <c r="AE314" i="1" s="1"/>
  <c r="AH314" i="1" l="1"/>
  <c r="AF314" i="1" a="1"/>
  <c r="AD2792" i="1"/>
  <c r="AE2792" i="1" s="1"/>
  <c r="AH2792" i="1" l="1"/>
  <c r="AF2792" i="1" a="1"/>
  <c r="AD4086" i="1"/>
  <c r="AE4086" i="1" s="1"/>
  <c r="AH4086" i="1" l="1"/>
  <c r="AF4086" i="1" a="1"/>
  <c r="AD1440" i="1"/>
  <c r="AE1440" i="1" s="1"/>
  <c r="AH1440" i="1" l="1"/>
  <c r="AF1440" i="1" a="1"/>
  <c r="AD252" i="1"/>
  <c r="AE252" i="1" s="1"/>
  <c r="AH252" i="1" l="1"/>
  <c r="AF252" i="1" a="1"/>
  <c r="AD2808" i="1"/>
  <c r="AE2808" i="1" s="1"/>
  <c r="AI3515" i="1"/>
  <c r="AH2808" i="1" l="1"/>
  <c r="AF2808" i="1" a="1"/>
  <c r="AG4102" i="1"/>
  <c r="AM3515" i="1" a="1"/>
  <c r="AL3515" i="1"/>
  <c r="AI3753" i="1" s="1"/>
  <c r="AH4102" i="1" l="1"/>
  <c r="AD3336" i="1"/>
  <c r="AE3336" i="1" s="1"/>
  <c r="AM3753" i="1" a="1"/>
  <c r="AL3753" i="1"/>
  <c r="AI1280" i="1" s="1"/>
  <c r="AH3336" i="1" l="1"/>
  <c r="AQ3336" i="1"/>
  <c r="AF3336" i="1" a="1"/>
  <c r="AD2599" i="1"/>
  <c r="AE2599" i="1" s="1"/>
  <c r="AM1280" i="1" a="1"/>
  <c r="AL1280" i="1"/>
  <c r="AI3391" i="1" s="1"/>
  <c r="AH2599" i="1" l="1"/>
  <c r="AF2599" i="1" a="1"/>
  <c r="AD610" i="1"/>
  <c r="AE610" i="1" s="1"/>
  <c r="AM3391" i="1" a="1"/>
  <c r="AL3391" i="1"/>
  <c r="AI4022" i="1" s="1"/>
  <c r="AH610" i="1" l="1"/>
  <c r="AF610" i="1" a="1"/>
  <c r="AD20" i="1"/>
  <c r="AE20" i="1" s="1"/>
  <c r="AM4022" i="1" a="1"/>
  <c r="AL4022" i="1"/>
  <c r="AI828" i="1" s="1"/>
  <c r="AH20" i="1" l="1"/>
  <c r="AF20" i="1" a="1"/>
  <c r="AD1836" i="1"/>
  <c r="AE1836" i="1" s="1"/>
  <c r="AM828" i="1" a="1"/>
  <c r="AJ828" i="1"/>
  <c r="AI4240" i="1" s="1"/>
  <c r="AI1997" i="1"/>
  <c r="AH1836" i="1" l="1"/>
  <c r="AF1836" i="1" a="1"/>
  <c r="AD3127" i="1"/>
  <c r="AE3127" i="1" s="1"/>
  <c r="AM4240" i="1" a="1"/>
  <c r="AL4240" i="1"/>
  <c r="AI2772" i="1" s="1"/>
  <c r="AM1997" i="1" a="1"/>
  <c r="AJ1997" i="1"/>
  <c r="AI3262" i="1"/>
  <c r="AH3127" i="1" l="1"/>
  <c r="AF3127" i="1" a="1"/>
  <c r="AD671" i="1"/>
  <c r="AE671" i="1" s="1"/>
  <c r="AM2772" i="1" a="1"/>
  <c r="AL2772" i="1"/>
  <c r="AI890" i="1" s="1"/>
  <c r="AM3262" i="1" a="1"/>
  <c r="AL3262" i="1"/>
  <c r="AH671" i="1" l="1"/>
  <c r="AF671" i="1" a="1"/>
  <c r="AD3871" i="1"/>
  <c r="AE3871" i="1" s="1"/>
  <c r="AM890" i="1" a="1"/>
  <c r="AL890" i="1"/>
  <c r="AI2465" i="1" s="1"/>
  <c r="AH3871" i="1" l="1"/>
  <c r="AF3871" i="1" a="1"/>
  <c r="AD2618" i="1"/>
  <c r="AE2618" i="1" s="1"/>
  <c r="AM2465" i="1" a="1"/>
  <c r="AL2465" i="1"/>
  <c r="AI3472" i="1" s="1"/>
  <c r="AL2618" i="1" l="1"/>
  <c r="AH2618" i="1"/>
  <c r="AF2618" i="1" a="1"/>
  <c r="AD3655" i="1"/>
  <c r="AE3655" i="1" s="1"/>
  <c r="AM3472" i="1" a="1"/>
  <c r="AL3472" i="1"/>
  <c r="AH3655" i="1" l="1"/>
  <c r="AF3655" i="1" a="1"/>
  <c r="AD867" i="1"/>
  <c r="AE867" i="1" s="1"/>
  <c r="AH867" i="1" l="1"/>
  <c r="AF867" i="1" a="1"/>
  <c r="AI867" i="1" s="1"/>
  <c r="AD565" i="1"/>
  <c r="AE565" i="1" s="1"/>
  <c r="AL867" i="1" l="1"/>
  <c r="AM867" i="1" a="1"/>
  <c r="AH565" i="1"/>
  <c r="AF565" i="1" a="1"/>
  <c r="AD3146" i="1"/>
  <c r="AE3146" i="1" s="1"/>
  <c r="AH3146" i="1" l="1"/>
  <c r="AF3146" i="1" a="1"/>
  <c r="AI3146" i="1" s="1"/>
  <c r="AG45" i="1"/>
  <c r="AM3146" i="1" l="1" a="1"/>
  <c r="AL3146" i="1"/>
  <c r="AI4183" i="1" s="1"/>
  <c r="AH45" i="1"/>
  <c r="AG3912" i="1"/>
  <c r="AL4183" i="1" l="1"/>
  <c r="AM4183" i="1" a="1"/>
  <c r="AH3912" i="1"/>
  <c r="AD57" i="1"/>
  <c r="AE57" i="1" s="1"/>
  <c r="AH57" i="1" l="1"/>
  <c r="AF57" i="1" a="1"/>
  <c r="AD854" i="1"/>
  <c r="AE854" i="1" s="1"/>
  <c r="AH854" i="1" l="1"/>
  <c r="AF854" i="1" a="1"/>
  <c r="AD2171" i="1"/>
  <c r="AE2171" i="1" s="1"/>
  <c r="AH2171" i="1" l="1"/>
  <c r="AF2171" i="1" a="1"/>
  <c r="AD2409" i="1"/>
  <c r="AE2409" i="1" s="1"/>
  <c r="AH2409" i="1" l="1"/>
  <c r="AL2409" i="1"/>
  <c r="AF2409" i="1" a="1"/>
  <c r="AD581" i="1"/>
  <c r="AE581" i="1" s="1"/>
  <c r="AH581" i="1" l="1"/>
  <c r="AF581" i="1" a="1"/>
  <c r="AD1911" i="1"/>
  <c r="AE1911" i="1" s="1"/>
  <c r="AH1911" i="1" l="1"/>
  <c r="AF1911" i="1" a="1"/>
  <c r="AD2699" i="1"/>
  <c r="AE2699" i="1" s="1"/>
  <c r="AH2699" i="1" l="1"/>
  <c r="AF2699" i="1" a="1"/>
  <c r="AI2699" i="1" s="1"/>
  <c r="AD2937" i="1"/>
  <c r="AE2937" i="1" s="1"/>
  <c r="AL2699" i="1" l="1"/>
  <c r="AI2425" i="1" s="1"/>
  <c r="AM2699" i="1" a="1"/>
  <c r="AH2937" i="1"/>
  <c r="AF2937" i="1" a="1"/>
  <c r="AD64" i="1"/>
  <c r="AE64" i="1" s="1"/>
  <c r="AL2425" i="1" l="1"/>
  <c r="AM2425" i="1" a="1"/>
  <c r="AH64" i="1"/>
  <c r="AF64" i="1" a="1"/>
  <c r="AD2496" i="1"/>
  <c r="AE2496" i="1" s="1"/>
  <c r="AH2496" i="1" l="1"/>
  <c r="AF2496" i="1" a="1"/>
  <c r="AD3227" i="1"/>
  <c r="AE3227" i="1" s="1"/>
  <c r="AH3227" i="1" l="1"/>
  <c r="AF3227" i="1" a="1"/>
  <c r="AD3024" i="1"/>
  <c r="AE3024" i="1" s="1"/>
  <c r="AH3024" i="1" l="1"/>
  <c r="AF3024" i="1" a="1"/>
  <c r="AD542" i="1"/>
  <c r="AE542" i="1" s="1"/>
  <c r="AH542" i="1" l="1"/>
  <c r="AF542" i="1" a="1"/>
  <c r="AD1243" i="1"/>
  <c r="AE1243" i="1" s="1"/>
  <c r="AH1243" i="1" l="1"/>
  <c r="AF1243" i="1" a="1"/>
  <c r="AD1362" i="1"/>
  <c r="AE1362" i="1" s="1"/>
  <c r="AH1362" i="1" l="1"/>
  <c r="AF1362" i="1" a="1"/>
  <c r="AD3722" i="1"/>
  <c r="AE3722" i="1" s="1"/>
  <c r="AH3722" i="1" l="1"/>
  <c r="AF3722" i="1" a="1"/>
  <c r="AD711" i="1"/>
  <c r="AE711" i="1" s="1"/>
  <c r="AH711" i="1" l="1"/>
  <c r="AF711" i="1" a="1"/>
  <c r="AD2577" i="1"/>
  <c r="AE2577" i="1" s="1"/>
  <c r="AH2577" i="1" l="1"/>
  <c r="AL2577" i="1"/>
  <c r="AF2577" i="1" a="1"/>
  <c r="AD2236" i="1"/>
  <c r="AE2236" i="1" s="1"/>
  <c r="AH2236" i="1" l="1"/>
  <c r="AF2236" i="1" a="1"/>
  <c r="AD4250" i="1"/>
  <c r="AE4250" i="1" s="1"/>
  <c r="AH4250" i="1" l="1"/>
  <c r="AF4250" i="1" a="1"/>
  <c r="AD104" i="1"/>
  <c r="AE104" i="1" s="1"/>
  <c r="AH104" i="1" l="1"/>
  <c r="AF104" i="1" a="1"/>
  <c r="AD3105" i="1"/>
  <c r="AE3105" i="1" s="1"/>
  <c r="AH3105" i="1" l="1"/>
  <c r="AF3105" i="1" a="1"/>
  <c r="AD1875" i="1"/>
  <c r="AE1875" i="1" s="1"/>
  <c r="AH1875" i="1" l="1"/>
  <c r="AL1875" i="1"/>
  <c r="AF1875" i="1" a="1"/>
  <c r="AD659" i="1"/>
  <c r="AE659" i="1" s="1"/>
  <c r="AH659" i="1" l="1"/>
  <c r="AF659" i="1" a="1"/>
  <c r="AD3320" i="1"/>
  <c r="AE3320" i="1" s="1"/>
  <c r="AI2222" i="1"/>
  <c r="AH3320" i="1" l="1"/>
  <c r="AF3320" i="1" a="1"/>
  <c r="AD2583" i="1"/>
  <c r="AE2583" i="1" s="1"/>
  <c r="AM2222" i="1" a="1"/>
  <c r="AL2222" i="1"/>
  <c r="AI4092" i="1" s="1"/>
  <c r="AF2583" i="1" l="1" a="1"/>
  <c r="AH2583" i="1"/>
  <c r="AD578" i="1"/>
  <c r="AE578" i="1" s="1"/>
  <c r="AM4092" i="1" a="1"/>
  <c r="AL4092" i="1"/>
  <c r="AI3668" i="1" s="1"/>
  <c r="AH578" i="1" l="1"/>
  <c r="AF578" i="1" a="1"/>
  <c r="AG16" i="1"/>
  <c r="AM3668" i="1" a="1"/>
  <c r="AL3668" i="1"/>
  <c r="AH16" i="1" l="1"/>
  <c r="AD1804" i="1"/>
  <c r="AE1804" i="1" s="1"/>
  <c r="AH1804" i="1" l="1"/>
  <c r="AF1804" i="1" a="1"/>
  <c r="AD3111" i="1"/>
  <c r="AE3111" i="1" s="1"/>
  <c r="AI3091" i="1"/>
  <c r="AH3111" i="1" l="1"/>
  <c r="AF3111" i="1" a="1"/>
  <c r="AD255" i="1"/>
  <c r="AE255" i="1" s="1"/>
  <c r="AM3091" i="1" a="1"/>
  <c r="AL3091" i="1"/>
  <c r="AI4064" i="1" s="1"/>
  <c r="AH255" i="1" l="1"/>
  <c r="AF255" i="1" a="1"/>
  <c r="AD2607" i="1"/>
  <c r="AE2607" i="1" s="1"/>
  <c r="AM4064" i="1" a="1"/>
  <c r="AL4064" i="1"/>
  <c r="AI1414" i="1" s="1"/>
  <c r="AH2607" i="1" l="1"/>
  <c r="AF2607" i="1" a="1"/>
  <c r="AD2602" i="1"/>
  <c r="AE2602" i="1" s="1"/>
  <c r="AM1414" i="1" a="1"/>
  <c r="AL1414" i="1"/>
  <c r="AI1937" i="1" s="1"/>
  <c r="AH2602" i="1" l="1"/>
  <c r="AF2602" i="1" a="1"/>
  <c r="AD3639" i="1"/>
  <c r="AE3639" i="1" s="1"/>
  <c r="AM1937" i="1" a="1"/>
  <c r="AL1937" i="1"/>
  <c r="AH3639" i="1" l="1"/>
  <c r="AF3639" i="1" a="1"/>
  <c r="AD835" i="1"/>
  <c r="AE835" i="1" s="1"/>
  <c r="AH835" i="1" l="1"/>
  <c r="AF835" i="1" a="1"/>
  <c r="AD284" i="1"/>
  <c r="AE284" i="1" s="1"/>
  <c r="AH284" i="1" l="1"/>
  <c r="AF284" i="1" a="1"/>
  <c r="AD1200" i="1"/>
  <c r="AE1200" i="1" s="1"/>
  <c r="AH1200" i="1" l="1"/>
  <c r="AF1200" i="1" a="1"/>
  <c r="AD3896" i="1"/>
  <c r="AE3896" i="1" s="1"/>
  <c r="AH3896" i="1" l="1"/>
  <c r="AF3896" i="1" a="1"/>
  <c r="AD3535" i="1"/>
  <c r="AE3535" i="1" s="1"/>
  <c r="AH3535" i="1" l="1"/>
  <c r="AF3535" i="1" a="1"/>
  <c r="AD822" i="1"/>
  <c r="AE822" i="1" s="1"/>
  <c r="AH822" i="1" l="1"/>
  <c r="AF822" i="1" a="1"/>
  <c r="AD2155" i="1"/>
  <c r="AE2155" i="1" s="1"/>
  <c r="AH2155" i="1" l="1"/>
  <c r="AF2155" i="1" a="1"/>
  <c r="AD2393" i="1"/>
  <c r="AE2393" i="1" s="1"/>
  <c r="AH2393" i="1" l="1"/>
  <c r="AF2393" i="1" a="1"/>
  <c r="AD549" i="1"/>
  <c r="AE549" i="1" s="1"/>
  <c r="AI3018" i="1"/>
  <c r="AH549" i="1" l="1"/>
  <c r="AF549" i="1" a="1"/>
  <c r="AD1879" i="1"/>
  <c r="AE1879" i="1" s="1"/>
  <c r="AM3018" i="1" a="1"/>
  <c r="AL3018" i="1"/>
  <c r="AI31" i="1" s="1"/>
  <c r="AH1879" i="1" l="1"/>
  <c r="AF1879" i="1" a="1"/>
  <c r="AD2683" i="1"/>
  <c r="AE2683" i="1" s="1"/>
  <c r="AL31" i="1"/>
  <c r="AI2954" i="1" s="1"/>
  <c r="AM31" i="1" a="1"/>
  <c r="AH2683" i="1" l="1"/>
  <c r="AF2683" i="1" a="1"/>
  <c r="AD2921" i="1"/>
  <c r="AE2921" i="1" s="1"/>
  <c r="AM2954" i="1" a="1"/>
  <c r="AL2954" i="1"/>
  <c r="AI191" i="1" s="1"/>
  <c r="AH2921" i="1" l="1"/>
  <c r="AF2921" i="1" a="1"/>
  <c r="AD991" i="1"/>
  <c r="AE991" i="1" s="1"/>
  <c r="AM191" i="1" a="1"/>
  <c r="AL191" i="1"/>
  <c r="AI3353" i="1" s="1"/>
  <c r="AH991" i="1" l="1"/>
  <c r="AF991" i="1" a="1"/>
  <c r="AG3449" i="1"/>
  <c r="AM3353" i="1" a="1"/>
  <c r="AL3353" i="1"/>
  <c r="AI352" i="1" s="1"/>
  <c r="AH3449" i="1" l="1"/>
  <c r="AD838" i="1"/>
  <c r="AE838" i="1" s="1"/>
  <c r="AM352" i="1" a="1"/>
  <c r="AL352" i="1"/>
  <c r="AI3892" i="1"/>
  <c r="AH838" i="1" l="1"/>
  <c r="AF838" i="1" a="1"/>
  <c r="AD3008" i="1"/>
  <c r="AE3008" i="1" s="1"/>
  <c r="AM3892" i="1" a="1"/>
  <c r="AL3892" i="1"/>
  <c r="AI919" i="1" s="1"/>
  <c r="AH3008" i="1" l="1"/>
  <c r="AF3008" i="1" a="1"/>
  <c r="AD1361" i="1"/>
  <c r="AE1361" i="1" s="1"/>
  <c r="AM919" i="1" a="1"/>
  <c r="AL919" i="1"/>
  <c r="AH1361" i="1" l="1"/>
  <c r="AF1361" i="1" a="1"/>
  <c r="AD3977" i="1"/>
  <c r="AE3977" i="1" s="1"/>
  <c r="AH3977" i="1" l="1"/>
  <c r="AF3977" i="1" a="1"/>
  <c r="AD158" i="1"/>
  <c r="AE158" i="1" s="1"/>
  <c r="AH158" i="1" l="1"/>
  <c r="AF158" i="1" a="1"/>
  <c r="AD1211" i="1"/>
  <c r="AE1211" i="1" s="1"/>
  <c r="AH1211" i="1" l="1"/>
  <c r="AF1211" i="1" a="1"/>
  <c r="AD1330" i="1"/>
  <c r="AE1330" i="1" s="1"/>
  <c r="AH1330" i="1" l="1"/>
  <c r="AF1330" i="1" a="1"/>
  <c r="AD3706" i="1"/>
  <c r="AE3706" i="1" s="1"/>
  <c r="AH3706" i="1" l="1"/>
  <c r="AF3706" i="1" a="1"/>
  <c r="AG679" i="1"/>
  <c r="AH679" i="1" l="1"/>
  <c r="AD2561" i="1"/>
  <c r="AE2561" i="1" s="1"/>
  <c r="AH2561" i="1" l="1"/>
  <c r="AF2561" i="1" a="1"/>
  <c r="AD2220" i="1"/>
  <c r="AE2220" i="1" s="1"/>
  <c r="AL2220" i="1" l="1"/>
  <c r="AH2220" i="1"/>
  <c r="AF2220" i="1" a="1"/>
  <c r="AD4234" i="1"/>
  <c r="AE4234" i="1" s="1"/>
  <c r="AH4234" i="1" l="1"/>
  <c r="AF4234" i="1" a="1"/>
  <c r="AD72" i="1"/>
  <c r="AE72" i="1" s="1"/>
  <c r="AH72" i="1" l="1"/>
  <c r="AF72" i="1" a="1"/>
  <c r="AD3089" i="1"/>
  <c r="AE3089" i="1" s="1"/>
  <c r="AI4181" i="1"/>
  <c r="AH3089" i="1" l="1"/>
  <c r="AF3089" i="1" a="1"/>
  <c r="AD3963" i="1"/>
  <c r="AE3963" i="1" s="1"/>
  <c r="AM4181" i="1" a="1"/>
  <c r="AL4181" i="1"/>
  <c r="AI1597" i="1" s="1"/>
  <c r="AH3963" i="1" l="1"/>
  <c r="AF3963" i="1" a="1"/>
  <c r="AD2530" i="1"/>
  <c r="AE2530" i="1" s="1"/>
  <c r="AM1597" i="1" a="1"/>
  <c r="AL1597" i="1"/>
  <c r="AI3136" i="1" s="1"/>
  <c r="AH2530" i="1" l="1"/>
  <c r="AF2530" i="1" a="1"/>
  <c r="AD1812" i="1"/>
  <c r="AE1812" i="1" s="1"/>
  <c r="AM3136" i="1" a="1"/>
  <c r="AL3136" i="1"/>
  <c r="AI2942" i="1" s="1"/>
  <c r="AH1812" i="1" l="1"/>
  <c r="AF1812" i="1" a="1"/>
  <c r="AD2460" i="1"/>
  <c r="AE2460" i="1" s="1"/>
  <c r="AM2942" i="1" a="1"/>
  <c r="AL2942" i="1"/>
  <c r="AI1935" i="1" s="1"/>
  <c r="AH2460" i="1" l="1"/>
  <c r="AF2460" i="1" a="1"/>
  <c r="AL2840" i="1"/>
  <c r="AL1902" i="1" s="1"/>
  <c r="AN2612" i="1" s="1"/>
  <c r="AD1308" i="1" s="1"/>
  <c r="AE1308" i="1" s="1"/>
  <c r="AJ1935" i="1"/>
  <c r="AM1935" i="1" a="1"/>
  <c r="AO1935" i="1" s="1"/>
  <c r="AI3657" i="1"/>
  <c r="AH1308" i="1" l="1"/>
  <c r="AF1308" i="1" a="1"/>
  <c r="AL3368" i="1"/>
  <c r="AL2478" i="1" s="1"/>
  <c r="AN3156" i="1" s="1"/>
  <c r="AD2209" i="1" s="1"/>
  <c r="AE2209" i="1" s="1"/>
  <c r="AM3657" i="1" a="1"/>
  <c r="AL3657" i="1"/>
  <c r="AI2276" i="1" s="1"/>
  <c r="AH2209" i="1" l="1"/>
  <c r="AF2209" i="1" a="1"/>
  <c r="AG1610" i="1"/>
  <c r="AM2276" i="1" a="1"/>
  <c r="AJ2276" i="1"/>
  <c r="AI4139" i="1" s="1"/>
  <c r="AH1610" i="1" l="1"/>
  <c r="AD3872" i="1"/>
  <c r="AE3872" i="1" s="1"/>
  <c r="AM4139" i="1" a="1"/>
  <c r="AL4139" i="1"/>
  <c r="AI363" i="1" s="1"/>
  <c r="AH3872" i="1" l="1"/>
  <c r="AF3872" i="1" a="1"/>
  <c r="AD2493" i="1"/>
  <c r="AE2493" i="1" s="1"/>
  <c r="AM363" i="1" a="1"/>
  <c r="AL363" i="1"/>
  <c r="AI3406" i="1" s="1"/>
  <c r="AH2493" i="1" l="1"/>
  <c r="AF2493" i="1" a="1"/>
  <c r="AI2493" i="1" s="1"/>
  <c r="AD2376" i="1"/>
  <c r="AE2376" i="1" s="1"/>
  <c r="AM3406" i="1" a="1"/>
  <c r="AL3406" i="1"/>
  <c r="AI3779" i="1" s="1"/>
  <c r="AI3952" i="1"/>
  <c r="AL2493" i="1" l="1"/>
  <c r="AM2493" i="1" a="1"/>
  <c r="AH2376" i="1"/>
  <c r="AF2376" i="1" a="1"/>
  <c r="AD3443" i="1"/>
  <c r="AE3443" i="1" s="1"/>
  <c r="AM3779" i="1" a="1"/>
  <c r="AL3779" i="1"/>
  <c r="AI2437" i="1" s="1"/>
  <c r="AM3952" i="1" a="1"/>
  <c r="AL3952" i="1"/>
  <c r="AI112" i="1" s="1"/>
  <c r="AH3443" i="1" l="1"/>
  <c r="AF3443" i="1" a="1"/>
  <c r="AD3617" i="1"/>
  <c r="AE3617" i="1" s="1"/>
  <c r="AM2437" i="1" a="1"/>
  <c r="AL2437" i="1"/>
  <c r="AI2753" i="1" s="1"/>
  <c r="AM112" i="1" a="1"/>
  <c r="AL112" i="1"/>
  <c r="AI4180" i="1" s="1"/>
  <c r="AH3617" i="1" l="1"/>
  <c r="AF3617" i="1" a="1"/>
  <c r="AD3037" i="1"/>
  <c r="AE3037" i="1" s="1"/>
  <c r="AM2753" i="1" a="1"/>
  <c r="AL2753" i="1"/>
  <c r="AI3277" i="1" s="1"/>
  <c r="AM4180" i="1" a="1"/>
  <c r="AL4180" i="1"/>
  <c r="AI2637" i="1" s="1"/>
  <c r="AH3037" i="1" l="1"/>
  <c r="AF3037" i="1" a="1"/>
  <c r="AI3037" i="1" s="1"/>
  <c r="AD1547" i="1"/>
  <c r="AE1547" i="1" s="1"/>
  <c r="AM3277" i="1" a="1"/>
  <c r="AL3277" i="1"/>
  <c r="AI1474" i="1" s="1"/>
  <c r="AM2637" i="1" a="1"/>
  <c r="AL2637" i="1"/>
  <c r="AM3037" i="1" l="1" a="1"/>
  <c r="AL3037" i="1"/>
  <c r="AH1547" i="1"/>
  <c r="AF1547" i="1" a="1"/>
  <c r="AD994" i="1"/>
  <c r="AE994" i="1" s="1"/>
  <c r="AJ1474" i="1"/>
  <c r="AM1474" i="1" a="1"/>
  <c r="AO1474" i="1" s="1"/>
  <c r="AI2777" i="1"/>
  <c r="AH994" i="1" l="1"/>
  <c r="AF994" i="1" a="1"/>
  <c r="AD4145" i="1"/>
  <c r="AE4145" i="1" s="1"/>
  <c r="AM2777" i="1" a="1"/>
  <c r="AL2777" i="1"/>
  <c r="AI290" i="1" s="1"/>
  <c r="AI3775" i="1"/>
  <c r="AH4145" i="1" l="1"/>
  <c r="AF4145" i="1" a="1"/>
  <c r="AD3565" i="1"/>
  <c r="AE3565" i="1" s="1"/>
  <c r="AM290" i="1" a="1"/>
  <c r="AL290" i="1"/>
  <c r="AI902" i="1" s="1"/>
  <c r="AM3775" i="1" a="1"/>
  <c r="AL3775" i="1"/>
  <c r="AI2815" i="1" s="1"/>
  <c r="AH3565" i="1" l="1"/>
  <c r="AF3565" i="1" a="1"/>
  <c r="AD235" i="1"/>
  <c r="AE235" i="1" s="1"/>
  <c r="AM902" i="1" a="1"/>
  <c r="AL902" i="1"/>
  <c r="AI3958" i="1" s="1"/>
  <c r="AM2815" i="1" a="1"/>
  <c r="AL2815" i="1"/>
  <c r="AH235" i="1" l="1"/>
  <c r="AF235" i="1" a="1"/>
  <c r="AD2050" i="1"/>
  <c r="AE2050" i="1" s="1"/>
  <c r="AM3958" i="1" a="1"/>
  <c r="AL3958" i="1"/>
  <c r="AI3524" i="1" s="1"/>
  <c r="AH2050" i="1" l="1"/>
  <c r="AF2050" i="1" a="1"/>
  <c r="AD3874" i="1"/>
  <c r="AE3874" i="1" s="1"/>
  <c r="AM3524" i="1" a="1"/>
  <c r="AL3524" i="1"/>
  <c r="AI3625" i="1" s="1"/>
  <c r="AH3874" i="1" l="1"/>
  <c r="AF3874" i="1" a="1"/>
  <c r="AD4093" i="1"/>
  <c r="AE4093" i="1" s="1"/>
  <c r="AM3625" i="1" a="1"/>
  <c r="AL3625" i="1"/>
  <c r="AI3338" i="1" s="1"/>
  <c r="AH4093" i="1" l="1"/>
  <c r="AF4093" i="1" a="1"/>
  <c r="AI4093" i="1" s="1"/>
  <c r="AD524" i="1"/>
  <c r="AE524" i="1" s="1"/>
  <c r="AM3338" i="1" a="1"/>
  <c r="AL3338" i="1"/>
  <c r="AL4093" i="1" l="1"/>
  <c r="AI2004" i="1" s="1"/>
  <c r="AM4093" i="1" a="1"/>
  <c r="AH524" i="1"/>
  <c r="AF524" i="1" a="1"/>
  <c r="AD1507" i="1"/>
  <c r="AE1507" i="1" s="1"/>
  <c r="AJ2004" i="1" l="1"/>
  <c r="AM2004" i="1" a="1"/>
  <c r="AH1507" i="1"/>
  <c r="AF1507" i="1" a="1"/>
  <c r="AD1444" i="1"/>
  <c r="AE1444" i="1" s="1"/>
  <c r="AH1444" i="1" l="1"/>
  <c r="AF1444" i="1" a="1"/>
  <c r="AD3118" i="1"/>
  <c r="AE3118" i="1" s="1"/>
  <c r="AH3118" i="1" l="1"/>
  <c r="AF3118" i="1" a="1"/>
  <c r="AD1741" i="1"/>
  <c r="AE1741" i="1" s="1"/>
  <c r="AI2422" i="1"/>
  <c r="AH1741" i="1" l="1"/>
  <c r="AF1741" i="1" a="1"/>
  <c r="AD2277" i="1"/>
  <c r="AE2277" i="1" s="1"/>
  <c r="AJ2422" i="1"/>
  <c r="AI3069" i="1" s="1"/>
  <c r="AM2422" i="1" a="1"/>
  <c r="AH2277" i="1" l="1"/>
  <c r="AF2277" i="1" a="1"/>
  <c r="AD2628" i="1"/>
  <c r="AE2628" i="1" s="1"/>
  <c r="AM3069" i="1" a="1"/>
  <c r="AL3069" i="1"/>
  <c r="AI1814" i="1" s="1"/>
  <c r="AH2628" i="1" l="1"/>
  <c r="AF2628" i="1" a="1"/>
  <c r="AD3646" i="1"/>
  <c r="AE3646" i="1" s="1"/>
  <c r="AL1814" i="1"/>
  <c r="AI3234" i="1" s="1"/>
  <c r="AM1814" i="1" a="1"/>
  <c r="AH3646" i="1" l="1"/>
  <c r="AF3646" i="1" a="1"/>
  <c r="AD1294" i="1"/>
  <c r="AE1294" i="1" s="1"/>
  <c r="AM3234" i="1" a="1"/>
  <c r="AL3234" i="1"/>
  <c r="AI4087" i="1" s="1"/>
  <c r="AH1294" i="1" l="1"/>
  <c r="AF1294" i="1" a="1"/>
  <c r="AD1957" i="1"/>
  <c r="AE1957" i="1" s="1"/>
  <c r="AM4087" i="1" a="1"/>
  <c r="AL4087" i="1"/>
  <c r="AI3514" i="1" s="1"/>
  <c r="AH1957" i="1" l="1"/>
  <c r="AF1957" i="1" a="1"/>
  <c r="AD3156" i="1"/>
  <c r="AE3156" i="1" s="1"/>
  <c r="AM3514" i="1" a="1"/>
  <c r="AL3514" i="1"/>
  <c r="AH3156" i="1" l="1"/>
  <c r="AF3156" i="1" a="1"/>
  <c r="AD4174" i="1"/>
  <c r="AE4174" i="1" s="1"/>
  <c r="AH4174" i="1" l="1"/>
  <c r="AF4174" i="1" a="1"/>
  <c r="AD2202" i="1"/>
  <c r="AE2202" i="1" s="1"/>
  <c r="AH2202" i="1" l="1"/>
  <c r="AF2202" i="1" a="1"/>
  <c r="AD3684" i="1"/>
  <c r="AE3684" i="1" s="1"/>
  <c r="AH3684" i="1" l="1"/>
  <c r="AF3684" i="1" a="1"/>
  <c r="AD2854" i="1"/>
  <c r="AE2854" i="1" s="1"/>
  <c r="AH2854" i="1" l="1"/>
  <c r="AF2854" i="1" a="1"/>
  <c r="AD670" i="1"/>
  <c r="AE670" i="1" s="1"/>
  <c r="AH670" i="1" l="1"/>
  <c r="AF670" i="1" a="1"/>
  <c r="AD208" i="1"/>
  <c r="AE208" i="1" s="1"/>
  <c r="AH208" i="1" l="1"/>
  <c r="AF208" i="1" a="1"/>
  <c r="AD3382" i="1"/>
  <c r="AE3382" i="1" s="1"/>
  <c r="AH3382" i="1" l="1"/>
  <c r="AF3382" i="1" a="1"/>
  <c r="AD2709" i="1"/>
  <c r="AE2709" i="1" s="1"/>
  <c r="AH2709" i="1" l="1"/>
  <c r="AF2709" i="1" a="1"/>
  <c r="AD2014" i="1"/>
  <c r="AE2014" i="1" s="1"/>
  <c r="AH2014" i="1" l="1"/>
  <c r="AF2014" i="1" a="1"/>
  <c r="AD113" i="1"/>
  <c r="AE113" i="1" s="1"/>
  <c r="AH113" i="1" l="1"/>
  <c r="AF113" i="1" a="1"/>
  <c r="AD1671" i="1"/>
  <c r="AE1671" i="1" s="1"/>
  <c r="AH1671" i="1" l="1"/>
  <c r="AF1671" i="1" a="1"/>
  <c r="AD3237" i="1"/>
  <c r="AE3237" i="1" s="1"/>
  <c r="AH3237" i="1" l="1"/>
  <c r="AF3237" i="1" a="1"/>
  <c r="AG93" i="1"/>
  <c r="AH93" i="1" l="1"/>
  <c r="AG890" i="1"/>
  <c r="AH890" i="1" l="1"/>
  <c r="AD1928" i="1"/>
  <c r="AE1928" i="1" s="1"/>
  <c r="AH1928" i="1" l="1"/>
  <c r="AL1928" i="1"/>
  <c r="AF1928" i="1" a="1"/>
  <c r="AD562" i="1"/>
  <c r="AE562" i="1" s="1"/>
  <c r="AH562" i="1" l="1"/>
  <c r="AF562" i="1" a="1"/>
  <c r="AD4309" i="1"/>
  <c r="AE4309" i="1" s="1"/>
  <c r="AH4309" i="1" l="1"/>
  <c r="AF4309" i="1" a="1"/>
  <c r="AD1344" i="1"/>
  <c r="AE1344" i="1" s="1"/>
  <c r="AH1344" i="1" l="1"/>
  <c r="AF1344" i="1" a="1"/>
  <c r="AD89" i="1"/>
  <c r="AE89" i="1" s="1"/>
  <c r="AH89" i="1" l="1"/>
  <c r="AF89" i="1" a="1"/>
  <c r="AD2760" i="1"/>
  <c r="AE2760" i="1" s="1"/>
  <c r="AH2760" i="1" l="1"/>
  <c r="AF2760" i="1" a="1"/>
  <c r="AD4054" i="1"/>
  <c r="AE4054" i="1" s="1"/>
  <c r="AH4054" i="1" l="1"/>
  <c r="AF4054" i="1" a="1"/>
  <c r="AD833" i="1"/>
  <c r="AE833" i="1" s="1"/>
  <c r="AI4069" i="1"/>
  <c r="AH833" i="1" l="1"/>
  <c r="AF833" i="1" a="1"/>
  <c r="AI833" i="1" s="1"/>
  <c r="AD595" i="1"/>
  <c r="AE595" i="1" s="1"/>
  <c r="AM4069" i="1" a="1"/>
  <c r="AL4069" i="1"/>
  <c r="AI1379" i="1" s="1"/>
  <c r="AL833" i="1" l="1"/>
  <c r="AM833" i="1" a="1"/>
  <c r="AH595" i="1"/>
  <c r="AF595" i="1" a="1"/>
  <c r="AG3288" i="1"/>
  <c r="AM1379" i="1" a="1"/>
  <c r="AL1379" i="1"/>
  <c r="AI3021" i="1" s="1"/>
  <c r="AH3288" i="1" l="1"/>
  <c r="AD2551" i="1"/>
  <c r="AE2551" i="1" s="1"/>
  <c r="AM3021" i="1" a="1"/>
  <c r="AL3021" i="1"/>
  <c r="AI839" i="1" s="1"/>
  <c r="AH2551" i="1" l="1"/>
  <c r="AF2551" i="1" a="1"/>
  <c r="AI2551" i="1" s="1"/>
  <c r="AD514" i="1"/>
  <c r="AM839" i="1" a="1"/>
  <c r="AL839" i="1"/>
  <c r="AI2641" i="1" s="1"/>
  <c r="AM2551" i="1" l="1" a="1"/>
  <c r="AL2551" i="1"/>
  <c r="AI1948" i="1" s="1"/>
  <c r="AE514" i="1"/>
  <c r="AD783" i="1"/>
  <c r="AE783" i="1" s="1"/>
  <c r="AM2641" i="1" a="1"/>
  <c r="AL2641" i="1"/>
  <c r="AI2246" i="1" s="1"/>
  <c r="AJ1948" i="1" l="1"/>
  <c r="AM1948" i="1" a="1"/>
  <c r="AO1948" i="1" s="1"/>
  <c r="AH514" i="1"/>
  <c r="AF514" i="1" a="1"/>
  <c r="AI514" i="1" s="1"/>
  <c r="AH783" i="1"/>
  <c r="AF783" i="1" a="1"/>
  <c r="AD1263" i="1"/>
  <c r="AE1263" i="1" s="1"/>
  <c r="AM2246" i="1" a="1"/>
  <c r="AL2246" i="1"/>
  <c r="AL514" i="1" l="1"/>
  <c r="AM514" i="1" a="1"/>
  <c r="AH1263" i="1"/>
  <c r="AF1263" i="1" a="1"/>
  <c r="AG1772" i="1"/>
  <c r="AH1772" i="1" l="1"/>
  <c r="AD3095" i="1"/>
  <c r="AE3095" i="1" s="1"/>
  <c r="AH3095" i="1" l="1"/>
  <c r="AF3095" i="1" a="1"/>
  <c r="AD894" i="1"/>
  <c r="AE894" i="1" s="1"/>
  <c r="AH894" i="1" l="1"/>
  <c r="AF894" i="1" a="1"/>
  <c r="AD1464" i="1"/>
  <c r="AE1464" i="1" s="1"/>
  <c r="AH1464" i="1" l="1"/>
  <c r="AF1464" i="1" a="1"/>
  <c r="AD2586" i="1"/>
  <c r="AE2586" i="1" s="1"/>
  <c r="AH2586" i="1" l="1"/>
  <c r="AF2586" i="1" a="1"/>
  <c r="AD3623" i="1"/>
  <c r="AE3623" i="1" s="1"/>
  <c r="AH3623" i="1" l="1"/>
  <c r="AF3623" i="1" a="1"/>
  <c r="AD803" i="1"/>
  <c r="AE803" i="1" s="1"/>
  <c r="AH803" i="1" l="1"/>
  <c r="AF803" i="1" a="1"/>
  <c r="AD501" i="1"/>
  <c r="AE501" i="1" s="1"/>
  <c r="AH501" i="1" l="1"/>
  <c r="AF501" i="1" a="1"/>
  <c r="AD3114" i="1"/>
  <c r="AE3114" i="1" s="1"/>
  <c r="AH3114" i="1" l="1"/>
  <c r="AF3114" i="1" a="1"/>
  <c r="AD4151" i="1"/>
  <c r="AE4151" i="1" s="1"/>
  <c r="AH4151" i="1" l="1"/>
  <c r="AF4151" i="1" a="1"/>
  <c r="AD388" i="1"/>
  <c r="AE388" i="1" s="1"/>
  <c r="AH388" i="1" l="1"/>
  <c r="AF388" i="1" a="1"/>
  <c r="AD282" i="1"/>
  <c r="AE282" i="1" s="1"/>
  <c r="AI4289" i="1"/>
  <c r="AH282" i="1" l="1"/>
  <c r="AF282" i="1" a="1"/>
  <c r="AD2139" i="1"/>
  <c r="AE2139" i="1" s="1"/>
  <c r="AM4289" i="1" a="1"/>
  <c r="AL4289" i="1"/>
  <c r="AH2139" i="1" l="1"/>
  <c r="AF2139" i="1" a="1"/>
  <c r="AD2377" i="1"/>
  <c r="AE2377" i="1" s="1"/>
  <c r="AH2377" i="1" l="1"/>
  <c r="AL2377" i="1"/>
  <c r="AF2377" i="1" a="1"/>
  <c r="AD517" i="1"/>
  <c r="AE517" i="1" s="1"/>
  <c r="AH517" i="1" l="1"/>
  <c r="AF517" i="1" a="1"/>
  <c r="AD1847" i="1"/>
  <c r="AE1847" i="1" s="1"/>
  <c r="AH1847" i="1" l="1"/>
  <c r="AF1847" i="1" a="1"/>
  <c r="AD2667" i="1"/>
  <c r="AE2667" i="1" s="1"/>
  <c r="AH2667" i="1" l="1"/>
  <c r="AL2667" i="1"/>
  <c r="AF2667" i="1" a="1"/>
  <c r="AD2905" i="1"/>
  <c r="AE2905" i="1" s="1"/>
  <c r="AH2905" i="1" l="1"/>
  <c r="AF2905" i="1" a="1"/>
  <c r="AI2905" i="1" s="1"/>
  <c r="AD703" i="1"/>
  <c r="AE703" i="1" s="1"/>
  <c r="AL2905" i="1" l="1"/>
  <c r="AI463" i="1" s="1"/>
  <c r="AM2905" i="1" a="1"/>
  <c r="AH703" i="1"/>
  <c r="AF703" i="1" a="1"/>
  <c r="AD2464" i="1"/>
  <c r="AE2464" i="1" s="1"/>
  <c r="AL463" i="1" l="1"/>
  <c r="AI2167" i="1" s="1"/>
  <c r="AM463" i="1" a="1"/>
  <c r="AL2464" i="1"/>
  <c r="AH2464" i="1"/>
  <c r="AF2464" i="1" a="1"/>
  <c r="AD3195" i="1"/>
  <c r="AE3195" i="1" s="1"/>
  <c r="AL2167" i="1" l="1"/>
  <c r="AM2167" i="1" a="1"/>
  <c r="AH3195" i="1"/>
  <c r="AF3195" i="1" a="1"/>
  <c r="AD3433" i="1"/>
  <c r="AE3433" i="1" s="1"/>
  <c r="AH3433" i="1" l="1"/>
  <c r="AF3433" i="1" a="1"/>
  <c r="AD806" i="1"/>
  <c r="AE806" i="1" s="1"/>
  <c r="AH806" i="1" l="1"/>
  <c r="AF806" i="1" a="1"/>
  <c r="AD2992" i="1"/>
  <c r="AE2992" i="1" s="1"/>
  <c r="AH2992" i="1" l="1"/>
  <c r="AF2992" i="1" a="1"/>
  <c r="AD3961" i="1"/>
  <c r="AE3961" i="1" s="1"/>
  <c r="AH3961" i="1" l="1"/>
  <c r="AF3961" i="1" a="1"/>
  <c r="AD189" i="1"/>
  <c r="AE189" i="1" s="1"/>
  <c r="AH189" i="1" l="1"/>
  <c r="AF189" i="1" a="1"/>
  <c r="AD3520" i="1"/>
  <c r="AE3520" i="1" s="1"/>
  <c r="AH3520" i="1" l="1"/>
  <c r="AF3520" i="1" a="1"/>
  <c r="AD1298" i="1"/>
  <c r="AE1298" i="1" s="1"/>
  <c r="AH1298" i="1" l="1"/>
  <c r="AF1298" i="1" a="1"/>
  <c r="AD3690" i="1"/>
  <c r="AE3690" i="1" s="1"/>
  <c r="AH3690" i="1" l="1"/>
  <c r="AF3690" i="1" a="1"/>
  <c r="AD647" i="1"/>
  <c r="AE647" i="1" s="1"/>
  <c r="AH647" i="1" l="1"/>
  <c r="AF647" i="1" a="1"/>
  <c r="AD2545" i="1"/>
  <c r="AE2545" i="1" s="1"/>
  <c r="AH2545" i="1" l="1"/>
  <c r="AF2545" i="1" a="1"/>
  <c r="AD2204" i="1"/>
  <c r="AE2204" i="1" s="1"/>
  <c r="AH2204" i="1" l="1"/>
  <c r="AL2204" i="1"/>
  <c r="AF2204" i="1" a="1"/>
  <c r="AD4218" i="1"/>
  <c r="AE4218" i="1" s="1"/>
  <c r="AH4218" i="1" l="1"/>
  <c r="AF4218" i="1" a="1"/>
  <c r="AD40" i="1"/>
  <c r="AE40" i="1" s="1"/>
  <c r="AH40" i="1" l="1"/>
  <c r="AF40" i="1" a="1"/>
  <c r="AD3073" i="1"/>
  <c r="AE3073" i="1" s="1"/>
  <c r="AH3073" i="1" l="1"/>
  <c r="AF3073" i="1" a="1"/>
  <c r="AD1811" i="1"/>
  <c r="AE1811" i="1" s="1"/>
  <c r="AH1811" i="1" l="1"/>
  <c r="AF1811" i="1" a="1"/>
  <c r="AD3947" i="1"/>
  <c r="AE3947" i="1" s="1"/>
  <c r="AH3947" i="1" l="1"/>
  <c r="AF3947" i="1" a="1"/>
  <c r="AD1096" i="1"/>
  <c r="AE1096" i="1" s="1"/>
  <c r="AH1096" i="1" l="1"/>
  <c r="AF1096" i="1" a="1"/>
  <c r="AD2514" i="1"/>
  <c r="AE2514" i="1" s="1"/>
  <c r="AH2514" i="1" l="1"/>
  <c r="AF2514" i="1" a="1"/>
  <c r="AD3042" i="1"/>
  <c r="AE3042" i="1" s="1"/>
  <c r="AH3042" i="1" l="1"/>
  <c r="AF3042" i="1" a="1"/>
  <c r="AD1237" i="1"/>
  <c r="AE1237" i="1" s="1"/>
  <c r="AH1237" i="1" l="1"/>
  <c r="AF1237" i="1" a="1"/>
  <c r="AD2972" i="1"/>
  <c r="AE2972" i="1" s="1"/>
  <c r="AH2972" i="1" l="1"/>
  <c r="AF2972" i="1" a="1"/>
  <c r="AD2838" i="1"/>
  <c r="AE2838" i="1" s="1"/>
  <c r="AH2838" i="1" l="1"/>
  <c r="AL2838" i="1"/>
  <c r="AF2838" i="1" a="1"/>
  <c r="AD4196" i="1"/>
  <c r="AE4196" i="1" s="1"/>
  <c r="AH4196" i="1" l="1"/>
  <c r="AF4196" i="1" a="1"/>
  <c r="AD574" i="1"/>
  <c r="AE574" i="1" s="1"/>
  <c r="AH574" i="1" l="1"/>
  <c r="AF574" i="1" a="1"/>
  <c r="AD176" i="1"/>
  <c r="AE176" i="1" s="1"/>
  <c r="AH176" i="1" l="1"/>
  <c r="AF176" i="1" a="1"/>
  <c r="AD3366" i="1"/>
  <c r="AE3366" i="1" s="1"/>
  <c r="AH3366" i="1" l="1"/>
  <c r="AF3366" i="1" a="1"/>
  <c r="AD2693" i="1"/>
  <c r="AE2693" i="1" s="1"/>
  <c r="AH2693" i="1" l="1"/>
  <c r="AF2693" i="1" a="1"/>
  <c r="AD1982" i="1"/>
  <c r="AE1982" i="1" s="1"/>
  <c r="AH1982" i="1" l="1"/>
  <c r="AF1982" i="1" a="1"/>
  <c r="AD81" i="1"/>
  <c r="AE81" i="1" s="1"/>
  <c r="AH81" i="1" l="1"/>
  <c r="AL81" i="1"/>
  <c r="AF81" i="1" a="1"/>
  <c r="AD1639" i="1"/>
  <c r="AE1639" i="1" s="1"/>
  <c r="AH1639" i="1" l="1"/>
  <c r="AF1639" i="1" a="1"/>
  <c r="AI1639" i="1" s="1"/>
  <c r="AD3221" i="1"/>
  <c r="AE3221" i="1" s="1"/>
  <c r="AL1639" i="1" l="1"/>
  <c r="AM1639" i="1" a="1"/>
  <c r="AH3221" i="1"/>
  <c r="AF3221" i="1" a="1"/>
  <c r="AG3791" i="1"/>
  <c r="AH3791" i="1" l="1"/>
  <c r="AD2015" i="1"/>
  <c r="AE2015" i="1" s="1"/>
  <c r="AH2015" i="1" l="1"/>
  <c r="AF2015" i="1" a="1"/>
  <c r="AD530" i="1"/>
  <c r="AE530" i="1" s="1"/>
  <c r="AH530" i="1" l="1"/>
  <c r="AF530" i="1" a="1"/>
  <c r="AD1577" i="1"/>
  <c r="AE1577" i="1" s="1"/>
  <c r="AH1577" i="1" l="1"/>
  <c r="AF1577" i="1" a="1"/>
  <c r="AD4293" i="1"/>
  <c r="AE4293" i="1" s="1"/>
  <c r="AH4293" i="1" l="1"/>
  <c r="AF4293" i="1" a="1"/>
  <c r="AD1312" i="1"/>
  <c r="AE1312" i="1" s="1"/>
  <c r="AH1312" i="1" l="1"/>
  <c r="AF1312" i="1" a="1"/>
  <c r="AD3519" i="1"/>
  <c r="AE3519" i="1" s="1"/>
  <c r="AH3519" i="1" l="1"/>
  <c r="AF3519" i="1" a="1"/>
  <c r="AD2744" i="1"/>
  <c r="AE2744" i="1" s="1"/>
  <c r="AH2744" i="1" l="1"/>
  <c r="AF2744" i="1" a="1"/>
  <c r="AD4038" i="1"/>
  <c r="AE4038" i="1" s="1"/>
  <c r="AH4038" i="1" l="1"/>
  <c r="AF4038" i="1" a="1"/>
  <c r="AD801" i="1"/>
  <c r="AE801" i="1" s="1"/>
  <c r="AH801" i="1" l="1"/>
  <c r="AF801" i="1" a="1"/>
  <c r="AD563" i="1"/>
  <c r="AE563" i="1" s="1"/>
  <c r="AH563" i="1" l="1"/>
  <c r="AF563" i="1" a="1"/>
  <c r="AD3272" i="1"/>
  <c r="AE3272" i="1" s="1"/>
  <c r="AH3272" i="1" l="1"/>
  <c r="AF3272" i="1" a="1"/>
  <c r="AD2535" i="1"/>
  <c r="AE2535" i="1" s="1"/>
  <c r="AH2535" i="1" l="1"/>
  <c r="AF2535" i="1" a="1"/>
  <c r="AD482" i="1"/>
  <c r="AE482" i="1" s="1"/>
  <c r="AH482" i="1" l="1"/>
  <c r="AF482" i="1" a="1"/>
  <c r="AD1708" i="1"/>
  <c r="AE1708" i="1" s="1"/>
  <c r="AH1708" i="1" l="1"/>
  <c r="AF1708" i="1" a="1"/>
  <c r="AD30" i="1"/>
  <c r="AE30" i="1" s="1"/>
  <c r="AH30" i="1" l="1"/>
  <c r="AF30" i="1" a="1"/>
  <c r="AG948" i="1"/>
  <c r="AH948" i="1" l="1"/>
  <c r="AD2554" i="1"/>
  <c r="AE2554" i="1" s="1"/>
  <c r="AI2180" i="1"/>
  <c r="AH2554" i="1" l="1"/>
  <c r="AF2554" i="1" a="1"/>
  <c r="AD3591" i="1"/>
  <c r="AE3591" i="1" s="1"/>
  <c r="AM2180" i="1" a="1"/>
  <c r="AL2180" i="1"/>
  <c r="AI4002" i="1" s="1"/>
  <c r="AH3591" i="1" l="1"/>
  <c r="AF3591" i="1" a="1"/>
  <c r="AD478" i="1"/>
  <c r="AE478" i="1" s="1"/>
  <c r="AM4002" i="1" a="1"/>
  <c r="AL4002" i="1"/>
  <c r="AI1236" i="1" s="1"/>
  <c r="AH478" i="1" l="1"/>
  <c r="AF478" i="1" a="1"/>
  <c r="AD280" i="1"/>
  <c r="AE280" i="1" s="1"/>
  <c r="AM1236" i="1" a="1"/>
  <c r="AL1236" i="1"/>
  <c r="AH280" i="1" l="1"/>
  <c r="AF280" i="1" a="1"/>
  <c r="AD2570" i="1"/>
  <c r="AE2570" i="1" s="1"/>
  <c r="AH2570" i="1" l="1"/>
  <c r="AF2570" i="1" a="1"/>
  <c r="AD3607" i="1"/>
  <c r="AE3607" i="1" s="1"/>
  <c r="AH3607" i="1" l="1"/>
  <c r="AF3607" i="1" a="1"/>
  <c r="AD771" i="1"/>
  <c r="AE771" i="1" s="1"/>
  <c r="AH771" i="1" l="1"/>
  <c r="AF771" i="1" a="1"/>
  <c r="AD469" i="1"/>
  <c r="AE469" i="1" s="1"/>
  <c r="AH469" i="1" l="1"/>
  <c r="AF469" i="1" a="1"/>
  <c r="AD3098" i="1"/>
  <c r="AE3098" i="1" s="1"/>
  <c r="AH3098" i="1" l="1"/>
  <c r="AF3098" i="1" a="1"/>
  <c r="AD4135" i="1"/>
  <c r="AE4135" i="1" s="1"/>
  <c r="AH4135" i="1" l="1"/>
  <c r="AF4135" i="1" a="1"/>
  <c r="AD3864" i="1"/>
  <c r="AE3864" i="1" s="1"/>
  <c r="AH3864" i="1" l="1"/>
  <c r="AF3864" i="1" a="1"/>
  <c r="AD3279" i="1"/>
  <c r="AE3279" i="1" s="1"/>
  <c r="AH3279" i="1" l="1"/>
  <c r="AF3279" i="1" a="1"/>
  <c r="AD758" i="1"/>
  <c r="AE758" i="1" s="1"/>
  <c r="AH758" i="1" l="1"/>
  <c r="AF758" i="1" a="1"/>
  <c r="AD2123" i="1"/>
  <c r="AE2123" i="1" s="1"/>
  <c r="AH2123" i="1" l="1"/>
  <c r="AL2123" i="1"/>
  <c r="AF2123" i="1" a="1"/>
  <c r="AD2361" i="1"/>
  <c r="AE2361" i="1" s="1"/>
  <c r="AH2361" i="1" l="1"/>
  <c r="AL2361" i="1"/>
  <c r="AF2361" i="1" a="1"/>
  <c r="AI2361" i="1" s="1"/>
  <c r="AM2361" i="1" s="1" a="1"/>
  <c r="AD485" i="1"/>
  <c r="AE485" i="1" s="1"/>
  <c r="AI3397" i="1"/>
  <c r="AH485" i="1" l="1"/>
  <c r="AF485" i="1" a="1"/>
  <c r="AD1815" i="1"/>
  <c r="AE1815" i="1" s="1"/>
  <c r="AJ2361" i="1"/>
  <c r="AM3397" i="1" a="1"/>
  <c r="AL3397" i="1"/>
  <c r="AI1210" i="1" s="1"/>
  <c r="AH1815" i="1" l="1"/>
  <c r="AF1815" i="1" a="1"/>
  <c r="AD2651" i="1"/>
  <c r="AE2651" i="1" s="1"/>
  <c r="AM1210" i="1" a="1"/>
  <c r="AL1210" i="1"/>
  <c r="AH2651" i="1" l="1"/>
  <c r="AF2651" i="1" a="1"/>
  <c r="AD2889" i="1"/>
  <c r="AE2889" i="1" s="1"/>
  <c r="AH2889" i="1" l="1"/>
  <c r="AF2889" i="1" a="1"/>
  <c r="AI2889" i="1" s="1"/>
  <c r="AD479" i="1"/>
  <c r="AE479" i="1" s="1"/>
  <c r="AL2889" i="1" l="1"/>
  <c r="AI3670" i="1" s="1"/>
  <c r="AM2889" i="1" a="1"/>
  <c r="AH479" i="1"/>
  <c r="AF479" i="1" a="1"/>
  <c r="AD4319" i="1"/>
  <c r="AE4319" i="1" s="1"/>
  <c r="AL3670" i="1" l="1"/>
  <c r="AM3670" i="1" a="1"/>
  <c r="AH4319" i="1"/>
  <c r="AF4319" i="1" a="1"/>
  <c r="AG3179" i="1"/>
  <c r="AH3179" i="1" l="1"/>
  <c r="AD3417" i="1"/>
  <c r="AE3417" i="1" s="1"/>
  <c r="AH3417" i="1" l="1"/>
  <c r="AF3417" i="1" a="1"/>
  <c r="AD1297" i="1"/>
  <c r="AE1297" i="1" s="1"/>
  <c r="AH1297" i="1" l="1"/>
  <c r="AF1297" i="1" a="1"/>
  <c r="AD986" i="1"/>
  <c r="AE986" i="1" s="1"/>
  <c r="AH986" i="1" l="1"/>
  <c r="AF986" i="1" a="1"/>
  <c r="AD3504" i="1"/>
  <c r="AE3504" i="1" s="1"/>
  <c r="AH3504" i="1" l="1"/>
  <c r="AF3504" i="1" a="1"/>
  <c r="AD1266" i="1"/>
  <c r="AE1266" i="1" s="1"/>
  <c r="AH1266" i="1" l="1"/>
  <c r="AF1266" i="1" a="1"/>
  <c r="AD3674" i="1"/>
  <c r="AE3674" i="1" s="1"/>
  <c r="AH3674" i="1" l="1"/>
  <c r="AF3674" i="1" a="1"/>
  <c r="AD615" i="1"/>
  <c r="AE615" i="1" s="1"/>
  <c r="AI1511" i="1"/>
  <c r="AH615" i="1" l="1"/>
  <c r="AF615" i="1" a="1"/>
  <c r="AD2529" i="1"/>
  <c r="AE2529" i="1" s="1"/>
  <c r="AM1511" i="1" a="1"/>
  <c r="AL1511" i="1"/>
  <c r="AI3933" i="1" s="1"/>
  <c r="AH2529" i="1" l="1"/>
  <c r="AL2529" i="1"/>
  <c r="AF2529" i="1" a="1"/>
  <c r="AD2188" i="1"/>
  <c r="AE2188" i="1" s="1"/>
  <c r="AM3933" i="1" a="1"/>
  <c r="AL3933" i="1"/>
  <c r="BE4006" i="1" s="1"/>
  <c r="BJ4006" i="1" s="1"/>
  <c r="AI1745" i="1" s="1"/>
  <c r="AH2188" i="1" l="1"/>
  <c r="AF2188" i="1" a="1"/>
  <c r="AD4202" i="1"/>
  <c r="AE4202" i="1" s="1"/>
  <c r="AM1745" i="1" a="1"/>
  <c r="AL1745" i="1"/>
  <c r="AH4202" i="1" l="1"/>
  <c r="AF4202" i="1" a="1"/>
  <c r="AI4202" i="1" s="1"/>
  <c r="AD8" i="1"/>
  <c r="AE8" i="1" s="1"/>
  <c r="AL4202" i="1" l="1"/>
  <c r="AI3" i="1" s="1"/>
  <c r="AM4202" i="1" a="1"/>
  <c r="AH8" i="1"/>
  <c r="AF8" i="1" a="1"/>
  <c r="AD3057" i="1"/>
  <c r="AE3057" i="1" s="1"/>
  <c r="AL3" i="1" l="1"/>
  <c r="AM3" i="1" a="1"/>
  <c r="AH3057" i="1"/>
  <c r="AF3057" i="1" a="1"/>
  <c r="AD1779" i="1"/>
  <c r="AE1779" i="1" s="1"/>
  <c r="AH1779" i="1" l="1"/>
  <c r="AF1779" i="1" a="1"/>
  <c r="AD3931" i="1"/>
  <c r="AE3931" i="1" s="1"/>
  <c r="AH3931" i="1" l="1"/>
  <c r="AF3931" i="1" a="1"/>
  <c r="AD2498" i="1"/>
  <c r="AE2498" i="1" s="1"/>
  <c r="AH2498" i="1" l="1"/>
  <c r="AF2498" i="1" a="1"/>
  <c r="AD297" i="1"/>
  <c r="AE297" i="1" s="1"/>
  <c r="AH297" i="1" l="1"/>
  <c r="AF297" i="1" a="1"/>
  <c r="AD3026" i="1"/>
  <c r="AE3026" i="1" s="1"/>
  <c r="AH3026" i="1" l="1"/>
  <c r="AF3026" i="1" a="1"/>
  <c r="AG1205" i="1"/>
  <c r="AH1205" i="1" l="1"/>
  <c r="AD2956" i="1"/>
  <c r="AE2956" i="1" s="1"/>
  <c r="AI4027" i="1"/>
  <c r="AH2956" i="1" l="1"/>
  <c r="AF2956" i="1" a="1"/>
  <c r="AD2063" i="1"/>
  <c r="AE2063" i="1" s="1"/>
  <c r="AM4027" i="1" a="1"/>
  <c r="AL4027" i="1"/>
  <c r="AI3863" i="1" s="1"/>
  <c r="AL2063" i="1" l="1"/>
  <c r="AH2063" i="1"/>
  <c r="AF2063" i="1" a="1"/>
  <c r="AD1664" i="1"/>
  <c r="AE1664" i="1" s="1"/>
  <c r="AM3863" i="1" a="1"/>
  <c r="AL3863" i="1"/>
  <c r="AH1664" i="1" l="1"/>
  <c r="AF1664" i="1" a="1"/>
  <c r="AD1174" i="1"/>
  <c r="AE1174" i="1" s="1"/>
  <c r="AH1174" i="1" l="1"/>
  <c r="AF1174" i="1" a="1"/>
  <c r="AD3484" i="1"/>
  <c r="AE3484" i="1" s="1"/>
  <c r="AH3484" i="1" l="1"/>
  <c r="AF3484" i="1" a="1"/>
  <c r="AD437" i="1"/>
  <c r="AE437" i="1" s="1"/>
  <c r="AH437" i="1" l="1"/>
  <c r="AF437" i="1" a="1"/>
  <c r="AD3082" i="1"/>
  <c r="AE3082" i="1" s="1"/>
  <c r="AH3082" i="1" l="1"/>
  <c r="AF3082" i="1" a="1"/>
  <c r="AD4119" i="1"/>
  <c r="AE4119" i="1" s="1"/>
  <c r="AH4119" i="1" l="1"/>
  <c r="AF4119" i="1" a="1"/>
  <c r="AD324" i="1"/>
  <c r="AE324" i="1" s="1"/>
  <c r="AH324" i="1" l="1"/>
  <c r="AF324" i="1" a="1"/>
  <c r="AD217" i="1"/>
  <c r="AE217" i="1" s="1"/>
  <c r="AH217" i="1" l="1"/>
  <c r="AF217" i="1" a="1"/>
  <c r="AG726" i="1"/>
  <c r="AH726" i="1" l="1"/>
  <c r="AD2107" i="1"/>
  <c r="AE2107" i="1" s="1"/>
  <c r="AH2107" i="1" l="1"/>
  <c r="AF2107" i="1" a="1"/>
  <c r="AD2345" i="1"/>
  <c r="AE2345" i="1" s="1"/>
  <c r="AH2345" i="1" l="1"/>
  <c r="AF2345" i="1" a="1"/>
  <c r="AD453" i="1"/>
  <c r="AE453" i="1" s="1"/>
  <c r="AH453" i="1" l="1"/>
  <c r="AF453" i="1" a="1"/>
  <c r="AI453" i="1" s="1"/>
  <c r="AD1783" i="1"/>
  <c r="AE1783" i="1" s="1"/>
  <c r="AL453" i="1" l="1"/>
  <c r="AI758" i="1" s="1"/>
  <c r="AM453" i="1" a="1"/>
  <c r="AH1783" i="1"/>
  <c r="AF1783" i="1" a="1"/>
  <c r="AI1783" i="1" s="1"/>
  <c r="AD2635" i="1"/>
  <c r="AE2635" i="1" s="1"/>
  <c r="AL758" i="1" l="1"/>
  <c r="AI79" i="1" s="1"/>
  <c r="AL79" i="1" s="1"/>
  <c r="AI3925" i="1" s="1"/>
  <c r="AM758" i="1" a="1"/>
  <c r="AL1783" i="1"/>
  <c r="AI2123" i="1" s="1"/>
  <c r="AM1783" i="1" a="1"/>
  <c r="AH2635" i="1"/>
  <c r="AL2635" i="1"/>
  <c r="AF2635" i="1" a="1"/>
  <c r="AD2873" i="1"/>
  <c r="AE2873" i="1" s="1"/>
  <c r="AI766" i="1"/>
  <c r="AL3925" i="1" l="1"/>
  <c r="AM3925" i="1" a="1"/>
  <c r="AJ2123" i="1"/>
  <c r="AM2123" i="1" a="1"/>
  <c r="AO2123" i="1" s="1"/>
  <c r="AH2873" i="1"/>
  <c r="AF2873" i="1" a="1"/>
  <c r="AD223" i="1"/>
  <c r="AE223" i="1" s="1"/>
  <c r="AM766" i="1" a="1"/>
  <c r="AL766" i="1"/>
  <c r="AI132" i="1" s="1"/>
  <c r="AH223" i="1" l="1"/>
  <c r="AF223" i="1" a="1"/>
  <c r="AD4303" i="1"/>
  <c r="AE4303" i="1" s="1"/>
  <c r="AM132" i="1" a="1"/>
  <c r="AL132" i="1"/>
  <c r="AI2082" i="1" s="1"/>
  <c r="AH4303" i="1" l="1"/>
  <c r="AF4303" i="1" a="1"/>
  <c r="AD3163" i="1"/>
  <c r="AE3163" i="1" s="1"/>
  <c r="AJ2082" i="1"/>
  <c r="AM2082" i="1" a="1"/>
  <c r="AI1767" i="1"/>
  <c r="AH3163" i="1" l="1"/>
  <c r="AF3163" i="1" a="1"/>
  <c r="AD3401" i="1"/>
  <c r="AE3401" i="1" s="1"/>
  <c r="AM1767" i="1" a="1"/>
  <c r="AJ1767" i="1"/>
  <c r="AI2773" i="1"/>
  <c r="AH3401" i="1" l="1"/>
  <c r="AF3401" i="1" a="1"/>
  <c r="AD742" i="1"/>
  <c r="AE742" i="1" s="1"/>
  <c r="AM2773" i="1" a="1"/>
  <c r="AL2773" i="1"/>
  <c r="AH742" i="1" l="1"/>
  <c r="AF742" i="1" a="1"/>
  <c r="AD1265" i="1"/>
  <c r="AE1265" i="1" s="1"/>
  <c r="AH1265" i="1" l="1"/>
  <c r="AF1265" i="1" a="1"/>
  <c r="AI1265" i="1" s="1"/>
  <c r="AD3929" i="1"/>
  <c r="AE3929" i="1" s="1"/>
  <c r="AL1265" i="1" l="1"/>
  <c r="AM1265" i="1" a="1"/>
  <c r="AH3929" i="1"/>
  <c r="AF3929" i="1" a="1"/>
  <c r="AD185" i="1"/>
  <c r="AE185" i="1" s="1"/>
  <c r="AH185" i="1" l="1"/>
  <c r="AF185" i="1" a="1"/>
  <c r="AD3488" i="1"/>
  <c r="AE3488" i="1" s="1"/>
  <c r="AI3929" i="1"/>
  <c r="AH3488" i="1" l="1"/>
  <c r="AF3488" i="1" a="1"/>
  <c r="AD1234" i="1"/>
  <c r="AE1234" i="1" s="1"/>
  <c r="AM3929" i="1" a="1"/>
  <c r="AL3929" i="1"/>
  <c r="AI738" i="1" s="1"/>
  <c r="AH1234" i="1" l="1"/>
  <c r="AF1234" i="1" a="1"/>
  <c r="AD3658" i="1"/>
  <c r="AE3658" i="1" s="1"/>
  <c r="AL738" i="1"/>
  <c r="AI15" i="1" s="1"/>
  <c r="AM738" i="1" a="1"/>
  <c r="AI3827" i="1"/>
  <c r="AH3658" i="1" l="1"/>
  <c r="AF3658" i="1" a="1"/>
  <c r="AD583" i="1"/>
  <c r="AE583" i="1" s="1"/>
  <c r="AL15" i="1"/>
  <c r="AI2904" i="1" s="1"/>
  <c r="AM15" i="1" a="1"/>
  <c r="AM3827" i="1" a="1"/>
  <c r="AL3827" i="1"/>
  <c r="AI2814" i="1" s="1"/>
  <c r="AH583" i="1" l="1"/>
  <c r="AF583" i="1" a="1"/>
  <c r="AG2513" i="1"/>
  <c r="AL2904" i="1"/>
  <c r="AM2904" i="1" a="1"/>
  <c r="AM2814" i="1" a="1"/>
  <c r="AL2814" i="1"/>
  <c r="AH2513" i="1" l="1"/>
  <c r="AD2172" i="1"/>
  <c r="AE2172" i="1" s="1"/>
  <c r="AH2172" i="1" l="1"/>
  <c r="AF2172" i="1" a="1"/>
  <c r="AD4186" i="1"/>
  <c r="AE4186" i="1" s="1"/>
  <c r="AH4186" i="1" l="1"/>
  <c r="AF4186" i="1" a="1"/>
  <c r="AI4186" i="1" s="1"/>
  <c r="AD34" i="1"/>
  <c r="AE34" i="1" s="1"/>
  <c r="AL4186" i="1" l="1"/>
  <c r="AM4186" i="1" a="1"/>
  <c r="AH34" i="1"/>
  <c r="AF34" i="1" a="1"/>
  <c r="AD3041" i="1"/>
  <c r="AE3041" i="1" s="1"/>
  <c r="AH3041" i="1" l="1"/>
  <c r="AF3041" i="1" a="1"/>
  <c r="AD1747" i="1"/>
  <c r="AE1747" i="1" s="1"/>
  <c r="AH1747" i="1" l="1"/>
  <c r="AF1747" i="1" a="1"/>
  <c r="AD3915" i="1"/>
  <c r="AE3915" i="1" s="1"/>
  <c r="AH3915" i="1" l="1"/>
  <c r="AF3915" i="1" a="1"/>
  <c r="AD1032" i="1"/>
  <c r="AE1032" i="1" s="1"/>
  <c r="AI3751" i="1"/>
  <c r="AI2409" i="1"/>
  <c r="AH1032" i="1" l="1"/>
  <c r="AF1032" i="1" a="1"/>
  <c r="AD2482" i="1"/>
  <c r="AE2482" i="1" s="1"/>
  <c r="AM3751" i="1" a="1"/>
  <c r="AL3751" i="1"/>
  <c r="AI3179" i="1" s="1"/>
  <c r="AJ2409" i="1"/>
  <c r="AM2409" i="1" a="1"/>
  <c r="AO2409" i="1" s="1"/>
  <c r="AH2482" i="1" l="1"/>
  <c r="AF2482" i="1" a="1"/>
  <c r="AD2412" i="1"/>
  <c r="AE2412" i="1" s="1"/>
  <c r="AM3179" i="1" a="1"/>
  <c r="AL3179" i="1"/>
  <c r="AI3576" i="1" s="1"/>
  <c r="AH2412" i="1" l="1"/>
  <c r="AF2412" i="1" a="1"/>
  <c r="AG3010" i="1"/>
  <c r="AM3576" i="1" a="1"/>
  <c r="AL3576" i="1"/>
  <c r="AI2513" i="1" s="1"/>
  <c r="AH3010" i="1" l="1"/>
  <c r="AD1173" i="1"/>
  <c r="AE1173" i="1" s="1"/>
  <c r="AM2513" i="1" a="1"/>
  <c r="AJ2513" i="1"/>
  <c r="AI3147" i="1" s="1"/>
  <c r="AH1173" i="1" l="1"/>
  <c r="AF1173" i="1" a="1"/>
  <c r="AG2940" i="1"/>
  <c r="AM3147" i="1" a="1"/>
  <c r="AL3147" i="1"/>
  <c r="AI2449" i="1" s="1"/>
  <c r="AH2940" i="1" l="1"/>
  <c r="AD1632" i="1"/>
  <c r="AE1632" i="1" s="1"/>
  <c r="AJ2449" i="1"/>
  <c r="BE2643" i="1" s="1"/>
  <c r="BJ2643" i="1" s="1"/>
  <c r="BE3697" i="1" s="1"/>
  <c r="BJ3697" i="1" s="1"/>
  <c r="BE3977" i="1" s="1"/>
  <c r="BJ3977" i="1" s="1"/>
  <c r="BE3833" i="1" s="1"/>
  <c r="BJ3833" i="1" s="1"/>
  <c r="BE3039" i="1" s="1"/>
  <c r="BJ3039" i="1" s="1"/>
  <c r="BE2414" i="1" s="1"/>
  <c r="BJ2414" i="1" s="1"/>
  <c r="BE2125" i="1" s="1"/>
  <c r="BJ2125" i="1" s="1"/>
  <c r="BE3413" i="1" s="1"/>
  <c r="BJ3413" i="1" s="1"/>
  <c r="BE640" i="1" s="1"/>
  <c r="BJ640" i="1" s="1"/>
  <c r="BE394" i="1" s="1"/>
  <c r="BJ394" i="1" s="1"/>
  <c r="BE2465" i="1" s="1"/>
  <c r="BJ2465" i="1" s="1"/>
  <c r="BE1144" i="1" s="1"/>
  <c r="BJ1144" i="1" s="1"/>
  <c r="BE1469" i="1" s="1"/>
  <c r="BJ1469" i="1" s="1"/>
  <c r="BE2908" i="1" s="1"/>
  <c r="BJ2908" i="1" s="1"/>
  <c r="BE1822" i="1" s="1"/>
  <c r="BJ1822" i="1" s="1"/>
  <c r="BE3861" i="1" s="1"/>
  <c r="BJ3861" i="1" s="1"/>
  <c r="BE4115" i="1" s="1"/>
  <c r="BJ4115" i="1" s="1"/>
  <c r="BE3153" i="1" s="1"/>
  <c r="BJ3153" i="1" s="1"/>
  <c r="BE291" i="1" s="1"/>
  <c r="BJ291" i="1" s="1"/>
  <c r="BE371" i="1" s="1"/>
  <c r="BJ371" i="1" s="1"/>
  <c r="BE2566" i="1" s="1"/>
  <c r="BJ2566" i="1" s="1"/>
  <c r="BE2627" i="1" s="1"/>
  <c r="BJ2627" i="1" s="1"/>
  <c r="BE2732" i="1" s="1"/>
  <c r="BJ2732" i="1" s="1"/>
  <c r="BE373" i="1" s="1"/>
  <c r="BJ373" i="1" s="1"/>
  <c r="BE407" i="1" s="1"/>
  <c r="BJ407" i="1" s="1"/>
  <c r="BE497" i="1" s="1"/>
  <c r="BJ497" i="1" s="1"/>
  <c r="BE1652" i="1" s="1"/>
  <c r="BJ1652" i="1" s="1"/>
  <c r="BE1787" i="1" s="1"/>
  <c r="BJ1787" i="1" s="1"/>
  <c r="BE3441" i="1" s="1"/>
  <c r="BJ3441" i="1" s="1"/>
  <c r="BE3467" i="1" s="1"/>
  <c r="BJ3467" i="1" s="1"/>
  <c r="BE2353" i="1" s="1"/>
  <c r="BJ2353" i="1" s="1"/>
  <c r="BE1885" i="1" s="1"/>
  <c r="BJ1885" i="1" s="1"/>
  <c r="BE4325" i="1" s="1"/>
  <c r="BJ4325" i="1" s="1"/>
  <c r="BE2091" i="1" s="1"/>
  <c r="BJ2091" i="1" s="1"/>
  <c r="BE2872" i="1" s="1"/>
  <c r="BJ2872" i="1" s="1"/>
  <c r="BE2385" i="1" s="1"/>
  <c r="BJ2385" i="1" s="1"/>
  <c r="BE3799" i="1" s="1"/>
  <c r="BJ3799" i="1" s="1"/>
  <c r="BE2613" i="1" s="1"/>
  <c r="BJ2613" i="1" s="1"/>
  <c r="BE2229" i="1" s="1"/>
  <c r="BJ2229" i="1" s="1"/>
  <c r="BE4310" i="1" s="1"/>
  <c r="BJ4310" i="1" s="1"/>
  <c r="BE4029" i="1" s="1"/>
  <c r="BJ4029" i="1" s="1"/>
  <c r="BE4155" i="1" s="1"/>
  <c r="BJ4155" i="1" s="1"/>
  <c r="BE3014" i="1" s="1"/>
  <c r="BJ3014" i="1" s="1"/>
  <c r="BE2028" i="1" s="1"/>
  <c r="BJ2028" i="1" s="1"/>
  <c r="BE2942" i="1" s="1"/>
  <c r="BJ2942" i="1" s="1"/>
  <c r="BE3131" i="1" s="1"/>
  <c r="BJ3131" i="1" s="1"/>
  <c r="BE1570" i="1" s="1"/>
  <c r="BJ1570" i="1" s="1"/>
  <c r="BE3956" i="1" s="1"/>
  <c r="BJ3956" i="1" s="1"/>
  <c r="BE2577" i="1" s="1"/>
  <c r="BJ2577" i="1" s="1"/>
  <c r="BE4245" i="1" s="1"/>
  <c r="BJ4245" i="1" s="1"/>
  <c r="BE4236" i="1" s="1"/>
  <c r="BJ4236" i="1" s="1"/>
  <c r="BE4207" i="1" s="1"/>
  <c r="BJ4207" i="1" s="1"/>
  <c r="BE4035" i="1" s="1"/>
  <c r="BJ4035" i="1" s="1"/>
  <c r="BE31" i="1" s="1"/>
  <c r="BJ31" i="1" s="1"/>
  <c r="BE2804" i="1" s="1"/>
  <c r="BJ2804" i="1" s="1"/>
  <c r="BE566" i="1" s="1"/>
  <c r="BJ566" i="1" s="1"/>
  <c r="BE3472" i="1" s="1"/>
  <c r="BJ3472" i="1" s="1"/>
  <c r="BE1709" i="1" s="1"/>
  <c r="BJ1709" i="1" s="1"/>
  <c r="BE4279" i="1" s="1"/>
  <c r="BJ4279" i="1" s="1"/>
  <c r="BE1746" i="1" s="1"/>
  <c r="BJ1746" i="1" s="1"/>
  <c r="BE4098" i="1" s="1"/>
  <c r="BJ4098" i="1" s="1"/>
  <c r="BE3470" i="1" s="1"/>
  <c r="BJ3470" i="1" s="1"/>
  <c r="BE4222" i="1" s="1"/>
  <c r="BJ4222" i="1" s="1"/>
  <c r="BE4072" i="1" s="1"/>
  <c r="BJ4072" i="1" s="1"/>
  <c r="BE1603" i="1" s="1"/>
  <c r="BJ1603" i="1" s="1"/>
  <c r="BE2938" i="1" s="1"/>
  <c r="BJ2938" i="1" s="1"/>
  <c r="BE241" i="1" s="1"/>
  <c r="BJ241" i="1" s="1"/>
  <c r="BE1508" i="1" s="1"/>
  <c r="BJ1508" i="1" s="1"/>
  <c r="BE2831" i="1" s="1"/>
  <c r="BJ2831" i="1" s="1"/>
  <c r="BE3782" i="1" s="1"/>
  <c r="BJ3782" i="1" s="1"/>
  <c r="BE2646" i="1" s="1"/>
  <c r="BJ2646" i="1" s="1"/>
  <c r="BE693" i="1" s="1"/>
  <c r="BJ693" i="1" s="1"/>
  <c r="BE4027" i="1" s="1"/>
  <c r="BJ4027" i="1" s="1"/>
  <c r="BE3025" i="1" s="1"/>
  <c r="BJ3025" i="1" s="1"/>
  <c r="BE3578" i="1" s="1"/>
  <c r="BJ3578" i="1" s="1"/>
  <c r="BE4176" i="1" s="1"/>
  <c r="BJ4176" i="1" s="1"/>
  <c r="BE2756" i="1" s="1"/>
  <c r="BJ2756" i="1" s="1"/>
  <c r="BE4188" i="1" s="1"/>
  <c r="BJ4188" i="1" s="1"/>
  <c r="BE2486" i="1" s="1"/>
  <c r="BJ2486" i="1" s="1"/>
  <c r="BE3955" i="1" s="1"/>
  <c r="BJ3955" i="1" s="1"/>
  <c r="BE3186" i="1" s="1"/>
  <c r="BJ3186" i="1" s="1"/>
  <c r="BE3300" i="1" s="1"/>
  <c r="BJ3300" i="1" s="1"/>
  <c r="BE60" i="1" s="1"/>
  <c r="BJ60" i="1" s="1"/>
  <c r="BE2956" i="1" s="1"/>
  <c r="BJ2956" i="1" s="1"/>
  <c r="BE3376" i="1" s="1"/>
  <c r="BJ3376" i="1" s="1"/>
  <c r="BE4182" i="1" s="1"/>
  <c r="BJ4182" i="1" s="1"/>
  <c r="BE4214" i="1" s="1"/>
  <c r="BJ4214" i="1" s="1"/>
  <c r="BE3642" i="1" s="1"/>
  <c r="BJ3642" i="1" s="1"/>
  <c r="BE3922" i="1" s="1"/>
  <c r="BJ3922" i="1" s="1"/>
  <c r="BE4015" i="1" s="1"/>
  <c r="BJ4015" i="1" s="1"/>
  <c r="BE2684" i="1" s="1"/>
  <c r="BJ2684" i="1" s="1"/>
  <c r="BE3704" i="1" s="1"/>
  <c r="BJ3704" i="1" s="1"/>
  <c r="BE2283" i="1" s="1"/>
  <c r="BJ2283" i="1" s="1"/>
  <c r="BE2703" i="1" s="1"/>
  <c r="BJ2703" i="1" s="1"/>
  <c r="BE860" i="1" s="1"/>
  <c r="BJ860" i="1" s="1"/>
  <c r="BE3978" i="1" s="1"/>
  <c r="BJ3978" i="1" s="1"/>
  <c r="BE3256" i="1" s="1"/>
  <c r="BJ3256" i="1" s="1"/>
  <c r="BE1636" i="1" s="1"/>
  <c r="BJ1636" i="1" s="1"/>
  <c r="BE2060" i="1" s="1"/>
  <c r="BJ2060" i="1" s="1"/>
  <c r="BE2862" i="1" s="1"/>
  <c r="BJ2862" i="1" s="1"/>
  <c r="BE3613" i="1" s="1"/>
  <c r="BJ3613" i="1" s="1"/>
  <c r="BE1675" i="1" s="1"/>
  <c r="BJ1675" i="1" s="1"/>
  <c r="BE4127" i="1" s="1"/>
  <c r="BJ4127" i="1" s="1"/>
  <c r="BE1212" i="1" s="1"/>
  <c r="BJ1212" i="1" s="1"/>
  <c r="BE3483" i="1" s="1"/>
  <c r="BJ3483" i="1" s="1"/>
  <c r="BE2512" i="1" s="1"/>
  <c r="BJ2512" i="1" s="1"/>
  <c r="BE2214" i="1" s="1"/>
  <c r="BJ2214" i="1" s="1"/>
  <c r="BE1776" i="1" s="1"/>
  <c r="BJ1776" i="1" s="1"/>
  <c r="BE1589" i="1" s="1"/>
  <c r="BJ1589" i="1" s="1"/>
  <c r="BE2884" i="1" s="1"/>
  <c r="BJ2884" i="1" s="1"/>
  <c r="BE3464" i="1" s="1"/>
  <c r="BJ3464" i="1" s="1"/>
  <c r="BE3371" i="1" s="1"/>
  <c r="BJ3371" i="1" s="1"/>
  <c r="BE1459" i="1" s="1"/>
  <c r="BJ1459" i="1" s="1"/>
  <c r="BE2394" i="1" s="1"/>
  <c r="BJ2394" i="1" s="1"/>
  <c r="BE1559" i="1" s="1"/>
  <c r="BJ1559" i="1" s="1"/>
  <c r="BE3889" i="1" s="1"/>
  <c r="BJ3889" i="1" s="1"/>
  <c r="BE1463" i="1" s="1"/>
  <c r="BJ1463" i="1" s="1"/>
  <c r="BE3219" i="1" s="1"/>
  <c r="BJ3219" i="1" s="1"/>
  <c r="BE2949" i="1" s="1"/>
  <c r="BJ2949" i="1" s="1"/>
  <c r="BE133" i="1" s="1"/>
  <c r="BJ133" i="1" s="1"/>
  <c r="BE1499" i="1" s="1"/>
  <c r="BJ1499" i="1" s="1"/>
  <c r="BE3229" i="1" s="1"/>
  <c r="BJ3229" i="1" s="1"/>
  <c r="BE3729" i="1" s="1"/>
  <c r="BJ3729" i="1" s="1"/>
  <c r="BE3779" i="1" s="1"/>
  <c r="BJ3779" i="1" s="1"/>
  <c r="BE3700" i="1" s="1"/>
  <c r="BJ3700" i="1" s="1"/>
  <c r="BE2582" i="1" s="1"/>
  <c r="BJ2582" i="1" s="1"/>
  <c r="BE749" i="1" s="1"/>
  <c r="BJ749" i="1" s="1"/>
  <c r="BE1379" i="1" s="1"/>
  <c r="BJ1379" i="1" s="1"/>
  <c r="BE3074" i="1" s="1"/>
  <c r="BJ3074" i="1" s="1"/>
  <c r="BE3103" i="1" s="1"/>
  <c r="BJ3103" i="1" s="1"/>
  <c r="BE3775" i="1" s="1"/>
  <c r="BJ3775" i="1" s="1"/>
  <c r="BE1337" i="1" s="1"/>
  <c r="BJ1337" i="1" s="1"/>
  <c r="BE1365" i="1" s="1"/>
  <c r="BJ1365" i="1" s="1"/>
  <c r="BE752" i="1" s="1"/>
  <c r="BJ752" i="1" s="1"/>
  <c r="BE3980" i="1" s="1"/>
  <c r="BJ3980" i="1" s="1"/>
  <c r="BE1534" i="1" s="1"/>
  <c r="BJ1534" i="1" s="1"/>
  <c r="BE4262" i="1" s="1"/>
  <c r="BJ4262" i="1" s="1"/>
  <c r="BE2518" i="1" s="1"/>
  <c r="BJ2518" i="1" s="1"/>
  <c r="BE3136" i="1" s="1"/>
  <c r="BJ3136" i="1" s="1"/>
  <c r="BE4003" i="1" s="1"/>
  <c r="BJ4003" i="1" s="1"/>
  <c r="BE2390" i="1" s="1"/>
  <c r="BJ2390" i="1" s="1"/>
  <c r="BE2436" i="1" s="1"/>
  <c r="BJ2436" i="1" s="1"/>
  <c r="BE2536" i="1" s="1"/>
  <c r="BJ2536" i="1" s="1"/>
  <c r="BE4319" i="1" s="1"/>
  <c r="BJ4319" i="1" s="1"/>
  <c r="BE3477" i="1" s="1"/>
  <c r="BJ3477" i="1" s="1"/>
  <c r="BE2400" i="1" s="1"/>
  <c r="BJ2400" i="1" s="1"/>
  <c r="BE2667" i="1" s="1"/>
  <c r="BJ2667" i="1" s="1"/>
  <c r="BE3998" i="1" s="1"/>
  <c r="BJ3998" i="1" s="1"/>
  <c r="BE3633" i="1" s="1"/>
  <c r="BJ3633" i="1" s="1"/>
  <c r="BE1572" i="1" s="1"/>
  <c r="BJ1572" i="1" s="1"/>
  <c r="BE2086" i="1" s="1"/>
  <c r="BJ2086" i="1" s="1"/>
  <c r="BE2787" i="1" s="1"/>
  <c r="BJ2787" i="1" s="1"/>
  <c r="BE3599" i="1" s="1"/>
  <c r="BJ3599" i="1" s="1"/>
  <c r="BE3928" i="1" s="1"/>
  <c r="BJ3928" i="1" s="1"/>
  <c r="BE58" i="1" s="1"/>
  <c r="BJ58" i="1" s="1"/>
  <c r="BE1497" i="1" s="1"/>
  <c r="BJ1497" i="1" s="1"/>
  <c r="BE290" i="1" s="1"/>
  <c r="BJ290" i="1" s="1"/>
  <c r="BE2442" i="1" s="1"/>
  <c r="BJ2442" i="1" s="1"/>
  <c r="BE1595" i="1" s="1"/>
  <c r="BJ1595" i="1" s="1"/>
  <c r="BE2595" i="1" s="1"/>
  <c r="BJ2595" i="1" s="1"/>
  <c r="BE2164" i="1" s="1"/>
  <c r="BJ2164" i="1" s="1"/>
  <c r="BE3442" i="1" s="1"/>
  <c r="BJ3442" i="1" s="1"/>
  <c r="BE2425" i="1" s="1"/>
  <c r="BJ2425" i="1" s="1"/>
  <c r="BE1825" i="1" s="1"/>
  <c r="BJ1825" i="1" s="1"/>
  <c r="BE1258" i="1" s="1"/>
  <c r="BJ1258" i="1" s="1"/>
  <c r="BE3886" i="1" s="1"/>
  <c r="BJ3886" i="1" s="1"/>
  <c r="BE898" i="1" s="1"/>
  <c r="BJ898" i="1" s="1"/>
  <c r="BE3385" i="1" s="1"/>
  <c r="BJ3385" i="1" s="1"/>
  <c r="BE3446" i="1" s="1"/>
  <c r="BJ3446" i="1" s="1"/>
  <c r="BE3347" i="1" s="1"/>
  <c r="BJ3347" i="1" s="1"/>
  <c r="BE4045" i="1" s="1"/>
  <c r="BJ4045" i="1" s="1"/>
  <c r="BE2272" i="1" s="1"/>
  <c r="BJ2272" i="1" s="1"/>
  <c r="BE4327" i="1" s="1"/>
  <c r="BJ4327" i="1" s="1"/>
  <c r="BE2402" i="1" s="1"/>
  <c r="BJ2402" i="1" s="1"/>
  <c r="BE3348" i="1" s="1"/>
  <c r="BJ3348" i="1" s="1"/>
  <c r="BE3817" i="1" s="1"/>
  <c r="BJ3817" i="1" s="1"/>
  <c r="BE2031" i="1" s="1"/>
  <c r="BJ2031" i="1" s="1"/>
  <c r="BE4247" i="1" s="1"/>
  <c r="BJ4247" i="1" s="1"/>
  <c r="BE4249" i="1" s="1"/>
  <c r="BJ4249" i="1" s="1"/>
  <c r="BE3793" i="1" s="1"/>
  <c r="BJ3793" i="1" s="1"/>
  <c r="BE2906" i="1" s="1"/>
  <c r="BJ2906" i="1" s="1"/>
  <c r="BE695" i="1" s="1"/>
  <c r="BJ695" i="1" s="1"/>
  <c r="BE4226" i="1" s="1"/>
  <c r="BJ4226" i="1" s="1"/>
  <c r="BE3147" i="1" s="1"/>
  <c r="BJ3147" i="1" s="1"/>
  <c r="BE4304" i="1" s="1"/>
  <c r="BJ4304" i="1" s="1"/>
  <c r="BE4199" i="1" s="1"/>
  <c r="BJ4199" i="1" s="1"/>
  <c r="BE3445" i="1" s="1"/>
  <c r="BJ3445" i="1" s="1"/>
  <c r="BE3794" i="1" s="1"/>
  <c r="BJ3794" i="1" s="1"/>
  <c r="BE3428" i="1" s="1"/>
  <c r="BJ3428" i="1" s="1"/>
  <c r="BE453" i="1" s="1"/>
  <c r="BJ453" i="1" s="1"/>
  <c r="BE103" i="1" s="1"/>
  <c r="BJ103" i="1" s="1"/>
  <c r="BE4301" i="1" s="1"/>
  <c r="BJ4301" i="1" s="1"/>
  <c r="BE3733" i="1" s="1"/>
  <c r="BJ3733" i="1" s="1"/>
  <c r="BE350" i="1" s="1"/>
  <c r="BJ350" i="1" s="1"/>
  <c r="BE1451" i="1" s="1"/>
  <c r="BJ1451" i="1" s="1"/>
  <c r="BE2825" i="1" s="1"/>
  <c r="BJ2825" i="1" s="1"/>
  <c r="BE3201" i="1" s="1"/>
  <c r="BJ3201" i="1" s="1"/>
  <c r="BE2875" i="1" s="1"/>
  <c r="BJ2875" i="1" s="1"/>
  <c r="BE1733" i="1" s="1"/>
  <c r="BJ1733" i="1" s="1"/>
  <c r="BE4197" i="1" s="1"/>
  <c r="BJ4197" i="1" s="1"/>
  <c r="BE2435" i="1" s="1"/>
  <c r="BJ2435" i="1" s="1"/>
  <c r="BE1511" i="1" s="1"/>
  <c r="BJ1511" i="1" s="1"/>
  <c r="BE4256" i="1" s="1"/>
  <c r="BJ4256" i="1" s="1"/>
  <c r="BE4174" i="1" s="1"/>
  <c r="BJ4174" i="1" s="1"/>
  <c r="BE4306" i="1" s="1"/>
  <c r="BJ4306" i="1" s="1"/>
  <c r="BE2954" i="1" s="1"/>
  <c r="BJ2954" i="1" s="1"/>
  <c r="BE134" i="1" s="1"/>
  <c r="BJ134" i="1" s="1"/>
  <c r="BE3560" i="1" s="1"/>
  <c r="BJ3560" i="1" s="1"/>
  <c r="BE1928" i="1" s="1"/>
  <c r="BJ1928" i="1" s="1"/>
  <c r="BE1912" i="1" s="1"/>
  <c r="BJ1912" i="1" s="1"/>
  <c r="BE3762" i="1" s="1"/>
  <c r="BJ3762" i="1" s="1"/>
  <c r="BE3335" i="1" s="1"/>
  <c r="BJ3335" i="1" s="1"/>
  <c r="BE519" i="1" s="1"/>
  <c r="BJ519" i="1" s="1"/>
  <c r="BE47" i="1" s="1"/>
  <c r="BJ47" i="1" s="1"/>
  <c r="BE869" i="1" s="1"/>
  <c r="BJ869" i="1" s="1"/>
  <c r="BE2781" i="1" s="1"/>
  <c r="BJ2781" i="1" s="1"/>
  <c r="BE3724" i="1" s="1"/>
  <c r="BJ3724" i="1" s="1"/>
  <c r="BE3515" i="1" s="1"/>
  <c r="BJ3515" i="1" s="1"/>
  <c r="BE3499" i="1" s="1"/>
  <c r="BJ3499" i="1" s="1"/>
  <c r="BE2127" i="1" s="1"/>
  <c r="BJ2127" i="1" s="1"/>
  <c r="BE2204" i="1" s="1"/>
  <c r="BJ2204" i="1" s="1"/>
  <c r="BE2744" i="1" s="1"/>
  <c r="BJ2744" i="1" s="1"/>
  <c r="BE3614" i="1" s="1"/>
  <c r="BJ3614" i="1" s="1"/>
  <c r="BE3338" i="1" s="1"/>
  <c r="BJ3338" i="1" s="1"/>
  <c r="BE2870" i="1" s="1"/>
  <c r="BJ2870" i="1" s="1"/>
  <c r="BE4229" i="1" s="1"/>
  <c r="BJ4229" i="1" s="1"/>
  <c r="BE1909" i="1" s="1"/>
  <c r="BJ1909" i="1" s="1"/>
  <c r="BE1805" i="1" s="1"/>
  <c r="BJ1805" i="1" s="1"/>
  <c r="BE1465" i="1" s="1"/>
  <c r="BJ1465" i="1" s="1"/>
  <c r="BE3826" i="1" s="1"/>
  <c r="BJ3826" i="1" s="1"/>
  <c r="BE4209" i="1" s="1"/>
  <c r="BJ4209" i="1" s="1"/>
  <c r="BE1884" i="1" s="1"/>
  <c r="BJ1884" i="1" s="1"/>
  <c r="BE83" i="1" s="1"/>
  <c r="BJ83" i="1" s="1"/>
  <c r="BE3653" i="1" s="1"/>
  <c r="BJ3653" i="1" s="1"/>
  <c r="BE3993" i="1" s="1"/>
  <c r="BJ3993" i="1" s="1"/>
  <c r="BE3691" i="1" s="1"/>
  <c r="BJ3691" i="1" s="1"/>
  <c r="BE2339" i="1" s="1"/>
  <c r="BJ2339" i="1" s="1"/>
  <c r="BE1021" i="1" s="1"/>
  <c r="BJ1021" i="1" s="1"/>
  <c r="BE3380" i="1" s="1"/>
  <c r="BJ3380" i="1" s="1"/>
  <c r="BE3015" i="1" s="1"/>
  <c r="BJ3015" i="1" s="1"/>
  <c r="BE4057" i="1" s="1"/>
  <c r="BJ4057" i="1" s="1"/>
  <c r="BE2054" i="1" s="1"/>
  <c r="BJ2054" i="1" s="1"/>
  <c r="BE4020" i="1" s="1"/>
  <c r="BJ4020" i="1" s="1"/>
  <c r="BE2976" i="1" s="1"/>
  <c r="BJ2976" i="1" s="1"/>
  <c r="BE3510" i="1" s="1"/>
  <c r="BJ3510" i="1" s="1"/>
  <c r="BE3763" i="1" s="1"/>
  <c r="BJ3763" i="1" s="1"/>
  <c r="BE399" i="1" s="1"/>
  <c r="BJ399" i="1" s="1"/>
  <c r="BE3261" i="1" s="1"/>
  <c r="BJ3261" i="1" s="1"/>
  <c r="BE4075" i="1" s="1"/>
  <c r="BJ4075" i="1" s="1"/>
  <c r="BE2778" i="1" s="1"/>
  <c r="BJ2778" i="1" s="1"/>
  <c r="BE2098" i="1" s="1"/>
  <c r="BJ2098" i="1" s="1"/>
  <c r="BE1914" i="1" s="1"/>
  <c r="BJ1914" i="1" s="1"/>
  <c r="BE2944" i="1" s="1"/>
  <c r="BJ2944" i="1" s="1"/>
  <c r="BE3108" i="1" s="1"/>
  <c r="BJ3108" i="1" s="1"/>
  <c r="BE3342" i="1" s="1"/>
  <c r="BJ3342" i="1" s="1"/>
  <c r="BE3263" i="1" s="1"/>
  <c r="BJ3263" i="1" s="1"/>
  <c r="BE77" i="1" s="1"/>
  <c r="BJ77" i="1" s="1"/>
  <c r="BE443" i="1" s="1"/>
  <c r="BJ443" i="1" s="1"/>
  <c r="BE3290" i="1" s="1"/>
  <c r="BJ3290" i="1" s="1"/>
  <c r="BE1070" i="1" s="1"/>
  <c r="BJ1070" i="1" s="1"/>
  <c r="BE55" i="1" s="1"/>
  <c r="BJ55" i="1" s="1"/>
  <c r="BE2969" i="1" s="1"/>
  <c r="BJ2969" i="1" s="1"/>
  <c r="BE1996" i="1" s="1"/>
  <c r="BJ1996" i="1" s="1"/>
  <c r="BE4073" i="1" s="1"/>
  <c r="BJ4073" i="1" s="1"/>
  <c r="BE1569" i="1" s="1"/>
  <c r="BJ1569" i="1" s="1"/>
  <c r="BE3375" i="1" s="1"/>
  <c r="BJ3375" i="1" s="1"/>
  <c r="BE1670" i="1" s="1"/>
  <c r="BJ1670" i="1" s="1"/>
  <c r="BE3305" i="1" s="1"/>
  <c r="BJ3305" i="1" s="1"/>
  <c r="BE139" i="1" s="1"/>
  <c r="BJ139" i="1" s="1"/>
  <c r="BE286" i="1" s="1"/>
  <c r="BJ286" i="1" s="1"/>
  <c r="BE3307" i="1" s="1"/>
  <c r="BJ3307" i="1" s="1"/>
  <c r="BE2504" i="1" s="1"/>
  <c r="BJ2504" i="1" s="1"/>
  <c r="BE189" i="1" s="1"/>
  <c r="BJ189" i="1" s="1"/>
  <c r="BE3827" i="1" s="1"/>
  <c r="BJ3827" i="1" s="1"/>
  <c r="BE4093" i="1" s="1"/>
  <c r="BJ4093" i="1" s="1"/>
  <c r="BE2863" i="1" s="1"/>
  <c r="BJ2863" i="1" s="1"/>
  <c r="BE1929" i="1" s="1"/>
  <c r="BJ1929" i="1" s="1"/>
  <c r="BE3244" i="1" s="1"/>
  <c r="BJ3244" i="1" s="1"/>
  <c r="BE3917" i="1" s="1"/>
  <c r="BJ3917" i="1" s="1"/>
  <c r="BE3885" i="1" s="1"/>
  <c r="BJ3885" i="1" s="1"/>
  <c r="BE1334" i="1" s="1"/>
  <c r="BJ1334" i="1" s="1"/>
  <c r="BE488" i="1" s="1"/>
  <c r="BJ488" i="1" s="1"/>
  <c r="BE3087" i="1" s="1"/>
  <c r="BJ3087" i="1" s="1"/>
  <c r="BE2943" i="1" s="1"/>
  <c r="BJ2943" i="1" s="1"/>
  <c r="BE3616" i="1" s="1"/>
  <c r="BJ3616" i="1" s="1"/>
  <c r="BE165" i="1" s="1"/>
  <c r="BJ165" i="1" s="1"/>
  <c r="BE2571" i="1" s="1"/>
  <c r="BJ2571" i="1" s="1"/>
  <c r="BE306" i="1" s="1"/>
  <c r="BJ306" i="1" s="1"/>
  <c r="BE3539" i="1" s="1"/>
  <c r="BJ3539" i="1" s="1"/>
  <c r="BE346" i="1" s="1"/>
  <c r="BJ346" i="1" s="1"/>
  <c r="BE1763" i="1" s="1"/>
  <c r="BJ1763" i="1" s="1"/>
  <c r="BE2664" i="1" s="1"/>
  <c r="BJ2664" i="1" s="1"/>
  <c r="BE3610" i="1" s="1"/>
  <c r="BJ3610" i="1" s="1"/>
  <c r="BE713" i="1" s="1"/>
  <c r="BJ713" i="1" s="1"/>
  <c r="BE3561" i="1" s="1"/>
  <c r="BJ3561" i="1" s="1"/>
  <c r="BE3581" i="1" s="1"/>
  <c r="BJ3581" i="1" s="1"/>
  <c r="BE4299" i="1" s="1"/>
  <c r="BJ4299" i="1" s="1"/>
  <c r="BE2759" i="1" s="1"/>
  <c r="BJ2759" i="1" s="1"/>
  <c r="BE2230" i="1" s="1"/>
  <c r="BJ2230" i="1" s="1"/>
  <c r="BE2796" i="1" s="1"/>
  <c r="BJ2796" i="1" s="1"/>
  <c r="BE3264" i="1" s="1"/>
  <c r="BJ3264" i="1" s="1"/>
  <c r="BE2977" i="1" s="1"/>
  <c r="BJ2977" i="1" s="1"/>
  <c r="BE2665" i="1" s="1"/>
  <c r="BJ2665" i="1" s="1"/>
  <c r="BE2919" i="1" s="1"/>
  <c r="BJ2919" i="1" s="1"/>
  <c r="BE3965" i="1" s="1"/>
  <c r="BJ3965" i="1" s="1"/>
  <c r="BE3197" i="1" s="1"/>
  <c r="BJ3197" i="1" s="1"/>
  <c r="BE1686" i="1" s="1"/>
  <c r="BJ1686" i="1" s="1"/>
  <c r="BE1601" i="1" s="1"/>
  <c r="BJ1601" i="1" s="1"/>
  <c r="BE3784" i="1" s="1"/>
  <c r="BJ3784" i="1" s="1"/>
  <c r="BE2051" i="1" s="1"/>
  <c r="BJ2051" i="1" s="1"/>
  <c r="BE4313" i="1" s="1"/>
  <c r="BJ4313" i="1" s="1"/>
  <c r="BE2105" i="1" s="1"/>
  <c r="BJ2105" i="1" s="1"/>
  <c r="BE3517" i="1" s="1"/>
  <c r="BJ3517" i="1" s="1"/>
  <c r="BE3235" i="1" s="1"/>
  <c r="BJ3235" i="1" s="1"/>
  <c r="BE4068" i="1" s="1"/>
  <c r="BJ4068" i="1" s="1"/>
  <c r="BE2235" i="1" s="1"/>
  <c r="BJ2235" i="1" s="1"/>
  <c r="BE379" i="1" s="1"/>
  <c r="BJ379" i="1" s="1"/>
  <c r="BE1609" i="1" s="1"/>
  <c r="BJ1609" i="1" s="1"/>
  <c r="BE3427" i="1" s="1"/>
  <c r="BJ3427" i="1" s="1"/>
  <c r="BE1125" i="1" s="1"/>
  <c r="BJ1125" i="1" s="1"/>
  <c r="BE557" i="1" s="1"/>
  <c r="BJ557" i="1" s="1"/>
  <c r="BE1795" i="1" s="1"/>
  <c r="BJ1795" i="1" s="1"/>
  <c r="BE3033" i="1" s="1"/>
  <c r="BJ3033" i="1" s="1"/>
  <c r="BE2063" i="1" s="1"/>
  <c r="BJ2063" i="1" s="1"/>
  <c r="BE1913" i="1" s="1"/>
  <c r="BJ1913" i="1" s="1"/>
  <c r="BE412" i="1" s="1"/>
  <c r="BJ412" i="1" s="1"/>
  <c r="BE1193" i="1" s="1"/>
  <c r="BJ1193" i="1" s="1"/>
  <c r="BE3231" i="1" s="1"/>
  <c r="BJ3231" i="1" s="1"/>
  <c r="BE1956" i="1" s="1"/>
  <c r="BJ1956" i="1" s="1"/>
  <c r="BE2439" i="1" s="1"/>
  <c r="BJ2439" i="1" s="1"/>
  <c r="BE1488" i="1" s="1"/>
  <c r="BJ1488" i="1" s="1"/>
  <c r="BE2975" i="1" s="1"/>
  <c r="BJ2975" i="1" s="1"/>
  <c r="BE2158" i="1" s="1"/>
  <c r="BJ2158" i="1" s="1"/>
  <c r="BE4232" i="1" s="1"/>
  <c r="BJ4232" i="1" s="1"/>
  <c r="BE2966" i="1" s="1"/>
  <c r="BJ2966" i="1" s="1"/>
  <c r="BE4060" i="1" s="1"/>
  <c r="BJ4060" i="1" s="1"/>
  <c r="BE3109" i="1" s="1"/>
  <c r="BJ3109" i="1" s="1"/>
  <c r="BE3274" i="1" s="1"/>
  <c r="BJ3274" i="1" s="1"/>
  <c r="BE230" i="1" s="1"/>
  <c r="BJ230" i="1" s="1"/>
  <c r="BE778" i="1" s="1"/>
  <c r="BJ778" i="1" s="1"/>
  <c r="BE3048" i="1" s="1"/>
  <c r="BJ3048" i="1" s="1"/>
  <c r="BE2933" i="1" s="1"/>
  <c r="BJ2933" i="1" s="1"/>
  <c r="BE2946" i="1" s="1"/>
  <c r="BJ2946" i="1" s="1"/>
  <c r="BE2112" i="1" s="1"/>
  <c r="BJ2112" i="1" s="1"/>
  <c r="BE1762" i="1" s="1"/>
  <c r="BJ1762" i="1" s="1"/>
  <c r="BE4324" i="1" s="1"/>
  <c r="BJ4324" i="1" s="1"/>
  <c r="BE945" i="1" s="1"/>
  <c r="BJ945" i="1" s="1"/>
  <c r="BE4253" i="1" s="1"/>
  <c r="BJ4253" i="1" s="1"/>
  <c r="BE4137" i="1" s="1"/>
  <c r="BJ4137" i="1" s="1"/>
  <c r="BE3080" i="1" s="1"/>
  <c r="BJ3080" i="1" s="1"/>
  <c r="BE3665" i="1" s="1"/>
  <c r="BJ3665" i="1" s="1"/>
  <c r="BE2032" i="1" s="1"/>
  <c r="BJ2032" i="1" s="1"/>
  <c r="BE3749" i="1" s="1"/>
  <c r="BJ3749" i="1" s="1"/>
  <c r="BE1437" i="1" s="1"/>
  <c r="BJ1437" i="1" s="1"/>
  <c r="BE2992" i="1" s="1"/>
  <c r="BJ2992" i="1" s="1"/>
  <c r="BE2057" i="1" s="1"/>
  <c r="BJ2057" i="1" s="1"/>
  <c r="BE2180" i="1" s="1"/>
  <c r="BJ2180" i="1" s="1"/>
  <c r="BE2556" i="1" s="1"/>
  <c r="BJ2556" i="1" s="1"/>
  <c r="BE4157" i="1" s="1"/>
  <c r="BJ4157" i="1" s="1"/>
  <c r="BE1160" i="1" s="1"/>
  <c r="BJ1160" i="1" s="1"/>
  <c r="BE3089" i="1" s="1"/>
  <c r="BJ3089" i="1" s="1"/>
  <c r="BE4169" i="1" s="1"/>
  <c r="BJ4169" i="1" s="1"/>
  <c r="BE364" i="1" s="1"/>
  <c r="BJ364" i="1" s="1"/>
  <c r="BE3804" i="1" s="1"/>
  <c r="BJ3804" i="1" s="1"/>
  <c r="BE2608" i="1" s="1"/>
  <c r="BJ2608" i="1" s="1"/>
  <c r="BE4211" i="1" s="1"/>
  <c r="BJ4211" i="1" s="1"/>
  <c r="BE1539" i="1" s="1"/>
  <c r="BJ1539" i="1" s="1"/>
  <c r="BE2729" i="1" s="1"/>
  <c r="BJ2729" i="1" s="1"/>
  <c r="BE621" i="1" s="1"/>
  <c r="BJ621" i="1" s="1"/>
  <c r="BE2076" i="1" s="1"/>
  <c r="BJ2076" i="1" s="1"/>
  <c r="BE386" i="1" s="1"/>
  <c r="BJ386" i="1" s="1"/>
  <c r="BE32" i="1" s="1"/>
  <c r="BJ32" i="1" s="1"/>
  <c r="BE2319" i="1" s="1"/>
  <c r="BJ2319" i="1" s="1"/>
  <c r="BE4025" i="1" s="1"/>
  <c r="BJ4025" i="1" s="1"/>
  <c r="BE1326" i="1" s="1"/>
  <c r="BJ1326" i="1" s="1"/>
  <c r="BE2780" i="1" s="1"/>
  <c r="BJ2780" i="1" s="1"/>
  <c r="BE3022" i="1" s="1"/>
  <c r="BJ3022" i="1" s="1"/>
  <c r="BE508" i="1" s="1"/>
  <c r="BJ508" i="1" s="1"/>
  <c r="BE537" i="1" s="1"/>
  <c r="BJ537" i="1" s="1"/>
  <c r="BE4288" i="1" s="1"/>
  <c r="BJ4288" i="1" s="1"/>
  <c r="BE2116" i="1" s="1"/>
  <c r="BJ2116" i="1" s="1"/>
  <c r="BE2817" i="1" s="1"/>
  <c r="BJ2817" i="1" s="1"/>
  <c r="BE2829" i="1" s="1"/>
  <c r="BJ2829" i="1" s="1"/>
  <c r="BE2670" i="1" s="1"/>
  <c r="BJ2670" i="1" s="1"/>
  <c r="BE733" i="1" s="1"/>
  <c r="BJ733" i="1" s="1"/>
  <c r="BE2568" i="1" s="1"/>
  <c r="BJ2568" i="1" s="1"/>
  <c r="BE2460" i="1" s="1"/>
  <c r="BJ2460" i="1" s="1"/>
  <c r="BE4311" i="1" s="1"/>
  <c r="BJ4311" i="1" s="1"/>
  <c r="BE3559" i="1" s="1"/>
  <c r="BJ3559" i="1" s="1"/>
  <c r="BE4239" i="1" s="1"/>
  <c r="BJ4239" i="1" s="1"/>
  <c r="BE3457" i="1" s="1"/>
  <c r="BJ3457" i="1" s="1"/>
  <c r="BE2431" i="1" s="1"/>
  <c r="BJ2431" i="1" s="1"/>
  <c r="BE2766" i="1" s="1"/>
  <c r="BJ2766" i="1" s="1"/>
  <c r="BE1861" i="1" s="1"/>
  <c r="BJ1861" i="1" s="1"/>
  <c r="BE2887" i="1" s="1"/>
  <c r="BJ2887" i="1" s="1"/>
  <c r="BE2865" i="1" s="1"/>
  <c r="BJ2865" i="1" s="1"/>
  <c r="BE2902" i="1" s="1"/>
  <c r="BJ2902" i="1" s="1"/>
  <c r="BE4216" i="1" s="1"/>
  <c r="BJ4216" i="1" s="1"/>
  <c r="BE70" i="1" s="1"/>
  <c r="BJ70" i="1" s="1"/>
  <c r="BE3016" i="1" s="1"/>
  <c r="BJ3016" i="1" s="1"/>
  <c r="BE1533" i="1" s="1"/>
  <c r="BJ1533" i="1" s="1"/>
  <c r="BE4069" i="1" s="1"/>
  <c r="BJ4069" i="1" s="1"/>
  <c r="BE3127" i="1" s="1"/>
  <c r="BJ3127" i="1" s="1"/>
  <c r="BE1422" i="1" s="1"/>
  <c r="BJ1422" i="1" s="1"/>
  <c r="BE4170" i="1" s="1"/>
  <c r="BJ4170" i="1" s="1"/>
  <c r="BE3321" i="1" s="1"/>
  <c r="BJ3321" i="1" s="1"/>
  <c r="BE2409" i="1" s="1"/>
  <c r="BJ2409" i="1" s="1"/>
  <c r="BE2358" i="1" s="1"/>
  <c r="BJ2358" i="1" s="1"/>
  <c r="BE319" i="1" s="1"/>
  <c r="BJ319" i="1" s="1"/>
  <c r="BE3961" i="1" s="1"/>
  <c r="BJ3961" i="1" s="1"/>
  <c r="BE2998" i="1" s="1"/>
  <c r="BJ2998" i="1" s="1"/>
  <c r="BE4095" i="1" s="1"/>
  <c r="BJ4095" i="1" s="1"/>
  <c r="BE1843" i="1" s="1"/>
  <c r="BJ1843" i="1" s="1"/>
  <c r="BE3058" i="1" s="1"/>
  <c r="BJ3058" i="1" s="1"/>
  <c r="BE2808" i="1" s="1"/>
  <c r="BJ2808" i="1" s="1"/>
  <c r="BE341" i="1" s="1"/>
  <c r="BJ341" i="1" s="1"/>
  <c r="BE3303" i="1" s="1"/>
  <c r="BJ3303" i="1" s="1"/>
  <c r="BE2348" i="1" s="1"/>
  <c r="BJ2348" i="1" s="1"/>
  <c r="BE166" i="1" s="1"/>
  <c r="BJ166" i="1" s="1"/>
  <c r="BE3379" i="1" s="1"/>
  <c r="BJ3379" i="1" s="1"/>
  <c r="BE4312" i="1" s="1"/>
  <c r="BJ4312" i="1" s="1"/>
  <c r="BE3529" i="1" s="1"/>
  <c r="BJ3529" i="1" s="1"/>
  <c r="BE3912" i="1" s="1"/>
  <c r="BJ3912" i="1" s="1"/>
  <c r="BE2970" i="1" s="1"/>
  <c r="BJ2970" i="1" s="1"/>
  <c r="BE1519" i="1" s="1"/>
  <c r="BJ1519" i="1" s="1"/>
  <c r="BE3419" i="1" s="1"/>
  <c r="BJ3419" i="1" s="1"/>
  <c r="BE2082" i="1" s="1"/>
  <c r="BJ2082" i="1" s="1"/>
  <c r="BE4317" i="1" s="1"/>
  <c r="BJ4317" i="1" s="1"/>
  <c r="BE3682" i="1" s="1"/>
  <c r="BJ3682" i="1" s="1"/>
  <c r="BE4202" i="1" s="1"/>
  <c r="BJ4202" i="1" s="1"/>
  <c r="BE2520" i="1" s="1"/>
  <c r="BJ2520" i="1" s="1"/>
  <c r="BE3041" i="1" s="1"/>
  <c r="BJ3041" i="1" s="1"/>
  <c r="BE3829" i="1" s="1"/>
  <c r="BJ3829" i="1" s="1"/>
  <c r="BE3117" i="1" s="1"/>
  <c r="BJ3117" i="1" s="1"/>
  <c r="BE842" i="1" s="1"/>
  <c r="BJ842" i="1" s="1"/>
  <c r="BE3943" i="1" s="1"/>
  <c r="BJ3943" i="1" s="1"/>
  <c r="BE2698" i="1" s="1"/>
  <c r="BJ2698" i="1" s="1"/>
  <c r="BE1210" i="1" s="1"/>
  <c r="BJ1210" i="1" s="1"/>
  <c r="BE130" i="1" s="1"/>
  <c r="BJ130" i="1" s="1"/>
  <c r="BE3352" i="1" s="1"/>
  <c r="BJ3352" i="1" s="1"/>
  <c r="BE3320" i="1" s="1"/>
  <c r="BJ3320" i="1" s="1"/>
  <c r="BE1830" i="1" s="1"/>
  <c r="BJ1830" i="1" s="1"/>
  <c r="BE2564" i="1" s="1"/>
  <c r="BJ2564" i="1" s="1"/>
  <c r="BE4123" i="1" s="1"/>
  <c r="BJ4123" i="1" s="1"/>
  <c r="BE4204" i="1" s="1"/>
  <c r="BJ4204" i="1" s="1"/>
  <c r="BE2988" i="1" s="1"/>
  <c r="BJ2988" i="1" s="1"/>
  <c r="BE4077" i="1" s="1"/>
  <c r="BJ4077" i="1" s="1"/>
  <c r="BE538" i="1" s="1"/>
  <c r="BJ538" i="1" s="1"/>
  <c r="BE2332" i="1" s="1"/>
  <c r="BJ2332" i="1" s="1"/>
  <c r="BE2889" i="1" s="1"/>
  <c r="BJ2889" i="1" s="1"/>
  <c r="BE602" i="1" s="1"/>
  <c r="BJ602" i="1" s="1"/>
  <c r="BE3969" i="1" s="1"/>
  <c r="BJ3969" i="1" s="1"/>
  <c r="BE643" i="1" s="1"/>
  <c r="BJ643" i="1" s="1"/>
  <c r="BE688" i="1" s="1"/>
  <c r="BJ688" i="1" s="1"/>
  <c r="BE2159" i="1" s="1"/>
  <c r="BJ2159" i="1" s="1"/>
  <c r="BE3459" i="1" s="1"/>
  <c r="BJ3459" i="1" s="1"/>
  <c r="BE1908" i="1" s="1"/>
  <c r="BJ1908" i="1" s="1"/>
  <c r="BE2758" i="1" s="1"/>
  <c r="BJ2758" i="1" s="1"/>
  <c r="BE4268" i="1" s="1"/>
  <c r="BJ4268" i="1" s="1"/>
  <c r="BE1684" i="1" s="1"/>
  <c r="BJ1684" i="1" s="1"/>
  <c r="BE4162" i="1" s="1"/>
  <c r="BJ4162" i="1" s="1"/>
  <c r="BE3937" i="1" s="1"/>
  <c r="BJ3937" i="1" s="1"/>
  <c r="BE1835" i="1" s="1"/>
  <c r="BJ1835" i="1" s="1"/>
  <c r="BE3143" i="1" s="1"/>
  <c r="BJ3143" i="1" s="1"/>
  <c r="BE217" i="1" s="1"/>
  <c r="BJ217" i="1" s="1"/>
  <c r="BE4030" i="1" s="1"/>
  <c r="BJ4030" i="1" s="1"/>
  <c r="BE3433" i="1" s="1"/>
  <c r="BJ3433" i="1" s="1"/>
  <c r="BE3863" i="1" s="1"/>
  <c r="BJ3863" i="1" s="1"/>
  <c r="BE2019" i="1" s="1"/>
  <c r="BJ2019" i="1" s="1"/>
  <c r="BE18" i="1" s="1"/>
  <c r="BJ18" i="1" s="1"/>
  <c r="BE4124" i="1" s="1"/>
  <c r="BJ4124" i="1" s="1"/>
  <c r="BE4254" i="1" s="1"/>
  <c r="BJ4254" i="1" s="1"/>
  <c r="BE56" i="1" s="1"/>
  <c r="BJ56" i="1" s="1"/>
  <c r="BE4230" i="1" s="1"/>
  <c r="BJ4230" i="1" s="1"/>
  <c r="BE1664" i="1" s="1"/>
  <c r="BJ1664" i="1" s="1"/>
  <c r="BE2449" i="1" s="1"/>
  <c r="BJ2449" i="1" s="1"/>
  <c r="BE97" i="1" s="1"/>
  <c r="BJ97" i="1" s="1"/>
  <c r="BE2419" i="1" s="1"/>
  <c r="BJ2419" i="1" s="1"/>
  <c r="BE3463" i="1" s="1"/>
  <c r="BJ3463" i="1" s="1"/>
  <c r="BE4160" i="1" s="1"/>
  <c r="BJ4160" i="1" s="1"/>
  <c r="BE3099" i="1" s="1"/>
  <c r="BJ3099" i="1" s="1"/>
  <c r="BE2727" i="1" s="1"/>
  <c r="BJ2727" i="1" s="1"/>
  <c r="BE3667" i="1" s="1"/>
  <c r="BJ3667" i="1" s="1"/>
  <c r="BE3757" i="1" s="1"/>
  <c r="BJ3757" i="1" s="1"/>
  <c r="BE1467" i="1" s="1"/>
  <c r="BJ1467" i="1" s="1"/>
  <c r="BE3875" i="1" s="1"/>
  <c r="BJ3875" i="1" s="1"/>
  <c r="BE1984" i="1" s="1"/>
  <c r="BJ1984" i="1" s="1"/>
  <c r="BE3803" i="1" s="1"/>
  <c r="BJ3803" i="1" s="1"/>
  <c r="BE2760" i="1" s="1"/>
  <c r="BJ2760" i="1" s="1"/>
  <c r="BE3353" i="1" s="1"/>
  <c r="BJ3353" i="1" s="1"/>
  <c r="BE919" i="1" s="1"/>
  <c r="BJ919" i="1" s="1"/>
  <c r="BE4046" i="1" s="1"/>
  <c r="BJ4046" i="1" s="1"/>
  <c r="BE3588" i="1" s="1"/>
  <c r="BJ3588" i="1" s="1"/>
  <c r="BE295" i="1" s="1"/>
  <c r="BJ295" i="1" s="1"/>
  <c r="BE2349" i="1" s="1"/>
  <c r="BJ2349" i="1" s="1"/>
  <c r="BE2701" i="1" s="1"/>
  <c r="BJ2701" i="1" s="1"/>
  <c r="BE1643" i="1" s="1"/>
  <c r="BJ1643" i="1" s="1"/>
  <c r="BE1893" i="1" s="1"/>
  <c r="BJ1893" i="1" s="1"/>
  <c r="BE3236" i="1" s="1"/>
  <c r="BJ3236" i="1" s="1"/>
  <c r="BE3437" i="1" s="1"/>
  <c r="BJ3437" i="1" s="1"/>
  <c r="BE4074" i="1" s="1"/>
  <c r="BJ4074" i="1" s="1"/>
  <c r="BE1737" i="1" s="1"/>
  <c r="BJ1737" i="1" s="1"/>
  <c r="BE2455" i="1" s="1"/>
  <c r="BJ2455" i="1" s="1"/>
  <c r="BE1895" i="1" s="1"/>
  <c r="BJ1895" i="1" s="1"/>
  <c r="BE2585" i="1" s="1"/>
  <c r="BJ2585" i="1" s="1"/>
  <c r="BE3895" i="1" s="1"/>
  <c r="BJ3895" i="1" s="1"/>
  <c r="BE1792" i="1" s="1"/>
  <c r="BJ1792" i="1" s="1"/>
  <c r="BE2718" i="1" s="1"/>
  <c r="BJ2718" i="1" s="1"/>
  <c r="BE1630" i="1" s="1"/>
  <c r="BJ1630" i="1" s="1"/>
  <c r="BE708" i="1" s="1"/>
  <c r="BJ708" i="1" s="1"/>
  <c r="BE3641" i="1" s="1"/>
  <c r="BJ3641" i="1" s="1"/>
  <c r="BE1549" i="1" s="1"/>
  <c r="BJ1549" i="1" s="1"/>
  <c r="BE3397" i="1" s="1"/>
  <c r="BJ3397" i="1" s="1"/>
  <c r="BE2924" i="1" s="1"/>
  <c r="BJ2924" i="1" s="1"/>
  <c r="BE3369" i="1" s="1"/>
  <c r="BJ3369" i="1" s="1"/>
  <c r="BE1719" i="1" s="1"/>
  <c r="BJ1719" i="1" s="1"/>
  <c r="BE2593" i="1" s="1"/>
  <c r="BJ2593" i="1" s="1"/>
  <c r="BE1574" i="1" s="1"/>
  <c r="BJ1574" i="1" s="1"/>
  <c r="BE3003" i="1" s="1"/>
  <c r="BJ3003" i="1" s="1"/>
  <c r="BE721" i="1" s="1"/>
  <c r="BJ721" i="1" s="1"/>
  <c r="BE1788" i="1" s="1"/>
  <c r="BJ1788" i="1" s="1"/>
  <c r="BE3029" i="1" s="1"/>
  <c r="BJ3029" i="1" s="1"/>
  <c r="BE4153" i="1" s="1"/>
  <c r="BJ4153" i="1" s="1"/>
  <c r="BE4156" i="1" s="1"/>
  <c r="BJ4156" i="1" s="1"/>
  <c r="BE2561" i="1" s="1"/>
  <c r="BJ2561" i="1" s="1"/>
  <c r="BE397" i="1" s="1"/>
  <c r="BJ397" i="1" s="1"/>
  <c r="BE345" i="1" s="1"/>
  <c r="BJ345" i="1" s="1"/>
  <c r="BE3177" i="1" s="1"/>
  <c r="BJ3177" i="1" s="1"/>
  <c r="BE1350" i="1" s="1"/>
  <c r="BJ1350" i="1" s="1"/>
  <c r="BE2682" i="1" s="1"/>
  <c r="BJ2682" i="1" s="1"/>
  <c r="BE462" i="1" s="1"/>
  <c r="BJ462" i="1" s="1"/>
  <c r="BE951" i="1" s="1"/>
  <c r="BJ951" i="1" s="1"/>
  <c r="BE3345" i="1" s="1"/>
  <c r="BJ3345" i="1" s="1"/>
  <c r="BE4180" i="1" s="1"/>
  <c r="BJ4180" i="1" s="1"/>
  <c r="BE2377" i="1" s="1"/>
  <c r="BJ2377" i="1" s="1"/>
  <c r="BE3403" i="1" s="1"/>
  <c r="BJ3403" i="1" s="1"/>
  <c r="BE3017" i="1" s="1"/>
  <c r="BJ3017" i="1" s="1"/>
  <c r="BE3478" i="1" s="1"/>
  <c r="BJ3478" i="1" s="1"/>
  <c r="BE734" i="1" s="1"/>
  <c r="BJ734" i="1" s="1"/>
  <c r="BE2960" i="1" s="1"/>
  <c r="BJ2960" i="1" s="1"/>
  <c r="BE794" i="1" s="1"/>
  <c r="BJ794" i="1" s="1"/>
  <c r="BE2195" i="1" s="1"/>
  <c r="BJ2195" i="1" s="1"/>
  <c r="BE2260" i="1" s="1"/>
  <c r="BJ2260" i="1" s="1"/>
  <c r="BE1043" i="1" s="1"/>
  <c r="BJ1043" i="1" s="1"/>
  <c r="BE434" i="1" s="1"/>
  <c r="BJ434" i="1" s="1"/>
  <c r="BE4151" i="1" s="1"/>
  <c r="BJ4151" i="1" s="1"/>
  <c r="BE2048" i="1" s="1"/>
  <c r="BJ2048" i="1" s="1"/>
  <c r="BE146" i="1" s="1"/>
  <c r="BJ146" i="1" s="1"/>
  <c r="BE2191" i="1" s="1"/>
  <c r="BJ2191" i="1" s="1"/>
  <c r="BE2092" i="1" s="1"/>
  <c r="BJ2092" i="1" s="1"/>
  <c r="BE4177" i="1" s="1"/>
  <c r="BJ4177" i="1" s="1"/>
  <c r="BE2807" i="1" s="1"/>
  <c r="BJ2807" i="1" s="1"/>
  <c r="BE1942" i="1" s="1"/>
  <c r="BJ1942" i="1" s="1"/>
  <c r="BE828" i="1" s="1"/>
  <c r="BJ828" i="1" s="1"/>
  <c r="BE4116" i="1" s="1"/>
  <c r="BJ4116" i="1" s="1"/>
  <c r="BE3918" i="1" s="1"/>
  <c r="BJ3918" i="1" s="1"/>
  <c r="BE2433" i="1" s="1"/>
  <c r="BJ2433" i="1" s="1"/>
  <c r="BE3558" i="1" s="1"/>
  <c r="BJ3558" i="1" s="1"/>
  <c r="BE2745" i="1" s="1"/>
  <c r="BJ2745" i="1" s="1"/>
  <c r="BE1503" i="1" s="1"/>
  <c r="BJ1503" i="1" s="1"/>
  <c r="BE3572" i="1" s="1"/>
  <c r="BJ3572" i="1" s="1"/>
  <c r="BE2893" i="1" s="1"/>
  <c r="BJ2893" i="1" s="1"/>
  <c r="BE3057" i="1" s="1"/>
  <c r="BJ3057" i="1" s="1"/>
  <c r="BE3122" i="1" s="1"/>
  <c r="BJ3122" i="1" s="1"/>
  <c r="BE2488" i="1" s="1"/>
  <c r="BJ2488" i="1" s="1"/>
  <c r="BE3710" i="1" s="1"/>
  <c r="BJ3710" i="1" s="1"/>
  <c r="BE3837" i="1" s="1"/>
  <c r="BJ3837" i="1" s="1"/>
  <c r="BE3939" i="1" s="1"/>
  <c r="BJ3939" i="1" s="1"/>
  <c r="BE3636" i="1" s="1"/>
  <c r="BJ3636" i="1" s="1"/>
  <c r="BE2360" i="1" s="1"/>
  <c r="BJ2360" i="1" s="1"/>
  <c r="BE1985" i="1" s="1"/>
  <c r="BJ1985" i="1" s="1"/>
  <c r="BE4141" i="1" s="1"/>
  <c r="BJ4141" i="1" s="1"/>
  <c r="BE1872" i="1" s="1"/>
  <c r="BJ1872" i="1" s="1"/>
  <c r="BE1113" i="1" s="1"/>
  <c r="BJ1113" i="1" s="1"/>
  <c r="BE2007" i="1" s="1"/>
  <c r="BJ2007" i="1" s="1"/>
  <c r="BE1591" i="1" s="1"/>
  <c r="BJ1591" i="1" s="1"/>
  <c r="BE1342" i="1" s="1"/>
  <c r="BJ1342" i="1" s="1"/>
  <c r="BE2734" i="1" s="1"/>
  <c r="BJ2734" i="1" s="1"/>
  <c r="BE2252" i="1" s="1"/>
  <c r="BJ2252" i="1" s="1"/>
  <c r="BE3248" i="1" s="1"/>
  <c r="BJ3248" i="1" s="1"/>
  <c r="BE3816" i="1" s="1"/>
  <c r="BJ3816" i="1" s="1"/>
  <c r="BE2882" i="1" s="1"/>
  <c r="BJ2882" i="1" s="1"/>
  <c r="BE372" i="1" s="1"/>
  <c r="BJ372" i="1" s="1"/>
  <c r="BE3096" i="1" s="1"/>
  <c r="BJ3096" i="1" s="1"/>
  <c r="BE3167" i="1" s="1"/>
  <c r="BJ3167" i="1" s="1"/>
  <c r="BE3208" i="1" s="1"/>
  <c r="BJ3208" i="1" s="1"/>
  <c r="BE4055" i="1" s="1"/>
  <c r="BJ4055" i="1" s="1"/>
  <c r="AI892" i="1" s="1"/>
  <c r="AM2449" i="1" a="1"/>
  <c r="AO2449" i="1" s="1"/>
  <c r="BE466" i="1" s="1"/>
  <c r="BJ466" i="1" s="1"/>
  <c r="BE2994" i="1" s="1"/>
  <c r="BJ2994" i="1" s="1"/>
  <c r="BE2885" i="1" s="1"/>
  <c r="BJ2885" i="1" s="1"/>
  <c r="BE3091" i="1" s="1"/>
  <c r="BJ3091" i="1" s="1"/>
  <c r="BE3979" i="1" s="1"/>
  <c r="BJ3979" i="1" s="1"/>
  <c r="BE3171" i="1" s="1"/>
  <c r="BJ3171" i="1" s="1"/>
  <c r="BE3038" i="1" s="1"/>
  <c r="BJ3038" i="1" s="1"/>
  <c r="BE3910" i="1" s="1"/>
  <c r="BJ3910" i="1" s="1"/>
  <c r="BE3479" i="1" s="1"/>
  <c r="BJ3479" i="1" s="1"/>
  <c r="BE3259" i="1" s="1"/>
  <c r="BJ3259" i="1" s="1"/>
  <c r="BE387" i="1" s="1"/>
  <c r="BJ387" i="1" s="1"/>
  <c r="BE2411" i="1" s="1"/>
  <c r="BJ2411" i="1" s="1"/>
  <c r="BE1973" i="1" s="1"/>
  <c r="BJ1973" i="1" s="1"/>
  <c r="BE2276" i="1" s="1"/>
  <c r="BJ2276" i="1" s="1"/>
  <c r="BE3731" i="1" s="1"/>
  <c r="BJ3731" i="1" s="1"/>
  <c r="BE1976" i="1" s="1"/>
  <c r="BJ1976" i="1" s="1"/>
  <c r="BE808" i="1" s="1"/>
  <c r="BJ808" i="1" s="1"/>
  <c r="BE2777" i="1" s="1"/>
  <c r="BJ2777" i="1" s="1"/>
  <c r="BE3686" i="1" s="1"/>
  <c r="BJ3686" i="1" s="1"/>
  <c r="BE1855" i="1" s="1"/>
  <c r="BJ1855" i="1" s="1"/>
  <c r="BE4050" i="1" s="1"/>
  <c r="BJ4050" i="1" s="1"/>
  <c r="BE2381" i="1" s="1"/>
  <c r="BJ2381" i="1" s="1"/>
  <c r="BE307" i="1" s="1"/>
  <c r="BJ307" i="1" s="1"/>
  <c r="BE957" i="1" s="1"/>
  <c r="BJ957" i="1" s="1"/>
  <c r="BE3612" i="1" s="1"/>
  <c r="BJ3612" i="1" s="1"/>
  <c r="BE3195" i="1" s="1"/>
  <c r="BJ3195" i="1" s="1"/>
  <c r="BE414" i="1" s="1"/>
  <c r="BJ414" i="1" s="1"/>
  <c r="BE3514" i="1" s="1"/>
  <c r="BJ3514" i="1" s="1"/>
  <c r="BE3742" i="1" s="1"/>
  <c r="BJ3742" i="1" s="1"/>
  <c r="BE3916" i="1" s="1"/>
  <c r="BJ3916" i="1" s="1"/>
  <c r="BE4217" i="1" s="1"/>
  <c r="BJ4217" i="1" s="1"/>
  <c r="BE4103" i="1" s="1"/>
  <c r="BJ4103" i="1" s="1"/>
  <c r="BE4248" i="1" s="1"/>
  <c r="BJ4248" i="1" s="1"/>
  <c r="BE4091" i="1" s="1"/>
  <c r="BJ4091" i="1" s="1"/>
  <c r="BE1134" i="1" s="1"/>
  <c r="BJ1134" i="1" s="1"/>
  <c r="BE34" i="1" s="1"/>
  <c r="BJ34" i="1" s="1"/>
  <c r="BE3719" i="1" s="1"/>
  <c r="BJ3719" i="1" s="1"/>
  <c r="BE1770" i="1" s="1"/>
  <c r="BJ1770" i="1" s="1"/>
  <c r="BE3725" i="1" s="1"/>
  <c r="BJ3725" i="1" s="1"/>
  <c r="BE2910" i="1" s="1"/>
  <c r="BJ2910" i="1" s="1"/>
  <c r="BE1992" i="1" s="1"/>
  <c r="BJ1992" i="1" s="1"/>
  <c r="BE4130" i="1" s="1"/>
  <c r="BJ4130" i="1" s="1"/>
  <c r="BE145" i="1" s="1"/>
  <c r="BJ145" i="1" s="1"/>
  <c r="BE3859" i="1" s="1"/>
  <c r="BJ3859" i="1" s="1"/>
  <c r="BE1332" i="1" s="1"/>
  <c r="BJ1332" i="1" s="1"/>
  <c r="BE1758" i="1" s="1"/>
  <c r="BJ1758" i="1" s="1"/>
  <c r="BE2790" i="1" s="1"/>
  <c r="BJ2790" i="1" s="1"/>
  <c r="BE3000" i="1" s="1"/>
  <c r="BJ3000" i="1" s="1"/>
  <c r="BE3996" i="1" s="1"/>
  <c r="BJ3996" i="1" s="1"/>
  <c r="BE4274" i="1" s="1"/>
  <c r="BJ4274" i="1" s="1"/>
  <c r="BE2623" i="1" s="1"/>
  <c r="BJ2623" i="1" s="1"/>
  <c r="BE1494" i="1" s="1"/>
  <c r="BJ1494" i="1" s="1"/>
  <c r="BE3654" i="1" s="1"/>
  <c r="BJ3654" i="1" s="1"/>
  <c r="BE3230" i="1" s="1"/>
  <c r="BJ3230" i="1" s="1"/>
  <c r="BE3933" i="1" s="1"/>
  <c r="BJ3933" i="1" s="1"/>
  <c r="BE3738" i="1" s="1"/>
  <c r="BJ3738" i="1" s="1"/>
  <c r="BE3856" i="1" s="1"/>
  <c r="BJ3856" i="1" s="1"/>
  <c r="BE4237" i="1" s="1"/>
  <c r="BJ4237" i="1" s="1"/>
  <c r="BE3711" i="1" s="1"/>
  <c r="BJ3711" i="1" s="1"/>
  <c r="BE546" i="1" s="1"/>
  <c r="BJ546" i="1" s="1"/>
  <c r="BE3615" i="1" s="1"/>
  <c r="BJ3615" i="1" s="1"/>
  <c r="BE2761" i="1" s="1"/>
  <c r="BJ2761" i="1" s="1"/>
  <c r="BE2308" i="1" s="1"/>
  <c r="BJ2308" i="1" s="1"/>
  <c r="BE3359" i="1" s="1"/>
  <c r="BJ3359" i="1" s="1"/>
  <c r="BE1617" i="1" s="1"/>
  <c r="BJ1617" i="1" s="1"/>
  <c r="BE1790" i="1" s="1"/>
  <c r="BJ1790" i="1" s="1"/>
  <c r="BE3551" i="1" s="1"/>
  <c r="BJ3551" i="1" s="1"/>
  <c r="BE3009" i="1" s="1"/>
  <c r="BJ3009" i="1" s="1"/>
  <c r="BE3532" i="1" s="1"/>
  <c r="BJ3532" i="1" s="1"/>
  <c r="BE3818" i="1" s="1"/>
  <c r="BJ3818" i="1" s="1"/>
  <c r="BE1864" i="1" s="1"/>
  <c r="BJ1864" i="1" s="1"/>
  <c r="BE4063" i="1" s="1"/>
  <c r="BJ4063" i="1" s="1"/>
  <c r="BE4303" i="1" s="1"/>
  <c r="BJ4303" i="1" s="1"/>
  <c r="BE3899" i="1" s="1"/>
  <c r="BJ3899" i="1" s="1"/>
  <c r="BE804" i="1" s="1"/>
  <c r="BJ804" i="1" s="1"/>
  <c r="BE3571" i="1" s="1"/>
  <c r="BJ3571" i="1" s="1"/>
  <c r="BE3287" i="1" s="1"/>
  <c r="BJ3287" i="1" s="1"/>
  <c r="BE3800" i="1" s="1"/>
  <c r="BJ3800" i="1" s="1"/>
  <c r="BE3536" i="1" s="1"/>
  <c r="BJ3536" i="1" s="1"/>
  <c r="BE1743" i="1" s="1"/>
  <c r="BJ1743" i="1" s="1"/>
  <c r="BE4259" i="1" s="1"/>
  <c r="BJ4259" i="1" s="1"/>
  <c r="BE3985" i="1" s="1"/>
  <c r="BJ3985" i="1" s="1"/>
  <c r="BE4289" i="1" s="1"/>
  <c r="BJ4289" i="1" s="1"/>
  <c r="BE4278" i="1" s="1"/>
  <c r="BJ4278" i="1" s="1"/>
  <c r="BE2302" i="1" s="1"/>
  <c r="BJ2302" i="1" s="1"/>
  <c r="BE3068" i="1" s="1"/>
  <c r="BJ3068" i="1" s="1"/>
  <c r="BE2298" i="1" s="1"/>
  <c r="BJ2298" i="1" s="1"/>
  <c r="BE3049" i="1" s="1"/>
  <c r="BJ3049" i="1" s="1"/>
  <c r="BE2254" i="1" s="1"/>
  <c r="BJ2254" i="1" s="1"/>
  <c r="BE3411" i="1" s="1"/>
  <c r="BJ3411" i="1" s="1"/>
  <c r="BE1563" i="1" s="1"/>
  <c r="BJ1563" i="1" s="1"/>
  <c r="BE4094" i="1" s="1"/>
  <c r="BJ4094" i="1" s="1"/>
  <c r="BE4309" i="1" s="1"/>
  <c r="BJ4309" i="1" s="1"/>
  <c r="BE3550" i="1" s="1"/>
  <c r="BJ3550" i="1" s="1"/>
  <c r="BE3232" i="1" s="1"/>
  <c r="BJ3232" i="1" s="1"/>
  <c r="BE1755" i="1" s="1"/>
  <c r="BJ1755" i="1" s="1"/>
  <c r="BE3030" i="1" s="1"/>
  <c r="BJ3030" i="1" s="1"/>
  <c r="BE2508" i="1" s="1"/>
  <c r="BJ2508" i="1" s="1"/>
  <c r="BE2770" i="1" s="1"/>
  <c r="BJ2770" i="1" s="1"/>
  <c r="BE4079" i="1" s="1"/>
  <c r="BJ4079" i="1" s="1"/>
  <c r="BE2147" i="1" s="1"/>
  <c r="BJ2147" i="1" s="1"/>
  <c r="BE2867" i="1" s="1"/>
  <c r="BJ2867" i="1" s="1"/>
  <c r="BE1530" i="1" s="1"/>
  <c r="BJ1530" i="1" s="1"/>
  <c r="BE2959" i="1" s="1"/>
  <c r="BJ2959" i="1" s="1"/>
  <c r="BE2641" i="1" s="1"/>
  <c r="BJ2641" i="1" s="1"/>
  <c r="BE2675" i="1" s="1"/>
  <c r="BJ2675" i="1" s="1"/>
  <c r="BE837" i="1" s="1"/>
  <c r="BJ837" i="1" s="1"/>
  <c r="BE4061" i="1" s="1"/>
  <c r="BJ4061" i="1" s="1"/>
  <c r="BE1085" i="1" s="1"/>
  <c r="BJ1085" i="1" s="1"/>
  <c r="BE3618" i="1" s="1"/>
  <c r="BJ3618" i="1" s="1"/>
  <c r="BE3639" i="1" s="1"/>
  <c r="BJ3639" i="1" s="1"/>
  <c r="BE3696" i="1" s="1"/>
  <c r="BJ3696" i="1" s="1"/>
  <c r="BE3734" i="1" s="1"/>
  <c r="BJ3734" i="1" s="1"/>
  <c r="BE3059" i="1" s="1"/>
  <c r="BJ3059" i="1" s="1"/>
  <c r="BE3967" i="1" s="1"/>
  <c r="BJ3967" i="1" s="1"/>
  <c r="BE3617" i="1" s="1"/>
  <c r="BJ3617" i="1" s="1"/>
  <c r="BE3659" i="1" s="1"/>
  <c r="BJ3659" i="1" s="1"/>
  <c r="BE2103" i="1" s="1"/>
  <c r="BJ2103" i="1" s="1"/>
  <c r="BE3675" i="1" s="1"/>
  <c r="BJ3675" i="1" s="1"/>
  <c r="BE2792" i="1" s="1"/>
  <c r="BJ2792" i="1" s="1"/>
  <c r="BE1646" i="1" s="1"/>
  <c r="BJ1646" i="1" s="1"/>
  <c r="BE3584" i="1" s="1"/>
  <c r="BJ3584" i="1" s="1"/>
  <c r="BE1941" i="1" s="1"/>
  <c r="BJ1941" i="1" s="1"/>
  <c r="BE1480" i="1" s="1"/>
  <c r="BJ1480" i="1" s="1"/>
  <c r="BE3104" i="1" s="1"/>
  <c r="BJ3104" i="1" s="1"/>
  <c r="BE3832" i="1" s="1"/>
  <c r="BJ3832" i="1" s="1"/>
  <c r="BE2967" i="1" s="1"/>
  <c r="BJ2967" i="1" s="1"/>
  <c r="BE2303" i="1" s="1"/>
  <c r="BJ2303" i="1" s="1"/>
  <c r="BE3468" i="1" s="1"/>
  <c r="BJ3468" i="1" s="1"/>
  <c r="BE3018" i="1" s="1"/>
  <c r="BJ3018" i="1" s="1"/>
  <c r="BE1717" i="1" s="1"/>
  <c r="BJ1717" i="1" s="1"/>
  <c r="BE3630" i="1" s="1"/>
  <c r="BJ3630" i="1" s="1"/>
  <c r="BE4323" i="1" s="1"/>
  <c r="BJ4323" i="1" s="1"/>
  <c r="BE3337" i="1" s="1"/>
  <c r="BJ3337" i="1" s="1"/>
  <c r="BE3521" i="1" s="1"/>
  <c r="BJ3521" i="1" s="1"/>
  <c r="BE3751" i="1" s="1"/>
  <c r="BJ3751" i="1" s="1"/>
  <c r="BE3304" i="1" s="1"/>
  <c r="BJ3304" i="1" s="1"/>
  <c r="BE3878" i="1" s="1"/>
  <c r="BJ3878" i="1" s="1"/>
  <c r="BE2525" i="1" s="1"/>
  <c r="BJ2525" i="1" s="1"/>
  <c r="BE2858" i="1" s="1"/>
  <c r="BJ2858" i="1" s="1"/>
  <c r="BE2980" i="1" s="1"/>
  <c r="BJ2980" i="1" s="1"/>
  <c r="BE3507" i="1" s="1"/>
  <c r="BJ3507" i="1" s="1"/>
  <c r="BE3854" i="1" s="1"/>
  <c r="BJ3854" i="1" s="1"/>
  <c r="BE2662" i="1" s="1"/>
  <c r="BJ2662" i="1" s="1"/>
  <c r="BE3084" i="1" s="1"/>
  <c r="BJ3084" i="1" s="1"/>
  <c r="BE4097" i="1" s="1"/>
  <c r="BJ4097" i="1" s="1"/>
  <c r="BE1716" i="1" s="1"/>
  <c r="BJ1716" i="1" s="1"/>
  <c r="BE1622" i="1" s="1"/>
  <c r="BJ1622" i="1" s="1"/>
  <c r="BE2877" i="1" s="1"/>
  <c r="BJ2877" i="1" s="1"/>
  <c r="BE4314" i="1" s="1"/>
  <c r="BJ4314" i="1" s="1"/>
  <c r="BE1718" i="1" s="1"/>
  <c r="BJ1718" i="1" s="1"/>
  <c r="BE4300" i="1" s="1"/>
  <c r="BJ4300" i="1" s="1"/>
  <c r="BE3332" i="1" s="1"/>
  <c r="BJ3332" i="1" s="1"/>
  <c r="BE2500" i="1" s="1"/>
  <c r="BJ2500" i="1" s="1"/>
  <c r="BE4058" i="1" s="1"/>
  <c r="BJ4058" i="1" s="1"/>
  <c r="BE3223" i="1" s="1"/>
  <c r="BJ3223" i="1" s="1"/>
  <c r="BE3788" i="1" s="1"/>
  <c r="BJ3788" i="1" s="1"/>
  <c r="BE2888" i="1" s="1"/>
  <c r="BJ2888" i="1" s="1"/>
  <c r="BE2864" i="1" s="1"/>
  <c r="BJ2864" i="1" s="1"/>
  <c r="BE2945" i="1" s="1"/>
  <c r="BJ2945" i="1" s="1"/>
  <c r="BE3785" i="1" s="1"/>
  <c r="BJ3785" i="1" s="1"/>
  <c r="BE3923" i="1" s="1"/>
  <c r="BJ3923" i="1" s="1"/>
  <c r="BE2538" i="1" s="1"/>
  <c r="BJ2538" i="1" s="1"/>
  <c r="BE3658" i="1" s="1"/>
  <c r="BJ3658" i="1" s="1"/>
  <c r="BE2779" i="1" s="1"/>
  <c r="BJ2779" i="1" s="1"/>
  <c r="BE2144" i="1" s="1"/>
  <c r="BJ2144" i="1" s="1"/>
  <c r="BE2899" i="1" s="1"/>
  <c r="BJ2899" i="1" s="1"/>
  <c r="BE4087" i="1" s="1"/>
  <c r="BJ4087" i="1" s="1"/>
  <c r="BE4233" i="1" s="1"/>
  <c r="BJ4233" i="1" s="1"/>
  <c r="BE2550" i="1" s="1"/>
  <c r="BJ2550" i="1" s="1"/>
  <c r="BE2068" i="1" s="1"/>
  <c r="BJ2068" i="1" s="1"/>
  <c r="BE3116" i="1" s="1"/>
  <c r="BJ3116" i="1" s="1"/>
  <c r="BE3577" i="1" s="1"/>
  <c r="BJ3577" i="1" s="1"/>
  <c r="BE1163" i="1" s="1"/>
  <c r="BJ1163" i="1" s="1"/>
  <c r="BE1464" i="1" s="1"/>
  <c r="BJ1464" i="1" s="1"/>
  <c r="BE1215" i="1" s="1"/>
  <c r="BJ1215" i="1" s="1"/>
  <c r="BE2181" i="1" s="1"/>
  <c r="BJ2181" i="1" s="1"/>
  <c r="BE1967" i="1" s="1"/>
  <c r="BJ1967" i="1" s="1"/>
  <c r="BE1517" i="1" s="1"/>
  <c r="BJ1517" i="1" s="1"/>
  <c r="BE2212" i="1" s="1"/>
  <c r="BJ2212" i="1" s="1"/>
  <c r="BE1112" i="1" s="1"/>
  <c r="BJ1112" i="1" s="1"/>
  <c r="BE3694" i="1" s="1"/>
  <c r="BJ3694" i="1" s="1"/>
  <c r="BE4076" i="1" s="1"/>
  <c r="BJ4076" i="1" s="1"/>
  <c r="BE2407" i="1" s="1"/>
  <c r="BJ2407" i="1" s="1"/>
  <c r="BE3519" i="1" s="1"/>
  <c r="BJ3519" i="1" s="1"/>
  <c r="BE2811" i="1" s="1"/>
  <c r="BJ2811" i="1" s="1"/>
  <c r="BE707" i="1" s="1"/>
  <c r="BJ707" i="1" s="1"/>
  <c r="BE3625" i="1" s="1"/>
  <c r="BJ3625" i="1" s="1"/>
  <c r="BE3660" i="1" s="1"/>
  <c r="BJ3660" i="1" s="1"/>
  <c r="BE2549" i="1" s="1"/>
  <c r="BJ2549" i="1" s="1"/>
  <c r="BE1386" i="1" s="1"/>
  <c r="BJ1386" i="1" s="1"/>
  <c r="BE3481" i="1" s="1"/>
  <c r="BJ3481" i="1" s="1"/>
  <c r="BE2480" i="1" s="1"/>
  <c r="BJ2480" i="1" s="1"/>
  <c r="BE3915" i="1" s="1"/>
  <c r="BJ3915" i="1" s="1"/>
  <c r="BE3846" i="1" s="1"/>
  <c r="BJ3846" i="1" s="1"/>
  <c r="BE4096" i="1" s="1"/>
  <c r="BJ4096" i="1" s="1"/>
  <c r="BE4056" i="1" s="1"/>
  <c r="BJ4056" i="1" s="1"/>
  <c r="BE4139" i="1" s="1"/>
  <c r="BJ4139" i="1" s="1"/>
  <c r="BE1633" i="1" s="1"/>
  <c r="BJ1633" i="1" s="1"/>
  <c r="BE2037" i="1" s="1"/>
  <c r="BJ2037" i="1" s="1"/>
  <c r="BE2972" i="1" s="1"/>
  <c r="BJ2972" i="1" s="1"/>
  <c r="BE3247" i="1" s="1"/>
  <c r="BJ3247" i="1" s="1"/>
  <c r="BE3887" i="1" s="1"/>
  <c r="BJ3887" i="1" s="1"/>
  <c r="BE3966" i="1" s="1"/>
  <c r="BJ3966" i="1" s="1"/>
  <c r="BE1000" i="1" s="1"/>
  <c r="BJ1000" i="1" s="1"/>
  <c r="BE2849" i="1" s="1"/>
  <c r="BJ2849" i="1" s="1"/>
  <c r="BE1598" i="1" s="1"/>
  <c r="BJ1598" i="1" s="1"/>
  <c r="BE623" i="1" s="1"/>
  <c r="BJ623" i="1" s="1"/>
  <c r="BE2746" i="1" s="1"/>
  <c r="BJ2746" i="1" s="1"/>
  <c r="BE2119" i="1" s="1"/>
  <c r="BJ2119" i="1" s="1"/>
  <c r="BE4252" i="1" s="1"/>
  <c r="BJ4252" i="1" s="1"/>
  <c r="BE753" i="1" s="1"/>
  <c r="BJ753" i="1" s="1"/>
  <c r="BE2749" i="1" s="1"/>
  <c r="BJ2749" i="1" s="1"/>
  <c r="BE3952" i="1" s="1"/>
  <c r="BJ3952" i="1" s="1"/>
  <c r="BE3538" i="1" s="1"/>
  <c r="BJ3538" i="1" s="1"/>
  <c r="BE825" i="1" s="1"/>
  <c r="BJ825" i="1" s="1"/>
  <c r="BE3938" i="1" s="1"/>
  <c r="BJ3938" i="1" s="1"/>
  <c r="BE2175" i="1" s="1"/>
  <c r="BJ2175" i="1" s="1"/>
  <c r="BE3671" i="1" s="1"/>
  <c r="BJ3671" i="1" s="1"/>
  <c r="BE2087" i="1" s="1"/>
  <c r="BJ2087" i="1" s="1"/>
  <c r="BE3896" i="1" s="1"/>
  <c r="BJ3896" i="1" s="1"/>
  <c r="BE3093" i="1" s="1"/>
  <c r="BJ3093" i="1" s="1"/>
  <c r="BE738" i="1" s="1"/>
  <c r="BJ738" i="1" s="1"/>
  <c r="BE3626" i="1" s="1"/>
  <c r="BJ3626" i="1" s="1"/>
  <c r="BE4138" i="1" s="1"/>
  <c r="BJ4138" i="1" s="1"/>
  <c r="BE3237" i="1" s="1"/>
  <c r="BJ3237" i="1" s="1"/>
  <c r="BE1015" i="1" s="1"/>
  <c r="BJ1015" i="1" s="1"/>
  <c r="BE3496" i="1" s="1"/>
  <c r="BJ3496" i="1" s="1"/>
  <c r="BE3604" i="1" s="1"/>
  <c r="BJ3604" i="1" s="1"/>
  <c r="BE2017" i="1" s="1"/>
  <c r="BJ2017" i="1" s="1"/>
  <c r="BE3401" i="1" s="1"/>
  <c r="BJ3401" i="1" s="1"/>
  <c r="BE4294" i="1" s="1"/>
  <c r="BJ4294" i="1" s="1"/>
  <c r="BE3006" i="1" s="1"/>
  <c r="BJ3006" i="1" s="1"/>
  <c r="BE3681" i="1" s="1"/>
  <c r="BJ3681" i="1" s="1"/>
  <c r="BE1724" i="1" s="1"/>
  <c r="BJ1724" i="1" s="1"/>
  <c r="BE4302" i="1" s="1"/>
  <c r="BJ4302" i="1" s="1"/>
  <c r="BE2757" i="1" s="1"/>
  <c r="BJ2757" i="1" s="1"/>
  <c r="BE2856" i="1" s="1"/>
  <c r="BJ2856" i="1" s="1"/>
  <c r="BE4064" i="1" s="1"/>
  <c r="BJ4064" i="1" s="1"/>
  <c r="BE3783" i="1" s="1"/>
  <c r="BJ3783" i="1" s="1"/>
  <c r="BE439" i="1" s="1"/>
  <c r="BJ439" i="1" s="1"/>
  <c r="BE2710" i="1" s="1"/>
  <c r="BJ2710" i="1" s="1"/>
  <c r="BE3326" i="1" s="1"/>
  <c r="BJ3326" i="1" s="1"/>
  <c r="BE717" i="1" s="1"/>
  <c r="BJ717" i="1" s="1"/>
  <c r="BE4012" i="1" s="1"/>
  <c r="BJ4012" i="1" s="1"/>
  <c r="BE3128" i="1" s="1"/>
  <c r="BJ3128" i="1" s="1"/>
  <c r="BE3076" i="1" s="1"/>
  <c r="BJ3076" i="1" s="1"/>
  <c r="BE3044" i="1" s="1"/>
  <c r="BJ3044" i="1" s="1"/>
  <c r="BE3491" i="1" s="1"/>
  <c r="BJ3491" i="1" s="1"/>
  <c r="BE3370" i="1" s="1"/>
  <c r="BJ3370" i="1" s="1"/>
  <c r="BE446" i="1" s="1"/>
  <c r="BJ446" i="1" s="1"/>
  <c r="BE3500" i="1" s="1"/>
  <c r="BJ3500" i="1" s="1"/>
  <c r="BE3643" i="1" s="1"/>
  <c r="BJ3643" i="1" s="1"/>
  <c r="BE762" i="1" s="1"/>
  <c r="BJ762" i="1" s="1"/>
  <c r="BE3849" i="1" s="1"/>
  <c r="BJ3849" i="1" s="1"/>
  <c r="BE1398" i="1" s="1"/>
  <c r="BJ1398" i="1" s="1"/>
  <c r="BE4316" i="1" s="1"/>
  <c r="BJ4316" i="1" s="1"/>
  <c r="BE3034" i="1" s="1"/>
  <c r="BJ3034" i="1" s="1"/>
  <c r="BE1387" i="1" s="1"/>
  <c r="BJ1387" i="1" s="1"/>
  <c r="BE2927" i="1" s="1"/>
  <c r="BJ2927" i="1" s="1"/>
  <c r="BE2695" i="1" s="1"/>
  <c r="BJ2695" i="1" s="1"/>
  <c r="BE3005" i="1" s="1"/>
  <c r="BJ3005" i="1" s="1"/>
  <c r="BE3801" i="1" s="1"/>
  <c r="BJ3801" i="1" s="1"/>
  <c r="BE3825" i="1" s="1"/>
  <c r="BJ3825" i="1" s="1"/>
  <c r="BE3709" i="1" s="1"/>
  <c r="BJ3709" i="1" s="1"/>
  <c r="BE1962" i="1" s="1"/>
  <c r="BJ1962" i="1" s="1"/>
  <c r="BE1478" i="1" s="1"/>
  <c r="BJ1478" i="1" s="1"/>
  <c r="BE1414" i="1" s="1"/>
  <c r="BJ1414" i="1" s="1"/>
  <c r="BE2422" i="1" s="1"/>
  <c r="BJ2422" i="1" s="1"/>
  <c r="BE3518" i="1" s="1"/>
  <c r="BJ3518" i="1" s="1"/>
  <c r="BE3391" i="1" s="1"/>
  <c r="BJ3391" i="1" s="1"/>
  <c r="BE3325" i="1" s="1"/>
  <c r="BJ3325" i="1" s="1"/>
  <c r="BE417" i="1" s="1"/>
  <c r="BJ417" i="1" s="1"/>
  <c r="BE3170" i="1" s="1"/>
  <c r="BJ3170" i="1" s="1"/>
  <c r="BE1767" i="1" s="1"/>
  <c r="BJ1767" i="1" s="1"/>
  <c r="BE1910" i="1" s="1"/>
  <c r="BJ1910" i="1" s="1"/>
  <c r="BE261" i="1" s="1"/>
  <c r="BJ261" i="1" s="1"/>
  <c r="BE3611" i="1" s="1"/>
  <c r="BJ3611" i="1" s="1"/>
  <c r="BE3809" i="1" s="1"/>
  <c r="BJ3809" i="1" s="1"/>
  <c r="BE3531" i="1" s="1"/>
  <c r="BJ3531" i="1" s="1"/>
  <c r="BE1017" i="1" s="1"/>
  <c r="BJ1017" i="1" s="1"/>
  <c r="BE3285" i="1" s="1"/>
  <c r="BJ3285" i="1" s="1"/>
  <c r="BE2340" i="1" s="1"/>
  <c r="BJ2340" i="1" s="1"/>
  <c r="BE1597" i="1" s="1"/>
  <c r="BJ1597" i="1" s="1"/>
  <c r="BE321" i="1" s="1"/>
  <c r="BJ321" i="1" s="1"/>
  <c r="BE3981" i="1" s="1"/>
  <c r="BJ3981" i="1" s="1"/>
  <c r="BE2073" i="1" s="1"/>
  <c r="BJ2073" i="1" s="1"/>
  <c r="BE3364" i="1" s="1"/>
  <c r="BJ3364" i="1" s="1"/>
  <c r="BE3533" i="1" s="1"/>
  <c r="BJ3533" i="1" s="1"/>
  <c r="BE1527" i="1" s="1"/>
  <c r="BJ1527" i="1" s="1"/>
  <c r="BE2784" i="1" s="1"/>
  <c r="BJ2784" i="1" s="1"/>
  <c r="BE1512" i="1" s="1"/>
  <c r="BJ1512" i="1" s="1"/>
  <c r="BE2743" i="1" s="1"/>
  <c r="BJ2743" i="1" s="1"/>
  <c r="BE2320" i="1" s="1"/>
  <c r="BJ2320" i="1" s="1"/>
  <c r="BE3921" i="1" s="1"/>
  <c r="BJ3921" i="1" s="1"/>
  <c r="BE3771" i="1" s="1"/>
  <c r="BJ3771" i="1" s="1"/>
  <c r="BE1367" i="1" s="1"/>
  <c r="BJ1367" i="1" s="1"/>
  <c r="BE3322" i="1" s="1"/>
  <c r="BJ3322" i="1" s="1"/>
  <c r="BE3580" i="1" s="1"/>
  <c r="BJ3580" i="1" s="1"/>
  <c r="BE3414" i="1" s="1"/>
  <c r="BJ3414" i="1" s="1"/>
  <c r="BE3225" i="1" s="1"/>
  <c r="BJ3225" i="1" s="1"/>
  <c r="BE1662" i="1" s="1"/>
  <c r="BJ1662" i="1" s="1"/>
  <c r="BE2881" i="1" s="1"/>
  <c r="BJ2881" i="1" s="1"/>
  <c r="BE3830" i="1" s="1"/>
  <c r="BJ3830" i="1" s="1"/>
  <c r="BE2726" i="1" s="1"/>
  <c r="BJ2726" i="1" s="1"/>
  <c r="BE4000" i="1" s="1"/>
  <c r="BJ4000" i="1" s="1"/>
  <c r="BE3511" i="1" s="1"/>
  <c r="BJ3511" i="1" s="1"/>
  <c r="BE2835" i="1" s="1"/>
  <c r="BJ2835" i="1" s="1"/>
  <c r="BE2493" i="1" s="1"/>
  <c r="BJ2493" i="1" s="1"/>
  <c r="BE2971" i="1" s="1"/>
  <c r="BJ2971" i="1" s="1"/>
  <c r="BE3406" i="1" s="1"/>
  <c r="BJ3406" i="1" s="1"/>
  <c r="BE2845" i="1" s="1"/>
  <c r="BJ2845" i="1" s="1"/>
  <c r="BE4047" i="1" s="1"/>
  <c r="BJ4047" i="1" s="1"/>
  <c r="BE2579" i="1" s="1"/>
  <c r="BJ2579" i="1" s="1"/>
  <c r="BE3417" i="1" s="1"/>
  <c r="BJ3417" i="1" s="1"/>
  <c r="BE946" i="1" s="1"/>
  <c r="BJ946" i="1" s="1"/>
  <c r="BE3791" i="1" s="1"/>
  <c r="BJ3791" i="1" s="1"/>
  <c r="BE1783" i="1" s="1"/>
  <c r="BJ1783" i="1" s="1"/>
  <c r="BE2935" i="1" s="1"/>
  <c r="BJ2935" i="1" s="1"/>
  <c r="BE79" i="1" s="1"/>
  <c r="BJ79" i="1" s="1"/>
  <c r="BE515" i="1" s="1"/>
  <c r="BJ515" i="1" s="1"/>
  <c r="BE473" i="1" s="1"/>
  <c r="BJ473" i="1" s="1"/>
  <c r="BE2629" i="1" s="1"/>
  <c r="BJ2629" i="1" s="1"/>
  <c r="BE3210" i="1" s="1"/>
  <c r="BJ3210" i="1" s="1"/>
  <c r="BE1462" i="1" s="1"/>
  <c r="BJ1462" i="1" s="1"/>
  <c r="BE3075" i="1" s="1"/>
  <c r="BJ3075" i="1" s="1"/>
  <c r="BE4059" i="1" s="1"/>
  <c r="BJ4059" i="1" s="1"/>
  <c r="BE2335" i="1" s="1"/>
  <c r="BJ2335" i="1" s="1"/>
  <c r="BE3607" i="1" s="1"/>
  <c r="BJ3607" i="1" s="1"/>
  <c r="BE2624" i="1" s="1"/>
  <c r="BJ2624" i="1" s="1"/>
  <c r="BE3929" i="1" s="1"/>
  <c r="BJ3929" i="1" s="1"/>
  <c r="BE1650" i="1" s="1"/>
  <c r="BJ1650" i="1" s="1"/>
  <c r="BE3505" i="1" s="1"/>
  <c r="BJ3505" i="1" s="1"/>
  <c r="BE2857" i="1" s="1"/>
  <c r="BJ2857" i="1" s="1"/>
  <c r="BE2878" i="1" s="1"/>
  <c r="BJ2878" i="1" s="1"/>
  <c r="BE2029" i="1" s="1"/>
  <c r="BJ2029" i="1" s="1"/>
  <c r="BE2039" i="1" s="1"/>
  <c r="BJ2039" i="1" s="1"/>
  <c r="BE3960" i="1" s="1"/>
  <c r="BJ3960" i="1" s="1"/>
  <c r="BE1581" i="1" s="1"/>
  <c r="BJ1581" i="1" s="1"/>
  <c r="BE3661" i="1" s="1"/>
  <c r="BJ3661" i="1" s="1"/>
  <c r="BE917" i="1" s="1"/>
  <c r="BJ917" i="1" s="1"/>
  <c r="BE2941" i="1" s="1"/>
  <c r="BJ2941" i="1" s="1"/>
  <c r="BE3576" i="1" s="1"/>
  <c r="BJ3576" i="1" s="1"/>
  <c r="BE2644" i="1" s="1"/>
  <c r="BJ2644" i="1" s="1"/>
  <c r="BE2453" i="1" s="1"/>
  <c r="BJ2453" i="1" s="1"/>
  <c r="BE4225" i="1" s="1"/>
  <c r="BJ4225" i="1" s="1"/>
  <c r="BE1314" i="1" s="1"/>
  <c r="BJ1314" i="1" s="1"/>
  <c r="BE3662" i="1" s="1"/>
  <c r="BJ3662" i="1" s="1"/>
  <c r="BE971" i="1" s="1"/>
  <c r="BJ971" i="1" s="1"/>
  <c r="BE3564" i="1" s="1"/>
  <c r="BJ3564" i="1" s="1"/>
  <c r="BE2253" i="1" s="1"/>
  <c r="BJ2253" i="1" s="1"/>
  <c r="BE1305" i="1" s="1"/>
  <c r="BJ1305" i="1" s="1"/>
  <c r="BE3443" i="1" s="1"/>
  <c r="BJ3443" i="1" s="1"/>
  <c r="BE3052" i="1" s="1"/>
  <c r="BJ3052" i="1" s="1"/>
  <c r="BE3399" i="1" s="1"/>
  <c r="BJ3399" i="1" s="1"/>
  <c r="BE4305" i="1" s="1"/>
  <c r="BJ4305" i="1" s="1"/>
  <c r="BE4240" i="1" s="1"/>
  <c r="BJ4240" i="1" s="1"/>
  <c r="BE748" i="1" s="1"/>
  <c r="BJ748" i="1" s="1"/>
  <c r="BE1354" i="1" s="1"/>
  <c r="BJ1354" i="1" s="1"/>
  <c r="BE4295" i="1" s="1"/>
  <c r="BJ4295" i="1" s="1"/>
  <c r="BE2268" i="1" s="1"/>
  <c r="BJ2268" i="1" s="1"/>
  <c r="BE3769" i="1" s="1"/>
  <c r="BJ3769" i="1" s="1"/>
  <c r="BE2225" i="1" s="1"/>
  <c r="BJ2225" i="1" s="1"/>
  <c r="BE2328" i="1" s="1"/>
  <c r="BJ2328" i="1" s="1"/>
  <c r="BE3503" i="1" s="1"/>
  <c r="BJ3503" i="1" s="1"/>
  <c r="BE1983" i="1" s="1"/>
  <c r="BJ1983" i="1" s="1"/>
  <c r="BE460" i="1" s="1"/>
  <c r="BJ460" i="1" s="1"/>
  <c r="BE3482" i="1" s="1"/>
  <c r="BJ3482" i="1" s="1"/>
  <c r="BE2534" i="1" s="1"/>
  <c r="BJ2534" i="1" s="1"/>
  <c r="BE4081" i="1" s="1"/>
  <c r="BJ4081" i="1" s="1"/>
  <c r="BE410" i="1" s="1"/>
  <c r="BJ410" i="1" s="1"/>
  <c r="BE448" i="1" s="1"/>
  <c r="BJ448" i="1" s="1"/>
  <c r="BE3508" i="1" s="1"/>
  <c r="BJ3508" i="1" s="1"/>
  <c r="BE3513" i="1" s="1"/>
  <c r="BJ3513" i="1" s="1"/>
  <c r="BE280" i="1" s="1"/>
  <c r="BJ280" i="1" s="1"/>
  <c r="BE2802" i="1" s="1"/>
  <c r="BJ2802" i="1" s="1"/>
  <c r="BE3651" i="1" s="1"/>
  <c r="BJ3651" i="1" s="1"/>
  <c r="BE2801" i="1" s="1"/>
  <c r="BJ2801" i="1" s="1"/>
  <c r="BE570" i="1" s="1"/>
  <c r="BJ570" i="1" s="1"/>
  <c r="BE4121" i="1" s="1"/>
  <c r="BJ4121" i="1" s="1"/>
  <c r="BE4270" i="1" s="1"/>
  <c r="BJ4270" i="1" s="1"/>
  <c r="BE3819" i="1" s="1"/>
  <c r="BJ3819" i="1" s="1"/>
  <c r="BE3349" i="1" s="1"/>
  <c r="BJ3349" i="1" s="1"/>
  <c r="BE2921" i="1" s="1"/>
  <c r="BJ2921" i="1" s="1"/>
  <c r="BE2554" i="1" s="1"/>
  <c r="BJ2554" i="1" s="1"/>
  <c r="BE3695" i="1" s="1"/>
  <c r="BJ3695" i="1" s="1"/>
  <c r="BE4246" i="1" s="1"/>
  <c r="BJ4246" i="1" s="1"/>
  <c r="BE3222" i="1" s="1"/>
  <c r="BJ3222" i="1" s="1"/>
  <c r="BE4008" i="1" s="1"/>
  <c r="BJ4008" i="1" s="1"/>
  <c r="BE2020" i="1" s="1"/>
  <c r="BJ2020" i="1" s="1"/>
  <c r="BE1649" i="1" s="1"/>
  <c r="BJ1649" i="1" s="1"/>
  <c r="BE1493" i="1" s="1"/>
  <c r="BJ1493" i="1" s="1"/>
  <c r="BE2239" i="1" s="1"/>
  <c r="BJ2239" i="1" s="1"/>
  <c r="BE3156" i="1" s="1"/>
  <c r="BJ3156" i="1" s="1"/>
  <c r="BE758" i="1" s="1"/>
  <c r="BJ758" i="1" s="1"/>
  <c r="BE3609" i="1" s="1"/>
  <c r="BJ3609" i="1" s="1"/>
  <c r="BE2717" i="1" s="1"/>
  <c r="BJ2717" i="1" s="1"/>
  <c r="BE2905" i="1" s="1"/>
  <c r="BJ2905" i="1" s="1"/>
  <c r="BE2853" i="1" s="1"/>
  <c r="BJ2853" i="1" s="1"/>
  <c r="BE1722" i="1" s="1"/>
  <c r="BJ1722" i="1" s="1"/>
  <c r="BE1576" i="1" s="1"/>
  <c r="BJ1576" i="1" s="1"/>
  <c r="BE1491" i="1" s="1"/>
  <c r="BJ1491" i="1" s="1"/>
  <c r="BE3595" i="1" s="1"/>
  <c r="BJ3595" i="1" s="1"/>
  <c r="BE1751" i="1" s="1"/>
  <c r="BJ1751" i="1" s="1"/>
  <c r="BE3544" i="1" s="1"/>
  <c r="BJ3544" i="1" s="1"/>
  <c r="BE2783" i="1" s="1"/>
  <c r="BJ2783" i="1" s="1"/>
  <c r="BE3968" i="1" s="1"/>
  <c r="BJ3968" i="1" s="1"/>
  <c r="BE3101" i="1" s="1"/>
  <c r="BJ3101" i="1" s="1"/>
  <c r="BE1935" i="1" s="1"/>
  <c r="BJ1935" i="1" s="1"/>
  <c r="BE3078" i="1" s="1"/>
  <c r="BJ3078" i="1" s="1"/>
  <c r="BE2047" i="1" s="1"/>
  <c r="BJ2047" i="1" s="1"/>
  <c r="BE4173" i="1" s="1"/>
  <c r="BJ4173" i="1" s="1"/>
  <c r="BE4159" i="1" s="1"/>
  <c r="BJ4159" i="1" s="1"/>
  <c r="BE3925" i="1" s="1"/>
  <c r="BJ3925" i="1" s="1"/>
  <c r="BE2246" i="1" s="1"/>
  <c r="BJ2246" i="1" s="1"/>
  <c r="BE4186" i="1" s="1"/>
  <c r="BJ4186" i="1" s="1"/>
  <c r="BE1659" i="1" s="1"/>
  <c r="BJ1659" i="1" s="1"/>
  <c r="BE2337" i="1" s="1"/>
  <c r="BJ2337" i="1" s="1"/>
  <c r="BE3892" i="1" s="1"/>
  <c r="BJ3892" i="1" s="1"/>
  <c r="BE1731" i="1" s="1"/>
  <c r="BJ1731" i="1" s="1"/>
  <c r="BE4007" i="1" s="1"/>
  <c r="BJ4007" i="1" s="1"/>
  <c r="BE2397" i="1" s="1"/>
  <c r="BJ2397" i="1" s="1"/>
  <c r="BE1667" i="1" s="1"/>
  <c r="BJ1667" i="1" s="1"/>
  <c r="BE3498" i="1" s="1"/>
  <c r="BJ3498" i="1" s="1"/>
  <c r="BE2652" i="1" s="1"/>
  <c r="BJ2652" i="1" s="1"/>
  <c r="BE2242" i="1" s="1"/>
  <c r="BJ2242" i="1" s="1"/>
  <c r="BE1977" i="1" s="1"/>
  <c r="BJ1977" i="1" s="1"/>
  <c r="BE2222" i="1" s="1"/>
  <c r="BJ2222" i="1" s="1"/>
  <c r="BE3405" i="1" s="1"/>
  <c r="BJ3405" i="1" s="1"/>
  <c r="BE2289" i="1" s="1"/>
  <c r="BJ2289" i="1" s="1"/>
  <c r="BE3789" i="1" s="1"/>
  <c r="BJ3789" i="1" s="1"/>
  <c r="BE3869" i="1" s="1"/>
  <c r="BJ3869" i="1" s="1"/>
  <c r="BE3431" i="1" s="1"/>
  <c r="BJ3431" i="1" s="1"/>
  <c r="BE3278" i="1" s="1"/>
  <c r="BJ3278" i="1" s="1"/>
  <c r="BE4082" i="1" s="1"/>
  <c r="BJ4082" i="1" s="1"/>
  <c r="BE102" i="1" s="1"/>
  <c r="BJ102" i="1" s="1"/>
  <c r="BE3951" i="1" s="1"/>
  <c r="BJ3951" i="1" s="1"/>
  <c r="BE2859" i="1" s="1"/>
  <c r="BJ2859" i="1" s="1"/>
  <c r="BE4150" i="1" s="1"/>
  <c r="BJ4150" i="1" s="1"/>
  <c r="BE1701" i="1" s="1"/>
  <c r="BJ1701" i="1" s="1"/>
  <c r="BE3866" i="1" s="1"/>
  <c r="BJ3866" i="1" s="1"/>
  <c r="BE1627" i="1" s="1"/>
  <c r="BJ1627" i="1" s="1"/>
  <c r="BE1252" i="1" s="1"/>
  <c r="BJ1252" i="1" s="1"/>
  <c r="BE2687" i="1" s="1"/>
  <c r="BJ2687" i="1" s="1"/>
  <c r="BE3542" i="1" s="1"/>
  <c r="BJ3542" i="1" s="1"/>
  <c r="BE2096" i="1" s="1"/>
  <c r="BJ2096" i="1" s="1"/>
  <c r="BE3152" i="1" s="1"/>
  <c r="BJ3152" i="1" s="1"/>
  <c r="BE3273" i="1" s="1"/>
  <c r="BJ3273" i="1" s="1"/>
  <c r="BE2666" i="1" s="1"/>
  <c r="BJ2666" i="1" s="1"/>
  <c r="BE867" i="1" s="1"/>
  <c r="BJ867" i="1" s="1"/>
  <c r="BE2639" i="1" s="1"/>
  <c r="BJ2639" i="1" s="1"/>
  <c r="BE2952" i="1" s="1"/>
  <c r="BJ2952" i="1" s="1"/>
  <c r="BE3243" i="1" s="1"/>
  <c r="BJ3243" i="1" s="1"/>
  <c r="BE1997" i="1" s="1"/>
  <c r="BJ1997" i="1" s="1"/>
  <c r="BE2755" i="1" s="1"/>
  <c r="BJ2755" i="1" s="1"/>
  <c r="BE2476" i="1" s="1"/>
  <c r="BJ2476" i="1" s="1"/>
  <c r="BE1351" i="1" s="1"/>
  <c r="BJ1351" i="1" s="1"/>
  <c r="BE3948" i="1" s="1"/>
  <c r="BJ3948" i="1" s="1"/>
  <c r="BE1831" i="1" s="1"/>
  <c r="BJ1831" i="1" s="1"/>
  <c r="BE2901" i="1" s="1"/>
  <c r="BJ2901" i="1" s="1"/>
  <c r="BE2676" i="1" s="1"/>
  <c r="BJ2676" i="1" s="1"/>
  <c r="BE4206" i="1" s="1"/>
  <c r="BJ4206" i="1" s="1"/>
  <c r="BE1696" i="1" s="1"/>
  <c r="BJ1696" i="1" s="1"/>
  <c r="BE2812" i="1" s="1"/>
  <c r="BJ2812" i="1" s="1"/>
  <c r="BE1586" i="1" s="1"/>
  <c r="BJ1586" i="1" s="1"/>
  <c r="BE3914" i="1" s="1"/>
  <c r="BJ3914" i="1" s="1"/>
  <c r="BE689" i="1" s="1"/>
  <c r="BJ689" i="1" s="1"/>
  <c r="BE1515" i="1" s="1"/>
  <c r="BJ1515" i="1" s="1"/>
  <c r="BE3293" i="1" s="1"/>
  <c r="BJ3293" i="1" s="1"/>
  <c r="BE2880" i="1" s="1"/>
  <c r="BJ2880" i="1" s="1"/>
  <c r="BE2067" i="1" s="1"/>
  <c r="BJ2067" i="1" s="1"/>
  <c r="BE3141" i="1" s="1"/>
  <c r="BJ3141" i="1" s="1"/>
  <c r="BE3814" i="1" s="1"/>
  <c r="BJ3814" i="1" s="1"/>
  <c r="BE2167" i="1" s="1"/>
  <c r="BJ2167" i="1" s="1"/>
  <c r="BE303" i="1" s="1"/>
  <c r="BJ303" i="1" s="1"/>
  <c r="BE2939" i="1" s="1"/>
  <c r="BJ2939" i="1" s="1"/>
  <c r="BE1663" i="1" s="1"/>
  <c r="BJ1663" i="1" s="1"/>
  <c r="BE3903" i="1" s="1"/>
  <c r="BJ3903" i="1" s="1"/>
  <c r="BE2930" i="1" s="1"/>
  <c r="BJ2930" i="1" s="1"/>
  <c r="BE3336" i="1" s="1"/>
  <c r="BJ3336" i="1" s="1"/>
  <c r="BE2384" i="1" s="1"/>
  <c r="BJ2384" i="1" s="1"/>
  <c r="BE3535" i="1" s="1"/>
  <c r="BJ3535" i="1" s="1"/>
  <c r="BE886" i="1" s="1"/>
  <c r="BJ886" i="1" s="1"/>
  <c r="BE390" i="1" s="1"/>
  <c r="BJ390" i="1" s="1"/>
  <c r="BE2696" i="1" s="1"/>
  <c r="BJ2696" i="1" s="1"/>
  <c r="BE3545" i="1" s="1"/>
  <c r="BJ3545" i="1" s="1"/>
  <c r="BE3987" i="1" s="1"/>
  <c r="BJ3987" i="1" s="1"/>
  <c r="BE2597" i="1" s="1"/>
  <c r="BJ2597" i="1" s="1"/>
  <c r="BE2565" i="1" s="1"/>
  <c r="BJ2565" i="1" s="1"/>
  <c r="BE1081" i="1" s="1"/>
  <c r="BJ1081" i="1" s="1"/>
  <c r="BE3266" i="1" s="1"/>
  <c r="BJ3266" i="1" s="1"/>
  <c r="BE4104" i="1" s="1"/>
  <c r="BJ4104" i="1" s="1"/>
  <c r="BE3462" i="1" s="1"/>
  <c r="BJ3462" i="1" s="1"/>
  <c r="BE2361" i="1" s="1"/>
  <c r="BJ2361" i="1" s="1"/>
  <c r="BE2513" i="1" s="1"/>
  <c r="BJ2513" i="1" s="1"/>
  <c r="BE3142" i="1" s="1"/>
  <c r="BJ3142" i="1" s="1"/>
  <c r="BE3392" i="1" s="1"/>
  <c r="BJ3392" i="1" s="1"/>
  <c r="BE3249" i="1" s="1"/>
  <c r="BJ3249" i="1" s="1"/>
  <c r="BE3226" i="1" s="1"/>
  <c r="BJ3226" i="1" s="1"/>
  <c r="BE3298" i="1" s="1"/>
  <c r="BJ3298" i="1" s="1"/>
  <c r="BE3986" i="1" s="1"/>
  <c r="BJ3986" i="1" s="1"/>
  <c r="BE1905" i="1" s="1"/>
  <c r="BJ1905" i="1" s="1"/>
  <c r="BE4070" i="1" s="1"/>
  <c r="BJ4070" i="1" s="1"/>
  <c r="BE3566" i="1" s="1"/>
  <c r="BJ3566" i="1" s="1"/>
  <c r="BE3430" i="1" s="1"/>
  <c r="BJ3430" i="1" s="1"/>
  <c r="BE890" i="1" s="1"/>
  <c r="BJ890" i="1" s="1"/>
  <c r="BE3593" i="1" s="1"/>
  <c r="BJ3593" i="1" s="1"/>
  <c r="BE3601" i="1" s="1"/>
  <c r="BJ3601" i="1" s="1"/>
  <c r="BE766" i="1" s="1"/>
  <c r="BJ766" i="1" s="1"/>
  <c r="BE3568" i="1" s="1"/>
  <c r="BJ3568" i="1" s="1"/>
  <c r="BE2323" i="1" s="1"/>
  <c r="BJ2323" i="1" s="1"/>
  <c r="BE2030" i="1" s="1"/>
  <c r="BJ2030" i="1" s="1"/>
  <c r="BE10" i="1" s="1"/>
  <c r="BJ10" i="1" s="1"/>
  <c r="BE2869" i="1" s="1"/>
  <c r="BJ2869" i="1" s="1"/>
  <c r="BE1400" i="1" s="1"/>
  <c r="BJ1400" i="1" s="1"/>
  <c r="BE1875" i="1" s="1"/>
  <c r="BJ1875" i="1" s="1"/>
  <c r="BE3388" i="1" s="1"/>
  <c r="BJ3388" i="1" s="1"/>
  <c r="BE1407" i="1" s="1"/>
  <c r="BJ1407" i="1" s="1"/>
  <c r="BE3881" i="1" s="1"/>
  <c r="BJ3881" i="1" s="1"/>
  <c r="BE2621" i="1" s="1"/>
  <c r="BJ2621" i="1" s="1"/>
  <c r="BE2925" i="1" s="1"/>
  <c r="BJ2925" i="1" s="1"/>
  <c r="BE3628" i="1" s="1"/>
  <c r="BJ3628" i="1" s="1"/>
  <c r="BE3796" i="1" s="1"/>
  <c r="BJ3796" i="1" s="1"/>
  <c r="BE2926" i="1" s="1"/>
  <c r="BJ2926" i="1" s="1"/>
  <c r="BE3435" i="1" s="1"/>
  <c r="BJ3435" i="1" s="1"/>
  <c r="BE1948" i="1" s="1"/>
  <c r="BJ1948" i="1" s="1"/>
  <c r="BE3946" i="1" s="1"/>
  <c r="BJ3946" i="1" s="1"/>
  <c r="BE1544" i="1" s="1"/>
  <c r="BJ1544" i="1" s="1"/>
  <c r="BE4142" i="1" s="1"/>
  <c r="BJ4142" i="1" s="1"/>
  <c r="BE4042" i="1" s="1"/>
  <c r="BJ4042" i="1" s="1"/>
  <c r="BE1543" i="1" s="1"/>
  <c r="BJ1543" i="1" s="1"/>
  <c r="BE3893" i="1" s="1"/>
  <c r="BJ3893" i="1" s="1"/>
  <c r="BE4213" i="1" s="1"/>
  <c r="BJ4213" i="1" s="1"/>
  <c r="BE4033" i="1" s="1"/>
  <c r="BJ4033" i="1" s="1"/>
  <c r="BE1604" i="1" s="1"/>
  <c r="BJ1604" i="1" s="1"/>
  <c r="BE2660" i="1" s="1"/>
  <c r="BJ2660" i="1" s="1"/>
  <c r="BE3622" i="1" s="1"/>
  <c r="BJ3622" i="1" s="1"/>
  <c r="BE1566" i="1" s="1"/>
  <c r="BJ1566" i="1" s="1"/>
  <c r="BE2838" i="1" s="1"/>
  <c r="BJ2838" i="1" s="1"/>
  <c r="BE2920" i="1" s="1"/>
  <c r="BJ2920" i="1" s="1"/>
  <c r="BE1989" i="1" s="1"/>
  <c r="BJ1989" i="1" s="1"/>
  <c r="BE2722" i="1" s="1"/>
  <c r="BJ2722" i="1" s="1"/>
  <c r="BE3504" i="1" s="1"/>
  <c r="BJ3504" i="1" s="1"/>
  <c r="BE2383" i="1" s="1"/>
  <c r="BJ2383" i="1" s="1"/>
  <c r="BE811" i="1" s="1"/>
  <c r="BJ811" i="1" s="1"/>
  <c r="BE3328" i="1" s="1"/>
  <c r="BJ3328" i="1" s="1"/>
  <c r="BE3454" i="1" s="1"/>
  <c r="BJ3454" i="1" s="1"/>
  <c r="BE3509" i="1" s="1"/>
  <c r="BJ3509" i="1" s="1"/>
  <c r="BE411" i="1" s="1"/>
  <c r="BJ411" i="1" s="1"/>
  <c r="BE3888" i="1" s="1"/>
  <c r="BJ3888" i="1" s="1"/>
  <c r="BE420" i="1" s="1"/>
  <c r="BJ420" i="1" s="1"/>
  <c r="BE3528" i="1" s="1"/>
  <c r="BJ3528" i="1" s="1"/>
  <c r="BE2330" i="1" s="1"/>
  <c r="BJ2330" i="1" s="1"/>
  <c r="BE2267" i="1" s="1"/>
  <c r="BJ2267" i="1" s="1"/>
  <c r="BE4105" i="1" s="1"/>
  <c r="BJ4105" i="1" s="1"/>
  <c r="BE3831" i="1" s="1"/>
  <c r="BJ3831" i="1" s="1"/>
  <c r="BE3053" i="1" s="1"/>
  <c r="BJ3053" i="1" s="1"/>
  <c r="BE447" i="1" s="1"/>
  <c r="BJ447" i="1" s="1"/>
  <c r="BE184" i="1" s="1"/>
  <c r="BJ184" i="1" s="1"/>
  <c r="BE2238" i="1" s="1"/>
  <c r="BJ2238" i="1" s="1"/>
  <c r="BE1265" i="1" s="1"/>
  <c r="BJ1265" i="1" s="1"/>
  <c r="BE3999" i="1" s="1"/>
  <c r="BJ3999" i="1" s="1"/>
  <c r="BE1687" i="1" s="1"/>
  <c r="BJ1687" i="1" s="1"/>
  <c r="BE3942" i="1" s="1"/>
  <c r="BJ3942" i="1" s="1"/>
  <c r="BE1856" i="1" s="1"/>
  <c r="BJ1856" i="1" s="1"/>
  <c r="BE755" i="1" s="1"/>
  <c r="BJ755" i="1" s="1"/>
  <c r="BE2773" i="1" s="1"/>
  <c r="BJ2773" i="1" s="1"/>
  <c r="BE4092" i="1" s="1"/>
  <c r="BJ4092" i="1" s="1"/>
  <c r="BE4263" i="1" s="1"/>
  <c r="BJ4263" i="1" s="1"/>
  <c r="BE1378" i="1" s="1"/>
  <c r="BJ1378" i="1" s="1"/>
  <c r="BE1341" i="1" s="1"/>
  <c r="BJ1341" i="1" s="1"/>
  <c r="BE2052" i="1" s="1"/>
  <c r="BJ2052" i="1" s="1"/>
  <c r="BE3262" i="1" s="1"/>
  <c r="BJ3262" i="1" s="1"/>
  <c r="BE3678" i="1" s="1"/>
  <c r="BJ3678" i="1" s="1"/>
  <c r="BE4147" i="1" s="1"/>
  <c r="BJ4147" i="1" s="1"/>
  <c r="BE529" i="1" s="1"/>
  <c r="BJ529" i="1" s="1"/>
  <c r="BE2108" i="1" s="1"/>
  <c r="BJ2108" i="1" s="1"/>
  <c r="BE2824" i="1" s="1"/>
  <c r="BJ2824" i="1" s="1"/>
  <c r="BE3492" i="1" s="1"/>
  <c r="BJ3492" i="1" s="1"/>
  <c r="BE3530" i="1" s="1"/>
  <c r="BJ3530" i="1" s="1"/>
  <c r="BE4308" i="1" s="1"/>
  <c r="BJ4308" i="1" s="1"/>
  <c r="BE3592" i="1" s="1"/>
  <c r="BJ3592" i="1" s="1"/>
  <c r="BE3958" i="1" s="1"/>
  <c r="BJ3958" i="1" s="1"/>
  <c r="BE4172" i="1" s="1"/>
  <c r="BJ4172" i="1" s="1"/>
  <c r="BE3891" i="1" s="1"/>
  <c r="BJ3891" i="1" s="1"/>
  <c r="BE2403" i="1" s="1"/>
  <c r="BJ2403" i="1" s="1"/>
  <c r="BE2004" i="1" s="1"/>
  <c r="BJ2004" i="1" s="1"/>
  <c r="BE353" i="1" s="1"/>
  <c r="BJ353" i="1" s="1"/>
  <c r="BE2742" i="1" s="1"/>
  <c r="BJ2742" i="1" s="1"/>
  <c r="BE4023" i="1" s="1"/>
  <c r="BJ4023" i="1" s="1"/>
  <c r="BE1108" i="1" s="1"/>
  <c r="BJ1108" i="1" s="1"/>
  <c r="BE1082" i="1" s="1"/>
  <c r="BJ1082" i="1" s="1"/>
  <c r="BE2097" i="1" s="1"/>
  <c r="BJ2097" i="1" s="1"/>
  <c r="BE3716" i="1" s="1"/>
  <c r="BJ3716" i="1" s="1"/>
  <c r="BE4320" i="1" s="1"/>
  <c r="BJ4320" i="1" s="1"/>
  <c r="BE1411" i="1" s="1"/>
  <c r="BJ1411" i="1" s="1"/>
  <c r="BE1481" i="1" s="1"/>
  <c r="BJ1481" i="1" s="1"/>
  <c r="BE3114" i="1" s="1"/>
  <c r="BJ3114" i="1" s="1"/>
  <c r="BE3215" i="1" s="1"/>
  <c r="BJ3215" i="1" s="1"/>
  <c r="BE3037" i="1" s="1"/>
  <c r="BJ3037" i="1" s="1"/>
  <c r="BE3935" i="1" s="1"/>
  <c r="BJ3935" i="1" s="1"/>
  <c r="BE3634" i="1" s="1"/>
  <c r="BJ3634" i="1" s="1"/>
  <c r="BE1023" i="1" s="1"/>
  <c r="BJ1023" i="1" s="1"/>
  <c r="BE3865" i="1" s="1"/>
  <c r="BJ3865" i="1" s="1"/>
  <c r="BE2635" i="1" s="1"/>
  <c r="BJ2635" i="1" s="1"/>
  <c r="BE3795" i="1" s="1"/>
  <c r="BJ3795" i="1" s="1"/>
  <c r="BE4084" i="1" s="1"/>
  <c r="BJ4084" i="1" s="1"/>
  <c r="BE2753" i="1" s="1"/>
  <c r="BJ2753" i="1" s="1"/>
  <c r="BE514" i="1" s="1"/>
  <c r="BJ514" i="1" s="1"/>
  <c r="BE809" i="1" s="1"/>
  <c r="BJ809" i="1" s="1"/>
  <c r="BE4118" i="1" s="1"/>
  <c r="BJ4118" i="1" s="1"/>
  <c r="BE1540" i="1" s="1"/>
  <c r="BJ1540" i="1" s="1"/>
  <c r="BE916" i="1" s="1"/>
  <c r="BJ916" i="1" s="1"/>
  <c r="BE2464" i="1" s="1"/>
  <c r="BJ2464" i="1" s="1"/>
  <c r="BE1495" i="1" s="1"/>
  <c r="BJ1495" i="1" s="1"/>
  <c r="BE4022" i="1" s="1"/>
  <c r="BJ4022" i="1" s="1"/>
  <c r="BE3107" i="1" s="1"/>
  <c r="BJ3107" i="1" s="1"/>
  <c r="BE2836" i="1" s="1"/>
  <c r="BJ2836" i="1" s="1"/>
  <c r="BE4071" i="1" s="1"/>
  <c r="BJ4071" i="1" s="1"/>
  <c r="BE1455" i="1" s="1"/>
  <c r="BJ1455" i="1" s="1"/>
  <c r="BE3721" i="1" s="1"/>
  <c r="BJ3721" i="1" s="1"/>
  <c r="BE3488" i="1" s="1"/>
  <c r="BJ3488" i="1" s="1"/>
  <c r="BE3363" i="1" s="1"/>
  <c r="BJ3363" i="1" s="1"/>
  <c r="BE2179" i="1" s="1"/>
  <c r="BJ2179" i="1" s="1"/>
  <c r="BE3224" i="1" s="1"/>
  <c r="BJ3224" i="1" s="1"/>
  <c r="BE2184" i="1" s="1"/>
  <c r="BJ2184" i="1" s="1"/>
  <c r="BE2311" i="1" s="1"/>
  <c r="BJ2311" i="1" s="1"/>
  <c r="BE727" i="1" s="1"/>
  <c r="BJ727" i="1" s="1"/>
  <c r="BE690" i="1" s="1"/>
  <c r="BJ690" i="1" s="1"/>
  <c r="BE728" i="1" s="1"/>
  <c r="BJ728" i="1" s="1"/>
  <c r="BE1703" i="1" s="1"/>
  <c r="BJ1703" i="1" s="1"/>
  <c r="BE2406" i="1" s="1"/>
  <c r="BJ2406" i="1" s="1"/>
  <c r="BE2611" i="1" s="1"/>
  <c r="BJ2611" i="1" s="1"/>
  <c r="BE2371" i="1" s="1"/>
  <c r="BJ2371" i="1" s="1"/>
  <c r="BE4051" i="1" s="1"/>
  <c r="BJ4051" i="1" s="1"/>
  <c r="BE3714" i="1" s="1"/>
  <c r="BJ3714" i="1" s="1"/>
  <c r="BE3574" i="1" s="1"/>
  <c r="BJ3574" i="1" s="1"/>
  <c r="BE3934" i="1" s="1"/>
  <c r="BJ3934" i="1" s="1"/>
  <c r="BE4326" i="1" s="1"/>
  <c r="BJ4326" i="1" s="1"/>
  <c r="BE2227" i="1" s="1"/>
  <c r="BJ2227" i="1" s="1"/>
  <c r="BE2900" i="1" s="1"/>
  <c r="BJ2900" i="1" s="1"/>
  <c r="BE903" i="1" s="1"/>
  <c r="BJ903" i="1" s="1"/>
  <c r="BE3824" i="1" s="1"/>
  <c r="BJ3824" i="1" s="1"/>
  <c r="BE3924" i="1" s="1"/>
  <c r="BJ3924" i="1" s="1"/>
  <c r="BE2764" i="1" s="1"/>
  <c r="BJ2764" i="1" s="1"/>
  <c r="BE3780" i="1" s="1"/>
  <c r="BJ3780" i="1" s="1"/>
  <c r="BE3173" i="1" s="1"/>
  <c r="BJ3173" i="1" s="1"/>
  <c r="BE4001" i="1" s="1"/>
  <c r="BJ4001" i="1" s="1"/>
  <c r="BE800" i="1" s="1"/>
  <c r="BJ800" i="1" s="1"/>
  <c r="BE2294" i="1" s="1"/>
  <c r="BJ2294" i="1" s="1"/>
  <c r="BE1777" i="1" s="1"/>
  <c r="BJ1777" i="1" s="1"/>
  <c r="BE2247" i="1" s="1"/>
  <c r="BJ2247" i="1" s="1"/>
  <c r="BE1896" i="1" s="1"/>
  <c r="BJ1896" i="1" s="1"/>
  <c r="BE1033" i="1" s="1"/>
  <c r="BJ1033" i="1" s="1"/>
  <c r="BE2115" i="1" s="1"/>
  <c r="BJ2115" i="1" s="1"/>
  <c r="BE2813" i="1" s="1"/>
  <c r="BJ2813" i="1" s="1"/>
  <c r="BE3741" i="1" s="1"/>
  <c r="BJ3741" i="1" s="1"/>
  <c r="BE2620" i="1" s="1"/>
  <c r="BJ2620" i="1" s="1"/>
  <c r="BE4021" i="1" s="1"/>
  <c r="BJ4021" i="1" s="1"/>
  <c r="BE3486" i="1" s="1"/>
  <c r="BJ3486" i="1" s="1"/>
  <c r="BE250" i="1" s="1"/>
  <c r="BJ250" i="1" s="1"/>
  <c r="BE2469" i="1" s="1"/>
  <c r="BJ2469" i="1" s="1"/>
  <c r="BE3198" i="1" s="1"/>
  <c r="BJ3198" i="1" s="1"/>
  <c r="BE3995" i="1" s="1"/>
  <c r="BJ3995" i="1" s="1"/>
  <c r="BE3090" i="1" s="1"/>
  <c r="BJ3090" i="1" s="1"/>
  <c r="BE3281" i="1" s="1"/>
  <c r="BJ3281" i="1" s="1"/>
  <c r="BE2136" i="1" s="1"/>
  <c r="BJ2136" i="1" s="1"/>
  <c r="BE330" i="1" s="1"/>
  <c r="BJ330" i="1" s="1"/>
  <c r="BE3754" i="1" s="1"/>
  <c r="BJ3754" i="1" s="1"/>
  <c r="BE3685" i="1" s="1"/>
  <c r="BJ3685" i="1" s="1"/>
  <c r="BE3926" i="1" s="1"/>
  <c r="BJ3926" i="1" s="1"/>
  <c r="BE839" i="1" s="1"/>
  <c r="BJ839" i="1" s="1"/>
  <c r="BE347" i="1" s="1"/>
  <c r="BJ347" i="1" s="1"/>
  <c r="BE2929" i="1" s="1"/>
  <c r="BJ2929" i="1" s="1"/>
  <c r="BE153" i="1" s="1"/>
  <c r="BJ153" i="1" s="1"/>
  <c r="BE3451" i="1" s="1"/>
  <c r="BJ3451" i="1" s="1"/>
  <c r="BE2719" i="1" s="1"/>
  <c r="BJ2719" i="1" s="1"/>
  <c r="BE3864" i="1" s="1"/>
  <c r="BJ3864" i="1" s="1"/>
  <c r="BE206" i="1" s="1"/>
  <c r="BJ206" i="1" s="1"/>
  <c r="BE2752" i="1" s="1"/>
  <c r="BJ2752" i="1" s="1"/>
  <c r="BE4273" i="1" s="1"/>
  <c r="BJ4273" i="1" s="1"/>
  <c r="BE3632" i="1" s="1"/>
  <c r="BJ3632" i="1" s="1"/>
  <c r="BE1406" i="1" s="1"/>
  <c r="BJ1406" i="1" s="1"/>
  <c r="BE2708" i="1" s="1"/>
  <c r="BJ2708" i="1" s="1"/>
  <c r="BE1685" i="1" s="1"/>
  <c r="BJ1685" i="1" s="1"/>
  <c r="BE846" i="1" s="1"/>
  <c r="BJ846" i="1" s="1"/>
  <c r="BE3781" i="1" s="1"/>
  <c r="BJ3781" i="1" s="1"/>
  <c r="BE812" i="1" s="1"/>
  <c r="BJ812" i="1" s="1"/>
  <c r="BE943" i="1" s="1"/>
  <c r="BJ943" i="1" s="1"/>
  <c r="BE2245" i="1" s="1"/>
  <c r="BJ2245" i="1" s="1"/>
  <c r="BE4321" i="1" s="1"/>
  <c r="BJ4321" i="1" s="1"/>
  <c r="BE2562" i="1" s="1"/>
  <c r="BJ2562" i="1" s="1"/>
  <c r="BE3890" i="1" s="1"/>
  <c r="BJ3890" i="1" s="1"/>
  <c r="BE4154" i="1" s="1"/>
  <c r="BJ4154" i="1" s="1"/>
  <c r="BE2797" i="1" s="1"/>
  <c r="BJ2797" i="1" s="1"/>
  <c r="BE2448" i="1" s="1"/>
  <c r="BJ2448" i="1" s="1"/>
  <c r="BE2890" i="1" s="1"/>
  <c r="BJ2890" i="1" s="1"/>
  <c r="BE3144" i="1" s="1"/>
  <c r="BJ3144" i="1" s="1"/>
  <c r="BE2894" i="1" s="1"/>
  <c r="BJ2894" i="1" s="1"/>
  <c r="BE4266" i="1" s="1"/>
  <c r="BJ4266" i="1" s="1"/>
  <c r="BE3812" i="1" s="1"/>
  <c r="BJ3812" i="1" s="1"/>
  <c r="BE413" i="1" s="1"/>
  <c r="BJ413" i="1" s="1"/>
  <c r="BE3547" i="1" s="1"/>
  <c r="BJ3547" i="1" s="1"/>
  <c r="BE3552" i="1" s="1"/>
  <c r="BJ3552" i="1" s="1"/>
  <c r="BE3473" i="1" s="1"/>
  <c r="BJ3473" i="1" s="1"/>
  <c r="BE1624" i="1" s="1"/>
  <c r="BJ1624" i="1" s="1"/>
  <c r="BE1524" i="1" s="1"/>
  <c r="BJ1524" i="1" s="1"/>
  <c r="BE3373" i="1" s="1"/>
  <c r="BJ3373" i="1" s="1"/>
  <c r="BE3192" i="1" s="1"/>
  <c r="BJ3192" i="1" s="1"/>
  <c r="BE210" i="1" s="1"/>
  <c r="BJ210" i="1" s="1"/>
  <c r="BE3234" i="1" s="1"/>
  <c r="BJ3234" i="1" s="1"/>
  <c r="BE1625" i="1" s="1"/>
  <c r="BJ1625" i="1" s="1"/>
  <c r="BE314" i="1" s="1"/>
  <c r="BJ314" i="1" s="1"/>
  <c r="BE3299" i="1" s="1"/>
  <c r="BJ3299" i="1" s="1"/>
  <c r="BE2806" i="1" s="1"/>
  <c r="BJ2806" i="1" s="1"/>
  <c r="BE1375" i="1" s="1"/>
  <c r="BJ1375" i="1" s="1"/>
  <c r="BE2072" i="1" s="1"/>
  <c r="BJ2072" i="1" s="1"/>
  <c r="BE3778" i="1" s="1"/>
  <c r="BJ3778" i="1" s="1"/>
  <c r="BE2089" i="1" s="1"/>
  <c r="BJ2089" i="1" s="1"/>
  <c r="BE3471" i="1" s="1"/>
  <c r="BJ3471" i="1" s="1"/>
  <c r="BE2521" i="1" s="1"/>
  <c r="BJ2521" i="1" s="1"/>
  <c r="BE2429" i="1" s="1"/>
  <c r="BJ2429" i="1" s="1"/>
  <c r="BE3569" i="1" s="1"/>
  <c r="BJ3569" i="1" s="1"/>
  <c r="BE1280" i="1" s="1"/>
  <c r="BJ1280" i="1" s="1"/>
  <c r="BE832" i="1" s="1"/>
  <c r="BJ832" i="1" s="1"/>
  <c r="BE2155" i="1" s="1"/>
  <c r="BJ2155" i="1" s="1"/>
  <c r="BE3217" i="1" s="1"/>
  <c r="BJ3217" i="1" s="1"/>
  <c r="BE3257" i="1" s="1"/>
  <c r="BJ3257" i="1" s="1"/>
  <c r="BE4255" i="1" s="1"/>
  <c r="BJ4255" i="1" s="1"/>
  <c r="BE2285" i="1" s="1"/>
  <c r="BJ2285" i="1" s="1"/>
  <c r="BE3526" i="1" s="1"/>
  <c r="BJ3526" i="1" s="1"/>
  <c r="BE944" i="1" s="1"/>
  <c r="BJ944" i="1" s="1"/>
  <c r="BE3522" i="1" s="1"/>
  <c r="BJ3522" i="1" s="1"/>
  <c r="BE2587" i="1" s="1"/>
  <c r="BJ2587" i="1" s="1"/>
  <c r="BE3717" i="1" s="1"/>
  <c r="BJ3717" i="1" s="1"/>
  <c r="BE3060" i="1" s="1"/>
  <c r="BJ3060" i="1" s="1"/>
  <c r="BE445" i="1" s="1"/>
  <c r="BJ445" i="1" s="1"/>
  <c r="BE2418" i="1" s="1"/>
  <c r="BJ2418" i="1" s="1"/>
  <c r="BE3512" i="1" s="1"/>
  <c r="BJ3512" i="1" s="1"/>
  <c r="BE3072" i="1" s="1"/>
  <c r="BJ3072" i="1" s="1"/>
  <c r="BE2656" i="1" s="1"/>
  <c r="BJ2656" i="1" s="1"/>
  <c r="BE3246" i="1" s="1"/>
  <c r="BJ3246" i="1" s="1"/>
  <c r="BE2898" i="1" s="1"/>
  <c r="BJ2898" i="1" s="1"/>
  <c r="BE191" i="1" s="1"/>
  <c r="BJ191" i="1" s="1"/>
  <c r="BE2279" i="1" s="1"/>
  <c r="BJ2279" i="1" s="1"/>
  <c r="BE2426" i="1" s="1"/>
  <c r="BJ2426" i="1" s="1"/>
  <c r="BE2189" i="1" s="1"/>
  <c r="BJ2189" i="1" s="1"/>
  <c r="BE22" i="1" s="1"/>
  <c r="BJ22" i="1" s="1"/>
  <c r="BE2598" i="1" s="1"/>
  <c r="BJ2598" i="1" s="1"/>
  <c r="BE2912" i="1" s="1"/>
  <c r="BJ2912" i="1" s="1"/>
  <c r="BE3317" i="1" s="1"/>
  <c r="BJ3317" i="1" s="1"/>
  <c r="BE3619" i="1" s="1"/>
  <c r="BJ3619" i="1" s="1"/>
  <c r="BE3990" i="1" s="1"/>
  <c r="BJ3990" i="1" s="1"/>
  <c r="BE3848" i="1" s="1"/>
  <c r="BJ3848" i="1" s="1"/>
  <c r="BE1619" i="1" s="1"/>
  <c r="BJ1619" i="1" s="1"/>
  <c r="BE3663" i="1" s="1"/>
  <c r="BJ3663" i="1" s="1"/>
  <c r="BE2810" i="1" s="1"/>
  <c r="BJ2810" i="1" s="1"/>
  <c r="BE2081" i="1" s="1"/>
  <c r="BJ2081" i="1" s="1"/>
  <c r="BE3476" i="1" s="1"/>
  <c r="BJ3476" i="1" s="1"/>
  <c r="BE576" i="1" s="1"/>
  <c r="BJ576" i="1" s="1"/>
  <c r="BE2413" i="1" s="1"/>
  <c r="BJ2413" i="1" s="1"/>
  <c r="BE2705" i="1" s="1"/>
  <c r="BJ2705" i="1" s="1"/>
  <c r="BE3898" i="1" s="1"/>
  <c r="BJ3898" i="1" s="1"/>
  <c r="BE336" i="1" s="1"/>
  <c r="BJ336" i="1" s="1"/>
  <c r="BE3587" i="1" s="1"/>
  <c r="BJ3587" i="1" s="1"/>
  <c r="BE3649" i="1" s="1"/>
  <c r="BJ3649" i="1" s="1"/>
  <c r="BE3836" i="1" s="1"/>
  <c r="BJ3836" i="1" s="1"/>
  <c r="BE687" i="1" s="1"/>
  <c r="BJ687" i="1" s="1"/>
  <c r="BE355" i="1" s="1"/>
  <c r="BJ355" i="1" s="1"/>
  <c r="BE747" i="1" s="1"/>
  <c r="BJ747" i="1" s="1"/>
  <c r="BE3553" i="1" s="1"/>
  <c r="BJ3553" i="1" s="1"/>
  <c r="BE4062" i="1" s="1"/>
  <c r="BJ4062" i="1" s="1"/>
  <c r="BE3389" i="1" s="1"/>
  <c r="BJ3389" i="1" s="1"/>
  <c r="BE2771" i="1" s="1"/>
  <c r="BJ2771" i="1" s="1"/>
  <c r="BE1528" i="1" s="1"/>
  <c r="BJ1528" i="1" s="1"/>
  <c r="BE3306" i="1" s="1"/>
  <c r="BJ3306" i="1" s="1"/>
  <c r="BE3204" i="1" s="1"/>
  <c r="BJ3204" i="1" s="1"/>
  <c r="BE2338" i="1" s="1"/>
  <c r="BJ2338" i="1" s="1"/>
  <c r="BE4089" i="1" s="1"/>
  <c r="BJ4089" i="1" s="1"/>
  <c r="BE4243" i="1" s="1"/>
  <c r="BJ4243" i="1" s="1"/>
  <c r="BE4331" i="1" s="1"/>
  <c r="BJ4331" i="1" s="1"/>
  <c r="BE736" i="1" s="1"/>
  <c r="BJ736" i="1" s="1"/>
  <c r="BE402" i="1" s="1"/>
  <c r="BJ402" i="1" s="1"/>
  <c r="BE3425" i="1" s="1"/>
  <c r="BJ3425" i="1" s="1"/>
  <c r="BE4267" i="1" s="1"/>
  <c r="BJ4267" i="1" s="1"/>
  <c r="BE2121" i="1" s="1"/>
  <c r="BJ2121" i="1" s="1"/>
  <c r="BE4158" i="1" s="1"/>
  <c r="BJ4158" i="1" s="1"/>
  <c r="BE1487" i="1" s="1"/>
  <c r="BJ1487" i="1" s="1"/>
  <c r="BE1275" i="1" s="1"/>
  <c r="BJ1275" i="1" s="1"/>
  <c r="BE1878" i="1" s="1"/>
  <c r="BJ1878" i="1" s="1"/>
  <c r="BE3175" i="1" s="1"/>
  <c r="BJ3175" i="1" s="1"/>
  <c r="BE2140" i="1" s="1"/>
  <c r="BJ2140" i="1" s="1"/>
  <c r="BE3420" i="1" s="1"/>
  <c r="BJ3420" i="1" s="1"/>
  <c r="BE1699" i="1" s="1"/>
  <c r="BJ1699" i="1" s="1"/>
  <c r="BE1452" i="1" s="1"/>
  <c r="BJ1452" i="1" s="1"/>
  <c r="BE3045" i="1" s="1"/>
  <c r="BJ3045" i="1" s="1"/>
  <c r="BE505" i="1" s="1"/>
  <c r="BJ505" i="1" s="1"/>
  <c r="BE3541" i="1" s="1"/>
  <c r="BJ3541" i="1" s="1"/>
  <c r="BE2074" i="1" s="1"/>
  <c r="BJ2074" i="1" s="1"/>
  <c r="BE2789" i="1" s="1"/>
  <c r="BJ2789" i="1" s="1"/>
  <c r="BE4227" i="1" s="1"/>
  <c r="BJ4227" i="1" s="1"/>
  <c r="BE4296" i="1" s="1"/>
  <c r="BJ4296" i="1" s="1"/>
  <c r="BE4298" i="1" s="1"/>
  <c r="BJ4298" i="1" s="1"/>
  <c r="BE3341" i="1" s="1"/>
  <c r="BJ3341" i="1" s="1"/>
  <c r="BE429" i="1" s="1"/>
  <c r="BJ429" i="1" s="1"/>
  <c r="BE3071" i="1" s="1"/>
  <c r="BJ3071" i="1" s="1"/>
  <c r="BE3567" i="1" s="1"/>
  <c r="BJ3567" i="1" s="1"/>
  <c r="BE4192" i="1" s="1"/>
  <c r="BJ4192" i="1" s="1"/>
  <c r="BE4264" i="1" s="1"/>
  <c r="BJ4264" i="1" s="1"/>
  <c r="BE2987" i="1" s="1"/>
  <c r="BJ2987" i="1" s="1"/>
  <c r="BE1216" i="1" s="1"/>
  <c r="BJ1216" i="1" s="1"/>
  <c r="BE3315" i="1" s="1"/>
  <c r="BJ3315" i="1" s="1"/>
  <c r="BE1283" i="1" s="1"/>
  <c r="BJ1283" i="1" s="1"/>
  <c r="BE3972" i="1" s="1"/>
  <c r="BJ3972" i="1" s="1"/>
  <c r="BE1347" i="1" s="1"/>
  <c r="BJ1347" i="1" s="1"/>
  <c r="BE3932" i="1" s="1"/>
  <c r="BJ3932" i="1" s="1"/>
  <c r="BE3113" i="1" s="1"/>
  <c r="BJ3113" i="1" s="1"/>
  <c r="BE3959" i="1" s="1"/>
  <c r="BJ3959" i="1" s="1"/>
  <c r="BE2524" i="1" s="1"/>
  <c r="BJ2524" i="1" s="1"/>
  <c r="BE3252" i="1" s="1"/>
  <c r="BJ3252" i="1" s="1"/>
  <c r="BE1368" i="1" s="1"/>
  <c r="BJ1368" i="1" s="1"/>
  <c r="BE3755" i="1" s="1"/>
  <c r="BJ3755" i="1" s="1"/>
  <c r="BE1269" i="1" s="1"/>
  <c r="BJ1269" i="1" s="1"/>
  <c r="BE2826" i="1" s="1"/>
  <c r="BJ2826" i="1" s="1"/>
  <c r="BE3944" i="1" s="1"/>
  <c r="BJ3944" i="1" s="1"/>
  <c r="BE3813" i="1" s="1"/>
  <c r="BJ3813" i="1" s="1"/>
  <c r="BE3767" i="1" s="1"/>
  <c r="BJ3767" i="1" s="1"/>
  <c r="BE14" i="1" s="1"/>
  <c r="BJ14" i="1" s="1"/>
  <c r="BE2896" i="1" s="1"/>
  <c r="BJ2896" i="1" s="1"/>
  <c r="BE48" i="1" s="1"/>
  <c r="BJ48" i="1" s="1"/>
  <c r="BE740" i="1" s="1"/>
  <c r="BJ740" i="1" s="1"/>
  <c r="BE3319" i="1" s="1"/>
  <c r="BJ3319" i="1" s="1"/>
  <c r="BE3490" i="1" s="1"/>
  <c r="BJ3490" i="1" s="1"/>
  <c r="BE3105" i="1" s="1"/>
  <c r="BJ3105" i="1" s="1"/>
  <c r="BE4134" i="1" s="1"/>
  <c r="BJ4134" i="1" s="1"/>
  <c r="BE3387" i="1" s="1"/>
  <c r="BJ3387" i="1" s="1"/>
  <c r="BE3971" i="1" s="1"/>
  <c r="BJ3971" i="1" s="1"/>
  <c r="BE4219" i="1" s="1"/>
  <c r="BJ4219" i="1" s="1"/>
  <c r="BE3606" i="1" s="1"/>
  <c r="BJ3606" i="1" s="1"/>
  <c r="BE2699" i="1" s="1"/>
  <c r="BJ2699" i="1" s="1"/>
  <c r="BE816" i="1" s="1"/>
  <c r="BJ816" i="1" s="1"/>
  <c r="BE827" i="1" s="1"/>
  <c r="BJ827" i="1" s="1"/>
  <c r="BE2984" i="1" s="1"/>
  <c r="BJ2984" i="1" s="1"/>
  <c r="BE4037" i="1" s="1"/>
  <c r="BJ4037" i="1" s="1"/>
  <c r="BE2123" i="1" s="1"/>
  <c r="BJ2123" i="1" s="1"/>
  <c r="BE3130" i="1" s="1"/>
  <c r="BJ3130" i="1" s="1"/>
  <c r="BE3163" i="1" s="1"/>
  <c r="BJ3163" i="1" s="1"/>
  <c r="BE365" i="1" s="1"/>
  <c r="BJ365" i="1" s="1"/>
  <c r="BE1869" i="1" s="1"/>
  <c r="BJ1869" i="1" s="1"/>
  <c r="BE522" i="1" s="1"/>
  <c r="BJ522" i="1" s="1"/>
  <c r="BE1401" i="1" s="1"/>
  <c r="BJ1401" i="1" s="1"/>
  <c r="BE2852" i="1" s="1"/>
  <c r="BJ2852" i="1" s="1"/>
  <c r="BE1857" i="1" s="1"/>
  <c r="BJ1857" i="1" s="1"/>
  <c r="BE3988" i="1" s="1"/>
  <c r="BJ3988" i="1" s="1"/>
  <c r="BE3086" i="1" s="1"/>
  <c r="BJ3086" i="1" s="1"/>
  <c r="BE27" i="1" s="1"/>
  <c r="BJ27" i="1" s="1"/>
  <c r="BE2056" i="1" s="1"/>
  <c r="BJ2056" i="1" s="1"/>
  <c r="BE3135" i="1" s="1"/>
  <c r="BJ3135" i="1" s="1"/>
  <c r="BE761" i="1" s="1"/>
  <c r="BJ761" i="1" s="1"/>
  <c r="BE3586" i="1" s="1"/>
  <c r="BJ3586" i="1" s="1"/>
  <c r="BE3970" i="1" s="1"/>
  <c r="BJ3970" i="1" s="1"/>
  <c r="BE3629" i="1" s="1"/>
  <c r="BJ3629" i="1" s="1"/>
  <c r="BE1232" i="1" s="1"/>
  <c r="BJ1232" i="1" s="1"/>
  <c r="BE3894" i="1" s="1"/>
  <c r="BJ3894" i="1" s="1"/>
  <c r="BE3254" i="1" s="1"/>
  <c r="BJ3254" i="1" s="1"/>
  <c r="BE324" i="1" s="1"/>
  <c r="BJ324" i="1" s="1"/>
  <c r="BE2981" i="1" s="1"/>
  <c r="BJ2981" i="1" s="1"/>
  <c r="BE3024" i="1" s="1"/>
  <c r="BJ3024" i="1" s="1"/>
  <c r="BE4161" i="1" s="1"/>
  <c r="BJ4161" i="1" s="1"/>
  <c r="BE3527" i="1" s="1"/>
  <c r="BJ3527" i="1" s="1"/>
  <c r="BE3877" i="1" s="1"/>
  <c r="BJ3877" i="1" s="1"/>
  <c r="BE1449" i="1" s="1"/>
  <c r="BJ1449" i="1" s="1"/>
  <c r="BE667" i="1" s="1"/>
  <c r="BJ667" i="1" s="1"/>
  <c r="BE2075" i="1" s="1"/>
  <c r="BJ2075" i="1" s="1"/>
  <c r="BE1439" i="1" s="1"/>
  <c r="BJ1439" i="1" s="1"/>
  <c r="BE3079" i="1" s="1"/>
  <c r="BJ3079" i="1" s="1"/>
  <c r="BE2207" i="1" s="1"/>
  <c r="BJ2207" i="1" s="1"/>
  <c r="BE2603" i="1" s="1"/>
  <c r="BJ2603" i="1" s="1"/>
  <c r="BE2904" i="1" s="1"/>
  <c r="BJ2904" i="1" s="1"/>
  <c r="BE1813" i="1" s="1"/>
  <c r="BJ1813" i="1" s="1"/>
  <c r="BE2681" i="1" s="1"/>
  <c r="BJ2681" i="1" s="1"/>
  <c r="BE4165" i="1" s="1"/>
  <c r="BJ4165" i="1" s="1"/>
  <c r="BE1562" i="1" s="1"/>
  <c r="BJ1562" i="1" s="1"/>
  <c r="BE2265" i="1" s="1"/>
  <c r="BJ2265" i="1" s="1"/>
  <c r="BE354" i="1" s="1"/>
  <c r="BJ354" i="1" s="1"/>
  <c r="BE2767" i="1" s="1"/>
  <c r="BJ2767" i="1" s="1"/>
  <c r="BE2815" i="1" s="1"/>
  <c r="BJ2815" i="1" s="1"/>
  <c r="BE4221" i="1" s="1"/>
  <c r="BJ4221" i="1" s="1"/>
  <c r="BE4009" i="1" s="1"/>
  <c r="BJ4009" i="1" s="1"/>
  <c r="BE2982" i="1" s="1"/>
  <c r="BJ2982" i="1" s="1"/>
  <c r="BE3905" i="1" s="1"/>
  <c r="BJ3905" i="1" s="1"/>
  <c r="BE2327" i="1" s="1"/>
  <c r="BJ2327" i="1" s="1"/>
  <c r="BE3069" i="1" s="1"/>
  <c r="BJ3069" i="1" s="1"/>
  <c r="BE2474" i="1" s="1"/>
  <c r="BJ2474" i="1" s="1"/>
  <c r="BE3350" i="1" s="1"/>
  <c r="BJ3350" i="1" s="1"/>
  <c r="BE530" i="1" s="1"/>
  <c r="BJ530" i="1" s="1"/>
  <c r="BE1995" i="1" s="1"/>
  <c r="BJ1995" i="1" s="1"/>
  <c r="BE2694" i="1" s="1"/>
  <c r="BJ2694" i="1" s="1"/>
  <c r="BE3355" i="1" s="1"/>
  <c r="BJ3355" i="1" s="1"/>
  <c r="BE3648" i="1" s="1"/>
  <c r="BJ3648" i="1" s="1"/>
  <c r="BE3792" i="1" s="1"/>
  <c r="BJ3792" i="1" s="1"/>
  <c r="BE3722" i="1" s="1"/>
  <c r="BJ3722" i="1" s="1"/>
  <c r="BE2800" i="1" s="1"/>
  <c r="BJ2800" i="1" s="1"/>
  <c r="BE1829" i="1" s="1"/>
  <c r="BJ1829" i="1" s="1"/>
  <c r="BE780" i="1" s="1"/>
  <c r="BJ780" i="1" s="1"/>
  <c r="BE3870" i="1" s="1"/>
  <c r="BJ3870" i="1" s="1"/>
  <c r="BE3314" i="1" s="1"/>
  <c r="BJ3314" i="1" s="1"/>
  <c r="BE2637" i="1" s="1"/>
  <c r="BJ2637" i="1" s="1"/>
  <c r="BE3484" i="1" s="1"/>
  <c r="BJ3484" i="1" s="1"/>
  <c r="BE3121" i="1" s="1"/>
  <c r="BJ3121" i="1" s="1"/>
  <c r="BE1923" i="1" s="1"/>
  <c r="BJ1923" i="1" s="1"/>
  <c r="BE2555" i="1" s="1"/>
  <c r="BJ2555" i="1" s="1"/>
  <c r="BE1550" i="1" s="1"/>
  <c r="BJ1550" i="1" s="1"/>
  <c r="BE3852" i="1" s="1"/>
  <c r="BJ3852" i="1" s="1"/>
  <c r="BE2275" i="1" s="1"/>
  <c r="BJ2275" i="1" s="1"/>
  <c r="BE2290" i="1" s="1"/>
  <c r="BJ2290" i="1" s="1"/>
  <c r="BE3218" i="1" s="1"/>
  <c r="BJ3218" i="1" s="1"/>
  <c r="BE3021" i="1" s="1"/>
  <c r="BJ3021" i="1" s="1"/>
  <c r="BE1235" i="1" s="1"/>
  <c r="BJ1235" i="1" s="1"/>
  <c r="BE2077" i="1" s="1"/>
  <c r="BJ2077" i="1" s="1"/>
  <c r="BE459" i="1" s="1"/>
  <c r="BJ459" i="1" s="1"/>
  <c r="BE4195" i="1" s="1"/>
  <c r="BJ4195" i="1" s="1"/>
  <c r="BE3798" i="1" s="1"/>
  <c r="BJ3798" i="1" s="1"/>
  <c r="BE3534" i="1" s="1"/>
  <c r="BJ3534" i="1" s="1"/>
  <c r="BE3297" i="1" s="1"/>
  <c r="BJ3297" i="1" s="1"/>
  <c r="BE1421" i="1" s="1"/>
  <c r="BJ1421" i="1" s="1"/>
  <c r="BE2528" i="1" s="1"/>
  <c r="BJ2528" i="1" s="1"/>
  <c r="BE366" i="1" s="1"/>
  <c r="BJ366" i="1" s="1"/>
  <c r="BE3847" i="1" s="1"/>
  <c r="BJ3847" i="1" s="1"/>
  <c r="BE190" i="1" s="1"/>
  <c r="BJ190" i="1" s="1"/>
  <c r="BE1816" i="1" s="1"/>
  <c r="BJ1816" i="1" s="1"/>
  <c r="BE3494" i="1" s="1"/>
  <c r="BJ3494" i="1" s="1"/>
  <c r="BE3308" i="1" s="1"/>
  <c r="BJ3308" i="1" s="1"/>
  <c r="BE2301" i="1" s="1"/>
  <c r="BJ2301" i="1" s="1"/>
  <c r="BE1691" i="1" s="1"/>
  <c r="BJ1691" i="1" s="1"/>
  <c r="BE1453" i="1" s="1"/>
  <c r="BJ1453" i="1" s="1"/>
  <c r="BE2495" i="1" s="1"/>
  <c r="BJ2495" i="1" s="1"/>
  <c r="BE1732" i="1" s="1"/>
  <c r="BJ1732" i="1" s="1"/>
  <c r="BE3994" i="1" s="1"/>
  <c r="BJ3994" i="1" s="1"/>
  <c r="BE2848" i="1" s="1"/>
  <c r="BJ2848" i="1" s="1"/>
  <c r="BE2574" i="1" s="1"/>
  <c r="BJ2574" i="1" s="1"/>
  <c r="BE431" i="1" s="1"/>
  <c r="BJ431" i="1" s="1"/>
  <c r="BE877" i="1" s="1"/>
  <c r="BJ877" i="1" s="1"/>
  <c r="BE3031" i="1" s="1"/>
  <c r="BJ3031" i="1" s="1"/>
  <c r="BE605" i="1" s="1"/>
  <c r="BJ605" i="1" s="1"/>
  <c r="BE2437" i="1" s="1"/>
  <c r="BJ2437" i="1" s="1"/>
  <c r="BE3158" i="1" s="1"/>
  <c r="BJ3158" i="1" s="1"/>
  <c r="BE3668" i="1" s="1"/>
  <c r="BJ3668" i="1" s="1"/>
  <c r="BE3664" i="1" s="1"/>
  <c r="BJ3664" i="1" s="1"/>
  <c r="BE2821" i="1" s="1"/>
  <c r="BJ2821" i="1" s="1"/>
  <c r="BE2391" i="1" s="1"/>
  <c r="BJ2391" i="1" s="1"/>
  <c r="BE458" i="1" s="1"/>
  <c r="BJ458" i="1" s="1"/>
  <c r="BE2003" i="1" s="1"/>
  <c r="BJ2003" i="1" s="1"/>
  <c r="BE2673" i="1" s="1"/>
  <c r="BJ2673" i="1" s="1"/>
  <c r="BE1596" i="1" s="1"/>
  <c r="BJ1596" i="1" s="1"/>
  <c r="BE2997" i="1" s="1"/>
  <c r="BJ2997" i="1" s="1"/>
  <c r="BE3495" i="1" s="1"/>
  <c r="BJ3495" i="1" s="1"/>
  <c r="BE3701" i="1" s="1"/>
  <c r="BJ3701" i="1" s="1"/>
  <c r="BE1991" i="1" s="1"/>
  <c r="BJ1991" i="1" s="1"/>
  <c r="BE3940" i="1" s="1"/>
  <c r="BJ3940" i="1" s="1"/>
  <c r="BE3123" i="1" s="1"/>
  <c r="BJ3123" i="1" s="1"/>
  <c r="BE3692" i="1" s="1"/>
  <c r="BJ3692" i="1" s="1"/>
  <c r="BE2876" i="1" s="1"/>
  <c r="BJ2876" i="1" s="1"/>
  <c r="BE2697" i="1" s="1"/>
  <c r="BJ2697" i="1" s="1"/>
  <c r="BE114" i="1" s="1"/>
  <c r="BJ114" i="1" s="1"/>
  <c r="BE1472" i="1" s="1"/>
  <c r="BJ1472" i="1" s="1"/>
  <c r="BE2220" i="1" s="1"/>
  <c r="BJ2220" i="1" s="1"/>
  <c r="BE3821" i="1" s="1"/>
  <c r="BJ3821" i="1" s="1"/>
  <c r="BE1537" i="1" s="1"/>
  <c r="BJ1537" i="1" s="1"/>
  <c r="BE2472" i="1" s="1"/>
  <c r="BJ2472" i="1" s="1"/>
  <c r="BE2451" i="1" s="1"/>
  <c r="BJ2451" i="1" s="1"/>
  <c r="BE1616" i="1" s="1"/>
  <c r="BJ1616" i="1" s="1"/>
  <c r="BE3146" i="1" s="1"/>
  <c r="BJ3146" i="1" s="1"/>
  <c r="BE3502" i="1" s="1"/>
  <c r="BJ3502" i="1" s="1"/>
  <c r="BE3623" i="1" s="1"/>
  <c r="BJ3623" i="1" s="1"/>
  <c r="BE2161" i="1" s="1"/>
  <c r="BJ2161" i="1" s="1"/>
  <c r="BE2955" i="1" s="1"/>
  <c r="BJ2955" i="1" s="1"/>
  <c r="BE1474" i="1" s="1"/>
  <c r="BJ1474" i="1" s="1"/>
  <c r="BE2490" i="1" s="1"/>
  <c r="BJ2490" i="1" s="1"/>
  <c r="BE1577" i="1" s="1"/>
  <c r="BJ1577" i="1" s="1"/>
  <c r="BE4287" i="1" s="1"/>
  <c r="BJ4287" i="1" s="1"/>
  <c r="BE2581" i="1" s="1"/>
  <c r="BJ2581" i="1" s="1"/>
  <c r="BE2223" i="1" s="1"/>
  <c r="BJ2223" i="1" s="1"/>
  <c r="BE2066" i="1" s="1"/>
  <c r="BJ2066" i="1" s="1"/>
  <c r="BE4167" i="1" s="1"/>
  <c r="BJ4167" i="1" s="1"/>
  <c r="BE625" i="1" s="1"/>
  <c r="BJ625" i="1" s="1"/>
  <c r="BE653" i="1" s="1"/>
  <c r="BJ653" i="1" s="1"/>
  <c r="BE851" i="1" s="1"/>
  <c r="BJ851" i="1" s="1"/>
  <c r="BE385" i="1" s="1"/>
  <c r="BJ385" i="1" s="1"/>
  <c r="BE3732" i="1" s="1"/>
  <c r="BJ3732" i="1" s="1"/>
  <c r="BE4108" i="1" s="1"/>
  <c r="BJ4108" i="1" s="1"/>
  <c r="BE1838" i="1" s="1"/>
  <c r="BJ1838" i="1" s="1"/>
  <c r="BE4191" i="1" s="1"/>
  <c r="BJ4191" i="1" s="1"/>
  <c r="BE3843" i="1" s="1"/>
  <c r="BJ3843" i="1" s="1"/>
  <c r="BE3949" i="1" s="1"/>
  <c r="BJ3949" i="1" s="1"/>
  <c r="BE2762" i="1" s="1"/>
  <c r="BJ2762" i="1" s="1"/>
  <c r="BE1388" i="1" s="1"/>
  <c r="BJ1388" i="1" s="1"/>
  <c r="BE2441" i="1" s="1"/>
  <c r="BJ2441" i="1" s="1"/>
  <c r="BE3164" i="1" s="1"/>
  <c r="BJ3164" i="1" s="1"/>
  <c r="BE902" i="1" s="1"/>
  <c r="BJ902" i="1" s="1"/>
  <c r="BE3806" i="1" s="1"/>
  <c r="BJ3806" i="1" s="1"/>
  <c r="BE2993" i="1" s="1"/>
  <c r="BJ2993" i="1" s="1"/>
  <c r="BE1660" i="1" s="1"/>
  <c r="BJ1660" i="1" s="1"/>
  <c r="BE1710" i="1" s="1"/>
  <c r="BJ1710" i="1" s="1"/>
  <c r="BE2586" i="1" s="1"/>
  <c r="BJ2586" i="1" s="1"/>
  <c r="BE4049" i="1" s="1"/>
  <c r="BJ4049" i="1" s="1"/>
  <c r="BE3853" i="1" s="1"/>
  <c r="BJ3853" i="1" s="1"/>
  <c r="BE4332" i="1" s="1"/>
  <c r="BJ4332" i="1" s="1"/>
  <c r="BE3743" i="1" s="1"/>
  <c r="BJ3743" i="1" s="1"/>
  <c r="BE3876" i="1" s="1"/>
  <c r="BJ3876" i="1" s="1"/>
  <c r="BE2313" i="1" s="1"/>
  <c r="BJ2313" i="1" s="1"/>
  <c r="BE2609" i="1" s="1"/>
  <c r="BJ2609" i="1" s="1"/>
  <c r="BE1738" i="1" s="1"/>
  <c r="BJ1738" i="1" s="1"/>
  <c r="BE3605" i="1" s="1"/>
  <c r="BJ3605" i="1" s="1"/>
  <c r="BE2803" i="1" s="1"/>
  <c r="BJ2803" i="1" s="1"/>
  <c r="BE1693" i="1" s="1"/>
  <c r="BJ1693" i="1" s="1"/>
  <c r="BE4241" i="1" s="1"/>
  <c r="BJ4241" i="1" s="1"/>
  <c r="BE3589" i="1" s="1"/>
  <c r="BJ3589" i="1" s="1"/>
  <c r="BE3280" i="1" s="1"/>
  <c r="BJ3280" i="1" s="1"/>
  <c r="BE3524" i="1" s="1"/>
  <c r="BJ3524" i="1" s="1"/>
  <c r="BE1955" i="1" s="1"/>
  <c r="BJ1955" i="1" s="1"/>
  <c r="BE3111" i="1" s="1"/>
  <c r="BJ3111" i="1" s="1"/>
  <c r="BE2168" i="1" s="1"/>
  <c r="BJ2168" i="1" s="1"/>
  <c r="BE3772" i="1" s="1"/>
  <c r="BJ3772" i="1" s="1"/>
  <c r="BE782" i="1" s="1"/>
  <c r="BJ782" i="1" s="1"/>
  <c r="BE1819" i="1" s="1"/>
  <c r="BJ1819" i="1" s="1"/>
  <c r="BE4041" i="1" s="1"/>
  <c r="BJ4041" i="1" s="1"/>
  <c r="BE1426" i="1" s="1"/>
  <c r="BJ1426" i="1" s="1"/>
  <c r="BE1704" i="1" s="1"/>
  <c r="BJ1704" i="1" s="1"/>
  <c r="BE305" i="1" s="1"/>
  <c r="BJ305" i="1" s="1"/>
  <c r="BE490" i="1" s="1"/>
  <c r="BJ490" i="1" s="1"/>
  <c r="BE2736" i="1" s="1"/>
  <c r="BJ2736" i="1" s="1"/>
  <c r="BE1587" i="1" s="1"/>
  <c r="BJ1587" i="1" s="1"/>
  <c r="BE4168" i="1" s="1"/>
  <c r="BJ4168" i="1" s="1"/>
  <c r="BE1608" i="1" s="1"/>
  <c r="BJ1608" i="1" s="1"/>
  <c r="BE3065" i="1" s="1"/>
  <c r="BJ3065" i="1" s="1"/>
  <c r="BE1228" i="1" s="1"/>
  <c r="BJ1228" i="1" s="1"/>
  <c r="BE4322" i="1" s="1"/>
  <c r="BJ4322" i="1" s="1"/>
  <c r="BE2137" i="1" s="1"/>
  <c r="BJ2137" i="1" s="1"/>
  <c r="BE3400" i="1" s="1"/>
  <c r="BJ3400" i="1" s="1"/>
  <c r="BE1312" i="1" s="1"/>
  <c r="BJ1312" i="1" s="1"/>
  <c r="BE1846" i="1" s="1"/>
  <c r="BJ1846" i="1" s="1"/>
  <c r="BE2768" i="1" s="1"/>
  <c r="BJ2768" i="1" s="1"/>
  <c r="BE3720" i="1" s="1"/>
  <c r="BJ3720" i="1" s="1"/>
  <c r="BE3953" i="1" s="1"/>
  <c r="BJ3953" i="1" s="1"/>
  <c r="BE3962" i="1" s="1"/>
  <c r="BJ3962" i="1" s="1"/>
  <c r="BE391" i="1" s="1"/>
  <c r="BJ391" i="1" s="1"/>
  <c r="BE3318" i="1" s="1"/>
  <c r="BJ3318" i="1" s="1"/>
  <c r="BE2529" i="1" s="1"/>
  <c r="BJ2529" i="1" s="1"/>
  <c r="BE3673" i="1" s="1"/>
  <c r="BJ3673" i="1" s="1"/>
  <c r="BE4164" i="1" s="1"/>
  <c r="BJ4164" i="1" s="1"/>
  <c r="BE2819" i="1" s="1"/>
  <c r="BJ2819" i="1" s="1"/>
  <c r="BE3423" i="1" s="1"/>
  <c r="BJ3423" i="1" s="1"/>
  <c r="BE141" i="1" s="1"/>
  <c r="BJ141" i="1" s="1"/>
  <c r="BE4210" i="1" s="1"/>
  <c r="BJ4210" i="1" s="1"/>
  <c r="BE4203" i="1" s="1"/>
  <c r="BJ4203" i="1" s="1"/>
  <c r="BE4181" i="1" s="1"/>
  <c r="BJ4181" i="1" s="1"/>
  <c r="BE3683" i="1" s="1"/>
  <c r="BJ3683" i="1" s="1"/>
  <c r="BE2354" i="1" s="1"/>
  <c r="BJ2354" i="1" s="1"/>
  <c r="BE3657" i="1" s="1"/>
  <c r="BJ3657" i="1" s="1"/>
  <c r="BE2711" i="1" s="1"/>
  <c r="BJ2711" i="1" s="1"/>
  <c r="BE726" i="1" s="1"/>
  <c r="BJ726" i="1" s="1"/>
  <c r="BE892" i="1" s="1"/>
  <c r="BJ892" i="1" s="1"/>
  <c r="BE406" i="1" s="1"/>
  <c r="BJ406" i="1" s="1"/>
  <c r="BE2023" i="1" s="1"/>
  <c r="BJ2023" i="1" s="1"/>
  <c r="BE4242" i="1" s="1"/>
  <c r="BJ4242" i="1" s="1"/>
  <c r="BE561" i="1" s="1"/>
  <c r="BJ561" i="1" s="1"/>
  <c r="BE2730" i="1" s="1"/>
  <c r="BJ2730" i="1" s="1"/>
  <c r="BE4066" i="1" s="1"/>
  <c r="BJ4066" i="1" s="1"/>
  <c r="BE3882" i="1" s="1"/>
  <c r="BJ3882" i="1" s="1"/>
  <c r="BE3556" i="1" s="1"/>
  <c r="BJ3556" i="1" s="1"/>
  <c r="BE735" i="1" s="1"/>
  <c r="BJ735" i="1" s="1"/>
  <c r="BE3670" i="1" s="1"/>
  <c r="BJ3670" i="1" s="1"/>
  <c r="BE2934" i="1" s="1"/>
  <c r="BJ2934" i="1" s="1"/>
  <c r="BE1839" i="1" s="1"/>
  <c r="BJ1839" i="1" s="1"/>
  <c r="BE1676" i="1" s="1"/>
  <c r="BJ1676" i="1" s="1"/>
  <c r="BE3453" i="1" s="1"/>
  <c r="BJ3453" i="1" s="1"/>
  <c r="BE2551" i="1" s="1"/>
  <c r="BJ2551" i="1" s="1"/>
  <c r="BE3023" i="1" s="1"/>
  <c r="BJ3023" i="1" s="1"/>
  <c r="BE2331" i="1" s="1"/>
  <c r="BJ2331" i="1" s="1"/>
  <c r="BE1808" i="1" s="1"/>
  <c r="BJ1808" i="1" s="1"/>
  <c r="BE1554" i="1" s="1"/>
  <c r="BJ1554" i="1" s="1"/>
  <c r="BE1943" i="1" s="1"/>
  <c r="BJ1943" i="1" s="1"/>
  <c r="BE4112" i="1" s="1"/>
  <c r="BJ4112" i="1" s="1"/>
  <c r="BE3067" i="1" s="1"/>
  <c r="BJ3067" i="1" s="1"/>
  <c r="BE1789" i="1" s="1"/>
  <c r="BJ1789" i="1" s="1"/>
  <c r="BE1698" i="1" s="1"/>
  <c r="BJ1698" i="1" s="1"/>
  <c r="BE2616" i="1" s="1"/>
  <c r="BJ2616" i="1" s="1"/>
  <c r="BE3983" i="1" s="1"/>
  <c r="BJ3983" i="1" s="1"/>
  <c r="BE1873" i="1" s="1"/>
  <c r="BJ1873" i="1" s="1"/>
  <c r="BE3447" i="1" s="1"/>
  <c r="BJ3447" i="1" s="1"/>
  <c r="BE1937" i="1" s="1"/>
  <c r="BJ1937" i="1" s="1"/>
  <c r="BE1322" i="1" s="1"/>
  <c r="BJ1322" i="1" s="1"/>
  <c r="BE285" i="1" s="1"/>
  <c r="BJ285" i="1" s="1"/>
  <c r="BE3440" i="1" s="1"/>
  <c r="BJ3440" i="1" s="1"/>
  <c r="BE3672" i="1" s="1"/>
  <c r="BJ3672" i="1" s="1"/>
  <c r="BE3879" i="1" s="1"/>
  <c r="BJ3879" i="1" s="1"/>
  <c r="BE3054" i="1" s="1"/>
  <c r="BJ3054" i="1" s="1"/>
  <c r="BE2295" i="1" s="1"/>
  <c r="BJ2295" i="1" s="1"/>
  <c r="BE1881" i="1" s="1"/>
  <c r="BJ1881" i="1" s="1"/>
  <c r="BE1639" i="1" s="1"/>
  <c r="BJ1639" i="1" s="1"/>
  <c r="BE1726" i="1" s="1"/>
  <c r="BJ1726" i="1" s="1"/>
  <c r="BE709" i="1" s="1"/>
  <c r="BJ709" i="1" s="1"/>
  <c r="BE4235" i="1" s="1"/>
  <c r="BJ4235" i="1" s="1"/>
  <c r="BE1845" i="1" s="1"/>
  <c r="BJ1845" i="1" s="1"/>
  <c r="BE4080" i="1" s="1"/>
  <c r="BJ4080" i="1" s="1"/>
  <c r="BE1959" i="1" s="1"/>
  <c r="BJ1959" i="1" s="1"/>
  <c r="BE3432" i="1" s="1"/>
  <c r="BJ3432" i="1" s="1"/>
  <c r="BE650" i="1" s="1"/>
  <c r="BJ650" i="1" s="1"/>
  <c r="BE2735" i="1" s="1"/>
  <c r="BJ2735" i="1" s="1"/>
  <c r="BE3138" i="1" s="1"/>
  <c r="BJ3138" i="1" s="1"/>
  <c r="BE4086" i="1" s="1"/>
  <c r="BJ4086" i="1" s="1"/>
  <c r="BE87" i="1" s="1"/>
  <c r="BJ87" i="1" s="1"/>
  <c r="BE658" i="1" s="1"/>
  <c r="BJ658" i="1" s="1"/>
  <c r="BE3838" i="1" s="1"/>
  <c r="BJ3838" i="1" s="1"/>
  <c r="BE3736" i="1" s="1"/>
  <c r="BJ3736" i="1" s="1"/>
  <c r="BE2907" i="1" s="1"/>
  <c r="BJ2907" i="1" s="1"/>
  <c r="BE52" i="1" s="1"/>
  <c r="BJ52" i="1" s="1"/>
  <c r="BE833" i="1" s="1"/>
  <c r="BJ833" i="1" s="1"/>
  <c r="BE1901" i="1" s="1"/>
  <c r="BJ1901" i="1" s="1"/>
  <c r="BE3206" i="1" s="1"/>
  <c r="BJ3206" i="1" s="1"/>
  <c r="BE2995" i="1" s="1"/>
  <c r="BJ2995" i="1" s="1"/>
  <c r="BE3485" i="1" s="1"/>
  <c r="BJ3485" i="1" s="1"/>
  <c r="BE2375" i="1" s="1"/>
  <c r="BJ2375" i="1" s="1"/>
  <c r="BE3275" i="1" s="1"/>
  <c r="BJ3275" i="1" s="1"/>
  <c r="BE3744" i="1" s="1"/>
  <c r="BJ3744" i="1" s="1"/>
  <c r="BE3984" i="1" s="1"/>
  <c r="BJ3984" i="1" s="1"/>
  <c r="BE3179" i="1" s="1"/>
  <c r="BJ3179" i="1" s="1"/>
  <c r="BE2410" i="1" s="1"/>
  <c r="BJ2410" i="1" s="1"/>
  <c r="BE844" i="1" s="1"/>
  <c r="BJ844" i="1" s="1"/>
  <c r="BE3753" i="1" s="1"/>
  <c r="BJ3753" i="1" s="1"/>
  <c r="BE3202" i="1" s="1"/>
  <c r="BJ3202" i="1" s="1"/>
  <c r="BE3051" i="1" s="1"/>
  <c r="BJ3051" i="1" s="1"/>
  <c r="BE2344" i="1" s="1"/>
  <c r="BJ2344" i="1" s="1"/>
  <c r="BE4002" i="1" s="1"/>
  <c r="BJ4002" i="1" s="1"/>
  <c r="BE3458" i="1" s="1"/>
  <c r="BJ3458" i="1" s="1"/>
  <c r="BE4318" i="1" s="1"/>
  <c r="BJ4318" i="1" s="1"/>
  <c r="BE535" i="1" s="1"/>
  <c r="BJ535" i="1" s="1"/>
  <c r="BE2953" i="1" s="1"/>
  <c r="BJ2953" i="1" s="1"/>
  <c r="BE2134" i="1" s="1"/>
  <c r="BJ2134" i="1" s="1"/>
  <c r="BE2855" i="1" s="1"/>
  <c r="BJ2855" i="1" s="1"/>
  <c r="BE2008" i="1" s="1"/>
  <c r="BJ2008" i="1" s="1"/>
  <c r="BE4183" i="1" s="1"/>
  <c r="BJ4183" i="1" s="1"/>
  <c r="BE2915" i="1" s="1"/>
  <c r="BJ2915" i="1" s="1"/>
  <c r="BE527" i="1" s="1"/>
  <c r="BJ527" i="1" s="1"/>
  <c r="BE2618" i="1" s="1"/>
  <c r="BJ2618" i="1" s="1"/>
  <c r="BE1237" i="1" s="1"/>
  <c r="BJ1237" i="1" s="1"/>
  <c r="BE3120" i="1" s="1"/>
  <c r="BJ3120" i="1" s="1"/>
  <c r="BE3975" i="1" s="1"/>
  <c r="BJ3975" i="1" s="1"/>
  <c r="BE2221" i="1" s="1"/>
  <c r="BJ2221" i="1" s="1"/>
  <c r="BE4282" i="1" s="1"/>
  <c r="BJ4282" i="1" s="1"/>
  <c r="BE13" i="1" s="1"/>
  <c r="BJ13" i="1" s="1"/>
  <c r="BE3277" i="1" s="1"/>
  <c r="BJ3277" i="1" s="1"/>
  <c r="BE3603" i="1" s="1"/>
  <c r="BJ3603" i="1" s="1"/>
  <c r="BE4258" i="1" s="1"/>
  <c r="BJ4258" i="1" s="1"/>
  <c r="BE4152" i="1" s="1"/>
  <c r="BJ4152" i="1" s="1"/>
  <c r="BE3011" i="1" s="1"/>
  <c r="BJ3011" i="1" s="1"/>
  <c r="BE3621" i="1" s="1"/>
  <c r="BJ3621" i="1" s="1"/>
  <c r="BE2974" i="1" s="1"/>
  <c r="BJ2974" i="1" s="1"/>
  <c r="BE3148" i="1" s="1"/>
  <c r="BJ3148" i="1" s="1"/>
  <c r="BE1745" i="1" s="1"/>
  <c r="BJ1745" i="1" s="1"/>
  <c r="BE3963" i="1" s="1"/>
  <c r="BJ3963" i="1" s="1"/>
  <c r="BE3497" i="1" s="1"/>
  <c r="BJ3497" i="1" s="1"/>
  <c r="BE2118" i="1" s="1"/>
  <c r="BJ2118" i="1" s="1"/>
  <c r="BE1729" i="1" s="1"/>
  <c r="BJ1729" i="1" s="1"/>
  <c r="BE4067" i="1" s="1"/>
  <c r="BJ4067" i="1" s="1"/>
  <c r="BE318" i="1" s="1"/>
  <c r="BJ318" i="1" s="1"/>
  <c r="BE3149" i="1" s="1"/>
  <c r="BJ3149" i="1" s="1"/>
  <c r="BE676" i="1" s="1"/>
  <c r="BJ676" i="1" s="1"/>
  <c r="BE1610" i="1" s="1"/>
  <c r="BJ1610" i="1" s="1"/>
  <c r="BE1164" i="1" s="1"/>
  <c r="BJ1164" i="1" s="1"/>
  <c r="BE3409" i="1" s="1"/>
  <c r="BJ3409" i="1" s="1"/>
  <c r="BE108" i="1" s="1"/>
  <c r="BJ108" i="1" s="1"/>
  <c r="BE3523" i="1" s="1"/>
  <c r="BJ3523" i="1" s="1"/>
  <c r="BE3904" i="1" s="1"/>
  <c r="BJ3904" i="1" s="1"/>
  <c r="BE3351" i="1" s="1"/>
  <c r="BJ3351" i="1" s="1"/>
  <c r="BE678" i="1" s="1"/>
  <c r="BJ678" i="1" s="1"/>
  <c r="BE3635" i="1" s="1"/>
  <c r="BJ3635" i="1" s="1"/>
  <c r="BE3693" i="1" s="1"/>
  <c r="BJ3693" i="1" s="1"/>
  <c r="BE1025" i="1" s="1"/>
  <c r="BJ1025" i="1" s="1"/>
  <c r="BE163" i="1" s="1"/>
  <c r="BJ163" i="1" s="1"/>
  <c r="BE3448" i="1" s="1"/>
  <c r="BJ3448" i="1" s="1"/>
  <c r="BE4110" i="1" s="1"/>
  <c r="BJ4110" i="1" s="1"/>
  <c r="BE2723" i="1" s="1"/>
  <c r="BJ2723" i="1" s="1"/>
  <c r="AI3482" i="1"/>
  <c r="AH1632" i="1" l="1"/>
  <c r="AF1632" i="1" a="1"/>
  <c r="AD1142" i="1"/>
  <c r="AE1142" i="1" s="1"/>
  <c r="AM892" i="1" a="1"/>
  <c r="AL892" i="1"/>
  <c r="AI863" i="1" s="1"/>
  <c r="AM3482" i="1" a="1"/>
  <c r="AL3482" i="1"/>
  <c r="AI2919" i="1" s="1"/>
  <c r="AH1142" i="1" l="1"/>
  <c r="AF1142" i="1" a="1"/>
  <c r="AD3468" i="1"/>
  <c r="AE3468" i="1" s="1"/>
  <c r="AL863" i="1"/>
  <c r="AM863" i="1" a="1"/>
  <c r="AO863" i="1" s="1"/>
  <c r="AM2919" i="1" a="1"/>
  <c r="AL2919" i="1"/>
  <c r="AI4263" i="1" s="1"/>
  <c r="AH3468" i="1" l="1"/>
  <c r="AF3468" i="1" a="1"/>
  <c r="AD554" i="1"/>
  <c r="AE554" i="1" s="1"/>
  <c r="AM4263" i="1" a="1"/>
  <c r="AL4263" i="1"/>
  <c r="AH554" i="1" l="1"/>
  <c r="AF554" i="1" a="1"/>
  <c r="AD2371" i="1"/>
  <c r="AE2371" i="1" s="1"/>
  <c r="AL2371" i="1" l="1"/>
  <c r="AH2371" i="1"/>
  <c r="AF2371" i="1" a="1"/>
  <c r="AD2126" i="1"/>
  <c r="AE2126" i="1" s="1"/>
  <c r="AH2126" i="1" l="1"/>
  <c r="AF2126" i="1" a="1"/>
  <c r="AD3996" i="1"/>
  <c r="AE3996" i="1" s="1"/>
  <c r="AI3754" i="1"/>
  <c r="AH3996" i="1" l="1"/>
  <c r="AF3996" i="1" a="1"/>
  <c r="AI3996" i="1" s="1"/>
  <c r="AL2169" i="1"/>
  <c r="AN3486" i="1" s="1"/>
  <c r="AN4164" i="1" s="1"/>
  <c r="AN2777" i="1" s="1"/>
  <c r="AL4014" i="1" s="1"/>
  <c r="AL853" i="1" s="1"/>
  <c r="AD83" i="1" s="1"/>
  <c r="AE83" i="1" s="1"/>
  <c r="AM3754" i="1" a="1"/>
  <c r="AL3754" i="1"/>
  <c r="AI3528" i="1" s="1"/>
  <c r="AL3996" i="1" l="1"/>
  <c r="AM3996" i="1" a="1"/>
  <c r="AH83" i="1"/>
  <c r="AF83" i="1" a="1"/>
  <c r="AD381" i="1"/>
  <c r="AE381" i="1" s="1"/>
  <c r="AM3528" i="1" a="1"/>
  <c r="AL3528" i="1"/>
  <c r="AI957" i="1" s="1"/>
  <c r="AH381" i="1" l="1"/>
  <c r="AF381" i="1" a="1"/>
  <c r="AD1922" i="1"/>
  <c r="AE1922" i="1" s="1"/>
  <c r="AM957" i="1" a="1"/>
  <c r="AL957" i="1"/>
  <c r="AI2074" i="1" s="1"/>
  <c r="AH1922" i="1" l="1"/>
  <c r="AF1922" i="1" a="1"/>
  <c r="AD3810" i="1"/>
  <c r="AE3810" i="1" s="1"/>
  <c r="AM2074" i="1" a="1"/>
  <c r="AL2074" i="1"/>
  <c r="AI2181" i="1" s="1"/>
  <c r="AH3810" i="1" l="1"/>
  <c r="AF3810" i="1" a="1"/>
  <c r="AD4029" i="1"/>
  <c r="AE4029" i="1" s="1"/>
  <c r="AJ2181" i="1"/>
  <c r="AM2181" i="1" a="1"/>
  <c r="AI4051" i="1"/>
  <c r="AH4029" i="1" l="1"/>
  <c r="AF4029" i="1" a="1"/>
  <c r="AD428" i="1"/>
  <c r="AE428" i="1" s="1"/>
  <c r="AM4051" i="1" a="1"/>
  <c r="AL4051" i="1"/>
  <c r="AI425" i="1" s="1"/>
  <c r="AH428" i="1" l="1"/>
  <c r="AF428" i="1" a="1"/>
  <c r="AD1411" i="1"/>
  <c r="AE1411" i="1" s="1"/>
  <c r="AM425" i="1" a="1"/>
  <c r="AL425" i="1"/>
  <c r="AI3090" i="1" s="1"/>
  <c r="AH1411" i="1" l="1"/>
  <c r="AF1411" i="1" a="1"/>
  <c r="AD3555" i="1"/>
  <c r="AE3555" i="1" s="1"/>
  <c r="AM3090" i="1" a="1"/>
  <c r="AL3090" i="1"/>
  <c r="AI2508" i="1" s="1"/>
  <c r="AH3555" i="1" l="1"/>
  <c r="AF3555" i="1" a="1"/>
  <c r="AD2542" i="1"/>
  <c r="AE2542" i="1" s="1"/>
  <c r="AM2508" i="1" a="1"/>
  <c r="AL2508" i="1"/>
  <c r="AI2418" i="1" s="1"/>
  <c r="AH2542" i="1" l="1"/>
  <c r="AF2542" i="1" a="1"/>
  <c r="AD589" i="1"/>
  <c r="AE589" i="1" s="1"/>
  <c r="AJ2418" i="1"/>
  <c r="AM2418" i="1" a="1"/>
  <c r="AO2418" i="1" s="1"/>
  <c r="AH589" i="1" l="1"/>
  <c r="AF589" i="1" a="1"/>
  <c r="AD1348" i="1"/>
  <c r="AE1348" i="1" s="1"/>
  <c r="AH1348" i="1" l="1"/>
  <c r="AF1348" i="1" a="1"/>
  <c r="AD3070" i="1"/>
  <c r="AE3070" i="1" s="1"/>
  <c r="AH3070" i="1" l="1"/>
  <c r="AF3070" i="1" a="1"/>
  <c r="AD2229" i="1"/>
  <c r="AE2229" i="1" s="1"/>
  <c r="AH2229" i="1" l="1"/>
  <c r="AL2229" i="1"/>
  <c r="AF2229" i="1" a="1"/>
  <c r="AD2580" i="1"/>
  <c r="AE2580" i="1" s="1"/>
  <c r="AH2580" i="1" l="1"/>
  <c r="AF2580" i="1" a="1"/>
  <c r="AD3598" i="1"/>
  <c r="AE3598" i="1" s="1"/>
  <c r="AH3598" i="1" l="1"/>
  <c r="AF3598" i="1" a="1"/>
  <c r="AD1198" i="1"/>
  <c r="AE1198" i="1" s="1"/>
  <c r="AH1198" i="1" l="1"/>
  <c r="AF1198" i="1" a="1"/>
  <c r="AG1861" i="1"/>
  <c r="AI3248" i="1"/>
  <c r="AH1861" i="1" l="1"/>
  <c r="AD3108" i="1"/>
  <c r="AE3108" i="1" s="1"/>
  <c r="AM3248" i="1" a="1"/>
  <c r="AL3248" i="1"/>
  <c r="AH3108" i="1" l="1"/>
  <c r="AF3108" i="1" a="1"/>
  <c r="AD4126" i="1"/>
  <c r="AE4126" i="1" s="1"/>
  <c r="AI877" i="1"/>
  <c r="AH4126" i="1" l="1"/>
  <c r="AF4126" i="1" a="1"/>
  <c r="AD2154" i="1"/>
  <c r="AE2154" i="1" s="1"/>
  <c r="AM877" i="1" a="1"/>
  <c r="AL877" i="1"/>
  <c r="AI1636" i="1" s="1"/>
  <c r="AH2154" i="1" l="1"/>
  <c r="AF2154" i="1" a="1"/>
  <c r="AD2278" i="1"/>
  <c r="AE2278" i="1" s="1"/>
  <c r="AJ1636" i="1"/>
  <c r="AM1636" i="1" a="1"/>
  <c r="AO1636" i="1" s="1"/>
  <c r="AI4227" i="1"/>
  <c r="AH2278" i="1" l="1"/>
  <c r="AF2278" i="1" a="1"/>
  <c r="AD3636" i="1"/>
  <c r="AE3636" i="1" s="1"/>
  <c r="AM4227" i="1" a="1"/>
  <c r="AL4227" i="1"/>
  <c r="AI3266" i="1" s="1"/>
  <c r="AH3636" i="1" l="1"/>
  <c r="AF3636" i="1" a="1"/>
  <c r="AD1149" i="1"/>
  <c r="AE1149" i="1" s="1"/>
  <c r="AM3266" i="1" a="1"/>
  <c r="AL3266" i="1"/>
  <c r="AH1149" i="1" l="1"/>
  <c r="AF1149" i="1" a="1"/>
  <c r="AD1295" i="1"/>
  <c r="AE1295" i="1" s="1"/>
  <c r="AH1295" i="1" l="1"/>
  <c r="AF1295" i="1" a="1"/>
  <c r="AG4164" i="1"/>
  <c r="AH4164" i="1" l="1"/>
  <c r="AG3334" i="1"/>
  <c r="AH3334" i="1" l="1"/>
  <c r="AD2661" i="1"/>
  <c r="AE2661" i="1" s="1"/>
  <c r="AH2661" i="1" l="1"/>
  <c r="AF2661" i="1" a="1"/>
  <c r="AD1918" i="1"/>
  <c r="AE1918" i="1" s="1"/>
  <c r="AH1918" i="1" l="1"/>
  <c r="AF1918" i="1" a="1"/>
  <c r="AD270" i="1"/>
  <c r="AE270" i="1" s="1"/>
  <c r="AH270" i="1" l="1"/>
  <c r="AF270" i="1" a="1"/>
  <c r="AD1575" i="1"/>
  <c r="AE1575" i="1" s="1"/>
  <c r="AH1575" i="1" l="1"/>
  <c r="AF1575" i="1" a="1"/>
  <c r="AD3189" i="1"/>
  <c r="AE3189" i="1" s="1"/>
  <c r="AH3189" i="1" l="1"/>
  <c r="AF3189" i="1" a="1"/>
  <c r="AD2927" i="1"/>
  <c r="AE2927" i="1" s="1"/>
  <c r="AH2927" i="1" l="1"/>
  <c r="AF2927" i="1" a="1"/>
  <c r="AD2191" i="1"/>
  <c r="AE2191" i="1" s="1"/>
  <c r="AH2191" i="1" l="1"/>
  <c r="AL2191" i="1"/>
  <c r="AF2191" i="1" a="1"/>
  <c r="AD1800" i="1"/>
  <c r="AE1800" i="1" s="1"/>
  <c r="AI3326" i="1"/>
  <c r="AH1800" i="1" l="1"/>
  <c r="AF1800" i="1" a="1"/>
  <c r="AD3717" i="1"/>
  <c r="AE3717" i="1" s="1"/>
  <c r="AM3326" i="1" a="1"/>
  <c r="AL3326" i="1"/>
  <c r="AH3717" i="1" l="1"/>
  <c r="AF3717" i="1" a="1"/>
  <c r="AI3717" i="1" s="1"/>
  <c r="AD1919" i="1"/>
  <c r="AE1919" i="1" s="1"/>
  <c r="AL3717" i="1" l="1"/>
  <c r="AI2164" i="1" s="1"/>
  <c r="AM3717" i="1" a="1"/>
  <c r="AH1919" i="1"/>
  <c r="AF1919" i="1" a="1"/>
  <c r="AD434" i="1"/>
  <c r="AE434" i="1" s="1"/>
  <c r="AJ2164" i="1" l="1"/>
  <c r="AM2164" i="1" a="1"/>
  <c r="AO2164" i="1" s="1"/>
  <c r="AH434" i="1"/>
  <c r="AF434" i="1" a="1"/>
  <c r="AD2696" i="1"/>
  <c r="AE2696" i="1" s="1"/>
  <c r="AH2696" i="1" l="1"/>
  <c r="AF2696" i="1" a="1"/>
  <c r="AI2696" i="1" s="1"/>
  <c r="AD3990" i="1"/>
  <c r="AE3990" i="1" s="1"/>
  <c r="AM2696" i="1" l="1" a="1"/>
  <c r="AL2696" i="1"/>
  <c r="AH3990" i="1"/>
  <c r="AF3990" i="1" a="1"/>
  <c r="AD737" i="1"/>
  <c r="AE737" i="1" s="1"/>
  <c r="AH737" i="1" l="1"/>
  <c r="AF737" i="1" a="1"/>
  <c r="AD499" i="1"/>
  <c r="AE499" i="1" s="1"/>
  <c r="AI3990" i="1"/>
  <c r="AH499" i="1" l="1"/>
  <c r="AF499" i="1" a="1"/>
  <c r="AI499" i="1" s="1"/>
  <c r="AD3240" i="1"/>
  <c r="AE3240" i="1" s="1"/>
  <c r="AM3990" i="1" a="1"/>
  <c r="AL3990" i="1"/>
  <c r="AI3230" i="1" s="1"/>
  <c r="AL499" i="1" l="1"/>
  <c r="AI2756" i="1" s="1"/>
  <c r="AM499" i="1" a="1"/>
  <c r="AH3240" i="1"/>
  <c r="AF3240" i="1" a="1"/>
  <c r="AD2503" i="1"/>
  <c r="AE2503" i="1" s="1"/>
  <c r="AL3230" i="1"/>
  <c r="AM3230" i="1" a="1"/>
  <c r="AL2756" i="1" l="1"/>
  <c r="AM2756" i="1" a="1"/>
  <c r="AH2503" i="1"/>
  <c r="AF2503" i="1" a="1"/>
  <c r="AD418" i="1"/>
  <c r="AE418" i="1" s="1"/>
  <c r="AH418" i="1" l="1"/>
  <c r="AF418" i="1" a="1"/>
  <c r="AD175" i="1"/>
  <c r="AE175" i="1" s="1"/>
  <c r="AH175" i="1" l="1"/>
  <c r="AF175" i="1" a="1"/>
  <c r="AD1644" i="1"/>
  <c r="AE1644" i="1" s="1"/>
  <c r="AH1644" i="1" l="1"/>
  <c r="AF1644" i="1" a="1"/>
  <c r="AD3031" i="1"/>
  <c r="AE3031" i="1" s="1"/>
  <c r="AH3031" i="1" l="1"/>
  <c r="AF3031" i="1" a="1"/>
  <c r="AD346" i="1"/>
  <c r="AE346" i="1" s="1"/>
  <c r="AH346" i="1" l="1"/>
  <c r="AF346" i="1" a="1"/>
  <c r="AD884" i="1"/>
  <c r="AE884" i="1" s="1"/>
  <c r="AH884" i="1" l="1"/>
  <c r="AF884" i="1" a="1"/>
  <c r="AD3559" i="1"/>
  <c r="AE3559" i="1" s="1"/>
  <c r="AH3559" i="1" l="1"/>
  <c r="AF3559" i="1" a="1"/>
  <c r="AD675" i="1"/>
  <c r="AE675" i="1" s="1"/>
  <c r="AH675" i="1" l="1"/>
  <c r="AF675" i="1" a="1"/>
  <c r="AD3050" i="1"/>
  <c r="AE3050" i="1" s="1"/>
  <c r="AH3050" i="1" l="1"/>
  <c r="AF3050" i="1" a="1"/>
  <c r="AG4087" i="1"/>
  <c r="AH4087" i="1" l="1"/>
  <c r="AD260" i="1"/>
  <c r="AE260" i="1" s="1"/>
  <c r="AH260" i="1" l="1"/>
  <c r="AF260" i="1" a="1"/>
  <c r="AG3359" i="1"/>
  <c r="AI2252" i="1"/>
  <c r="AH3359" i="1" l="1"/>
  <c r="AD1040" i="1"/>
  <c r="AE1040" i="1" s="1"/>
  <c r="AM2252" i="1" a="1"/>
  <c r="AL2252" i="1"/>
  <c r="AH1040" i="1" l="1"/>
  <c r="AF1040" i="1" a="1"/>
  <c r="AD3816" i="1"/>
  <c r="AE3816" i="1" s="1"/>
  <c r="AH3816" i="1" l="1"/>
  <c r="AF3816" i="1" a="1"/>
  <c r="AD292" i="1"/>
  <c r="AE292" i="1" s="1"/>
  <c r="AH292" i="1" l="1"/>
  <c r="AF292" i="1" a="1"/>
  <c r="AD3551" i="1"/>
  <c r="AE3551" i="1" s="1"/>
  <c r="AH3551" i="1" l="1"/>
  <c r="AF3551" i="1" a="1"/>
  <c r="AD1072" i="1"/>
  <c r="AE1072" i="1" s="1"/>
  <c r="AI3038" i="1"/>
  <c r="AH1072" i="1" l="1"/>
  <c r="AF1072" i="1" a="1"/>
  <c r="AD3832" i="1"/>
  <c r="AE3832" i="1" s="1"/>
  <c r="AM3038" i="1" a="1"/>
  <c r="AL3038" i="1"/>
  <c r="AI3020" i="1" s="1"/>
  <c r="AH3832" i="1" l="1"/>
  <c r="AF3832" i="1" a="1"/>
  <c r="AD3087" i="1"/>
  <c r="AE3087" i="1" s="1"/>
  <c r="AM3020" i="1" a="1"/>
  <c r="AL3020" i="1"/>
  <c r="AH3087" i="1" l="1"/>
  <c r="AF3087" i="1" a="1"/>
  <c r="AD694" i="1"/>
  <c r="AE694" i="1" s="1"/>
  <c r="AI1608" i="1"/>
  <c r="AH694" i="1" l="1"/>
  <c r="AF694" i="1" a="1"/>
  <c r="AD1751" i="1"/>
  <c r="AE1751" i="1" s="1"/>
  <c r="AM1608" i="1" a="1"/>
  <c r="AL1608" i="1"/>
  <c r="AI3621" i="1" s="1"/>
  <c r="AH1751" i="1" l="1"/>
  <c r="AL1751" i="1"/>
  <c r="AF1751" i="1" a="1"/>
  <c r="AD2619" i="1"/>
  <c r="AE2619" i="1" s="1"/>
  <c r="AM3621" i="1" a="1"/>
  <c r="AL3621" i="1"/>
  <c r="AI411" i="1" s="1"/>
  <c r="AH2619" i="1" l="1"/>
  <c r="AF2619" i="1" a="1"/>
  <c r="AD2857" i="1"/>
  <c r="AE2857" i="1" s="1"/>
  <c r="AM411" i="1" a="1"/>
  <c r="AL411" i="1"/>
  <c r="AI653" i="1" s="1"/>
  <c r="AH2857" i="1" l="1"/>
  <c r="BK1465" i="1" s="1"/>
  <c r="BK1481" i="1" s="1"/>
  <c r="BK2068" i="1" s="1"/>
  <c r="BK1269" i="1" s="1"/>
  <c r="BK1378" i="1" s="1"/>
  <c r="BK1400" i="1" s="1"/>
  <c r="BK1652" i="1" s="1"/>
  <c r="BK2105" i="1" s="1"/>
  <c r="BK2426" i="1" s="1"/>
  <c r="BK1989" i="1" s="1"/>
  <c r="BK1597" i="1" s="1"/>
  <c r="BK2189" i="1" s="1"/>
  <c r="BK1627" i="1" s="1"/>
  <c r="BK1265" i="1" s="1"/>
  <c r="BK2116" i="1" s="1"/>
  <c r="BK2225" i="1" s="1"/>
  <c r="BK1587" i="1" s="1"/>
  <c r="BK2676" i="1" s="1"/>
  <c r="BK1913" i="1" s="1"/>
  <c r="BK1743" i="1" s="1"/>
  <c r="BK2308" i="1" s="1"/>
  <c r="BK2207" i="1" s="1"/>
  <c r="BK1414" i="1" s="1"/>
  <c r="BK2603" i="1" s="1"/>
  <c r="BK2191" i="1" s="1"/>
  <c r="BK2436" i="1" s="1"/>
  <c r="BK2195" i="1" s="1"/>
  <c r="BK1160" i="1" s="1"/>
  <c r="BK2075" i="1" s="1"/>
  <c r="BK1375" i="1" s="1"/>
  <c r="BK1407" i="1" s="1"/>
  <c r="BK1639" i="1" s="1"/>
  <c r="BK2568" i="1" s="1"/>
  <c r="BK2039" i="1" s="1"/>
  <c r="BK2136" i="1" s="1"/>
  <c r="BK1608" i="1" s="1"/>
  <c r="BK2239" i="1" s="1"/>
  <c r="BK2385" i="1" s="1"/>
  <c r="BK1439" i="1" s="1"/>
  <c r="BK1855" i="1" s="1"/>
  <c r="BK1527" i="1" s="1"/>
  <c r="BK2204" i="1" s="1"/>
  <c r="BK2371" i="1" s="1"/>
  <c r="BK1767" i="1" s="1"/>
  <c r="BK2181" i="1" s="1"/>
  <c r="BK2486" i="1" s="1"/>
  <c r="BK1070" i="1" s="1"/>
  <c r="BK1334" i="1" s="1"/>
  <c r="BK1732" i="1" s="1"/>
  <c r="BK2722" i="1" s="1"/>
  <c r="BK1312" i="1" s="1"/>
  <c r="BK1212" i="1" s="1"/>
  <c r="BK1901" i="1" s="1"/>
  <c r="BK1367" i="1" s="1"/>
  <c r="BK2442" i="1" s="1"/>
  <c r="BK1421" i="1" s="1"/>
  <c r="BK2056" i="1" s="1"/>
  <c r="BK1603" i="1" s="1"/>
  <c r="BK2377" i="1" s="1"/>
  <c r="BK1386" i="1" s="1"/>
  <c r="BK2500" i="1" s="1"/>
  <c r="BK2054" i="1" s="1"/>
  <c r="BK2550" i="1" s="1"/>
  <c r="BK1717" i="1" s="1"/>
  <c r="BK2577" i="1" s="1"/>
  <c r="BK1835" i="1" s="1"/>
  <c r="BK1873" i="1" s="1"/>
  <c r="BK2115" i="1" s="1"/>
  <c r="BK2179" i="1" s="1"/>
  <c r="BK2245" i="1" s="1"/>
  <c r="BK2375" i="1" s="1"/>
  <c r="BK2719" i="1" s="1"/>
  <c r="BK1660" i="1" s="1"/>
  <c r="BK2565" i="1" s="1"/>
  <c r="BK1474" i="1" s="1"/>
  <c r="BK2238" i="1" s="1"/>
  <c r="BK2247" i="1" s="1"/>
  <c r="BK1908" i="1" s="1"/>
  <c r="BK2656" i="1" s="1"/>
  <c r="BK1503" i="1" s="1"/>
  <c r="BK2077" i="1" s="1"/>
  <c r="BK2332" i="1" s="1"/>
  <c r="BK2384" i="1" s="1"/>
  <c r="BK2294" i="1" s="1"/>
  <c r="BK2032" i="1" s="1"/>
  <c r="BK1453" i="1" s="1"/>
  <c r="BK2246" i="1" s="1"/>
  <c r="BK2665" i="1" s="1"/>
  <c r="BK1643" i="1" s="1"/>
  <c r="BK2708" i="1" s="1"/>
  <c r="BK1517" i="1" s="1"/>
  <c r="BK2561" i="1" s="1"/>
  <c r="BK2536" i="1" s="1"/>
  <c r="BK2311" i="1" s="1"/>
  <c r="BK2451" i="1" s="1"/>
  <c r="BK2520" i="1" s="1"/>
  <c r="BK1539" i="1" s="1"/>
  <c r="BK2098" i="1" s="1"/>
  <c r="BK1544" i="1" s="1"/>
  <c r="BK1540" i="1" s="1"/>
  <c r="BK2587" i="1" s="1"/>
  <c r="BK1451" i="1" s="1"/>
  <c r="BK2348" i="1" s="1"/>
  <c r="BK1134" i="1" s="1"/>
  <c r="BK1305" i="1" s="1"/>
  <c r="BK2023" i="1" s="1"/>
  <c r="BK2144" i="1" s="1"/>
  <c r="BK2525" i="1" s="1"/>
  <c r="BK2419" i="1" s="1"/>
  <c r="BK971" i="1" s="1"/>
  <c r="BK2212" i="1" s="1"/>
  <c r="BK1722" i="1" s="1"/>
  <c r="BK2383" i="1" s="1"/>
  <c r="BK1984" i="1" s="1"/>
  <c r="BK2613" i="1" s="1"/>
  <c r="BK1955" i="1" s="1"/>
  <c r="BK2301" i="1" s="1"/>
  <c r="BK1675" i="1" s="1"/>
  <c r="BK2361" i="1" s="1"/>
  <c r="BK1649" i="1" s="1"/>
  <c r="BK1494" i="1" s="1"/>
  <c r="BK1598" i="1" s="1"/>
  <c r="BK2455" i="1" s="1"/>
  <c r="BK2439" i="1" s="1"/>
  <c r="BK2290" i="1" s="1"/>
  <c r="BK2732" i="1" s="1"/>
  <c r="BK2108" i="1" s="1"/>
  <c r="BK2699" i="1" s="1"/>
  <c r="BK1043" i="1" s="1"/>
  <c r="BK2641" i="1" s="1"/>
  <c r="BK2155" i="1" s="1"/>
  <c r="BK2736" i="1" s="1"/>
  <c r="BK2074" i="1" s="1"/>
  <c r="BK1977" i="1" s="1"/>
  <c r="BK1549" i="1" s="1"/>
  <c r="BK2564" i="1" s="1"/>
  <c r="BK1113" i="1" s="1"/>
  <c r="BK1751" i="1" s="1"/>
  <c r="BK2464" i="1" s="1"/>
  <c r="BK2076" i="1" s="1"/>
  <c r="BK1816" i="1" s="1"/>
  <c r="BK2097" i="1" s="1"/>
  <c r="BK1737" i="1" s="1"/>
  <c r="BK2008" i="1" s="1"/>
  <c r="BK2518" i="1" s="1"/>
  <c r="BK2167" i="1" s="1"/>
  <c r="BK2060" i="1" s="1"/>
  <c r="BK1017" i="1" s="1"/>
  <c r="BK2089" i="1" s="1"/>
  <c r="BK1684" i="1" s="1"/>
  <c r="BK2687" i="1" s="1"/>
  <c r="BK1163" i="1" s="1"/>
  <c r="BK2409" i="1" s="1"/>
  <c r="BK2616" i="1" s="1"/>
  <c r="BK1923" i="1" s="1"/>
  <c r="BK1929" i="1" s="1"/>
  <c r="BK2449" i="1" s="1"/>
  <c r="BK1379" i="1" s="1"/>
  <c r="BK2727" i="1" s="1"/>
  <c r="BK1452" i="1" s="1"/>
  <c r="BK1685" i="1" s="1"/>
  <c r="BK1617" i="1" s="1"/>
  <c r="BK2906" i="1" s="1"/>
  <c r="BK4025" i="1" s="1"/>
  <c r="BK3089" i="1" s="1"/>
  <c r="BK3427" i="1" s="1"/>
  <c r="BK3103" i="1" s="1"/>
  <c r="BK3015" i="1" s="1"/>
  <c r="BK4221" i="1" s="1"/>
  <c r="BK4060" i="1" s="1"/>
  <c r="BK3588" i="1" s="1"/>
  <c r="BK4322" i="1" s="1"/>
  <c r="BK3886" i="1" s="1"/>
  <c r="BK3613" i="1" s="1"/>
  <c r="BK4141" i="1" s="1"/>
  <c r="BK3229" i="1" s="1"/>
  <c r="BK3417" i="1" s="1"/>
  <c r="BK3230" i="1" s="1"/>
  <c r="BK2845" i="1" s="1"/>
  <c r="BK4263" i="1" s="1"/>
  <c r="BK3824" i="1" s="1"/>
  <c r="BK3757" i="1" s="1"/>
  <c r="BK3087" i="1" s="1"/>
  <c r="BK2864" i="1" s="1"/>
  <c r="BK4313" i="1" s="1"/>
  <c r="BK3025" i="1" s="1"/>
  <c r="BK3490" i="1" s="1"/>
  <c r="BK3612" i="1" s="1"/>
  <c r="BK3606" i="1" s="1"/>
  <c r="BK3432" i="1" s="1"/>
  <c r="BK2946" i="1" s="1"/>
  <c r="BK1822" i="1" s="1"/>
  <c r="BK2571" i="1" s="1"/>
  <c r="BK1788" i="1" s="1"/>
  <c r="BK2004" i="1" s="1"/>
  <c r="BK1875" i="1" s="1"/>
  <c r="BK4180" i="1" s="1"/>
  <c r="BK3966" i="1" s="1"/>
  <c r="BK3634" i="1" s="1"/>
  <c r="BK3531" i="1" s="1"/>
  <c r="BK4301" i="1" s="1"/>
  <c r="BK3987" i="1" s="1"/>
  <c r="BK3262" i="1" s="1"/>
  <c r="BK2988" i="1" s="1"/>
  <c r="BK3785" i="1" s="1"/>
  <c r="BK3661" i="1" s="1"/>
  <c r="BK2753" i="1" s="1"/>
  <c r="BK2969" i="1" s="1"/>
  <c r="BK3979" i="1" s="1"/>
  <c r="BK2955" i="1" s="1"/>
  <c r="BK3986" i="1" s="1"/>
  <c r="BK2875" i="1" s="1"/>
  <c r="BK3497" i="1" s="1"/>
  <c r="BK3592" i="1" s="1"/>
  <c r="BK3446" i="1" s="1"/>
  <c r="BK3918" i="1" s="1"/>
  <c r="BK3048" i="1" s="1"/>
  <c r="BK3123" i="1" s="1"/>
  <c r="BK3156" i="1" s="1"/>
  <c r="BK2974" i="1" s="1"/>
  <c r="BK4169" i="1" s="1"/>
  <c r="BK4219" i="1" s="1"/>
  <c r="BK3380" i="1" s="1"/>
  <c r="BK2755" i="1" s="1"/>
  <c r="BK1636" i="1" s="1"/>
  <c r="BK1537" i="1" s="1"/>
  <c r="BK2254" i="1" s="1"/>
  <c r="BK2340" i="1" s="1"/>
  <c r="BK2403" i="1" s="1"/>
  <c r="BK1351" i="1" s="1"/>
  <c r="BK2549" i="1" s="1"/>
  <c r="BK2746" i="1" s="1"/>
  <c r="BK1846" i="1" s="1"/>
  <c r="BK2087" i="1" s="1"/>
  <c r="BK2621" i="1" s="1"/>
  <c r="BK1108" i="1" s="1"/>
  <c r="BK2711" i="1" s="1"/>
  <c r="BK3011" i="1" s="1"/>
  <c r="BK3877" i="1" s="1"/>
  <c r="BK3937" i="1" s="1"/>
  <c r="BK2778" i="1" s="1"/>
  <c r="BK3399" i="1" s="1"/>
  <c r="BK3109" i="1" s="1"/>
  <c r="BK4289" i="1" s="1"/>
  <c r="BK3586" i="1" s="1"/>
  <c r="BK4254" i="1" s="1"/>
  <c r="BK3833" i="1" s="1"/>
  <c r="BK3065" i="1" s="1"/>
  <c r="BK3521" i="1" s="1"/>
  <c r="BK3782" i="1" s="1"/>
  <c r="BK3796" i="1" s="1"/>
  <c r="BK3935" i="1" s="1"/>
  <c r="BK3472" i="1" s="1"/>
  <c r="BK3167" i="1" s="1"/>
  <c r="BK3719" i="1" s="1"/>
  <c r="BK3315" i="1" s="1"/>
  <c r="BK2757" i="1" s="1"/>
  <c r="BK4137" i="1" s="1"/>
  <c r="BK3104" i="1" s="1"/>
  <c r="BK3074" i="1" s="1"/>
  <c r="BK4202" i="1" s="1"/>
  <c r="BK2849" i="1" s="1"/>
  <c r="BK3916" i="1" s="1"/>
  <c r="BK2783" i="1" s="1"/>
  <c r="BK3875" i="1" s="1"/>
  <c r="BK3641" i="1" s="1"/>
  <c r="BK3476" i="1" s="1"/>
  <c r="BK3045" i="1" s="1"/>
  <c r="BK4304" i="1" s="1"/>
  <c r="BK2453" i="1" s="1"/>
  <c r="BK2435" i="1" s="1"/>
  <c r="BK1528" i="1" s="1"/>
  <c r="BK1574" i="1" s="1"/>
  <c r="BK2425" i="1" s="1"/>
  <c r="BK957" i="1" s="1"/>
  <c r="BK1422" i="1" s="1"/>
  <c r="BK1696" i="1" s="1"/>
  <c r="BK1878" i="1" s="1"/>
  <c r="BK1663" i="1" s="1"/>
  <c r="BK3629" i="1" s="1"/>
  <c r="BK4241" i="1" s="1"/>
  <c r="BK3926" i="1" s="1"/>
  <c r="BK3829" i="1" s="1"/>
  <c r="BK3274" i="1" s="1"/>
  <c r="BK3962" i="1" s="1"/>
  <c r="BK2836" i="1" s="1"/>
  <c r="BK3467" i="1" s="1"/>
  <c r="BK3741" i="1" s="1"/>
  <c r="BK2953" i="1" s="1"/>
  <c r="BK4105" i="1" s="1"/>
  <c r="BK4076" i="1" s="1"/>
  <c r="BK2966" i="1" s="1"/>
  <c r="BK4217" i="1" s="1"/>
  <c r="BK3888" i="1" s="1"/>
  <c r="BK3891" i="1" s="1"/>
  <c r="BK3513" i="1" s="1"/>
  <c r="BK2855" i="1" s="1"/>
  <c r="BK2899" i="1" s="1"/>
  <c r="BK2887" i="1" s="1"/>
  <c r="BK2993" i="1" s="1"/>
  <c r="BK4073" i="1" s="1"/>
  <c r="BK3630" i="1" s="1"/>
  <c r="BK3861" i="1" s="1"/>
  <c r="BK3031" i="1" s="1"/>
  <c r="BK3237" i="1" s="1"/>
  <c r="BK3869" i="1" s="1"/>
  <c r="BK3714" i="1" s="1"/>
  <c r="BK2876" i="1" s="1"/>
  <c r="BK1609" i="1" s="1"/>
  <c r="BK2067" i="1" s="1"/>
  <c r="BK1216" i="1" s="1"/>
  <c r="BK1997" i="1" s="1"/>
  <c r="BK2673" i="1" s="1"/>
  <c r="BK2975" i="1" s="1"/>
  <c r="BK3607" i="1" s="1"/>
  <c r="BK3445" i="1" s="1"/>
  <c r="BK4049" i="1" s="1"/>
  <c r="BK2848" i="1" s="1"/>
  <c r="BK3376" i="1" s="1"/>
  <c r="BK4006" i="1" s="1"/>
  <c r="BK4225" i="1" s="1"/>
  <c r="BK3319" i="1" s="1"/>
  <c r="BK3658" i="1" s="1"/>
  <c r="BK4079" i="1" s="1"/>
  <c r="BK3825" i="1" s="1"/>
  <c r="BK3681" i="1" s="1"/>
  <c r="BK4316" i="1" s="1"/>
  <c r="BK3961" i="1" s="1"/>
  <c r="BK3910" i="1" s="1"/>
  <c r="BK4104" i="1" s="1"/>
  <c r="BK3639" i="1" s="1"/>
  <c r="BK3409" i="1" s="1"/>
  <c r="BK4035" i="1" s="1"/>
  <c r="BK4134" i="1" s="1"/>
  <c r="BK3619" i="1" s="1"/>
  <c r="BK3470" i="1" s="1"/>
  <c r="BK3621" i="1" s="1"/>
  <c r="BK4056" i="1" s="1"/>
  <c r="BK2959" i="1" s="1"/>
  <c r="BK4127" i="1" s="1"/>
  <c r="BK3944" i="1" s="1"/>
  <c r="BK4245" i="1" s="1"/>
  <c r="BK2972" i="1" s="1"/>
  <c r="BK2476" i="1" s="1"/>
  <c r="BK2437" i="1" s="1"/>
  <c r="BK1472" i="1" s="1"/>
  <c r="BK1232" i="1" s="1"/>
  <c r="BK2629" i="1" s="1"/>
  <c r="BK1401" i="1" s="1"/>
  <c r="BK1813" i="1" s="1"/>
  <c r="BK3441" i="1" s="1"/>
  <c r="BK3967" i="1" s="1"/>
  <c r="BK2889" i="1" s="1"/>
  <c r="BK3076" i="1" s="1"/>
  <c r="BK3955" i="1" s="1"/>
  <c r="BK3256" i="1" s="1"/>
  <c r="BK3938" i="1" s="1"/>
  <c r="BK4268" i="1" s="1"/>
  <c r="BK3440" i="1" s="1"/>
  <c r="BK3332" i="1" s="1"/>
  <c r="BK3495" i="1" s="1"/>
  <c r="BK4233" i="1" s="1"/>
  <c r="BK2971" i="1" s="1"/>
  <c r="BK2779" i="1" s="1"/>
  <c r="BK3297" i="1" s="1"/>
  <c r="BK3304" i="1" s="1"/>
  <c r="BK3458" i="1" s="1"/>
  <c r="BK4331" i="1" s="1"/>
  <c r="BK3654" i="1" s="1"/>
  <c r="BK2817" i="1" s="1"/>
  <c r="BK3865" i="1" s="1"/>
  <c r="BK3791" i="1" s="1"/>
  <c r="BK2997" i="1" s="1"/>
  <c r="BK3175" i="1" s="1"/>
  <c r="BK4195" i="1" s="1"/>
  <c r="BK3831" i="1" s="1"/>
  <c r="BK3353" i="1" s="1"/>
  <c r="BK1210" i="1" s="1"/>
  <c r="BK2057" i="1" s="1"/>
  <c r="BK2490" i="1" s="1"/>
  <c r="BK2670" i="1" s="1"/>
  <c r="BK2168" i="1" s="1"/>
  <c r="BK1762" i="1" s="1"/>
  <c r="BK2624" i="1" s="1"/>
  <c r="BK2159" i="1" s="1"/>
  <c r="BK2620" i="1" s="1"/>
  <c r="BK2579" i="1" s="1"/>
  <c r="BK1519" i="1" s="1"/>
  <c r="BK4279" i="1" s="1"/>
  <c r="BK3804" i="1" s="1"/>
  <c r="BK4030" i="1" s="1"/>
  <c r="BK3463" i="1" s="1"/>
  <c r="BK4002" i="1" s="1"/>
  <c r="BK3830" i="1" s="1"/>
  <c r="BK3578" i="1" s="1"/>
  <c r="BK3005" i="1" s="1"/>
  <c r="BK4159" i="1" s="1"/>
  <c r="BK3566" i="1" s="1"/>
  <c r="BK2811" i="1" s="1"/>
  <c r="BK4321" i="1" s="1"/>
  <c r="BK2796" i="1" s="1"/>
  <c r="BK4081" i="1" s="1"/>
  <c r="BK2926" i="1" s="1"/>
  <c r="BK4164" i="1" s="1"/>
  <c r="BK4067" i="1" s="1"/>
  <c r="BK4324" i="1" s="1"/>
  <c r="BK2920" i="1" s="1"/>
  <c r="BK3379" i="1" s="1"/>
  <c r="BK3512" i="1" s="1"/>
  <c r="BK4074" i="1" s="1"/>
  <c r="BK4121" i="1" s="1"/>
  <c r="BK3870" i="1" s="1"/>
  <c r="BK2905" i="1" s="1"/>
  <c r="BK3317" i="1" s="1"/>
  <c r="BK4041" i="1" s="1"/>
  <c r="BK4003" i="1" s="1"/>
  <c r="BK3144" i="1" s="1"/>
  <c r="BK3060" i="1" s="1"/>
  <c r="BK1792" i="1" s="1"/>
  <c r="BK1112" i="1" s="1"/>
  <c r="BK2082" i="1" s="1"/>
  <c r="BK2028" i="1" s="1"/>
  <c r="BK1258" i="1" s="1"/>
  <c r="BK1948" i="1" s="1"/>
  <c r="BK3837" i="1" s="1"/>
  <c r="BK3052" i="1" s="1"/>
  <c r="BK3248" i="1" s="1"/>
  <c r="BK3846" i="1" s="1"/>
  <c r="BK3695" i="1" s="1"/>
  <c r="BK3530" i="1" s="1"/>
  <c r="BK3942" i="1" s="1"/>
  <c r="BK3821" i="1" s="1"/>
  <c r="BK3623" i="1" s="1"/>
  <c r="BK3692" i="1" s="1"/>
  <c r="BK3111" i="1" s="1"/>
  <c r="BK4264" i="1" s="1"/>
  <c r="BK3673" i="1" s="1"/>
  <c r="BK3635" i="1" s="1"/>
  <c r="BK3335" i="1" s="1"/>
  <c r="BK3509" i="1" s="1"/>
  <c r="BK2901" i="1" s="1"/>
  <c r="BK3149" i="1" s="1"/>
  <c r="BK3278" i="1" s="1"/>
  <c r="BK3349" i="1" s="1"/>
  <c r="BK3014" i="1" s="1"/>
  <c r="BK4249" i="1" s="1"/>
  <c r="BK3231" i="1" s="1"/>
  <c r="BK3866" i="1" s="1"/>
  <c r="BK2998" i="1" s="1"/>
  <c r="BK3414" i="1" s="1"/>
  <c r="BK3940" i="1" s="1"/>
  <c r="BK3273" i="1" s="1"/>
  <c r="BK3685" i="1" s="1"/>
  <c r="BK3328" i="1" s="1"/>
  <c r="BK4058" i="1" s="1"/>
  <c r="BK3024" i="1" s="1"/>
  <c r="BK3836" i="1" s="1"/>
  <c r="BK4095" i="1" s="1"/>
  <c r="BK2235" i="1" s="1"/>
  <c r="BK1693" i="1" s="1"/>
  <c r="BK1985" i="1" s="1"/>
  <c r="BK1777" i="1" s="1"/>
  <c r="BK2643" i="1" s="1"/>
  <c r="BK1718" i="1" s="1"/>
  <c r="BK1595" i="1" s="1"/>
  <c r="BK2265" i="1" s="1"/>
  <c r="BK4116" i="1" s="1"/>
  <c r="BK3550" i="1" s="1"/>
  <c r="BK3912" i="1" s="1"/>
  <c r="BK4255" i="1" s="1"/>
  <c r="BK3016" i="1" s="1"/>
  <c r="BK3980" i="1" s="1"/>
  <c r="BK4262" i="1" s="1"/>
  <c r="BK2881" i="1" s="1"/>
  <c r="BK3142" i="1" s="1"/>
  <c r="BK2977" i="1" s="1"/>
  <c r="BK3507" i="1" s="1"/>
  <c r="BK3819" i="1" s="1"/>
  <c r="BK3779" i="1" s="1"/>
  <c r="BK3299" i="1" s="1"/>
  <c r="BK3206" i="1" s="1"/>
  <c r="BK4188" i="1" s="1"/>
  <c r="BK2925" i="1" s="1"/>
  <c r="BK3041" i="1" s="1"/>
  <c r="BK3667" i="1" s="1"/>
  <c r="BK3691" i="1" s="1"/>
  <c r="BK3556" i="1" s="1"/>
  <c r="BK3749" i="1" s="1"/>
  <c r="BK2994" i="1" s="1"/>
  <c r="BK4094" i="1" s="1"/>
  <c r="BK2944" i="1" s="1"/>
  <c r="BK3771" i="1" s="1"/>
  <c r="BK2980" i="1" s="1"/>
  <c r="BK2904" i="1" s="1"/>
  <c r="BK3615" i="1" s="1"/>
  <c r="BK3762" i="1" s="1"/>
  <c r="BK4278" i="1" s="1"/>
  <c r="BK3478" i="1" s="1"/>
  <c r="BK3898" i="1" s="1"/>
  <c r="BK2789" i="1" s="1"/>
  <c r="BK1499" i="1" s="1"/>
  <c r="BK2586" i="1" s="1"/>
  <c r="BK1676" i="1" s="1"/>
  <c r="BK2227" i="1" s="1"/>
  <c r="BK2029" i="1" s="1"/>
  <c r="BK1912" i="1" s="1"/>
  <c r="BK1776" i="1" s="1"/>
  <c r="BK1893" i="1" s="1"/>
  <c r="BK2253" i="1" s="1"/>
  <c r="BK2682" i="1" s="1"/>
  <c r="BK1885" i="1" s="1"/>
  <c r="BK2742" i="1" s="1"/>
  <c r="BK2431" i="1" s="1"/>
  <c r="BK2555" i="1" s="1"/>
  <c r="BK2597" i="1" s="1"/>
  <c r="BK2618" i="1" s="1"/>
  <c r="BK2562" i="1" s="1"/>
  <c r="BK2268" i="1" s="1"/>
  <c r="BK2096" i="1" s="1"/>
  <c r="BK4015" i="1" s="1"/>
  <c r="BK3428" i="1" s="1"/>
  <c r="BK4259" i="1" s="1"/>
  <c r="BK2766" i="1" s="1"/>
  <c r="BK2870" i="1" s="1"/>
  <c r="BK3576" i="1" s="1"/>
  <c r="BK3029" i="1" s="1"/>
  <c r="BK3218" i="1" s="1"/>
  <c r="BK4012" i="1" s="1"/>
  <c r="BK3751" i="1" s="1"/>
  <c r="BK2900" i="1" s="1"/>
  <c r="BK3539" i="1" s="1"/>
  <c r="BK4303" i="1" s="1"/>
  <c r="BK3616" i="1" s="1"/>
  <c r="BK4273" i="1" s="1"/>
  <c r="BK3665" i="1" s="1"/>
  <c r="BK3915" i="1" s="1"/>
  <c r="BK4086" i="1" s="1"/>
  <c r="BK4227" i="1" s="1"/>
  <c r="BK3391" i="1" s="1"/>
  <c r="BK3625" i="1" s="1"/>
  <c r="BK3108" i="1" s="1"/>
  <c r="BK3482" i="1" s="1"/>
  <c r="BK3701" i="1" s="1"/>
  <c r="BK3352" i="1" s="1"/>
  <c r="BK2758" i="1" s="1"/>
  <c r="BK3958" i="1" s="1"/>
  <c r="BK3990" i="1" s="1"/>
  <c r="BK3693" i="1" s="1"/>
  <c r="BK3259" i="1" s="1"/>
  <c r="BK4093" i="1" s="1"/>
  <c r="BK2792" i="1" s="1"/>
  <c r="BK3448" i="1" s="1"/>
  <c r="BK3526" i="1" s="1"/>
  <c r="BK4237" i="1" s="1"/>
  <c r="BK1667" i="1" s="1"/>
  <c r="BK1624" i="1" s="1"/>
  <c r="BK2091" i="1" s="1"/>
  <c r="BK1469" i="1" s="1"/>
  <c r="BK1406" i="1" s="1"/>
  <c r="BK1819" i="1" s="1"/>
  <c r="BK2048" i="1" s="1"/>
  <c r="BK1085" i="1" s="1"/>
  <c r="BK2081" i="1" s="1"/>
  <c r="BK1488" i="1" s="1"/>
  <c r="BK1354" i="1" s="1"/>
  <c r="BK2538" i="1" s="1"/>
  <c r="BK2175" i="1" s="1"/>
  <c r="BK1942" i="1" s="1"/>
  <c r="BK2701" i="1" s="1"/>
  <c r="BK2222" i="1" s="1"/>
  <c r="BK3122" i="1" s="1"/>
  <c r="BK3264" i="1" s="1"/>
  <c r="BK3173" i="1" s="1"/>
  <c r="BK3538" i="1" s="1"/>
  <c r="BK3321" i="1" s="1"/>
  <c r="BK3736" i="1" s="1"/>
  <c r="BK3290" i="1" s="1"/>
  <c r="BK3198" i="1" s="1"/>
  <c r="BK3971" i="1" s="1"/>
  <c r="BK3523" i="1" s="1"/>
  <c r="BK3502" i="1" s="1"/>
  <c r="BK3799" i="1" s="1"/>
  <c r="BK3447" i="1" s="1"/>
  <c r="BK4270" i="1" s="1"/>
  <c r="BK3298" i="1" s="1"/>
  <c r="BK3580" i="1" s="1"/>
  <c r="BK2761" i="1" s="1"/>
  <c r="BK4294" i="1" s="1"/>
  <c r="BK2770" i="1" s="1"/>
  <c r="BK3186" i="1" s="1"/>
  <c r="BK4023" i="1" s="1"/>
  <c r="BK4176" i="1" s="1"/>
  <c r="BK3400" i="1" s="1"/>
  <c r="BK3266" i="1" s="1"/>
  <c r="BK3091" i="1" s="1"/>
  <c r="BK4312" i="1" s="1"/>
  <c r="BK4153" i="1" s="1"/>
  <c r="BK3164" i="1" s="1"/>
  <c r="BK4232" i="1" s="1"/>
  <c r="BK3981" i="1" s="1"/>
  <c r="BK1493" i="1" s="1"/>
  <c r="BK2667" i="1" s="1"/>
  <c r="BK1534" i="1" s="1"/>
  <c r="BK2414" i="1" s="1"/>
  <c r="BK2472" i="1" s="1"/>
  <c r="BK1426" i="1" s="1"/>
  <c r="BK1332" i="1" s="1"/>
  <c r="BK1829" i="1" s="1"/>
  <c r="BK951" i="1" s="1"/>
  <c r="BK1515" i="1" s="1"/>
  <c r="BK1738" i="1" s="1"/>
  <c r="BK1342" i="1" s="1"/>
  <c r="BK2646" i="1" s="1"/>
  <c r="BK2585" i="1" s="1"/>
  <c r="BK1905" i="1" s="1"/>
  <c r="BK2695" i="1" s="1"/>
  <c r="BK1411" i="1" s="1"/>
  <c r="BK2759" i="1" s="1"/>
  <c r="BK3662" i="1" s="1"/>
  <c r="BK2907" i="1" s="1"/>
  <c r="BK3660" i="1" s="1"/>
  <c r="BK3117" i="1" s="1"/>
  <c r="BK3545" i="1" s="1"/>
  <c r="BK3659" i="1" s="1"/>
  <c r="BK4282" i="1" s="1"/>
  <c r="BK2808" i="1" s="1"/>
  <c r="BK3131" i="1" s="1"/>
  <c r="BK3818" i="1" s="1"/>
  <c r="BK4155" i="1" s="1"/>
  <c r="BK3500" i="1" s="1"/>
  <c r="BK3179" i="1" s="1"/>
  <c r="BK2890" i="1" s="1"/>
  <c r="BK3130" i="1" s="1"/>
  <c r="BK4071" i="1" s="1"/>
  <c r="BK2807" i="1" s="1"/>
  <c r="BK4000" i="1" s="1"/>
  <c r="BK3899" i="1" s="1"/>
  <c r="BK3603" i="1" s="1"/>
  <c r="BK3793" i="1" s="1"/>
  <c r="BK4139" i="1" s="1"/>
  <c r="BK3075" i="1" s="1"/>
  <c r="BK4236" i="1" s="1"/>
  <c r="BK2952" i="1" s="1"/>
  <c r="BK3389" i="1" s="1"/>
  <c r="BK4173" i="1" s="1"/>
  <c r="BK1943" i="1" s="1"/>
  <c r="BK1511" i="1" s="1"/>
  <c r="BK1562" i="1" s="1"/>
  <c r="BK1881" i="1" s="1"/>
  <c r="BK2495" i="1" s="1"/>
  <c r="BK1967" i="1" s="1"/>
  <c r="BK2644" i="1" s="1"/>
  <c r="BK2019" i="1" s="1"/>
  <c r="BK2358" i="1" s="1"/>
  <c r="BK2595" i="1" s="1"/>
  <c r="BK1805" i="1" s="1"/>
  <c r="BK2313" i="1" s="1"/>
  <c r="BK2063" i="1" s="1"/>
  <c r="BK1701" i="1" s="1"/>
  <c r="BK1437" i="1" s="1"/>
  <c r="BK3219" i="1" s="1"/>
  <c r="BK4022" i="1" s="1"/>
  <c r="BK3498" i="1" s="1"/>
  <c r="BK3431" i="1" s="1"/>
  <c r="BK3503" i="1" s="1"/>
  <c r="BK3998" i="1" s="1"/>
  <c r="BK3300" i="1" s="1"/>
  <c r="BK3034" i="1" s="1"/>
  <c r="BK3984" i="1" s="1"/>
  <c r="BK4084" i="1" s="1"/>
  <c r="BK2933" i="1" s="1"/>
  <c r="BK4177" i="1" s="1"/>
  <c r="BK3905" i="1" s="1"/>
  <c r="BK4295" i="1" s="1"/>
  <c r="BK3514" i="1" s="1"/>
  <c r="BK2862" i="1" s="1"/>
  <c r="BK2857" i="1" s="1"/>
  <c r="BK2981" i="1" s="1"/>
  <c r="BK4319" i="1" s="1"/>
  <c r="BK3694" i="1" s="1"/>
  <c r="BK3120" i="1" s="1"/>
  <c r="BK3281" i="1" s="1"/>
  <c r="BK3614" i="1" s="1"/>
  <c r="BK3338" i="1" s="1"/>
  <c r="BK3772" i="1" s="1"/>
  <c r="BK4020" i="1" s="1"/>
  <c r="BK3534" i="1" s="1"/>
  <c r="BK4199" i="1" s="1"/>
  <c r="BK1716" i="1" s="1"/>
  <c r="BK1839" i="1" s="1"/>
  <c r="BK1857" i="1" s="1"/>
  <c r="BK1691" i="1" s="1"/>
  <c r="BK1228" i="1" s="1"/>
  <c r="BK2184" i="1" s="1"/>
  <c r="BK1719" i="1" s="1"/>
  <c r="BK1280" i="1" s="1"/>
  <c r="BK1724" i="1" s="1"/>
  <c r="BK1508" i="1" s="1"/>
  <c r="BK1831" i="1" s="1"/>
  <c r="BK2581" i="1" s="1"/>
  <c r="BK2637" i="1" s="1"/>
  <c r="BK2137" i="1" s="1"/>
  <c r="BK2406" i="1" s="1"/>
  <c r="BK2127" i="1" s="1"/>
  <c r="BK1996" i="1" s="1"/>
  <c r="BK1825" i="1" s="1"/>
  <c r="BK4168" i="1" s="1"/>
  <c r="BK3775" i="1" s="1"/>
  <c r="BK3879" i="1" s="1"/>
  <c r="BK2780" i="1" s="1"/>
  <c r="BK3610" i="1" s="1"/>
  <c r="BK3454" i="1" s="1"/>
  <c r="BK3226" i="1" s="1"/>
  <c r="BK3208" i="1" s="1"/>
  <c r="BK3479" i="1" s="1"/>
  <c r="BK3731" i="1" s="1"/>
  <c r="BK3678" i="1" s="1"/>
  <c r="BK2995" i="1" s="1"/>
  <c r="BK4042" i="1" s="1"/>
  <c r="BK3663" i="1" s="1"/>
  <c r="BK3859" i="1" s="1"/>
  <c r="BK3933" i="1" s="1"/>
  <c r="BK3801" i="1" s="1"/>
  <c r="BK3222" i="1" s="1"/>
  <c r="BK3457" i="1" s="1"/>
  <c r="BK4266" i="1" s="1"/>
  <c r="BK3806" i="1" s="1"/>
  <c r="BK2856" i="1" s="1"/>
  <c r="BK4242" i="1" s="1"/>
  <c r="BK3552" i="1" s="1"/>
  <c r="BK1709" i="1" s="1"/>
  <c r="BK1935" i="1" s="1"/>
  <c r="BK1763" i="1" s="1"/>
  <c r="BK1480" i="1" s="1"/>
  <c r="BK1347" i="1" s="1"/>
  <c r="BK2275" i="1" s="1"/>
  <c r="BK2429" i="1" s="1"/>
  <c r="BK2007" i="1" s="1"/>
  <c r="BK1650" i="1" s="1"/>
  <c r="BK1275" i="1" s="1"/>
  <c r="BK2285" i="1" s="1"/>
  <c r="BK2666" i="1" s="1"/>
  <c r="BK1193" i="1" s="1"/>
  <c r="BK1467" i="1" s="1"/>
  <c r="BK2493" i="1" s="1"/>
  <c r="BK2488" i="1" s="1"/>
  <c r="BK2744" i="1" s="1"/>
  <c r="BK2103" i="1" s="1"/>
  <c r="BK2289" i="1" s="1"/>
  <c r="BK1699" i="1" s="1"/>
  <c r="BK3508" i="1" s="1"/>
  <c r="BK4310" i="1" s="1"/>
  <c r="BK3158" i="1" s="1"/>
  <c r="BK3287" i="1" s="1"/>
  <c r="BK2767" i="1" s="1"/>
  <c r="BK4243" i="1" s="1"/>
  <c r="BK4246" i="1" s="1"/>
  <c r="BK3533" i="1" s="1"/>
  <c r="BK4306" i="1" s="1"/>
  <c r="BK3071" i="1" s="1"/>
  <c r="BK3601" i="1" s="1"/>
  <c r="BK3946" i="1" s="1"/>
  <c r="BK3564" i="1" s="1"/>
  <c r="BK4009" i="1" s="1"/>
  <c r="BK3568" i="1" s="1"/>
  <c r="BK2929" i="1" s="1"/>
  <c r="BK3589" i="1" s="1"/>
  <c r="BK3704" i="1" s="1"/>
  <c r="BK2938" i="1" s="1"/>
  <c r="BK2781" i="1" s="1"/>
  <c r="BK4112" i="1" s="1"/>
  <c r="BK4256" i="1" s="1"/>
  <c r="BK3517" i="1" s="1"/>
  <c r="BK3738" i="1" s="1"/>
  <c r="BK3653" i="1" s="1"/>
  <c r="BK3481" i="1" s="1"/>
  <c r="BK3544" i="1" s="1"/>
  <c r="BK2051" i="1" s="1"/>
  <c r="BK2718" i="1" s="1"/>
  <c r="BK2418" i="1" s="1"/>
  <c r="BK2302" i="1" s="1"/>
  <c r="BK2037" i="1" s="1"/>
  <c r="BK2353" i="1" s="1"/>
  <c r="BK2161" i="1" s="1"/>
  <c r="BK2330" i="1" s="1"/>
  <c r="BK1577" i="1" s="1"/>
  <c r="BK2745" i="1" s="1"/>
  <c r="BK1559" i="1" s="1"/>
  <c r="BK2593" i="1" s="1"/>
  <c r="BK1995" i="1" s="1"/>
  <c r="BK1524" i="1" s="1"/>
  <c r="BK2158" i="1" s="1"/>
  <c r="BK2465" i="1" s="1"/>
  <c r="BK1633" i="1" s="1"/>
  <c r="BK1830" i="1" s="1"/>
  <c r="BK1350" i="1" s="1"/>
  <c r="BK1686" i="1" s="1"/>
  <c r="BK1659" i="1" s="1"/>
  <c r="BK2327" i="1" s="1"/>
  <c r="BK3364" i="1" s="1"/>
  <c r="BK4206" i="1" s="1"/>
  <c r="BK3202" i="1" s="1"/>
  <c r="BK4183" i="1" s="1"/>
  <c r="BK2803" i="1" s="1"/>
  <c r="BK3171" i="1" s="1"/>
  <c r="BK3078" i="1" s="1"/>
  <c r="BK2831" i="1" s="1"/>
  <c r="BK4156" i="1" s="1"/>
  <c r="BK3524" i="1" s="1"/>
  <c r="BK2826" i="1" s="1"/>
  <c r="BK3518" i="1" s="1"/>
  <c r="BK4021" i="1" s="1"/>
  <c r="BK3885" i="1" s="1"/>
  <c r="BK3086" i="1" s="1"/>
  <c r="BK3717" i="1" s="1"/>
  <c r="BK3577" i="1" s="1"/>
  <c r="BK3683" i="1" s="1"/>
  <c r="BK3978" i="1" s="1"/>
  <c r="BK4235" i="1" s="1"/>
  <c r="BK3054" i="1" s="1"/>
  <c r="BK3127" i="1" s="1"/>
  <c r="BK3832" i="1" s="1"/>
  <c r="BK2982" i="1" s="1"/>
  <c r="BK3744" i="1" s="1"/>
  <c r="BK4046" i="1" s="1"/>
  <c r="BK2896" i="1" s="1"/>
  <c r="BK2835" i="1" s="1"/>
  <c r="BK3733" i="1" s="1"/>
  <c r="BK3849" i="1" s="1"/>
  <c r="BK2147" i="1" s="1"/>
  <c r="BK2609" i="1" s="1"/>
  <c r="BK1530" i="1" s="1"/>
  <c r="BK1082" i="1" s="1"/>
  <c r="BK1770" i="1" s="1"/>
  <c r="BK2320" i="1" s="1"/>
  <c r="BK2052" i="1" s="1"/>
  <c r="BK2743" i="1" s="1"/>
  <c r="BK2047" i="1" s="1"/>
  <c r="BK1491" i="1" s="1"/>
  <c r="BK2331" i="1" s="1"/>
  <c r="BK2072" i="1" s="1"/>
  <c r="BK1015" i="1" s="1"/>
  <c r="BK1337" i="1" s="1"/>
  <c r="BK2660" i="1" s="1"/>
  <c r="BK2934" i="1" s="1"/>
  <c r="BK4062" i="1" s="1"/>
  <c r="BK3734" i="1" s="1"/>
  <c r="BK3551" i="1" s="1"/>
  <c r="BK3411" i="1" s="1"/>
  <c r="BK3876" i="1" s="1"/>
  <c r="BK3397" i="1" s="1"/>
  <c r="BK3038" i="1" s="1"/>
  <c r="BK3234" i="1" s="1"/>
  <c r="BK4230" i="1" s="1"/>
  <c r="BK3914" i="1" s="1"/>
  <c r="BK3370" i="1" s="1"/>
  <c r="BK2877" i="1" s="1"/>
  <c r="BK3413" i="1" s="1"/>
  <c r="BK3435" i="1" s="1"/>
  <c r="BK3459" i="1" s="1"/>
  <c r="BK4096" i="1" s="1"/>
  <c r="BK3729" i="1" s="1"/>
  <c r="BK2784" i="1" s="1"/>
  <c r="BK3574" i="1" s="1"/>
  <c r="BK4068" i="1" s="1"/>
  <c r="BK3649" i="1" s="1"/>
  <c r="BK3536" i="1" s="1"/>
  <c r="BK3347" i="1" s="1"/>
  <c r="BK4240" i="1" s="1"/>
  <c r="BK2893" i="1" s="1"/>
  <c r="BK3856" i="1" s="1"/>
  <c r="BK3069" i="1" s="1"/>
  <c r="BK3988" i="1" s="1"/>
  <c r="BK3929" i="1" s="1"/>
  <c r="BK3528" i="1" s="1"/>
  <c r="BK3778" i="1" s="1"/>
  <c r="BK4222" i="1" s="1"/>
  <c r="BK4151" i="1" s="1"/>
  <c r="BK2882" i="1" s="1"/>
  <c r="BK2696" i="1" s="1"/>
  <c r="BK1164" i="1" s="1"/>
  <c r="BK1495" i="1" s="1"/>
  <c r="BK2729" i="1" s="1"/>
  <c r="BK1956" i="1" s="1"/>
  <c r="BK1962" i="1" s="1"/>
  <c r="BK2030" i="1" s="1"/>
  <c r="BK1569" i="1" s="1"/>
  <c r="BK2121" i="1" s="1"/>
  <c r="BK3889" i="1" s="1"/>
  <c r="BK3485" i="1" s="1"/>
  <c r="BK4191" i="1" s="1"/>
  <c r="BK3985" i="1" s="1"/>
  <c r="BK2819" i="1" s="1"/>
  <c r="BK3254" i="1" s="1"/>
  <c r="BK3293" i="1" s="1"/>
  <c r="BK3722" i="1" s="1"/>
  <c r="BK4300" i="1" s="1"/>
  <c r="BK3853" i="1" s="1"/>
  <c r="BK2927" i="1" s="1"/>
  <c r="BK2872" i="1" s="1"/>
  <c r="BK3170" i="1" s="1"/>
  <c r="BK4274" i="1" s="1"/>
  <c r="BK3671" i="1" s="1"/>
  <c r="BK3854" i="1" s="1"/>
  <c r="BK3696" i="1" s="1"/>
  <c r="BK4207" i="1" s="1"/>
  <c r="BK3923" i="1" s="1"/>
  <c r="BK4059" i="1" s="1"/>
  <c r="BK3633" i="1" s="1"/>
  <c r="BK4061" i="1" s="1"/>
  <c r="BK3651" i="1" s="1"/>
  <c r="BK3893" i="1" s="1"/>
  <c r="BK3560" i="1" s="1"/>
  <c r="BK2801" i="1" s="1"/>
  <c r="BK4209" i="1" s="1"/>
  <c r="BK2339" i="1" s="1"/>
  <c r="BK1991" i="1" s="1"/>
  <c r="BK2556" i="1" s="1"/>
  <c r="BK2027" i="1" s="1"/>
  <c r="BK1237" i="1" s="1"/>
  <c r="BK4298" i="1" s="1"/>
  <c r="BK4050" i="1" s="1"/>
  <c r="BK4211" i="1" s="1"/>
  <c r="BK3488" i="1" s="1"/>
  <c r="BK2863" i="1" s="1"/>
  <c r="BK3033" i="1" s="1"/>
  <c r="BK4037" i="1" s="1"/>
  <c r="BK3952" i="1" s="1"/>
  <c r="BK2852" i="1" s="1"/>
  <c r="BK4057" i="1" s="1"/>
  <c r="BK3892" i="1" s="1"/>
  <c r="BK2919" i="1" s="1"/>
  <c r="BK2829" i="1" s="1"/>
  <c r="BK3135" i="1" s="1"/>
  <c r="BK3847" i="1" s="1"/>
  <c r="BK3152" i="1" s="1"/>
  <c r="BK4152" i="1" s="1"/>
  <c r="BK3235" i="1" s="1"/>
  <c r="BK3567" i="1" s="1"/>
  <c r="BK3995" i="1" s="1"/>
  <c r="BK3848" i="1" s="1"/>
  <c r="BK3725" i="1" s="1"/>
  <c r="BK3406" i="1" s="1"/>
  <c r="BK2448" i="1" s="1"/>
  <c r="BK1586" i="1" s="1"/>
  <c r="BK2335" i="1" s="1"/>
  <c r="BK2260" i="1" s="1"/>
  <c r="BK1033" i="1" s="1"/>
  <c r="BK2627" i="1" s="1"/>
  <c r="BK1787" i="1" s="1"/>
  <c r="BK2858" i="1" s="1"/>
  <c r="BK4299" i="1" s="1"/>
  <c r="BK2941" i="1" s="1"/>
  <c r="BK4308" i="1" s="1"/>
  <c r="BK3794" i="1" s="1"/>
  <c r="BK3949" i="1" s="1"/>
  <c r="BK3385" i="1" s="1"/>
  <c r="BK3975" i="1" s="1"/>
  <c r="BK3593" i="1" s="1"/>
  <c r="BK3348" i="1" s="1"/>
  <c r="BK3755" i="1" s="1"/>
  <c r="BK3970" i="1" s="1"/>
  <c r="BK4082" i="1" s="1"/>
  <c r="BK3039" i="1" s="1"/>
  <c r="BK3261" i="1" s="1"/>
  <c r="BK3956" i="1" s="1"/>
  <c r="BK4045" i="1" s="1"/>
  <c r="BK2976" i="1" s="1"/>
  <c r="BK3430" i="1" s="1"/>
  <c r="BK3864" i="1" s="1"/>
  <c r="BK3009" i="1" s="1"/>
  <c r="BK3763" i="1" s="1"/>
  <c r="BK2984" i="1" s="1"/>
  <c r="BK3542" i="1" s="1"/>
  <c r="BK3700" i="1" s="1"/>
  <c r="BK3128" i="1" s="1"/>
  <c r="BK4064" i="1" s="1"/>
  <c r="BK2867" i="1" s="1"/>
  <c r="BK3881" i="1" s="1"/>
  <c r="BK4075" i="1" s="1"/>
  <c r="BK4325" i="1" s="1"/>
  <c r="BK2815" i="1" s="1"/>
  <c r="BK2295" i="1" s="1"/>
  <c r="BK2390" i="1" s="1"/>
  <c r="BK1872" i="1" s="1"/>
  <c r="BK1455" i="1" s="1"/>
  <c r="BK2608" i="1" s="1"/>
  <c r="BK1322" i="1" s="1"/>
  <c r="BK2276" i="1" s="1"/>
  <c r="BK2734" i="1" s="1"/>
  <c r="BK1789" i="1" s="1"/>
  <c r="BK2662" i="1" s="1"/>
  <c r="BK3515" i="1" s="1"/>
  <c r="BK2921" i="1" s="1"/>
  <c r="BK3114" i="1" s="1"/>
  <c r="BK3305" i="1" s="1"/>
  <c r="BK3896" i="1" s="1"/>
  <c r="BK4027" i="1" s="1"/>
  <c r="BK3780" i="1" s="1"/>
  <c r="BK4309" i="1" s="1"/>
  <c r="BK3215" i="1" s="1"/>
  <c r="BK3153" i="1" s="1"/>
  <c r="BK3072" i="1" s="1"/>
  <c r="BK3192" i="1" s="1"/>
  <c r="BK3499" i="1" s="1"/>
  <c r="BK3462" i="1" s="1"/>
  <c r="BK3504" i="1" s="1"/>
  <c r="BK3626" i="1" s="1"/>
  <c r="BK3783" i="1" s="1"/>
  <c r="BK3522" i="1" s="1"/>
  <c r="BK2943" i="1" s="1"/>
  <c r="BK2912" i="1" s="1"/>
  <c r="BK3928" i="1" s="1"/>
  <c r="BK3754" i="1" s="1"/>
  <c r="BK3350" i="1" s="1"/>
  <c r="BK3486" i="1" s="1"/>
  <c r="BK3163" i="1" s="1"/>
  <c r="BK4087" i="1" s="1"/>
  <c r="BK3697" i="1" s="1"/>
  <c r="BK3243" i="1" s="1"/>
  <c r="BK3584" i="1" s="1"/>
  <c r="BK4158" i="1" s="1"/>
  <c r="BK1856" i="1" s="1"/>
  <c r="BK2092" i="1" s="1"/>
  <c r="BK2635" i="1" s="1"/>
  <c r="BK1459" i="1" s="1"/>
  <c r="BK1563" i="1" s="1"/>
  <c r="BK2521" i="1" s="1"/>
  <c r="BK2460" i="1" s="1"/>
  <c r="BK2652" i="1" s="1"/>
  <c r="BK1795" i="1" s="1"/>
  <c r="BK1144" i="1" s="1"/>
  <c r="BK1670" i="1" s="1"/>
  <c r="BK4098" i="1" s="1"/>
  <c r="BK4213" i="1" s="1"/>
  <c r="BK3314" i="1" s="1"/>
  <c r="BK3817" i="1" s="1"/>
  <c r="BK3494" i="1" s="1"/>
  <c r="BK3057" i="1" s="1"/>
  <c r="BK3960" i="1" s="1"/>
  <c r="BK3904" i="1" s="1"/>
  <c r="BK3307" i="1" s="1"/>
  <c r="BK3628" i="1" s="1"/>
  <c r="BK4103" i="1" s="1"/>
  <c r="BK3581" i="1" s="1"/>
  <c r="BK3244" i="1" s="1"/>
  <c r="BK4258" i="1" s="1"/>
  <c r="BK3784" i="1" s="1"/>
  <c r="BK3559" i="1" s="1"/>
  <c r="BK4172" i="1" s="1"/>
  <c r="BK3686" i="1" s="1"/>
  <c r="BK3505" i="1" s="1"/>
  <c r="BK3225" i="1" s="1"/>
  <c r="BK3948" i="1" s="1"/>
  <c r="BK3664" i="1" s="1"/>
  <c r="BK3924" i="1" s="1"/>
  <c r="BK3147" i="1" s="1"/>
  <c r="BK3146" i="1" s="1"/>
  <c r="BK3059" i="1" s="1"/>
  <c r="BK3464" i="1" s="1"/>
  <c r="BK3232" i="1" s="1"/>
  <c r="BK3925" i="1" s="1"/>
  <c r="BK1235" i="1" s="1"/>
  <c r="BK2086" i="1" s="1"/>
  <c r="BK2031" i="1" s="1"/>
  <c r="BK2134" i="1" s="1"/>
  <c r="BK2474" i="1" s="1"/>
  <c r="BK1710" i="1" s="1"/>
  <c r="BK1983" i="1" s="1"/>
  <c r="BK4091" i="1" s="1"/>
  <c r="BK3672" i="1" s="1"/>
  <c r="BK3716" i="1" s="1"/>
  <c r="BK3044" i="1" s="1"/>
  <c r="BK4007" i="1" s="1"/>
  <c r="BK3953" i="1" s="1"/>
  <c r="BK2880" i="1" s="1"/>
  <c r="BK3934" i="1" s="1"/>
  <c r="BK4311" i="1" s="1"/>
  <c r="BK4161" i="1" s="1"/>
  <c r="BK2967" i="1" s="1"/>
  <c r="BK3604" i="1" s="1"/>
  <c r="BK3443" i="1" s="1"/>
  <c r="BK4226" i="1" s="1"/>
  <c r="BK2902" i="1" s="1"/>
  <c r="BK3138" i="1" s="1"/>
  <c r="BK3003" i="1" s="1"/>
  <c r="BK3527" i="1" s="1"/>
  <c r="BK3197" i="1" s="1"/>
  <c r="BK3558" i="1" s="1"/>
  <c r="BK3359" i="1" s="1"/>
  <c r="BK4203" i="1" s="1"/>
  <c r="BK4077" i="1" s="1"/>
  <c r="BK2756" i="1" s="1"/>
  <c r="BK2220" i="1" s="1"/>
  <c r="BK1861" i="1" s="1"/>
  <c r="BK1533" i="1" s="1"/>
  <c r="BK2279" i="1" s="1"/>
  <c r="BK1687" i="1" s="1"/>
  <c r="BK1845" i="1" s="1"/>
  <c r="BK2433" i="1" s="1"/>
  <c r="BK4287" i="1" s="1"/>
  <c r="BK4314" i="1" s="1"/>
  <c r="BK2812" i="1" s="1"/>
  <c r="BK3037" i="1" s="1"/>
  <c r="BK2898" i="1" s="1"/>
  <c r="BK3068" i="1" s="1"/>
  <c r="BK3668" i="1" s="1"/>
  <c r="BK4327" i="1" s="1"/>
  <c r="BK2810" i="1" s="1"/>
  <c r="BK4147" i="1" s="1"/>
  <c r="BK3224" i="1" s="1"/>
  <c r="BK3337" i="1" s="1"/>
  <c r="BK3843" i="1" s="1"/>
  <c r="BK3769" i="1" s="1"/>
  <c r="BK3711" i="1" s="1"/>
  <c r="BK2773" i="1" s="1"/>
  <c r="BK3030" i="1" s="1"/>
  <c r="BK2987" i="1" s="1"/>
  <c r="BK4216" i="1" s="1"/>
  <c r="BK3710" i="1" s="1"/>
  <c r="BK3636" i="1" s="1"/>
  <c r="BK3743" i="1" s="1"/>
  <c r="BK3587" i="1" s="1"/>
  <c r="BK3113" i="1" s="1"/>
  <c r="BK4124" i="1" s="1"/>
  <c r="BK3972" i="1" s="1"/>
  <c r="BK4317" i="1" s="1"/>
  <c r="BK3468" i="1" s="1"/>
  <c r="BK3724" i="1" s="1"/>
  <c r="BK3682" i="1" s="1"/>
  <c r="BK3419" i="1" s="1"/>
  <c r="BK2806" i="1" s="1"/>
  <c r="BK1368" i="1" s="1"/>
  <c r="BK2574" i="1" s="1"/>
  <c r="BK1622" i="1" s="1"/>
  <c r="BK2698" i="1" s="1"/>
  <c r="BK1992" i="1" s="1"/>
  <c r="BK1554" i="1" s="1"/>
  <c r="BK2723" i="1" s="1"/>
  <c r="BK4186" i="1" s="1"/>
  <c r="BK3084" i="1" s="1"/>
  <c r="BK4029" i="1" s="1"/>
  <c r="BK3491" i="1" s="1"/>
  <c r="BK3959" i="1" s="1"/>
  <c r="BK3595" i="1" s="1"/>
  <c r="BK3277" i="1" s="1"/>
  <c r="BK3217" i="1" s="1"/>
  <c r="BK2878" i="1" s="1"/>
  <c r="BK2813" i="1" s="1"/>
  <c r="BK3792" i="1" s="1"/>
  <c r="BK4332" i="1" s="1"/>
  <c r="BK3887" i="1" s="1"/>
  <c r="BK3943" i="1" s="1"/>
  <c r="BK2838" i="1" s="1"/>
  <c r="BK4326" i="1" s="1"/>
  <c r="BK4154" i="1" s="1"/>
  <c r="BK3080" i="1" s="1"/>
  <c r="BK2869" i="1" s="1"/>
  <c r="BK3642" i="1" s="1"/>
  <c r="BK3437" i="1" s="1"/>
  <c r="BK3136" i="1" s="1"/>
  <c r="BK3210" i="1" s="1"/>
  <c r="BK3999" i="1" s="1"/>
  <c r="BK3369" i="1" s="1"/>
  <c r="BK1869" i="1" s="1"/>
  <c r="BK1398" i="1" s="1"/>
  <c r="BK1729" i="1" s="1"/>
  <c r="BK1895" i="1" s="1"/>
  <c r="BK1543" i="1" s="1"/>
  <c r="BK2422" i="1" s="1"/>
  <c r="BK2726" i="1" s="1"/>
  <c r="BK1662" i="1" s="1"/>
  <c r="BK2180" i="1" s="1"/>
  <c r="BK2684" i="1" s="1"/>
  <c r="BK1703" i="1" s="1"/>
  <c r="BK1283" i="1" s="1"/>
  <c r="BK2504" i="1" s="1"/>
  <c r="BK1596" i="1" s="1"/>
  <c r="BK2230" i="1" s="1"/>
  <c r="BK1497" i="1" s="1"/>
  <c r="BK1664" i="1" s="1"/>
  <c r="BK1625" i="1" s="1"/>
  <c r="BK3605" i="1" s="1"/>
  <c r="BK2800" i="1" s="1"/>
  <c r="BK4063" i="1" s="1"/>
  <c r="BK2787" i="1" s="1"/>
  <c r="BK3561" i="1" s="1"/>
  <c r="BK3017" i="1" s="1"/>
  <c r="BK3535" i="1" s="1"/>
  <c r="BK3401" i="1" s="1"/>
  <c r="BK3894" i="1" s="1"/>
  <c r="BK2768" i="1" s="1"/>
  <c r="BK3371" i="1" s="1"/>
  <c r="BK2992" i="1" s="1"/>
  <c r="BK3405" i="1" s="1"/>
  <c r="BK3249" i="1" s="1"/>
  <c r="BK4123" i="1" s="1"/>
  <c r="BK4138" i="1" s="1"/>
  <c r="BK3006" i="1" s="1"/>
  <c r="BK3798" i="1" s="1"/>
  <c r="BK3890" i="1" s="1"/>
  <c r="BK3732" i="1" s="1"/>
  <c r="BK2821" i="1" s="1"/>
  <c r="BK3951" i="1" s="1"/>
  <c r="BK4001" i="1" s="1"/>
  <c r="BK3107" i="1" s="1"/>
  <c r="BK2804" i="1" s="1"/>
  <c r="BK3969" i="1" s="1"/>
  <c r="BK3742" i="1" s="1"/>
  <c r="BK2924" i="1" s="1"/>
  <c r="BK3609" i="1" s="1"/>
  <c r="BK3569" i="1" s="1"/>
  <c r="BK3932" i="1" s="1"/>
  <c r="BK3275" i="1" s="1"/>
  <c r="BK1941" i="1" s="1"/>
  <c r="BK2354" i="1" s="1"/>
  <c r="BK2710" i="1" s="1"/>
  <c r="BK2223" i="1" s="1"/>
  <c r="BK1758" i="1" s="1"/>
  <c r="BK4239" i="1" s="1"/>
  <c r="BK2930" i="1" s="1"/>
  <c r="BK3675" i="1" s="1"/>
  <c r="BK4296" i="1" s="1"/>
  <c r="BK3922" i="1" s="1"/>
  <c r="BK3795" i="1" s="1"/>
  <c r="BK4197" i="1" s="1"/>
  <c r="BK3965" i="1" s="1"/>
  <c r="BK4323" i="1" s="1"/>
  <c r="BK4072" i="1" s="1"/>
  <c r="BK3053" i="1" s="1"/>
  <c r="BK3341" i="1" s="1"/>
  <c r="BK3252" i="1" s="1"/>
  <c r="BK2954" i="1" s="1"/>
  <c r="BK3342" i="1" s="1"/>
  <c r="BK4142" i="1" s="1"/>
  <c r="BK3285" i="1" s="1"/>
  <c r="BK3326" i="1" s="1"/>
  <c r="BK2777" i="1" s="1"/>
  <c r="BK2956" i="1" s="1"/>
  <c r="BK4252" i="1" s="1"/>
  <c r="BK3529" i="1" s="1"/>
  <c r="BK3800" i="1" s="1"/>
  <c r="BK4214" i="1" s="1"/>
  <c r="BK2888" i="1" s="1"/>
  <c r="BK3618" i="1" s="1"/>
  <c r="BK2865" i="1" s="1"/>
  <c r="BK2884" i="1" s="1"/>
  <c r="BK4165" i="1" s="1"/>
  <c r="BK1726" i="1" s="1"/>
  <c r="BK1572" i="1" s="1"/>
  <c r="BK1976" i="1" s="1"/>
  <c r="BK2360" i="1" s="1"/>
  <c r="BK2066" i="1" s="1"/>
  <c r="BK2566" i="1" s="1"/>
  <c r="BK1487" i="1" s="1"/>
  <c r="BK1914" i="1" s="1"/>
  <c r="BK1591" i="1" s="1"/>
  <c r="BK2267" i="1" s="1"/>
  <c r="BK1646" i="1" s="1"/>
  <c r="BK1937" i="1" s="1"/>
  <c r="BK2140" i="1" s="1"/>
  <c r="BK2749" i="1" s="1"/>
  <c r="BK1616" i="1" s="1"/>
  <c r="BK1388" i="1" s="1"/>
  <c r="BK2413" i="1" s="1"/>
  <c r="BK1464" i="1" s="1"/>
  <c r="BK2283" i="1" s="1"/>
  <c r="BK2694" i="1" s="1"/>
  <c r="BK2303" i="1" s="1"/>
  <c r="BK1746" i="1" s="1"/>
  <c r="BK2323" i="1" s="1"/>
  <c r="BK2410" i="1" s="1"/>
  <c r="BK3939" i="1" s="1"/>
  <c r="BK3720" i="1" s="1"/>
  <c r="BK3803" i="1" s="1"/>
  <c r="BK2797" i="1" s="1"/>
  <c r="BK3308" i="1" s="1"/>
  <c r="BK3826" i="1" s="1"/>
  <c r="BK4069" i="1" s="1"/>
  <c r="BK4267" i="1" s="1"/>
  <c r="BK4182" i="1" s="1"/>
  <c r="BK4055" i="1" s="1"/>
  <c r="BK4108" i="1" s="1"/>
  <c r="BK3099" i="1" s="1"/>
  <c r="BK4066" i="1" s="1"/>
  <c r="BK3788" i="1" s="1"/>
  <c r="BK3090" i="1" s="1"/>
  <c r="BK4008" i="1" s="1"/>
  <c r="BK3420" i="1" s="1"/>
  <c r="BK4115" i="1" s="1"/>
  <c r="BK4047" i="1" s="1"/>
  <c r="BK3617" i="1" s="1"/>
  <c r="BK4097" i="1" s="1"/>
  <c r="BK3351" i="1" s="1"/>
  <c r="BK3141" i="1" s="1"/>
  <c r="BK3116" i="1" s="1"/>
  <c r="BK4070" i="1" s="1"/>
  <c r="BK3177" i="1" s="1"/>
  <c r="BK3816" i="1" s="1"/>
  <c r="BK3553" i="1" s="1"/>
  <c r="BK3105" i="1" s="1"/>
  <c r="BK2639" i="1" s="1"/>
  <c r="BK1478" i="1" s="1"/>
  <c r="BK2252" i="1" s="1"/>
  <c r="BK1449" i="1" s="1"/>
  <c r="BK1463" i="1" s="1"/>
  <c r="BK2551" i="1" s="1"/>
  <c r="BK2319" i="1" s="1"/>
  <c r="BK2717" i="1" s="1"/>
  <c r="BK1125" i="1" s="1"/>
  <c r="BK2391" i="1" s="1"/>
  <c r="BK1909" i="1" s="1"/>
  <c r="BK1808" i="1" s="1"/>
  <c r="BK1755" i="1" s="1"/>
  <c r="BK1550" i="1" s="1"/>
  <c r="BK1790" i="1" s="1"/>
  <c r="BK2664" i="1" s="1"/>
  <c r="BK1959" i="1" s="1"/>
  <c r="BK3789" i="1" s="1"/>
  <c r="BK3827" i="1" s="1"/>
  <c r="BK2790" i="1" s="1"/>
  <c r="BK4318" i="1" s="1"/>
  <c r="BK4051" i="1" s="1"/>
  <c r="BK3511" i="1" s="1"/>
  <c r="BK4130" i="1" s="1"/>
  <c r="BK3355" i="1" s="1"/>
  <c r="BK3767" i="1" s="1"/>
  <c r="BK4167" i="1" s="1"/>
  <c r="BK2764" i="1" s="1"/>
  <c r="BK2859" i="1" s="1"/>
  <c r="BK2762" i="1" s="1"/>
  <c r="BK3451" i="1" s="1"/>
  <c r="BK3532" i="1" s="1"/>
  <c r="BK2730" i="1" s="1"/>
  <c r="BK2003" i="1" s="1"/>
  <c r="BK1314" i="1" s="1"/>
  <c r="BK2229" i="1" s="1"/>
  <c r="BK1566" i="1" s="1"/>
  <c r="BK1081" i="1" s="1"/>
  <c r="BK2349" i="1" s="1"/>
  <c r="BK2705" i="1" s="1"/>
  <c r="BK1884" i="1" s="1"/>
  <c r="BK2073" i="1" s="1"/>
  <c r="BK2529" i="1" s="1"/>
  <c r="BK1704" i="1" s="1"/>
  <c r="BK2338" i="1" s="1"/>
  <c r="BK2582" i="1" s="1"/>
  <c r="BK2752" i="1" s="1"/>
  <c r="BK2824" i="1" s="1"/>
  <c r="BK3599" i="1" s="1"/>
  <c r="BK3670" i="1" s="1"/>
  <c r="BK4305" i="1" s="1"/>
  <c r="BK4181" i="1" s="1"/>
  <c r="BK4150" i="1" s="1"/>
  <c r="BK3968" i="1" s="1"/>
  <c r="BK2853" i="1" s="1"/>
  <c r="BK4302" i="1" s="1"/>
  <c r="BK3453" i="1" s="1"/>
  <c r="BK2935" i="1" s="1"/>
  <c r="BK3571" i="1" s="1"/>
  <c r="BK3519" i="1" s="1"/>
  <c r="BK3022" i="1" s="1"/>
  <c r="BK3903" i="1" s="1"/>
  <c r="BK4253" i="1" s="1"/>
  <c r="BK3121" i="1" s="1"/>
  <c r="BK4320" i="1" s="1"/>
  <c r="BK3236" i="1" s="1"/>
  <c r="BK3195" i="1" s="1"/>
  <c r="BK3977" i="1" s="1"/>
  <c r="BK3322" i="1" s="1"/>
  <c r="BK3993" i="1" s="1"/>
  <c r="BK3473" i="1" s="1"/>
  <c r="BK2825" i="1" s="1"/>
  <c r="BK3863" i="1" s="1"/>
  <c r="BK3852" i="1" s="1"/>
  <c r="BK3483" i="1" s="1"/>
  <c r="BK2910" i="1" s="1"/>
  <c r="BK3994" i="1" s="1"/>
  <c r="BK3247" i="1" s="1"/>
  <c r="BK3373" i="1" s="1"/>
  <c r="BK4089" i="1" s="1"/>
  <c r="BK1215" i="1" s="1"/>
  <c r="BK2611" i="1" s="1"/>
  <c r="BK1630" i="1" s="1"/>
  <c r="BK2017" i="1" s="1"/>
  <c r="BK2681" i="1" s="1"/>
  <c r="BK2164" i="1" s="1"/>
  <c r="BK1698" i="1" s="1"/>
  <c r="BK1570" i="1" s="1"/>
  <c r="BK2214" i="1" s="1"/>
  <c r="BK2524" i="1" s="1"/>
  <c r="BK2528" i="1" s="1"/>
  <c r="BK1252" i="1" s="1"/>
  <c r="BK1928" i="1" s="1"/>
  <c r="BK1326" i="1" s="1"/>
  <c r="BK2272" i="1" s="1"/>
  <c r="BK1512" i="1" s="1"/>
  <c r="BK2397" i="1" s="1"/>
  <c r="BK2381" i="1" s="1"/>
  <c r="BK1910" i="1" s="1"/>
  <c r="BK1462" i="1" s="1"/>
  <c r="BK2508" i="1" s="1"/>
  <c r="BK1731" i="1" s="1"/>
  <c r="BK2513" i="1" s="1"/>
  <c r="BK2411" i="1" s="1"/>
  <c r="BK3320" i="1" s="1"/>
  <c r="BK3484" i="1" s="1"/>
  <c r="BK4080" i="1" s="1"/>
  <c r="BK3496" i="1" s="1"/>
  <c r="BK3425" i="1" s="1"/>
  <c r="BK2960" i="1" s="1"/>
  <c r="BK3753" i="1" s="1"/>
  <c r="BK3058" i="1" s="1"/>
  <c r="BK3345" i="1" s="1"/>
  <c r="BK3963" i="1" s="1"/>
  <c r="BK2939" i="1" s="1"/>
  <c r="BK3510" i="1" s="1"/>
  <c r="BK4174" i="1" s="1"/>
  <c r="BK3363" i="1" s="1"/>
  <c r="BK3622" i="1" s="1"/>
  <c r="BK2970" i="1" s="1"/>
  <c r="BK3325" i="1" s="1"/>
  <c r="BK4160" i="1" s="1"/>
  <c r="BK4248" i="1" s="1"/>
  <c r="BK3204" i="1" s="1"/>
  <c r="BK4247" i="1" s="1"/>
  <c r="BK4118" i="1" s="1"/>
  <c r="BK3996" i="1" s="1"/>
  <c r="BK2915" i="1" s="1"/>
  <c r="BK3067" i="1" s="1"/>
  <c r="BK3303" i="1" s="1"/>
  <c r="BK3021" i="1" s="1"/>
  <c r="BK3093" i="1" s="1"/>
  <c r="BK4110" i="1" s="1"/>
  <c r="BK1745" i="1" s="1"/>
  <c r="BK1604" i="1" s="1"/>
  <c r="BK1733" i="1" s="1"/>
  <c r="BK2623" i="1" s="1"/>
  <c r="BK2337" i="1" s="1"/>
  <c r="BK1387" i="1" s="1"/>
  <c r="BK1896" i="1" s="1"/>
  <c r="BK1589" i="1" s="1"/>
  <c r="BK1601" i="1" s="1"/>
  <c r="BK2400" i="1" s="1"/>
  <c r="BK1864" i="1" s="1"/>
  <c r="BK2125" i="1" s="1"/>
  <c r="BK1610" i="1" s="1"/>
  <c r="BK1973" i="1" s="1"/>
  <c r="BK1581" i="1" s="1"/>
  <c r="BK1341" i="1" s="1"/>
  <c r="BK2298" i="1" s="1"/>
  <c r="BK1619" i="1" s="1"/>
  <c r="BK2402" i="1" s="1"/>
  <c r="BK2735" i="1" s="1"/>
  <c r="BK3814" i="1" s="1"/>
  <c r="BK2949" i="1" s="1"/>
  <c r="BK3917" i="1" s="1"/>
  <c r="BK3611" i="1" s="1"/>
  <c r="BK3257" i="1" s="1"/>
  <c r="BK3477" i="1" s="1"/>
  <c r="BK3983" i="1" s="1"/>
  <c r="BK3201" i="1" s="1"/>
  <c r="BK3143" i="1" s="1"/>
  <c r="BK3280" i="1" s="1"/>
  <c r="BK3648" i="1" s="1"/>
  <c r="BK3547" i="1" s="1"/>
  <c r="BK3721" i="1" s="1"/>
  <c r="BK4204" i="1" s="1"/>
  <c r="BK3049" i="1" s="1"/>
  <c r="BK3838" i="1" s="1"/>
  <c r="BK2760" i="1" s="1"/>
  <c r="BK3632" i="1" s="1"/>
  <c r="BK3423" i="1" s="1"/>
  <c r="BK3403" i="1" s="1"/>
  <c r="BK3657" i="1" s="1"/>
  <c r="BK3809" i="1" s="1"/>
  <c r="BK3895" i="1" s="1"/>
  <c r="BK3223" i="1" s="1"/>
  <c r="BK4157" i="1" s="1"/>
  <c r="BK3813" i="1" s="1"/>
  <c r="AF2857" i="1" a="1"/>
  <c r="AI2857" i="1" s="1"/>
  <c r="AD990" i="1"/>
  <c r="AE990" i="1" s="1"/>
  <c r="AM653" i="1" a="1"/>
  <c r="AL653" i="1"/>
  <c r="AI4115" i="1" s="1"/>
  <c r="AL2857" i="1" l="1"/>
  <c r="AI2119" i="1" s="1"/>
  <c r="AM2857" i="1" a="1"/>
  <c r="AH990" i="1"/>
  <c r="AF990" i="1" a="1"/>
  <c r="AD4287" i="1"/>
  <c r="AE4287" i="1" s="1"/>
  <c r="AM4115" i="1" a="1"/>
  <c r="AL4115" i="1"/>
  <c r="AL2119" i="1" l="1"/>
  <c r="AM2119" i="1" a="1"/>
  <c r="AH4287" i="1"/>
  <c r="AF4287" i="1" a="1"/>
  <c r="AG3147" i="1"/>
  <c r="AH3147" i="1" l="1"/>
  <c r="AD3385" i="1"/>
  <c r="AE3385" i="1" s="1"/>
  <c r="AH3385" i="1" l="1"/>
  <c r="AF3385" i="1" a="1"/>
  <c r="AD710" i="1"/>
  <c r="AE710" i="1" s="1"/>
  <c r="AI1540" i="1"/>
  <c r="AH710" i="1" l="1"/>
  <c r="AF710" i="1" a="1"/>
  <c r="AD2944" i="1"/>
  <c r="AE2944" i="1" s="1"/>
  <c r="AM1540" i="1" a="1"/>
  <c r="AL1540" i="1"/>
  <c r="AI456" i="1" s="1"/>
  <c r="AH2944" i="1" l="1"/>
  <c r="AF2944" i="1" a="1"/>
  <c r="AD1233" i="1"/>
  <c r="AE1233" i="1" s="1"/>
  <c r="AM456" i="1" a="1"/>
  <c r="AL456" i="1"/>
  <c r="AH1233" i="1" l="1"/>
  <c r="AF1233" i="1" a="1"/>
  <c r="AD3913" i="1"/>
  <c r="AE3913" i="1" s="1"/>
  <c r="AH3913" i="1" l="1"/>
  <c r="AF3913" i="1" a="1"/>
  <c r="AD3855" i="1"/>
  <c r="AE3855" i="1" s="1"/>
  <c r="AH3855" i="1" l="1"/>
  <c r="AF3855" i="1" a="1"/>
  <c r="AG3472" i="1"/>
  <c r="AH3472" i="1" l="1"/>
  <c r="AD3642" i="1"/>
  <c r="AE3642" i="1" s="1"/>
  <c r="AI2708" i="1"/>
  <c r="AH3642" i="1" l="1"/>
  <c r="AF3642" i="1" a="1"/>
  <c r="AD2497" i="1"/>
  <c r="AE2497" i="1" s="1"/>
  <c r="AM2708" i="1" a="1"/>
  <c r="AL2708" i="1"/>
  <c r="AI94" i="1" s="1"/>
  <c r="AH2497" i="1" l="1"/>
  <c r="AF2497" i="1" a="1"/>
  <c r="AD2156" i="1"/>
  <c r="AE2156" i="1" s="1"/>
  <c r="AM94" i="1" a="1"/>
  <c r="AL94" i="1"/>
  <c r="AH2156" i="1" l="1"/>
  <c r="AF2156" i="1" a="1"/>
  <c r="AD4170" i="1"/>
  <c r="AE4170" i="1" s="1"/>
  <c r="AH4170" i="1" l="1"/>
  <c r="AF4170" i="1" a="1"/>
  <c r="AD161" i="1"/>
  <c r="AE161" i="1" s="1"/>
  <c r="AH161" i="1" l="1"/>
  <c r="AF161" i="1" a="1"/>
  <c r="AD3025" i="1"/>
  <c r="AE3025" i="1" s="1"/>
  <c r="AH3025" i="1" l="1"/>
  <c r="AF3025" i="1" a="1"/>
  <c r="AD1715" i="1"/>
  <c r="AE1715" i="1" s="1"/>
  <c r="AH1715" i="1" l="1"/>
  <c r="AF1715" i="1" a="1"/>
  <c r="AD3899" i="1"/>
  <c r="AE3899" i="1" s="1"/>
  <c r="AH3899" i="1" l="1"/>
  <c r="AF3899" i="1" a="1"/>
  <c r="AI3899" i="1" s="1"/>
  <c r="AD1000" i="1"/>
  <c r="AE1000" i="1" s="1"/>
  <c r="AL3899" i="1" l="1"/>
  <c r="AI212" i="1" s="1"/>
  <c r="AM3899" i="1" a="1"/>
  <c r="AH1000" i="1"/>
  <c r="AF1000" i="1" a="1"/>
  <c r="AD2466" i="1"/>
  <c r="AE2466" i="1" s="1"/>
  <c r="AL212" i="1" l="1"/>
  <c r="AI2028" i="1" s="1"/>
  <c r="AM212" i="1" a="1"/>
  <c r="AH2466" i="1"/>
  <c r="AF2466" i="1" a="1"/>
  <c r="AD1684" i="1"/>
  <c r="AE1684" i="1" s="1"/>
  <c r="AL2028" i="1" l="1"/>
  <c r="AI3223" i="1" s="1"/>
  <c r="AM2028" i="1" a="1"/>
  <c r="AL1684" i="1"/>
  <c r="AH1684" i="1"/>
  <c r="AF1684" i="1" a="1"/>
  <c r="AD2396" i="1"/>
  <c r="AE2396" i="1" s="1"/>
  <c r="AL3223" i="1" l="1"/>
  <c r="AM3223" i="1" a="1"/>
  <c r="AH2396" i="1"/>
  <c r="AF2396" i="1" a="1"/>
  <c r="AD233" i="1"/>
  <c r="AE233" i="1" s="1"/>
  <c r="AH233" i="1" l="1"/>
  <c r="AF233" i="1" a="1"/>
  <c r="AD2994" i="1"/>
  <c r="AE2994" i="1" s="1"/>
  <c r="AH2994" i="1" l="1"/>
  <c r="AF2994" i="1" a="1"/>
  <c r="AD1141" i="1"/>
  <c r="AE1141" i="1" s="1"/>
  <c r="AH1141" i="1" l="1"/>
  <c r="AF1141" i="1" a="1"/>
  <c r="AD1400" i="1"/>
  <c r="AE1400" i="1" s="1"/>
  <c r="AH1400" i="1" l="1"/>
  <c r="AF1400" i="1" a="1"/>
  <c r="AI1400" i="1" s="1"/>
  <c r="AD1110" i="1"/>
  <c r="AE1110" i="1" s="1"/>
  <c r="AI2912" i="1"/>
  <c r="AM1400" i="1" l="1" a="1"/>
  <c r="AL1400" i="1"/>
  <c r="AI3522" i="1" s="1"/>
  <c r="AH1110" i="1"/>
  <c r="AF1110" i="1" a="1"/>
  <c r="AG3452" i="1"/>
  <c r="AM2912" i="1" a="1"/>
  <c r="AL2912" i="1"/>
  <c r="AI3881" i="1" s="1"/>
  <c r="AL3522" i="1" l="1"/>
  <c r="AI2039" i="1" s="1"/>
  <c r="AM3522" i="1" a="1"/>
  <c r="AH3452" i="1"/>
  <c r="AD522" i="1"/>
  <c r="AE522" i="1" s="1"/>
  <c r="AM3881" i="1" a="1"/>
  <c r="AL3881" i="1"/>
  <c r="AI755" i="1" s="1"/>
  <c r="AJ2039" i="1" l="1"/>
  <c r="AM2039" i="1" a="1"/>
  <c r="AH522" i="1"/>
  <c r="AF522" i="1" a="1"/>
  <c r="AD2355" i="1"/>
  <c r="AE2355" i="1" s="1"/>
  <c r="AM755" i="1" a="1"/>
  <c r="AL755" i="1"/>
  <c r="AI2856" i="1" s="1"/>
  <c r="AH2355" i="1" l="1"/>
  <c r="AF2355" i="1" a="1"/>
  <c r="AG2110" i="1"/>
  <c r="AM2856" i="1" a="1"/>
  <c r="AL2856" i="1"/>
  <c r="AI4150" i="1" s="1"/>
  <c r="AH2110" i="1" l="1"/>
  <c r="AD3980" i="1"/>
  <c r="AE3980" i="1" s="1"/>
  <c r="AM4150" i="1" a="1"/>
  <c r="AL4150" i="1"/>
  <c r="AI2081" i="1" s="1"/>
  <c r="AH3980" i="1" l="1"/>
  <c r="AF3980" i="1" a="1"/>
  <c r="AD1578" i="1"/>
  <c r="AE1578" i="1" s="1"/>
  <c r="AM2081" i="1" a="1"/>
  <c r="AL2081" i="1"/>
  <c r="AH1578" i="1" l="1"/>
  <c r="AF1578" i="1" a="1"/>
  <c r="AD2883" i="1"/>
  <c r="AE2883" i="1" s="1"/>
  <c r="AH2883" i="1" l="1"/>
  <c r="AF2883" i="1" a="1"/>
  <c r="AD3856" i="1"/>
  <c r="AE3856" i="1" s="1"/>
  <c r="AH3856" i="1" l="1"/>
  <c r="AF3856" i="1" a="1"/>
  <c r="AD2477" i="1"/>
  <c r="AE2477" i="1" s="1"/>
  <c r="AH2477" i="1" l="1"/>
  <c r="AF2477" i="1" a="1"/>
  <c r="AN2761" i="1"/>
  <c r="AN3998" i="1" s="1"/>
  <c r="AN837" i="1" s="1"/>
  <c r="AD3343" i="1" s="1"/>
  <c r="AE3343" i="1" s="1"/>
  <c r="AI3195" i="1"/>
  <c r="AH3343" i="1" l="1"/>
  <c r="AF3343" i="1" a="1"/>
  <c r="AN1365" i="1"/>
  <c r="AD2403" i="1" s="1"/>
  <c r="AE2403" i="1" s="1"/>
  <c r="AM3195" i="1" a="1"/>
  <c r="AL3195" i="1"/>
  <c r="AI3433" i="1" s="1"/>
  <c r="AH2403" i="1" l="1"/>
  <c r="AL2403" i="1"/>
  <c r="AF2403" i="1" a="1"/>
  <c r="AD364" i="1"/>
  <c r="AE364" i="1" s="1"/>
  <c r="AM3433" i="1" a="1"/>
  <c r="AL3433" i="1"/>
  <c r="AH364" i="1" l="1"/>
  <c r="AF364" i="1" a="1"/>
  <c r="AD1347" i="1"/>
  <c r="AE1347" i="1" s="1"/>
  <c r="AH1347" i="1" l="1"/>
  <c r="AF1347" i="1" a="1"/>
  <c r="AD4322" i="1"/>
  <c r="AE4322" i="1" s="1"/>
  <c r="AH4322" i="1" l="1"/>
  <c r="AF4322" i="1" a="1"/>
  <c r="AG2510" i="1"/>
  <c r="AH2510" i="1" l="1"/>
  <c r="AD557" i="1"/>
  <c r="AE557" i="1" s="1"/>
  <c r="AH557" i="1" l="1"/>
  <c r="AF557" i="1" a="1"/>
  <c r="AI557" i="1" s="1"/>
  <c r="AD1316" i="1"/>
  <c r="AE1316" i="1" s="1"/>
  <c r="AL557" i="1" l="1"/>
  <c r="AM557" i="1" a="1"/>
  <c r="AH1316" i="1"/>
  <c r="AF1316" i="1" a="1"/>
  <c r="AD4067" i="1"/>
  <c r="AE4067" i="1" s="1"/>
  <c r="AH4067" i="1" l="1"/>
  <c r="AF4067" i="1" a="1"/>
  <c r="AI4067" i="1" s="1"/>
  <c r="AD3054" i="1"/>
  <c r="AE3054" i="1" s="1"/>
  <c r="AM4067" i="1" l="1" a="1"/>
  <c r="AL4067" i="1"/>
  <c r="AI2003" i="1" s="1"/>
  <c r="AH3054" i="1"/>
  <c r="AF3054" i="1" a="1"/>
  <c r="AI3054" i="1" s="1"/>
  <c r="AD1613" i="1"/>
  <c r="AE1613" i="1" s="1"/>
  <c r="AL2003" i="1" l="1"/>
  <c r="AI4043" i="1" s="1"/>
  <c r="AM2003" i="1" a="1"/>
  <c r="AL3054" i="1"/>
  <c r="AI2524" i="1" s="1"/>
  <c r="AM3054" i="1" a="1"/>
  <c r="AH1613" i="1"/>
  <c r="AF1613" i="1" a="1"/>
  <c r="AD2213" i="1"/>
  <c r="AE2213" i="1" s="1"/>
  <c r="AL4043" i="1" l="1"/>
  <c r="AI376" i="1" s="1"/>
  <c r="AM4043" i="1" a="1"/>
  <c r="AJ2524" i="1"/>
  <c r="AM2524" i="1" a="1"/>
  <c r="AO2524" i="1" s="1"/>
  <c r="AH2213" i="1"/>
  <c r="AF2213" i="1" a="1"/>
  <c r="AD1166" i="1"/>
  <c r="AE1166" i="1" s="1"/>
  <c r="AI3979" i="1"/>
  <c r="AL376" i="1" l="1"/>
  <c r="AI3592" i="1" s="1"/>
  <c r="AM376" i="1" a="1"/>
  <c r="AH1166" i="1"/>
  <c r="AF1166" i="1" a="1"/>
  <c r="AD1829" i="1"/>
  <c r="AE1829" i="1" s="1"/>
  <c r="AM3979" i="1" a="1"/>
  <c r="AL3979" i="1"/>
  <c r="AI708" i="1" s="1"/>
  <c r="AL3592" i="1" l="1"/>
  <c r="AI4209" i="1" s="1"/>
  <c r="AM3592" i="1" a="1"/>
  <c r="AH1829" i="1"/>
  <c r="AL1829" i="1"/>
  <c r="AF1829" i="1" a="1"/>
  <c r="AD3092" i="1"/>
  <c r="AE3092" i="1" s="1"/>
  <c r="AM708" i="1" a="1"/>
  <c r="AL708" i="1"/>
  <c r="AL4209" i="1" l="1"/>
  <c r="AI3117" i="1" s="1"/>
  <c r="AM4209" i="1" a="1"/>
  <c r="AH3092" i="1"/>
  <c r="AF3092" i="1" a="1"/>
  <c r="AD4110" i="1"/>
  <c r="AE4110" i="1" s="1"/>
  <c r="AL3117" i="1" l="1"/>
  <c r="AM3117" i="1" a="1"/>
  <c r="AH4110" i="1"/>
  <c r="AF4110" i="1" a="1"/>
  <c r="AI4110" i="1" s="1"/>
  <c r="AD2138" i="1"/>
  <c r="AE2138" i="1" s="1"/>
  <c r="AL4110" i="1" l="1"/>
  <c r="AI1770" i="1" s="1"/>
  <c r="AM4110" i="1" a="1"/>
  <c r="AH2138" i="1"/>
  <c r="AF2138" i="1" a="1"/>
  <c r="AD2262" i="1"/>
  <c r="AE2262" i="1" s="1"/>
  <c r="AJ1770" i="1" l="1"/>
  <c r="AM1770" i="1" a="1"/>
  <c r="AH2262" i="1"/>
  <c r="AF2262" i="1" a="1"/>
  <c r="AD3620" i="1"/>
  <c r="AE3620" i="1" s="1"/>
  <c r="AH3620" i="1" l="1"/>
  <c r="AF3620" i="1" a="1"/>
  <c r="AD1117" i="1"/>
  <c r="AE1117" i="1" s="1"/>
  <c r="AH1117" i="1" l="1"/>
  <c r="AF1117" i="1" a="1"/>
  <c r="AD1135" i="1"/>
  <c r="AE1135" i="1" s="1"/>
  <c r="AH1135" i="1" l="1"/>
  <c r="AF1135" i="1" a="1"/>
  <c r="AG2790" i="1"/>
  <c r="AI869" i="1"/>
  <c r="AH2790" i="1" l="1"/>
  <c r="AD4148" i="1"/>
  <c r="AE4148" i="1" s="1"/>
  <c r="AM869" i="1" a="1"/>
  <c r="AL869" i="1"/>
  <c r="AI3983" i="1" s="1"/>
  <c r="AH4148" i="1" l="1"/>
  <c r="AF4148" i="1" a="1"/>
  <c r="AG124" i="1"/>
  <c r="AM3983" i="1" a="1"/>
  <c r="AL3983" i="1"/>
  <c r="AH124" i="1" l="1"/>
  <c r="AD80" i="1"/>
  <c r="AE80" i="1" s="1"/>
  <c r="AH80" i="1" l="1"/>
  <c r="AF80" i="1" a="1"/>
  <c r="AG3318" i="1"/>
  <c r="AH3318" i="1" l="1"/>
  <c r="AD1886" i="1"/>
  <c r="AE1886" i="1" s="1"/>
  <c r="AI3614" i="1"/>
  <c r="AH1886" i="1" l="1"/>
  <c r="AF1886" i="1" a="1"/>
  <c r="AD3173" i="1"/>
  <c r="AE3173" i="1" s="1"/>
  <c r="AM3614" i="1" a="1"/>
  <c r="AL3614" i="1"/>
  <c r="AI194" i="1" s="1"/>
  <c r="AH3173" i="1" l="1"/>
  <c r="AF3173" i="1" a="1"/>
  <c r="AI3173" i="1" s="1"/>
  <c r="AG2303" i="1"/>
  <c r="AM194" i="1" a="1"/>
  <c r="AL194" i="1"/>
  <c r="AL3173" i="1" l="1"/>
  <c r="AI1594" i="1" s="1"/>
  <c r="AM3173" i="1" a="1"/>
  <c r="AH2303" i="1"/>
  <c r="AD1368" i="1"/>
  <c r="AE1368" i="1" s="1"/>
  <c r="AL1594" i="1" l="1"/>
  <c r="AI4241" i="1" s="1"/>
  <c r="AM1594" i="1" a="1"/>
  <c r="AH1368" i="1"/>
  <c r="AF1368" i="1" a="1"/>
  <c r="AI1368" i="1" s="1"/>
  <c r="AD1768" i="1"/>
  <c r="AE1768" i="1" s="1"/>
  <c r="AL4241" i="1" l="1"/>
  <c r="AI3661" i="1" s="1"/>
  <c r="AM4241" i="1" a="1"/>
  <c r="AL1368" i="1"/>
  <c r="AM1368" i="1" a="1"/>
  <c r="AH1768" i="1"/>
  <c r="AF1768" i="1" a="1"/>
  <c r="AD3701" i="1"/>
  <c r="AE3701" i="1" s="1"/>
  <c r="AL3661" i="1" l="1"/>
  <c r="AM3661" i="1" a="1"/>
  <c r="AH3701" i="1"/>
  <c r="AF3701" i="1" a="1"/>
  <c r="AI3701" i="1" s="1"/>
  <c r="AD1887" i="1"/>
  <c r="AE1887" i="1" s="1"/>
  <c r="AM3701" i="1" l="1" a="1"/>
  <c r="AL3701" i="1"/>
  <c r="AH1887" i="1"/>
  <c r="AF1887" i="1" a="1"/>
  <c r="AD402" i="1"/>
  <c r="AE402" i="1" s="1"/>
  <c r="AH402" i="1" l="1"/>
  <c r="AF402" i="1" a="1"/>
  <c r="AD1449" i="1"/>
  <c r="AE1449" i="1" s="1"/>
  <c r="AH1449" i="1" l="1"/>
  <c r="AF1449" i="1" a="1"/>
  <c r="AD4229" i="1"/>
  <c r="AE4229" i="1" s="1"/>
  <c r="AH4229" i="1" l="1"/>
  <c r="AF4229" i="1" a="1"/>
  <c r="AD1184" i="1"/>
  <c r="AE1184" i="1" s="1"/>
  <c r="AH1184" i="1" l="1"/>
  <c r="AF1184" i="1" a="1"/>
  <c r="AD3183" i="1"/>
  <c r="AE3183" i="1" s="1"/>
  <c r="AH3183" i="1" l="1"/>
  <c r="AF3183" i="1" a="1"/>
  <c r="AD2680" i="1"/>
  <c r="AE2680" i="1" s="1"/>
  <c r="AH2680" i="1" l="1"/>
  <c r="AF2680" i="1" a="1"/>
  <c r="AD2471" i="1"/>
  <c r="AE2471" i="1" s="1"/>
  <c r="AH2471" i="1" l="1"/>
  <c r="AF2471" i="1" a="1"/>
  <c r="AD386" i="1"/>
  <c r="AE386" i="1" s="1"/>
  <c r="AH386" i="1" l="1"/>
  <c r="AF386" i="1" a="1"/>
  <c r="AD718" i="1"/>
  <c r="AE718" i="1" s="1"/>
  <c r="AH718" i="1" l="1"/>
  <c r="AF718" i="1" a="1"/>
  <c r="AD1612" i="1"/>
  <c r="AE1612" i="1" s="1"/>
  <c r="AH1612" i="1" l="1"/>
  <c r="AF1612" i="1" a="1"/>
  <c r="AD3015" i="1"/>
  <c r="AE3015" i="1" s="1"/>
  <c r="AH3015" i="1" l="1"/>
  <c r="AF3015" i="1" a="1"/>
  <c r="AD857" i="1"/>
  <c r="AE857" i="1" s="1"/>
  <c r="AH857" i="1" l="1"/>
  <c r="AF857" i="1" a="1"/>
  <c r="AG852" i="1"/>
  <c r="AH852" i="1" l="1"/>
  <c r="AD2506" i="1"/>
  <c r="AE2506" i="1" s="1"/>
  <c r="AH2506" i="1" l="1"/>
  <c r="AF2506" i="1" a="1"/>
  <c r="AD3543" i="1"/>
  <c r="AE3543" i="1" s="1"/>
  <c r="AH3543" i="1" l="1"/>
  <c r="AF3543" i="1" a="1"/>
  <c r="AD643" i="1"/>
  <c r="AE643" i="1" s="1"/>
  <c r="AH643" i="1" l="1"/>
  <c r="AF643" i="1" a="1"/>
  <c r="AD341" i="1"/>
  <c r="AE341" i="1" s="1"/>
  <c r="AH341" i="1" l="1"/>
  <c r="AF341" i="1" a="1"/>
  <c r="AD3034" i="1"/>
  <c r="AE3034" i="1" s="1"/>
  <c r="AH3034" i="1" l="1"/>
  <c r="AF3034" i="1" a="1"/>
  <c r="AD3800" i="1"/>
  <c r="AE3800" i="1" s="1"/>
  <c r="AH3800" i="1" l="1"/>
  <c r="AF3800" i="1" a="1"/>
  <c r="AD2863" i="1"/>
  <c r="AE2863" i="1" s="1"/>
  <c r="AH2863" i="1" l="1"/>
  <c r="AF2863" i="1" a="1"/>
  <c r="AD630" i="1"/>
  <c r="AE630" i="1" s="1"/>
  <c r="AH630" i="1" l="1"/>
  <c r="AF630" i="1" a="1"/>
  <c r="AD2059" i="1"/>
  <c r="AE2059" i="1" s="1"/>
  <c r="AH2059" i="1" l="1"/>
  <c r="AF2059" i="1" a="1"/>
  <c r="AD4328" i="1"/>
  <c r="AE4328" i="1" s="1"/>
  <c r="AH4328" i="1" l="1"/>
  <c r="AF4328" i="1" a="1"/>
  <c r="AD3007" i="1"/>
  <c r="AE3007" i="1" s="1"/>
  <c r="AI951" i="1"/>
  <c r="AH3007" i="1" l="1"/>
  <c r="AF3007" i="1" a="1"/>
  <c r="AD662" i="1"/>
  <c r="AE662" i="1" s="1"/>
  <c r="AM951" i="1" a="1"/>
  <c r="AL951" i="1"/>
  <c r="AH662" i="1" l="1"/>
  <c r="AF662" i="1" a="1"/>
  <c r="AD2075" i="1"/>
  <c r="AE2075" i="1" s="1"/>
  <c r="AH2075" i="1" l="1"/>
  <c r="AF2075" i="1" a="1"/>
  <c r="AI2075" i="1" s="1"/>
  <c r="AD2313" i="1"/>
  <c r="AE2313" i="1" s="1"/>
  <c r="AL2075" i="1" l="1"/>
  <c r="AM2075" i="1" a="1"/>
  <c r="AH2313" i="1"/>
  <c r="AL2313" i="1"/>
  <c r="AF2313" i="1" a="1"/>
  <c r="AD389" i="1"/>
  <c r="AE389" i="1" s="1"/>
  <c r="AH389" i="1" l="1"/>
  <c r="AF389" i="1" a="1"/>
  <c r="AD1719" i="1"/>
  <c r="AE1719" i="1" s="1"/>
  <c r="AI2313" i="1"/>
  <c r="AH1719" i="1" l="1"/>
  <c r="AL1719" i="1"/>
  <c r="AF1719" i="1" a="1"/>
  <c r="AD2603" i="1"/>
  <c r="AE2603" i="1" s="1"/>
  <c r="AJ2313" i="1"/>
  <c r="AM2313" i="1" a="1"/>
  <c r="AO2313" i="1" s="1"/>
  <c r="AL2603" i="1" l="1"/>
  <c r="AH2603" i="1"/>
  <c r="AF2603" i="1" a="1"/>
  <c r="AI2603" i="1" s="1"/>
  <c r="AM2603" i="1" s="1" a="1"/>
  <c r="AD2841" i="1"/>
  <c r="AE2841" i="1" s="1"/>
  <c r="AH2841" i="1" l="1"/>
  <c r="AF2841" i="1" a="1"/>
  <c r="AD4271" i="1"/>
  <c r="AE4271" i="1" s="1"/>
  <c r="AJ2603" i="1"/>
  <c r="AO2603" i="1" s="1"/>
  <c r="AH4271" i="1" l="1"/>
  <c r="AF4271" i="1" a="1"/>
  <c r="AD3369" i="1"/>
  <c r="AE3369" i="1" s="1"/>
  <c r="AH3369" i="1" l="1"/>
  <c r="AF3369" i="1" a="1"/>
  <c r="AD678" i="1"/>
  <c r="AE678" i="1" s="1"/>
  <c r="AH678" i="1" l="1"/>
  <c r="AF678" i="1" a="1"/>
  <c r="AI678" i="1" s="1"/>
  <c r="AD2928" i="1"/>
  <c r="AE2928" i="1" s="1"/>
  <c r="AL678" i="1" l="1"/>
  <c r="AI4287" i="1" s="1"/>
  <c r="AM678" i="1" a="1"/>
  <c r="AH2928" i="1"/>
  <c r="AF2928" i="1" a="1"/>
  <c r="AD1201" i="1"/>
  <c r="AE1201" i="1" s="1"/>
  <c r="AL4287" i="1" l="1"/>
  <c r="AI2635" i="1" s="1"/>
  <c r="AM4287" i="1" a="1"/>
  <c r="AH1201" i="1"/>
  <c r="AF1201" i="1" a="1"/>
  <c r="AD3897" i="1"/>
  <c r="AE3897" i="1" s="1"/>
  <c r="AI2530" i="1"/>
  <c r="AJ2635" i="1" l="1"/>
  <c r="AM2635" i="1" a="1"/>
  <c r="AO2635" i="1" s="1"/>
  <c r="AH3897" i="1"/>
  <c r="AF3897" i="1" a="1"/>
  <c r="AD2623" i="1"/>
  <c r="AE2623" i="1" s="1"/>
  <c r="AM2530" i="1" a="1"/>
  <c r="AL2530" i="1"/>
  <c r="AI2460" i="1" s="1"/>
  <c r="AH2623" i="1" l="1"/>
  <c r="AF2623" i="1" a="1"/>
  <c r="AD3456" i="1"/>
  <c r="AE3456" i="1" s="1"/>
  <c r="AM2460" i="1" a="1"/>
  <c r="AL2460" i="1"/>
  <c r="AH3456" i="1" l="1"/>
  <c r="AF3456" i="1" a="1"/>
  <c r="AD1170" i="1"/>
  <c r="AE1170" i="1" s="1"/>
  <c r="AH1170" i="1" l="1"/>
  <c r="AF1170" i="1" a="1"/>
  <c r="AD3626" i="1"/>
  <c r="AE3626" i="1" s="1"/>
  <c r="AH3626" i="1" l="1"/>
  <c r="AF3626" i="1" a="1"/>
  <c r="AD519" i="1"/>
  <c r="AE519" i="1" s="1"/>
  <c r="AH519" i="1" l="1"/>
  <c r="AF519" i="1" a="1"/>
  <c r="AD2481" i="1"/>
  <c r="AE2481" i="1" s="1"/>
  <c r="AH2481" i="1" l="1"/>
  <c r="AF2481" i="1" a="1"/>
  <c r="AG2140" i="1"/>
  <c r="AH2140" i="1" l="1"/>
  <c r="AG3009" i="1"/>
  <c r="AH3009" i="1" l="1"/>
  <c r="AD3883" i="1"/>
  <c r="AE3883" i="1" s="1"/>
  <c r="AH3883" i="1" l="1"/>
  <c r="AF3883" i="1" a="1"/>
  <c r="AD968" i="1"/>
  <c r="AE968" i="1" s="1"/>
  <c r="AH968" i="1" l="1"/>
  <c r="AF968" i="1" a="1"/>
  <c r="AD2450" i="1"/>
  <c r="AE2450" i="1" s="1"/>
  <c r="AH2450" i="1" l="1"/>
  <c r="AF2450" i="1" a="1"/>
  <c r="AD1652" i="1"/>
  <c r="AE1652" i="1" s="1"/>
  <c r="AH1652" i="1" l="1"/>
  <c r="AL1652" i="1"/>
  <c r="AF1652" i="1" a="1"/>
  <c r="AD2380" i="1"/>
  <c r="AE2380" i="1" s="1"/>
  <c r="AH2380" i="1" l="1"/>
  <c r="AF2380" i="1" a="1"/>
  <c r="AD201" i="1"/>
  <c r="AE201" i="1" s="1"/>
  <c r="AH201" i="1" l="1"/>
  <c r="AF201" i="1" a="1"/>
  <c r="AD2978" i="1"/>
  <c r="AE2978" i="1" s="1"/>
  <c r="AH2978" i="1" l="1"/>
  <c r="AF2978" i="1" a="1"/>
  <c r="AD1109" i="1"/>
  <c r="AE1109" i="1" s="1"/>
  <c r="BX4337" i="1"/>
  <c r="AH1109" i="1" l="1"/>
  <c r="AF1109" i="1" a="1"/>
  <c r="AD2908" i="1"/>
  <c r="AE2908" i="1" s="1"/>
  <c r="AH2908" i="1" l="1"/>
  <c r="AF2908" i="1" a="1"/>
  <c r="AD1016" i="1"/>
  <c r="AE1016" i="1" s="1"/>
  <c r="AH1016" i="1" l="1"/>
  <c r="AF1016" i="1" a="1"/>
  <c r="AD3506" i="1"/>
  <c r="AE3506" i="1" s="1"/>
  <c r="AH3506" i="1" l="1"/>
  <c r="AF3506" i="1" a="1"/>
  <c r="AD1078" i="1"/>
  <c r="AE1078" i="1" s="1"/>
  <c r="AH1078" i="1" l="1"/>
  <c r="AF1078" i="1" a="1"/>
  <c r="AD2339" i="1"/>
  <c r="AE2339" i="1" s="1"/>
  <c r="AH2339" i="1" l="1"/>
  <c r="AF2339" i="1" a="1"/>
  <c r="AG3964" i="1"/>
  <c r="AH3964" i="1" l="1"/>
  <c r="AD1546" i="1"/>
  <c r="AE1546" i="1" s="1"/>
  <c r="AH1546" i="1" l="1"/>
  <c r="AF1546" i="1" a="1"/>
  <c r="AD2867" i="1"/>
  <c r="AE2867" i="1" s="1"/>
  <c r="AH2867" i="1" l="1"/>
  <c r="AF2867" i="1" a="1"/>
  <c r="AD3840" i="1"/>
  <c r="AE3840" i="1" s="1"/>
  <c r="AH3840" i="1" l="1"/>
  <c r="AF3840" i="1" a="1"/>
  <c r="AD2461" i="1"/>
  <c r="AE2461" i="1" s="1"/>
  <c r="AH2461" i="1" l="1"/>
  <c r="AF2461" i="1" a="1"/>
  <c r="AD2328" i="1"/>
  <c r="AE2328" i="1" s="1"/>
  <c r="AH2328" i="1" l="1"/>
  <c r="AF2328" i="1" a="1"/>
  <c r="AD3395" i="1"/>
  <c r="AE3395" i="1" s="1"/>
  <c r="AH3395" i="1" l="1"/>
  <c r="AF3395" i="1" a="1"/>
  <c r="AD3569" i="1"/>
  <c r="AE3569" i="1" s="1"/>
  <c r="AH3569" i="1" l="1"/>
  <c r="AF3569" i="1" a="1"/>
  <c r="AI3569" i="1" s="1"/>
  <c r="AD2989" i="1"/>
  <c r="AE2989" i="1" s="1"/>
  <c r="AL3569" i="1" l="1"/>
  <c r="AI4057" i="1" s="1"/>
  <c r="AM3569" i="1" a="1"/>
  <c r="AH2989" i="1"/>
  <c r="AF2989" i="1" a="1"/>
  <c r="AN3273" i="1"/>
  <c r="AL511" i="1" s="1"/>
  <c r="AL1349" i="1" s="1"/>
  <c r="AN3801" i="1" s="1"/>
  <c r="AL2053" i="1" s="1"/>
  <c r="AD3032" i="1" s="1"/>
  <c r="AE3032" i="1" s="1"/>
  <c r="AL4057" i="1" l="1"/>
  <c r="AI156" i="1" s="1"/>
  <c r="AM4057" i="1" a="1"/>
  <c r="AH3032" i="1"/>
  <c r="AF3032" i="1" a="1"/>
  <c r="AI3032" i="1" s="1"/>
  <c r="AD493" i="1"/>
  <c r="AE493" i="1" s="1"/>
  <c r="AL156" i="1" l="1"/>
  <c r="AI1976" i="1" s="1"/>
  <c r="AM156" i="1" a="1"/>
  <c r="AL3032" i="1"/>
  <c r="AM3032" i="1" a="1"/>
  <c r="AH493" i="1"/>
  <c r="AF493" i="1" a="1"/>
  <c r="AD1252" i="1"/>
  <c r="AE1252" i="1" s="1"/>
  <c r="AJ1976" i="1" l="1"/>
  <c r="AM1976" i="1" a="1"/>
  <c r="AO1976" i="1" s="1"/>
  <c r="AH1252" i="1"/>
  <c r="AF1252" i="1" a="1"/>
  <c r="AD4035" i="1"/>
  <c r="AE4035" i="1" s="1"/>
  <c r="AH4035" i="1" l="1"/>
  <c r="AF4035" i="1" a="1"/>
  <c r="AD3022" i="1"/>
  <c r="AE3022" i="1" s="1"/>
  <c r="AH3022" i="1" l="1"/>
  <c r="AF3022" i="1" a="1"/>
  <c r="AD1581" i="1"/>
  <c r="AE1581" i="1" s="1"/>
  <c r="AH1581" i="1" l="1"/>
  <c r="AL1581" i="1"/>
  <c r="AF1581" i="1" a="1"/>
  <c r="AD2197" i="1"/>
  <c r="AE2197" i="1" s="1"/>
  <c r="AH2197" i="1" l="1"/>
  <c r="AF2197" i="1" a="1"/>
  <c r="AD2548" i="1"/>
  <c r="AE2548" i="1" s="1"/>
  <c r="AH2548" i="1" l="1"/>
  <c r="AF2548" i="1" a="1"/>
  <c r="AD3566" i="1"/>
  <c r="AE3566" i="1" s="1"/>
  <c r="AH3566" i="1" l="1"/>
  <c r="AF3566" i="1" a="1"/>
  <c r="AD1134" i="1"/>
  <c r="AE1134" i="1" s="1"/>
  <c r="AH1134" i="1" l="1"/>
  <c r="AF1134" i="1" a="1"/>
  <c r="AI1134" i="1" s="1"/>
  <c r="AD1797" i="1"/>
  <c r="AE1797" i="1" s="1"/>
  <c r="AL1134" i="1" l="1"/>
  <c r="AI1334" i="1" s="1"/>
  <c r="AM1134" i="1" a="1"/>
  <c r="AH1797" i="1"/>
  <c r="AF1797" i="1" a="1"/>
  <c r="AD3076" i="1"/>
  <c r="AE3076" i="1" s="1"/>
  <c r="AL1334" i="1" l="1"/>
  <c r="AI3564" i="1" s="1"/>
  <c r="AM1334" i="1" a="1"/>
  <c r="AH3076" i="1"/>
  <c r="AF3076" i="1" a="1"/>
  <c r="AI3076" i="1" s="1"/>
  <c r="AD4094" i="1"/>
  <c r="AE4094" i="1" s="1"/>
  <c r="AL3564" i="1" l="1"/>
  <c r="AM3564" i="1" a="1"/>
  <c r="AL3076" i="1"/>
  <c r="AM3076" i="1" a="1"/>
  <c r="AH4094" i="1"/>
  <c r="AF4094" i="1" a="1"/>
  <c r="AD3604" i="1"/>
  <c r="AE3604" i="1" s="1"/>
  <c r="AH3604" i="1" l="1"/>
  <c r="AF3604" i="1" a="1"/>
  <c r="AI3604" i="1" s="1"/>
  <c r="AD1085" i="1"/>
  <c r="AE1085" i="1" s="1"/>
  <c r="AI4094" i="1"/>
  <c r="AL3604" i="1" l="1"/>
  <c r="AI343" i="1" s="1"/>
  <c r="AM3604" i="1" a="1"/>
  <c r="AH1085" i="1"/>
  <c r="AF1085" i="1" a="1"/>
  <c r="AI1085" i="1" s="1"/>
  <c r="AD1103" i="1"/>
  <c r="AE1103" i="1" s="1"/>
  <c r="AM4094" i="1" a="1"/>
  <c r="AL4094" i="1"/>
  <c r="AI1738" i="1" s="1"/>
  <c r="AL343" i="1" l="1"/>
  <c r="AI3491" i="1" s="1"/>
  <c r="AM343" i="1" a="1"/>
  <c r="AM1085" i="1" a="1"/>
  <c r="AL1085" i="1"/>
  <c r="AI2254" i="1" s="1"/>
  <c r="AH1103" i="1"/>
  <c r="AF1103" i="1" a="1"/>
  <c r="AD2774" i="1"/>
  <c r="AE2774" i="1" s="1"/>
  <c r="AJ1738" i="1"/>
  <c r="AM1738" i="1" a="1"/>
  <c r="AL3491" i="1" l="1"/>
  <c r="AI3665" i="1" s="1"/>
  <c r="AM3491" i="1" a="1"/>
  <c r="AJ2254" i="1"/>
  <c r="AM2254" i="1" a="1"/>
  <c r="AH2774" i="1"/>
  <c r="AF2774" i="1" a="1"/>
  <c r="AD4132" i="1"/>
  <c r="AE4132" i="1" s="1"/>
  <c r="AL3665" i="1" l="1"/>
  <c r="AM3665" i="1" a="1"/>
  <c r="AH4132" i="1"/>
  <c r="AF4132" i="1" a="1"/>
  <c r="AD634" i="1"/>
  <c r="AE634" i="1" s="1"/>
  <c r="AH634" i="1" l="1"/>
  <c r="AF634" i="1" a="1"/>
  <c r="AD943" i="1"/>
  <c r="AE943" i="1" s="1"/>
  <c r="AH943" i="1" l="1"/>
  <c r="AF943" i="1" a="1"/>
  <c r="AD3302" i="1"/>
  <c r="AE3302" i="1" s="1"/>
  <c r="AH3302" i="1" l="1"/>
  <c r="AF3302" i="1" a="1"/>
  <c r="AD2629" i="1"/>
  <c r="AE2629" i="1" s="1"/>
  <c r="AH2629" i="1" l="1"/>
  <c r="AL2629" i="1"/>
  <c r="AF2629" i="1" a="1"/>
  <c r="AD1854" i="1"/>
  <c r="AE1854" i="1" s="1"/>
  <c r="AH1854" i="1" l="1"/>
  <c r="AF1854" i="1" a="1"/>
  <c r="AD333" i="1"/>
  <c r="AE333" i="1" s="1"/>
  <c r="AH333" i="1" l="1"/>
  <c r="AF333" i="1" a="1"/>
  <c r="AG1511" i="1"/>
  <c r="AH1511" i="1" l="1"/>
  <c r="AD3157" i="1"/>
  <c r="AE3157" i="1" s="1"/>
  <c r="AH3157" i="1" l="1"/>
  <c r="AF3157" i="1" a="1"/>
  <c r="AG664" i="1"/>
  <c r="AH664" i="1" l="1"/>
  <c r="AD1855" i="1"/>
  <c r="AE1855" i="1" s="1"/>
  <c r="AH1855" i="1" l="1"/>
  <c r="AL1855" i="1"/>
  <c r="AF1855" i="1" a="1"/>
  <c r="AD370" i="1"/>
  <c r="AE370" i="1" s="1"/>
  <c r="AH370" i="1" l="1"/>
  <c r="AF370" i="1" a="1"/>
  <c r="AD1417" i="1"/>
  <c r="AE1417" i="1" s="1"/>
  <c r="AH1417" i="1" l="1"/>
  <c r="AF1417" i="1" a="1"/>
  <c r="AD4213" i="1"/>
  <c r="AE4213" i="1" s="1"/>
  <c r="AH4213" i="1" l="1"/>
  <c r="AF4213" i="1" a="1"/>
  <c r="AG1152" i="1"/>
  <c r="AH1152" i="1" l="1"/>
  <c r="AG3071" i="1"/>
  <c r="AH3071" i="1" l="1"/>
  <c r="AD2664" i="1"/>
  <c r="AE2664" i="1" s="1"/>
  <c r="AH2664" i="1" l="1"/>
  <c r="AF2664" i="1" a="1"/>
  <c r="AG3958" i="1"/>
  <c r="AH3958" i="1" l="1"/>
  <c r="AD641" i="1"/>
  <c r="AE641" i="1" s="1"/>
  <c r="AH641" i="1" l="1"/>
  <c r="AF641" i="1" a="1"/>
  <c r="AD403" i="1"/>
  <c r="AE403" i="1" s="1"/>
  <c r="AH403" i="1" l="1"/>
  <c r="AF403" i="1" a="1"/>
  <c r="AG3192" i="1"/>
  <c r="AH3192" i="1" l="1"/>
  <c r="AD2455" i="1"/>
  <c r="AE2455" i="1" s="1"/>
  <c r="AH2455" i="1" l="1"/>
  <c r="AL2455" i="1"/>
  <c r="AF2455" i="1" a="1"/>
  <c r="AI2455" i="1" s="1"/>
  <c r="AM2455" i="1" s="1" a="1"/>
  <c r="AD322" i="1"/>
  <c r="AE322" i="1" s="1"/>
  <c r="AH322" i="1" l="1"/>
  <c r="AF322" i="1" a="1"/>
  <c r="AI322" i="1" s="1"/>
  <c r="AD1548" i="1"/>
  <c r="AE1548" i="1" s="1"/>
  <c r="AJ2455" i="1"/>
  <c r="AO2455" i="1" s="1"/>
  <c r="AL322" i="1" l="1"/>
  <c r="AM322" i="1" a="1"/>
  <c r="AH1548" i="1"/>
  <c r="AF1548" i="1" a="1"/>
  <c r="AG249" i="1"/>
  <c r="AH249" i="1" l="1"/>
  <c r="AD820" i="1"/>
  <c r="AE820" i="1" s="1"/>
  <c r="AH820" i="1" l="1"/>
  <c r="AF820" i="1" a="1"/>
  <c r="AD2490" i="1"/>
  <c r="AE2490" i="1" s="1"/>
  <c r="AH2490" i="1" l="1"/>
  <c r="AF2490" i="1" a="1"/>
  <c r="AD3527" i="1"/>
  <c r="AE3527" i="1" s="1"/>
  <c r="AH3527" i="1" l="1"/>
  <c r="AF3527" i="1" a="1"/>
  <c r="AD611" i="1"/>
  <c r="AE611" i="1" s="1"/>
  <c r="AH611" i="1" l="1"/>
  <c r="AF611" i="1" a="1"/>
  <c r="AD309" i="1"/>
  <c r="AE309" i="1" s="1"/>
  <c r="AH309" i="1" l="1"/>
  <c r="AF309" i="1" a="1"/>
  <c r="AG3018" i="1"/>
  <c r="AH3018" i="1" l="1"/>
  <c r="AD4055" i="1"/>
  <c r="AE4055" i="1" s="1"/>
  <c r="AH4055" i="1" l="1"/>
  <c r="AF4055" i="1" a="1"/>
  <c r="AD196" i="1"/>
  <c r="AE196" i="1" s="1"/>
  <c r="AH196" i="1" l="1"/>
  <c r="AF196" i="1" a="1"/>
  <c r="AD3135" i="1"/>
  <c r="AE3135" i="1" s="1"/>
  <c r="AH3135" i="1" l="1"/>
  <c r="AF3135" i="1" a="1"/>
  <c r="AI3135" i="1" s="1"/>
  <c r="AD976" i="1"/>
  <c r="AE976" i="1" s="1"/>
  <c r="AM3135" i="1" l="1" a="1"/>
  <c r="AL3135" i="1"/>
  <c r="AI3034" i="1" s="1"/>
  <c r="AH976" i="1"/>
  <c r="AF976" i="1" a="1"/>
  <c r="AD3784" i="1"/>
  <c r="AE3784" i="1" s="1"/>
  <c r="AL3034" i="1" l="1"/>
  <c r="AI4071" i="1" s="1"/>
  <c r="AM3034" i="1" a="1"/>
  <c r="AH3784" i="1"/>
  <c r="AF3784" i="1" a="1"/>
  <c r="AD4312" i="1"/>
  <c r="AE4312" i="1" s="1"/>
  <c r="AL4071" i="1" l="1"/>
  <c r="AI1469" i="1" s="1"/>
  <c r="AM4071" i="1" a="1"/>
  <c r="AH4312" i="1"/>
  <c r="AF4312" i="1" a="1"/>
  <c r="AI4312" i="1" s="1"/>
  <c r="AD325" i="1"/>
  <c r="AE325" i="1" s="1"/>
  <c r="AL1469" i="1" l="1"/>
  <c r="AI2966" i="1" s="1"/>
  <c r="AM1469" i="1" a="1"/>
  <c r="AL4312" i="1"/>
  <c r="AI2982" i="1" s="1"/>
  <c r="AM4312" i="1" a="1"/>
  <c r="AH325" i="1"/>
  <c r="AF325" i="1" a="1"/>
  <c r="AD1655" i="1"/>
  <c r="AE1655" i="1" s="1"/>
  <c r="AL2966" i="1" l="1"/>
  <c r="AI4324" i="1" s="1"/>
  <c r="AM2966" i="1" a="1"/>
  <c r="AL2982" i="1"/>
  <c r="AI1003" i="1" s="1"/>
  <c r="AM2982" i="1" a="1"/>
  <c r="AH1655" i="1"/>
  <c r="AF1655" i="1" a="1"/>
  <c r="AD2571" i="1"/>
  <c r="AE2571" i="1" s="1"/>
  <c r="AL4324" i="1" l="1"/>
  <c r="AI759" i="1" s="1"/>
  <c r="AM4324" i="1" a="1"/>
  <c r="AL1003" i="1"/>
  <c r="AM1003" i="1" a="1"/>
  <c r="AL2571" i="1"/>
  <c r="AH2571" i="1"/>
  <c r="AF2571" i="1" a="1"/>
  <c r="AD2809" i="1"/>
  <c r="AE2809" i="1" s="1"/>
  <c r="AL759" i="1" l="1"/>
  <c r="AM759" i="1" a="1"/>
  <c r="AH2809" i="1"/>
  <c r="AF2809" i="1" a="1"/>
  <c r="AD357" i="1"/>
  <c r="AE357" i="1" s="1"/>
  <c r="AH357" i="1" l="1"/>
  <c r="AF357" i="1" a="1"/>
  <c r="AD1687" i="1"/>
  <c r="AE1687" i="1" s="1"/>
  <c r="AH1687" i="1" l="1"/>
  <c r="AL1687" i="1"/>
  <c r="AF1687" i="1" a="1"/>
  <c r="AI1687" i="1" s="1"/>
  <c r="AM1687" i="1" s="1" a="1"/>
  <c r="AD2587" i="1"/>
  <c r="AE2587" i="1" s="1"/>
  <c r="AL2587" i="1" l="1"/>
  <c r="AH2587" i="1"/>
  <c r="AF2587" i="1" a="1"/>
  <c r="AD2825" i="1"/>
  <c r="AE2825" i="1" s="1"/>
  <c r="AJ1687" i="1"/>
  <c r="AI3134" i="1" s="1"/>
  <c r="AH2825" i="1" l="1"/>
  <c r="AF2825" i="1" a="1"/>
  <c r="AI2825" i="1" s="1"/>
  <c r="AD188" i="1"/>
  <c r="AE188" i="1" s="1"/>
  <c r="AM3134" i="1" a="1"/>
  <c r="AL3134" i="1"/>
  <c r="AI3939" i="1" s="1"/>
  <c r="AL2825" i="1" l="1"/>
  <c r="AI382" i="1" s="1"/>
  <c r="AM2825" i="1" a="1"/>
  <c r="AH188" i="1"/>
  <c r="AF188" i="1" a="1"/>
  <c r="AD4255" i="1"/>
  <c r="AE4255" i="1" s="1"/>
  <c r="AL3939" i="1"/>
  <c r="AI2907" i="1" s="1"/>
  <c r="AM3939" i="1" a="1"/>
  <c r="AL382" i="1" l="1"/>
  <c r="AI3606" i="1" s="1"/>
  <c r="AM382" i="1" a="1"/>
  <c r="AH4255" i="1"/>
  <c r="AF4255" i="1" a="1"/>
  <c r="AD3115" i="1"/>
  <c r="AE3115" i="1" s="1"/>
  <c r="AL2907" i="1"/>
  <c r="AM2907" i="1" a="1"/>
  <c r="AL3606" i="1" l="1"/>
  <c r="AI2852" i="1" s="1"/>
  <c r="AM3606" i="1" a="1"/>
  <c r="AH3115" i="1"/>
  <c r="AF3115" i="1" a="1"/>
  <c r="AG3353" i="1"/>
  <c r="AL2852" i="1" l="1"/>
  <c r="AI3870" i="1" s="1"/>
  <c r="AM2852" i="1" a="1"/>
  <c r="AH3353" i="1"/>
  <c r="AD1169" i="1"/>
  <c r="AE1169" i="1" s="1"/>
  <c r="AL3870" i="1" l="1"/>
  <c r="AM3870" i="1" a="1"/>
  <c r="AH1169" i="1"/>
  <c r="AF1169" i="1" a="1"/>
  <c r="AD1496" i="1"/>
  <c r="AE1496" i="1" s="1"/>
  <c r="AH1496" i="1" l="1"/>
  <c r="AF1496" i="1" a="1"/>
  <c r="AG3440" i="1"/>
  <c r="AH3440" i="1" l="1"/>
  <c r="AD1138" i="1"/>
  <c r="AE1138" i="1" s="1"/>
  <c r="AH1138" i="1" l="1"/>
  <c r="AF1138" i="1" a="1"/>
  <c r="AD3610" i="1"/>
  <c r="AE3610" i="1" s="1"/>
  <c r="AH3610" i="1" l="1"/>
  <c r="AF3610" i="1" a="1"/>
  <c r="AD487" i="1"/>
  <c r="AE487" i="1" s="1"/>
  <c r="AH487" i="1" l="1"/>
  <c r="AF487" i="1" a="1"/>
  <c r="AG2465" i="1"/>
  <c r="AH2465" i="1" l="1"/>
  <c r="AD2124" i="1"/>
  <c r="AE2124" i="1" s="1"/>
  <c r="AH2124" i="1" l="1"/>
  <c r="AF2124" i="1" a="1"/>
  <c r="AD4138" i="1"/>
  <c r="AE4138" i="1" s="1"/>
  <c r="AH4138" i="1" l="1"/>
  <c r="AF4138" i="1" a="1"/>
  <c r="AD96" i="1"/>
  <c r="AE96" i="1" s="1"/>
  <c r="AH96" i="1" l="1"/>
  <c r="AF96" i="1" a="1"/>
  <c r="AD2993" i="1"/>
  <c r="AE2993" i="1" s="1"/>
  <c r="AH2993" i="1" l="1"/>
  <c r="AF2993" i="1" a="1"/>
  <c r="AD1651" i="1"/>
  <c r="AE1651" i="1" s="1"/>
  <c r="AH1651" i="1" l="1"/>
  <c r="AF1651" i="1" a="1"/>
  <c r="AD3867" i="1"/>
  <c r="AE3867" i="1" s="1"/>
  <c r="AH3867" i="1" l="1"/>
  <c r="AF3867" i="1" a="1"/>
  <c r="AD3521" i="1"/>
  <c r="AE3521" i="1" s="1"/>
  <c r="AH3521" i="1" l="1"/>
  <c r="AF3521" i="1" a="1"/>
  <c r="AD2364" i="1"/>
  <c r="AE2364" i="1" s="1"/>
  <c r="AH2364" i="1" l="1"/>
  <c r="AF2364" i="1" a="1"/>
  <c r="AD169" i="1"/>
  <c r="AE169" i="1" s="1"/>
  <c r="AH169" i="1" l="1"/>
  <c r="AF169" i="1" a="1"/>
  <c r="AD2962" i="1"/>
  <c r="AE2962" i="1" s="1"/>
  <c r="AH2962" i="1" l="1"/>
  <c r="AF2962" i="1" a="1"/>
  <c r="AD1077" i="1"/>
  <c r="AE1077" i="1" s="1"/>
  <c r="AH1077" i="1" l="1"/>
  <c r="AF1077" i="1" a="1"/>
  <c r="AD2892" i="1"/>
  <c r="AE2892" i="1" s="1"/>
  <c r="AH2892" i="1" l="1"/>
  <c r="AF2892" i="1" a="1"/>
  <c r="AD760" i="1"/>
  <c r="AE760" i="1" s="1"/>
  <c r="AH760" i="1" l="1"/>
  <c r="AF760" i="1" a="1"/>
  <c r="AD3490" i="1"/>
  <c r="AE3490" i="1" s="1"/>
  <c r="AH3490" i="1" l="1"/>
  <c r="AF3490" i="1" a="1"/>
  <c r="AD1046" i="1"/>
  <c r="AE1046" i="1" s="1"/>
  <c r="AH1046" i="1" l="1"/>
  <c r="AF1046" i="1" a="1"/>
  <c r="AD3420" i="1"/>
  <c r="AE3420" i="1" s="1"/>
  <c r="AH3420" i="1" l="1"/>
  <c r="AF3420" i="1" a="1"/>
  <c r="AD458" i="1"/>
  <c r="AE458" i="1" s="1"/>
  <c r="AH458" i="1" l="1"/>
  <c r="AF458" i="1" a="1"/>
  <c r="AD2323" i="1"/>
  <c r="AE2323" i="1" s="1"/>
  <c r="AH2323" i="1" l="1"/>
  <c r="AL2323" i="1"/>
  <c r="AF2323" i="1" a="1"/>
  <c r="AI2323" i="1" s="1"/>
  <c r="AM2323" i="1" s="1" a="1"/>
  <c r="AD2078" i="1"/>
  <c r="AE2078" i="1" s="1"/>
  <c r="AH2078" i="1" l="1"/>
  <c r="AF2078" i="1" a="1"/>
  <c r="AD3948" i="1"/>
  <c r="AE3948" i="1" s="1"/>
  <c r="AJ2323" i="1"/>
  <c r="AH3948" i="1" l="1"/>
  <c r="AF3948" i="1" a="1"/>
  <c r="AG2312" i="1"/>
  <c r="AH2312" i="1" l="1"/>
  <c r="AD3379" i="1"/>
  <c r="AE3379" i="1" s="1"/>
  <c r="AH3379" i="1" l="1"/>
  <c r="AF3379" i="1" a="1"/>
  <c r="AI3379" i="1" s="1"/>
  <c r="AD3553" i="1"/>
  <c r="AE3553" i="1" s="1"/>
  <c r="AL3379" i="1" l="1"/>
  <c r="AI129" i="1" s="1"/>
  <c r="AM3379" i="1" a="1"/>
  <c r="AH3553" i="1"/>
  <c r="AF3553" i="1" a="1"/>
  <c r="AD2973" i="1"/>
  <c r="AE2973" i="1" s="1"/>
  <c r="AL129" i="1" l="1"/>
  <c r="AI2267" i="1" s="1"/>
  <c r="AM129" i="1" a="1"/>
  <c r="AH2973" i="1"/>
  <c r="AF2973" i="1" a="1"/>
  <c r="AD1419" i="1"/>
  <c r="AE1419" i="1" s="1"/>
  <c r="AL2267" i="1" l="1"/>
  <c r="AI832" i="1" s="1"/>
  <c r="AM2267" i="1" a="1"/>
  <c r="AH1419" i="1"/>
  <c r="AF1419" i="1" a="1"/>
  <c r="AD1985" i="1"/>
  <c r="AE1985" i="1" s="1"/>
  <c r="AL832" i="1" l="1"/>
  <c r="AM832" i="1" a="1"/>
  <c r="AH1985" i="1"/>
  <c r="AF1985" i="1" a="1"/>
  <c r="AD4081" i="1"/>
  <c r="AE4081" i="1" s="1"/>
  <c r="AH4081" i="1" l="1"/>
  <c r="AF4081" i="1" a="1"/>
  <c r="AD3501" i="1"/>
  <c r="AE3501" i="1" s="1"/>
  <c r="AH3501" i="1" l="1"/>
  <c r="AF3501" i="1" a="1"/>
  <c r="AN3785" i="1"/>
  <c r="AL1055" i="1" s="1"/>
  <c r="AL2021" i="1" s="1"/>
  <c r="AD2712" i="1" s="1"/>
  <c r="AE2712" i="1" s="1"/>
  <c r="AH2712" i="1" l="1"/>
  <c r="AF2712" i="1" a="1"/>
  <c r="AN4313" i="1"/>
  <c r="AL2677" i="1" s="1"/>
  <c r="AD1517" i="1" s="1"/>
  <c r="AE1517" i="1" s="1"/>
  <c r="AH1517" i="1" l="1"/>
  <c r="AF1517" i="1" a="1"/>
  <c r="AG2165" i="1"/>
  <c r="AH2165" i="1" l="1"/>
  <c r="AD2516" i="1"/>
  <c r="AE2516" i="1" s="1"/>
  <c r="AH2516" i="1" l="1"/>
  <c r="AF2516" i="1" a="1"/>
  <c r="AD3534" i="1"/>
  <c r="AE3534" i="1" s="1"/>
  <c r="AH3534" i="1" l="1"/>
  <c r="AF3534" i="1" a="1"/>
  <c r="AD1102" i="1"/>
  <c r="AE1102" i="1" s="1"/>
  <c r="AH1102" i="1" l="1"/>
  <c r="AF1102" i="1" a="1"/>
  <c r="AD1765" i="1"/>
  <c r="AE1765" i="1" s="1"/>
  <c r="AH1765" i="1" l="1"/>
  <c r="AF1765" i="1" a="1"/>
  <c r="AD3060" i="1"/>
  <c r="AE3060" i="1" s="1"/>
  <c r="AH3060" i="1" l="1"/>
  <c r="AF3060" i="1" a="1"/>
  <c r="AD4078" i="1"/>
  <c r="AE4078" i="1" s="1"/>
  <c r="AH4078" i="1" l="1"/>
  <c r="AF4078" i="1" a="1"/>
  <c r="AD2106" i="1"/>
  <c r="AE2106" i="1" s="1"/>
  <c r="AH2106" i="1" l="1"/>
  <c r="AF2106" i="1" a="1"/>
  <c r="AD2230" i="1"/>
  <c r="AE2230" i="1" s="1"/>
  <c r="AH2230" i="1" l="1"/>
  <c r="AL2230" i="1"/>
  <c r="AF2230" i="1" a="1"/>
  <c r="AD3588" i="1"/>
  <c r="AE3588" i="1" s="1"/>
  <c r="AH3588" i="1" l="1"/>
  <c r="AF3588" i="1" a="1"/>
  <c r="AD1053" i="1"/>
  <c r="AE1053" i="1" s="1"/>
  <c r="AH1053" i="1" l="1"/>
  <c r="AF1053" i="1" a="1"/>
  <c r="AD1071" i="1"/>
  <c r="AE1071" i="1" s="1"/>
  <c r="AH1071" i="1" l="1"/>
  <c r="AF1071" i="1" a="1"/>
  <c r="AD271" i="1"/>
  <c r="AE271" i="1" s="1"/>
  <c r="AH271" i="1" l="1"/>
  <c r="AF271" i="1" a="1"/>
  <c r="AD3286" i="1"/>
  <c r="AE3286" i="1" s="1"/>
  <c r="AH3286" i="1" l="1"/>
  <c r="AF3286" i="1" a="1"/>
  <c r="AD2613" i="1"/>
  <c r="AE2613" i="1" s="1"/>
  <c r="AL2613" i="1" l="1"/>
  <c r="AH2613" i="1"/>
  <c r="AF2613" i="1" a="1"/>
  <c r="AD1822" i="1"/>
  <c r="AE1822" i="1" s="1"/>
  <c r="AH1822" i="1" l="1"/>
  <c r="AL1822" i="1"/>
  <c r="AF1822" i="1" a="1"/>
  <c r="AD316" i="1"/>
  <c r="AE316" i="1" s="1"/>
  <c r="AH316" i="1" l="1"/>
  <c r="AF316" i="1" a="1"/>
  <c r="AD1479" i="1"/>
  <c r="AE1479" i="1" s="1"/>
  <c r="AH1479" i="1" l="1"/>
  <c r="AF1479" i="1" a="1"/>
  <c r="AD3141" i="1"/>
  <c r="AE3141" i="1" s="1"/>
  <c r="AH3141" i="1" l="1"/>
  <c r="AF3141" i="1" a="1"/>
  <c r="AI3141" i="1" s="1"/>
  <c r="AD952" i="1"/>
  <c r="AE952" i="1" s="1"/>
  <c r="AM3141" i="1" l="1" a="1"/>
  <c r="AL3141" i="1"/>
  <c r="AI1530" i="1" s="1"/>
  <c r="AH952" i="1"/>
  <c r="AF952" i="1" a="1"/>
  <c r="AD56" i="1"/>
  <c r="AE56" i="1" s="1"/>
  <c r="AL1530" i="1" l="1"/>
  <c r="AI3523" i="1" s="1"/>
  <c r="AM1530" i="1" a="1"/>
  <c r="AH56" i="1"/>
  <c r="AF56" i="1" a="1"/>
  <c r="AD1704" i="1"/>
  <c r="AE1704" i="1" s="1"/>
  <c r="AL3523" i="1" l="1"/>
  <c r="AM3523" i="1" a="1"/>
  <c r="AH1704" i="1"/>
  <c r="AF1704" i="1" a="1"/>
  <c r="AD3669" i="1"/>
  <c r="AE3669" i="1" s="1"/>
  <c r="AH3669" i="1" l="1"/>
  <c r="AF3669" i="1" a="1"/>
  <c r="AD1823" i="1"/>
  <c r="AE1823" i="1" s="1"/>
  <c r="AH1823" i="1" l="1"/>
  <c r="AF1823" i="1" a="1"/>
  <c r="AD4197" i="1"/>
  <c r="AE4197" i="1" s="1"/>
  <c r="AH4197" i="1" l="1"/>
  <c r="AF4197" i="1" a="1"/>
  <c r="AD2991" i="1"/>
  <c r="AE2991" i="1" s="1"/>
  <c r="AH2991" i="1" l="1"/>
  <c r="AF2991" i="1" a="1"/>
  <c r="AD2648" i="1"/>
  <c r="AE2648" i="1" s="1"/>
  <c r="AH2648" i="1" l="1"/>
  <c r="AF2648" i="1" a="1"/>
  <c r="AD3942" i="1"/>
  <c r="AE3942" i="1" s="1"/>
  <c r="AH3942" i="1" l="1"/>
  <c r="AF3942" i="1" a="1"/>
  <c r="AD609" i="1"/>
  <c r="AE609" i="1" s="1"/>
  <c r="AH609" i="1" l="1"/>
  <c r="AF609" i="1" a="1"/>
  <c r="AD371" i="1"/>
  <c r="AE371" i="1" s="1"/>
  <c r="AH371" i="1" l="1"/>
  <c r="AF371" i="1" a="1"/>
  <c r="AD3176" i="1"/>
  <c r="AE3176" i="1" s="1"/>
  <c r="AH3176" i="1" l="1"/>
  <c r="AF3176" i="1" a="1"/>
  <c r="AD2439" i="1"/>
  <c r="AE2439" i="1" s="1"/>
  <c r="AH2439" i="1" l="1"/>
  <c r="AF2439" i="1" a="1"/>
  <c r="AG290" i="1"/>
  <c r="AH290" i="1" l="1"/>
  <c r="AD173" i="1"/>
  <c r="AE173" i="1" s="1"/>
  <c r="AH173" i="1" l="1"/>
  <c r="AF173" i="1" a="1"/>
  <c r="AG1516" i="1"/>
  <c r="AH1516" i="1" l="1"/>
  <c r="AD2967" i="1"/>
  <c r="AE2967" i="1" s="1"/>
  <c r="AH2967" i="1" l="1"/>
  <c r="AF2967" i="1" a="1"/>
  <c r="AD3295" i="1"/>
  <c r="AE3295" i="1" s="1"/>
  <c r="AH3295" i="1" l="1"/>
  <c r="AF3295" i="1" a="1"/>
  <c r="AD277" i="1"/>
  <c r="AE277" i="1" s="1"/>
  <c r="AH277" i="1" l="1"/>
  <c r="AF277" i="1" a="1"/>
  <c r="AD3002" i="1"/>
  <c r="AE3002" i="1" s="1"/>
  <c r="AH3002" i="1" l="1"/>
  <c r="AF3002" i="1" a="1"/>
  <c r="AI3002" i="1" s="1"/>
  <c r="AD4039" i="1"/>
  <c r="AE4039" i="1" s="1"/>
  <c r="AL3002" i="1" l="1"/>
  <c r="AI336" i="1" s="1"/>
  <c r="AM3002" i="1" a="1"/>
  <c r="AH4039" i="1"/>
  <c r="AF4039" i="1" a="1"/>
  <c r="AD164" i="1"/>
  <c r="AE164" i="1" s="1"/>
  <c r="AL336" i="1" l="1"/>
  <c r="AI3446" i="1" s="1"/>
  <c r="AM336" i="1" a="1"/>
  <c r="AH164" i="1"/>
  <c r="AF164" i="1" a="1"/>
  <c r="AD3039" i="1"/>
  <c r="AE3039" i="1" s="1"/>
  <c r="AL3446" i="1" l="1"/>
  <c r="AI695" i="1" s="1"/>
  <c r="AM3446" i="1" a="1"/>
  <c r="AH3039" i="1"/>
  <c r="AF3039" i="1" a="1"/>
  <c r="AD3530" i="1"/>
  <c r="AE3530" i="1" s="1"/>
  <c r="AL695" i="1" l="1"/>
  <c r="AM695" i="1" a="1"/>
  <c r="AH3530" i="1"/>
  <c r="AF3530" i="1" a="1"/>
  <c r="AD3768" i="1"/>
  <c r="AE3768" i="1" s="1"/>
  <c r="AH3768" i="1" l="1"/>
  <c r="AF3768" i="1" a="1"/>
  <c r="AD2543" i="1"/>
  <c r="AE2543" i="1" s="1"/>
  <c r="AH2543" i="1" l="1"/>
  <c r="AF2543" i="1" a="1"/>
  <c r="AD566" i="1"/>
  <c r="AE566" i="1" s="1"/>
  <c r="AH566" i="1" l="1"/>
  <c r="AF566" i="1" a="1"/>
  <c r="AD2000" i="1"/>
  <c r="AE2000" i="1" s="1"/>
  <c r="AH2000" i="1" l="1"/>
  <c r="AF2000" i="1" a="1"/>
  <c r="AD4296" i="1"/>
  <c r="AE4296" i="1" s="1"/>
  <c r="AH4296" i="1" l="1"/>
  <c r="AF4296" i="1" a="1"/>
  <c r="AG293" i="1"/>
  <c r="AH293" i="1" l="1"/>
  <c r="AG2555" i="1"/>
  <c r="AH2555" i="1" l="1"/>
  <c r="AG2793" i="1"/>
  <c r="AH2793" i="1" l="1"/>
  <c r="AD761" i="1"/>
  <c r="AE761" i="1" s="1"/>
  <c r="AH761" i="1" l="1"/>
  <c r="AF761" i="1" a="1"/>
  <c r="AD4223" i="1"/>
  <c r="AE4223" i="1" s="1"/>
  <c r="AH4223" i="1" l="1"/>
  <c r="AF4223" i="1" a="1"/>
  <c r="AD3083" i="1"/>
  <c r="AE3083" i="1" s="1"/>
  <c r="AH3083" i="1" l="1"/>
  <c r="AF3083" i="1" a="1"/>
  <c r="AI3083" i="1" s="1"/>
  <c r="AD3321" i="1"/>
  <c r="AE3321" i="1" s="1"/>
  <c r="AL3083" i="1" l="1"/>
  <c r="AM3083" i="1" a="1"/>
  <c r="AH3321" i="1"/>
  <c r="AF3321" i="1" a="1"/>
  <c r="AD474" i="1"/>
  <c r="AE474" i="1" s="1"/>
  <c r="AH474" i="1" l="1"/>
  <c r="AF474" i="1" a="1"/>
  <c r="AD4239" i="1"/>
  <c r="AE4239" i="1" s="1"/>
  <c r="AI3321" i="1"/>
  <c r="AH4239" i="1" l="1"/>
  <c r="AF4239" i="1" a="1"/>
  <c r="AD3099" i="1"/>
  <c r="AE3099" i="1" s="1"/>
  <c r="AM3321" i="1" a="1"/>
  <c r="AL3321" i="1"/>
  <c r="AI1737" i="1" s="1"/>
  <c r="AH3099" i="1" l="1"/>
  <c r="AF3099" i="1" a="1"/>
  <c r="AD3337" i="1"/>
  <c r="AE3337" i="1" s="1"/>
  <c r="AJ1737" i="1"/>
  <c r="AM1737" i="1" a="1"/>
  <c r="AO1737" i="1" s="1"/>
  <c r="AH3337" i="1" l="1"/>
  <c r="AF3337" i="1" a="1"/>
  <c r="AD614" i="1"/>
  <c r="AE614" i="1" s="1"/>
  <c r="AH614" i="1" l="1"/>
  <c r="AF614" i="1" a="1"/>
  <c r="AD2896" i="1"/>
  <c r="AE2896" i="1" s="1"/>
  <c r="AH2896" i="1" l="1"/>
  <c r="AF2896" i="1" a="1"/>
  <c r="AI2896" i="1" s="1"/>
  <c r="AD1137" i="1"/>
  <c r="AE1137" i="1" s="1"/>
  <c r="AL2896" i="1" l="1"/>
  <c r="AM2896" i="1" a="1"/>
  <c r="AH1137" i="1"/>
  <c r="AF1137" i="1" a="1"/>
  <c r="AD3865" i="1"/>
  <c r="AE3865" i="1" s="1"/>
  <c r="AH3865" i="1" l="1"/>
  <c r="AF3865" i="1" a="1"/>
  <c r="AI3865" i="1" s="1"/>
  <c r="AD248" i="1"/>
  <c r="AE248" i="1" s="1"/>
  <c r="AM3865" i="1" l="1" a="1"/>
  <c r="AL3865" i="1"/>
  <c r="AI3127" i="1" s="1"/>
  <c r="AH248" i="1"/>
  <c r="AF248" i="1" a="1"/>
  <c r="AD455" i="1"/>
  <c r="AE455" i="1" s="1"/>
  <c r="AL3127" i="1" l="1"/>
  <c r="AM3127" i="1" a="1"/>
  <c r="AH455" i="1"/>
  <c r="AF455" i="1" a="1"/>
  <c r="AD2043" i="1"/>
  <c r="AE2043" i="1" s="1"/>
  <c r="AH2043" i="1" l="1"/>
  <c r="AF2043" i="1" a="1"/>
  <c r="AD2108" i="1"/>
  <c r="AE2108" i="1" s="1"/>
  <c r="AH2108" i="1" l="1"/>
  <c r="AL2108" i="1"/>
  <c r="AF2108" i="1" a="1"/>
  <c r="AD4122" i="1"/>
  <c r="AE4122" i="1" s="1"/>
  <c r="AH4122" i="1" l="1"/>
  <c r="AF4122" i="1" a="1"/>
  <c r="AD959" i="1"/>
  <c r="AE959" i="1" s="1"/>
  <c r="AH959" i="1" l="1"/>
  <c r="AF959" i="1" a="1"/>
  <c r="AD2977" i="1"/>
  <c r="AE2977" i="1" s="1"/>
  <c r="AH2977" i="1" l="1"/>
  <c r="AF2977" i="1" a="1"/>
  <c r="AD1619" i="1"/>
  <c r="AE1619" i="1" s="1"/>
  <c r="AH1619" i="1" l="1"/>
  <c r="AF1619" i="1" a="1"/>
  <c r="AD3851" i="1"/>
  <c r="AE3851" i="1" s="1"/>
  <c r="AH3851" i="1" l="1"/>
  <c r="AF3851" i="1" a="1"/>
  <c r="AD904" i="1"/>
  <c r="AE904" i="1" s="1"/>
  <c r="AH904" i="1" l="1"/>
  <c r="AF904" i="1" a="1"/>
  <c r="AD3505" i="1"/>
  <c r="AE3505" i="1" s="1"/>
  <c r="AH3505" i="1" l="1"/>
  <c r="AF3505" i="1" a="1"/>
  <c r="AD1588" i="1"/>
  <c r="AE1588" i="1" s="1"/>
  <c r="AH1588" i="1" l="1"/>
  <c r="AF1588" i="1" a="1"/>
  <c r="AD2348" i="1"/>
  <c r="AE2348" i="1" s="1"/>
  <c r="AH2348" i="1" l="1"/>
  <c r="AF2348" i="1" a="1"/>
  <c r="AD137" i="1"/>
  <c r="AE137" i="1" s="1"/>
  <c r="AH137" i="1" l="1"/>
  <c r="AF137" i="1" a="1"/>
  <c r="AD1045" i="1"/>
  <c r="AE1045" i="1" s="1"/>
  <c r="AH1045" i="1" l="1"/>
  <c r="AF1045" i="1" a="1"/>
  <c r="AG344" i="1"/>
  <c r="AH344" i="1" l="1"/>
  <c r="AD3474" i="1"/>
  <c r="AE3474" i="1" s="1"/>
  <c r="AH3474" i="1" l="1"/>
  <c r="AF3474" i="1" a="1"/>
  <c r="AD1014" i="1"/>
  <c r="AE1014" i="1" s="1"/>
  <c r="AH1014" i="1" l="1"/>
  <c r="AF1014" i="1" a="1"/>
  <c r="AD3404" i="1"/>
  <c r="AE3404" i="1" s="1"/>
  <c r="AH3404" i="1" l="1"/>
  <c r="AF3404" i="1" a="1"/>
  <c r="AD426" i="1"/>
  <c r="AE426" i="1" s="1"/>
  <c r="AH426" i="1" l="1"/>
  <c r="AF426" i="1" a="1"/>
  <c r="AD2307" i="1"/>
  <c r="AE2307" i="1" s="1"/>
  <c r="AH2307" i="1" l="1"/>
  <c r="AF2307" i="1" a="1"/>
  <c r="AD2062" i="1"/>
  <c r="AE2062" i="1" s="1"/>
  <c r="AH2062" i="1" l="1"/>
  <c r="AF2062" i="1" a="1"/>
  <c r="AD3932" i="1"/>
  <c r="AE3932" i="1" l="1"/>
  <c r="AD1482" i="1"/>
  <c r="AE1482" i="1" s="1"/>
  <c r="AH3932" i="1" l="1"/>
  <c r="AF3932" i="1" a="1"/>
  <c r="AI3932" i="1" s="1"/>
  <c r="AH1482" i="1"/>
  <c r="AF1482" i="1" a="1"/>
  <c r="AD2835" i="1"/>
  <c r="AE2835" i="1" s="1"/>
  <c r="AL3932" i="1" l="1"/>
  <c r="AI2564" i="1" s="1"/>
  <c r="AM3932" i="1" a="1"/>
  <c r="AH2835" i="1"/>
  <c r="AF2835" i="1" a="1"/>
  <c r="AG3808" i="1"/>
  <c r="AL2564" i="1" l="1"/>
  <c r="AI399" i="1" s="1"/>
  <c r="AM2564" i="1" a="1"/>
  <c r="AH3808" i="1"/>
  <c r="AD2429" i="1"/>
  <c r="AE2429" i="1" s="1"/>
  <c r="AL399" i="1" l="1"/>
  <c r="AI1539" i="1" s="1"/>
  <c r="AM399" i="1" a="1"/>
  <c r="AH2429" i="1"/>
  <c r="AF2429" i="1" a="1"/>
  <c r="AD2296" i="1"/>
  <c r="AE2296" i="1" s="1"/>
  <c r="AL1539" i="1" l="1"/>
  <c r="AI2768" i="1" s="1"/>
  <c r="AM1539" i="1" a="1"/>
  <c r="AH2296" i="1"/>
  <c r="AF2296" i="1" a="1"/>
  <c r="AD3363" i="1"/>
  <c r="AE3363" i="1" s="1"/>
  <c r="AL2768" i="1" l="1"/>
  <c r="AI210" i="1" s="1"/>
  <c r="AM2768" i="1" a="1"/>
  <c r="AH3363" i="1"/>
  <c r="AF3363" i="1" a="1"/>
  <c r="AD2957" i="1"/>
  <c r="AE2957" i="1" s="1"/>
  <c r="AL210" i="1" l="1"/>
  <c r="AI2933" i="1" s="1"/>
  <c r="AM210" i="1" a="1"/>
  <c r="AH2957" i="1"/>
  <c r="AF2957" i="1" a="1"/>
  <c r="AD1953" i="1"/>
  <c r="AE1953" i="1" s="1"/>
  <c r="AL2933" i="1" l="1"/>
  <c r="AI646" i="1" s="1"/>
  <c r="AM2933" i="1" a="1"/>
  <c r="AH1953" i="1"/>
  <c r="AF1953" i="1" a="1"/>
  <c r="AG4065" i="1"/>
  <c r="AL646" i="1" l="1"/>
  <c r="AI1605" i="1" s="1"/>
  <c r="AM646" i="1" a="1"/>
  <c r="AH4065" i="1"/>
  <c r="AD3485" i="1"/>
  <c r="AE3485" i="1" s="1"/>
  <c r="AL1605" i="1" l="1"/>
  <c r="AI353" i="1" s="1"/>
  <c r="AM1605" i="1" a="1"/>
  <c r="AH3485" i="1"/>
  <c r="AF3485" i="1" a="1"/>
  <c r="AD442" i="1"/>
  <c r="AE442" i="1" s="1"/>
  <c r="AL353" i="1" l="1"/>
  <c r="AI1514" i="1" s="1"/>
  <c r="AM353" i="1" a="1"/>
  <c r="AH442" i="1"/>
  <c r="AF442" i="1" a="1"/>
  <c r="AD1890" i="1"/>
  <c r="AE1890" i="1" s="1"/>
  <c r="AL1514" i="1" l="1"/>
  <c r="AI3561" i="1" s="1"/>
  <c r="AM1514" i="1" a="1"/>
  <c r="AH1890" i="1"/>
  <c r="AF1890" i="1" a="1"/>
  <c r="AD3794" i="1"/>
  <c r="AE3794" i="1" s="1"/>
  <c r="AL3561" i="1" l="1"/>
  <c r="AI4249" i="1" s="1"/>
  <c r="AM3561" i="1" a="1"/>
  <c r="AH3794" i="1"/>
  <c r="AF3794" i="1" a="1"/>
  <c r="AD4013" i="1"/>
  <c r="AE4013" i="1" s="1"/>
  <c r="AL4249" i="1" l="1"/>
  <c r="AI851" i="1" s="1"/>
  <c r="AM4249" i="1" a="1"/>
  <c r="AH4013" i="1"/>
  <c r="AF4013" i="1" a="1"/>
  <c r="AL4297" i="1"/>
  <c r="AL1567" i="1" s="1"/>
  <c r="AL2661" i="1" s="1"/>
  <c r="AD1622" i="1" s="1"/>
  <c r="AE1622" i="1" s="1"/>
  <c r="AL851" i="1" l="1"/>
  <c r="AI3430" i="1" s="1"/>
  <c r="AM851" i="1" a="1"/>
  <c r="AH1622" i="1"/>
  <c r="AF1622" i="1" a="1"/>
  <c r="AI1622" i="1" s="1"/>
  <c r="AL2650" i="1"/>
  <c r="AN2223" i="1" s="1"/>
  <c r="AD4326" i="1" s="1"/>
  <c r="AE4326" i="1" s="1"/>
  <c r="AL3430" i="1" l="1"/>
  <c r="AI2068" i="1" s="1"/>
  <c r="AM3430" i="1" a="1"/>
  <c r="AL1622" i="1"/>
  <c r="AM1622" i="1" a="1"/>
  <c r="AH4326" i="1"/>
  <c r="AF4326" i="1" a="1"/>
  <c r="AI4326" i="1" s="1"/>
  <c r="AG1038" i="1"/>
  <c r="AJ2068" i="1" l="1"/>
  <c r="AI2766" i="1" s="1"/>
  <c r="AM2068" i="1" a="1"/>
  <c r="AM4326" i="1" a="1"/>
  <c r="AL4326" i="1"/>
  <c r="AI3060" i="1" s="1"/>
  <c r="AH1038" i="1"/>
  <c r="AD1701" i="1"/>
  <c r="AE1701" i="1" s="1"/>
  <c r="AL2766" i="1" l="1"/>
  <c r="AI3128" i="1" s="1"/>
  <c r="AM2766" i="1" a="1"/>
  <c r="AL3060" i="1"/>
  <c r="AI3566" i="1" s="1"/>
  <c r="AM3060" i="1" a="1"/>
  <c r="AL1701" i="1"/>
  <c r="AH1701" i="1"/>
  <c r="AF1701" i="1" a="1"/>
  <c r="AD3028" i="1"/>
  <c r="AE3028" i="1" s="1"/>
  <c r="AL3128" i="1" l="1"/>
  <c r="AI3622" i="1" s="1"/>
  <c r="AM3128" i="1" a="1"/>
  <c r="AL3566" i="1"/>
  <c r="AI1792" i="1" s="1"/>
  <c r="AM3566" i="1" a="1"/>
  <c r="AH3028" i="1"/>
  <c r="AF3028" i="1" a="1"/>
  <c r="AD4046" i="1"/>
  <c r="AE4046" i="1" s="1"/>
  <c r="AL3622" i="1" l="1"/>
  <c r="AM3622" i="1" a="1"/>
  <c r="AJ1792" i="1"/>
  <c r="AI2488" i="1" s="1"/>
  <c r="AM1792" i="1" a="1"/>
  <c r="AH4046" i="1"/>
  <c r="AF4046" i="1" a="1"/>
  <c r="AI4046" i="1" s="1"/>
  <c r="AD2090" i="1"/>
  <c r="AE2090" i="1" s="1"/>
  <c r="AJ2488" i="1" l="1"/>
  <c r="AM2488" i="1" a="1"/>
  <c r="AO2488" i="1" s="1"/>
  <c r="AL4046" i="1"/>
  <c r="AM4046" i="1" a="1"/>
  <c r="AH2090" i="1"/>
  <c r="AF2090" i="1" a="1"/>
  <c r="AD2214" i="1"/>
  <c r="AE2214" i="1" s="1"/>
  <c r="AH2214" i="1" l="1"/>
  <c r="AL2214" i="1"/>
  <c r="AF2214" i="1" a="1"/>
  <c r="AD3572" i="1"/>
  <c r="AE3572" i="1" s="1"/>
  <c r="AH3572" i="1" l="1"/>
  <c r="AF3572" i="1" a="1"/>
  <c r="AI3572" i="1" s="1"/>
  <c r="AD1021" i="1"/>
  <c r="AE1021" i="1" s="1"/>
  <c r="AL3572" i="1" l="1"/>
  <c r="AI2435" i="1" s="1"/>
  <c r="AM3572" i="1" a="1"/>
  <c r="AH1021" i="1"/>
  <c r="AF1021" i="1" a="1"/>
  <c r="AD1039" i="1"/>
  <c r="AE1039" i="1" s="1"/>
  <c r="AL2435" i="1" l="1"/>
  <c r="AI102" i="1" s="1"/>
  <c r="AM2435" i="1" a="1"/>
  <c r="AH1039" i="1"/>
  <c r="AF1039" i="1" a="1"/>
  <c r="AD2742" i="1"/>
  <c r="AE2742" i="1" s="1"/>
  <c r="AL102" i="1" l="1"/>
  <c r="AM102" i="1" a="1"/>
  <c r="AH2742" i="1"/>
  <c r="AF2742" i="1" a="1"/>
  <c r="AD4100" i="1"/>
  <c r="AE4100" i="1" s="1"/>
  <c r="AH4100" i="1" l="1"/>
  <c r="AF4100" i="1" a="1"/>
  <c r="AD3695" i="1"/>
  <c r="AE3695" i="1" s="1"/>
  <c r="AH3695" i="1" l="1"/>
  <c r="AF3695" i="1" a="1"/>
  <c r="AD302" i="1"/>
  <c r="AE302" i="1" s="1"/>
  <c r="AH302" i="1" l="1"/>
  <c r="AF302" i="1" a="1"/>
  <c r="AD1447" i="1"/>
  <c r="AE1447" i="1" s="1"/>
  <c r="AH1447" i="1" l="1"/>
  <c r="AF1447" i="1" a="1"/>
  <c r="AD3125" i="1"/>
  <c r="AE3125" i="1" s="1"/>
  <c r="AH3125" i="1" l="1"/>
  <c r="AF3125" i="1" a="1"/>
  <c r="AI3125" i="1" s="1"/>
  <c r="AD312" i="1"/>
  <c r="AE312" i="1" s="1"/>
  <c r="AL3125" i="1" l="1"/>
  <c r="AI3697" i="1" s="1"/>
  <c r="AM3125" i="1" a="1"/>
  <c r="AH312" i="1"/>
  <c r="AF312" i="1" a="1"/>
  <c r="AD945" i="1"/>
  <c r="AE945" i="1" s="1"/>
  <c r="AL3697" i="1" l="1"/>
  <c r="AI5" i="1" s="1"/>
  <c r="AM3697" i="1" a="1"/>
  <c r="AH945" i="1"/>
  <c r="AF945" i="1" a="1"/>
  <c r="AI945" i="1" s="1"/>
  <c r="AD1672" i="1"/>
  <c r="AE1672" i="1" s="1"/>
  <c r="AL5" i="1" l="1"/>
  <c r="AI4168" i="1" s="1"/>
  <c r="AM5" i="1" a="1"/>
  <c r="AM945" i="1" a="1"/>
  <c r="AL945" i="1"/>
  <c r="AI2629" i="1" s="1"/>
  <c r="AH1672" i="1"/>
  <c r="AF1672" i="1" a="1"/>
  <c r="AD3653" i="1"/>
  <c r="AE3653" i="1" s="1"/>
  <c r="AL4168" i="1" l="1"/>
  <c r="AI2303" i="1" s="1"/>
  <c r="AM4168" i="1" a="1"/>
  <c r="AJ2629" i="1"/>
  <c r="AM2629" i="1" a="1"/>
  <c r="AO2629" i="1" s="1"/>
  <c r="AH3653" i="1"/>
  <c r="AF3653" i="1" a="1"/>
  <c r="AI3653" i="1" s="1"/>
  <c r="AD1791" i="1"/>
  <c r="AE1791" i="1" s="1"/>
  <c r="AJ2303" i="1" l="1"/>
  <c r="AM2303" i="1" a="1"/>
  <c r="AM3653" i="1" a="1"/>
  <c r="AL3653" i="1"/>
  <c r="AH1791" i="1"/>
  <c r="AF1791" i="1" a="1"/>
  <c r="AD306" i="1"/>
  <c r="AE306" i="1" s="1"/>
  <c r="AH306" i="1" l="1"/>
  <c r="AF306" i="1" a="1"/>
  <c r="AD1353" i="1"/>
  <c r="AE1353" i="1" s="1"/>
  <c r="AH1353" i="1" l="1"/>
  <c r="AF1353" i="1" a="1"/>
  <c r="AG4181" i="1"/>
  <c r="AH4181" i="1" l="1"/>
  <c r="AD1088" i="1"/>
  <c r="AE1088" i="1" s="1"/>
  <c r="AH1088" i="1" l="1"/>
  <c r="AF1088" i="1" a="1"/>
  <c r="AD2879" i="1"/>
  <c r="AE2879" i="1" s="1"/>
  <c r="AH2879" i="1" l="1"/>
  <c r="AF2879" i="1" a="1"/>
  <c r="AD3926" i="1"/>
  <c r="AE3926" i="1" s="1"/>
  <c r="AH3926" i="1" l="1"/>
  <c r="AF3926" i="1" a="1"/>
  <c r="AD577" i="1"/>
  <c r="AE577" i="1" s="1"/>
  <c r="AH577" i="1" l="1"/>
  <c r="AF577" i="1" a="1"/>
  <c r="AG339" i="1"/>
  <c r="AH339" i="1" l="1"/>
  <c r="AD3160" i="1"/>
  <c r="AE3160" i="1" s="1"/>
  <c r="AH3160" i="1" l="1"/>
  <c r="AF3160" i="1" a="1"/>
  <c r="AD2423" i="1"/>
  <c r="AE2423" i="1" s="1"/>
  <c r="AH2423" i="1" l="1"/>
  <c r="AF2423" i="1" a="1"/>
  <c r="AD258" i="1"/>
  <c r="AE258" i="1" s="1"/>
  <c r="AH258" i="1" l="1"/>
  <c r="AF258" i="1" a="1"/>
  <c r="AD445" i="1"/>
  <c r="AE445" i="1" s="1"/>
  <c r="AH445" i="1" l="1"/>
  <c r="AF445" i="1" a="1"/>
  <c r="AI445" i="1" s="1"/>
  <c r="AD1484" i="1"/>
  <c r="AE1484" i="1" s="1"/>
  <c r="AL445" i="1" l="1"/>
  <c r="AI3204" i="1" s="1"/>
  <c r="AM445" i="1" a="1"/>
  <c r="AH1484" i="1"/>
  <c r="AF1484" i="1" a="1"/>
  <c r="AD2951" i="1"/>
  <c r="AE2951" i="1" s="1"/>
  <c r="AL3204" i="1" l="1"/>
  <c r="AI4222" i="1" s="1"/>
  <c r="AM3204" i="1" a="1"/>
  <c r="AH2951" i="1"/>
  <c r="AF2951" i="1" a="1"/>
  <c r="AD3103" i="1"/>
  <c r="AE3103" i="1" s="1"/>
  <c r="AL4222" i="1" l="1"/>
  <c r="AI165" i="1" s="1"/>
  <c r="AM4222" i="1" a="1"/>
  <c r="AH3103" i="1"/>
  <c r="AF3103" i="1" a="1"/>
  <c r="AI3103" i="1" s="1"/>
  <c r="AD724" i="1"/>
  <c r="AE724" i="1" s="1"/>
  <c r="AL165" i="1" l="1"/>
  <c r="AI1495" i="1" s="1"/>
  <c r="AM165" i="1" a="1"/>
  <c r="AL3103" i="1"/>
  <c r="AI2967" i="1" s="1"/>
  <c r="AM3103" i="1" a="1"/>
  <c r="AH724" i="1"/>
  <c r="AF724" i="1" a="1"/>
  <c r="AG2297" i="1"/>
  <c r="AL1495" i="1" l="1"/>
  <c r="AI2729" i="1" s="1"/>
  <c r="AM1495" i="1" a="1"/>
  <c r="AL2967" i="1"/>
  <c r="AI1901" i="1" s="1"/>
  <c r="AM2967" i="1" a="1"/>
  <c r="AH2297" i="1"/>
  <c r="AD3479" i="1"/>
  <c r="AE3479" i="1" s="1"/>
  <c r="AL2729" i="1" l="1"/>
  <c r="AI1928" i="1" s="1"/>
  <c r="AM2729" i="1" a="1"/>
  <c r="AJ1901" i="1"/>
  <c r="AM1901" i="1" a="1"/>
  <c r="AO1901" i="1" s="1"/>
  <c r="AH3479" i="1"/>
  <c r="AF3479" i="1" a="1"/>
  <c r="AD515" i="1"/>
  <c r="AE515" i="1" s="1"/>
  <c r="AJ1928" i="1" l="1"/>
  <c r="AM1928" i="1" a="1"/>
  <c r="AO1928" i="1" s="1"/>
  <c r="AH515" i="1"/>
  <c r="AF515" i="1" a="1"/>
  <c r="AI515" i="1" s="1"/>
  <c r="AD213" i="1"/>
  <c r="AE213" i="1" s="1"/>
  <c r="AL515" i="1" l="1"/>
  <c r="AI4007" i="1" s="1"/>
  <c r="AM515" i="1" a="1"/>
  <c r="AH213" i="1"/>
  <c r="AF213" i="1" a="1"/>
  <c r="AG3514" i="1"/>
  <c r="AL4007" i="1" l="1"/>
  <c r="AI3414" i="1" s="1"/>
  <c r="AM4007" i="1" a="1"/>
  <c r="AH3514" i="1"/>
  <c r="AD3752" i="1"/>
  <c r="AE3752" i="1" s="1"/>
  <c r="AL3414" i="1" l="1"/>
  <c r="AI3809" i="1" s="1"/>
  <c r="AM3414" i="1" a="1"/>
  <c r="AH3752" i="1"/>
  <c r="AF3752" i="1" a="1"/>
  <c r="AD2447" i="1"/>
  <c r="AE2447" i="1" s="1"/>
  <c r="AL3809" i="1" l="1"/>
  <c r="AI3229" i="1" s="1"/>
  <c r="AM3809" i="1" a="1"/>
  <c r="AH2447" i="1"/>
  <c r="AF2447" i="1" a="1"/>
  <c r="AD534" i="1"/>
  <c r="AE534" i="1" s="1"/>
  <c r="AL3229" i="1" l="1"/>
  <c r="AM3229" i="1" a="1"/>
  <c r="AH534" i="1"/>
  <c r="AF534" i="1" a="1"/>
  <c r="AG1968" i="1"/>
  <c r="AH1968" i="1" l="1"/>
  <c r="AD4280" i="1"/>
  <c r="AE4280" i="1" s="1"/>
  <c r="AH4280" i="1" l="1"/>
  <c r="AF4280" i="1" a="1"/>
  <c r="AD261" i="1"/>
  <c r="AE261" i="1" s="1"/>
  <c r="AH261" i="1" l="1"/>
  <c r="AF261" i="1" a="1"/>
  <c r="AD1591" i="1"/>
  <c r="AE1591" i="1" s="1"/>
  <c r="AH1591" i="1" l="1"/>
  <c r="AF1591" i="1" a="1"/>
  <c r="AD2539" i="1"/>
  <c r="AE2539" i="1" s="1"/>
  <c r="AH2539" i="1" l="1"/>
  <c r="AF2539" i="1" a="1"/>
  <c r="AG2777" i="1"/>
  <c r="AH2777" i="1" l="1"/>
  <c r="AD25" i="1"/>
  <c r="AE25" i="1" s="1"/>
  <c r="AH25" i="1" l="1"/>
  <c r="AF25" i="1" a="1"/>
  <c r="AD4207" i="1"/>
  <c r="AE4207" i="1" s="1"/>
  <c r="AH4207" i="1" l="1"/>
  <c r="AF4207" i="1" a="1"/>
  <c r="AG3305" i="1"/>
  <c r="AH3305" i="1" l="1"/>
  <c r="AD550" i="1"/>
  <c r="AE550" i="1" s="1"/>
  <c r="AH550" i="1" l="1"/>
  <c r="AF550" i="1" a="1"/>
  <c r="AD1073" i="1"/>
  <c r="AE1073" i="1" s="1"/>
  <c r="AH1073" i="1" l="1"/>
  <c r="AF1073" i="1" a="1"/>
  <c r="AD3833" i="1"/>
  <c r="AE3833" i="1" s="1"/>
  <c r="AH3833" i="1" l="1"/>
  <c r="AF3833" i="1" a="1"/>
  <c r="AD582" i="1"/>
  <c r="AE582" i="1" s="1"/>
  <c r="AH582" i="1" l="1"/>
  <c r="AF582" i="1" a="1"/>
  <c r="AD2880" i="1"/>
  <c r="AE2880" i="1" s="1"/>
  <c r="AH2880" i="1" l="1"/>
  <c r="AF2880" i="1" a="1"/>
  <c r="AD1105" i="1"/>
  <c r="AE1105" i="1" s="1"/>
  <c r="AH1105" i="1" l="1"/>
  <c r="AF1105" i="1" a="1"/>
  <c r="AD3849" i="1"/>
  <c r="AE3849" i="1" s="1"/>
  <c r="AH3849" i="1" l="1"/>
  <c r="AF3849" i="1" a="1"/>
  <c r="AD1638" i="1"/>
  <c r="AE1638" i="1" s="1"/>
  <c r="AH1638" i="1" l="1"/>
  <c r="AF1638" i="1" a="1"/>
  <c r="AD3408" i="1"/>
  <c r="AE3408" i="1" s="1"/>
  <c r="AH3408" i="1" l="1"/>
  <c r="AF3408" i="1" a="1"/>
  <c r="AD1074" i="1"/>
  <c r="AE1074" i="1" s="1"/>
  <c r="AH1074" i="1" l="1"/>
  <c r="AF1074" i="1" a="1"/>
  <c r="AD3578" i="1"/>
  <c r="AE3578" i="1" s="1"/>
  <c r="AH3578" i="1" l="1"/>
  <c r="AF3578" i="1" a="1"/>
  <c r="AG423" i="1"/>
  <c r="AH423" i="1" l="1"/>
  <c r="AD2011" i="1"/>
  <c r="AE2011" i="1" s="1"/>
  <c r="AH2011" i="1" l="1"/>
  <c r="AF2011" i="1" a="1"/>
  <c r="AD2092" i="1"/>
  <c r="AE2092" i="1" s="1"/>
  <c r="AH2092" i="1" l="1"/>
  <c r="AL2092" i="1"/>
  <c r="AF2092" i="1" a="1"/>
  <c r="AD767" i="1"/>
  <c r="AE767" i="1" s="1"/>
  <c r="AH767" i="1" l="1"/>
  <c r="AF767" i="1" a="1"/>
  <c r="AD1587" i="1"/>
  <c r="AE1587" i="1" s="1"/>
  <c r="AH1587" i="1" l="1"/>
  <c r="AF1587" i="1" a="1"/>
  <c r="AD3835" i="1"/>
  <c r="AE3835" i="1" s="1"/>
  <c r="AH3835" i="1" l="1"/>
  <c r="AF3835" i="1" a="1"/>
  <c r="AD872" i="1"/>
  <c r="AE872" i="1" s="1"/>
  <c r="AH872" i="1" l="1"/>
  <c r="AF872" i="1" a="1"/>
  <c r="AD3489" i="1"/>
  <c r="AE3489" i="1" s="1"/>
  <c r="AH3489" i="1" l="1"/>
  <c r="AF3489" i="1" a="1"/>
  <c r="AD1556" i="1"/>
  <c r="AE1556" i="1" s="1"/>
  <c r="AH1556" i="1" l="1"/>
  <c r="AF1556" i="1" a="1"/>
  <c r="AD2332" i="1"/>
  <c r="AE2332" i="1" s="1"/>
  <c r="AH2332" i="1" l="1"/>
  <c r="AF2332" i="1" a="1"/>
  <c r="AD105" i="1"/>
  <c r="AE105" i="1" s="1"/>
  <c r="AH105" i="1" l="1"/>
  <c r="AF105" i="1" a="1"/>
  <c r="AD2930" i="1"/>
  <c r="AE2930" i="1" s="1"/>
  <c r="AH2930" i="1" l="1"/>
  <c r="AF2930" i="1" a="1"/>
  <c r="AD1013" i="1"/>
  <c r="AE1013" i="1" s="1"/>
  <c r="AH1013" i="1" l="1"/>
  <c r="AF1013" i="1" a="1"/>
  <c r="AD2860" i="1"/>
  <c r="AE2860" i="1" s="1"/>
  <c r="AH2860" i="1" l="1"/>
  <c r="AF2860" i="1" a="1"/>
  <c r="AD1161" i="1"/>
  <c r="AE1161" i="1" s="1"/>
  <c r="AH1161" i="1" l="1"/>
  <c r="AF1161" i="1" a="1"/>
  <c r="AD3458" i="1"/>
  <c r="AE3458" i="1" s="1"/>
  <c r="AH3458" i="1" l="1"/>
  <c r="AF3458" i="1" a="1"/>
  <c r="AD3388" i="1"/>
  <c r="AE3388" i="1" s="1"/>
  <c r="AH3388" i="1" l="1"/>
  <c r="AF3388" i="1" a="1"/>
  <c r="AD2038" i="1"/>
  <c r="AE2038" i="1" s="1"/>
  <c r="AH2038" i="1" l="1"/>
  <c r="AF2038" i="1" a="1"/>
  <c r="AG3916" i="1"/>
  <c r="AH3916" i="1" l="1"/>
  <c r="AD1450" i="1"/>
  <c r="AE1450" i="1" s="1"/>
  <c r="AH1450" i="1" l="1"/>
  <c r="AF1450" i="1" a="1"/>
  <c r="AD2819" i="1"/>
  <c r="AE2819" i="1" s="1"/>
  <c r="AH2819" i="1" l="1"/>
  <c r="AF2819" i="1" a="1"/>
  <c r="AD3792" i="1"/>
  <c r="AE3792" i="1" s="1"/>
  <c r="AH3792" i="1" l="1"/>
  <c r="AF3792" i="1" a="1"/>
  <c r="AD2413" i="1"/>
  <c r="AE2413" i="1" s="1"/>
  <c r="AH2413" i="1" l="1"/>
  <c r="AF2413" i="1" a="1"/>
  <c r="AD2280" i="1"/>
  <c r="AE2280" i="1" s="1"/>
  <c r="AH2280" i="1" l="1"/>
  <c r="AF2280" i="1" a="1"/>
  <c r="AD3347" i="1"/>
  <c r="AE3347" i="1" s="1"/>
  <c r="AH3347" i="1" l="1"/>
  <c r="AF3347" i="1" a="1"/>
  <c r="AI3347" i="1" s="1"/>
  <c r="AD4320" i="1"/>
  <c r="AE4320" i="1" s="1"/>
  <c r="AL3347" i="1" l="1"/>
  <c r="AI2429" i="1" s="1"/>
  <c r="AM3347" i="1" a="1"/>
  <c r="AH4320" i="1"/>
  <c r="AF4320" i="1" a="1"/>
  <c r="AD2941" i="1"/>
  <c r="AE2941" i="1" s="1"/>
  <c r="AL2429" i="1" l="1"/>
  <c r="AI576" i="1" s="1"/>
  <c r="AM2429" i="1" a="1"/>
  <c r="AH2941" i="1"/>
  <c r="AF2941" i="1" a="1"/>
  <c r="AD1355" i="1"/>
  <c r="AE1355" i="1" s="1"/>
  <c r="AL576" i="1" l="1"/>
  <c r="AI2528" i="1" s="1"/>
  <c r="AM576" i="1" a="1"/>
  <c r="AH1355" i="1"/>
  <c r="AF1355" i="1" a="1"/>
  <c r="AD1921" i="1"/>
  <c r="AE1921" i="1" s="1"/>
  <c r="AL2528" i="1" l="1"/>
  <c r="AI3259" i="1" s="1"/>
  <c r="AM2528" i="1" a="1"/>
  <c r="AH1921" i="1"/>
  <c r="AF1921" i="1" a="1"/>
  <c r="AD697" i="1"/>
  <c r="AE697" i="1" s="1"/>
  <c r="AL3259" i="1" l="1"/>
  <c r="AI3497" i="1" s="1"/>
  <c r="AM3259" i="1" a="1"/>
  <c r="AH697" i="1"/>
  <c r="AF697" i="1" a="1"/>
  <c r="AD1858" i="1"/>
  <c r="AE1858" i="1" s="1"/>
  <c r="AL3497" i="1" l="1"/>
  <c r="AM3497" i="1" a="1"/>
  <c r="AH1858" i="1"/>
  <c r="AF1858" i="1" a="1"/>
  <c r="AD3997" i="1"/>
  <c r="AE3997" i="1" s="1"/>
  <c r="AH3997" i="1" l="1"/>
  <c r="AF3997" i="1" a="1"/>
  <c r="AD332" i="1"/>
  <c r="AE332" i="1" s="1"/>
  <c r="AH332" i="1" l="1"/>
  <c r="AF332" i="1" a="1"/>
  <c r="AD1315" i="1"/>
  <c r="AE1315" i="1" s="1"/>
  <c r="AH1315" i="1" l="1"/>
  <c r="AF1315" i="1" a="1"/>
  <c r="AD4306" i="1"/>
  <c r="AE4306" i="1" s="1"/>
  <c r="AH4306" i="1" l="1"/>
  <c r="AF4306" i="1" a="1"/>
  <c r="AD2494" i="1"/>
  <c r="AE2494" i="1" s="1"/>
  <c r="AH2494" i="1" l="1"/>
  <c r="AF2494" i="1" a="1"/>
  <c r="AL2634" i="1"/>
  <c r="AN2159" i="1" s="1"/>
  <c r="AL3189" i="1" s="1"/>
  <c r="AD4006" i="1" s="1"/>
  <c r="AE4006" i="1" s="1"/>
  <c r="AH4006" i="1" l="1"/>
  <c r="AF4006" i="1" a="1"/>
  <c r="AL3162" i="1"/>
  <c r="AL2847" i="1" s="1"/>
  <c r="AN3717" i="1" s="1"/>
  <c r="AG4028" i="1" s="1"/>
  <c r="AH4028" i="1" l="1"/>
  <c r="AG2058" i="1"/>
  <c r="AH2058" i="1" l="1"/>
  <c r="AD2182" i="1"/>
  <c r="AE2182" i="1" s="1"/>
  <c r="AH2182" i="1" l="1"/>
  <c r="AF2182" i="1" a="1"/>
  <c r="AD3540" i="1"/>
  <c r="AE3540" i="1" s="1"/>
  <c r="AH3540" i="1" l="1"/>
  <c r="AF3540" i="1" a="1"/>
  <c r="AD989" i="1"/>
  <c r="AE989" i="1" s="1"/>
  <c r="AH989" i="1" l="1"/>
  <c r="AF989" i="1" a="1"/>
  <c r="AD1007" i="1"/>
  <c r="AE1007" i="1" s="1"/>
  <c r="AH1007" i="1" l="1"/>
  <c r="AF1007" i="1" a="1"/>
  <c r="AI1007" i="1" s="1"/>
  <c r="AD2726" i="1"/>
  <c r="AE2726" i="1" s="1"/>
  <c r="AL1007" i="1" l="1"/>
  <c r="AM1007" i="1" a="1"/>
  <c r="AH2726" i="1"/>
  <c r="AF2726" i="1" a="1"/>
  <c r="AD4084" i="1"/>
  <c r="AE4084" i="1" s="1"/>
  <c r="AH4084" i="1" l="1"/>
  <c r="AF4084" i="1" a="1"/>
  <c r="AD2045" i="1"/>
  <c r="AE2045" i="1" s="1"/>
  <c r="AI2726" i="1"/>
  <c r="AH2045" i="1" l="1"/>
  <c r="AF2045" i="1" a="1"/>
  <c r="AD46" i="1"/>
  <c r="AE46" i="1" s="1"/>
  <c r="AM2726" i="1" a="1"/>
  <c r="AL2726" i="1"/>
  <c r="AI4084" i="1" s="1"/>
  <c r="AH46" i="1" l="1"/>
  <c r="AF46" i="1" a="1"/>
  <c r="AD3254" i="1"/>
  <c r="AE3254" i="1" s="1"/>
  <c r="AL4084" i="1"/>
  <c r="AI4060" i="1" s="1"/>
  <c r="AM4084" i="1" a="1"/>
  <c r="AH3254" i="1" l="1"/>
  <c r="AF3254" i="1" a="1"/>
  <c r="AI3254" i="1" s="1"/>
  <c r="AG2581" i="1"/>
  <c r="AL4060" i="1"/>
  <c r="AI1126" i="1" s="1"/>
  <c r="AM4060" i="1" a="1"/>
  <c r="AL3254" i="1" l="1"/>
  <c r="AI3649" i="1" s="1"/>
  <c r="AM3254" i="1" a="1"/>
  <c r="AH2581" i="1"/>
  <c r="AD1758" i="1"/>
  <c r="AE1758" i="1" s="1"/>
  <c r="AL1126" i="1"/>
  <c r="AI3371" i="1" s="1"/>
  <c r="AM1126" i="1" a="1"/>
  <c r="AL3649" i="1" l="1"/>
  <c r="AM3649" i="1" a="1"/>
  <c r="AL1758" i="1"/>
  <c r="AH1758" i="1"/>
  <c r="AF1758" i="1" a="1"/>
  <c r="AI1758" i="1" s="1"/>
  <c r="AM1758" i="1" s="1" a="1"/>
  <c r="AD1017" i="1"/>
  <c r="AE1017" i="1" s="1"/>
  <c r="AL3371" i="1"/>
  <c r="AI3609" i="1" s="1"/>
  <c r="AM3371" i="1" a="1"/>
  <c r="AH1017" i="1" l="1"/>
  <c r="AF1017" i="1" a="1"/>
  <c r="AI1017" i="1" s="1"/>
  <c r="AD1415" i="1"/>
  <c r="AE1415" i="1" s="1"/>
  <c r="AL3609" i="1"/>
  <c r="AM3609" i="1" a="1"/>
  <c r="AJ1758" i="1"/>
  <c r="AL1017" i="1" l="1"/>
  <c r="AI2597" i="1" s="1"/>
  <c r="AM1017" i="1" a="1"/>
  <c r="AH1415" i="1"/>
  <c r="AF1415" i="1" a="1"/>
  <c r="AD3109" i="1"/>
  <c r="AE3109" i="1" s="1"/>
  <c r="AL2597" i="1" l="1"/>
  <c r="AI3890" i="1" s="1"/>
  <c r="AM2597" i="1" a="1"/>
  <c r="AH3109" i="1"/>
  <c r="AF3109" i="1" a="1"/>
  <c r="AI3109" i="1" s="1"/>
  <c r="AD913" i="1"/>
  <c r="AE913" i="1" s="1"/>
  <c r="AL3890" i="1" l="1"/>
  <c r="AI338" i="1" s="1"/>
  <c r="AM3890" i="1" a="1"/>
  <c r="AL3109" i="1"/>
  <c r="AI2272" i="1" s="1"/>
  <c r="AM3109" i="1" a="1"/>
  <c r="AH913" i="1"/>
  <c r="AF913" i="1" a="1"/>
  <c r="AD3637" i="1"/>
  <c r="AE3637" i="1" s="1"/>
  <c r="AL338" i="1" l="1"/>
  <c r="AI3685" i="1" s="1"/>
  <c r="AM338" i="1" a="1"/>
  <c r="AL2272" i="1"/>
  <c r="AI3603" i="1" s="1"/>
  <c r="AM2272" i="1" a="1"/>
  <c r="AH3637" i="1"/>
  <c r="AF3637" i="1" a="1"/>
  <c r="AD1759" i="1"/>
  <c r="AE1759" i="1" s="1"/>
  <c r="AL3685" i="1" l="1"/>
  <c r="AI4173" i="1" s="1"/>
  <c r="AM3685" i="1" a="1"/>
  <c r="AL3603" i="1"/>
  <c r="AI3595" i="1" s="1"/>
  <c r="AM3603" i="1" a="1"/>
  <c r="AH1759" i="1"/>
  <c r="AF1759" i="1" a="1"/>
  <c r="AG274" i="1"/>
  <c r="AL4173" i="1" l="1"/>
  <c r="AI71" i="1" s="1"/>
  <c r="AM4173" i="1" a="1"/>
  <c r="AL3595" i="1"/>
  <c r="AI4197" i="1" s="1"/>
  <c r="AM3595" i="1" a="1"/>
  <c r="AH274" i="1"/>
  <c r="AG1321" i="1"/>
  <c r="AL71" i="1" l="1"/>
  <c r="AI2736" i="1" s="1"/>
  <c r="AM71" i="1" a="1"/>
  <c r="AL4197" i="1"/>
  <c r="AI3667" i="1" s="1"/>
  <c r="AM4197" i="1" a="1"/>
  <c r="AH1321" i="1"/>
  <c r="AD4165" i="1"/>
  <c r="AE4165" i="1" s="1"/>
  <c r="AL2736" i="1" l="1"/>
  <c r="AI3467" i="1" s="1"/>
  <c r="AM2736" i="1" a="1"/>
  <c r="AL3667" i="1"/>
  <c r="AI2431" i="1" s="1"/>
  <c r="AM3667" i="1" a="1"/>
  <c r="AH4165" i="1"/>
  <c r="AF4165" i="1" a="1"/>
  <c r="AI4165" i="1" s="1"/>
  <c r="AD1056" i="1"/>
  <c r="AE1056" i="1" s="1"/>
  <c r="AL3467" i="1" l="1"/>
  <c r="AI3705" i="1" s="1"/>
  <c r="AM3467" i="1" a="1"/>
  <c r="AJ2431" i="1"/>
  <c r="AM2431" i="1" a="1"/>
  <c r="AM4165" i="1" a="1"/>
  <c r="AL4165" i="1"/>
  <c r="AI475" i="1" s="1"/>
  <c r="AH1056" i="1"/>
  <c r="AF1056" i="1" a="1"/>
  <c r="AD2767" i="1"/>
  <c r="AE2767" i="1" s="1"/>
  <c r="AL3705" i="1" l="1"/>
  <c r="AI641" i="1" s="1"/>
  <c r="AM3705" i="1" a="1"/>
  <c r="AL475" i="1"/>
  <c r="AI130" i="1" s="1"/>
  <c r="AM475" i="1" a="1"/>
  <c r="AH2767" i="1"/>
  <c r="AF2767" i="1" a="1"/>
  <c r="AD2616" i="1"/>
  <c r="AE2616" i="1" s="1"/>
  <c r="AL641" i="1" l="1"/>
  <c r="AI748" i="1" s="1"/>
  <c r="AM641" i="1" a="1"/>
  <c r="AL130" i="1"/>
  <c r="AI3167" i="1" s="1"/>
  <c r="AM130" i="1" a="1"/>
  <c r="AH2616" i="1"/>
  <c r="AL2616" i="1"/>
  <c r="AF2616" i="1" a="1"/>
  <c r="AI2616" i="1" s="1"/>
  <c r="AM2616" i="1" s="1" a="1"/>
  <c r="AD3910" i="1"/>
  <c r="AE3910" i="1" s="1"/>
  <c r="AL748" i="1" l="1"/>
  <c r="AI1731" i="1" s="1"/>
  <c r="AM748" i="1" a="1"/>
  <c r="AL3167" i="1"/>
  <c r="AI3894" i="1" s="1"/>
  <c r="AM3167" i="1" a="1"/>
  <c r="AH3910" i="1"/>
  <c r="AF3910" i="1" a="1"/>
  <c r="AI3910" i="1" s="1"/>
  <c r="AD545" i="1"/>
  <c r="AE545" i="1" s="1"/>
  <c r="AJ2616" i="1"/>
  <c r="AJ1731" i="1" l="1"/>
  <c r="AI3359" i="1" s="1"/>
  <c r="AM1731" i="1" a="1"/>
  <c r="AL3894" i="1"/>
  <c r="AM3894" i="1" a="1"/>
  <c r="AL3910" i="1"/>
  <c r="AI3713" i="1" s="1"/>
  <c r="AM3910" i="1" a="1"/>
  <c r="AH545" i="1"/>
  <c r="AF545" i="1" a="1"/>
  <c r="AD307" i="1"/>
  <c r="AE307" i="1" s="1"/>
  <c r="AL3359" i="1" l="1"/>
  <c r="AM3359" i="1" a="1"/>
  <c r="AL3713" i="1"/>
  <c r="AM3713" i="1" a="1"/>
  <c r="AH307" i="1"/>
  <c r="AF307" i="1" a="1"/>
  <c r="AI307" i="1" s="1"/>
  <c r="AD3144" i="1"/>
  <c r="AE3144" i="1" s="1"/>
  <c r="AL307" i="1" l="1"/>
  <c r="AI3926" i="1" s="1"/>
  <c r="AM307" i="1" a="1"/>
  <c r="AH3144" i="1"/>
  <c r="AF3144" i="1" a="1"/>
  <c r="AI3144" i="1" s="1"/>
  <c r="AG1452" i="1"/>
  <c r="AL3926" i="1" l="1"/>
  <c r="AI1805" i="1" s="1"/>
  <c r="AM3926" i="1" a="1"/>
  <c r="AL3144" i="1"/>
  <c r="AI2407" i="1" s="1"/>
  <c r="AM3144" i="1" a="1"/>
  <c r="AH1452" i="1"/>
  <c r="AD2935" i="1"/>
  <c r="AE2935" i="1" s="1"/>
  <c r="AJ1805" i="1" l="1"/>
  <c r="AM1805" i="1" a="1"/>
  <c r="AO1805" i="1" s="1"/>
  <c r="AL2407" i="1"/>
  <c r="AI1326" i="1" s="1"/>
  <c r="AM2407" i="1" a="1"/>
  <c r="AH2935" i="1"/>
  <c r="AF2935" i="1" a="1"/>
  <c r="AD2975" i="1"/>
  <c r="AE2975" i="1" s="1"/>
  <c r="AL1326" i="1" l="1"/>
  <c r="AI2660" i="1" s="1"/>
  <c r="AM1326" i="1" a="1"/>
  <c r="AH2975" i="1"/>
  <c r="AF2975" i="1" a="1"/>
  <c r="AD692" i="1"/>
  <c r="AE692" i="1" s="1"/>
  <c r="AL2660" i="1" l="1"/>
  <c r="AI3678" i="1" s="1"/>
  <c r="AM2660" i="1" a="1"/>
  <c r="AH692" i="1"/>
  <c r="AF692" i="1" a="1"/>
  <c r="AD2281" i="1"/>
  <c r="AE2281" i="1" s="1"/>
  <c r="AL3678" i="1" l="1"/>
  <c r="AM3678" i="1" a="1"/>
  <c r="AH2281" i="1"/>
  <c r="AF2281" i="1" a="1"/>
  <c r="AD3463" i="1"/>
  <c r="AE3463" i="1" s="1"/>
  <c r="AH3463" i="1" l="1"/>
  <c r="AF3463" i="1" a="1"/>
  <c r="AI3463" i="1" s="1"/>
  <c r="AD483" i="1"/>
  <c r="AE483" i="1" s="1"/>
  <c r="AL3463" i="1" l="1"/>
  <c r="AI1455" i="1" s="1"/>
  <c r="AM3463" i="1" a="1"/>
  <c r="AH483" i="1"/>
  <c r="AF483" i="1" a="1"/>
  <c r="AG181" i="1"/>
  <c r="AL1455" i="1" l="1"/>
  <c r="AI2358" i="1" s="1"/>
  <c r="AM1455" i="1" a="1"/>
  <c r="AH181" i="1"/>
  <c r="AG2954" i="1"/>
  <c r="AL2358" i="1" l="1"/>
  <c r="AI3716" i="1" s="1"/>
  <c r="AM2358" i="1" a="1"/>
  <c r="AH2954" i="1"/>
  <c r="AD3991" i="1"/>
  <c r="AE3991" i="1" s="1"/>
  <c r="AL3716" i="1" l="1"/>
  <c r="AM3716" i="1" a="1"/>
  <c r="AH3991" i="1"/>
  <c r="AF3991" i="1" a="1"/>
  <c r="AD68" i="1"/>
  <c r="AE68" i="1" s="1"/>
  <c r="AH68" i="1" l="1"/>
  <c r="AF68" i="1" a="1"/>
  <c r="AD2575" i="1"/>
  <c r="AE2575" i="1" s="1"/>
  <c r="AH2575" i="1" l="1"/>
  <c r="AF2575" i="1" a="1"/>
  <c r="AG3482" i="1"/>
  <c r="AH3482" i="1" l="1"/>
  <c r="AD4264" i="1"/>
  <c r="AE4264" i="1" s="1"/>
  <c r="AH4264" i="1" l="1"/>
  <c r="AF4264" i="1" a="1"/>
  <c r="AI4264" i="1" s="1"/>
  <c r="AG229" i="1"/>
  <c r="AL4264" i="1" l="1"/>
  <c r="AI318" i="1" s="1"/>
  <c r="AM4264" i="1" a="1"/>
  <c r="AH229" i="1"/>
  <c r="AD1559" i="1"/>
  <c r="AE1559" i="1" s="1"/>
  <c r="AL318" i="1" l="1"/>
  <c r="AI60" i="1" s="1"/>
  <c r="AM318" i="1" a="1"/>
  <c r="AH1559" i="1"/>
  <c r="AF1559" i="1" a="1"/>
  <c r="AD2523" i="1"/>
  <c r="AE2523" i="1" s="1"/>
  <c r="AL60" i="1" l="1"/>
  <c r="AI3285" i="1" s="1"/>
  <c r="AM60" i="1" a="1"/>
  <c r="AH2523" i="1"/>
  <c r="AF2523" i="1" a="1"/>
  <c r="AD2761" i="1"/>
  <c r="AE2761" i="1" s="1"/>
  <c r="AL3285" i="1" l="1"/>
  <c r="AI747" i="1" s="1"/>
  <c r="AM3285" i="1" a="1"/>
  <c r="AH2761" i="1"/>
  <c r="AF2761" i="1" a="1"/>
  <c r="AD3631" i="1"/>
  <c r="AE3631" i="1" s="1"/>
  <c r="AL747" i="1" l="1"/>
  <c r="AI295" i="1" s="1"/>
  <c r="AM747" i="1" a="1"/>
  <c r="AH3631" i="1"/>
  <c r="AF3631" i="1" a="1"/>
  <c r="AD4191" i="1"/>
  <c r="AE4191" i="1" s="1"/>
  <c r="AL295" i="1" l="1"/>
  <c r="AI4042" i="1" s="1"/>
  <c r="AM295" i="1" a="1"/>
  <c r="AH4191" i="1"/>
  <c r="AF4191" i="1" a="1"/>
  <c r="AI4191" i="1" s="1"/>
  <c r="AD3051" i="1"/>
  <c r="AE3051" i="1" s="1"/>
  <c r="AL4042" i="1" l="1"/>
  <c r="AI314" i="1" s="1"/>
  <c r="AM4042" i="1" a="1"/>
  <c r="AL4191" i="1"/>
  <c r="AI3829" i="1" s="1"/>
  <c r="AM4191" i="1" a="1"/>
  <c r="AH3051" i="1"/>
  <c r="AF3051" i="1" a="1"/>
  <c r="AG3289" i="1"/>
  <c r="AL314" i="1" l="1"/>
  <c r="AI2792" i="1" s="1"/>
  <c r="AM314" i="1" a="1"/>
  <c r="AL3829" i="1"/>
  <c r="AI537" i="1" s="1"/>
  <c r="AM3829" i="1" a="1"/>
  <c r="AH3289" i="1"/>
  <c r="AD518" i="1"/>
  <c r="AE518" i="1" s="1"/>
  <c r="AL2792" i="1" l="1"/>
  <c r="AI4086" i="1" s="1"/>
  <c r="AM2792" i="1" a="1"/>
  <c r="AL537" i="1"/>
  <c r="AM537" i="1" a="1"/>
  <c r="AH518" i="1"/>
  <c r="AF518" i="1" a="1"/>
  <c r="AD2848" i="1"/>
  <c r="AE2848" i="1" s="1"/>
  <c r="AL4086" i="1" l="1"/>
  <c r="AI2308" i="1" s="1"/>
  <c r="AM4086" i="1" a="1"/>
  <c r="AH2848" i="1"/>
  <c r="AF2848" i="1" a="1"/>
  <c r="AG1041" i="1"/>
  <c r="AJ2308" i="1" l="1"/>
  <c r="AM2308" i="1" a="1"/>
  <c r="AO2308" i="1" s="1"/>
  <c r="AH1041" i="1"/>
  <c r="AD1010" i="1"/>
  <c r="AE1010" i="1" s="1"/>
  <c r="AH1010" i="1" l="1"/>
  <c r="AF1010" i="1" a="1"/>
  <c r="AD3546" i="1"/>
  <c r="AE3546" i="1" s="1"/>
  <c r="AH3546" i="1" l="1"/>
  <c r="AF3546" i="1" a="1"/>
  <c r="AD1606" i="1"/>
  <c r="AE1606" i="1" s="1"/>
  <c r="AH1606" i="1" l="1"/>
  <c r="AF1606" i="1" a="1"/>
  <c r="AD3392" i="1"/>
  <c r="AE3392" i="1" s="1"/>
  <c r="AH3392" i="1" l="1"/>
  <c r="AF3392" i="1" a="1"/>
  <c r="AI3392" i="1" s="1"/>
  <c r="AD1042" i="1"/>
  <c r="AE1042" i="1" s="1"/>
  <c r="AL3392" i="1" l="1"/>
  <c r="AI3111" i="1" s="1"/>
  <c r="AM3392" i="1" a="1"/>
  <c r="AH1042" i="1"/>
  <c r="AF1042" i="1" a="1"/>
  <c r="AD3562" i="1"/>
  <c r="AE3562" i="1" s="1"/>
  <c r="AL3111" i="1" l="1"/>
  <c r="AM3111" i="1" a="1"/>
  <c r="AH3562" i="1"/>
  <c r="AF3562" i="1" a="1"/>
  <c r="AD391" i="1"/>
  <c r="AE391" i="1" s="1"/>
  <c r="AH391" i="1" l="1"/>
  <c r="AF391" i="1" a="1"/>
  <c r="AD1979" i="1"/>
  <c r="AE1979" i="1" s="1"/>
  <c r="AH1979" i="1" l="1"/>
  <c r="AF1979" i="1" a="1"/>
  <c r="AD2076" i="1"/>
  <c r="AE2076" i="1" s="1"/>
  <c r="AH2076" i="1" l="1"/>
  <c r="AF2076" i="1" a="1"/>
  <c r="AD4090" i="1"/>
  <c r="AE4090" i="1" s="1"/>
  <c r="AH4090" i="1" l="1"/>
  <c r="AF4090" i="1" a="1"/>
  <c r="AD511" i="1"/>
  <c r="AE511" i="1" s="1"/>
  <c r="AH511" i="1" l="1"/>
  <c r="AF511" i="1" a="1"/>
  <c r="AD2945" i="1"/>
  <c r="AE2945" i="1" s="1"/>
  <c r="AH2945" i="1" l="1"/>
  <c r="AF2945" i="1" a="1"/>
  <c r="AD1555" i="1"/>
  <c r="AE1555" i="1" s="1"/>
  <c r="AH1555" i="1" l="1"/>
  <c r="AF1555" i="1" a="1"/>
  <c r="AD3473" i="1"/>
  <c r="AE3473" i="1" s="1"/>
  <c r="AH3473" i="1" l="1"/>
  <c r="AF3473" i="1" a="1"/>
  <c r="AD2316" i="1"/>
  <c r="AE2316" i="1" s="1"/>
  <c r="AH2316" i="1" l="1"/>
  <c r="AF2316" i="1" a="1"/>
  <c r="AD73" i="1"/>
  <c r="AE73" i="1" s="1"/>
  <c r="AH73" i="1" l="1"/>
  <c r="AF73" i="1" a="1"/>
  <c r="AD2914" i="1"/>
  <c r="AE2914" i="1" s="1"/>
  <c r="AH2914" i="1" l="1"/>
  <c r="AF2914" i="1" a="1"/>
  <c r="AD981" i="1"/>
  <c r="AE981" i="1" s="1"/>
  <c r="AH981" i="1" l="1"/>
  <c r="AF981" i="1" a="1"/>
  <c r="AD2844" i="1"/>
  <c r="AE2844" i="1" s="1"/>
  <c r="AH2844" i="1" l="1"/>
  <c r="AF2844" i="1" a="1"/>
  <c r="AD1129" i="1"/>
  <c r="AE1129" i="1" s="1"/>
  <c r="AH1129" i="1" l="1"/>
  <c r="AF1129" i="1" a="1"/>
  <c r="AD3442" i="1"/>
  <c r="AE3442" i="1" s="1"/>
  <c r="AH3442" i="1" l="1"/>
  <c r="AF3442" i="1" a="1"/>
  <c r="AI3442" i="1" s="1"/>
  <c r="AD2037" i="1"/>
  <c r="AE2037" i="1" s="1"/>
  <c r="AM3442" i="1" l="1" a="1"/>
  <c r="AL3442" i="1"/>
  <c r="AH2037" i="1"/>
  <c r="AL2037" i="1"/>
  <c r="AF2037" i="1" a="1"/>
  <c r="AD3372" i="1"/>
  <c r="AE3372" i="1" s="1"/>
  <c r="AH3372" i="1" l="1"/>
  <c r="AF3372" i="1" a="1"/>
  <c r="AD362" i="1"/>
  <c r="AE362" i="1" s="1"/>
  <c r="AI2037" i="1"/>
  <c r="AH362" i="1" l="1"/>
  <c r="AF362" i="1" a="1"/>
  <c r="AD2275" i="1"/>
  <c r="AE2275" i="1" s="1"/>
  <c r="AJ2037" i="1"/>
  <c r="AM2037" i="1" a="1"/>
  <c r="AO2037" i="1" s="1"/>
  <c r="AH2275" i="1" l="1"/>
  <c r="AL2275" i="1"/>
  <c r="AF2275" i="1" a="1"/>
  <c r="AG2006" i="1"/>
  <c r="AH2006" i="1" l="1"/>
  <c r="AD1418" i="1"/>
  <c r="AE1418" i="1" s="1"/>
  <c r="AH1418" i="1" l="1"/>
  <c r="AF1418" i="1" a="1"/>
  <c r="AD2803" i="1"/>
  <c r="AE2803" i="1" s="1"/>
  <c r="AH2803" i="1" l="1"/>
  <c r="AF2803" i="1" a="1"/>
  <c r="AD3776" i="1"/>
  <c r="AE3776" i="1" s="1"/>
  <c r="AH3776" i="1" l="1"/>
  <c r="AF3776" i="1" a="1"/>
  <c r="AD2397" i="1"/>
  <c r="AE2397" i="1" s="1"/>
  <c r="AH2397" i="1" l="1"/>
  <c r="AL2397" i="1"/>
  <c r="AF2397" i="1" a="1"/>
  <c r="AG2264" i="1"/>
  <c r="AH2264" i="1" l="1"/>
  <c r="AD3331" i="1"/>
  <c r="AE3331" i="1" s="1"/>
  <c r="AH3331" i="1" l="1"/>
  <c r="AF3331" i="1" a="1"/>
  <c r="AD4304" i="1"/>
  <c r="AE4304" i="1" s="1"/>
  <c r="AH4304" i="1" l="1"/>
  <c r="AF4304" i="1" a="1"/>
  <c r="AD2925" i="1"/>
  <c r="AE2925" i="1" s="1"/>
  <c r="AH2925" i="1" l="1"/>
  <c r="AF2925" i="1" a="1"/>
  <c r="AI2925" i="1" s="1"/>
  <c r="AD1291" i="1"/>
  <c r="AE1291" i="1" s="1"/>
  <c r="AL2925" i="1" l="1"/>
  <c r="AI647" i="1" s="1"/>
  <c r="AM2925" i="1" a="1"/>
  <c r="AH1291" i="1"/>
  <c r="AF1291" i="1" a="1"/>
  <c r="AD1889" i="1"/>
  <c r="AE1889" i="1" s="1"/>
  <c r="AL647" i="1" l="1"/>
  <c r="AI3993" i="1" s="1"/>
  <c r="AM647" i="1" a="1"/>
  <c r="AH1889" i="1"/>
  <c r="AF1889" i="1" a="1"/>
  <c r="AD4033" i="1"/>
  <c r="AE4033" i="1" s="1"/>
  <c r="AL3993" i="1" l="1"/>
  <c r="AM3993" i="1" a="1"/>
  <c r="AH4033" i="1"/>
  <c r="AF4033" i="1" a="1"/>
  <c r="AD3453" i="1"/>
  <c r="AE3453" i="1" s="1"/>
  <c r="AH3453" i="1" l="1"/>
  <c r="AF3453" i="1" a="1"/>
  <c r="AD3615" i="1"/>
  <c r="AE3615" i="1" s="1"/>
  <c r="AH3615" i="1" l="1"/>
  <c r="AF3615" i="1" a="1"/>
  <c r="AD1826" i="1"/>
  <c r="AE1826" i="1" s="1"/>
  <c r="AH1826" i="1" l="1"/>
  <c r="AF1826" i="1" a="1"/>
  <c r="AD3762" i="1"/>
  <c r="AE3762" i="1" s="1"/>
  <c r="AH3762" i="1" l="1"/>
  <c r="AF3762" i="1" a="1"/>
  <c r="AD1283" i="1"/>
  <c r="AE1283" i="1" s="1"/>
  <c r="AH1283" i="1" l="1"/>
  <c r="AF1283" i="1" a="1"/>
  <c r="AD2478" i="1"/>
  <c r="AE2478" i="1" s="1"/>
  <c r="AH2478" i="1" l="1"/>
  <c r="AF2478" i="1" a="1"/>
  <c r="AD461" i="1"/>
  <c r="AE461" i="1" s="1"/>
  <c r="AH461" i="1" l="1"/>
  <c r="AF461" i="1" a="1"/>
  <c r="AD1220" i="1"/>
  <c r="AE1220" i="1" s="1"/>
  <c r="AH1220" i="1" l="1"/>
  <c r="AF1220" i="1" a="1"/>
  <c r="AD4019" i="1"/>
  <c r="AE4019" i="1" s="1"/>
  <c r="AH4019" i="1" l="1"/>
  <c r="AF4019" i="1" a="1"/>
  <c r="AD3006" i="1"/>
  <c r="AE3006" i="1" s="1"/>
  <c r="AH3006" i="1" l="1"/>
  <c r="AF3006" i="1" a="1"/>
  <c r="AD438" i="1"/>
  <c r="AE438" i="1" s="1"/>
  <c r="AH438" i="1" l="1"/>
  <c r="AF438" i="1" a="1"/>
  <c r="AD1872" i="1"/>
  <c r="AE1872" i="1" s="1"/>
  <c r="AH1872" i="1" l="1"/>
  <c r="AF1872" i="1" a="1"/>
  <c r="AD4232" i="1"/>
  <c r="AE4232" i="1" s="1"/>
  <c r="AH4232" i="1" l="1"/>
  <c r="AF4232" i="1" a="1"/>
  <c r="AG197" i="1"/>
  <c r="AH197" i="1" l="1"/>
  <c r="AD1527" i="1"/>
  <c r="AE1527" i="1" s="1"/>
  <c r="AH1527" i="1" l="1"/>
  <c r="AF1527" i="1" a="1"/>
  <c r="AI1527" i="1" s="1"/>
  <c r="AG2507" i="1"/>
  <c r="AM1527" i="1" l="1" a="1"/>
  <c r="AL1527" i="1"/>
  <c r="AH2507" i="1"/>
  <c r="AD2745" i="1"/>
  <c r="AE2745" i="1" s="1"/>
  <c r="AH2745" i="1" l="1"/>
  <c r="AF2745" i="1" a="1"/>
  <c r="AI2745" i="1" s="1"/>
  <c r="AG4175" i="1"/>
  <c r="AM2745" i="1" l="1" a="1"/>
  <c r="AL2745" i="1"/>
  <c r="AI2047" i="1" s="1"/>
  <c r="AH4175" i="1"/>
  <c r="AD3035" i="1"/>
  <c r="AE3035" i="1" s="1"/>
  <c r="AL2047" i="1" l="1"/>
  <c r="AI1609" i="1" s="1"/>
  <c r="AM2047" i="1" a="1"/>
  <c r="AH3035" i="1"/>
  <c r="AF3035" i="1" a="1"/>
  <c r="AD486" i="1"/>
  <c r="AE486" i="1" s="1"/>
  <c r="AL1609" i="1" l="1"/>
  <c r="AI2448" i="1" s="1"/>
  <c r="AM1609" i="1" a="1"/>
  <c r="AH486" i="1"/>
  <c r="AF486" i="1" a="1"/>
  <c r="AD2832" i="1"/>
  <c r="AE2832" i="1" s="1"/>
  <c r="AL2448" i="1" l="1"/>
  <c r="AI4066" i="1" s="1"/>
  <c r="AM2448" i="1" a="1"/>
  <c r="AH2832" i="1"/>
  <c r="AF2832" i="1" a="1"/>
  <c r="AD1009" i="1"/>
  <c r="AE1009" i="1" s="1"/>
  <c r="AL4066" i="1" l="1"/>
  <c r="AI2881" i="1" s="1"/>
  <c r="AM4066" i="1" a="1"/>
  <c r="AH1009" i="1"/>
  <c r="AF1009" i="1" a="1"/>
  <c r="AD3801" i="1"/>
  <c r="AE3801" i="1" s="1"/>
  <c r="AL2881" i="1" l="1"/>
  <c r="AI3755" i="1" s="1"/>
  <c r="AM2881" i="1" a="1"/>
  <c r="AH3801" i="1"/>
  <c r="AF3801" i="1" a="1"/>
  <c r="AD1542" i="1"/>
  <c r="AE1542" i="1" s="1"/>
  <c r="AL3755" i="1" l="1"/>
  <c r="AI3304" i="1" s="1"/>
  <c r="AM3755" i="1" a="1"/>
  <c r="AH1542" i="1"/>
  <c r="AF1542" i="1" a="1"/>
  <c r="AD3360" i="1"/>
  <c r="AE3360" i="1" s="1"/>
  <c r="AL3304" i="1" l="1"/>
  <c r="AM3304" i="1" a="1"/>
  <c r="AH3360" i="1"/>
  <c r="AF3360" i="1" a="1"/>
  <c r="AD978" i="1"/>
  <c r="AE978" i="1" s="1"/>
  <c r="AH978" i="1" l="1"/>
  <c r="AF978" i="1" a="1"/>
  <c r="AD4329" i="1"/>
  <c r="AE4329" i="1" s="1"/>
  <c r="AH4329" i="1" l="1"/>
  <c r="AF4329" i="1" a="1"/>
  <c r="AD327" i="1"/>
  <c r="AE327" i="1" s="1"/>
  <c r="AH327" i="1" l="1"/>
  <c r="AF327" i="1" a="1"/>
  <c r="AD1915" i="1"/>
  <c r="AE1915" i="1" s="1"/>
  <c r="AH1915" i="1" l="1"/>
  <c r="AF1915" i="1" a="1"/>
  <c r="AD2034" i="1"/>
  <c r="AE2034" i="1" s="1"/>
  <c r="AH2034" i="1" l="1"/>
  <c r="AF2034" i="1" a="1"/>
  <c r="AG4058" i="1"/>
  <c r="AH4058" i="1" l="1"/>
  <c r="AD359" i="1"/>
  <c r="AE359" i="1" s="1"/>
  <c r="AH359" i="1" l="1"/>
  <c r="AF359" i="1" a="1"/>
  <c r="AD287" i="1"/>
  <c r="AE287" i="1" s="1"/>
  <c r="AH287" i="1" l="1"/>
  <c r="AF287" i="1" a="1"/>
  <c r="AD2929" i="1"/>
  <c r="AE2929" i="1" s="1"/>
  <c r="AH2929" i="1" l="1"/>
  <c r="AF2929" i="1" a="1"/>
  <c r="AG1523" i="1"/>
  <c r="AH1523" i="1" l="1"/>
  <c r="AD3803" i="1"/>
  <c r="AE3803" i="1" s="1"/>
  <c r="AH3803" i="1" l="1"/>
  <c r="AF3803" i="1" a="1"/>
  <c r="AD808" i="1"/>
  <c r="AE808" i="1" s="1"/>
  <c r="AH808" i="1" l="1"/>
  <c r="AF808" i="1" a="1"/>
  <c r="AD3457" i="1"/>
  <c r="AE3457" i="1" s="1"/>
  <c r="AH3457" i="1" l="1"/>
  <c r="AF3457" i="1" a="1"/>
  <c r="AD1492" i="1"/>
  <c r="AE1492" i="1" s="1"/>
  <c r="AH1492" i="1" l="1"/>
  <c r="AF1492" i="1" a="1"/>
  <c r="AD4331" i="1"/>
  <c r="AE4331" i="1" s="1"/>
  <c r="AH4331" i="1" l="1"/>
  <c r="AF4331" i="1" a="1"/>
  <c r="AD41" i="1"/>
  <c r="AE41" i="1" s="1"/>
  <c r="AH41" i="1" l="1"/>
  <c r="AF41" i="1" a="1"/>
  <c r="AI41" i="1" s="1"/>
  <c r="AD2898" i="1"/>
  <c r="AE2898" i="1" s="1"/>
  <c r="AL41" i="1" l="1"/>
  <c r="AI3473" i="1" s="1"/>
  <c r="AM41" i="1" a="1"/>
  <c r="AH2898" i="1"/>
  <c r="AF2898" i="1" a="1"/>
  <c r="AD2301" i="1"/>
  <c r="AE2301" i="1" s="1"/>
  <c r="AL3473" i="1" l="1"/>
  <c r="AI1587" i="1" s="1"/>
  <c r="AM3473" i="1" a="1"/>
  <c r="AL2301" i="1"/>
  <c r="AH2301" i="1"/>
  <c r="AF2301" i="1" a="1"/>
  <c r="AD2828" i="1"/>
  <c r="AE2828" i="1" s="1"/>
  <c r="AL1587" i="1" l="1"/>
  <c r="AI420" i="1" s="1"/>
  <c r="AM1587" i="1" a="1"/>
  <c r="AH2828" i="1"/>
  <c r="AF2828" i="1" a="1"/>
  <c r="AD3426" i="1"/>
  <c r="AE3426" i="1" s="1"/>
  <c r="AL420" i="1" l="1"/>
  <c r="AI3896" i="1" s="1"/>
  <c r="AM420" i="1" a="1"/>
  <c r="AH3426" i="1"/>
  <c r="AF3426" i="1" a="1"/>
  <c r="AD2005" i="1"/>
  <c r="AE2005" i="1" s="1"/>
  <c r="AL3896" i="1" l="1"/>
  <c r="AM3896" i="1" a="1"/>
  <c r="AH2005" i="1"/>
  <c r="AF2005" i="1" a="1"/>
  <c r="AD3356" i="1"/>
  <c r="AE3356" i="1" s="1"/>
  <c r="AH3356" i="1" l="1"/>
  <c r="AF3356" i="1" a="1"/>
  <c r="AD330" i="1"/>
  <c r="AE330" i="1" s="1"/>
  <c r="AH330" i="1" l="1"/>
  <c r="AF330" i="1" a="1"/>
  <c r="AD2259" i="1"/>
  <c r="AE2259" i="1" s="1"/>
  <c r="AH2259" i="1" l="1"/>
  <c r="AF2259" i="1" a="1"/>
  <c r="AD1974" i="1"/>
  <c r="AE1974" i="1" s="1"/>
  <c r="AH1974" i="1" l="1"/>
  <c r="AF1974" i="1" a="1"/>
  <c r="AD3884" i="1"/>
  <c r="AE3884" i="1" s="1"/>
  <c r="AH3884" i="1" l="1"/>
  <c r="AF3884" i="1" a="1"/>
  <c r="AD1386" i="1"/>
  <c r="AE1386" i="1" s="1"/>
  <c r="AH1386" i="1" l="1"/>
  <c r="AF1386" i="1" a="1"/>
  <c r="AD2787" i="1"/>
  <c r="AE2787" i="1" s="1"/>
  <c r="AH2787" i="1" l="1"/>
  <c r="AF2787" i="1" a="1"/>
  <c r="AG3760" i="1"/>
  <c r="AH3760" i="1" l="1"/>
  <c r="AG2381" i="1"/>
  <c r="AH2381" i="1" l="1"/>
  <c r="AD2248" i="1"/>
  <c r="AE2248" i="1" s="1"/>
  <c r="AH2248" i="1" l="1"/>
  <c r="AF2248" i="1" a="1"/>
  <c r="AD3315" i="1"/>
  <c r="AE3315" i="1" s="1"/>
  <c r="AH3315" i="1" l="1"/>
  <c r="AF3315" i="1" a="1"/>
  <c r="AD4288" i="1"/>
  <c r="AE4288" i="1" s="1"/>
  <c r="AH4288" i="1" l="1"/>
  <c r="AF4288" i="1" a="1"/>
  <c r="AD2909" i="1"/>
  <c r="AE2909" i="1" s="1"/>
  <c r="AH2909" i="1" l="1"/>
  <c r="AF2909" i="1" a="1"/>
  <c r="AD1259" i="1"/>
  <c r="AE1259" i="1" s="1"/>
  <c r="AH1259" i="1" l="1"/>
  <c r="AF1259" i="1" a="1"/>
  <c r="AD3437" i="1"/>
  <c r="AE3437" i="1" s="1"/>
  <c r="AH3437" i="1" l="1"/>
  <c r="AF3437" i="1" a="1"/>
  <c r="AI3437" i="1" s="1"/>
  <c r="AD3231" i="1"/>
  <c r="AE3231" i="1" s="1"/>
  <c r="AL3437" i="1" l="1"/>
  <c r="AI8" i="1" s="1"/>
  <c r="AM3437" i="1" a="1"/>
  <c r="AH3231" i="1"/>
  <c r="AF3231" i="1" a="1"/>
  <c r="AD1794" i="1"/>
  <c r="AE1794" i="1" s="1"/>
  <c r="AL8" i="1" l="1"/>
  <c r="AI3057" i="1" s="1"/>
  <c r="AM8" i="1" a="1"/>
  <c r="AH1794" i="1"/>
  <c r="AF1794" i="1" a="1"/>
  <c r="AD3746" i="1"/>
  <c r="AE3746" i="1" s="1"/>
  <c r="AL3057" i="1" l="1"/>
  <c r="AI3706" i="1" s="1"/>
  <c r="AM3057" i="1" a="1"/>
  <c r="AH3746" i="1"/>
  <c r="AF3746" i="1" a="1"/>
  <c r="AD3965" i="1"/>
  <c r="AE3965" i="1" s="1"/>
  <c r="AL3706" i="1" l="1"/>
  <c r="AM3706" i="1" a="1"/>
  <c r="AH3965" i="1"/>
  <c r="AF3965" i="1" a="1"/>
  <c r="AD268" i="1"/>
  <c r="AE268" i="1" s="1"/>
  <c r="AH268" i="1" l="1"/>
  <c r="AF268" i="1" a="1"/>
  <c r="AD1251" i="1"/>
  <c r="AE1251" i="1" s="1"/>
  <c r="AH1251" i="1" l="1"/>
  <c r="AF1251" i="1" a="1"/>
  <c r="AD4274" i="1"/>
  <c r="AE4274" i="1" s="1"/>
  <c r="AH4274" i="1" l="1"/>
  <c r="AF4274" i="1" a="1"/>
  <c r="AI4274" i="1" s="1"/>
  <c r="AD2462" i="1"/>
  <c r="AE2462" i="1" s="1"/>
  <c r="AL4274" i="1" l="1"/>
  <c r="AI1843" i="1" s="1"/>
  <c r="AM4274" i="1" a="1"/>
  <c r="AH2462" i="1"/>
  <c r="AF2462" i="1" a="1"/>
  <c r="AD429" i="1"/>
  <c r="AE429" i="1" s="1"/>
  <c r="AL1843" i="1" l="1"/>
  <c r="AI3963" i="1" s="1"/>
  <c r="AM1843" i="1" a="1"/>
  <c r="AH429" i="1"/>
  <c r="AF429" i="1" a="1"/>
  <c r="AD1188" i="1"/>
  <c r="AE1188" i="1" s="1"/>
  <c r="AL3963" i="1" l="1"/>
  <c r="AM3963" i="1" a="1"/>
  <c r="AH1188" i="1"/>
  <c r="AF1188" i="1" a="1"/>
  <c r="AD4003" i="1"/>
  <c r="AE4003" i="1" s="1"/>
  <c r="AH4003" i="1" l="1"/>
  <c r="AF4003" i="1" a="1"/>
  <c r="AD2990" i="1"/>
  <c r="AE2990" i="1" s="1"/>
  <c r="AH2990" i="1" l="1"/>
  <c r="AF2990" i="1" a="1"/>
  <c r="AD2149" i="1"/>
  <c r="AE2149" i="1" s="1"/>
  <c r="AH2149" i="1" l="1"/>
  <c r="AF2149" i="1" a="1"/>
  <c r="AD2500" i="1"/>
  <c r="AE2500" i="1" s="1"/>
  <c r="AH2500" i="1" l="1"/>
  <c r="AL2500" i="1"/>
  <c r="AF2500" i="1" a="1"/>
  <c r="AG3518" i="1"/>
  <c r="AH3518" i="1" l="1"/>
  <c r="AD830" i="1"/>
  <c r="AE830" i="1" s="1"/>
  <c r="AH830" i="1" l="1"/>
  <c r="AF830" i="1" a="1"/>
  <c r="AI830" i="1" s="1"/>
  <c r="AD2897" i="1"/>
  <c r="AE2897" i="1" s="1"/>
  <c r="AL830" i="1" l="1"/>
  <c r="AI3376" i="1" s="1"/>
  <c r="AM830" i="1" a="1"/>
  <c r="AH2897" i="1"/>
  <c r="AF2897" i="1" a="1"/>
  <c r="AD1459" i="1"/>
  <c r="AE1459" i="1" s="1"/>
  <c r="AL3376" i="1" l="1"/>
  <c r="AI546" i="1" s="1"/>
  <c r="AM3376" i="1" a="1"/>
  <c r="AH1459" i="1"/>
  <c r="AL1459" i="1"/>
  <c r="AF1459" i="1" a="1"/>
  <c r="AD3771" i="1"/>
  <c r="AE3771" i="1" s="1"/>
  <c r="AL546" i="1" l="1"/>
  <c r="AI3320" i="1" s="1"/>
  <c r="AM546" i="1" a="1"/>
  <c r="AH3771" i="1"/>
  <c r="AF3771" i="1" a="1"/>
  <c r="AI3771" i="1" s="1"/>
  <c r="AG31" i="1"/>
  <c r="AL3320" i="1" l="1"/>
  <c r="AM3320" i="1" a="1"/>
  <c r="AL3771" i="1"/>
  <c r="AI3607" i="1" s="1"/>
  <c r="AM3771" i="1" a="1"/>
  <c r="AH31" i="1"/>
  <c r="AD2913" i="1"/>
  <c r="AE2913" i="1" s="1"/>
  <c r="AL3607" i="1" l="1"/>
  <c r="AI1743" i="1" s="1"/>
  <c r="AM3607" i="1" a="1"/>
  <c r="AH2913" i="1"/>
  <c r="AF2913" i="1" a="1"/>
  <c r="AD1491" i="1"/>
  <c r="AE1491" i="1" s="1"/>
  <c r="AL1743" i="1" l="1"/>
  <c r="AI3014" i="1" s="1"/>
  <c r="AM1743" i="1" a="1"/>
  <c r="AH1491" i="1"/>
  <c r="AF1491" i="1" a="1"/>
  <c r="AD3787" i="1"/>
  <c r="AE3787" i="1" s="1"/>
  <c r="AL3014" i="1" l="1"/>
  <c r="AI1977" i="1" s="1"/>
  <c r="AM3014" i="1" a="1"/>
  <c r="AH3787" i="1"/>
  <c r="AF3787" i="1" a="1"/>
  <c r="AD776" i="1"/>
  <c r="AE776" i="1" s="1"/>
  <c r="AJ1977" i="1" l="1"/>
  <c r="AM1977" i="1" a="1"/>
  <c r="AH776" i="1"/>
  <c r="AF776" i="1" a="1"/>
  <c r="AD3441" i="1"/>
  <c r="AE3441" i="1" s="1"/>
  <c r="AH3441" i="1" l="1"/>
  <c r="AF3441" i="1" a="1"/>
  <c r="AD1460" i="1"/>
  <c r="AE1460" i="1" s="1"/>
  <c r="AH1460" i="1" l="1"/>
  <c r="AF1460" i="1" a="1"/>
  <c r="AD4315" i="1"/>
  <c r="AE4315" i="1" s="1"/>
  <c r="AH4315" i="1" l="1"/>
  <c r="AF4315" i="1" a="1"/>
  <c r="AD9" i="1"/>
  <c r="AE9" i="1" s="1"/>
  <c r="AH9" i="1" l="1"/>
  <c r="AF9" i="1" a="1"/>
  <c r="AD1065" i="1"/>
  <c r="AE1065" i="1" s="1"/>
  <c r="AH1065" i="1" l="1"/>
  <c r="AF1065" i="1" a="1"/>
  <c r="AD3410" i="1"/>
  <c r="AE3410" i="1" s="1"/>
  <c r="AH3410" i="1" l="1"/>
  <c r="AF3410" i="1" a="1"/>
  <c r="AD1973" i="1"/>
  <c r="AE1973" i="1" s="1"/>
  <c r="AH1973" i="1" l="1"/>
  <c r="AF1973" i="1" a="1"/>
  <c r="AD3340" i="1"/>
  <c r="AE3340" i="1" s="1"/>
  <c r="AH3340" i="1" l="1"/>
  <c r="AF3340" i="1" a="1"/>
  <c r="AD298" i="1"/>
  <c r="AE298" i="1" s="1"/>
  <c r="AH298" i="1" l="1"/>
  <c r="AF298" i="1" a="1"/>
  <c r="AD2243" i="1"/>
  <c r="AE2243" i="1" s="1"/>
  <c r="AH2243" i="1" l="1"/>
  <c r="AF2243" i="1" a="1"/>
  <c r="AD1942" i="1"/>
  <c r="AE1942" i="1" s="1"/>
  <c r="AH1942" i="1" l="1"/>
  <c r="AF1942" i="1" a="1"/>
  <c r="AI1942" i="1" s="1"/>
  <c r="AD3868" i="1"/>
  <c r="AE3868" i="1" s="1"/>
  <c r="AL1942" i="1" l="1"/>
  <c r="AI4319" i="1" s="1"/>
  <c r="AM1942" i="1" a="1"/>
  <c r="AH3868" i="1"/>
  <c r="AF3868" i="1" a="1"/>
  <c r="AD1354" i="1"/>
  <c r="AE1354" i="1" s="1"/>
  <c r="AL4319" i="1" l="1"/>
  <c r="AI3417" i="1" s="1"/>
  <c r="AM4319" i="1" a="1"/>
  <c r="AH1354" i="1"/>
  <c r="AL1354" i="1"/>
  <c r="AF1354" i="1" a="1"/>
  <c r="AI1354" i="1" s="1"/>
  <c r="AM1354" i="1" s="1" a="1"/>
  <c r="AD2771" i="1"/>
  <c r="AE2771" i="1" s="1"/>
  <c r="AL3417" i="1" l="1"/>
  <c r="AM3417" i="1" a="1"/>
  <c r="AH2771" i="1"/>
  <c r="AF2771" i="1" a="1"/>
  <c r="AI2771" i="1" s="1"/>
  <c r="AD3744" i="1"/>
  <c r="AE3744" i="1" s="1"/>
  <c r="AJ1354" i="1"/>
  <c r="AL2771" i="1" l="1"/>
  <c r="AM2771" i="1" a="1"/>
  <c r="AH3744" i="1"/>
  <c r="AF3744" i="1" a="1"/>
  <c r="AD2365" i="1"/>
  <c r="AE2365" i="1" s="1"/>
  <c r="AH2365" i="1" l="1"/>
  <c r="AF2365" i="1" a="1"/>
  <c r="AD4272" i="1"/>
  <c r="AE4272" i="1" s="1"/>
  <c r="AI3744" i="1"/>
  <c r="AH4272" i="1" l="1"/>
  <c r="AF4272" i="1" a="1"/>
  <c r="AD1227" i="1"/>
  <c r="AE1227" i="1" s="1"/>
  <c r="AM3744" i="1" a="1"/>
  <c r="AL3744" i="1"/>
  <c r="AI2464" i="1" s="1"/>
  <c r="AH1227" i="1" l="1"/>
  <c r="AF1227" i="1" a="1"/>
  <c r="AD1825" i="1"/>
  <c r="AE1825" i="1" s="1"/>
  <c r="AJ2464" i="1"/>
  <c r="AM2464" i="1" a="1"/>
  <c r="AO2464" i="1" s="1"/>
  <c r="AL1825" i="1" l="1"/>
  <c r="AH1825" i="1"/>
  <c r="AF1825" i="1" a="1"/>
  <c r="AD4001" i="1"/>
  <c r="AE4001" i="1" s="1"/>
  <c r="AH4001" i="1" l="1"/>
  <c r="AF4001" i="1" a="1"/>
  <c r="AI4001" i="1" s="1"/>
  <c r="AG3421" i="1"/>
  <c r="AL4001" i="1" l="1"/>
  <c r="AI2397" i="1" s="1"/>
  <c r="AM4001" i="1" a="1"/>
  <c r="AH3421" i="1"/>
  <c r="AD2959" i="1"/>
  <c r="AE2959" i="1" s="1"/>
  <c r="AJ2397" i="1" l="1"/>
  <c r="AM2397" i="1" a="1"/>
  <c r="AH2959" i="1"/>
  <c r="AF2959" i="1" a="1"/>
  <c r="AI2959" i="1" s="1"/>
  <c r="AD1762" i="1"/>
  <c r="AE1762" i="1" s="1"/>
  <c r="AL2959" i="1" l="1"/>
  <c r="AI4304" i="1" s="1"/>
  <c r="AM2959" i="1" a="1"/>
  <c r="AH1762" i="1"/>
  <c r="AL1762" i="1"/>
  <c r="AF1762" i="1" a="1"/>
  <c r="AD3730" i="1"/>
  <c r="AE3730" i="1" s="1"/>
  <c r="AL4304" i="1" l="1"/>
  <c r="AI2413" i="1" s="1"/>
  <c r="AM4304" i="1" a="1"/>
  <c r="AH3730" i="1"/>
  <c r="AF3730" i="1" a="1"/>
  <c r="AD3949" i="1"/>
  <c r="AE3949" i="1" s="1"/>
  <c r="AL2413" i="1" l="1"/>
  <c r="AI3243" i="1" s="1"/>
  <c r="AM2413" i="1" a="1"/>
  <c r="AH3949" i="1"/>
  <c r="AF3949" i="1" a="1"/>
  <c r="AD236" i="1"/>
  <c r="AE236" i="1" s="1"/>
  <c r="AL3243" i="1" l="1"/>
  <c r="AI3481" i="1" s="1"/>
  <c r="AM3243" i="1" a="1"/>
  <c r="AH236" i="1"/>
  <c r="AF236" i="1" a="1"/>
  <c r="AD1219" i="1"/>
  <c r="AE1219" i="1" s="1"/>
  <c r="AL3481" i="1" l="1"/>
  <c r="AM3481" i="1" a="1"/>
  <c r="AH1219" i="1"/>
  <c r="AF1219" i="1" a="1"/>
  <c r="AD4258" i="1"/>
  <c r="AE4258" i="1" s="1"/>
  <c r="AH4258" i="1" l="1"/>
  <c r="AF4258" i="1" a="1"/>
  <c r="AD2446" i="1"/>
  <c r="AE2446" i="1" s="1"/>
  <c r="AH2446" i="1" l="1"/>
  <c r="AF2446" i="1" a="1"/>
  <c r="AD301" i="1"/>
  <c r="AE301" i="1" s="1"/>
  <c r="AH301" i="1" l="1"/>
  <c r="AF301" i="1" a="1"/>
  <c r="AD3987" i="1"/>
  <c r="AE3987" i="1" s="1"/>
  <c r="AH3987" i="1" l="1"/>
  <c r="AF3987" i="1" a="1"/>
  <c r="AD1453" i="1"/>
  <c r="AE1453" i="1" s="1"/>
  <c r="AH1453" i="1" l="1"/>
  <c r="AF1453" i="1" a="1"/>
  <c r="AD2133" i="1"/>
  <c r="AE2133" i="1" s="1"/>
  <c r="AH2133" i="1" l="1"/>
  <c r="AF2133" i="1" a="1"/>
  <c r="AD2484" i="1"/>
  <c r="AE2484" i="1" s="1"/>
  <c r="AH2484" i="1" l="1"/>
  <c r="AF2484" i="1" a="1"/>
  <c r="AD3502" i="1"/>
  <c r="AE3502" i="1" s="1"/>
  <c r="AH3502" i="1" l="1"/>
  <c r="AF3502" i="1" a="1"/>
  <c r="AD1006" i="1"/>
  <c r="AE1006" i="1" s="1"/>
  <c r="AH1006" i="1" l="1"/>
  <c r="AF1006" i="1" a="1"/>
  <c r="AD1669" i="1"/>
  <c r="AE1669" i="1" s="1"/>
  <c r="AH1669" i="1" l="1"/>
  <c r="AF1669" i="1" a="1"/>
  <c r="AD3012" i="1"/>
  <c r="AE3012" i="1" s="1"/>
  <c r="AH3012" i="1" l="1"/>
  <c r="AF3012" i="1" a="1"/>
  <c r="AD4030" i="1"/>
  <c r="AE4030" i="1" s="1"/>
  <c r="AH4030" i="1" l="1"/>
  <c r="AF4030" i="1" a="1"/>
  <c r="AD2495" i="1"/>
  <c r="AE2495" i="1" s="1"/>
  <c r="AH2495" i="1" l="1"/>
  <c r="AL2495" i="1"/>
  <c r="AF2495" i="1" a="1"/>
  <c r="AD596" i="1"/>
  <c r="AE596" i="1" s="1"/>
  <c r="AH596" i="1" l="1"/>
  <c r="AF596" i="1" a="1"/>
  <c r="AI596" i="1" s="1"/>
  <c r="AD2233" i="1"/>
  <c r="AE2233" i="1" s="1"/>
  <c r="AL596" i="1" l="1"/>
  <c r="AM596" i="1" a="1"/>
  <c r="AH2233" i="1"/>
  <c r="AF2233" i="1" a="1"/>
  <c r="AG3415" i="1"/>
  <c r="AH3415" i="1" l="1"/>
  <c r="AD85" i="1"/>
  <c r="AE85" i="1" s="1"/>
  <c r="AH85" i="1" l="1"/>
  <c r="AF85" i="1" a="1"/>
  <c r="AG3943" i="1"/>
  <c r="AH3943" i="1" l="1"/>
  <c r="AD321" i="1"/>
  <c r="AE321" i="1" s="1"/>
  <c r="AH321" i="1" l="1"/>
  <c r="AF321" i="1" a="1"/>
  <c r="AI321" i="1" s="1"/>
  <c r="AD2175" i="1"/>
  <c r="AE2175" i="1" s="1"/>
  <c r="AM321" i="1" l="1" a="1"/>
  <c r="AL321" i="1"/>
  <c r="AI3959" i="1" s="1"/>
  <c r="AH2175" i="1"/>
  <c r="AL2175" i="1"/>
  <c r="AF2175" i="1" a="1"/>
  <c r="AI2175" i="1" s="1"/>
  <c r="AM2175" i="1" s="1" a="1"/>
  <c r="AD3434" i="1"/>
  <c r="AE3434" i="1" s="1"/>
  <c r="AL3959" i="1" l="1"/>
  <c r="AI2385" i="1" s="1"/>
  <c r="AM3959" i="1" a="1"/>
  <c r="AH3434" i="1"/>
  <c r="AF3434" i="1" a="1"/>
  <c r="AD3672" i="1"/>
  <c r="AE3672" i="1" s="1"/>
  <c r="AJ2175" i="1"/>
  <c r="AO2175" i="1" s="1"/>
  <c r="AJ2385" i="1" l="1"/>
  <c r="AM2385" i="1" a="1"/>
  <c r="AH3672" i="1"/>
  <c r="AF3672" i="1" a="1"/>
  <c r="AI3672" i="1" s="1"/>
  <c r="AD1112" i="1"/>
  <c r="AE1112" i="1" s="1"/>
  <c r="AL3672" i="1" l="1"/>
  <c r="AI4206" i="1" s="1"/>
  <c r="AM3672" i="1" a="1"/>
  <c r="AH1112" i="1"/>
  <c r="AF1112" i="1" a="1"/>
  <c r="AD374" i="1"/>
  <c r="AE374" i="1" s="1"/>
  <c r="AL4206" i="1" l="1"/>
  <c r="AI1912" i="1" s="1"/>
  <c r="AM4206" i="1" a="1"/>
  <c r="AH374" i="1"/>
  <c r="AF374" i="1" a="1"/>
  <c r="AI374" i="1" s="1"/>
  <c r="AD1808" i="1"/>
  <c r="AE1808" i="1" s="1"/>
  <c r="AL1912" i="1" l="1"/>
  <c r="AI438" i="1" s="1"/>
  <c r="AM1912" i="1" a="1"/>
  <c r="AL374" i="1"/>
  <c r="AM374" i="1" a="1"/>
  <c r="AH1808" i="1"/>
  <c r="AL1808" i="1"/>
  <c r="AF1808" i="1" a="1"/>
  <c r="AD4200" i="1"/>
  <c r="AE4200" i="1" s="1"/>
  <c r="AL438" i="1" l="1"/>
  <c r="AI1872" i="1" s="1"/>
  <c r="AM438" i="1" a="1"/>
  <c r="AH4200" i="1"/>
  <c r="AF4200" i="1" a="1"/>
  <c r="AD101" i="1"/>
  <c r="AE101" i="1" s="1"/>
  <c r="AI1808" i="1"/>
  <c r="AL1872" i="1" l="1"/>
  <c r="AI4232" i="1" s="1"/>
  <c r="AM1872" i="1" a="1"/>
  <c r="AH101" i="1"/>
  <c r="AF101" i="1" a="1"/>
  <c r="AD1431" i="1"/>
  <c r="AE1431" i="1" s="1"/>
  <c r="AJ1808" i="1"/>
  <c r="AM1808" i="1" a="1"/>
  <c r="AO1808" i="1" s="1"/>
  <c r="AL4232" i="1" l="1"/>
  <c r="AI826" i="1" s="1"/>
  <c r="AM4232" i="1" a="1"/>
  <c r="AH1431" i="1"/>
  <c r="AF1431" i="1" a="1"/>
  <c r="AD2459" i="1"/>
  <c r="AE2459" i="1" s="1"/>
  <c r="AL826" i="1" l="1"/>
  <c r="AI1896" i="1" s="1"/>
  <c r="AM826" i="1" a="1"/>
  <c r="AH2459" i="1"/>
  <c r="AF2459" i="1" a="1"/>
  <c r="AD2697" i="1"/>
  <c r="AE2697" i="1" s="1"/>
  <c r="AJ1896" i="1" l="1"/>
  <c r="AI4047" i="1" s="1"/>
  <c r="AM1896" i="1" a="1"/>
  <c r="AH2697" i="1"/>
  <c r="AF2697" i="1" a="1"/>
  <c r="AI2697" i="1" s="1"/>
  <c r="AD3225" i="1"/>
  <c r="AE3225" i="1" s="1"/>
  <c r="AL4047" i="1" l="1"/>
  <c r="AM4047" i="1" a="1"/>
  <c r="AM2697" i="1" a="1"/>
  <c r="AL2697" i="1"/>
  <c r="AI409" i="1" s="1"/>
  <c r="AH3225" i="1"/>
  <c r="AF3225" i="1" a="1"/>
  <c r="AD422" i="1"/>
  <c r="AE422" i="1" s="1"/>
  <c r="AL409" i="1" l="1"/>
  <c r="AI3237" i="1" s="1"/>
  <c r="AM409" i="1" a="1"/>
  <c r="AH422" i="1"/>
  <c r="AF422" i="1" a="1"/>
  <c r="AD2800" i="1"/>
  <c r="AE2800" i="1" s="1"/>
  <c r="AL3237" i="1" l="1"/>
  <c r="AI587" i="1" s="1"/>
  <c r="AM3237" i="1" a="1"/>
  <c r="AH2800" i="1"/>
  <c r="AF2800" i="1" a="1"/>
  <c r="AD3531" i="1"/>
  <c r="AE3531" i="1" s="1"/>
  <c r="AL587" i="1" l="1"/>
  <c r="AI3725" i="1" s="1"/>
  <c r="AM587" i="1" a="1"/>
  <c r="AH3531" i="1"/>
  <c r="AF3531" i="1" a="1"/>
  <c r="AD3769" i="1"/>
  <c r="AE3769" i="1" s="1"/>
  <c r="AL3725" i="1" l="1"/>
  <c r="AI1331" i="1" s="1"/>
  <c r="AM3725" i="1" a="1"/>
  <c r="AH3769" i="1"/>
  <c r="AF3769" i="1" a="1"/>
  <c r="AD1478" i="1"/>
  <c r="AE1478" i="1" s="1"/>
  <c r="AL1331" i="1" l="1"/>
  <c r="AI309" i="1" s="1"/>
  <c r="AM1331" i="1" a="1"/>
  <c r="AH1478" i="1"/>
  <c r="AF1478" i="1" a="1"/>
  <c r="AI1478" i="1" s="1"/>
  <c r="AD3328" i="1"/>
  <c r="AE3328" i="1" s="1"/>
  <c r="AL309" i="1" l="1"/>
  <c r="AI3543" i="1" s="1"/>
  <c r="AM309" i="1" a="1"/>
  <c r="AM1478" i="1" a="1"/>
  <c r="AL1478" i="1"/>
  <c r="AH3328" i="1"/>
  <c r="AF3328" i="1" a="1"/>
  <c r="AD2001" i="1"/>
  <c r="AE2001" i="1" s="1"/>
  <c r="AL3543" i="1" l="1"/>
  <c r="AI1437" i="1" s="1"/>
  <c r="AM3543" i="1" a="1"/>
  <c r="AH2001" i="1"/>
  <c r="AF2001" i="1" a="1"/>
  <c r="AD4297" i="1"/>
  <c r="AE4297" i="1" s="1"/>
  <c r="AI3328" i="1"/>
  <c r="AL1437" i="1" l="1"/>
  <c r="AI3796" i="1" s="1"/>
  <c r="AM1437" i="1" a="1"/>
  <c r="AH4297" i="1"/>
  <c r="AF4297" i="1" a="1"/>
  <c r="AG263" i="1"/>
  <c r="AM3328" i="1" a="1"/>
  <c r="AL3328" i="1"/>
  <c r="AI3785" i="1" s="1"/>
  <c r="AL3796" i="1" l="1"/>
  <c r="AM3796" i="1" a="1"/>
  <c r="AH263" i="1"/>
  <c r="AD1851" i="1"/>
  <c r="AE1851" i="1" s="1"/>
  <c r="AL3785" i="1"/>
  <c r="AI801" i="1" s="1"/>
  <c r="AM3785" i="1" a="1"/>
  <c r="AH1851" i="1" l="1"/>
  <c r="AF1851" i="1" a="1"/>
  <c r="AD1970" i="1"/>
  <c r="AE1970" i="1" s="1"/>
  <c r="AL801" i="1"/>
  <c r="AI2760" i="1" s="1"/>
  <c r="AM801" i="1" a="1"/>
  <c r="AH1970" i="1" l="1"/>
  <c r="AF1970" i="1" a="1"/>
  <c r="AD4026" i="1"/>
  <c r="AE4026" i="1" s="1"/>
  <c r="AL2760" i="1"/>
  <c r="AI1459" i="1" s="1"/>
  <c r="AM2760" i="1" a="1"/>
  <c r="AH4026" i="1" l="1"/>
  <c r="AF4026" i="1" a="1"/>
  <c r="AG2881" i="1"/>
  <c r="AJ1459" i="1"/>
  <c r="AM1459" i="1" a="1"/>
  <c r="AO1459" i="1" s="1"/>
  <c r="AH2881" i="1" l="1"/>
  <c r="AD1427" i="1"/>
  <c r="AE1427" i="1" s="1"/>
  <c r="AH1427" i="1" l="1"/>
  <c r="AF1427" i="1" a="1"/>
  <c r="AG3755" i="1"/>
  <c r="AH3755" i="1" l="1"/>
  <c r="AD712" i="1"/>
  <c r="AE712" i="1" s="1"/>
  <c r="AH712" i="1" l="1"/>
  <c r="AF712" i="1" a="1"/>
  <c r="AD3409" i="1"/>
  <c r="AE3409" i="1" s="1"/>
  <c r="AH3409" i="1" l="1"/>
  <c r="AF3409" i="1" a="1"/>
  <c r="AD1396" i="1"/>
  <c r="AE1396" i="1" s="1"/>
  <c r="AH1396" i="1" l="1"/>
  <c r="AF1396" i="1" a="1"/>
  <c r="AD4283" i="1"/>
  <c r="AE4283" i="1" s="1"/>
  <c r="AH4283" i="1" l="1"/>
  <c r="AF4283" i="1" a="1"/>
  <c r="AD744" i="1"/>
  <c r="AE744" i="1" s="1"/>
  <c r="AH744" i="1" l="1"/>
  <c r="AF744" i="1" a="1"/>
  <c r="AD3425" i="1"/>
  <c r="AE3425" i="1" s="1"/>
  <c r="AH3425" i="1" l="1"/>
  <c r="AF3425" i="1" a="1"/>
  <c r="AI3425" i="1" s="1"/>
  <c r="AD1428" i="1"/>
  <c r="AE1428" i="1" s="1"/>
  <c r="AL3425" i="1" l="1"/>
  <c r="AM3425" i="1" a="1"/>
  <c r="AH1428" i="1"/>
  <c r="AF1428" i="1" a="1"/>
  <c r="AD4299" i="1"/>
  <c r="AE4299" i="1" s="1"/>
  <c r="AH4299" i="1" l="1"/>
  <c r="AF4299" i="1" a="1"/>
  <c r="AD2" i="1"/>
  <c r="AE2" i="1" s="1"/>
  <c r="AI1428" i="1"/>
  <c r="AH2" i="1" l="1"/>
  <c r="AF2" i="1" a="1"/>
  <c r="AI2" i="1" s="1"/>
  <c r="AD2866" i="1"/>
  <c r="AE2866" i="1" s="1"/>
  <c r="AM1428" i="1" a="1"/>
  <c r="AL1428" i="1"/>
  <c r="AI4299" i="1" s="1"/>
  <c r="AL2" i="1" l="1"/>
  <c r="AM2" i="1" a="1"/>
  <c r="AH2866" i="1"/>
  <c r="AF2866" i="1" a="1"/>
  <c r="AD2269" i="1"/>
  <c r="AE2269" i="1" s="1"/>
  <c r="AL4299" i="1"/>
  <c r="AI324" i="1" s="1"/>
  <c r="AM4299" i="1" a="1"/>
  <c r="AO2" i="1" l="1"/>
  <c r="AO3065" i="1" s="1"/>
  <c r="AO1228" i="1" s="1"/>
  <c r="AH2269" i="1"/>
  <c r="AF2269" i="1" a="1"/>
  <c r="AD2796" i="1"/>
  <c r="AE2796" i="1" s="1"/>
  <c r="AL324" i="1"/>
  <c r="AI217" i="1" s="1"/>
  <c r="AM324" i="1" a="1"/>
  <c r="AH2796" i="1" l="1"/>
  <c r="AF2796" i="1" a="1"/>
  <c r="AI2796" i="1" s="1"/>
  <c r="AD1941" i="1"/>
  <c r="AE1941" i="1" s="1"/>
  <c r="AL217" i="1"/>
  <c r="AI3848" i="1" s="1"/>
  <c r="AM217" i="1" a="1"/>
  <c r="AM2796" i="1" l="1" a="1"/>
  <c r="AL2796" i="1"/>
  <c r="AI1751" i="1" s="1"/>
  <c r="AF1941" i="1" a="1"/>
  <c r="AH1941" i="1"/>
  <c r="AL1941" i="1"/>
  <c r="AD266" i="1"/>
  <c r="AE266" i="1" s="1"/>
  <c r="AL3848" i="1"/>
  <c r="AI462" i="1" s="1"/>
  <c r="AM3848" i="1" a="1"/>
  <c r="AJ1751" i="1" l="1"/>
  <c r="AI16" i="1" s="1"/>
  <c r="AM1751" i="1" a="1"/>
  <c r="AH266" i="1"/>
  <c r="AF266" i="1" a="1"/>
  <c r="AI266" i="1" s="1"/>
  <c r="AD2227" i="1"/>
  <c r="AE2227" i="1" s="1"/>
  <c r="AL462" i="1"/>
  <c r="AI2103" i="1" s="1"/>
  <c r="AM462" i="1" a="1"/>
  <c r="AM16" i="1" l="1" a="1"/>
  <c r="AL16" i="1"/>
  <c r="AI294" i="1" s="1"/>
  <c r="AL266" i="1"/>
  <c r="AI3410" i="1" s="1"/>
  <c r="AM266" i="1" a="1"/>
  <c r="AH2227" i="1"/>
  <c r="AF2227" i="1" a="1"/>
  <c r="AI2227" i="1" s="1"/>
  <c r="AD1910" i="1"/>
  <c r="AE1910" i="1" s="1"/>
  <c r="AJ2103" i="1"/>
  <c r="AM2103" i="1" a="1"/>
  <c r="AO2103" i="1" s="1"/>
  <c r="AL294" i="1" l="1"/>
  <c r="AI1610" i="1" s="1"/>
  <c r="AM294" i="1" a="1"/>
  <c r="AL3410" i="1"/>
  <c r="AI2301" i="1" s="1"/>
  <c r="AM3410" i="1" a="1"/>
  <c r="AM2227" i="1" a="1"/>
  <c r="AL2227" i="1"/>
  <c r="AI1973" i="1" s="1"/>
  <c r="AH1910" i="1"/>
  <c r="AF1910" i="1" a="1"/>
  <c r="AI1910" i="1" s="1"/>
  <c r="AD3852" i="1"/>
  <c r="AE3852" i="1" s="1"/>
  <c r="AJ1610" i="1" l="1"/>
  <c r="AI1589" i="1" s="1"/>
  <c r="AM1610" i="1" a="1"/>
  <c r="AJ2301" i="1"/>
  <c r="AM2301" i="1" a="1"/>
  <c r="AO2301" i="1" s="1"/>
  <c r="AL1973" i="1"/>
  <c r="AI4303" i="1" s="1"/>
  <c r="AM1973" i="1" a="1"/>
  <c r="AL1910" i="1"/>
  <c r="AM1910" i="1" a="1"/>
  <c r="AH3852" i="1"/>
  <c r="AF3852" i="1" a="1"/>
  <c r="AD1322" i="1"/>
  <c r="AE1322" i="1" s="1"/>
  <c r="AJ1589" i="1" l="1"/>
  <c r="AM1589" i="1" a="1"/>
  <c r="AO1589" i="1" s="1"/>
  <c r="AL4303" i="1"/>
  <c r="AI3163" i="1" s="1"/>
  <c r="AM4303" i="1" a="1"/>
  <c r="AH1322" i="1"/>
  <c r="AF1322" i="1" a="1"/>
  <c r="AD2755" i="1"/>
  <c r="AE2755" i="1" s="1"/>
  <c r="AI3852" i="1"/>
  <c r="AL3163" i="1" l="1"/>
  <c r="AI3401" i="1" s="1"/>
  <c r="AM3163" i="1" a="1"/>
  <c r="AH2755" i="1"/>
  <c r="AF2755" i="1" a="1"/>
  <c r="AD3728" i="1"/>
  <c r="AE3728" i="1" s="1"/>
  <c r="AM3852" i="1" a="1"/>
  <c r="AL3852" i="1"/>
  <c r="AI2944" i="1" s="1"/>
  <c r="AL3401" i="1" l="1"/>
  <c r="AI2888" i="1" s="1"/>
  <c r="AM3401" i="1" a="1"/>
  <c r="AH3728" i="1"/>
  <c r="AF3728" i="1" a="1"/>
  <c r="AD2349" i="1"/>
  <c r="AE2349" i="1" s="1"/>
  <c r="AL2944" i="1"/>
  <c r="AI3400" i="1" s="1"/>
  <c r="AM2944" i="1" a="1"/>
  <c r="AL2888" i="1" l="1"/>
  <c r="AI4182" i="1" s="1"/>
  <c r="AM2888" i="1" a="1"/>
  <c r="AH2349" i="1"/>
  <c r="AL2349" i="1"/>
  <c r="AF2349" i="1" a="1"/>
  <c r="AD2216" i="1"/>
  <c r="AE2216" i="1" s="1"/>
  <c r="AL3400" i="1"/>
  <c r="AM3400" i="1" a="1"/>
  <c r="AL4182" i="1" l="1"/>
  <c r="AM4182" i="1" a="1"/>
  <c r="AH2216" i="1"/>
  <c r="AF2216" i="1" a="1"/>
  <c r="AD3283" i="1"/>
  <c r="AE3283" i="1" s="1"/>
  <c r="AH3283" i="1" l="1"/>
  <c r="AF3283" i="1" a="1"/>
  <c r="AD4256" i="1"/>
  <c r="AE4256" i="1" s="1"/>
  <c r="AH4256" i="1" l="1"/>
  <c r="AF4256" i="1" a="1"/>
  <c r="AI4256" i="1" s="1"/>
  <c r="AD2877" i="1"/>
  <c r="AE2877" i="1" s="1"/>
  <c r="AL4256" i="1" l="1"/>
  <c r="AM4256" i="1" a="1"/>
  <c r="AH2877" i="1"/>
  <c r="AF2877" i="1" a="1"/>
  <c r="AG1793" i="1"/>
  <c r="AH1793" i="1" l="1"/>
  <c r="AD3985" i="1"/>
  <c r="AE3985" i="1" s="1"/>
  <c r="AI2877" i="1"/>
  <c r="AH3985" i="1" l="1"/>
  <c r="AF3985" i="1" a="1"/>
  <c r="AI3985" i="1" s="1"/>
  <c r="AD2703" i="1"/>
  <c r="AE2703" i="1" s="1"/>
  <c r="AM2877" i="1" a="1"/>
  <c r="AL2877" i="1"/>
  <c r="AI2976" i="1" s="1"/>
  <c r="AM3985" i="1" l="1" a="1"/>
  <c r="AL3985" i="1"/>
  <c r="AI3405" i="1" s="1"/>
  <c r="AH2703" i="1"/>
  <c r="AF2703" i="1" a="1"/>
  <c r="AD1730" i="1"/>
  <c r="AE1730" i="1" s="1"/>
  <c r="AL2976" i="1"/>
  <c r="AM2976" i="1" a="1"/>
  <c r="AL3405" i="1" l="1"/>
  <c r="AI3504" i="1" s="1"/>
  <c r="AM3405" i="1" a="1"/>
  <c r="AH1730" i="1"/>
  <c r="AF1730" i="1" a="1"/>
  <c r="AD3714" i="1"/>
  <c r="AE3714" i="1" s="1"/>
  <c r="AL3504" i="1" l="1"/>
  <c r="AI3961" i="1" s="1"/>
  <c r="AM3504" i="1" a="1"/>
  <c r="AH3714" i="1"/>
  <c r="AF3714" i="1" a="1"/>
  <c r="AG3933" i="1"/>
  <c r="AL3961" i="1" l="1"/>
  <c r="AM3961" i="1" a="1"/>
  <c r="AH3933" i="1"/>
  <c r="AD204" i="1"/>
  <c r="AE204" i="1" s="1"/>
  <c r="AH204" i="1" l="1"/>
  <c r="AF204" i="1" a="1"/>
  <c r="AI204" i="1" s="1"/>
  <c r="AD1187" i="1"/>
  <c r="AE1187" i="1" s="1"/>
  <c r="AL204" i="1" l="1"/>
  <c r="AI1857" i="1" s="1"/>
  <c r="AM204" i="1" a="1"/>
  <c r="AH1187" i="1"/>
  <c r="AF1187" i="1" a="1"/>
  <c r="AD4242" i="1"/>
  <c r="AE4242" i="1" s="1"/>
  <c r="AJ1857" i="1" l="1"/>
  <c r="AM1857" i="1" a="1"/>
  <c r="AH4242" i="1"/>
  <c r="AF4242" i="1" a="1"/>
  <c r="AD2430" i="1"/>
  <c r="AE2430" i="1" s="1"/>
  <c r="AH2430" i="1" l="1"/>
  <c r="AF2430" i="1" a="1"/>
  <c r="AD28" i="1"/>
  <c r="AE28" i="1" s="1"/>
  <c r="AH28" i="1" l="1"/>
  <c r="AF28" i="1" a="1"/>
  <c r="AD1124" i="1"/>
  <c r="AE1124" i="1" s="1"/>
  <c r="AH1124" i="1" l="1"/>
  <c r="AF1124" i="1" a="1"/>
  <c r="AD3971" i="1"/>
  <c r="AE3971" i="1" s="1"/>
  <c r="AH3971" i="1" l="1"/>
  <c r="AF3971" i="1" a="1"/>
  <c r="AD2958" i="1"/>
  <c r="AE2958" i="1" s="1"/>
  <c r="AH2958" i="1" l="1"/>
  <c r="AF2958" i="1" a="1"/>
  <c r="AD2468" i="1"/>
  <c r="AE2468" i="1" s="1"/>
  <c r="AH2468" i="1" l="1"/>
  <c r="AF2468" i="1" a="1"/>
  <c r="AG974" i="1"/>
  <c r="AH974" i="1" l="1"/>
  <c r="AD1637" i="1"/>
  <c r="AE1637" i="1" s="1"/>
  <c r="AH1637" i="1" l="1"/>
  <c r="AF1637" i="1" a="1"/>
  <c r="AD2996" i="1"/>
  <c r="AE2996" i="1" s="1"/>
  <c r="AH2996" i="1" l="1"/>
  <c r="AF2996" i="1" a="1"/>
  <c r="AD4014" i="1"/>
  <c r="AE4014" i="1" s="1"/>
  <c r="AH4014" i="1" l="1"/>
  <c r="AF4014" i="1" a="1"/>
  <c r="AD2030" i="1"/>
  <c r="AE2030" i="1" s="1"/>
  <c r="AH2030" i="1" l="1"/>
  <c r="AF2030" i="1" a="1"/>
  <c r="AD2166" i="1"/>
  <c r="AE2166" i="1" s="1"/>
  <c r="AH2166" i="1" l="1"/>
  <c r="AF2166" i="1" a="1"/>
  <c r="AG3524" i="1"/>
  <c r="AH3524" i="1" l="1"/>
  <c r="AL786" i="1"/>
  <c r="AL2491" i="1" s="1"/>
  <c r="AL2160" i="1" s="1"/>
  <c r="AL1366" i="1" s="1"/>
  <c r="AN1314" i="1" s="1"/>
  <c r="AN3099" i="1" s="1"/>
  <c r="AN2800" i="1" s="1"/>
  <c r="AN1942" i="1" s="1"/>
  <c r="AD2354" i="1" s="1"/>
  <c r="AE2354" i="1" s="1"/>
  <c r="AH2354" i="1" l="1"/>
  <c r="AL2354" i="1"/>
  <c r="AF2354" i="1" a="1"/>
  <c r="AG753" i="1"/>
  <c r="AH753" i="1" l="1"/>
  <c r="AD1480" i="1"/>
  <c r="AE1480" i="1" s="1"/>
  <c r="AH1480" i="1" l="1"/>
  <c r="AF1480" i="1" a="1"/>
  <c r="AI1480" i="1" s="1"/>
  <c r="AG3557" i="1"/>
  <c r="AM1480" i="1" l="1" a="1"/>
  <c r="AL1480" i="1"/>
  <c r="AI396" i="1" s="1"/>
  <c r="AH3557" i="1"/>
  <c r="AD1631" i="1"/>
  <c r="AE1631" i="1" s="1"/>
  <c r="AL396" i="1" l="1"/>
  <c r="AI3601" i="1" s="1"/>
  <c r="AM396" i="1" a="1"/>
  <c r="AH1631" i="1"/>
  <c r="AF1631" i="1" a="1"/>
  <c r="AG146" i="1"/>
  <c r="AL3601" i="1" l="1"/>
  <c r="AI2327" i="1" s="1"/>
  <c r="AM3601" i="1" a="1"/>
  <c r="AH146" i="1"/>
  <c r="AD1193" i="1"/>
  <c r="AE1193" i="1" s="1"/>
  <c r="AL2327" i="1" l="1"/>
  <c r="AI2289" i="1" s="1"/>
  <c r="AM2327" i="1" a="1"/>
  <c r="AH1193" i="1"/>
  <c r="AF1193" i="1" a="1"/>
  <c r="AI1193" i="1" s="1"/>
  <c r="AG4101" i="1"/>
  <c r="AL2289" i="1" l="1"/>
  <c r="AI2122" i="1" s="1"/>
  <c r="AM2289" i="1" a="1"/>
  <c r="AM1193" i="1" a="1"/>
  <c r="AL1193" i="1"/>
  <c r="AI347" i="1" s="1"/>
  <c r="AH4101" i="1"/>
  <c r="AD928" i="1"/>
  <c r="AE928" i="1" s="1"/>
  <c r="AL2122" i="1" l="1"/>
  <c r="AI1829" i="1" s="1"/>
  <c r="AM2122" i="1" a="1"/>
  <c r="AL347" i="1"/>
  <c r="AI460" i="1" s="1"/>
  <c r="AM347" i="1" a="1"/>
  <c r="AH928" i="1"/>
  <c r="AF928" i="1" a="1"/>
  <c r="AD2255" i="1"/>
  <c r="AE2255" i="1" s="1"/>
  <c r="AJ1829" i="1" l="1"/>
  <c r="AM1829" i="1" a="1"/>
  <c r="AO1829" i="1" s="1"/>
  <c r="AL460" i="1"/>
  <c r="AI4077" i="1" s="1"/>
  <c r="AM460" i="1" a="1"/>
  <c r="AH2255" i="1"/>
  <c r="AF2255" i="1" a="1"/>
  <c r="AD2552" i="1"/>
  <c r="AE2552" i="1" s="1"/>
  <c r="AL4077" i="1" l="1"/>
  <c r="AI1816" i="1" s="1"/>
  <c r="AM4077" i="1" a="1"/>
  <c r="AH2552" i="1"/>
  <c r="AF2552" i="1" a="1"/>
  <c r="AD3846" i="1"/>
  <c r="AE3846" i="1" s="1"/>
  <c r="AJ1816" i="1" l="1"/>
  <c r="AM1816" i="1" a="1"/>
  <c r="AH3846" i="1"/>
  <c r="AF3846" i="1" a="1"/>
  <c r="AD417" i="1"/>
  <c r="AE417" i="1" s="1"/>
  <c r="AH417" i="1" l="1"/>
  <c r="AF417" i="1" a="1"/>
  <c r="AD2343" i="1"/>
  <c r="AE2343" i="1" s="1"/>
  <c r="AH2343" i="1" l="1"/>
  <c r="AF2343" i="1" a="1"/>
  <c r="AD1215" i="1"/>
  <c r="AE1215" i="1" s="1"/>
  <c r="AH1215" i="1" l="1"/>
  <c r="AF1215" i="1" a="1"/>
  <c r="AI1215" i="1" s="1"/>
  <c r="AD2847" i="1"/>
  <c r="AE2847" i="1" s="1"/>
  <c r="AM1215" i="1" l="1" a="1"/>
  <c r="AL1215" i="1"/>
  <c r="AH2847" i="1"/>
  <c r="AF2847" i="1" a="1"/>
  <c r="AD1324" i="1"/>
  <c r="AE1324" i="1" s="1"/>
  <c r="AH1324" i="1" l="1"/>
  <c r="AF1324" i="1" a="1"/>
  <c r="AD2871" i="1"/>
  <c r="AE2871" i="1" s="1"/>
  <c r="AH2871" i="1" l="1"/>
  <c r="AF2871" i="1" a="1"/>
  <c r="AD2335" i="1"/>
  <c r="AE2335" i="1" s="1"/>
  <c r="AH2335" i="1" l="1"/>
  <c r="AL2335" i="1"/>
  <c r="AF2335" i="1" a="1"/>
  <c r="AI2335" i="1" s="1"/>
  <c r="AM2335" i="1" s="1" a="1"/>
  <c r="AD564" i="1"/>
  <c r="AE564" i="1" s="1"/>
  <c r="AH564" i="1" l="1"/>
  <c r="AF564" i="1" a="1"/>
  <c r="AD2217" i="1"/>
  <c r="AE2217" i="1" s="1"/>
  <c r="AJ2335" i="1"/>
  <c r="AO2335" i="1" s="1"/>
  <c r="AH2217" i="1" l="1"/>
  <c r="AF2217" i="1" a="1"/>
  <c r="AD3399" i="1"/>
  <c r="AE3399" i="1" s="1"/>
  <c r="AH3399" i="1" l="1"/>
  <c r="AF3399" i="1" a="1"/>
  <c r="AI3399" i="1" s="1"/>
  <c r="AD355" i="1"/>
  <c r="AE355" i="1" s="1"/>
  <c r="AL3399" i="1" l="1"/>
  <c r="AI448" i="1" s="1"/>
  <c r="AM3399" i="1" a="1"/>
  <c r="AH355" i="1"/>
  <c r="AF355" i="1" a="1"/>
  <c r="AI355" i="1" s="1"/>
  <c r="AD53" i="1"/>
  <c r="AE53" i="1" s="1"/>
  <c r="AL448" i="1" l="1"/>
  <c r="AM448" i="1" a="1"/>
  <c r="AM355" i="1" a="1"/>
  <c r="AL355" i="1"/>
  <c r="AI778" i="1" s="1"/>
  <c r="AH53" i="1"/>
  <c r="AF53" i="1" a="1"/>
  <c r="AD2890" i="1"/>
  <c r="AE2890" i="1" s="1"/>
  <c r="AL778" i="1" l="1"/>
  <c r="AI1398" i="1" s="1"/>
  <c r="AM778" i="1" a="1"/>
  <c r="AH2890" i="1"/>
  <c r="AF2890" i="1" a="1"/>
  <c r="AI2890" i="1" s="1"/>
  <c r="AD3927" i="1"/>
  <c r="AE3927" i="1" s="1"/>
  <c r="AL1398" i="1" l="1"/>
  <c r="AI3084" i="1" s="1"/>
  <c r="AM1398" i="1" a="1"/>
  <c r="AL2890" i="1"/>
  <c r="AI1508" i="1" s="1"/>
  <c r="AM2890" i="1" a="1"/>
  <c r="AH3927" i="1"/>
  <c r="AF3927" i="1" a="1"/>
  <c r="AD384" i="1"/>
  <c r="AE384" i="1" s="1"/>
  <c r="AL3084" i="1" l="1"/>
  <c r="AI2995" i="1" s="1"/>
  <c r="AM3084" i="1" a="1"/>
  <c r="AJ1508" i="1"/>
  <c r="AM1508" i="1" a="1"/>
  <c r="AO1508" i="1" s="1"/>
  <c r="AH384" i="1"/>
  <c r="AF384" i="1" a="1"/>
  <c r="AI384" i="1" s="1"/>
  <c r="AD3418" i="1"/>
  <c r="AE3418" i="1" s="1"/>
  <c r="AL2995" i="1" l="1"/>
  <c r="AI2238" i="1" s="1"/>
  <c r="AM2995" i="1" a="1"/>
  <c r="AL384" i="1"/>
  <c r="AI2906" i="1" s="1"/>
  <c r="AM384" i="1" a="1"/>
  <c r="AH3418" i="1"/>
  <c r="AF3418" i="1" a="1"/>
  <c r="AD3656" i="1"/>
  <c r="AE3656" i="1" s="1"/>
  <c r="AJ2238" i="1" l="1"/>
  <c r="AM2238" i="1" a="1"/>
  <c r="AO2238" i="1" s="1"/>
  <c r="AL2906" i="1"/>
  <c r="AI3943" i="1" s="1"/>
  <c r="AM2906" i="1" a="1"/>
  <c r="AH3656" i="1"/>
  <c r="AF3656" i="1" a="1"/>
  <c r="AD342" i="1"/>
  <c r="AE342" i="1" s="1"/>
  <c r="AL3943" i="1" l="1"/>
  <c r="AI414" i="1" s="1"/>
  <c r="AM3943" i="1" a="1"/>
  <c r="AH342" i="1"/>
  <c r="AF342" i="1" a="1"/>
  <c r="AD1776" i="1"/>
  <c r="AE1776" i="1" s="1"/>
  <c r="AL414" i="1" l="1"/>
  <c r="AI2838" i="1" s="1"/>
  <c r="AM414" i="1" a="1"/>
  <c r="AH1776" i="1"/>
  <c r="AF1776" i="1" a="1"/>
  <c r="AD4184" i="1"/>
  <c r="AE4184" i="1" s="1"/>
  <c r="AJ2838" i="1" l="1"/>
  <c r="AM2838" i="1" a="1"/>
  <c r="AO2838" i="1" s="1"/>
  <c r="AH4184" i="1"/>
  <c r="AF4184" i="1" a="1"/>
  <c r="AD69" i="1"/>
  <c r="AE69" i="1" s="1"/>
  <c r="AH69" i="1" l="1"/>
  <c r="AF69" i="1" a="1"/>
  <c r="AD1399" i="1"/>
  <c r="AE1399" i="1" s="1"/>
  <c r="AH1399" i="1" l="1"/>
  <c r="AF1399" i="1" a="1"/>
  <c r="AD2443" i="1"/>
  <c r="AE2443" i="1" s="1"/>
  <c r="AH2443" i="1" l="1"/>
  <c r="AF2443" i="1" a="1"/>
  <c r="AD2681" i="1"/>
  <c r="AE2681" i="1" s="1"/>
  <c r="AH2681" i="1" l="1"/>
  <c r="AF2681" i="1" a="1"/>
  <c r="AD2111" i="1"/>
  <c r="AE2111" i="1" s="1"/>
  <c r="AH2111" i="1" l="1"/>
  <c r="AF2111" i="1" a="1"/>
  <c r="AD4111" i="1"/>
  <c r="AE4111" i="1" s="1"/>
  <c r="AH4111" i="1" l="1"/>
  <c r="AF4111" i="1" a="1"/>
  <c r="AD2971" i="1"/>
  <c r="AE2971" i="1" s="1"/>
  <c r="AH2971" i="1" l="1"/>
  <c r="AF2971" i="1" a="1"/>
  <c r="AG3209" i="1"/>
  <c r="AH3209" i="1" l="1"/>
  <c r="AD358" i="1"/>
  <c r="AE358" i="1" s="1"/>
  <c r="AH358" i="1" l="1"/>
  <c r="AF358" i="1" a="1"/>
  <c r="AD3737" i="1"/>
  <c r="AE3737" i="1" s="1"/>
  <c r="AH3737" i="1" l="1"/>
  <c r="AF3737" i="1" a="1"/>
  <c r="AG3312" i="1"/>
  <c r="AH3312" i="1" l="1"/>
  <c r="AD1969" i="1"/>
  <c r="AE1969" i="1" s="1"/>
  <c r="AH1969" i="1" l="1"/>
  <c r="AF1969" i="1" a="1"/>
  <c r="AD4281" i="1"/>
  <c r="AE4281" i="1" s="1"/>
  <c r="AH4281" i="1" l="1"/>
  <c r="AF4281" i="1" a="1"/>
  <c r="AD231" i="1"/>
  <c r="AE231" i="1" s="1"/>
  <c r="AH231" i="1" l="1"/>
  <c r="AF231" i="1" a="1"/>
  <c r="AD1819" i="1"/>
  <c r="AE1819" i="1" s="1"/>
  <c r="AH1819" i="1" l="1"/>
  <c r="AL1819" i="1"/>
  <c r="AF1819" i="1" a="1"/>
  <c r="AI1819" i="1" s="1"/>
  <c r="AM1819" i="1" s="1" a="1"/>
  <c r="AD1938" i="1"/>
  <c r="AE1938" i="1" s="1"/>
  <c r="AH1938" i="1" l="1"/>
  <c r="AF1938" i="1" a="1"/>
  <c r="AD4010" i="1"/>
  <c r="AE4010" i="1" s="1"/>
  <c r="AJ1819" i="1"/>
  <c r="AO1819" i="1" s="1"/>
  <c r="AH4010" i="1" l="1"/>
  <c r="AF4010" i="1" a="1"/>
  <c r="AD190" i="1"/>
  <c r="AE190" i="1" s="1"/>
  <c r="AH190" i="1" l="1"/>
  <c r="AF190" i="1" a="1"/>
  <c r="AI190" i="1" s="1"/>
  <c r="AD2865" i="1"/>
  <c r="AE2865" i="1" s="1"/>
  <c r="AL190" i="1" l="1"/>
  <c r="AI4323" i="1" s="1"/>
  <c r="AM190" i="1" a="1"/>
  <c r="AH2865" i="1"/>
  <c r="AF2865" i="1" a="1"/>
  <c r="AD1395" i="1"/>
  <c r="AE1395" i="1" s="1"/>
  <c r="AL4323" i="1" l="1"/>
  <c r="AM4323" i="1" a="1"/>
  <c r="AH1395" i="1"/>
  <c r="AF1395" i="1" a="1"/>
  <c r="AD3739" i="1"/>
  <c r="AE3739" i="1" s="1"/>
  <c r="AH3739" i="1" l="1"/>
  <c r="AF3739" i="1" a="1"/>
  <c r="AD680" i="1"/>
  <c r="AE680" i="1" s="1"/>
  <c r="AH680" i="1" l="1"/>
  <c r="AF680" i="1" a="1"/>
  <c r="AD1364" i="1"/>
  <c r="AE1364" i="1" s="1"/>
  <c r="AH1364" i="1" l="1"/>
  <c r="AF1364" i="1" a="1"/>
  <c r="AD512" i="1"/>
  <c r="AE512" i="1" s="1"/>
  <c r="AH512" i="1" l="1"/>
  <c r="AF512" i="1" a="1"/>
  <c r="AD2834" i="1"/>
  <c r="AE2834" i="1" s="1"/>
  <c r="AH2834" i="1" l="1"/>
  <c r="AF2834" i="1" a="1"/>
  <c r="AD2237" i="1"/>
  <c r="AE2237" i="1" s="1"/>
  <c r="AH2237" i="1" l="1"/>
  <c r="AF2237" i="1" a="1"/>
  <c r="AD2764" i="1"/>
  <c r="AE2764" i="1" s="1"/>
  <c r="AH2764" i="1" l="1"/>
  <c r="AF2764" i="1" a="1"/>
  <c r="AI2764" i="1" s="1"/>
  <c r="AD193" i="1"/>
  <c r="AE193" i="1" s="1"/>
  <c r="AL2764" i="1" l="1"/>
  <c r="AI3007" i="1" s="1"/>
  <c r="AM2764" i="1" a="1"/>
  <c r="AH193" i="1"/>
  <c r="AF193" i="1" a="1"/>
  <c r="AD2850" i="1"/>
  <c r="AE2850" i="1" s="1"/>
  <c r="AL3007" i="1" l="1"/>
  <c r="AI3832" i="1" s="1"/>
  <c r="AM3007" i="1" a="1"/>
  <c r="AH2850" i="1"/>
  <c r="AF2850" i="1" a="1"/>
  <c r="AD2253" i="1"/>
  <c r="AE2253" i="1" s="1"/>
  <c r="AL3832" i="1" l="1"/>
  <c r="AI369" i="1" s="1"/>
  <c r="AM3832" i="1" a="1"/>
  <c r="AH2253" i="1"/>
  <c r="AF2253" i="1" a="1"/>
  <c r="AI2253" i="1" s="1"/>
  <c r="AD2780" i="1"/>
  <c r="AE2780" i="1" s="1"/>
  <c r="AL369" i="1" l="1"/>
  <c r="AM369" i="1" a="1"/>
  <c r="AM2253" i="1" a="1"/>
  <c r="AL2253" i="1"/>
  <c r="AH2780" i="1"/>
  <c r="AF2780" i="1" a="1"/>
  <c r="AD1001" i="1"/>
  <c r="AE1001" i="1" s="1"/>
  <c r="AH1001" i="1" l="1"/>
  <c r="AF1001" i="1" a="1"/>
  <c r="AD3378" i="1"/>
  <c r="AE3378" i="1" s="1"/>
  <c r="AI2780" i="1"/>
  <c r="AH3378" i="1" l="1"/>
  <c r="AF3378" i="1" a="1"/>
  <c r="AD1909" i="1"/>
  <c r="AE1909" i="1" s="1"/>
  <c r="AM2780" i="1" a="1"/>
  <c r="AL2780" i="1"/>
  <c r="AI3087" i="1" s="1"/>
  <c r="AH1909" i="1" l="1"/>
  <c r="AF1909" i="1" a="1"/>
  <c r="AI1909" i="1" s="1"/>
  <c r="AD3308" i="1"/>
  <c r="AE3308" i="1" s="1"/>
  <c r="AL3087" i="1"/>
  <c r="AI694" i="1" s="1"/>
  <c r="AM3087" i="1" a="1"/>
  <c r="AL1909" i="1" l="1"/>
  <c r="AM1909" i="1" a="1"/>
  <c r="AH3308" i="1"/>
  <c r="AF3308" i="1" a="1"/>
  <c r="AD234" i="1"/>
  <c r="AE234" i="1" s="1"/>
  <c r="AL694" i="1"/>
  <c r="AI702" i="1" s="1"/>
  <c r="AM694" i="1" a="1"/>
  <c r="AH234" i="1" l="1"/>
  <c r="AF234" i="1" a="1"/>
  <c r="AD3712" i="1"/>
  <c r="AE3712" i="1" s="1"/>
  <c r="AL702" i="1"/>
  <c r="AI1801" i="1" s="1"/>
  <c r="AM702" i="1" a="1"/>
  <c r="AI3308" i="1"/>
  <c r="AH3712" i="1" l="1"/>
  <c r="AF3712" i="1" a="1"/>
  <c r="AD2333" i="1"/>
  <c r="AE2333" i="1" s="1"/>
  <c r="AL1801" i="1"/>
  <c r="AI3875" i="1" s="1"/>
  <c r="AM1801" i="1" a="1"/>
  <c r="AM3308" i="1" a="1"/>
  <c r="AL3308" i="1"/>
  <c r="AI3131" i="1" s="1"/>
  <c r="AH2333" i="1" l="1"/>
  <c r="AF2333" i="1" a="1"/>
  <c r="AD2200" i="1"/>
  <c r="AE2200" i="1" s="1"/>
  <c r="AL3875" i="1"/>
  <c r="AM3875" i="1" a="1"/>
  <c r="AL3131" i="1"/>
  <c r="AI3369" i="1" s="1"/>
  <c r="AM3131" i="1" a="1"/>
  <c r="AF2200" i="1" l="1" a="1"/>
  <c r="AH2200" i="1"/>
  <c r="AD3267" i="1"/>
  <c r="AE3267" i="1" s="1"/>
  <c r="AL3369" i="1"/>
  <c r="AI206" i="1" s="1"/>
  <c r="AM3369" i="1" a="1"/>
  <c r="AH3267" i="1" l="1"/>
  <c r="AF3267" i="1" a="1"/>
  <c r="AG4240" i="1"/>
  <c r="AL206" i="1"/>
  <c r="AI3638" i="1" s="1"/>
  <c r="AM206" i="1" a="1"/>
  <c r="AH4240" i="1" l="1"/>
  <c r="AD2861" i="1"/>
  <c r="AE2861" i="1" s="1"/>
  <c r="AL3638" i="1"/>
  <c r="AI330" i="1" s="1"/>
  <c r="AM3638" i="1" a="1"/>
  <c r="AH2861" i="1" l="1"/>
  <c r="AF2861" i="1" a="1"/>
  <c r="AD1163" i="1"/>
  <c r="AE1163" i="1" s="1"/>
  <c r="AL330" i="1"/>
  <c r="AI2921" i="1" s="1"/>
  <c r="AM330" i="1" a="1"/>
  <c r="AH1163" i="1" l="1"/>
  <c r="AF1163" i="1" a="1"/>
  <c r="AD1761" i="1"/>
  <c r="AE1761" i="1" s="1"/>
  <c r="AL2921" i="1"/>
  <c r="AI345" i="1" s="1"/>
  <c r="AM2921" i="1" a="1"/>
  <c r="AH1761" i="1" l="1"/>
  <c r="AF1761" i="1" a="1"/>
  <c r="AD3969" i="1"/>
  <c r="AE3969" i="1" s="1"/>
  <c r="AL345" i="1"/>
  <c r="AM345" i="1" a="1"/>
  <c r="AH3969" i="1" l="1"/>
  <c r="AF3969" i="1" a="1"/>
  <c r="AD3389" i="1"/>
  <c r="AE3389" i="1" s="1"/>
  <c r="AH3389" i="1" l="1"/>
  <c r="AF3389" i="1" a="1"/>
  <c r="AD2479" i="1"/>
  <c r="AE2479" i="1" s="1"/>
  <c r="AH2479" i="1" l="1"/>
  <c r="AF2479" i="1" a="1"/>
  <c r="AD3698" i="1"/>
  <c r="AE3698" i="1" s="1"/>
  <c r="AH3698" i="1" l="1"/>
  <c r="AF3698" i="1" a="1"/>
  <c r="AG3917" i="1"/>
  <c r="AH3917" i="1" l="1"/>
  <c r="AD172" i="1"/>
  <c r="AE172" i="1" s="1"/>
  <c r="AH172" i="1" l="1"/>
  <c r="AF172" i="1" a="1"/>
  <c r="AG1155" i="1"/>
  <c r="AH1155" i="1" l="1"/>
  <c r="AD4226" i="1"/>
  <c r="AE4226" i="1" s="1"/>
  <c r="AH4226" i="1" l="1"/>
  <c r="AF4226" i="1" a="1"/>
  <c r="AD2414" i="1"/>
  <c r="AE2414" i="1" s="1"/>
  <c r="AH2414" i="1" l="1"/>
  <c r="AF2414" i="1" a="1"/>
  <c r="AD922" i="1"/>
  <c r="AE922" i="1" s="1"/>
  <c r="AH922" i="1" l="1"/>
  <c r="AF922" i="1" a="1"/>
  <c r="AD1092" i="1"/>
  <c r="AE1092" i="1" s="1"/>
  <c r="AH1092" i="1" l="1"/>
  <c r="AF1092" i="1" a="1"/>
  <c r="AD3955" i="1"/>
  <c r="AE3955" i="1" s="1"/>
  <c r="AH3955" i="1" l="1"/>
  <c r="AF3955" i="1" a="1"/>
  <c r="AG2942" i="1"/>
  <c r="AH2942" i="1" l="1"/>
  <c r="AD1389" i="1"/>
  <c r="AE1389" i="1" s="1"/>
  <c r="AH1389" i="1" l="1"/>
  <c r="AF1389" i="1" a="1"/>
  <c r="AD2101" i="1"/>
  <c r="AE2101" i="1" s="1"/>
  <c r="AH2101" i="1" l="1"/>
  <c r="AF2101" i="1" a="1"/>
  <c r="AD2452" i="1"/>
  <c r="AE2452" i="1" s="1"/>
  <c r="AH2452" i="1" l="1"/>
  <c r="AF2452" i="1" a="1"/>
  <c r="AD3470" i="1"/>
  <c r="AE3470" i="1" s="1"/>
  <c r="AH3470" i="1" l="1"/>
  <c r="AF3470" i="1" a="1"/>
  <c r="AD942" i="1"/>
  <c r="AE942" i="1" s="1"/>
  <c r="AH942" i="1" l="1"/>
  <c r="AF942" i="1" a="1"/>
  <c r="AD3998" i="1"/>
  <c r="AE3998" i="1" s="1"/>
  <c r="AH3998" i="1" l="1"/>
  <c r="AF3998" i="1" a="1"/>
  <c r="AD1998" i="1"/>
  <c r="AE1998" i="1" s="1"/>
  <c r="AH1998" i="1" l="1"/>
  <c r="AF1998" i="1" a="1"/>
  <c r="AD2150" i="1"/>
  <c r="AE2150" i="1" s="1"/>
  <c r="AH2150" i="1" l="1"/>
  <c r="AF2150" i="1" a="1"/>
  <c r="AD3508" i="1"/>
  <c r="AE3508" i="1" s="1"/>
  <c r="AH3508" i="1" l="1"/>
  <c r="AF3508" i="1" a="1"/>
  <c r="AI3508" i="1" s="1"/>
  <c r="AD893" i="1"/>
  <c r="AE893" i="1" s="1"/>
  <c r="AL3508" i="1" l="1"/>
  <c r="AI151" i="1" s="1"/>
  <c r="AM3508" i="1" a="1"/>
  <c r="AH893" i="1"/>
  <c r="AF893" i="1" a="1"/>
  <c r="AD751" i="1"/>
  <c r="AE751" i="1" s="1"/>
  <c r="AL151" i="1" l="1"/>
  <c r="AI554" i="1" s="1"/>
  <c r="AM151" i="1" a="1"/>
  <c r="AH751" i="1"/>
  <c r="AF751" i="1" a="1"/>
  <c r="AD2678" i="1"/>
  <c r="AE2678" i="1" s="1"/>
  <c r="AL554" i="1" l="1"/>
  <c r="AI1237" i="1" s="1"/>
  <c r="AM554" i="1" a="1"/>
  <c r="AH2678" i="1"/>
  <c r="AF2678" i="1" a="1"/>
  <c r="AD4036" i="1"/>
  <c r="AE4036" i="1" s="1"/>
  <c r="AL1237" i="1" l="1"/>
  <c r="AI2972" i="1" s="1"/>
  <c r="AM1237" i="1" a="1"/>
  <c r="AH4036" i="1"/>
  <c r="AF4036" i="1" a="1"/>
  <c r="AD1688" i="1"/>
  <c r="AE1688" i="1" s="1"/>
  <c r="AL2972" i="1" l="1"/>
  <c r="AI351" i="1" s="1"/>
  <c r="AM2972" i="1" a="1"/>
  <c r="AH1688" i="1"/>
  <c r="AF1688" i="1" a="1"/>
  <c r="AD3402" i="1"/>
  <c r="AE3402" i="1" s="1"/>
  <c r="AL351" i="1" l="1"/>
  <c r="AI1488" i="1" s="1"/>
  <c r="AM351" i="1" a="1"/>
  <c r="AH3402" i="1"/>
  <c r="AF3402" i="1" a="1"/>
  <c r="AD3640" i="1"/>
  <c r="AE3640" i="1" s="1"/>
  <c r="AL1488" i="1" l="1"/>
  <c r="AI4068" i="1" s="1"/>
  <c r="AM1488" i="1" a="1"/>
  <c r="AH3640" i="1"/>
  <c r="AF3640" i="1" a="1"/>
  <c r="AD408" i="1"/>
  <c r="AE408" i="1" s="1"/>
  <c r="AL4068" i="1" l="1"/>
  <c r="AI3443" i="1" s="1"/>
  <c r="AM4068" i="1" a="1"/>
  <c r="AH408" i="1"/>
  <c r="AF408" i="1" a="1"/>
  <c r="AD310" i="1"/>
  <c r="AE310" i="1" s="1"/>
  <c r="AL3443" i="1" l="1"/>
  <c r="AI3617" i="1" s="1"/>
  <c r="AM3443" i="1" a="1"/>
  <c r="AH310" i="1"/>
  <c r="AF310" i="1" a="1"/>
  <c r="AD1744" i="1"/>
  <c r="AE1744" i="1" s="1"/>
  <c r="AL3617" i="1" l="1"/>
  <c r="AI2525" i="1" s="1"/>
  <c r="AM3617" i="1" a="1"/>
  <c r="AH1744" i="1"/>
  <c r="AF1744" i="1" a="1"/>
  <c r="AG37" i="1"/>
  <c r="AJ2525" i="1" l="1"/>
  <c r="AM2525" i="1" a="1"/>
  <c r="AH37" i="1"/>
  <c r="AD2427" i="1"/>
  <c r="AE2427" i="1" s="1"/>
  <c r="AH2427" i="1" l="1"/>
  <c r="AF2427" i="1" a="1"/>
  <c r="AD2665" i="1"/>
  <c r="AE2665" i="1" s="1"/>
  <c r="AH2665" i="1" l="1"/>
  <c r="AF2665" i="1" a="1"/>
  <c r="AD1752" i="1"/>
  <c r="AE1752" i="1" s="1"/>
  <c r="AH1752" i="1" l="1"/>
  <c r="AF1752" i="1" a="1"/>
  <c r="AD4095" i="1"/>
  <c r="AE4095" i="1" s="1"/>
  <c r="AH4095" i="1" l="1"/>
  <c r="AF4095" i="1" a="1"/>
  <c r="AI4095" i="1" s="1"/>
  <c r="AD2955" i="1"/>
  <c r="AE2955" i="1" s="1"/>
  <c r="AM4095" i="1" l="1" a="1"/>
  <c r="AL4095" i="1"/>
  <c r="AH2955" i="1"/>
  <c r="AF2955" i="1" a="1"/>
  <c r="AD3193" i="1"/>
  <c r="AE3193" i="1" s="1"/>
  <c r="AH3193" i="1" l="1"/>
  <c r="AF3193" i="1" a="1"/>
  <c r="AD326" i="1"/>
  <c r="AE326" i="1" s="1"/>
  <c r="AI2955" i="1"/>
  <c r="AH326" i="1" l="1"/>
  <c r="AF326" i="1" a="1"/>
  <c r="AD2752" i="1"/>
  <c r="AE2752" i="1" s="1"/>
  <c r="AM2955" i="1" a="1"/>
  <c r="AL2955" i="1"/>
  <c r="AI4245" i="1" s="1"/>
  <c r="AH2752" i="1" l="1"/>
  <c r="AF2752" i="1" a="1"/>
  <c r="AD3483" i="1"/>
  <c r="AE3483" i="1" s="1"/>
  <c r="AL4245" i="1"/>
  <c r="AI2384" i="1" s="1"/>
  <c r="AM4245" i="1" a="1"/>
  <c r="AH3483" i="1" l="1"/>
  <c r="AF3483" i="1" a="1"/>
  <c r="AD3721" i="1"/>
  <c r="AE3721" i="1" s="1"/>
  <c r="AJ2384" i="1"/>
  <c r="AM2384" i="1" a="1"/>
  <c r="AO2384" i="1" s="1"/>
  <c r="AH3721" i="1" l="1"/>
  <c r="AF3721" i="1" a="1"/>
  <c r="AD1382" i="1"/>
  <c r="AE1382" i="1" s="1"/>
  <c r="AH1382" i="1" l="1"/>
  <c r="AF1382" i="1" a="1"/>
  <c r="AD3280" i="1"/>
  <c r="AE3280" i="1" s="1"/>
  <c r="AH3280" i="1" l="1"/>
  <c r="AF3280" i="1" a="1"/>
  <c r="AD1905" i="1"/>
  <c r="AE1905" i="1" s="1"/>
  <c r="AH1905" i="1" l="1"/>
  <c r="AF1905" i="1" a="1"/>
  <c r="AD1787" i="1"/>
  <c r="AE1787" i="1" s="1"/>
  <c r="AH1787" i="1" l="1"/>
  <c r="AL1787" i="1"/>
  <c r="AF1787" i="1" a="1"/>
  <c r="AI1787" i="1" s="1"/>
  <c r="AM1787" i="1" s="1" a="1"/>
  <c r="AD1906" i="1"/>
  <c r="AE1906" i="1" s="1"/>
  <c r="AH1906" i="1" l="1"/>
  <c r="AF1906" i="1" a="1"/>
  <c r="AD3994" i="1"/>
  <c r="AE3994" i="1" s="1"/>
  <c r="AJ1787" i="1"/>
  <c r="AO1787" i="1" s="1"/>
  <c r="AH3994" i="1" l="1"/>
  <c r="AF3994" i="1" a="1"/>
  <c r="AI3994" i="1" s="1"/>
  <c r="AD221" i="1"/>
  <c r="AE221" i="1" s="1"/>
  <c r="AL3994" i="1" l="1"/>
  <c r="AI3031" i="1" s="1"/>
  <c r="AM3994" i="1" a="1"/>
  <c r="AH221" i="1"/>
  <c r="AF221" i="1" a="1"/>
  <c r="AD2849" i="1"/>
  <c r="AE2849" i="1" s="1"/>
  <c r="AL3031" i="1" l="1"/>
  <c r="AI4302" i="1" s="1"/>
  <c r="AM3031" i="1" a="1"/>
  <c r="AH2849" i="1"/>
  <c r="AF2849" i="1" a="1"/>
  <c r="AD1363" i="1"/>
  <c r="AE1363" i="1" s="1"/>
  <c r="AL4302" i="1" l="1"/>
  <c r="AM4302" i="1" a="1"/>
  <c r="AH1363" i="1"/>
  <c r="AF1363" i="1" a="1"/>
  <c r="AD3723" i="1"/>
  <c r="AE3723" i="1" s="1"/>
  <c r="AH3723" i="1" l="1"/>
  <c r="AF3723" i="1" a="1"/>
  <c r="AD648" i="1"/>
  <c r="AE648" i="1" s="1"/>
  <c r="AH648" i="1" l="1"/>
  <c r="AF648" i="1" a="1"/>
  <c r="AD3377" i="1"/>
  <c r="AE3377" i="1" s="1"/>
  <c r="AH3377" i="1" l="1"/>
  <c r="AF3377" i="1" a="1"/>
  <c r="AD1332" i="1"/>
  <c r="AE1332" i="1" s="1"/>
  <c r="AH1332" i="1" l="1"/>
  <c r="AF1332" i="1" a="1"/>
  <c r="AD4251" i="1"/>
  <c r="AE4251" i="1" s="1"/>
  <c r="AH4251" i="1" l="1"/>
  <c r="AF4251" i="1" a="1"/>
  <c r="AG224" i="1"/>
  <c r="AH224" i="1" l="1"/>
  <c r="AD2818" i="1"/>
  <c r="AE2818" i="1" s="1"/>
  <c r="AH2818" i="1" l="1"/>
  <c r="AF2818" i="1" a="1"/>
  <c r="AD2221" i="1"/>
  <c r="AE2221" i="1" s="1"/>
  <c r="AH2221" i="1" l="1"/>
  <c r="AF2221" i="1" a="1"/>
  <c r="AD937" i="1"/>
  <c r="AE937" i="1" s="1"/>
  <c r="AH937" i="1" l="1"/>
  <c r="AF937" i="1" a="1"/>
  <c r="AD1845" i="1"/>
  <c r="AE1845" i="1" s="1"/>
  <c r="AH1845" i="1" l="1"/>
  <c r="AL1845" i="1"/>
  <c r="AF1845" i="1" a="1"/>
  <c r="AD3276" i="1"/>
  <c r="AE3276" i="1" s="1"/>
  <c r="AH3276" i="1" l="1"/>
  <c r="AF3276" i="1" a="1"/>
  <c r="AD969" i="1"/>
  <c r="AE969" i="1" s="1"/>
  <c r="AH969" i="1" l="1"/>
  <c r="AF969" i="1" a="1"/>
  <c r="AD3362" i="1"/>
  <c r="AE3362" i="1" s="1"/>
  <c r="AH3362" i="1" l="1"/>
  <c r="AF3362" i="1" a="1"/>
  <c r="AD1877" i="1"/>
  <c r="AE1877" i="1" s="1"/>
  <c r="AH1877" i="1" l="1"/>
  <c r="AF1877" i="1" a="1"/>
  <c r="AD3292" i="1"/>
  <c r="AE3292" i="1" s="1"/>
  <c r="AH3292" i="1" l="1"/>
  <c r="AF3292" i="1" a="1"/>
  <c r="AD202" i="1"/>
  <c r="AE202" i="1" s="1"/>
  <c r="AH202" i="1" l="1"/>
  <c r="AF202" i="1" a="1"/>
  <c r="AD2195" i="1"/>
  <c r="AE2195" i="1" s="1"/>
  <c r="AH2195" i="1" l="1"/>
  <c r="AL2195" i="1"/>
  <c r="AF2195" i="1" a="1"/>
  <c r="AD1846" i="1"/>
  <c r="AE1846" i="1" s="1"/>
  <c r="AH1846" i="1" l="1"/>
  <c r="AL1846" i="1"/>
  <c r="AF1846" i="1" a="1"/>
  <c r="AI1846" i="1" s="1"/>
  <c r="AM1846" i="1" s="1" a="1"/>
  <c r="AD3820" i="1"/>
  <c r="AE3820" i="1" s="1"/>
  <c r="AH3820" i="1" l="1"/>
  <c r="AF3820" i="1" a="1"/>
  <c r="AD1258" i="1"/>
  <c r="AE1258" i="1" s="1"/>
  <c r="AJ1846" i="1"/>
  <c r="AO1846" i="1" s="1"/>
  <c r="AO2768" i="1" s="1"/>
  <c r="AH1258" i="1" l="1"/>
  <c r="AF1258" i="1" a="1"/>
  <c r="AD2723" i="1"/>
  <c r="AE2723" i="1" s="1"/>
  <c r="AH2723" i="1" l="1"/>
  <c r="AF2723" i="1" a="1"/>
  <c r="AD3696" i="1"/>
  <c r="AE3696" i="1" s="1"/>
  <c r="AH3696" i="1" l="1"/>
  <c r="AF3696" i="1" a="1"/>
  <c r="AD2317" i="1"/>
  <c r="AE2317" i="1" s="1"/>
  <c r="AH2317" i="1" l="1"/>
  <c r="AF2317" i="1" a="1"/>
  <c r="AD3251" i="1"/>
  <c r="AE3251" i="1" s="1"/>
  <c r="AH3251" i="1" l="1"/>
  <c r="AF3251" i="1" a="1"/>
  <c r="AD2845" i="1"/>
  <c r="AE2845" i="1" s="1"/>
  <c r="AH2845" i="1" l="1"/>
  <c r="AF2845" i="1" a="1"/>
  <c r="AI2845" i="1" s="1"/>
  <c r="AD1131" i="1"/>
  <c r="AE1131" i="1" s="1"/>
  <c r="AL2845" i="1" l="1"/>
  <c r="AI4138" i="1" s="1"/>
  <c r="AM2845" i="1" a="1"/>
  <c r="AH1131" i="1"/>
  <c r="AF1131" i="1" a="1"/>
  <c r="AD1729" i="1"/>
  <c r="AE1729" i="1" s="1"/>
  <c r="AL4138" i="1" l="1"/>
  <c r="AM4138" i="1" a="1"/>
  <c r="AH1729" i="1"/>
  <c r="AL1729" i="1"/>
  <c r="AF1729" i="1" a="1"/>
  <c r="AI1729" i="1" s="1"/>
  <c r="AM1729" i="1" s="1" a="1"/>
  <c r="AD3953" i="1"/>
  <c r="AE3953" i="1" s="1"/>
  <c r="AH3953" i="1" l="1"/>
  <c r="AF3953" i="1" a="1"/>
  <c r="AI3953" i="1" s="1"/>
  <c r="AD3373" i="1"/>
  <c r="AE3373" i="1" s="1"/>
  <c r="AJ1729" i="1"/>
  <c r="AO1729" i="1" s="1"/>
  <c r="AL3953" i="1" l="1"/>
  <c r="AM3953" i="1" a="1"/>
  <c r="AH3373" i="1"/>
  <c r="AF3373" i="1" a="1"/>
  <c r="AD2239" i="1"/>
  <c r="AE2239" i="1" s="1"/>
  <c r="AH2239" i="1" l="1"/>
  <c r="AF2239" i="1" a="1"/>
  <c r="AD1666" i="1"/>
  <c r="AE1666" i="1" s="1"/>
  <c r="AI3373" i="1"/>
  <c r="AH1666" i="1" l="1"/>
  <c r="AF1666" i="1" a="1"/>
  <c r="AD3682" i="1"/>
  <c r="AE3682" i="1" s="1"/>
  <c r="AM3373" i="1" a="1"/>
  <c r="AL3373" i="1"/>
  <c r="AI519" i="1" s="1"/>
  <c r="AH3682" i="1" l="1"/>
  <c r="AF3682" i="1" a="1"/>
  <c r="AD3901" i="1"/>
  <c r="AE3901" i="1" s="1"/>
  <c r="AL519" i="1"/>
  <c r="AI4154" i="1" s="1"/>
  <c r="AM519" i="1" a="1"/>
  <c r="AH3901" i="1" l="1"/>
  <c r="AF3901" i="1" a="1"/>
  <c r="AD140" i="1"/>
  <c r="AE140" i="1" s="1"/>
  <c r="AL4154" i="1"/>
  <c r="AI760" i="1" s="1"/>
  <c r="AM4154" i="1" a="1"/>
  <c r="AH140" i="1" l="1"/>
  <c r="AF140" i="1" a="1"/>
  <c r="AD1123" i="1"/>
  <c r="AE1123" i="1" s="1"/>
  <c r="AL760" i="1"/>
  <c r="AI1684" i="1" s="1"/>
  <c r="AM760" i="1" a="1"/>
  <c r="AH1123" i="1" l="1"/>
  <c r="AF1123" i="1" a="1"/>
  <c r="AD4210" i="1"/>
  <c r="AE4210" i="1" s="1"/>
  <c r="AJ1684" i="1"/>
  <c r="AM1684" i="1" a="1"/>
  <c r="AO1684" i="1" s="1"/>
  <c r="AH4210" i="1" l="1"/>
  <c r="AF4210" i="1" a="1"/>
  <c r="AI4210" i="1" s="1"/>
  <c r="AD3887" i="1"/>
  <c r="AE3887" i="1" s="1"/>
  <c r="AL4210" i="1" l="1"/>
  <c r="AI3025" i="1" s="1"/>
  <c r="AM4210" i="1" a="1"/>
  <c r="AH3887" i="1"/>
  <c r="AF3887" i="1" a="1"/>
  <c r="AI3887" i="1" s="1"/>
  <c r="AG3939" i="1"/>
  <c r="AL3025" i="1" l="1"/>
  <c r="AI1715" i="1" s="1"/>
  <c r="AM3025" i="1" a="1"/>
  <c r="AM3887" i="1" a="1"/>
  <c r="AL3887" i="1"/>
  <c r="AI4226" i="1" s="1"/>
  <c r="AH3939" i="1"/>
  <c r="AD2926" i="1"/>
  <c r="AE2926" i="1" s="1"/>
  <c r="AL1715" i="1" l="1"/>
  <c r="AM1715" i="1" a="1"/>
  <c r="AL4226" i="1"/>
  <c r="AI3008" i="1" s="1"/>
  <c r="AM4226" i="1" a="1"/>
  <c r="AH2926" i="1"/>
  <c r="AF2926" i="1" a="1"/>
  <c r="AG1357" i="1"/>
  <c r="AL3008" i="1" l="1"/>
  <c r="AI3977" i="1" s="1"/>
  <c r="AM3008" i="1" a="1"/>
  <c r="AH1357" i="1"/>
  <c r="AD2085" i="1"/>
  <c r="AE2085" i="1" s="1"/>
  <c r="AL3977" i="1" l="1"/>
  <c r="AM3977" i="1" a="1"/>
  <c r="AH2085" i="1"/>
  <c r="AF2085" i="1" a="1"/>
  <c r="AG2436" i="1"/>
  <c r="AH2436" i="1" l="1"/>
  <c r="AD3454" i="1"/>
  <c r="AE3454" i="1" s="1"/>
  <c r="AH3454" i="1" l="1"/>
  <c r="AF3454" i="1" a="1"/>
  <c r="AD910" i="1"/>
  <c r="AE910" i="1" s="1"/>
  <c r="AH910" i="1" l="1"/>
  <c r="AF910" i="1" a="1"/>
  <c r="AD1573" i="1"/>
  <c r="AE1573" i="1" s="1"/>
  <c r="AH1573" i="1" l="1"/>
  <c r="AF1573" i="1" a="1"/>
  <c r="AD2964" i="1"/>
  <c r="AE2964" i="1" s="1"/>
  <c r="AH2964" i="1" l="1"/>
  <c r="AF2964" i="1" a="1"/>
  <c r="AD3982" i="1"/>
  <c r="AE3982" i="1" s="1"/>
  <c r="AH3982" i="1" l="1"/>
  <c r="AF3982" i="1" a="1"/>
  <c r="AD1966" i="1"/>
  <c r="AE1966" i="1" s="1"/>
  <c r="AH1966" i="1" l="1"/>
  <c r="AF1966" i="1" a="1"/>
  <c r="AG2134" i="1"/>
  <c r="AH2134" i="1" l="1"/>
  <c r="AD3492" i="1"/>
  <c r="AE3492" i="1" s="1"/>
  <c r="AH3492" i="1" l="1"/>
  <c r="AF3492" i="1" a="1"/>
  <c r="AD861" i="1"/>
  <c r="AE861" i="1" s="1"/>
  <c r="AH861" i="1" l="1"/>
  <c r="AF861" i="1" a="1"/>
  <c r="AD1917" i="1"/>
  <c r="AE1917" i="1" s="1"/>
  <c r="AH1917" i="1" l="1"/>
  <c r="AF1917" i="1" a="1"/>
  <c r="AD1113" i="1"/>
  <c r="AE1113" i="1" s="1"/>
  <c r="AH1113" i="1" l="1"/>
  <c r="AF1113" i="1" a="1"/>
  <c r="AI1113" i="1" s="1"/>
  <c r="AD3190" i="1"/>
  <c r="AE3190" i="1" s="1"/>
  <c r="AL1113" i="1" l="1"/>
  <c r="AI1274" i="1" s="1"/>
  <c r="AM1113" i="1" a="1"/>
  <c r="AH3190" i="1"/>
  <c r="AF3190" i="1" a="1"/>
  <c r="AD2517" i="1"/>
  <c r="AE2517" i="1" s="1"/>
  <c r="AL1274" i="1" l="1"/>
  <c r="AI1451" i="1" s="1"/>
  <c r="AM1274" i="1" a="1"/>
  <c r="AH2517" i="1"/>
  <c r="AF2517" i="1" a="1"/>
  <c r="AD2802" i="1"/>
  <c r="AE2802" i="1" s="1"/>
  <c r="AL1451" i="1" l="1"/>
  <c r="AI3411" i="1" s="1"/>
  <c r="AM1451" i="1" a="1"/>
  <c r="AH2802" i="1"/>
  <c r="AF2802" i="1" a="1"/>
  <c r="AI2802" i="1" s="1"/>
  <c r="AD2205" i="1"/>
  <c r="AE2205" i="1" s="1"/>
  <c r="AL3411" i="1" l="1"/>
  <c r="AI3005" i="1" s="1"/>
  <c r="AM3411" i="1" a="1"/>
  <c r="AL2802" i="1"/>
  <c r="AM2802" i="1" a="1"/>
  <c r="AH2205" i="1"/>
  <c r="AF2205" i="1" a="1"/>
  <c r="AD2732" i="1"/>
  <c r="AE2732" i="1" s="1"/>
  <c r="AL3005" i="1" l="1"/>
  <c r="AI831" i="1" s="1"/>
  <c r="AM3005" i="1" a="1"/>
  <c r="AH2732" i="1"/>
  <c r="AF2732" i="1" a="1"/>
  <c r="AI2732" i="1" s="1"/>
  <c r="AG905" i="1"/>
  <c r="AL831" i="1" l="1"/>
  <c r="AI3104" i="1" s="1"/>
  <c r="AM831" i="1" a="1"/>
  <c r="AM2732" i="1" a="1"/>
  <c r="AL2732" i="1"/>
  <c r="AI3247" i="1" s="1"/>
  <c r="AH905" i="1"/>
  <c r="AD3330" i="1"/>
  <c r="AE3330" i="1" s="1"/>
  <c r="AL3104" i="1" l="1"/>
  <c r="AI2811" i="1" s="1"/>
  <c r="AM3104" i="1" a="1"/>
  <c r="AL3247" i="1"/>
  <c r="AI3800" i="1" s="1"/>
  <c r="AM3247" i="1" a="1"/>
  <c r="AH3330" i="1"/>
  <c r="AF3330" i="1" a="1"/>
  <c r="AD1813" i="1"/>
  <c r="AE1813" i="1" s="1"/>
  <c r="AL2811" i="1" l="1"/>
  <c r="AI3049" i="1" s="1"/>
  <c r="AM2811" i="1" a="1"/>
  <c r="AL3800" i="1"/>
  <c r="AI77" i="1" s="1"/>
  <c r="AM3800" i="1" a="1"/>
  <c r="AH1813" i="1"/>
  <c r="AF1813" i="1" a="1"/>
  <c r="AI1813" i="1" s="1"/>
  <c r="AD3260" i="1"/>
  <c r="AE3260" i="1" s="1"/>
  <c r="AL3049" i="1" l="1"/>
  <c r="AI2536" i="1" s="1"/>
  <c r="AM3049" i="1" a="1"/>
  <c r="AL77" i="1"/>
  <c r="AI2136" i="1" s="1"/>
  <c r="AM77" i="1" a="1"/>
  <c r="AL1813" i="1"/>
  <c r="AI2863" i="1" s="1"/>
  <c r="AM1813" i="1" a="1"/>
  <c r="AH3260" i="1"/>
  <c r="AF3260" i="1" a="1"/>
  <c r="AD138" i="1"/>
  <c r="AE138" i="1" s="1"/>
  <c r="AL2536" i="1" l="1"/>
  <c r="AI3830" i="1" s="1"/>
  <c r="AM2536" i="1" a="1"/>
  <c r="AJ2136" i="1"/>
  <c r="AM2136" i="1" a="1"/>
  <c r="AO2136" i="1" s="1"/>
  <c r="AL2863" i="1"/>
  <c r="AI4103" i="1" s="1"/>
  <c r="AM2863" i="1" a="1"/>
  <c r="AH138" i="1"/>
  <c r="AF138" i="1" a="1"/>
  <c r="AD1782" i="1"/>
  <c r="AE1782" i="1" s="1"/>
  <c r="AL3830" i="1" l="1"/>
  <c r="AI3571" i="1" s="1"/>
  <c r="AM3830" i="1" a="1"/>
  <c r="AL4103" i="1"/>
  <c r="AI464" i="1" s="1"/>
  <c r="AM4103" i="1" a="1"/>
  <c r="AH1782" i="1"/>
  <c r="AF1782" i="1" a="1"/>
  <c r="AD3788" i="1"/>
  <c r="AE3788" i="1" s="1"/>
  <c r="AL3571" i="1" l="1"/>
  <c r="AI842" i="1" s="1"/>
  <c r="AM3571" i="1" a="1"/>
  <c r="AL464" i="1"/>
  <c r="AI2998" i="1" s="1"/>
  <c r="AM464" i="1" a="1"/>
  <c r="AH3788" i="1"/>
  <c r="AF3788" i="1" a="1"/>
  <c r="AI3788" i="1" s="1"/>
  <c r="AD170" i="1"/>
  <c r="AE170" i="1" s="1"/>
  <c r="AL842" i="1" l="1"/>
  <c r="AI1462" i="1" s="1"/>
  <c r="AM842" i="1" a="1"/>
  <c r="AL2998" i="1"/>
  <c r="AM2998" i="1" a="1"/>
  <c r="AM3788" i="1" a="1"/>
  <c r="AL3788" i="1"/>
  <c r="AI4239" i="1" s="1"/>
  <c r="AH170" i="1"/>
  <c r="AF170" i="1" a="1"/>
  <c r="AD2179" i="1"/>
  <c r="AE2179" i="1" s="1"/>
  <c r="AL1462" i="1" l="1"/>
  <c r="AM1462" i="1" a="1"/>
  <c r="AL4239" i="1"/>
  <c r="AI2587" i="1" s="1"/>
  <c r="AM4239" i="1" a="1"/>
  <c r="AH2179" i="1"/>
  <c r="AF2179" i="1" a="1"/>
  <c r="AG1814" i="1"/>
  <c r="AJ2587" i="1" l="1"/>
  <c r="AM2587" i="1" a="1"/>
  <c r="AH1814" i="1"/>
  <c r="AD3804" i="1"/>
  <c r="AE3804" i="1" s="1"/>
  <c r="AH3804" i="1" l="1"/>
  <c r="AF3804" i="1" a="1"/>
  <c r="AG1226" i="1"/>
  <c r="AH1226" i="1" l="1"/>
  <c r="AD2707" i="1"/>
  <c r="AE2707" i="1" s="1"/>
  <c r="AH2707" i="1" l="1"/>
  <c r="AF2707" i="1" a="1"/>
  <c r="AD3680" i="1"/>
  <c r="AE3680" i="1" s="1"/>
  <c r="AH3680" i="1" l="1"/>
  <c r="AF3680" i="1" a="1"/>
  <c r="AD4332" i="1"/>
  <c r="AE4332" i="1" s="1"/>
  <c r="AH4332" i="1" l="1"/>
  <c r="AF4332" i="1" a="1"/>
  <c r="AD2168" i="1"/>
  <c r="AE2168" i="1" s="1"/>
  <c r="AH2168" i="1" l="1"/>
  <c r="AL2168" i="1"/>
  <c r="AF2168" i="1" a="1"/>
  <c r="AD3235" i="1"/>
  <c r="AE3235" i="1" s="1"/>
  <c r="AH3235" i="1" l="1"/>
  <c r="AF3235" i="1" a="1"/>
  <c r="AI3235" i="1" s="1"/>
  <c r="AD4208" i="1"/>
  <c r="AE4208" i="1" s="1"/>
  <c r="AL3235" i="1" l="1"/>
  <c r="AM3235" i="1" a="1"/>
  <c r="AH4208" i="1"/>
  <c r="AF4208" i="1" a="1"/>
  <c r="AD2829" i="1"/>
  <c r="AE2829" i="1" s="1"/>
  <c r="AH2829" i="1" l="1"/>
  <c r="AF2829" i="1" a="1"/>
  <c r="AI2829" i="1" s="1"/>
  <c r="AD1099" i="1"/>
  <c r="AE1099" i="1" s="1"/>
  <c r="AM2829" i="1" l="1" a="1"/>
  <c r="AL2829" i="1"/>
  <c r="AH1099" i="1"/>
  <c r="AF1099" i="1" a="1"/>
  <c r="AD3357" i="1"/>
  <c r="AE3357" i="1" s="1"/>
  <c r="AH3357" i="1" l="1"/>
  <c r="AF3357" i="1" a="1"/>
  <c r="AD1634" i="1"/>
  <c r="AE1634" i="1" s="1"/>
  <c r="AH1634" i="1" l="1"/>
  <c r="AF1634" i="1" a="1"/>
  <c r="AD3666" i="1"/>
  <c r="AE3666" i="1" s="1"/>
  <c r="AH3666" i="1" l="1"/>
  <c r="AF3666" i="1" a="1"/>
  <c r="AD3885" i="1"/>
  <c r="AE3885" i="1" s="1"/>
  <c r="AH3885" i="1" l="1"/>
  <c r="AF3885" i="1" a="1"/>
  <c r="AD108" i="1"/>
  <c r="AE108" i="1" s="1"/>
  <c r="AH108" i="1" l="1"/>
  <c r="AF108" i="1" a="1"/>
  <c r="AD1091" i="1"/>
  <c r="AE1091" i="1" s="1"/>
  <c r="AH1091" i="1" l="1"/>
  <c r="AF1091" i="1" a="1"/>
  <c r="AD4194" i="1"/>
  <c r="AE4194" i="1" s="1"/>
  <c r="AH4194" i="1" l="1"/>
  <c r="AF4194" i="1" a="1"/>
  <c r="AD2382" i="1"/>
  <c r="AE2382" i="1" s="1"/>
  <c r="AH2382" i="1" l="1"/>
  <c r="AF2382" i="1" a="1"/>
  <c r="AD1164" i="1"/>
  <c r="AE1164" i="1" s="1"/>
  <c r="AH1164" i="1" l="1"/>
  <c r="AF1164" i="1" a="1"/>
  <c r="AI1164" i="1" s="1"/>
  <c r="AD1028" i="1"/>
  <c r="AE1028" i="1" s="1"/>
  <c r="AM1164" i="1" l="1" a="1"/>
  <c r="AL1164" i="1"/>
  <c r="AH1028" i="1"/>
  <c r="AF1028" i="1" a="1"/>
  <c r="AD3923" i="1"/>
  <c r="AE3923" i="1" s="1"/>
  <c r="AH3923" i="1" l="1"/>
  <c r="AF3923" i="1" a="1"/>
  <c r="AI3923" i="1" s="1"/>
  <c r="AD2910" i="1"/>
  <c r="AE2910" i="1" s="1"/>
  <c r="AM3923" i="1" l="1" a="1"/>
  <c r="AL3923" i="1"/>
  <c r="AH2910" i="1"/>
  <c r="AF2910" i="1" a="1"/>
  <c r="AD1325" i="1"/>
  <c r="AE1325" i="1" s="1"/>
  <c r="AH1325" i="1" l="1"/>
  <c r="AF1325" i="1" a="1"/>
  <c r="AD2420" i="1"/>
  <c r="AE2420" i="1" s="1"/>
  <c r="AI2910" i="1"/>
  <c r="AH2420" i="1" l="1"/>
  <c r="AF2420" i="1" a="1"/>
  <c r="AD878" i="1"/>
  <c r="AE878" i="1" s="1"/>
  <c r="AM2910" i="1" a="1"/>
  <c r="AL2910" i="1"/>
  <c r="AI1652" i="1" s="1"/>
  <c r="AH878" i="1" l="1"/>
  <c r="AF878" i="1" a="1"/>
  <c r="AD1541" i="1"/>
  <c r="AE1541" i="1" s="1"/>
  <c r="AJ1652" i="1"/>
  <c r="AM1652" i="1" a="1"/>
  <c r="AH1541" i="1" l="1"/>
  <c r="AF1541" i="1" a="1"/>
  <c r="AG2948" i="1"/>
  <c r="AH2948" i="1" l="1"/>
  <c r="AD3966" i="1"/>
  <c r="AE3966" i="1" s="1"/>
  <c r="AH3966" i="1" l="1"/>
  <c r="AF3966" i="1" a="1"/>
  <c r="AD1934" i="1"/>
  <c r="AE1934" i="1" s="1"/>
  <c r="AH1934" i="1" l="1"/>
  <c r="AF1934" i="1" a="1"/>
  <c r="AD2118" i="1"/>
  <c r="AE2118" i="1" s="1"/>
  <c r="AH2118" i="1" l="1"/>
  <c r="AF2118" i="1" a="1"/>
  <c r="AD3476" i="1"/>
  <c r="AE3476" i="1" s="1"/>
  <c r="AH3476" i="1" l="1"/>
  <c r="AF3476" i="1" a="1"/>
  <c r="AD829" i="1"/>
  <c r="AE829" i="1" s="1"/>
  <c r="AH829" i="1" l="1"/>
  <c r="AF829" i="1" a="1"/>
  <c r="AD107" i="1"/>
  <c r="AE107" i="1" s="1"/>
  <c r="AH107" i="1" l="1"/>
  <c r="AF107" i="1" a="1"/>
  <c r="AD2646" i="1"/>
  <c r="AE2646" i="1" s="1"/>
  <c r="AH2646" i="1" l="1"/>
  <c r="AL2646" i="1"/>
  <c r="AF2646" i="1" a="1"/>
  <c r="AI2646" i="1" s="1"/>
  <c r="AM2646" i="1" s="1" a="1"/>
  <c r="AD4004" i="1"/>
  <c r="AE4004" i="1" s="1"/>
  <c r="AH4004" i="1" l="1"/>
  <c r="AF4004" i="1" a="1"/>
  <c r="AD1885" i="1"/>
  <c r="AE1885" i="1" s="1"/>
  <c r="AJ2646" i="1"/>
  <c r="AI4266" i="1" s="1"/>
  <c r="AH1885" i="1" l="1"/>
  <c r="AL1885" i="1"/>
  <c r="AF1885" i="1" a="1"/>
  <c r="AD3471" i="1"/>
  <c r="AE3471" i="1" s="1"/>
  <c r="AM4266" i="1" a="1"/>
  <c r="AL4266" i="1"/>
  <c r="AI2023" i="1" s="1"/>
  <c r="AH3471" i="1" l="1"/>
  <c r="AF3471" i="1" a="1"/>
  <c r="AD1255" i="1"/>
  <c r="AE1255" i="1" s="1"/>
  <c r="AJ2023" i="1"/>
  <c r="AI2051" i="1" s="1"/>
  <c r="AM2023" i="1" a="1"/>
  <c r="AH1255" i="1" l="1"/>
  <c r="AF1255" i="1" a="1"/>
  <c r="AD3029" i="1"/>
  <c r="AE3029" i="1" s="1"/>
  <c r="AJ2051" i="1"/>
  <c r="AM2051" i="1" a="1"/>
  <c r="AO2051" i="1" s="1"/>
  <c r="AH3029" i="1" l="1"/>
  <c r="AF3029" i="1" a="1"/>
  <c r="AD1303" i="1"/>
  <c r="AE1303" i="1" s="1"/>
  <c r="AH1303" i="1" l="1"/>
  <c r="AF1303" i="1" a="1"/>
  <c r="AD2395" i="1"/>
  <c r="AE2395" i="1" s="1"/>
  <c r="AH2395" i="1" l="1"/>
  <c r="AF2395" i="1" a="1"/>
  <c r="AD2633" i="1"/>
  <c r="AE2633" i="1" s="1"/>
  <c r="AH2633" i="1" l="1"/>
  <c r="AF2633" i="1" a="1"/>
  <c r="AD888" i="1"/>
  <c r="AE888" i="1" s="1"/>
  <c r="AH888" i="1" l="1"/>
  <c r="AF888" i="1" a="1"/>
  <c r="AI888" i="1" s="1"/>
  <c r="AD4063" i="1"/>
  <c r="AE4063" i="1" s="1"/>
  <c r="AM888" i="1" l="1" a="1"/>
  <c r="AL888" i="1"/>
  <c r="AI2411" i="1" s="1"/>
  <c r="AH4063" i="1"/>
  <c r="AF4063" i="1" a="1"/>
  <c r="AD2923" i="1"/>
  <c r="AE2923" i="1" s="1"/>
  <c r="AL2411" i="1" l="1"/>
  <c r="AI1855" i="1" s="1"/>
  <c r="AM2411" i="1" a="1"/>
  <c r="AH2923" i="1"/>
  <c r="AF2923" i="1" a="1"/>
  <c r="AD3161" i="1"/>
  <c r="AE3161" i="1" s="1"/>
  <c r="AJ1855" i="1" l="1"/>
  <c r="AM1855" i="1" a="1"/>
  <c r="AO1855" i="1" s="1"/>
  <c r="AH3161" i="1"/>
  <c r="AF3161" i="1" a="1"/>
  <c r="AD262" i="1"/>
  <c r="AE262" i="1" s="1"/>
  <c r="AH262" i="1" l="1"/>
  <c r="AF262" i="1" a="1"/>
  <c r="AD2720" i="1"/>
  <c r="AE2720" i="1" s="1"/>
  <c r="AH2720" i="1" l="1"/>
  <c r="AF2720" i="1" a="1"/>
  <c r="AD3451" i="1"/>
  <c r="AE3451" i="1" s="1"/>
  <c r="AH3451" i="1" l="1"/>
  <c r="AF3451" i="1" a="1"/>
  <c r="AI3451" i="1" s="1"/>
  <c r="AG1318" i="1"/>
  <c r="AL3451" i="1" l="1"/>
  <c r="AI3689" i="1" s="1"/>
  <c r="AM3451" i="1" a="1"/>
  <c r="AH1318" i="1"/>
  <c r="AG3248" i="1"/>
  <c r="AL3689" i="1" l="1"/>
  <c r="AI3693" i="1" s="1"/>
  <c r="AM3689" i="1" a="1"/>
  <c r="AH3248" i="1"/>
  <c r="AG1841" i="1"/>
  <c r="AL3693" i="1" l="1"/>
  <c r="AI3280" i="1" s="1"/>
  <c r="AM3693" i="1" a="1"/>
  <c r="AH1841" i="1"/>
  <c r="AG4217" i="1"/>
  <c r="AL3280" i="1" l="1"/>
  <c r="AI1905" i="1" s="1"/>
  <c r="AM3280" i="1" a="1"/>
  <c r="AH4217" i="1"/>
  <c r="AD103" i="1"/>
  <c r="AE103" i="1" s="1"/>
  <c r="AL1905" i="1" l="1"/>
  <c r="AI354" i="1" s="1"/>
  <c r="AM1905" i="1" a="1"/>
  <c r="AH103" i="1"/>
  <c r="AF103" i="1" a="1"/>
  <c r="AD1691" i="1"/>
  <c r="AE1691" i="1" s="1"/>
  <c r="AL354" i="1" l="1"/>
  <c r="AI366" i="1" s="1"/>
  <c r="AM354" i="1" a="1"/>
  <c r="AH1691" i="1"/>
  <c r="AL1691" i="1"/>
  <c r="AF1691" i="1" a="1"/>
  <c r="AD1810" i="1"/>
  <c r="AE1810" i="1" s="1"/>
  <c r="AL366" i="1" l="1"/>
  <c r="AI3252" i="1" s="1"/>
  <c r="AM366" i="1" a="1"/>
  <c r="AH1810" i="1"/>
  <c r="AF1810" i="1" a="1"/>
  <c r="AD3946" i="1"/>
  <c r="AE3946" i="1" s="1"/>
  <c r="AL3252" i="1" l="1"/>
  <c r="AI4270" i="1" s="1"/>
  <c r="AM3252" i="1" a="1"/>
  <c r="AH3946" i="1"/>
  <c r="AF3946" i="1" a="1"/>
  <c r="AD3743" i="1"/>
  <c r="AE3743" i="1" s="1"/>
  <c r="AL4270" i="1" l="1"/>
  <c r="AI2627" i="1" s="1"/>
  <c r="AM4270" i="1" a="1"/>
  <c r="AH3743" i="1"/>
  <c r="AF3743" i="1" a="1"/>
  <c r="AI3743" i="1" s="1"/>
  <c r="AD2801" i="1"/>
  <c r="AE2801" i="1" s="1"/>
  <c r="AL2627" i="1" l="1"/>
  <c r="AM2627" i="1" a="1"/>
  <c r="AL3743" i="1"/>
  <c r="AM3743" i="1" a="1"/>
  <c r="AH2801" i="1"/>
  <c r="AF2801" i="1" a="1"/>
  <c r="AD1267" i="1"/>
  <c r="AE1267" i="1" s="1"/>
  <c r="AH1267" i="1" l="1"/>
  <c r="AF1267" i="1" a="1"/>
  <c r="AD3675" i="1"/>
  <c r="AE3675" i="1" s="1"/>
  <c r="AI2801" i="1"/>
  <c r="AH3675" i="1" l="1"/>
  <c r="AF3675" i="1" a="1"/>
  <c r="AG584" i="1"/>
  <c r="AM2801" i="1" a="1"/>
  <c r="AL2801" i="1"/>
  <c r="AH584" i="1" l="1"/>
  <c r="AD3345" i="1"/>
  <c r="AE3345" i="1" s="1"/>
  <c r="AI3675" i="1"/>
  <c r="AH3345" i="1" l="1"/>
  <c r="AF3345" i="1" a="1"/>
  <c r="AI3345" i="1" s="1"/>
  <c r="AD1268" i="1"/>
  <c r="AE1268" i="1" s="1"/>
  <c r="AM3675" i="1" a="1"/>
  <c r="AL3675" i="1"/>
  <c r="AI4023" i="1" s="1"/>
  <c r="AM3345" i="1" l="1" a="1"/>
  <c r="AL3345" i="1"/>
  <c r="AI3039" i="1" s="1"/>
  <c r="AH1268" i="1"/>
  <c r="AF1268" i="1" a="1"/>
  <c r="AD2786" i="1"/>
  <c r="AE2786" i="1" s="1"/>
  <c r="AL4023" i="1"/>
  <c r="AI811" i="1" s="1"/>
  <c r="AM4023" i="1" a="1"/>
  <c r="AL3039" i="1" l="1"/>
  <c r="AI3530" i="1" s="1"/>
  <c r="AM3039" i="1" a="1"/>
  <c r="AH2786" i="1"/>
  <c r="AF2786" i="1" a="1"/>
  <c r="AD2189" i="1"/>
  <c r="AE2189" i="1" s="1"/>
  <c r="AL811" i="1"/>
  <c r="AM811" i="1" a="1"/>
  <c r="AL3530" i="1" l="1"/>
  <c r="AI4055" i="1" s="1"/>
  <c r="AM3530" i="1" a="1"/>
  <c r="AH2189" i="1"/>
  <c r="AF2189" i="1" a="1"/>
  <c r="AD2716" i="1"/>
  <c r="AE2716" i="1" s="1"/>
  <c r="AL4055" i="1" l="1"/>
  <c r="AI368" i="1" s="1"/>
  <c r="AM4055" i="1" a="1"/>
  <c r="AH2716" i="1"/>
  <c r="AF2716" i="1" a="1"/>
  <c r="AG873" i="1"/>
  <c r="AL368" i="1" l="1"/>
  <c r="AI4308" i="1" s="1"/>
  <c r="AM368" i="1" a="1"/>
  <c r="AH873" i="1"/>
  <c r="AD3314" i="1"/>
  <c r="AE3314" i="1" s="1"/>
  <c r="AL4308" i="1" l="1"/>
  <c r="AI727" i="1" s="1"/>
  <c r="AM4308" i="1" a="1"/>
  <c r="AH3314" i="1"/>
  <c r="AF3314" i="1" a="1"/>
  <c r="AI3314" i="1" s="1"/>
  <c r="AD1781" i="1"/>
  <c r="AE1781" i="1" s="1"/>
  <c r="AL727" i="1" l="1"/>
  <c r="AM727" i="1" a="1"/>
  <c r="AM3314" i="1" a="1"/>
  <c r="AL3314" i="1"/>
  <c r="AH1781" i="1"/>
  <c r="AF1781" i="1" a="1"/>
  <c r="AD3244" i="1"/>
  <c r="AE3244" i="1" s="1"/>
  <c r="AH3244" i="1" l="1"/>
  <c r="AF3244" i="1" a="1"/>
  <c r="AI3244" i="1" s="1"/>
  <c r="AD106" i="1"/>
  <c r="AE106" i="1" s="1"/>
  <c r="AM3244" i="1" l="1" a="1"/>
  <c r="AL3244" i="1"/>
  <c r="AI2719" i="1" s="1"/>
  <c r="AH106" i="1"/>
  <c r="AF106" i="1" a="1"/>
  <c r="AD2147" i="1"/>
  <c r="AE2147" i="1" s="1"/>
  <c r="AL2719" i="1" l="1"/>
  <c r="AI2032" i="1" s="1"/>
  <c r="AM2719" i="1" a="1"/>
  <c r="AL2147" i="1"/>
  <c r="AH2147" i="1"/>
  <c r="AF2147" i="1" a="1"/>
  <c r="AI2147" i="1" s="1"/>
  <c r="AM2147" i="1" s="1" a="1"/>
  <c r="AD1750" i="1"/>
  <c r="AE1750" i="1" s="1"/>
  <c r="AJ2032" i="1" l="1"/>
  <c r="AI3192" i="1" s="1"/>
  <c r="AM2032" i="1" a="1"/>
  <c r="AH1750" i="1"/>
  <c r="AF1750" i="1" a="1"/>
  <c r="AD3772" i="1"/>
  <c r="AE3772" i="1" s="1"/>
  <c r="AJ2147" i="1"/>
  <c r="AO2147" i="1" s="1"/>
  <c r="AL3192" i="1" l="1"/>
  <c r="AI3071" i="1" s="1"/>
  <c r="AM3192" i="1" a="1"/>
  <c r="AH3772" i="1"/>
  <c r="AF3772" i="1" a="1"/>
  <c r="AI3772" i="1" s="1"/>
  <c r="AD1162" i="1"/>
  <c r="AE1162" i="1" s="1"/>
  <c r="AL3071" i="1" l="1"/>
  <c r="AI2581" i="1" s="1"/>
  <c r="AM3071" i="1" a="1"/>
  <c r="AL3772" i="1"/>
  <c r="AI3816" i="1" s="1"/>
  <c r="AM3772" i="1" a="1"/>
  <c r="AH1162" i="1"/>
  <c r="AF1162" i="1" a="1"/>
  <c r="AD2675" i="1"/>
  <c r="AE2675" i="1" s="1"/>
  <c r="AJ2581" i="1" l="1"/>
  <c r="AM2581" i="1" a="1"/>
  <c r="AO2581" i="1" s="1"/>
  <c r="AL3816" i="1"/>
  <c r="AI3510" i="1" s="1"/>
  <c r="AM3816" i="1" a="1"/>
  <c r="AH2675" i="1"/>
  <c r="AF2675" i="1" a="1"/>
  <c r="AI2675" i="1" s="1"/>
  <c r="AD3648" i="1"/>
  <c r="AE3648" i="1" s="1"/>
  <c r="AL3510" i="1" l="1"/>
  <c r="AM3510" i="1" a="1"/>
  <c r="AL2675" i="1"/>
  <c r="AM2675" i="1" a="1"/>
  <c r="AH3648" i="1"/>
  <c r="AF3648" i="1" a="1"/>
  <c r="AD1194" i="1"/>
  <c r="AE1194" i="1" s="1"/>
  <c r="AH1194" i="1" l="1"/>
  <c r="AF1194" i="1" a="1"/>
  <c r="AD2691" i="1"/>
  <c r="AE2691" i="1" s="1"/>
  <c r="AI3648" i="1"/>
  <c r="AH2691" i="1" l="1"/>
  <c r="AF2691" i="1" a="1"/>
  <c r="AG3664" i="1"/>
  <c r="AM3648" i="1" a="1"/>
  <c r="AL3648" i="1"/>
  <c r="AI4300" i="1" s="1"/>
  <c r="AH3664" i="1" l="1"/>
  <c r="AG4316" i="1"/>
  <c r="AL4300" i="1"/>
  <c r="AI2880" i="1" s="1"/>
  <c r="AM4300" i="1" a="1"/>
  <c r="AH4316" i="1" l="1"/>
  <c r="AD2152" i="1"/>
  <c r="AE2152" i="1" s="1"/>
  <c r="AL2880" i="1"/>
  <c r="AI3099" i="1" s="1"/>
  <c r="AM2880" i="1" a="1"/>
  <c r="AH2152" i="1" l="1"/>
  <c r="AF2152" i="1" a="1"/>
  <c r="AD3219" i="1"/>
  <c r="AE3219" i="1" s="1"/>
  <c r="AL3099" i="1"/>
  <c r="AI3337" i="1" s="1"/>
  <c r="AM3099" i="1" a="1"/>
  <c r="AH3219" i="1" l="1"/>
  <c r="AF3219" i="1" a="1"/>
  <c r="AI3219" i="1" s="1"/>
  <c r="AD4192" i="1"/>
  <c r="AE4192" i="1" s="1"/>
  <c r="AL3337" i="1"/>
  <c r="AI1472" i="1" s="1"/>
  <c r="AM3337" i="1" a="1"/>
  <c r="AL3219" i="1" l="1"/>
  <c r="AM3219" i="1" a="1"/>
  <c r="AH4192" i="1"/>
  <c r="AF4192" i="1" a="1"/>
  <c r="AD2813" i="1"/>
  <c r="AE2813" i="1" s="1"/>
  <c r="AJ1472" i="1"/>
  <c r="AM1472" i="1" a="1"/>
  <c r="AO1472" i="1" s="1"/>
  <c r="AH2813" i="1" l="1"/>
  <c r="AF2813" i="1" a="1"/>
  <c r="AD1067" i="1"/>
  <c r="AE1067" i="1" s="1"/>
  <c r="AI4192" i="1"/>
  <c r="AH1067" i="1" l="1"/>
  <c r="AF1067" i="1" a="1"/>
  <c r="AD1665" i="1"/>
  <c r="AE1665" i="1" s="1"/>
  <c r="AM4192" i="1" a="1"/>
  <c r="AL4192" i="1"/>
  <c r="AI2813" i="1" s="1"/>
  <c r="AH1665" i="1" l="1"/>
  <c r="AF1665" i="1" a="1"/>
  <c r="AD3921" i="1"/>
  <c r="AE3921" i="1" s="1"/>
  <c r="AL2813" i="1"/>
  <c r="AI2092" i="1" s="1"/>
  <c r="AM2813" i="1" a="1"/>
  <c r="AH3921" i="1" l="1"/>
  <c r="AQ3921" i="1"/>
  <c r="AF3921" i="1" a="1"/>
  <c r="AD3341" i="1"/>
  <c r="AE3341" i="1" s="1"/>
  <c r="AJ2092" i="1"/>
  <c r="AM2092" i="1" a="1"/>
  <c r="AH3341" i="1" l="1"/>
  <c r="AF3341" i="1" a="1"/>
  <c r="AD1624" i="1"/>
  <c r="AE1624" i="1" s="1"/>
  <c r="AH1624" i="1" l="1"/>
  <c r="AL1624" i="1"/>
  <c r="AF1624" i="1" a="1"/>
  <c r="AD1602" i="1"/>
  <c r="AE1602" i="1" s="1"/>
  <c r="AH1602" i="1" l="1"/>
  <c r="AF1602" i="1" a="1"/>
  <c r="AD3650" i="1"/>
  <c r="AE3650" i="1" s="1"/>
  <c r="AH3650" i="1" l="1"/>
  <c r="AF3650" i="1" a="1"/>
  <c r="AG3869" i="1"/>
  <c r="AH3869" i="1" l="1"/>
  <c r="AD4178" i="1"/>
  <c r="AE4178" i="1" s="1"/>
  <c r="AH4178" i="1" l="1"/>
  <c r="AF4178" i="1" a="1"/>
  <c r="AD2366" i="1"/>
  <c r="AE2366" i="1" s="1"/>
  <c r="AH2366" i="1" l="1"/>
  <c r="AF2366" i="1" a="1"/>
  <c r="AD1132" i="1"/>
  <c r="AE1132" i="1" s="1"/>
  <c r="AH1132" i="1" l="1"/>
  <c r="AF1132" i="1" a="1"/>
  <c r="AD996" i="1"/>
  <c r="AE996" i="1" s="1"/>
  <c r="AH996" i="1" l="1"/>
  <c r="AF996" i="1" a="1"/>
  <c r="AD3907" i="1"/>
  <c r="AE3907" i="1" s="1"/>
  <c r="AH3907" i="1" l="1"/>
  <c r="AF3907" i="1" a="1"/>
  <c r="AD2894" i="1"/>
  <c r="AE2894" i="1" s="1"/>
  <c r="AH2894" i="1" l="1"/>
  <c r="AF2894" i="1" a="1"/>
  <c r="AI2894" i="1" s="1"/>
  <c r="AD1293" i="1"/>
  <c r="AE1293" i="1" s="1"/>
  <c r="AM2894" i="1" l="1" a="1"/>
  <c r="AL2894" i="1"/>
  <c r="AI3521" i="1" s="1"/>
  <c r="AH1293" i="1"/>
  <c r="AF1293" i="1" a="1"/>
  <c r="AD2052" i="1"/>
  <c r="AE2052" i="1" s="1"/>
  <c r="AL3521" i="1" l="1"/>
  <c r="AI1789" i="1" s="1"/>
  <c r="AM3521" i="1" a="1"/>
  <c r="AL2052" i="1"/>
  <c r="AH2052" i="1"/>
  <c r="AF2052" i="1" a="1"/>
  <c r="AI2052" i="1" s="1"/>
  <c r="AM2052" i="1" s="1" a="1"/>
  <c r="AD2404" i="1"/>
  <c r="AE2404" i="1" s="1"/>
  <c r="AL1789" i="1" l="1"/>
  <c r="AI3454" i="1" s="1"/>
  <c r="AM1789" i="1" a="1"/>
  <c r="AH2404" i="1"/>
  <c r="AF2404" i="1" a="1"/>
  <c r="AD3422" i="1"/>
  <c r="AE3422" i="1" s="1"/>
  <c r="AJ2052" i="1"/>
  <c r="AO2052" i="1" s="1"/>
  <c r="AL3454" i="1" l="1"/>
  <c r="AI458" i="1" s="1"/>
  <c r="AM3454" i="1" a="1"/>
  <c r="AH3422" i="1"/>
  <c r="AF3422" i="1" a="1"/>
  <c r="AD846" i="1"/>
  <c r="AE846" i="1" s="1"/>
  <c r="AL458" i="1" l="1"/>
  <c r="AI2924" i="1" s="1"/>
  <c r="AM458" i="1" a="1"/>
  <c r="AH846" i="1"/>
  <c r="AF846" i="1" a="1"/>
  <c r="AI846" i="1" s="1"/>
  <c r="AD1509" i="1"/>
  <c r="AE1509" i="1" s="1"/>
  <c r="AL2924" i="1" l="1"/>
  <c r="AM2924" i="1" a="1"/>
  <c r="AM846" i="1" a="1"/>
  <c r="AL846" i="1"/>
  <c r="AI2414" i="1" s="1"/>
  <c r="AH1509" i="1"/>
  <c r="AF1509" i="1" a="1"/>
  <c r="AG2932" i="1"/>
  <c r="AL2414" i="1" l="1"/>
  <c r="AI1000" i="1" s="1"/>
  <c r="AM2414" i="1" a="1"/>
  <c r="AH2932" i="1"/>
  <c r="AD1902" i="1"/>
  <c r="AE1902" i="1" s="1"/>
  <c r="AL1000" i="1" l="1"/>
  <c r="AI2529" i="1" s="1"/>
  <c r="AM1000" i="1" a="1"/>
  <c r="AH1902" i="1"/>
  <c r="AF1902" i="1" a="1"/>
  <c r="AG2102" i="1"/>
  <c r="AJ2529" i="1" l="1"/>
  <c r="AM2529" i="1" a="1"/>
  <c r="AH2102" i="1"/>
  <c r="AG3460" i="1"/>
  <c r="AH3460" i="1" l="1"/>
  <c r="AD797" i="1"/>
  <c r="AE797" i="1" s="1"/>
  <c r="AH797" i="1" l="1"/>
  <c r="AF797" i="1" a="1"/>
  <c r="AD253" i="1"/>
  <c r="AE253" i="1" s="1"/>
  <c r="AH253" i="1" l="1"/>
  <c r="AF253" i="1" a="1"/>
  <c r="AD2630" i="1"/>
  <c r="AE2630" i="1" s="1"/>
  <c r="AH2630" i="1" l="1"/>
  <c r="AF2630" i="1" a="1"/>
  <c r="AD3988" i="1"/>
  <c r="AE3988" i="1" s="1"/>
  <c r="AH3988" i="1" l="1"/>
  <c r="AF3988" i="1" a="1"/>
  <c r="AD1853" i="1"/>
  <c r="AE1853" i="1" s="1"/>
  <c r="AH1853" i="1" l="1"/>
  <c r="AF1853" i="1" a="1"/>
  <c r="AD2031" i="1"/>
  <c r="AE2031" i="1" s="1"/>
  <c r="AH2031" i="1" l="1"/>
  <c r="AF2031" i="1" a="1"/>
  <c r="AD3158" i="1"/>
  <c r="AE3158" i="1" s="1"/>
  <c r="AH3158" i="1" l="1"/>
  <c r="AF3158" i="1" a="1"/>
  <c r="AD2485" i="1"/>
  <c r="AE2485" i="1" s="1"/>
  <c r="AH2485" i="1" l="1"/>
  <c r="AF2485" i="1" a="1"/>
  <c r="AD1566" i="1"/>
  <c r="AE1566" i="1" s="1"/>
  <c r="AH1566" i="1" l="1"/>
  <c r="AF1566" i="1" a="1"/>
  <c r="AD816" i="1"/>
  <c r="AE816" i="1" s="1"/>
  <c r="AH816" i="1" l="1"/>
  <c r="AF816" i="1" a="1"/>
  <c r="AD1223" i="1"/>
  <c r="AE1223" i="1" s="1"/>
  <c r="AH1223" i="1" l="1"/>
  <c r="AF1223" i="1" a="1"/>
  <c r="AD3013" i="1"/>
  <c r="AE3013" i="1" s="1"/>
  <c r="AH3013" i="1" l="1"/>
  <c r="AF3013" i="1" a="1"/>
  <c r="AD1448" i="1"/>
  <c r="AE1448" i="1" s="1"/>
  <c r="AH1448" i="1" l="1"/>
  <c r="AF1448" i="1" a="1"/>
  <c r="AD3541" i="1"/>
  <c r="AE3541" i="1" s="1"/>
  <c r="AH3541" i="1" l="1"/>
  <c r="AF3541" i="1" a="1"/>
  <c r="AD1659" i="1"/>
  <c r="AE1659" i="1" s="1"/>
  <c r="AH1659" i="1" l="1"/>
  <c r="AL1659" i="1"/>
  <c r="AF1659" i="1" a="1"/>
  <c r="AI1659" i="1" s="1"/>
  <c r="AM1659" i="1" s="1" a="1"/>
  <c r="AG1778" i="1"/>
  <c r="AH1778" i="1" l="1"/>
  <c r="AD3930" i="1"/>
  <c r="AE3930" i="1" s="1"/>
  <c r="AJ1659" i="1"/>
  <c r="AO1659" i="1" s="1"/>
  <c r="AH3930" i="1" l="1"/>
  <c r="AF3930" i="1" a="1"/>
  <c r="AD2943" i="1"/>
  <c r="AE2943" i="1" s="1"/>
  <c r="AH2943" i="1" l="1"/>
  <c r="AF2943" i="1" a="1"/>
  <c r="AD2785" i="1"/>
  <c r="AE2785" i="1" s="1"/>
  <c r="AH2785" i="1" l="1"/>
  <c r="AF2785" i="1" a="1"/>
  <c r="AD1235" i="1"/>
  <c r="AE1235" i="1" s="1"/>
  <c r="AH1235" i="1" l="1"/>
  <c r="AF1235" i="1" a="1"/>
  <c r="AD3659" i="1"/>
  <c r="AE3659" i="1" s="1"/>
  <c r="AH3659" i="1" l="1"/>
  <c r="AF3659" i="1" a="1"/>
  <c r="AG520" i="1"/>
  <c r="AH520" i="1" l="1"/>
  <c r="AD3313" i="1"/>
  <c r="AE3313" i="1" s="1"/>
  <c r="AH3313" i="1" l="1"/>
  <c r="AF3313" i="1" a="1"/>
  <c r="AD1204" i="1"/>
  <c r="AE1204" i="1" s="1"/>
  <c r="AH1204" i="1" l="1"/>
  <c r="AF1204" i="1" a="1"/>
  <c r="AD4187" i="1"/>
  <c r="AE4187" i="1" s="1"/>
  <c r="AH4187" i="1" l="1"/>
  <c r="AF4187" i="1" a="1"/>
  <c r="AD63" i="1"/>
  <c r="AE63" i="1" s="1"/>
  <c r="AH63" i="1" l="1"/>
  <c r="AF63" i="1" a="1"/>
  <c r="AG2173" i="1"/>
  <c r="AH2173" i="1" l="1"/>
  <c r="AD2700" i="1"/>
  <c r="AE2700" i="1" s="1"/>
  <c r="AH2700" i="1" l="1"/>
  <c r="AF2700" i="1" a="1"/>
  <c r="AG841" i="1"/>
  <c r="AH841" i="1" l="1"/>
  <c r="AD3298" i="1"/>
  <c r="AE3298" i="1" s="1"/>
  <c r="AH3298" i="1" l="1"/>
  <c r="AF3298" i="1" a="1"/>
  <c r="AD1749" i="1"/>
  <c r="AE1749" i="1" s="1"/>
  <c r="AH1749" i="1" l="1"/>
  <c r="AF1749" i="1" a="1"/>
  <c r="AD3228" i="1"/>
  <c r="AE3228" i="1" s="1"/>
  <c r="AH3228" i="1" l="1"/>
  <c r="AF3228" i="1" a="1"/>
  <c r="AD74" i="1"/>
  <c r="AE74" i="1" s="1"/>
  <c r="AH74" i="1" l="1"/>
  <c r="AF74" i="1" a="1"/>
  <c r="AD2131" i="1"/>
  <c r="AE2131" i="1" s="1"/>
  <c r="AH2131" i="1" l="1"/>
  <c r="AF2131" i="1" a="1"/>
  <c r="AD1718" i="1"/>
  <c r="AE1718" i="1" s="1"/>
  <c r="AH1718" i="1" l="1"/>
  <c r="AF1718" i="1" a="1"/>
  <c r="AI1718" i="1" s="1"/>
  <c r="AD3756" i="1"/>
  <c r="AE3756" i="1" s="1"/>
  <c r="AL1718" i="1" l="1"/>
  <c r="AI2555" i="1" s="1"/>
  <c r="AM1718" i="1" a="1"/>
  <c r="AH3756" i="1"/>
  <c r="AF3756" i="1" a="1"/>
  <c r="AD1130" i="1"/>
  <c r="AE1130" i="1" s="1"/>
  <c r="AL2555" i="1" l="1"/>
  <c r="AI762" i="1" s="1"/>
  <c r="AM2555" i="1" a="1"/>
  <c r="AH1130" i="1"/>
  <c r="AF1130" i="1" a="1"/>
  <c r="AG2659" i="1"/>
  <c r="AL762" i="1" l="1"/>
  <c r="AI432" i="1" s="1"/>
  <c r="AM762" i="1" a="1"/>
  <c r="AH2659" i="1"/>
  <c r="AD3632" i="1"/>
  <c r="AE3632" i="1" s="1"/>
  <c r="AL432" i="1" l="1"/>
  <c r="AI3494" i="1" s="1"/>
  <c r="AM432" i="1" a="1"/>
  <c r="AH3632" i="1"/>
  <c r="AF3632" i="1" a="1"/>
  <c r="AI3632" i="1" s="1"/>
  <c r="AD4284" i="1"/>
  <c r="AE4284" i="1" s="1"/>
  <c r="AL3494" i="1" l="1"/>
  <c r="AI2821" i="1" s="1"/>
  <c r="AM3494" i="1" a="1"/>
  <c r="AM3632" i="1" a="1"/>
  <c r="AL3632" i="1"/>
  <c r="AI761" i="1" s="1"/>
  <c r="AH4284" i="1"/>
  <c r="AF4284" i="1" a="1"/>
  <c r="AD2120" i="1"/>
  <c r="AE2120" i="1" s="1"/>
  <c r="AL2821" i="1" l="1"/>
  <c r="AI1913" i="1" s="1"/>
  <c r="AM2821" i="1" a="1"/>
  <c r="AL761" i="1"/>
  <c r="AI2059" i="1" s="1"/>
  <c r="AM761" i="1" a="1"/>
  <c r="AH2120" i="1"/>
  <c r="AF2120" i="1" a="1"/>
  <c r="AD2781" i="1"/>
  <c r="AE2781" i="1" s="1"/>
  <c r="AL1913" i="1" l="1"/>
  <c r="AI1601" i="1" s="1"/>
  <c r="AM1913" i="1" a="1"/>
  <c r="AL2059" i="1"/>
  <c r="AI639" i="1" s="1"/>
  <c r="AM2059" i="1" a="1"/>
  <c r="AH2781" i="1"/>
  <c r="AF2781" i="1" a="1"/>
  <c r="AI2781" i="1" s="1"/>
  <c r="AD3203" i="1"/>
  <c r="AE3203" i="1" s="1"/>
  <c r="AJ1601" i="1" l="1"/>
  <c r="AM1601" i="1" a="1"/>
  <c r="AL639" i="1"/>
  <c r="AI3349" i="1" s="1"/>
  <c r="AM639" i="1" a="1"/>
  <c r="AM2781" i="1" a="1"/>
  <c r="AL2781" i="1"/>
  <c r="AI3849" i="1" s="1"/>
  <c r="AH3203" i="1"/>
  <c r="AF3203" i="1" a="1"/>
  <c r="AD4176" i="1"/>
  <c r="AE4176" i="1" s="1"/>
  <c r="AL3349" i="1" l="1"/>
  <c r="AI794" i="1" s="1"/>
  <c r="AM3349" i="1" a="1"/>
  <c r="AL3849" i="1"/>
  <c r="AI3336" i="1" s="1"/>
  <c r="AM3849" i="1" a="1"/>
  <c r="AH4176" i="1"/>
  <c r="AF4176" i="1" a="1"/>
  <c r="AI4176" i="1" s="1"/>
  <c r="AD2797" i="1"/>
  <c r="AE2797" i="1" s="1"/>
  <c r="AJ794" i="1" l="1"/>
  <c r="AM794" i="1" a="1"/>
  <c r="AL3336" i="1"/>
  <c r="AM3336" i="1" a="1"/>
  <c r="AM4176" i="1" a="1"/>
  <c r="AO4176" i="1" s="1"/>
  <c r="AO3472" i="1" s="1"/>
  <c r="AL4176" i="1"/>
  <c r="AH2797" i="1"/>
  <c r="AF2797" i="1" a="1"/>
  <c r="AG1035" i="1"/>
  <c r="AH1035" i="1" l="1"/>
  <c r="AD1633" i="1"/>
  <c r="AE1633" i="1" s="1"/>
  <c r="AI2797" i="1"/>
  <c r="AH1633" i="1" l="1"/>
  <c r="AF1633" i="1" a="1"/>
  <c r="AI1633" i="1" s="1"/>
  <c r="AD3905" i="1"/>
  <c r="AE3905" i="1" s="1"/>
  <c r="AM2797" i="1" a="1"/>
  <c r="AL2797" i="1"/>
  <c r="AI1638" i="1" s="1"/>
  <c r="AM1633" i="1" l="1" a="1"/>
  <c r="AL1633" i="1"/>
  <c r="AH3905" i="1"/>
  <c r="AF3905" i="1" a="1"/>
  <c r="AD3325" i="1"/>
  <c r="AE3325" i="1" s="1"/>
  <c r="AL1638" i="1"/>
  <c r="AI3578" i="1" s="1"/>
  <c r="AM1638" i="1" a="1"/>
  <c r="AH3325" i="1" l="1"/>
  <c r="AF3325" i="1" a="1"/>
  <c r="AD1048" i="1"/>
  <c r="AE1048" i="1" s="1"/>
  <c r="AL3578" i="1"/>
  <c r="AI3639" i="1" s="1"/>
  <c r="AM3578" i="1" a="1"/>
  <c r="AI3905" i="1"/>
  <c r="AF1048" i="1" l="1" a="1"/>
  <c r="AH1048" i="1"/>
  <c r="AD1570" i="1"/>
  <c r="AE1570" i="1" s="1"/>
  <c r="AL3639" i="1"/>
  <c r="AI2534" i="1" s="1"/>
  <c r="AM3639" i="1" a="1"/>
  <c r="AM3905" i="1" a="1"/>
  <c r="AL3905" i="1"/>
  <c r="AI3325" i="1" s="1"/>
  <c r="AH1570" i="1" l="1"/>
  <c r="AL1570" i="1"/>
  <c r="AF1570" i="1" a="1"/>
  <c r="AI1570" i="1" s="1"/>
  <c r="AM1570" i="1" s="1" a="1"/>
  <c r="AD3634" i="1"/>
  <c r="AE3634" i="1" s="1"/>
  <c r="AJ2534" i="1"/>
  <c r="AI2722" i="1" s="1"/>
  <c r="AM2534" i="1" a="1"/>
  <c r="AL3325" i="1"/>
  <c r="AI2945" i="1" s="1"/>
  <c r="AM3325" i="1" a="1"/>
  <c r="AH3634" i="1" l="1"/>
  <c r="AF3634" i="1" a="1"/>
  <c r="AI3634" i="1" s="1"/>
  <c r="AD3853" i="1"/>
  <c r="AE3853" i="1" s="1"/>
  <c r="AL2722" i="1"/>
  <c r="AM2722" i="1" a="1"/>
  <c r="AL2945" i="1"/>
  <c r="AI2618" i="1" s="1"/>
  <c r="AM2945" i="1" a="1"/>
  <c r="AJ1570" i="1"/>
  <c r="AL3634" i="1" l="1"/>
  <c r="AM3634" i="1" a="1"/>
  <c r="AH3853" i="1"/>
  <c r="AF3853" i="1" a="1"/>
  <c r="AD44" i="1"/>
  <c r="AE44" i="1" s="1"/>
  <c r="AJ2618" i="1"/>
  <c r="AM2618" i="1" a="1"/>
  <c r="AO2618" i="1" s="1"/>
  <c r="AH44" i="1" l="1"/>
  <c r="AF44" i="1" a="1"/>
  <c r="AD4162" i="1"/>
  <c r="AE4162" i="1" s="1"/>
  <c r="AI3853" i="1"/>
  <c r="AH4162" i="1" l="1"/>
  <c r="AF4162" i="1" a="1"/>
  <c r="AI4162" i="1" s="1"/>
  <c r="AD2350" i="1"/>
  <c r="AE2350" i="1" s="1"/>
  <c r="AM3853" i="1" a="1"/>
  <c r="AL3853" i="1"/>
  <c r="AI2108" i="1" s="1"/>
  <c r="AM4162" i="1" l="1" a="1"/>
  <c r="AL4162" i="1"/>
  <c r="AI73" i="1" s="1"/>
  <c r="AH2350" i="1"/>
  <c r="AF2350" i="1" a="1"/>
  <c r="AD1100" i="1"/>
  <c r="AE1100" i="1" s="1"/>
  <c r="AJ2108" i="1"/>
  <c r="AM2108" i="1" a="1"/>
  <c r="AL73" i="1" l="1"/>
  <c r="AI3535" i="1" s="1"/>
  <c r="AM73" i="1" a="1"/>
  <c r="AH1100" i="1"/>
  <c r="AF1100" i="1" a="1"/>
  <c r="AD964" i="1"/>
  <c r="AE964" i="1" s="1"/>
  <c r="AL3535" i="1" l="1"/>
  <c r="AI2155" i="1" s="1"/>
  <c r="AM3535" i="1" a="1"/>
  <c r="AH964" i="1"/>
  <c r="AF964" i="1" a="1"/>
  <c r="AD3891" i="1"/>
  <c r="AE3891" i="1" s="1"/>
  <c r="AL2155" i="1" l="1"/>
  <c r="AI529" i="1" s="1"/>
  <c r="AM2155" i="1" a="1"/>
  <c r="AH3891" i="1"/>
  <c r="AF3891" i="1" a="1"/>
  <c r="AI3891" i="1" s="1"/>
  <c r="AD2878" i="1"/>
  <c r="AE2878" i="1" s="1"/>
  <c r="AL529" i="1" l="1"/>
  <c r="AM529" i="1" a="1"/>
  <c r="AL3891" i="1"/>
  <c r="AM3891" i="1" a="1"/>
  <c r="AH2878" i="1"/>
  <c r="AF2878" i="1" a="1"/>
  <c r="AD1261" i="1"/>
  <c r="AE1261" i="1" s="1"/>
  <c r="AH1261" i="1" l="1"/>
  <c r="AF1261" i="1" a="1"/>
  <c r="AD2020" i="1"/>
  <c r="AE2020" i="1" s="1"/>
  <c r="AI2878" i="1"/>
  <c r="AH2020" i="1" l="1"/>
  <c r="AL2020" i="1"/>
  <c r="AF2020" i="1" a="1"/>
  <c r="AI2020" i="1" s="1"/>
  <c r="AM2020" i="1" s="1" a="1"/>
  <c r="AD2388" i="1"/>
  <c r="AE2388" i="1" s="1"/>
  <c r="AM2878" i="1" a="1"/>
  <c r="AL2878" i="1"/>
  <c r="AI2930" i="1" s="1"/>
  <c r="AH2388" i="1" l="1"/>
  <c r="AF2388" i="1" a="1"/>
  <c r="AG3406" i="1"/>
  <c r="AL2930" i="1"/>
  <c r="AI365" i="1" s="1"/>
  <c r="AM2930" i="1" a="1"/>
  <c r="AJ2020" i="1"/>
  <c r="AH3406" i="1" l="1"/>
  <c r="AD814" i="1"/>
  <c r="AE814" i="1" s="1"/>
  <c r="AL365" i="1"/>
  <c r="AI3928" i="1" s="1"/>
  <c r="AM365" i="1" a="1"/>
  <c r="AH814" i="1" l="1"/>
  <c r="AF814" i="1" a="1"/>
  <c r="AD1477" i="1"/>
  <c r="AE1477" i="1" s="1"/>
  <c r="AL3928" i="1"/>
  <c r="AM3928" i="1" a="1"/>
  <c r="AH1477" i="1" l="1"/>
  <c r="AF1477" i="1" a="1"/>
  <c r="AD2916" i="1"/>
  <c r="AE2916" i="1" s="1"/>
  <c r="AH2916" i="1" l="1"/>
  <c r="AF2916" i="1" a="1"/>
  <c r="AD3934" i="1"/>
  <c r="AE3934" i="1" s="1"/>
  <c r="AH3934" i="1" l="1"/>
  <c r="AF3934" i="1" a="1"/>
  <c r="AI3934" i="1" s="1"/>
  <c r="AG1870" i="1"/>
  <c r="AM3934" i="1" l="1" a="1"/>
  <c r="AL3934" i="1"/>
  <c r="AI394" i="1" s="1"/>
  <c r="AH1870" i="1"/>
  <c r="AD765" i="1"/>
  <c r="AE765" i="1" s="1"/>
  <c r="AL394" i="1" l="1"/>
  <c r="AI2698" i="1" s="1"/>
  <c r="AM394" i="1" a="1"/>
  <c r="AH765" i="1"/>
  <c r="AF765" i="1" a="1"/>
  <c r="AD602" i="1"/>
  <c r="AE602" i="1" s="1"/>
  <c r="AL2698" i="1" l="1"/>
  <c r="AI3735" i="1" s="1"/>
  <c r="AM2698" i="1" a="1"/>
  <c r="AH602" i="1"/>
  <c r="AF602" i="1" a="1"/>
  <c r="AI602" i="1" s="1"/>
  <c r="AD2614" i="1"/>
  <c r="AE2614" i="1" s="1"/>
  <c r="AL3735" i="1" l="1"/>
  <c r="AI2118" i="1" s="1"/>
  <c r="AM3735" i="1" a="1"/>
  <c r="AL602" i="1"/>
  <c r="AI3966" i="1" s="1"/>
  <c r="AM602" i="1" a="1"/>
  <c r="AH2614" i="1"/>
  <c r="AF2614" i="1" a="1"/>
  <c r="AD3972" i="1"/>
  <c r="AE3972" i="1" s="1"/>
  <c r="AL2118" i="1" l="1"/>
  <c r="AI3476" i="1" s="1"/>
  <c r="AM2118" i="1" a="1"/>
  <c r="AL3966" i="1"/>
  <c r="AI286" i="1" s="1"/>
  <c r="AM3966" i="1" a="1"/>
  <c r="AH3972" i="1"/>
  <c r="AF3972" i="1" a="1"/>
  <c r="AI3972" i="1" s="1"/>
  <c r="AD1821" i="1"/>
  <c r="AE1821" i="1" s="1"/>
  <c r="AL3476" i="1" l="1"/>
  <c r="AI490" i="1" s="1"/>
  <c r="AM3476" i="1" a="1"/>
  <c r="AL286" i="1"/>
  <c r="AI2235" i="1" s="1"/>
  <c r="AM286" i="1" a="1"/>
  <c r="AL3972" i="1"/>
  <c r="AI55" i="1" s="1"/>
  <c r="AM3972" i="1" a="1"/>
  <c r="AH1821" i="1"/>
  <c r="AF1821" i="1" a="1"/>
  <c r="AD1999" i="1"/>
  <c r="AE1999" i="1" s="1"/>
  <c r="AL490" i="1" l="1"/>
  <c r="AI2339" i="1" s="1"/>
  <c r="AM490" i="1" a="1"/>
  <c r="AJ2235" i="1"/>
  <c r="AM2235" i="1" a="1"/>
  <c r="AO2235" i="1" s="1"/>
  <c r="AL55" i="1"/>
  <c r="AI2835" i="1" s="1"/>
  <c r="AM55" i="1" a="1"/>
  <c r="AH1999" i="1"/>
  <c r="AF1999" i="1" a="1"/>
  <c r="AD3142" i="1"/>
  <c r="AE3142" i="1" s="1"/>
  <c r="AL2339" i="1" l="1"/>
  <c r="AI2763" i="1" s="1"/>
  <c r="AM2339" i="1" a="1"/>
  <c r="AL2835" i="1"/>
  <c r="AI3948" i="1" s="1"/>
  <c r="AM2835" i="1" a="1"/>
  <c r="AH3142" i="1"/>
  <c r="AF3142" i="1" a="1"/>
  <c r="AD2469" i="1"/>
  <c r="AE2469" i="1" s="1"/>
  <c r="AL2763" i="1" l="1"/>
  <c r="AI3029" i="1" s="1"/>
  <c r="AM2763" i="1" a="1"/>
  <c r="AL3948" i="1"/>
  <c r="AI2007" i="1" s="1"/>
  <c r="AM3948" i="1" a="1"/>
  <c r="AH2469" i="1"/>
  <c r="AF2469" i="1" a="1"/>
  <c r="AD1534" i="1"/>
  <c r="AE1534" i="1" s="1"/>
  <c r="AL3029" i="1" l="1"/>
  <c r="AI2017" i="1" s="1"/>
  <c r="AM3029" i="1" a="1"/>
  <c r="AL2007" i="1"/>
  <c r="AM2007" i="1" a="1"/>
  <c r="AH1534" i="1"/>
  <c r="AF1534" i="1" a="1"/>
  <c r="AD784" i="1"/>
  <c r="AE784" i="1" s="1"/>
  <c r="AJ2017" i="1" l="1"/>
  <c r="AM2017" i="1" a="1"/>
  <c r="AO2017" i="1" s="1"/>
  <c r="AH784" i="1"/>
  <c r="AF784" i="1" a="1"/>
  <c r="AD1191" i="1"/>
  <c r="AE1191" i="1" s="1"/>
  <c r="AH1191" i="1" l="1"/>
  <c r="AF1191" i="1" a="1"/>
  <c r="AD2997" i="1"/>
  <c r="AE2997" i="1" s="1"/>
  <c r="AH2997" i="1" l="1"/>
  <c r="AF2997" i="1" a="1"/>
  <c r="AD2322" i="1"/>
  <c r="AE2322" i="1" s="1"/>
  <c r="AH2322" i="1" l="1"/>
  <c r="AF2322" i="1" a="1"/>
  <c r="AD689" i="1"/>
  <c r="AE689" i="1" s="1"/>
  <c r="AH689" i="1" l="1"/>
  <c r="AF689" i="1" a="1"/>
  <c r="AD3525" i="1"/>
  <c r="AE3525" i="1" s="1"/>
  <c r="AH3525" i="1" l="1"/>
  <c r="AF3525" i="1" a="1"/>
  <c r="AD50" i="1"/>
  <c r="AE50" i="1" s="1"/>
  <c r="AH50" i="1" l="1"/>
  <c r="AF50" i="1" a="1"/>
  <c r="AD2263" i="1"/>
  <c r="AE2263" i="1" s="1"/>
  <c r="AH2263" i="1" l="1"/>
  <c r="AF2263" i="1" a="1"/>
  <c r="AD4053" i="1"/>
  <c r="AE4053" i="1" s="1"/>
  <c r="AH4053" i="1" l="1"/>
  <c r="AF4053" i="1" a="1"/>
  <c r="AN66" i="1"/>
  <c r="AL1324" i="1" s="1"/>
  <c r="AN2753" i="1" s="1"/>
  <c r="AL4198" i="1" s="1"/>
  <c r="AL1880" i="1" s="1"/>
  <c r="AN1884" i="1" s="1"/>
  <c r="AN3281" i="1" s="1"/>
  <c r="AN1977" i="1" s="1"/>
  <c r="AD216" i="1" s="1"/>
  <c r="AE216" i="1" s="1"/>
  <c r="AH216" i="1" l="1"/>
  <c r="AF216" i="1" a="1"/>
  <c r="AD372" i="1"/>
  <c r="AE372" i="1" s="1"/>
  <c r="AH372" i="1" l="1"/>
  <c r="AF372" i="1" a="1"/>
  <c r="AI372" i="1" s="1"/>
  <c r="AD2121" i="1"/>
  <c r="AE2121" i="1" s="1"/>
  <c r="AL372" i="1" l="1"/>
  <c r="AM372" i="1" a="1"/>
  <c r="AH2121" i="1"/>
  <c r="AF2121" i="1" a="1"/>
  <c r="AD2810" i="1"/>
  <c r="AE2810" i="1" s="1"/>
  <c r="AH2810" i="1" l="1"/>
  <c r="AF2810" i="1" a="1"/>
  <c r="AD3847" i="1"/>
  <c r="AE3847" i="1" s="1"/>
  <c r="AI2121" i="1"/>
  <c r="AH3847" i="1" l="1"/>
  <c r="AF3847" i="1" a="1"/>
  <c r="AD926" i="1"/>
  <c r="AE926" i="1" s="1"/>
  <c r="AM2121" i="1" a="1"/>
  <c r="AL2121" i="1"/>
  <c r="AI3303" i="1" s="1"/>
  <c r="AH926" i="1" l="1"/>
  <c r="AF926" i="1" a="1"/>
  <c r="AD949" i="1"/>
  <c r="AE949" i="1" s="1"/>
  <c r="AL3303" i="1"/>
  <c r="AI1733" i="1" s="1"/>
  <c r="AM3303" i="1" a="1"/>
  <c r="AH949" i="1" l="1"/>
  <c r="AF949" i="1" a="1"/>
  <c r="AG3338" i="1"/>
  <c r="AJ1733" i="1"/>
  <c r="AM1733" i="1" a="1"/>
  <c r="AH3338" i="1" l="1"/>
  <c r="AG3576" i="1"/>
  <c r="AH3576" i="1" l="1"/>
  <c r="AD836" i="1"/>
  <c r="AE836" i="1" s="1"/>
  <c r="AH836" i="1" l="1"/>
  <c r="AF836" i="1" a="1"/>
  <c r="AD182" i="1"/>
  <c r="AE182" i="1" s="1"/>
  <c r="AH182" i="1" l="1"/>
  <c r="AF182" i="1" a="1"/>
  <c r="AD1616" i="1"/>
  <c r="AE1616" i="1" s="1"/>
  <c r="AL1616" i="1" l="1"/>
  <c r="AH1616" i="1"/>
  <c r="AF1616" i="1" a="1"/>
  <c r="AD4104" i="1"/>
  <c r="AE4104" i="1" s="1"/>
  <c r="AH4104" i="1" l="1"/>
  <c r="AF4104" i="1" a="1"/>
  <c r="AI4104" i="1" s="1"/>
  <c r="AD256" i="1"/>
  <c r="AE256" i="1" s="1"/>
  <c r="AL4104" i="1" l="1"/>
  <c r="AI3922" i="1" s="1"/>
  <c r="AM4104" i="1" a="1"/>
  <c r="AH256" i="1"/>
  <c r="AF256" i="1" a="1"/>
  <c r="AG1239" i="1"/>
  <c r="AL3922" i="1" l="1"/>
  <c r="AI3629" i="1" s="1"/>
  <c r="AM3922" i="1" a="1"/>
  <c r="AH1239" i="1"/>
  <c r="AD2601" i="1"/>
  <c r="AE2601" i="1" s="1"/>
  <c r="AL3629" i="1" l="1"/>
  <c r="AI230" i="1" s="1"/>
  <c r="AM3629" i="1" a="1"/>
  <c r="AH2601" i="1"/>
  <c r="AF2601" i="1" a="1"/>
  <c r="AD24" i="1"/>
  <c r="AE24" i="1" s="1"/>
  <c r="AL230" i="1" l="1"/>
  <c r="AI4063" i="1" s="1"/>
  <c r="AM230" i="1" a="1"/>
  <c r="AH24" i="1"/>
  <c r="AF24" i="1" a="1"/>
  <c r="AD4031" i="1"/>
  <c r="AE4031" i="1" s="1"/>
  <c r="AL4063" i="1" l="1"/>
  <c r="AI4213" i="1" s="1"/>
  <c r="AM4063" i="1" a="1"/>
  <c r="AH4031" i="1"/>
  <c r="AF4031" i="1" a="1"/>
  <c r="AD2891" i="1"/>
  <c r="AE2891" i="1" s="1"/>
  <c r="AL4213" i="1" l="1"/>
  <c r="AI103" i="1" s="1"/>
  <c r="AM4213" i="1" a="1"/>
  <c r="AH2891" i="1"/>
  <c r="AF2891" i="1" a="1"/>
  <c r="AD3129" i="1"/>
  <c r="AE3129" i="1" s="1"/>
  <c r="AL103" i="1" l="1"/>
  <c r="AI1691" i="1" s="1"/>
  <c r="AM103" i="1" a="1"/>
  <c r="AH3129" i="1"/>
  <c r="AF3129" i="1" a="1"/>
  <c r="AD198" i="1"/>
  <c r="AE198" i="1" s="1"/>
  <c r="AJ1691" i="1" l="1"/>
  <c r="AM1691" i="1" a="1"/>
  <c r="AO1691" i="1" s="1"/>
  <c r="AH198" i="1"/>
  <c r="AF198" i="1" a="1"/>
  <c r="AD2688" i="1"/>
  <c r="AE2688" i="1" s="1"/>
  <c r="AH2688" i="1" l="1"/>
  <c r="AF2688" i="1" a="1"/>
  <c r="AD3419" i="1"/>
  <c r="AE3419" i="1" s="1"/>
  <c r="AH3419" i="1" l="1"/>
  <c r="AF3419" i="1" a="1"/>
  <c r="AI3419" i="1" s="1"/>
  <c r="AG3657" i="1"/>
  <c r="AM3419" i="1" l="1" a="1"/>
  <c r="AL3419" i="1"/>
  <c r="AI1593" i="1" s="1"/>
  <c r="AH3657" i="1"/>
  <c r="AD1254" i="1"/>
  <c r="AE1254" i="1" s="1"/>
  <c r="AL1593" i="1" l="1"/>
  <c r="AI3729" i="1" s="1"/>
  <c r="AM1593" i="1" a="1"/>
  <c r="AH1254" i="1"/>
  <c r="AF1254" i="1" a="1"/>
  <c r="AD3216" i="1"/>
  <c r="AE3216" i="1" s="1"/>
  <c r="AL3729" i="1" l="1"/>
  <c r="AI3149" i="1" s="1"/>
  <c r="AM3729" i="1" a="1"/>
  <c r="AH3216" i="1"/>
  <c r="AF3216" i="1" a="1"/>
  <c r="AD1777" i="1"/>
  <c r="AE1777" i="1" s="1"/>
  <c r="AL3149" i="1" l="1"/>
  <c r="AI2681" i="1" s="1"/>
  <c r="AM3149" i="1" a="1"/>
  <c r="AH1777" i="1"/>
  <c r="AL1777" i="1"/>
  <c r="AF1777" i="1" a="1"/>
  <c r="AD4185" i="1"/>
  <c r="AE4185" i="1" s="1"/>
  <c r="AL2681" i="1" l="1"/>
  <c r="AI434" i="1" s="1"/>
  <c r="AM2681" i="1" a="1"/>
  <c r="AH4185" i="1"/>
  <c r="AF4185" i="1" a="1"/>
  <c r="AD39" i="1"/>
  <c r="AE39" i="1" s="1"/>
  <c r="AL434" i="1" l="1"/>
  <c r="AI3733" i="1" s="1"/>
  <c r="AM434" i="1" a="1"/>
  <c r="AH39" i="1"/>
  <c r="AF39" i="1" a="1"/>
  <c r="AI39" i="1" s="1"/>
  <c r="AD1627" i="1"/>
  <c r="AE1627" i="1" s="1"/>
  <c r="AL3733" i="1" l="1"/>
  <c r="AI1835" i="1" s="1"/>
  <c r="AM3733" i="1" a="1"/>
  <c r="AM39" i="1" a="1"/>
  <c r="AL39" i="1"/>
  <c r="AI3232" i="1" s="1"/>
  <c r="AH1627" i="1"/>
  <c r="AF1627" i="1" a="1"/>
  <c r="AI1627" i="1" s="1"/>
  <c r="AG1203" i="1"/>
  <c r="AJ1835" i="1" l="1"/>
  <c r="AM1835" i="1" a="1"/>
  <c r="AL3232" i="1"/>
  <c r="AI2191" i="1" s="1"/>
  <c r="AM3232" i="1" a="1"/>
  <c r="AL1627" i="1"/>
  <c r="AI3914" i="1" s="1"/>
  <c r="AM1627" i="1" a="1"/>
  <c r="AH1203" i="1"/>
  <c r="AD3643" i="1"/>
  <c r="AE3643" i="1" s="1"/>
  <c r="AJ2191" i="1" l="1"/>
  <c r="AM2191" i="1" a="1"/>
  <c r="AO2191" i="1" s="1"/>
  <c r="AL3914" i="1"/>
  <c r="AI402" i="1" s="1"/>
  <c r="AM3914" i="1" a="1"/>
  <c r="AH3643" i="1"/>
  <c r="AQ3643" i="1"/>
  <c r="AF3643" i="1" a="1"/>
  <c r="AD488" i="1"/>
  <c r="AE488" i="1" s="1"/>
  <c r="AL402" i="1" l="1"/>
  <c r="AI1449" i="1" s="1"/>
  <c r="AM402" i="1" a="1"/>
  <c r="AH488" i="1"/>
  <c r="AF488" i="1" a="1"/>
  <c r="AI488" i="1" s="1"/>
  <c r="AD3297" i="1"/>
  <c r="AE3297" i="1" s="1"/>
  <c r="AL1449" i="1" l="1"/>
  <c r="AI4229" i="1" s="1"/>
  <c r="AM1449" i="1" a="1"/>
  <c r="AM488" i="1" a="1"/>
  <c r="AL488" i="1"/>
  <c r="AH3297" i="1"/>
  <c r="AF3297" i="1" a="1"/>
  <c r="AD1172" i="1"/>
  <c r="AE1172" i="1" s="1"/>
  <c r="AL4229" i="1" l="1"/>
  <c r="AI1699" i="1" s="1"/>
  <c r="AM4229" i="1" a="1"/>
  <c r="AH1172" i="1"/>
  <c r="AF1172" i="1" a="1"/>
  <c r="AD4171" i="1"/>
  <c r="AE4171" i="1" s="1"/>
  <c r="AI3297" i="1"/>
  <c r="AJ1699" i="1" l="1"/>
  <c r="AM1699" i="1" a="1"/>
  <c r="AO1699" i="1" s="1"/>
  <c r="AH4171" i="1"/>
  <c r="AF4171" i="1" a="1"/>
  <c r="AD446" i="1"/>
  <c r="AE446" i="1" s="1"/>
  <c r="AM3297" i="1" a="1"/>
  <c r="AL3297" i="1"/>
  <c r="AI1235" i="1" s="1"/>
  <c r="AH446" i="1" l="1"/>
  <c r="AF446" i="1" a="1"/>
  <c r="AD2738" i="1"/>
  <c r="AE2738" i="1" s="1"/>
  <c r="AL1235" i="1"/>
  <c r="AI3659" i="1" s="1"/>
  <c r="AM1235" i="1" a="1"/>
  <c r="AH2738" i="1" l="1"/>
  <c r="AF2738" i="1" a="1"/>
  <c r="AD2141" i="1"/>
  <c r="AE2141" i="1" s="1"/>
  <c r="AL3659" i="1"/>
  <c r="AI78" i="1" s="1"/>
  <c r="AM3659" i="1" a="1"/>
  <c r="AH2141" i="1" l="1"/>
  <c r="AF2141" i="1" a="1"/>
  <c r="AD2668" i="1"/>
  <c r="AE2668" i="1" s="1"/>
  <c r="AL78" i="1"/>
  <c r="AI2983" i="1" s="1"/>
  <c r="AM78" i="1" a="1"/>
  <c r="AH2668" i="1" l="1"/>
  <c r="AF2668" i="1" a="1"/>
  <c r="AD809" i="1"/>
  <c r="AE809" i="1" s="1"/>
  <c r="AL2983" i="1"/>
  <c r="AI2433" i="1" s="1"/>
  <c r="AM2983" i="1" a="1"/>
  <c r="AH809" i="1" l="1"/>
  <c r="AF809" i="1" a="1"/>
  <c r="AI809" i="1" s="1"/>
  <c r="AG3282" i="1"/>
  <c r="AL2433" i="1"/>
  <c r="AI2390" i="1" s="1"/>
  <c r="AM2433" i="1" a="1"/>
  <c r="AM809" i="1" l="1" a="1"/>
  <c r="AL809" i="1"/>
  <c r="AI1717" i="1" s="1"/>
  <c r="AH3282" i="1"/>
  <c r="AG3212" i="1"/>
  <c r="AJ2390" i="1"/>
  <c r="AM2390" i="1" a="1"/>
  <c r="AO2390" i="1" s="1"/>
  <c r="AL1717" i="1" l="1"/>
  <c r="AI1559" i="1" s="1"/>
  <c r="AM1717" i="1" a="1"/>
  <c r="AH3212" i="1"/>
  <c r="AD42" i="1"/>
  <c r="AE42" i="1" s="1"/>
  <c r="AL1559" i="1" l="1"/>
  <c r="AI734" i="1" s="1"/>
  <c r="AM1559" i="1" a="1"/>
  <c r="AH42" i="1"/>
  <c r="AF42" i="1" a="1"/>
  <c r="AD1686" i="1"/>
  <c r="AE1686" i="1" s="1"/>
  <c r="AL734" i="1" l="1"/>
  <c r="AM734" i="1" a="1"/>
  <c r="AH1686" i="1"/>
  <c r="AL1686" i="1"/>
  <c r="AF1686" i="1" a="1"/>
  <c r="AI1686" i="1" s="1"/>
  <c r="AM1686" i="1" s="1" a="1"/>
  <c r="AD3740" i="1"/>
  <c r="AE3740" i="1" s="1"/>
  <c r="AH3740" i="1" l="1"/>
  <c r="AF3740" i="1" a="1"/>
  <c r="AD1098" i="1"/>
  <c r="AE1098" i="1" s="1"/>
  <c r="AJ1686" i="1"/>
  <c r="AO1686" i="1" s="1"/>
  <c r="AH1098" i="1" l="1"/>
  <c r="AF1098" i="1" a="1"/>
  <c r="AD2643" i="1"/>
  <c r="AE2643" i="1" s="1"/>
  <c r="AH2643" i="1" l="1"/>
  <c r="AL2643" i="1"/>
  <c r="AF2643" i="1" a="1"/>
  <c r="AD3616" i="1"/>
  <c r="AE3616" i="1" s="1"/>
  <c r="AH3616" i="1" l="1"/>
  <c r="AF3616" i="1" a="1"/>
  <c r="AI3616" i="1" s="1"/>
  <c r="AD4268" i="1"/>
  <c r="AE4268" i="1" s="1"/>
  <c r="AL3616" i="1" l="1"/>
  <c r="AM3616" i="1" a="1"/>
  <c r="AH4268" i="1"/>
  <c r="AF4268" i="1" a="1"/>
  <c r="AD2104" i="1"/>
  <c r="AE2104" i="1" s="1"/>
  <c r="AH2104" i="1" l="1"/>
  <c r="AF2104" i="1" a="1"/>
  <c r="AD3171" i="1"/>
  <c r="AE3171" i="1" s="1"/>
  <c r="AI4268" i="1"/>
  <c r="AH3171" i="1" l="1"/>
  <c r="AF3171" i="1" a="1"/>
  <c r="AI3171" i="1" s="1"/>
  <c r="AD4144" i="1"/>
  <c r="AE4144" i="1" s="1"/>
  <c r="AM4268" i="1" a="1"/>
  <c r="AL4268" i="1"/>
  <c r="AI25" i="1" s="1"/>
  <c r="AM3171" i="1" l="1" a="1"/>
  <c r="AL3171" i="1"/>
  <c r="AI2571" i="1" s="1"/>
  <c r="AH4144" i="1"/>
  <c r="AF4144" i="1" a="1"/>
  <c r="AD2765" i="1"/>
  <c r="AE2765" i="1" s="1"/>
  <c r="AL25" i="1"/>
  <c r="AI4207" i="1" s="1"/>
  <c r="AM25" i="1" a="1"/>
  <c r="AJ2571" i="1" l="1"/>
  <c r="AM2571" i="1" a="1"/>
  <c r="AH2765" i="1"/>
  <c r="AF2765" i="1" a="1"/>
  <c r="AD971" i="1"/>
  <c r="AE971" i="1" s="1"/>
  <c r="AL4207" i="1"/>
  <c r="AI3067" i="1" s="1"/>
  <c r="AM4207" i="1" a="1"/>
  <c r="AH971" i="1" l="1"/>
  <c r="AF971" i="1" a="1"/>
  <c r="AI971" i="1" s="1"/>
  <c r="AD1569" i="1"/>
  <c r="AE1569" i="1" s="1"/>
  <c r="AL3067" i="1"/>
  <c r="AI305" i="1" s="1"/>
  <c r="AM3067" i="1" a="1"/>
  <c r="AM971" i="1" l="1" a="1"/>
  <c r="AL971" i="1"/>
  <c r="AH1569" i="1"/>
  <c r="AL1569" i="1"/>
  <c r="AF1569" i="1" a="1"/>
  <c r="AD3873" i="1"/>
  <c r="AE3873" i="1" s="1"/>
  <c r="AL305" i="1"/>
  <c r="AI1914" i="1" s="1"/>
  <c r="AM305" i="1" a="1"/>
  <c r="AH3873" i="1" l="1"/>
  <c r="AF3873" i="1" a="1"/>
  <c r="AD3889" i="1"/>
  <c r="AE3889" i="1" s="1"/>
  <c r="AJ1914" i="1"/>
  <c r="AM1914" i="1" a="1"/>
  <c r="AI1569" i="1"/>
  <c r="AH3889" i="1" l="1"/>
  <c r="AF3889" i="1" a="1"/>
  <c r="AI3889" i="1" s="1"/>
  <c r="AD3309" i="1"/>
  <c r="AE3309" i="1" s="1"/>
  <c r="AJ1569" i="1"/>
  <c r="AM1569" i="1" a="1"/>
  <c r="AO1569" i="1" s="1"/>
  <c r="AL3889" i="1" l="1"/>
  <c r="AI391" i="1" s="1"/>
  <c r="AM3889" i="1" a="1"/>
  <c r="AH3309" i="1"/>
  <c r="AF3309" i="1" a="1"/>
  <c r="AD568" i="1"/>
  <c r="AE568" i="1" s="1"/>
  <c r="AL391" i="1" l="1"/>
  <c r="AI2076" i="1" s="1"/>
  <c r="AM391" i="1" a="1"/>
  <c r="AH568" i="1"/>
  <c r="AF568" i="1" a="1"/>
  <c r="AD1538" i="1"/>
  <c r="AE1538" i="1" s="1"/>
  <c r="AL2076" i="1" l="1"/>
  <c r="AI3114" i="1" s="1"/>
  <c r="AM2076" i="1" a="1"/>
  <c r="AH1538" i="1"/>
  <c r="AF1538" i="1" a="1"/>
  <c r="AD3618" i="1"/>
  <c r="AE3618" i="1" s="1"/>
  <c r="AL3114" i="1" l="1"/>
  <c r="AI4151" i="1" s="1"/>
  <c r="AM3114" i="1" a="1"/>
  <c r="AF3618" i="1" a="1"/>
  <c r="AI3618" i="1" s="1"/>
  <c r="AH3618" i="1"/>
  <c r="AD3837" i="1"/>
  <c r="AE3837" i="1" s="1"/>
  <c r="AL4151" i="1" l="1"/>
  <c r="AI433" i="1" s="1"/>
  <c r="AM4151" i="1" a="1"/>
  <c r="AM3618" i="1" a="1"/>
  <c r="AL3618" i="1"/>
  <c r="AH3837" i="1"/>
  <c r="AF3837" i="1" a="1"/>
  <c r="AD12" i="1"/>
  <c r="AE12" i="1" s="1"/>
  <c r="AL433" i="1" l="1"/>
  <c r="AI3885" i="1" s="1"/>
  <c r="AM433" i="1" a="1"/>
  <c r="AH12" i="1"/>
  <c r="AF12" i="1" a="1"/>
  <c r="AD995" i="1"/>
  <c r="AE995" i="1" s="1"/>
  <c r="AI3837" i="1"/>
  <c r="AL3885" i="1" l="1"/>
  <c r="AI96" i="1" s="1"/>
  <c r="AM3885" i="1" a="1"/>
  <c r="AH995" i="1"/>
  <c r="AF995" i="1" a="1"/>
  <c r="AD4146" i="1"/>
  <c r="AE4146" i="1" s="1"/>
  <c r="AM3837" i="1" a="1"/>
  <c r="AL3837" i="1"/>
  <c r="AI808" i="1" s="1"/>
  <c r="AL96" i="1" l="1"/>
  <c r="AI2993" i="1" s="1"/>
  <c r="AM96" i="1" a="1"/>
  <c r="AH4146" i="1"/>
  <c r="AF4146" i="1" a="1"/>
  <c r="AD2334" i="1"/>
  <c r="AE2334" i="1" s="1"/>
  <c r="AL808" i="1"/>
  <c r="AI3457" i="1" s="1"/>
  <c r="AM808" i="1" a="1"/>
  <c r="AL2993" i="1" l="1"/>
  <c r="AI2666" i="1" s="1"/>
  <c r="AM2993" i="1" a="1"/>
  <c r="AH2334" i="1"/>
  <c r="AF2334" i="1" a="1"/>
  <c r="AG1068" i="1"/>
  <c r="AL3457" i="1"/>
  <c r="AI4331" i="1" s="1"/>
  <c r="AM3457" i="1" a="1"/>
  <c r="AL2666" i="1" l="1"/>
  <c r="AM2666" i="1" a="1"/>
  <c r="AH1068" i="1"/>
  <c r="AG2051" i="1"/>
  <c r="AL4331" i="1"/>
  <c r="AI3130" i="1" s="1"/>
  <c r="AM4331" i="1" a="1"/>
  <c r="AH2051" i="1" l="1"/>
  <c r="AD2862" i="1"/>
  <c r="AE2862" i="1" s="1"/>
  <c r="AL3130" i="1"/>
  <c r="AI4167" i="1" s="1"/>
  <c r="AM3130" i="1" a="1"/>
  <c r="AH2862" i="1" l="1"/>
  <c r="AF2862" i="1" a="1"/>
  <c r="AI2862" i="1" s="1"/>
  <c r="AD1229" i="1"/>
  <c r="AE1229" i="1" s="1"/>
  <c r="AL4167" i="1"/>
  <c r="AM4167" i="1" a="1"/>
  <c r="AM2862" i="1" l="1" a="1"/>
  <c r="AL2862" i="1"/>
  <c r="AI517" i="1" s="1"/>
  <c r="AH1229" i="1"/>
  <c r="AF1229" i="1" a="1"/>
  <c r="AD1988" i="1"/>
  <c r="AE1988" i="1" s="1"/>
  <c r="AL517" i="1" l="1"/>
  <c r="AI2667" i="1" s="1"/>
  <c r="AM517" i="1" a="1"/>
  <c r="AH1988" i="1"/>
  <c r="AF1988" i="1" a="1"/>
  <c r="AG2372" i="1"/>
  <c r="AJ2667" i="1" l="1"/>
  <c r="AI1895" i="1" s="1"/>
  <c r="AM2667" i="1" a="1"/>
  <c r="AH2372" i="1"/>
  <c r="AD3390" i="1"/>
  <c r="AE3390" i="1" s="1"/>
  <c r="AM1895" i="1" l="1" a="1"/>
  <c r="AO1895" i="1" s="1"/>
  <c r="AJ1895" i="1"/>
  <c r="AH3390" i="1"/>
  <c r="AF3390" i="1" a="1"/>
  <c r="AD782" i="1"/>
  <c r="AE782" i="1" s="1"/>
  <c r="AH782" i="1" l="1"/>
  <c r="AF782" i="1" a="1"/>
  <c r="AI782" i="1" s="1"/>
  <c r="AG1445" i="1"/>
  <c r="AL782" i="1" l="1"/>
  <c r="AM782" i="1" a="1"/>
  <c r="AH1445" i="1"/>
  <c r="AD2900" i="1"/>
  <c r="AE2900" i="1" s="1"/>
  <c r="AH2900" i="1" l="1"/>
  <c r="AF2900" i="1" a="1"/>
  <c r="AI2900" i="1" s="1"/>
  <c r="AD3918" i="1"/>
  <c r="AE3918" i="1" s="1"/>
  <c r="AM2900" i="1" l="1" a="1"/>
  <c r="AL2900" i="1"/>
  <c r="AH3918" i="1"/>
  <c r="AF3918" i="1" a="1"/>
  <c r="AD1838" i="1"/>
  <c r="AE1838" i="1" s="1"/>
  <c r="AH1838" i="1" l="1"/>
  <c r="AF1838" i="1" a="1"/>
  <c r="AD2070" i="1"/>
  <c r="AE2070" i="1" s="1"/>
  <c r="AI3918" i="1"/>
  <c r="AH2070" i="1" l="1"/>
  <c r="AF2070" i="1" a="1"/>
  <c r="AD3428" i="1"/>
  <c r="AE3428" i="1" s="1"/>
  <c r="AM3918" i="1" a="1"/>
  <c r="AL3918" i="1"/>
  <c r="AI3458" i="1" s="1"/>
  <c r="AH3428" i="1" l="1"/>
  <c r="AF3428" i="1" a="1"/>
  <c r="AD733" i="1"/>
  <c r="AE733" i="1" s="1"/>
  <c r="AL3458" i="1"/>
  <c r="AI982" i="1" s="1"/>
  <c r="AM3458" i="1" a="1"/>
  <c r="AH733" i="1" l="1"/>
  <c r="AF733" i="1" a="1"/>
  <c r="AD601" i="1"/>
  <c r="AE601" i="1" s="1"/>
  <c r="AL982" i="1"/>
  <c r="AI3388" i="1" s="1"/>
  <c r="AM982" i="1" a="1"/>
  <c r="AH601" i="1" l="1"/>
  <c r="AF601" i="1" a="1"/>
  <c r="AD2598" i="1"/>
  <c r="AE2598" i="1" s="1"/>
  <c r="AL3388" i="1"/>
  <c r="AI886" i="1" s="1"/>
  <c r="AM3388" i="1" a="1"/>
  <c r="AH2598" i="1" l="1"/>
  <c r="AF2598" i="1" a="1"/>
  <c r="AI2598" i="1" s="1"/>
  <c r="AD1967" i="1"/>
  <c r="AE1967" i="1" s="1"/>
  <c r="AL886" i="1"/>
  <c r="AI3944" i="1" s="1"/>
  <c r="AM886" i="1" a="1"/>
  <c r="AM2598" i="1" l="1" a="1"/>
  <c r="AL2598" i="1"/>
  <c r="AI2908" i="1" s="1"/>
  <c r="AH1967" i="1"/>
  <c r="AL1967" i="1"/>
  <c r="AF1967" i="1" a="1"/>
  <c r="AG2453" i="1"/>
  <c r="AL3944" i="1"/>
  <c r="AM3944" i="1" a="1"/>
  <c r="AL2908" i="1" l="1"/>
  <c r="AI3226" i="1" s="1"/>
  <c r="AM2908" i="1" a="1"/>
  <c r="AH2453" i="1"/>
  <c r="AD1502" i="1"/>
  <c r="AE1502" i="1" s="1"/>
  <c r="AI1967" i="1"/>
  <c r="AL3226" i="1" l="1"/>
  <c r="AI2031" i="1" s="1"/>
  <c r="AM3226" i="1" a="1"/>
  <c r="AH1502" i="1"/>
  <c r="AF1502" i="1" a="1"/>
  <c r="AD752" i="1"/>
  <c r="AE752" i="1" s="1"/>
  <c r="AJ1967" i="1"/>
  <c r="AM1967" i="1" a="1"/>
  <c r="AL2031" i="1" l="1"/>
  <c r="AI3158" i="1" s="1"/>
  <c r="AM2031" i="1" a="1"/>
  <c r="AH752" i="1"/>
  <c r="AF752" i="1" a="1"/>
  <c r="AD1159" i="1"/>
  <c r="AE1159" i="1" s="1"/>
  <c r="AL3158" i="1" l="1"/>
  <c r="AI1387" i="1" s="1"/>
  <c r="AM3158" i="1" a="1"/>
  <c r="AH1159" i="1"/>
  <c r="AF1159" i="1" a="1"/>
  <c r="AD2981" i="1"/>
  <c r="AE2981" i="1" s="1"/>
  <c r="AL1387" i="1" l="1"/>
  <c r="AI3553" i="1" s="1"/>
  <c r="AM1387" i="1" a="1"/>
  <c r="AQ2981" i="1"/>
  <c r="AH2981" i="1"/>
  <c r="AF2981" i="1" a="1"/>
  <c r="AD2306" i="1"/>
  <c r="AE2306" i="1" s="1"/>
  <c r="AL3553" i="1" l="1"/>
  <c r="AI2779" i="1" s="1"/>
  <c r="AM3553" i="1" a="1"/>
  <c r="AH2306" i="1"/>
  <c r="AF2306" i="1" a="1"/>
  <c r="AD657" i="1"/>
  <c r="AE657" i="1" s="1"/>
  <c r="AL2779" i="1" l="1"/>
  <c r="AI2279" i="1" s="1"/>
  <c r="AM2779" i="1" a="1"/>
  <c r="AH657" i="1"/>
  <c r="AF657" i="1" a="1"/>
  <c r="AD1384" i="1"/>
  <c r="AE1384" i="1" s="1"/>
  <c r="AJ2279" i="1" l="1"/>
  <c r="AM2279" i="1" a="1"/>
  <c r="AH1384" i="1"/>
  <c r="AF1384" i="1" a="1"/>
  <c r="AD3509" i="1"/>
  <c r="AE3509" i="1" s="1"/>
  <c r="AH3509" i="1" l="1"/>
  <c r="AF3509" i="1" a="1"/>
  <c r="AI3509" i="1" s="1"/>
  <c r="AD1503" i="1"/>
  <c r="AE1503" i="1" s="1"/>
  <c r="AL3509" i="1" l="1"/>
  <c r="AI300" i="1" s="1"/>
  <c r="AM3509" i="1" a="1"/>
  <c r="AH1503" i="1"/>
  <c r="AF1503" i="1" a="1"/>
  <c r="AI1503" i="1" s="1"/>
  <c r="AD18" i="1"/>
  <c r="AE18" i="1" s="1"/>
  <c r="AL300" i="1" l="1"/>
  <c r="AI1283" i="1" s="1"/>
  <c r="AM300" i="1" a="1"/>
  <c r="AM1503" i="1" a="1"/>
  <c r="AL1503" i="1"/>
  <c r="AI689" i="1" s="1"/>
  <c r="AH18" i="1"/>
  <c r="AF18" i="1" a="1"/>
  <c r="AD2247" i="1"/>
  <c r="AE2247" i="1" s="1"/>
  <c r="AL1283" i="1" l="1"/>
  <c r="AI3778" i="1" s="1"/>
  <c r="AM1283" i="1" a="1"/>
  <c r="AL689" i="1"/>
  <c r="AI3856" i="1" s="1"/>
  <c r="AM689" i="1" a="1"/>
  <c r="AH2247" i="1"/>
  <c r="AL2247" i="1"/>
  <c r="AF2247" i="1" a="1"/>
  <c r="AD800" i="1"/>
  <c r="AE800" i="1" s="1"/>
  <c r="AL3778" i="1" l="1"/>
  <c r="AI743" i="1" s="1"/>
  <c r="AM3778" i="1" a="1"/>
  <c r="AL3856" i="1"/>
  <c r="AM3856" i="1" a="1"/>
  <c r="AH800" i="1"/>
  <c r="AF800" i="1" a="1"/>
  <c r="AD1240" i="1"/>
  <c r="AE1240" i="1" s="1"/>
  <c r="AL743" i="1" l="1"/>
  <c r="AI3072" i="1" s="1"/>
  <c r="AM743" i="1" a="1"/>
  <c r="AH1240" i="1"/>
  <c r="AF1240" i="1" a="1"/>
  <c r="AG2488" i="1"/>
  <c r="AL3072" i="1" l="1"/>
  <c r="AI1489" i="1" s="1"/>
  <c r="AM3072" i="1" a="1"/>
  <c r="AH2488" i="1"/>
  <c r="AD3782" i="1"/>
  <c r="AE3782" i="1" s="1"/>
  <c r="AL1489" i="1" l="1"/>
  <c r="AI4041" i="1" s="1"/>
  <c r="AM1489" i="1" a="1"/>
  <c r="AH3782" i="1"/>
  <c r="AF3782" i="1" a="1"/>
  <c r="AN1512" i="1"/>
  <c r="AL1868" i="1" s="1"/>
  <c r="AL3265" i="1" s="1"/>
  <c r="AN1929" i="1" s="1"/>
  <c r="AL101" i="1" s="1"/>
  <c r="AN2508" i="1" s="1"/>
  <c r="AN3793" i="1" s="1"/>
  <c r="AN2349" i="1" s="1"/>
  <c r="AD131" i="1" s="1"/>
  <c r="AE131" i="1" s="1"/>
  <c r="AL4041" i="1" l="1"/>
  <c r="AI3016" i="1" s="1"/>
  <c r="AM4041" i="1" a="1"/>
  <c r="AH131" i="1"/>
  <c r="AF131" i="1" a="1"/>
  <c r="AD335" i="1"/>
  <c r="AE335" i="1" s="1"/>
  <c r="AL3016" i="1" l="1"/>
  <c r="AI4310" i="1" s="1"/>
  <c r="AM3016" i="1" a="1"/>
  <c r="AH335" i="1"/>
  <c r="AF335" i="1" a="1"/>
  <c r="AI335" i="1" s="1"/>
  <c r="AD2778" i="1"/>
  <c r="AE2778" i="1" s="1"/>
  <c r="AL4310" i="1" l="1"/>
  <c r="AI1070" i="1" s="1"/>
  <c r="AM4310" i="1" a="1"/>
  <c r="AL335" i="1"/>
  <c r="AM335" i="1" a="1"/>
  <c r="AH2778" i="1"/>
  <c r="AF2778" i="1" a="1"/>
  <c r="AD917" i="1"/>
  <c r="AE917" i="1" s="1"/>
  <c r="AL1070" i="1" l="1"/>
  <c r="AI3539" i="1" s="1"/>
  <c r="AM1070" i="1" a="1"/>
  <c r="AH917" i="1"/>
  <c r="AF917" i="1" a="1"/>
  <c r="AD3560" i="1"/>
  <c r="AE3560" i="1" s="1"/>
  <c r="AI2778" i="1"/>
  <c r="AL3539" i="1" l="1"/>
  <c r="AI4045" i="1" s="1"/>
  <c r="AM3539" i="1" a="1"/>
  <c r="AH3560" i="1"/>
  <c r="AF3560" i="1" a="1"/>
  <c r="AG804" i="1"/>
  <c r="AM2778" i="1" a="1"/>
  <c r="AL2778" i="1"/>
  <c r="AI1662" i="1" s="1"/>
  <c r="AL4045" i="1" l="1"/>
  <c r="AI1908" i="1" s="1"/>
  <c r="AM4045" i="1" a="1"/>
  <c r="AH804" i="1"/>
  <c r="AG150" i="1"/>
  <c r="AL1662" i="1"/>
  <c r="AI3044" i="1" s="1"/>
  <c r="AM1662" i="1" a="1"/>
  <c r="AJ1908" i="1" l="1"/>
  <c r="AM1908" i="1" a="1"/>
  <c r="AO1908" i="1" s="1"/>
  <c r="AH150" i="1"/>
  <c r="AD1584" i="1"/>
  <c r="AE1584" i="1" s="1"/>
  <c r="AL3044" i="1"/>
  <c r="AI3550" i="1" s="1"/>
  <c r="AM3044" i="1" a="1"/>
  <c r="AH1584" i="1" l="1"/>
  <c r="AF1584" i="1" a="1"/>
  <c r="AD4088" i="1"/>
  <c r="AE4088" i="1" s="1"/>
  <c r="AL3550" i="1"/>
  <c r="AI650" i="1" s="1"/>
  <c r="AM3550" i="1" a="1"/>
  <c r="AH4088" i="1" l="1"/>
  <c r="AF4088" i="1" a="1"/>
  <c r="AD32" i="1"/>
  <c r="AE32" i="1" s="1"/>
  <c r="AL650" i="1"/>
  <c r="AI2419" i="1" s="1"/>
  <c r="AM650" i="1" a="1"/>
  <c r="AH32" i="1" l="1"/>
  <c r="AF32" i="1" a="1"/>
  <c r="AI32" i="1" s="1"/>
  <c r="AD1207" i="1"/>
  <c r="AE1207" i="1" s="1"/>
  <c r="AJ2419" i="1"/>
  <c r="AM2419" i="1" a="1"/>
  <c r="AL32" i="1" l="1"/>
  <c r="AI1616" i="1" s="1"/>
  <c r="AM32" i="1" a="1"/>
  <c r="AH1207" i="1"/>
  <c r="AF1207" i="1" a="1"/>
  <c r="AD2347" i="1"/>
  <c r="AE2347" i="1" s="1"/>
  <c r="AJ1616" i="1" l="1"/>
  <c r="AM1616" i="1" a="1"/>
  <c r="AO1616" i="1" s="1"/>
  <c r="AH2347" i="1"/>
  <c r="AF2347" i="1" a="1"/>
  <c r="AD2585" i="1"/>
  <c r="AE2585" i="1" s="1"/>
  <c r="AH2585" i="1" l="1"/>
  <c r="AF2585" i="1" a="1"/>
  <c r="AI2585" i="1" s="1"/>
  <c r="AD933" i="1"/>
  <c r="AE933" i="1" s="1"/>
  <c r="AL2585" i="1" l="1"/>
  <c r="AI3878" i="1" s="1"/>
  <c r="AM2585" i="1" a="1"/>
  <c r="AH933" i="1"/>
  <c r="AF933" i="1" a="1"/>
  <c r="AD4015" i="1"/>
  <c r="AE4015" i="1" s="1"/>
  <c r="AL3878" i="1" l="1"/>
  <c r="AI3635" i="1" s="1"/>
  <c r="AM3878" i="1" a="1"/>
  <c r="AH4015" i="1"/>
  <c r="AF4015" i="1" a="1"/>
  <c r="AI4015" i="1" s="1"/>
  <c r="AD2875" i="1"/>
  <c r="AE2875" i="1" s="1"/>
  <c r="AL3635" i="1" l="1"/>
  <c r="AI4141" i="1" s="1"/>
  <c r="AM3635" i="1" a="1"/>
  <c r="AL4015" i="1"/>
  <c r="AM4015" i="1" a="1"/>
  <c r="AH2875" i="1"/>
  <c r="AF2875" i="1" a="1"/>
  <c r="AD166" i="1"/>
  <c r="AE166" i="1" s="1"/>
  <c r="AL4141" i="1" l="1"/>
  <c r="AI3435" i="1" s="1"/>
  <c r="AM4141" i="1" a="1"/>
  <c r="AH166" i="1"/>
  <c r="AF166" i="1" a="1"/>
  <c r="AI166" i="1" s="1"/>
  <c r="AD2672" i="1"/>
  <c r="AE2672" i="1" s="1"/>
  <c r="AI2875" i="1"/>
  <c r="AL3435" i="1" l="1"/>
  <c r="AI577" i="1" s="1"/>
  <c r="AM3435" i="1" a="1"/>
  <c r="AL166" i="1"/>
  <c r="AI333" i="1" s="1"/>
  <c r="AM166" i="1" a="1"/>
  <c r="AH2672" i="1"/>
  <c r="AF2672" i="1" a="1"/>
  <c r="AD3403" i="1"/>
  <c r="AE3403" i="1" s="1"/>
  <c r="AM2875" i="1" a="1"/>
  <c r="AL2875" i="1"/>
  <c r="AI3113" i="1" s="1"/>
  <c r="AL577" i="1" l="1"/>
  <c r="AI3942" i="1" s="1"/>
  <c r="AM577" i="1" a="1"/>
  <c r="AL333" i="1"/>
  <c r="AM333" i="1" a="1"/>
  <c r="AH3403" i="1"/>
  <c r="AF3403" i="1" a="1"/>
  <c r="AD3641" i="1"/>
  <c r="AE3641" i="1" s="1"/>
  <c r="AL3113" i="1"/>
  <c r="AI1704" i="1" s="1"/>
  <c r="AM3113" i="1" a="1"/>
  <c r="AL3942" i="1" l="1"/>
  <c r="AI459" i="1" s="1"/>
  <c r="AM3942" i="1" a="1"/>
  <c r="AH3641" i="1"/>
  <c r="AF3641" i="1" a="1"/>
  <c r="AD1222" i="1"/>
  <c r="AE1222" i="1" s="1"/>
  <c r="AL1704" i="1"/>
  <c r="AI1562" i="1" s="1"/>
  <c r="AM1704" i="1" a="1"/>
  <c r="AI3403" i="1"/>
  <c r="AL459" i="1" l="1"/>
  <c r="AI2943" i="1" s="1"/>
  <c r="AM459" i="1" a="1"/>
  <c r="AH1222" i="1"/>
  <c r="AF1222" i="1" a="1"/>
  <c r="AG3200" i="1"/>
  <c r="AL1562" i="1"/>
  <c r="AI4079" i="1" s="1"/>
  <c r="AM1562" i="1" a="1"/>
  <c r="AM3403" i="1" a="1"/>
  <c r="AL3403" i="1"/>
  <c r="AI3129" i="1" s="1"/>
  <c r="AL2943" i="1" l="1"/>
  <c r="AI3946" i="1" s="1"/>
  <c r="AM2943" i="1" a="1"/>
  <c r="AH3200" i="1"/>
  <c r="AG1745" i="1"/>
  <c r="AL4079" i="1"/>
  <c r="AI2939" i="1" s="1"/>
  <c r="AM4079" i="1" a="1"/>
  <c r="AL3129" i="1"/>
  <c r="AI56" i="1" s="1"/>
  <c r="AM3129" i="1" a="1"/>
  <c r="AL3946" i="1" l="1"/>
  <c r="AI3208" i="1" s="1"/>
  <c r="AM3946" i="1" a="1"/>
  <c r="AH1745" i="1"/>
  <c r="AG4169" i="1"/>
  <c r="AL2939" i="1"/>
  <c r="AI3177" i="1" s="1"/>
  <c r="AM2939" i="1" a="1"/>
  <c r="AL56" i="1"/>
  <c r="AI97" i="1" s="1"/>
  <c r="AM56" i="1" a="1"/>
  <c r="AL3208" i="1" l="1"/>
  <c r="AI1788" i="1" s="1"/>
  <c r="AM3208" i="1" a="1"/>
  <c r="AH4169" i="1"/>
  <c r="AD7" i="1"/>
  <c r="AE7" i="1" s="1"/>
  <c r="AL3177" i="1"/>
  <c r="AI2927" i="1" s="1"/>
  <c r="AM3177" i="1" a="1"/>
  <c r="AL97" i="1"/>
  <c r="AI3641" i="1" s="1"/>
  <c r="AM97" i="1" a="1"/>
  <c r="AL1788" i="1" l="1"/>
  <c r="AI3236" i="1" s="1"/>
  <c r="AM1788" i="1" a="1"/>
  <c r="AH7" i="1"/>
  <c r="AF7" i="1" a="1"/>
  <c r="AD1595" i="1"/>
  <c r="AE1595" i="1" s="1"/>
  <c r="AL2927" i="1"/>
  <c r="AI3499" i="1" s="1"/>
  <c r="AM2927" i="1" a="1"/>
  <c r="AL3641" i="1"/>
  <c r="AI306" i="1" s="1"/>
  <c r="AM3641" i="1" a="1"/>
  <c r="AL3236" i="1" l="1"/>
  <c r="AI3742" i="1" s="1"/>
  <c r="AM3236" i="1" a="1"/>
  <c r="AH1595" i="1"/>
  <c r="AF1595" i="1" a="1"/>
  <c r="AI1595" i="1" s="1"/>
  <c r="AD1714" i="1"/>
  <c r="AE1714" i="1" s="1"/>
  <c r="AL3499" i="1"/>
  <c r="AI3224" i="1" s="1"/>
  <c r="AM3499" i="1" a="1"/>
  <c r="AL306" i="1"/>
  <c r="AI184" i="1" s="1"/>
  <c r="AM306" i="1" a="1"/>
  <c r="AL3742" i="1" l="1"/>
  <c r="AM3742" i="1" a="1"/>
  <c r="AM1595" i="1" a="1"/>
  <c r="AL1595" i="1"/>
  <c r="AH1714" i="1"/>
  <c r="AF1714" i="1" a="1"/>
  <c r="AD3898" i="1"/>
  <c r="AE3898" i="1" s="1"/>
  <c r="AL3224" i="1"/>
  <c r="AI1125" i="1" s="1"/>
  <c r="AM3224" i="1" a="1"/>
  <c r="AL184" i="1"/>
  <c r="AI2705" i="1" s="1"/>
  <c r="AM184" i="1" a="1"/>
  <c r="AH3898" i="1" l="1"/>
  <c r="AF3898" i="1" a="1"/>
  <c r="AI3898" i="1" s="1"/>
  <c r="AD2008" i="1"/>
  <c r="AE2008" i="1" s="1"/>
  <c r="AL1125" i="1"/>
  <c r="AI2115" i="1" s="1"/>
  <c r="AM1125" i="1" a="1"/>
  <c r="AJ2705" i="1"/>
  <c r="AM2705" i="1" a="1"/>
  <c r="AL3898" i="1" l="1"/>
  <c r="AI538" i="1" s="1"/>
  <c r="AM3898" i="1" a="1"/>
  <c r="AM538" i="1" a="1"/>
  <c r="AH2008" i="1"/>
  <c r="AL2008" i="1"/>
  <c r="AF2008" i="1" a="1"/>
  <c r="AI2008" i="1" s="1"/>
  <c r="AM2008" i="1" s="1" a="1"/>
  <c r="AG2753" i="1"/>
  <c r="AL2115" i="1"/>
  <c r="AI261" i="1" s="1"/>
  <c r="AM2115" i="1" a="1"/>
  <c r="AJ2008" i="1" l="1"/>
  <c r="AL538" i="1"/>
  <c r="AI2935" i="1" s="1"/>
  <c r="AM2935" i="1" a="1"/>
  <c r="AH2753" i="1"/>
  <c r="AD1171" i="1"/>
  <c r="AE1171" i="1" s="1"/>
  <c r="AL261" i="1"/>
  <c r="AI1591" i="1" s="1"/>
  <c r="AM261" i="1" a="1"/>
  <c r="AL2935" i="1" l="1"/>
  <c r="AI668" i="1" s="1"/>
  <c r="AM668" i="1" a="1"/>
  <c r="AH1171" i="1"/>
  <c r="AF1171" i="1" a="1"/>
  <c r="AD4155" i="1"/>
  <c r="AE4155" i="1" s="1"/>
  <c r="AL1591" i="1"/>
  <c r="AI4296" i="1" s="1"/>
  <c r="AM1591" i="1" a="1"/>
  <c r="AL668" i="1" l="1"/>
  <c r="AI1667" i="1" s="1"/>
  <c r="AM1667" i="1" a="1"/>
  <c r="AH4155" i="1"/>
  <c r="AF4155" i="1" a="1"/>
  <c r="AI4155" i="1" s="1"/>
  <c r="AD349" i="1"/>
  <c r="AE349" i="1" s="1"/>
  <c r="AL4296" i="1"/>
  <c r="AI1831" i="1" s="1"/>
  <c r="AM4296" i="1" a="1"/>
  <c r="AL1667" i="1" l="1"/>
  <c r="AI3683" i="1" s="1"/>
  <c r="AM3683" i="1" a="1"/>
  <c r="AL4155" i="1"/>
  <c r="AI3732" i="1" s="1"/>
  <c r="AM4155" i="1" a="1"/>
  <c r="AH349" i="1"/>
  <c r="AF349" i="1" a="1"/>
  <c r="AG2722" i="1"/>
  <c r="AJ1831" i="1"/>
  <c r="AM1831" i="1" a="1"/>
  <c r="AL3683" i="1" l="1"/>
  <c r="AI2670" i="1" s="1"/>
  <c r="AL2670" i="1" s="1"/>
  <c r="AI3495" i="1" s="1"/>
  <c r="AM2670" i="1" a="1"/>
  <c r="AL3732" i="1"/>
  <c r="AI3055" i="1" s="1"/>
  <c r="AM3732" i="1" a="1"/>
  <c r="AH2722" i="1"/>
  <c r="AD2125" i="1"/>
  <c r="AE2125" i="1" s="1"/>
  <c r="AL3495" i="1" l="1"/>
  <c r="AI1341" i="1" s="1"/>
  <c r="AM3495" i="1" a="1"/>
  <c r="AL3055" i="1"/>
  <c r="AI3107" i="1" s="1"/>
  <c r="AM3055" i="1" a="1"/>
  <c r="AH2125" i="1"/>
  <c r="AL2125" i="1"/>
  <c r="AF2125" i="1" a="1"/>
  <c r="AD2652" i="1"/>
  <c r="AE2652" i="1" s="1"/>
  <c r="AJ1341" i="1" l="1"/>
  <c r="AM1341" i="1" a="1"/>
  <c r="AO1341" i="1" s="1"/>
  <c r="AL3107" i="1"/>
  <c r="AI4080" i="1" s="1"/>
  <c r="AM3107" i="1" a="1"/>
  <c r="AH2652" i="1"/>
  <c r="AL2652" i="1"/>
  <c r="AF2652" i="1" a="1"/>
  <c r="AI2652" i="1" s="1"/>
  <c r="AM2652" i="1" s="1" a="1"/>
  <c r="AD745" i="1"/>
  <c r="AE745" i="1" s="1"/>
  <c r="AJ2652" i="1" l="1"/>
  <c r="AO2652" i="1" s="1"/>
  <c r="AL4080" i="1"/>
  <c r="AI422" i="1" s="1"/>
  <c r="AM4080" i="1" a="1"/>
  <c r="AH745" i="1"/>
  <c r="AF745" i="1" a="1"/>
  <c r="AD3250" i="1"/>
  <c r="AE3250" i="1" s="1"/>
  <c r="AL422" i="1" l="1"/>
  <c r="AI2800" i="1" s="1"/>
  <c r="AM422" i="1" a="1"/>
  <c r="AH3250" i="1"/>
  <c r="AF3250" i="1" a="1"/>
  <c r="AD1653" i="1"/>
  <c r="AE1653" i="1" s="1"/>
  <c r="AL2800" i="1" l="1"/>
  <c r="AI3531" i="1" s="1"/>
  <c r="AM2800" i="1" a="1"/>
  <c r="AH1653" i="1"/>
  <c r="AF1653" i="1" a="1"/>
  <c r="AD3180" i="1"/>
  <c r="AE3180" i="1" s="1"/>
  <c r="AL3531" i="1" l="1"/>
  <c r="AI3769" i="1" s="1"/>
  <c r="AM3531" i="1" a="1"/>
  <c r="AH3180" i="1"/>
  <c r="AF3180" i="1" a="1"/>
  <c r="AD10" i="1"/>
  <c r="AE10" i="1" s="1"/>
  <c r="AL3769" i="1" l="1"/>
  <c r="AI769" i="1" s="1"/>
  <c r="AM3769" i="1" a="1"/>
  <c r="AH10" i="1"/>
  <c r="AF10" i="1" a="1"/>
  <c r="AI10" i="1" s="1"/>
  <c r="AD2099" i="1"/>
  <c r="AE2099" i="1" s="1"/>
  <c r="AL10" i="1" l="1"/>
  <c r="AI3724" i="1" s="1"/>
  <c r="AM10" i="1" a="1"/>
  <c r="AL769" i="1"/>
  <c r="AI3256" i="1" s="1"/>
  <c r="AM769" i="1" a="1"/>
  <c r="AH2099" i="1"/>
  <c r="AF2099" i="1" a="1"/>
  <c r="AD1654" i="1"/>
  <c r="AE1654" i="1" s="1"/>
  <c r="AL3724" i="1" l="1"/>
  <c r="AI3215" i="1" s="1"/>
  <c r="AM3724" i="1" a="1"/>
  <c r="AL3256" i="1"/>
  <c r="AI860" i="1" s="1"/>
  <c r="AM3256" i="1" a="1"/>
  <c r="AH1654" i="1"/>
  <c r="AF1654" i="1" a="1"/>
  <c r="AD1066" i="1"/>
  <c r="AE1066" i="1" s="1"/>
  <c r="AL3215" i="1" l="1"/>
  <c r="AI2761" i="1" s="1"/>
  <c r="AM3215" i="1" a="1"/>
  <c r="AL860" i="1"/>
  <c r="AI2029" i="1" s="1"/>
  <c r="AM860" i="1" a="1"/>
  <c r="AH1066" i="1"/>
  <c r="AF1066" i="1" a="1"/>
  <c r="AG3600" i="1"/>
  <c r="AL2761" i="1" l="1"/>
  <c r="AI1992" i="1" s="1"/>
  <c r="AM2761" i="1" a="1"/>
  <c r="AL2029" i="1"/>
  <c r="AM2029" i="1" a="1"/>
  <c r="AH3600" i="1"/>
  <c r="AD4252" i="1"/>
  <c r="AE4252" i="1" s="1"/>
  <c r="AJ1992" i="1" l="1"/>
  <c r="AM1992" i="1" a="1"/>
  <c r="AH4252" i="1"/>
  <c r="AF4252" i="1" a="1"/>
  <c r="AD2088" i="1"/>
  <c r="AE2088" i="1" s="1"/>
  <c r="AH2088" i="1" l="1"/>
  <c r="AF2088" i="1" a="1"/>
  <c r="AG3155" i="1"/>
  <c r="AH3155" i="1" l="1"/>
  <c r="AD4128" i="1"/>
  <c r="AE4128" i="1" s="1"/>
  <c r="AH4128" i="1" l="1"/>
  <c r="AF4128" i="1" a="1"/>
  <c r="AD2749" i="1"/>
  <c r="AE2749" i="1" s="1"/>
  <c r="AH2749" i="1" l="1"/>
  <c r="AF2749" i="1" a="1"/>
  <c r="AI2749" i="1" s="1"/>
  <c r="AD907" i="1"/>
  <c r="AE907" i="1" s="1"/>
  <c r="AM2749" i="1" l="1" a="1"/>
  <c r="AL2749" i="1"/>
  <c r="AI2848" i="1" s="1"/>
  <c r="AH907" i="1"/>
  <c r="AF907" i="1" a="1"/>
  <c r="AD1537" i="1"/>
  <c r="AE1537" i="1" s="1"/>
  <c r="AL2848" i="1" l="1"/>
  <c r="AI3817" i="1" s="1"/>
  <c r="AM2848" i="1" a="1"/>
  <c r="AH1537" i="1"/>
  <c r="AL1537" i="1"/>
  <c r="AF1537" i="1" a="1"/>
  <c r="AG3857" i="1"/>
  <c r="AL3817" i="1" l="1"/>
  <c r="AI3441" i="1" s="1"/>
  <c r="AM3817" i="1" a="1"/>
  <c r="AH3857" i="1"/>
  <c r="AG3277" i="1"/>
  <c r="AL3441" i="1" l="1"/>
  <c r="AI1460" i="1" s="1"/>
  <c r="AM3441" i="1" a="1"/>
  <c r="AH3277" i="1"/>
  <c r="AD2027" i="1"/>
  <c r="AE2027" i="1" s="1"/>
  <c r="AL1460" i="1" l="1"/>
  <c r="AI726" i="1" s="1"/>
  <c r="AM1460" i="1" a="1"/>
  <c r="AH2027" i="1"/>
  <c r="AL2027" i="1"/>
  <c r="AF2027" i="1" a="1"/>
  <c r="AG1474" i="1"/>
  <c r="AL726" i="1" l="1"/>
  <c r="AI447" i="1" s="1"/>
  <c r="AM726" i="1" a="1"/>
  <c r="AH1474" i="1"/>
  <c r="AD3586" i="1"/>
  <c r="AE3586" i="1" s="1"/>
  <c r="AL447" i="1" l="1"/>
  <c r="AI1991" i="1" s="1"/>
  <c r="AM447" i="1" a="1"/>
  <c r="AH3586" i="1"/>
  <c r="AF3586" i="1" a="1"/>
  <c r="AI3586" i="1" s="1"/>
  <c r="AD1506" i="1"/>
  <c r="AE1506" i="1" s="1"/>
  <c r="AJ1991" i="1" l="1"/>
  <c r="AM1991" i="1" a="1"/>
  <c r="AO1991" i="1" s="1"/>
  <c r="AL3586" i="1"/>
  <c r="AI2060" i="1" s="1"/>
  <c r="AM3586" i="1" a="1"/>
  <c r="AH1506" i="1"/>
  <c r="AF1506" i="1" a="1"/>
  <c r="AD3821" i="1"/>
  <c r="AE3821" i="1" s="1"/>
  <c r="AL2060" i="1" l="1"/>
  <c r="AI4074" i="1" s="1"/>
  <c r="AM2060" i="1" a="1"/>
  <c r="AH3821" i="1"/>
  <c r="AF3821" i="1" a="1"/>
  <c r="AD1323" i="1"/>
  <c r="AE1323" i="1" s="1"/>
  <c r="AL4074" i="1" l="1"/>
  <c r="AI1464" i="1" s="1"/>
  <c r="AM4074" i="1" a="1"/>
  <c r="AH1323" i="1"/>
  <c r="AF1323" i="1" a="1"/>
  <c r="AD963" i="1"/>
  <c r="AE963" i="1" s="1"/>
  <c r="AL1464" i="1" l="1"/>
  <c r="AI2586" i="1" s="1"/>
  <c r="AM1464" i="1" a="1"/>
  <c r="AH963" i="1"/>
  <c r="AF963" i="1" a="1"/>
  <c r="AD4130" i="1"/>
  <c r="AE4130" i="1" s="1"/>
  <c r="AL2586" i="1" l="1"/>
  <c r="AI3623" i="1" s="1"/>
  <c r="AM2586" i="1" a="1"/>
  <c r="AH4130" i="1"/>
  <c r="AF4130" i="1" a="1"/>
  <c r="AI4130" i="1" s="1"/>
  <c r="AD2318" i="1"/>
  <c r="AE2318" i="1" s="1"/>
  <c r="AL3623" i="1" l="1"/>
  <c r="AI3542" i="1" s="1"/>
  <c r="AM3623" i="1" a="1"/>
  <c r="AL4130" i="1"/>
  <c r="AI9" i="1" s="1"/>
  <c r="AM4130" i="1" a="1"/>
  <c r="AH2318" i="1"/>
  <c r="AF2318" i="1" a="1"/>
  <c r="AD1036" i="1"/>
  <c r="AE1036" i="1" s="1"/>
  <c r="AL3542" i="1" l="1"/>
  <c r="AI2869" i="1" s="1"/>
  <c r="AM3542" i="1" a="1"/>
  <c r="AL9" i="1"/>
  <c r="AI2882" i="1" s="1"/>
  <c r="AM9" i="1" a="1"/>
  <c r="AH1036" i="1"/>
  <c r="AF1036" i="1" a="1"/>
  <c r="AI1036" i="1" s="1"/>
  <c r="AD2019" i="1"/>
  <c r="AE2019" i="1" s="1"/>
  <c r="AL2869" i="1" l="1"/>
  <c r="AI44" i="1" s="1"/>
  <c r="AM2869" i="1" a="1"/>
  <c r="AL2882" i="1"/>
  <c r="AI2285" i="1" s="1"/>
  <c r="AM2882" i="1" a="1"/>
  <c r="AM1036" i="1" a="1"/>
  <c r="AL1036" i="1"/>
  <c r="AL2019" i="1"/>
  <c r="AH2019" i="1"/>
  <c r="AF2019" i="1" a="1"/>
  <c r="AD3859" i="1"/>
  <c r="AE3859" i="1" s="1"/>
  <c r="AI2019" i="1" l="1"/>
  <c r="AL44" i="1"/>
  <c r="AI3937" i="1" s="1"/>
  <c r="AM44" i="1" a="1"/>
  <c r="AJ2285" i="1"/>
  <c r="AM2285" i="1" a="1"/>
  <c r="AH3859" i="1"/>
  <c r="AF3859" i="1" a="1"/>
  <c r="AI3859" i="1" s="1"/>
  <c r="AD2846" i="1"/>
  <c r="AE2846" i="1" s="1"/>
  <c r="AJ2019" i="1" l="1"/>
  <c r="AM2019" i="1" a="1"/>
  <c r="AO2019" i="1" s="1"/>
  <c r="AL3937" i="1"/>
  <c r="AI2977" i="1" s="1"/>
  <c r="AM3937" i="1" a="1"/>
  <c r="AL3859" i="1"/>
  <c r="AI2898" i="1" s="1"/>
  <c r="AM3859" i="1" a="1"/>
  <c r="AH2846" i="1"/>
  <c r="AF2846" i="1" a="1"/>
  <c r="AD1197" i="1"/>
  <c r="AE1197" i="1" s="1"/>
  <c r="AL2977" i="1" l="1"/>
  <c r="AI1619" i="1" s="1"/>
  <c r="AM2977" i="1" a="1"/>
  <c r="AL2898" i="1"/>
  <c r="AI1524" i="1" s="1"/>
  <c r="AM2898" i="1" a="1"/>
  <c r="AH1197" i="1"/>
  <c r="AF1197" i="1" a="1"/>
  <c r="AD1956" i="1"/>
  <c r="AE1956" i="1" s="1"/>
  <c r="AL1619" i="1" l="1"/>
  <c r="AI4199" i="1" s="1"/>
  <c r="AM1619" i="1" a="1"/>
  <c r="AL1524" i="1"/>
  <c r="AI3375" i="1" s="1"/>
  <c r="AM1524" i="1" a="1"/>
  <c r="AH1956" i="1"/>
  <c r="AL1956" i="1"/>
  <c r="AF1956" i="1" a="1"/>
  <c r="AI1956" i="1" s="1"/>
  <c r="AM1956" i="1" s="1" a="1"/>
  <c r="AD2356" i="1"/>
  <c r="AE2356" i="1" s="1"/>
  <c r="AJ1956" i="1" l="1"/>
  <c r="AL4199" i="1"/>
  <c r="AI2242" i="1" s="1"/>
  <c r="AM4199" i="1" a="1"/>
  <c r="AL3375" i="1"/>
  <c r="AI2377" i="1" s="1"/>
  <c r="AM3375" i="1" a="1"/>
  <c r="AH2356" i="1"/>
  <c r="AF2356" i="1" a="1"/>
  <c r="AD750" i="1"/>
  <c r="AE750" i="1" s="1"/>
  <c r="AL2242" i="1" l="1"/>
  <c r="AI570" i="1" s="1"/>
  <c r="AM2242" i="1" a="1"/>
  <c r="AJ2377" i="1"/>
  <c r="AM2377" i="1" a="1"/>
  <c r="AH750" i="1"/>
  <c r="AF750" i="1" a="1"/>
  <c r="AD1413" i="1"/>
  <c r="AE1413" i="1" s="1"/>
  <c r="AL570" i="1" l="1"/>
  <c r="AI3315" i="1" s="1"/>
  <c r="AM570" i="1" a="1"/>
  <c r="AH1413" i="1"/>
  <c r="AF1413" i="1" a="1"/>
  <c r="AG2884" i="1"/>
  <c r="AL3315" i="1" l="1"/>
  <c r="AI4288" i="1" s="1"/>
  <c r="AM3315" i="1" a="1"/>
  <c r="AH2884" i="1"/>
  <c r="AG3902" i="1"/>
  <c r="AL4288" i="1" l="1"/>
  <c r="AI2441" i="1" s="1"/>
  <c r="AM4288" i="1" a="1"/>
  <c r="AH3902" i="1"/>
  <c r="AD1806" i="1"/>
  <c r="AE1806" i="1" s="1"/>
  <c r="AL2441" i="1" l="1"/>
  <c r="AI1439" i="1" s="1"/>
  <c r="AM2441" i="1" a="1"/>
  <c r="AH1806" i="1"/>
  <c r="AF1806" i="1" a="1"/>
  <c r="AG2054" i="1"/>
  <c r="AL1439" i="1" l="1"/>
  <c r="AI2981" i="1" s="1"/>
  <c r="AM1439" i="1" a="1"/>
  <c r="AH2054" i="1"/>
  <c r="AD3412" i="1"/>
  <c r="AE3412" i="1" s="1"/>
  <c r="AL2981" i="1" l="1"/>
  <c r="AI72" i="1" s="1"/>
  <c r="AM2981" i="1" a="1"/>
  <c r="AH3412" i="1"/>
  <c r="AF3412" i="1" a="1"/>
  <c r="AD701" i="1"/>
  <c r="AE701" i="1" s="1"/>
  <c r="AL72" i="1" l="1"/>
  <c r="AI2577" i="1" s="1"/>
  <c r="AM72" i="1" a="1"/>
  <c r="AH701" i="1"/>
  <c r="AF701" i="1" a="1"/>
  <c r="AD3663" i="1"/>
  <c r="AE3663" i="1" s="1"/>
  <c r="AJ2577" i="1" l="1"/>
  <c r="AM2577" i="1" a="1"/>
  <c r="AO2577" i="1" s="1"/>
  <c r="AH3663" i="1"/>
  <c r="AF3663" i="1" a="1"/>
  <c r="AD2582" i="1"/>
  <c r="AE2582" i="1" s="1"/>
  <c r="AL2582" i="1" l="1"/>
  <c r="AH2582" i="1"/>
  <c r="AF2582" i="1" a="1"/>
  <c r="AD3940" i="1"/>
  <c r="AE3940" i="1" s="1"/>
  <c r="AH3940" i="1" l="1"/>
  <c r="AF3940" i="1" a="1"/>
  <c r="AI3940" i="1" s="1"/>
  <c r="AD1757" i="1"/>
  <c r="AE1757" i="1" s="1"/>
  <c r="AL3940" i="1" l="1"/>
  <c r="AI2803" i="1" s="1"/>
  <c r="AM3940" i="1" a="1"/>
  <c r="AH1757" i="1"/>
  <c r="AF1757" i="1" a="1"/>
  <c r="AG1935" i="1"/>
  <c r="AL2803" i="1" l="1"/>
  <c r="AI3960" i="1" s="1"/>
  <c r="AM2803" i="1" a="1"/>
  <c r="AH1935" i="1"/>
  <c r="AD3110" i="1"/>
  <c r="AE3110" i="1" s="1"/>
  <c r="AL3960" i="1" l="1"/>
  <c r="AM3960" i="1" a="1"/>
  <c r="AH3110" i="1"/>
  <c r="AF3110" i="1" a="1"/>
  <c r="AG2437" i="1"/>
  <c r="AH2437" i="1" l="1"/>
  <c r="AD720" i="1"/>
  <c r="AE720" i="1" s="1"/>
  <c r="AH720" i="1" l="1"/>
  <c r="AF720" i="1" a="1"/>
  <c r="AD2290" i="1"/>
  <c r="AE2290" i="1" s="1"/>
  <c r="AH2290" i="1" l="1"/>
  <c r="AL2290" i="1"/>
  <c r="AF2290" i="1" a="1"/>
  <c r="AI2290" i="1" s="1"/>
  <c r="AD625" i="1"/>
  <c r="AE625" i="1" s="1"/>
  <c r="AJ2290" i="1" l="1"/>
  <c r="AM2290" i="1" a="1"/>
  <c r="AH625" i="1"/>
  <c r="AF625" i="1" a="1"/>
  <c r="AI625" i="1" s="1"/>
  <c r="AD1352" i="1"/>
  <c r="AE1352" i="1" s="1"/>
  <c r="AL625" i="1" l="1"/>
  <c r="AI3142" i="1" s="1"/>
  <c r="AM625" i="1" a="1"/>
  <c r="AH1352" i="1"/>
  <c r="AF1352" i="1" a="1"/>
  <c r="AD3493" i="1"/>
  <c r="AE3493" i="1" s="1"/>
  <c r="AL3142" i="1" l="1"/>
  <c r="AI2469" i="1" s="1"/>
  <c r="AM3142" i="1" a="1"/>
  <c r="AH3493" i="1"/>
  <c r="AF3493" i="1" a="1"/>
  <c r="AI3493" i="1" s="1"/>
  <c r="AD1471" i="1"/>
  <c r="AE1471" i="1" s="1"/>
  <c r="AL2469" i="1" l="1"/>
  <c r="AI3363" i="1" s="1"/>
  <c r="AM2469" i="1" a="1"/>
  <c r="AM3493" i="1" a="1"/>
  <c r="AL3493" i="1"/>
  <c r="AI3615" i="1" s="1"/>
  <c r="AH1471" i="1"/>
  <c r="AF1471" i="1" a="1"/>
  <c r="AD49" i="1"/>
  <c r="AE49" i="1" s="1"/>
  <c r="AL3363" i="1" l="1"/>
  <c r="AI1275" i="1" s="1"/>
  <c r="AM3363" i="1" a="1"/>
  <c r="AL3615" i="1"/>
  <c r="AI3762" i="1" s="1"/>
  <c r="AM3615" i="1" a="1"/>
  <c r="AH49" i="1"/>
  <c r="AF49" i="1" a="1"/>
  <c r="AD2231" i="1"/>
  <c r="AE2231" i="1" s="1"/>
  <c r="AL1275" i="1" l="1"/>
  <c r="AI4025" i="1" s="1"/>
  <c r="AM1275" i="1" a="1"/>
  <c r="AL3762" i="1"/>
  <c r="AI3089" i="1" s="1"/>
  <c r="AM3762" i="1" a="1"/>
  <c r="AH2231" i="1"/>
  <c r="AF2231" i="1" a="1"/>
  <c r="AD4021" i="1"/>
  <c r="AE4021" i="1" s="1"/>
  <c r="AL4025" i="1" l="1"/>
  <c r="AI319" i="1" s="1"/>
  <c r="AM4025" i="1" a="1"/>
  <c r="AL3089" i="1"/>
  <c r="AM3089" i="1" a="1"/>
  <c r="AH4021" i="1"/>
  <c r="AF4021" i="1" a="1"/>
  <c r="AD768" i="1"/>
  <c r="AE768" i="1" s="1"/>
  <c r="AL319" i="1" l="1"/>
  <c r="AI26" i="1" s="1"/>
  <c r="AM319" i="1" a="1"/>
  <c r="AH768" i="1"/>
  <c r="AF768" i="1" a="1"/>
  <c r="AI768" i="1" s="1"/>
  <c r="AD920" i="1"/>
  <c r="AE920" i="1" s="1"/>
  <c r="AL26" i="1" l="1"/>
  <c r="AI364" i="1" s="1"/>
  <c r="AM26" i="1" a="1"/>
  <c r="AL768" i="1"/>
  <c r="AI18" i="1" s="1"/>
  <c r="AM768" i="1" a="1"/>
  <c r="AH920" i="1"/>
  <c r="AF920" i="1" a="1"/>
  <c r="AD2472" i="1"/>
  <c r="AE2472" i="1" s="1"/>
  <c r="AL364" i="1" l="1"/>
  <c r="AI1347" i="1" s="1"/>
  <c r="AM364" i="1" a="1"/>
  <c r="AL18" i="1"/>
  <c r="AI2247" i="1" s="1"/>
  <c r="AM18" i="1" a="1"/>
  <c r="AH2472" i="1"/>
  <c r="AF2472" i="1" a="1"/>
  <c r="AD3766" i="1"/>
  <c r="AE3766" i="1" s="1"/>
  <c r="AL1347" i="1" l="1"/>
  <c r="AI4322" i="1" s="1"/>
  <c r="AM1347" i="1" a="1"/>
  <c r="AJ2247" i="1"/>
  <c r="AI898" i="1" s="1"/>
  <c r="AM2247" i="1" a="1"/>
  <c r="AH3766" i="1"/>
  <c r="AF3766" i="1" a="1"/>
  <c r="AD19" i="1"/>
  <c r="AE19" i="1" s="1"/>
  <c r="AL4322" i="1" l="1"/>
  <c r="AI3335" i="1" s="1"/>
  <c r="AM4322" i="1" a="1"/>
  <c r="AO4322" i="1" s="1"/>
  <c r="AO2137" i="1" s="1"/>
  <c r="AO3400" i="1" s="1"/>
  <c r="AM898" i="1" a="1"/>
  <c r="AL898" i="1"/>
  <c r="AI3612" i="1" s="1"/>
  <c r="AH19" i="1"/>
  <c r="AF19" i="1" a="1"/>
  <c r="AI19" i="1" s="1"/>
  <c r="AD3000" i="1"/>
  <c r="AE3000" i="1" s="1"/>
  <c r="AL19" i="1" l="1"/>
  <c r="AM19" i="1" a="1"/>
  <c r="AL3335" i="1"/>
  <c r="AI1021" i="1" s="1"/>
  <c r="AM3335" i="1" a="1"/>
  <c r="AL3612" i="1"/>
  <c r="AM3612" i="1" a="1"/>
  <c r="AH3000" i="1"/>
  <c r="AF3000" i="1" a="1"/>
  <c r="AL85" i="1"/>
  <c r="AL2492" i="1" s="1"/>
  <c r="AL3777" i="1" s="1"/>
  <c r="AN2285" i="1" s="1"/>
  <c r="AN49" i="1" s="1"/>
  <c r="AI3000" i="1" l="1"/>
  <c r="AL1021" i="1"/>
  <c r="AI2230" i="1" s="1"/>
  <c r="AM1021" i="1" a="1"/>
  <c r="AN3052" i="1"/>
  <c r="AN4305" i="1" s="1"/>
  <c r="AN2609" i="1" s="1"/>
  <c r="AD858" i="1" s="1"/>
  <c r="AE858" i="1" s="1"/>
  <c r="AM3000" i="1" l="1" a="1"/>
  <c r="AL3000" i="1"/>
  <c r="AI4294" i="1" s="1"/>
  <c r="AJ2230" i="1"/>
  <c r="AM2230" i="1" a="1"/>
  <c r="AH858" i="1"/>
  <c r="AF858" i="1" a="1"/>
  <c r="AD853" i="1"/>
  <c r="AE853" i="1" s="1"/>
  <c r="AL4294" i="1" l="1"/>
  <c r="AI2225" i="1" s="1"/>
  <c r="AM4294" i="1" a="1"/>
  <c r="AH853" i="1"/>
  <c r="AF853" i="1" a="1"/>
  <c r="AD3290" i="1"/>
  <c r="AE3290" i="1" s="1"/>
  <c r="AL2225" i="1" l="1"/>
  <c r="AI1517" i="1" s="1"/>
  <c r="AM2225" i="1" a="1"/>
  <c r="AH3290" i="1"/>
  <c r="AF3290" i="1" a="1"/>
  <c r="AI3290" i="1" s="1"/>
  <c r="AD4327" i="1"/>
  <c r="AE4327" i="1" s="1"/>
  <c r="AL1517" i="1" l="1"/>
  <c r="AI3534" i="1" s="1"/>
  <c r="AM1517" i="1" a="1"/>
  <c r="AL3290" i="1"/>
  <c r="AM3290" i="1" a="1"/>
  <c r="AH4327" i="1"/>
  <c r="AF4327" i="1" a="1"/>
  <c r="AD1552" i="1"/>
  <c r="AE1552" i="1" s="1"/>
  <c r="AL3534" i="1" l="1"/>
  <c r="AI3074" i="1" s="1"/>
  <c r="AM3534" i="1" a="1"/>
  <c r="AI4327" i="1"/>
  <c r="AM4327" i="1" a="1"/>
  <c r="AH1552" i="1"/>
  <c r="AF1552" i="1" a="1"/>
  <c r="AD4072" i="1"/>
  <c r="AE4072" i="1" s="1"/>
  <c r="AL4327" i="1" l="1"/>
  <c r="AI2710" i="1" s="1"/>
  <c r="AL3074" i="1"/>
  <c r="AI350" i="1" s="1"/>
  <c r="AM3074" i="1" a="1"/>
  <c r="AL2710" i="1"/>
  <c r="AI3556" i="1" s="1"/>
  <c r="AM2710" i="1" a="1"/>
  <c r="AH4072" i="1"/>
  <c r="AF4072" i="1" a="1"/>
  <c r="AI4072" i="1" s="1"/>
  <c r="AD1023" i="1"/>
  <c r="AE1023" i="1" s="1"/>
  <c r="AL350" i="1" l="1"/>
  <c r="AI917" i="1" s="1"/>
  <c r="AM350" i="1" a="1"/>
  <c r="AL3556" i="1"/>
  <c r="AI4062" i="1" s="1"/>
  <c r="AM3556" i="1" a="1"/>
  <c r="AO3556" i="1" s="1"/>
  <c r="AO3659" i="1" s="1"/>
  <c r="AO3675" i="1" s="1"/>
  <c r="AO2792" i="1" s="1"/>
  <c r="AM4072" i="1" a="1"/>
  <c r="AL4072" i="1"/>
  <c r="AI2402" i="1" s="1"/>
  <c r="AH1023" i="1"/>
  <c r="AL1023" i="1"/>
  <c r="AF1023" i="1" a="1"/>
  <c r="AI1023" i="1" s="1"/>
  <c r="AM1023" i="1" s="1" a="1"/>
  <c r="AD1175" i="1"/>
  <c r="AE1175" i="1" s="1"/>
  <c r="AL917" i="1" l="1"/>
  <c r="AI3322" i="1" s="1"/>
  <c r="AM917" i="1" a="1"/>
  <c r="AJ1023" i="1"/>
  <c r="AO1023" i="1" s="1"/>
  <c r="AL4062" i="1"/>
  <c r="AI3904" i="1" s="1"/>
  <c r="AM4062" i="1" a="1"/>
  <c r="AJ2402" i="1"/>
  <c r="AM2402" i="1" a="1"/>
  <c r="AO2402" i="1" s="1"/>
  <c r="AH1175" i="1"/>
  <c r="AF1175" i="1" a="1"/>
  <c r="AD2331" i="1"/>
  <c r="AE2331" i="1" s="1"/>
  <c r="AL3322" i="1" l="1"/>
  <c r="AI3560" i="1" s="1"/>
  <c r="AM3322" i="1" a="1"/>
  <c r="AL3904" i="1"/>
  <c r="AI70" i="1" s="1"/>
  <c r="AM3904" i="1" a="1"/>
  <c r="AH2331" i="1"/>
  <c r="AF2331" i="1" a="1"/>
  <c r="AI2331" i="1" s="1"/>
  <c r="AD2569" i="1"/>
  <c r="AE2569" i="1" s="1"/>
  <c r="AL3560" i="1" l="1"/>
  <c r="AI1726" i="1" s="1"/>
  <c r="AM3560" i="1" a="1"/>
  <c r="AL70" i="1"/>
  <c r="AI2624" i="1" s="1"/>
  <c r="AM70" i="1" a="1"/>
  <c r="AL2331" i="1"/>
  <c r="AI508" i="1" s="1"/>
  <c r="AM2331" i="1" a="1"/>
  <c r="AH2569" i="1"/>
  <c r="AF2569" i="1" a="1"/>
  <c r="AD901" i="1"/>
  <c r="AE901" i="1" s="1"/>
  <c r="AJ1726" i="1" l="1"/>
  <c r="AM1726" i="1" a="1"/>
  <c r="AO1726" i="1" s="1"/>
  <c r="AL2624" i="1"/>
  <c r="AI417" i="1" s="1"/>
  <c r="AM2624" i="1" a="1"/>
  <c r="AL508" i="1"/>
  <c r="AI2245" i="1" s="1"/>
  <c r="AM508" i="1" a="1"/>
  <c r="AH901" i="1"/>
  <c r="AF901" i="1" a="1"/>
  <c r="AD3999" i="1"/>
  <c r="AE3999" i="1" s="1"/>
  <c r="AL417" i="1" l="1"/>
  <c r="AI2568" i="1" s="1"/>
  <c r="AM417" i="1" a="1"/>
  <c r="AO417" i="1" s="1"/>
  <c r="AJ2245" i="1"/>
  <c r="AM2245" i="1" a="1"/>
  <c r="AO2245" i="1" s="1"/>
  <c r="AH3999" i="1"/>
  <c r="AF3999" i="1" a="1"/>
  <c r="AI3999" i="1" s="1"/>
  <c r="AD2859" i="1"/>
  <c r="AE2859" i="1" s="1"/>
  <c r="AL2568" i="1" l="1"/>
  <c r="AI3108" i="1" s="1"/>
  <c r="AM2568" i="1" a="1"/>
  <c r="AM3999" i="1" a="1"/>
  <c r="AL3999" i="1"/>
  <c r="AH2859" i="1"/>
  <c r="AF2859" i="1" a="1"/>
  <c r="AD3097" i="1"/>
  <c r="AE3097" i="1" s="1"/>
  <c r="AI2859" i="1" l="1"/>
  <c r="AL3108" i="1"/>
  <c r="AM3108" i="1" a="1"/>
  <c r="AO3108" i="1" s="1"/>
  <c r="AO3499" i="1" s="1"/>
  <c r="AO4299" i="1" s="1"/>
  <c r="AO695" i="1" s="1"/>
  <c r="AO1675" i="1" s="1"/>
  <c r="AO3442" i="1" s="1"/>
  <c r="AL2859" i="1"/>
  <c r="AI3096" i="1" s="1"/>
  <c r="AM2859" i="1" a="1"/>
  <c r="AH3097" i="1"/>
  <c r="AF3097" i="1" a="1"/>
  <c r="AD134" i="1"/>
  <c r="AE134" i="1" s="1"/>
  <c r="AL3096" i="1" l="1"/>
  <c r="AI4147" i="1" s="1"/>
  <c r="AM3096" i="1" a="1"/>
  <c r="AH134" i="1"/>
  <c r="AF134" i="1" a="1"/>
  <c r="AI134" i="1" s="1"/>
  <c r="AD2656" i="1"/>
  <c r="AE2656" i="1" s="1"/>
  <c r="AL4147" i="1" l="1"/>
  <c r="AI7" i="1" s="1"/>
  <c r="AM4147" i="1" a="1"/>
  <c r="AM134" i="1" a="1"/>
  <c r="AL134" i="1"/>
  <c r="AH2656" i="1"/>
  <c r="AL2656" i="1"/>
  <c r="AF2656" i="1" a="1"/>
  <c r="AD3387" i="1"/>
  <c r="AE3387" i="1" s="1"/>
  <c r="AI2656" i="1" l="1"/>
  <c r="AL7" i="1"/>
  <c r="AI1777" i="1" s="1"/>
  <c r="AM7" i="1" a="1"/>
  <c r="AH3387" i="1"/>
  <c r="AF3387" i="1" a="1"/>
  <c r="AI3387" i="1" s="1"/>
  <c r="AG3625" i="1"/>
  <c r="AJ2656" i="1" l="1"/>
  <c r="AM2656" i="1" a="1"/>
  <c r="AJ1777" i="1"/>
  <c r="AM1777" i="1" a="1"/>
  <c r="AL3387" i="1"/>
  <c r="AI2320" i="1" s="1"/>
  <c r="AM3387" i="1" a="1"/>
  <c r="AH3625" i="1"/>
  <c r="AD1190" i="1"/>
  <c r="AE1190" i="1" s="1"/>
  <c r="AJ2320" i="1" l="1"/>
  <c r="AM2320" i="1" a="1"/>
  <c r="AH1190" i="1"/>
  <c r="AF1190" i="1" a="1"/>
  <c r="AD3184" i="1"/>
  <c r="AE3184" i="1" s="1"/>
  <c r="AH3184" i="1" l="1"/>
  <c r="AF3184" i="1" a="1"/>
  <c r="AD4153" i="1"/>
  <c r="AE4153" i="1" s="1"/>
  <c r="AH4153" i="1" l="1"/>
  <c r="AF4153" i="1" a="1"/>
  <c r="AI4153" i="1" s="1"/>
  <c r="AG98" i="1"/>
  <c r="AL4153" i="1" l="1"/>
  <c r="AI2767" i="1" s="1"/>
  <c r="AM4153" i="1" a="1"/>
  <c r="AH98" i="1"/>
  <c r="AD1563" i="1"/>
  <c r="AE1563" i="1" s="1"/>
  <c r="AL2767" i="1" l="1"/>
  <c r="AM2767" i="1" a="1"/>
  <c r="AH1563" i="1"/>
  <c r="AF1563" i="1" a="1"/>
  <c r="AD1682" i="1"/>
  <c r="AE1682" i="1" s="1"/>
  <c r="AH1682" i="1" l="1"/>
  <c r="AF1682" i="1" a="1"/>
  <c r="AG3882" i="1"/>
  <c r="AH3882" i="1" l="1"/>
  <c r="AD1272" i="1"/>
  <c r="AE1272" i="1" s="1"/>
  <c r="AH1272" i="1" l="1"/>
  <c r="AF1272" i="1" a="1"/>
  <c r="AD2737" i="1"/>
  <c r="AE2737" i="1" s="1"/>
  <c r="AH2737" i="1" l="1"/>
  <c r="AF2737" i="1" a="1"/>
  <c r="AD1139" i="1"/>
  <c r="AE1139" i="1" s="1"/>
  <c r="AH1139" i="1" l="1"/>
  <c r="AF1139" i="1" a="1"/>
  <c r="AI1139" i="1" s="1"/>
  <c r="AD3611" i="1"/>
  <c r="AE3611" i="1" s="1"/>
  <c r="AM1139" i="1" l="1" a="1"/>
  <c r="AL1139" i="1"/>
  <c r="AH3611" i="1"/>
  <c r="AF3611" i="1" a="1"/>
  <c r="AG424" i="1"/>
  <c r="AI3611" i="1" l="1"/>
  <c r="AL3611" i="1" s="1"/>
  <c r="AI2265" i="1" s="1"/>
  <c r="AM3611" i="1" a="1"/>
  <c r="AH424" i="1"/>
  <c r="AD3265" i="1"/>
  <c r="AE3265" i="1" s="1"/>
  <c r="AJ2265" i="1" l="1"/>
  <c r="AM2265" i="1" a="1"/>
  <c r="AO2265" i="1" s="1"/>
  <c r="AH3265" i="1"/>
  <c r="AF3265" i="1" a="1"/>
  <c r="AD1108" i="1"/>
  <c r="AE1108" i="1" s="1"/>
  <c r="AH1108" i="1" l="1"/>
  <c r="AF1108" i="1" a="1"/>
  <c r="AG4139" i="1"/>
  <c r="AH4139" i="1" l="1"/>
  <c r="AD506" i="1"/>
  <c r="AE506" i="1" s="1"/>
  <c r="AH506" i="1" l="1"/>
  <c r="AF506" i="1" a="1"/>
  <c r="AI506" i="1" s="1"/>
  <c r="AD2636" i="1"/>
  <c r="AE2636" i="1" s="1"/>
  <c r="AM506" i="1" l="1" a="1"/>
  <c r="AO506" i="1" s="1"/>
  <c r="AL506" i="1"/>
  <c r="AI3643" i="1" s="1"/>
  <c r="AH2636" i="1"/>
  <c r="AF2636" i="1" a="1"/>
  <c r="AD713" i="1"/>
  <c r="AE713" i="1" s="1"/>
  <c r="AL3643" i="1" l="1"/>
  <c r="AI3479" i="1" s="1"/>
  <c r="AM3643" i="1" a="1"/>
  <c r="AH713" i="1"/>
  <c r="AF713" i="1" a="1"/>
  <c r="AI713" i="1" s="1"/>
  <c r="AG3234" i="1"/>
  <c r="AL3479" i="1" l="1"/>
  <c r="AI1422" i="1" s="1"/>
  <c r="AM3479" i="1" a="1"/>
  <c r="AM713" i="1" a="1"/>
  <c r="AL713" i="1"/>
  <c r="AI2125" i="1" s="1"/>
  <c r="AH3234" i="1"/>
  <c r="AD1621" i="1"/>
  <c r="AE1621" i="1" s="1"/>
  <c r="AM2125" i="1" l="1" a="1"/>
  <c r="AJ2125" i="1"/>
  <c r="AL1422" i="1"/>
  <c r="AI1670" i="1" s="1"/>
  <c r="AM1422" i="1" a="1"/>
  <c r="AH1621" i="1"/>
  <c r="AF1621" i="1" a="1"/>
  <c r="AD3164" i="1"/>
  <c r="AE3164" i="1" s="1"/>
  <c r="AL1670" i="1" l="1"/>
  <c r="AI2595" i="1" s="1"/>
  <c r="AM1670" i="1" a="1"/>
  <c r="AH3164" i="1"/>
  <c r="AF3164" i="1" a="1"/>
  <c r="AI3164" i="1" s="1"/>
  <c r="AD509" i="1"/>
  <c r="AE509" i="1" s="1"/>
  <c r="AL2595" i="1" l="1"/>
  <c r="AI3568" i="1" s="1"/>
  <c r="AM2595" i="1" a="1"/>
  <c r="AL3164" i="1"/>
  <c r="AI68" i="1" s="1"/>
  <c r="AM3164" i="1" a="1"/>
  <c r="AH509" i="1"/>
  <c r="AF509" i="1" a="1"/>
  <c r="AD2067" i="1"/>
  <c r="AE2067" i="1" s="1"/>
  <c r="AL3568" i="1" l="1"/>
  <c r="AI4159" i="1" s="1"/>
  <c r="AM3568" i="1" a="1"/>
  <c r="AL68" i="1"/>
  <c r="AI145" i="1" s="1"/>
  <c r="AM68" i="1" a="1"/>
  <c r="AH2067" i="1"/>
  <c r="AF2067" i="1" a="1"/>
  <c r="AI2067" i="1" s="1"/>
  <c r="AD1590" i="1"/>
  <c r="AE1590" i="1" s="1"/>
  <c r="AL4159" i="1" l="1"/>
  <c r="AI3019" i="1" s="1"/>
  <c r="AM4159" i="1" a="1"/>
  <c r="AL145" i="1"/>
  <c r="AM145" i="1" a="1"/>
  <c r="AM2067" i="1" a="1"/>
  <c r="AL2067" i="1"/>
  <c r="AH1590" i="1"/>
  <c r="AF1590" i="1" a="1"/>
  <c r="AD3692" i="1"/>
  <c r="AE3692" i="1" s="1"/>
  <c r="AI1590" i="1" l="1"/>
  <c r="AL3019" i="1"/>
  <c r="AI3257" i="1" s="1"/>
  <c r="AM3019" i="1" a="1"/>
  <c r="AL1590" i="1"/>
  <c r="AM1590" i="1" a="1"/>
  <c r="AH3692" i="1"/>
  <c r="AF3692" i="1" a="1"/>
  <c r="AD1034" i="1"/>
  <c r="AE1034" i="1" s="1"/>
  <c r="AI3692" i="1" l="1"/>
  <c r="AL3257" i="1"/>
  <c r="AI1312" i="1" s="1"/>
  <c r="AM3257" i="1" a="1"/>
  <c r="AL3692" i="1"/>
  <c r="AI3003" i="1" s="1"/>
  <c r="AM3692" i="1" a="1"/>
  <c r="AH1034" i="1"/>
  <c r="AF1034" i="1" a="1"/>
  <c r="AD2611" i="1"/>
  <c r="AE2611" i="1" s="1"/>
  <c r="AL1312" i="1" l="1"/>
  <c r="AI3519" i="1" s="1"/>
  <c r="AM1312" i="1" a="1"/>
  <c r="AL3003" i="1"/>
  <c r="AI530" i="1" s="1"/>
  <c r="AM3003" i="1" a="1"/>
  <c r="AH2611" i="1"/>
  <c r="AF2611" i="1" a="1"/>
  <c r="AI2611" i="1" s="1"/>
  <c r="AD3584" i="1"/>
  <c r="AE3584" i="1" s="1"/>
  <c r="AL3519" i="1" l="1"/>
  <c r="AI2744" i="1" s="1"/>
  <c r="AM3519" i="1" a="1"/>
  <c r="AL530" i="1"/>
  <c r="AI1577" i="1" s="1"/>
  <c r="AM530" i="1" a="1"/>
  <c r="AL2611" i="1"/>
  <c r="AM2611" i="1" a="1"/>
  <c r="AH3584" i="1"/>
  <c r="AF3584" i="1" a="1"/>
  <c r="AD4236" i="1"/>
  <c r="AE4236" i="1" s="1"/>
  <c r="AI3584" i="1" l="1"/>
  <c r="AL2744" i="1"/>
  <c r="AI4309" i="1" s="1"/>
  <c r="AM2744" i="1" a="1"/>
  <c r="AL1577" i="1"/>
  <c r="AI1732" i="1" s="1"/>
  <c r="AM1577" i="1" a="1"/>
  <c r="AM3584" i="1" a="1"/>
  <c r="AO3584" i="1" s="1"/>
  <c r="AO1480" i="1" s="1"/>
  <c r="AO3104" i="1" s="1"/>
  <c r="AO3832" i="1" s="1"/>
  <c r="AO2967" i="1" s="1"/>
  <c r="AO2303" i="1" s="1"/>
  <c r="AH4236" i="1"/>
  <c r="AF4236" i="1" a="1"/>
  <c r="AD2072" i="1"/>
  <c r="AE2072" i="1" s="1"/>
  <c r="AL3584" i="1" l="1"/>
  <c r="AI4236" i="1" s="1"/>
  <c r="AL4309" i="1"/>
  <c r="AI4267" i="1" s="1"/>
  <c r="AM4309" i="1" a="1"/>
  <c r="AL1732" i="1"/>
  <c r="AM1732" i="1" a="1"/>
  <c r="AM4236" i="1" a="1"/>
  <c r="AH2072" i="1"/>
  <c r="AF2072" i="1" a="1"/>
  <c r="AI2072" i="1" s="1"/>
  <c r="AD3139" i="1"/>
  <c r="AE3139" i="1" s="1"/>
  <c r="AL4236" i="1" l="1"/>
  <c r="AI3273" i="1" s="1"/>
  <c r="AL4267" i="1"/>
  <c r="AI707" i="1" s="1"/>
  <c r="AM4267" i="1" a="1"/>
  <c r="AL3273" i="1"/>
  <c r="AI4325" i="1" s="1"/>
  <c r="AM3273" i="1" a="1"/>
  <c r="AL2072" i="1"/>
  <c r="AI4252" i="1" s="1"/>
  <c r="AM2072" i="1" a="1"/>
  <c r="AH3139" i="1"/>
  <c r="AF3139" i="1" a="1"/>
  <c r="AD4112" i="1"/>
  <c r="AE4112" i="1" s="1"/>
  <c r="AL707" i="1" l="1"/>
  <c r="AI3079" i="1" s="1"/>
  <c r="AM707" i="1" a="1"/>
  <c r="AL4325" i="1"/>
  <c r="AI3795" i="1" s="1"/>
  <c r="AM4325" i="1" a="1"/>
  <c r="AL4252" i="1"/>
  <c r="AI3051" i="1" s="1"/>
  <c r="AM4252" i="1" a="1"/>
  <c r="AH4112" i="1"/>
  <c r="AF4112" i="1" a="1"/>
  <c r="AI4112" i="1" s="1"/>
  <c r="AG2733" i="1"/>
  <c r="AL3079" i="1" l="1"/>
  <c r="AM3079" i="1" a="1"/>
  <c r="AL3795" i="1"/>
  <c r="AI712" i="1" s="1"/>
  <c r="AM3795" i="1" a="1"/>
  <c r="AL3051" i="1"/>
  <c r="AI3558" i="1" s="1"/>
  <c r="AM3051" i="1" a="1"/>
  <c r="AM4112" i="1" a="1"/>
  <c r="AL4112" i="1"/>
  <c r="AI3801" i="1" s="1"/>
  <c r="AH2733" i="1"/>
  <c r="AG875" i="1"/>
  <c r="AL712" i="1" l="1"/>
  <c r="AI280" i="1" s="1"/>
  <c r="AM712" i="1" a="1"/>
  <c r="AL3558" i="1"/>
  <c r="AI827" i="1" s="1"/>
  <c r="AM3558" i="1" a="1"/>
  <c r="AL3801" i="1"/>
  <c r="AI4070" i="1" s="1"/>
  <c r="AM3801" i="1" a="1"/>
  <c r="AH875" i="1"/>
  <c r="AD1505" i="1"/>
  <c r="AE1505" i="1" s="1"/>
  <c r="AL280" i="1" l="1"/>
  <c r="AI1565" i="1" s="1"/>
  <c r="AM280" i="1" a="1"/>
  <c r="AL827" i="1"/>
  <c r="AI2027" i="1" s="1"/>
  <c r="AM827" i="1" a="1"/>
  <c r="AL4070" i="1"/>
  <c r="AM4070" i="1" a="1"/>
  <c r="AH1505" i="1"/>
  <c r="AF1505" i="1" a="1"/>
  <c r="AD3841" i="1"/>
  <c r="AE3841" i="1" s="1"/>
  <c r="AM2027" i="1" l="1"/>
  <c r="AJ2027" i="1"/>
  <c r="AL1565" i="1"/>
  <c r="AI3921" i="1" s="1"/>
  <c r="AM1565" i="1" a="1"/>
  <c r="AQ2027" i="1"/>
  <c r="AO2027" i="1"/>
  <c r="AH3841" i="1"/>
  <c r="AF3841" i="1" a="1"/>
  <c r="AD3261" i="1"/>
  <c r="AE3261" i="1" s="1"/>
  <c r="AL3921" i="1" l="1"/>
  <c r="AI3341" i="1" s="1"/>
  <c r="AM3921" i="1" a="1"/>
  <c r="AH3261" i="1"/>
  <c r="AF3261" i="1" a="1"/>
  <c r="AI3261" i="1" s="1"/>
  <c r="AD1995" i="1"/>
  <c r="AE1995" i="1" s="1"/>
  <c r="AL3341" i="1" l="1"/>
  <c r="AI3610" i="1" s="1"/>
  <c r="AM3341" i="1" a="1"/>
  <c r="AL3261" i="1"/>
  <c r="AI658" i="1" s="1"/>
  <c r="AM3261" i="1" a="1"/>
  <c r="AH1995" i="1"/>
  <c r="AF1995" i="1" a="1"/>
  <c r="AI1995" i="1" s="1"/>
  <c r="AD1442" i="1"/>
  <c r="AE1442" i="1" s="1"/>
  <c r="AL3610" i="1" l="1"/>
  <c r="AI153" i="1" s="1"/>
  <c r="AM3610" i="1" a="1"/>
  <c r="AL658" i="1"/>
  <c r="AI1705" i="1" s="1"/>
  <c r="AM658" i="1" a="1"/>
  <c r="AM1995" i="1" a="1"/>
  <c r="AL1995" i="1"/>
  <c r="AH1442" i="1"/>
  <c r="AF1442" i="1" a="1"/>
  <c r="AD3570" i="1"/>
  <c r="AE3570" i="1" s="1"/>
  <c r="AL153" i="1" l="1"/>
  <c r="AI3671" i="1" s="1"/>
  <c r="AM153" i="1" a="1"/>
  <c r="AL1705" i="1"/>
  <c r="AI3574" i="1" s="1"/>
  <c r="AM1705" i="1" a="1"/>
  <c r="AH3570" i="1"/>
  <c r="AF3570" i="1" a="1"/>
  <c r="AD3789" i="1"/>
  <c r="AE3789" i="1" s="1"/>
  <c r="AL3671" i="1" l="1"/>
  <c r="AM3671" i="1" a="1"/>
  <c r="AL3574" i="1"/>
  <c r="AI1101" i="1" s="1"/>
  <c r="AM3574" i="1" a="1"/>
  <c r="AH3789" i="1"/>
  <c r="AF3789" i="1" a="1"/>
  <c r="AI3789" i="1" s="1"/>
  <c r="AD843" i="1"/>
  <c r="AE843" i="1" s="1"/>
  <c r="AL3789" i="1" l="1"/>
  <c r="AI2864" i="1" s="1"/>
  <c r="AM3789" i="1" a="1"/>
  <c r="AL1101" i="1"/>
  <c r="AI1955" i="1" s="1"/>
  <c r="AM1101" i="1" a="1"/>
  <c r="AH843" i="1"/>
  <c r="AF843" i="1" a="1"/>
  <c r="AG2276" i="1"/>
  <c r="AL2864" i="1" l="1"/>
  <c r="AI3833" i="1" s="1"/>
  <c r="AM2864" i="1" a="1"/>
  <c r="AJ1955" i="1"/>
  <c r="AM1955" i="1" a="1"/>
  <c r="AO1955" i="1" s="1"/>
  <c r="AH2276" i="1"/>
  <c r="AG4098" i="1"/>
  <c r="AL3833" i="1" l="1"/>
  <c r="AI2808" i="1" s="1"/>
  <c r="AM3833" i="1" a="1"/>
  <c r="AH4098" i="1"/>
  <c r="AD4317" i="1"/>
  <c r="AE4317" i="1" s="1"/>
  <c r="AL2808" i="1" l="1"/>
  <c r="AI14" i="1" s="1"/>
  <c r="AM2808" i="1" a="1"/>
  <c r="AH4317" i="1"/>
  <c r="AF4317" i="1" a="1"/>
  <c r="AI4317" i="1" s="1"/>
  <c r="AD939" i="1"/>
  <c r="AE939" i="1" s="1"/>
  <c r="AL14" i="1" l="1"/>
  <c r="AI2836" i="1" s="1"/>
  <c r="AM14" i="1" a="1"/>
  <c r="AL4317" i="1"/>
  <c r="AI1491" i="1" s="1"/>
  <c r="AM4317" i="1" a="1"/>
  <c r="AH939" i="1"/>
  <c r="AF939" i="1" a="1"/>
  <c r="AI939" i="1" s="1"/>
  <c r="AD4114" i="1"/>
  <c r="AE4114" i="1" s="1"/>
  <c r="AL2836" i="1" l="1"/>
  <c r="AI3854" i="1" s="1"/>
  <c r="AM2836" i="1" a="1"/>
  <c r="AL1491" i="1"/>
  <c r="AI1959" i="1" s="1"/>
  <c r="AM1491" i="1" a="1"/>
  <c r="AL939" i="1"/>
  <c r="AI3821" i="1" s="1"/>
  <c r="AM939" i="1" a="1"/>
  <c r="AH4114" i="1"/>
  <c r="AF4114" i="1" a="1"/>
  <c r="AD4333" i="1"/>
  <c r="AE4333" i="1" s="1"/>
  <c r="AL3854" i="1" l="1"/>
  <c r="AI1258" i="1" s="1"/>
  <c r="AM3854" i="1" a="1"/>
  <c r="AL1959" i="1"/>
  <c r="AI1556" i="1" s="1"/>
  <c r="AM1959" i="1" a="1"/>
  <c r="AL3821" i="1"/>
  <c r="AI287" i="1" s="1"/>
  <c r="AM3821" i="1" a="1"/>
  <c r="AH4333" i="1"/>
  <c r="AF4333" i="1" a="1"/>
  <c r="AD1004" i="1"/>
  <c r="AE1004" i="1" s="1"/>
  <c r="AL1258" i="1" l="1"/>
  <c r="AI2723" i="1" s="1"/>
  <c r="AM1258" i="1" a="1"/>
  <c r="AL1556" i="1"/>
  <c r="AI2332" i="1" s="1"/>
  <c r="AM1556" i="1" a="1"/>
  <c r="AL287" i="1"/>
  <c r="AI2929" i="1" s="1"/>
  <c r="AM287" i="1" a="1"/>
  <c r="AH1004" i="1"/>
  <c r="AF1004" i="1" a="1"/>
  <c r="AG1987" i="1"/>
  <c r="AL2723" i="1" l="1"/>
  <c r="AI3696" i="1" s="1"/>
  <c r="AM2723" i="1" a="1"/>
  <c r="AL2332" i="1"/>
  <c r="AI452" i="1" s="1"/>
  <c r="AM2332" i="1" a="1"/>
  <c r="AL2929" i="1"/>
  <c r="AI3803" i="1" s="1"/>
  <c r="AM2929" i="1" a="1"/>
  <c r="AH1987" i="1"/>
  <c r="AD3843" i="1"/>
  <c r="AE3843" i="1" s="1"/>
  <c r="AL3696" i="1" l="1"/>
  <c r="AI3385" i="1" s="1"/>
  <c r="AM3696" i="1" a="1"/>
  <c r="AL452" i="1"/>
  <c r="AI1232" i="1" s="1"/>
  <c r="AM452" i="1" a="1"/>
  <c r="AL3803" i="1"/>
  <c r="AI3864" i="1" s="1"/>
  <c r="AM3803" i="1" a="1"/>
  <c r="AH3843" i="1"/>
  <c r="AF3843" i="1" a="1"/>
  <c r="AI3843" i="1" s="1"/>
  <c r="AD2830" i="1"/>
  <c r="AE2830" i="1" s="1"/>
  <c r="AL3385" i="1" l="1"/>
  <c r="AI1025" i="1" s="1"/>
  <c r="AM3385" i="1" a="1"/>
  <c r="AL1232" i="1"/>
  <c r="AI2096" i="1" s="1"/>
  <c r="AM1232" i="1" a="1"/>
  <c r="AL3864" i="1"/>
  <c r="AM3864" i="1" a="1"/>
  <c r="AM3843" i="1" a="1"/>
  <c r="AL3843" i="1"/>
  <c r="AI1941" i="1" s="1"/>
  <c r="AH2830" i="1"/>
  <c r="AF2830" i="1" a="1"/>
  <c r="AD1165" i="1"/>
  <c r="AE1165" i="1" s="1"/>
  <c r="AL1025" i="1" l="1"/>
  <c r="AI2275" i="1" s="1"/>
  <c r="AM1025" i="1" a="1"/>
  <c r="AL2096" i="1"/>
  <c r="AI2703" i="1" s="1"/>
  <c r="AM2096" i="1" a="1"/>
  <c r="AJ1941" i="1"/>
  <c r="AM1941" i="1" a="1"/>
  <c r="AO1941" i="1" s="1"/>
  <c r="AH1165" i="1"/>
  <c r="AF1165" i="1" a="1"/>
  <c r="AD1924" i="1"/>
  <c r="AE1924" i="1" s="1"/>
  <c r="AJ2275" i="1" l="1"/>
  <c r="AM2275" i="1" a="1"/>
  <c r="AO2275" i="1" s="1"/>
  <c r="AL2703" i="1"/>
  <c r="AI1825" i="1" s="1"/>
  <c r="AM2703" i="1" a="1"/>
  <c r="AH1924" i="1"/>
  <c r="AF1924" i="1" a="1"/>
  <c r="AD2340" i="1"/>
  <c r="AE2340" i="1" s="1"/>
  <c r="AJ1825" i="1" l="1"/>
  <c r="AM1825" i="1" a="1"/>
  <c r="AO1825" i="1" s="1"/>
  <c r="AH2340" i="1"/>
  <c r="AL2340" i="1"/>
  <c r="AF2340" i="1" a="1"/>
  <c r="AI2340" i="1" s="1"/>
  <c r="AM2340" i="1" s="1" a="1"/>
  <c r="AD3358" i="1"/>
  <c r="AE3358" i="1" s="1"/>
  <c r="AJ2340" i="1" l="1"/>
  <c r="AH3358" i="1"/>
  <c r="AF3358" i="1" a="1"/>
  <c r="AD622" i="1"/>
  <c r="AE622" i="1" s="1"/>
  <c r="AH622" i="1" l="1"/>
  <c r="AF622" i="1" a="1"/>
  <c r="AD1381" i="1"/>
  <c r="AE1381" i="1" s="1"/>
  <c r="AH1381" i="1" l="1"/>
  <c r="AF1381" i="1" a="1"/>
  <c r="AD2868" i="1"/>
  <c r="AE2868" i="1" s="1"/>
  <c r="AH2868" i="1" l="1"/>
  <c r="AF2868" i="1" a="1"/>
  <c r="AG3886" i="1"/>
  <c r="AH3886" i="1" l="1"/>
  <c r="AD1774" i="1"/>
  <c r="AE1774" i="1" s="1"/>
  <c r="AH1774" i="1" l="1"/>
  <c r="AF1774" i="1" a="1"/>
  <c r="AG2022" i="1"/>
  <c r="AH2022" i="1" l="1"/>
  <c r="AG3396" i="1"/>
  <c r="AH3396" i="1" l="1"/>
  <c r="AD669" i="1"/>
  <c r="AE669" i="1" s="1"/>
  <c r="AH669" i="1" l="1"/>
  <c r="AF669" i="1" a="1"/>
  <c r="AD2442" i="1"/>
  <c r="AE2442" i="1" s="1"/>
  <c r="AH2442" i="1" l="1"/>
  <c r="AF2442" i="1" a="1"/>
  <c r="AI2442" i="1" s="1"/>
  <c r="AD2566" i="1"/>
  <c r="AE2566" i="1" s="1"/>
  <c r="AL2442" i="1" l="1"/>
  <c r="AM2442" i="1" a="1"/>
  <c r="AH2566" i="1"/>
  <c r="AF2566" i="1" a="1"/>
  <c r="AG3924" i="1"/>
  <c r="AI2566" i="1" l="1"/>
  <c r="AM2566" i="1" a="1"/>
  <c r="AH3924" i="1"/>
  <c r="AD1725" i="1"/>
  <c r="AE1725" i="1" s="1"/>
  <c r="AL2566" i="1" l="1"/>
  <c r="AI3903" i="1" s="1"/>
  <c r="AM3903" i="1" a="1"/>
  <c r="AH1725" i="1"/>
  <c r="AF1725" i="1" a="1"/>
  <c r="AD1903" i="1"/>
  <c r="AE1903" i="1" s="1"/>
  <c r="AL3903" i="1" l="1"/>
  <c r="AI1386" i="1" s="1"/>
  <c r="AM1386" i="1" a="1"/>
  <c r="AH1903" i="1"/>
  <c r="AF1903" i="1" a="1"/>
  <c r="AD3094" i="1"/>
  <c r="AE3094" i="1" s="1"/>
  <c r="AL1386" i="1" l="1"/>
  <c r="AI2787" i="1" s="1"/>
  <c r="AM2787" i="1" a="1"/>
  <c r="AH3094" i="1"/>
  <c r="AF3094" i="1" a="1"/>
  <c r="AD2421" i="1"/>
  <c r="AE2421" i="1" s="1"/>
  <c r="AL2787" i="1" l="1"/>
  <c r="AI2480" i="1" s="1"/>
  <c r="AM2480" i="1" a="1"/>
  <c r="AH2421" i="1"/>
  <c r="AF2421" i="1" a="1"/>
  <c r="AD1438" i="1"/>
  <c r="AE1438" i="1" s="1"/>
  <c r="AL2480" i="1" l="1"/>
  <c r="AH1438" i="1"/>
  <c r="AF1438" i="1" a="1"/>
  <c r="AD688" i="1"/>
  <c r="AE688" i="1" s="1"/>
  <c r="AH688" i="1" l="1"/>
  <c r="AF688" i="1" a="1"/>
  <c r="AD1095" i="1"/>
  <c r="AE1095" i="1" s="1"/>
  <c r="AH1095" i="1" l="1"/>
  <c r="AF1095" i="1" a="1"/>
  <c r="AD2949" i="1"/>
  <c r="AE2949" i="1" s="1"/>
  <c r="AH2949" i="1" l="1"/>
  <c r="AF2949" i="1" a="1"/>
  <c r="AG2274" i="1"/>
  <c r="AH2274" i="1" l="1"/>
  <c r="AD593" i="1"/>
  <c r="AE593" i="1" s="1"/>
  <c r="AH593" i="1" l="1"/>
  <c r="AF593" i="1" a="1"/>
  <c r="AD3477" i="1"/>
  <c r="AE3477" i="1" s="1"/>
  <c r="AH3477" i="1" l="1"/>
  <c r="AF3477" i="1" a="1"/>
  <c r="AD1199" i="1"/>
  <c r="AE1199" i="1" s="1"/>
  <c r="AH1199" i="1" l="1"/>
  <c r="AF1199" i="1" a="1"/>
  <c r="AD2215" i="1"/>
  <c r="AE2215" i="1" s="1"/>
  <c r="AH2215" i="1" l="1"/>
  <c r="AF2215" i="1" a="1"/>
  <c r="AD4005" i="1"/>
  <c r="AE4005" i="1" s="1"/>
  <c r="AH4005" i="1" l="1"/>
  <c r="AF4005" i="1" a="1"/>
  <c r="AD736" i="1"/>
  <c r="AE736" i="1" s="1"/>
  <c r="AH736" i="1" l="1"/>
  <c r="AF736" i="1" a="1"/>
  <c r="AI736" i="1" s="1"/>
  <c r="AD536" i="1"/>
  <c r="AE536" i="1" s="1"/>
  <c r="AM736" i="1" l="1" a="1"/>
  <c r="AL736" i="1"/>
  <c r="AI1453" i="1" s="1"/>
  <c r="AH536" i="1"/>
  <c r="AF536" i="1" a="1"/>
  <c r="AD2456" i="1"/>
  <c r="AE2456" i="1" s="1"/>
  <c r="AL1453" i="1" l="1"/>
  <c r="AI4003" i="1" s="1"/>
  <c r="AM1453" i="1" a="1"/>
  <c r="AH2456" i="1"/>
  <c r="AF2456" i="1" a="1"/>
  <c r="AD3750" i="1"/>
  <c r="AE3750" i="1" s="1"/>
  <c r="AL4003" i="1" l="1"/>
  <c r="AI2593" i="1" s="1"/>
  <c r="AM4003" i="1" a="1"/>
  <c r="AH3750" i="1"/>
  <c r="AF3750" i="1" a="1"/>
  <c r="AD638" i="1"/>
  <c r="AE638" i="1" s="1"/>
  <c r="AJ2593" i="1" l="1"/>
  <c r="AM2593" i="1" a="1"/>
  <c r="AH638" i="1"/>
  <c r="AF638" i="1" a="1"/>
  <c r="AI638" i="1" s="1"/>
  <c r="AD17" i="1"/>
  <c r="AE17" i="1" s="1"/>
  <c r="AM638" i="1" l="1" a="1"/>
  <c r="AL638" i="1"/>
  <c r="AI2472" i="1" s="1"/>
  <c r="AH17" i="1"/>
  <c r="AF17" i="1" a="1"/>
  <c r="AD2984" i="1"/>
  <c r="AE2984" i="1" s="1"/>
  <c r="AL2472" i="1" l="1"/>
  <c r="AI4037" i="1" s="1"/>
  <c r="AM2472" i="1" a="1"/>
  <c r="AH2984" i="1"/>
  <c r="AF2984" i="1" a="1"/>
  <c r="AI2984" i="1" s="1"/>
  <c r="AD4278" i="1"/>
  <c r="AE4278" i="1" s="1"/>
  <c r="AL4037" i="1" l="1"/>
  <c r="AI1081" i="1" s="1"/>
  <c r="AM4037" i="1" a="1"/>
  <c r="AM2984" i="1" a="1"/>
  <c r="AL2984" i="1"/>
  <c r="AI3766" i="1" s="1"/>
  <c r="AH4278" i="1"/>
  <c r="AF4278" i="1" a="1"/>
  <c r="AD505" i="1"/>
  <c r="AE505" i="1" s="1"/>
  <c r="AL1081" i="1" l="1"/>
  <c r="AI332" i="1" s="1"/>
  <c r="AM1081" i="1" a="1"/>
  <c r="AL3766" i="1"/>
  <c r="AI3794" i="1" s="1"/>
  <c r="AM3766" i="1" a="1"/>
  <c r="AH505" i="1"/>
  <c r="AF505" i="1" a="1"/>
  <c r="AI505" i="1" s="1"/>
  <c r="AD1144" i="1"/>
  <c r="AE1144" i="1" s="1"/>
  <c r="AL332" i="1" l="1"/>
  <c r="AI1985" i="1" s="1"/>
  <c r="AM332" i="1" a="1"/>
  <c r="AL3794" i="1"/>
  <c r="AI136" i="1" s="1"/>
  <c r="AM3794" i="1" a="1"/>
  <c r="AM505" i="1" a="1"/>
  <c r="AL505" i="1"/>
  <c r="AI1240" i="1" s="1"/>
  <c r="AH1144" i="1"/>
  <c r="AF1144" i="1" a="1"/>
  <c r="AD3512" i="1"/>
  <c r="AE3512" i="1" s="1"/>
  <c r="AL1985" i="1" l="1"/>
  <c r="AI4081" i="1" s="1"/>
  <c r="AM1985" i="1" a="1"/>
  <c r="AL136" i="1"/>
  <c r="AI2609" i="1" s="1"/>
  <c r="AM136" i="1" a="1"/>
  <c r="AL1240" i="1"/>
  <c r="AI3782" i="1" s="1"/>
  <c r="AM1240" i="1" a="1"/>
  <c r="AH3512" i="1"/>
  <c r="AF3512" i="1" a="1"/>
  <c r="AD1990" i="1"/>
  <c r="AE1990" i="1" s="1"/>
  <c r="AL4081" i="1" l="1"/>
  <c r="AI404" i="1" s="1"/>
  <c r="AM4081" i="1" a="1"/>
  <c r="AJ2609" i="1"/>
  <c r="AI4219" i="1" s="1"/>
  <c r="AM2609" i="1" a="1"/>
  <c r="AL3782" i="1"/>
  <c r="AI1252" i="1" s="1"/>
  <c r="AM3782" i="1" a="1"/>
  <c r="AH1990" i="1"/>
  <c r="AF1990" i="1" a="1"/>
  <c r="AD3380" i="1"/>
  <c r="AE3380" i="1" s="1"/>
  <c r="AL404" i="1" l="1"/>
  <c r="AI2520" i="1" s="1"/>
  <c r="AM404" i="1" a="1"/>
  <c r="AM4219" i="1" a="1"/>
  <c r="AL4219" i="1"/>
  <c r="AI2970" i="1" s="1"/>
  <c r="AL1252" i="1"/>
  <c r="AI4035" i="1" s="1"/>
  <c r="AM1252" i="1" a="1"/>
  <c r="AH3380" i="1"/>
  <c r="AF3380" i="1" a="1"/>
  <c r="AI3380" i="1" s="1"/>
  <c r="AD637" i="1"/>
  <c r="AE637" i="1" s="1"/>
  <c r="AL2520" i="1" l="1"/>
  <c r="AI3814" i="1" s="1"/>
  <c r="AM2520" i="1" a="1"/>
  <c r="AL2970" i="1"/>
  <c r="AI2338" i="1" s="1"/>
  <c r="AM2970" i="1" a="1"/>
  <c r="AL4035" i="1"/>
  <c r="AI3022" i="1" s="1"/>
  <c r="AM4035" i="1" a="1"/>
  <c r="AM3380" i="1" a="1"/>
  <c r="AL3380" i="1"/>
  <c r="AI47" i="1" s="1"/>
  <c r="AH637" i="1"/>
  <c r="AF637" i="1" a="1"/>
  <c r="AG2426" i="1"/>
  <c r="AL3814" i="1" l="1"/>
  <c r="AI412" i="1" s="1"/>
  <c r="AM3814" i="1" a="1"/>
  <c r="AL2338" i="1"/>
  <c r="AI1663" i="1" s="1"/>
  <c r="AM2338" i="1" a="1"/>
  <c r="AL3022" i="1"/>
  <c r="AI2562" i="1" s="1"/>
  <c r="AM3022" i="1" a="1"/>
  <c r="AL47" i="1"/>
  <c r="AI2861" i="1" s="1"/>
  <c r="AM47" i="1" a="1"/>
  <c r="AH2426" i="1"/>
  <c r="AD2550" i="1"/>
  <c r="AE2550" i="1" s="1"/>
  <c r="AL412" i="1" l="1"/>
  <c r="AI1581" i="1" s="1"/>
  <c r="AM412" i="1" a="1"/>
  <c r="AL1663" i="1"/>
  <c r="AI4049" i="1" s="1"/>
  <c r="AM1663" i="1" a="1"/>
  <c r="AL2562" i="1"/>
  <c r="AI4298" i="1" s="1"/>
  <c r="AM2562" i="1" a="1"/>
  <c r="AL2861" i="1"/>
  <c r="AI3642" i="1" s="1"/>
  <c r="AM2861" i="1" a="1"/>
  <c r="AL2550" i="1"/>
  <c r="AH2550" i="1"/>
  <c r="AF2550" i="1" a="1"/>
  <c r="AD3908" i="1"/>
  <c r="AE3908" i="1" s="1"/>
  <c r="AJ1581" i="1" l="1"/>
  <c r="AM1581" i="1" a="1"/>
  <c r="AL4049" i="1"/>
  <c r="AI4056" i="1" s="1"/>
  <c r="AM4049" i="1" a="1"/>
  <c r="AL4298" i="1"/>
  <c r="AI2810" i="1" s="1"/>
  <c r="AM4298" i="1" a="1"/>
  <c r="AL3642" i="1"/>
  <c r="AI3416" i="1" s="1"/>
  <c r="AM3642" i="1" a="1"/>
  <c r="AH3908" i="1"/>
  <c r="AF3908" i="1" a="1"/>
  <c r="AD1693" i="1"/>
  <c r="AE1693" i="1" s="1"/>
  <c r="AL4056" i="1" l="1"/>
  <c r="AI3633" i="1" s="1"/>
  <c r="AM4056" i="1" a="1"/>
  <c r="AL2810" i="1"/>
  <c r="AI3847" i="1" s="1"/>
  <c r="AM2810" i="1" a="1"/>
  <c r="AL3416" i="1"/>
  <c r="AI733" i="1" s="1"/>
  <c r="AM3416" i="1" a="1"/>
  <c r="AH1693" i="1"/>
  <c r="AL1693" i="1"/>
  <c r="AF1693" i="1" a="1"/>
  <c r="AI1693" i="1" s="1"/>
  <c r="AM1693" i="1" s="1" a="1"/>
  <c r="AD1871" i="1"/>
  <c r="AE1871" i="1" s="1"/>
  <c r="AJ1693" i="1" l="1"/>
  <c r="AO1693" i="1" s="1"/>
  <c r="AL3633" i="1"/>
  <c r="AI3720" i="1" s="1"/>
  <c r="AM3633" i="1" a="1"/>
  <c r="AL3847" i="1"/>
  <c r="AI2742" i="1" s="1"/>
  <c r="AM3847" i="1" a="1"/>
  <c r="AL733" i="1"/>
  <c r="AI2926" i="1" s="1"/>
  <c r="AM733" i="1" a="1"/>
  <c r="AH1871" i="1"/>
  <c r="AF1871" i="1" a="1"/>
  <c r="AD3078" i="1"/>
  <c r="AE3078" i="1" s="1"/>
  <c r="AL3720" i="1" l="1"/>
  <c r="AI2086" i="1" s="1"/>
  <c r="AM3720" i="1" a="1"/>
  <c r="AO3720" i="1" s="1"/>
  <c r="AO391" i="1" s="1"/>
  <c r="AO3318" i="1" s="1"/>
  <c r="AO2529" i="1" s="1"/>
  <c r="AO3673" i="1" s="1"/>
  <c r="AO4164" i="1" s="1"/>
  <c r="AL2742" i="1"/>
  <c r="AI3588" i="1" s="1"/>
  <c r="AM2742" i="1" a="1"/>
  <c r="AL2926" i="1"/>
  <c r="AI201" i="1" s="1"/>
  <c r="AM2926" i="1" a="1"/>
  <c r="AH3078" i="1"/>
  <c r="AF3078" i="1" a="1"/>
  <c r="AI3078" i="1" s="1"/>
  <c r="AD2405" i="1"/>
  <c r="AE2405" i="1" s="1"/>
  <c r="AL3078" i="1" l="1"/>
  <c r="AI3299" i="1" s="1"/>
  <c r="AM3078" i="1" a="1"/>
  <c r="AL2086" i="1"/>
  <c r="AI3819" i="1" s="1"/>
  <c r="AM2086" i="1" a="1"/>
  <c r="AL3588" i="1"/>
  <c r="AI1499" i="1" s="1"/>
  <c r="AM3588" i="1" a="1"/>
  <c r="AL201" i="1"/>
  <c r="AI3041" i="1" s="1"/>
  <c r="AM201" i="1" a="1"/>
  <c r="AH2405" i="1"/>
  <c r="AF2405" i="1" a="1"/>
  <c r="AD1406" i="1"/>
  <c r="AE1406" i="1" s="1"/>
  <c r="AL3299" i="1" l="1"/>
  <c r="AI2893" i="1" s="1"/>
  <c r="AM3299" i="1" a="1"/>
  <c r="AL3819" i="1"/>
  <c r="AI1746" i="1" s="1"/>
  <c r="AM3819" i="1" a="1"/>
  <c r="AL1499" i="1"/>
  <c r="AI2391" i="1" s="1"/>
  <c r="AM1499" i="1" a="1"/>
  <c r="AL3041" i="1"/>
  <c r="AI3915" i="1" s="1"/>
  <c r="AM3041" i="1" a="1"/>
  <c r="AH1406" i="1"/>
  <c r="AF1406" i="1" a="1"/>
  <c r="AI1406" i="1" s="1"/>
  <c r="AD656" i="1"/>
  <c r="AE656" i="1" s="1"/>
  <c r="AL2893" i="1" l="1"/>
  <c r="AI2992" i="1" s="1"/>
  <c r="AM2893" i="1" a="1"/>
  <c r="AJ1746" i="1"/>
  <c r="AI527" i="1" s="1"/>
  <c r="AM1746" i="1" a="1"/>
  <c r="AJ2391" i="1"/>
  <c r="AM2391" i="1" a="1"/>
  <c r="AL3915" i="1"/>
  <c r="AI2127" i="1" s="1"/>
  <c r="AM3915" i="1" a="1"/>
  <c r="AM1406" i="1" a="1"/>
  <c r="AL1406" i="1"/>
  <c r="AI3663" i="1" s="1"/>
  <c r="AH656" i="1"/>
  <c r="AF656" i="1" a="1"/>
  <c r="AD1063" i="1"/>
  <c r="AE1063" i="1" s="1"/>
  <c r="AL2992" i="1" l="1"/>
  <c r="AI3477" i="1" s="1"/>
  <c r="AM2992" i="1" a="1"/>
  <c r="AJ527" i="1"/>
  <c r="AM527" i="1" a="1"/>
  <c r="AO527" i="1" s="1"/>
  <c r="AL2127" i="1"/>
  <c r="AM2127" i="1" a="1"/>
  <c r="AO2127" i="1" s="1"/>
  <c r="AO226" i="1" s="1"/>
  <c r="AO571" i="1" s="1"/>
  <c r="AO343" i="1" s="1"/>
  <c r="AL3663" i="1"/>
  <c r="AI2582" i="1" s="1"/>
  <c r="AM3663" i="1" a="1"/>
  <c r="AH1063" i="1"/>
  <c r="AF1063" i="1" a="1"/>
  <c r="AD561" i="1"/>
  <c r="AE561" i="1" s="1"/>
  <c r="AL3477" i="1" l="1"/>
  <c r="AI236" i="1" s="1"/>
  <c r="AM3477" i="1" a="1"/>
  <c r="AM2582" i="1" a="1"/>
  <c r="AJ2582" i="1"/>
  <c r="AI1722" i="1" s="1"/>
  <c r="AH561" i="1"/>
  <c r="AF561" i="1" a="1"/>
  <c r="AD3461" i="1"/>
  <c r="AE3461" i="1" s="1"/>
  <c r="AL236" i="1" l="1"/>
  <c r="AI1889" i="1" s="1"/>
  <c r="AM236" i="1" a="1"/>
  <c r="AL1722" i="1"/>
  <c r="AI4058" i="1" s="1"/>
  <c r="AM1722" i="1" a="1"/>
  <c r="AH3461" i="1"/>
  <c r="AF3461" i="1" a="1"/>
  <c r="AD1407" i="1"/>
  <c r="AE1407" i="1" s="1"/>
  <c r="AL1889" i="1" l="1"/>
  <c r="AI4033" i="1" s="1"/>
  <c r="AM1889" i="1" a="1"/>
  <c r="AL4058" i="1"/>
  <c r="AI2319" i="1" s="1"/>
  <c r="AM4058" i="1" a="1"/>
  <c r="AH1407" i="1"/>
  <c r="AF1407" i="1" a="1"/>
  <c r="AI1407" i="1" s="1"/>
  <c r="AD847" i="1"/>
  <c r="AE847" i="1" s="1"/>
  <c r="AL4033" i="1" l="1"/>
  <c r="AI3453" i="1" s="1"/>
  <c r="AM4033" i="1" a="1"/>
  <c r="AJ2319" i="1"/>
  <c r="AM2319" i="1" a="1"/>
  <c r="AO2319" i="1" s="1"/>
  <c r="AM1407" i="1" a="1"/>
  <c r="AL1407" i="1"/>
  <c r="AI2453" i="1" s="1"/>
  <c r="AH847" i="1"/>
  <c r="AF847" i="1" a="1"/>
  <c r="AD2199" i="1"/>
  <c r="AE2199" i="1" s="1"/>
  <c r="AL3453" i="1" l="1"/>
  <c r="AI542" i="1" s="1"/>
  <c r="AM3453" i="1" a="1"/>
  <c r="AJ2453" i="1"/>
  <c r="AM2453" i="1" a="1"/>
  <c r="AO2453" i="1" s="1"/>
  <c r="AH2199" i="1"/>
  <c r="AF2199" i="1" a="1"/>
  <c r="AD3989" i="1"/>
  <c r="AE3989" i="1" s="1"/>
  <c r="AL542" i="1" l="1"/>
  <c r="AI3722" i="1" s="1"/>
  <c r="AM542" i="1" a="1"/>
  <c r="AH3989" i="1"/>
  <c r="AF3989" i="1" a="1"/>
  <c r="AD704" i="1"/>
  <c r="AE704" i="1" s="1"/>
  <c r="AL3722" i="1" l="1"/>
  <c r="AM3722" i="1" a="1"/>
  <c r="AH704" i="1"/>
  <c r="AF704" i="1" a="1"/>
  <c r="AD152" i="1"/>
  <c r="AE152" i="1" s="1"/>
  <c r="AH152" i="1" l="1"/>
  <c r="AF152" i="1" a="1"/>
  <c r="AD2025" i="1"/>
  <c r="AE2025" i="1" s="1"/>
  <c r="AH2025" i="1" l="1"/>
  <c r="AF2025" i="1" a="1"/>
  <c r="AD3734" i="1"/>
  <c r="AE3734" i="1" s="1"/>
  <c r="AH3734" i="1" l="1"/>
  <c r="AF3734" i="1" a="1"/>
  <c r="AI3734" i="1" s="1"/>
  <c r="AD222" i="1"/>
  <c r="AE222" i="1" s="1"/>
  <c r="AM3734" i="1" l="1" a="1"/>
  <c r="AL3734" i="1"/>
  <c r="AI3987" i="1" s="1"/>
  <c r="AH222" i="1"/>
  <c r="AF222" i="1" a="1"/>
  <c r="AD1231" i="1"/>
  <c r="AE1231" i="1" s="1"/>
  <c r="AL3987" i="1" l="1"/>
  <c r="AI2974" i="1" s="1"/>
  <c r="AM3987" i="1" a="1"/>
  <c r="AH1231" i="1"/>
  <c r="AF1231" i="1" a="1"/>
  <c r="AD2968" i="1"/>
  <c r="AE2968" i="1" s="1"/>
  <c r="AL2974" i="1" l="1"/>
  <c r="AM2974" i="1" a="1"/>
  <c r="AH2968" i="1"/>
  <c r="AF2968" i="1" a="1"/>
  <c r="AD4262" i="1"/>
  <c r="AE4262" i="1" s="1"/>
  <c r="AH4262" i="1" l="1"/>
  <c r="AF4262" i="1" a="1"/>
  <c r="AI4262" i="1" s="1"/>
  <c r="AD3679" i="1"/>
  <c r="AE3679" i="1" s="1"/>
  <c r="AM4262" i="1" l="1" a="1"/>
  <c r="AL4262" i="1"/>
  <c r="AI3502" i="1" s="1"/>
  <c r="AH3679" i="1"/>
  <c r="AF3679" i="1" a="1"/>
  <c r="AD824" i="1"/>
  <c r="AE824" i="1" s="1"/>
  <c r="AL3502" i="1" l="1"/>
  <c r="AI329" i="1" s="1"/>
  <c r="AM3502" i="1" a="1"/>
  <c r="AH824" i="1"/>
  <c r="AF824" i="1" a="1"/>
  <c r="AD3496" i="1"/>
  <c r="AE3496" i="1" s="1"/>
  <c r="AL329" i="1" l="1"/>
  <c r="AI3105" i="1" s="1"/>
  <c r="AM329" i="1" a="1"/>
  <c r="AH3496" i="1"/>
  <c r="AF3496" i="1" a="1"/>
  <c r="AD2759" i="1"/>
  <c r="AE2759" i="1" s="1"/>
  <c r="AL3105" i="1" l="1"/>
  <c r="AI1875" i="1" s="1"/>
  <c r="AM3105" i="1" a="1"/>
  <c r="AH2759" i="1"/>
  <c r="AF2759" i="1" a="1"/>
  <c r="AD930" i="1"/>
  <c r="AE930" i="1" s="1"/>
  <c r="AJ1875" i="1" l="1"/>
  <c r="AM1875" i="1" a="1"/>
  <c r="AH930" i="1"/>
  <c r="AF930" i="1" a="1"/>
  <c r="AD340" i="1"/>
  <c r="AE340" i="1" s="1"/>
  <c r="AH340" i="1" l="1"/>
  <c r="AF340" i="1" a="1"/>
  <c r="AD2105" i="1"/>
  <c r="AE2105" i="1" s="1"/>
  <c r="AH2105" i="1" l="1"/>
  <c r="AL2105" i="1"/>
  <c r="AF2105" i="1" a="1"/>
  <c r="AD3287" i="1"/>
  <c r="AE3287" i="1" s="1"/>
  <c r="AH3287" i="1" l="1"/>
  <c r="AF3287" i="1" a="1"/>
  <c r="AI3287" i="1" s="1"/>
  <c r="AD1661" i="1"/>
  <c r="AE1661" i="1" s="1"/>
  <c r="AL3287" i="1" l="1"/>
  <c r="AI2403" i="1" s="1"/>
  <c r="AM3287" i="1" a="1"/>
  <c r="AH1661" i="1"/>
  <c r="AF1661" i="1" a="1"/>
  <c r="AD1839" i="1"/>
  <c r="AE1839" i="1" s="1"/>
  <c r="AJ2403" i="1" l="1"/>
  <c r="AM2403" i="1" a="1"/>
  <c r="AH1839" i="1"/>
  <c r="AF1839" i="1" a="1"/>
  <c r="AI1839" i="1" s="1"/>
  <c r="AD3062" i="1"/>
  <c r="AE3062" i="1" s="1"/>
  <c r="AM1839" i="1" l="1" a="1"/>
  <c r="AL1839" i="1"/>
  <c r="AI1163" i="1" s="1"/>
  <c r="AH3062" i="1"/>
  <c r="AF3062" i="1" a="1"/>
  <c r="AD2389" i="1"/>
  <c r="AE2389" i="1" s="1"/>
  <c r="AL1163" i="1" l="1"/>
  <c r="AI3969" i="1" s="1"/>
  <c r="AM1163" i="1" a="1"/>
  <c r="AH2389" i="1"/>
  <c r="AF2389" i="1" a="1"/>
  <c r="AD1374" i="1"/>
  <c r="AE1374" i="1" s="1"/>
  <c r="AL3969" i="1" l="1"/>
  <c r="AI3389" i="1" s="1"/>
  <c r="AM3969" i="1" a="1"/>
  <c r="AH1374" i="1"/>
  <c r="AF1374" i="1" a="1"/>
  <c r="AD624" i="1"/>
  <c r="AE624" i="1" s="1"/>
  <c r="AL3389" i="1" l="1"/>
  <c r="AI3488" i="1" s="1"/>
  <c r="AM3389" i="1" a="1"/>
  <c r="AH624" i="1"/>
  <c r="AF624" i="1" a="1"/>
  <c r="AD1031" i="1"/>
  <c r="AE1031" i="1" s="1"/>
  <c r="AL3488" i="1" l="1"/>
  <c r="AI3658" i="1" s="1"/>
  <c r="AM3488" i="1" a="1"/>
  <c r="AH1031" i="1"/>
  <c r="AF1031" i="1" a="1"/>
  <c r="AD1256" i="1"/>
  <c r="AE1256" i="1" s="1"/>
  <c r="AL3658" i="1" l="1"/>
  <c r="AI416" i="1" s="1"/>
  <c r="AM3658" i="1" a="1"/>
  <c r="AH1256" i="1"/>
  <c r="AF1256" i="1" a="1"/>
  <c r="AD3445" i="1"/>
  <c r="AE3445" i="1" s="1"/>
  <c r="AL416" i="1" l="1"/>
  <c r="AI3432" i="1" s="1"/>
  <c r="AM416" i="1" a="1"/>
  <c r="AH3445" i="1"/>
  <c r="AF3445" i="1" a="1"/>
  <c r="AI3445" i="1" s="1"/>
  <c r="AD1375" i="1"/>
  <c r="AE1375" i="1" s="1"/>
  <c r="AL3432" i="1" l="1"/>
  <c r="AI2695" i="1" s="1"/>
  <c r="AM3432" i="1" a="1"/>
  <c r="AM3445" i="1" a="1"/>
  <c r="AL3445" i="1"/>
  <c r="AI3714" i="1" s="1"/>
  <c r="AH1375" i="1"/>
  <c r="AF1375" i="1" a="1"/>
  <c r="AI1375" i="1" s="1"/>
  <c r="AD623" i="1"/>
  <c r="AE623" i="1" s="1"/>
  <c r="AL2695" i="1" l="1"/>
  <c r="AI1212" i="1" s="1"/>
  <c r="AM2695" i="1" a="1"/>
  <c r="AL3714" i="1"/>
  <c r="AI189" i="1" s="1"/>
  <c r="AM3714" i="1" a="1"/>
  <c r="AM1375" i="1" a="1"/>
  <c r="AL1375" i="1"/>
  <c r="AI688" i="1" s="1"/>
  <c r="AH623" i="1"/>
  <c r="AF623" i="1" a="1"/>
  <c r="AI623" i="1" s="1"/>
  <c r="AD2183" i="1"/>
  <c r="AE2183" i="1" s="1"/>
  <c r="AL1212" i="1" l="1"/>
  <c r="AI4242" i="1" s="1"/>
  <c r="AM1212" i="1" a="1"/>
  <c r="AL189" i="1"/>
  <c r="AI3227" i="1" s="1"/>
  <c r="AM189" i="1" a="1"/>
  <c r="AL688" i="1"/>
  <c r="AI2949" i="1" s="1"/>
  <c r="AM688" i="1" a="1"/>
  <c r="AM623" i="1" a="1"/>
  <c r="AL623" i="1"/>
  <c r="AI2112" i="1" s="1"/>
  <c r="AH2183" i="1"/>
  <c r="AF2183" i="1" a="1"/>
  <c r="AD3973" i="1"/>
  <c r="AE3973" i="1" s="1"/>
  <c r="AL4242" i="1" l="1"/>
  <c r="AI3949" i="1" s="1"/>
  <c r="AM4242" i="1" a="1"/>
  <c r="AL3227" i="1"/>
  <c r="AM3227" i="1" a="1"/>
  <c r="AL2949" i="1"/>
  <c r="AI2512" i="1" s="1"/>
  <c r="AM2949" i="1" a="1"/>
  <c r="AJ2112" i="1"/>
  <c r="AM2112" i="1" a="1"/>
  <c r="AO2112" i="1" s="1"/>
  <c r="AH3973" i="1"/>
  <c r="AF3973" i="1" a="1"/>
  <c r="AD672" i="1"/>
  <c r="AE672" i="1" s="1"/>
  <c r="AL3949" i="1" l="1"/>
  <c r="AI2204" i="1" s="1"/>
  <c r="AM3949" i="1" a="1"/>
  <c r="AJ2512" i="1"/>
  <c r="AI3882" i="1" s="1"/>
  <c r="AM2512" i="1" a="1"/>
  <c r="AH672" i="1"/>
  <c r="AF672" i="1" a="1"/>
  <c r="AI672" i="1" s="1"/>
  <c r="AD946" i="1"/>
  <c r="AE946" i="1" s="1"/>
  <c r="AL672" i="1" l="1"/>
  <c r="AI1082" i="1" s="1"/>
  <c r="AM672" i="1" a="1"/>
  <c r="AJ2204" i="1"/>
  <c r="AM2204" i="1" a="1"/>
  <c r="AO2204" i="1" s="1"/>
  <c r="AL3882" i="1"/>
  <c r="AI2436" i="1" s="1"/>
  <c r="AM3882" i="1" a="1"/>
  <c r="AH946" i="1"/>
  <c r="AF946" i="1" a="1"/>
  <c r="AI946" i="1" s="1"/>
  <c r="AG1993" i="1"/>
  <c r="AL1082" i="1" l="1"/>
  <c r="AI3231" i="1" s="1"/>
  <c r="AM1082" i="1" a="1"/>
  <c r="AJ2436" i="1"/>
  <c r="AM2436" i="1" a="1"/>
  <c r="AO2436" i="1" s="1"/>
  <c r="AM946" i="1" a="1"/>
  <c r="AL946" i="1"/>
  <c r="AI3965" i="1" s="1"/>
  <c r="AH1993" i="1"/>
  <c r="AD3718" i="1"/>
  <c r="AE3718" i="1" s="1"/>
  <c r="AL3231" i="1" l="1"/>
  <c r="AI4320" i="1" s="1"/>
  <c r="AM3231" i="1" a="1"/>
  <c r="AL3965" i="1"/>
  <c r="AI2561" i="1" s="1"/>
  <c r="AM3965" i="1" a="1"/>
  <c r="AH3718" i="1"/>
  <c r="AF3718" i="1" a="1"/>
  <c r="AD157" i="1"/>
  <c r="AE157" i="1" s="1"/>
  <c r="AL4320" i="1" l="1"/>
  <c r="AI2941" i="1" s="1"/>
  <c r="AM4320" i="1" a="1"/>
  <c r="AL2561" i="1"/>
  <c r="AI2220" i="1" s="1"/>
  <c r="AM2561" i="1" a="1"/>
  <c r="AH157" i="1"/>
  <c r="AF157" i="1" a="1"/>
  <c r="AI157" i="1" s="1"/>
  <c r="AD687" i="1"/>
  <c r="AE687" i="1" s="1"/>
  <c r="AL2941" i="1" l="1"/>
  <c r="AI4009" i="1" s="1"/>
  <c r="AM2941" i="1" a="1"/>
  <c r="AL157" i="1"/>
  <c r="AM157" i="1" a="1"/>
  <c r="AJ2220" i="1"/>
  <c r="AM2220" i="1" a="1"/>
  <c r="AO2220" i="1" s="1"/>
  <c r="AH687" i="1"/>
  <c r="AF687" i="1" a="1"/>
  <c r="AD2952" i="1"/>
  <c r="AE2952" i="1" s="1"/>
  <c r="AL4009" i="1" l="1"/>
  <c r="AI3496" i="1" s="1"/>
  <c r="AM4009" i="1" a="1"/>
  <c r="AI687" i="1"/>
  <c r="AH2952" i="1"/>
  <c r="AF2952" i="1" a="1"/>
  <c r="AD4246" i="1"/>
  <c r="AE4246" i="1" s="1"/>
  <c r="AL3496" i="1" l="1"/>
  <c r="AI4278" i="1" s="1"/>
  <c r="AM3496" i="1" a="1"/>
  <c r="AM687" i="1" a="1"/>
  <c r="AL687" i="1"/>
  <c r="AI2144" i="1" s="1"/>
  <c r="AH4246" i="1"/>
  <c r="AF4246" i="1" a="1"/>
  <c r="AG1217" i="1"/>
  <c r="AL4278" i="1" l="1"/>
  <c r="AI4306" i="1" s="1"/>
  <c r="AM4278" i="1" a="1"/>
  <c r="AJ2144" i="1"/>
  <c r="AM2144" i="1" a="1"/>
  <c r="AO2144" i="1" s="1"/>
  <c r="AH1217" i="1"/>
  <c r="AG3480" i="1"/>
  <c r="AL4306" i="1" l="1"/>
  <c r="AI1160" i="1" s="1"/>
  <c r="AM4306" i="1" a="1"/>
  <c r="AH3480" i="1"/>
  <c r="AD2743" i="1"/>
  <c r="AE2743" i="1" s="1"/>
  <c r="AL1160" i="1" l="1"/>
  <c r="AI3121" i="1" s="1"/>
  <c r="AM1160" i="1" a="1"/>
  <c r="AH2743" i="1"/>
  <c r="AF2743" i="1" a="1"/>
  <c r="AI2743" i="1" s="1"/>
  <c r="AG898" i="1"/>
  <c r="AL3121" i="1" l="1"/>
  <c r="AI3995" i="1" s="1"/>
  <c r="AM3121" i="1" a="1"/>
  <c r="AM2743" i="1" a="1"/>
  <c r="AL2743" i="1"/>
  <c r="AI2063" i="1" s="1"/>
  <c r="AH898" i="1"/>
  <c r="AD308" i="1"/>
  <c r="AE308" i="1" s="1"/>
  <c r="AL3995" i="1" l="1"/>
  <c r="AI2807" i="1" s="1"/>
  <c r="AM3995" i="1" a="1"/>
  <c r="AJ2063" i="1"/>
  <c r="AM2063" i="1" a="1"/>
  <c r="AH308" i="1"/>
  <c r="AF308" i="1" a="1"/>
  <c r="AI308" i="1" s="1"/>
  <c r="AD2089" i="1"/>
  <c r="AE2089" i="1" s="1"/>
  <c r="AL2807" i="1" l="1"/>
  <c r="AI2214" i="1" s="1"/>
  <c r="AM2807" i="1" a="1"/>
  <c r="AM308" i="1" a="1"/>
  <c r="AL308" i="1"/>
  <c r="AI2759" i="1" s="1"/>
  <c r="AH2089" i="1"/>
  <c r="AF2089" i="1" a="1"/>
  <c r="AI2089" i="1" s="1"/>
  <c r="AD3271" i="1"/>
  <c r="AE3271" i="1" s="1"/>
  <c r="AJ2214" i="1" l="1"/>
  <c r="AM2214" i="1" a="1"/>
  <c r="AL2759" i="1"/>
  <c r="AI3006" i="1" s="1"/>
  <c r="AM2759" i="1" a="1"/>
  <c r="AM2089" i="1" a="1"/>
  <c r="AL2089" i="1"/>
  <c r="AI443" i="1" s="1"/>
  <c r="AH3271" i="1"/>
  <c r="AF3271" i="1" a="1"/>
  <c r="AD99" i="1"/>
  <c r="AE99" i="1" s="1"/>
  <c r="AL3006" i="1" l="1"/>
  <c r="AI361" i="1" s="1"/>
  <c r="AM3006" i="1" a="1"/>
  <c r="AL443" i="1"/>
  <c r="AI3619" i="1" s="1"/>
  <c r="AM443" i="1" a="1"/>
  <c r="AH99" i="1"/>
  <c r="AF99" i="1" a="1"/>
  <c r="AI99" i="1" s="1"/>
  <c r="AD111" i="1"/>
  <c r="AE111" i="1" s="1"/>
  <c r="AL361" i="1" l="1"/>
  <c r="AI2476" i="1" s="1"/>
  <c r="AM361" i="1" a="1"/>
  <c r="AL3619" i="1"/>
  <c r="AI1563" i="1" s="1"/>
  <c r="AM3619" i="1" a="1"/>
  <c r="AM99" i="1" a="1"/>
  <c r="AL99" i="1"/>
  <c r="AI1144" i="1" s="1"/>
  <c r="AH111" i="1"/>
  <c r="AF111" i="1" a="1"/>
  <c r="AD2762" i="1"/>
  <c r="AE2762" i="1" s="1"/>
  <c r="AJ2476" i="1" l="1"/>
  <c r="AI3440" i="1" s="1"/>
  <c r="AM2476" i="1" a="1"/>
  <c r="AL1563" i="1"/>
  <c r="AI1709" i="1" s="1"/>
  <c r="AM1563" i="1" a="1"/>
  <c r="AL1144" i="1"/>
  <c r="AI3512" i="1" s="1"/>
  <c r="AM1144" i="1" a="1"/>
  <c r="AH2762" i="1"/>
  <c r="AF2762" i="1" a="1"/>
  <c r="AD3799" i="1"/>
  <c r="AE3799" i="1" s="1"/>
  <c r="AL3440" i="1" l="1"/>
  <c r="AI2701" i="1" s="1"/>
  <c r="AM3440" i="1" a="1"/>
  <c r="AJ1709" i="1"/>
  <c r="AM1709" i="1" a="1"/>
  <c r="AO1709" i="1" s="1"/>
  <c r="AL3512" i="1"/>
  <c r="AI1701" i="1" s="1"/>
  <c r="AM3512" i="1" a="1"/>
  <c r="AH3799" i="1"/>
  <c r="AF3799" i="1" a="1"/>
  <c r="AL182" i="1"/>
  <c r="AN4060" i="1" s="1"/>
  <c r="AN3138" i="1" s="1"/>
  <c r="AN749" i="1" s="1"/>
  <c r="AD773" i="1" s="1"/>
  <c r="AE773" i="1" s="1"/>
  <c r="AJ2701" i="1" l="1"/>
  <c r="AM2701" i="1" a="1"/>
  <c r="AO2701" i="1" s="1"/>
  <c r="AJ1701" i="1"/>
  <c r="AM1701" i="1" a="1"/>
  <c r="AO1701" i="1" s="1"/>
  <c r="AH773" i="1"/>
  <c r="AF773" i="1" a="1"/>
  <c r="AD3935" i="1"/>
  <c r="AE3935" i="1" s="1"/>
  <c r="AH3935" i="1" l="1"/>
  <c r="AF3935" i="1" a="1"/>
  <c r="AI3935" i="1" s="1"/>
  <c r="AD2795" i="1"/>
  <c r="AE2795" i="1" s="1"/>
  <c r="AM3935" i="1" l="1" a="1"/>
  <c r="AL3935" i="1"/>
  <c r="AH2795" i="1"/>
  <c r="AF2795" i="1" a="1"/>
  <c r="AD3033" i="1"/>
  <c r="AE3033" i="1" s="1"/>
  <c r="AH3033" i="1" l="1"/>
  <c r="AF3033" i="1" a="1"/>
  <c r="AI3033" i="1" s="1"/>
  <c r="AD38" i="1"/>
  <c r="AE38" i="1" s="1"/>
  <c r="AL3033" i="1" l="1"/>
  <c r="AI139" i="1" s="1"/>
  <c r="AM3033" i="1" a="1"/>
  <c r="AM139" i="1" a="1"/>
  <c r="AH38" i="1"/>
  <c r="AF38" i="1" a="1"/>
  <c r="AD2608" i="1"/>
  <c r="AE2608" i="1" s="1"/>
  <c r="AJ139" i="1" l="1"/>
  <c r="AO139" i="1" s="1"/>
  <c r="AH2608" i="1"/>
  <c r="AF2608" i="1" a="1"/>
  <c r="AI2608" i="1" s="1"/>
  <c r="AD3339" i="1"/>
  <c r="AE3339" i="1" s="1"/>
  <c r="AL2608" i="1" l="1"/>
  <c r="AM2608" i="1" a="1"/>
  <c r="AH3339" i="1"/>
  <c r="AF3339" i="1" a="1"/>
  <c r="AD3577" i="1"/>
  <c r="AE3577" i="1" s="1"/>
  <c r="AH3577" i="1" l="1"/>
  <c r="AF3577" i="1" a="1"/>
  <c r="AI3577" i="1" s="1"/>
  <c r="AG1094" i="1"/>
  <c r="AL3577" i="1" l="1"/>
  <c r="AI385" i="1" s="1"/>
  <c r="AM3577" i="1" a="1"/>
  <c r="AM385" i="1" a="1"/>
  <c r="AH1094" i="1"/>
  <c r="AG3136" i="1"/>
  <c r="AL385" i="1" l="1"/>
  <c r="AI3086" i="1" s="1"/>
  <c r="AM3086" i="1" a="1"/>
  <c r="AH3136" i="1"/>
  <c r="AD1617" i="1"/>
  <c r="AE1617" i="1" s="1"/>
  <c r="AL3086" i="1" l="1"/>
  <c r="AI3023" i="1" s="1"/>
  <c r="AL3023" i="1" s="1"/>
  <c r="AI1856" i="1" s="1"/>
  <c r="AM3023" i="1" a="1"/>
  <c r="AH1617" i="1"/>
  <c r="AL1617" i="1"/>
  <c r="AF1617" i="1" a="1"/>
  <c r="AD608" i="1"/>
  <c r="AE608" i="1" s="1"/>
  <c r="AL1856" i="1" l="1"/>
  <c r="AI3580" i="1" s="1"/>
  <c r="AM1856" i="1" a="1"/>
  <c r="AH608" i="1"/>
  <c r="AF608" i="1" a="1"/>
  <c r="AG1467" i="1"/>
  <c r="AL3580" i="1" l="1"/>
  <c r="AI4152" i="1" s="1"/>
  <c r="AM3580" i="1" a="1"/>
  <c r="AH1467" i="1"/>
  <c r="AD1586" i="1"/>
  <c r="AE1586" i="1" s="1"/>
  <c r="AL4152" i="1" l="1"/>
  <c r="AI3156" i="1" s="1"/>
  <c r="AM4152" i="1" a="1"/>
  <c r="AH1586" i="1"/>
  <c r="AF1586" i="1" a="1"/>
  <c r="AI1586" i="1" s="1"/>
  <c r="AD3834" i="1"/>
  <c r="AE3834" i="1" s="1"/>
  <c r="AL3156" i="1" l="1"/>
  <c r="AI4174" i="1" s="1"/>
  <c r="AM3156" i="1" a="1"/>
  <c r="AL1586" i="1"/>
  <c r="AI291" i="1" s="1"/>
  <c r="AM1586" i="1" a="1"/>
  <c r="AH3834" i="1"/>
  <c r="AF3834" i="1" a="1"/>
  <c r="AG935" i="1"/>
  <c r="AL4174" i="1" l="1"/>
  <c r="AM4174" i="1" a="1"/>
  <c r="AL291" i="1"/>
  <c r="AI48" i="1" s="1"/>
  <c r="AM291" i="1" a="1"/>
  <c r="AH935" i="1"/>
  <c r="AD2689" i="1"/>
  <c r="AE2689" i="1" s="1"/>
  <c r="AL48" i="1" l="1"/>
  <c r="AI2858" i="1" s="1"/>
  <c r="AM48" i="1" a="1"/>
  <c r="AH2689" i="1"/>
  <c r="AF2689" i="1" a="1"/>
  <c r="AD1043" i="1"/>
  <c r="AE1043" i="1" s="1"/>
  <c r="AL2858" i="1" l="1"/>
  <c r="AI3895" i="1" s="1"/>
  <c r="AM2858" i="1" a="1"/>
  <c r="AH1043" i="1"/>
  <c r="AF1043" i="1" a="1"/>
  <c r="AI1043" i="1" s="1"/>
  <c r="AG3563" i="1"/>
  <c r="AL3895" i="1" l="1"/>
  <c r="AI2294" i="1" s="1"/>
  <c r="AM3895" i="1" a="1"/>
  <c r="AM1043" i="1" a="1"/>
  <c r="AL1043" i="1"/>
  <c r="AI1388" i="1" s="1"/>
  <c r="AH3563" i="1"/>
  <c r="AD328" i="1"/>
  <c r="AE328" i="1" s="1"/>
  <c r="AJ2294" i="1" l="1"/>
  <c r="AM2294" i="1" a="1"/>
  <c r="AO2294" i="1" s="1"/>
  <c r="AL1388" i="1"/>
  <c r="AI3938" i="1" s="1"/>
  <c r="AM1388" i="1" a="1"/>
  <c r="AH328" i="1"/>
  <c r="AF328" i="1" a="1"/>
  <c r="AD3217" i="1"/>
  <c r="AE3217" i="1" s="1"/>
  <c r="AL3938" i="1" l="1"/>
  <c r="AI4157" i="1" s="1"/>
  <c r="AM3938" i="1" a="1"/>
  <c r="AH3217" i="1"/>
  <c r="AF3217" i="1" a="1"/>
  <c r="AI3217" i="1" s="1"/>
  <c r="AD1012" i="1"/>
  <c r="AE1012" i="1" s="1"/>
  <c r="AL3217" i="1" l="1"/>
  <c r="AI3866" i="1" s="1"/>
  <c r="AM3217" i="1" a="1"/>
  <c r="AL4157" i="1"/>
  <c r="AI1171" i="1" s="1"/>
  <c r="AM4157" i="1" a="1"/>
  <c r="AH1012" i="1"/>
  <c r="AF1012" i="1" a="1"/>
  <c r="AD4091" i="1"/>
  <c r="AE4091" i="1" s="1"/>
  <c r="AL3866" i="1" l="1"/>
  <c r="AM3866" i="1" a="1"/>
  <c r="AL1171" i="1"/>
  <c r="AI2664" i="1" s="1"/>
  <c r="AM1171" i="1" a="1"/>
  <c r="AH4091" i="1"/>
  <c r="AF4091" i="1" a="1"/>
  <c r="AI4091" i="1" s="1"/>
  <c r="AD3119" i="1"/>
  <c r="AE3119" i="1" s="1"/>
  <c r="AL2664" i="1" l="1"/>
  <c r="AI1869" i="1" s="1"/>
  <c r="AM2664" i="1" a="1"/>
  <c r="AL4091" i="1"/>
  <c r="AI2495" i="1" s="1"/>
  <c r="AM4091" i="1" a="1"/>
  <c r="AH3119" i="1"/>
  <c r="AF3119" i="1" a="1"/>
  <c r="AD2658" i="1"/>
  <c r="AE2658" i="1" s="1"/>
  <c r="AJ1869" i="1" l="1"/>
  <c r="AM1869" i="1" a="1"/>
  <c r="AJ2495" i="1"/>
  <c r="AM2495" i="1" a="1"/>
  <c r="AH2658" i="1"/>
  <c r="AF2658" i="1" a="1"/>
  <c r="AG2061" i="1"/>
  <c r="AH2061" i="1" l="1"/>
  <c r="AD1525" i="1"/>
  <c r="AE1525" i="1" s="1"/>
  <c r="AH1525" i="1" l="1"/>
  <c r="AF1525" i="1" a="1"/>
  <c r="AD3116" i="1"/>
  <c r="AE3116" i="1" s="1"/>
  <c r="AH3116" i="1" l="1"/>
  <c r="AQ3116" i="1"/>
  <c r="AQ4359" i="1" s="1"/>
  <c r="AF3116" i="1" a="1"/>
  <c r="AD121" i="1"/>
  <c r="AE121" i="1" s="1"/>
  <c r="AH121" i="1" l="1"/>
  <c r="AF121" i="1" a="1"/>
  <c r="AD1984" i="1"/>
  <c r="AE1984" i="1" s="1"/>
  <c r="AH1984" i="1" l="1"/>
  <c r="AF1984" i="1" a="1"/>
  <c r="AI1984" i="1" s="1"/>
  <c r="AD1494" i="1"/>
  <c r="AE1494" i="1" s="1"/>
  <c r="AL1984" i="1" l="1"/>
  <c r="AM1984" i="1" a="1"/>
  <c r="AH1494" i="1"/>
  <c r="AF1494" i="1" a="1"/>
  <c r="AD3644" i="1"/>
  <c r="AE3644" i="1" s="1"/>
  <c r="AI1494" i="1" l="1"/>
  <c r="AH3644" i="1"/>
  <c r="AF3644" i="1" a="1"/>
  <c r="AD906" i="1"/>
  <c r="AE906" i="1" s="1"/>
  <c r="AM1494" i="1" l="1" a="1"/>
  <c r="AL1494" i="1"/>
  <c r="AI1112" i="1" s="1"/>
  <c r="AH906" i="1"/>
  <c r="AF906" i="1" a="1"/>
  <c r="AD2547" i="1"/>
  <c r="AE2547" i="1" s="1"/>
  <c r="AL1112" i="1" l="1"/>
  <c r="AI2938" i="1" s="1"/>
  <c r="AM1112" i="1" a="1"/>
  <c r="AH2547" i="1"/>
  <c r="AF2547" i="1" a="1"/>
  <c r="AD2302" i="1"/>
  <c r="AE2302" i="1" s="1"/>
  <c r="AL2938" i="1" l="1"/>
  <c r="AI2870" i="1" s="1"/>
  <c r="AM2938" i="1" a="1"/>
  <c r="AH2302" i="1"/>
  <c r="AF2302" i="1" a="1"/>
  <c r="AI2302" i="1" s="1"/>
  <c r="AD4172" i="1"/>
  <c r="AE4172" i="1" s="1"/>
  <c r="AL2870" i="1" l="1"/>
  <c r="AI2579" i="1" s="1"/>
  <c r="AM2870" i="1" a="1"/>
  <c r="AL2302" i="1"/>
  <c r="AM2302" i="1" a="1"/>
  <c r="AH4172" i="1"/>
  <c r="AF4172" i="1" a="1"/>
  <c r="AD1962" i="1"/>
  <c r="AE1962" i="1" s="1"/>
  <c r="AL2579" i="1" l="1"/>
  <c r="AI3552" i="1" s="1"/>
  <c r="AM2579" i="1" a="1"/>
  <c r="AI4172" i="1"/>
  <c r="AM4172" i="1" a="1"/>
  <c r="AH1962" i="1"/>
  <c r="AL1962" i="1"/>
  <c r="AF1962" i="1" a="1"/>
  <c r="AI1962" i="1" s="1"/>
  <c r="AM1962" i="1" s="1" a="1"/>
  <c r="AD3075" i="1"/>
  <c r="AE3075" i="1" s="1"/>
  <c r="AL4172" i="1" l="1"/>
  <c r="AI326" i="1" s="1"/>
  <c r="AL326" i="1" s="1"/>
  <c r="AI2752" i="1" s="1"/>
  <c r="AL3552" i="1"/>
  <c r="AI4204" i="1" s="1"/>
  <c r="AM3552" i="1" a="1"/>
  <c r="AJ1962" i="1"/>
  <c r="AM326" i="1" a="1"/>
  <c r="AH3075" i="1"/>
  <c r="AF3075" i="1" a="1"/>
  <c r="AD4048" i="1"/>
  <c r="AE4048" i="1" s="1"/>
  <c r="AL4204" i="1" l="1"/>
  <c r="AI390" i="1" s="1"/>
  <c r="AM4204" i="1" a="1"/>
  <c r="AL2752" i="1"/>
  <c r="AI2971" i="1" s="1"/>
  <c r="AM2752" i="1" a="1"/>
  <c r="AH4048" i="1"/>
  <c r="AF4048" i="1" a="1"/>
  <c r="AD491" i="1"/>
  <c r="AE491" i="1" s="1"/>
  <c r="AL390" i="1" l="1"/>
  <c r="AI2784" i="1" s="1"/>
  <c r="AM390" i="1" a="1"/>
  <c r="AL2971" i="1"/>
  <c r="AI3791" i="1" s="1"/>
  <c r="AM2971" i="1" a="1"/>
  <c r="AH491" i="1"/>
  <c r="AF491" i="1" a="1"/>
  <c r="AI491" i="1" s="1"/>
  <c r="AD1377" i="1"/>
  <c r="AE1377" i="1" s="1"/>
  <c r="AJ2784" i="1" l="1"/>
  <c r="AM2784" i="1" a="1"/>
  <c r="AO2784" i="1" s="1"/>
  <c r="AL3791" i="1"/>
  <c r="AI1864" i="1" s="1"/>
  <c r="AM3791" i="1" a="1"/>
  <c r="AM491" i="1" a="1"/>
  <c r="AL491" i="1"/>
  <c r="AI1755" i="1" s="1"/>
  <c r="AH1377" i="1"/>
  <c r="AF1377" i="1" a="1"/>
  <c r="AD3777" i="1"/>
  <c r="AE3777" i="1" s="1"/>
  <c r="AJ1864" i="1" l="1"/>
  <c r="AM1864" i="1" a="1"/>
  <c r="AL1755" i="1"/>
  <c r="AI1874" i="1" s="1"/>
  <c r="AM1755" i="1" a="1"/>
  <c r="AH3777" i="1"/>
  <c r="AF3777" i="1" a="1"/>
  <c r="AG3197" i="1"/>
  <c r="AL1874" i="1" l="1"/>
  <c r="AI3978" i="1" s="1"/>
  <c r="AM1874" i="1" a="1"/>
  <c r="AH3197" i="1"/>
  <c r="AD1899" i="1"/>
  <c r="AE1899" i="1" s="1"/>
  <c r="AL3978" i="1" l="1"/>
  <c r="AI386" i="1" s="1"/>
  <c r="AM3978" i="1" a="1"/>
  <c r="AH1899" i="1"/>
  <c r="AF1899" i="1" a="1"/>
  <c r="AD1346" i="1"/>
  <c r="AE1346" i="1" s="1"/>
  <c r="AL386" i="1" l="1"/>
  <c r="AI3015" i="1" s="1"/>
  <c r="AM386" i="1" a="1"/>
  <c r="AH1346" i="1"/>
  <c r="AF1346" i="1" a="1"/>
  <c r="AD4321" i="1"/>
  <c r="AE4321" i="1" s="1"/>
  <c r="AL3015" i="1" l="1"/>
  <c r="AI2298" i="1" s="1"/>
  <c r="AM3015" i="1" a="1"/>
  <c r="AH4321" i="1"/>
  <c r="AF4321" i="1" a="1"/>
  <c r="AI4321" i="1" s="1"/>
  <c r="AD3741" i="1"/>
  <c r="AE3741" i="1" s="1"/>
  <c r="AL4321" i="1" l="1"/>
  <c r="AM4321" i="1" a="1"/>
  <c r="AJ2298" i="1"/>
  <c r="AM2298" i="1" a="1"/>
  <c r="AH3741" i="1"/>
  <c r="AF3741" i="1" a="1"/>
  <c r="AD683" i="1"/>
  <c r="AE683" i="1" s="1"/>
  <c r="AI3741" i="1" l="1"/>
  <c r="AH683" i="1"/>
  <c r="AF683" i="1" a="1"/>
  <c r="AD2228" i="1"/>
  <c r="AE2228" i="1" s="1"/>
  <c r="AM3741" i="1" l="1" a="1"/>
  <c r="AL3741" i="1"/>
  <c r="AI2849" i="1" s="1"/>
  <c r="AH2228" i="1"/>
  <c r="AF2228" i="1" a="1"/>
  <c r="AD4050" i="1"/>
  <c r="AE4050" i="1" s="1"/>
  <c r="AL2849" i="1" l="1"/>
  <c r="AI346" i="1" s="1"/>
  <c r="AM2849" i="1" a="1"/>
  <c r="AH4050" i="1"/>
  <c r="AF4050" i="1" a="1"/>
  <c r="AD4269" i="1"/>
  <c r="AE4269" i="1" s="1"/>
  <c r="AL346" i="1" l="1"/>
  <c r="AI1676" i="1" s="1"/>
  <c r="AM346" i="1" a="1"/>
  <c r="AH4269" i="1"/>
  <c r="AF4269" i="1" a="1"/>
  <c r="AD876" i="1"/>
  <c r="AE876" i="1" s="1"/>
  <c r="AJ1676" i="1" l="1"/>
  <c r="AM1676" i="1" a="1"/>
  <c r="AH876" i="1"/>
  <c r="AF876" i="1" a="1"/>
  <c r="AD1859" i="1"/>
  <c r="AE1859" i="1" s="1"/>
  <c r="AH1859" i="1" l="1"/>
  <c r="AF1859" i="1" a="1"/>
  <c r="AG3779" i="1"/>
  <c r="AH3779" i="1" l="1"/>
  <c r="AD4307" i="1"/>
  <c r="AE4307" i="1" s="1"/>
  <c r="AH4307" i="1" l="1"/>
  <c r="AF4307" i="1" a="1"/>
  <c r="AD3294" i="1"/>
  <c r="AE3294" i="1" s="1"/>
  <c r="AH3294" i="1" l="1"/>
  <c r="AF3294" i="1" a="1"/>
  <c r="AD1145" i="1"/>
  <c r="AE1145" i="1" s="1"/>
  <c r="AH1145" i="1" l="1"/>
  <c r="AF1145" i="1" a="1"/>
  <c r="AD1253" i="1"/>
  <c r="AE1253" i="1" s="1"/>
  <c r="AH1253" i="1" l="1"/>
  <c r="AF1253" i="1" a="1"/>
  <c r="AD2804" i="1"/>
  <c r="AE2804" i="1" s="1"/>
  <c r="AH2804" i="1" l="1"/>
  <c r="AF2804" i="1" a="1"/>
  <c r="AD3822" i="1"/>
  <c r="AE3822" i="1" s="1"/>
  <c r="AH3822" i="1" l="1"/>
  <c r="AF3822" i="1" a="1"/>
  <c r="AD90" i="1"/>
  <c r="AE90" i="1" s="1"/>
  <c r="AH90" i="1" l="1"/>
  <c r="AF90" i="1" a="1"/>
  <c r="AD1285" i="1"/>
  <c r="AE1285" i="1" s="1"/>
  <c r="AH1285" i="1" l="1"/>
  <c r="AF1285" i="1" a="1"/>
  <c r="AD2820" i="1"/>
  <c r="AE2820" i="1" s="1"/>
  <c r="AH2820" i="1" l="1"/>
  <c r="AF2820" i="1" a="1"/>
  <c r="AD3838" i="1"/>
  <c r="AE3838" i="1" s="1"/>
  <c r="AH3838" i="1" l="1"/>
  <c r="AF3838" i="1" a="1"/>
  <c r="AI3838" i="1" s="1"/>
  <c r="AD1678" i="1"/>
  <c r="AE1678" i="1" s="1"/>
  <c r="AL3838" i="1" l="1"/>
  <c r="AI2195" i="1" s="1"/>
  <c r="AM3838" i="1" a="1"/>
  <c r="AH1678" i="1"/>
  <c r="AF1678" i="1" a="1"/>
  <c r="AD1926" i="1"/>
  <c r="AE1926" i="1" s="1"/>
  <c r="AJ2195" i="1" l="1"/>
  <c r="AM2195" i="1" a="1"/>
  <c r="AH1926" i="1"/>
  <c r="AF1926" i="1" a="1"/>
  <c r="AD3348" i="1"/>
  <c r="AE3348" i="1" s="1"/>
  <c r="AH3348" i="1" l="1"/>
  <c r="AF3348" i="1" a="1"/>
  <c r="AI3348" i="1" s="1"/>
  <c r="AD573" i="1"/>
  <c r="AE573" i="1" s="1"/>
  <c r="AM3348" i="1" l="1" a="1"/>
  <c r="AL3348" i="1"/>
  <c r="AI2168" i="1" s="1"/>
  <c r="AH573" i="1"/>
  <c r="AF573" i="1" a="1"/>
  <c r="AD2394" i="1"/>
  <c r="AE2394" i="1" s="1"/>
  <c r="AJ2168" i="1" l="1"/>
  <c r="AI150" i="1" s="1"/>
  <c r="AM2168" i="1" a="1"/>
  <c r="AH2394" i="1"/>
  <c r="AF2394" i="1" a="1"/>
  <c r="AI2394" i="1" s="1"/>
  <c r="AD2518" i="1"/>
  <c r="AE2518" i="1" s="1"/>
  <c r="AM150" i="1" l="1" a="1"/>
  <c r="AL150" i="1"/>
  <c r="AI804" i="1" s="1"/>
  <c r="AM2394" i="1" a="1"/>
  <c r="AL2394" i="1"/>
  <c r="AH2518" i="1"/>
  <c r="AF2518" i="1" a="1"/>
  <c r="AG3876" i="1"/>
  <c r="AI2518" i="1" l="1"/>
  <c r="AL804" i="1"/>
  <c r="AI1660" i="1" s="1"/>
  <c r="AM804" i="1" a="1"/>
  <c r="AL2518" i="1"/>
  <c r="AI2623" i="1" s="1"/>
  <c r="AM2518" i="1" a="1"/>
  <c r="AH3876" i="1"/>
  <c r="AG1629" i="1"/>
  <c r="AL1660" i="1" l="1"/>
  <c r="AI3975" i="1" s="1"/>
  <c r="AM1660" i="1" a="1"/>
  <c r="AL2623" i="1"/>
  <c r="AI3626" i="1" s="1"/>
  <c r="AM2623" i="1" a="1"/>
  <c r="AH1629" i="1"/>
  <c r="AD1807" i="1"/>
  <c r="AE1807" i="1" s="1"/>
  <c r="AL3975" i="1" l="1"/>
  <c r="AM3975" i="1" a="1"/>
  <c r="AL3626" i="1"/>
  <c r="AI3175" i="1" s="1"/>
  <c r="AM3626" i="1" a="1"/>
  <c r="AH1807" i="1"/>
  <c r="AF1807" i="1" a="1"/>
  <c r="AD3046" i="1"/>
  <c r="AE3046" i="1" s="1"/>
  <c r="AL3175" i="1" l="1"/>
  <c r="AI1838" i="1" s="1"/>
  <c r="AM3175" i="1" a="1"/>
  <c r="AH3046" i="1"/>
  <c r="AF3046" i="1" a="1"/>
  <c r="AD2373" i="1"/>
  <c r="AE2373" i="1" s="1"/>
  <c r="AL1838" i="1" l="1"/>
  <c r="AI3428" i="1" s="1"/>
  <c r="AM1838" i="1" a="1"/>
  <c r="AH2373" i="1"/>
  <c r="AF2373" i="1" a="1"/>
  <c r="AD1342" i="1"/>
  <c r="AE1342" i="1" s="1"/>
  <c r="AL3428" i="1" l="1"/>
  <c r="AI186" i="1" s="1"/>
  <c r="AM3428" i="1" a="1"/>
  <c r="AH1342" i="1"/>
  <c r="AF1342" i="1" a="1"/>
  <c r="AI1342" i="1" s="1"/>
  <c r="AD592" i="1"/>
  <c r="AE592" i="1" s="1"/>
  <c r="AL186" i="1" l="1"/>
  <c r="AI693" i="1" s="1"/>
  <c r="AM186" i="1" a="1"/>
  <c r="AL1342" i="1"/>
  <c r="AM1342" i="1" a="1"/>
  <c r="AH592" i="1"/>
  <c r="AF592" i="1" a="1"/>
  <c r="AD999" i="1"/>
  <c r="AE999" i="1" s="1"/>
  <c r="AL693" i="1" l="1"/>
  <c r="AI3210" i="1" s="1"/>
  <c r="AM693" i="1" a="1"/>
  <c r="AH999" i="1"/>
  <c r="AF999" i="1" a="1"/>
  <c r="AD2901" i="1"/>
  <c r="AE2901" i="1" s="1"/>
  <c r="AL3210" i="1" l="1"/>
  <c r="AI4247" i="1" s="1"/>
  <c r="AM3210" i="1" a="1"/>
  <c r="AH2901" i="1"/>
  <c r="AF2901" i="1" a="1"/>
  <c r="AI2901" i="1" s="1"/>
  <c r="AD2226" i="1"/>
  <c r="AE2226" i="1" s="1"/>
  <c r="AL2901" i="1" l="1"/>
  <c r="AI2239" i="1" s="1"/>
  <c r="AM2901" i="1" a="1"/>
  <c r="AL4247" i="1"/>
  <c r="AI752" i="1" s="1"/>
  <c r="AM4247" i="1" a="1"/>
  <c r="AH2226" i="1"/>
  <c r="AF2226" i="1" a="1"/>
  <c r="AD497" i="1"/>
  <c r="AE497" i="1" s="1"/>
  <c r="AL2239" i="1" l="1"/>
  <c r="AI3682" i="1" s="1"/>
  <c r="AM2239" i="1" a="1"/>
  <c r="AL752" i="1"/>
  <c r="AI3988" i="1" s="1"/>
  <c r="AM752" i="1" a="1"/>
  <c r="AH497" i="1"/>
  <c r="AF497" i="1" a="1"/>
  <c r="AI497" i="1" s="1"/>
  <c r="AD1224" i="1"/>
  <c r="AE1224" i="1" s="1"/>
  <c r="AL3682" i="1" l="1"/>
  <c r="AI4170" i="1" s="1"/>
  <c r="AM3682" i="1" a="1"/>
  <c r="AL3988" i="1"/>
  <c r="AI87" i="1" s="1"/>
  <c r="AM3988" i="1" a="1"/>
  <c r="AM497" i="1" a="1"/>
  <c r="AL497" i="1"/>
  <c r="AI27" i="1" s="1"/>
  <c r="AH1224" i="1"/>
  <c r="AF1224" i="1" a="1"/>
  <c r="AG3429" i="1"/>
  <c r="AL4170" i="1" l="1"/>
  <c r="AI1996" i="1" s="1"/>
  <c r="AM4170" i="1" a="1"/>
  <c r="AL87" i="1"/>
  <c r="AI3824" i="1" s="1"/>
  <c r="AM87" i="1" a="1"/>
  <c r="AL27" i="1"/>
  <c r="AI1698" i="1" s="1"/>
  <c r="AM27" i="1" a="1"/>
  <c r="AH3429" i="1"/>
  <c r="AD1343" i="1"/>
  <c r="AE1343" i="1" s="1"/>
  <c r="AL1996" i="1" l="1"/>
  <c r="AI3955" i="1" s="1"/>
  <c r="AM1996" i="1" a="1"/>
  <c r="AL3824" i="1"/>
  <c r="AI3275" i="1" s="1"/>
  <c r="AM3824" i="1" a="1"/>
  <c r="AJ1698" i="1"/>
  <c r="AM1698" i="1" a="1"/>
  <c r="AO1698" i="1" s="1"/>
  <c r="AH1343" i="1"/>
  <c r="AF1343" i="1" a="1"/>
  <c r="AD640" i="1"/>
  <c r="AE640" i="1" s="1"/>
  <c r="AL3955" i="1" l="1"/>
  <c r="AI2994" i="1" s="1"/>
  <c r="AM3955" i="1" a="1"/>
  <c r="AL3275" i="1"/>
  <c r="AI3513" i="1" s="1"/>
  <c r="AM3275" i="1" a="1"/>
  <c r="AH640" i="1"/>
  <c r="AF640" i="1" a="1"/>
  <c r="AI640" i="1" s="1"/>
  <c r="AD914" i="1"/>
  <c r="AE914" i="1" s="1"/>
  <c r="AL2994" i="1" l="1"/>
  <c r="AM2994" i="1" a="1"/>
  <c r="AL3513" i="1"/>
  <c r="AI800" i="1" s="1"/>
  <c r="AM3513" i="1" a="1"/>
  <c r="AL640" i="1"/>
  <c r="AI561" i="1" s="1"/>
  <c r="AM640" i="1" a="1"/>
  <c r="AH914" i="1"/>
  <c r="AF914" i="1" a="1"/>
  <c r="AD1961" i="1"/>
  <c r="AE1961" i="1" s="1"/>
  <c r="AL800" i="1" l="1"/>
  <c r="AI721" i="1" s="1"/>
  <c r="AM800" i="1" a="1"/>
  <c r="AL561" i="1"/>
  <c r="AI2819" i="1" s="1"/>
  <c r="AM561" i="1" a="1"/>
  <c r="AH1961" i="1"/>
  <c r="AF1961" i="1" a="1"/>
  <c r="AD3702" i="1"/>
  <c r="AE3702" i="1" s="1"/>
  <c r="AL721" i="1" l="1"/>
  <c r="AI3541" i="1" s="1"/>
  <c r="AM721" i="1" a="1"/>
  <c r="AL2819" i="1"/>
  <c r="AI3792" i="1" s="1"/>
  <c r="AM2819" i="1" a="1"/>
  <c r="AO2819" i="1" s="1"/>
  <c r="AO141" i="1" s="1"/>
  <c r="AO4210" i="1" s="1"/>
  <c r="AO4203" i="1" s="1"/>
  <c r="AO4181" i="1" s="1"/>
  <c r="AO3683" i="1" s="1"/>
  <c r="AH3702" i="1"/>
  <c r="AF3702" i="1" a="1"/>
  <c r="AG730" i="1"/>
  <c r="AL3541" i="1" l="1"/>
  <c r="AI4029" i="1" s="1"/>
  <c r="AM3541" i="1" a="1"/>
  <c r="AL3792" i="1"/>
  <c r="AI3024" i="1" s="1"/>
  <c r="AM3792" i="1" a="1"/>
  <c r="AH730" i="1"/>
  <c r="AD431" i="1"/>
  <c r="AE431" i="1" s="1"/>
  <c r="AL4029" i="1" l="1"/>
  <c r="AI4073" i="1" s="1"/>
  <c r="AM4029" i="1" a="1"/>
  <c r="AL3024" i="1"/>
  <c r="AI2969" i="1" s="1"/>
  <c r="AM3024" i="1" a="1"/>
  <c r="AH431" i="1"/>
  <c r="AF431" i="1" a="1"/>
  <c r="AI431" i="1" s="1"/>
  <c r="AD2936" i="1"/>
  <c r="AE2936" i="1" s="1"/>
  <c r="AL4073" i="1" l="1"/>
  <c r="AI2207" i="1" s="1"/>
  <c r="AM4073" i="1" a="1"/>
  <c r="AL2969" i="1"/>
  <c r="AI49" i="1" s="1"/>
  <c r="AM2969" i="1" a="1"/>
  <c r="AM431" i="1" a="1"/>
  <c r="AL431" i="1"/>
  <c r="AI4258" i="1" s="1"/>
  <c r="AH2936" i="1"/>
  <c r="AF2936" i="1" a="1"/>
  <c r="AD4230" i="1"/>
  <c r="AE4230" i="1" s="1"/>
  <c r="AJ2207" i="1" l="1"/>
  <c r="AM2207" i="1" a="1"/>
  <c r="AO2207" i="1" s="1"/>
  <c r="AL49" i="1"/>
  <c r="AI4021" i="1" s="1"/>
  <c r="AM49" i="1" a="1"/>
  <c r="AL4258" i="1"/>
  <c r="AM4258" i="1" a="1"/>
  <c r="AH4230" i="1"/>
  <c r="AF4230" i="1" a="1"/>
  <c r="AI4230" i="1" s="1"/>
  <c r="AG1185" i="1"/>
  <c r="AL4021" i="1" l="1"/>
  <c r="AI3423" i="1" s="1"/>
  <c r="AM4021" i="1" a="1"/>
  <c r="AM4230" i="1" a="1"/>
  <c r="AL4230" i="1"/>
  <c r="AI3971" i="1" s="1"/>
  <c r="AH1185" i="1"/>
  <c r="AD947" i="1"/>
  <c r="AE947" i="1" s="1"/>
  <c r="AL3423" i="1" l="1"/>
  <c r="AI429" i="1" s="1"/>
  <c r="AM3423" i="1" a="1"/>
  <c r="AL3971" i="1"/>
  <c r="AM3971" i="1" a="1"/>
  <c r="AH947" i="1"/>
  <c r="AF947" i="1" a="1"/>
  <c r="AD3464" i="1"/>
  <c r="AE3464" i="1" s="1"/>
  <c r="AL429" i="1" l="1"/>
  <c r="AI1426" i="1" s="1"/>
  <c r="AM429" i="1" a="1"/>
  <c r="AF3464" i="1" a="1"/>
  <c r="AI3464" i="1" s="1"/>
  <c r="AH3464" i="1"/>
  <c r="AD2727" i="1"/>
  <c r="AE2727" i="1" s="1"/>
  <c r="AJ1426" i="1" l="1"/>
  <c r="AM1426" i="1" a="1"/>
  <c r="AO1426" i="1" s="1"/>
  <c r="AM3464" i="1" a="1"/>
  <c r="AL3464" i="1"/>
  <c r="AH2727" i="1"/>
  <c r="AF2727" i="1" a="1"/>
  <c r="AD276" i="1"/>
  <c r="AE276" i="1" s="1"/>
  <c r="AI2727" i="1" l="1"/>
  <c r="AM2727" i="1" a="1"/>
  <c r="AH276" i="1"/>
  <c r="AF276" i="1" a="1"/>
  <c r="AD2073" i="1"/>
  <c r="AE2073" i="1" s="1"/>
  <c r="AL2727" i="1" l="1"/>
  <c r="AI2980" i="1" s="1"/>
  <c r="AL2980" i="1" s="1"/>
  <c r="AI3998" i="1" s="1"/>
  <c r="AM2980" i="1" a="1"/>
  <c r="AH2073" i="1"/>
  <c r="AF2073" i="1" a="1"/>
  <c r="AI2073" i="1" s="1"/>
  <c r="AG67" i="1"/>
  <c r="AL3998" i="1" l="1"/>
  <c r="AI522" i="1" s="1"/>
  <c r="AM3998" i="1" a="1"/>
  <c r="AL2073" i="1"/>
  <c r="AI1885" i="1" s="1"/>
  <c r="AM2073" i="1" a="1"/>
  <c r="AH67" i="1"/>
  <c r="AD686" i="1"/>
  <c r="AE686" i="1" s="1"/>
  <c r="AL522" i="1" l="1"/>
  <c r="AI3468" i="1" s="1"/>
  <c r="AM522" i="1" a="1"/>
  <c r="AJ1885" i="1"/>
  <c r="AM1885" i="1" a="1"/>
  <c r="AH686" i="1"/>
  <c r="AF686" i="1" a="1"/>
  <c r="AD2746" i="1"/>
  <c r="AE2746" i="1" s="1"/>
  <c r="AL3468" i="1" l="1"/>
  <c r="AM3468" i="1" a="1"/>
  <c r="AO3468" i="1" s="1"/>
  <c r="AO3018" i="1" s="1"/>
  <c r="AO1717" i="1" s="1"/>
  <c r="AO3630" i="1" s="1"/>
  <c r="AO4323" i="1" s="1"/>
  <c r="AO3337" i="1" s="1"/>
  <c r="AO3521" i="1" s="1"/>
  <c r="AO3751" i="1" s="1"/>
  <c r="AO3304" i="1" s="1"/>
  <c r="AO3878" i="1" s="1"/>
  <c r="AO2525" i="1" s="1"/>
  <c r="AO2858" i="1" s="1"/>
  <c r="AO2980" i="1" s="1"/>
  <c r="AO3507" i="1" s="1"/>
  <c r="AO3854" i="1" s="1"/>
  <c r="AO2662" i="1" s="1"/>
  <c r="AO3084" i="1" s="1"/>
  <c r="AO4097" i="1" s="1"/>
  <c r="AH2746" i="1"/>
  <c r="AF2746" i="1" a="1"/>
  <c r="AI2746" i="1" s="1"/>
  <c r="AD3783" i="1"/>
  <c r="AE3783" i="1" s="1"/>
  <c r="AL2746" i="1" l="1"/>
  <c r="AM2746" i="1" a="1"/>
  <c r="AH3783" i="1"/>
  <c r="AF3783" i="1" a="1"/>
  <c r="AD441" i="1"/>
  <c r="AE441" i="1" s="1"/>
  <c r="AI3783" i="1" l="1"/>
  <c r="AH441" i="1"/>
  <c r="AF441" i="1" a="1"/>
  <c r="AI441" i="1" s="1"/>
  <c r="AD821" i="1"/>
  <c r="AE821" i="1" s="1"/>
  <c r="AM3783" i="1" l="1" a="1"/>
  <c r="AL3783" i="1"/>
  <c r="AI2030" i="1" s="1"/>
  <c r="AL441" i="1"/>
  <c r="AI2105" i="1" s="1"/>
  <c r="AM441" i="1" a="1"/>
  <c r="AH821" i="1"/>
  <c r="AF821" i="1" a="1"/>
  <c r="AI821" i="1" s="1"/>
  <c r="AD3274" i="1"/>
  <c r="AE3274" i="1" s="1"/>
  <c r="AL2030" i="1" l="1"/>
  <c r="AI4030" i="1" s="1"/>
  <c r="AM2030" i="1" a="1"/>
  <c r="AJ2105" i="1"/>
  <c r="AM2105" i="1" a="1"/>
  <c r="AL821" i="1"/>
  <c r="AM821" i="1" a="1"/>
  <c r="AH3274" i="1"/>
  <c r="AF3274" i="1" a="1"/>
  <c r="AD4311" i="1"/>
  <c r="AE4311" i="1" s="1"/>
  <c r="AL4030" i="1" l="1"/>
  <c r="AI1696" i="1" s="1"/>
  <c r="AM4030" i="1" a="1"/>
  <c r="AI3274" i="1"/>
  <c r="AH4311" i="1"/>
  <c r="AF4311" i="1" a="1"/>
  <c r="AL195" i="1"/>
  <c r="AN733" i="1" s="1"/>
  <c r="AJ1696" i="1" l="1"/>
  <c r="AM1696" i="1" a="1"/>
  <c r="AO1696" i="1" s="1"/>
  <c r="AM3274" i="1" a="1"/>
  <c r="AL3274" i="1"/>
  <c r="AI4311" i="1" s="1"/>
  <c r="AL3650" i="1"/>
  <c r="AL583" i="1" s="1"/>
  <c r="AG66" i="1" s="1"/>
  <c r="AN4336" i="1" a="1"/>
  <c r="AO4336" i="1" s="1" a="1"/>
  <c r="AN4337" i="1" a="1"/>
  <c r="AO4337" i="1" s="1" a="1"/>
  <c r="AD2576" i="1"/>
  <c r="AE2576" i="1" s="1"/>
  <c r="AH66" i="1" l="1"/>
  <c r="AL4311" i="1"/>
  <c r="AI2354" i="1" s="1"/>
  <c r="AM4311" i="1" a="1"/>
  <c r="AH2576" i="1"/>
  <c r="AF2576" i="1" a="1"/>
  <c r="AD3307" i="1"/>
  <c r="AE3307" i="1" s="1"/>
  <c r="AJ2354" i="1" l="1"/>
  <c r="AM2354" i="1" a="1"/>
  <c r="AO2354" i="1" s="1"/>
  <c r="AO3657" i="1" s="1"/>
  <c r="AH3307" i="1"/>
  <c r="AF3307" i="1" a="1"/>
  <c r="AI3307" i="1" s="1"/>
  <c r="AD3545" i="1"/>
  <c r="AE3545" i="1" s="1"/>
  <c r="AM3307" i="1" l="1" a="1"/>
  <c r="AL3307" i="1"/>
  <c r="AH3545" i="1"/>
  <c r="AF3545" i="1" a="1"/>
  <c r="AD1062" i="1"/>
  <c r="AE1062" i="1" s="1"/>
  <c r="AI3545" i="1" l="1"/>
  <c r="AM3545" i="1" a="1"/>
  <c r="AH1062" i="1"/>
  <c r="AF1062" i="1" a="1"/>
  <c r="AD3120" i="1"/>
  <c r="AE3120" i="1" s="1"/>
  <c r="AL3545" i="1" l="1"/>
  <c r="AI83" i="1" s="1"/>
  <c r="AM83" i="1" a="1"/>
  <c r="AH3120" i="1"/>
  <c r="AF3120" i="1" a="1"/>
  <c r="AD1585" i="1"/>
  <c r="AE1585" i="1" s="1"/>
  <c r="AL83" i="1" l="1"/>
  <c r="AI1512" i="1" s="1"/>
  <c r="AM1512" i="1" a="1"/>
  <c r="AH1585" i="1"/>
  <c r="AF1585" i="1" a="1"/>
  <c r="AD4089" i="1"/>
  <c r="AE4089" i="1" s="1"/>
  <c r="AL1512" i="1" l="1"/>
  <c r="AI1411" i="1" s="1"/>
  <c r="AL1411" i="1" s="1"/>
  <c r="AI4061" i="1" s="1"/>
  <c r="AM1411" i="1" a="1"/>
  <c r="AH4089" i="1"/>
  <c r="AF4089" i="1" a="1"/>
  <c r="AD192" i="1"/>
  <c r="AE192" i="1" s="1"/>
  <c r="AL4061" i="1" l="1"/>
  <c r="AI383" i="1" s="1"/>
  <c r="AM4061" i="1" a="1"/>
  <c r="AH192" i="1"/>
  <c r="AF192" i="1" a="1"/>
  <c r="AI192" i="1" s="1"/>
  <c r="AD1435" i="1"/>
  <c r="AE1435" i="1" s="1"/>
  <c r="AL383" i="1" l="1"/>
  <c r="AI3879" i="1" s="1"/>
  <c r="AM383" i="1" a="1"/>
  <c r="AM192" i="1" a="1"/>
  <c r="AL192" i="1"/>
  <c r="AI1617" i="1" s="1"/>
  <c r="AH1435" i="1"/>
  <c r="AF1435" i="1" a="1"/>
  <c r="AD1554" i="1"/>
  <c r="AE1554" i="1" s="1"/>
  <c r="AM1617" i="1" l="1" a="1"/>
  <c r="AJ1617" i="1"/>
  <c r="AL3879" i="1"/>
  <c r="AI1790" i="1" s="1"/>
  <c r="AM3879" i="1" a="1"/>
  <c r="AH1554" i="1"/>
  <c r="AF1554" i="1" a="1"/>
  <c r="AI1554" i="1" s="1"/>
  <c r="AD3818" i="1"/>
  <c r="AE3818" i="1" s="1"/>
  <c r="AJ1790" i="1" l="1"/>
  <c r="AM1790" i="1" a="1"/>
  <c r="AL1554" i="1"/>
  <c r="AM1554" i="1" a="1"/>
  <c r="AH3818" i="1"/>
  <c r="AF3818" i="1" a="1"/>
  <c r="AD903" i="1"/>
  <c r="AE903" i="1" s="1"/>
  <c r="AI3818" i="1" l="1"/>
  <c r="AL3818" i="1" s="1"/>
  <c r="AI2613" i="1" s="1"/>
  <c r="AM3818" i="1" a="1"/>
  <c r="AH903" i="1"/>
  <c r="AF903" i="1" a="1"/>
  <c r="AI903" i="1" s="1"/>
  <c r="AD2673" i="1"/>
  <c r="AE2673" i="1" s="1"/>
  <c r="AJ2613" i="1" l="1"/>
  <c r="AM2613" i="1" a="1"/>
  <c r="AO2613" i="1" s="1"/>
  <c r="AM903" i="1" a="1"/>
  <c r="AL903" i="1"/>
  <c r="AI1467" i="1" s="1"/>
  <c r="AH2673" i="1"/>
  <c r="AF2673" i="1" a="1"/>
  <c r="AD1011" i="1"/>
  <c r="AE1011" i="1" s="1"/>
  <c r="AJ1467" i="1" l="1"/>
  <c r="AM1467" i="1" a="1"/>
  <c r="AO1467" i="1" s="1"/>
  <c r="AH1011" i="1"/>
  <c r="AF1011" i="1" a="1"/>
  <c r="AD3547" i="1"/>
  <c r="AE3547" i="1" s="1"/>
  <c r="AH3547" i="1" l="1"/>
  <c r="AF3547" i="1" a="1"/>
  <c r="AD296" i="1"/>
  <c r="AE296" i="1" s="1"/>
  <c r="AH296" i="1" l="1"/>
  <c r="AF296" i="1" a="1"/>
  <c r="AD3201" i="1"/>
  <c r="AE3201" i="1" s="1"/>
  <c r="AH3201" i="1" l="1"/>
  <c r="AF3201" i="1" a="1"/>
  <c r="AI3201" i="1" s="1"/>
  <c r="AD980" i="1"/>
  <c r="AE980" i="1" s="1"/>
  <c r="AL3201" i="1" l="1"/>
  <c r="AM3201" i="1" a="1"/>
  <c r="AH980" i="1"/>
  <c r="AF980" i="1" a="1"/>
  <c r="AD4075" i="1"/>
  <c r="AE4075" i="1" s="1"/>
  <c r="AH4075" i="1" l="1"/>
  <c r="AF4075" i="1" a="1"/>
  <c r="AI4075" i="1" s="1"/>
  <c r="AD2687" i="1"/>
  <c r="AE2687" i="1" s="1"/>
  <c r="AL4075" i="1" l="1"/>
  <c r="AI2353" i="1" s="1"/>
  <c r="AM4075" i="1" a="1"/>
  <c r="AM2353" i="1" a="1"/>
  <c r="AL2687" i="1"/>
  <c r="AH2687" i="1"/>
  <c r="AF2687" i="1" a="1"/>
  <c r="AI2687" i="1" s="1"/>
  <c r="AD2642" i="1"/>
  <c r="AE2642" i="1" s="1"/>
  <c r="AL2353" i="1" l="1"/>
  <c r="AI749" i="1" s="1"/>
  <c r="AJ2687" i="1"/>
  <c r="AM2687" i="1" a="1"/>
  <c r="AM749" i="1" a="1"/>
  <c r="AH2642" i="1"/>
  <c r="AF2642" i="1" a="1"/>
  <c r="AD2036" i="1"/>
  <c r="AE2036" i="1" s="1"/>
  <c r="AL749" i="1" l="1"/>
  <c r="AI1603" i="1" s="1"/>
  <c r="AM1603" i="1" a="1"/>
  <c r="AH2036" i="1"/>
  <c r="AF2036" i="1" a="1"/>
  <c r="AD2572" i="1"/>
  <c r="AE2572" i="1" s="1"/>
  <c r="AL1603" i="1" l="1"/>
  <c r="AI1108" i="1" s="1"/>
  <c r="AM1108" i="1" a="1"/>
  <c r="AH2572" i="1"/>
  <c r="AF2572" i="1" a="1"/>
  <c r="AD585" i="1"/>
  <c r="AE585" i="1" s="1"/>
  <c r="AL1108" i="1" l="1"/>
  <c r="AI2975" i="1" s="1"/>
  <c r="AM2975" i="1" a="1"/>
  <c r="AH585" i="1"/>
  <c r="AF585" i="1" a="1"/>
  <c r="AD3170" i="1"/>
  <c r="AE3170" i="1" s="1"/>
  <c r="AL2975" i="1" l="1"/>
  <c r="AI371" i="1" s="1"/>
  <c r="AM371" i="1" a="1"/>
  <c r="AH3170" i="1"/>
  <c r="AF3170" i="1" a="1"/>
  <c r="AI3170" i="1" s="1"/>
  <c r="AD1493" i="1"/>
  <c r="AE1493" i="1" s="1"/>
  <c r="AL371" i="1" l="1"/>
  <c r="AI2439" i="1" s="1"/>
  <c r="AL2439" i="1" s="1"/>
  <c r="AI1724" i="1" s="1"/>
  <c r="AM2439" i="1" a="1"/>
  <c r="AM3170" i="1" a="1"/>
  <c r="AO3170" i="1" s="1"/>
  <c r="AO1767" i="1" s="1"/>
  <c r="AO1910" i="1" s="1"/>
  <c r="AO261" i="1" s="1"/>
  <c r="AO3611" i="1" s="1"/>
  <c r="AO3809" i="1" s="1"/>
  <c r="AO3531" i="1" s="1"/>
  <c r="AO1017" i="1" s="1"/>
  <c r="AO3285" i="1" s="1"/>
  <c r="AO2340" i="1" s="1"/>
  <c r="AO1597" i="1" s="1"/>
  <c r="AO321" i="1" s="1"/>
  <c r="AO3981" i="1" s="1"/>
  <c r="AO2073" i="1" s="1"/>
  <c r="AO3364" i="1" s="1"/>
  <c r="AL3170" i="1"/>
  <c r="AI943" i="1" s="1"/>
  <c r="AH1493" i="1"/>
  <c r="AF1493" i="1" a="1"/>
  <c r="AI1493" i="1" s="1"/>
  <c r="AD3100" i="1"/>
  <c r="AE3100" i="1" s="1"/>
  <c r="AL1724" i="1" l="1"/>
  <c r="AI3710" i="1" s="1"/>
  <c r="AM1724" i="1" a="1"/>
  <c r="AL943" i="1"/>
  <c r="AI3636" i="1" s="1"/>
  <c r="AM943" i="1" a="1"/>
  <c r="AM1493" i="1" a="1"/>
  <c r="AL1493" i="1"/>
  <c r="AI628" i="1" s="1"/>
  <c r="AH3100" i="1"/>
  <c r="AF3100" i="1" a="1"/>
  <c r="AD3567" i="1"/>
  <c r="AE3567" i="1" s="1"/>
  <c r="AL3710" i="1" l="1"/>
  <c r="AI446" i="1" s="1"/>
  <c r="AM3710" i="1" a="1"/>
  <c r="AL3636" i="1"/>
  <c r="AI1822" i="1" s="1"/>
  <c r="AM3636" i="1" a="1"/>
  <c r="AL628" i="1"/>
  <c r="AI1989" i="1" s="1"/>
  <c r="AM628" i="1" a="1"/>
  <c r="AF3567" i="1" a="1"/>
  <c r="AI3567" i="1" s="1"/>
  <c r="AH3567" i="1"/>
  <c r="AD3628" i="1"/>
  <c r="AE3628" i="1" s="1"/>
  <c r="AL446" i="1" l="1"/>
  <c r="AI470" i="1" s="1"/>
  <c r="AM446" i="1" a="1"/>
  <c r="AJ1822" i="1"/>
  <c r="AM1822" i="1" a="1"/>
  <c r="AO1822" i="1" s="1"/>
  <c r="AJ1989" i="1"/>
  <c r="AM1989" i="1" a="1"/>
  <c r="AO1989" i="1" s="1"/>
  <c r="AL3567" i="1"/>
  <c r="AI3186" i="1" s="1"/>
  <c r="AM3567" i="1" a="1"/>
  <c r="AH3628" i="1"/>
  <c r="AF3628" i="1" a="1"/>
  <c r="AI3628" i="1" s="1"/>
  <c r="AD874" i="1"/>
  <c r="AE874" i="1" s="1"/>
  <c r="AL470" i="1" l="1"/>
  <c r="AI1904" i="1" s="1"/>
  <c r="AM470" i="1" a="1"/>
  <c r="AL3186" i="1"/>
  <c r="AI3116" i="1" s="1"/>
  <c r="AM3186" i="1" a="1"/>
  <c r="AM3628" i="1" a="1"/>
  <c r="AL3628" i="1"/>
  <c r="AI1367" i="1" s="1"/>
  <c r="AH874" i="1"/>
  <c r="AF874" i="1" a="1"/>
  <c r="AD2531" i="1"/>
  <c r="AE2531" i="1" s="1"/>
  <c r="AL1904" i="1" l="1"/>
  <c r="AI4248" i="1" s="1"/>
  <c r="AM1904" i="1" a="1"/>
  <c r="AL3116" i="1"/>
  <c r="AI342" i="1" s="1"/>
  <c r="AM3116" i="1" a="1"/>
  <c r="AL1367" i="1"/>
  <c r="AI2665" i="1" s="1"/>
  <c r="AM1367" i="1" a="1"/>
  <c r="AH2531" i="1"/>
  <c r="AF2531" i="1" a="1"/>
  <c r="AD2286" i="1"/>
  <c r="AE2286" i="1" s="1"/>
  <c r="AL4248" i="1" l="1"/>
  <c r="AI2066" i="1" s="1"/>
  <c r="AM4248" i="1" a="1"/>
  <c r="AL342" i="1"/>
  <c r="AI1776" i="1" s="1"/>
  <c r="AM342" i="1" a="1"/>
  <c r="AL2665" i="1"/>
  <c r="AI535" i="1" s="1"/>
  <c r="AM2665" i="1" a="1"/>
  <c r="AH2286" i="1"/>
  <c r="AF2286" i="1" a="1"/>
  <c r="AD4156" i="1"/>
  <c r="AE4156" i="1" s="1"/>
  <c r="AJ2066" i="1" l="1"/>
  <c r="AM2066" i="1" a="1"/>
  <c r="AO2066" i="1" s="1"/>
  <c r="AL1776" i="1"/>
  <c r="AI3700" i="1" s="1"/>
  <c r="AM1776" i="1" a="1"/>
  <c r="AL535" i="1"/>
  <c r="AI3075" i="1" s="1"/>
  <c r="AM535" i="1" a="1"/>
  <c r="AH4156" i="1"/>
  <c r="AF4156" i="1" a="1"/>
  <c r="AI4156" i="1" s="1"/>
  <c r="AD1930" i="1"/>
  <c r="AE1930" i="1" s="1"/>
  <c r="AL3700" i="1" l="1"/>
  <c r="AI2383" i="1" s="1"/>
  <c r="AM3700" i="1" a="1"/>
  <c r="AL3075" i="1"/>
  <c r="AI4127" i="1" s="1"/>
  <c r="AM3075" i="1" a="1"/>
  <c r="AL4156" i="1"/>
  <c r="AI81" i="1" s="1"/>
  <c r="AM4156" i="1" a="1"/>
  <c r="AH1930" i="1"/>
  <c r="AF1930" i="1" a="1"/>
  <c r="AD3059" i="1"/>
  <c r="AE3059" i="1" s="1"/>
  <c r="AJ2383" i="1" l="1"/>
  <c r="AM2383" i="1" a="1"/>
  <c r="AO2383" i="1" s="1"/>
  <c r="AL4127" i="1"/>
  <c r="AI2987" i="1" s="1"/>
  <c r="AM4127" i="1" a="1"/>
  <c r="AO4127" i="1" s="1"/>
  <c r="AO2759" i="1" s="1"/>
  <c r="AO156" i="1" s="1"/>
  <c r="AJ81" i="1"/>
  <c r="AM81" i="1" a="1"/>
  <c r="AO81" i="1" s="1"/>
  <c r="AH3059" i="1"/>
  <c r="AF3059" i="1" a="1"/>
  <c r="AI3059" i="1" s="1"/>
  <c r="AD4032" i="1"/>
  <c r="AE4032" i="1" s="1"/>
  <c r="AL2987" i="1" l="1"/>
  <c r="AI3225" i="1" s="1"/>
  <c r="AM2987" i="1" a="1"/>
  <c r="AM3059" i="1" a="1"/>
  <c r="AL3059" i="1"/>
  <c r="AI1350" i="1" s="1"/>
  <c r="AH4032" i="1"/>
  <c r="AF4032" i="1" a="1"/>
  <c r="AD2653" i="1"/>
  <c r="AE2653" i="1" s="1"/>
  <c r="AL3225" i="1" l="1"/>
  <c r="AI4006" i="1" s="1"/>
  <c r="AM3225" i="1" a="1"/>
  <c r="AL1350" i="1"/>
  <c r="AI3264" i="1" s="1"/>
  <c r="AM1350" i="1" a="1"/>
  <c r="AH2653" i="1"/>
  <c r="AF2653" i="1" a="1"/>
  <c r="AG363" i="1"/>
  <c r="AL4006" i="1" l="1"/>
  <c r="AI4259" i="1" s="1"/>
  <c r="AM4006" i="1" a="1"/>
  <c r="AL3264" i="1"/>
  <c r="AI3483" i="1" s="1"/>
  <c r="AM3264" i="1" a="1"/>
  <c r="AH363" i="1"/>
  <c r="AD1345" i="1"/>
  <c r="AE1345" i="1" s="1"/>
  <c r="AL4259" i="1" l="1"/>
  <c r="AI3246" i="1" s="1"/>
  <c r="AM4259" i="1" a="1"/>
  <c r="AL3483" i="1"/>
  <c r="AI3721" i="1" s="1"/>
  <c r="AM3483" i="1" a="1"/>
  <c r="AH1345" i="1"/>
  <c r="AF1345" i="1" a="1"/>
  <c r="AG3761" i="1"/>
  <c r="AL3246" i="1" l="1"/>
  <c r="AI3298" i="1" s="1"/>
  <c r="AM3246" i="1" a="1"/>
  <c r="AL3721" i="1"/>
  <c r="AI1216" i="1" s="1"/>
  <c r="AM3721" i="1" a="1"/>
  <c r="AH3761" i="1"/>
  <c r="AD3181" i="1"/>
  <c r="AE3181" i="1" s="1"/>
  <c r="AL3298" i="1" l="1"/>
  <c r="AI2189" i="1" s="1"/>
  <c r="AM3298" i="1" a="1"/>
  <c r="AL1216" i="1"/>
  <c r="AI466" i="1" s="1"/>
  <c r="AM1216" i="1" a="1"/>
  <c r="AH3181" i="1"/>
  <c r="AF3181" i="1" a="1"/>
  <c r="AD1282" i="1"/>
  <c r="AE1282" i="1" s="1"/>
  <c r="AL2189" i="1" l="1"/>
  <c r="AI566" i="1" s="1"/>
  <c r="AM2189" i="1" a="1"/>
  <c r="AL466" i="1"/>
  <c r="AI667" i="1" s="1"/>
  <c r="AM466" i="1" a="1"/>
  <c r="AH1282" i="1"/>
  <c r="AF1282" i="1" a="1"/>
  <c r="AD3709" i="1"/>
  <c r="AE3709" i="1" s="1"/>
  <c r="AL566" i="1" l="1"/>
  <c r="AI3784" i="1" s="1"/>
  <c r="AM566" i="1" a="1"/>
  <c r="AL667" i="1"/>
  <c r="AI4243" i="1" s="1"/>
  <c r="AM667" i="1" a="1"/>
  <c r="AH3709" i="1"/>
  <c r="AF3709" i="1" a="1"/>
  <c r="AI3709" i="1" s="1"/>
  <c r="AD651" i="1"/>
  <c r="AE651" i="1" s="1"/>
  <c r="AL3784" i="1" l="1"/>
  <c r="AI400" i="1" s="1"/>
  <c r="AM3784" i="1" a="1"/>
  <c r="AL4243" i="1"/>
  <c r="AI2718" i="1" s="1"/>
  <c r="AM4243" i="1" a="1"/>
  <c r="AL3709" i="1"/>
  <c r="AI473" i="1" s="1"/>
  <c r="AM3709" i="1" a="1"/>
  <c r="AH651" i="1"/>
  <c r="AF651" i="1" a="1"/>
  <c r="AD2212" i="1"/>
  <c r="AE2212" i="1" s="1"/>
  <c r="AL400" i="1" l="1"/>
  <c r="AI3478" i="1" s="1"/>
  <c r="AM400" i="1" a="1"/>
  <c r="AL2718" i="1"/>
  <c r="AI2770" i="1" s="1"/>
  <c r="AM2718" i="1" a="1"/>
  <c r="AL473" i="1"/>
  <c r="AI2817" i="1" s="1"/>
  <c r="AM473" i="1" a="1"/>
  <c r="AH2212" i="1"/>
  <c r="AF2212" i="1" a="1"/>
  <c r="AI2212" i="1" s="1"/>
  <c r="AD4034" i="1"/>
  <c r="AE4034" i="1" s="1"/>
  <c r="AL3478" i="1" l="1"/>
  <c r="AI1881" i="1" s="1"/>
  <c r="AM3478" i="1" a="1"/>
  <c r="AL2770" i="1"/>
  <c r="AI2098" i="1" s="1"/>
  <c r="AM2770" i="1" a="1"/>
  <c r="AL2817" i="1"/>
  <c r="AI3691" i="1" s="1"/>
  <c r="AM2817" i="1" a="1"/>
  <c r="AL2212" i="1"/>
  <c r="AM2212" i="1" a="1"/>
  <c r="AH4034" i="1"/>
  <c r="AF4034" i="1" a="1"/>
  <c r="AD4253" i="1"/>
  <c r="AE4253" i="1" s="1"/>
  <c r="AJ1881" i="1" l="1"/>
  <c r="AM1881" i="1" a="1"/>
  <c r="AL2098" i="1"/>
  <c r="AI241" i="1" s="1"/>
  <c r="AM2098" i="1" a="1"/>
  <c r="AL3691" i="1"/>
  <c r="AI2490" i="1" s="1"/>
  <c r="AM3691" i="1" a="1"/>
  <c r="AH4253" i="1"/>
  <c r="AF4253" i="1" a="1"/>
  <c r="AI4253" i="1" s="1"/>
  <c r="AD844" i="1"/>
  <c r="AE844" i="1" s="1"/>
  <c r="AL4253" i="1" l="1"/>
  <c r="AI643" i="1" s="1"/>
  <c r="AL643" i="1" s="1"/>
  <c r="AI341" i="1" s="1"/>
  <c r="AM4253" i="1" a="1"/>
  <c r="AL241" i="1"/>
  <c r="AI3462" i="1" s="1"/>
  <c r="AM241" i="1" a="1"/>
  <c r="AL2490" i="1"/>
  <c r="AI3527" i="1" s="1"/>
  <c r="AM2490" i="1" a="1"/>
  <c r="AM643" i="1" a="1"/>
  <c r="AH844" i="1"/>
  <c r="AF844" i="1" a="1"/>
  <c r="AI844" i="1" s="1"/>
  <c r="AG1827" i="1"/>
  <c r="AL3462" i="1" l="1"/>
  <c r="AI2789" i="1" s="1"/>
  <c r="AM3462" i="1" a="1"/>
  <c r="AL3527" i="1"/>
  <c r="AI2934" i="1" s="1"/>
  <c r="AM3527" i="1" a="1"/>
  <c r="AL341" i="1"/>
  <c r="AI3559" i="1" s="1"/>
  <c r="AM341" i="1" a="1"/>
  <c r="AL844" i="1"/>
  <c r="AI4050" i="1" s="1"/>
  <c r="AM844" i="1" a="1"/>
  <c r="AH1827" i="1"/>
  <c r="AD3763" i="1"/>
  <c r="AE3763" i="1" s="1"/>
  <c r="AL2789" i="1" l="1"/>
  <c r="AI1537" i="1" s="1"/>
  <c r="AM2789" i="1" a="1"/>
  <c r="AL2934" i="1"/>
  <c r="AI3780" i="1" s="1"/>
  <c r="AM2934" i="1" a="1"/>
  <c r="AL3559" i="1"/>
  <c r="AI58" i="1" s="1"/>
  <c r="AM3559" i="1" a="1"/>
  <c r="AL4050" i="1"/>
  <c r="AI2865" i="1" s="1"/>
  <c r="AM4050" i="1" a="1"/>
  <c r="AH3763" i="1"/>
  <c r="AF3763" i="1" a="1"/>
  <c r="AI3763" i="1" s="1"/>
  <c r="AD2750" i="1"/>
  <c r="AE2750" i="1" s="1"/>
  <c r="AM1537" i="1" l="1" a="1"/>
  <c r="AJ1537" i="1"/>
  <c r="AL3763" i="1"/>
  <c r="AI1332" i="1" s="1"/>
  <c r="AM3763" i="1" a="1"/>
  <c r="AL3780" i="1"/>
  <c r="AI825" i="1" s="1"/>
  <c r="AM3780" i="1" a="1"/>
  <c r="AL58" i="1"/>
  <c r="AI2330" i="1" s="1"/>
  <c r="AM58" i="1" a="1"/>
  <c r="AL2865" i="1"/>
  <c r="AI916" i="1" s="1"/>
  <c r="AM2865" i="1" a="1"/>
  <c r="AH2750" i="1"/>
  <c r="AF2750" i="1" a="1"/>
  <c r="AD1005" i="1"/>
  <c r="AE1005" i="1" s="1"/>
  <c r="AL1332" i="1" l="1"/>
  <c r="AI373" i="1" s="1"/>
  <c r="AM1332" i="1" a="1"/>
  <c r="AO1537" i="1"/>
  <c r="AL825" i="1"/>
  <c r="AI2643" i="1" s="1"/>
  <c r="AM825" i="1" a="1"/>
  <c r="AL2330" i="1"/>
  <c r="AI3812" i="1" s="1"/>
  <c r="AM2330" i="1" a="1"/>
  <c r="AL916" i="1"/>
  <c r="AI2538" i="1" s="1"/>
  <c r="AM916" i="1" a="1"/>
  <c r="AH1005" i="1"/>
  <c r="AF1005" i="1" a="1"/>
  <c r="AD1764" i="1"/>
  <c r="AE1764" i="1" s="1"/>
  <c r="AL373" i="1" l="1"/>
  <c r="AI2179" i="1" s="1"/>
  <c r="AM373" i="1" a="1"/>
  <c r="AJ2643" i="1"/>
  <c r="AM2643" i="1" a="1"/>
  <c r="AO2643" i="1" s="1"/>
  <c r="AL3812" i="1"/>
  <c r="AI413" i="1" s="1"/>
  <c r="AM3812" i="1" a="1"/>
  <c r="AL2538" i="1"/>
  <c r="AI2804" i="1" s="1"/>
  <c r="AM2538" i="1" a="1"/>
  <c r="AH1764" i="1"/>
  <c r="AF1764" i="1" a="1"/>
  <c r="AG4291" i="1"/>
  <c r="AL2179" i="1" l="1"/>
  <c r="AI3804" i="1" s="1"/>
  <c r="AM2179" i="1" a="1"/>
  <c r="AL413" i="1"/>
  <c r="AI1845" i="1" s="1"/>
  <c r="AM413" i="1" a="1"/>
  <c r="AL2804" i="1"/>
  <c r="AI3822" i="1" s="1"/>
  <c r="AM2804" i="1" a="1"/>
  <c r="AH4291" i="1"/>
  <c r="AD3278" i="1"/>
  <c r="AE3278" i="1" s="1"/>
  <c r="AL3804" i="1" l="1"/>
  <c r="AI4255" i="1" s="1"/>
  <c r="AM3804" i="1" a="1"/>
  <c r="AJ1845" i="1"/>
  <c r="AM1845" i="1" a="1"/>
  <c r="AO1845" i="1" s="1"/>
  <c r="AL3822" i="1"/>
  <c r="AI389" i="1" s="1"/>
  <c r="AM3822" i="1" a="1"/>
  <c r="AH3278" i="1"/>
  <c r="AF3278" i="1" a="1"/>
  <c r="AI3278" i="1" s="1"/>
  <c r="AD3503" i="1"/>
  <c r="AE3503" i="1" s="1"/>
  <c r="AL4255" i="1" l="1"/>
  <c r="AI723" i="1" s="1"/>
  <c r="AM4255" i="1" a="1"/>
  <c r="AL3278" i="1"/>
  <c r="AI2818" i="1" s="1"/>
  <c r="AM3278" i="1" a="1"/>
  <c r="AL389" i="1"/>
  <c r="AI1719" i="1" s="1"/>
  <c r="AM389" i="1" a="1"/>
  <c r="AO389" i="1" s="1"/>
  <c r="AO4006" i="1" s="1"/>
  <c r="AO768" i="1" s="1"/>
  <c r="AO702" i="1" s="1"/>
  <c r="AH3503" i="1"/>
  <c r="AF3503" i="1" a="1"/>
  <c r="AI3503" i="1" s="1"/>
  <c r="AD2788" i="1"/>
  <c r="AE2788" i="1" s="1"/>
  <c r="AL723" i="1" l="1"/>
  <c r="AI3352" i="1" s="1"/>
  <c r="AM723" i="1" a="1"/>
  <c r="AL2818" i="1"/>
  <c r="AI2221" i="1" s="1"/>
  <c r="AM2818" i="1" a="1"/>
  <c r="AJ1719" i="1"/>
  <c r="AM1719" i="1" a="1"/>
  <c r="AL3503" i="1"/>
  <c r="AI3806" i="1" s="1"/>
  <c r="AM3503" i="1" a="1"/>
  <c r="AH2788" i="1"/>
  <c r="AF2788" i="1" a="1"/>
  <c r="AD1614" i="1"/>
  <c r="AE1614" i="1" s="1"/>
  <c r="AL3352" i="1" l="1"/>
  <c r="AI2410" i="1" s="1"/>
  <c r="AM3352" i="1" a="1"/>
  <c r="AL2221" i="1"/>
  <c r="AI2554" i="1" s="1"/>
  <c r="AM2221" i="1" a="1"/>
  <c r="AL3806" i="1"/>
  <c r="AI3409" i="1" s="1"/>
  <c r="AM3806" i="1" a="1"/>
  <c r="AH1614" i="1"/>
  <c r="AF1614" i="1" a="1"/>
  <c r="AD1862" i="1"/>
  <c r="AE1862" i="1" s="1"/>
  <c r="AL2410" i="1" l="1"/>
  <c r="AI1381" i="1" s="1"/>
  <c r="AM2410" i="1" a="1"/>
  <c r="AL2554" i="1"/>
  <c r="AI1533" i="1" s="1"/>
  <c r="AM2554" i="1" a="1"/>
  <c r="AL3409" i="1"/>
  <c r="AI3551" i="1" s="1"/>
  <c r="AM3409" i="1" a="1"/>
  <c r="AH1862" i="1"/>
  <c r="AF1862" i="1" a="1"/>
  <c r="AD3316" i="1"/>
  <c r="AE3316" i="1" s="1"/>
  <c r="AL1381" i="1" l="1"/>
  <c r="AI1322" i="1" s="1"/>
  <c r="AM1381" i="1" a="1"/>
  <c r="AJ1533" i="1"/>
  <c r="AM1533" i="1" a="1"/>
  <c r="AO1533" i="1" s="1"/>
  <c r="AL3551" i="1"/>
  <c r="AI3526" i="1" s="1"/>
  <c r="AM3551" i="1" a="1"/>
  <c r="AH3316" i="1"/>
  <c r="AF3316" i="1" a="1"/>
  <c r="AD4334" i="1"/>
  <c r="AE4334" i="1" s="1"/>
  <c r="AL1322" i="1" l="1"/>
  <c r="AI2755" i="1" s="1"/>
  <c r="AM1322" i="1" a="1"/>
  <c r="AL3526" i="1"/>
  <c r="AI2853" i="1" s="1"/>
  <c r="AM3526" i="1" a="1"/>
  <c r="AH4334" i="1"/>
  <c r="AF4334" i="1" a="1"/>
  <c r="AD1646" i="1"/>
  <c r="AE1646" i="1" s="1"/>
  <c r="AL2755" i="1" l="1"/>
  <c r="AI2349" i="1" s="1"/>
  <c r="AM2755" i="1" a="1"/>
  <c r="AJ2853" i="1"/>
  <c r="AM2853" i="1" a="1"/>
  <c r="AH1646" i="1"/>
  <c r="AL1646" i="1"/>
  <c r="AF1646" i="1" a="1"/>
  <c r="AI1646" i="1" s="1"/>
  <c r="AM1646" i="1" s="1" a="1"/>
  <c r="AG1894" i="1"/>
  <c r="AJ2349" i="1" l="1"/>
  <c r="AM2349" i="1" a="1"/>
  <c r="AJ1646" i="1"/>
  <c r="AO1646" i="1" s="1"/>
  <c r="AH1894" i="1"/>
  <c r="AD3332" i="1"/>
  <c r="AE3332" i="1" s="1"/>
  <c r="AH3332" i="1" l="1"/>
  <c r="AF3332" i="1" a="1"/>
  <c r="AI3332" i="1" s="1"/>
  <c r="AD541" i="1"/>
  <c r="AE541" i="1" s="1"/>
  <c r="AL3332" i="1" l="1"/>
  <c r="AI3680" i="1" s="1"/>
  <c r="AM3332" i="1" a="1"/>
  <c r="AH541" i="1"/>
  <c r="AF541" i="1" a="1"/>
  <c r="AD2378" i="1"/>
  <c r="AE2378" i="1" s="1"/>
  <c r="AL3680" i="1" l="1"/>
  <c r="AI4332" i="1" s="1"/>
  <c r="AM3680" i="1" a="1"/>
  <c r="AH2378" i="1"/>
  <c r="AF2378" i="1" a="1"/>
  <c r="AD2502" i="1"/>
  <c r="AE2502" i="1" s="1"/>
  <c r="AL4332" i="1" l="1"/>
  <c r="AI671" i="1" s="1"/>
  <c r="AM4332" i="1" a="1"/>
  <c r="AH2502" i="1"/>
  <c r="AF2502" i="1" a="1"/>
  <c r="AD3860" i="1"/>
  <c r="AE3860" i="1" s="1"/>
  <c r="AL671" i="1" l="1"/>
  <c r="AI52" i="1" s="1"/>
  <c r="AM671" i="1" a="1"/>
  <c r="AO671" i="1" s="1"/>
  <c r="AO2122" i="1" s="1"/>
  <c r="AO66" i="1" s="1"/>
  <c r="AH3860" i="1"/>
  <c r="AF3860" i="1" a="1"/>
  <c r="AG1597" i="1"/>
  <c r="AL52" i="1" l="1"/>
  <c r="AI2550" i="1" s="1"/>
  <c r="AM52" i="1" a="1"/>
  <c r="AH1597" i="1"/>
  <c r="AD3030" i="1"/>
  <c r="AE3030" i="1" s="1"/>
  <c r="AJ2550" i="1" l="1"/>
  <c r="AM2550" i="1" a="1"/>
  <c r="AO2550" i="1" s="1"/>
  <c r="AH3030" i="1"/>
  <c r="AF3030" i="1" a="1"/>
  <c r="AI3030" i="1" s="1"/>
  <c r="AD2357" i="1"/>
  <c r="AE2357" i="1" s="1"/>
  <c r="AM3030" i="1" l="1" a="1"/>
  <c r="AL3030" i="1"/>
  <c r="AI1624" i="1" s="1"/>
  <c r="AH2357" i="1"/>
  <c r="AF2357" i="1" a="1"/>
  <c r="AG1310" i="1"/>
  <c r="AJ1624" i="1" l="1"/>
  <c r="AM1624" i="1" a="1"/>
  <c r="AO1624" i="1" s="1"/>
  <c r="AH1310" i="1"/>
  <c r="AD560" i="1"/>
  <c r="AE560" i="1" s="1"/>
  <c r="AH560" i="1" l="1"/>
  <c r="AF560" i="1" a="1"/>
  <c r="AD967" i="1"/>
  <c r="AE967" i="1" s="1"/>
  <c r="AH967" i="1" l="1"/>
  <c r="AF967" i="1" a="1"/>
  <c r="AD2885" i="1"/>
  <c r="AE2885" i="1" s="1"/>
  <c r="AH2885" i="1" l="1"/>
  <c r="AF2885" i="1" a="1"/>
  <c r="AI2885" i="1" s="1"/>
  <c r="AD2210" i="1"/>
  <c r="AE2210" i="1" s="1"/>
  <c r="AL2885" i="1" l="1"/>
  <c r="AI3505" i="1" s="1"/>
  <c r="AM2885" i="1" a="1"/>
  <c r="AH2210" i="1"/>
  <c r="AF2210" i="1" a="1"/>
  <c r="AD465" i="1"/>
  <c r="AE465" i="1" s="1"/>
  <c r="AL3505" i="1" l="1"/>
  <c r="AI2348" i="1" s="1"/>
  <c r="AM3505" i="1" a="1"/>
  <c r="AH465" i="1"/>
  <c r="AF465" i="1" a="1"/>
  <c r="AG2023" i="1"/>
  <c r="AL2348" i="1" l="1"/>
  <c r="AI23" i="1" s="1"/>
  <c r="AM2348" i="1" a="1"/>
  <c r="AH2023" i="1"/>
  <c r="AD3413" i="1"/>
  <c r="AE3413" i="1" s="1"/>
  <c r="AL23" i="1" l="1"/>
  <c r="AI3490" i="1" s="1"/>
  <c r="AM23" i="1" a="1"/>
  <c r="AH3413" i="1"/>
  <c r="AF3413" i="1" a="1"/>
  <c r="AI3413" i="1" s="1"/>
  <c r="AD1311" i="1"/>
  <c r="AE1311" i="1" s="1"/>
  <c r="AL3490" i="1" l="1"/>
  <c r="AI3420" i="1" s="1"/>
  <c r="AM3490" i="1" a="1"/>
  <c r="AM3413" i="1" a="1"/>
  <c r="AL3413" i="1"/>
  <c r="AI108" i="1" s="1"/>
  <c r="AH1311" i="1"/>
  <c r="AF1311" i="1" a="1"/>
  <c r="AD303" i="1"/>
  <c r="AE303" i="1" s="1"/>
  <c r="AL3420" i="1" l="1"/>
  <c r="AI1534" i="1" s="1"/>
  <c r="AM3420" i="1" a="1"/>
  <c r="AL108" i="1"/>
  <c r="AI2682" i="1" s="1"/>
  <c r="AM108" i="1" a="1"/>
  <c r="AH303" i="1"/>
  <c r="AF303" i="1" a="1"/>
  <c r="AI303" i="1" s="1"/>
  <c r="AD2151" i="1"/>
  <c r="AE2151" i="1" s="1"/>
  <c r="AL1534" i="1" l="1"/>
  <c r="AI2997" i="1" s="1"/>
  <c r="AM1534" i="1" a="1"/>
  <c r="AL2682" i="1"/>
  <c r="AI3719" i="1" s="1"/>
  <c r="AM2682" i="1" a="1"/>
  <c r="AL303" i="1"/>
  <c r="AM303" i="1" a="1"/>
  <c r="AH2151" i="1"/>
  <c r="AL2151" i="1"/>
  <c r="AF2151" i="1" a="1"/>
  <c r="AD3941" i="1"/>
  <c r="AE3941" i="1" s="1"/>
  <c r="AL2997" i="1" l="1"/>
  <c r="AI3485" i="1" s="1"/>
  <c r="AM2997" i="1" a="1"/>
  <c r="AI2151" i="1"/>
  <c r="AL3719" i="1"/>
  <c r="AI1716" i="1" s="1"/>
  <c r="AM3719" i="1" a="1"/>
  <c r="AH3941" i="1"/>
  <c r="AF3941" i="1" a="1"/>
  <c r="AD480" i="1"/>
  <c r="AE480" i="1" s="1"/>
  <c r="AL3485" i="1" l="1"/>
  <c r="AI3529" i="1" s="1"/>
  <c r="AM3485" i="1" a="1"/>
  <c r="AJ2151" i="1"/>
  <c r="AM2151" i="1" a="1"/>
  <c r="AO2151" i="1" s="1"/>
  <c r="AL1716" i="1"/>
  <c r="AI2783" i="1" s="1"/>
  <c r="AM1716" i="1" a="1"/>
  <c r="AO1716" i="1" s="1"/>
  <c r="AO1622" i="1" s="1"/>
  <c r="AO2877" i="1" s="1"/>
  <c r="AH480" i="1"/>
  <c r="AF480" i="1" a="1"/>
  <c r="AD1929" i="1"/>
  <c r="AE1929" i="1" s="1"/>
  <c r="AL3529" i="1" l="1"/>
  <c r="AI2504" i="1" s="1"/>
  <c r="AM3529" i="1" a="1"/>
  <c r="AL2783" i="1"/>
  <c r="AI4279" i="1" s="1"/>
  <c r="AM2783" i="1" a="1"/>
  <c r="AH1929" i="1"/>
  <c r="AL1929" i="1"/>
  <c r="AF1929" i="1" a="1"/>
  <c r="AI1929" i="1" s="1"/>
  <c r="AM1929" i="1" s="1" a="1"/>
  <c r="AD3686" i="1"/>
  <c r="AE3686" i="1" s="1"/>
  <c r="AL2504" i="1" l="1"/>
  <c r="AI3798" i="1" s="1"/>
  <c r="AM2504" i="1" a="1"/>
  <c r="AJ1929" i="1"/>
  <c r="AL4279" i="1"/>
  <c r="AI816" i="1" s="1"/>
  <c r="AM4279" i="1" a="1"/>
  <c r="AO4279" i="1" s="1"/>
  <c r="AO1746" i="1" s="1"/>
  <c r="AO433" i="1" s="1"/>
  <c r="AO4098" i="1" s="1"/>
  <c r="AO2781" i="1" s="1"/>
  <c r="AO4222" i="1" s="1"/>
  <c r="AO2906" i="1" s="1"/>
  <c r="AO360" i="1" s="1"/>
  <c r="AO400" i="1" s="1"/>
  <c r="AO2983" i="1" s="1"/>
  <c r="AH3686" i="1"/>
  <c r="AF3686" i="1" a="1"/>
  <c r="AI3686" i="1" s="1"/>
  <c r="AD239" i="1"/>
  <c r="AE239" i="1" s="1"/>
  <c r="AL3798" i="1" l="1"/>
  <c r="AI1549" i="1" s="1"/>
  <c r="AM3798" i="1" a="1"/>
  <c r="AL816" i="1"/>
  <c r="AI2328" i="1" s="1"/>
  <c r="AM816" i="1" a="1"/>
  <c r="AL3686" i="1"/>
  <c r="AI1180" i="1" s="1"/>
  <c r="AM3686" i="1" a="1"/>
  <c r="AH239" i="1"/>
  <c r="AF239" i="1" a="1"/>
  <c r="AD2920" i="1"/>
  <c r="AE2920" i="1" s="1"/>
  <c r="AL1549" i="1" l="1"/>
  <c r="AI3826" i="1" s="1"/>
  <c r="AM1549" i="1" a="1"/>
  <c r="AL2328" i="1"/>
  <c r="AI2371" i="1" s="1"/>
  <c r="AM2328" i="1" a="1"/>
  <c r="AL1180" i="1"/>
  <c r="AI34" i="1" s="1"/>
  <c r="AM1180" i="1" a="1"/>
  <c r="AH2920" i="1"/>
  <c r="AF2920" i="1" a="1"/>
  <c r="AI2920" i="1" s="1"/>
  <c r="AD4214" i="1"/>
  <c r="AE4214" i="1" s="1"/>
  <c r="AL3826" i="1" l="1"/>
  <c r="AI3533" i="1" s="1"/>
  <c r="AM3826" i="1" a="1"/>
  <c r="AJ2371" i="1"/>
  <c r="AM2371" i="1" a="1"/>
  <c r="AL34" i="1"/>
  <c r="AI2952" i="1" s="1"/>
  <c r="AM34" i="1" a="1"/>
  <c r="AM2920" i="1" a="1"/>
  <c r="AL2920" i="1"/>
  <c r="AH4214" i="1"/>
  <c r="AF4214" i="1" a="1"/>
  <c r="AD1153" i="1"/>
  <c r="AE1153" i="1" s="1"/>
  <c r="AL3533" i="1" l="1"/>
  <c r="AI3153" i="1" s="1"/>
  <c r="AM3533" i="1" a="1"/>
  <c r="AO3533" i="1" s="1"/>
  <c r="AO1527" i="1" s="1"/>
  <c r="AO1512" i="1" s="1"/>
  <c r="AO2743" i="1" s="1"/>
  <c r="AO2320" i="1" s="1"/>
  <c r="AO3921" i="1" s="1"/>
  <c r="AO3771" i="1" s="1"/>
  <c r="AO1367" i="1" s="1"/>
  <c r="AO3322" i="1" s="1"/>
  <c r="AO3580" i="1" s="1"/>
  <c r="AO3414" i="1" s="1"/>
  <c r="AO3225" i="1" s="1"/>
  <c r="AO1662" i="1" s="1"/>
  <c r="AO2881" i="1" s="1"/>
  <c r="AO3830" i="1" s="1"/>
  <c r="AO2726" i="1" s="1"/>
  <c r="AO3511" i="1" s="1"/>
  <c r="AO2835" i="1" s="1"/>
  <c r="AO2493" i="1" s="1"/>
  <c r="AO2971" i="1" s="1"/>
  <c r="AO3406" i="1" s="1"/>
  <c r="AO2845" i="1" s="1"/>
  <c r="AO4047" i="1" s="1"/>
  <c r="AO2579" i="1" s="1"/>
  <c r="AO3417" i="1" s="1"/>
  <c r="AO946" i="1" s="1"/>
  <c r="AO3791" i="1" s="1"/>
  <c r="AO1783" i="1" s="1"/>
  <c r="AO2935" i="1" s="1"/>
  <c r="AO515" i="1" s="1"/>
  <c r="AO473" i="1" s="1"/>
  <c r="AO3210" i="1" s="1"/>
  <c r="AO1462" i="1" s="1"/>
  <c r="AO3075" i="1" s="1"/>
  <c r="AO4059" i="1" s="1"/>
  <c r="AO3607" i="1" s="1"/>
  <c r="AO2624" i="1" s="1"/>
  <c r="AO3929" i="1" s="1"/>
  <c r="AO1650" i="1" s="1"/>
  <c r="AO3505" i="1" s="1"/>
  <c r="AO2857" i="1" s="1"/>
  <c r="AO2878" i="1" s="1"/>
  <c r="AO2029" i="1" s="1"/>
  <c r="AO2039" i="1" s="1"/>
  <c r="AO3960" i="1" s="1"/>
  <c r="AO1581" i="1" s="1"/>
  <c r="AO3661" i="1" s="1"/>
  <c r="AO917" i="1" s="1"/>
  <c r="AO2941" i="1" s="1"/>
  <c r="AO3576" i="1" s="1"/>
  <c r="AO2644" i="1" s="1"/>
  <c r="AO4225" i="1" s="1"/>
  <c r="AO1314" i="1" s="1"/>
  <c r="AO3662" i="1" s="1"/>
  <c r="AO971" i="1" s="1"/>
  <c r="AO3564" i="1" s="1"/>
  <c r="AO2253" i="1" s="1"/>
  <c r="AO1305" i="1" s="1"/>
  <c r="AO3443" i="1" s="1"/>
  <c r="AO3052" i="1" s="1"/>
  <c r="AO3399" i="1" s="1"/>
  <c r="AO4305" i="1" s="1"/>
  <c r="AO4240" i="1" s="1"/>
  <c r="AO748" i="1" s="1"/>
  <c r="AO1354" i="1" s="1"/>
  <c r="AI4214" i="1"/>
  <c r="AL2952" i="1"/>
  <c r="AI4246" i="1" s="1"/>
  <c r="AM2952" i="1" a="1"/>
  <c r="AL4214" i="1"/>
  <c r="AI1762" i="1" s="1"/>
  <c r="AM4214" i="1" a="1"/>
  <c r="AH1153" i="1"/>
  <c r="AF1153" i="1" a="1"/>
  <c r="AD915" i="1"/>
  <c r="AL3153" i="1" l="1"/>
  <c r="AI4314" i="1" s="1"/>
  <c r="AM3153" i="1" a="1"/>
  <c r="AL4246" i="1"/>
  <c r="AI2117" i="1" s="1"/>
  <c r="AM4246" i="1" a="1"/>
  <c r="AJ1762" i="1"/>
  <c r="AM1762" i="1" a="1"/>
  <c r="AO1762" i="1" s="1"/>
  <c r="AE915" i="1"/>
  <c r="AD3448" i="1"/>
  <c r="AE3448" i="1" s="1"/>
  <c r="AL4314" i="1" l="1"/>
  <c r="AI2826" i="1" s="1"/>
  <c r="AM4314" i="1" a="1"/>
  <c r="AO4314" i="1" s="1"/>
  <c r="AO1718" i="1" s="1"/>
  <c r="AO4300" i="1" s="1"/>
  <c r="AO3332" i="1" s="1"/>
  <c r="AO4058" i="1" s="1"/>
  <c r="AO3223" i="1" s="1"/>
  <c r="AO3788" i="1" s="1"/>
  <c r="AO2888" i="1" s="1"/>
  <c r="AO2864" i="1" s="1"/>
  <c r="AO2945" i="1" s="1"/>
  <c r="AO3785" i="1" s="1"/>
  <c r="AO3923" i="1" s="1"/>
  <c r="AO2538" i="1" s="1"/>
  <c r="AO3658" i="1" s="1"/>
  <c r="AO2779" i="1" s="1"/>
  <c r="AO2899" i="1" s="1"/>
  <c r="AO4087" i="1" s="1"/>
  <c r="AO4233" i="1" s="1"/>
  <c r="AO2068" i="1" s="1"/>
  <c r="AO3116" i="1" s="1"/>
  <c r="AO3577" i="1" s="1"/>
  <c r="AO1163" i="1" s="1"/>
  <c r="AO1464" i="1" s="1"/>
  <c r="AO1215" i="1" s="1"/>
  <c r="AO2181" i="1" s="1"/>
  <c r="AO1967" i="1" s="1"/>
  <c r="AO1517" i="1" s="1"/>
  <c r="AO2212" i="1" s="1"/>
  <c r="AO1112" i="1" s="1"/>
  <c r="AO3694" i="1" s="1"/>
  <c r="AO4076" i="1" s="1"/>
  <c r="AO2407" i="1" s="1"/>
  <c r="AO3519" i="1" s="1"/>
  <c r="AO2811" i="1" s="1"/>
  <c r="AO707" i="1" s="1"/>
  <c r="AO3625" i="1" s="1"/>
  <c r="AO3660" i="1" s="1"/>
  <c r="AO2549" i="1" s="1"/>
  <c r="AO1386" i="1" s="1"/>
  <c r="AO2480" i="1" s="1"/>
  <c r="AO3915" i="1" s="1"/>
  <c r="AL2117" i="1"/>
  <c r="AI3486" i="1" s="1"/>
  <c r="AM2117" i="1" a="1"/>
  <c r="AH915" i="1"/>
  <c r="AF915" i="1" a="1"/>
  <c r="AH3448" i="1"/>
  <c r="AF3448" i="1" a="1"/>
  <c r="AI3448" i="1" s="1"/>
  <c r="AD2711" i="1"/>
  <c r="AE2711" i="1" s="1"/>
  <c r="AL2826" i="1" l="1"/>
  <c r="AI3351" i="1" s="1"/>
  <c r="AM2826" i="1" a="1"/>
  <c r="AL3486" i="1"/>
  <c r="AI2956" i="1" s="1"/>
  <c r="AM3486" i="1" a="1"/>
  <c r="AM3448" i="1" a="1"/>
  <c r="AL3448" i="1"/>
  <c r="AH2711" i="1"/>
  <c r="AF2711" i="1" a="1"/>
  <c r="AG834" i="1"/>
  <c r="AL3351" i="1" l="1"/>
  <c r="AI3695" i="1" s="1"/>
  <c r="AM3351" i="1" a="1"/>
  <c r="AI2711" i="1"/>
  <c r="AL2956" i="1"/>
  <c r="AM2956" i="1" a="1"/>
  <c r="AL2711" i="1"/>
  <c r="AI2161" i="1" s="1"/>
  <c r="AM2711" i="1" a="1"/>
  <c r="AO2711" i="1" s="1"/>
  <c r="AO892" i="1" s="1"/>
  <c r="AO406" i="1" s="1"/>
  <c r="AO2023" i="1" s="1"/>
  <c r="AO4242" i="1" s="1"/>
  <c r="AO561" i="1" s="1"/>
  <c r="AO4066" i="1" s="1"/>
  <c r="AO3882" i="1" s="1"/>
  <c r="AH834" i="1"/>
  <c r="AD244" i="1"/>
  <c r="AE244" i="1" s="1"/>
  <c r="AL3695" i="1" l="1"/>
  <c r="AI302" i="1" s="1"/>
  <c r="AM3695" i="1" a="1"/>
  <c r="AL2161" i="1"/>
  <c r="AI2452" i="1" s="1"/>
  <c r="AM2161" i="1" a="1"/>
  <c r="AH244" i="1"/>
  <c r="AF244" i="1" a="1"/>
  <c r="AD2057" i="1"/>
  <c r="AE2057" i="1" s="1"/>
  <c r="AL302" i="1" l="1"/>
  <c r="AI2758" i="1" s="1"/>
  <c r="AM302" i="1" a="1"/>
  <c r="AL2452" i="1"/>
  <c r="AI3470" i="1" s="1"/>
  <c r="AM2452" i="1" a="1"/>
  <c r="AO2452" i="1" s="1"/>
  <c r="AO396" i="1" s="1"/>
  <c r="AO16" i="1" s="1"/>
  <c r="AO3300" i="1" s="1"/>
  <c r="AO2956" i="1" s="1"/>
  <c r="AO2884" i="1" s="1"/>
  <c r="AO3376" i="1" s="1"/>
  <c r="AO4182" i="1" s="1"/>
  <c r="AO1705" i="1" s="1"/>
  <c r="AO192" i="1" s="1"/>
  <c r="AO1874" i="1" s="1"/>
  <c r="AO1238" i="1" s="1"/>
  <c r="AO596" i="1" s="1"/>
  <c r="AO1381" i="1" s="1"/>
  <c r="AO3" i="1" s="1"/>
  <c r="AO1814" i="1" s="1"/>
  <c r="AO985" i="1" s="1"/>
  <c r="AO3147" i="1" s="1"/>
  <c r="AO3779" i="1" s="1"/>
  <c r="AO3700" i="1" s="1"/>
  <c r="AO2582" i="1" s="1"/>
  <c r="AO1529" i="1" s="1"/>
  <c r="AO8" i="1" s="1"/>
  <c r="AO749" i="1" s="1"/>
  <c r="AO723" i="1" s="1"/>
  <c r="AO1379" i="1" s="1"/>
  <c r="AO41" i="1" s="1"/>
  <c r="AO1889" i="1" s="1"/>
  <c r="AO39" i="1" s="1"/>
  <c r="AO1101" i="1" s="1"/>
  <c r="AO638" i="1" s="1"/>
  <c r="AO443" i="1" s="1"/>
  <c r="AO4319" i="1" s="1"/>
  <c r="AO3477" i="1" s="1"/>
  <c r="AO2772" i="1" s="1"/>
  <c r="AO1556" i="1" s="1"/>
  <c r="AO2400" i="1" s="1"/>
  <c r="AO2721" i="1" s="1"/>
  <c r="AO2667" i="1" s="1"/>
  <c r="AO1593" i="1" s="1"/>
  <c r="AO463" i="1" s="1"/>
  <c r="AO323" i="1" s="1"/>
  <c r="AO15" i="1" s="1"/>
  <c r="AO491" i="1" s="1"/>
  <c r="AO4199" i="1" s="1"/>
  <c r="AO4045" i="1" s="1"/>
  <c r="AO352" i="1" s="1"/>
  <c r="AO2272" i="1" s="1"/>
  <c r="AO4327" i="1" s="1"/>
  <c r="AO3735" i="1" s="1"/>
  <c r="AO885" i="1" s="1"/>
  <c r="AO2612" i="1" s="1"/>
  <c r="AH2057" i="1"/>
  <c r="AF2057" i="1" a="1"/>
  <c r="AI2057" i="1" s="1"/>
  <c r="AD3239" i="1"/>
  <c r="AE3239" i="1" s="1"/>
  <c r="AL2758" i="1" l="1"/>
  <c r="AI4116" i="1" s="1"/>
  <c r="AM2758" i="1" a="1"/>
  <c r="AL2057" i="1"/>
  <c r="AI3492" i="1" s="1"/>
  <c r="AM2057" i="1" a="1"/>
  <c r="AL3470" i="1"/>
  <c r="AI265" i="1" s="1"/>
  <c r="AM3470" i="1" a="1"/>
  <c r="AH3239" i="1"/>
  <c r="AF3239" i="1" a="1"/>
  <c r="AD35" i="1"/>
  <c r="AE35" i="1" s="1"/>
  <c r="AL4116" i="1" l="1"/>
  <c r="AI1465" i="1" s="1"/>
  <c r="AM4116" i="1" a="1"/>
  <c r="AL3492" i="1"/>
  <c r="AI2867" i="1" s="1"/>
  <c r="AM3492" i="1" a="1"/>
  <c r="AL265" i="1"/>
  <c r="AI709" i="1" s="1"/>
  <c r="AM265" i="1" a="1"/>
  <c r="AO265" i="1" s="1"/>
  <c r="AO1692" i="1" s="1"/>
  <c r="AO3032" i="1" s="1"/>
  <c r="AO3764" i="1" s="1"/>
  <c r="AO2435" i="1" s="1"/>
  <c r="AO212" i="1" s="1"/>
  <c r="AO1236" i="1" s="1"/>
  <c r="AO1003" i="1" s="1"/>
  <c r="AO4174" i="1" s="1"/>
  <c r="AO4306" i="1" s="1"/>
  <c r="AO3055" i="1" s="1"/>
  <c r="AO326" i="1" s="1"/>
  <c r="AO88" i="1" s="1"/>
  <c r="AO3470" i="1" s="1"/>
  <c r="AO2664" i="1" s="1"/>
  <c r="AO2214" i="1" s="1"/>
  <c r="AO3729" i="1" s="1"/>
  <c r="AO3614" i="1" s="1"/>
  <c r="AO3446" i="1" s="1"/>
  <c r="AO4229" i="1" s="1"/>
  <c r="AO4073" i="1" s="1"/>
  <c r="AO2339" i="1" s="1"/>
  <c r="AO1021" i="1" s="1"/>
  <c r="AO3380" i="1" s="1"/>
  <c r="AO3015" i="1" s="1"/>
  <c r="AO236" i="1" s="1"/>
  <c r="AO2763" i="1" s="1"/>
  <c r="AO554" i="1" s="1"/>
  <c r="AO4057" i="1" s="1"/>
  <c r="AO2818" i="1" s="1"/>
  <c r="AO384" i="1" s="1"/>
  <c r="AO1638" i="1" s="1"/>
  <c r="AO129" i="1" s="1"/>
  <c r="AO132" i="1" s="1"/>
  <c r="AO3578" i="1" s="1"/>
  <c r="AO3978" i="1" s="1"/>
  <c r="AO2098" i="1" s="1"/>
  <c r="AO3515" i="1" s="1"/>
  <c r="AO3371" i="1" s="1"/>
  <c r="AO2949" i="1" s="1"/>
  <c r="AO1258" i="1" s="1"/>
  <c r="AO2977" i="1" s="1"/>
  <c r="AO3264" i="1" s="1"/>
  <c r="AO4301" i="1" s="1"/>
  <c r="AO3338" i="1" s="1"/>
  <c r="AO4209" i="1" s="1"/>
  <c r="AO4197" i="1" s="1"/>
  <c r="AO1070" i="1" s="1"/>
  <c r="AO3305" i="1" s="1"/>
  <c r="AO3197" i="1" s="1"/>
  <c r="AO1601" i="1" s="1"/>
  <c r="AO3784" i="1" s="1"/>
  <c r="AO4313" i="1" s="1"/>
  <c r="AO2105" i="1" s="1"/>
  <c r="AO3517" i="1" s="1"/>
  <c r="AO3235" i="1" s="1"/>
  <c r="AO4068" i="1" s="1"/>
  <c r="AO286" i="1" s="1"/>
  <c r="AO3307" i="1" s="1"/>
  <c r="AO2504" i="1" s="1"/>
  <c r="AO189" i="1" s="1"/>
  <c r="AO3827" i="1" s="1"/>
  <c r="AO294" i="1" s="1"/>
  <c r="AO3421" i="1" s="1"/>
  <c r="AO1007" i="1" s="1"/>
  <c r="AO308" i="1" s="1"/>
  <c r="AO4093" i="1" s="1"/>
  <c r="AO99" i="1" s="1"/>
  <c r="AO2863" i="1" s="1"/>
  <c r="AO743" i="1" s="1"/>
  <c r="AO1929" i="1" s="1"/>
  <c r="AO299" i="1" s="1"/>
  <c r="AO519" i="1" s="1"/>
  <c r="AO290" i="1" s="1"/>
  <c r="AO3561" i="1" s="1"/>
  <c r="AO4188" i="1" s="1"/>
  <c r="AO3955" i="1" s="1"/>
  <c r="AO3889" i="1" s="1"/>
  <c r="AO4226" i="1" s="1"/>
  <c r="AO3229" i="1" s="1"/>
  <c r="AO4304" i="1" s="1"/>
  <c r="AO2919" i="1" s="1"/>
  <c r="AO103" i="1" s="1"/>
  <c r="AO3347" i="1" s="1"/>
  <c r="AO1909" i="1" s="1"/>
  <c r="AO1884" i="1" s="1"/>
  <c r="AO3201" i="1" s="1"/>
  <c r="AO3290" i="1" s="1"/>
  <c r="AO3691" i="1" s="1"/>
  <c r="AO2332" i="1" s="1"/>
  <c r="AO2889" i="1" s="1"/>
  <c r="AO2829" i="1" s="1"/>
  <c r="AO1913" i="1" s="1"/>
  <c r="AO3099" i="1" s="1"/>
  <c r="AO721" i="1" s="1"/>
  <c r="AO341" i="1" s="1"/>
  <c r="AO4116" i="1" s="1"/>
  <c r="AO412" i="1" s="1"/>
  <c r="AO1193" i="1" s="1"/>
  <c r="AO379" i="1" s="1"/>
  <c r="AO1609" i="1" s="1"/>
  <c r="AO3427" i="1" s="1"/>
  <c r="AO1125" i="1" s="1"/>
  <c r="AO557" i="1" s="1"/>
  <c r="AH35" i="1"/>
  <c r="AF35" i="1" a="1"/>
  <c r="AD2730" i="1"/>
  <c r="AE2730" i="1" s="1"/>
  <c r="AL1465" i="1" l="1"/>
  <c r="AI4177" i="1" s="1"/>
  <c r="AM1465" i="1" a="1"/>
  <c r="AL2867" i="1"/>
  <c r="AI3980" i="1" s="1"/>
  <c r="AM2867" i="1" a="1"/>
  <c r="AL709" i="1"/>
  <c r="AI1015" i="1" s="1"/>
  <c r="AM709" i="1" a="1"/>
  <c r="AH2730" i="1"/>
  <c r="AF2730" i="1" a="1"/>
  <c r="AI2730" i="1" s="1"/>
  <c r="AD3767" i="1"/>
  <c r="AE3767" i="1" s="1"/>
  <c r="AL4177" i="1" l="1"/>
  <c r="AI1543" i="1" s="1"/>
  <c r="AM4177" i="1" a="1"/>
  <c r="AL3980" i="1"/>
  <c r="AM3980" i="1" a="1"/>
  <c r="AM2730" i="1" a="1"/>
  <c r="AL2730" i="1"/>
  <c r="AL1015" i="1"/>
  <c r="AI4008" i="1" s="1"/>
  <c r="AM1015" i="1" a="1"/>
  <c r="AH3767" i="1"/>
  <c r="AF3767" i="1" a="1"/>
  <c r="AD3807" i="1"/>
  <c r="AE3807" i="1" s="1"/>
  <c r="AJ1543" i="1" l="1"/>
  <c r="AM1543" i="1" a="1"/>
  <c r="AO1543" i="1" s="1"/>
  <c r="AI3767" i="1"/>
  <c r="AL4008" i="1"/>
  <c r="AI1598" i="1" s="1"/>
  <c r="AM4008" i="1" a="1"/>
  <c r="AH3807" i="1"/>
  <c r="AF3807" i="1" a="1"/>
  <c r="AI3807" i="1" s="1"/>
  <c r="AD789" i="1"/>
  <c r="AE789" i="1" s="1"/>
  <c r="AM3767" i="1" l="1" a="1"/>
  <c r="AL3767" i="1"/>
  <c r="AI1566" i="1" s="1"/>
  <c r="AJ1598" i="1"/>
  <c r="AM1598" i="1" a="1"/>
  <c r="AL3807" i="1"/>
  <c r="AI2500" i="1" s="1"/>
  <c r="AM3807" i="1" a="1"/>
  <c r="AH789" i="1"/>
  <c r="AF789" i="1" a="1"/>
  <c r="AD3258" i="1"/>
  <c r="AE3258" i="1" s="1"/>
  <c r="AL1566" i="1" l="1"/>
  <c r="AI3471" i="1" s="1"/>
  <c r="AM1566" i="1" a="1"/>
  <c r="AJ2500" i="1"/>
  <c r="AM2500" i="1" a="1"/>
  <c r="AH3258" i="1"/>
  <c r="AF3258" i="1" a="1"/>
  <c r="AD4295" i="1"/>
  <c r="AE4295" i="1" s="1"/>
  <c r="AL3471" i="1" l="1"/>
  <c r="AI4020" i="1" s="1"/>
  <c r="AM3471" i="1" a="1"/>
  <c r="AH4295" i="1"/>
  <c r="AF4295" i="1" a="1"/>
  <c r="AI4295" i="1" s="1"/>
  <c r="AD676" i="1"/>
  <c r="AE676" i="1" s="1"/>
  <c r="AL4020" i="1" l="1"/>
  <c r="AI1664" i="1" s="1"/>
  <c r="AM4020" i="1" a="1"/>
  <c r="AL4295" i="1"/>
  <c r="AI4012" i="1" s="1"/>
  <c r="AM4295" i="1" a="1"/>
  <c r="AO4295" i="1" s="1"/>
  <c r="AO2268" i="1" s="1"/>
  <c r="AO3769" i="1" s="1"/>
  <c r="AO2225" i="1" s="1"/>
  <c r="AO2328" i="1" s="1"/>
  <c r="AO3503" i="1" s="1"/>
  <c r="AO460" i="1" s="1"/>
  <c r="AO3482" i="1" s="1"/>
  <c r="AO2534" i="1" s="1"/>
  <c r="AO4081" i="1" s="1"/>
  <c r="AO410" i="1" s="1"/>
  <c r="AO448" i="1" s="1"/>
  <c r="AO3508" i="1" s="1"/>
  <c r="AO3513" i="1" s="1"/>
  <c r="AO280" i="1" s="1"/>
  <c r="AO2802" i="1" s="1"/>
  <c r="AO3651" i="1" s="1"/>
  <c r="AO2801" i="1" s="1"/>
  <c r="AO570" i="1" s="1"/>
  <c r="AO4121" i="1" s="1"/>
  <c r="AO4270" i="1" s="1"/>
  <c r="AO3819" i="1" s="1"/>
  <c r="AO3349" i="1" s="1"/>
  <c r="AO2921" i="1" s="1"/>
  <c r="AO2554" i="1" s="1"/>
  <c r="AO3695" i="1" s="1"/>
  <c r="AO4246" i="1" s="1"/>
  <c r="AO3222" i="1" s="1"/>
  <c r="AO4008" i="1" s="1"/>
  <c r="AO2020" i="1" s="1"/>
  <c r="AO1493" i="1" s="1"/>
  <c r="AO2239" i="1" s="1"/>
  <c r="AO3156" i="1" s="1"/>
  <c r="AO758" i="1" s="1"/>
  <c r="AO3609" i="1" s="1"/>
  <c r="AO2717" i="1" s="1"/>
  <c r="AO2905" i="1" s="1"/>
  <c r="AO2853" i="1" s="1"/>
  <c r="AO1722" i="1" s="1"/>
  <c r="AO1576" i="1" s="1"/>
  <c r="AO1491" i="1" s="1"/>
  <c r="AO3595" i="1" s="1"/>
  <c r="AO1751" i="1" s="1"/>
  <c r="AO3544" i="1" s="1"/>
  <c r="AO2783" i="1" s="1"/>
  <c r="AO3968" i="1" s="1"/>
  <c r="AO3101" i="1" s="1"/>
  <c r="AO3078" i="1" s="1"/>
  <c r="AO2047" i="1" s="1"/>
  <c r="AO4173" i="1" s="1"/>
  <c r="AO4159" i="1" s="1"/>
  <c r="AO3925" i="1" s="1"/>
  <c r="AO2246" i="1" s="1"/>
  <c r="AO4186" i="1" s="1"/>
  <c r="AO3498" i="1" s="1"/>
  <c r="AO2242" i="1" s="1"/>
  <c r="AO1977" i="1" s="1"/>
  <c r="AO2222" i="1" s="1"/>
  <c r="AO3405" i="1" s="1"/>
  <c r="AO2289" i="1" s="1"/>
  <c r="AO3789" i="1" s="1"/>
  <c r="AO3869" i="1" s="1"/>
  <c r="AO3431" i="1" s="1"/>
  <c r="AO3278" i="1" s="1"/>
  <c r="AO4082" i="1" s="1"/>
  <c r="AO102" i="1" s="1"/>
  <c r="AH676" i="1"/>
  <c r="AF676" i="1" a="1"/>
  <c r="AI676" i="1" s="1"/>
  <c r="AD22" i="1"/>
  <c r="AE22" i="1" s="1"/>
  <c r="AL1664" i="1" l="1"/>
  <c r="AI3484" i="1" s="1"/>
  <c r="AM1664" i="1" a="1"/>
  <c r="AL4012" i="1"/>
  <c r="AI6" i="1" s="1"/>
  <c r="AM4012" i="1" a="1"/>
  <c r="AL676" i="1"/>
  <c r="AI2762" i="1" s="1"/>
  <c r="AM676" i="1" a="1"/>
  <c r="AH22" i="1"/>
  <c r="AF22" i="1" a="1"/>
  <c r="AI22" i="1" s="1"/>
  <c r="AD1456" i="1"/>
  <c r="AE1456" i="1" s="1"/>
  <c r="AL3484" i="1" l="1"/>
  <c r="AI2283" i="1" s="1"/>
  <c r="AM3484" i="1" a="1"/>
  <c r="AL6" i="1"/>
  <c r="AI3951" i="1" s="1"/>
  <c r="AM6" i="1" a="1"/>
  <c r="AL2762" i="1"/>
  <c r="AI3799" i="1" s="1"/>
  <c r="AM2762" i="1" a="1"/>
  <c r="AM22" i="1" a="1"/>
  <c r="AL22" i="1"/>
  <c r="AI880" i="1" s="1"/>
  <c r="AH1456" i="1"/>
  <c r="AF1456" i="1" a="1"/>
  <c r="AD4024" i="1"/>
  <c r="AE4024" i="1" s="1"/>
  <c r="AJ2283" i="1" l="1"/>
  <c r="AM2283" i="1" a="1"/>
  <c r="AO2283" i="1" s="1"/>
  <c r="AL3951" i="1"/>
  <c r="AI1520" i="1" s="1"/>
  <c r="AM3951" i="1" a="1"/>
  <c r="AO3951" i="1" s="1"/>
  <c r="AO2859" i="1" s="1"/>
  <c r="AO4150" i="1" s="1"/>
  <c r="AO3866" i="1" s="1"/>
  <c r="AO1627" i="1" s="1"/>
  <c r="AO1252" i="1" s="1"/>
  <c r="AO2687" i="1" s="1"/>
  <c r="AO3542" i="1" s="1"/>
  <c r="AO2096" i="1" s="1"/>
  <c r="AO3152" i="1" s="1"/>
  <c r="AO3273" i="1" s="1"/>
  <c r="AO2666" i="1" s="1"/>
  <c r="AO867" i="1" s="1"/>
  <c r="AO2639" i="1" s="1"/>
  <c r="AO2952" i="1" s="1"/>
  <c r="AO3243" i="1" s="1"/>
  <c r="AO1997" i="1" s="1"/>
  <c r="AO2755" i="1" s="1"/>
  <c r="AO2476" i="1" s="1"/>
  <c r="AO1351" i="1" s="1"/>
  <c r="AO3948" i="1" s="1"/>
  <c r="AO1831" i="1" s="1"/>
  <c r="AO2901" i="1" s="1"/>
  <c r="AO2812" i="1" s="1"/>
  <c r="AO1586" i="1" s="1"/>
  <c r="AO3914" i="1" s="1"/>
  <c r="AO689" i="1" s="1"/>
  <c r="AO1515" i="1" s="1"/>
  <c r="AO3293" i="1" s="1"/>
  <c r="AO2880" i="1" s="1"/>
  <c r="AO2067" i="1" s="1"/>
  <c r="AO3141" i="1" s="1"/>
  <c r="AO3814" i="1" s="1"/>
  <c r="AO2167" i="1" s="1"/>
  <c r="AO303" i="1" s="1"/>
  <c r="AO2939" i="1" s="1"/>
  <c r="AO1663" i="1" s="1"/>
  <c r="AO3903" i="1" s="1"/>
  <c r="AO2930" i="1" s="1"/>
  <c r="AO3336" i="1" s="1"/>
  <c r="AO3535" i="1" s="1"/>
  <c r="AO886" i="1" s="1"/>
  <c r="AO390" i="1" s="1"/>
  <c r="AO2696" i="1" s="1"/>
  <c r="AO3545" i="1" s="1"/>
  <c r="AO3987" i="1" s="1"/>
  <c r="AO2597" i="1" s="1"/>
  <c r="AO2565" i="1" s="1"/>
  <c r="AO1081" i="1" s="1"/>
  <c r="AO3266" i="1" s="1"/>
  <c r="AO4104" i="1" s="1"/>
  <c r="AO3462" i="1" s="1"/>
  <c r="AO2361" i="1" s="1"/>
  <c r="AO2513" i="1" s="1"/>
  <c r="AO3142" i="1" s="1"/>
  <c r="AO3392" i="1" s="1"/>
  <c r="AO3249" i="1" s="1"/>
  <c r="AO3298" i="1" s="1"/>
  <c r="AO3226" i="1" s="1"/>
  <c r="AO3430" i="1" s="1"/>
  <c r="AO890" i="1" s="1"/>
  <c r="AO3593" i="1" s="1"/>
  <c r="AO3601" i="1" s="1"/>
  <c r="AO766" i="1" s="1"/>
  <c r="AO3568" i="1" s="1"/>
  <c r="AO2323" i="1" s="1"/>
  <c r="AO2030" i="1" s="1"/>
  <c r="AO10" i="1" s="1"/>
  <c r="AO2869" i="1" s="1"/>
  <c r="AO1400" i="1" s="1"/>
  <c r="AO1875" i="1" s="1"/>
  <c r="AO3388" i="1" s="1"/>
  <c r="AO1407" i="1" s="1"/>
  <c r="AO3881" i="1" s="1"/>
  <c r="AO2621" i="1" s="1"/>
  <c r="AO2925" i="1" s="1"/>
  <c r="AO3628" i="1" s="1"/>
  <c r="AO3796" i="1" s="1"/>
  <c r="AO2926" i="1" s="1"/>
  <c r="AO3435" i="1" s="1"/>
  <c r="AO3946" i="1" s="1"/>
  <c r="AO6" i="1"/>
  <c r="AO888" i="1" s="1"/>
  <c r="AO646" i="1" s="1"/>
  <c r="AO338" i="1" s="1"/>
  <c r="AO4" i="1" s="1"/>
  <c r="AO3807" i="1" s="1"/>
  <c r="AO3680" i="1" s="1"/>
  <c r="AO1795" i="1" s="1"/>
  <c r="AO3033" i="1" s="1"/>
  <c r="AO2063" i="1" s="1"/>
  <c r="AO3256" i="1" s="1"/>
  <c r="AO60" i="1" s="1"/>
  <c r="AO2536" i="1" s="1"/>
  <c r="AO1511" i="1" s="1"/>
  <c r="AO55" i="1" s="1"/>
  <c r="AO2670" i="1" s="1"/>
  <c r="AO3274" i="1" s="1"/>
  <c r="AO230" i="1" s="1"/>
  <c r="AO3231" i="1" s="1"/>
  <c r="AO1956" i="1" s="1"/>
  <c r="AO2439" i="1" s="1"/>
  <c r="AO1488" i="1" s="1"/>
  <c r="AO2975" i="1" s="1"/>
  <c r="AO383" i="1" s="1"/>
  <c r="AO1590" i="1" s="1"/>
  <c r="AO3493" i="1" s="1"/>
  <c r="AO1139" i="1" s="1"/>
  <c r="AO1904" i="1" s="1"/>
  <c r="AO4232" i="1" s="1"/>
  <c r="AO769" i="1" s="1"/>
  <c r="AO2966" i="1" s="1"/>
  <c r="AO4060" i="1" s="1"/>
  <c r="AO3109" i="1" s="1"/>
  <c r="AO241" i="1" s="1"/>
  <c r="AO1463" i="1" s="1"/>
  <c r="AO4003" i="1" s="1"/>
  <c r="AO898" i="1" s="1"/>
  <c r="AO3733" i="1" s="1"/>
  <c r="AO2875" i="1" s="1"/>
  <c r="AO1670" i="1" s="1"/>
  <c r="AO2433" i="1" s="1"/>
  <c r="AO4156" i="1" s="1"/>
  <c r="AO778" i="1" s="1"/>
  <c r="AO3048" i="1" s="1"/>
  <c r="AO2946" i="1" s="1"/>
  <c r="AO499" i="1" s="1"/>
  <c r="AO4324" i="1" s="1"/>
  <c r="AO3008" i="1" s="1"/>
  <c r="AO945" i="1" s="1"/>
  <c r="AO3020" i="1" s="1"/>
  <c r="AO4253" i="1" s="1"/>
  <c r="AO3706" i="1" s="1"/>
  <c r="AO25" i="1" s="1"/>
  <c r="AO144" i="1" s="1"/>
  <c r="AO4137" i="1" s="1"/>
  <c r="AO1497" i="1" s="1"/>
  <c r="AO1595" i="1" s="1"/>
  <c r="AO2512" i="1" s="1"/>
  <c r="AO1559" i="1" s="1"/>
  <c r="AO133" i="1" s="1"/>
  <c r="AO3342" i="1" s="1"/>
  <c r="AO3263" i="1" s="1"/>
  <c r="AO77" i="1" s="1"/>
  <c r="AO3965" i="1" s="1"/>
  <c r="AO3794" i="1" s="1"/>
  <c r="AO2825" i="1" s="1"/>
  <c r="AO83" i="1" s="1"/>
  <c r="AO3019" i="1" s="1"/>
  <c r="AO1996" i="1" s="1"/>
  <c r="AO3375" i="1" s="1"/>
  <c r="AO2348" i="1" s="1"/>
  <c r="AO3918" i="1" s="1"/>
  <c r="AO2727" i="1" s="1"/>
  <c r="AO3969" i="1" s="1"/>
  <c r="AO733" i="1" s="1"/>
  <c r="AO3667" i="1" s="1"/>
  <c r="AO166" i="1" s="1"/>
  <c r="AO2933" i="1" s="1"/>
  <c r="AO688" i="1" s="1"/>
  <c r="AO3379" i="1" s="1"/>
  <c r="AO3757" i="1" s="1"/>
  <c r="AO2561" i="1" s="1"/>
  <c r="AO2568" i="1" s="1"/>
  <c r="AO4312" i="1" s="1"/>
  <c r="AO2159" i="1" s="1"/>
  <c r="AO2745" i="1" s="1"/>
  <c r="AO397" i="1" s="1"/>
  <c r="AO3080" i="1" s="1"/>
  <c r="AO3665" i="1" s="1"/>
  <c r="AO2032" i="1" s="1"/>
  <c r="AO3749" i="1" s="1"/>
  <c r="AO1437" i="1" s="1"/>
  <c r="AO2992" i="1" s="1"/>
  <c r="AO2057" i="1" s="1"/>
  <c r="AO2180" i="1" s="1"/>
  <c r="AO422" i="1" s="1"/>
  <c r="AO3822" i="1" s="1"/>
  <c r="AO2556" i="1" s="1"/>
  <c r="AO4157" i="1" s="1"/>
  <c r="AO416" i="1" s="1"/>
  <c r="AO1489" i="1" s="1"/>
  <c r="AO23" i="1" s="1"/>
  <c r="AO204" i="1" s="1"/>
  <c r="AO639" i="1" s="1"/>
  <c r="AO47" i="1" s="1"/>
  <c r="AO2756" i="1" s="1"/>
  <c r="AO2944" i="1" s="1"/>
  <c r="AO2595" i="1" s="1"/>
  <c r="AO3483" i="1" s="1"/>
  <c r="AO2394" i="1" s="1"/>
  <c r="AO2744" i="1" s="1"/>
  <c r="AO1499" i="1" s="1"/>
  <c r="AO2665" i="1" s="1"/>
  <c r="AO3445" i="1" s="1"/>
  <c r="AO453" i="1" s="1"/>
  <c r="AO350" i="1" s="1"/>
  <c r="AO3385" i="1" s="1"/>
  <c r="AO2870" i="1" s="1"/>
  <c r="AO1465" i="1" s="1"/>
  <c r="AO3653" i="1" s="1"/>
  <c r="AO1733" i="1" s="1"/>
  <c r="AO3993" i="1" s="1"/>
  <c r="AO1788" i="1" s="1"/>
  <c r="AO3529" i="1" s="1"/>
  <c r="AO3572" i="1" s="1"/>
  <c r="AO1160" i="1" s="1"/>
  <c r="AO4169" i="1" s="1"/>
  <c r="AO364" i="1" s="1"/>
  <c r="AO3804" i="1" s="1"/>
  <c r="AO2608" i="1" s="1"/>
  <c r="AO4211" i="1" s="1"/>
  <c r="AO672" i="1" s="1"/>
  <c r="AO7" i="1" s="1"/>
  <c r="AO368" i="1" s="1"/>
  <c r="AO2861" i="1" s="1"/>
  <c r="AO1539" i="1" s="1"/>
  <c r="AO1126" i="1" s="1"/>
  <c r="AO73" i="1" s="1"/>
  <c r="AO19" i="1" s="1"/>
  <c r="AO577" i="1" s="1"/>
  <c r="AO2804" i="1" s="1"/>
  <c r="AO2060" i="1" s="1"/>
  <c r="AO2230" i="1" s="1"/>
  <c r="AO3464" i="1" s="1"/>
  <c r="AO3219" i="1" s="1"/>
  <c r="AO2796" i="1" s="1"/>
  <c r="AO3886" i="1" s="1"/>
  <c r="AO3428" i="1" s="1"/>
  <c r="AO1451" i="1" s="1"/>
  <c r="AO3826" i="1" s="1"/>
  <c r="AO4256" i="1" s="1"/>
  <c r="AO2969" i="1" s="1"/>
  <c r="AO3303" i="1" s="1"/>
  <c r="AO3029" i="1" s="1"/>
  <c r="AO602" i="1" s="1"/>
  <c r="AO4153" i="1" s="1"/>
  <c r="AO643" i="1" s="1"/>
  <c r="AO3558" i="1" s="1"/>
  <c r="AO1503" i="1" s="1"/>
  <c r="AO345" i="1" s="1"/>
  <c r="AO3459" i="1" s="1"/>
  <c r="AO2460" i="1" s="1"/>
  <c r="AO3875" i="1" s="1"/>
  <c r="AO3177" i="1" s="1"/>
  <c r="AO1984" i="1" s="1"/>
  <c r="AO3089" i="1" s="1"/>
  <c r="AO2758" i="1" s="1"/>
  <c r="AO2970" i="1" s="1"/>
  <c r="AO4311" i="1" s="1"/>
  <c r="AO1350" i="1" s="1"/>
  <c r="AO3803" i="1" s="1"/>
  <c r="AO2893" i="1" s="1"/>
  <c r="AO2682" i="1" s="1"/>
  <c r="AO2760" i="1" s="1"/>
  <c r="AO3057" i="1" s="1"/>
  <c r="AO2729" i="1" s="1"/>
  <c r="AO3912" i="1" s="1"/>
  <c r="AO621" i="1" s="1"/>
  <c r="AO2076" i="1" s="1"/>
  <c r="AO386" i="1" s="1"/>
  <c r="AO32" i="1" s="1"/>
  <c r="AO1565" i="1" s="1"/>
  <c r="AO278" i="1" s="1"/>
  <c r="AO4025" i="1" s="1"/>
  <c r="AO1326" i="1" s="1"/>
  <c r="AO2780" i="1" s="1"/>
  <c r="AO517" i="1" s="1"/>
  <c r="AO3134" i="1" s="1"/>
  <c r="AO1180" i="1" s="1"/>
  <c r="AO302" i="1" s="1"/>
  <c r="AO1519" i="1" s="1"/>
  <c r="AO3559" i="1" s="1"/>
  <c r="AO3022" i="1" s="1"/>
  <c r="AO462" i="1" s="1"/>
  <c r="AO3353" i="1" s="1"/>
  <c r="AO3122" i="1" s="1"/>
  <c r="AO508" i="1" s="1"/>
  <c r="AO537" i="1" s="1"/>
  <c r="AO376" i="1" s="1"/>
  <c r="AO4288" i="1" s="1"/>
  <c r="AO793" i="1" s="1"/>
  <c r="AO150" i="1" s="1"/>
  <c r="AO1428" i="1" s="1"/>
  <c r="AO68" i="1" s="1"/>
  <c r="AO304" i="1" s="1"/>
  <c r="AO404" i="1" s="1"/>
  <c r="AO351" i="1" s="1"/>
  <c r="AO339" i="1" s="1"/>
  <c r="AO3457" i="1" s="1"/>
  <c r="AO3837" i="1" s="1"/>
  <c r="AO295" i="1" s="1"/>
  <c r="AO4268" i="1" s="1"/>
  <c r="AO3939" i="1" s="1"/>
  <c r="AO2116" i="1" s="1"/>
  <c r="AO2349" i="1" s="1"/>
  <c r="AO3543" i="1" s="1"/>
  <c r="AO456" i="1" s="1"/>
  <c r="AO2431" i="1" s="1"/>
  <c r="AO3766" i="1" s="1"/>
  <c r="AO1240" i="1" s="1"/>
  <c r="AO3638" i="1" s="1"/>
  <c r="AO923" i="1" s="1"/>
  <c r="AO3002" i="1" s="1"/>
  <c r="AO4216" i="1" s="1"/>
  <c r="AO2360" i="1" s="1"/>
  <c r="AO1835" i="1" s="1"/>
  <c r="AO4317" i="1" s="1"/>
  <c r="AO3437" i="1" s="1"/>
  <c r="AO3143" i="1" s="1"/>
  <c r="AO1861" i="1" s="1"/>
  <c r="AO375" i="1" s="1"/>
  <c r="AO521" i="1" s="1"/>
  <c r="AO1171" i="1" s="1"/>
  <c r="AO4074" i="1" s="1"/>
  <c r="AO475" i="1" s="1"/>
  <c r="AO1239" i="1" s="1"/>
  <c r="AO2887" i="1" s="1"/>
  <c r="AO157" i="1" s="1"/>
  <c r="AO1985" i="1" s="1"/>
  <c r="AO49" i="1" s="1"/>
  <c r="AO3041" i="1" s="1"/>
  <c r="AO2358" i="1" s="1"/>
  <c r="AO319" i="1" s="1"/>
  <c r="AO3961" i="1" s="1"/>
  <c r="AO2998" i="1" s="1"/>
  <c r="AO3410" i="1" s="1"/>
  <c r="AO322" i="1" s="1"/>
  <c r="AO628" i="1" s="1"/>
  <c r="AO4095" i="1" s="1"/>
  <c r="AO3705" i="1" s="1"/>
  <c r="AO1801" i="1" s="1"/>
  <c r="AO266" i="1" s="1"/>
  <c r="AO1843" i="1" s="1"/>
  <c r="AO3058" i="1" s="1"/>
  <c r="AO3352" i="1" s="1"/>
  <c r="AO2564" i="1" s="1"/>
  <c r="AO136" i="1" s="1"/>
  <c r="AO801" i="1" s="1"/>
  <c r="AO826" i="1" s="1"/>
  <c r="AO1111" i="1" s="1"/>
  <c r="AO342" i="1" s="1"/>
  <c r="AO4123" i="1" s="1"/>
  <c r="AO4204" i="1" s="1"/>
  <c r="AO287" i="1" s="1"/>
  <c r="AO2988" i="1" s="1"/>
  <c r="AO4077" i="1" s="1"/>
  <c r="AO708" i="1" s="1"/>
  <c r="AO335" i="1" s="1"/>
  <c r="AO26" i="1" s="1"/>
  <c r="AO409" i="1" s="1"/>
  <c r="AO332" i="1" s="1"/>
  <c r="AO382" i="1" s="1"/>
  <c r="AO3007" i="1" s="1"/>
  <c r="AO3403" i="1" s="1"/>
  <c r="AO1574" i="1" s="1"/>
  <c r="AO186" i="1" s="1"/>
  <c r="AO4075" i="1" s="1"/>
  <c r="AO4262" i="1" s="1"/>
  <c r="AO2862" i="1" s="1"/>
  <c r="AO1212" i="1" s="1"/>
  <c r="AO2766" i="1" s="1"/>
  <c r="AO70" i="1" s="1"/>
  <c r="AO3117" i="1" s="1"/>
  <c r="AO217" i="1" s="1"/>
  <c r="AO56" i="1" s="1"/>
  <c r="AO97" i="1" s="1"/>
  <c r="AO2960" i="1" s="1"/>
  <c r="AO2593" i="1" s="1"/>
  <c r="AO3248" i="1" s="1"/>
  <c r="AO432" i="1" s="1"/>
  <c r="AO3003" i="1" s="1"/>
  <c r="AO3074" i="1" s="1"/>
  <c r="AO2817" i="1" s="1"/>
  <c r="AO3244" i="1" s="1"/>
  <c r="AO2808" i="1" s="1"/>
  <c r="AO3816" i="1" s="1"/>
  <c r="AO2882" i="1" s="1"/>
  <c r="AO372" i="1" s="1"/>
  <c r="AO3096" i="1" s="1"/>
  <c r="AO3167" i="1" s="1"/>
  <c r="AO3208" i="1" s="1"/>
  <c r="AO3132" i="1" s="1"/>
  <c r="AO3140" i="1" s="1"/>
  <c r="AO3125" i="1" s="1"/>
  <c r="AO2530" i="1" s="1"/>
  <c r="AO4055" i="1" s="1"/>
  <c r="AO1468" i="1" s="1"/>
  <c r="AO1605" i="1" s="1"/>
  <c r="AO94" i="1" s="1"/>
  <c r="AO2059" i="1" s="1"/>
  <c r="AO450" i="1" s="1"/>
  <c r="AO1534" i="1" s="1"/>
  <c r="AO1763" i="1" s="1"/>
  <c r="AO3136" i="1" s="1"/>
  <c r="AO2425" i="1" s="1"/>
  <c r="AO919" i="1" s="1"/>
  <c r="AO1893" i="1" s="1"/>
  <c r="AO2902" i="1" s="1"/>
  <c r="AO3127" i="1" s="1"/>
  <c r="AO2698" i="1" s="1"/>
  <c r="AO18" i="1" s="1"/>
  <c r="AO3320" i="1" s="1"/>
  <c r="AO2718" i="1" s="1"/>
  <c r="AO1664" i="1" s="1"/>
  <c r="AO112" i="1" s="1"/>
  <c r="AO3017" i="1" s="1"/>
  <c r="AO2195" i="1" s="1"/>
  <c r="AO3397" i="1" s="1"/>
  <c r="AO3369" i="1" s="1"/>
  <c r="AL3799" i="1"/>
  <c r="AI1630" i="1" s="1"/>
  <c r="AM3799" i="1" a="1"/>
  <c r="AL880" i="1"/>
  <c r="AI3045" i="1" s="1"/>
  <c r="AM880" i="1" a="1"/>
  <c r="AO880" i="1" s="1"/>
  <c r="AO4072" i="1" s="1"/>
  <c r="AO1594" i="1" s="1"/>
  <c r="AO1603" i="1" s="1"/>
  <c r="AO2938" i="1" s="1"/>
  <c r="AO96" i="1" s="1"/>
  <c r="AO2117" i="1" s="1"/>
  <c r="AO3581" i="1" s="1"/>
  <c r="AO1914" i="1" s="1"/>
  <c r="AO713" i="1" s="1"/>
  <c r="AO3724" i="1" s="1"/>
  <c r="AO1306" i="1" s="1"/>
  <c r="AO441" i="1" s="1"/>
  <c r="AO2814" i="1" s="1"/>
  <c r="AO2518" i="1" s="1"/>
  <c r="AO1514" i="1" s="1"/>
  <c r="AO2831" i="1" s="1"/>
  <c r="AO333" i="1" s="1"/>
  <c r="AO805" i="1" s="1"/>
  <c r="AO309" i="1" s="1"/>
  <c r="AO1776" i="1" s="1"/>
  <c r="AO3186" i="1" s="1"/>
  <c r="AH4024" i="1"/>
  <c r="AF4024" i="1" a="1"/>
  <c r="AL1520" i="1" l="1"/>
  <c r="AI1544" i="1" s="1"/>
  <c r="AM1520" i="1" a="1"/>
  <c r="AO1520" i="1" s="1"/>
  <c r="AO44" i="1" s="1"/>
  <c r="AO1872" i="1" s="1"/>
  <c r="AO1043" i="1" s="1"/>
  <c r="AO201" i="1" s="1"/>
  <c r="AO4214" i="1" s="1"/>
  <c r="AO3348" i="1" s="1"/>
  <c r="AO3817" i="1" s="1"/>
  <c r="AO2954" i="1" s="1"/>
  <c r="AO3833" i="1" s="1"/>
  <c r="AO3642" i="1" s="1"/>
  <c r="AO3885" i="1" s="1"/>
  <c r="AO3103" i="1" s="1"/>
  <c r="AO4020" i="1" s="1"/>
  <c r="AO3633" i="1" s="1"/>
  <c r="AO1942" i="1" s="1"/>
  <c r="AO3697" i="1" s="1"/>
  <c r="AO538" i="1" s="1"/>
  <c r="AO3917" i="1" s="1"/>
  <c r="AO3977" i="1" s="1"/>
  <c r="AO3998" i="1" s="1"/>
  <c r="AO4160" i="1" s="1"/>
  <c r="AO363" i="1" s="1"/>
  <c r="AO452" i="1" s="1"/>
  <c r="AO828" i="1" s="1"/>
  <c r="AO194" i="1" s="1"/>
  <c r="AO369" i="1" s="1"/>
  <c r="AO124" i="1" s="1"/>
  <c r="AO1715" i="1" s="1"/>
  <c r="AO982" i="1" s="1"/>
  <c r="AO4043" i="1" s="1"/>
  <c r="AO860" i="1" s="1"/>
  <c r="AO3335" i="1" s="1"/>
  <c r="AO869" i="1" s="1"/>
  <c r="AO4046" i="1" s="1"/>
  <c r="AO4162" i="1" s="1"/>
  <c r="AO3937" i="1" s="1"/>
  <c r="AO3321" i="1" s="1"/>
  <c r="AO3433" i="1" s="1"/>
  <c r="AO1210" i="1" s="1"/>
  <c r="AO1630" i="1" s="1"/>
  <c r="AO1036" i="1" s="1"/>
  <c r="AO3478" i="1" s="1"/>
  <c r="AO3641" i="1" s="1"/>
  <c r="AO2924" i="1" s="1"/>
  <c r="AO151" i="1" s="1"/>
  <c r="AO760" i="1" s="1"/>
  <c r="AO1342" i="1" s="1"/>
  <c r="AO146" i="1" s="1"/>
  <c r="AO759" i="1" s="1"/>
  <c r="AO3782" i="1" s="1"/>
  <c r="AO3922" i="1" s="1"/>
  <c r="AO134" i="1" s="1"/>
  <c r="AO3039" i="1" s="1"/>
  <c r="AO2414" i="1" s="1"/>
  <c r="AO2125" i="1" s="1"/>
  <c r="AO3413" i="1" s="1"/>
  <c r="AO640" i="1" s="1"/>
  <c r="AO394" i="1" s="1"/>
  <c r="AO3077" i="1" s="1"/>
  <c r="AO587" i="1" s="1"/>
  <c r="AJ1630" i="1"/>
  <c r="AM1630" i="1" a="1"/>
  <c r="AL3045" i="1"/>
  <c r="AI3888" i="1" s="1"/>
  <c r="AM3045" i="1" a="1"/>
  <c r="AL1544" i="1" l="1"/>
  <c r="AI3589" i="1" s="1"/>
  <c r="AM1544" i="1" a="1"/>
  <c r="AO1544" i="1" s="1"/>
  <c r="AO4142" i="1" s="1"/>
  <c r="AO4042" i="1" s="1"/>
  <c r="AO3893" i="1" s="1"/>
  <c r="AO4213" i="1" s="1"/>
  <c r="AO4033" i="1" s="1"/>
  <c r="AO1604" i="1" s="1"/>
  <c r="AO2660" i="1" s="1"/>
  <c r="AO3622" i="1" s="1"/>
  <c r="AO1566" i="1" s="1"/>
  <c r="AO2920" i="1" s="1"/>
  <c r="AO811" i="1" s="1"/>
  <c r="AO3454" i="1" s="1"/>
  <c r="AO411" i="1" s="1"/>
  <c r="AO3888" i="1" s="1"/>
  <c r="AO420" i="1" s="1"/>
  <c r="AO3528" i="1" s="1"/>
  <c r="AO2330" i="1" s="1"/>
  <c r="AO4105" i="1" s="1"/>
  <c r="AO447" i="1" s="1"/>
  <c r="AO184" i="1" s="1"/>
  <c r="AO1265" i="1" s="1"/>
  <c r="AO3942" i="1" s="1"/>
  <c r="AO1856" i="1" s="1"/>
  <c r="AO2773" i="1" s="1"/>
  <c r="AO1378" i="1" s="1"/>
  <c r="AO3678" i="1" s="1"/>
  <c r="AO4147" i="1" s="1"/>
  <c r="AO529" i="1" s="1"/>
  <c r="AO2824" i="1" s="1"/>
  <c r="AO3492" i="1" s="1"/>
  <c r="AO3530" i="1" s="1"/>
  <c r="AO3958" i="1" s="1"/>
  <c r="AO4172" i="1" s="1"/>
  <c r="AO3891" i="1" s="1"/>
  <c r="AO2403" i="1" s="1"/>
  <c r="AO2004" i="1" s="1"/>
  <c r="AO353" i="1" s="1"/>
  <c r="AO2742" i="1" s="1"/>
  <c r="AO4023" i="1" s="1"/>
  <c r="AO1108" i="1" s="1"/>
  <c r="AO1082" i="1" s="1"/>
  <c r="AO3716" i="1" s="1"/>
  <c r="AO4320" i="1" s="1"/>
  <c r="AO1411" i="1" s="1"/>
  <c r="AO1481" i="1" s="1"/>
  <c r="AO3114" i="1" s="1"/>
  <c r="AO3215" i="1" s="1"/>
  <c r="AO3037" i="1" s="1"/>
  <c r="AO3935" i="1" s="1"/>
  <c r="AO3634" i="1" s="1"/>
  <c r="AO3865" i="1" s="1"/>
  <c r="AO3795" i="1" s="1"/>
  <c r="AO4084" i="1" s="1"/>
  <c r="AO2753" i="1" s="1"/>
  <c r="AO514" i="1" s="1"/>
  <c r="AO809" i="1" s="1"/>
  <c r="AO4118" i="1" s="1"/>
  <c r="AO1540" i="1" s="1"/>
  <c r="AO916" i="1" s="1"/>
  <c r="AO1495" i="1" s="1"/>
  <c r="AO4022" i="1" s="1"/>
  <c r="AO3107" i="1" s="1"/>
  <c r="AO2836" i="1" s="1"/>
  <c r="AO4071" i="1" s="1"/>
  <c r="AO3488" i="1" s="1"/>
  <c r="AO3363" i="1" s="1"/>
  <c r="AO2179" i="1" s="1"/>
  <c r="AO3224" i="1" s="1"/>
  <c r="AO2184" i="1" s="1"/>
  <c r="AO727" i="1" s="1"/>
  <c r="AO690" i="1" s="1"/>
  <c r="AO728" i="1" s="1"/>
  <c r="AO2611" i="1" s="1"/>
  <c r="AO2371" i="1" s="1"/>
  <c r="AO4051" i="1" s="1"/>
  <c r="AO3714" i="1" s="1"/>
  <c r="AO3574" i="1" s="1"/>
  <c r="AO3934" i="1" s="1"/>
  <c r="AO4326" i="1" s="1"/>
  <c r="AO2227" i="1" s="1"/>
  <c r="AO2900" i="1" s="1"/>
  <c r="AO903" i="1" s="1"/>
  <c r="AO3824" i="1" s="1"/>
  <c r="AO3924" i="1" s="1"/>
  <c r="AO2764" i="1" s="1"/>
  <c r="AO3780" i="1" s="1"/>
  <c r="AO3173" i="1" s="1"/>
  <c r="AO4001" i="1" s="1"/>
  <c r="AO800" i="1" s="1"/>
  <c r="AO1777" i="1" s="1"/>
  <c r="AO2247" i="1" s="1"/>
  <c r="AO1896" i="1" s="1"/>
  <c r="AO1033" i="1" s="1"/>
  <c r="AO2115" i="1" s="1"/>
  <c r="AO2813" i="1" s="1"/>
  <c r="AO3741" i="1" s="1"/>
  <c r="AO2620" i="1" s="1"/>
  <c r="AO3509" i="1" s="1"/>
  <c r="AO1687" i="1" s="1"/>
  <c r="AO250" i="1" s="1"/>
  <c r="AO2469" i="1" s="1"/>
  <c r="AO3198" i="1" s="1"/>
  <c r="AO3995" i="1" s="1"/>
  <c r="AO3090" i="1" s="1"/>
  <c r="AO3281" i="1" s="1"/>
  <c r="AO330" i="1" s="1"/>
  <c r="AO3754" i="1" s="1"/>
  <c r="AO3685" i="1" s="1"/>
  <c r="AO3926" i="1" s="1"/>
  <c r="AO839" i="1" s="1"/>
  <c r="AO347" i="1" s="1"/>
  <c r="AO2929" i="1" s="1"/>
  <c r="AO153" i="1" s="1"/>
  <c r="AO3451" i="1" s="1"/>
  <c r="AO2719" i="1" s="1"/>
  <c r="AO3864" i="1" s="1"/>
  <c r="AO206" i="1" s="1"/>
  <c r="AO2752" i="1" s="1"/>
  <c r="AO4273" i="1" s="1"/>
  <c r="AO3632" i="1" s="1"/>
  <c r="AO1406" i="1" s="1"/>
  <c r="AO2708" i="1" s="1"/>
  <c r="AO846" i="1" s="1"/>
  <c r="AO3781" i="1" s="1"/>
  <c r="AO812" i="1" s="1"/>
  <c r="AO943" i="1" s="1"/>
  <c r="AO4321" i="1" s="1"/>
  <c r="AO2562" i="1" s="1"/>
  <c r="AO3890" i="1" s="1"/>
  <c r="AO4154" i="1" s="1"/>
  <c r="AO2797" i="1" s="1"/>
  <c r="AO2448" i="1" s="1"/>
  <c r="AO2890" i="1" s="1"/>
  <c r="AO3053" i="1" s="1"/>
  <c r="AO4021" i="1" s="1"/>
  <c r="AO1455" i="1" s="1"/>
  <c r="AO2676" i="1" s="1"/>
  <c r="AO2997" i="1" s="1"/>
  <c r="AO3163" i="1" s="1"/>
  <c r="AO3670" i="1" s="1"/>
  <c r="AO2722" i="1" s="1"/>
  <c r="AO4308" i="1" s="1"/>
  <c r="AO3986" i="1" s="1"/>
  <c r="AO3287" i="1" s="1"/>
  <c r="AO3144" i="1" s="1"/>
  <c r="AO2500" i="1" s="1"/>
  <c r="AO3949" i="1" s="1"/>
  <c r="AO3892" i="1" s="1"/>
  <c r="AO3481" i="1" s="1"/>
  <c r="AO4000" i="1" s="1"/>
  <c r="AO4206" i="1" s="1"/>
  <c r="AO4168" i="1" s="1"/>
  <c r="AO1905" i="1" s="1"/>
  <c r="AO1731" i="1" s="1"/>
  <c r="AO3504" i="1" s="1"/>
  <c r="AO1414" i="1" s="1"/>
  <c r="AO3725" i="1" s="1"/>
  <c r="AO3218" i="1" s="1"/>
  <c r="AO3617" i="1" s="1"/>
  <c r="AO4007" i="1" s="1"/>
  <c r="AO4070" i="1" s="1"/>
  <c r="AO3486" i="1" s="1"/>
  <c r="AO3721" i="1" s="1"/>
  <c r="AO2397" i="1" s="1"/>
  <c r="AO3800" i="1" s="1"/>
  <c r="AO3592" i="1" s="1"/>
  <c r="AO3566" i="1" s="1"/>
  <c r="AO1667" i="1" s="1"/>
  <c r="AO3831" i="1" s="1"/>
  <c r="AO2894" i="1" s="1"/>
  <c r="AO4266" i="1" s="1"/>
  <c r="AO3812" i="1" s="1"/>
  <c r="AO413" i="1" s="1"/>
  <c r="AL3888" i="1"/>
  <c r="AI3120" i="1" s="1"/>
  <c r="AM3888" i="1" a="1"/>
  <c r="AL3589" i="1" l="1"/>
  <c r="AI171" i="1" s="1"/>
  <c r="AM3589" i="1" a="1"/>
  <c r="AL3120" i="1"/>
  <c r="AI4089" i="1" s="1"/>
  <c r="AM3120" i="1" a="1"/>
  <c r="AL171" i="1" l="1"/>
  <c r="AI2673" i="1" s="1"/>
  <c r="AM171" i="1" a="1"/>
  <c r="AO171" i="1" s="1"/>
  <c r="AO802" i="1" s="1"/>
  <c r="AL4089" i="1"/>
  <c r="AI147" i="1" s="1"/>
  <c r="AM4089" i="1" a="1"/>
  <c r="AL2673" i="1" l="1"/>
  <c r="AI3547" i="1" s="1"/>
  <c r="AM2673" i="1" a="1"/>
  <c r="AL147" i="1"/>
  <c r="AI3846" i="1" s="1"/>
  <c r="AM147" i="1" a="1"/>
  <c r="AL3547" i="1" l="1"/>
  <c r="AI735" i="1" s="1"/>
  <c r="AM3547" i="1" a="1"/>
  <c r="AO3547" i="1" s="1"/>
  <c r="AO3552" i="1" s="1"/>
  <c r="AO3473" i="1" s="1"/>
  <c r="AO1524" i="1" s="1"/>
  <c r="AO3373" i="1" s="1"/>
  <c r="AO3192" i="1" s="1"/>
  <c r="AO210" i="1" s="1"/>
  <c r="AO3234" i="1" s="1"/>
  <c r="AO1625" i="1" s="1"/>
  <c r="AO314" i="1" s="1"/>
  <c r="AO3299" i="1" s="1"/>
  <c r="AL3846" i="1"/>
  <c r="AI2229" i="1" s="1"/>
  <c r="AM3846" i="1" a="1"/>
  <c r="AO3846" i="1" s="1"/>
  <c r="AO4096" i="1" s="1"/>
  <c r="AO4056" i="1" s="1"/>
  <c r="AO4139" i="1" s="1"/>
  <c r="AO1633" i="1" s="1"/>
  <c r="AO2972" i="1" s="1"/>
  <c r="AO3247" i="1" s="1"/>
  <c r="AO3887" i="1" s="1"/>
  <c r="AO3966" i="1" s="1"/>
  <c r="AO1000" i="1" s="1"/>
  <c r="AO2849" i="1" s="1"/>
  <c r="AO1598" i="1" s="1"/>
  <c r="AO623" i="1" s="1"/>
  <c r="AO2746" i="1" s="1"/>
  <c r="AO2119" i="1" s="1"/>
  <c r="AO4252" i="1" s="1"/>
  <c r="AO753" i="1" s="1"/>
  <c r="AO2749" i="1" s="1"/>
  <c r="AO3952" i="1" s="1"/>
  <c r="AO3538" i="1" s="1"/>
  <c r="AO825" i="1" s="1"/>
  <c r="AO3938" i="1" s="1"/>
  <c r="AO3671" i="1" s="1"/>
  <c r="AO2087" i="1" s="1"/>
  <c r="AO3896" i="1" s="1"/>
  <c r="AO3093" i="1" s="1"/>
  <c r="AO738" i="1" s="1"/>
  <c r="AO3626" i="1" s="1"/>
  <c r="AO4138" i="1" s="1"/>
  <c r="AO3237" i="1" s="1"/>
  <c r="AO1015" i="1" s="1"/>
  <c r="AO3496" i="1" s="1"/>
  <c r="AO3604" i="1" s="1"/>
  <c r="AO3401" i="1" s="1"/>
  <c r="AO4294" i="1" s="1"/>
  <c r="AO3006" i="1" s="1"/>
  <c r="AO3681" i="1" s="1"/>
  <c r="AO1724" i="1" s="1"/>
  <c r="AO4302" i="1" s="1"/>
  <c r="AO2757" i="1" s="1"/>
  <c r="AO2856" i="1" s="1"/>
  <c r="AO4064" i="1" s="1"/>
  <c r="AO3783" i="1" s="1"/>
  <c r="AO439" i="1" s="1"/>
  <c r="AO2710" i="1" s="1"/>
  <c r="AO3326" i="1" s="1"/>
  <c r="AO717" i="1" s="1"/>
  <c r="AO4012" i="1" s="1"/>
  <c r="AO3128" i="1" s="1"/>
  <c r="AO3076" i="1" s="1"/>
  <c r="AO3044" i="1" s="1"/>
  <c r="AO3491" i="1" s="1"/>
  <c r="AO147" i="1"/>
  <c r="AO2465" i="1" s="1"/>
  <c r="AO1144" i="1" s="1"/>
  <c r="AO1469" i="1" s="1"/>
  <c r="AO1331" i="1" s="1"/>
  <c r="AO2908" i="1" s="1"/>
  <c r="AO300" i="1" s="1"/>
  <c r="AO1274" i="1" s="1"/>
  <c r="AO3539" i="1" s="1"/>
  <c r="AO3610" i="1" s="1"/>
  <c r="AO3710" i="1" s="1"/>
  <c r="AO4180" i="1" s="1"/>
  <c r="AO2865" i="1" s="1"/>
  <c r="AO1422" i="1" s="1"/>
  <c r="AO3682" i="1" s="1"/>
  <c r="AO3829" i="1" s="1"/>
  <c r="AO842" i="1" s="1"/>
  <c r="AO4124" i="1" s="1"/>
  <c r="AO1830" i="1" s="1"/>
  <c r="AO2585" i="1" s="1"/>
  <c r="AO1792" i="1" s="1"/>
  <c r="AO712" i="1" s="1"/>
  <c r="AO2377" i="1" s="1"/>
  <c r="AO2260" i="1" s="1"/>
  <c r="AO1719" i="1" s="1"/>
  <c r="AO1113" i="1" s="1"/>
  <c r="AO2734" i="1" s="1"/>
  <c r="AO4151" i="1" s="1"/>
  <c r="AO464" i="1" s="1"/>
  <c r="AO3129" i="1" s="1"/>
  <c r="AO2807" i="1" s="1"/>
  <c r="AO488" i="1" s="1"/>
  <c r="AO2646" i="1" s="1"/>
  <c r="AO3560" i="1" s="1"/>
  <c r="AO4247" i="1" s="1"/>
  <c r="AO4015" i="1" s="1"/>
  <c r="AO3087" i="1" s="1"/>
  <c r="AO2086" i="1" s="1"/>
  <c r="AO1337" i="1" s="1"/>
  <c r="AO373" i="1" s="1"/>
  <c r="AO2976" i="1" s="1"/>
  <c r="AO3861" i="1" s="1"/>
  <c r="AO4115" i="1" s="1"/>
  <c r="AO3153" i="1" s="1"/>
  <c r="AO291" i="1" s="1"/>
  <c r="AO371" i="1" s="1"/>
  <c r="AO2566" i="1" s="1"/>
  <c r="AO647" i="1" s="1"/>
  <c r="AO3227" i="1" s="1"/>
  <c r="AO792" i="1" s="1"/>
  <c r="AO71" i="1" s="1"/>
  <c r="AO2627" i="1" s="1"/>
  <c r="AO2732" i="1" s="1"/>
  <c r="AO1402" i="1" s="1"/>
  <c r="AO3727" i="1" s="1"/>
  <c r="AO821" i="1" s="1"/>
  <c r="AO2778" i="1" s="1"/>
  <c r="AO3588" i="1" s="1"/>
  <c r="AO3419" i="1" s="1"/>
  <c r="AO4069" i="1" s="1"/>
  <c r="AO3943" i="1" s="1"/>
  <c r="AO4030" i="1" s="1"/>
  <c r="AO3895" i="1" s="1"/>
  <c r="AO3463" i="1" s="1"/>
  <c r="AO794" i="1" s="1"/>
  <c r="AO3416" i="1" s="1"/>
  <c r="AO1591" i="1" s="1"/>
  <c r="AO2092" i="1" s="1"/>
  <c r="AO3775" i="1" s="1"/>
  <c r="AO3510" i="1" s="1"/>
  <c r="AO4249" i="1" s="1"/>
  <c r="AO2787" i="1" s="1"/>
  <c r="AO693" i="1" s="1"/>
  <c r="AO1365" i="1" s="1"/>
  <c r="AO2684" i="1" s="1"/>
  <c r="AO2943" i="1" s="1"/>
  <c r="AO3793" i="1" s="1"/>
  <c r="AO407" i="1" s="1"/>
  <c r="AO497" i="1" s="1"/>
  <c r="AO1652" i="1" s="1"/>
  <c r="AO3441" i="1" s="1"/>
  <c r="AO3467" i="1" s="1"/>
  <c r="AO329" i="1" s="1"/>
  <c r="AO542" i="1" s="1"/>
  <c r="AO2353" i="1" s="1"/>
  <c r="AO3713" i="1" s="1"/>
  <c r="AO831" i="1" s="1"/>
  <c r="AO5" i="1" s="1"/>
  <c r="AO2686" i="1" s="1"/>
  <c r="AO9" i="1" s="1"/>
  <c r="AO1885" i="1" s="1"/>
  <c r="AO374" i="1" s="1"/>
  <c r="AO346" i="1" s="1"/>
  <c r="AO3345" i="1" s="1"/>
  <c r="AO3236" i="1" s="1"/>
  <c r="AO4202" i="1" s="1"/>
  <c r="AO4254" i="1" s="1"/>
  <c r="AO2419" i="1" s="1"/>
  <c r="AO3689" i="1" s="1"/>
  <c r="AO434" i="1" s="1"/>
  <c r="AO1334" i="1" s="1"/>
  <c r="AO1572" i="1" s="1"/>
  <c r="AO3599" i="1" s="1"/>
  <c r="AO2942" i="1" s="1"/>
  <c r="AO3704" i="1" s="1"/>
  <c r="AO3616" i="1" s="1"/>
  <c r="AO4027" i="1" s="1"/>
  <c r="AO1912" i="1" s="1"/>
  <c r="AO752" i="1" s="1"/>
  <c r="AO3763" i="1" s="1"/>
  <c r="AO3928" i="1" s="1"/>
  <c r="AO4325" i="1" s="1"/>
  <c r="AO2872" i="1" s="1"/>
  <c r="AO2385" i="1" s="1"/>
  <c r="AO3799" i="1" s="1"/>
  <c r="AL735" i="1" l="1"/>
  <c r="AI3370" i="1" s="1"/>
  <c r="AM735" i="1" a="1"/>
  <c r="AJ2229" i="1"/>
  <c r="AM2229" i="1" a="1"/>
  <c r="AO2229" i="1" s="1"/>
  <c r="AL3370" i="1" l="1"/>
  <c r="AI2806" i="1" s="1"/>
  <c r="AM3370" i="1" a="1"/>
  <c r="AO3370" i="1" s="1"/>
  <c r="AO446" i="1" s="1"/>
  <c r="AO3500" i="1" s="1"/>
  <c r="AO3643" i="1" s="1"/>
  <c r="AO762" i="1" s="1"/>
  <c r="AO3849" i="1" s="1"/>
  <c r="AO1398" i="1" s="1"/>
  <c r="AO4316" i="1" s="1"/>
  <c r="AO3034" i="1" s="1"/>
  <c r="AO1387" i="1" s="1"/>
  <c r="AO2927" i="1" s="1"/>
  <c r="AO2695" i="1" s="1"/>
  <c r="AO3005" i="1" s="1"/>
  <c r="AO3801" i="1" s="1"/>
  <c r="AO3825" i="1" s="1"/>
  <c r="AO3709" i="1" s="1"/>
  <c r="AO1962" i="1" s="1"/>
  <c r="AO1478" i="1" s="1"/>
  <c r="AO2422" i="1" s="1"/>
  <c r="AO3518" i="1" s="1"/>
  <c r="AO3391" i="1" s="1"/>
  <c r="AO3325" i="1" s="1"/>
  <c r="AL2806" i="1" l="1"/>
  <c r="AI617" i="1" s="1"/>
  <c r="AM2806" i="1" a="1"/>
  <c r="AO2806" i="1" s="1"/>
  <c r="AO1375" i="1" s="1"/>
  <c r="AO2072" i="1" s="1"/>
  <c r="AO3778" i="1" s="1"/>
  <c r="AO2089" i="1" s="1"/>
  <c r="AO3471" i="1" s="1"/>
  <c r="AO2521" i="1" s="1"/>
  <c r="AO2429" i="1" s="1"/>
  <c r="AO3569" i="1" s="1"/>
  <c r="AO1280" i="1" s="1"/>
  <c r="AO832" i="1" s="1"/>
  <c r="AO2155" i="1" s="1"/>
  <c r="AO3217" i="1" s="1"/>
  <c r="AO3257" i="1" s="1"/>
  <c r="AO4255" i="1" s="1"/>
  <c r="AO2285" i="1" s="1"/>
  <c r="AO3526" i="1" s="1"/>
  <c r="AO944" i="1" s="1"/>
  <c r="AO3522" i="1" s="1"/>
  <c r="AO2587" i="1" s="1"/>
  <c r="AO3717" i="1" s="1"/>
  <c r="AO2267" i="1" s="1"/>
  <c r="AO755" i="1" s="1"/>
  <c r="AO3060" i="1" s="1"/>
  <c r="AO445" i="1" s="1"/>
  <c r="AO3512" i="1" s="1"/>
  <c r="AO3072" i="1" s="1"/>
  <c r="AO2656" i="1" s="1"/>
  <c r="AO3246" i="1" s="1"/>
  <c r="AO2898" i="1" s="1"/>
  <c r="AO191" i="1" s="1"/>
  <c r="AO2279" i="1" s="1"/>
  <c r="AO2426" i="1" s="1"/>
  <c r="AO2189" i="1" s="1"/>
  <c r="AO22" i="1" s="1"/>
  <c r="AO2598" i="1" s="1"/>
  <c r="AO2912" i="1" s="1"/>
  <c r="AO3317" i="1" s="1"/>
  <c r="AO3619" i="1" s="1"/>
  <c r="AO3990" i="1" s="1"/>
  <c r="AO3848" i="1" s="1"/>
  <c r="AO1619" i="1" s="1"/>
  <c r="AO3663" i="1" s="1"/>
  <c r="AO2810" i="1" s="1"/>
  <c r="AO2081" i="1" s="1"/>
  <c r="AO3476" i="1" s="1"/>
  <c r="AO576" i="1" s="1"/>
  <c r="AO2413" i="1" s="1"/>
  <c r="AO2705" i="1" s="1"/>
  <c r="AO3898" i="1" s="1"/>
  <c r="AO336" i="1" s="1"/>
  <c r="AO3587" i="1" s="1"/>
  <c r="AO3649" i="1" s="1"/>
  <c r="AO3836" i="1" s="1"/>
  <c r="AO687" i="1" s="1"/>
  <c r="AO355" i="1" s="1"/>
  <c r="AO747" i="1" s="1"/>
  <c r="AO3553" i="1" s="1"/>
  <c r="AO4062" i="1" s="1"/>
  <c r="AO4092" i="1" s="1"/>
  <c r="AO3389" i="1" s="1"/>
  <c r="AO2771" i="1" s="1"/>
  <c r="AO1528" i="1" s="1"/>
  <c r="AO3306" i="1" s="1"/>
  <c r="AO3204" i="1" s="1"/>
  <c r="AO2338" i="1" s="1"/>
  <c r="AO4089" i="1" s="1"/>
  <c r="AO4243" i="1" s="1"/>
  <c r="AO4331" i="1" s="1"/>
  <c r="AO736" i="1" s="1"/>
  <c r="AO402" i="1" s="1"/>
  <c r="AO3425" i="1" s="1"/>
  <c r="AO4267" i="1" s="1"/>
  <c r="AO2121" i="1" s="1"/>
  <c r="AO4158" i="1" s="1"/>
  <c r="AO1487" i="1" s="1"/>
  <c r="AO1275" i="1" s="1"/>
  <c r="AO1878" i="1" s="1"/>
  <c r="AO3175" i="1" s="1"/>
  <c r="AO2140" i="1" s="1"/>
  <c r="AO3420" i="1" s="1"/>
  <c r="AO1452" i="1" s="1"/>
  <c r="AO3045" i="1" s="1"/>
  <c r="AO505" i="1" s="1"/>
  <c r="AO3541" i="1" s="1"/>
  <c r="AO2074" i="1" s="1"/>
  <c r="AO2789" i="1" s="1"/>
  <c r="AO4227" i="1" s="1"/>
  <c r="AO4296" i="1" s="1"/>
  <c r="AO4298" i="1" s="1"/>
  <c r="AO3341" i="1" s="1"/>
  <c r="AO429" i="1" s="1"/>
  <c r="AO3071" i="1" s="1"/>
  <c r="AO3567" i="1" s="1"/>
  <c r="AO4192" i="1" s="1"/>
  <c r="AO4264" i="1" s="1"/>
  <c r="AO3328" i="1" s="1"/>
  <c r="AO3999" i="1" s="1"/>
  <c r="AO4263" i="1" s="1"/>
  <c r="AO3262" i="1" s="1"/>
  <c r="AO2108" i="1" s="1"/>
  <c r="AO2987" i="1" s="1"/>
  <c r="AO1216" i="1" s="1"/>
  <c r="AO3315" i="1" s="1"/>
  <c r="AO1283" i="1" s="1"/>
  <c r="AO3972" i="1" s="1"/>
  <c r="AO1347" i="1" s="1"/>
  <c r="AO3932" i="1" s="1"/>
  <c r="AO3113" i="1" s="1"/>
  <c r="AO3959" i="1" s="1"/>
  <c r="AO3252" i="1" s="1"/>
  <c r="AO1368" i="1" s="1"/>
  <c r="AO3755" i="1" s="1"/>
  <c r="AO1269" i="1" s="1"/>
  <c r="AO2826" i="1" s="1"/>
  <c r="AO3944" i="1" s="1"/>
  <c r="AO3813" i="1" s="1"/>
  <c r="AO3767" i="1" s="1"/>
  <c r="AO14" i="1" s="1"/>
  <c r="AO2896" i="1" s="1"/>
  <c r="AO48" i="1" s="1"/>
  <c r="AO740" i="1" s="1"/>
  <c r="AO3319" i="1" s="1"/>
  <c r="AO3490" i="1" s="1"/>
  <c r="AO3105" i="1" s="1"/>
  <c r="AO4134" i="1" s="1"/>
  <c r="AO3387" i="1" s="1"/>
  <c r="AO3971" i="1" s="1"/>
  <c r="AO4219" i="1" s="1"/>
  <c r="AO3606" i="1" s="1"/>
  <c r="AO2699" i="1" s="1"/>
  <c r="AO816" i="1" s="1"/>
  <c r="AO827" i="1" s="1"/>
  <c r="AO2984" i="1" s="1"/>
  <c r="AO4037" i="1" s="1"/>
  <c r="AO3130" i="1" s="1"/>
  <c r="AO365" i="1" s="1"/>
  <c r="AO1869" i="1" s="1"/>
  <c r="AO522" i="1" s="1"/>
  <c r="AO1401" i="1" s="1"/>
  <c r="AO2852" i="1" s="1"/>
  <c r="AO1857" i="1" s="1"/>
  <c r="AO3988" i="1" s="1"/>
  <c r="AO3086" i="1" s="1"/>
  <c r="AO27" i="1" s="1"/>
  <c r="AO2056" i="1" s="1"/>
  <c r="AO3135" i="1" s="1"/>
  <c r="AO761" i="1" s="1"/>
  <c r="AO3586" i="1" s="1"/>
  <c r="AO3970" i="1" s="1"/>
  <c r="AO3629" i="1" s="1"/>
  <c r="AO1232" i="1" s="1"/>
  <c r="AO3894" i="1" s="1"/>
  <c r="AO3254" i="1" s="1"/>
  <c r="AO324" i="1" s="1"/>
  <c r="AO2981" i="1" s="1"/>
  <c r="AO3024" i="1" s="1"/>
  <c r="AO4161" i="1" s="1"/>
  <c r="AO3527" i="1" s="1"/>
  <c r="AO3877" i="1" s="1"/>
  <c r="AO1449" i="1" s="1"/>
  <c r="AO667" i="1" s="1"/>
  <c r="AO2075" i="1" s="1"/>
  <c r="AO1439" i="1" s="1"/>
  <c r="AO3079" i="1" s="1"/>
  <c r="AO2904" i="1" s="1"/>
  <c r="AO1813" i="1" s="1"/>
  <c r="AO2681" i="1" s="1"/>
  <c r="AO4165" i="1" s="1"/>
  <c r="AO1562" i="1" s="1"/>
  <c r="AO354" i="1" s="1"/>
  <c r="AO2767" i="1" s="1"/>
  <c r="AO2815" i="1" s="1"/>
  <c r="AO4221" i="1" s="1"/>
  <c r="AO4009" i="1" s="1"/>
  <c r="AO2982" i="1" s="1"/>
  <c r="AO3905" i="1" s="1"/>
  <c r="AO2327" i="1" s="1"/>
  <c r="AO3069" i="1" s="1"/>
  <c r="AO2474" i="1" s="1"/>
  <c r="AO3350" i="1" s="1"/>
  <c r="AO530" i="1" s="1"/>
  <c r="AO1995" i="1" s="1"/>
  <c r="AO2694" i="1" s="1"/>
  <c r="AO3355" i="1" s="1"/>
  <c r="AO3648" i="1" s="1"/>
  <c r="AO3792" i="1" s="1"/>
  <c r="AO3722" i="1" s="1"/>
  <c r="AO2800" i="1" s="1"/>
  <c r="AO780" i="1" s="1"/>
  <c r="AO3870" i="1" s="1"/>
  <c r="AO3314" i="1" s="1"/>
  <c r="AO2637" i="1" s="1"/>
  <c r="AO3484" i="1" s="1"/>
  <c r="AO3121" i="1" s="1"/>
  <c r="AO2555" i="1" s="1"/>
  <c r="AO1550" i="1" s="1"/>
  <c r="AO3852" i="1" s="1"/>
  <c r="AO2290" i="1" s="1"/>
  <c r="AO3021" i="1" s="1"/>
  <c r="AO466" i="1" s="1"/>
  <c r="AO3495" i="1" s="1"/>
  <c r="AO2762" i="1" s="1"/>
  <c r="AO1608" i="1" s="1"/>
  <c r="AO1235" i="1" s="1"/>
  <c r="AL617" i="1" l="1"/>
  <c r="AI2077" i="1" s="1"/>
  <c r="AM617" i="1" a="1"/>
  <c r="AJ2077" i="1" l="1"/>
  <c r="AM2077" i="1" a="1"/>
  <c r="AO2077" i="1" s="1"/>
  <c r="AO459" i="1" s="1"/>
  <c r="AO4195" i="1" s="1"/>
  <c r="AO3798" i="1" s="1"/>
  <c r="AO3534" i="1" s="1"/>
  <c r="AO3297" i="1" s="1"/>
  <c r="AO1421" i="1" s="1"/>
  <c r="AO2528" i="1" s="1"/>
  <c r="AO366" i="1" s="1"/>
  <c r="AO3847" i="1" s="1"/>
  <c r="AO190" i="1" s="1"/>
  <c r="AO1816" i="1" s="1"/>
  <c r="AO3494" i="1" s="1"/>
  <c r="AO3308" i="1" s="1"/>
  <c r="AO1453" i="1" s="1"/>
  <c r="AO2495" i="1" s="1"/>
  <c r="AO1732" i="1" s="1"/>
  <c r="AO3994" i="1" s="1"/>
  <c r="AO2848" i="1" s="1"/>
  <c r="AO2574" i="1" s="1"/>
  <c r="AO431" i="1" s="1"/>
  <c r="AO877" i="1" s="1"/>
  <c r="AO3031" i="1" s="1"/>
  <c r="AO605" i="1" s="1"/>
  <c r="AO2437" i="1" s="1"/>
  <c r="AO3158" i="1" s="1"/>
  <c r="AO3668" i="1" s="1"/>
  <c r="AO3664" i="1" s="1"/>
  <c r="AO2821" i="1" s="1"/>
  <c r="AO2391" i="1" s="1"/>
  <c r="AO458" i="1" s="1"/>
  <c r="AO2003" i="1" s="1"/>
  <c r="AO2673" i="1" s="1"/>
  <c r="AO3701" i="1" s="1"/>
  <c r="AO3940" i="1" s="1"/>
  <c r="AO3123" i="1" s="1"/>
  <c r="AO3692" i="1" s="1"/>
  <c r="AO2876" i="1" s="1"/>
  <c r="AO2697" i="1" s="1"/>
  <c r="AO114" i="1" s="1"/>
  <c r="AO3821" i="1" s="1"/>
  <c r="AO2472" i="1" s="1"/>
  <c r="AO2451" i="1" s="1"/>
  <c r="AO3146" i="1" s="1"/>
  <c r="AO3502" i="1" s="1"/>
  <c r="AO3623" i="1" s="1"/>
  <c r="AO2161" i="1" s="1"/>
  <c r="AO2955" i="1" s="1"/>
  <c r="AO2490" i="1" s="1"/>
  <c r="AO1577" i="1" s="1"/>
  <c r="AO4287" i="1" s="1"/>
  <c r="AO2223" i="1" s="1"/>
  <c r="AO4167" i="1" s="1"/>
  <c r="AO625" i="1" s="1"/>
  <c r="AO653" i="1" s="1"/>
  <c r="AO851" i="1" s="1"/>
  <c r="AO385" i="1" s="1"/>
  <c r="AO3732" i="1" s="1"/>
  <c r="AO4108" i="1" s="1"/>
  <c r="AO1838" i="1" s="1"/>
  <c r="AO4191" i="1" s="1"/>
  <c r="AO3843" i="1" s="1"/>
  <c r="AO1388" i="1" s="1"/>
  <c r="AO2441" i="1" s="1"/>
  <c r="AO3164" i="1" s="1"/>
  <c r="AO902" i="1" s="1"/>
  <c r="AO3806" i="1" s="1"/>
  <c r="AO2993" i="1" s="1"/>
  <c r="AO1660" i="1" s="1"/>
  <c r="AO1710" i="1" s="1"/>
  <c r="AO2586" i="1" s="1"/>
  <c r="AO4049" i="1" s="1"/>
  <c r="AO3853" i="1" s="1"/>
  <c r="AO4332" i="1" s="1"/>
  <c r="AO3743" i="1" s="1"/>
  <c r="AO3876" i="1" s="1"/>
  <c r="AO2609" i="1" s="1"/>
  <c r="AO1738" i="1" s="1"/>
  <c r="AO3605" i="1" s="1"/>
  <c r="AO2803" i="1" s="1"/>
  <c r="AO4241" i="1" s="1"/>
  <c r="AO3589" i="1" s="1"/>
  <c r="AO3280" i="1" s="1"/>
  <c r="AO3524" i="1" s="1"/>
  <c r="AO3111" i="1" s="1"/>
  <c r="AO2168" i="1" s="1"/>
  <c r="AO3772" i="1" s="1"/>
  <c r="AO782" i="1" s="1"/>
  <c r="AO4041" i="1" s="1"/>
  <c r="AO1704" i="1" s="1"/>
  <c r="AO305" i="1" s="1"/>
  <c r="AO490" i="1" s="1"/>
  <c r="AO2736" i="1" s="1"/>
  <c r="AO1587" i="1" s="1"/>
  <c r="AO1312" i="1" s="1"/>
  <c r="AO3423" i="1" s="1"/>
  <c r="AO726" i="1" s="1"/>
  <c r="AO2730" i="1" s="1"/>
  <c r="AO735" i="1" s="1"/>
  <c r="AO2934" i="1" s="1"/>
  <c r="AO1839" i="1" s="1"/>
  <c r="AO1676" i="1" s="1"/>
  <c r="AO3453" i="1" s="1"/>
  <c r="AO2551" i="1" s="1"/>
  <c r="AO3023" i="1" s="1"/>
  <c r="AO2331" i="1" s="1"/>
  <c r="AO1554" i="1" s="1"/>
  <c r="AO1943" i="1" s="1"/>
  <c r="AO4112" i="1" s="1"/>
  <c r="AO3067" i="1" s="1"/>
  <c r="AO1789" i="1" s="1"/>
  <c r="AO2616" i="1" s="1"/>
  <c r="AO3983" i="1" s="1"/>
  <c r="AO1873" i="1" s="1"/>
  <c r="AO3447" i="1" s="1"/>
  <c r="AO1937" i="1" s="1"/>
  <c r="AO1322" i="1" s="1"/>
  <c r="AO285" i="1" s="1"/>
  <c r="AO3440" i="1" s="1"/>
  <c r="AO3672" i="1" s="1"/>
  <c r="AO3879" i="1" s="1"/>
  <c r="AO3054" i="1" s="1"/>
  <c r="AO2295" i="1" s="1"/>
  <c r="AO1881" i="1" s="1"/>
  <c r="AO1639" i="1" s="1"/>
  <c r="AO709" i="1" s="1"/>
  <c r="AO4235" i="1" s="1"/>
  <c r="AO4080" i="1" s="1"/>
  <c r="AO1959" i="1" s="1"/>
  <c r="AO3432" i="1" s="1"/>
  <c r="AO650" i="1" s="1"/>
  <c r="AO2735" i="1" s="1"/>
  <c r="AO3138" i="1" s="1"/>
  <c r="AO4086" i="1" s="1"/>
  <c r="AO87" i="1" s="1"/>
  <c r="AO658" i="1" s="1"/>
  <c r="AO3838" i="1" s="1"/>
  <c r="AO3736" i="1" s="1"/>
  <c r="AO2907" i="1" s="1"/>
  <c r="AO52" i="1" s="1"/>
  <c r="AO833" i="1" s="1"/>
  <c r="AO3206" i="1" s="1"/>
  <c r="AO2995" i="1" s="1"/>
  <c r="AO3485" i="1" s="1"/>
  <c r="AO2375" i="1" s="1"/>
  <c r="AO3275" i="1" s="1"/>
  <c r="AO3744" i="1" s="1"/>
  <c r="AO3984" i="1" s="1"/>
  <c r="AO3179" i="1" s="1"/>
  <c r="AO2410" i="1" s="1"/>
  <c r="AO844" i="1" s="1"/>
  <c r="AO3753" i="1" s="1"/>
  <c r="AO3202" i="1" s="1"/>
  <c r="AO3051" i="1" s="1"/>
  <c r="AO2344" i="1" s="1"/>
  <c r="AO4002" i="1" s="1"/>
  <c r="AO3458" i="1" s="1"/>
  <c r="AO4318" i="1" s="1"/>
  <c r="AO535" i="1" s="1"/>
  <c r="AO2953" i="1" s="1"/>
  <c r="AO2855" i="1" s="1"/>
  <c r="AO2008" i="1" s="1"/>
  <c r="AO4183" i="1" s="1"/>
  <c r="AO2915" i="1" s="1"/>
  <c r="AO1237" i="1" s="1"/>
  <c r="AO3120" i="1" s="1"/>
  <c r="AO3975" i="1" s="1"/>
  <c r="AO2221" i="1" s="1"/>
  <c r="AO4282" i="1" s="1"/>
  <c r="AO13" i="1" s="1"/>
  <c r="AO3277" i="1" s="1"/>
  <c r="AO3603" i="1" s="1"/>
  <c r="AO4258" i="1" s="1"/>
  <c r="AO4152" i="1" s="1"/>
  <c r="AO3011" i="1" s="1"/>
  <c r="AO3621" i="1" s="1"/>
  <c r="AO2974" i="1" s="1"/>
  <c r="AO3148" i="1" s="1"/>
  <c r="AO1745" i="1" s="1"/>
  <c r="AO3963" i="1" s="1"/>
  <c r="AO3497" i="1" s="1"/>
  <c r="AO2118" i="1" s="1"/>
  <c r="AO4067" i="1" s="1"/>
  <c r="AO318" i="1" s="1"/>
  <c r="AO3149" i="1" s="1"/>
  <c r="AO676" i="1" s="1"/>
  <c r="AO1610" i="1" s="1"/>
  <c r="AO1164" i="1" s="1"/>
  <c r="AO3409" i="1" s="1"/>
  <c r="AO108" i="1" s="1"/>
  <c r="AO3523" i="1" s="1"/>
  <c r="AO3904" i="1" s="1"/>
  <c r="AO3351" i="1" s="1"/>
  <c r="AO678" i="1" s="1"/>
  <c r="AO3635" i="1" s="1"/>
  <c r="AO3693" i="1" s="1"/>
  <c r="AO1025" i="1" s="1"/>
  <c r="AO163" i="1" s="1"/>
  <c r="AO3448" i="1" s="1"/>
  <c r="AO4110" i="1" s="1"/>
  <c r="AO2723" i="1" s="1"/>
  <c r="AO3953" i="1" s="1"/>
  <c r="AO2994" i="1" s="1"/>
  <c r="AO2885" i="1" s="1"/>
  <c r="AO3091" i="1" s="1"/>
  <c r="AO3979" i="1" s="1"/>
  <c r="AO3171" i="1" s="1"/>
  <c r="AO3038" i="1" s="1"/>
  <c r="AO3910" i="1" s="1"/>
  <c r="AO3479" i="1" s="1"/>
  <c r="AO3259" i="1" s="1"/>
  <c r="AO387" i="1" s="1"/>
  <c r="AO2411" i="1" s="1"/>
  <c r="AO1973" i="1" s="1"/>
  <c r="AO2276" i="1" s="1"/>
  <c r="AO3731" i="1" s="1"/>
  <c r="AO808" i="1" s="1"/>
  <c r="AO2777" i="1" s="1"/>
  <c r="AO3686" i="1" s="1"/>
  <c r="AO4050" i="1" s="1"/>
  <c r="AO2381" i="1" s="1"/>
  <c r="AO307" i="1" s="1"/>
  <c r="AO957" i="1" s="1"/>
  <c r="AO3612" i="1" s="1"/>
  <c r="AO3195" i="1" s="1"/>
  <c r="AO414" i="1" s="1"/>
  <c r="AO3514" i="1" s="1"/>
  <c r="AO3742" i="1" s="1"/>
  <c r="AO3916" i="1" s="1"/>
  <c r="AO4217" i="1" s="1"/>
  <c r="AO4103" i="1" s="1"/>
  <c r="AO4248" i="1" s="1"/>
  <c r="AO4091" i="1" s="1"/>
  <c r="AO1134" i="1" s="1"/>
  <c r="AO34" i="1" s="1"/>
  <c r="AO3719" i="1" s="1"/>
  <c r="AO1770" i="1" s="1"/>
  <c r="AO2910" i="1" s="1"/>
  <c r="AO1992" i="1" s="1"/>
  <c r="AO4130" i="1" s="1"/>
  <c r="AO145" i="1" s="1"/>
  <c r="AO3859" i="1" s="1"/>
  <c r="AO1332" i="1" s="1"/>
  <c r="AO1758" i="1" s="1"/>
  <c r="AO2790" i="1" s="1"/>
  <c r="AO3000" i="1" s="1"/>
  <c r="AO3996" i="1" s="1"/>
  <c r="AO4274" i="1" s="1"/>
  <c r="AO2623" i="1" s="1"/>
  <c r="AO1494" i="1" s="1"/>
  <c r="AO3654" i="1" s="1"/>
  <c r="AO3230" i="1" s="1"/>
  <c r="AO3933" i="1" s="1"/>
  <c r="AO3738" i="1" s="1"/>
  <c r="AO3856" i="1" s="1"/>
  <c r="AO4237" i="1" s="1"/>
  <c r="AO3711" i="1" s="1"/>
  <c r="AO546" i="1" s="1"/>
  <c r="AO3615" i="1" s="1"/>
  <c r="AO2761" i="1" s="1"/>
  <c r="AO3359" i="1" s="1"/>
  <c r="AO1617" i="1" s="1"/>
  <c r="AO1790" i="1" s="1"/>
  <c r="AO3551" i="1" s="1"/>
  <c r="AO3009" i="1" s="1"/>
  <c r="AO3532" i="1" s="1"/>
  <c r="AO3818" i="1" s="1"/>
  <c r="AO1864" i="1" s="1"/>
  <c r="AO4063" i="1" s="1"/>
  <c r="AO4303" i="1" s="1"/>
  <c r="AO3899" i="1" s="1"/>
  <c r="AO804" i="1" s="1"/>
  <c r="AO3571" i="1" s="1"/>
  <c r="AO3962" i="1" s="1"/>
  <c r="AO3536" i="1" s="1"/>
  <c r="AO1743" i="1" s="1"/>
  <c r="AO4259" i="1" s="1"/>
  <c r="AO3985" i="1" s="1"/>
  <c r="AO4289" i="1" s="1"/>
  <c r="AO4278" i="1" s="1"/>
  <c r="AO2302" i="1" s="1"/>
  <c r="AO3068" i="1" s="1"/>
  <c r="AO2298" i="1" s="1"/>
  <c r="AO3049" i="1" s="1"/>
  <c r="AO2254" i="1" s="1"/>
  <c r="AO3411" i="1" s="1"/>
  <c r="AO1563" i="1" s="1"/>
  <c r="AO4094" i="1" s="1"/>
  <c r="AO4309" i="1" s="1"/>
  <c r="AO3550" i="1" s="1"/>
  <c r="AO3232" i="1" s="1"/>
  <c r="AO1755" i="1" s="1"/>
  <c r="AO3030" i="1" s="1"/>
  <c r="AO2508" i="1" s="1"/>
  <c r="AO2770" i="1" s="1"/>
  <c r="AO4079" i="1" s="1"/>
  <c r="AO2867" i="1" s="1"/>
  <c r="AO1530" i="1" s="1"/>
  <c r="AO2959" i="1" s="1"/>
  <c r="AO2641" i="1" s="1"/>
  <c r="AO2675" i="1" s="1"/>
  <c r="AO837" i="1" s="1"/>
  <c r="AO4061" i="1" s="1"/>
  <c r="AO1085" i="1" s="1"/>
  <c r="AO3618" i="1" s="1"/>
  <c r="AO3639" i="1" s="1"/>
  <c r="AO3696" i="1" s="1"/>
  <c r="AO3734" i="1" s="1"/>
  <c r="AO3059" i="1" s="1"/>
  <c r="AO3967" i="1" s="1"/>
  <c r="BK447" i="1" s="1"/>
  <c r="AO617" i="1"/>
  <c r="AO4310" i="1" s="1"/>
  <c r="AO4029" i="1" s="1"/>
  <c r="AO1460" i="1" s="1"/>
  <c r="AO4155" i="1" s="1"/>
  <c r="AO939" i="1" s="1"/>
  <c r="AO641" i="1" s="1"/>
  <c r="AO3014" i="1" s="1"/>
  <c r="AO2028" i="1" s="1"/>
  <c r="AO566" i="1" s="1"/>
  <c r="AO2442" i="1" s="1"/>
  <c r="AO3613" i="1" s="1"/>
  <c r="AO951" i="1" s="1"/>
  <c r="AO4239" i="1" s="1"/>
  <c r="AO3636" i="1" s="1"/>
  <c r="AO2082" i="1" s="1"/>
  <c r="AO3016" i="1" s="1"/>
  <c r="AO2520" i="1" s="1"/>
  <c r="AO4170" i="1" s="1"/>
  <c r="AO3863" i="1" s="1"/>
  <c r="AO130" i="1" s="1"/>
  <c r="AO4230" i="1" s="1"/>
  <c r="AO694" i="1" s="1"/>
  <c r="AO734" i="1" s="1"/>
  <c r="AO1549" i="1" s="1"/>
  <c r="AO425" i="1" s="1"/>
  <c r="AO470" i="1" s="1"/>
  <c r="AO4141" i="1" s="1"/>
  <c r="AO2007" i="1" s="1"/>
  <c r="AO2252" i="1" s="1"/>
  <c r="AO2048" i="1" s="1"/>
  <c r="AO72" i="1" s="1"/>
  <c r="AO4177" i="1" s="1"/>
  <c r="AO2031" i="1" s="1"/>
  <c r="AO3980" i="1" s="1"/>
  <c r="AO3762" i="1" s="1"/>
  <c r="AO399" i="1" s="1"/>
  <c r="AO31" i="1" s="1"/>
  <c r="AO2571" i="1" s="1"/>
  <c r="AO3025" i="1" s="1"/>
  <c r="AO2703" i="1" s="1"/>
  <c r="AO306" i="1" s="1"/>
  <c r="AO58" i="1" s="1"/>
  <c r="AO3261" i="1" s="1"/>
  <c r="AO165" i="1" s="1"/>
  <c r="AO3131" i="1" s="1"/>
  <c r="AO1570" i="1" s="1"/>
  <c r="AO3956" i="1" s="1"/>
  <c r="AO4245" i="1" s="1"/>
  <c r="AO668" i="1" s="1"/>
  <c r="AO4236" i="1" s="1"/>
  <c r="AO162" i="1" s="1"/>
  <c r="AO4207" i="1" s="1"/>
  <c r="AO830" i="1" s="1"/>
  <c r="AO361" i="1" s="1"/>
  <c r="AO438" i="1" s="1"/>
  <c r="AO78" i="1" s="1"/>
  <c r="AO4035" i="1" s="1"/>
  <c r="AO3083" i="1" s="1"/>
  <c r="BK4341" i="1" l="1"/>
  <c r="BK4342" i="1"/>
  <c r="AN4340" i="1" a="1"/>
  <c r="AO4340" i="1" s="1" a="1"/>
  <c r="AN4338" i="1" a="1"/>
  <c r="AO4338" i="1" s="1" a="1"/>
  <c r="AN4342" i="1" a="1"/>
  <c r="AO4342" i="1" s="1" a="1"/>
  <c r="AN4339" i="1" a="1"/>
  <c r="AO4339" i="1" s="1" a="1"/>
  <c r="AN4344" i="1" a="1"/>
  <c r="AO4344" i="1" s="1" a="1"/>
  <c r="AN4345" i="1" a="1"/>
  <c r="AO4345" i="1" s="1" a="1"/>
  <c r="AN4341" i="1" a="1"/>
  <c r="AO4341" i="1" s="1" a="1"/>
  <c r="AN4343" i="1" a="1"/>
  <c r="AO4343" i="1" s="1" a="1"/>
  <c r="BL1996" i="1" l="1"/>
  <c r="BL1332" i="1"/>
  <c r="BL3096" i="1"/>
  <c r="BL3720" i="1"/>
  <c r="BL3781" i="1"/>
  <c r="BL2620" i="1"/>
  <c r="BL903" i="1"/>
  <c r="BL2577" i="1"/>
  <c r="BL4209" i="1"/>
  <c r="BL3009" i="1"/>
  <c r="BL1937" i="1"/>
  <c r="BL2959" i="1"/>
  <c r="BL3375" i="1"/>
  <c r="BL2301" i="1"/>
  <c r="BL2768" i="1"/>
  <c r="BL2967" i="1"/>
  <c r="BL3259" i="1"/>
  <c r="BL3788" i="1"/>
  <c r="BL1830" i="1"/>
  <c r="BL1857" i="1"/>
  <c r="BL1869" i="1"/>
  <c r="BL1878" i="1"/>
  <c r="BL1885" i="1"/>
  <c r="BL1909" i="1"/>
  <c r="BL1912" i="1"/>
  <c r="BL1914" i="1"/>
  <c r="BL1948" i="1"/>
  <c r="BL3403" i="1"/>
  <c r="BL1976" i="1"/>
  <c r="BL1991" i="1"/>
  <c r="BL2003" i="1"/>
  <c r="BL2007" i="1"/>
  <c r="BL3695" i="1"/>
  <c r="BL3734" i="1"/>
  <c r="BL2027" i="1"/>
  <c r="BL145" i="1"/>
  <c r="BL1942" i="1"/>
  <c r="BL3052" i="1"/>
  <c r="BL1481" i="1"/>
  <c r="BL3041" i="1"/>
  <c r="BL3904" i="1"/>
  <c r="BL4303" i="1"/>
  <c r="BL4061" i="1"/>
  <c r="BL1015" i="1"/>
  <c r="BL2525" i="1"/>
  <c r="BL557" i="1"/>
  <c r="BL404" i="1"/>
  <c r="BL2229" i="1"/>
  <c r="BL2377" i="1"/>
  <c r="BL2587" i="1"/>
  <c r="BL2863" i="1"/>
  <c r="BL1610" i="1"/>
  <c r="BL3670" i="1"/>
  <c r="BL3158" i="1"/>
  <c r="BL2072" i="1"/>
  <c r="BL1829" i="1"/>
  <c r="BL1856" i="1"/>
  <c r="BL1864" i="1"/>
  <c r="BL1873" i="1"/>
  <c r="BL1875" i="1"/>
  <c r="BL1893" i="1"/>
  <c r="BL1910" i="1"/>
  <c r="BL1923" i="1"/>
  <c r="BL1955" i="1"/>
  <c r="BL4295" i="1"/>
  <c r="BL4241" i="1"/>
  <c r="BL1193" i="1"/>
  <c r="BL3952" i="1"/>
  <c r="BL4254" i="1"/>
  <c r="BL4103" i="1"/>
  <c r="BL3060" i="1"/>
  <c r="BL3164" i="1"/>
  <c r="BL1973" i="1"/>
  <c r="BL1977" i="1"/>
  <c r="BL1983" i="1"/>
  <c r="BL1985" i="1"/>
  <c r="BL1989" i="1"/>
  <c r="BL1992" i="1"/>
  <c r="BL2004" i="1"/>
  <c r="BL2008" i="1"/>
  <c r="BL728" i="1"/>
  <c r="BL1984" i="1"/>
  <c r="BL2023" i="1"/>
  <c r="BL2039" i="1"/>
  <c r="BL2048" i="1"/>
  <c r="BL2052" i="1"/>
  <c r="BL2056" i="1"/>
  <c r="BL2060" i="1"/>
  <c r="BL2063" i="1"/>
  <c r="BL2066" i="1"/>
  <c r="BL2" i="1"/>
  <c r="BL4296" i="1"/>
  <c r="BL3458" i="1"/>
  <c r="BL3149" i="1"/>
  <c r="BL1368" i="1"/>
  <c r="BL3593" i="1"/>
  <c r="BL2074" i="1"/>
  <c r="BL3994" i="1"/>
  <c r="BL2726" i="1"/>
  <c r="BL4093" i="1"/>
  <c r="BL4308" i="1"/>
  <c r="BL4002" i="1"/>
  <c r="BL4161" i="1"/>
  <c r="BL4312" i="1"/>
  <c r="BL2136" i="1"/>
  <c r="BL2140" i="1"/>
  <c r="BL2159" i="1"/>
  <c r="BL2164" i="1"/>
  <c r="BL1956" i="1"/>
  <c r="BL2413" i="1"/>
  <c r="BL2418" i="1"/>
  <c r="BL3819" i="1"/>
  <c r="BL420" i="1"/>
  <c r="BL3315" i="1"/>
  <c r="BL2696" i="1"/>
  <c r="BL4202" i="1"/>
  <c r="BL3553" i="1"/>
  <c r="BL2727" i="1"/>
  <c r="BL2815" i="1"/>
  <c r="BL3998" i="1"/>
  <c r="BL2920" i="1"/>
  <c r="BL3192" i="1"/>
  <c r="BL8" i="1"/>
  <c r="BL2096" i="1"/>
  <c r="BL3771" i="1"/>
  <c r="BL4150" i="1"/>
  <c r="BL386" i="1"/>
  <c r="BL2946" i="1"/>
  <c r="BL3691" i="1"/>
  <c r="BL3116" i="1"/>
  <c r="BL1411" i="1"/>
  <c r="BL3612" i="1"/>
  <c r="BL2097" i="1"/>
  <c r="BL4009" i="1"/>
  <c r="BL2682" i="1"/>
  <c r="BL73" i="1"/>
  <c r="BL3069" i="1"/>
  <c r="BL833" i="1"/>
  <c r="BL3484" i="1"/>
  <c r="BL793" i="1"/>
  <c r="BL2242" i="1"/>
  <c r="BL3281" i="1"/>
  <c r="BL2349" i="1"/>
  <c r="BL2442" i="1"/>
  <c r="BL2565" i="1"/>
  <c r="BL2930" i="1"/>
  <c r="BL3167" i="1"/>
  <c r="BL3257" i="1"/>
  <c r="BL1825" i="1"/>
  <c r="BL3915" i="1"/>
  <c r="BL1962" i="1"/>
  <c r="BL2076" i="1"/>
  <c r="BL2077" i="1"/>
  <c r="BL2081" i="1"/>
  <c r="BL2082" i="1"/>
  <c r="BL2086" i="1"/>
  <c r="BL2087" i="1"/>
  <c r="BL2089" i="1"/>
  <c r="BL2091" i="1"/>
  <c r="BL2108" i="1"/>
  <c r="BL2112" i="1"/>
  <c r="BL2115" i="1"/>
  <c r="BL2116" i="1"/>
  <c r="BL2327" i="1"/>
  <c r="BL2020" i="1"/>
  <c r="BL2037" i="1"/>
  <c r="BL2047" i="1"/>
  <c r="BL2051" i="1"/>
  <c r="BL2054" i="1"/>
  <c r="BL2057" i="1"/>
  <c r="BL2118" i="1"/>
  <c r="BL2119" i="1"/>
  <c r="BL2121" i="1"/>
  <c r="BL2123" i="1"/>
  <c r="BL2125" i="1"/>
  <c r="BL2127" i="1"/>
  <c r="BL2134" i="1"/>
  <c r="BL2137" i="1"/>
  <c r="BL2144" i="1"/>
  <c r="BL2161" i="1"/>
  <c r="BL1913" i="1"/>
  <c r="BL2397" i="1"/>
  <c r="BL2414" i="1"/>
  <c r="BL2853" i="1"/>
  <c r="BL4219" i="1"/>
  <c r="BL3663" i="1"/>
  <c r="BL2717" i="1"/>
  <c r="BL2939" i="1"/>
  <c r="BL2729" i="1"/>
  <c r="BL3246" i="1"/>
  <c r="BL2896" i="1"/>
  <c r="BL4056" i="1"/>
  <c r="BL3567" i="1"/>
  <c r="BL2556" i="1"/>
  <c r="BL3522" i="1"/>
  <c r="BL3234" i="1"/>
  <c r="BL1660" i="1"/>
  <c r="BL2453" i="1"/>
  <c r="BL4197" i="1"/>
  <c r="BL4095" i="1"/>
  <c r="BL3838" i="1"/>
  <c r="BL1210" i="1"/>
  <c r="BL2906" i="1"/>
  <c r="BL2167" i="1"/>
  <c r="BL2168" i="1"/>
  <c r="BL2175" i="1"/>
  <c r="BL2639" i="1"/>
  <c r="BL3" i="1"/>
  <c r="BL3502" i="1"/>
  <c r="BL3225" i="1"/>
  <c r="BL1474" i="1"/>
  <c r="BL3636" i="1"/>
  <c r="BL2155" i="1"/>
  <c r="BL4050" i="1"/>
  <c r="BL2778" i="1"/>
  <c r="BL4155" i="1"/>
  <c r="BL3420" i="1"/>
  <c r="BL4060" i="1"/>
  <c r="BL4213" i="1"/>
  <c r="BL139" i="1"/>
  <c r="BL3177" i="1"/>
  <c r="BL1503" i="1"/>
  <c r="BL2220" i="1"/>
  <c r="BL2971" i="1"/>
  <c r="BL3659" i="1"/>
  <c r="BL2189" i="1"/>
  <c r="BL4066" i="1"/>
  <c r="BL2746" i="1"/>
  <c r="BL13" i="1"/>
  <c r="BL3122" i="1"/>
  <c r="BL1025" i="1"/>
  <c r="BL3523" i="1"/>
  <c r="BL801" i="1"/>
  <c r="BL1378" i="1"/>
  <c r="BL3566" i="1"/>
  <c r="BL3341" i="1"/>
  <c r="BL3504" i="1"/>
  <c r="BL1901" i="1"/>
  <c r="BL3917" i="1"/>
  <c r="BL4214" i="1"/>
  <c r="BL3518" i="1"/>
  <c r="BL3924" i="1"/>
  <c r="BL4266" i="1"/>
  <c r="BL3051" i="1"/>
  <c r="BL1698" i="1"/>
  <c r="BL1831" i="1"/>
  <c r="BL1855" i="1"/>
  <c r="BL1861" i="1"/>
  <c r="BL1872" i="1"/>
  <c r="BL1881" i="1"/>
  <c r="BL1884" i="1"/>
  <c r="BL1895" i="1"/>
  <c r="BL1908" i="1"/>
  <c r="BL1928" i="1"/>
  <c r="BL2403" i="1"/>
  <c r="BL2767" i="1"/>
  <c r="BL1737" i="1"/>
  <c r="BL2905" i="1"/>
  <c r="BL1515" i="1"/>
  <c r="BL2225" i="1"/>
  <c r="BL2710" i="1"/>
  <c r="BL2406" i="1"/>
  <c r="BL530" i="1"/>
  <c r="BL3923" i="1"/>
  <c r="BL2835" i="1"/>
  <c r="BL2419" i="1"/>
  <c r="BL3849" i="1"/>
  <c r="BL3560" i="1"/>
  <c r="BL2797" i="1"/>
  <c r="BL1283" i="1"/>
  <c r="BL1935" i="1"/>
  <c r="BL1746" i="1"/>
  <c r="BL2924" i="1"/>
  <c r="BL2899" i="1"/>
  <c r="BL3796" i="1"/>
  <c r="BL497" i="1"/>
  <c r="BL3551" i="1"/>
  <c r="BL2942" i="1"/>
  <c r="BL4015" i="1"/>
  <c r="BL3682" i="1"/>
  <c r="BL1717" i="1"/>
  <c r="BL3423" i="1"/>
  <c r="BL4186" i="1"/>
  <c r="BL3401" i="1"/>
  <c r="BL3589" i="1"/>
  <c r="BL3342" i="1"/>
  <c r="BL1627" i="1"/>
  <c r="BL3744" i="1"/>
  <c r="BL2331" i="1"/>
  <c r="BL4153" i="1"/>
  <c r="BL2888" i="1"/>
  <c r="BL4249" i="1"/>
  <c r="BL3512" i="1"/>
  <c r="BL4160" i="1"/>
  <c r="BL4311" i="1"/>
  <c r="BL412" i="1"/>
  <c r="BL3306" i="1"/>
  <c r="BL1662" i="1"/>
  <c r="BL3772" i="1"/>
  <c r="BL2358" i="1"/>
  <c r="BL4167" i="1"/>
  <c r="BL2858" i="1"/>
  <c r="BL341" i="1"/>
  <c r="BL3252" i="1"/>
  <c r="BL2512" i="1"/>
  <c r="BL2518" i="1"/>
  <c r="BL1710" i="1"/>
  <c r="BL2402" i="1"/>
  <c r="BL2410" i="1"/>
  <c r="BL4304" i="1"/>
  <c r="BL3364" i="1"/>
  <c r="BL2435" i="1"/>
  <c r="BL2311" i="1"/>
  <c r="BL2845" i="1"/>
  <c r="BL4211" i="1"/>
  <c r="BL2730" i="1"/>
  <c r="BL2981" i="1"/>
  <c r="BL3483" i="1"/>
  <c r="BL4064" i="1"/>
  <c r="BL2812" i="1"/>
  <c r="BL2838" i="1"/>
  <c r="BL2908" i="1"/>
  <c r="BL2998" i="1"/>
  <c r="BL3441" i="1"/>
  <c r="BL3946" i="1"/>
  <c r="BL3206" i="1"/>
  <c r="BL99" i="1"/>
  <c r="BL2407" i="1"/>
  <c r="BL808" i="1"/>
  <c r="BL1387" i="1"/>
  <c r="BL4248" i="1"/>
  <c r="BL429" i="1"/>
  <c r="BL2800" i="1"/>
  <c r="BL4037" i="1"/>
  <c r="BL2586" i="1"/>
  <c r="BL2621" i="1"/>
  <c r="BL2623" i="1"/>
  <c r="BL2624" i="1"/>
  <c r="BL2627" i="1"/>
  <c r="BL2629" i="1"/>
  <c r="BL2635" i="1"/>
  <c r="BL2637" i="1"/>
  <c r="BL2641" i="1"/>
  <c r="BL2643" i="1"/>
  <c r="BL2660" i="1"/>
  <c r="BL2662" i="1"/>
  <c r="BL2880" i="1"/>
  <c r="BL3500" i="1"/>
  <c r="BL3685" i="1"/>
  <c r="BL3459" i="1"/>
  <c r="BL1795" i="1"/>
  <c r="BL3853" i="1"/>
  <c r="BL2488" i="1"/>
  <c r="BL4247" i="1"/>
  <c r="BL2993" i="1"/>
  <c r="BL3912" i="1"/>
  <c r="BL3606" i="1"/>
  <c r="BL4256" i="1"/>
  <c r="BL2900" i="1"/>
  <c r="BL713" i="1"/>
  <c r="BL3428" i="1"/>
  <c r="BL1838" i="1"/>
  <c r="BL3876" i="1"/>
  <c r="BL2524" i="1"/>
  <c r="BL4264" i="1"/>
  <c r="BL3616" i="1"/>
  <c r="BL2504" i="1"/>
  <c r="BL2295" i="1"/>
  <c r="BL3800" i="1"/>
  <c r="BL3539" i="1"/>
  <c r="BL4008" i="1"/>
  <c r="BL4045" i="1"/>
  <c r="BL2339" i="1"/>
  <c r="BL2429" i="1"/>
  <c r="BL3305" i="1"/>
  <c r="BL3448" i="1"/>
  <c r="BL3173" i="1"/>
  <c r="BL2230" i="1"/>
  <c r="BL2308" i="1"/>
  <c r="BL2268" i="1"/>
  <c r="BL2856" i="1"/>
  <c r="BL1519" i="1"/>
  <c r="BL766" i="1"/>
  <c r="BL2732" i="1"/>
  <c r="BL2734" i="1"/>
  <c r="BL2735" i="1"/>
  <c r="BL2736" i="1"/>
  <c r="BL2742" i="1"/>
  <c r="BL2753" i="1"/>
  <c r="BL2755" i="1"/>
  <c r="BL2756" i="1"/>
  <c r="BL2757" i="1"/>
  <c r="BL2758" i="1"/>
  <c r="BL2929" i="1"/>
  <c r="BL3538" i="1"/>
  <c r="BL3742" i="1"/>
  <c r="BL3503" i="1"/>
  <c r="BL1896" i="1"/>
  <c r="BL3903" i="1"/>
  <c r="BL2574" i="1"/>
  <c r="BL4302" i="1"/>
  <c r="BL3048" i="1"/>
  <c r="BL3956" i="1"/>
  <c r="BL3651" i="1"/>
  <c r="BL4310" i="1"/>
  <c r="BL3722" i="1"/>
  <c r="BL3731" i="1"/>
  <c r="BL3153" i="1"/>
  <c r="BL4159" i="1"/>
  <c r="BL3478" i="1"/>
  <c r="BL727" i="1"/>
  <c r="BL2783" i="1"/>
  <c r="BL2810" i="1"/>
  <c r="BL2813" i="1"/>
  <c r="BL2824" i="1"/>
  <c r="BL3798" i="1"/>
  <c r="BL2652" i="1"/>
  <c r="BL2852" i="1"/>
  <c r="BL3068" i="1"/>
  <c r="BL2919" i="1"/>
  <c r="BL3782" i="1"/>
  <c r="BL2952" i="1"/>
  <c r="BL2804" i="1"/>
  <c r="BL2926" i="1"/>
  <c r="BL3993" i="1"/>
  <c r="BL3990" i="1"/>
  <c r="BL3966" i="1"/>
  <c r="BL2760" i="1"/>
  <c r="BL3037" i="1"/>
  <c r="BL2279" i="1"/>
  <c r="BL3443" i="1"/>
  <c r="BL2992" i="1"/>
  <c r="BL3053" i="1"/>
  <c r="BL2681" i="1"/>
  <c r="BL4325" i="1"/>
  <c r="BL2935" i="1"/>
  <c r="BL3609" i="1"/>
  <c r="BL1527" i="1"/>
  <c r="BL1616" i="1"/>
  <c r="BL2513" i="1"/>
  <c r="BL546" i="1"/>
  <c r="BL2385" i="1"/>
  <c r="BL2718" i="1"/>
  <c r="BL1846" i="1"/>
  <c r="BL2221" i="1"/>
  <c r="BL2562" i="1"/>
  <c r="BL2994" i="1"/>
  <c r="BL3000" i="1"/>
  <c r="BL3022" i="1"/>
  <c r="BL3025" i="1"/>
  <c r="BL3898" i="1"/>
  <c r="BL2777" i="1"/>
  <c r="BL291" i="1"/>
  <c r="BL3230" i="1"/>
  <c r="BL4094" i="1"/>
  <c r="BL3813" i="1"/>
  <c r="BL2949" i="1"/>
  <c r="BL3114" i="1"/>
  <c r="BL1407" i="1"/>
  <c r="BL3611" i="1"/>
  <c r="BL2184" i="1"/>
  <c r="BL146" i="1"/>
  <c r="BL2722" i="1"/>
  <c r="BL4316" i="1"/>
  <c r="BL2807" i="1"/>
  <c r="BL3541" i="1"/>
  <c r="BL3517" i="1"/>
  <c r="BL3592" i="1"/>
  <c r="BL87" i="1"/>
  <c r="BL2976" i="1"/>
  <c r="BL3018" i="1"/>
  <c r="BL3023" i="1"/>
  <c r="BL3683" i="1"/>
  <c r="BL3635" i="1"/>
  <c r="BL1943" i="1"/>
  <c r="BL3232" i="1"/>
  <c r="BL3235" i="1"/>
  <c r="BL3743" i="1"/>
  <c r="BL4152" i="1"/>
  <c r="BL4206" i="1"/>
  <c r="BL3113" i="1"/>
  <c r="BL2433" i="1"/>
  <c r="BL3467" i="1"/>
  <c r="BL3400" i="1"/>
  <c r="BL3899" i="1"/>
  <c r="BL2997" i="1"/>
  <c r="BL4321" i="1"/>
  <c r="BL4164" i="1"/>
  <c r="BL762" i="1"/>
  <c r="BL1597" i="1"/>
  <c r="BL1941" i="1"/>
  <c r="BL2987" i="1"/>
  <c r="BL2436" i="1"/>
  <c r="BL2705" i="1"/>
  <c r="BL2878" i="1"/>
  <c r="BL3049" i="1"/>
  <c r="BL3074" i="1"/>
  <c r="BL3079" i="1"/>
  <c r="BL3080" i="1"/>
  <c r="BL3084" i="1"/>
  <c r="BL3086" i="1"/>
  <c r="BL3087" i="1"/>
  <c r="BL3089" i="1"/>
  <c r="BL3091" i="1"/>
  <c r="BL3104" i="1"/>
  <c r="BL3105" i="1"/>
  <c r="BL3107" i="1"/>
  <c r="BL3108" i="1"/>
  <c r="BL3109" i="1"/>
  <c r="BL44" i="1"/>
  <c r="BL1819" i="1"/>
  <c r="BL3005" i="1"/>
  <c r="BL3175" i="1"/>
  <c r="BL1499" i="1"/>
  <c r="BL3658" i="1"/>
  <c r="BL2276" i="1"/>
  <c r="BL4108" i="1"/>
  <c r="BL2857" i="1"/>
  <c r="BL336" i="1"/>
  <c r="BL3249" i="1"/>
  <c r="BL1422" i="1"/>
  <c r="BL3615" i="1"/>
  <c r="BL2944" i="1"/>
  <c r="BL3223" i="1"/>
  <c r="BL3231" i="1"/>
  <c r="BL3222" i="1"/>
  <c r="BL3988" i="1"/>
  <c r="BL2330" i="1"/>
  <c r="BL2887" i="1"/>
  <c r="BL3348" i="1"/>
  <c r="BL3960" i="1"/>
  <c r="BL4001" i="1"/>
  <c r="BL4301" i="1"/>
  <c r="BL3507" i="1"/>
  <c r="BL3024" i="1"/>
  <c r="BL3928" i="1"/>
  <c r="BL2867" i="1"/>
  <c r="BL3661" i="1"/>
  <c r="BL4324" i="1"/>
  <c r="BL3409" i="1"/>
  <c r="BL3709" i="1"/>
  <c r="BL2469" i="1"/>
  <c r="BL3217" i="1"/>
  <c r="BL321" i="1"/>
  <c r="BL1108" i="1"/>
  <c r="BL3916" i="1"/>
  <c r="BL3058" i="1"/>
  <c r="BL3244" i="1"/>
  <c r="BL1581" i="1"/>
  <c r="BL3710" i="1"/>
  <c r="BL2354" i="1"/>
  <c r="BL4165" i="1"/>
  <c r="BL2904" i="1"/>
  <c r="BL417" i="1"/>
  <c r="BL3314" i="1"/>
  <c r="BL1512" i="1"/>
  <c r="BL3662" i="1"/>
  <c r="BL2105" i="1"/>
  <c r="BL3016" i="1"/>
  <c r="BL2829" i="1"/>
  <c r="BL3865" i="1"/>
  <c r="BL2593" i="1"/>
  <c r="BL3143" i="1"/>
  <c r="BL3131" i="1"/>
  <c r="BL3266" i="1"/>
  <c r="BL3274" i="1"/>
  <c r="BL3275" i="1"/>
  <c r="BL3278" i="1"/>
  <c r="BL3293" i="1"/>
  <c r="BL3297" i="1"/>
  <c r="BL3298" i="1"/>
  <c r="BL3299" i="1"/>
  <c r="BL3300" i="1"/>
  <c r="BL3303" i="1"/>
  <c r="BL3318" i="1"/>
  <c r="BL3319" i="1"/>
  <c r="BL3320" i="1"/>
  <c r="BL3321" i="1"/>
  <c r="BL3322" i="1"/>
  <c r="BL3325" i="1"/>
  <c r="BL3326" i="1"/>
  <c r="BL3328" i="1"/>
  <c r="BL3332" i="1"/>
  <c r="BL3335" i="1"/>
  <c r="BL3336" i="1"/>
  <c r="BL3349" i="1"/>
  <c r="BL3277" i="1"/>
  <c r="BL3848" i="1"/>
  <c r="BL4046" i="1"/>
  <c r="BL3799" i="1"/>
  <c r="BL3970" i="1"/>
  <c r="BL687" i="1"/>
  <c r="BL2486" i="1"/>
  <c r="BL3054" i="1"/>
  <c r="BL4217" i="1"/>
  <c r="BL2955" i="1"/>
  <c r="BL538" i="1"/>
  <c r="BL3371" i="1"/>
  <c r="BL1591" i="1"/>
  <c r="BL3724" i="1"/>
  <c r="BL3755" i="1"/>
  <c r="BL2603" i="1"/>
  <c r="BL1670" i="1"/>
  <c r="BL2267" i="1"/>
  <c r="BL2474" i="1"/>
  <c r="BL2808" i="1"/>
  <c r="BL2817" i="1"/>
  <c r="BL2836" i="1"/>
  <c r="BL1995" i="1"/>
  <c r="BL3700" i="1"/>
  <c r="BL1000" i="1"/>
  <c r="BL4259" i="1"/>
  <c r="BL3948" i="1"/>
  <c r="BL4020" i="1"/>
  <c r="BL2915" i="1"/>
  <c r="BL3633" i="1"/>
  <c r="BL3762" i="1"/>
  <c r="BL3059" i="1"/>
  <c r="BL3121" i="1"/>
  <c r="BL2298" i="1"/>
  <c r="BL2945" i="1"/>
  <c r="BL2995" i="1"/>
  <c r="BL3021" i="1"/>
  <c r="BL3090" i="1"/>
  <c r="BL4049" i="1"/>
  <c r="BL2223" i="1"/>
  <c r="BL2320" i="1"/>
  <c r="BL3717" i="1"/>
  <c r="BL4069" i="1"/>
  <c r="BL2348" i="1"/>
  <c r="BL2448" i="1"/>
  <c r="BL2870" i="1"/>
  <c r="BL3034" i="1"/>
  <c r="BL3144" i="1"/>
  <c r="BL2849" i="1"/>
  <c r="BL3397" i="1"/>
  <c r="BL3413" i="1"/>
  <c r="BL3417" i="1"/>
  <c r="BL3419" i="1"/>
  <c r="BL4086" i="1"/>
  <c r="BL3464" i="1"/>
  <c r="BL3550" i="1"/>
  <c r="BL917" i="1"/>
  <c r="BL2982" i="1"/>
  <c r="BL2425" i="1"/>
  <c r="BL4331" i="1"/>
  <c r="BL94" i="1"/>
  <c r="BL4142" i="1"/>
  <c r="BL3363" i="1"/>
  <c r="BL1733" i="1"/>
  <c r="BL3818" i="1"/>
  <c r="BL2521" i="1"/>
  <c r="BL4263" i="1"/>
  <c r="BL3014" i="1"/>
  <c r="BL726" i="1"/>
  <c r="BL3432" i="1"/>
  <c r="BL3779" i="1"/>
  <c r="BL4116" i="1"/>
  <c r="BL2711" i="1"/>
  <c r="BL2938" i="1"/>
  <c r="BL3411" i="1"/>
  <c r="BL4305" i="1"/>
  <c r="BL3809" i="1"/>
  <c r="BL3877" i="1"/>
  <c r="BL2872" i="1"/>
  <c r="BL3142" i="1"/>
  <c r="BL210" i="1"/>
  <c r="BL3351" i="1"/>
  <c r="BL3486" i="1"/>
  <c r="BL3488" i="1"/>
  <c r="BL3491" i="1"/>
  <c r="BL3495" i="1"/>
  <c r="BL2656" i="1"/>
  <c r="BL3741" i="1"/>
  <c r="BL832" i="1"/>
  <c r="BL2894" i="1"/>
  <c r="BL2921" i="1"/>
  <c r="BL2073" i="1"/>
  <c r="BL2745" i="1"/>
  <c r="BL3881" i="1"/>
  <c r="BL3496" i="1"/>
  <c r="BL3498" i="1"/>
  <c r="BL3508" i="1"/>
  <c r="BL3510" i="1"/>
  <c r="BL3511" i="1"/>
  <c r="BL3524" i="1"/>
  <c r="BL3526" i="1"/>
  <c r="BL3527" i="1"/>
  <c r="BL3528" i="1"/>
  <c r="BL3529" i="1"/>
  <c r="BL3530" i="1"/>
  <c r="BL3531" i="1"/>
  <c r="BL3532" i="1"/>
  <c r="BL3533" i="1"/>
  <c r="BL3534" i="1"/>
  <c r="BL3535" i="1"/>
  <c r="BL3547" i="1"/>
  <c r="BL2571" i="1"/>
  <c r="BL2787" i="1"/>
  <c r="BL2147" i="1"/>
  <c r="BL2272" i="1"/>
  <c r="BL678" i="1"/>
  <c r="BL2353" i="1"/>
  <c r="BL3985" i="1"/>
  <c r="BL324" i="1"/>
  <c r="BL2252" i="1"/>
  <c r="BL1497" i="1"/>
  <c r="BL4012" i="1"/>
  <c r="BL3721" i="1"/>
  <c r="BL4058" i="1"/>
  <c r="BL3317" i="1"/>
  <c r="BL4059" i="1"/>
  <c r="BL3243" i="1"/>
  <c r="BL3427" i="1"/>
  <c r="BL1835" i="1"/>
  <c r="BL3875" i="1"/>
  <c r="BL2598" i="1"/>
  <c r="BL4314" i="1"/>
  <c r="BL3067" i="1"/>
  <c r="BL828" i="1"/>
  <c r="BL3482" i="1"/>
  <c r="BL1745" i="1"/>
  <c r="BL3825" i="1"/>
  <c r="BL2371" i="1"/>
  <c r="BL4170" i="1"/>
  <c r="BL2290" i="1"/>
  <c r="BL2394" i="1"/>
  <c r="BL2581" i="1"/>
  <c r="BL2781" i="1"/>
  <c r="BL2975" i="1"/>
  <c r="BL3198" i="1"/>
  <c r="BL191" i="1"/>
  <c r="BL3694" i="1"/>
  <c r="BL3736" i="1"/>
  <c r="BL816" i="1"/>
  <c r="BL3015" i="1"/>
  <c r="BL3433" i="1"/>
  <c r="BL3780" i="1"/>
  <c r="BL2806" i="1"/>
  <c r="BL2811" i="1"/>
  <c r="BL2821" i="1"/>
  <c r="BL3588" i="1"/>
  <c r="BL2551" i="1"/>
  <c r="BL4199" i="1"/>
  <c r="BL3446" i="1"/>
  <c r="BL1554" i="1"/>
  <c r="BL3951" i="1"/>
  <c r="BL3006" i="1"/>
  <c r="BL72" i="1"/>
  <c r="BL3967" i="1"/>
  <c r="BL2898" i="1"/>
  <c r="BL2384" i="1"/>
  <c r="BL2204" i="1"/>
  <c r="BL4073" i="1"/>
  <c r="BL4323" i="1"/>
  <c r="BL3803" i="1"/>
  <c r="BL3558" i="1"/>
  <c r="BL2697" i="1"/>
  <c r="BL3675" i="1"/>
  <c r="BL2703" i="1"/>
  <c r="BL1624" i="1"/>
  <c r="BL4033" i="1"/>
  <c r="BL3280" i="1"/>
  <c r="BL4112" i="1"/>
  <c r="BL3262" i="1"/>
  <c r="BL3130" i="1"/>
  <c r="BL3237" i="1"/>
  <c r="BL3353" i="1"/>
  <c r="BL3355" i="1"/>
  <c r="BL3376" i="1"/>
  <c r="BL3379" i="1"/>
  <c r="BL3380" i="1"/>
  <c r="BL3385" i="1"/>
  <c r="BL3387" i="1"/>
  <c r="BL3388" i="1"/>
  <c r="BL3389" i="1"/>
  <c r="BL3391" i="1"/>
  <c r="BL3392" i="1"/>
  <c r="BL3399" i="1"/>
  <c r="BL3414" i="1"/>
  <c r="BL3437" i="1"/>
  <c r="BL3440" i="1"/>
  <c r="BL3442" i="1"/>
  <c r="BL3445" i="1"/>
  <c r="BL3447" i="1"/>
  <c r="BL3451" i="1"/>
  <c r="BL3453" i="1"/>
  <c r="BL3337" i="1"/>
  <c r="BL3896" i="1"/>
  <c r="BL3852" i="1"/>
  <c r="BL4246" i="1"/>
  <c r="BL780" i="1"/>
  <c r="BL1667" i="1"/>
  <c r="BL2289" i="1"/>
  <c r="BL2239" i="1"/>
  <c r="BL2381" i="1"/>
  <c r="BL2701" i="1"/>
  <c r="BL2759" i="1"/>
  <c r="BL3076" i="1"/>
  <c r="BL3261" i="1"/>
  <c r="BL3236" i="1"/>
  <c r="BL3485" i="1"/>
  <c r="BL3490" i="1"/>
  <c r="BL3492" i="1"/>
  <c r="BL3494" i="1"/>
  <c r="BL2391" i="1"/>
  <c r="BL2400" i="1"/>
  <c r="BL2848" i="1"/>
  <c r="BL3156" i="1"/>
  <c r="BL1265" i="1"/>
  <c r="BL1023" i="1"/>
  <c r="BL3497" i="1"/>
  <c r="BL3509" i="1"/>
  <c r="BL2941" i="1"/>
  <c r="BL3350" i="1"/>
  <c r="BL3470" i="1"/>
  <c r="BL3572" i="1"/>
  <c r="BL3574" i="1"/>
  <c r="BL3576" i="1"/>
  <c r="BL4252" i="1"/>
  <c r="BL3045" i="1"/>
  <c r="BL3308" i="1"/>
  <c r="BL2441" i="1"/>
  <c r="BL3103" i="1"/>
  <c r="BL2028" i="1"/>
  <c r="BL3826" i="1"/>
  <c r="BL2869" i="1"/>
  <c r="BL10" i="1"/>
  <c r="BL3003" i="1"/>
  <c r="BL2708" i="1"/>
  <c r="BL3577" i="1"/>
  <c r="BL3578" i="1"/>
  <c r="BL1845" i="1"/>
  <c r="BL3879" i="1"/>
  <c r="BL4225" i="1"/>
  <c r="BL4091" i="1"/>
  <c r="BL2695" i="1"/>
  <c r="BL2943" i="1"/>
  <c r="BL4130" i="1"/>
  <c r="BL690" i="1"/>
  <c r="BL3639" i="1"/>
  <c r="BL3580" i="1"/>
  <c r="BL3581" i="1"/>
  <c r="BL3584" i="1"/>
  <c r="BL3586" i="1"/>
  <c r="BL3601" i="1"/>
  <c r="BL3603" i="1"/>
  <c r="BL3604" i="1"/>
  <c r="BL3605" i="1"/>
  <c r="BL3617" i="1"/>
  <c r="BL3618" i="1"/>
  <c r="BL3619" i="1"/>
  <c r="BL3621" i="1"/>
  <c r="BL3622" i="1"/>
  <c r="BL3623" i="1"/>
  <c r="BL3625" i="1"/>
  <c r="BL3626" i="1"/>
  <c r="BL3628" i="1"/>
  <c r="BL3629" i="1"/>
  <c r="BL3630" i="1"/>
  <c r="BL3642" i="1"/>
  <c r="BL3643" i="1"/>
  <c r="BL3648" i="1"/>
  <c r="BL3649" i="1"/>
  <c r="BL3664" i="1"/>
  <c r="BL3454" i="1"/>
  <c r="BL3987" i="1"/>
  <c r="BL4195" i="1"/>
  <c r="BL3949" i="1"/>
  <c r="BL2646" i="1"/>
  <c r="BL7" i="1"/>
  <c r="BL3101" i="1"/>
  <c r="BL1212" i="1"/>
  <c r="BL3545" i="1"/>
  <c r="BL3863" i="1"/>
  <c r="BL4097" i="1"/>
  <c r="BL3304" i="1"/>
  <c r="BL3477" i="1"/>
  <c r="BL1929" i="1"/>
  <c r="BL3922" i="1"/>
  <c r="BL2676" i="1"/>
  <c r="BL49" i="1"/>
  <c r="BL3120" i="1"/>
  <c r="BL1021" i="1"/>
  <c r="BL3521" i="1"/>
  <c r="BL2439" i="1"/>
  <c r="BL2495" i="1"/>
  <c r="BL2670" i="1"/>
  <c r="BL4327" i="1"/>
  <c r="BL3473" i="1"/>
  <c r="BL4051" i="1"/>
  <c r="BL1070" i="1"/>
  <c r="BL1619" i="1"/>
  <c r="BL3247" i="1"/>
  <c r="BL3870" i="1"/>
  <c r="BL1663" i="1"/>
  <c r="BL2582" i="1"/>
  <c r="BL2212" i="1"/>
  <c r="BL2579" i="1"/>
  <c r="BL2864" i="1"/>
  <c r="BL3935" i="1"/>
  <c r="BL3940" i="1"/>
  <c r="BL3975" i="1"/>
  <c r="BL3983" i="1"/>
  <c r="BL4023" i="1"/>
  <c r="BL4027" i="1"/>
  <c r="BL4087" i="1"/>
  <c r="BL3287" i="1"/>
  <c r="BL3999" i="1"/>
  <c r="BL2536" i="1"/>
  <c r="BL4110" i="1"/>
  <c r="BL2566" i="1"/>
  <c r="BL4177" i="1"/>
  <c r="BL4181" i="1"/>
  <c r="BL3632" i="1"/>
  <c r="BL2328" i="1"/>
  <c r="BL4151" i="1"/>
  <c r="BL490" i="1"/>
  <c r="BL1633" i="1"/>
  <c r="BL4057" i="1"/>
  <c r="BL3657" i="1"/>
  <c r="BL4105" i="1"/>
  <c r="BL537" i="1"/>
  <c r="BL3716" i="1"/>
  <c r="BL4068" i="1"/>
  <c r="BL150" i="1"/>
  <c r="BL2337" i="1"/>
  <c r="BL2554" i="1"/>
  <c r="BL2665" i="1"/>
  <c r="BL2666" i="1"/>
  <c r="BL3273" i="1"/>
  <c r="BL4074" i="1"/>
  <c r="BL4134" i="1"/>
  <c r="BL561" i="1"/>
  <c r="BL4035" i="1"/>
  <c r="BL4229" i="1"/>
  <c r="BL2019" i="1"/>
  <c r="BL1822" i="1"/>
  <c r="BL2245" i="1"/>
  <c r="BL2761" i="1"/>
  <c r="BL2181" i="1"/>
  <c r="BL794" i="1"/>
  <c r="BL3969" i="1"/>
  <c r="BL1622" i="1"/>
  <c r="BL2490" i="1"/>
  <c r="BL2910" i="1"/>
  <c r="BL2882" i="1"/>
  <c r="BL3754" i="1"/>
  <c r="BL4239" i="1"/>
  <c r="BL4287" i="1"/>
  <c r="BL4294" i="1"/>
  <c r="BL4322" i="1"/>
  <c r="BL4326" i="1"/>
  <c r="BL4332" i="1"/>
  <c r="BL3753" i="1"/>
  <c r="BL4243" i="1"/>
  <c r="BL3965" i="1"/>
  <c r="BL3926" i="1"/>
  <c r="BL2779" i="1"/>
  <c r="BL3667" i="1"/>
  <c r="BL3791" i="1"/>
  <c r="BL3793" i="1"/>
  <c r="BL3830" i="1"/>
  <c r="BL3861" i="1"/>
  <c r="BL4084" i="1"/>
  <c r="BL4047" i="1"/>
  <c r="BL290" i="1"/>
  <c r="BL3641" i="1"/>
  <c r="BL4210" i="1"/>
  <c r="BL3559" i="1"/>
  <c r="BL3248" i="1"/>
  <c r="BL3614" i="1"/>
  <c r="BL2611" i="1"/>
  <c r="BL2390" i="1"/>
  <c r="BL2764" i="1"/>
  <c r="BL3785" i="1"/>
  <c r="BL3934" i="1"/>
  <c r="BL2969" i="1"/>
  <c r="BL4021" i="1"/>
  <c r="BL4226" i="1"/>
  <c r="BL4139" i="1"/>
  <c r="BL4173" i="1"/>
  <c r="BL4176" i="1"/>
  <c r="BL4180" i="1"/>
  <c r="BL4182" i="1"/>
  <c r="BL4192" i="1"/>
  <c r="BL2885" i="1"/>
  <c r="BL4098" i="1"/>
  <c r="BL391" i="1"/>
  <c r="BL3338" i="1"/>
  <c r="BL3751" i="1"/>
  <c r="BL2902" i="1"/>
  <c r="BL3370" i="1"/>
  <c r="BL1589" i="1"/>
  <c r="BL2195" i="1"/>
  <c r="BL2752" i="1"/>
  <c r="BL2179" i="1"/>
  <c r="BL4258" i="1"/>
  <c r="BL2595" i="1"/>
  <c r="BL2876" i="1"/>
  <c r="BL3075" i="1"/>
  <c r="BL3030" i="1"/>
  <c r="BL3784" i="1"/>
  <c r="BL4080" i="1"/>
  <c r="BL3893" i="1"/>
  <c r="BL4227" i="1"/>
  <c r="BL4230" i="1"/>
  <c r="BL4233" i="1"/>
  <c r="BL4235" i="1"/>
  <c r="BL4237" i="1"/>
  <c r="BL4270" i="1"/>
  <c r="BL4278" i="1"/>
  <c r="BL4282" i="1"/>
  <c r="BL4288" i="1"/>
  <c r="BL4289" i="1"/>
  <c r="BL4320" i="1"/>
  <c r="BL3660" i="1"/>
  <c r="BL1375" i="1"/>
  <c r="BL3854" i="1"/>
  <c r="BL2954" i="1"/>
  <c r="BL721" i="1"/>
  <c r="BL3431" i="1"/>
  <c r="BL1664" i="1"/>
  <c r="BL3778" i="1"/>
  <c r="BL2285" i="1"/>
  <c r="BL4115" i="1"/>
  <c r="BL2802" i="1"/>
  <c r="BL171" i="1"/>
  <c r="BL2260" i="1"/>
  <c r="BL153" i="1"/>
  <c r="BL2207" i="1"/>
  <c r="BL2613" i="1"/>
  <c r="BL1699" i="1"/>
  <c r="BL2893" i="1"/>
  <c r="BL3961" i="1"/>
  <c r="BL3127" i="1"/>
  <c r="BL2912" i="1"/>
  <c r="BL3569" i="1"/>
  <c r="BL3347" i="1"/>
  <c r="BL4055" i="1"/>
  <c r="BL31" i="1"/>
  <c r="BL2550" i="1"/>
  <c r="BL3719" i="1"/>
  <c r="BL2103" i="1"/>
  <c r="BL4137" i="1"/>
  <c r="BL3979" i="1"/>
  <c r="BL4242" i="1"/>
  <c r="BL60" i="1"/>
  <c r="BL70" i="1"/>
  <c r="BL77" i="1"/>
  <c r="BL97" i="1"/>
  <c r="BL102" i="1"/>
  <c r="BL103" i="1"/>
  <c r="BL108" i="1"/>
  <c r="BL114" i="1"/>
  <c r="BL130" i="1"/>
  <c r="BL133" i="1"/>
  <c r="BL134" i="1"/>
  <c r="BL165" i="1"/>
  <c r="BL166" i="1"/>
  <c r="BL184" i="1"/>
  <c r="BL189" i="1"/>
  <c r="BL190" i="1"/>
  <c r="BL3794" i="1"/>
  <c r="BL3738" i="1"/>
  <c r="BL4298" i="1"/>
  <c r="BL2480" i="1"/>
  <c r="BL4245" i="1"/>
  <c r="BL2988" i="1"/>
  <c r="BL778" i="1"/>
  <c r="BL3463" i="1"/>
  <c r="BL1808" i="1"/>
  <c r="BL3856" i="1"/>
  <c r="BL4157" i="1"/>
  <c r="BL1491" i="1"/>
  <c r="BL758" i="1"/>
  <c r="BL1617" i="1"/>
  <c r="BL3462" i="1"/>
  <c r="BL3769" i="1"/>
  <c r="BL2431" i="1"/>
  <c r="BL4216" i="1"/>
  <c r="BL3011" i="1"/>
  <c r="BL827" i="1"/>
  <c r="BL3481" i="1"/>
  <c r="BL1743" i="1"/>
  <c r="BL3824" i="1"/>
  <c r="BL2361" i="1"/>
  <c r="BL4169" i="1"/>
  <c r="BL2862" i="1"/>
  <c r="BL3697" i="1"/>
  <c r="BL2796" i="1"/>
  <c r="BL2031" i="1"/>
  <c r="BL2426" i="1"/>
  <c r="BL2966" i="1"/>
  <c r="BL3939" i="1"/>
  <c r="BL3972" i="1"/>
  <c r="BL3290" i="1"/>
  <c r="BL2227" i="1"/>
  <c r="BL3732" i="1"/>
  <c r="BL2275" i="1"/>
  <c r="BL4124" i="1"/>
  <c r="BL27" i="1"/>
  <c r="BL4022" i="1"/>
  <c r="BL2784" i="1"/>
  <c r="BL4076" i="1"/>
  <c r="BL4183" i="1"/>
  <c r="BL230" i="1"/>
  <c r="BL280" i="1"/>
  <c r="BL295" i="1"/>
  <c r="BL305" i="1"/>
  <c r="BL307" i="1"/>
  <c r="BL318" i="1"/>
  <c r="BL346" i="1"/>
  <c r="BL350" i="1"/>
  <c r="BL354" i="1"/>
  <c r="BL364" i="1"/>
  <c r="BL366" i="1"/>
  <c r="BL372" i="1"/>
  <c r="BL379" i="1"/>
  <c r="BL385" i="1"/>
  <c r="BL4" i="1"/>
  <c r="BL4317" i="1"/>
  <c r="BL2549" i="1"/>
  <c r="BL1595" i="1"/>
  <c r="BL2698" i="1"/>
  <c r="BL2409" i="1"/>
  <c r="BL2687" i="1"/>
  <c r="BL2881" i="1"/>
  <c r="BL3044" i="1"/>
  <c r="BL916" i="1"/>
  <c r="BL1905" i="1"/>
  <c r="BL4207" i="1"/>
  <c r="BL3654" i="1"/>
  <c r="BL2520" i="1"/>
  <c r="BL3065" i="1"/>
  <c r="BL306" i="1"/>
  <c r="BL319" i="1"/>
  <c r="BL353" i="1"/>
  <c r="BL365" i="1"/>
  <c r="BL373" i="1"/>
  <c r="BL2472" i="1"/>
  <c r="BL212" i="1"/>
  <c r="BL217" i="1"/>
  <c r="BL3544" i="1"/>
  <c r="BL3146" i="1"/>
  <c r="BL4306" i="1"/>
  <c r="BL2675" i="1"/>
  <c r="BL3542" i="1"/>
  <c r="BL6" i="1"/>
  <c r="BL4221" i="1"/>
  <c r="BL1017" i="1"/>
  <c r="BL3519" i="1"/>
  <c r="BL1843" i="1"/>
  <c r="BL3878" i="1"/>
  <c r="BL2437" i="1"/>
  <c r="BL4222" i="1"/>
  <c r="BL2907" i="1"/>
  <c r="BL236" i="1"/>
  <c r="BL2253" i="1"/>
  <c r="BL1305" i="1"/>
  <c r="BL3725" i="1"/>
  <c r="BL3757" i="1"/>
  <c r="BL3599" i="1"/>
  <c r="BL1280" i="1"/>
  <c r="BL3806" i="1"/>
  <c r="BL3833" i="1"/>
  <c r="BL3843" i="1"/>
  <c r="BL3890" i="1"/>
  <c r="BL4319" i="1"/>
  <c r="BL3057" i="1"/>
  <c r="BL3942" i="1"/>
  <c r="BL2608" i="1"/>
  <c r="BL2770" i="1"/>
  <c r="BL2302" i="1"/>
  <c r="BL3128" i="1"/>
  <c r="BL4089" i="1"/>
  <c r="BL3072" i="1"/>
  <c r="BL4232" i="1"/>
  <c r="BL3031" i="1"/>
  <c r="BL4075" i="1"/>
  <c r="BL18" i="1"/>
  <c r="BL47" i="1"/>
  <c r="BL2460" i="1"/>
  <c r="BL3932" i="1"/>
  <c r="BL570" i="1"/>
  <c r="BL241" i="1"/>
  <c r="BL4147" i="1"/>
  <c r="BL2265" i="1"/>
  <c r="BL2319" i="1"/>
  <c r="BL2561" i="1"/>
  <c r="BL2555" i="1"/>
  <c r="BL3202" i="1"/>
  <c r="BL261" i="1"/>
  <c r="BL285" i="1"/>
  <c r="BL303" i="1"/>
  <c r="BL314" i="1"/>
  <c r="BL347" i="1"/>
  <c r="BL355" i="1"/>
  <c r="BL371" i="1"/>
  <c r="BL3846" i="1"/>
  <c r="BL3435" i="1"/>
  <c r="BL3457" i="1"/>
  <c r="BL3405" i="1"/>
  <c r="BL2222" i="1"/>
  <c r="BL3136" i="1"/>
  <c r="BL3505" i="1"/>
  <c r="BL3905" i="1"/>
  <c r="BL3513" i="1"/>
  <c r="BL3817" i="1"/>
  <c r="BL4262" i="1"/>
  <c r="BL3795" i="1"/>
  <c r="BL3980" i="1"/>
  <c r="BL4138" i="1"/>
  <c r="BL250" i="1"/>
  <c r="BL3767" i="1"/>
  <c r="BL4274" i="1"/>
  <c r="BL2075" i="1"/>
  <c r="BL1494" i="1"/>
  <c r="BL1839" i="1"/>
  <c r="BL2564" i="1"/>
  <c r="BL2789" i="1"/>
  <c r="BL2977" i="1"/>
  <c r="BL3201" i="1"/>
  <c r="BL3933" i="1"/>
  <c r="BL3135" i="1"/>
  <c r="BL4072" i="1"/>
  <c r="BL4079" i="1"/>
  <c r="BL4127" i="1"/>
  <c r="BL3352" i="1"/>
  <c r="BL206" i="1"/>
  <c r="BL399" i="1"/>
  <c r="BL402" i="1"/>
  <c r="BL406" i="1"/>
  <c r="BL407" i="1"/>
  <c r="BL410" i="1"/>
  <c r="BL411" i="1"/>
  <c r="BL431" i="1"/>
  <c r="BL434" i="1"/>
  <c r="BL439" i="1"/>
  <c r="BL443" i="1"/>
  <c r="BL445" i="1"/>
  <c r="BL446" i="1"/>
  <c r="BL447" i="1"/>
  <c r="BL448" i="1"/>
  <c r="BL453" i="1"/>
  <c r="BL458" i="1"/>
  <c r="BL459" i="1"/>
  <c r="BL460" i="1"/>
  <c r="BL462" i="1"/>
  <c r="BL466" i="1"/>
  <c r="BL473" i="1"/>
  <c r="BL505" i="1"/>
  <c r="BL508" i="1"/>
  <c r="BL514" i="1"/>
  <c r="BL515" i="1"/>
  <c r="BL519" i="1"/>
  <c r="BL522" i="1"/>
  <c r="BL527" i="1"/>
  <c r="BL529" i="1"/>
  <c r="BL3894" i="1"/>
  <c r="BL3847" i="1"/>
  <c r="BL2933" i="1"/>
  <c r="BL2017" i="1"/>
  <c r="BL760" i="1"/>
  <c r="BL3111" i="1"/>
  <c r="BL3829" i="1"/>
  <c r="BL4273" i="1"/>
  <c r="BL3514" i="1"/>
  <c r="BL32" i="1"/>
  <c r="BL2974" i="1"/>
  <c r="BL3981" i="1"/>
  <c r="BL1269" i="1"/>
  <c r="BL747" i="1"/>
  <c r="BL3921" i="1"/>
  <c r="BL4236" i="1"/>
  <c r="BL396" i="1"/>
  <c r="BL1997" i="1"/>
  <c r="BL3556" i="1"/>
  <c r="BL3704" i="1"/>
  <c r="BL4313" i="1"/>
  <c r="BL1275" i="1"/>
  <c r="BL2528" i="1"/>
  <c r="BL265" i="1"/>
  <c r="BL2254" i="1"/>
  <c r="BL2476" i="1"/>
  <c r="BL83" i="1"/>
  <c r="BL3812" i="1"/>
  <c r="BL3892" i="1"/>
  <c r="BL2773" i="1"/>
  <c r="BL3425" i="1"/>
  <c r="BL2500" i="1"/>
  <c r="BL4029" i="1"/>
  <c r="BL3170" i="1"/>
  <c r="BL752" i="1"/>
  <c r="BL576" i="1"/>
  <c r="BL602" i="1"/>
  <c r="BL605" i="1"/>
  <c r="BL621" i="1"/>
  <c r="BL623" i="1"/>
  <c r="BL625" i="1"/>
  <c r="BL640" i="1"/>
  <c r="BL643" i="1"/>
  <c r="BL650" i="1"/>
  <c r="BL653" i="1"/>
  <c r="BL658" i="1"/>
  <c r="BL667" i="1"/>
  <c r="BL688" i="1"/>
  <c r="BL689" i="1"/>
  <c r="BL693" i="1"/>
  <c r="BL3607" i="1"/>
  <c r="BL3226" i="1"/>
  <c r="BL4156" i="1"/>
  <c r="BL735" i="1"/>
  <c r="BL1967" i="1"/>
  <c r="BL141" i="1"/>
  <c r="BL3179" i="1"/>
  <c r="BL1414" i="1"/>
  <c r="BL3613" i="1"/>
  <c r="BL2030" i="1"/>
  <c r="BL3968" i="1"/>
  <c r="BL2609" i="1"/>
  <c r="BL4318" i="1"/>
  <c r="BL3017" i="1"/>
  <c r="BL266" i="1"/>
  <c r="BL2235" i="1"/>
  <c r="BL2246" i="1"/>
  <c r="BL2340" i="1"/>
  <c r="BL2616" i="1"/>
  <c r="BL2890" i="1"/>
  <c r="BL3215" i="1"/>
  <c r="BL397" i="1"/>
  <c r="BL4070" i="1"/>
  <c r="BL4118" i="1"/>
  <c r="BL3729" i="1"/>
  <c r="BL3472" i="1"/>
  <c r="BL3804" i="1"/>
  <c r="BL3831" i="1"/>
  <c r="BL3672" i="1"/>
  <c r="BL3953" i="1"/>
  <c r="BL79" i="1"/>
  <c r="BL1112" i="1"/>
  <c r="BL1113" i="1"/>
  <c r="BL1125" i="1"/>
  <c r="BL1134" i="1"/>
  <c r="BL1144" i="1"/>
  <c r="BL1160" i="1"/>
  <c r="BL1163" i="1"/>
  <c r="BL1164" i="1"/>
  <c r="BL1215" i="1"/>
  <c r="BL1216" i="1"/>
  <c r="BL1228" i="1"/>
  <c r="BL1232" i="1"/>
  <c r="BL1235" i="1"/>
  <c r="BL1237" i="1"/>
  <c r="BL1252" i="1"/>
  <c r="BL2465" i="1"/>
  <c r="BL2180" i="1"/>
  <c r="BL3218" i="1"/>
  <c r="BL2455" i="1"/>
  <c r="BL5" i="1"/>
  <c r="BL4025" i="1"/>
  <c r="BL4123" i="1"/>
  <c r="BL394" i="1"/>
  <c r="BL1258" i="1"/>
  <c r="BL1312" i="1"/>
  <c r="BL1314" i="1"/>
  <c r="BL1322" i="1"/>
  <c r="BL1326" i="1"/>
  <c r="BL4041" i="1"/>
  <c r="BL3986" i="1"/>
  <c r="BL3093" i="1"/>
  <c r="BL2825" i="1"/>
  <c r="BL387" i="1"/>
  <c r="BL3285" i="1"/>
  <c r="BL1559" i="1"/>
  <c r="BL3692" i="1"/>
  <c r="BL2247" i="1"/>
  <c r="BL4092" i="1"/>
  <c r="BL4000" i="1"/>
  <c r="BL3701" i="1"/>
  <c r="BL3869" i="1"/>
  <c r="BL4006" i="1"/>
  <c r="BL2792" i="1"/>
  <c r="BL413" i="1"/>
  <c r="BL3307" i="1"/>
  <c r="BL1587" i="1"/>
  <c r="BL3714" i="1"/>
  <c r="BL2191" i="1"/>
  <c r="BL4067" i="1"/>
  <c r="BL2749" i="1"/>
  <c r="BL14" i="1"/>
  <c r="BL3123" i="1"/>
  <c r="BL329" i="1"/>
  <c r="BL1337" i="1"/>
  <c r="BL3195" i="1"/>
  <c r="BL1469" i="1"/>
  <c r="BL2464" i="1"/>
  <c r="BL2699" i="1"/>
  <c r="BL2889" i="1"/>
  <c r="BL3204" i="1"/>
  <c r="BL3929" i="1"/>
  <c r="BL755" i="1"/>
  <c r="BL753" i="1"/>
  <c r="BL957" i="1"/>
  <c r="BL1033" i="1"/>
  <c r="BL1043" i="1"/>
  <c r="BL2865" i="1"/>
  <c r="BL3678" i="1"/>
  <c r="BL3359" i="1"/>
  <c r="BL2529" i="1"/>
  <c r="BL3147" i="1"/>
  <c r="BL1630" i="1"/>
  <c r="BL4154" i="1"/>
  <c r="BL3775" i="1"/>
  <c r="BL2383" i="1"/>
  <c r="BL1959" i="1"/>
  <c r="BL738" i="1"/>
  <c r="BL1081" i="1"/>
  <c r="BL1696" i="1"/>
  <c r="BL3571" i="1"/>
  <c r="BL946" i="1"/>
  <c r="BL1341" i="1"/>
  <c r="BL1342" i="1"/>
  <c r="BL3686" i="1"/>
  <c r="BL2375" i="1"/>
  <c r="BL3673" i="1"/>
  <c r="BL4279" i="1"/>
  <c r="BL4253" i="1"/>
  <c r="BL3564" i="1"/>
  <c r="BL733" i="1"/>
  <c r="BL3895" i="1"/>
  <c r="BL2719" i="1"/>
  <c r="BL3595" i="1"/>
  <c r="BL1347" i="1"/>
  <c r="BL1386" i="1"/>
  <c r="BL782" i="1"/>
  <c r="BL811" i="1"/>
  <c r="BL839" i="1"/>
  <c r="BL846" i="1"/>
  <c r="BL877" i="1"/>
  <c r="BL902" i="1"/>
  <c r="BL3944" i="1"/>
  <c r="BL3711" i="1"/>
  <c r="BL2538" i="1"/>
  <c r="BL2451" i="1"/>
  <c r="BL3210" i="1"/>
  <c r="BL1354" i="1"/>
  <c r="BL2927" i="1"/>
  <c r="BL3977" i="1"/>
  <c r="BL4077" i="1"/>
  <c r="BL2158" i="1"/>
  <c r="BL1508" i="1"/>
  <c r="BL2313" i="1"/>
  <c r="BL163" i="1"/>
  <c r="BL3499" i="1"/>
  <c r="BL3792" i="1"/>
  <c r="BL2801" i="1"/>
  <c r="BL2766" i="1"/>
  <c r="BL3925" i="1"/>
  <c r="BL945" i="1"/>
  <c r="BL3827" i="1"/>
  <c r="BL3837" i="1"/>
  <c r="BL3885" i="1"/>
  <c r="BL3887" i="1"/>
  <c r="BL3889" i="1"/>
  <c r="BL3536" i="1"/>
  <c r="BL4299" i="1"/>
  <c r="BL1480" i="1"/>
  <c r="BL4007" i="1"/>
  <c r="BL3471" i="1"/>
  <c r="BL761" i="1"/>
  <c r="BL800" i="1"/>
  <c r="BL809" i="1"/>
  <c r="BL812" i="1"/>
  <c r="BL3671" i="1"/>
  <c r="BL3515" i="1"/>
  <c r="BL1421" i="1"/>
  <c r="BL4030" i="1"/>
  <c r="BL3117" i="1"/>
  <c r="BL4267" i="1"/>
  <c r="BL2972" i="1"/>
  <c r="BL708" i="1"/>
  <c r="BL740" i="1"/>
  <c r="BL749" i="1"/>
  <c r="BL1082" i="1"/>
  <c r="BL1351" i="1"/>
  <c r="BL1379" i="1"/>
  <c r="BL3864" i="1"/>
  <c r="BL892" i="1"/>
  <c r="BL2771" i="1"/>
  <c r="BL2098" i="1"/>
  <c r="BL308" i="1"/>
  <c r="BL1406" i="1"/>
  <c r="BL1439" i="1"/>
  <c r="BL1451" i="1"/>
  <c r="BL1455" i="1"/>
  <c r="BL1463" i="1"/>
  <c r="BL4081" i="1"/>
  <c r="BL2884" i="1"/>
  <c r="BL488" i="1"/>
  <c r="BL2855" i="1"/>
  <c r="BL342" i="1"/>
  <c r="BL3038" i="1"/>
  <c r="BL1334" i="1"/>
  <c r="BL2925" i="1"/>
  <c r="BL4188" i="1"/>
  <c r="BL1805" i="1"/>
  <c r="BL1533" i="1"/>
  <c r="BL390" i="1"/>
  <c r="BL4255" i="1"/>
  <c r="BL1601" i="1"/>
  <c r="BL52" i="1"/>
  <c r="BL2960" i="1"/>
  <c r="BL734" i="1"/>
  <c r="BL2984" i="1"/>
  <c r="BL860" i="1"/>
  <c r="BL1608" i="1"/>
  <c r="BL3959" i="1"/>
  <c r="BL3071" i="1"/>
  <c r="BL2303" i="1"/>
  <c r="BL1625" i="1"/>
  <c r="BL1636" i="1"/>
  <c r="BL1639" i="1"/>
  <c r="BL1643" i="1"/>
  <c r="BL1646" i="1"/>
  <c r="BL1649" i="1"/>
  <c r="BL1650" i="1"/>
  <c r="BL1652" i="1"/>
  <c r="BL1659" i="1"/>
  <c r="BL1675" i="1"/>
  <c r="BL1676" i="1"/>
  <c r="BL1684" i="1"/>
  <c r="BL1685" i="1"/>
  <c r="BL1686" i="1"/>
  <c r="BL3733" i="1"/>
  <c r="BL3783" i="1"/>
  <c r="BL3914" i="1"/>
  <c r="BL2744" i="1"/>
  <c r="BL4268" i="1"/>
  <c r="BL2970" i="1"/>
  <c r="BL3263" i="1"/>
  <c r="BL3789" i="1"/>
  <c r="BL3832" i="1"/>
  <c r="BL3836" i="1"/>
  <c r="BL3859" i="1"/>
  <c r="BL3882" i="1"/>
  <c r="BL3886" i="1"/>
  <c r="BL3888" i="1"/>
  <c r="BL3891" i="1"/>
  <c r="BL3229" i="1"/>
  <c r="BL3958" i="1"/>
  <c r="BL2092" i="1"/>
  <c r="BL566" i="1"/>
  <c r="BL804" i="1"/>
  <c r="BL2029" i="1"/>
  <c r="BL4204" i="1"/>
  <c r="BL1401" i="1"/>
  <c r="BL2667" i="1"/>
  <c r="BL2934" i="1"/>
  <c r="BL352" i="1"/>
  <c r="BL2953" i="1"/>
  <c r="BL2780" i="1"/>
  <c r="BL2422" i="1"/>
  <c r="BL695" i="1"/>
  <c r="BL709" i="1"/>
  <c r="BL736" i="1"/>
  <c r="BL748" i="1"/>
  <c r="BL1426" i="1"/>
  <c r="BL2508" i="1"/>
  <c r="BL3373" i="1"/>
  <c r="BL4174" i="1"/>
  <c r="BL1467" i="1"/>
  <c r="BL1577" i="1"/>
  <c r="BL2332" i="1"/>
  <c r="BL1576" i="1"/>
  <c r="BL2411" i="1"/>
  <c r="BL1738" i="1"/>
  <c r="BL1691" i="1"/>
  <c r="BL3866" i="1"/>
  <c r="BL3479" i="1"/>
  <c r="BL3468" i="1"/>
  <c r="BL3996" i="1"/>
  <c r="BL1367" i="1"/>
  <c r="BL1472" i="1"/>
  <c r="BL1609" i="1"/>
  <c r="BL3345" i="1"/>
  <c r="BL3138" i="1"/>
  <c r="BL1596" i="1"/>
  <c r="BL1704" i="1"/>
  <c r="BL1724" i="1"/>
  <c r="BL1770" i="1"/>
  <c r="BL2956" i="1"/>
  <c r="BL3937" i="1"/>
  <c r="BL4300" i="1"/>
  <c r="BL3033" i="1"/>
  <c r="BL2283" i="1"/>
  <c r="BL1487" i="1"/>
  <c r="BL851" i="1"/>
  <c r="BL1365" i="1"/>
  <c r="BL2875" i="1"/>
  <c r="BL3568" i="1"/>
  <c r="BL3148" i="1"/>
  <c r="BL535" i="1"/>
  <c r="BL1488" i="1"/>
  <c r="BL1517" i="1"/>
  <c r="BL3406" i="1"/>
  <c r="BL3814" i="1"/>
  <c r="BL345" i="1"/>
  <c r="BL1693" i="1"/>
  <c r="BL4003" i="1"/>
  <c r="BL4309" i="1"/>
  <c r="BL2597" i="1"/>
  <c r="BL869" i="1"/>
  <c r="BL944" i="1"/>
  <c r="BL3208" i="1"/>
  <c r="BL1437" i="1"/>
  <c r="BL2694" i="1"/>
  <c r="BL3078" i="1"/>
  <c r="BL2067" i="1"/>
  <c r="BL1703" i="1"/>
  <c r="BL1709" i="1"/>
  <c r="BL1719" i="1"/>
  <c r="BL1729" i="1"/>
  <c r="BL1762" i="1"/>
  <c r="BL1777" i="1"/>
  <c r="BL1787" i="1"/>
  <c r="BL1789" i="1"/>
  <c r="BL4240" i="1"/>
  <c r="BL2068" i="1"/>
  <c r="BL4063" i="1"/>
  <c r="BL3978" i="1"/>
  <c r="BL3693" i="1"/>
  <c r="BL48" i="1"/>
  <c r="BL4071" i="1"/>
  <c r="BL1478" i="1"/>
  <c r="BL3653" i="1"/>
  <c r="BL3197" i="1"/>
  <c r="BL1493" i="1"/>
  <c r="BL1524" i="1"/>
  <c r="BL4096" i="1"/>
  <c r="BL2360" i="1"/>
  <c r="BL4162" i="1"/>
  <c r="BL2664" i="1"/>
  <c r="BL2214" i="1"/>
  <c r="BL3943" i="1"/>
  <c r="BL1350" i="1"/>
  <c r="BL2980" i="1"/>
  <c r="BL1459" i="1"/>
  <c r="BL2762" i="1"/>
  <c r="BL3264" i="1"/>
  <c r="BL1701" i="1"/>
  <c r="BL1722" i="1"/>
  <c r="BL1731" i="1"/>
  <c r="BL1732" i="1"/>
  <c r="BL1755" i="1"/>
  <c r="BL1767" i="1"/>
  <c r="BL1813" i="1"/>
  <c r="BL2238" i="1"/>
  <c r="BL3587" i="1"/>
  <c r="BL3610" i="1"/>
  <c r="BL56" i="1"/>
  <c r="BL3984" i="1"/>
  <c r="BL1586" i="1"/>
  <c r="BL971" i="1"/>
  <c r="BL1449" i="1"/>
  <c r="BL4042" i="1"/>
  <c r="BL3369" i="1"/>
  <c r="BL2585" i="1"/>
  <c r="BL1550" i="1"/>
  <c r="BL1563" i="1"/>
  <c r="BL1574" i="1"/>
  <c r="BL3224" i="1"/>
  <c r="BL4203" i="1"/>
  <c r="BL3561" i="1"/>
  <c r="BL3256" i="1"/>
  <c r="BL2790" i="1"/>
  <c r="BL943" i="1"/>
  <c r="BL2534" i="1"/>
  <c r="BL2819" i="1"/>
  <c r="BL2032" i="1"/>
  <c r="BL3141" i="1"/>
  <c r="BL414" i="1"/>
  <c r="BL2568" i="1"/>
  <c r="BL330" i="1"/>
  <c r="BL3955" i="1"/>
  <c r="BL1388" i="1"/>
  <c r="BL1452" i="1"/>
  <c r="BL4062" i="1"/>
  <c r="BL2335" i="1"/>
  <c r="BL1534" i="1"/>
  <c r="BL1543" i="1"/>
  <c r="BL1570" i="1"/>
  <c r="BL1716" i="1"/>
  <c r="BL3962" i="1"/>
  <c r="BL717" i="1"/>
  <c r="BL2831" i="1"/>
  <c r="BL2723" i="1"/>
  <c r="BL842" i="1"/>
  <c r="BL886" i="1"/>
  <c r="BL3963" i="1"/>
  <c r="BL3634" i="1"/>
  <c r="BL1511" i="1"/>
  <c r="BL3971" i="1"/>
  <c r="BL1562" i="1"/>
  <c r="BL58" i="1"/>
  <c r="BL2294" i="1"/>
  <c r="BL3938" i="1"/>
  <c r="BL3816" i="1"/>
  <c r="BL1400" i="1"/>
  <c r="BL3749" i="1"/>
  <c r="BL3186" i="1"/>
  <c r="BL3763" i="1"/>
  <c r="BL1537" i="1"/>
  <c r="BL1540" i="1"/>
  <c r="BL1549" i="1"/>
  <c r="BL1569" i="1"/>
  <c r="BL1572" i="1"/>
  <c r="BL4104" i="1"/>
  <c r="BL4168" i="1"/>
  <c r="BL2338" i="1"/>
  <c r="BL3552" i="1"/>
  <c r="BL2644" i="1"/>
  <c r="BL707" i="1"/>
  <c r="BL867" i="1"/>
  <c r="BL890" i="1"/>
  <c r="BL3039" i="1"/>
  <c r="BL3668" i="1"/>
  <c r="BL3476" i="1"/>
  <c r="BL4172" i="1"/>
  <c r="BL2826" i="1"/>
  <c r="BL55" i="1"/>
  <c r="BL2673" i="1"/>
  <c r="BL286" i="1"/>
  <c r="BL3171" i="1"/>
  <c r="BL3821" i="1"/>
  <c r="BL844" i="1"/>
  <c r="BL1598" i="1"/>
  <c r="BL1453" i="1"/>
  <c r="BL3918" i="1"/>
  <c r="BL2901" i="1"/>
  <c r="BL2859" i="1"/>
  <c r="BL1687" i="1"/>
  <c r="BL2493" i="1"/>
  <c r="BL825" i="1"/>
  <c r="BL3995" i="1"/>
  <c r="BL4121" i="1"/>
  <c r="BL2323" i="1"/>
  <c r="BL3665" i="1"/>
  <c r="BL2684" i="1"/>
  <c r="BL3696" i="1"/>
  <c r="BL1539" i="1"/>
  <c r="BL1544" i="1"/>
  <c r="BL1566" i="1"/>
  <c r="BL4141" i="1"/>
  <c r="BL676" i="1"/>
  <c r="BL3254" i="1"/>
  <c r="BL898" i="1"/>
  <c r="BL2618" i="1"/>
  <c r="BL3099" i="1"/>
  <c r="BL919" i="1"/>
  <c r="BL1464" i="1"/>
  <c r="BL1528" i="1"/>
  <c r="BL3801" i="1"/>
  <c r="BL3430" i="1"/>
  <c r="BL2803" i="1"/>
  <c r="BL3219" i="1"/>
  <c r="BL34" i="1"/>
  <c r="BL1462" i="1"/>
  <c r="BL2449" i="1"/>
  <c r="BL22" i="1"/>
  <c r="BL837" i="1"/>
  <c r="BL1085" i="1"/>
  <c r="BL1604" i="1"/>
  <c r="BL3029" i="1"/>
  <c r="BL3163" i="1"/>
  <c r="BL1495" i="1"/>
  <c r="BL1530" i="1"/>
  <c r="BL4082" i="1"/>
  <c r="BL4158" i="1"/>
  <c r="BL2344" i="1"/>
  <c r="BL3910" i="1"/>
  <c r="BL3152" i="1"/>
  <c r="BL3681" i="1"/>
  <c r="BL2743" i="1"/>
  <c r="BL1603" i="1"/>
  <c r="BL1398" i="1"/>
  <c r="BL1465" i="1"/>
  <c r="BL2877" i="1"/>
  <c r="BL951" i="1"/>
  <c r="BL1718" i="1"/>
  <c r="BL1726" i="1"/>
  <c r="BL1751" i="1"/>
  <c r="BL1758" i="1"/>
  <c r="BL1763" i="1"/>
  <c r="BL1776" i="1"/>
  <c r="BL1783" i="1"/>
  <c r="BL1788" i="1"/>
  <c r="BL1790" i="1"/>
  <c r="BL1792" i="1"/>
  <c r="BL1816" i="1"/>
  <c r="BL4191" i="1"/>
  <c r="BK4344" i="1" a="1"/>
  <c r="BM1996" i="1" l="1"/>
  <c r="BP1996" i="1"/>
  <c r="BM1332" i="1"/>
  <c r="BP1332" i="1"/>
  <c r="BP3720" i="1"/>
  <c r="BM3720" i="1"/>
  <c r="BP2620" i="1"/>
  <c r="BM2620" i="1"/>
  <c r="BP903" i="1"/>
  <c r="BM903" i="1"/>
  <c r="BM2577" i="1"/>
  <c r="BP2577" i="1"/>
  <c r="BP4209" i="1"/>
  <c r="BM4209" i="1"/>
  <c r="BP3009" i="1"/>
  <c r="BM3009" i="1"/>
  <c r="BP1937" i="1"/>
  <c r="BM1937" i="1"/>
  <c r="BP2959" i="1"/>
  <c r="BM2959" i="1"/>
  <c r="BP2301" i="1"/>
  <c r="BM2301" i="1"/>
  <c r="BP2768" i="1"/>
  <c r="BM2768" i="1"/>
  <c r="BP2967" i="1"/>
  <c r="BM2967" i="1"/>
  <c r="BP3259" i="1"/>
  <c r="BM3259" i="1"/>
  <c r="BM3788" i="1"/>
  <c r="BP3788" i="1"/>
  <c r="BP1830" i="1"/>
  <c r="BM1830" i="1"/>
  <c r="BP1857" i="1"/>
  <c r="BM1857" i="1"/>
  <c r="BP1869" i="1"/>
  <c r="BM1869" i="1"/>
  <c r="BM1878" i="1"/>
  <c r="BP1878" i="1"/>
  <c r="BP1885" i="1"/>
  <c r="BM1885" i="1"/>
  <c r="BM1909" i="1"/>
  <c r="BP1909" i="1"/>
  <c r="BP1912" i="1"/>
  <c r="BM1912" i="1"/>
  <c r="BP1914" i="1"/>
  <c r="BM1914" i="1"/>
  <c r="BM1948" i="1"/>
  <c r="BP1948" i="1"/>
  <c r="BM3403" i="1"/>
  <c r="BP3403" i="1"/>
  <c r="BP1976" i="1"/>
  <c r="BM1976" i="1"/>
  <c r="BP1991" i="1"/>
  <c r="BM1991" i="1"/>
  <c r="BP2003" i="1"/>
  <c r="BM2003" i="1"/>
  <c r="BP2007" i="1"/>
  <c r="BM2007" i="1"/>
  <c r="BP3695" i="1"/>
  <c r="BM3695" i="1"/>
  <c r="BP3734" i="1"/>
  <c r="BM3734" i="1"/>
  <c r="BP2027" i="1"/>
  <c r="BM2027" i="1"/>
  <c r="BP145" i="1"/>
  <c r="BM145" i="1"/>
  <c r="BM1942" i="1"/>
  <c r="BP1942" i="1"/>
  <c r="BP3052" i="1"/>
  <c r="BM3052" i="1"/>
  <c r="BP1481" i="1"/>
  <c r="BM1481" i="1"/>
  <c r="BM3041" i="1"/>
  <c r="BP3041" i="1"/>
  <c r="BP3904" i="1"/>
  <c r="BM3904" i="1"/>
  <c r="BP4303" i="1"/>
  <c r="BM4303" i="1"/>
  <c r="BM4061" i="1"/>
  <c r="BP4061" i="1"/>
  <c r="BM1015" i="1"/>
  <c r="BP1015" i="1"/>
  <c r="BM2525" i="1"/>
  <c r="BP2525" i="1"/>
  <c r="BM557" i="1"/>
  <c r="BP557" i="1"/>
  <c r="BM404" i="1"/>
  <c r="BP404" i="1"/>
  <c r="BP2229" i="1"/>
  <c r="BM2229" i="1"/>
  <c r="BP2377" i="1"/>
  <c r="BM2377" i="1"/>
  <c r="BP2587" i="1"/>
  <c r="BM2587" i="1"/>
  <c r="BP2863" i="1"/>
  <c r="BM2863" i="1"/>
  <c r="BP1610" i="1"/>
  <c r="BM1610" i="1"/>
  <c r="BP3670" i="1"/>
  <c r="BM3670" i="1"/>
  <c r="BM3158" i="1"/>
  <c r="BP3158" i="1"/>
  <c r="BM2072" i="1"/>
  <c r="BP2072" i="1"/>
  <c r="BP1829" i="1"/>
  <c r="BM1829" i="1"/>
  <c r="BP1856" i="1"/>
  <c r="BM1856" i="1"/>
  <c r="BM1864" i="1"/>
  <c r="BP1864" i="1"/>
  <c r="BP1873" i="1"/>
  <c r="BM1873" i="1"/>
  <c r="BP1875" i="1"/>
  <c r="BM1875" i="1"/>
  <c r="BP1893" i="1"/>
  <c r="BM1893" i="1"/>
  <c r="BM1910" i="1"/>
  <c r="BP1910" i="1"/>
  <c r="BP1923" i="1"/>
  <c r="BM1923" i="1"/>
  <c r="BM1955" i="1"/>
  <c r="BP1955" i="1"/>
  <c r="BP4295" i="1"/>
  <c r="BM4295" i="1"/>
  <c r="BP4241" i="1"/>
  <c r="BM4241" i="1"/>
  <c r="BM1193" i="1"/>
  <c r="BP1193" i="1"/>
  <c r="BM3952" i="1"/>
  <c r="BP3952" i="1"/>
  <c r="BM4254" i="1"/>
  <c r="BP4254" i="1"/>
  <c r="BP4103" i="1"/>
  <c r="BM4103" i="1"/>
  <c r="BP3060" i="1"/>
  <c r="BM3060" i="1"/>
  <c r="BM3164" i="1"/>
  <c r="BP3164" i="1"/>
  <c r="BP1973" i="1"/>
  <c r="BM1973" i="1"/>
  <c r="BP1977" i="1"/>
  <c r="BM1977" i="1"/>
  <c r="BP1983" i="1"/>
  <c r="BM1983" i="1"/>
  <c r="BM1985" i="1"/>
  <c r="BP1985" i="1"/>
  <c r="BP1989" i="1"/>
  <c r="BM1989" i="1"/>
  <c r="BP1992" i="1"/>
  <c r="BM1992" i="1"/>
  <c r="BP2004" i="1"/>
  <c r="BM2004" i="1"/>
  <c r="BP2008" i="1"/>
  <c r="BM2008" i="1"/>
  <c r="BP728" i="1"/>
  <c r="BM728" i="1"/>
  <c r="BP1984" i="1"/>
  <c r="BM1984" i="1"/>
  <c r="BP2023" i="1"/>
  <c r="BM2023" i="1"/>
  <c r="BP2039" i="1"/>
  <c r="BM2039" i="1"/>
  <c r="BP2048" i="1"/>
  <c r="BM2048" i="1"/>
  <c r="BP2052" i="1"/>
  <c r="BM2052" i="1"/>
  <c r="BP2056" i="1"/>
  <c r="BM2056" i="1"/>
  <c r="BP2060" i="1"/>
  <c r="BM2060" i="1"/>
  <c r="BP2063" i="1"/>
  <c r="BM2063" i="1"/>
  <c r="BM2066" i="1"/>
  <c r="BP2066" i="1"/>
  <c r="BM2" i="1"/>
  <c r="BP2" i="1"/>
  <c r="BP4336" i="1" s="1" a="1"/>
  <c r="BP4337" i="1" s="1"/>
  <c r="BP4296" i="1"/>
  <c r="BM4296" i="1"/>
  <c r="BP3458" i="1"/>
  <c r="BM3458" i="1"/>
  <c r="BP3149" i="1"/>
  <c r="BM3149" i="1"/>
  <c r="BM1368" i="1"/>
  <c r="BP1368" i="1"/>
  <c r="BP3593" i="1"/>
  <c r="BM3593" i="1"/>
  <c r="BM2074" i="1"/>
  <c r="BP2074" i="1"/>
  <c r="BP3994" i="1"/>
  <c r="BM3994" i="1"/>
  <c r="BM2726" i="1"/>
  <c r="BP2726" i="1"/>
  <c r="BP4093" i="1"/>
  <c r="BM4093" i="1"/>
  <c r="BM4308" i="1"/>
  <c r="BP4308" i="1"/>
  <c r="BP4002" i="1"/>
  <c r="BM4002" i="1"/>
  <c r="BP4161" i="1"/>
  <c r="BM4161" i="1"/>
  <c r="BM4312" i="1"/>
  <c r="BP4312" i="1"/>
  <c r="BM2136" i="1"/>
  <c r="BP2136" i="1"/>
  <c r="BM2140" i="1"/>
  <c r="BP2140" i="1"/>
  <c r="BP2159" i="1"/>
  <c r="BM2159" i="1"/>
  <c r="BM2164" i="1"/>
  <c r="BP2164" i="1"/>
  <c r="BP1956" i="1"/>
  <c r="BM1956" i="1"/>
  <c r="BP2413" i="1"/>
  <c r="BM2413" i="1"/>
  <c r="BM2418" i="1"/>
  <c r="BP2418" i="1"/>
  <c r="BP3819" i="1"/>
  <c r="BM3819" i="1"/>
  <c r="BP420" i="1"/>
  <c r="BM420" i="1"/>
  <c r="BP3315" i="1"/>
  <c r="BM3315" i="1"/>
  <c r="BP2696" i="1"/>
  <c r="BM2696" i="1"/>
  <c r="BM4202" i="1"/>
  <c r="BP4202" i="1"/>
  <c r="BM3553" i="1"/>
  <c r="BP3553" i="1"/>
  <c r="BP2727" i="1"/>
  <c r="BM2727" i="1"/>
  <c r="BM2815" i="1"/>
  <c r="BP2815" i="1"/>
  <c r="BP3998" i="1"/>
  <c r="BM3998" i="1"/>
  <c r="BP2920" i="1"/>
  <c r="BM2920" i="1"/>
  <c r="BP3192" i="1"/>
  <c r="BM3192" i="1"/>
  <c r="BP2096" i="1"/>
  <c r="BM2096" i="1"/>
  <c r="BP3771" i="1"/>
  <c r="BM3771" i="1"/>
  <c r="BM4150" i="1"/>
  <c r="BP4150" i="1"/>
  <c r="BP386" i="1"/>
  <c r="BM386" i="1"/>
  <c r="BP2946" i="1"/>
  <c r="BM2946" i="1"/>
  <c r="BM3691" i="1"/>
  <c r="BP3691" i="1"/>
  <c r="BM3116" i="1"/>
  <c r="BP3116" i="1"/>
  <c r="BP1411" i="1"/>
  <c r="BM1411" i="1"/>
  <c r="BP3612" i="1"/>
  <c r="BM3612" i="1"/>
  <c r="BP2097" i="1"/>
  <c r="BM2097" i="1"/>
  <c r="BP4009" i="1"/>
  <c r="BM4009" i="1"/>
  <c r="BP2682" i="1"/>
  <c r="BM2682" i="1"/>
  <c r="BM73" i="1"/>
  <c r="BP73" i="1"/>
  <c r="BP3069" i="1"/>
  <c r="BM3069" i="1"/>
  <c r="BP833" i="1"/>
  <c r="BM833" i="1"/>
  <c r="BM3484" i="1"/>
  <c r="BP3484" i="1"/>
  <c r="BM793" i="1"/>
  <c r="BP793" i="1"/>
  <c r="BP3281" i="1"/>
  <c r="BM3281" i="1"/>
  <c r="BP2349" i="1"/>
  <c r="BM2349" i="1"/>
  <c r="BM2442" i="1"/>
  <c r="BP2442" i="1"/>
  <c r="BM2565" i="1"/>
  <c r="BP2565" i="1"/>
  <c r="BP2930" i="1"/>
  <c r="BM2930" i="1"/>
  <c r="BP3167" i="1"/>
  <c r="BM3167" i="1"/>
  <c r="BP3257" i="1"/>
  <c r="BM3257" i="1"/>
  <c r="BP1825" i="1"/>
  <c r="BM1825" i="1"/>
  <c r="BP3915" i="1"/>
  <c r="BM3915" i="1"/>
  <c r="BP1962" i="1"/>
  <c r="BM1962" i="1"/>
  <c r="BP2076" i="1"/>
  <c r="BM2076" i="1"/>
  <c r="BM2077" i="1"/>
  <c r="BP2077" i="1"/>
  <c r="BM2081" i="1"/>
  <c r="BP2081" i="1"/>
  <c r="BM2082" i="1"/>
  <c r="BP2082" i="1"/>
  <c r="BP2086" i="1"/>
  <c r="BM2086" i="1"/>
  <c r="BP2087" i="1"/>
  <c r="BM2087" i="1"/>
  <c r="BP2089" i="1"/>
  <c r="BM2089" i="1"/>
  <c r="BP2091" i="1"/>
  <c r="BM2091" i="1"/>
  <c r="BP2108" i="1"/>
  <c r="BM2108" i="1"/>
  <c r="BP2115" i="1"/>
  <c r="BM2115" i="1"/>
  <c r="BP2116" i="1"/>
  <c r="BM2116" i="1"/>
  <c r="BP2327" i="1"/>
  <c r="BM2327" i="1"/>
  <c r="BM2037" i="1"/>
  <c r="BP2037" i="1"/>
  <c r="BM2047" i="1"/>
  <c r="BP2047" i="1"/>
  <c r="BM2051" i="1"/>
  <c r="BP2051" i="1"/>
  <c r="BP2054" i="1"/>
  <c r="BM2054" i="1"/>
  <c r="BP2057" i="1"/>
  <c r="BM2057" i="1"/>
  <c r="BP2121" i="1"/>
  <c r="BM2121" i="1"/>
  <c r="BM2125" i="1"/>
  <c r="BP2125" i="1"/>
  <c r="BP2127" i="1"/>
  <c r="BM2127" i="1"/>
  <c r="BP2134" i="1"/>
  <c r="BM2134" i="1"/>
  <c r="BP2137" i="1"/>
  <c r="BM2137" i="1"/>
  <c r="BP2144" i="1"/>
  <c r="BM2144" i="1"/>
  <c r="BP2161" i="1"/>
  <c r="BM2161" i="1"/>
  <c r="BP1913" i="1"/>
  <c r="BM1913" i="1"/>
  <c r="BP2397" i="1"/>
  <c r="BM2397" i="1"/>
  <c r="BM2414" i="1"/>
  <c r="BP2414" i="1"/>
  <c r="BP2853" i="1"/>
  <c r="BM2853" i="1"/>
  <c r="BP4219" i="1"/>
  <c r="BM4219" i="1"/>
  <c r="BP3663" i="1"/>
  <c r="BM3663" i="1"/>
  <c r="BP2717" i="1"/>
  <c r="BM2717" i="1"/>
  <c r="BP2939" i="1"/>
  <c r="BM2939" i="1"/>
  <c r="BP2729" i="1"/>
  <c r="BM2729" i="1"/>
  <c r="BM2896" i="1"/>
  <c r="BP2896" i="1"/>
  <c r="BP4056" i="1"/>
  <c r="BM4056" i="1"/>
  <c r="BP3567" i="1"/>
  <c r="BM3567" i="1"/>
  <c r="BP2556" i="1"/>
  <c r="BM2556" i="1"/>
  <c r="BM3522" i="1"/>
  <c r="BP3522" i="1"/>
  <c r="BP3234" i="1"/>
  <c r="BM3234" i="1"/>
  <c r="BM1660" i="1"/>
  <c r="BP1660" i="1"/>
  <c r="BP2453" i="1"/>
  <c r="BM2453" i="1"/>
  <c r="BM4197" i="1"/>
  <c r="BP4197" i="1"/>
  <c r="BM4095" i="1"/>
  <c r="BP4095" i="1"/>
  <c r="BM3838" i="1"/>
  <c r="BP3838" i="1"/>
  <c r="BP1210" i="1"/>
  <c r="BM1210" i="1"/>
  <c r="BP2906" i="1"/>
  <c r="BM2906" i="1"/>
  <c r="BP2167" i="1"/>
  <c r="BM2167" i="1"/>
  <c r="BP2168" i="1"/>
  <c r="BM2168" i="1"/>
  <c r="BP2175" i="1"/>
  <c r="BM2175" i="1"/>
  <c r="BP2639" i="1"/>
  <c r="BM2639" i="1"/>
  <c r="BM3" i="1"/>
  <c r="BP3" i="1"/>
  <c r="BP3502" i="1"/>
  <c r="BM3502" i="1"/>
  <c r="BP3225" i="1"/>
  <c r="BM3225" i="1"/>
  <c r="BM1474" i="1"/>
  <c r="BP1474" i="1"/>
  <c r="BP3636" i="1"/>
  <c r="BM3636" i="1"/>
  <c r="BP2155" i="1"/>
  <c r="BM2155" i="1"/>
  <c r="BP4050" i="1"/>
  <c r="BM4050" i="1"/>
  <c r="BM2778" i="1"/>
  <c r="BP2778" i="1"/>
  <c r="BM4155" i="1"/>
  <c r="BP4155" i="1"/>
  <c r="BM3420" i="1"/>
  <c r="BP3420" i="1"/>
  <c r="BP4060" i="1"/>
  <c r="BM4060" i="1"/>
  <c r="BP4213" i="1"/>
  <c r="BM4213" i="1"/>
  <c r="BP139" i="1"/>
  <c r="BM139" i="1"/>
  <c r="BP3177" i="1"/>
  <c r="BM3177" i="1"/>
  <c r="BP1503" i="1"/>
  <c r="BM1503" i="1"/>
  <c r="BP2220" i="1"/>
  <c r="BM2220" i="1"/>
  <c r="BM2971" i="1"/>
  <c r="BP2971" i="1"/>
  <c r="BP3659" i="1"/>
  <c r="BM3659" i="1"/>
  <c r="BP2189" i="1"/>
  <c r="BM2189" i="1"/>
  <c r="BM4066" i="1"/>
  <c r="BP4066" i="1"/>
  <c r="BM2746" i="1"/>
  <c r="BP2746" i="1"/>
  <c r="BM13" i="1"/>
  <c r="BP13" i="1"/>
  <c r="BP3122" i="1"/>
  <c r="BM3122" i="1"/>
  <c r="BP1025" i="1"/>
  <c r="BM1025" i="1"/>
  <c r="BP3523" i="1"/>
  <c r="BM3523" i="1"/>
  <c r="BM1378" i="1"/>
  <c r="BP1378" i="1"/>
  <c r="BP3566" i="1"/>
  <c r="BM3566" i="1"/>
  <c r="BM3341" i="1"/>
  <c r="BP3341" i="1"/>
  <c r="BP3504" i="1"/>
  <c r="BM3504" i="1"/>
  <c r="BP1901" i="1"/>
  <c r="BM1901" i="1"/>
  <c r="BM3917" i="1"/>
  <c r="BP3917" i="1"/>
  <c r="BM4214" i="1"/>
  <c r="BP4214" i="1"/>
  <c r="BM3518" i="1"/>
  <c r="BP3518" i="1"/>
  <c r="BP3924" i="1"/>
  <c r="BM3924" i="1"/>
  <c r="BP4266" i="1"/>
  <c r="BM4266" i="1"/>
  <c r="BP1698" i="1"/>
  <c r="BM1698" i="1"/>
  <c r="BP1831" i="1"/>
  <c r="BM1831" i="1"/>
  <c r="BM1855" i="1"/>
  <c r="BP1855" i="1"/>
  <c r="BP1861" i="1"/>
  <c r="BM1861" i="1"/>
  <c r="BP1872" i="1"/>
  <c r="BM1872" i="1"/>
  <c r="BP1881" i="1"/>
  <c r="BM1881" i="1"/>
  <c r="BP1884" i="1"/>
  <c r="BM1884" i="1"/>
  <c r="BP1895" i="1"/>
  <c r="BM1895" i="1"/>
  <c r="BP1908" i="1"/>
  <c r="BM1908" i="1"/>
  <c r="BM1928" i="1"/>
  <c r="BP1928" i="1"/>
  <c r="BM2403" i="1"/>
  <c r="BP2403" i="1"/>
  <c r="BM2767" i="1"/>
  <c r="BP2767" i="1"/>
  <c r="BM1737" i="1"/>
  <c r="BP1737" i="1"/>
  <c r="BP2905" i="1"/>
  <c r="BM2905" i="1"/>
  <c r="BP1515" i="1"/>
  <c r="BM1515" i="1"/>
  <c r="BM2225" i="1"/>
  <c r="BP2225" i="1"/>
  <c r="BM2710" i="1"/>
  <c r="BP2710" i="1"/>
  <c r="BM2406" i="1"/>
  <c r="BP2406" i="1"/>
  <c r="BP530" i="1"/>
  <c r="BM530" i="1"/>
  <c r="BM3923" i="1"/>
  <c r="BP3923" i="1"/>
  <c r="BP2835" i="1"/>
  <c r="BM2835" i="1"/>
  <c r="BM2419" i="1"/>
  <c r="BP2419" i="1"/>
  <c r="BM3849" i="1"/>
  <c r="BP3849" i="1"/>
  <c r="BP3560" i="1"/>
  <c r="BM3560" i="1"/>
  <c r="BP2797" i="1"/>
  <c r="BM2797" i="1"/>
  <c r="BM1283" i="1"/>
  <c r="BP1283" i="1"/>
  <c r="BP1935" i="1"/>
  <c r="BM1935" i="1"/>
  <c r="BP1746" i="1"/>
  <c r="BM1746" i="1"/>
  <c r="BM2924" i="1"/>
  <c r="BP2924" i="1"/>
  <c r="BP2899" i="1"/>
  <c r="BM2899" i="1"/>
  <c r="BM3796" i="1"/>
  <c r="BP3796" i="1"/>
  <c r="BP497" i="1"/>
  <c r="BM497" i="1"/>
  <c r="BM3551" i="1"/>
  <c r="BP3551" i="1"/>
  <c r="BM4015" i="1"/>
  <c r="BP4015" i="1"/>
  <c r="BP3682" i="1"/>
  <c r="BM3682" i="1"/>
  <c r="BM1717" i="1"/>
  <c r="BP1717" i="1"/>
  <c r="BP3423" i="1"/>
  <c r="BM3423" i="1"/>
  <c r="BM4186" i="1"/>
  <c r="BP4186" i="1"/>
  <c r="BM3401" i="1"/>
  <c r="BP3401" i="1"/>
  <c r="BM3589" i="1"/>
  <c r="BP3589" i="1"/>
  <c r="BM3342" i="1"/>
  <c r="BP3342" i="1"/>
  <c r="BM1627" i="1"/>
  <c r="BP1627" i="1"/>
  <c r="BP3744" i="1"/>
  <c r="BM3744" i="1"/>
  <c r="BP2331" i="1"/>
  <c r="BM2331" i="1"/>
  <c r="BP4153" i="1"/>
  <c r="BM4153" i="1"/>
  <c r="BM2888" i="1"/>
  <c r="BP2888" i="1"/>
  <c r="BM4249" i="1"/>
  <c r="BP4249" i="1"/>
  <c r="BP3512" i="1"/>
  <c r="BM3512" i="1"/>
  <c r="BP4160" i="1"/>
  <c r="BM4160" i="1"/>
  <c r="BP4311" i="1"/>
  <c r="BM4311" i="1"/>
  <c r="BM412" i="1"/>
  <c r="BP412" i="1"/>
  <c r="BP1662" i="1"/>
  <c r="BM1662" i="1"/>
  <c r="BM3772" i="1"/>
  <c r="BP3772" i="1"/>
  <c r="BP2358" i="1"/>
  <c r="BM2358" i="1"/>
  <c r="BP4167" i="1"/>
  <c r="BM4167" i="1"/>
  <c r="BP2858" i="1"/>
  <c r="BM2858" i="1"/>
  <c r="BP341" i="1"/>
  <c r="BM341" i="1"/>
  <c r="BM3252" i="1"/>
  <c r="BP3252" i="1"/>
  <c r="BP2518" i="1"/>
  <c r="BM2518" i="1"/>
  <c r="BP1710" i="1"/>
  <c r="BM1710" i="1"/>
  <c r="BP2402" i="1"/>
  <c r="BM2402" i="1"/>
  <c r="BP2410" i="1"/>
  <c r="BM2410" i="1"/>
  <c r="BP4304" i="1"/>
  <c r="BM4304" i="1"/>
  <c r="BP3364" i="1"/>
  <c r="BM3364" i="1"/>
  <c r="BM2435" i="1"/>
  <c r="BP2435" i="1"/>
  <c r="BM2311" i="1"/>
  <c r="BP2311" i="1"/>
  <c r="BP2845" i="1"/>
  <c r="BM2845" i="1"/>
  <c r="BM4211" i="1"/>
  <c r="BP4211" i="1"/>
  <c r="BM2730" i="1"/>
  <c r="BP2730" i="1"/>
  <c r="BM2981" i="1"/>
  <c r="BP2981" i="1"/>
  <c r="BP3483" i="1"/>
  <c r="BM3483" i="1"/>
  <c r="BM4064" i="1"/>
  <c r="BP4064" i="1"/>
  <c r="BM2812" i="1"/>
  <c r="BP2812" i="1"/>
  <c r="BM2838" i="1"/>
  <c r="BP2838" i="1"/>
  <c r="BP2998" i="1"/>
  <c r="BM2998" i="1"/>
  <c r="BP3441" i="1"/>
  <c r="BM3441" i="1"/>
  <c r="BM3946" i="1"/>
  <c r="BP3946" i="1"/>
  <c r="BM3206" i="1"/>
  <c r="BP3206" i="1"/>
  <c r="BM99" i="1"/>
  <c r="BP99" i="1"/>
  <c r="BP808" i="1"/>
  <c r="BM808" i="1"/>
  <c r="BM1387" i="1"/>
  <c r="BP1387" i="1"/>
  <c r="BP4248" i="1"/>
  <c r="BM4248" i="1"/>
  <c r="BM429" i="1"/>
  <c r="BP429" i="1"/>
  <c r="BM2800" i="1"/>
  <c r="BP2800" i="1"/>
  <c r="BM4037" i="1"/>
  <c r="BP4037" i="1"/>
  <c r="BP2586" i="1"/>
  <c r="BM2586" i="1"/>
  <c r="BM2621" i="1"/>
  <c r="BP2621" i="1"/>
  <c r="BP2623" i="1"/>
  <c r="BM2623" i="1"/>
  <c r="BP2624" i="1"/>
  <c r="BM2624" i="1"/>
  <c r="BM2627" i="1"/>
  <c r="BP2627" i="1"/>
  <c r="BP2629" i="1"/>
  <c r="BM2629" i="1"/>
  <c r="BP2635" i="1"/>
  <c r="BM2635" i="1"/>
  <c r="BP2637" i="1"/>
  <c r="BM2637" i="1"/>
  <c r="BP2641" i="1"/>
  <c r="BM2641" i="1"/>
  <c r="BP2643" i="1"/>
  <c r="BM2643" i="1"/>
  <c r="BP2660" i="1"/>
  <c r="BM2660" i="1"/>
  <c r="BM2662" i="1"/>
  <c r="BP2662" i="1"/>
  <c r="BP2880" i="1"/>
  <c r="BM2880" i="1"/>
  <c r="BM3500" i="1"/>
  <c r="BP3500" i="1"/>
  <c r="BP3685" i="1"/>
  <c r="BM3685" i="1"/>
  <c r="BP3459" i="1"/>
  <c r="BM3459" i="1"/>
  <c r="BP1795" i="1"/>
  <c r="BM1795" i="1"/>
  <c r="BP3853" i="1"/>
  <c r="BM3853" i="1"/>
  <c r="BP2488" i="1"/>
  <c r="BM2488" i="1"/>
  <c r="BP4247" i="1"/>
  <c r="BM4247" i="1"/>
  <c r="BM2993" i="1"/>
  <c r="BP2993" i="1"/>
  <c r="BP3912" i="1"/>
  <c r="BM3912" i="1"/>
  <c r="BP3606" i="1"/>
  <c r="BM3606" i="1"/>
  <c r="BP4256" i="1"/>
  <c r="BM4256" i="1"/>
  <c r="BP2900" i="1"/>
  <c r="BM2900" i="1"/>
  <c r="BP713" i="1"/>
  <c r="BM713" i="1"/>
  <c r="BP3428" i="1"/>
  <c r="BM3428" i="1"/>
  <c r="BP3876" i="1"/>
  <c r="BM3876" i="1"/>
  <c r="BP2524" i="1"/>
  <c r="BM2524" i="1"/>
  <c r="BP4264" i="1"/>
  <c r="BM4264" i="1"/>
  <c r="BP3616" i="1"/>
  <c r="BM3616" i="1"/>
  <c r="BM2504" i="1"/>
  <c r="BP2504" i="1"/>
  <c r="BP2295" i="1"/>
  <c r="BM2295" i="1"/>
  <c r="BP3800" i="1"/>
  <c r="BM3800" i="1"/>
  <c r="BM3539" i="1"/>
  <c r="BP3539" i="1"/>
  <c r="BM4008" i="1"/>
  <c r="BP4008" i="1"/>
  <c r="BM4045" i="1"/>
  <c r="BP4045" i="1"/>
  <c r="BP2339" i="1"/>
  <c r="BM2339" i="1"/>
  <c r="BM2429" i="1"/>
  <c r="BP2429" i="1"/>
  <c r="BM3305" i="1"/>
  <c r="BP3305" i="1"/>
  <c r="BP3448" i="1"/>
  <c r="BM3448" i="1"/>
  <c r="BM3173" i="1"/>
  <c r="BP3173" i="1"/>
  <c r="BP2230" i="1"/>
  <c r="BM2230" i="1"/>
  <c r="BP2308" i="1"/>
  <c r="BM2308" i="1"/>
  <c r="BP2268" i="1"/>
  <c r="BM2268" i="1"/>
  <c r="BP2856" i="1"/>
  <c r="BM2856" i="1"/>
  <c r="BP1519" i="1"/>
  <c r="BM1519" i="1"/>
  <c r="BP766" i="1"/>
  <c r="BM766" i="1"/>
  <c r="BP2732" i="1"/>
  <c r="BM2732" i="1"/>
  <c r="BP2734" i="1"/>
  <c r="BM2734" i="1"/>
  <c r="BM2735" i="1"/>
  <c r="BP2735" i="1"/>
  <c r="BP2736" i="1"/>
  <c r="BM2736" i="1"/>
  <c r="BP2742" i="1"/>
  <c r="BM2742" i="1"/>
  <c r="BP2753" i="1"/>
  <c r="BM2753" i="1"/>
  <c r="BM2755" i="1"/>
  <c r="BM4342" i="1" s="1" a="1"/>
  <c r="BP2755" i="1"/>
  <c r="BP2756" i="1"/>
  <c r="BM2756" i="1"/>
  <c r="BM2757" i="1"/>
  <c r="BP2757" i="1"/>
  <c r="BP2758" i="1"/>
  <c r="BM2758" i="1"/>
  <c r="BP2929" i="1"/>
  <c r="BM2929" i="1"/>
  <c r="BP3538" i="1"/>
  <c r="BM3538" i="1"/>
  <c r="BM3742" i="1"/>
  <c r="BP3742" i="1"/>
  <c r="BP3503" i="1"/>
  <c r="BM3503" i="1"/>
  <c r="BP1896" i="1"/>
  <c r="BM1896" i="1"/>
  <c r="BP3903" i="1"/>
  <c r="BM3903" i="1"/>
  <c r="BP2574" i="1"/>
  <c r="BM2574" i="1"/>
  <c r="BP4302" i="1"/>
  <c r="BM4302" i="1"/>
  <c r="BP3048" i="1"/>
  <c r="BM3048" i="1"/>
  <c r="BP3956" i="1"/>
  <c r="BM3956" i="1"/>
  <c r="BM3651" i="1"/>
  <c r="BP3651" i="1"/>
  <c r="BP4310" i="1"/>
  <c r="BM4310" i="1"/>
  <c r="BP3722" i="1"/>
  <c r="BM3722" i="1"/>
  <c r="BP3731" i="1"/>
  <c r="BM3731" i="1"/>
  <c r="BM3153" i="1"/>
  <c r="BP3153" i="1"/>
  <c r="BP4159" i="1"/>
  <c r="BM4159" i="1"/>
  <c r="BP3478" i="1"/>
  <c r="BM3478" i="1"/>
  <c r="BM727" i="1"/>
  <c r="BP727" i="1"/>
  <c r="BP2783" i="1"/>
  <c r="BM2783" i="1"/>
  <c r="BP2810" i="1"/>
  <c r="BM2810" i="1"/>
  <c r="BP2813" i="1"/>
  <c r="BM2813" i="1"/>
  <c r="BM2824" i="1"/>
  <c r="BP2824" i="1"/>
  <c r="BP3798" i="1"/>
  <c r="BM3798" i="1"/>
  <c r="BM2652" i="1"/>
  <c r="BP2652" i="1"/>
  <c r="BM2852" i="1"/>
  <c r="BP2852" i="1"/>
  <c r="BM3068" i="1"/>
  <c r="BP3068" i="1"/>
  <c r="BP2919" i="1"/>
  <c r="BM2919" i="1"/>
  <c r="BP3782" i="1"/>
  <c r="BM3782" i="1"/>
  <c r="BP2952" i="1"/>
  <c r="BM2952" i="1"/>
  <c r="BP2804" i="1"/>
  <c r="BM2804" i="1"/>
  <c r="BP2926" i="1"/>
  <c r="BM2926" i="1"/>
  <c r="BP3993" i="1"/>
  <c r="BM3993" i="1"/>
  <c r="BP3990" i="1"/>
  <c r="BM3990" i="1"/>
  <c r="BM3966" i="1"/>
  <c r="BP3966" i="1"/>
  <c r="BP2760" i="1"/>
  <c r="BM2760" i="1"/>
  <c r="BP3037" i="1"/>
  <c r="BM3037" i="1"/>
  <c r="BP2279" i="1"/>
  <c r="BM2279" i="1"/>
  <c r="BP3443" i="1"/>
  <c r="BM3443" i="1"/>
  <c r="BP2992" i="1"/>
  <c r="BM2992" i="1"/>
  <c r="BP3053" i="1"/>
  <c r="BM3053" i="1"/>
  <c r="BP2681" i="1"/>
  <c r="BM2681" i="1"/>
  <c r="BM4325" i="1"/>
  <c r="BP4325" i="1"/>
  <c r="BP2935" i="1"/>
  <c r="BM2935" i="1"/>
  <c r="BP3609" i="1"/>
  <c r="BM3609" i="1"/>
  <c r="BM1527" i="1"/>
  <c r="BP1527" i="1"/>
  <c r="BP1616" i="1"/>
  <c r="BM1616" i="1"/>
  <c r="BP2513" i="1"/>
  <c r="BM2513" i="1"/>
  <c r="BP546" i="1"/>
  <c r="BM546" i="1"/>
  <c r="BP2385" i="1"/>
  <c r="BM2385" i="1"/>
  <c r="BM2718" i="1"/>
  <c r="BP2718" i="1"/>
  <c r="BP1846" i="1"/>
  <c r="BM1846" i="1"/>
  <c r="BM2562" i="1"/>
  <c r="BP2562" i="1"/>
  <c r="BP2994" i="1"/>
  <c r="BM2994" i="1"/>
  <c r="BP3022" i="1"/>
  <c r="BM3022" i="1"/>
  <c r="BP3025" i="1"/>
  <c r="BM3025" i="1"/>
  <c r="BM3898" i="1"/>
  <c r="BP3898" i="1"/>
  <c r="BP2777" i="1"/>
  <c r="BM2777" i="1"/>
  <c r="BM291" i="1"/>
  <c r="BP291" i="1"/>
  <c r="BP3230" i="1"/>
  <c r="BM3230" i="1"/>
  <c r="BP4094" i="1"/>
  <c r="BM4094" i="1"/>
  <c r="BP3813" i="1"/>
  <c r="BM3813" i="1"/>
  <c r="BP2949" i="1"/>
  <c r="BM2949" i="1"/>
  <c r="BP3114" i="1"/>
  <c r="BM3114" i="1"/>
  <c r="BP1407" i="1"/>
  <c r="BM1407" i="1"/>
  <c r="BP3611" i="1"/>
  <c r="BM3611" i="1"/>
  <c r="BP2184" i="1"/>
  <c r="BM2184" i="1"/>
  <c r="BM146" i="1"/>
  <c r="BP146" i="1"/>
  <c r="BP2722" i="1"/>
  <c r="BM2722" i="1"/>
  <c r="BP4316" i="1"/>
  <c r="BM4316" i="1"/>
  <c r="BP2807" i="1"/>
  <c r="BM2807" i="1"/>
  <c r="BP3517" i="1"/>
  <c r="BM3517" i="1"/>
  <c r="BM3592" i="1"/>
  <c r="BP3592" i="1"/>
  <c r="BM87" i="1"/>
  <c r="BP87" i="1"/>
  <c r="BM2976" i="1"/>
  <c r="BP2976" i="1"/>
  <c r="BP3683" i="1"/>
  <c r="BM3683" i="1"/>
  <c r="BP3635" i="1"/>
  <c r="BM3635" i="1"/>
  <c r="BM1943" i="1"/>
  <c r="BP1943" i="1"/>
  <c r="BP3232" i="1"/>
  <c r="BM3232" i="1"/>
  <c r="BP3235" i="1"/>
  <c r="BM3235" i="1"/>
  <c r="BP3743" i="1"/>
  <c r="BM3743" i="1"/>
  <c r="BM4152" i="1"/>
  <c r="BP4152" i="1"/>
  <c r="BP4206" i="1"/>
  <c r="BM4206" i="1"/>
  <c r="BP3113" i="1"/>
  <c r="BM3113" i="1"/>
  <c r="BP2433" i="1"/>
  <c r="BM2433" i="1"/>
  <c r="BP3467" i="1"/>
  <c r="BM3467" i="1"/>
  <c r="BM3400" i="1"/>
  <c r="BP3400" i="1"/>
  <c r="BP3899" i="1"/>
  <c r="BM3899" i="1"/>
  <c r="BM2997" i="1"/>
  <c r="BP2997" i="1"/>
  <c r="BM4321" i="1"/>
  <c r="BP4321" i="1"/>
  <c r="BP4164" i="1"/>
  <c r="BM4164" i="1"/>
  <c r="BP762" i="1"/>
  <c r="BM762" i="1"/>
  <c r="BP1597" i="1"/>
  <c r="BM1597" i="1"/>
  <c r="BP1941" i="1"/>
  <c r="BM1941" i="1"/>
  <c r="BM2987" i="1"/>
  <c r="BP2987" i="1"/>
  <c r="BP2436" i="1"/>
  <c r="BM2436" i="1"/>
  <c r="BM2705" i="1"/>
  <c r="BP2705" i="1"/>
  <c r="BP2878" i="1"/>
  <c r="BM2878" i="1"/>
  <c r="BP3049" i="1"/>
  <c r="BM3049" i="1"/>
  <c r="BP3074" i="1"/>
  <c r="BM3074" i="1"/>
  <c r="BP3080" i="1"/>
  <c r="BM3080" i="1"/>
  <c r="BP3084" i="1"/>
  <c r="BM3084" i="1"/>
  <c r="BM3086" i="1"/>
  <c r="BP3086" i="1"/>
  <c r="BP3087" i="1"/>
  <c r="BM3087" i="1"/>
  <c r="BP3089" i="1"/>
  <c r="BM3089" i="1"/>
  <c r="BP3091" i="1"/>
  <c r="BM3091" i="1"/>
  <c r="BP3104" i="1"/>
  <c r="BM3104" i="1"/>
  <c r="BP3105" i="1"/>
  <c r="BM3105" i="1"/>
  <c r="BM3107" i="1"/>
  <c r="BP3107" i="1"/>
  <c r="BP3108" i="1"/>
  <c r="BM3108" i="1"/>
  <c r="BM3109" i="1"/>
  <c r="BP3109" i="1"/>
  <c r="BM44" i="1"/>
  <c r="BP44" i="1"/>
  <c r="BP1819" i="1"/>
  <c r="BM1819" i="1"/>
  <c r="BP3005" i="1"/>
  <c r="BM3005" i="1"/>
  <c r="BP3175" i="1"/>
  <c r="BM3175" i="1"/>
  <c r="BP1499" i="1"/>
  <c r="BM1499" i="1"/>
  <c r="BP3658" i="1"/>
  <c r="BM3658" i="1"/>
  <c r="BP2276" i="1"/>
  <c r="BM2276" i="1"/>
  <c r="BP4108" i="1"/>
  <c r="BM4108" i="1"/>
  <c r="BP2857" i="1"/>
  <c r="BM2857" i="1"/>
  <c r="BM336" i="1"/>
  <c r="BP336" i="1"/>
  <c r="BP3249" i="1"/>
  <c r="BM3249" i="1"/>
  <c r="BM1422" i="1"/>
  <c r="BP1422" i="1"/>
  <c r="BP3615" i="1"/>
  <c r="BM3615" i="1"/>
  <c r="BM2944" i="1"/>
  <c r="BP2944" i="1"/>
  <c r="BP3223" i="1"/>
  <c r="BM3223" i="1"/>
  <c r="BM3231" i="1"/>
  <c r="BP3231" i="1"/>
  <c r="BM3222" i="1"/>
  <c r="BP3222" i="1"/>
  <c r="BM3988" i="1"/>
  <c r="BP3988" i="1"/>
  <c r="BM2330" i="1"/>
  <c r="BP2330" i="1"/>
  <c r="BM2887" i="1"/>
  <c r="BP2887" i="1"/>
  <c r="BM3348" i="1"/>
  <c r="BP3348" i="1"/>
  <c r="BP3960" i="1"/>
  <c r="BM3960" i="1"/>
  <c r="BP4001" i="1"/>
  <c r="BM4001" i="1"/>
  <c r="BP4301" i="1"/>
  <c r="BM4301" i="1"/>
  <c r="BP3507" i="1"/>
  <c r="BM3507" i="1"/>
  <c r="BM3024" i="1"/>
  <c r="BP3024" i="1"/>
  <c r="BP3928" i="1"/>
  <c r="BM3928" i="1"/>
  <c r="BP2867" i="1"/>
  <c r="BM2867" i="1"/>
  <c r="BM3661" i="1"/>
  <c r="BP3661" i="1"/>
  <c r="BM4324" i="1"/>
  <c r="BP4324" i="1"/>
  <c r="BP3409" i="1"/>
  <c r="BM3409" i="1"/>
  <c r="BP3217" i="1"/>
  <c r="BM3217" i="1"/>
  <c r="BM321" i="1"/>
  <c r="BP321" i="1"/>
  <c r="BM1108" i="1"/>
  <c r="BP1108" i="1"/>
  <c r="BP3916" i="1"/>
  <c r="BM3916" i="1"/>
  <c r="BP3058" i="1"/>
  <c r="BM3058" i="1"/>
  <c r="BP3244" i="1"/>
  <c r="BM3244" i="1"/>
  <c r="BP1581" i="1"/>
  <c r="BM1581" i="1"/>
  <c r="BP3710" i="1"/>
  <c r="BM3710" i="1"/>
  <c r="BP2354" i="1"/>
  <c r="BM2354" i="1"/>
  <c r="BP4165" i="1"/>
  <c r="BM4165" i="1"/>
  <c r="BM2904" i="1"/>
  <c r="BP2904" i="1"/>
  <c r="BP417" i="1"/>
  <c r="BM417" i="1"/>
  <c r="BP3314" i="1"/>
  <c r="BM3314" i="1"/>
  <c r="BP1512" i="1"/>
  <c r="BM1512" i="1"/>
  <c r="BP3662" i="1"/>
  <c r="BM3662" i="1"/>
  <c r="BP2105" i="1"/>
  <c r="BM2105" i="1"/>
  <c r="BP3016" i="1"/>
  <c r="BM3016" i="1"/>
  <c r="BP2829" i="1"/>
  <c r="BM2829" i="1"/>
  <c r="BP3865" i="1"/>
  <c r="BM3865" i="1"/>
  <c r="BM2593" i="1"/>
  <c r="BP2593" i="1"/>
  <c r="BP3143" i="1"/>
  <c r="BM3143" i="1"/>
  <c r="BM3131" i="1"/>
  <c r="BP3131" i="1"/>
  <c r="BP3266" i="1"/>
  <c r="BM3266" i="1"/>
  <c r="BP3274" i="1"/>
  <c r="BM3274" i="1"/>
  <c r="BP3275" i="1"/>
  <c r="BM3275" i="1"/>
  <c r="BP3278" i="1"/>
  <c r="BM3278" i="1"/>
  <c r="BP3293" i="1"/>
  <c r="BM3293" i="1"/>
  <c r="BM3297" i="1"/>
  <c r="BP3297" i="1"/>
  <c r="BP3298" i="1"/>
  <c r="BM3298" i="1"/>
  <c r="BM3299" i="1"/>
  <c r="BP3299" i="1"/>
  <c r="BP3300" i="1"/>
  <c r="BM3300" i="1"/>
  <c r="BP3303" i="1"/>
  <c r="BM3303" i="1"/>
  <c r="BP3319" i="1"/>
  <c r="BM3319" i="1"/>
  <c r="BP3320" i="1"/>
  <c r="BM3320" i="1"/>
  <c r="BP3321" i="1"/>
  <c r="BM3321" i="1"/>
  <c r="BM3322" i="1"/>
  <c r="BP3322" i="1"/>
  <c r="BM3325" i="1"/>
  <c r="BP3325" i="1"/>
  <c r="BM3326" i="1"/>
  <c r="BP3326" i="1"/>
  <c r="BM3328" i="1"/>
  <c r="BP3328" i="1"/>
  <c r="BP3332" i="1"/>
  <c r="BM3332" i="1"/>
  <c r="BP3335" i="1"/>
  <c r="BM3335" i="1"/>
  <c r="BP3349" i="1"/>
  <c r="BM3349" i="1"/>
  <c r="BP3277" i="1"/>
  <c r="BM3277" i="1"/>
  <c r="BP3848" i="1"/>
  <c r="BM3848" i="1"/>
  <c r="BM4046" i="1"/>
  <c r="BP4046" i="1"/>
  <c r="BP3799" i="1"/>
  <c r="BM3799" i="1"/>
  <c r="BP3970" i="1"/>
  <c r="BM3970" i="1"/>
  <c r="BM687" i="1"/>
  <c r="BP687" i="1"/>
  <c r="BP2486" i="1"/>
  <c r="BM2486" i="1"/>
  <c r="BP3054" i="1"/>
  <c r="BM3054" i="1"/>
  <c r="BP4217" i="1"/>
  <c r="BM4217" i="1"/>
  <c r="BM2955" i="1"/>
  <c r="BP2955" i="1"/>
  <c r="BP538" i="1"/>
  <c r="BM538" i="1"/>
  <c r="BP3371" i="1"/>
  <c r="BM3371" i="1"/>
  <c r="BP1591" i="1"/>
  <c r="BM1591" i="1"/>
  <c r="BP3724" i="1"/>
  <c r="BM3724" i="1"/>
  <c r="BM3755" i="1"/>
  <c r="BP3755" i="1"/>
  <c r="BP2603" i="1"/>
  <c r="BM2603" i="1"/>
  <c r="BM1670" i="1"/>
  <c r="BP1670" i="1"/>
  <c r="BP2267" i="1"/>
  <c r="BM2267" i="1"/>
  <c r="BP2474" i="1"/>
  <c r="BM2474" i="1"/>
  <c r="BP2808" i="1"/>
  <c r="BM2808" i="1"/>
  <c r="BP2817" i="1"/>
  <c r="BM2817" i="1"/>
  <c r="BM2836" i="1"/>
  <c r="BP2836" i="1"/>
  <c r="BM1995" i="1"/>
  <c r="BP1995" i="1"/>
  <c r="BP3700" i="1"/>
  <c r="BM3700" i="1"/>
  <c r="BP1000" i="1"/>
  <c r="BM1000" i="1"/>
  <c r="BP4259" i="1"/>
  <c r="BM4259" i="1"/>
  <c r="BM3948" i="1"/>
  <c r="BP3948" i="1"/>
  <c r="BP4020" i="1"/>
  <c r="BM4020" i="1"/>
  <c r="BP2915" i="1"/>
  <c r="BM2915" i="1"/>
  <c r="BP3633" i="1"/>
  <c r="BM3633" i="1"/>
  <c r="BP3762" i="1"/>
  <c r="BM3762" i="1"/>
  <c r="BP3059" i="1"/>
  <c r="BM3059" i="1"/>
  <c r="BP3121" i="1"/>
  <c r="BM3121" i="1"/>
  <c r="BP2298" i="1"/>
  <c r="BM2298" i="1"/>
  <c r="BP2995" i="1"/>
  <c r="BM2995" i="1"/>
  <c r="BP3021" i="1"/>
  <c r="BM3021" i="1"/>
  <c r="BP3090" i="1"/>
  <c r="BM3090" i="1"/>
  <c r="BP4049" i="1"/>
  <c r="BM4049" i="1"/>
  <c r="BP2223" i="1"/>
  <c r="BM2223" i="1"/>
  <c r="BP2320" i="1"/>
  <c r="BM2320" i="1"/>
  <c r="BP3717" i="1"/>
  <c r="BM3717" i="1"/>
  <c r="BP4069" i="1"/>
  <c r="BM4069" i="1"/>
  <c r="BM2348" i="1"/>
  <c r="BP2348" i="1"/>
  <c r="BP2448" i="1"/>
  <c r="BM2448" i="1"/>
  <c r="BP2870" i="1"/>
  <c r="BM2870" i="1"/>
  <c r="BM3034" i="1"/>
  <c r="BP3034" i="1"/>
  <c r="BP3144" i="1"/>
  <c r="BM3144" i="1"/>
  <c r="BP2849" i="1"/>
  <c r="BM2849" i="1"/>
  <c r="BM3397" i="1"/>
  <c r="BP3397" i="1"/>
  <c r="BP3413" i="1"/>
  <c r="BM3413" i="1"/>
  <c r="BP3417" i="1"/>
  <c r="BM3417" i="1"/>
  <c r="BM3419" i="1"/>
  <c r="BP3419" i="1"/>
  <c r="BM4086" i="1"/>
  <c r="BP4086" i="1"/>
  <c r="BM3464" i="1"/>
  <c r="BP3464" i="1"/>
  <c r="BM3550" i="1"/>
  <c r="BP3550" i="1"/>
  <c r="BM917" i="1"/>
  <c r="BP917" i="1"/>
  <c r="BP2982" i="1"/>
  <c r="BM2982" i="1"/>
  <c r="BP2425" i="1"/>
  <c r="BM2425" i="1"/>
  <c r="BM4331" i="1"/>
  <c r="BP4331" i="1"/>
  <c r="BP4142" i="1"/>
  <c r="BM4142" i="1"/>
  <c r="BP3363" i="1"/>
  <c r="BM3363" i="1"/>
  <c r="BP1733" i="1"/>
  <c r="BM1733" i="1"/>
  <c r="BM3818" i="1"/>
  <c r="BP3818" i="1"/>
  <c r="BP2521" i="1"/>
  <c r="BM2521" i="1"/>
  <c r="BP4263" i="1"/>
  <c r="BM4263" i="1"/>
  <c r="BP3014" i="1"/>
  <c r="BM3014" i="1"/>
  <c r="BM726" i="1"/>
  <c r="BP726" i="1"/>
  <c r="BP3432" i="1"/>
  <c r="BM3432" i="1"/>
  <c r="BM3779" i="1"/>
  <c r="BP3779" i="1"/>
  <c r="BM4116" i="1"/>
  <c r="BP4116" i="1"/>
  <c r="BP2711" i="1"/>
  <c r="BM2711" i="1"/>
  <c r="BP2938" i="1"/>
  <c r="BM2938" i="1"/>
  <c r="BP3411" i="1"/>
  <c r="BM3411" i="1"/>
  <c r="BM4305" i="1"/>
  <c r="BP4305" i="1"/>
  <c r="BP3809" i="1"/>
  <c r="BM3809" i="1"/>
  <c r="BP3877" i="1"/>
  <c r="BM3877" i="1"/>
  <c r="BM2872" i="1"/>
  <c r="BP2872" i="1"/>
  <c r="BM3142" i="1"/>
  <c r="BP3142" i="1"/>
  <c r="BP210" i="1"/>
  <c r="BM210" i="1"/>
  <c r="BP3351" i="1"/>
  <c r="BM3351" i="1"/>
  <c r="BP3486" i="1"/>
  <c r="BM3486" i="1"/>
  <c r="BM3488" i="1"/>
  <c r="BP3488" i="1"/>
  <c r="BP3491" i="1"/>
  <c r="BM3491" i="1"/>
  <c r="BM3495" i="1"/>
  <c r="BP3495" i="1"/>
  <c r="BP2656" i="1"/>
  <c r="BM2656" i="1"/>
  <c r="BP3741" i="1"/>
  <c r="BM3741" i="1"/>
  <c r="BP832" i="1"/>
  <c r="BM832" i="1"/>
  <c r="BP2921" i="1"/>
  <c r="BM2921" i="1"/>
  <c r="BM2073" i="1"/>
  <c r="BP2073" i="1"/>
  <c r="BP2745" i="1"/>
  <c r="BM2745" i="1"/>
  <c r="BM3881" i="1"/>
  <c r="BP3881" i="1"/>
  <c r="BM3496" i="1"/>
  <c r="BP3496" i="1"/>
  <c r="BP3498" i="1"/>
  <c r="BM3498" i="1"/>
  <c r="BP3508" i="1"/>
  <c r="BM3508" i="1"/>
  <c r="BM3510" i="1"/>
  <c r="BP3510" i="1"/>
  <c r="BP3511" i="1"/>
  <c r="BM3511" i="1"/>
  <c r="BM3524" i="1"/>
  <c r="BP3524" i="1"/>
  <c r="BP3526" i="1"/>
  <c r="BM3526" i="1"/>
  <c r="BM3527" i="1"/>
  <c r="BP3527" i="1"/>
  <c r="BM3528" i="1"/>
  <c r="BP3528" i="1"/>
  <c r="BM3529" i="1"/>
  <c r="BP3529" i="1"/>
  <c r="BP3530" i="1"/>
  <c r="BM3530" i="1"/>
  <c r="BM3531" i="1"/>
  <c r="BP3531" i="1"/>
  <c r="BM3532" i="1"/>
  <c r="BP3532" i="1"/>
  <c r="BP3533" i="1"/>
  <c r="BM3533" i="1"/>
  <c r="BM3534" i="1"/>
  <c r="BP3534" i="1"/>
  <c r="BP3535" i="1"/>
  <c r="BM3535" i="1"/>
  <c r="BP3547" i="1"/>
  <c r="BM3547" i="1"/>
  <c r="BM2571" i="1"/>
  <c r="BP2571" i="1"/>
  <c r="BM2787" i="1"/>
  <c r="BP2787" i="1"/>
  <c r="BP2147" i="1"/>
  <c r="BM2147" i="1"/>
  <c r="BP2272" i="1"/>
  <c r="BM2272" i="1"/>
  <c r="BP678" i="1"/>
  <c r="BM678" i="1"/>
  <c r="BP2353" i="1"/>
  <c r="BM2353" i="1"/>
  <c r="BP3985" i="1"/>
  <c r="BM3985" i="1"/>
  <c r="BM324" i="1"/>
  <c r="BP324" i="1"/>
  <c r="BM2252" i="1"/>
  <c r="BP2252" i="1"/>
  <c r="BP1497" i="1"/>
  <c r="BM1497" i="1"/>
  <c r="BP4012" i="1"/>
  <c r="BM4012" i="1"/>
  <c r="BP3721" i="1"/>
  <c r="BM3721" i="1"/>
  <c r="BM4058" i="1"/>
  <c r="BP4058" i="1"/>
  <c r="BP3317" i="1"/>
  <c r="BM3317" i="1"/>
  <c r="BP4059" i="1"/>
  <c r="BM4059" i="1"/>
  <c r="BP3243" i="1"/>
  <c r="BM3243" i="1"/>
  <c r="BP3427" i="1"/>
  <c r="BM3427" i="1"/>
  <c r="BP1835" i="1"/>
  <c r="BM1835" i="1"/>
  <c r="BP3875" i="1"/>
  <c r="BM3875" i="1"/>
  <c r="BP4314" i="1"/>
  <c r="BM4314" i="1"/>
  <c r="BM3067" i="1"/>
  <c r="BP3067" i="1"/>
  <c r="BP828" i="1"/>
  <c r="BM828" i="1"/>
  <c r="BP3482" i="1"/>
  <c r="BM3482" i="1"/>
  <c r="BP1745" i="1"/>
  <c r="BM1745" i="1"/>
  <c r="BP3825" i="1"/>
  <c r="BM3825" i="1"/>
  <c r="BP2371" i="1"/>
  <c r="BM2371" i="1"/>
  <c r="BP2290" i="1"/>
  <c r="BM2290" i="1"/>
  <c r="BP2581" i="1"/>
  <c r="BM2581" i="1"/>
  <c r="BM2781" i="1"/>
  <c r="BP2781" i="1"/>
  <c r="BP2975" i="1"/>
  <c r="BM2975" i="1"/>
  <c r="BP3198" i="1"/>
  <c r="BM3198" i="1"/>
  <c r="BP191" i="1"/>
  <c r="BM191" i="1"/>
  <c r="BP3694" i="1"/>
  <c r="BM3694" i="1"/>
  <c r="BP3736" i="1"/>
  <c r="BM3736" i="1"/>
  <c r="BP816" i="1"/>
  <c r="BM816" i="1"/>
  <c r="BP3015" i="1"/>
  <c r="BM3015" i="1"/>
  <c r="BP3780" i="1"/>
  <c r="BM3780" i="1"/>
  <c r="BP2806" i="1"/>
  <c r="BM2806" i="1"/>
  <c r="BP2811" i="1"/>
  <c r="BM2811" i="1"/>
  <c r="BP2821" i="1"/>
  <c r="BM2821" i="1"/>
  <c r="BP3588" i="1"/>
  <c r="BM3588" i="1"/>
  <c r="BM2551" i="1"/>
  <c r="BP2551" i="1"/>
  <c r="BP4199" i="1"/>
  <c r="BM4199" i="1"/>
  <c r="BM3446" i="1"/>
  <c r="BP3446" i="1"/>
  <c r="BP1554" i="1"/>
  <c r="BM1554" i="1"/>
  <c r="BM3951" i="1"/>
  <c r="BP3951" i="1"/>
  <c r="BP3006" i="1"/>
  <c r="BM3006" i="1"/>
  <c r="BM72" i="1"/>
  <c r="BP72" i="1"/>
  <c r="BP3967" i="1"/>
  <c r="BM3967" i="1"/>
  <c r="BP2898" i="1"/>
  <c r="BM2898" i="1"/>
  <c r="BP2384" i="1"/>
  <c r="BM2384" i="1"/>
  <c r="BP2204" i="1"/>
  <c r="BM2204" i="1"/>
  <c r="BP4073" i="1"/>
  <c r="BM4073" i="1"/>
  <c r="BP4323" i="1"/>
  <c r="BM4323" i="1"/>
  <c r="BP3803" i="1"/>
  <c r="BM3803" i="1"/>
  <c r="BP3558" i="1"/>
  <c r="BM3558" i="1"/>
  <c r="BP3675" i="1"/>
  <c r="BM3675" i="1"/>
  <c r="BM1624" i="1"/>
  <c r="BP1624" i="1"/>
  <c r="BP3280" i="1"/>
  <c r="BM3280" i="1"/>
  <c r="BP4112" i="1"/>
  <c r="BM4112" i="1"/>
  <c r="BM3262" i="1"/>
  <c r="BP3262" i="1"/>
  <c r="BP3130" i="1"/>
  <c r="BM3130" i="1"/>
  <c r="BP3237" i="1"/>
  <c r="BM3237" i="1"/>
  <c r="BP3353" i="1"/>
  <c r="BM3353" i="1"/>
  <c r="BP3355" i="1"/>
  <c r="BM3355" i="1"/>
  <c r="BP3376" i="1"/>
  <c r="BM3376" i="1"/>
  <c r="BM3379" i="1"/>
  <c r="BP3379" i="1"/>
  <c r="BP3380" i="1"/>
  <c r="BM3380" i="1"/>
  <c r="BP3385" i="1"/>
  <c r="BM3385" i="1"/>
  <c r="BP3389" i="1"/>
  <c r="BM3389" i="1"/>
  <c r="BP3391" i="1"/>
  <c r="BM3391" i="1"/>
  <c r="BP3399" i="1"/>
  <c r="BM3399" i="1"/>
  <c r="BP3414" i="1"/>
  <c r="BM3414" i="1"/>
  <c r="BP3437" i="1"/>
  <c r="BM3437" i="1"/>
  <c r="BM3440" i="1"/>
  <c r="BP3440" i="1"/>
  <c r="BP3445" i="1"/>
  <c r="BM3445" i="1"/>
  <c r="BP3447" i="1"/>
  <c r="BM3447" i="1"/>
  <c r="BP3451" i="1"/>
  <c r="BM3451" i="1"/>
  <c r="BP3453" i="1"/>
  <c r="BM3453" i="1"/>
  <c r="BP3337" i="1"/>
  <c r="BM3337" i="1"/>
  <c r="BM3896" i="1"/>
  <c r="BP3896" i="1"/>
  <c r="BP3852" i="1"/>
  <c r="BM3852" i="1"/>
  <c r="BP4246" i="1"/>
  <c r="BM4246" i="1"/>
  <c r="BP780" i="1"/>
  <c r="BM780" i="1"/>
  <c r="BP1667" i="1"/>
  <c r="BM1667" i="1"/>
  <c r="BP2289" i="1"/>
  <c r="BM2289" i="1"/>
  <c r="BP2239" i="1"/>
  <c r="BM2239" i="1"/>
  <c r="BP2381" i="1"/>
  <c r="BM2381" i="1"/>
  <c r="BP2701" i="1"/>
  <c r="BM2701" i="1"/>
  <c r="BP2759" i="1"/>
  <c r="BM2759" i="1"/>
  <c r="BM3076" i="1"/>
  <c r="BP3076" i="1"/>
  <c r="BP3261" i="1"/>
  <c r="BM3261" i="1"/>
  <c r="BP3236" i="1"/>
  <c r="BM3236" i="1"/>
  <c r="BM3485" i="1"/>
  <c r="BP3485" i="1"/>
  <c r="BP3490" i="1"/>
  <c r="BM3490" i="1"/>
  <c r="BP3494" i="1"/>
  <c r="BM3494" i="1"/>
  <c r="BP2391" i="1"/>
  <c r="BM2391" i="1"/>
  <c r="BP2400" i="1"/>
  <c r="BM2400" i="1"/>
  <c r="BP2848" i="1"/>
  <c r="BM2848" i="1"/>
  <c r="BP3156" i="1"/>
  <c r="BM3156" i="1"/>
  <c r="BM1265" i="1"/>
  <c r="BP1265" i="1"/>
  <c r="BP1023" i="1"/>
  <c r="BM1023" i="1"/>
  <c r="BP3497" i="1"/>
  <c r="BM3497" i="1"/>
  <c r="BP3509" i="1"/>
  <c r="BM3509" i="1"/>
  <c r="BP2941" i="1"/>
  <c r="BM2941" i="1"/>
  <c r="BP3350" i="1"/>
  <c r="BM3350" i="1"/>
  <c r="BM3470" i="1"/>
  <c r="BP3470" i="1"/>
  <c r="BP3574" i="1"/>
  <c r="BM3574" i="1"/>
  <c r="BP3576" i="1"/>
  <c r="BM3576" i="1"/>
  <c r="BM4252" i="1"/>
  <c r="BP4252" i="1"/>
  <c r="BM3045" i="1"/>
  <c r="BP3045" i="1"/>
  <c r="BM3308" i="1"/>
  <c r="BP3308" i="1"/>
  <c r="BP3103" i="1"/>
  <c r="BM3103" i="1"/>
  <c r="BP2028" i="1"/>
  <c r="BM2028" i="1"/>
  <c r="BP3826" i="1"/>
  <c r="BM3826" i="1"/>
  <c r="BP2869" i="1"/>
  <c r="BM2869" i="1"/>
  <c r="BP10" i="1"/>
  <c r="BM10" i="1"/>
  <c r="BP3003" i="1"/>
  <c r="BM3003" i="1"/>
  <c r="BP2708" i="1"/>
  <c r="BM2708" i="1"/>
  <c r="BP3577" i="1"/>
  <c r="BM3577" i="1"/>
  <c r="BP3578" i="1"/>
  <c r="BM3578" i="1"/>
  <c r="BP1845" i="1"/>
  <c r="BM1845" i="1"/>
  <c r="BP3879" i="1"/>
  <c r="BM3879" i="1"/>
  <c r="BM4225" i="1"/>
  <c r="BP4225" i="1"/>
  <c r="BP4091" i="1"/>
  <c r="BM4091" i="1"/>
  <c r="BP2695" i="1"/>
  <c r="BM2695" i="1"/>
  <c r="BP2943" i="1"/>
  <c r="BM2943" i="1"/>
  <c r="BP4130" i="1"/>
  <c r="BM4130" i="1"/>
  <c r="BP690" i="1"/>
  <c r="BM690" i="1"/>
  <c r="BM3639" i="1"/>
  <c r="BP3639" i="1"/>
  <c r="BM3580" i="1"/>
  <c r="BP3580" i="1"/>
  <c r="BM3581" i="1"/>
  <c r="BP3581" i="1"/>
  <c r="BM3584" i="1"/>
  <c r="BP3584" i="1"/>
  <c r="BP3586" i="1"/>
  <c r="BM3586" i="1"/>
  <c r="BP3601" i="1"/>
  <c r="BM3601" i="1"/>
  <c r="BP3603" i="1"/>
  <c r="BM3603" i="1"/>
  <c r="BM3604" i="1"/>
  <c r="BP3604" i="1"/>
  <c r="BM3605" i="1"/>
  <c r="BP3605" i="1"/>
  <c r="BP3617" i="1"/>
  <c r="BM3617" i="1"/>
  <c r="BP3618" i="1"/>
  <c r="BM3618" i="1"/>
  <c r="BM3619" i="1"/>
  <c r="BP3619" i="1"/>
  <c r="BP3621" i="1"/>
  <c r="BM3621" i="1"/>
  <c r="BP3622" i="1"/>
  <c r="BM3622" i="1"/>
  <c r="BM3623" i="1"/>
  <c r="BP3623" i="1"/>
  <c r="BP3625" i="1"/>
  <c r="BM3625" i="1"/>
  <c r="BP3626" i="1"/>
  <c r="BM3626" i="1"/>
  <c r="BM3628" i="1"/>
  <c r="BP3628" i="1"/>
  <c r="BM3629" i="1"/>
  <c r="BP3629" i="1"/>
  <c r="BP3630" i="1"/>
  <c r="BM3630" i="1"/>
  <c r="BP3642" i="1"/>
  <c r="BM3642" i="1"/>
  <c r="BP3648" i="1"/>
  <c r="BM3648" i="1"/>
  <c r="BM3649" i="1"/>
  <c r="BP3649" i="1"/>
  <c r="BM3664" i="1"/>
  <c r="BP3664" i="1"/>
  <c r="BP3454" i="1"/>
  <c r="BM3454" i="1"/>
  <c r="BP3987" i="1"/>
  <c r="BM3987" i="1"/>
  <c r="BP4195" i="1"/>
  <c r="BM4195" i="1"/>
  <c r="BP3949" i="1"/>
  <c r="BM3949" i="1"/>
  <c r="BP2646" i="1"/>
  <c r="BM2646" i="1"/>
  <c r="BP1212" i="1"/>
  <c r="BM1212" i="1"/>
  <c r="BP3545" i="1"/>
  <c r="BM3545" i="1"/>
  <c r="BP3863" i="1"/>
  <c r="BM3863" i="1"/>
  <c r="BP4097" i="1"/>
  <c r="BM4097" i="1"/>
  <c r="BP3304" i="1"/>
  <c r="BM3304" i="1"/>
  <c r="BP3477" i="1"/>
  <c r="BM3477" i="1"/>
  <c r="BP1929" i="1"/>
  <c r="BM1929" i="1"/>
  <c r="BP3922" i="1"/>
  <c r="BM3922" i="1"/>
  <c r="BP2676" i="1"/>
  <c r="BM2676" i="1"/>
  <c r="BM49" i="1"/>
  <c r="BP49" i="1"/>
  <c r="BM3120" i="1"/>
  <c r="BP3120" i="1"/>
  <c r="BM1021" i="1"/>
  <c r="BP1021" i="1"/>
  <c r="BM3521" i="1"/>
  <c r="BP3521" i="1"/>
  <c r="BM2439" i="1"/>
  <c r="BP2439" i="1"/>
  <c r="BM2495" i="1"/>
  <c r="BP2495" i="1"/>
  <c r="BP2670" i="1"/>
  <c r="BM2670" i="1"/>
  <c r="BM4327" i="1"/>
  <c r="BP4327" i="1"/>
  <c r="BM3473" i="1"/>
  <c r="BP3473" i="1"/>
  <c r="BP4051" i="1"/>
  <c r="BM4051" i="1"/>
  <c r="BP1070" i="1"/>
  <c r="BM1070" i="1"/>
  <c r="BP1619" i="1"/>
  <c r="BM1619" i="1"/>
  <c r="BP3247" i="1"/>
  <c r="BM3247" i="1"/>
  <c r="BP3870" i="1"/>
  <c r="BM3870" i="1"/>
  <c r="BM1663" i="1"/>
  <c r="BP1663" i="1"/>
  <c r="BM2582" i="1"/>
  <c r="BP2582" i="1"/>
  <c r="BP2212" i="1"/>
  <c r="BM2212" i="1"/>
  <c r="BP2579" i="1"/>
  <c r="BM2579" i="1"/>
  <c r="BP2864" i="1"/>
  <c r="BM2864" i="1"/>
  <c r="BM3935" i="1"/>
  <c r="BP3935" i="1"/>
  <c r="BP3940" i="1"/>
  <c r="BM3940" i="1"/>
  <c r="BM3975" i="1"/>
  <c r="BP3975" i="1"/>
  <c r="BP3983" i="1"/>
  <c r="BM3983" i="1"/>
  <c r="BP4023" i="1"/>
  <c r="BM4023" i="1"/>
  <c r="BP4027" i="1"/>
  <c r="BM4027" i="1"/>
  <c r="BP4087" i="1"/>
  <c r="BM4087" i="1"/>
  <c r="BP3287" i="1"/>
  <c r="BM3287" i="1"/>
  <c r="BP3999" i="1"/>
  <c r="BM3999" i="1"/>
  <c r="BP2536" i="1"/>
  <c r="BM2536" i="1"/>
  <c r="BP4110" i="1"/>
  <c r="BM4110" i="1"/>
  <c r="BP2566" i="1"/>
  <c r="BM2566" i="1"/>
  <c r="BP4177" i="1"/>
  <c r="BM4177" i="1"/>
  <c r="BP4181" i="1"/>
  <c r="BM4181" i="1"/>
  <c r="BM3632" i="1"/>
  <c r="BP3632" i="1"/>
  <c r="BM4151" i="1"/>
  <c r="BP4151" i="1"/>
  <c r="BP490" i="1"/>
  <c r="BM490" i="1"/>
  <c r="BM1633" i="1"/>
  <c r="BP1633" i="1"/>
  <c r="BP4057" i="1"/>
  <c r="BM4057" i="1"/>
  <c r="BP3657" i="1"/>
  <c r="BM3657" i="1"/>
  <c r="BP4105" i="1"/>
  <c r="BM4105" i="1"/>
  <c r="BM537" i="1"/>
  <c r="BP537" i="1"/>
  <c r="BP3716" i="1"/>
  <c r="BM3716" i="1"/>
  <c r="BP4068" i="1"/>
  <c r="BM4068" i="1"/>
  <c r="BP2337" i="1"/>
  <c r="BM2337" i="1"/>
  <c r="BM2665" i="1"/>
  <c r="BP2665" i="1"/>
  <c r="BP2666" i="1"/>
  <c r="BM2666" i="1"/>
  <c r="BP3273" i="1"/>
  <c r="BM3273" i="1"/>
  <c r="BP4074" i="1"/>
  <c r="BM4074" i="1"/>
  <c r="BP4134" i="1"/>
  <c r="BM4134" i="1"/>
  <c r="BP561" i="1"/>
  <c r="BM561" i="1"/>
  <c r="BP4035" i="1"/>
  <c r="BM4035" i="1"/>
  <c r="BP2019" i="1"/>
  <c r="BM2019" i="1"/>
  <c r="BM1822" i="1"/>
  <c r="BP1822" i="1"/>
  <c r="BM2245" i="1"/>
  <c r="BP2245" i="1"/>
  <c r="BP2761" i="1"/>
  <c r="BM2761" i="1"/>
  <c r="BP2181" i="1"/>
  <c r="BM2181" i="1"/>
  <c r="BP794" i="1"/>
  <c r="BM794" i="1"/>
  <c r="BP3969" i="1"/>
  <c r="BM3969" i="1"/>
  <c r="BM1622" i="1"/>
  <c r="BP1622" i="1"/>
  <c r="BM2490" i="1"/>
  <c r="BP2490" i="1"/>
  <c r="BP2910" i="1"/>
  <c r="BM2910" i="1"/>
  <c r="BM2882" i="1"/>
  <c r="BP2882" i="1"/>
  <c r="BP3754" i="1"/>
  <c r="BM3754" i="1"/>
  <c r="BP4239" i="1"/>
  <c r="BM4239" i="1"/>
  <c r="BP4287" i="1"/>
  <c r="BM4287" i="1"/>
  <c r="BP4294" i="1"/>
  <c r="BM4294" i="1"/>
  <c r="BM4322" i="1"/>
  <c r="BP4322" i="1"/>
  <c r="BP4326" i="1"/>
  <c r="BM4326" i="1"/>
  <c r="BM4332" i="1"/>
  <c r="BM4343" i="1" s="1" a="1"/>
  <c r="BP4332" i="1"/>
  <c r="BP3753" i="1"/>
  <c r="BM3753" i="1"/>
  <c r="BM4243" i="1"/>
  <c r="BP4243" i="1"/>
  <c r="BP3965" i="1"/>
  <c r="BM3965" i="1"/>
  <c r="BP3926" i="1"/>
  <c r="BM3926" i="1"/>
  <c r="BP2779" i="1"/>
  <c r="BM2779" i="1"/>
  <c r="BP3667" i="1"/>
  <c r="BM3667" i="1"/>
  <c r="BP3791" i="1"/>
  <c r="BM3791" i="1"/>
  <c r="BP3793" i="1"/>
  <c r="BM3793" i="1"/>
  <c r="BP3830" i="1"/>
  <c r="BM3830" i="1"/>
  <c r="BM3861" i="1"/>
  <c r="BP3861" i="1"/>
  <c r="BP4084" i="1"/>
  <c r="BM4084" i="1"/>
  <c r="BP4047" i="1"/>
  <c r="BM4047" i="1"/>
  <c r="BP290" i="1"/>
  <c r="BM290" i="1"/>
  <c r="BP3641" i="1"/>
  <c r="BM3641" i="1"/>
  <c r="BP3559" i="1"/>
  <c r="BM3559" i="1"/>
  <c r="BM3248" i="1"/>
  <c r="BP3248" i="1"/>
  <c r="BP3614" i="1"/>
  <c r="BM3614" i="1"/>
  <c r="BM2611" i="1"/>
  <c r="BP2611" i="1"/>
  <c r="BM2390" i="1"/>
  <c r="BP2390" i="1"/>
  <c r="BP2764" i="1"/>
  <c r="BM2764" i="1"/>
  <c r="BP3785" i="1"/>
  <c r="BM3785" i="1"/>
  <c r="BP3934" i="1"/>
  <c r="BM3934" i="1"/>
  <c r="BP2969" i="1"/>
  <c r="BM2969" i="1"/>
  <c r="BM4021" i="1"/>
  <c r="BP4021" i="1"/>
  <c r="BP4226" i="1"/>
  <c r="BM4226" i="1"/>
  <c r="BP4139" i="1"/>
  <c r="BM4139" i="1"/>
  <c r="BP4173" i="1"/>
  <c r="BM4173" i="1"/>
  <c r="BP4176" i="1"/>
  <c r="BM4176" i="1"/>
  <c r="BM4180" i="1"/>
  <c r="BP4180" i="1"/>
  <c r="BP4182" i="1"/>
  <c r="BM4182" i="1"/>
  <c r="BP4098" i="1"/>
  <c r="BM4098" i="1"/>
  <c r="BP391" i="1"/>
  <c r="BM391" i="1"/>
  <c r="BP3338" i="1"/>
  <c r="BM3338" i="1"/>
  <c r="BP3751" i="1"/>
  <c r="BM3751" i="1"/>
  <c r="BM2902" i="1"/>
  <c r="BP2902" i="1"/>
  <c r="BP3370" i="1"/>
  <c r="BM3370" i="1"/>
  <c r="BP1589" i="1"/>
  <c r="BM1589" i="1"/>
  <c r="BP2195" i="1"/>
  <c r="BM2195" i="1"/>
  <c r="BM2752" i="1"/>
  <c r="BP2752" i="1"/>
  <c r="BP2179" i="1"/>
  <c r="BM2179" i="1"/>
  <c r="BP4258" i="1"/>
  <c r="BM4258" i="1"/>
  <c r="BP2595" i="1"/>
  <c r="BM2595" i="1"/>
  <c r="BP2876" i="1"/>
  <c r="BM2876" i="1"/>
  <c r="BM3075" i="1"/>
  <c r="BP3075" i="1"/>
  <c r="BM3030" i="1"/>
  <c r="BP3030" i="1"/>
  <c r="BP3784" i="1"/>
  <c r="BM3784" i="1"/>
  <c r="BP4080" i="1"/>
  <c r="BM4080" i="1"/>
  <c r="BP3893" i="1"/>
  <c r="BM3893" i="1"/>
  <c r="BP4227" i="1"/>
  <c r="BM4227" i="1"/>
  <c r="BP4230" i="1"/>
  <c r="BM4230" i="1"/>
  <c r="BP4233" i="1"/>
  <c r="BM4233" i="1"/>
  <c r="BM4235" i="1"/>
  <c r="BP4235" i="1"/>
  <c r="BP4237" i="1"/>
  <c r="BM4237" i="1"/>
  <c r="BP4270" i="1"/>
  <c r="BM4270" i="1"/>
  <c r="BP4278" i="1"/>
  <c r="BM4278" i="1"/>
  <c r="BM4282" i="1"/>
  <c r="BP4282" i="1"/>
  <c r="BP4289" i="1"/>
  <c r="BM4289" i="1"/>
  <c r="BM4320" i="1"/>
  <c r="BP4320" i="1"/>
  <c r="BP3660" i="1"/>
  <c r="BM3660" i="1"/>
  <c r="BM1375" i="1"/>
  <c r="BP1375" i="1"/>
  <c r="BM3854" i="1"/>
  <c r="BP3854" i="1"/>
  <c r="BM2954" i="1"/>
  <c r="BP2954" i="1"/>
  <c r="BM721" i="1"/>
  <c r="BP721" i="1"/>
  <c r="BP3431" i="1"/>
  <c r="BM3431" i="1"/>
  <c r="BP1664" i="1"/>
  <c r="BM1664" i="1"/>
  <c r="BP3778" i="1"/>
  <c r="BM3778" i="1"/>
  <c r="BP2285" i="1"/>
  <c r="BM2285" i="1"/>
  <c r="BP4115" i="1"/>
  <c r="BM4115" i="1"/>
  <c r="BP2260" i="1"/>
  <c r="BM2260" i="1"/>
  <c r="BP153" i="1"/>
  <c r="BM153" i="1"/>
  <c r="BP2207" i="1"/>
  <c r="BM2207" i="1"/>
  <c r="BP2613" i="1"/>
  <c r="BM2613" i="1"/>
  <c r="BP1699" i="1"/>
  <c r="BM1699" i="1"/>
  <c r="BP2893" i="1"/>
  <c r="BM2893" i="1"/>
  <c r="BP3961" i="1"/>
  <c r="BM3961" i="1"/>
  <c r="BM3127" i="1"/>
  <c r="BP3127" i="1"/>
  <c r="BP2912" i="1"/>
  <c r="BM2912" i="1"/>
  <c r="BM3569" i="1"/>
  <c r="BP3569" i="1"/>
  <c r="BM3347" i="1"/>
  <c r="BP3347" i="1"/>
  <c r="BP4055" i="1"/>
  <c r="BM4055" i="1"/>
  <c r="BP31" i="1"/>
  <c r="BM31" i="1"/>
  <c r="BP2550" i="1"/>
  <c r="BM2550" i="1"/>
  <c r="BP3719" i="1"/>
  <c r="BM3719" i="1"/>
  <c r="BP2103" i="1"/>
  <c r="BM2103" i="1"/>
  <c r="BP4137" i="1"/>
  <c r="BM4137" i="1"/>
  <c r="BP3979" i="1"/>
  <c r="BM3979" i="1"/>
  <c r="BP4242" i="1"/>
  <c r="BM4242" i="1"/>
  <c r="BP60" i="1"/>
  <c r="BM60" i="1"/>
  <c r="BP70" i="1"/>
  <c r="BM70" i="1"/>
  <c r="BP77" i="1"/>
  <c r="BM77" i="1"/>
  <c r="BM97" i="1"/>
  <c r="BP97" i="1"/>
  <c r="BM102" i="1"/>
  <c r="BP102" i="1"/>
  <c r="BM103" i="1"/>
  <c r="BP103" i="1"/>
  <c r="BP108" i="1"/>
  <c r="BM108" i="1"/>
  <c r="BP114" i="1"/>
  <c r="BM114" i="1"/>
  <c r="BM130" i="1"/>
  <c r="BP130" i="1"/>
  <c r="BM133" i="1"/>
  <c r="BP133" i="1"/>
  <c r="BM134" i="1"/>
  <c r="BP134" i="1"/>
  <c r="BP165" i="1"/>
  <c r="BM165" i="1"/>
  <c r="BP166" i="1"/>
  <c r="BM166" i="1"/>
  <c r="BP184" i="1"/>
  <c r="BM184" i="1"/>
  <c r="BP189" i="1"/>
  <c r="BM189" i="1"/>
  <c r="BM190" i="1"/>
  <c r="BP190" i="1"/>
  <c r="BM3794" i="1"/>
  <c r="BP3794" i="1"/>
  <c r="BP3738" i="1"/>
  <c r="BM3738" i="1"/>
  <c r="BM4298" i="1"/>
  <c r="BP4298" i="1"/>
  <c r="BM4245" i="1"/>
  <c r="BP4245" i="1"/>
  <c r="BM2988" i="1"/>
  <c r="BP2988" i="1"/>
  <c r="BM778" i="1"/>
  <c r="BP778" i="1"/>
  <c r="BP3463" i="1"/>
  <c r="BM3463" i="1"/>
  <c r="BM1808" i="1"/>
  <c r="BP1808" i="1"/>
  <c r="BP3856" i="1"/>
  <c r="BM3856" i="1"/>
  <c r="BM4157" i="1"/>
  <c r="BP4157" i="1"/>
  <c r="BM1491" i="1"/>
  <c r="BP1491" i="1"/>
  <c r="BP758" i="1"/>
  <c r="BM758" i="1"/>
  <c r="BP1617" i="1"/>
  <c r="BM1617" i="1"/>
  <c r="BM3462" i="1"/>
  <c r="BP3462" i="1"/>
  <c r="BP3769" i="1"/>
  <c r="BM3769" i="1"/>
  <c r="BP2431" i="1"/>
  <c r="BM2431" i="1"/>
  <c r="BP4216" i="1"/>
  <c r="BM4216" i="1"/>
  <c r="BM3011" i="1"/>
  <c r="BP3011" i="1"/>
  <c r="BP827" i="1"/>
  <c r="BM827" i="1"/>
  <c r="BP3481" i="1"/>
  <c r="BM3481" i="1"/>
  <c r="BP1743" i="1"/>
  <c r="BM1743" i="1"/>
  <c r="BP3824" i="1"/>
  <c r="BM3824" i="1"/>
  <c r="BP2361" i="1"/>
  <c r="BM2361" i="1"/>
  <c r="BP4169" i="1"/>
  <c r="BM4169" i="1"/>
  <c r="BM2862" i="1"/>
  <c r="BP2862" i="1"/>
  <c r="BP3697" i="1"/>
  <c r="BM3697" i="1"/>
  <c r="BP2796" i="1"/>
  <c r="BM2796" i="1"/>
  <c r="BM2031" i="1"/>
  <c r="BP2031" i="1"/>
  <c r="BP2426" i="1"/>
  <c r="BM2426" i="1"/>
  <c r="BP2966" i="1"/>
  <c r="BM2966" i="1"/>
  <c r="BP3939" i="1"/>
  <c r="BM3939" i="1"/>
  <c r="BP3972" i="1"/>
  <c r="BM3972" i="1"/>
  <c r="BP3290" i="1"/>
  <c r="BM3290" i="1"/>
  <c r="BP2227" i="1"/>
  <c r="BM2227" i="1"/>
  <c r="BP3732" i="1"/>
  <c r="BM3732" i="1"/>
  <c r="BP2275" i="1"/>
  <c r="BM2275" i="1"/>
  <c r="BP4124" i="1"/>
  <c r="BM4124" i="1"/>
  <c r="BP27" i="1"/>
  <c r="BM27" i="1"/>
  <c r="BP4022" i="1"/>
  <c r="BM4022" i="1"/>
  <c r="BP2784" i="1"/>
  <c r="BM2784" i="1"/>
  <c r="BP4076" i="1"/>
  <c r="BM4076" i="1"/>
  <c r="BM4183" i="1"/>
  <c r="BP4183" i="1"/>
  <c r="BM230" i="1"/>
  <c r="BP230" i="1"/>
  <c r="BM280" i="1"/>
  <c r="BP280" i="1"/>
  <c r="BM295" i="1"/>
  <c r="BP295" i="1"/>
  <c r="BM305" i="1"/>
  <c r="BP305" i="1"/>
  <c r="BM307" i="1"/>
  <c r="BP307" i="1"/>
  <c r="BP318" i="1"/>
  <c r="BM318" i="1"/>
  <c r="BM346" i="1"/>
  <c r="BP346" i="1"/>
  <c r="BP350" i="1"/>
  <c r="BM350" i="1"/>
  <c r="BM354" i="1"/>
  <c r="BP354" i="1"/>
  <c r="BM364" i="1"/>
  <c r="BP364" i="1"/>
  <c r="BM366" i="1"/>
  <c r="BP366" i="1"/>
  <c r="BP372" i="1"/>
  <c r="BM372" i="1"/>
  <c r="BP379" i="1"/>
  <c r="BM379" i="1"/>
  <c r="BP385" i="1"/>
  <c r="BM385" i="1"/>
  <c r="BM4" i="1"/>
  <c r="BP4" i="1"/>
  <c r="BP4317" i="1"/>
  <c r="BM4317" i="1"/>
  <c r="BP2549" i="1"/>
  <c r="BM2549" i="1"/>
  <c r="BP1595" i="1"/>
  <c r="BM1595" i="1"/>
  <c r="BP2698" i="1"/>
  <c r="BM2698" i="1"/>
  <c r="BM2409" i="1"/>
  <c r="BP2409" i="1"/>
  <c r="BP2687" i="1"/>
  <c r="BM2687" i="1"/>
  <c r="BM2881" i="1"/>
  <c r="BP2881" i="1"/>
  <c r="BP3044" i="1"/>
  <c r="BM3044" i="1"/>
  <c r="BM916" i="1"/>
  <c r="BP916" i="1"/>
  <c r="BM1905" i="1"/>
  <c r="BP1905" i="1"/>
  <c r="BM4207" i="1"/>
  <c r="BP4207" i="1"/>
  <c r="BP3654" i="1"/>
  <c r="BM3654" i="1"/>
  <c r="BP2520" i="1"/>
  <c r="BM2520" i="1"/>
  <c r="BM3065" i="1"/>
  <c r="BP3065" i="1"/>
  <c r="BM306" i="1"/>
  <c r="BP306" i="1"/>
  <c r="BP319" i="1"/>
  <c r="BM319" i="1"/>
  <c r="BP353" i="1"/>
  <c r="BM353" i="1"/>
  <c r="BM365" i="1"/>
  <c r="BP365" i="1"/>
  <c r="BM373" i="1"/>
  <c r="BP373" i="1"/>
  <c r="BP2472" i="1"/>
  <c r="BM2472" i="1"/>
  <c r="BM217" i="1"/>
  <c r="BP217" i="1"/>
  <c r="BP3544" i="1"/>
  <c r="BM3544" i="1"/>
  <c r="BP3146" i="1"/>
  <c r="BM3146" i="1"/>
  <c r="BP4306" i="1"/>
  <c r="BM4306" i="1"/>
  <c r="BP3542" i="1"/>
  <c r="BM3542" i="1"/>
  <c r="BP6" i="1"/>
  <c r="BM6" i="1"/>
  <c r="BP4221" i="1"/>
  <c r="BM4221" i="1"/>
  <c r="BM1017" i="1"/>
  <c r="BP1017" i="1"/>
  <c r="BP3519" i="1"/>
  <c r="BM3519" i="1"/>
  <c r="BP2437" i="1"/>
  <c r="BM2437" i="1"/>
  <c r="BP4222" i="1"/>
  <c r="BM4222" i="1"/>
  <c r="BM2907" i="1"/>
  <c r="BP2907" i="1"/>
  <c r="BM236" i="1"/>
  <c r="BP236" i="1"/>
  <c r="BP2253" i="1"/>
  <c r="BM2253" i="1"/>
  <c r="BM1305" i="1"/>
  <c r="BP1305" i="1"/>
  <c r="BP3725" i="1"/>
  <c r="BM3725" i="1"/>
  <c r="BM3757" i="1"/>
  <c r="BP3757" i="1"/>
  <c r="BP3599" i="1"/>
  <c r="BM3599" i="1"/>
  <c r="BP1280" i="1"/>
  <c r="BM1280" i="1"/>
  <c r="BP3806" i="1"/>
  <c r="BM3806" i="1"/>
  <c r="BM3833" i="1"/>
  <c r="BP3833" i="1"/>
  <c r="BP3843" i="1"/>
  <c r="BM3843" i="1"/>
  <c r="BM3890" i="1"/>
  <c r="BP3890" i="1"/>
  <c r="BP4319" i="1"/>
  <c r="BM4319" i="1"/>
  <c r="BP3057" i="1"/>
  <c r="BM3057" i="1"/>
  <c r="BP3942" i="1"/>
  <c r="BM3942" i="1"/>
  <c r="BP2608" i="1"/>
  <c r="BM2608" i="1"/>
  <c r="BP2770" i="1"/>
  <c r="BM2770" i="1"/>
  <c r="BP2302" i="1"/>
  <c r="BM2302" i="1"/>
  <c r="BP3128" i="1"/>
  <c r="BM3128" i="1"/>
  <c r="BP4089" i="1"/>
  <c r="BM4089" i="1"/>
  <c r="BP3072" i="1"/>
  <c r="BM3072" i="1"/>
  <c r="BP4232" i="1"/>
  <c r="BM4232" i="1"/>
  <c r="BP3031" i="1"/>
  <c r="BM3031" i="1"/>
  <c r="BP4075" i="1"/>
  <c r="BM4075" i="1"/>
  <c r="BP18" i="1"/>
  <c r="BM18" i="1"/>
  <c r="BP47" i="1"/>
  <c r="BM47" i="1"/>
  <c r="BP2460" i="1"/>
  <c r="BM2460" i="1"/>
  <c r="BM3932" i="1"/>
  <c r="BP3932" i="1"/>
  <c r="BP570" i="1"/>
  <c r="BM570" i="1"/>
  <c r="BM241" i="1"/>
  <c r="BP241" i="1"/>
  <c r="BP4147" i="1"/>
  <c r="BM4147" i="1"/>
  <c r="BM2265" i="1"/>
  <c r="BP2265" i="1"/>
  <c r="BM2319" i="1"/>
  <c r="BP2319" i="1"/>
  <c r="BM2561" i="1"/>
  <c r="BP2561" i="1"/>
  <c r="BM2555" i="1"/>
  <c r="BP2555" i="1"/>
  <c r="BP3202" i="1"/>
  <c r="BM3202" i="1"/>
  <c r="BP261" i="1"/>
  <c r="BM261" i="1"/>
  <c r="BP285" i="1"/>
  <c r="BM285" i="1"/>
  <c r="BM303" i="1"/>
  <c r="BP303" i="1"/>
  <c r="BM314" i="1"/>
  <c r="BP314" i="1"/>
  <c r="BP347" i="1"/>
  <c r="BM347" i="1"/>
  <c r="BP355" i="1"/>
  <c r="BM355" i="1"/>
  <c r="BP371" i="1"/>
  <c r="BM371" i="1"/>
  <c r="BP3846" i="1"/>
  <c r="BM3846" i="1"/>
  <c r="BP3435" i="1"/>
  <c r="BM3435" i="1"/>
  <c r="BM3457" i="1"/>
  <c r="BP3457" i="1"/>
  <c r="BP3405" i="1"/>
  <c r="BM3405" i="1"/>
  <c r="BP2222" i="1"/>
  <c r="BM2222" i="1"/>
  <c r="BP3136" i="1"/>
  <c r="BM3136" i="1"/>
  <c r="BM3505" i="1"/>
  <c r="BP3505" i="1"/>
  <c r="BP3905" i="1"/>
  <c r="BM3905" i="1"/>
  <c r="BM3513" i="1"/>
  <c r="BP3513" i="1"/>
  <c r="BP3817" i="1"/>
  <c r="BM3817" i="1"/>
  <c r="BM4262" i="1"/>
  <c r="BP4262" i="1"/>
  <c r="BM3795" i="1"/>
  <c r="BP3795" i="1"/>
  <c r="BP3980" i="1"/>
  <c r="BM3980" i="1"/>
  <c r="BP4138" i="1"/>
  <c r="BM4138" i="1"/>
  <c r="BM250" i="1"/>
  <c r="BP250" i="1"/>
  <c r="BP3767" i="1"/>
  <c r="BM3767" i="1"/>
  <c r="BP4274" i="1"/>
  <c r="BM4274" i="1"/>
  <c r="BP2075" i="1"/>
  <c r="BM2075" i="1"/>
  <c r="BP1494" i="1"/>
  <c r="BM1494" i="1"/>
  <c r="BM1839" i="1"/>
  <c r="BP1839" i="1"/>
  <c r="BP2564" i="1"/>
  <c r="BM2564" i="1"/>
  <c r="BM2789" i="1"/>
  <c r="BP2789" i="1"/>
  <c r="BP2977" i="1"/>
  <c r="BM2977" i="1"/>
  <c r="BP3201" i="1"/>
  <c r="BM3201" i="1"/>
  <c r="BM3933" i="1"/>
  <c r="BP3933" i="1"/>
  <c r="BP3135" i="1"/>
  <c r="BM3135" i="1"/>
  <c r="BP4072" i="1"/>
  <c r="BM4072" i="1"/>
  <c r="BM4079" i="1"/>
  <c r="BP4079" i="1"/>
  <c r="BP4127" i="1"/>
  <c r="BM4127" i="1"/>
  <c r="BP3352" i="1"/>
  <c r="BM3352" i="1"/>
  <c r="BP206" i="1"/>
  <c r="BM206" i="1"/>
  <c r="BM399" i="1"/>
  <c r="BP399" i="1"/>
  <c r="BM402" i="1"/>
  <c r="BP402" i="1"/>
  <c r="BM406" i="1"/>
  <c r="BP406" i="1"/>
  <c r="BP407" i="1"/>
  <c r="BM407" i="1"/>
  <c r="BM410" i="1"/>
  <c r="BP410" i="1"/>
  <c r="BM411" i="1"/>
  <c r="BP411" i="1"/>
  <c r="BM431" i="1"/>
  <c r="BP431" i="1"/>
  <c r="BP434" i="1"/>
  <c r="BM434" i="1"/>
  <c r="BP439" i="1"/>
  <c r="BM439" i="1"/>
  <c r="BM443" i="1"/>
  <c r="BP443" i="1"/>
  <c r="BM445" i="1"/>
  <c r="BP445" i="1"/>
  <c r="BP446" i="1"/>
  <c r="BM446" i="1"/>
  <c r="BP447" i="1"/>
  <c r="BM447" i="1"/>
  <c r="BM448" i="1"/>
  <c r="BP448" i="1"/>
  <c r="BP453" i="1"/>
  <c r="BM453" i="1"/>
  <c r="BP458" i="1"/>
  <c r="BM458" i="1"/>
  <c r="BP459" i="1"/>
  <c r="BM459" i="1"/>
  <c r="BP460" i="1"/>
  <c r="BM460" i="1"/>
  <c r="BP462" i="1"/>
  <c r="BM462" i="1"/>
  <c r="BP466" i="1"/>
  <c r="BM466" i="1"/>
  <c r="BP473" i="1"/>
  <c r="BM473" i="1"/>
  <c r="BP505" i="1"/>
  <c r="BM505" i="1"/>
  <c r="BM508" i="1"/>
  <c r="BP508" i="1"/>
  <c r="BP514" i="1"/>
  <c r="BM514" i="1"/>
  <c r="BP515" i="1"/>
  <c r="BM515" i="1"/>
  <c r="BM519" i="1"/>
  <c r="BP519" i="1"/>
  <c r="BP522" i="1"/>
  <c r="BM522" i="1"/>
  <c r="BP527" i="1"/>
  <c r="BM527" i="1"/>
  <c r="BM529" i="1"/>
  <c r="BP529" i="1"/>
  <c r="BP3894" i="1"/>
  <c r="BM3894" i="1"/>
  <c r="BP3847" i="1"/>
  <c r="BM3847" i="1"/>
  <c r="BM2933" i="1"/>
  <c r="BP2933" i="1"/>
  <c r="BM2017" i="1"/>
  <c r="BP2017" i="1"/>
  <c r="BP760" i="1"/>
  <c r="BM760" i="1"/>
  <c r="BM3111" i="1"/>
  <c r="BP3111" i="1"/>
  <c r="BP3829" i="1"/>
  <c r="BM3829" i="1"/>
  <c r="BM4273" i="1"/>
  <c r="BP4273" i="1"/>
  <c r="BP3514" i="1"/>
  <c r="BM3514" i="1"/>
  <c r="BP32" i="1"/>
  <c r="BM32" i="1"/>
  <c r="BP2974" i="1"/>
  <c r="BM2974" i="1"/>
  <c r="BP3981" i="1"/>
  <c r="BM3981" i="1"/>
  <c r="BP1269" i="1"/>
  <c r="BM1269" i="1"/>
  <c r="BM747" i="1"/>
  <c r="BP747" i="1"/>
  <c r="BM4236" i="1"/>
  <c r="BP4236" i="1"/>
  <c r="BM396" i="1"/>
  <c r="BP396" i="1"/>
  <c r="BP1997" i="1"/>
  <c r="BM1997" i="1"/>
  <c r="BP3556" i="1"/>
  <c r="BM3556" i="1"/>
  <c r="BP3704" i="1"/>
  <c r="BM3704" i="1"/>
  <c r="BP4313" i="1"/>
  <c r="BM4313" i="1"/>
  <c r="BP1275" i="1"/>
  <c r="BM1275" i="1"/>
  <c r="BP2528" i="1"/>
  <c r="BM2528" i="1"/>
  <c r="BM265" i="1"/>
  <c r="BP265" i="1"/>
  <c r="BM2254" i="1"/>
  <c r="BP2254" i="1"/>
  <c r="BP2476" i="1"/>
  <c r="BM2476" i="1"/>
  <c r="BP83" i="1"/>
  <c r="BM83" i="1"/>
  <c r="BM3892" i="1"/>
  <c r="BP3892" i="1"/>
  <c r="BP2773" i="1"/>
  <c r="BM2773" i="1"/>
  <c r="BP3425" i="1"/>
  <c r="BM3425" i="1"/>
  <c r="BP2500" i="1"/>
  <c r="BM2500" i="1"/>
  <c r="BP4029" i="1"/>
  <c r="BM4029" i="1"/>
  <c r="BP3170" i="1"/>
  <c r="BM3170" i="1"/>
  <c r="BP752" i="1"/>
  <c r="BM752" i="1"/>
  <c r="BP576" i="1"/>
  <c r="BM576" i="1"/>
  <c r="BP602" i="1"/>
  <c r="BM602" i="1"/>
  <c r="BM605" i="1"/>
  <c r="BP605" i="1"/>
  <c r="BP621" i="1"/>
  <c r="BM621" i="1"/>
  <c r="BM623" i="1"/>
  <c r="BP623" i="1"/>
  <c r="BM625" i="1"/>
  <c r="BP625" i="1"/>
  <c r="BP640" i="1"/>
  <c r="BM640" i="1"/>
  <c r="BP643" i="1"/>
  <c r="BM643" i="1"/>
  <c r="BP650" i="1"/>
  <c r="BM650" i="1"/>
  <c r="BP653" i="1"/>
  <c r="BM653" i="1"/>
  <c r="BP658" i="1"/>
  <c r="BM658" i="1"/>
  <c r="BM667" i="1"/>
  <c r="BP667" i="1"/>
  <c r="BP688" i="1"/>
  <c r="BM688" i="1"/>
  <c r="BP689" i="1"/>
  <c r="BM689" i="1"/>
  <c r="BP693" i="1"/>
  <c r="BM693" i="1"/>
  <c r="BP3607" i="1"/>
  <c r="BM3607" i="1"/>
  <c r="BP3226" i="1"/>
  <c r="BM3226" i="1"/>
  <c r="BP4156" i="1"/>
  <c r="BM4156" i="1"/>
  <c r="BP735" i="1"/>
  <c r="BM735" i="1"/>
  <c r="BP1967" i="1"/>
  <c r="BM1967" i="1"/>
  <c r="BM141" i="1"/>
  <c r="BP141" i="1"/>
  <c r="BP3179" i="1"/>
  <c r="BM3179" i="1"/>
  <c r="BP1414" i="1"/>
  <c r="BM1414" i="1"/>
  <c r="BP3613" i="1"/>
  <c r="BM3613" i="1"/>
  <c r="BP2030" i="1"/>
  <c r="BM2030" i="1"/>
  <c r="BM3968" i="1"/>
  <c r="BP3968" i="1"/>
  <c r="BM2609" i="1"/>
  <c r="BP2609" i="1"/>
  <c r="BM4318" i="1"/>
  <c r="BP4318" i="1"/>
  <c r="BM3017" i="1"/>
  <c r="BP3017" i="1"/>
  <c r="BM266" i="1"/>
  <c r="BP266" i="1"/>
  <c r="BP2235" i="1"/>
  <c r="BM2235" i="1"/>
  <c r="BP2246" i="1"/>
  <c r="BM2246" i="1"/>
  <c r="BP2340" i="1"/>
  <c r="BM2340" i="1"/>
  <c r="BP2616" i="1"/>
  <c r="BM2616" i="1"/>
  <c r="BM2890" i="1"/>
  <c r="BP2890" i="1"/>
  <c r="BP3215" i="1"/>
  <c r="BM3215" i="1"/>
  <c r="BP397" i="1"/>
  <c r="BM397" i="1"/>
  <c r="BP4070" i="1"/>
  <c r="BM4070" i="1"/>
  <c r="BP4118" i="1"/>
  <c r="BM4118" i="1"/>
  <c r="BP3729" i="1"/>
  <c r="BM3729" i="1"/>
  <c r="BP3472" i="1"/>
  <c r="BM3472" i="1"/>
  <c r="BP3804" i="1"/>
  <c r="BM3804" i="1"/>
  <c r="BP3831" i="1"/>
  <c r="BM3831" i="1"/>
  <c r="BP3672" i="1"/>
  <c r="BM3672" i="1"/>
  <c r="BP3953" i="1"/>
  <c r="BM3953" i="1"/>
  <c r="BP79" i="1"/>
  <c r="BM79" i="1"/>
  <c r="BP1112" i="1"/>
  <c r="BM1112" i="1"/>
  <c r="BM1113" i="1"/>
  <c r="BP1113" i="1"/>
  <c r="BM1125" i="1"/>
  <c r="BP1125" i="1"/>
  <c r="BM1134" i="1"/>
  <c r="BP1134" i="1"/>
  <c r="BM1144" i="1"/>
  <c r="BP1144" i="1"/>
  <c r="BP1160" i="1"/>
  <c r="BM1160" i="1"/>
  <c r="BM1163" i="1"/>
  <c r="BP1163" i="1"/>
  <c r="BM1164" i="1"/>
  <c r="BP1164" i="1"/>
  <c r="BP1215" i="1"/>
  <c r="BM1215" i="1"/>
  <c r="BP1216" i="1"/>
  <c r="BM1216" i="1"/>
  <c r="BM1228" i="1"/>
  <c r="BP1228" i="1"/>
  <c r="BM1232" i="1"/>
  <c r="BP1232" i="1"/>
  <c r="BM1235" i="1"/>
  <c r="BP1235" i="1"/>
  <c r="BM1237" i="1"/>
  <c r="BP1237" i="1"/>
  <c r="BM1252" i="1"/>
  <c r="BP1252" i="1"/>
  <c r="BM2465" i="1"/>
  <c r="BP2465" i="1"/>
  <c r="BP2180" i="1"/>
  <c r="BM2180" i="1"/>
  <c r="BM3218" i="1"/>
  <c r="BP3218" i="1"/>
  <c r="BP2455" i="1"/>
  <c r="BM2455" i="1"/>
  <c r="BM5" i="1"/>
  <c r="BP5" i="1"/>
  <c r="BP4025" i="1"/>
  <c r="BM4025" i="1"/>
  <c r="BP4123" i="1"/>
  <c r="BM4123" i="1"/>
  <c r="BP394" i="1"/>
  <c r="BM394" i="1"/>
  <c r="BM1258" i="1"/>
  <c r="BP1258" i="1"/>
  <c r="BM1312" i="1"/>
  <c r="BP1312" i="1"/>
  <c r="BM1314" i="1"/>
  <c r="BP1314" i="1"/>
  <c r="BM1322" i="1"/>
  <c r="BP1322" i="1"/>
  <c r="BP1326" i="1"/>
  <c r="BM1326" i="1"/>
  <c r="BM4041" i="1"/>
  <c r="BP4041" i="1"/>
  <c r="BP3986" i="1"/>
  <c r="BM3986" i="1"/>
  <c r="BM3093" i="1"/>
  <c r="BP3093" i="1"/>
  <c r="BM2825" i="1"/>
  <c r="BP2825" i="1"/>
  <c r="BP387" i="1"/>
  <c r="BM387" i="1"/>
  <c r="BP3285" i="1"/>
  <c r="BM3285" i="1"/>
  <c r="BM1559" i="1"/>
  <c r="BP1559" i="1"/>
  <c r="BM3692" i="1"/>
  <c r="BP3692" i="1"/>
  <c r="BP2247" i="1"/>
  <c r="BM2247" i="1"/>
  <c r="BM4000" i="1"/>
  <c r="BP4000" i="1"/>
  <c r="BP3701" i="1"/>
  <c r="BM3701" i="1"/>
  <c r="BM3869" i="1"/>
  <c r="BP3869" i="1"/>
  <c r="BM4006" i="1"/>
  <c r="BP4006" i="1"/>
  <c r="BP2792" i="1"/>
  <c r="BM2792" i="1"/>
  <c r="BM413" i="1"/>
  <c r="BP413" i="1"/>
  <c r="BP3307" i="1"/>
  <c r="BM3307" i="1"/>
  <c r="BM1587" i="1"/>
  <c r="BP1587" i="1"/>
  <c r="BP3714" i="1"/>
  <c r="BM3714" i="1"/>
  <c r="BP2191" i="1"/>
  <c r="BM2191" i="1"/>
  <c r="BP4067" i="1"/>
  <c r="BM4067" i="1"/>
  <c r="BM2749" i="1"/>
  <c r="BP2749" i="1"/>
  <c r="BP14" i="1"/>
  <c r="BM14" i="1"/>
  <c r="BM3123" i="1"/>
  <c r="BP3123" i="1"/>
  <c r="BP1337" i="1"/>
  <c r="BM1337" i="1"/>
  <c r="BP3195" i="1"/>
  <c r="BM3195" i="1"/>
  <c r="BP1469" i="1"/>
  <c r="BM1469" i="1"/>
  <c r="BM2464" i="1"/>
  <c r="BP2464" i="1"/>
  <c r="BP2699" i="1"/>
  <c r="BM2699" i="1"/>
  <c r="BM2889" i="1"/>
  <c r="BP2889" i="1"/>
  <c r="BM3204" i="1"/>
  <c r="BP3204" i="1"/>
  <c r="BP3929" i="1"/>
  <c r="BM3929" i="1"/>
  <c r="BM755" i="1"/>
  <c r="BP755" i="1"/>
  <c r="BP753" i="1"/>
  <c r="BM753" i="1"/>
  <c r="BM957" i="1"/>
  <c r="BP957" i="1"/>
  <c r="BP1033" i="1"/>
  <c r="BM1033" i="1"/>
  <c r="BP1043" i="1"/>
  <c r="BM1043" i="1"/>
  <c r="BM2865" i="1"/>
  <c r="BP2865" i="1"/>
  <c r="BM3678" i="1"/>
  <c r="BP3678" i="1"/>
  <c r="BM3359" i="1"/>
  <c r="BP3359" i="1"/>
  <c r="BP2529" i="1"/>
  <c r="BM2529" i="1"/>
  <c r="BP3147" i="1"/>
  <c r="BM3147" i="1"/>
  <c r="BM1630" i="1"/>
  <c r="BP1630" i="1"/>
  <c r="BP4154" i="1"/>
  <c r="BM4154" i="1"/>
  <c r="BP3775" i="1"/>
  <c r="BM3775" i="1"/>
  <c r="BP2383" i="1"/>
  <c r="BM2383" i="1"/>
  <c r="BP1959" i="1"/>
  <c r="BM1959" i="1"/>
  <c r="BP738" i="1"/>
  <c r="BM738" i="1"/>
  <c r="BP1081" i="1"/>
  <c r="BM1081" i="1"/>
  <c r="BM1696" i="1"/>
  <c r="BP1696" i="1"/>
  <c r="BP3571" i="1"/>
  <c r="BM3571" i="1"/>
  <c r="BP946" i="1"/>
  <c r="BM946" i="1"/>
  <c r="BM4341" i="1" s="1" a="1"/>
  <c r="BP1341" i="1"/>
  <c r="BM1341" i="1"/>
  <c r="BM1342" i="1"/>
  <c r="BP1342" i="1"/>
  <c r="BM3686" i="1"/>
  <c r="BP3686" i="1"/>
  <c r="BP2375" i="1"/>
  <c r="BM2375" i="1"/>
  <c r="BM3673" i="1"/>
  <c r="BP3673" i="1"/>
  <c r="BP4279" i="1"/>
  <c r="BM4279" i="1"/>
  <c r="BP4253" i="1"/>
  <c r="BM4253" i="1"/>
  <c r="BP3564" i="1"/>
  <c r="BM3564" i="1"/>
  <c r="BP733" i="1"/>
  <c r="BM733" i="1"/>
  <c r="BP3895" i="1"/>
  <c r="BM3895" i="1"/>
  <c r="BM2719" i="1"/>
  <c r="BP2719" i="1"/>
  <c r="BP3595" i="1"/>
  <c r="BM3595" i="1"/>
  <c r="BP1347" i="1"/>
  <c r="BM1347" i="1"/>
  <c r="BM1386" i="1"/>
  <c r="BP1386" i="1"/>
  <c r="BM782" i="1"/>
  <c r="BP782" i="1"/>
  <c r="BM811" i="1"/>
  <c r="BP811" i="1"/>
  <c r="BP839" i="1"/>
  <c r="BM839" i="1"/>
  <c r="BP846" i="1"/>
  <c r="BM846" i="1"/>
  <c r="BP877" i="1"/>
  <c r="BM877" i="1"/>
  <c r="BP902" i="1"/>
  <c r="BM902" i="1"/>
  <c r="BP3944" i="1"/>
  <c r="BM3944" i="1"/>
  <c r="BM3711" i="1"/>
  <c r="BP3711" i="1"/>
  <c r="BP2538" i="1"/>
  <c r="BM2538" i="1"/>
  <c r="BP2451" i="1"/>
  <c r="BM2451" i="1"/>
  <c r="BP3210" i="1"/>
  <c r="BM3210" i="1"/>
  <c r="BP1354" i="1"/>
  <c r="BM1354" i="1"/>
  <c r="BM2927" i="1"/>
  <c r="BP2927" i="1"/>
  <c r="BP3977" i="1"/>
  <c r="BM3977" i="1"/>
  <c r="BP4077" i="1"/>
  <c r="BM4077" i="1"/>
  <c r="BP2158" i="1"/>
  <c r="BM2158" i="1"/>
  <c r="BP1508" i="1"/>
  <c r="BM1508" i="1"/>
  <c r="BP2313" i="1"/>
  <c r="BM2313" i="1"/>
  <c r="BP163" i="1"/>
  <c r="BM163" i="1"/>
  <c r="BP3499" i="1"/>
  <c r="BM3499" i="1"/>
  <c r="BP3792" i="1"/>
  <c r="BM3792" i="1"/>
  <c r="BP2801" i="1"/>
  <c r="BM2801" i="1"/>
  <c r="BM2766" i="1"/>
  <c r="BP2766" i="1"/>
  <c r="BP3925" i="1"/>
  <c r="BM3925" i="1"/>
  <c r="BP945" i="1"/>
  <c r="BM945" i="1"/>
  <c r="BP3827" i="1"/>
  <c r="BM3827" i="1"/>
  <c r="BP3837" i="1"/>
  <c r="BM3837" i="1"/>
  <c r="BP3885" i="1"/>
  <c r="BM3885" i="1"/>
  <c r="BM3887" i="1"/>
  <c r="BP3887" i="1"/>
  <c r="BP3889" i="1"/>
  <c r="BM3889" i="1"/>
  <c r="BP3536" i="1"/>
  <c r="BM3536" i="1"/>
  <c r="BP4299" i="1"/>
  <c r="BM4299" i="1"/>
  <c r="BP1480" i="1"/>
  <c r="BM1480" i="1"/>
  <c r="BP4007" i="1"/>
  <c r="BM4007" i="1"/>
  <c r="BP761" i="1"/>
  <c r="BM761" i="1"/>
  <c r="BM800" i="1"/>
  <c r="BP800" i="1"/>
  <c r="BP809" i="1"/>
  <c r="BM809" i="1"/>
  <c r="BP812" i="1"/>
  <c r="BM812" i="1"/>
  <c r="BP3671" i="1"/>
  <c r="BM3671" i="1"/>
  <c r="BP3515" i="1"/>
  <c r="BM3515" i="1"/>
  <c r="BM1421" i="1"/>
  <c r="BP1421" i="1"/>
  <c r="BP4030" i="1"/>
  <c r="BM4030" i="1"/>
  <c r="BM3117" i="1"/>
  <c r="BP3117" i="1"/>
  <c r="BP4267" i="1"/>
  <c r="BM4267" i="1"/>
  <c r="BP2972" i="1"/>
  <c r="BM2972" i="1"/>
  <c r="BM708" i="1"/>
  <c r="BP708" i="1"/>
  <c r="BM740" i="1"/>
  <c r="BP740" i="1"/>
  <c r="BP749" i="1"/>
  <c r="BM749" i="1"/>
  <c r="BM1082" i="1"/>
  <c r="BP1082" i="1"/>
  <c r="BP1351" i="1"/>
  <c r="BM1351" i="1"/>
  <c r="BM1379" i="1"/>
  <c r="BP1379" i="1"/>
  <c r="BP3864" i="1"/>
  <c r="BM3864" i="1"/>
  <c r="BM892" i="1"/>
  <c r="BP892" i="1"/>
  <c r="BP2098" i="1"/>
  <c r="BM2098" i="1"/>
  <c r="BM308" i="1"/>
  <c r="BP308" i="1"/>
  <c r="BP1406" i="1"/>
  <c r="BM1406" i="1"/>
  <c r="BM1439" i="1"/>
  <c r="BP1439" i="1"/>
  <c r="BP1451" i="1"/>
  <c r="BM1451" i="1"/>
  <c r="BM1455" i="1"/>
  <c r="BP1455" i="1"/>
  <c r="BP1463" i="1"/>
  <c r="BM1463" i="1"/>
  <c r="BP4081" i="1"/>
  <c r="BM4081" i="1"/>
  <c r="BM2884" i="1"/>
  <c r="BP2884" i="1"/>
  <c r="BP2855" i="1"/>
  <c r="BM2855" i="1"/>
  <c r="BM342" i="1"/>
  <c r="BP342" i="1"/>
  <c r="BP3038" i="1"/>
  <c r="BM3038" i="1"/>
  <c r="BM1334" i="1"/>
  <c r="BP1334" i="1"/>
  <c r="BM2925" i="1"/>
  <c r="BP2925" i="1"/>
  <c r="BP4188" i="1"/>
  <c r="BM4188" i="1"/>
  <c r="BP1805" i="1"/>
  <c r="BM1805" i="1"/>
  <c r="BM1533" i="1"/>
  <c r="BP1533" i="1"/>
  <c r="BM390" i="1"/>
  <c r="BP390" i="1"/>
  <c r="BP4255" i="1"/>
  <c r="BM4255" i="1"/>
  <c r="BP1601" i="1"/>
  <c r="BM1601" i="1"/>
  <c r="BP52" i="1"/>
  <c r="BM52" i="1"/>
  <c r="BM2960" i="1"/>
  <c r="BP2960" i="1"/>
  <c r="BP2984" i="1"/>
  <c r="BM2984" i="1"/>
  <c r="BP860" i="1"/>
  <c r="BM860" i="1"/>
  <c r="BP1608" i="1"/>
  <c r="BM1608" i="1"/>
  <c r="BM3959" i="1"/>
  <c r="BP3959" i="1"/>
  <c r="BP3071" i="1"/>
  <c r="BM3071" i="1"/>
  <c r="BP2303" i="1"/>
  <c r="BM2303" i="1"/>
  <c r="BM1625" i="1"/>
  <c r="BP1625" i="1"/>
  <c r="BM1636" i="1"/>
  <c r="BP1636" i="1"/>
  <c r="BP1639" i="1"/>
  <c r="BM1639" i="1"/>
  <c r="BP1643" i="1"/>
  <c r="BM1643" i="1"/>
  <c r="BP1646" i="1"/>
  <c r="BM1646" i="1"/>
  <c r="BP1649" i="1"/>
  <c r="BM1649" i="1"/>
  <c r="BP1650" i="1"/>
  <c r="BM1650" i="1"/>
  <c r="BP1652" i="1"/>
  <c r="BM1652" i="1"/>
  <c r="BP1659" i="1"/>
  <c r="BM1659" i="1"/>
  <c r="BP1675" i="1"/>
  <c r="BM1675" i="1"/>
  <c r="BP1676" i="1"/>
  <c r="BM1676" i="1"/>
  <c r="BP1684" i="1"/>
  <c r="BM1684" i="1"/>
  <c r="BM1685" i="1"/>
  <c r="BP1685" i="1"/>
  <c r="BP1686" i="1"/>
  <c r="BM1686" i="1"/>
  <c r="BP3733" i="1"/>
  <c r="BM3733" i="1"/>
  <c r="BP3783" i="1"/>
  <c r="BM3783" i="1"/>
  <c r="BP3914" i="1"/>
  <c r="BM3914" i="1"/>
  <c r="BM2744" i="1"/>
  <c r="BP2744" i="1"/>
  <c r="BP4268" i="1"/>
  <c r="BM4268" i="1"/>
  <c r="BM2970" i="1"/>
  <c r="BP2970" i="1"/>
  <c r="BP3789" i="1"/>
  <c r="BM3789" i="1"/>
  <c r="BM3832" i="1"/>
  <c r="BP3832" i="1"/>
  <c r="BP3836" i="1"/>
  <c r="BM3836" i="1"/>
  <c r="BP3859" i="1"/>
  <c r="BM3859" i="1"/>
  <c r="BP3886" i="1"/>
  <c r="BM3886" i="1"/>
  <c r="BP3888" i="1"/>
  <c r="BM3888" i="1"/>
  <c r="BM3891" i="1"/>
  <c r="BP3891" i="1"/>
  <c r="BP3229" i="1"/>
  <c r="BM3229" i="1"/>
  <c r="BP3958" i="1"/>
  <c r="BM3958" i="1"/>
  <c r="BP2092" i="1"/>
  <c r="BM2092" i="1"/>
  <c r="BP566" i="1"/>
  <c r="BM566" i="1"/>
  <c r="BP804" i="1"/>
  <c r="BM804" i="1"/>
  <c r="BP2029" i="1"/>
  <c r="BM2029" i="1"/>
  <c r="BP4204" i="1"/>
  <c r="BM4204" i="1"/>
  <c r="BP1401" i="1"/>
  <c r="BM1401" i="1"/>
  <c r="BP2667" i="1"/>
  <c r="BM2667" i="1"/>
  <c r="BP2934" i="1"/>
  <c r="BM2934" i="1"/>
  <c r="BP352" i="1"/>
  <c r="BM352" i="1"/>
  <c r="BP2953" i="1"/>
  <c r="BM2953" i="1"/>
  <c r="BP2780" i="1"/>
  <c r="BM2780" i="1"/>
  <c r="BP2422" i="1"/>
  <c r="BM2422" i="1"/>
  <c r="BP695" i="1"/>
  <c r="BM695" i="1"/>
  <c r="BM709" i="1"/>
  <c r="BP709" i="1"/>
  <c r="BM736" i="1"/>
  <c r="BP736" i="1"/>
  <c r="BP748" i="1"/>
  <c r="BM748" i="1"/>
  <c r="BM1426" i="1"/>
  <c r="BP1426" i="1"/>
  <c r="BP2508" i="1"/>
  <c r="BM2508" i="1"/>
  <c r="BP3373" i="1"/>
  <c r="BM3373" i="1"/>
  <c r="BP4174" i="1"/>
  <c r="BM4174" i="1"/>
  <c r="BP1467" i="1"/>
  <c r="BM1467" i="1"/>
  <c r="BM1577" i="1"/>
  <c r="BP1577" i="1"/>
  <c r="BP2332" i="1"/>
  <c r="BM2332" i="1"/>
  <c r="BM2411" i="1"/>
  <c r="BP2411" i="1"/>
  <c r="BM1738" i="1"/>
  <c r="BP1738" i="1"/>
  <c r="BM1691" i="1"/>
  <c r="BP1691" i="1"/>
  <c r="BP3866" i="1"/>
  <c r="BM3866" i="1"/>
  <c r="BM3479" i="1"/>
  <c r="BP3479" i="1"/>
  <c r="BP3468" i="1"/>
  <c r="BM3468" i="1"/>
  <c r="BM3996" i="1"/>
  <c r="BP3996" i="1"/>
  <c r="BM1367" i="1"/>
  <c r="BP1367" i="1"/>
  <c r="BP1472" i="1"/>
  <c r="BM1472" i="1"/>
  <c r="BP1609" i="1"/>
  <c r="BM1609" i="1"/>
  <c r="BM3345" i="1"/>
  <c r="BP3345" i="1"/>
  <c r="BP3138" i="1"/>
  <c r="BM3138" i="1"/>
  <c r="BP1596" i="1"/>
  <c r="BM1596" i="1"/>
  <c r="BP1704" i="1"/>
  <c r="BM1704" i="1"/>
  <c r="BP1724" i="1"/>
  <c r="BM1724" i="1"/>
  <c r="BP1770" i="1"/>
  <c r="BM1770" i="1"/>
  <c r="BP2956" i="1"/>
  <c r="BM2956" i="1"/>
  <c r="BP3937" i="1"/>
  <c r="BM3937" i="1"/>
  <c r="BP4300" i="1"/>
  <c r="BM4300" i="1"/>
  <c r="BP3033" i="1"/>
  <c r="BM3033" i="1"/>
  <c r="BM2283" i="1"/>
  <c r="BP2283" i="1"/>
  <c r="BM1487" i="1"/>
  <c r="BP1487" i="1"/>
  <c r="BM851" i="1"/>
  <c r="BP851" i="1"/>
  <c r="BM2875" i="1"/>
  <c r="BP2875" i="1"/>
  <c r="BP3568" i="1"/>
  <c r="BM3568" i="1"/>
  <c r="BM535" i="1"/>
  <c r="BP535" i="1"/>
  <c r="BM1488" i="1"/>
  <c r="BP1488" i="1"/>
  <c r="BM1517" i="1"/>
  <c r="BP1517" i="1"/>
  <c r="BM3406" i="1"/>
  <c r="BP3406" i="1"/>
  <c r="BP3814" i="1"/>
  <c r="BM3814" i="1"/>
  <c r="BP345" i="1"/>
  <c r="BM345" i="1"/>
  <c r="BP1693" i="1"/>
  <c r="BM1693" i="1"/>
  <c r="BM4003" i="1"/>
  <c r="BP4003" i="1"/>
  <c r="BP4309" i="1"/>
  <c r="BM4309" i="1"/>
  <c r="BP2597" i="1"/>
  <c r="BM2597" i="1"/>
  <c r="BM869" i="1"/>
  <c r="BP869" i="1"/>
  <c r="BP944" i="1"/>
  <c r="BM944" i="1"/>
  <c r="BM3208" i="1"/>
  <c r="BP3208" i="1"/>
  <c r="BP1437" i="1"/>
  <c r="BM1437" i="1"/>
  <c r="BP2694" i="1"/>
  <c r="BM2694" i="1"/>
  <c r="BP3078" i="1"/>
  <c r="BM3078" i="1"/>
  <c r="BP2067" i="1"/>
  <c r="BM2067" i="1"/>
  <c r="BP1703" i="1"/>
  <c r="BM1703" i="1"/>
  <c r="BP1709" i="1"/>
  <c r="BM1709" i="1"/>
  <c r="BP1719" i="1"/>
  <c r="BM1719" i="1"/>
  <c r="BM1729" i="1"/>
  <c r="BP1729" i="1"/>
  <c r="BP1762" i="1"/>
  <c r="BM1762" i="1"/>
  <c r="BP1777" i="1"/>
  <c r="BM1777" i="1"/>
  <c r="BP1787" i="1"/>
  <c r="BM1787" i="1"/>
  <c r="BP1789" i="1"/>
  <c r="BM1789" i="1"/>
  <c r="BM4240" i="1"/>
  <c r="BP4240" i="1"/>
  <c r="BP2068" i="1"/>
  <c r="BM2068" i="1"/>
  <c r="BP4063" i="1"/>
  <c r="BM4063" i="1"/>
  <c r="BM3978" i="1"/>
  <c r="BP3978" i="1"/>
  <c r="BP3693" i="1"/>
  <c r="BM3693" i="1"/>
  <c r="BP48" i="1"/>
  <c r="BM48" i="1"/>
  <c r="BP4071" i="1"/>
  <c r="BM4071" i="1"/>
  <c r="BP1478" i="1"/>
  <c r="BM1478" i="1"/>
  <c r="BP3653" i="1"/>
  <c r="BM3653" i="1"/>
  <c r="BM3197" i="1"/>
  <c r="BP3197" i="1"/>
  <c r="BP1493" i="1"/>
  <c r="BM1493" i="1"/>
  <c r="BP1524" i="1"/>
  <c r="BM1524" i="1"/>
  <c r="BM4096" i="1"/>
  <c r="BP4096" i="1"/>
  <c r="BP2360" i="1"/>
  <c r="BM2360" i="1"/>
  <c r="BM2664" i="1"/>
  <c r="BP2664" i="1"/>
  <c r="BP2214" i="1"/>
  <c r="BM2214" i="1"/>
  <c r="BP3943" i="1"/>
  <c r="BM3943" i="1"/>
  <c r="BP1350" i="1"/>
  <c r="BM1350" i="1"/>
  <c r="BP2980" i="1"/>
  <c r="BM2980" i="1"/>
  <c r="BM1459" i="1"/>
  <c r="BP1459" i="1"/>
  <c r="BM2762" i="1"/>
  <c r="BP2762" i="1"/>
  <c r="BP3264" i="1"/>
  <c r="BM3264" i="1"/>
  <c r="BP1701" i="1"/>
  <c r="BM1701" i="1"/>
  <c r="BP1722" i="1"/>
  <c r="BM1722" i="1"/>
  <c r="BM1731" i="1"/>
  <c r="BP1731" i="1"/>
  <c r="BP1732" i="1"/>
  <c r="BM1732" i="1"/>
  <c r="BM1755" i="1"/>
  <c r="BP1755" i="1"/>
  <c r="BP1767" i="1"/>
  <c r="BM1767" i="1"/>
  <c r="BM1813" i="1"/>
  <c r="BP1813" i="1"/>
  <c r="BM2238" i="1"/>
  <c r="BP2238" i="1"/>
  <c r="BP3587" i="1"/>
  <c r="BM3587" i="1"/>
  <c r="BP3610" i="1"/>
  <c r="BM3610" i="1"/>
  <c r="BP56" i="1"/>
  <c r="BM56" i="1"/>
  <c r="BP3984" i="1"/>
  <c r="BM3984" i="1"/>
  <c r="BM1586" i="1"/>
  <c r="BP1586" i="1"/>
  <c r="BM971" i="1"/>
  <c r="BP971" i="1"/>
  <c r="BM1449" i="1"/>
  <c r="BP1449" i="1"/>
  <c r="BM4042" i="1"/>
  <c r="BP4042" i="1"/>
  <c r="BP3369" i="1"/>
  <c r="BM3369" i="1"/>
  <c r="BP2585" i="1"/>
  <c r="BM2585" i="1"/>
  <c r="BP1550" i="1"/>
  <c r="BM1550" i="1"/>
  <c r="BM1563" i="1"/>
  <c r="BP1563" i="1"/>
  <c r="BP1574" i="1"/>
  <c r="BM1574" i="1"/>
  <c r="BM3224" i="1"/>
  <c r="BP3224" i="1"/>
  <c r="BM4203" i="1"/>
  <c r="BP4203" i="1"/>
  <c r="BP3561" i="1"/>
  <c r="BM3561" i="1"/>
  <c r="BP3256" i="1"/>
  <c r="BM3256" i="1"/>
  <c r="BP2790" i="1"/>
  <c r="BM2790" i="1"/>
  <c r="BM943" i="1"/>
  <c r="BP943" i="1"/>
  <c r="BP2819" i="1"/>
  <c r="BM2819" i="1"/>
  <c r="BP2032" i="1"/>
  <c r="BM2032" i="1"/>
  <c r="BP3141" i="1"/>
  <c r="BM3141" i="1"/>
  <c r="BP414" i="1"/>
  <c r="BM414" i="1"/>
  <c r="BM2568" i="1"/>
  <c r="BP2568" i="1"/>
  <c r="BP330" i="1"/>
  <c r="BM330" i="1"/>
  <c r="BP3955" i="1"/>
  <c r="BM3955" i="1"/>
  <c r="BP1388" i="1"/>
  <c r="BM1388" i="1"/>
  <c r="BP1452" i="1"/>
  <c r="BM1452" i="1"/>
  <c r="BP4062" i="1"/>
  <c r="BM4062" i="1"/>
  <c r="BP2335" i="1"/>
  <c r="BM2335" i="1"/>
  <c r="BP1534" i="1"/>
  <c r="BM1534" i="1"/>
  <c r="BP1543" i="1"/>
  <c r="BM1543" i="1"/>
  <c r="BP1570" i="1"/>
  <c r="BM1570" i="1"/>
  <c r="BP1716" i="1"/>
  <c r="BM1716" i="1"/>
  <c r="BP3962" i="1"/>
  <c r="BM3962" i="1"/>
  <c r="BM717" i="1"/>
  <c r="BP717" i="1"/>
  <c r="BM2831" i="1"/>
  <c r="BP2831" i="1"/>
  <c r="BM2723" i="1"/>
  <c r="BP2723" i="1"/>
  <c r="BP842" i="1"/>
  <c r="BM842" i="1"/>
  <c r="BP886" i="1"/>
  <c r="BM886" i="1"/>
  <c r="BM3963" i="1"/>
  <c r="BP3963" i="1"/>
  <c r="BM3634" i="1"/>
  <c r="BP3634" i="1"/>
  <c r="BP1511" i="1"/>
  <c r="BM1511" i="1"/>
  <c r="BM3971" i="1"/>
  <c r="BP3971" i="1"/>
  <c r="BM1562" i="1"/>
  <c r="BP1562" i="1"/>
  <c r="BP58" i="1"/>
  <c r="BM58" i="1"/>
  <c r="BP2294" i="1"/>
  <c r="BM2294" i="1"/>
  <c r="BP3938" i="1"/>
  <c r="BM3938" i="1"/>
  <c r="BM3816" i="1"/>
  <c r="BP3816" i="1"/>
  <c r="BP1400" i="1"/>
  <c r="BM1400" i="1"/>
  <c r="BP3749" i="1"/>
  <c r="BM3749" i="1"/>
  <c r="BP3186" i="1"/>
  <c r="BM3186" i="1"/>
  <c r="BP3763" i="1"/>
  <c r="BM3763" i="1"/>
  <c r="BM1537" i="1"/>
  <c r="BP1537" i="1"/>
  <c r="BP1540" i="1"/>
  <c r="BM1540" i="1"/>
  <c r="BP1549" i="1"/>
  <c r="BM1549" i="1"/>
  <c r="BM1569" i="1"/>
  <c r="BP1569" i="1"/>
  <c r="BM1572" i="1"/>
  <c r="BP1572" i="1"/>
  <c r="BM4104" i="1"/>
  <c r="BP4104" i="1"/>
  <c r="BP4168" i="1"/>
  <c r="BM4168" i="1"/>
  <c r="BM2338" i="1"/>
  <c r="BP2338" i="1"/>
  <c r="BP3552" i="1"/>
  <c r="BM3552" i="1"/>
  <c r="BP2644" i="1"/>
  <c r="BM2644" i="1"/>
  <c r="BP707" i="1"/>
  <c r="BM707" i="1"/>
  <c r="BP867" i="1"/>
  <c r="BM867" i="1"/>
  <c r="BP890" i="1"/>
  <c r="BM890" i="1"/>
  <c r="BM3039" i="1"/>
  <c r="BP3039" i="1"/>
  <c r="BP3668" i="1"/>
  <c r="BM3668" i="1"/>
  <c r="BP3476" i="1"/>
  <c r="BM3476" i="1"/>
  <c r="BP4172" i="1"/>
  <c r="BM4172" i="1"/>
  <c r="BM2826" i="1"/>
  <c r="BP2826" i="1"/>
  <c r="BP55" i="1"/>
  <c r="BM55" i="1"/>
  <c r="BM2673" i="1"/>
  <c r="BP2673" i="1"/>
  <c r="BP286" i="1"/>
  <c r="BM286" i="1"/>
  <c r="BP3171" i="1"/>
  <c r="BM3171" i="1"/>
  <c r="BM3821" i="1"/>
  <c r="BP3821" i="1"/>
  <c r="BM844" i="1"/>
  <c r="BP844" i="1"/>
  <c r="BP1598" i="1"/>
  <c r="BM1598" i="1"/>
  <c r="BM1453" i="1"/>
  <c r="BP1453" i="1"/>
  <c r="BM3918" i="1"/>
  <c r="BP3918" i="1"/>
  <c r="BM2901" i="1"/>
  <c r="BP2901" i="1"/>
  <c r="BM2859" i="1"/>
  <c r="BP2859" i="1"/>
  <c r="BP1687" i="1"/>
  <c r="BM1687" i="1"/>
  <c r="BM2493" i="1"/>
  <c r="BP2493" i="1"/>
  <c r="BM825" i="1"/>
  <c r="BP825" i="1"/>
  <c r="BP3995" i="1"/>
  <c r="BM3995" i="1"/>
  <c r="BP4121" i="1"/>
  <c r="BM4121" i="1"/>
  <c r="BM2323" i="1"/>
  <c r="BP2323" i="1"/>
  <c r="BP3665" i="1"/>
  <c r="BM3665" i="1"/>
  <c r="BP2684" i="1"/>
  <c r="BM2684" i="1"/>
  <c r="BP3696" i="1"/>
  <c r="BM3696" i="1"/>
  <c r="BP1539" i="1"/>
  <c r="BM1539" i="1"/>
  <c r="BP1544" i="1"/>
  <c r="BM1544" i="1"/>
  <c r="BM1566" i="1"/>
  <c r="BP1566" i="1"/>
  <c r="BM4141" i="1"/>
  <c r="BP4141" i="1"/>
  <c r="BM676" i="1"/>
  <c r="BP676" i="1"/>
  <c r="BM3254" i="1"/>
  <c r="BP3254" i="1"/>
  <c r="BP898" i="1"/>
  <c r="BM898" i="1"/>
  <c r="BP2618" i="1"/>
  <c r="BM2618" i="1"/>
  <c r="BP3099" i="1"/>
  <c r="BM3099" i="1"/>
  <c r="BP919" i="1"/>
  <c r="BM919" i="1"/>
  <c r="BM1464" i="1"/>
  <c r="BP1464" i="1"/>
  <c r="BP1528" i="1"/>
  <c r="BM1528" i="1"/>
  <c r="BM3801" i="1"/>
  <c r="BP3801" i="1"/>
  <c r="BP3430" i="1"/>
  <c r="BM3430" i="1"/>
  <c r="BM2803" i="1"/>
  <c r="BP2803" i="1"/>
  <c r="BM3219" i="1"/>
  <c r="BP3219" i="1"/>
  <c r="BP34" i="1"/>
  <c r="BM34" i="1"/>
  <c r="BM1462" i="1"/>
  <c r="BP1462" i="1"/>
  <c r="BP2449" i="1"/>
  <c r="BM2449" i="1"/>
  <c r="BM22" i="1"/>
  <c r="BP22" i="1"/>
  <c r="BP837" i="1"/>
  <c r="BM837" i="1"/>
  <c r="BP1085" i="1"/>
  <c r="BM1085" i="1"/>
  <c r="BM1604" i="1"/>
  <c r="BP1604" i="1"/>
  <c r="BP3029" i="1"/>
  <c r="BM3029" i="1"/>
  <c r="BP3163" i="1"/>
  <c r="BM3163" i="1"/>
  <c r="BM1495" i="1"/>
  <c r="BP1495" i="1"/>
  <c r="BP1530" i="1"/>
  <c r="BM1530" i="1"/>
  <c r="BM4082" i="1"/>
  <c r="BP4082" i="1"/>
  <c r="BP4158" i="1"/>
  <c r="BM4158" i="1"/>
  <c r="BM3910" i="1"/>
  <c r="BP3910" i="1"/>
  <c r="BP3152" i="1"/>
  <c r="BM3152" i="1"/>
  <c r="BP3681" i="1"/>
  <c r="BM3681" i="1"/>
  <c r="BP2743" i="1"/>
  <c r="BM2743" i="1"/>
  <c r="BM1603" i="1"/>
  <c r="BP1603" i="1"/>
  <c r="BP1398" i="1"/>
  <c r="BM1398" i="1"/>
  <c r="BM1465" i="1"/>
  <c r="BP1465" i="1"/>
  <c r="BM2877" i="1"/>
  <c r="BP2877" i="1"/>
  <c r="BP951" i="1"/>
  <c r="BM951" i="1"/>
  <c r="BP1718" i="1"/>
  <c r="BM1718" i="1"/>
  <c r="BP1726" i="1"/>
  <c r="BM1726" i="1"/>
  <c r="BP1751" i="1"/>
  <c r="BM1751" i="1"/>
  <c r="BP1758" i="1"/>
  <c r="BM1758" i="1"/>
  <c r="BP1763" i="1"/>
  <c r="BM1763" i="1"/>
  <c r="BP1776" i="1"/>
  <c r="BM1776" i="1"/>
  <c r="BP1788" i="1"/>
  <c r="BM1788" i="1"/>
  <c r="BP1790" i="1"/>
  <c r="BM1790" i="1"/>
  <c r="BM1792" i="1"/>
  <c r="BP1792" i="1"/>
  <c r="BP1816" i="1"/>
  <c r="BM1816" i="1"/>
  <c r="BP4191" i="1"/>
  <c r="BM41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<sst xmlns="http://schemas.openxmlformats.org/spreadsheetml/2006/main" count="24194" uniqueCount="5055">
  <si>
    <t>Page</t>
  </si>
  <si>
    <t>Notes</t>
  </si>
  <si>
    <t>10716.583</t>
  </si>
  <si>
    <t>o</t>
  </si>
  <si>
    <t>9/2</t>
  </si>
  <si>
    <t>e</t>
  </si>
  <si>
    <t>Lower: Parity corrected: e→o (likely ° misread); Upper: Parity corrected: o→e (likely ° misread); Corrections: lower_par_orig=e, upper_par_orig=o</t>
  </si>
  <si>
    <t>10324.591</t>
  </si>
  <si>
    <t>7/2</t>
  </si>
  <si>
    <t>10301.585</t>
  </si>
  <si>
    <t>10238.626</t>
  </si>
  <si>
    <t>10160.334</t>
  </si>
  <si>
    <t>10031.098</t>
  </si>
  <si>
    <t>9991.156</t>
  </si>
  <si>
    <t>w</t>
  </si>
  <si>
    <t>13/2</t>
  </si>
  <si>
    <t>11/2</t>
  </si>
  <si>
    <t>9975.121</t>
  </si>
  <si>
    <t>5/2</t>
  </si>
  <si>
    <t>3/2</t>
  </si>
  <si>
    <t>9934.356</t>
  </si>
  <si>
    <t>9902.522</t>
  </si>
  <si>
    <t>Unclassified line</t>
  </si>
  <si>
    <t>9896.898</t>
  </si>
  <si>
    <t>9876.898</t>
  </si>
  <si>
    <t>Upper: Corrected: J 5/2→3/2 (NIST); Corrections: upper_J_orig=5/2</t>
  </si>
  <si>
    <t>9806.368</t>
  </si>
  <si>
    <t>9802.977</t>
  </si>
  <si>
    <t>9780.377</t>
  </si>
  <si>
    <t>9747.775</t>
  </si>
  <si>
    <t>9730.690</t>
  </si>
  <si>
    <t>9728.583</t>
  </si>
  <si>
    <t>9722.453</t>
  </si>
  <si>
    <t>9701.364</t>
  </si>
  <si>
    <t>9687.968</t>
  </si>
  <si>
    <t>9652.829</t>
  </si>
  <si>
    <t>9639.380</t>
  </si>
  <si>
    <t>9579.744</t>
  </si>
  <si>
    <t>9549.767</t>
  </si>
  <si>
    <t>9528.923</t>
  </si>
  <si>
    <t>9510.340</t>
  </si>
  <si>
    <t>9506.444</t>
  </si>
  <si>
    <t>9483.918</t>
  </si>
  <si>
    <t>9454.861</t>
  </si>
  <si>
    <t>9446.238</t>
  </si>
  <si>
    <t>9436.644</t>
  </si>
  <si>
    <t>9431.543</t>
  </si>
  <si>
    <t>9425.369</t>
  </si>
  <si>
    <t>9388.563</t>
  </si>
  <si>
    <t>9384.268</t>
  </si>
  <si>
    <t>9380.522</t>
  </si>
  <si>
    <t>9377.440</t>
  </si>
  <si>
    <t>9373.616</t>
  </si>
  <si>
    <t>9364.142</t>
  </si>
  <si>
    <t>9358.412</t>
  </si>
  <si>
    <t>9354.975</t>
  </si>
  <si>
    <t>9334.332</t>
  </si>
  <si>
    <t>9320.538</t>
  </si>
  <si>
    <t>9317.622</t>
  </si>
  <si>
    <t>9306.848</t>
  </si>
  <si>
    <t>9285.932</t>
  </si>
  <si>
    <t>9265.561</t>
  </si>
  <si>
    <t>9256.314</t>
  </si>
  <si>
    <t>9227.553</t>
  </si>
  <si>
    <t>9222.320</t>
  </si>
  <si>
    <t>9212.852</t>
  </si>
  <si>
    <t>9177.403</t>
  </si>
  <si>
    <t>9152.880</t>
  </si>
  <si>
    <t>9131.899</t>
  </si>
  <si>
    <t>9122.931</t>
  </si>
  <si>
    <t>9099.984</t>
  </si>
  <si>
    <t>9099.240</t>
  </si>
  <si>
    <t>9085.497</t>
  </si>
  <si>
    <t>9077.404</t>
  </si>
  <si>
    <t>9067.563</t>
  </si>
  <si>
    <t>9042.441</t>
  </si>
  <si>
    <t>9035.622</t>
  </si>
  <si>
    <t>9016.269</t>
  </si>
  <si>
    <t>8960.753</t>
  </si>
  <si>
    <t>8946.860</t>
  </si>
  <si>
    <t>8908.698</t>
  </si>
  <si>
    <t>8896.292</t>
  </si>
  <si>
    <t>8886.173</t>
  </si>
  <si>
    <t>8862.295</t>
  </si>
  <si>
    <t>8854.053</t>
  </si>
  <si>
    <t>8771.383</t>
  </si>
  <si>
    <t>15/2</t>
  </si>
  <si>
    <t>8763.533</t>
  </si>
  <si>
    <t>8747.091</t>
  </si>
  <si>
    <t>8739.587</t>
  </si>
  <si>
    <t>8715.643</t>
  </si>
  <si>
    <t>ch</t>
  </si>
  <si>
    <t>8713.719</t>
  </si>
  <si>
    <t>8711.375</t>
  </si>
  <si>
    <t>8710.178</t>
  </si>
  <si>
    <t>[iter 1] Exact duplicate classification deleted (merged into σ_obs=11477.77)</t>
  </si>
  <si>
    <t>8710.099</t>
  </si>
  <si>
    <t>Lower: Corrected: J 5/2→3/2 (NIST); Corrections: lower_J_orig=5/2</t>
  </si>
  <si>
    <t>8701.995</t>
  </si>
  <si>
    <t>8691.581</t>
  </si>
  <si>
    <t>8684.659</t>
  </si>
  <si>
    <t>8682.848</t>
  </si>
  <si>
    <t>8680.856</t>
  </si>
  <si>
    <t>8676.563</t>
  </si>
  <si>
    <t>8675.642</t>
  </si>
  <si>
    <t>8669.733</t>
  </si>
  <si>
    <t>8648.972</t>
  </si>
  <si>
    <t>8646.141</t>
  </si>
  <si>
    <t>8622.810</t>
  </si>
  <si>
    <t>8604.666</t>
  </si>
  <si>
    <t>8602.737</t>
  </si>
  <si>
    <t>8599.625</t>
  </si>
  <si>
    <t>8597.267</t>
  </si>
  <si>
    <t>1/2</t>
  </si>
  <si>
    <t>8595.191</t>
  </si>
  <si>
    <t>8594.010</t>
  </si>
  <si>
    <t>8567.627</t>
  </si>
  <si>
    <t>8565.061</t>
  </si>
  <si>
    <t>8559.180</t>
  </si>
  <si>
    <t>8558.898</t>
  </si>
  <si>
    <t>8548.284</t>
  </si>
  <si>
    <t>8545.660</t>
  </si>
  <si>
    <t>8537.207</t>
  </si>
  <si>
    <t>8536.176</t>
  </si>
  <si>
    <t>8519.499</t>
  </si>
  <si>
    <t>8510.043</t>
  </si>
  <si>
    <t>8509.940</t>
  </si>
  <si>
    <t>8508.503</t>
  </si>
  <si>
    <t>8506.159</t>
  </si>
  <si>
    <t>8505.483</t>
  </si>
  <si>
    <t>8497.003</t>
  </si>
  <si>
    <t>8494.986</t>
  </si>
  <si>
    <t>8491.706</t>
  </si>
  <si>
    <t>8488.340</t>
  </si>
  <si>
    <t>*v</t>
  </si>
  <si>
    <t>8488.236</t>
  </si>
  <si>
    <t>8487.106</t>
  </si>
  <si>
    <t>8485.151</t>
  </si>
  <si>
    <t>8476.896</t>
  </si>
  <si>
    <t>8450.239</t>
  </si>
  <si>
    <t>8449.472</t>
  </si>
  <si>
    <t>8446.766</t>
  </si>
  <si>
    <t>8443.060</t>
  </si>
  <si>
    <t>d</t>
  </si>
  <si>
    <t>8441.530</t>
  </si>
  <si>
    <t>8429.298</t>
  </si>
  <si>
    <t>8424.640</t>
  </si>
  <si>
    <t>8419.285</t>
  </si>
  <si>
    <t>8409.097</t>
  </si>
  <si>
    <t>8408.000</t>
  </si>
  <si>
    <t>11890.17</t>
  </si>
  <si>
    <t>8407.654</t>
  </si>
  <si>
    <t>11890.66</t>
  </si>
  <si>
    <t>8406.821</t>
  </si>
  <si>
    <t>11891.83</t>
  </si>
  <si>
    <t>8401.665</t>
  </si>
  <si>
    <t>11899.13</t>
  </si>
  <si>
    <t>8390.132</t>
  </si>
  <si>
    <t>11915.49</t>
  </si>
  <si>
    <t>Lower: Parity corrected: o→e (likely ° misread); Upper: Parity corrected: e→o (likely ° misread); Corrections: lower_par_orig=o, upper_par_orig=e</t>
  </si>
  <si>
    <t>8376.509</t>
  </si>
  <si>
    <t>11934.87</t>
  </si>
  <si>
    <t>8370.968</t>
  </si>
  <si>
    <t>11942.77</t>
  </si>
  <si>
    <t>8361.251</t>
  </si>
  <si>
    <t>11956.65</t>
  </si>
  <si>
    <t>8361.159</t>
  </si>
  <si>
    <t>11956.78</t>
  </si>
  <si>
    <t>Unclassified line; [iter 1] Classification moved from misaligned row (Ritz σ=11956.73, Δ=0.0500)</t>
  </si>
  <si>
    <t>8361.060</t>
  </si>
  <si>
    <t>*r</t>
  </si>
  <si>
    <t>11956.92</t>
  </si>
  <si>
    <t>[iter 1] Classification moved to row with σ=11956.78</t>
  </si>
  <si>
    <t>8358.863</t>
  </si>
  <si>
    <t>11960.06</t>
  </si>
  <si>
    <t>8354.157</t>
  </si>
  <si>
    <t>11966.80</t>
  </si>
  <si>
    <t>Lower: Corrected: parity e→o, J 0→13/2 (NIST); Upper: Parity corrected: o→e (likely ° misread); Corrections: lower_par_orig=e, upper_par_orig=o</t>
  </si>
  <si>
    <t>8344.130</t>
  </si>
  <si>
    <t>11981.18</t>
  </si>
  <si>
    <t>8327.805</t>
  </si>
  <si>
    <t>12004.67</t>
  </si>
  <si>
    <t>8299.083</t>
  </si>
  <si>
    <t>12046.21</t>
  </si>
  <si>
    <t>8298.298</t>
  </si>
  <si>
    <t>12047.35</t>
  </si>
  <si>
    <t>8273.902</t>
  </si>
  <si>
    <t>12082.87</t>
  </si>
  <si>
    <t>8261.945</t>
  </si>
  <si>
    <t>12100.36</t>
  </si>
  <si>
    <t>8253.860</t>
  </si>
  <si>
    <t>12112.21</t>
  </si>
  <si>
    <t>8250.236</t>
  </si>
  <si>
    <t>12117.53</t>
  </si>
  <si>
    <t>8244.887</t>
  </si>
  <si>
    <t>12125.40</t>
  </si>
  <si>
    <t>8235.326</t>
  </si>
  <si>
    <t>12139.47</t>
  </si>
  <si>
    <t>8225.270</t>
  </si>
  <si>
    <t>12154.31</t>
  </si>
  <si>
    <t>8220.910</t>
  </si>
  <si>
    <t>12160.76</t>
  </si>
  <si>
    <t>8213.095</t>
  </si>
  <si>
    <t>12172.33</t>
  </si>
  <si>
    <t>8207.059</t>
  </si>
  <si>
    <t>12181.28</t>
  </si>
  <si>
    <t>8195.139</t>
  </si>
  <si>
    <t>12199.00</t>
  </si>
  <si>
    <t>Lower: Corrected: J 9/2→3/2 (NIST); Corrections: lower_J_orig=9/2</t>
  </si>
  <si>
    <t>8188.716</t>
  </si>
  <si>
    <t>12208.57</t>
  </si>
  <si>
    <t>8188.008</t>
  </si>
  <si>
    <t>12209.63</t>
  </si>
  <si>
    <t>8175.888</t>
  </si>
  <si>
    <t>12227.73</t>
  </si>
  <si>
    <t>8175.737</t>
  </si>
  <si>
    <t>12227.95</t>
  </si>
  <si>
    <t>8169.825</t>
  </si>
  <si>
    <t>12236.80</t>
  </si>
  <si>
    <t>8167.341</t>
  </si>
  <si>
    <t>12240.52</t>
  </si>
  <si>
    <t>8138.343</t>
  </si>
  <si>
    <t>12284.14</t>
  </si>
  <si>
    <t>8132.700</t>
  </si>
  <si>
    <t>12292.66</t>
  </si>
  <si>
    <t>8132.233</t>
  </si>
  <si>
    <t>12293.37</t>
  </si>
  <si>
    <t>8119.537</t>
  </si>
  <si>
    <t>12312.59</t>
  </si>
  <si>
    <t>8115.302</t>
  </si>
  <si>
    <t>12319.01</t>
  </si>
  <si>
    <t>8110.557</t>
  </si>
  <si>
    <t>12326.22</t>
  </si>
  <si>
    <t>8106.282</t>
  </si>
  <si>
    <t>12332.72</t>
  </si>
  <si>
    <t>8103.686</t>
  </si>
  <si>
    <t>12336.67</t>
  </si>
  <si>
    <t>8102.904</t>
  </si>
  <si>
    <t>12337.86</t>
  </si>
  <si>
    <t>17/2</t>
  </si>
  <si>
    <t>8099.532</t>
  </si>
  <si>
    <t>12343.00</t>
  </si>
  <si>
    <t>8097.762</t>
  </si>
  <si>
    <t>12345.70</t>
  </si>
  <si>
    <t>8096.238</t>
  </si>
  <si>
    <t>12348.02</t>
  </si>
  <si>
    <t>8069.175</t>
  </si>
  <si>
    <t>12389.43</t>
  </si>
  <si>
    <t>8069.067</t>
  </si>
  <si>
    <t>12389.60</t>
  </si>
  <si>
    <t>8068.120</t>
  </si>
  <si>
    <t>12391.05</t>
  </si>
  <si>
    <t>8057.686</t>
  </si>
  <si>
    <t>12407.10</t>
  </si>
  <si>
    <t>8045.090</t>
  </si>
  <si>
    <t>12426.52</t>
  </si>
  <si>
    <t>8038.512</t>
  </si>
  <si>
    <t>12436.69</t>
  </si>
  <si>
    <t>8014.775</t>
  </si>
  <si>
    <t>12473.53</t>
  </si>
  <si>
    <t>8010.282</t>
  </si>
  <si>
    <t>12480.52</t>
  </si>
  <si>
    <t>8002.158</t>
  </si>
  <si>
    <t>12493.19</t>
  </si>
  <si>
    <t>8001.144</t>
  </si>
  <si>
    <t>12494.78</t>
  </si>
  <si>
    <t>7998.272</t>
  </si>
  <si>
    <t>12499.26</t>
  </si>
  <si>
    <t>7996.805</t>
  </si>
  <si>
    <t>12501.56</t>
  </si>
  <si>
    <t>7987.363</t>
  </si>
  <si>
    <t>12516.33</t>
  </si>
  <si>
    <t>7977.824</t>
  </si>
  <si>
    <t>12531.30</t>
  </si>
  <si>
    <t>7972.748</t>
  </si>
  <si>
    <t>12539.28</t>
  </si>
  <si>
    <t>7960.000</t>
  </si>
  <si>
    <t>12559.36</t>
  </si>
  <si>
    <t>7958.940</t>
  </si>
  <si>
    <t>12561.03</t>
  </si>
  <si>
    <t>7957.044</t>
  </si>
  <si>
    <t>12564.03</t>
  </si>
  <si>
    <t>7948.162</t>
  </si>
  <si>
    <t>12578.07</t>
  </si>
  <si>
    <t>7945.279</t>
  </si>
  <si>
    <t>12582.63</t>
  </si>
  <si>
    <t>7942.757</t>
  </si>
  <si>
    <t>12586.62</t>
  </si>
  <si>
    <t>7942.396</t>
  </si>
  <si>
    <t>12587.20</t>
  </si>
  <si>
    <t>7942.244</t>
  </si>
  <si>
    <t>12587.44</t>
  </si>
  <si>
    <t>7942.066</t>
  </si>
  <si>
    <t>12587.72</t>
  </si>
  <si>
    <t>7938.648</t>
  </si>
  <si>
    <t>12593.14</t>
  </si>
  <si>
    <t>7936.555</t>
  </si>
  <si>
    <t>12596.46</t>
  </si>
  <si>
    <t>7928.888</t>
  </si>
  <si>
    <t>12608.64</t>
  </si>
  <si>
    <t>7928.524</t>
  </si>
  <si>
    <t>12609.22</t>
  </si>
  <si>
    <t>7925.132</t>
  </si>
  <si>
    <t>12614.62</t>
  </si>
  <si>
    <t>7923.164</t>
  </si>
  <si>
    <t>12617.75</t>
  </si>
  <si>
    <t>7920.218</t>
  </si>
  <si>
    <t>12622.44</t>
  </si>
  <si>
    <t>7914.003</t>
  </si>
  <si>
    <t>12632.36</t>
  </si>
  <si>
    <t>7912.754</t>
  </si>
  <si>
    <t>12634.35</t>
  </si>
  <si>
    <t>7906.690</t>
  </si>
  <si>
    <t>12644.04</t>
  </si>
  <si>
    <t>7897.694</t>
  </si>
  <si>
    <t>12658.44</t>
  </si>
  <si>
    <t>7897.090</t>
  </si>
  <si>
    <t>12659.41</t>
  </si>
  <si>
    <t>7893.277</t>
  </si>
  <si>
    <t>12665.52</t>
  </si>
  <si>
    <t>7888.117</t>
  </si>
  <si>
    <t>12673.81</t>
  </si>
  <si>
    <t>7881.065</t>
  </si>
  <si>
    <t>12685.15</t>
  </si>
  <si>
    <t>7877.105</t>
  </si>
  <si>
    <t>12691.53</t>
  </si>
  <si>
    <t>7876.567</t>
  </si>
  <si>
    <t>12692.39</t>
  </si>
  <si>
    <t>7872.176</t>
  </si>
  <si>
    <t>12699.47</t>
  </si>
  <si>
    <t>7866.139</t>
  </si>
  <si>
    <t>12709.22</t>
  </si>
  <si>
    <t>7861.384</t>
  </si>
  <si>
    <t>12716.91</t>
  </si>
  <si>
    <t>7854.917</t>
  </si>
  <si>
    <t>12727.38</t>
  </si>
  <si>
    <t>7854.057</t>
  </si>
  <si>
    <t>12728.77</t>
  </si>
  <si>
    <t>7853.969</t>
  </si>
  <si>
    <t>12728.91</t>
  </si>
  <si>
    <t>7852.643</t>
  </si>
  <si>
    <t>12731.06</t>
  </si>
  <si>
    <t>7846.766</t>
  </si>
  <si>
    <t>12740.60</t>
  </si>
  <si>
    <t>7846.420</t>
  </si>
  <si>
    <t>12741.16</t>
  </si>
  <si>
    <t>7844.934</t>
  </si>
  <si>
    <t>12743.57</t>
  </si>
  <si>
    <t>7827.442</t>
  </si>
  <si>
    <t>12772.05</t>
  </si>
  <si>
    <t>7826.870</t>
  </si>
  <si>
    <t>12772.98</t>
  </si>
  <si>
    <t>7825.445</t>
  </si>
  <si>
    <t>12775.31</t>
  </si>
  <si>
    <t>7824.397</t>
  </si>
  <si>
    <t>12777.02</t>
  </si>
  <si>
    <t>7823.410</t>
  </si>
  <si>
    <t>12778.63</t>
  </si>
  <si>
    <t>7822.260</t>
  </si>
  <si>
    <t>12780.51</t>
  </si>
  <si>
    <t>7821.769</t>
  </si>
  <si>
    <t>12781.31</t>
  </si>
  <si>
    <t>7820.682</t>
  </si>
  <si>
    <t>12783.09</t>
  </si>
  <si>
    <t>7818.796</t>
  </si>
  <si>
    <t>12786.17</t>
  </si>
  <si>
    <t>7817.050</t>
  </si>
  <si>
    <t>12789.03</t>
  </si>
  <si>
    <t>7814.736</t>
  </si>
  <si>
    <t>12792.82</t>
  </si>
  <si>
    <t>7812.626</t>
  </si>
  <si>
    <t>12796.27</t>
  </si>
  <si>
    <t>7811.067</t>
  </si>
  <si>
    <t>12798.83</t>
  </si>
  <si>
    <t>7809.814</t>
  </si>
  <si>
    <t>12800.88</t>
  </si>
  <si>
    <t>7809.581</t>
  </si>
  <si>
    <t>12801.26</t>
  </si>
  <si>
    <t>7809.017</t>
  </si>
  <si>
    <t>12802.19</t>
  </si>
  <si>
    <t>7808.489</t>
  </si>
  <si>
    <t>12803.05</t>
  </si>
  <si>
    <t>7805.781</t>
  </si>
  <si>
    <t>12807.49</t>
  </si>
  <si>
    <t>7803.311</t>
  </si>
  <si>
    <t>12811.55</t>
  </si>
  <si>
    <t>7794.339</t>
  </si>
  <si>
    <t>12826.29</t>
  </si>
  <si>
    <t>7791.042</t>
  </si>
  <si>
    <t>12831.72</t>
  </si>
  <si>
    <t>7788.737</t>
  </si>
  <si>
    <t>12835.52</t>
  </si>
  <si>
    <t>7785.830</t>
  </si>
  <si>
    <t>12840.31</t>
  </si>
  <si>
    <t>7785.229</t>
  </si>
  <si>
    <t>12841.30</t>
  </si>
  <si>
    <t>7781.985</t>
  </si>
  <si>
    <t>12846.66</t>
  </si>
  <si>
    <t>7780.139</t>
  </si>
  <si>
    <t>12849.70</t>
  </si>
  <si>
    <t>7778.741</t>
  </si>
  <si>
    <t>12852.01</t>
  </si>
  <si>
    <t>7768.147</t>
  </si>
  <si>
    <t>12869.54</t>
  </si>
  <si>
    <t>7767.454</t>
  </si>
  <si>
    <t>12870.69</t>
  </si>
  <si>
    <t>7766.439</t>
  </si>
  <si>
    <t>12872.37</t>
  </si>
  <si>
    <t>7763.839</t>
  </si>
  <si>
    <t>12876.68</t>
  </si>
  <si>
    <t>7761.848</t>
  </si>
  <si>
    <t>12879.99</t>
  </si>
  <si>
    <t>7761.025</t>
  </si>
  <si>
    <t>12881.35</t>
  </si>
  <si>
    <t>7760.439</t>
  </si>
  <si>
    <t>12882.32</t>
  </si>
  <si>
    <t>7757.014</t>
  </si>
  <si>
    <t>12888.01</t>
  </si>
  <si>
    <t>7755.480</t>
  </si>
  <si>
    <t>12890.56</t>
  </si>
  <si>
    <t>Lower: Parity corrected: e→o (likely ° misread); Corrections: lower_par_orig=e</t>
  </si>
  <si>
    <t>7754.310</t>
  </si>
  <si>
    <t>12892.51</t>
  </si>
  <si>
    <t>7751.088</t>
  </si>
  <si>
    <t>12897.87</t>
  </si>
  <si>
    <t>7746.088</t>
  </si>
  <si>
    <t>12906.19</t>
  </si>
  <si>
    <t>7745.593</t>
  </si>
  <si>
    <t>12907.02</t>
  </si>
  <si>
    <t>Lower: Corrected: parity e→o, J 9/2→3/2 (NIST); Upper: Parity corrected: o→e (likely ° misread); Corrections: lower_par_orig=e, upper_par_orig=o, lower_J_orig=9/2</t>
  </si>
  <si>
    <t>7742.335</t>
  </si>
  <si>
    <t>12912.45</t>
  </si>
  <si>
    <t>7739.842</t>
  </si>
  <si>
    <t>12916.61</t>
  </si>
  <si>
    <t>7735.856</t>
  </si>
  <si>
    <t>12923.26</t>
  </si>
  <si>
    <t>7735.377</t>
  </si>
  <si>
    <t>12924.06</t>
  </si>
  <si>
    <t>7734.282</t>
  </si>
  <si>
    <t>12925.89</t>
  </si>
  <si>
    <t>7728.076</t>
  </si>
  <si>
    <t>12936.27</t>
  </si>
  <si>
    <t>7726.869</t>
  </si>
  <si>
    <t>12938.29</t>
  </si>
  <si>
    <t>7724.191</t>
  </si>
  <si>
    <t>12942.78</t>
  </si>
  <si>
    <t>7723.751</t>
  </si>
  <si>
    <t>12943.51</t>
  </si>
  <si>
    <t>7720.897</t>
  </si>
  <si>
    <t>12948.30</t>
  </si>
  <si>
    <t>7706.298</t>
  </si>
  <si>
    <t>12972.83</t>
  </si>
  <si>
    <t>7702.747</t>
  </si>
  <si>
    <t>12978.81</t>
  </si>
  <si>
    <t>7698.760</t>
  </si>
  <si>
    <t>12985.53</t>
  </si>
  <si>
    <t>7697.188</t>
  </si>
  <si>
    <t>12988.18</t>
  </si>
  <si>
    <t>7693.653</t>
  </si>
  <si>
    <t>12994.15</t>
  </si>
  <si>
    <t>7687.126</t>
  </si>
  <si>
    <t>13005.18</t>
  </si>
  <si>
    <t>7683.874</t>
  </si>
  <si>
    <t>13010.69</t>
  </si>
  <si>
    <t>7682.481</t>
  </si>
  <si>
    <t>13013.05</t>
  </si>
  <si>
    <t>7682.219</t>
  </si>
  <si>
    <t>13013.49</t>
  </si>
  <si>
    <t>7680.976</t>
  </si>
  <si>
    <t>13015.60</t>
  </si>
  <si>
    <t>7674.646</t>
  </si>
  <si>
    <t>13026.33</t>
  </si>
  <si>
    <t>7670.654</t>
  </si>
  <si>
    <t>13033.11</t>
  </si>
  <si>
    <t>7664.180</t>
  </si>
  <si>
    <t>13044.12</t>
  </si>
  <si>
    <t>7660.701</t>
  </si>
  <si>
    <t>13050.04</t>
  </si>
  <si>
    <t>7648.345</t>
  </si>
  <si>
    <t>13071.13</t>
  </si>
  <si>
    <t>7642.559</t>
  </si>
  <si>
    <t>13081.02</t>
  </si>
  <si>
    <t>7638.600</t>
  </si>
  <si>
    <t>13087.80</t>
  </si>
  <si>
    <t>7635.068</t>
  </si>
  <si>
    <t>13093.86</t>
  </si>
  <si>
    <t>7625.633</t>
  </si>
  <si>
    <t>13110.06</t>
  </si>
  <si>
    <t>7622.487</t>
  </si>
  <si>
    <t>13115.47</t>
  </si>
  <si>
    <t>7600.563</t>
  </si>
  <si>
    <t>13153.30</t>
  </si>
  <si>
    <t>7596.410</t>
  </si>
  <si>
    <t>13160.49</t>
  </si>
  <si>
    <t>Upper: Level 54184 parity=o J=5/2 not found in NIST ASD</t>
  </si>
  <si>
    <t>7589.308</t>
  </si>
  <si>
    <t>13172.81</t>
  </si>
  <si>
    <t>7588.638</t>
  </si>
  <si>
    <t>13173.97</t>
  </si>
  <si>
    <t>7586.772</t>
  </si>
  <si>
    <t>13177.21</t>
  </si>
  <si>
    <t>7583.768</t>
  </si>
  <si>
    <t>13182.43</t>
  </si>
  <si>
    <t>7563.450</t>
  </si>
  <si>
    <t>13217.84</t>
  </si>
  <si>
    <t>7549.740</t>
  </si>
  <si>
    <t>13241.84</t>
  </si>
  <si>
    <t>7549.201</t>
  </si>
  <si>
    <t>13242.79</t>
  </si>
  <si>
    <t>7544.530</t>
  </si>
  <si>
    <t>13250.99</t>
  </si>
  <si>
    <t>7532.455</t>
  </si>
  <si>
    <t>13272.23</t>
  </si>
  <si>
    <t>7529.617</t>
  </si>
  <si>
    <t>13277.23</t>
  </si>
  <si>
    <t>7529.113</t>
  </si>
  <si>
    <t>13278.12</t>
  </si>
  <si>
    <t>7525.617</t>
  </si>
  <si>
    <t>13284.29</t>
  </si>
  <si>
    <t>7523.765</t>
  </si>
  <si>
    <t>13287.56</t>
  </si>
  <si>
    <t>7516.454</t>
  </si>
  <si>
    <t>13300.48</t>
  </si>
  <si>
    <t>7514.644</t>
  </si>
  <si>
    <t>13303.69</t>
  </si>
  <si>
    <t>7513.381</t>
  </si>
  <si>
    <t>13305.92</t>
  </si>
  <si>
    <t>7511.171</t>
  </si>
  <si>
    <t>13309.84</t>
  </si>
  <si>
    <t>7506.378</t>
  </si>
  <si>
    <t>h</t>
  </si>
  <si>
    <t>13318.34</t>
  </si>
  <si>
    <t>7503.860</t>
  </si>
  <si>
    <t>13322.81</t>
  </si>
  <si>
    <t>7498.289</t>
  </si>
  <si>
    <t>13332.70</t>
  </si>
  <si>
    <t>7493.200</t>
  </si>
  <si>
    <t>13341.76</t>
  </si>
  <si>
    <t>7487.397</t>
  </si>
  <si>
    <t>13352.10</t>
  </si>
  <si>
    <t>7479.000</t>
  </si>
  <si>
    <t>13367.09</t>
  </si>
  <si>
    <t>7463.962</t>
  </si>
  <si>
    <t>13394.02</t>
  </si>
  <si>
    <t>7463.612</t>
  </si>
  <si>
    <t>13394.65</t>
  </si>
  <si>
    <t>7457.107</t>
  </si>
  <si>
    <t>13406.33</t>
  </si>
  <si>
    <t>7455.436</t>
  </si>
  <si>
    <t>13409.34</t>
  </si>
  <si>
    <t>7453.044</t>
  </si>
  <si>
    <t>13413.64</t>
  </si>
  <si>
    <t>7445.700</t>
  </si>
  <si>
    <t>13426.87</t>
  </si>
  <si>
    <t>7432.137</t>
  </si>
  <si>
    <t>13451.38</t>
  </si>
  <si>
    <t>7429.548</t>
  </si>
  <si>
    <t>13456.06</t>
  </si>
  <si>
    <t>7429.053</t>
  </si>
  <si>
    <t>13456.96</t>
  </si>
  <si>
    <t>7426.475</t>
  </si>
  <si>
    <t>13461.63</t>
  </si>
  <si>
    <t>7423.371</t>
  </si>
  <si>
    <t>13467.26</t>
  </si>
  <si>
    <t>7399.339</t>
  </si>
  <si>
    <t>13511.00</t>
  </si>
  <si>
    <t>7397.849</t>
  </si>
  <si>
    <t>13513.72</t>
  </si>
  <si>
    <t>7383.959</t>
  </si>
  <si>
    <t>13539.14</t>
  </si>
  <si>
    <t>7382.884</t>
  </si>
  <si>
    <t>13541.11</t>
  </si>
  <si>
    <t>7369.965</t>
  </si>
  <si>
    <t>13564.85</t>
  </si>
  <si>
    <t>7364.462</t>
  </si>
  <si>
    <t>13574.98</t>
  </si>
  <si>
    <t>7355.515</t>
  </si>
  <si>
    <t>13591.50</t>
  </si>
  <si>
    <t>7353.504</t>
  </si>
  <si>
    <t>13595.21</t>
  </si>
  <si>
    <t>Unclassified line; [iter 1] Classification moved from misaligned row (Ritz σ=13595.27, Δ=0.0600)</t>
  </si>
  <si>
    <t>7353.433</t>
  </si>
  <si>
    <t>13595.34</t>
  </si>
  <si>
    <t>[iter 1] Classification moved to row with σ=13595.21</t>
  </si>
  <si>
    <t>7350.607</t>
  </si>
  <si>
    <t>13600.57</t>
  </si>
  <si>
    <t>7349.749</t>
  </si>
  <si>
    <t>13602.16</t>
  </si>
  <si>
    <t>7344.533</t>
  </si>
  <si>
    <t>13611.82</t>
  </si>
  <si>
    <t>7343.700</t>
  </si>
  <si>
    <t>13613.36</t>
  </si>
  <si>
    <t>7340.692</t>
  </si>
  <si>
    <t>13618.94</t>
  </si>
  <si>
    <t>7325.038</t>
  </si>
  <si>
    <t>13648.05</t>
  </si>
  <si>
    <t>7288.395</t>
  </si>
  <si>
    <t>13716.66</t>
  </si>
  <si>
    <t>7285.594</t>
  </si>
  <si>
    <t>13721.94</t>
  </si>
  <si>
    <t>7285.445</t>
  </si>
  <si>
    <t>13722.22</t>
  </si>
  <si>
    <t>7275.103</t>
  </si>
  <si>
    <t>13741.72</t>
  </si>
  <si>
    <t>7262.316</t>
  </si>
  <si>
    <t>13765.92</t>
  </si>
  <si>
    <t>7240.208</t>
  </si>
  <si>
    <t>13807.95</t>
  </si>
  <si>
    <t>7238.263</t>
  </si>
  <si>
    <t>13811.66</t>
  </si>
  <si>
    <t>7236.060</t>
  </si>
  <si>
    <t>13815.87</t>
  </si>
  <si>
    <t>7231.625</t>
  </si>
  <si>
    <t>13824.34</t>
  </si>
  <si>
    <t>7220.532</t>
  </si>
  <si>
    <t>13845.58</t>
  </si>
  <si>
    <t>7211.785</t>
  </si>
  <si>
    <t>13862.37</t>
  </si>
  <si>
    <t>7204.546</t>
  </si>
  <si>
    <t>13876.30</t>
  </si>
  <si>
    <t>7192.133</t>
  </si>
  <si>
    <t>13900.25</t>
  </si>
  <si>
    <t>7181.813</t>
  </si>
  <si>
    <t>13920.22</t>
  </si>
  <si>
    <t>7177.308</t>
  </si>
  <si>
    <t>13928.96</t>
  </si>
  <si>
    <t>7167.742</t>
  </si>
  <si>
    <t>13947.55</t>
  </si>
  <si>
    <t>7165.640</t>
  </si>
  <si>
    <t>13951.64</t>
  </si>
  <si>
    <t>7137.956</t>
  </si>
  <si>
    <t>14005.75</t>
  </si>
  <si>
    <t>7131.684</t>
  </si>
  <si>
    <t>14018.07</t>
  </si>
  <si>
    <t>7112.528</t>
  </si>
  <si>
    <t>14055.82</t>
  </si>
  <si>
    <t>7101.777</t>
  </si>
  <si>
    <t>14077.10</t>
  </si>
  <si>
    <t>7087.260</t>
  </si>
  <si>
    <t>14105.94</t>
  </si>
  <si>
    <t>7083.993</t>
  </si>
  <si>
    <t>14112.44</t>
  </si>
  <si>
    <t>7079.559</t>
  </si>
  <si>
    <t>14121.28</t>
  </si>
  <si>
    <t>7076.618</t>
  </si>
  <si>
    <t>14127.15</t>
  </si>
  <si>
    <t>7075.213</t>
  </si>
  <si>
    <t>14129.95</t>
  </si>
  <si>
    <t>7073.662</t>
  </si>
  <si>
    <t>14133.05</t>
  </si>
  <si>
    <t>Upper: Parity corrected: e→o (likely ° misread); Corrections: upper_par_orig=e</t>
  </si>
  <si>
    <t>7059.098</t>
  </si>
  <si>
    <t>14162.21</t>
  </si>
  <si>
    <t>7054.715</t>
  </si>
  <si>
    <t>14171.01</t>
  </si>
  <si>
    <t>Lower: Parity corrected: e→o (likely ° misread); Upper: Corrected: J 5/2→3/2 (NIST); Corrections: lower_par_orig=e, upper_J_orig=5/2</t>
  </si>
  <si>
    <t>7052.803</t>
  </si>
  <si>
    <t>14174.85</t>
  </si>
  <si>
    <t>7036.262</t>
  </si>
  <si>
    <t>14208.17</t>
  </si>
  <si>
    <t>7033.317</t>
  </si>
  <si>
    <t>14214.12</t>
  </si>
  <si>
    <t>7030.388</t>
  </si>
  <si>
    <t>14220.04</t>
  </si>
  <si>
    <t>7027.463</t>
  </si>
  <si>
    <t>14225.96</t>
  </si>
  <si>
    <t>7019.013</t>
  </si>
  <si>
    <t>14243.09</t>
  </si>
  <si>
    <t>6979.830</t>
  </si>
  <si>
    <t>14323.05</t>
  </si>
  <si>
    <t>6975.118</t>
  </si>
  <si>
    <t>14332.72</t>
  </si>
  <si>
    <t>6974.730</t>
  </si>
  <si>
    <t>6974.365</t>
  </si>
  <si>
    <t>6970.965</t>
  </si>
  <si>
    <t>6969.818</t>
  </si>
  <si>
    <t>6951.751</t>
  </si>
  <si>
    <t>6934.551</t>
  </si>
  <si>
    <t>6924.466</t>
  </si>
  <si>
    <t>6924.278</t>
  </si>
  <si>
    <t>6915.546</t>
  </si>
  <si>
    <t>6913.042</t>
  </si>
  <si>
    <t>6910.144</t>
  </si>
  <si>
    <t>6907.278</t>
  </si>
  <si>
    <t>6903.522</t>
  </si>
  <si>
    <t>6899.059</t>
  </si>
  <si>
    <t>6881.201</t>
  </si>
  <si>
    <t>6879.942</t>
  </si>
  <si>
    <t>6870.640</t>
  </si>
  <si>
    <t>6869.661</t>
  </si>
  <si>
    <t>6866.801</t>
  </si>
  <si>
    <t>6863.932</t>
  </si>
  <si>
    <t>6857.301</t>
  </si>
  <si>
    <t>6854.630</t>
  </si>
  <si>
    <t>6827.965</t>
  </si>
  <si>
    <t>6816.456</t>
  </si>
  <si>
    <t>6807.087</t>
  </si>
  <si>
    <t>6797.121</t>
  </si>
  <si>
    <t>6775.444</t>
  </si>
  <si>
    <t>6754.632</t>
  </si>
  <si>
    <t>6745.943</t>
  </si>
  <si>
    <t>6739.814</t>
  </si>
  <si>
    <t>6727.627</t>
  </si>
  <si>
    <t>6723.298</t>
  </si>
  <si>
    <t>6718.592</t>
  </si>
  <si>
    <t>6716.016</t>
  </si>
  <si>
    <t>6709.510</t>
  </si>
  <si>
    <t>6707.145</t>
  </si>
  <si>
    <t>6706.705</t>
  </si>
  <si>
    <t>6703.914</t>
  </si>
  <si>
    <t>6692.241</t>
  </si>
  <si>
    <t>Lower: Parity corrected: e→o (likely ° misread); Upper: Corrected: parity o→e, J 5/2→3/2 (NIST); Corrections: lower_par_orig=e, upper_par_orig=o, upper_J_orig=5/2</t>
  </si>
  <si>
    <t>6682.778</t>
  </si>
  <si>
    <t>6671.812</t>
  </si>
  <si>
    <t>6671.611</t>
  </si>
  <si>
    <t>6671.161</t>
  </si>
  <si>
    <t>6666.068</t>
  </si>
  <si>
    <t>6665.890</t>
  </si>
  <si>
    <t>6664.381</t>
  </si>
  <si>
    <t>6643.688</t>
  </si>
  <si>
    <t>6629.237</t>
  </si>
  <si>
    <t>6627.550</t>
  </si>
  <si>
    <t>6624.824</t>
  </si>
  <si>
    <t>6616.459</t>
  </si>
  <si>
    <t>6603.194</t>
  </si>
  <si>
    <t>6593.603</t>
  </si>
  <si>
    <t>6581.639</t>
  </si>
  <si>
    <t>6580.039</t>
  </si>
  <si>
    <t>6578.901</t>
  </si>
  <si>
    <t>6564.777</t>
  </si>
  <si>
    <t>6546.298</t>
  </si>
  <si>
    <t>6514.555</t>
  </si>
  <si>
    <t>6513.538</t>
  </si>
  <si>
    <t>6502.746</t>
  </si>
  <si>
    <t>6502.246</t>
  </si>
  <si>
    <t>6501.489</t>
  </si>
  <si>
    <t>**</t>
  </si>
  <si>
    <t>6500.038</t>
  </si>
  <si>
    <t>6490.908</t>
  </si>
  <si>
    <t>6467.264</t>
  </si>
  <si>
    <t>6461.813</t>
  </si>
  <si>
    <t>6460.605</t>
  </si>
  <si>
    <t>6455.568</t>
  </si>
  <si>
    <t>Lower: Parity corrected: o→e (likely ° misread); Corrections: lower_par_orig=o</t>
  </si>
  <si>
    <t>6455.132</t>
  </si>
  <si>
    <t>6452.503</t>
  </si>
  <si>
    <t>6447.773</t>
  </si>
  <si>
    <t>Unclassified line; [iter 1] Classification moved from misaligned row (Ritz σ=15504.96, Δ=0.0100); Corrections: lower_par_orig=e, upper_par_orig=o</t>
  </si>
  <si>
    <t>6447.731</t>
  </si>
  <si>
    <t>Lower: Parity corrected: e→o (likely ° misread); Upper: Parity corrected: o→e (likely ° misread); [iter 1] Classification moved to row with σ=15504.95; Corrections: lower_par_orig=e, upper_par_orig=o</t>
  </si>
  <si>
    <t>6444.742</t>
  </si>
  <si>
    <t>Upper: Parity corrected: o→e (likely ° misread); Corrections: upper_par_orig=o</t>
  </si>
  <si>
    <t>6439.230</t>
  </si>
  <si>
    <t>6429.257</t>
  </si>
  <si>
    <t>6426.604</t>
  </si>
  <si>
    <t>6419.299</t>
  </si>
  <si>
    <t>6413.450</t>
  </si>
  <si>
    <t>6385.931</t>
  </si>
  <si>
    <t>6382.347</t>
  </si>
  <si>
    <t>6361.649</t>
  </si>
  <si>
    <t>6352.997</t>
  </si>
  <si>
    <t>6333.967</t>
  </si>
  <si>
    <t>6330.948</t>
  </si>
  <si>
    <t>6328.643</t>
  </si>
  <si>
    <t>6327.087</t>
  </si>
  <si>
    <t>6317.507</t>
  </si>
  <si>
    <t>6310.361</t>
  </si>
  <si>
    <t>6299.431</t>
  </si>
  <si>
    <t>6297.660</t>
  </si>
  <si>
    <t>6289.834</t>
  </si>
  <si>
    <t>6283.469</t>
  </si>
  <si>
    <t>6273.483</t>
  </si>
  <si>
    <t>6271.171</t>
  </si>
  <si>
    <t>6259.996</t>
  </si>
  <si>
    <t>6258.837</t>
  </si>
  <si>
    <t>6257.250</t>
  </si>
  <si>
    <t>6255.510</t>
  </si>
  <si>
    <t>6250.163</t>
  </si>
  <si>
    <t>6247.854</t>
  </si>
  <si>
    <t>6245.226</t>
  </si>
  <si>
    <t>6241.656</t>
  </si>
  <si>
    <t>6240.620</t>
  </si>
  <si>
    <t>6238.925</t>
  </si>
  <si>
    <t>6237.319</t>
  </si>
  <si>
    <t>6237.052</t>
  </si>
  <si>
    <t>6234.107</t>
  </si>
  <si>
    <t>6232.217</t>
  </si>
  <si>
    <t>6231.031</t>
  </si>
  <si>
    <t>6228.853</t>
  </si>
  <si>
    <t>6225.212</t>
  </si>
  <si>
    <t>6224.029</t>
  </si>
  <si>
    <t>6222.841</t>
  </si>
  <si>
    <t>6212.666</t>
  </si>
  <si>
    <t>6207.510</t>
  </si>
  <si>
    <t>6207.140</t>
  </si>
  <si>
    <t>6199.086</t>
  </si>
  <si>
    <t>6198.208</t>
  </si>
  <si>
    <t>6197.140</t>
  </si>
  <si>
    <t>6195.628</t>
  </si>
  <si>
    <t>6195.053</t>
  </si>
  <si>
    <t>6193.056</t>
  </si>
  <si>
    <t>6188.298</t>
  </si>
  <si>
    <t>6179.500</t>
  </si>
  <si>
    <t>6178.400</t>
  </si>
  <si>
    <t>6175.253</t>
  </si>
  <si>
    <t>6171.561</t>
  </si>
  <si>
    <t>16198.87</t>
  </si>
  <si>
    <t>6162.806</t>
  </si>
  <si>
    <t>16221.89</t>
  </si>
  <si>
    <t>6161.224</t>
  </si>
  <si>
    <t>16226.05</t>
  </si>
  <si>
    <t>6160.244</t>
  </si>
  <si>
    <t>16228.63</t>
  </si>
  <si>
    <t>6151.140</t>
  </si>
  <si>
    <t>16252.65</t>
  </si>
  <si>
    <t>6140.993</t>
  </si>
  <si>
    <t>16279.51</t>
  </si>
  <si>
    <t>6138.373</t>
  </si>
  <si>
    <t>16286.45</t>
  </si>
  <si>
    <t>6137.474</t>
  </si>
  <si>
    <t>16288.84</t>
  </si>
  <si>
    <t>6130.896</t>
  </si>
  <si>
    <t>16306.32</t>
  </si>
  <si>
    <t>6129.970</t>
  </si>
  <si>
    <t>16308.78</t>
  </si>
  <si>
    <t>6117.968</t>
  </si>
  <si>
    <t>16340.77</t>
  </si>
  <si>
    <t>6099.837</t>
  </si>
  <si>
    <t>16389.34</t>
  </si>
  <si>
    <t>6099.767</t>
  </si>
  <si>
    <t>16389.53</t>
  </si>
  <si>
    <t>6099.664</t>
  </si>
  <si>
    <t>16389.81</t>
  </si>
  <si>
    <t>6099.544</t>
  </si>
  <si>
    <t>16390.13</t>
  </si>
  <si>
    <t>6099.396</t>
  </si>
  <si>
    <t>16390.53</t>
  </si>
  <si>
    <t>6092.545</t>
  </si>
  <si>
    <t>16408.96</t>
  </si>
  <si>
    <t>6090.637</t>
  </si>
  <si>
    <t>16414.10</t>
  </si>
  <si>
    <t>6090.016</t>
  </si>
  <si>
    <t>16415.77</t>
  </si>
  <si>
    <t>6087.510</t>
  </si>
  <si>
    <t>16422.53</t>
  </si>
  <si>
    <t>6087.167</t>
  </si>
  <si>
    <t>16423.46</t>
  </si>
  <si>
    <t>6087.032</t>
  </si>
  <si>
    <t>16423.82</t>
  </si>
  <si>
    <t>6083.651</t>
  </si>
  <si>
    <t>16432.95</t>
  </si>
  <si>
    <t>6071.086</t>
  </si>
  <si>
    <t>16466.96</t>
  </si>
  <si>
    <t>6070.343</t>
  </si>
  <si>
    <t>16468.97</t>
  </si>
  <si>
    <t>6067.047</t>
  </si>
  <si>
    <t>16477.92</t>
  </si>
  <si>
    <t>6053.007</t>
  </si>
  <si>
    <t>16516.14</t>
  </si>
  <si>
    <t>6046.664</t>
  </si>
  <si>
    <t>16533.47</t>
  </si>
  <si>
    <t>6041.476</t>
  </si>
  <si>
    <t>16547.66</t>
  </si>
  <si>
    <t>6033.552</t>
  </si>
  <si>
    <t>16569.40</t>
  </si>
  <si>
    <t>6024.829</t>
  </si>
  <si>
    <t>16593.39</t>
  </si>
  <si>
    <t>6020.122</t>
  </si>
  <si>
    <t>16606.36</t>
  </si>
  <si>
    <t>6012.238</t>
  </si>
  <si>
    <t>16628.14</t>
  </si>
  <si>
    <t>6010.571</t>
  </si>
  <si>
    <t>16632.75</t>
  </si>
  <si>
    <t>5998.944</t>
  </si>
  <si>
    <t>16664.98</t>
  </si>
  <si>
    <t>5995.922</t>
  </si>
  <si>
    <t>16673.38</t>
  </si>
  <si>
    <t>5993.756</t>
  </si>
  <si>
    <t>16679.41</t>
  </si>
  <si>
    <t>5992.861</t>
  </si>
  <si>
    <t>16681.90</t>
  </si>
  <si>
    <t>5986.628</t>
  </si>
  <si>
    <t>16699.27</t>
  </si>
  <si>
    <t>5978.194</t>
  </si>
  <si>
    <t>16722.83</t>
  </si>
  <si>
    <t>5974.073</t>
  </si>
  <si>
    <t>16734.36</t>
  </si>
  <si>
    <t>5970.361</t>
  </si>
  <si>
    <t>16744.77</t>
  </si>
  <si>
    <t>5970.208</t>
  </si>
  <si>
    <t>16745.20</t>
  </si>
  <si>
    <t>5963.375</t>
  </si>
  <si>
    <t>16764.38</t>
  </si>
  <si>
    <t>5962.325</t>
  </si>
  <si>
    <t>16767.34</t>
  </si>
  <si>
    <t>5961.934</t>
  </si>
  <si>
    <t>16768.44</t>
  </si>
  <si>
    <t>5960.473</t>
  </si>
  <si>
    <t>16772.55</t>
  </si>
  <si>
    <t>5959.759</t>
  </si>
  <si>
    <t>16774.55</t>
  </si>
  <si>
    <t>5958.529</t>
  </si>
  <si>
    <t>16778.02</t>
  </si>
  <si>
    <t>5956.052</t>
  </si>
  <si>
    <t>16784.99</t>
  </si>
  <si>
    <t>5955.377</t>
  </si>
  <si>
    <t>16786.90</t>
  </si>
  <si>
    <t>5953.572</t>
  </si>
  <si>
    <t>16791.99</t>
  </si>
  <si>
    <t>5953.150</t>
  </si>
  <si>
    <t>16793.18</t>
  </si>
  <si>
    <t>5952.974</t>
  </si>
  <si>
    <t>16793.67</t>
  </si>
  <si>
    <t>5947.983</t>
  </si>
  <si>
    <t>16807.77</t>
  </si>
  <si>
    <t>5944.901</t>
  </si>
  <si>
    <t>16816.48</t>
  </si>
  <si>
    <t>5942.681</t>
  </si>
  <si>
    <t>16822.76</t>
  </si>
  <si>
    <t>5936.038</t>
  </si>
  <si>
    <t>16841.59</t>
  </si>
  <si>
    <t>5935.469</t>
  </si>
  <si>
    <t>16843.20</t>
  </si>
  <si>
    <t>5932.121</t>
  </si>
  <si>
    <t>16852.71</t>
  </si>
  <si>
    <t>5927.028</t>
  </si>
  <si>
    <t>16867.19</t>
  </si>
  <si>
    <t>5914.052</t>
  </si>
  <si>
    <t>16904.20</t>
  </si>
  <si>
    <t>5913.193</t>
  </si>
  <si>
    <t>16906.65</t>
  </si>
  <si>
    <t>5910.576</t>
  </si>
  <si>
    <t>16914.14</t>
  </si>
  <si>
    <t>5895.445</t>
  </si>
  <si>
    <t>16957.55</t>
  </si>
  <si>
    <t>5894.680</t>
  </si>
  <si>
    <t>16959.75</t>
  </si>
  <si>
    <t>5892.757</t>
  </si>
  <si>
    <t>16965.28</t>
  </si>
  <si>
    <t>5890.948</t>
  </si>
  <si>
    <t>16970.49</t>
  </si>
  <si>
    <t>5889.013</t>
  </si>
  <si>
    <t>16976.07</t>
  </si>
  <si>
    <t>5886.279</t>
  </si>
  <si>
    <t>16983.95</t>
  </si>
  <si>
    <t>5885.315</t>
  </si>
  <si>
    <t>16986.74</t>
  </si>
  <si>
    <t>5884.532</t>
  </si>
  <si>
    <t>16989.00</t>
  </si>
  <si>
    <t>5884.001</t>
  </si>
  <si>
    <t>16990.53</t>
  </si>
  <si>
    <t>5882.893</t>
  </si>
  <si>
    <t>16993.73</t>
  </si>
  <si>
    <t>5882.023</t>
  </si>
  <si>
    <t>16996.24</t>
  </si>
  <si>
    <t>5878.303</t>
  </si>
  <si>
    <t>17007.00</t>
  </si>
  <si>
    <t>5874.176</t>
  </si>
  <si>
    <t>17018.95</t>
  </si>
  <si>
    <t>5873.971</t>
  </si>
  <si>
    <t>17019.54</t>
  </si>
  <si>
    <t>5873.149</t>
  </si>
  <si>
    <t>17021.92</t>
  </si>
  <si>
    <t>5872.532</t>
  </si>
  <si>
    <t>17023.71</t>
  </si>
  <si>
    <t>5869.908</t>
  </si>
  <si>
    <t>17031.32</t>
  </si>
  <si>
    <t>5864.004</t>
  </si>
  <si>
    <t>17048.47</t>
  </si>
  <si>
    <t>5854.761</t>
  </si>
  <si>
    <t>17075.38</t>
  </si>
  <si>
    <t>5854.058</t>
  </si>
  <si>
    <t>17077.43</t>
  </si>
  <si>
    <t>5852.223</t>
  </si>
  <si>
    <t>17082.79</t>
  </si>
  <si>
    <t>5851.012</t>
  </si>
  <si>
    <t>17086.32</t>
  </si>
  <si>
    <t>5849.573</t>
  </si>
  <si>
    <t>17090.53</t>
  </si>
  <si>
    <t>5849.015</t>
  </si>
  <si>
    <t>17092.16</t>
  </si>
  <si>
    <t>5848.588</t>
  </si>
  <si>
    <t>17093.41</t>
  </si>
  <si>
    <t>5847.358</t>
  </si>
  <si>
    <t>17097.00</t>
  </si>
  <si>
    <t>5844.413</t>
  </si>
  <si>
    <t>17105.62</t>
  </si>
  <si>
    <t>5840.069</t>
  </si>
  <si>
    <t>17118.34</t>
  </si>
  <si>
    <t>5839.601</t>
  </si>
  <si>
    <t>17119.71</t>
  </si>
  <si>
    <t>5831.098</t>
  </si>
  <si>
    <t>17144.68</t>
  </si>
  <si>
    <t>5830.641</t>
  </si>
  <si>
    <t>17146.02</t>
  </si>
  <si>
    <t>5821.681</t>
  </si>
  <si>
    <t>17172.41</t>
  </si>
  <si>
    <t>5820.019</t>
  </si>
  <si>
    <t>17177.31</t>
  </si>
  <si>
    <t>5814.807</t>
  </si>
  <si>
    <t>17192.71</t>
  </si>
  <si>
    <t>5813.989</t>
  </si>
  <si>
    <t>17195.13</t>
  </si>
  <si>
    <t>5800.402</t>
  </si>
  <si>
    <t>17235.41</t>
  </si>
  <si>
    <t>5798.036</t>
  </si>
  <si>
    <t>17242.44</t>
  </si>
  <si>
    <t>5793.341</t>
  </si>
  <si>
    <t>17256.41</t>
  </si>
  <si>
    <t>5792.587</t>
  </si>
  <si>
    <t>17258.66</t>
  </si>
  <si>
    <t>5776.232</t>
  </si>
  <si>
    <t>17307.52</t>
  </si>
  <si>
    <t>5774.885</t>
  </si>
  <si>
    <t>17311.56</t>
  </si>
  <si>
    <t>5773.978</t>
  </si>
  <si>
    <t>17314.28</t>
  </si>
  <si>
    <t>5773.079</t>
  </si>
  <si>
    <t>17316.98</t>
  </si>
  <si>
    <t>5772.765</t>
  </si>
  <si>
    <t>17317.92</t>
  </si>
  <si>
    <t>5768.260</t>
  </si>
  <si>
    <t>17331.44</t>
  </si>
  <si>
    <t>5765.266</t>
  </si>
  <si>
    <t>17340.44</t>
  </si>
  <si>
    <t>5763.648</t>
  </si>
  <si>
    <t>17345.31</t>
  </si>
  <si>
    <t>5762.957</t>
  </si>
  <si>
    <t>17347.39</t>
  </si>
  <si>
    <t>5761.258</t>
  </si>
  <si>
    <t>17352.51</t>
  </si>
  <si>
    <t>5756.407</t>
  </si>
  <si>
    <t>17367.13</t>
  </si>
  <si>
    <t>5755.063</t>
  </si>
  <si>
    <t>17371.19</t>
  </si>
  <si>
    <t>5740.793</t>
  </si>
  <si>
    <t>17414.37</t>
  </si>
  <si>
    <t>5737.416</t>
  </si>
  <si>
    <t>17424.62</t>
  </si>
  <si>
    <t>5737.242</t>
  </si>
  <si>
    <t>17425.14</t>
  </si>
  <si>
    <t>5736.059</t>
  </si>
  <si>
    <t>17428.74</t>
  </si>
  <si>
    <t>5725.299</t>
  </si>
  <si>
    <t>17461.49</t>
  </si>
  <si>
    <t>5721.016</t>
  </si>
  <si>
    <t>17474.56</t>
  </si>
  <si>
    <t>5720.663</t>
  </si>
  <si>
    <t>17475.64</t>
  </si>
  <si>
    <t>5715.706</t>
  </si>
  <si>
    <t>17490.80</t>
  </si>
  <si>
    <t>5706.423</t>
  </si>
  <si>
    <t>17519.25</t>
  </si>
  <si>
    <t>5697.824</t>
  </si>
  <si>
    <t>17545.69</t>
  </si>
  <si>
    <t>5686.399</t>
  </si>
  <si>
    <t>17580.94</t>
  </si>
  <si>
    <t>5682.090</t>
  </si>
  <si>
    <t>17594.28</t>
  </si>
  <si>
    <t>5678.240</t>
  </si>
  <si>
    <t>17606.20</t>
  </si>
  <si>
    <t>5671.536</t>
  </si>
  <si>
    <t>17627.02</t>
  </si>
  <si>
    <t>5650.374</t>
  </si>
  <si>
    <t>17693.03</t>
  </si>
  <si>
    <t>5647.645</t>
  </si>
  <si>
    <t>17701.58</t>
  </si>
  <si>
    <t>5646.799</t>
  </si>
  <si>
    <t>17704.23</t>
  </si>
  <si>
    <t>5644.462</t>
  </si>
  <si>
    <t>17711.56</t>
  </si>
  <si>
    <t>5640.005</t>
  </si>
  <si>
    <t>17725.56</t>
  </si>
  <si>
    <t>5626.194</t>
  </si>
  <si>
    <t>17769.07</t>
  </si>
  <si>
    <t>5623.368</t>
  </si>
  <si>
    <t>17778.00</t>
  </si>
  <si>
    <t>Lower: Corrected: J 3/2→5/2 (NIST); Corrections: lower_J_orig=3/2</t>
  </si>
  <si>
    <t>5618.734</t>
  </si>
  <si>
    <t>17792.66</t>
  </si>
  <si>
    <t>5613.201</t>
  </si>
  <si>
    <t>17810.20</t>
  </si>
  <si>
    <t>5604.572</t>
  </si>
  <si>
    <t>17837.62</t>
  </si>
  <si>
    <t>5601.160</t>
  </si>
  <si>
    <t>17848.49</t>
  </si>
  <si>
    <t>5598.329</t>
  </si>
  <si>
    <t>17857.51</t>
  </si>
  <si>
    <t>5597.615</t>
  </si>
  <si>
    <t>17859.79</t>
  </si>
  <si>
    <t>5594.853</t>
  </si>
  <si>
    <t>17868.61</t>
  </si>
  <si>
    <t>5594.291</t>
  </si>
  <si>
    <t>17870.40</t>
  </si>
  <si>
    <t>5590.764</t>
  </si>
  <si>
    <t>17881.68</t>
  </si>
  <si>
    <t>5588.891</t>
  </si>
  <si>
    <t>17887.67</t>
  </si>
  <si>
    <t>5581.735</t>
  </si>
  <si>
    <t>17910.60</t>
  </si>
  <si>
    <t>5581.221</t>
  </si>
  <si>
    <t>17912.25</t>
  </si>
  <si>
    <t>5579.526</t>
  </si>
  <si>
    <t>17917.69</t>
  </si>
  <si>
    <t>5575.969</t>
  </si>
  <si>
    <t>17929.12</t>
  </si>
  <si>
    <t>5575.807</t>
  </si>
  <si>
    <t>17929.64</t>
  </si>
  <si>
    <t>5574.689</t>
  </si>
  <si>
    <t>17933.24</t>
  </si>
  <si>
    <t>5573.801</t>
  </si>
  <si>
    <t>17936.10</t>
  </si>
  <si>
    <t>5572.974</t>
  </si>
  <si>
    <t>17938.76</t>
  </si>
  <si>
    <t>5571.149</t>
  </si>
  <si>
    <t>17944.64</t>
  </si>
  <si>
    <t>5565.840</t>
  </si>
  <si>
    <t>17961.75</t>
  </si>
  <si>
    <t>5564.573</t>
  </si>
  <si>
    <t>17965.84</t>
  </si>
  <si>
    <t>5564.140</t>
  </si>
  <si>
    <t>17967.24</t>
  </si>
  <si>
    <t>5560.290</t>
  </si>
  <si>
    <t>17979.68</t>
  </si>
  <si>
    <t>5559.599</t>
  </si>
  <si>
    <t>17981.91</t>
  </si>
  <si>
    <t>5557.227</t>
  </si>
  <si>
    <t>17989.59</t>
  </si>
  <si>
    <t>5555.231</t>
  </si>
  <si>
    <t>17996.05</t>
  </si>
  <si>
    <t>5554.487</t>
  </si>
  <si>
    <t>17998.46</t>
  </si>
  <si>
    <t>5553.591</t>
  </si>
  <si>
    <t>18001.37</t>
  </si>
  <si>
    <t>5550.579</t>
  </si>
  <si>
    <t>18011.14</t>
  </si>
  <si>
    <t>5541.012</t>
  </si>
  <si>
    <t>18042.23</t>
  </si>
  <si>
    <t>5534.524</t>
  </si>
  <si>
    <t>18063.38</t>
  </si>
  <si>
    <t>5521.392</t>
  </si>
  <si>
    <t>18106.34</t>
  </si>
  <si>
    <t>5514.788</t>
  </si>
  <si>
    <t>18128.03</t>
  </si>
  <si>
    <t>5510.332</t>
  </si>
  <si>
    <t>18142.69</t>
  </si>
  <si>
    <t>5509.856</t>
  </si>
  <si>
    <t>18144.25</t>
  </si>
  <si>
    <t>5508.637</t>
  </si>
  <si>
    <t>18148.27</t>
  </si>
  <si>
    <t>5502.873</t>
  </si>
  <si>
    <t>18167.28</t>
  </si>
  <si>
    <t>5501.530</t>
  </si>
  <si>
    <t>18171.71</t>
  </si>
  <si>
    <t>5491.548</t>
  </si>
  <si>
    <t>c</t>
  </si>
  <si>
    <t>18204.74</t>
  </si>
  <si>
    <t>5480.470</t>
  </si>
  <si>
    <t>18241.54</t>
  </si>
  <si>
    <t>5474.764</t>
  </si>
  <si>
    <t>18260.55</t>
  </si>
  <si>
    <t>5462.198</t>
  </si>
  <si>
    <t>18302.56</t>
  </si>
  <si>
    <t>5461.783</t>
  </si>
  <si>
    <t>18303.95</t>
  </si>
  <si>
    <t>5454.356</t>
  </si>
  <si>
    <t>18328.88</t>
  </si>
  <si>
    <t>5454.226</t>
  </si>
  <si>
    <t>18329.31</t>
  </si>
  <si>
    <t>5449.367</t>
  </si>
  <si>
    <t>18345.66</t>
  </si>
  <si>
    <t>5430.670</t>
  </si>
  <si>
    <t>18408.82</t>
  </si>
  <si>
    <t>5427.700</t>
  </si>
  <si>
    <t>18418.89</t>
  </si>
  <si>
    <t>5418.946</t>
  </si>
  <si>
    <t>18448.64</t>
  </si>
  <si>
    <t>5414.852</t>
  </si>
  <si>
    <t>18462.59</t>
  </si>
  <si>
    <t>5414.402</t>
  </si>
  <si>
    <t>18464.13</t>
  </si>
  <si>
    <t>5410.752</t>
  </si>
  <si>
    <t>18476.58</t>
  </si>
  <si>
    <t>5410.637</t>
  </si>
  <si>
    <t>18476.98</t>
  </si>
  <si>
    <t>5410.130</t>
  </si>
  <si>
    <t>18478.71</t>
  </si>
  <si>
    <t>5402.726</t>
  </si>
  <si>
    <t>18504.03</t>
  </si>
  <si>
    <t>5390.065</t>
  </si>
  <si>
    <t>18547.49</t>
  </si>
  <si>
    <t>5368.596</t>
  </si>
  <si>
    <t>18621.67</t>
  </si>
  <si>
    <t>5368.138</t>
  </si>
  <si>
    <t>18623.25</t>
  </si>
  <si>
    <t>5367.358</t>
  </si>
  <si>
    <t>18625.96</t>
  </si>
  <si>
    <t>5361.637</t>
  </si>
  <si>
    <t>18645.83</t>
  </si>
  <si>
    <t>5349.591</t>
  </si>
  <si>
    <t>18687.82</t>
  </si>
  <si>
    <t>5340.015</t>
  </si>
  <si>
    <t>18721.33</t>
  </si>
  <si>
    <t>5332.978</t>
  </si>
  <si>
    <t>18746.03</t>
  </si>
  <si>
    <t>5326.691</t>
  </si>
  <si>
    <t>18768.16</t>
  </si>
  <si>
    <t>5318.156</t>
  </si>
  <si>
    <t>18798.28</t>
  </si>
  <si>
    <t>5299.993</t>
  </si>
  <si>
    <t>18862.70</t>
  </si>
  <si>
    <t>5297.769</t>
  </si>
  <si>
    <t>18870.62</t>
  </si>
  <si>
    <t>5294.096</t>
  </si>
  <si>
    <t>18883.71</t>
  </si>
  <si>
    <t>5286.891</t>
  </si>
  <si>
    <t>18909.45</t>
  </si>
  <si>
    <t>5284.697</t>
  </si>
  <si>
    <t>18917.30</t>
  </si>
  <si>
    <t>5283.627</t>
  </si>
  <si>
    <t>18921.13</t>
  </si>
  <si>
    <t>5282.483</t>
  </si>
  <si>
    <t>18925.23</t>
  </si>
  <si>
    <t>5264.940</t>
  </si>
  <si>
    <t>18988.28</t>
  </si>
  <si>
    <t>5264.443</t>
  </si>
  <si>
    <t>18990.08</t>
  </si>
  <si>
    <t>5262.242</t>
  </si>
  <si>
    <t>18998.02</t>
  </si>
  <si>
    <t>5261.678</t>
  </si>
  <si>
    <t>19000.06</t>
  </si>
  <si>
    <t>5259.920</t>
  </si>
  <si>
    <t>19006.41</t>
  </si>
  <si>
    <t>5244.860</t>
  </si>
  <si>
    <t>19060.98</t>
  </si>
  <si>
    <t>5243.898</t>
  </si>
  <si>
    <t>19064.48</t>
  </si>
  <si>
    <t>5240.509</t>
  </si>
  <si>
    <t>19076.81</t>
  </si>
  <si>
    <t>5208.510</t>
  </si>
  <si>
    <t>19194.00</t>
  </si>
  <si>
    <t>5203.902</t>
  </si>
  <si>
    <t>19211.00</t>
  </si>
  <si>
    <t>5193.018</t>
  </si>
  <si>
    <t>19251.26</t>
  </si>
  <si>
    <t>5191.307</t>
  </si>
  <si>
    <t>19257.61</t>
  </si>
  <si>
    <t>5175.232</t>
  </si>
  <si>
    <t>19317.42</t>
  </si>
  <si>
    <t>5174.714</t>
  </si>
  <si>
    <t>19319.36</t>
  </si>
  <si>
    <t>5166.811</t>
  </si>
  <si>
    <t>19348.91</t>
  </si>
  <si>
    <t>5165.682</t>
  </si>
  <si>
    <t>19353.14</t>
  </si>
  <si>
    <t>5152.234</t>
  </si>
  <si>
    <t>19403.65</t>
  </si>
  <si>
    <t>5128.608</t>
  </si>
  <si>
    <t>19493.04</t>
  </si>
  <si>
    <t>5127.034</t>
  </si>
  <si>
    <t>19499.02</t>
  </si>
  <si>
    <t>5105.557</t>
  </si>
  <si>
    <t>19581.04</t>
  </si>
  <si>
    <t>5102.432</t>
  </si>
  <si>
    <t>19593.04</t>
  </si>
  <si>
    <t>5089.234</t>
  </si>
  <si>
    <t>19643.85</t>
  </si>
  <si>
    <t>5088.056</t>
  </si>
  <si>
    <t>19648.39</t>
  </si>
  <si>
    <t>5076.243</t>
  </si>
  <si>
    <t>19694.12</t>
  </si>
  <si>
    <t>5069.779</t>
  </si>
  <si>
    <t>19719.23</t>
  </si>
  <si>
    <t>5030.679</t>
  </si>
  <si>
    <t>19872.49</t>
  </si>
  <si>
    <t>4967.972</t>
  </si>
  <si>
    <t>20123.32</t>
  </si>
  <si>
    <t>4964.638</t>
  </si>
  <si>
    <t>20136.84</t>
  </si>
  <si>
    <t>4929.116</t>
  </si>
  <si>
    <t>20281.95</t>
  </si>
  <si>
    <t>4927.478</t>
  </si>
  <si>
    <t>20288.69</t>
  </si>
  <si>
    <t>4921.956</t>
  </si>
  <si>
    <t>20311.46</t>
  </si>
  <si>
    <t>4920.936</t>
  </si>
  <si>
    <t>20315.67</t>
  </si>
  <si>
    <t>4910.820</t>
  </si>
  <si>
    <t>20357.51</t>
  </si>
  <si>
    <t>4890.259</t>
  </si>
  <si>
    <t>20443.11</t>
  </si>
  <si>
    <t>4883.171</t>
  </si>
  <si>
    <t>20472.78</t>
  </si>
  <si>
    <t>4870.747</t>
  </si>
  <si>
    <t>20525.00</t>
  </si>
  <si>
    <t>4866.319</t>
  </si>
  <si>
    <t>20543.67</t>
  </si>
  <si>
    <t>4865.025</t>
  </si>
  <si>
    <t>20549.14</t>
  </si>
  <si>
    <t>4864.111</t>
  </si>
  <si>
    <t>20553.00</t>
  </si>
  <si>
    <t>4857.386</t>
  </si>
  <si>
    <t>20581.46</t>
  </si>
  <si>
    <t>4845.319</t>
  </si>
  <si>
    <t>20632.71</t>
  </si>
  <si>
    <t>4832.682</t>
  </si>
  <si>
    <t>20686.66</t>
  </si>
  <si>
    <t>4827.196</t>
  </si>
  <si>
    <t>20710.17</t>
  </si>
  <si>
    <t>4821.798</t>
  </si>
  <si>
    <t>20733.36</t>
  </si>
  <si>
    <t>4820.797</t>
  </si>
  <si>
    <t>20737.66</t>
  </si>
  <si>
    <t>4816.856</t>
  </si>
  <si>
    <t>20754.63</t>
  </si>
  <si>
    <t>4810.201</t>
  </si>
  <si>
    <t>20783.34</t>
  </si>
  <si>
    <t>Lower: Corrected: J 9/2→1/2 (NIST); Upper: Corrected: J 11/2→1/2 (NIST); Corrections: lower_J_orig=9/2, upper_J_orig=11/2</t>
  </si>
  <si>
    <t>Lower: Corrected: J 9/2→1/2 (NIST); Corrections: lower_J_orig=9/2</t>
  </si>
  <si>
    <t>4508.753</t>
  </si>
  <si>
    <t>22172.86</t>
  </si>
  <si>
    <t>4504.787</t>
  </si>
  <si>
    <t>22192.38</t>
  </si>
  <si>
    <t>4504.311</t>
  </si>
  <si>
    <t>22194.73</t>
  </si>
  <si>
    <t>4502.077</t>
  </si>
  <si>
    <t>22205.74</t>
  </si>
  <si>
    <t>4501.095</t>
  </si>
  <si>
    <t>22210.59</t>
  </si>
  <si>
    <t>4500.839</t>
  </si>
  <si>
    <t>22211.85</t>
  </si>
  <si>
    <t>4500.311</t>
  </si>
  <si>
    <t>22214.45</t>
  </si>
  <si>
    <t>4500.008</t>
  </si>
  <si>
    <t>22215.95</t>
  </si>
  <si>
    <t>4499.844</t>
  </si>
  <si>
    <t>22216.76</t>
  </si>
  <si>
    <t>4491.257</t>
  </si>
  <si>
    <t>22259.24</t>
  </si>
  <si>
    <t>4491.054</t>
  </si>
  <si>
    <t>22260.24</t>
  </si>
  <si>
    <t>4490.497</t>
  </si>
  <si>
    <t>22263.00</t>
  </si>
  <si>
    <t>4490.025</t>
  </si>
  <si>
    <t>22265.34</t>
  </si>
  <si>
    <t>4489.763</t>
  </si>
  <si>
    <t>22266.64</t>
  </si>
  <si>
    <t>4489.601</t>
  </si>
  <si>
    <t>22267.45</t>
  </si>
  <si>
    <t>4489.465</t>
  </si>
  <si>
    <t>22268.12</t>
  </si>
  <si>
    <t>4489.026</t>
  </si>
  <si>
    <t>22270.30</t>
  </si>
  <si>
    <t>4487.894</t>
  </si>
  <si>
    <t>22275.92</t>
  </si>
  <si>
    <t>4487.334</t>
  </si>
  <si>
    <t>22278.70</t>
  </si>
  <si>
    <t>4486.143</t>
  </si>
  <si>
    <t>22284.61</t>
  </si>
  <si>
    <t>4482.857</t>
  </si>
  <si>
    <t>22300.95</t>
  </si>
  <si>
    <t>4482.291</t>
  </si>
  <si>
    <t>22303.76</t>
  </si>
  <si>
    <t>4481.678</t>
  </si>
  <si>
    <t>22306.81</t>
  </si>
  <si>
    <t>4479.006</t>
  </si>
  <si>
    <t>22320.12</t>
  </si>
  <si>
    <t>4478.359</t>
  </si>
  <si>
    <t>22323.34</t>
  </si>
  <si>
    <t>4476.476</t>
  </si>
  <si>
    <t>22332.73</t>
  </si>
  <si>
    <t>4474.270</t>
  </si>
  <si>
    <t>22343.74</t>
  </si>
  <si>
    <t>4469.183</t>
  </si>
  <si>
    <t>22369.18</t>
  </si>
  <si>
    <t>4468.481</t>
  </si>
  <si>
    <t>22372.69</t>
  </si>
  <si>
    <t>4468.382</t>
  </si>
  <si>
    <t>22373.19</t>
  </si>
  <si>
    <t>4465.630</t>
  </si>
  <si>
    <t>22386.97</t>
  </si>
  <si>
    <t>4465.064</t>
  </si>
  <si>
    <t>22389.81</t>
  </si>
  <si>
    <t>4463.838</t>
  </si>
  <si>
    <t>22395.96</t>
  </si>
  <si>
    <t>4463.438</t>
  </si>
  <si>
    <t>22397.97</t>
  </si>
  <si>
    <t>4462.797</t>
  </si>
  <si>
    <t>22401.19</t>
  </si>
  <si>
    <t>4462.534</t>
  </si>
  <si>
    <t>22402.51</t>
  </si>
  <si>
    <t>4461.814</t>
  </si>
  <si>
    <t>22406.12</t>
  </si>
  <si>
    <t>4461.019</t>
  </si>
  <si>
    <t>22410.11</t>
  </si>
  <si>
    <t>4460.550</t>
  </si>
  <si>
    <t>22412.47</t>
  </si>
  <si>
    <t>4460.250</t>
  </si>
  <si>
    <t>22413.98</t>
  </si>
  <si>
    <t>4459.846</t>
  </si>
  <si>
    <t>22416.01</t>
  </si>
  <si>
    <t>4459.746</t>
  </si>
  <si>
    <t>22416.51</t>
  </si>
  <si>
    <t>4459.209</t>
  </si>
  <si>
    <t>22419.21</t>
  </si>
  <si>
    <t>4459.134</t>
  </si>
  <si>
    <t>22419.59</t>
  </si>
  <si>
    <t>4458.509</t>
  </si>
  <si>
    <t>22422.73</t>
  </si>
  <si>
    <t>4457.595</t>
  </si>
  <si>
    <t>22427.33</t>
  </si>
  <si>
    <t>4457.080</t>
  </si>
  <si>
    <t>22429.92</t>
  </si>
  <si>
    <t>4456.462</t>
  </si>
  <si>
    <t>22433.03</t>
  </si>
  <si>
    <t>4456.318</t>
  </si>
  <si>
    <t>22433.75</t>
  </si>
  <si>
    <t>4456.144</t>
  </si>
  <si>
    <t>22434.63</t>
  </si>
  <si>
    <t>4454.687</t>
  </si>
  <si>
    <t>22441.97</t>
  </si>
  <si>
    <t>4453.842</t>
  </si>
  <si>
    <t>22446.22</t>
  </si>
  <si>
    <t>4451.001</t>
  </si>
  <si>
    <t>22460.55</t>
  </si>
  <si>
    <t>4450.137</t>
  </si>
  <si>
    <t>22464.91</t>
  </si>
  <si>
    <t>4447.930</t>
  </si>
  <si>
    <t>22476.06</t>
  </si>
  <si>
    <t>4447.269</t>
  </si>
  <si>
    <t>22479.40</t>
  </si>
  <si>
    <t>4445.926</t>
  </si>
  <si>
    <t>22486.19</t>
  </si>
  <si>
    <t>4445.760</t>
  </si>
  <si>
    <t>22487.03</t>
  </si>
  <si>
    <t>4445.023</t>
  </si>
  <si>
    <t>22490.76</t>
  </si>
  <si>
    <t>4444.797</t>
  </si>
  <si>
    <t>22491.90</t>
  </si>
  <si>
    <t>4440.669</t>
  </si>
  <si>
    <t>22512.81</t>
  </si>
  <si>
    <t>4440.581</t>
  </si>
  <si>
    <t>22513.26</t>
  </si>
  <si>
    <t>4438.995</t>
  </si>
  <si>
    <t>22521.30</t>
  </si>
  <si>
    <t>4438.659</t>
  </si>
  <si>
    <t>22523.00</t>
  </si>
  <si>
    <t>4438.372</t>
  </si>
  <si>
    <t>22524.46</t>
  </si>
  <si>
    <t>4437.733</t>
  </si>
  <si>
    <t>22527.70</t>
  </si>
  <si>
    <t>4437.068</t>
  </si>
  <si>
    <t>22531.08</t>
  </si>
  <si>
    <t>4436.493</t>
  </si>
  <si>
    <t>22534.00</t>
  </si>
  <si>
    <t>4436.190</t>
  </si>
  <si>
    <t>22535.54</t>
  </si>
  <si>
    <t>4435.168</t>
  </si>
  <si>
    <t>22540.73</t>
  </si>
  <si>
    <t>4434.807</t>
  </si>
  <si>
    <t>22542.57</t>
  </si>
  <si>
    <t>4434.200</t>
  </si>
  <si>
    <t>22545.65</t>
  </si>
  <si>
    <t>4434.134</t>
  </si>
  <si>
    <t>22545.99</t>
  </si>
  <si>
    <t>4433.678</t>
  </si>
  <si>
    <t>22548.31</t>
  </si>
  <si>
    <t>4433.530</t>
  </si>
  <si>
    <t>22549.06</t>
  </si>
  <si>
    <t>4433.083</t>
  </si>
  <si>
    <t>22551.33</t>
  </si>
  <si>
    <t>4432.510</t>
  </si>
  <si>
    <t>22554.25</t>
  </si>
  <si>
    <t>4431.846</t>
  </si>
  <si>
    <t>22557.63</t>
  </si>
  <si>
    <t>4431.498</t>
  </si>
  <si>
    <t>22559.40</t>
  </si>
  <si>
    <t>4431.297</t>
  </si>
  <si>
    <t>22560.42</t>
  </si>
  <si>
    <t>4430.995</t>
  </si>
  <si>
    <t>22561.96</t>
  </si>
  <si>
    <t>4430.188</t>
  </si>
  <si>
    <t>22566.07</t>
  </si>
  <si>
    <t>4429.748</t>
  </si>
  <si>
    <t>22568.31</t>
  </si>
  <si>
    <t>4428.024</t>
  </si>
  <si>
    <t>22577.10</t>
  </si>
  <si>
    <t>4426.785</t>
  </si>
  <si>
    <t>22583.42</t>
  </si>
  <si>
    <t>4426.607</t>
  </si>
  <si>
    <t>22584.32</t>
  </si>
  <si>
    <t>4425.999</t>
  </si>
  <si>
    <t>22587.43</t>
  </si>
  <si>
    <t>4424.336</t>
  </si>
  <si>
    <t>22595.92</t>
  </si>
  <si>
    <t>4424.074</t>
  </si>
  <si>
    <t>22597.25</t>
  </si>
  <si>
    <t>4423.191</t>
  </si>
  <si>
    <t>22601.77</t>
  </si>
  <si>
    <t>4421.105</t>
  </si>
  <si>
    <t>22612.43</t>
  </si>
  <si>
    <t>4418.815</t>
  </si>
  <si>
    <t>22624.15</t>
  </si>
  <si>
    <t>4418.284</t>
  </si>
  <si>
    <t>22626.87</t>
  </si>
  <si>
    <t>4417.543</t>
  </si>
  <si>
    <t>22630.66</t>
  </si>
  <si>
    <t>4417.336</t>
  </si>
  <si>
    <t>22631.72</t>
  </si>
  <si>
    <t>4416.982</t>
  </si>
  <si>
    <t>22633.54</t>
  </si>
  <si>
    <t>4416.772</t>
  </si>
  <si>
    <t>22634.61</t>
  </si>
  <si>
    <t>4416.270</t>
  </si>
  <si>
    <t>22637.19</t>
  </si>
  <si>
    <t>4416.003</t>
  </si>
  <si>
    <t>22638.55</t>
  </si>
  <si>
    <t>4415.843</t>
  </si>
  <si>
    <t>22639.37</t>
  </si>
  <si>
    <t>4414.667</t>
  </si>
  <si>
    <t>22645.41</t>
  </si>
  <si>
    <t>4413.138</t>
  </si>
  <si>
    <t>22653.25</t>
  </si>
  <si>
    <t>4411.671</t>
  </si>
  <si>
    <t>22660.78</t>
  </si>
  <si>
    <t>4410.783</t>
  </si>
  <si>
    <t>22665.35</t>
  </si>
  <si>
    <t>4408.422</t>
  </si>
  <si>
    <t>22677.48</t>
  </si>
  <si>
    <t>4407.897</t>
  </si>
  <si>
    <t>22680.19</t>
  </si>
  <si>
    <t>4407.504</t>
  </si>
  <si>
    <t>22682.21</t>
  </si>
  <si>
    <t>4407.017</t>
  </si>
  <si>
    <t>22684.71</t>
  </si>
  <si>
    <t>4406.916</t>
  </si>
  <si>
    <t>22685.23</t>
  </si>
  <si>
    <t>4406.777</t>
  </si>
  <si>
    <t>22685.95</t>
  </si>
  <si>
    <t>4406.735</t>
  </si>
  <si>
    <t>22686.17</t>
  </si>
  <si>
    <t>4406.690</t>
  </si>
  <si>
    <t>22686.40</t>
  </si>
  <si>
    <t>4406.299</t>
  </si>
  <si>
    <t>22688.41</t>
  </si>
  <si>
    <t>4406.066</t>
  </si>
  <si>
    <t>22689.61</t>
  </si>
  <si>
    <t>4404.907</t>
  </si>
  <si>
    <t>22695.58</t>
  </si>
  <si>
    <t>4404.706</t>
  </si>
  <si>
    <t>22696.62</t>
  </si>
  <si>
    <t>4404.308</t>
  </si>
  <si>
    <t>22698.67</t>
  </si>
  <si>
    <t>4404.171</t>
  </si>
  <si>
    <t>22699.37</t>
  </si>
  <si>
    <t>4403.914</t>
  </si>
  <si>
    <t>22700.70</t>
  </si>
  <si>
    <t>4403.427</t>
  </si>
  <si>
    <t>22703.21</t>
  </si>
  <si>
    <t>4403.032</t>
  </si>
  <si>
    <t>22705.24</t>
  </si>
  <si>
    <t>4402.883</t>
  </si>
  <si>
    <t>22706.01</t>
  </si>
  <si>
    <t>4402.474</t>
  </si>
  <si>
    <t>22708.12</t>
  </si>
  <si>
    <t>4402.228</t>
  </si>
  <si>
    <t>22709.39</t>
  </si>
  <si>
    <t>4402.114</t>
  </si>
  <si>
    <t>22709.98</t>
  </si>
  <si>
    <t>4401.070</t>
  </si>
  <si>
    <t>22715.37</t>
  </si>
  <si>
    <t>4400.979</t>
  </si>
  <si>
    <t>22715.84</t>
  </si>
  <si>
    <t>4400.561</t>
  </si>
  <si>
    <t>22717.99</t>
  </si>
  <si>
    <t>4398.695</t>
  </si>
  <si>
    <t>22727.63</t>
  </si>
  <si>
    <t>4391.533</t>
  </si>
  <si>
    <t>22764.70</t>
  </si>
  <si>
    <t>4389.822</t>
  </si>
  <si>
    <t>22773.57</t>
  </si>
  <si>
    <t>4389.759</t>
  </si>
  <si>
    <t>22773.90</t>
  </si>
  <si>
    <t>4389.510</t>
  </si>
  <si>
    <t>22775.19</t>
  </si>
  <si>
    <t>4389.386</t>
  </si>
  <si>
    <t>22775.83</t>
  </si>
  <si>
    <t>4389.103</t>
  </si>
  <si>
    <t>22777.30</t>
  </si>
  <si>
    <t>4388.800</t>
  </si>
  <si>
    <t>22778.87</t>
  </si>
  <si>
    <t>4388.712</t>
  </si>
  <si>
    <t>22779.33</t>
  </si>
  <si>
    <t>4388.525</t>
  </si>
  <si>
    <t>22780.30</t>
  </si>
  <si>
    <t>4387.352</t>
  </si>
  <si>
    <t>22786.39</t>
  </si>
  <si>
    <t>4386.845</t>
  </si>
  <si>
    <t>22789.02</t>
  </si>
  <si>
    <t>4386.561</t>
  </si>
  <si>
    <t>22790.50</t>
  </si>
  <si>
    <t>4386.501</t>
  </si>
  <si>
    <t>22790.81</t>
  </si>
  <si>
    <t>4386.290</t>
  </si>
  <si>
    <t>22791.91</t>
  </si>
  <si>
    <t>4384.651</t>
  </si>
  <si>
    <t>22800.43</t>
  </si>
  <si>
    <t>4384.546</t>
  </si>
  <si>
    <t>22800.97</t>
  </si>
  <si>
    <t>Lower: Corrected: parity e→o, J 9/2→7/2 (NIST); Upper: Parity corrected: o→e (likely ° misread); Corrections: lower_par_orig=e, upper_par_orig=o, lower_J_orig=9/2</t>
  </si>
  <si>
    <t>4381.920</t>
  </si>
  <si>
    <t>22814.64</t>
  </si>
  <si>
    <t>4381.586</t>
  </si>
  <si>
    <t>22816.38</t>
  </si>
  <si>
    <t>4381.468</t>
  </si>
  <si>
    <t>22816.99</t>
  </si>
  <si>
    <t>4380.920</t>
  </si>
  <si>
    <t>22819.84</t>
  </si>
  <si>
    <t>4380.702</t>
  </si>
  <si>
    <t>22820.98</t>
  </si>
  <si>
    <t>4380.470</t>
  </si>
  <si>
    <t>22822.19</t>
  </si>
  <si>
    <t>4379.820</t>
  </si>
  <si>
    <t>22825.57</t>
  </si>
  <si>
    <t>4378.990</t>
  </si>
  <si>
    <t>22829.90</t>
  </si>
  <si>
    <t>4377.991</t>
  </si>
  <si>
    <t>22835.11</t>
  </si>
  <si>
    <t>4377.747</t>
  </si>
  <si>
    <t>22836.38</t>
  </si>
  <si>
    <t>4374.538</t>
  </si>
  <si>
    <t>22853.13</t>
  </si>
  <si>
    <t>4374.101</t>
  </si>
  <si>
    <t>22855.42</t>
  </si>
  <si>
    <t>4373.581</t>
  </si>
  <si>
    <t>22858.14</t>
  </si>
  <si>
    <t>4372.026</t>
  </si>
  <si>
    <t>22866.27</t>
  </si>
  <si>
    <t>4370.600</t>
  </si>
  <si>
    <t>22873.73</t>
  </si>
  <si>
    <t>4370.462</t>
  </si>
  <si>
    <t>22874.45</t>
  </si>
  <si>
    <t>4370.164</t>
  </si>
  <si>
    <t>22876.01</t>
  </si>
  <si>
    <t>4369.604</t>
  </si>
  <si>
    <t>22878.94</t>
  </si>
  <si>
    <t>4367.640</t>
  </si>
  <si>
    <t>22889.23</t>
  </si>
  <si>
    <t>4367.313</t>
  </si>
  <si>
    <t>22890.94</t>
  </si>
  <si>
    <t>4364.516</t>
  </si>
  <si>
    <t>22905.61</t>
  </si>
  <si>
    <t>4364.394</t>
  </si>
  <si>
    <t>22906.25</t>
  </si>
  <si>
    <t>4364.127</t>
  </si>
  <si>
    <t>22907.65</t>
  </si>
  <si>
    <t>4363.644</t>
  </si>
  <si>
    <t>22910.19</t>
  </si>
  <si>
    <t>4362.397</t>
  </si>
  <si>
    <t>22916.74</t>
  </si>
  <si>
    <t>4359.603</t>
  </si>
  <si>
    <t>22931.42</t>
  </si>
  <si>
    <t>4358.381</t>
  </si>
  <si>
    <t>22937.85</t>
  </si>
  <si>
    <t>4357.944</t>
  </si>
  <si>
    <t>22940.15</t>
  </si>
  <si>
    <t>4357.727</t>
  </si>
  <si>
    <t>22941.29</t>
  </si>
  <si>
    <t>4357.114</t>
  </si>
  <si>
    <t>22944.52</t>
  </si>
  <si>
    <t>4356.864</t>
  </si>
  <si>
    <t>22945.84</t>
  </si>
  <si>
    <t>4356.477</t>
  </si>
  <si>
    <t>22947.88</t>
  </si>
  <si>
    <t>4356.020</t>
  </si>
  <si>
    <t>22950.28</t>
  </si>
  <si>
    <t>4355.578</t>
  </si>
  <si>
    <t>22952.61</t>
  </si>
  <si>
    <t>4354.586</t>
  </si>
  <si>
    <t>22957.84</t>
  </si>
  <si>
    <t>4354.278</t>
  </si>
  <si>
    <t>22959.47</t>
  </si>
  <si>
    <t>4354.139</t>
  </si>
  <si>
    <t>22960.20</t>
  </si>
  <si>
    <t>4353.090</t>
  </si>
  <si>
    <t>22965.73</t>
  </si>
  <si>
    <t>4352.152</t>
  </si>
  <si>
    <t>22970.68</t>
  </si>
  <si>
    <t>4351.141</t>
  </si>
  <si>
    <t>22976.02</t>
  </si>
  <si>
    <t>4350.065</t>
  </si>
  <si>
    <t>22981.70</t>
  </si>
  <si>
    <t>4349.222</t>
  </si>
  <si>
    <t>22986.16</t>
  </si>
  <si>
    <t>4348.638</t>
  </si>
  <si>
    <t>22989.24</t>
  </si>
  <si>
    <t>4348.061</t>
  </si>
  <si>
    <t>22992.29</t>
  </si>
  <si>
    <t>4347.637</t>
  </si>
  <si>
    <t>22994.54</t>
  </si>
  <si>
    <t>4346.744</t>
  </si>
  <si>
    <t>22999.26</t>
  </si>
  <si>
    <t>4346.347</t>
  </si>
  <si>
    <t>23001.36</t>
  </si>
  <si>
    <t>4345.172</t>
  </si>
  <si>
    <t>23007.58</t>
  </si>
  <si>
    <t>4344.662</t>
  </si>
  <si>
    <t>23010.28</t>
  </si>
  <si>
    <t>4342.159</t>
  </si>
  <si>
    <t>23023.55</t>
  </si>
  <si>
    <t>4341.569</t>
  </si>
  <si>
    <t>23026.67</t>
  </si>
  <si>
    <t>4340.236</t>
  </si>
  <si>
    <t>23033.75</t>
  </si>
  <si>
    <t>4340.029</t>
  </si>
  <si>
    <t>23034.84</t>
  </si>
  <si>
    <t>4334.697</t>
  </si>
  <si>
    <t>23063.18</t>
  </si>
  <si>
    <t>4332.204</t>
  </si>
  <si>
    <t>23076.45</t>
  </si>
  <si>
    <t>4331.541</t>
  </si>
  <si>
    <t>23079.98</t>
  </si>
  <si>
    <t>4331.204</t>
  </si>
  <si>
    <t>23081.78</t>
  </si>
  <si>
    <t>4330.990</t>
  </si>
  <si>
    <t>23082.92</t>
  </si>
  <si>
    <t>4330.854</t>
  </si>
  <si>
    <t>23083.64</t>
  </si>
  <si>
    <t>4330.569</t>
  </si>
  <si>
    <t>23085.16</t>
  </si>
  <si>
    <t>4329.187</t>
  </si>
  <si>
    <t>23092.53</t>
  </si>
  <si>
    <t>4328.539</t>
  </si>
  <si>
    <t>23095.99</t>
  </si>
  <si>
    <t>4328.061</t>
  </si>
  <si>
    <t>23098.54</t>
  </si>
  <si>
    <t>4327.355</t>
  </si>
  <si>
    <t>23102.31</t>
  </si>
  <si>
    <t>4325.897</t>
  </si>
  <si>
    <t>23110.09</t>
  </si>
  <si>
    <t>4325.682</t>
  </si>
  <si>
    <t>23111.24</t>
  </si>
  <si>
    <t>4325.479</t>
  </si>
  <si>
    <t>23112.33</t>
  </si>
  <si>
    <t>4324.852</t>
  </si>
  <si>
    <t>23115.68</t>
  </si>
  <si>
    <t>4324.736</t>
  </si>
  <si>
    <t>23116.30</t>
  </si>
  <si>
    <t>4324.483</t>
  </si>
  <si>
    <t>23117.65</t>
  </si>
  <si>
    <t>4323.607</t>
  </si>
  <si>
    <t>23122.33</t>
  </si>
  <si>
    <t>4323.244</t>
  </si>
  <si>
    <t>23124.28</t>
  </si>
  <si>
    <t>4322.305</t>
  </si>
  <si>
    <t>23129.30</t>
  </si>
  <si>
    <t>4321.603</t>
  </si>
  <si>
    <t>23133.06</t>
  </si>
  <si>
    <t>4321.530</t>
  </si>
  <si>
    <t>23133.45</t>
  </si>
  <si>
    <t>4321.442</t>
  </si>
  <si>
    <t>23133.92</t>
  </si>
  <si>
    <t>4321.298</t>
  </si>
  <si>
    <t>23134.69</t>
  </si>
  <si>
    <t>4320.762</t>
  </si>
  <si>
    <t>23137.56</t>
  </si>
  <si>
    <t>4320.625</t>
  </si>
  <si>
    <t>23138.29</t>
  </si>
  <si>
    <t>4319.812</t>
  </si>
  <si>
    <t>23142.65</t>
  </si>
  <si>
    <t>4319.268</t>
  </si>
  <si>
    <t>23145.56</t>
  </si>
  <si>
    <t>4317.612</t>
  </si>
  <si>
    <t>23154.44</t>
  </si>
  <si>
    <t>4316.659</t>
  </si>
  <si>
    <t>23159.55</t>
  </si>
  <si>
    <t>4316.343</t>
  </si>
  <si>
    <t>23161.25</t>
  </si>
  <si>
    <t>4315.359</t>
  </si>
  <si>
    <t>23166.53</t>
  </si>
  <si>
    <t>4314.355</t>
  </si>
  <si>
    <t>23171.92</t>
  </si>
  <si>
    <t>4312.151</t>
  </si>
  <si>
    <t>23183.76</t>
  </si>
  <si>
    <t>4311.789</t>
  </si>
  <si>
    <t>23185.71</t>
  </si>
  <si>
    <t>4308.745</t>
  </si>
  <si>
    <t>23202.09</t>
  </si>
  <si>
    <t>4306.978</t>
  </si>
  <si>
    <t>23211.61</t>
  </si>
  <si>
    <t>4306.512</t>
  </si>
  <si>
    <t>23214.12</t>
  </si>
  <si>
    <t>4305.510</t>
  </si>
  <si>
    <t>23219.52</t>
  </si>
  <si>
    <t>4305.081</t>
  </si>
  <si>
    <t>23221.83</t>
  </si>
  <si>
    <t>4304.796</t>
  </si>
  <si>
    <t>23223.37</t>
  </si>
  <si>
    <t>4304.460</t>
  </si>
  <si>
    <t>23225.18</t>
  </si>
  <si>
    <t>4304.049</t>
  </si>
  <si>
    <t>23227.40</t>
  </si>
  <si>
    <t>4303.939</t>
  </si>
  <si>
    <t>23228.00</t>
  </si>
  <si>
    <t>4303.017</t>
  </si>
  <si>
    <t>23232.97</t>
  </si>
  <si>
    <t>4302.081</t>
  </si>
  <si>
    <t>23238.03</t>
  </si>
  <si>
    <t>4301.935</t>
  </si>
  <si>
    <t>23238.82</t>
  </si>
  <si>
    <t>4301.733</t>
  </si>
  <si>
    <t>23239.91</t>
  </si>
  <si>
    <t>4300.779</t>
  </si>
  <si>
    <t>23245.06</t>
  </si>
  <si>
    <t>4300.170</t>
  </si>
  <si>
    <t>23248.35</t>
  </si>
  <si>
    <t>4299.874</t>
  </si>
  <si>
    <t>23249.95</t>
  </si>
  <si>
    <t>4298.427</t>
  </si>
  <si>
    <t>23257.78</t>
  </si>
  <si>
    <t>4298.274</t>
  </si>
  <si>
    <t>23258.61</t>
  </si>
  <si>
    <t>4298.096</t>
  </si>
  <si>
    <t>23259.57</t>
  </si>
  <si>
    <t>4297.505</t>
  </si>
  <si>
    <t>23262.77</t>
  </si>
  <si>
    <t>4297.421</t>
  </si>
  <si>
    <t>23263.23</t>
  </si>
  <si>
    <t>4296.937</t>
  </si>
  <si>
    <t>23265.85</t>
  </si>
  <si>
    <t>4295.473</t>
  </si>
  <si>
    <t>23273.78</t>
  </si>
  <si>
    <t>4294.226</t>
  </si>
  <si>
    <t>23280.53</t>
  </si>
  <si>
    <t>4294.063</t>
  </si>
  <si>
    <t>23281.42</t>
  </si>
  <si>
    <t>4292.100</t>
  </si>
  <si>
    <t>4291.884</t>
  </si>
  <si>
    <t>4290.585</t>
  </si>
  <si>
    <t>4290.121</t>
  </si>
  <si>
    <t>4289.720</t>
  </si>
  <si>
    <t>4288.767</t>
  </si>
  <si>
    <t>4288.442</t>
  </si>
  <si>
    <t>4288.306</t>
  </si>
  <si>
    <t>4287.989</t>
  </si>
  <si>
    <t>4287.739</t>
  </si>
  <si>
    <t>4287.117</t>
  </si>
  <si>
    <t>4286.461</t>
  </si>
  <si>
    <t>4286.322</t>
  </si>
  <si>
    <t>4284.705</t>
  </si>
  <si>
    <t>4284.419</t>
  </si>
  <si>
    <t>4282.865</t>
  </si>
  <si>
    <t>4282.306</t>
  </si>
  <si>
    <t>4282.044</t>
  </si>
  <si>
    <t>4281.426</t>
  </si>
  <si>
    <t>4281.160</t>
  </si>
  <si>
    <t>4279.720</t>
  </si>
  <si>
    <t>4279.257</t>
  </si>
  <si>
    <t>4278.978</t>
  </si>
  <si>
    <t>4278.696</t>
  </si>
  <si>
    <t>4278.643</t>
  </si>
  <si>
    <t>4278.596</t>
  </si>
  <si>
    <t>4277.847</t>
  </si>
  <si>
    <t>4276.825</t>
  </si>
  <si>
    <t>4276.039</t>
  </si>
  <si>
    <t>4275.928</t>
  </si>
  <si>
    <t>4275.072</t>
  </si>
  <si>
    <t>4274.970</t>
  </si>
  <si>
    <t>4274.827</t>
  </si>
  <si>
    <t>4274.393</t>
  </si>
  <si>
    <t>4273.943</t>
  </si>
  <si>
    <t>4273.856</t>
  </si>
  <si>
    <t>4272.874</t>
  </si>
  <si>
    <t>4271.958</t>
  </si>
  <si>
    <t>4270.062</t>
  </si>
  <si>
    <t>4269.801</t>
  </si>
  <si>
    <t>4268.818</t>
  </si>
  <si>
    <t>4267.883</t>
  </si>
  <si>
    <t>4267.532</t>
  </si>
  <si>
    <t>4267.142</t>
  </si>
  <si>
    <t>4266.490</t>
  </si>
  <si>
    <t>4266.122</t>
  </si>
  <si>
    <t>4265.360</t>
  </si>
  <si>
    <t>4262.466</t>
  </si>
  <si>
    <t>4260.842</t>
  </si>
  <si>
    <t>4260.532</t>
  </si>
  <si>
    <t>4259.411</t>
  </si>
  <si>
    <t>4259.322</t>
  </si>
  <si>
    <t>4258.569</t>
  </si>
  <si>
    <t>4257.627</t>
  </si>
  <si>
    <t>4256.920</t>
  </si>
  <si>
    <t>4252.253</t>
  </si>
  <si>
    <t>4250.492</t>
  </si>
  <si>
    <t>4250.299</t>
  </si>
  <si>
    <t>4250.159</t>
  </si>
  <si>
    <t>4249.956</t>
  </si>
  <si>
    <t>4249.455</t>
  </si>
  <si>
    <t>4249.289</t>
  </si>
  <si>
    <t>4248.822</t>
  </si>
  <si>
    <t>4248.457</t>
  </si>
  <si>
    <t>4248.186</t>
  </si>
  <si>
    <t>4248.021</t>
  </si>
  <si>
    <t>4247.039</t>
  </si>
  <si>
    <t>4246.878</t>
  </si>
  <si>
    <t>4246.061</t>
  </si>
  <si>
    <t>4245.713</t>
  </si>
  <si>
    <t>4245.500</t>
  </si>
  <si>
    <t>4245.011</t>
  </si>
  <si>
    <t>4244.508</t>
  </si>
  <si>
    <t>4243.695</t>
  </si>
  <si>
    <t>4242.250</t>
  </si>
  <si>
    <t>4241.500</t>
  </si>
  <si>
    <t>4241.314</t>
  </si>
  <si>
    <t>4240.649</t>
  </si>
  <si>
    <t>4239.552</t>
  </si>
  <si>
    <t>4237.177</t>
  </si>
  <si>
    <t>4234.824</t>
  </si>
  <si>
    <t>4232.576</t>
  </si>
  <si>
    <t>4231.821</t>
  </si>
  <si>
    <t>4231.454</t>
  </si>
  <si>
    <t>4231.169</t>
  </si>
  <si>
    <t>4229.724</t>
  </si>
  <si>
    <t>4229.488</t>
  </si>
  <si>
    <t>4229.330</t>
  </si>
  <si>
    <t>4228.234</t>
  </si>
  <si>
    <t>4226.817</t>
  </si>
  <si>
    <t>4225.142</t>
  </si>
  <si>
    <t>4224.353</t>
  </si>
  <si>
    <t>4219.448</t>
  </si>
  <si>
    <t>4219.134</t>
  </si>
  <si>
    <t>4218.920</t>
  </si>
  <si>
    <t>4218.635</t>
  </si>
  <si>
    <t>4214.499</t>
  </si>
  <si>
    <t>4212.527</t>
  </si>
  <si>
    <t>4212.321</t>
  </si>
  <si>
    <t>4211.388</t>
  </si>
  <si>
    <t>4209.946</t>
  </si>
  <si>
    <t>4209.875</t>
  </si>
  <si>
    <t>4209.493</t>
  </si>
  <si>
    <t>4209.245</t>
  </si>
  <si>
    <t>4208.531</t>
  </si>
  <si>
    <t>4206.191</t>
  </si>
  <si>
    <t>4205.239</t>
  </si>
  <si>
    <t>4204.931</t>
  </si>
  <si>
    <t>4204.461</t>
  </si>
  <si>
    <t>4204.022</t>
  </si>
  <si>
    <t>4203.785</t>
  </si>
  <si>
    <t>4203.092</t>
  </si>
  <si>
    <t>4202.778</t>
  </si>
  <si>
    <t>4202.562</t>
  </si>
  <si>
    <t>4202.279</t>
  </si>
  <si>
    <t>4201.822</t>
  </si>
  <si>
    <t>4201.747</t>
  </si>
  <si>
    <t>4201.418</t>
  </si>
  <si>
    <t>4199.341</t>
  </si>
  <si>
    <t>4198.294</t>
  </si>
  <si>
    <t>4197.596</t>
  </si>
  <si>
    <t>4197.010</t>
  </si>
  <si>
    <t>4190.617</t>
  </si>
  <si>
    <t>4190.491</t>
  </si>
  <si>
    <t>4190.117</t>
  </si>
  <si>
    <t>4189.196</t>
  </si>
  <si>
    <t>4188.951</t>
  </si>
  <si>
    <t>4187.155</t>
  </si>
  <si>
    <t>4184.887</t>
  </si>
  <si>
    <t>23888.78</t>
  </si>
  <si>
    <t>4184.376</t>
  </si>
  <si>
    <t>23891.69</t>
  </si>
  <si>
    <t>4184.176</t>
  </si>
  <si>
    <t>23892.83</t>
  </si>
  <si>
    <t>4183.758</t>
  </si>
  <si>
    <t>23895.22</t>
  </si>
  <si>
    <t>4183.329</t>
  </si>
  <si>
    <t>23897.67</t>
  </si>
  <si>
    <t>4183.200</t>
  </si>
  <si>
    <t>23898.41</t>
  </si>
  <si>
    <t>4181.950</t>
  </si>
  <si>
    <t>23905.55</t>
  </si>
  <si>
    <t>4180.846</t>
  </si>
  <si>
    <t>23911.86</t>
  </si>
  <si>
    <t>4180.312</t>
  </si>
  <si>
    <t>23914.92</t>
  </si>
  <si>
    <t>4179.769</t>
  </si>
  <si>
    <t>23918.03</t>
  </si>
  <si>
    <t>4178.913</t>
  </si>
  <si>
    <t>23922.92</t>
  </si>
  <si>
    <t>4178.080</t>
  </si>
  <si>
    <t>23927.69</t>
  </si>
  <si>
    <t>4177.844</t>
  </si>
  <si>
    <t>23929.05</t>
  </si>
  <si>
    <t>4177.103</t>
  </si>
  <si>
    <t>23933.29</t>
  </si>
  <si>
    <t>4176.849</t>
  </si>
  <si>
    <t>23934.75</t>
  </si>
  <si>
    <t>4176.156</t>
  </si>
  <si>
    <t>23938.72</t>
  </si>
  <si>
    <t>4174.774</t>
  </si>
  <si>
    <t>23946.64</t>
  </si>
  <si>
    <t>4174.690</t>
  </si>
  <si>
    <t>23947.12</t>
  </si>
  <si>
    <t>4174.490</t>
  </si>
  <si>
    <t>23948.27</t>
  </si>
  <si>
    <t>4173.571</t>
  </si>
  <si>
    <t>23953.54</t>
  </si>
  <si>
    <t>4172.147</t>
  </si>
  <si>
    <t>23961.72</t>
  </si>
  <si>
    <t>4167.087</t>
  </si>
  <si>
    <t>23990.82</t>
  </si>
  <si>
    <t>4166.483</t>
  </si>
  <si>
    <t>23994.29</t>
  </si>
  <si>
    <t>4165.932</t>
  </si>
  <si>
    <t>23997.47</t>
  </si>
  <si>
    <t>4165.098</t>
  </si>
  <si>
    <t>24002.27</t>
  </si>
  <si>
    <t>4161.103</t>
  </si>
  <si>
    <t>24025.32</t>
  </si>
  <si>
    <t>4160.937</t>
  </si>
  <si>
    <t>24026.27</t>
  </si>
  <si>
    <t>4159.949</t>
  </si>
  <si>
    <t>24031.98</t>
  </si>
  <si>
    <t>4158.651</t>
  </si>
  <si>
    <t>24039.48</t>
  </si>
  <si>
    <t>4156.170</t>
  </si>
  <si>
    <t>24053.83</t>
  </si>
  <si>
    <t>4155.372</t>
  </si>
  <si>
    <t>24058.45</t>
  </si>
  <si>
    <t>4154.703</t>
  </si>
  <si>
    <t>24062.32</t>
  </si>
  <si>
    <t>4153.228</t>
  </si>
  <si>
    <t>24070.87</t>
  </si>
  <si>
    <t>4153.044</t>
  </si>
  <si>
    <t>24071.94</t>
  </si>
  <si>
    <t>4152.490</t>
  </si>
  <si>
    <t>24075.15</t>
  </si>
  <si>
    <t>4150.996</t>
  </si>
  <si>
    <t>24083.81</t>
  </si>
  <si>
    <t>4150.397</t>
  </si>
  <si>
    <t>24087.29</t>
  </si>
  <si>
    <t>4150.326</t>
  </si>
  <si>
    <t>24087.70</t>
  </si>
  <si>
    <t>4149.514</t>
  </si>
  <si>
    <t>24092.41</t>
  </si>
  <si>
    <t>4148.387</t>
  </si>
  <si>
    <t>24098.96</t>
  </si>
  <si>
    <t>4148.178</t>
  </si>
  <si>
    <t>24100.17</t>
  </si>
  <si>
    <t>4147.850</t>
  </si>
  <si>
    <t>24102.08</t>
  </si>
  <si>
    <t>4147.040</t>
  </si>
  <si>
    <t>24106.79</t>
  </si>
  <si>
    <t>4146.880</t>
  </si>
  <si>
    <t>24107.72</t>
  </si>
  <si>
    <t>4146.446</t>
  </si>
  <si>
    <t>24110.24</t>
  </si>
  <si>
    <t>4146.363</t>
  </si>
  <si>
    <t>24110.72</t>
  </si>
  <si>
    <t>4146.289</t>
  </si>
  <si>
    <t>24111.15</t>
  </si>
  <si>
    <t>4146.217</t>
  </si>
  <si>
    <t>24111.57</t>
  </si>
  <si>
    <t>4144.477</t>
  </si>
  <si>
    <t>24121.69</t>
  </si>
  <si>
    <t>4142.463</t>
  </si>
  <si>
    <t>24133.42</t>
  </si>
  <si>
    <t>4137.008</t>
  </si>
  <si>
    <t>24165.24</t>
  </si>
  <si>
    <t>4136.164</t>
  </si>
  <si>
    <t>24170.17</t>
  </si>
  <si>
    <t>4135.853</t>
  </si>
  <si>
    <t>24171.99</t>
  </si>
  <si>
    <t>4133.187</t>
  </si>
  <si>
    <t>24187.58</t>
  </si>
  <si>
    <t>4131.877</t>
  </si>
  <si>
    <t>24195.25</t>
  </si>
  <si>
    <t>4125.980</t>
  </si>
  <si>
    <t>24229.83</t>
  </si>
  <si>
    <t>4120.853</t>
  </si>
  <si>
    <t>24259.98</t>
  </si>
  <si>
    <t>4119.583</t>
  </si>
  <si>
    <t>24267.45</t>
  </si>
  <si>
    <t>4113.820</t>
  </si>
  <si>
    <t>24301.45</t>
  </si>
  <si>
    <t>4112.862</t>
  </si>
  <si>
    <t>24307.11</t>
  </si>
  <si>
    <t>4109.033</t>
  </si>
  <si>
    <t>24329.76</t>
  </si>
  <si>
    <t>4107.773</t>
  </si>
  <si>
    <t>24337.22</t>
  </si>
  <si>
    <t>4105.513</t>
  </si>
  <si>
    <t>24350.62</t>
  </si>
  <si>
    <t>4103.103</t>
  </si>
  <si>
    <t>24364.92</t>
  </si>
  <si>
    <t>4103.020</t>
  </si>
  <si>
    <t>24365.42</t>
  </si>
  <si>
    <t>4102.514</t>
  </si>
  <si>
    <t>24368.42</t>
  </si>
  <si>
    <t>4095.888</t>
  </si>
  <si>
    <t>24407.84</t>
  </si>
  <si>
    <t>4094.843</t>
  </si>
  <si>
    <t>24414.07</t>
  </si>
  <si>
    <t>4094.211</t>
  </si>
  <si>
    <t>24417.84</t>
  </si>
  <si>
    <t>4087.439</t>
  </si>
  <si>
    <t>24458.29</t>
  </si>
  <si>
    <t>4084.298</t>
  </si>
  <si>
    <t>24477.10</t>
  </si>
  <si>
    <t>4083.438</t>
  </si>
  <si>
    <t>24482.26</t>
  </si>
  <si>
    <t>4082.621</t>
  </si>
  <si>
    <t>24487.16</t>
  </si>
  <si>
    <t>4082.247</t>
  </si>
  <si>
    <t>24489.40</t>
  </si>
  <si>
    <t>4081.070</t>
  </si>
  <si>
    <t>24496.46</t>
  </si>
  <si>
    <t>4081.028</t>
  </si>
  <si>
    <t>24496.71</t>
  </si>
  <si>
    <t>4080.803</t>
  </si>
  <si>
    <t>24498.06</t>
  </si>
  <si>
    <t>4080.722</t>
  </si>
  <si>
    <t>24498.55</t>
  </si>
  <si>
    <t>4080.658</t>
  </si>
  <si>
    <t>24498.93</t>
  </si>
  <si>
    <t>4073.880</t>
  </si>
  <si>
    <t>24539.69</t>
  </si>
  <si>
    <t>4073.821</t>
  </si>
  <si>
    <t>24540.05</t>
  </si>
  <si>
    <t>4067.801</t>
  </si>
  <si>
    <t>24576.37</t>
  </si>
  <si>
    <t>4066.120</t>
  </si>
  <si>
    <t>24586.53</t>
  </si>
  <si>
    <t>4066.077</t>
  </si>
  <si>
    <t>24586.79</t>
  </si>
  <si>
    <t>4065.088</t>
  </si>
  <si>
    <t>24592.77</t>
  </si>
  <si>
    <t>4065.034</t>
  </si>
  <si>
    <t>24593.09</t>
  </si>
  <si>
    <t>4064.981</t>
  </si>
  <si>
    <t>24593.42</t>
  </si>
  <si>
    <t>4052.495</t>
  </si>
  <si>
    <t>24669.19</t>
  </si>
  <si>
    <t>4052.256</t>
  </si>
  <si>
    <t>24670.64</t>
  </si>
  <si>
    <t>4052.136</t>
  </si>
  <si>
    <t>24671.37</t>
  </si>
  <si>
    <t>4049.663</t>
  </si>
  <si>
    <t>24686.44</t>
  </si>
  <si>
    <t>4044.291</t>
  </si>
  <si>
    <t>24719.23</t>
  </si>
  <si>
    <t>4037.612</t>
  </si>
  <si>
    <t>24760.12</t>
  </si>
  <si>
    <t>4034.345</t>
  </si>
  <si>
    <t>24780.17</t>
  </si>
  <si>
    <t>4033.677</t>
  </si>
  <si>
    <t>24784.27</t>
  </si>
  <si>
    <t>4032.335</t>
  </si>
  <si>
    <t>24792.52</t>
  </si>
  <si>
    <t>4030.479</t>
  </si>
  <si>
    <t>24803.94</t>
  </si>
  <si>
    <t>4029.604</t>
  </si>
  <si>
    <t>24809.32</t>
  </si>
  <si>
    <t>4028.583</t>
  </si>
  <si>
    <t>24815.61</t>
  </si>
  <si>
    <t>4020.270</t>
  </si>
  <si>
    <t>24866.92</t>
  </si>
  <si>
    <t>4018.363</t>
  </si>
  <si>
    <t>24878.72</t>
  </si>
  <si>
    <t>4015.744</t>
  </si>
  <si>
    <t>24894.95</t>
  </si>
  <si>
    <t>4013.866</t>
  </si>
  <si>
    <t>24906.60</t>
  </si>
  <si>
    <t>4012.753</t>
  </si>
  <si>
    <t>24913.50</t>
  </si>
  <si>
    <t>4010.895</t>
  </si>
  <si>
    <t>24925.05</t>
  </si>
  <si>
    <t>4009.566</t>
  </si>
  <si>
    <t>24933.31</t>
  </si>
  <si>
    <t>4001.754</t>
  </si>
  <si>
    <t>24981.98</t>
  </si>
  <si>
    <t>4001.634</t>
  </si>
  <si>
    <t>24982.73</t>
  </si>
  <si>
    <t>4000.963</t>
  </si>
  <si>
    <t>24986.92</t>
  </si>
  <si>
    <t>4000.199</t>
  </si>
  <si>
    <t>24991.69</t>
  </si>
  <si>
    <t>3997.865</t>
  </si>
  <si>
    <t>25006.28</t>
  </si>
  <si>
    <t>3992.057</t>
  </si>
  <si>
    <t>25042.66</t>
  </si>
  <si>
    <t>3992.011</t>
  </si>
  <si>
    <t>25042.95</t>
  </si>
  <si>
    <t>3991.845</t>
  </si>
  <si>
    <t>25043.99</t>
  </si>
  <si>
    <t>3991.813</t>
  </si>
  <si>
    <t>25044.19</t>
  </si>
  <si>
    <t>3985.695</t>
  </si>
  <si>
    <t>25082.63</t>
  </si>
  <si>
    <t>3983.736</t>
  </si>
  <si>
    <t>25094.97</t>
  </si>
  <si>
    <t>3983.653</t>
  </si>
  <si>
    <t>25095.49</t>
  </si>
  <si>
    <t>3983.615</t>
  </si>
  <si>
    <t>25095.73</t>
  </si>
  <si>
    <t>3982.329</t>
  </si>
  <si>
    <t>25103.83</t>
  </si>
  <si>
    <t>Upper: Corrected: J 9/2→7/2 (NIST); Corrections: upper_J_orig=9/2</t>
  </si>
  <si>
    <t>3694.847</t>
  </si>
  <si>
    <t>3694.513</t>
  </si>
  <si>
    <t>3694.451</t>
  </si>
  <si>
    <t>3692.634</t>
  </si>
  <si>
    <t>3692.382</t>
  </si>
  <si>
    <t>3692.203</t>
  </si>
  <si>
    <t>3690.978</t>
  </si>
  <si>
    <t>3689.799</t>
  </si>
  <si>
    <t>3689.370</t>
  </si>
  <si>
    <t>3688.298</t>
  </si>
  <si>
    <t>3687.683</t>
  </si>
  <si>
    <t>3686.761</t>
  </si>
  <si>
    <t>3686.464</t>
  </si>
  <si>
    <t>3684.918</t>
  </si>
  <si>
    <t>3683.745</t>
  </si>
  <si>
    <t>3682.690</t>
  </si>
  <si>
    <t>3682.059</t>
  </si>
  <si>
    <t>3681.134</t>
  </si>
  <si>
    <t>3680.770</t>
  </si>
  <si>
    <t>3680.410</t>
  </si>
  <si>
    <t>3680.366</t>
  </si>
  <si>
    <t>3678.835</t>
  </si>
  <si>
    <t>3678.275</t>
  </si>
  <si>
    <t>3678.220</t>
  </si>
  <si>
    <t>3678.153</t>
  </si>
  <si>
    <t>3677.146</t>
  </si>
  <si>
    <t>3675.730</t>
  </si>
  <si>
    <t>3674.959</t>
  </si>
  <si>
    <t>3674.345</t>
  </si>
  <si>
    <t>3674.301</t>
  </si>
  <si>
    <t>3674.248</t>
  </si>
  <si>
    <t>3672.611</t>
  </si>
  <si>
    <t>3670.379</t>
  </si>
  <si>
    <t>3669.780</t>
  </si>
  <si>
    <t>3667.615</t>
  </si>
  <si>
    <t>3667.312</t>
  </si>
  <si>
    <t>3666.586</t>
  </si>
  <si>
    <t>3666.304</t>
  </si>
  <si>
    <t>3666.238</t>
  </si>
  <si>
    <t>3666.181</t>
  </si>
  <si>
    <t>3666.136</t>
  </si>
  <si>
    <t>3662.150</t>
  </si>
  <si>
    <t>3660.331</t>
  </si>
  <si>
    <t>3658.964</t>
  </si>
  <si>
    <t>3658.341</t>
  </si>
  <si>
    <t>3657.526</t>
  </si>
  <si>
    <t>3655.197</t>
  </si>
  <si>
    <t>3655.154</t>
  </si>
  <si>
    <t>3655.068</t>
  </si>
  <si>
    <t>3654.260</t>
  </si>
  <si>
    <t>3653.580</t>
  </si>
  <si>
    <t>3652.778</t>
  </si>
  <si>
    <t>3651.218</t>
  </si>
  <si>
    <t>3650.046</t>
  </si>
  <si>
    <t>3648.724</t>
  </si>
  <si>
    <t>3645.438</t>
  </si>
  <si>
    <t>3644.470</t>
  </si>
  <si>
    <t>3643.172</t>
  </si>
  <si>
    <t>3642.834</t>
  </si>
  <si>
    <t>3642.379</t>
  </si>
  <si>
    <t>3635.138</t>
  </si>
  <si>
    <t>3634.164</t>
  </si>
  <si>
    <t>3634.136</t>
  </si>
  <si>
    <t>3629.414</t>
  </si>
  <si>
    <t>3622.880</t>
  </si>
  <si>
    <t>3621.501</t>
  </si>
  <si>
    <t>3617.254</t>
  </si>
  <si>
    <t>3614.334</t>
  </si>
  <si>
    <t>3614.293</t>
  </si>
  <si>
    <t>3614.252</t>
  </si>
  <si>
    <t>3613.851</t>
  </si>
  <si>
    <t>3613.768</t>
  </si>
  <si>
    <t>3613.540</t>
  </si>
  <si>
    <t>3611.290</t>
  </si>
  <si>
    <t>3607.120</t>
  </si>
  <si>
    <t>3607.068</t>
  </si>
  <si>
    <t>3603.319</t>
  </si>
  <si>
    <t>3601.192</t>
  </si>
  <si>
    <t>3600.464</t>
  </si>
  <si>
    <t>3595.094</t>
  </si>
  <si>
    <t>3591.515</t>
  </si>
  <si>
    <t>Lower: Corrected: J 5/2→7/2 (NIST); Corrections: lower_J_orig=5/2</t>
  </si>
  <si>
    <t>3591.344</t>
  </si>
  <si>
    <t>3589.891</t>
  </si>
  <si>
    <t>3584.665</t>
  </si>
  <si>
    <t>3577.919</t>
  </si>
  <si>
    <t>3577.863</t>
  </si>
  <si>
    <t>3577.813</t>
  </si>
  <si>
    <t>3577.336</t>
  </si>
  <si>
    <t>3577.280</t>
  </si>
  <si>
    <t>3576.786</t>
  </si>
  <si>
    <t>3574.554</t>
  </si>
  <si>
    <t>3571.621</t>
  </si>
  <si>
    <t>3570.141</t>
  </si>
  <si>
    <t>3568.418</t>
  </si>
  <si>
    <t>3567.897</t>
  </si>
  <si>
    <t>3565.845</t>
  </si>
  <si>
    <t>3565.794</t>
  </si>
  <si>
    <t>3565.742</t>
  </si>
  <si>
    <t>3565.698</t>
  </si>
  <si>
    <t>3565.654</t>
  </si>
  <si>
    <t>3564.442</t>
  </si>
  <si>
    <t>3564.405</t>
  </si>
  <si>
    <t>3563.019</t>
  </si>
  <si>
    <t>3562.960</t>
  </si>
  <si>
    <t>3559.603</t>
  </si>
  <si>
    <t>3559.508</t>
  </si>
  <si>
    <t>3559.434</t>
  </si>
  <si>
    <t>3547.961</t>
  </si>
  <si>
    <t>3546.119</t>
  </si>
  <si>
    <t>3546.063</t>
  </si>
  <si>
    <t>3544.117</t>
  </si>
  <si>
    <t>3544.059</t>
  </si>
  <si>
    <t>3542.986</t>
  </si>
  <si>
    <t>3539.566</t>
  </si>
  <si>
    <t>3535.322</t>
  </si>
  <si>
    <t>3532.264</t>
  </si>
  <si>
    <t>3532.205</t>
  </si>
  <si>
    <t>3532.154</t>
  </si>
  <si>
    <t>3531.962</t>
  </si>
  <si>
    <t>3529.824</t>
  </si>
  <si>
    <t>3529.778</t>
  </si>
  <si>
    <t>3529.728</t>
  </si>
  <si>
    <t>3527.773</t>
  </si>
  <si>
    <t>3527.682</t>
  </si>
  <si>
    <t>3523.889</t>
  </si>
  <si>
    <t>3522.765</t>
  </si>
  <si>
    <t>3522.706</t>
  </si>
  <si>
    <t>3522.635</t>
  </si>
  <si>
    <t>3522.112</t>
  </si>
  <si>
    <t>3522.078</t>
  </si>
  <si>
    <t>3522.035</t>
  </si>
  <si>
    <t>3517.520</t>
  </si>
  <si>
    <t>3515.886</t>
  </si>
  <si>
    <t>3515.854</t>
  </si>
  <si>
    <t>3512.507</t>
  </si>
  <si>
    <t>3511.363</t>
  </si>
  <si>
    <t>3510.532</t>
  </si>
  <si>
    <t>3510.491</t>
  </si>
  <si>
    <t>3510.446</t>
  </si>
  <si>
    <t>3510.402</t>
  </si>
  <si>
    <t>3510.369</t>
  </si>
  <si>
    <t>3510.335</t>
  </si>
  <si>
    <t>3509.183</t>
  </si>
  <si>
    <t>3509.142</t>
  </si>
  <si>
    <t>3507.231</t>
  </si>
  <si>
    <t>3506.683</t>
  </si>
  <si>
    <t>3499.313</t>
  </si>
  <si>
    <t>3495.965</t>
  </si>
  <si>
    <t>3495.565</t>
  </si>
  <si>
    <t>3494.106</t>
  </si>
  <si>
    <t>3494.037</t>
  </si>
  <si>
    <t>3488.797</t>
  </si>
  <si>
    <t>3488.308</t>
  </si>
  <si>
    <t>3488.260</t>
  </si>
  <si>
    <t>3483.200</t>
  </si>
  <si>
    <t>3481.081</t>
  </si>
  <si>
    <t>3481.035</t>
  </si>
  <si>
    <t>3480.992</t>
  </si>
  <si>
    <t>3480.949</t>
  </si>
  <si>
    <t>3477.969</t>
  </si>
  <si>
    <t>3475.101</t>
  </si>
  <si>
    <t>3475.061</t>
  </si>
  <si>
    <t>3475.029</t>
  </si>
  <si>
    <t>3474.996</t>
  </si>
  <si>
    <t>3474.467</t>
  </si>
  <si>
    <t>3474.430</t>
  </si>
  <si>
    <t>3474.398</t>
  </si>
  <si>
    <t>3474.357</t>
  </si>
  <si>
    <t>3474.311</t>
  </si>
  <si>
    <t>3462.700</t>
  </si>
  <si>
    <t>3462.432</t>
  </si>
  <si>
    <t>3454.051</t>
  </si>
  <si>
    <t>3454.011</t>
  </si>
  <si>
    <t>3453.001</t>
  </si>
  <si>
    <t>3452.964</t>
  </si>
  <si>
    <t>3452.927</t>
  </si>
  <si>
    <t>3449.392</t>
  </si>
  <si>
    <t>3445.288</t>
  </si>
  <si>
    <t>3440.708</t>
  </si>
  <si>
    <t>3440.667</t>
  </si>
  <si>
    <t>3440.623</t>
  </si>
  <si>
    <t>3436.397</t>
  </si>
  <si>
    <t>3436.358</t>
  </si>
  <si>
    <t>3430.227</t>
  </si>
  <si>
    <t>3429.484</t>
  </si>
  <si>
    <t>3429.416</t>
  </si>
  <si>
    <t>3427.872</t>
  </si>
  <si>
    <t>3427.018</t>
  </si>
  <si>
    <t>3426.267</t>
  </si>
  <si>
    <t>3426.117</t>
  </si>
  <si>
    <t>3422.358</t>
  </si>
  <si>
    <t>3422.317</t>
  </si>
  <si>
    <t>3422.272</t>
  </si>
  <si>
    <t>3422.222</t>
  </si>
  <si>
    <t>3420.071</t>
  </si>
  <si>
    <t>3420.006</t>
  </si>
  <si>
    <t>3419.949</t>
  </si>
  <si>
    <t>3419.904</t>
  </si>
  <si>
    <t>3419.865</t>
  </si>
  <si>
    <t>3419.038</t>
  </si>
  <si>
    <t>3417.607</t>
  </si>
  <si>
    <t>3416.389</t>
  </si>
  <si>
    <t>3415.714</t>
  </si>
  <si>
    <t>3415.152</t>
  </si>
  <si>
    <t>3415.105</t>
  </si>
  <si>
    <t>3415.065</t>
  </si>
  <si>
    <t>3414.293</t>
  </si>
  <si>
    <t>29280.24</t>
  </si>
  <si>
    <t>3413.921</t>
  </si>
  <si>
    <t>29283.43</t>
  </si>
  <si>
    <t>3413.210</t>
  </si>
  <si>
    <t>29289.53</t>
  </si>
  <si>
    <t>3412.665</t>
  </si>
  <si>
    <t>29294.21</t>
  </si>
  <si>
    <t>3412.607</t>
  </si>
  <si>
    <t>29294.71</t>
  </si>
  <si>
    <t>3403.094</t>
  </si>
  <si>
    <t>29376.59</t>
  </si>
  <si>
    <t>3403.036</t>
  </si>
  <si>
    <t>29377.10</t>
  </si>
  <si>
    <t>3402.969</t>
  </si>
  <si>
    <t>29377.67</t>
  </si>
  <si>
    <t>3399.788</t>
  </si>
  <si>
    <t>29405.16</t>
  </si>
  <si>
    <t>3399.207</t>
  </si>
  <si>
    <t>29410.19</t>
  </si>
  <si>
    <t>3398.587</t>
  </si>
  <si>
    <t>29415.55</t>
  </si>
  <si>
    <t>3397.787</t>
  </si>
  <si>
    <t>29422.48</t>
  </si>
  <si>
    <t>3397.734</t>
  </si>
  <si>
    <t>29422.94</t>
  </si>
  <si>
    <t>3397.550</t>
  </si>
  <si>
    <t>29424.53</t>
  </si>
  <si>
    <t>3397.505</t>
  </si>
  <si>
    <t>29424.92</t>
  </si>
  <si>
    <t>3397.456</t>
  </si>
  <si>
    <t>29425.34</t>
  </si>
  <si>
    <t>3396.625</t>
  </si>
  <si>
    <t>29432.54</t>
  </si>
  <si>
    <t>3396.571</t>
  </si>
  <si>
    <t>29433.01</t>
  </si>
  <si>
    <t>3396.521</t>
  </si>
  <si>
    <t>29433.44</t>
  </si>
  <si>
    <t>3396.477</t>
  </si>
  <si>
    <t>29433.82</t>
  </si>
  <si>
    <t>3396.441</t>
  </si>
  <si>
    <t>29434.14</t>
  </si>
  <si>
    <t>3396.069</t>
  </si>
  <si>
    <t>29437.36</t>
  </si>
  <si>
    <t>3394.924</t>
  </si>
  <si>
    <t>29447.29</t>
  </si>
  <si>
    <t>3394.215</t>
  </si>
  <si>
    <t>29453.44</t>
  </si>
  <si>
    <t>3391.077</t>
  </si>
  <si>
    <t>29480.69</t>
  </si>
  <si>
    <t>3391.029</t>
  </si>
  <si>
    <t>29481.11</t>
  </si>
  <si>
    <t>3390.987</t>
  </si>
  <si>
    <t>29481.48</t>
  </si>
  <si>
    <t>3390.949</t>
  </si>
  <si>
    <t>29481.81</t>
  </si>
  <si>
    <t>3387.869</t>
  </si>
  <si>
    <t>29508.61</t>
  </si>
  <si>
    <t>3387.189</t>
  </si>
  <si>
    <t>29514.53</t>
  </si>
  <si>
    <t>3387.097</t>
  </si>
  <si>
    <t>29515.33</t>
  </si>
  <si>
    <t>3387.028</t>
  </si>
  <si>
    <t>29515.93</t>
  </si>
  <si>
    <t>3386.983</t>
  </si>
  <si>
    <t>29516.33</t>
  </si>
  <si>
    <t>3386.567</t>
  </si>
  <si>
    <t>29519.95</t>
  </si>
  <si>
    <t>3385.002</t>
  </si>
  <si>
    <t>29533.60</t>
  </si>
  <si>
    <t>3383.741</t>
  </si>
  <si>
    <t>29544.61</t>
  </si>
  <si>
    <t>3381.842</t>
  </si>
  <si>
    <t>29561.20</t>
  </si>
  <si>
    <t>3381.772</t>
  </si>
  <si>
    <t>29561.81</t>
  </si>
  <si>
    <t>3381.716</t>
  </si>
  <si>
    <t>29562.30</t>
  </si>
  <si>
    <t>3381.672</t>
  </si>
  <si>
    <t>29562.68</t>
  </si>
  <si>
    <t>3381.420</t>
  </si>
  <si>
    <t>29564.88</t>
  </si>
  <si>
    <t>3381.259</t>
  </si>
  <si>
    <t>29566.29</t>
  </si>
  <si>
    <t>3381.213</t>
  </si>
  <si>
    <t>29566.69</t>
  </si>
  <si>
    <t>3381.177</t>
  </si>
  <si>
    <t>29567.01</t>
  </si>
  <si>
    <t>3380.912</t>
  </si>
  <si>
    <t>29569.33</t>
  </si>
  <si>
    <t>3380.213</t>
  </si>
  <si>
    <t>29575.44</t>
  </si>
  <si>
    <t>3380.160</t>
  </si>
  <si>
    <t>29575.91</t>
  </si>
  <si>
    <t>3380.115</t>
  </si>
  <si>
    <t>29576.30</t>
  </si>
  <si>
    <t>3379.131</t>
  </si>
  <si>
    <t>29584.91</t>
  </si>
  <si>
    <t>3379.049</t>
  </si>
  <si>
    <t>29585.63</t>
  </si>
  <si>
    <t>3378.984</t>
  </si>
  <si>
    <t>29586.20</t>
  </si>
  <si>
    <t>3378.936</t>
  </si>
  <si>
    <t>29586.62</t>
  </si>
  <si>
    <t>3378.905</t>
  </si>
  <si>
    <t>29586.89</t>
  </si>
  <si>
    <t>3378.880</t>
  </si>
  <si>
    <t>29587.11</t>
  </si>
  <si>
    <t>3377.972</t>
  </si>
  <si>
    <t>29595.06</t>
  </si>
  <si>
    <t>3377.141</t>
  </si>
  <si>
    <t>29602.34</t>
  </si>
  <si>
    <t>3377.058</t>
  </si>
  <si>
    <t>29603.07</t>
  </si>
  <si>
    <t>3376.993</t>
  </si>
  <si>
    <t>29603.64</t>
  </si>
  <si>
    <t>3376.943</t>
  </si>
  <si>
    <t>29604.08</t>
  </si>
  <si>
    <t>3376.916</t>
  </si>
  <si>
    <t>29604.32</t>
  </si>
  <si>
    <t>3376.331</t>
  </si>
  <si>
    <t>29609.45</t>
  </si>
  <si>
    <t>3373.167</t>
  </si>
  <si>
    <t>29637.22</t>
  </si>
  <si>
    <t>3372.784</t>
  </si>
  <si>
    <t>29640.58</t>
  </si>
  <si>
    <t>3372.021</t>
  </si>
  <si>
    <t>29647.29</t>
  </si>
  <si>
    <t>3371.978</t>
  </si>
  <si>
    <t>29647.67</t>
  </si>
  <si>
    <t>3371.924</t>
  </si>
  <si>
    <t>29648.14</t>
  </si>
  <si>
    <t>3370.523</t>
  </si>
  <si>
    <t>29660.47</t>
  </si>
  <si>
    <t>3368.338</t>
  </si>
  <si>
    <t>29679.71</t>
  </si>
  <si>
    <t>3367.582</t>
  </si>
  <si>
    <t>29686.37</t>
  </si>
  <si>
    <t>3367.543</t>
  </si>
  <si>
    <t>29686.71</t>
  </si>
  <si>
    <t>3367.350</t>
  </si>
  <si>
    <t>29688.41</t>
  </si>
  <si>
    <t>3367.287</t>
  </si>
  <si>
    <t>29688.97</t>
  </si>
  <si>
    <t>3367.231</t>
  </si>
  <si>
    <t>29689.46</t>
  </si>
  <si>
    <t>3365.804</t>
  </si>
  <si>
    <t>29702.05</t>
  </si>
  <si>
    <t>3365.756</t>
  </si>
  <si>
    <t>29702.47</t>
  </si>
  <si>
    <t>3365.711</t>
  </si>
  <si>
    <t>29702.87</t>
  </si>
  <si>
    <t>3365.668</t>
  </si>
  <si>
    <t>29703.25</t>
  </si>
  <si>
    <t>3365.627</t>
  </si>
  <si>
    <t>29703.61</t>
  </si>
  <si>
    <t>3365.599</t>
  </si>
  <si>
    <t>29703.86</t>
  </si>
  <si>
    <t>3365.129</t>
  </si>
  <si>
    <t>29708.01</t>
  </si>
  <si>
    <t>3364.878</t>
  </si>
  <si>
    <t>29710.22</t>
  </si>
  <si>
    <t>3364.588</t>
  </si>
  <si>
    <t>29712.78</t>
  </si>
  <si>
    <t>3364.555</t>
  </si>
  <si>
    <t>29713.08</t>
  </si>
  <si>
    <t>3364.523</t>
  </si>
  <si>
    <t>29713.36</t>
  </si>
  <si>
    <t>3364.311</t>
  </si>
  <si>
    <t>29715.23</t>
  </si>
  <si>
    <t>3364.265</t>
  </si>
  <si>
    <t>29715.64</t>
  </si>
  <si>
    <t>3364.209</t>
  </si>
  <si>
    <t>29716.13</t>
  </si>
  <si>
    <t>3363.273</t>
  </si>
  <si>
    <t>29724.40</t>
  </si>
  <si>
    <t>3363.250</t>
  </si>
  <si>
    <t>29724.60</t>
  </si>
  <si>
    <t>3363.113</t>
  </si>
  <si>
    <t>29725.82</t>
  </si>
  <si>
    <t>3363.079</t>
  </si>
  <si>
    <t>29726.12</t>
  </si>
  <si>
    <t>3360.899</t>
  </si>
  <si>
    <t>29745.40</t>
  </si>
  <si>
    <t>3360.401</t>
  </si>
  <si>
    <t>29749.80</t>
  </si>
  <si>
    <t>3360.157</t>
  </si>
  <si>
    <t>29751.96</t>
  </si>
  <si>
    <t>3359.973</t>
  </si>
  <si>
    <t>29753.59</t>
  </si>
  <si>
    <t>3359.839</t>
  </si>
  <si>
    <t>29754.78</t>
  </si>
  <si>
    <t>3359.446</t>
  </si>
  <si>
    <t>29758.26</t>
  </si>
  <si>
    <t>3359.414</t>
  </si>
  <si>
    <t>29758.54</t>
  </si>
  <si>
    <t>3358.664</t>
  </si>
  <si>
    <t>29765.19</t>
  </si>
  <si>
    <t>3358.627</t>
  </si>
  <si>
    <t>29765.52</t>
  </si>
  <si>
    <t>3358.583</t>
  </si>
  <si>
    <t>29765.91</t>
  </si>
  <si>
    <t>3358.205</t>
  </si>
  <si>
    <t>29769.26</t>
  </si>
  <si>
    <t>3358.152</t>
  </si>
  <si>
    <t>29769.73</t>
  </si>
  <si>
    <t>3358.083</t>
  </si>
  <si>
    <t>29770.34</t>
  </si>
  <si>
    <t>3357.706</t>
  </si>
  <si>
    <t>29773.68</t>
  </si>
  <si>
    <t>3357.677</t>
  </si>
  <si>
    <t>29773.94</t>
  </si>
  <si>
    <t>3357.618</t>
  </si>
  <si>
    <t>29774.46</t>
  </si>
  <si>
    <t>3357.563</t>
  </si>
  <si>
    <t>29774.95</t>
  </si>
  <si>
    <t>3355.525</t>
  </si>
  <si>
    <t>29793.03</t>
  </si>
  <si>
    <t>3354.914</t>
  </si>
  <si>
    <t>29798.46</t>
  </si>
  <si>
    <t>3354.862</t>
  </si>
  <si>
    <t>29798.92</t>
  </si>
  <si>
    <t>3354.817</t>
  </si>
  <si>
    <t>29799.32</t>
  </si>
  <si>
    <t>3354.774</t>
  </si>
  <si>
    <t>29799.70</t>
  </si>
  <si>
    <t>3353.866</t>
  </si>
  <si>
    <t>29807.77</t>
  </si>
  <si>
    <t>3353.803</t>
  </si>
  <si>
    <t>29808.33</t>
  </si>
  <si>
    <t>3353.493</t>
  </si>
  <si>
    <t>29811.09</t>
  </si>
  <si>
    <t>3351.070</t>
  </si>
  <si>
    <t>29832.64</t>
  </si>
  <si>
    <t>3350.548</t>
  </si>
  <si>
    <t>29837.29</t>
  </si>
  <si>
    <t>3350.265</t>
  </si>
  <si>
    <t>29839.81</t>
  </si>
  <si>
    <t>3349.038</t>
  </si>
  <si>
    <t>29850.74</t>
  </si>
  <si>
    <t>3346.426</t>
  </si>
  <si>
    <t>29874.04</t>
  </si>
  <si>
    <t>3345.671</t>
  </si>
  <si>
    <t>29880.78</t>
  </si>
  <si>
    <t>3345.484</t>
  </si>
  <si>
    <t>29882.45</t>
  </si>
  <si>
    <t>3345.441</t>
  </si>
  <si>
    <t>29882.83</t>
  </si>
  <si>
    <t>3345.385</t>
  </si>
  <si>
    <t>29883.33</t>
  </si>
  <si>
    <t>3345.326</t>
  </si>
  <si>
    <t>29883.86</t>
  </si>
  <si>
    <t>3345.275</t>
  </si>
  <si>
    <t>29884.32</t>
  </si>
  <si>
    <t>3345.233</t>
  </si>
  <si>
    <t>29884.69</t>
  </si>
  <si>
    <t>3345.200</t>
  </si>
  <si>
    <t>29884.99</t>
  </si>
  <si>
    <t>3345.179</t>
  </si>
  <si>
    <t>29885.17</t>
  </si>
  <si>
    <t>3344.555</t>
  </si>
  <si>
    <t>29890.75</t>
  </si>
  <si>
    <t>3343.336</t>
  </si>
  <si>
    <t>29901.65</t>
  </si>
  <si>
    <t>3342.236</t>
  </si>
  <si>
    <t>29911.49</t>
  </si>
  <si>
    <t>3342.202</t>
  </si>
  <si>
    <t>29911.79</t>
  </si>
  <si>
    <t>3341.954</t>
  </si>
  <si>
    <t>29914.01</t>
  </si>
  <si>
    <t>3341.682</t>
  </si>
  <si>
    <t>29916.45</t>
  </si>
  <si>
    <t>3341.637</t>
  </si>
  <si>
    <t>29916.85</t>
  </si>
  <si>
    <t>3341.612</t>
  </si>
  <si>
    <t>29917.07</t>
  </si>
  <si>
    <t>3341.585</t>
  </si>
  <si>
    <t>29917.32</t>
  </si>
  <si>
    <t>3341.434</t>
  </si>
  <si>
    <t>29918.67</t>
  </si>
  <si>
    <t>3341.395</t>
  </si>
  <si>
    <t>29919.02</t>
  </si>
  <si>
    <t>3341.360</t>
  </si>
  <si>
    <t>29919.33</t>
  </si>
  <si>
    <t>3340.582</t>
  </si>
  <si>
    <t>29926.30</t>
  </si>
  <si>
    <t>3340.535</t>
  </si>
  <si>
    <t>29926.72</t>
  </si>
  <si>
    <t>3340.492</t>
  </si>
  <si>
    <t>29927.10</t>
  </si>
  <si>
    <t>3340.459</t>
  </si>
  <si>
    <t>29927.40</t>
  </si>
  <si>
    <t>3340.432</t>
  </si>
  <si>
    <t>29927.64</t>
  </si>
  <si>
    <t>3339.470</t>
  </si>
  <si>
    <t>29936.26</t>
  </si>
  <si>
    <t>3339.397</t>
  </si>
  <si>
    <t>29936.92</t>
  </si>
  <si>
    <t>3339.332</t>
  </si>
  <si>
    <t>29937.50</t>
  </si>
  <si>
    <t>3337.805</t>
  </si>
  <si>
    <t>29951.20</t>
  </si>
  <si>
    <t>3337.578</t>
  </si>
  <si>
    <t>29953.23</t>
  </si>
  <si>
    <t>3336.771</t>
  </si>
  <si>
    <t>29960.48</t>
  </si>
  <si>
    <t>Classification deleted (lines with intensity 0 must not be classified); Unclassified line</t>
  </si>
  <si>
    <t>3333.258</t>
  </si>
  <si>
    <t>29992.05</t>
  </si>
  <si>
    <t>3333.218</t>
  </si>
  <si>
    <t>29992.41</t>
  </si>
  <si>
    <t>3333.182</t>
  </si>
  <si>
    <t>29992.74</t>
  </si>
  <si>
    <t>3331.823</t>
  </si>
  <si>
    <t>30004.97</t>
  </si>
  <si>
    <t>3331.772</t>
  </si>
  <si>
    <t>30005.43</t>
  </si>
  <si>
    <t>3331.727</t>
  </si>
  <si>
    <t>30005.83</t>
  </si>
  <si>
    <t>3328.846</t>
  </si>
  <si>
    <t>30031.80</t>
  </si>
  <si>
    <t>3328.814</t>
  </si>
  <si>
    <t>30032.09</t>
  </si>
  <si>
    <t>3328.789</t>
  </si>
  <si>
    <t>30032.32</t>
  </si>
  <si>
    <t>3327.856</t>
  </si>
  <si>
    <t>30040.74</t>
  </si>
  <si>
    <t>3327.489</t>
  </si>
  <si>
    <t>30044.05</t>
  </si>
  <si>
    <t>3327.430</t>
  </si>
  <si>
    <t>30044.58</t>
  </si>
  <si>
    <t>3327.379</t>
  </si>
  <si>
    <t>30045.04</t>
  </si>
  <si>
    <t>3327.338</t>
  </si>
  <si>
    <t>30045.41</t>
  </si>
  <si>
    <t>3324.885</t>
  </si>
  <si>
    <t>30067.58</t>
  </si>
  <si>
    <t>3324.132</t>
  </si>
  <si>
    <t>30074.39</t>
  </si>
  <si>
    <t>3322.564</t>
  </si>
  <si>
    <t>30088.58</t>
  </si>
  <si>
    <t>3322.392</t>
  </si>
  <si>
    <t>30090.14</t>
  </si>
  <si>
    <t>3322.203</t>
  </si>
  <si>
    <t>30091.85</t>
  </si>
  <si>
    <t>3322.148</t>
  </si>
  <si>
    <t>30092.35</t>
  </si>
  <si>
    <t>3320.392</t>
  </si>
  <si>
    <t>30108.26</t>
  </si>
  <si>
    <t>3320.336</t>
  </si>
  <si>
    <t>30108.77</t>
  </si>
  <si>
    <t>3320.286</t>
  </si>
  <si>
    <t>30109.22</t>
  </si>
  <si>
    <t>3320.246</t>
  </si>
  <si>
    <t>30109.59</t>
  </si>
  <si>
    <t>3320.217</t>
  </si>
  <si>
    <t>30109.85</t>
  </si>
  <si>
    <t>3318.403</t>
  </si>
  <si>
    <t>30126.31</t>
  </si>
  <si>
    <t>3317.555</t>
  </si>
  <si>
    <t>30134.01</t>
  </si>
  <si>
    <t>3316.031</t>
  </si>
  <si>
    <t>30147.86</t>
  </si>
  <si>
    <t>3314.334</t>
  </si>
  <si>
    <t>30163.29</t>
  </si>
  <si>
    <t>3314.154</t>
  </si>
  <si>
    <t>30164.93</t>
  </si>
  <si>
    <t>3310.243</t>
  </si>
  <si>
    <t>30200.57</t>
  </si>
  <si>
    <t>3306.259</t>
  </si>
  <si>
    <t>30236.96</t>
  </si>
  <si>
    <t>3306.202</t>
  </si>
  <si>
    <t>30237.48</t>
  </si>
  <si>
    <t>3306.135</t>
  </si>
  <si>
    <t>30238.09</t>
  </si>
  <si>
    <t>3304.659</t>
  </si>
  <si>
    <t>30251.60</t>
  </si>
  <si>
    <t>3303.736</t>
  </si>
  <si>
    <t>30260.05</t>
  </si>
  <si>
    <t>3303.173</t>
  </si>
  <si>
    <t>30265.21</t>
  </si>
  <si>
    <t>3302.493</t>
  </si>
  <si>
    <t>30271.44</t>
  </si>
  <si>
    <t>3299.677</t>
  </si>
  <si>
    <t>30297.27</t>
  </si>
  <si>
    <t>3296.095</t>
  </si>
  <si>
    <t>30330.20</t>
  </si>
  <si>
    <t>3296.059</t>
  </si>
  <si>
    <t>30330.53</t>
  </si>
  <si>
    <t>3296.028</t>
  </si>
  <si>
    <t>30330.81</t>
  </si>
  <si>
    <t>3295.995</t>
  </si>
  <si>
    <t>30331.12</t>
  </si>
  <si>
    <t>3295.968</t>
  </si>
  <si>
    <t>30331.37</t>
  </si>
  <si>
    <t>3295.021</t>
  </si>
  <si>
    <t>30340.08</t>
  </si>
  <si>
    <t>3294.988</t>
  </si>
  <si>
    <t>30340.39</t>
  </si>
  <si>
    <t>3294.952</t>
  </si>
  <si>
    <t>3294.913</t>
  </si>
  <si>
    <t>3294.871</t>
  </si>
  <si>
    <t>3294.020</t>
  </si>
  <si>
    <t>3293.998</t>
  </si>
  <si>
    <t>3293.967</t>
  </si>
  <si>
    <t>3293.926</t>
  </si>
  <si>
    <t>3293.884</t>
  </si>
  <si>
    <t>3293.584</t>
  </si>
  <si>
    <t>3293.532</t>
  </si>
  <si>
    <t>3293.487</t>
  </si>
  <si>
    <t>3293.449</t>
  </si>
  <si>
    <t>3293.420</t>
  </si>
  <si>
    <t>3292.623</t>
  </si>
  <si>
    <t>3292.583</t>
  </si>
  <si>
    <t>3290.625</t>
  </si>
  <si>
    <t>3287.576</t>
  </si>
  <si>
    <t>3287.364</t>
  </si>
  <si>
    <t>3287.339</t>
  </si>
  <si>
    <t>3287.293</t>
  </si>
  <si>
    <t>3287.246</t>
  </si>
  <si>
    <t>3282.591</t>
  </si>
  <si>
    <t>3280.916</t>
  </si>
  <si>
    <t>3276.496</t>
  </si>
  <si>
    <t>3276.137</t>
  </si>
  <si>
    <t>3275.095</t>
  </si>
  <si>
    <t>3275.067</t>
  </si>
  <si>
    <t>3275.036</t>
  </si>
  <si>
    <t>3272.055</t>
  </si>
  <si>
    <t>3270.701</t>
  </si>
  <si>
    <t>3270.669</t>
  </si>
  <si>
    <t>3270.618</t>
  </si>
  <si>
    <t>3265.919</t>
  </si>
  <si>
    <t>3265.884</t>
  </si>
  <si>
    <t>3265.847</t>
  </si>
  <si>
    <t>3264.520</t>
  </si>
  <si>
    <t>3264.479</t>
  </si>
  <si>
    <t>3264.442</t>
  </si>
  <si>
    <t>3264.411</t>
  </si>
  <si>
    <t>3264.386</t>
  </si>
  <si>
    <t>3264.117</t>
  </si>
  <si>
    <t>3263.675</t>
  </si>
  <si>
    <t>3263.628</t>
  </si>
  <si>
    <t>3263.585</t>
  </si>
  <si>
    <t>3263.549</t>
  </si>
  <si>
    <t>3263.523</t>
  </si>
  <si>
    <t>3262.320</t>
  </si>
  <si>
    <t>3262.263</t>
  </si>
  <si>
    <t>3262.214</t>
  </si>
  <si>
    <t>3262.172</t>
  </si>
  <si>
    <t>3262.140</t>
  </si>
  <si>
    <t>3261.395</t>
  </si>
  <si>
    <t>3260.429</t>
  </si>
  <si>
    <t>3258.104</t>
  </si>
  <si>
    <t>3258.068</t>
  </si>
  <si>
    <t>3258.026</t>
  </si>
  <si>
    <t>3257.455</t>
  </si>
  <si>
    <t>3257.405</t>
  </si>
  <si>
    <t>3257.362</t>
  </si>
  <si>
    <t>3257.329</t>
  </si>
  <si>
    <t>3255.988</t>
  </si>
  <si>
    <t>3255.958</t>
  </si>
  <si>
    <t>3255.920</t>
  </si>
  <si>
    <t>3248.386</t>
  </si>
  <si>
    <t>3246.470</t>
  </si>
  <si>
    <t>3245.419</t>
  </si>
  <si>
    <t>3237.496</t>
  </si>
  <si>
    <t>3237.455</t>
  </si>
  <si>
    <t>3237.410</t>
  </si>
  <si>
    <t>3229.114</t>
  </si>
  <si>
    <t>3229.076</t>
  </si>
  <si>
    <t>3226.691</t>
  </si>
  <si>
    <t>3226.630</t>
  </si>
  <si>
    <t>3226.582</t>
  </si>
  <si>
    <t>3223.230</t>
  </si>
  <si>
    <t>3222.847</t>
  </si>
  <si>
    <t>3218.979</t>
  </si>
  <si>
    <t>3218.937</t>
  </si>
  <si>
    <t>3218.903</t>
  </si>
  <si>
    <t>3218.870</t>
  </si>
  <si>
    <t>3209.595</t>
  </si>
  <si>
    <t>3209.389</t>
  </si>
  <si>
    <t>3208.663</t>
  </si>
  <si>
    <t>3208.567</t>
  </si>
  <si>
    <t>3208.515</t>
  </si>
  <si>
    <t>3208.482</t>
  </si>
  <si>
    <t>3206.528</t>
  </si>
  <si>
    <t>3200.324</t>
  </si>
  <si>
    <t>3200.270</t>
  </si>
  <si>
    <t>3200.220</t>
  </si>
  <si>
    <t>3200.185</t>
  </si>
  <si>
    <t>3200.155</t>
  </si>
  <si>
    <t>3200.133</t>
  </si>
  <si>
    <t>3200.073</t>
  </si>
  <si>
    <t>3199.695</t>
  </si>
  <si>
    <t>3199.491</t>
  </si>
  <si>
    <t>3199.456</t>
  </si>
  <si>
    <t>3199.309</t>
  </si>
  <si>
    <t>3199.279</t>
  </si>
  <si>
    <t>Unclassified line; [iter 1] Classification moved from misaligned row (Ritz σ=31390.74, Δ=0.1400)</t>
  </si>
  <si>
    <t>Unclassified line; [iter 1] Classification moved from misaligned row (Ritz σ=31390.83, Δ=0.1300)</t>
  </si>
  <si>
    <t>[iter 1] Classification moved to row with σ=31390.60</t>
  </si>
  <si>
    <t>[iter 1] Classification moved to row with σ=31390.96</t>
  </si>
  <si>
    <t>Unclassified line; [iter 1] Classification moved from misaligned row (Ritz σ=31558.87, Δ=0.3300)</t>
  </si>
  <si>
    <t>Ritz mismatch: |31558.8700 - 31604.54| = 45.6700 cm⁻¹ (&gt; 1.5); [iter 1] Classification moved to row with σ=31558.54</t>
  </si>
  <si>
    <t>Unclassified line; [iter 1] Classification moved from misaligned row (Ritz σ=32294.60, Δ=0.0700)</t>
  </si>
  <si>
    <t>[iter 1] Classification moved to row with σ=32294.67</t>
  </si>
  <si>
    <t>3092.710</t>
  </si>
  <si>
    <t>3092.561</t>
  </si>
  <si>
    <t>3091.957</t>
  </si>
  <si>
    <t>3091.755</t>
  </si>
  <si>
    <t>3091.427</t>
  </si>
  <si>
    <t>3090.611</t>
  </si>
  <si>
    <t>3089.060</t>
  </si>
  <si>
    <t>3088.304</t>
  </si>
  <si>
    <t>3087.974</t>
  </si>
  <si>
    <t>Wavelength typo: 3087.175 → 3087.185; Corrections: λ_orig=3087.175</t>
  </si>
  <si>
    <t>3084.987</t>
  </si>
  <si>
    <t>3084.110</t>
  </si>
  <si>
    <t>3084.077</t>
  </si>
  <si>
    <t>3083.356</t>
  </si>
  <si>
    <t>3083.041</t>
  </si>
  <si>
    <t>3082.974</t>
  </si>
  <si>
    <t>3082.152</t>
  </si>
  <si>
    <t>3082.074</t>
  </si>
  <si>
    <t>3080.264</t>
  </si>
  <si>
    <t>3080.236</t>
  </si>
  <si>
    <t>3080.203</t>
  </si>
  <si>
    <t>3079.079</t>
  </si>
  <si>
    <t>3079.039</t>
  </si>
  <si>
    <t>3078.685</t>
  </si>
  <si>
    <t>3078.656</t>
  </si>
  <si>
    <t>3078.631</t>
  </si>
  <si>
    <t>3076.232</t>
  </si>
  <si>
    <t>3076.051</t>
  </si>
  <si>
    <t>3076.027</t>
  </si>
  <si>
    <t>3075.993</t>
  </si>
  <si>
    <t>3075.962</t>
  </si>
  <si>
    <t>3075.174</t>
  </si>
  <si>
    <t>3073.175</t>
  </si>
  <si>
    <t>3073.156</t>
  </si>
  <si>
    <t>3071.659</t>
  </si>
  <si>
    <t>3070.673</t>
  </si>
  <si>
    <t>3070.246</t>
  </si>
  <si>
    <t>3070.199</t>
  </si>
  <si>
    <t>Ritz mismatch: |32530.6100 - 32561.72| = 31.1100 cm⁻¹ (&gt; 1.5); [iter 1] Exact duplicate classification deleted (merged into σ_obs=32530.39)</t>
  </si>
  <si>
    <t>3069.954</t>
  </si>
  <si>
    <t>3069.925</t>
  </si>
  <si>
    <t>3069.882</t>
  </si>
  <si>
    <t>3069.601</t>
  </si>
  <si>
    <t>3069.397</t>
  </si>
  <si>
    <t>3069.358</t>
  </si>
  <si>
    <t>3069.311</t>
  </si>
  <si>
    <t>3069.158</t>
  </si>
  <si>
    <t>3069.048</t>
  </si>
  <si>
    <t>3068.383</t>
  </si>
  <si>
    <t>3067.280</t>
  </si>
  <si>
    <t>3066.739</t>
  </si>
  <si>
    <t>3066.710</t>
  </si>
  <si>
    <t>3063.844</t>
  </si>
  <si>
    <t>3063.637</t>
  </si>
  <si>
    <t>3063.178</t>
  </si>
  <si>
    <t>3061.277</t>
  </si>
  <si>
    <t>3061.222</t>
  </si>
  <si>
    <t>3061.177</t>
  </si>
  <si>
    <t>3061.142</t>
  </si>
  <si>
    <t>3061.060</t>
  </si>
  <si>
    <t>3058.964</t>
  </si>
  <si>
    <t>3058.936</t>
  </si>
  <si>
    <t>3058.901</t>
  </si>
  <si>
    <t>3058.393</t>
  </si>
  <si>
    <t>3058.295</t>
  </si>
  <si>
    <t>3057.669</t>
  </si>
  <si>
    <t>3057.480</t>
  </si>
  <si>
    <t>3056.080</t>
  </si>
  <si>
    <t>3055.299</t>
  </si>
  <si>
    <t>3055.268</t>
  </si>
  <si>
    <t>3055.242</t>
  </si>
  <si>
    <t>3055.016</t>
  </si>
  <si>
    <t>3053.897</t>
  </si>
  <si>
    <t>3053.475</t>
  </si>
  <si>
    <t>3053.273</t>
  </si>
  <si>
    <t>3053.209</t>
  </si>
  <si>
    <t>3051.019</t>
  </si>
  <si>
    <t>3050.335</t>
  </si>
  <si>
    <t>3050.303</t>
  </si>
  <si>
    <t>3050.087</t>
  </si>
  <si>
    <t>3050.060</t>
  </si>
  <si>
    <t>3050.018</t>
  </si>
  <si>
    <t>3048.070</t>
  </si>
  <si>
    <t>3048.000</t>
  </si>
  <si>
    <t>3047.943</t>
  </si>
  <si>
    <t>3047.918</t>
  </si>
  <si>
    <t>3047.789</t>
  </si>
  <si>
    <t>3047.774</t>
  </si>
  <si>
    <t>3047.277</t>
  </si>
  <si>
    <t>3047.045</t>
  </si>
  <si>
    <t>3047.016</t>
  </si>
  <si>
    <t>3046.983</t>
  </si>
  <si>
    <t>3045.875</t>
  </si>
  <si>
    <t>3045.846</t>
  </si>
  <si>
    <t>3045.812</t>
  </si>
  <si>
    <t>3044.867</t>
  </si>
  <si>
    <t>3044.579</t>
  </si>
  <si>
    <t>3044.169</t>
  </si>
  <si>
    <t>3043.770</t>
  </si>
  <si>
    <t>3043.598</t>
  </si>
  <si>
    <t>3043.010</t>
  </si>
  <si>
    <t>[iter 1] Classification moved to row with σ=33118.22</t>
  </si>
  <si>
    <t>Unclassified line; [iter 1] Classification moved from misaligned row (Ritz σ=33118.18, Δ=0.0400)</t>
  </si>
  <si>
    <t>3006.533</t>
  </si>
  <si>
    <t>33251.21</t>
  </si>
  <si>
    <t>3006.503</t>
  </si>
  <si>
    <t>33251.54</t>
  </si>
  <si>
    <t>3006.469</t>
  </si>
  <si>
    <t>33251.92</t>
  </si>
  <si>
    <t>3004.925</t>
  </si>
  <si>
    <t>33269.00</t>
  </si>
  <si>
    <t>3004.897</t>
  </si>
  <si>
    <t>33269.31</t>
  </si>
  <si>
    <t>3004.306</t>
  </si>
  <si>
    <t>33275.86</t>
  </si>
  <si>
    <t>3004.254</t>
  </si>
  <si>
    <t>33276.43</t>
  </si>
  <si>
    <t>3004.208</t>
  </si>
  <si>
    <t>33276.94</t>
  </si>
  <si>
    <t>3004.084</t>
  </si>
  <si>
    <t>33278.32</t>
  </si>
  <si>
    <t>3004.048</t>
  </si>
  <si>
    <t>33278.72</t>
  </si>
  <si>
    <t>3004.002</t>
  </si>
  <si>
    <t>33279.23</t>
  </si>
  <si>
    <t>3003.659</t>
  </si>
  <si>
    <t>33283.03</t>
  </si>
  <si>
    <t>3003.608</t>
  </si>
  <si>
    <t>33283.59</t>
  </si>
  <si>
    <t>3003.569</t>
  </si>
  <si>
    <t>33284.02</t>
  </si>
  <si>
    <t>3003.203</t>
  </si>
  <si>
    <t>33288.08</t>
  </si>
  <si>
    <t>3003.161</t>
  </si>
  <si>
    <t>33288.54</t>
  </si>
  <si>
    <t>3003.126</t>
  </si>
  <si>
    <t>33288.93</t>
  </si>
  <si>
    <t>3002.845</t>
  </si>
  <si>
    <t>33292.05</t>
  </si>
  <si>
    <t>3002.527</t>
  </si>
  <si>
    <t>33295.57</t>
  </si>
  <si>
    <t>3002.106</t>
  </si>
  <si>
    <t>33300.24</t>
  </si>
  <si>
    <t>3001.894</t>
  </si>
  <si>
    <t>33302.59</t>
  </si>
  <si>
    <t>3001.478</t>
  </si>
  <si>
    <t>33307.21</t>
  </si>
  <si>
    <t>3001.245</t>
  </si>
  <si>
    <t>33309.79</t>
  </si>
  <si>
    <t>3001.121</t>
  </si>
  <si>
    <t>33311.17</t>
  </si>
  <si>
    <t>3000.877</t>
  </si>
  <si>
    <t>33313.88</t>
  </si>
  <si>
    <t>3000.494</t>
  </si>
  <si>
    <t>33318.13</t>
  </si>
  <si>
    <t>3000.460</t>
  </si>
  <si>
    <t>33318.51</t>
  </si>
  <si>
    <t>2998.816</t>
  </si>
  <si>
    <t>33336.77</t>
  </si>
  <si>
    <t>2998.791</t>
  </si>
  <si>
    <t>33337.05</t>
  </si>
  <si>
    <t>2998.354</t>
  </si>
  <si>
    <t>33341.91</t>
  </si>
  <si>
    <t>2997.621</t>
  </si>
  <si>
    <t>33350.06</t>
  </si>
  <si>
    <t>2997.116</t>
  </si>
  <si>
    <t>33355.68</t>
  </si>
  <si>
    <t>2997.088</t>
  </si>
  <si>
    <t>33355.99</t>
  </si>
  <si>
    <t>2997.067</t>
  </si>
  <si>
    <t>33356.23</t>
  </si>
  <si>
    <t>2996.053</t>
  </si>
  <si>
    <t>33367.52</t>
  </si>
  <si>
    <t>2995.827</t>
  </si>
  <si>
    <t>33370.03</t>
  </si>
  <si>
    <t>2995.735</t>
  </si>
  <si>
    <t>33371.06</t>
  </si>
  <si>
    <t>2995.641</t>
  </si>
  <si>
    <t>33372.11</t>
  </si>
  <si>
    <t>2995.510</t>
  </si>
  <si>
    <t>33373.56</t>
  </si>
  <si>
    <t>2994.775</t>
  </si>
  <si>
    <t>33381.76</t>
  </si>
  <si>
    <t>2994.201</t>
  </si>
  <si>
    <t>33388.15</t>
  </si>
  <si>
    <t>2994.162</t>
  </si>
  <si>
    <t>33388.59</t>
  </si>
  <si>
    <t>2994.128</t>
  </si>
  <si>
    <t>33388.97</t>
  </si>
  <si>
    <t>2993.020</t>
  </si>
  <si>
    <t>33401.33</t>
  </si>
  <si>
    <t>2991.745</t>
  </si>
  <si>
    <t>33415.56</t>
  </si>
  <si>
    <t>2991.585</t>
  </si>
  <si>
    <t>33417.35</t>
  </si>
  <si>
    <t>2991.550</t>
  </si>
  <si>
    <t>33417.74</t>
  </si>
  <si>
    <t>2991.519</t>
  </si>
  <si>
    <t>33418.09</t>
  </si>
  <si>
    <t>2991.221</t>
  </si>
  <si>
    <t>33421.42</t>
  </si>
  <si>
    <t>2989.095</t>
  </si>
  <si>
    <t>33445.19</t>
  </si>
  <si>
    <t>2988.941</t>
  </si>
  <si>
    <t>33446.91</t>
  </si>
  <si>
    <t>2987.062</t>
  </si>
  <si>
    <t>33467.95</t>
  </si>
  <si>
    <t>2985.818</t>
  </si>
  <si>
    <t>33481.89</t>
  </si>
  <si>
    <t>2985.783</t>
  </si>
  <si>
    <t>33482.28</t>
  </si>
  <si>
    <t>2985.752</t>
  </si>
  <si>
    <t>33482.63</t>
  </si>
  <si>
    <t>2985.729</t>
  </si>
  <si>
    <t>33482.89</t>
  </si>
  <si>
    <t>2985.713</t>
  </si>
  <si>
    <t>33483.07</t>
  </si>
  <si>
    <t>2985.699</t>
  </si>
  <si>
    <t>33483.23</t>
  </si>
  <si>
    <t>2985.342</t>
  </si>
  <si>
    <t>33487.23</t>
  </si>
  <si>
    <t>2984.927</t>
  </si>
  <si>
    <t>33491.89</t>
  </si>
  <si>
    <t>2984.886</t>
  </si>
  <si>
    <t>33492.35</t>
  </si>
  <si>
    <t>2984.293</t>
  </si>
  <si>
    <t>33499.00</t>
  </si>
  <si>
    <t>2984.026</t>
  </si>
  <si>
    <t>33502.00</t>
  </si>
  <si>
    <t>2983.987</t>
  </si>
  <si>
    <t>33502.44</t>
  </si>
  <si>
    <t>2983.950</t>
  </si>
  <si>
    <t>33502.85</t>
  </si>
  <si>
    <t>2983.918</t>
  </si>
  <si>
    <t>33503.21</t>
  </si>
  <si>
    <t>2983.660</t>
  </si>
  <si>
    <t>33506.11</t>
  </si>
  <si>
    <t>2983.624</t>
  </si>
  <si>
    <t>33506.51</t>
  </si>
  <si>
    <t>2983.257</t>
  </si>
  <si>
    <t>33510.63</t>
  </si>
  <si>
    <t>2983.216</t>
  </si>
  <si>
    <t>33511.09</t>
  </si>
  <si>
    <t>2983.176</t>
  </si>
  <si>
    <t>33511.54</t>
  </si>
  <si>
    <t>2982.830</t>
  </si>
  <si>
    <t>33515.43</t>
  </si>
  <si>
    <t>2982.416</t>
  </si>
  <si>
    <t>33520.08</t>
  </si>
  <si>
    <t>2982.288</t>
  </si>
  <si>
    <t>33521.52</t>
  </si>
  <si>
    <t>2982.236</t>
  </si>
  <si>
    <t>33522.11</t>
  </si>
  <si>
    <t>2981.654</t>
  </si>
  <si>
    <t>33528.65</t>
  </si>
  <si>
    <t>2981.527</t>
  </si>
  <si>
    <t>33530.08</t>
  </si>
  <si>
    <t>2981.482</t>
  </si>
  <si>
    <t>33530.58</t>
  </si>
  <si>
    <t>2981.446</t>
  </si>
  <si>
    <t>33530.99</t>
  </si>
  <si>
    <t>2981.201</t>
  </si>
  <si>
    <t>33533.74</t>
  </si>
  <si>
    <t>2980.607</t>
  </si>
  <si>
    <t>33540.43</t>
  </si>
  <si>
    <t>[iter 1] Exact duplicate classification deleted (merged into σ_obs=33540.70)</t>
  </si>
  <si>
    <t>2980.583</t>
  </si>
  <si>
    <t>33540.70</t>
  </si>
  <si>
    <t>2980.537</t>
  </si>
  <si>
    <t>33541.21</t>
  </si>
  <si>
    <t>2980.503</t>
  </si>
  <si>
    <t>33541.60</t>
  </si>
  <si>
    <t>2980.470</t>
  </si>
  <si>
    <t>33541.97</t>
  </si>
  <si>
    <t>2979.795</t>
  </si>
  <si>
    <t>33549.56</t>
  </si>
  <si>
    <t>2979.358</t>
  </si>
  <si>
    <t>33554.48</t>
  </si>
  <si>
    <t>2979.281</t>
  </si>
  <si>
    <t>33555.35</t>
  </si>
  <si>
    <t>2978.907</t>
  </si>
  <si>
    <t>33559.56</t>
  </si>
  <si>
    <t>2978.858</t>
  </si>
  <si>
    <t>33560.12</t>
  </si>
  <si>
    <t>2978.813</t>
  </si>
  <si>
    <t>33560.62</t>
  </si>
  <si>
    <t>2977.062</t>
  </si>
  <si>
    <t>33580.36</t>
  </si>
  <si>
    <t>2977.018</t>
  </si>
  <si>
    <t>33580.86</t>
  </si>
  <si>
    <t>2976.860</t>
  </si>
  <si>
    <t>33582.64</t>
  </si>
  <si>
    <t>2976.347</t>
  </si>
  <si>
    <t>33588.43</t>
  </si>
  <si>
    <t>2976.294</t>
  </si>
  <si>
    <t>33589.03</t>
  </si>
  <si>
    <t>2976.254</t>
  </si>
  <si>
    <t>33589.48</t>
  </si>
  <si>
    <t>2975.837</t>
  </si>
  <si>
    <t>33594.18</t>
  </si>
  <si>
    <t>2975.096</t>
  </si>
  <si>
    <t>2974.951</t>
  </si>
  <si>
    <t>2974.912</t>
  </si>
  <si>
    <t>2973.838</t>
  </si>
  <si>
    <t>2972.713</t>
  </si>
  <si>
    <t>2972.557</t>
  </si>
  <si>
    <t>2971.330</t>
  </si>
  <si>
    <t>2970.814</t>
  </si>
  <si>
    <t>2969.988</t>
  </si>
  <si>
    <t>2969.793</t>
  </si>
  <si>
    <t>2969.766</t>
  </si>
  <si>
    <t>2969.728</t>
  </si>
  <si>
    <t>2969.412</t>
  </si>
  <si>
    <t>2969.376</t>
  </si>
  <si>
    <t>2969.347</t>
  </si>
  <si>
    <t>2968.833</t>
  </si>
  <si>
    <t>2968.797</t>
  </si>
  <si>
    <t>2967.598</t>
  </si>
  <si>
    <t>2965.643</t>
  </si>
  <si>
    <t>2964.848</t>
  </si>
  <si>
    <t>2964.817</t>
  </si>
  <si>
    <t>2964.516</t>
  </si>
  <si>
    <t>2964.313</t>
  </si>
  <si>
    <t>2963.804</t>
  </si>
  <si>
    <t>2963.390</t>
  </si>
  <si>
    <t>2963.344</t>
  </si>
  <si>
    <t>2963.032</t>
  </si>
  <si>
    <t>2962.915</t>
  </si>
  <si>
    <t>2961.380</t>
  </si>
  <si>
    <t>2960.947</t>
  </si>
  <si>
    <t>2960.621</t>
  </si>
  <si>
    <t>2960.140</t>
  </si>
  <si>
    <t>2959.717</t>
  </si>
  <si>
    <t>2959.139</t>
  </si>
  <si>
    <t>2956.717</t>
  </si>
  <si>
    <t>2956.416</t>
  </si>
  <si>
    <t>2956.294</t>
  </si>
  <si>
    <t>2956.133</t>
  </si>
  <si>
    <t>2955.951</t>
  </si>
  <si>
    <t>2955.160</t>
  </si>
  <si>
    <t>2954.805</t>
  </si>
  <si>
    <t>2954.396</t>
  </si>
  <si>
    <t>2953.584</t>
  </si>
  <si>
    <t>2953.544</t>
  </si>
  <si>
    <t>2952.669</t>
  </si>
  <si>
    <t>w**</t>
  </si>
  <si>
    <t>2952.248</t>
  </si>
  <si>
    <t>2951.584</t>
  </si>
  <si>
    <t>2951.559</t>
  </si>
  <si>
    <t>2951.254</t>
  </si>
  <si>
    <t>2951.203</t>
  </si>
  <si>
    <t>2951.166</t>
  </si>
  <si>
    <t>2950.487</t>
  </si>
  <si>
    <t>2950.325</t>
  </si>
  <si>
    <t>2947.767</t>
  </si>
  <si>
    <t>2946.729</t>
  </si>
  <si>
    <t>2946.207</t>
  </si>
  <si>
    <t>2946.175</t>
  </si>
  <si>
    <t>2946.076</t>
  </si>
  <si>
    <t>2945.985</t>
  </si>
  <si>
    <t>2945.889</t>
  </si>
  <si>
    <t>2944.426</t>
  </si>
  <si>
    <t>2943.555</t>
  </si>
  <si>
    <t>2943.517</t>
  </si>
  <si>
    <t>2942.814</t>
  </si>
  <si>
    <t>2942.728</t>
  </si>
  <si>
    <t>2942.516</t>
  </si>
  <si>
    <t>2942.427</t>
  </si>
  <si>
    <t>2942.387</t>
  </si>
  <si>
    <t>2940.896</t>
  </si>
  <si>
    <t>2940.845</t>
  </si>
  <si>
    <t>2940.803</t>
  </si>
  <si>
    <t>2940.064</t>
  </si>
  <si>
    <t>2937.207</t>
  </si>
  <si>
    <t>2937.006</t>
  </si>
  <si>
    <t>2936.696</t>
  </si>
  <si>
    <t>2936.633</t>
  </si>
  <si>
    <t>2936.329</t>
  </si>
  <si>
    <t>2936.312</t>
  </si>
  <si>
    <t>2936.285</t>
  </si>
  <si>
    <t>2935.442</t>
  </si>
  <si>
    <t>2935.401</t>
  </si>
  <si>
    <t>2935.235</t>
  </si>
  <si>
    <t>2933.827</t>
  </si>
  <si>
    <t>2932.479</t>
  </si>
  <si>
    <t>2932.167</t>
  </si>
  <si>
    <t>2930.513</t>
  </si>
  <si>
    <t>2930.410</t>
  </si>
  <si>
    <t>2930.192</t>
  </si>
  <si>
    <t>2930.150</t>
  </si>
  <si>
    <t>2930.113</t>
  </si>
  <si>
    <t>2930.084</t>
  </si>
  <si>
    <t>2929.701</t>
  </si>
  <si>
    <t>2928.986</t>
  </si>
  <si>
    <t>2928.945</t>
  </si>
  <si>
    <t>2928.910</t>
  </si>
  <si>
    <t>2928.880</t>
  </si>
  <si>
    <t>2928.262</t>
  </si>
  <si>
    <t>2928.225</t>
  </si>
  <si>
    <t>2928.130</t>
  </si>
  <si>
    <t>2927.905</t>
  </si>
  <si>
    <t>2927.435</t>
  </si>
  <si>
    <t>Upper: Corrected: J 3/2→7/2 (NIST); Corrections: upper_J_orig=3/2</t>
  </si>
  <si>
    <t>2862.281</t>
  </si>
  <si>
    <t>2861.874</t>
  </si>
  <si>
    <t>2861.848</t>
  </si>
  <si>
    <t>2861.165</t>
  </si>
  <si>
    <t>2860.216</t>
  </si>
  <si>
    <t>2860.034</t>
  </si>
  <si>
    <t>2859.032</t>
  </si>
  <si>
    <t>2858.403</t>
  </si>
  <si>
    <t>2857.700</t>
  </si>
  <si>
    <t>2857.546</t>
  </si>
  <si>
    <t>2855.494</t>
  </si>
  <si>
    <t>2853.250</t>
  </si>
  <si>
    <t>2852.392</t>
  </si>
  <si>
    <t>2851.513</t>
  </si>
  <si>
    <t>2851.486</t>
  </si>
  <si>
    <t>2850.921</t>
  </si>
  <si>
    <t>2850.198</t>
  </si>
  <si>
    <t>2850.048</t>
  </si>
  <si>
    <t>2850.026</t>
  </si>
  <si>
    <t>2850.002</t>
  </si>
  <si>
    <t>2849.977</t>
  </si>
  <si>
    <t>2848.618</t>
  </si>
  <si>
    <t>2848.476</t>
  </si>
  <si>
    <t>2848.049</t>
  </si>
  <si>
    <t>2847.966</t>
  </si>
  <si>
    <t>2844.088</t>
  </si>
  <si>
    <t>2843.408</t>
  </si>
  <si>
    <t>2841.975</t>
  </si>
  <si>
    <t>2841.939</t>
  </si>
  <si>
    <t>2841.822</t>
  </si>
  <si>
    <t>2841.560</t>
  </si>
  <si>
    <t>2840.977</t>
  </si>
  <si>
    <t>2840.940</t>
  </si>
  <si>
    <t>2840.908</t>
  </si>
  <si>
    <t>2840.880</t>
  </si>
  <si>
    <t>2840.586</t>
  </si>
  <si>
    <t>2839.540</t>
  </si>
  <si>
    <t>2838.461</t>
  </si>
  <si>
    <t>2838.012</t>
  </si>
  <si>
    <t>2837.982</t>
  </si>
  <si>
    <t>2837.949</t>
  </si>
  <si>
    <t>2837.368</t>
  </si>
  <si>
    <t>2837.333</t>
  </si>
  <si>
    <t>2837.301</t>
  </si>
  <si>
    <t>2837.276</t>
  </si>
  <si>
    <t>2835.995</t>
  </si>
  <si>
    <t>2835.185</t>
  </si>
  <si>
    <t>2835.096</t>
  </si>
  <si>
    <t>2834.721</t>
  </si>
  <si>
    <t>2831.148</t>
  </si>
  <si>
    <t>2829.802</t>
  </si>
  <si>
    <t>2828.974</t>
  </si>
  <si>
    <t>2827.985</t>
  </si>
  <si>
    <t>2827.954</t>
  </si>
  <si>
    <t>2827.927</t>
  </si>
  <si>
    <t>2827.668</t>
  </si>
  <si>
    <t>2827.543</t>
  </si>
  <si>
    <t>2827.078</t>
  </si>
  <si>
    <t>2825.772</t>
  </si>
  <si>
    <t>2824.468</t>
  </si>
  <si>
    <t>2823.180</t>
  </si>
  <si>
    <t>2822.847</t>
  </si>
  <si>
    <t>2822.815</t>
  </si>
  <si>
    <t>2822.783</t>
  </si>
  <si>
    <t>2822.758</t>
  </si>
  <si>
    <t>2821.133</t>
  </si>
  <si>
    <t>2819.342</t>
  </si>
  <si>
    <t>2819.084</t>
  </si>
  <si>
    <t>2817.018</t>
  </si>
  <si>
    <t>2814.884</t>
  </si>
  <si>
    <t>2814.244</t>
  </si>
  <si>
    <t>2813.739</t>
  </si>
  <si>
    <t>2812.509</t>
  </si>
  <si>
    <t>2812.472</t>
  </si>
  <si>
    <t>2812.438</t>
  </si>
  <si>
    <t>2812.406</t>
  </si>
  <si>
    <t>2812.385</t>
  </si>
  <si>
    <t>2812.367</t>
  </si>
  <si>
    <t>2811.855</t>
  </si>
  <si>
    <t>2808.307</t>
  </si>
  <si>
    <t>2807.995</t>
  </si>
  <si>
    <t>2805.662</t>
  </si>
  <si>
    <t>2804.502</t>
  </si>
  <si>
    <t>2803.090</t>
  </si>
  <si>
    <t>2802.538</t>
  </si>
  <si>
    <t>2802.510</t>
  </si>
  <si>
    <t>2802.039</t>
  </si>
  <si>
    <t>2797.924</t>
  </si>
  <si>
    <t>2797.161</t>
  </si>
  <si>
    <t>2795.176</t>
  </si>
  <si>
    <t>2795.142</t>
  </si>
  <si>
    <t>2793.354</t>
  </si>
  <si>
    <t>2792.902</t>
  </si>
  <si>
    <t>2786.974</t>
  </si>
  <si>
    <t>2784.154</t>
  </si>
  <si>
    <t>2782.826</t>
  </si>
  <si>
    <t>Lower: Corrected: J 11/2→1/2 (NIST); Corrections: lower_J_orig=11/2</t>
  </si>
  <si>
    <t>2782.742</t>
  </si>
  <si>
    <t>2779.351</t>
  </si>
  <si>
    <t>2779.325</t>
  </si>
  <si>
    <t>2779.292</t>
  </si>
  <si>
    <t>2779.076</t>
  </si>
  <si>
    <t>2778.453</t>
  </si>
  <si>
    <t>2778.065</t>
  </si>
  <si>
    <t>2777.802</t>
  </si>
  <si>
    <t>[iter 1] Classification moved to row with σ=36875.87</t>
  </si>
  <si>
    <t>Unclassified line; [iter 1] Classification moved from misaligned row (Ritz σ=36876.21, Δ=0.3400)</t>
  </si>
  <si>
    <t>2691.992</t>
  </si>
  <si>
    <t>2691.513</t>
  </si>
  <si>
    <t>2691.395</t>
  </si>
  <si>
    <t>2691.256</t>
  </si>
  <si>
    <t>2688.864</t>
  </si>
  <si>
    <t>2688.820</t>
  </si>
  <si>
    <t>2688.186</t>
  </si>
  <si>
    <t>2687.981</t>
  </si>
  <si>
    <t>2687.946</t>
  </si>
  <si>
    <t>2687.506</t>
  </si>
  <si>
    <t>2687.253</t>
  </si>
  <si>
    <t>2686.876</t>
  </si>
  <si>
    <t>2686.455</t>
  </si>
  <si>
    <t>2686.356</t>
  </si>
  <si>
    <t>2685.697</t>
  </si>
  <si>
    <t>2685.312</t>
  </si>
  <si>
    <t>2684.653</t>
  </si>
  <si>
    <t>2684.258</t>
  </si>
  <si>
    <t>2684.151</t>
  </si>
  <si>
    <t>2683.560</t>
  </si>
  <si>
    <t>2683.402</t>
  </si>
  <si>
    <t>2683.281</t>
  </si>
  <si>
    <t>2683.123</t>
  </si>
  <si>
    <t>2682.984</t>
  </si>
  <si>
    <t>2682.864</t>
  </si>
  <si>
    <t>2682.599</t>
  </si>
  <si>
    <t>2681.150</t>
  </si>
  <si>
    <t>2681.001</t>
  </si>
  <si>
    <t>2680.849</t>
  </si>
  <si>
    <t>2680.368</t>
  </si>
  <si>
    <t>2679.468</t>
  </si>
  <si>
    <t>2678.610</t>
  </si>
  <si>
    <t>2677.529</t>
  </si>
  <si>
    <t>2677.290</t>
  </si>
  <si>
    <t>2676.692</t>
  </si>
  <si>
    <t>2675.499</t>
  </si>
  <si>
    <t>2674.811</t>
  </si>
  <si>
    <t>2674.768</t>
  </si>
  <si>
    <t>2673.055</t>
  </si>
  <si>
    <t>2672.703</t>
  </si>
  <si>
    <t>2672.626</t>
  </si>
  <si>
    <t>2672.373</t>
  </si>
  <si>
    <t>2672.050</t>
  </si>
  <si>
    <t>2671.681</t>
  </si>
  <si>
    <t>2671.391</t>
  </si>
  <si>
    <t>2670.939</t>
  </si>
  <si>
    <t>2669.230</t>
  </si>
  <si>
    <t>2669.147</t>
  </si>
  <si>
    <t>2668.195</t>
  </si>
  <si>
    <t>2668.097</t>
  </si>
  <si>
    <t>2667.807</t>
  </si>
  <si>
    <t>2667.514</t>
  </si>
  <si>
    <t>2666.218</t>
  </si>
  <si>
    <t>2666.008</t>
  </si>
  <si>
    <t>2665.751</t>
  </si>
  <si>
    <t>2665.210</t>
  </si>
  <si>
    <t>2664.988</t>
  </si>
  <si>
    <t>2664.112</t>
  </si>
  <si>
    <t>2663.415</t>
  </si>
  <si>
    <t>2662.534</t>
  </si>
  <si>
    <t>2661.347</t>
  </si>
  <si>
    <t>2661.000</t>
  </si>
  <si>
    <t>2660.871</t>
  </si>
  <si>
    <t>2660.404</t>
  </si>
  <si>
    <t>2659.844</t>
  </si>
  <si>
    <t>2659.549</t>
  </si>
  <si>
    <t>2658.231</t>
  </si>
  <si>
    <t>2657.402</t>
  </si>
  <si>
    <t>2657.211</t>
  </si>
  <si>
    <t>2656.876</t>
  </si>
  <si>
    <t>2656.799</t>
  </si>
  <si>
    <t>2656.063</t>
  </si>
  <si>
    <t>2655.865</t>
  </si>
  <si>
    <t>2653.598</t>
  </si>
  <si>
    <t>2653.472</t>
  </si>
  <si>
    <t>2652.933</t>
  </si>
  <si>
    <t>2650.675</t>
  </si>
  <si>
    <t>2650.419</t>
  </si>
  <si>
    <t>2650.205</t>
  </si>
  <si>
    <t>2650.056</t>
  </si>
  <si>
    <t>2649.854</t>
  </si>
  <si>
    <t>2649.450</t>
  </si>
  <si>
    <t>2648.957</t>
  </si>
  <si>
    <t>2648.265</t>
  </si>
  <si>
    <t>2648.064</t>
  </si>
  <si>
    <t>2647.343</t>
  </si>
  <si>
    <t>2647.019</t>
  </si>
  <si>
    <t>2646.767</t>
  </si>
  <si>
    <t>2645.162</t>
  </si>
  <si>
    <t>2645.015</t>
  </si>
  <si>
    <t>2644.615</t>
  </si>
  <si>
    <t>2644.393</t>
  </si>
  <si>
    <t>2642.787</t>
  </si>
  <si>
    <t>2642.360</t>
  </si>
  <si>
    <t>2641.846</t>
  </si>
  <si>
    <t>2641.745</t>
  </si>
  <si>
    <t>2640.290</t>
  </si>
  <si>
    <t>2639.904</t>
  </si>
  <si>
    <t>2639.803</t>
  </si>
  <si>
    <t>2639.703</t>
  </si>
  <si>
    <t>2638.882</t>
  </si>
  <si>
    <t>2637.280</t>
  </si>
  <si>
    <t>2636.959</t>
  </si>
  <si>
    <t>2636.705</t>
  </si>
  <si>
    <t>2634.707</t>
  </si>
  <si>
    <t>2632.983</t>
  </si>
  <si>
    <t>2631.310</t>
  </si>
  <si>
    <t>2631.213</t>
  </si>
  <si>
    <t>2630.755</t>
  </si>
  <si>
    <t>2630.360</t>
  </si>
  <si>
    <t>2629.918</t>
  </si>
  <si>
    <t>2629.413</t>
  </si>
  <si>
    <t>2629.089</t>
  </si>
  <si>
    <t>2629.015</t>
  </si>
  <si>
    <t>2628.633</t>
  </si>
  <si>
    <t>2628.123</t>
  </si>
  <si>
    <t>2627.136</t>
  </si>
  <si>
    <t>2626.938</t>
  </si>
  <si>
    <t>2626.210</t>
  </si>
  <si>
    <t>2626.016</t>
  </si>
  <si>
    <t>2625.761</t>
  </si>
  <si>
    <t>2625.245</t>
  </si>
  <si>
    <t>2624.903</t>
  </si>
  <si>
    <t>2624.624</t>
  </si>
  <si>
    <t>2624.016</t>
  </si>
  <si>
    <t>2622.734</t>
  </si>
  <si>
    <t>2622.448</t>
  </si>
  <si>
    <t>Lower: Corrected: J 3/2→9/2 (NIST); Corrections: lower_J_orig=3/2</t>
  </si>
  <si>
    <t>2621.999</t>
  </si>
  <si>
    <t>2621.671</t>
  </si>
  <si>
    <t>2621.181</t>
  </si>
  <si>
    <t>2620.287</t>
  </si>
  <si>
    <t>2619.945</t>
  </si>
  <si>
    <t>2619.706</t>
  </si>
  <si>
    <t>2619.447</t>
  </si>
  <si>
    <t>2619.162</t>
  </si>
  <si>
    <t>2618.891</t>
  </si>
  <si>
    <t>2618.781</t>
  </si>
  <si>
    <t>2618.433</t>
  </si>
  <si>
    <t>2618.143</t>
  </si>
  <si>
    <t>2617.740</t>
  </si>
  <si>
    <t>2617.495</t>
  </si>
  <si>
    <t>2616.902</t>
  </si>
  <si>
    <t>2616.799</t>
  </si>
  <si>
    <t>2616.199</t>
  </si>
  <si>
    <t>2616.047</t>
  </si>
  <si>
    <t>Lower: Corrected: J 1/2→7/2 (NIST); Corrections: lower_J_orig=1/2</t>
  </si>
  <si>
    <t>2615.635</t>
  </si>
  <si>
    <t>2614.546</t>
  </si>
  <si>
    <t>2613.963</t>
  </si>
  <si>
    <t>2613.666</t>
  </si>
  <si>
    <t>2613.377</t>
  </si>
  <si>
    <t>2612.932</t>
  </si>
  <si>
    <t>2611.527</t>
  </si>
  <si>
    <t>2611.395</t>
  </si>
  <si>
    <t>2611.330</t>
  </si>
  <si>
    <t>2611.167</t>
  </si>
  <si>
    <t>2610.969</t>
  </si>
  <si>
    <t>2610.351</t>
  </si>
  <si>
    <t>2610.068</t>
  </si>
  <si>
    <t>2609.240</t>
  </si>
  <si>
    <t>2608.950</t>
  </si>
  <si>
    <t>2608.556</t>
  </si>
  <si>
    <t>2608.245</t>
  </si>
  <si>
    <t>2607.898</t>
  </si>
  <si>
    <t>2606.765</t>
  </si>
  <si>
    <t>2606.515</t>
  </si>
  <si>
    <t>2606.385</t>
  </si>
  <si>
    <t>2604.457</t>
  </si>
  <si>
    <t>2603.646</t>
  </si>
  <si>
    <t>2603.549</t>
  </si>
  <si>
    <t>2603.320</t>
  </si>
  <si>
    <t>2603.263</t>
  </si>
  <si>
    <t>2602.690</t>
  </si>
  <si>
    <t>2602.616</t>
  </si>
  <si>
    <t>2602.446</t>
  </si>
  <si>
    <t>2602.224</t>
  </si>
  <si>
    <t>2601.929</t>
  </si>
  <si>
    <t>2601.643</t>
  </si>
  <si>
    <t>2600.953</t>
  </si>
  <si>
    <t>2599.960</t>
  </si>
  <si>
    <t>2598.916</t>
  </si>
  <si>
    <t>2598.654</t>
  </si>
  <si>
    <t>2598.529</t>
  </si>
  <si>
    <t>2598.033</t>
  </si>
  <si>
    <t>2597.788</t>
  </si>
  <si>
    <t>2596.843</t>
  </si>
  <si>
    <t>2595.958</t>
  </si>
  <si>
    <t>2595.448</t>
  </si>
  <si>
    <t>2595.299</t>
  </si>
  <si>
    <t>2594.429</t>
  </si>
  <si>
    <t>2594.139</t>
  </si>
  <si>
    <t>2593.968</t>
  </si>
  <si>
    <t>2593.570</t>
  </si>
  <si>
    <t>2593.483</t>
  </si>
  <si>
    <t>2592.832</t>
  </si>
  <si>
    <t>2592.424</t>
  </si>
  <si>
    <t>2591.910</t>
  </si>
  <si>
    <t>2591.240</t>
  </si>
  <si>
    <t>2590.358</t>
  </si>
  <si>
    <t>2590.248</t>
  </si>
  <si>
    <t>2590.010</t>
  </si>
  <si>
    <t>2589.900</t>
  </si>
  <si>
    <t>2589.584</t>
  </si>
  <si>
    <t>2589.451</t>
  </si>
  <si>
    <t>2589.269</t>
  </si>
  <si>
    <t>2588.754</t>
  </si>
  <si>
    <t>2588.641</t>
  </si>
  <si>
    <t>2587.816</t>
  </si>
  <si>
    <t>2587.709</t>
  </si>
  <si>
    <t>2587.196</t>
  </si>
  <si>
    <t>2586.824</t>
  </si>
  <si>
    <t>2586.728</t>
  </si>
  <si>
    <t>2586.390</t>
  </si>
  <si>
    <t>2586.298</t>
  </si>
  <si>
    <t>2586.055</t>
  </si>
  <si>
    <t>2585.689</t>
  </si>
  <si>
    <t>2585.621</t>
  </si>
  <si>
    <t>2585.361</t>
  </si>
  <si>
    <t>2584.766</t>
  </si>
  <si>
    <t>2584.711</t>
  </si>
  <si>
    <t>2584.314</t>
  </si>
  <si>
    <t>2583.362</t>
  </si>
  <si>
    <t>2583.082</t>
  </si>
  <si>
    <t>2582.712</t>
  </si>
  <si>
    <t>2582.263</t>
  </si>
  <si>
    <t>2582.135</t>
  </si>
  <si>
    <t>Lower: Corrected: J 1/2→7/2 (NIST); Upper: Parity corrected: o→e (likely ° misread); Corrections: upper_par_orig=o, lower_J_orig=1/2</t>
  </si>
  <si>
    <t>2582.025</t>
  </si>
  <si>
    <t>2581.446</t>
  </si>
  <si>
    <t>2580.886</t>
  </si>
  <si>
    <t>2580.614</t>
  </si>
  <si>
    <t>2580.089</t>
  </si>
  <si>
    <t>2579.982</t>
  </si>
  <si>
    <t>2579.391</t>
  </si>
  <si>
    <t>2579.098</t>
  </si>
  <si>
    <t>2578.774</t>
  </si>
  <si>
    <t>2578.667</t>
  </si>
  <si>
    <t>2578.496</t>
  </si>
  <si>
    <t>2577.866</t>
  </si>
  <si>
    <t>2576.922</t>
  </si>
  <si>
    <t>2576.640</t>
  </si>
  <si>
    <t>2576.429</t>
  </si>
  <si>
    <t>2576.109</t>
  </si>
  <si>
    <t>2575.911</t>
  </si>
  <si>
    <t>2575.322</t>
  </si>
  <si>
    <t>2574.917</t>
  </si>
  <si>
    <t>2574.839</t>
  </si>
  <si>
    <t>2573.971</t>
  </si>
  <si>
    <t>2573.738</t>
  </si>
  <si>
    <t>2572.952</t>
  </si>
  <si>
    <t>2572.698</t>
  </si>
  <si>
    <t>2572.588</t>
  </si>
  <si>
    <t>2572.157</t>
  </si>
  <si>
    <t>2572.074</t>
  </si>
  <si>
    <t>2571.821</t>
  </si>
  <si>
    <t>2571.708</t>
  </si>
  <si>
    <t>2571.077</t>
  </si>
  <si>
    <t>2570.944</t>
  </si>
  <si>
    <t>2570.492</t>
  </si>
  <si>
    <t>2570.170</t>
  </si>
  <si>
    <t>2569.362</t>
  </si>
  <si>
    <t>2569.203</t>
  </si>
  <si>
    <t>2569.126</t>
  </si>
  <si>
    <t>2569.038</t>
  </si>
  <si>
    <t>2568.306</t>
  </si>
  <si>
    <t>2567.890</t>
  </si>
  <si>
    <t>2567.259</t>
  </si>
  <si>
    <t>2565.796</t>
  </si>
  <si>
    <t>Upper: Corrected: J 3/2→5/2 (NIST); Corrections: upper_J_orig=3/2</t>
  </si>
  <si>
    <t>2565.695</t>
  </si>
  <si>
    <t>2565.532</t>
  </si>
  <si>
    <t>2565.346</t>
  </si>
  <si>
    <t>2565.001</t>
  </si>
  <si>
    <t>2564.509</t>
  </si>
  <si>
    <t>2564.042</t>
  </si>
  <si>
    <t>2563.904</t>
  </si>
  <si>
    <t>2563.474</t>
  </si>
  <si>
    <t>2561.773</t>
  </si>
  <si>
    <t>2561.429</t>
  </si>
  <si>
    <t>2561.303</t>
  </si>
  <si>
    <t>2560.455</t>
  </si>
  <si>
    <t>2559.921</t>
  </si>
  <si>
    <t>2559.865</t>
  </si>
  <si>
    <t>2559.277</t>
  </si>
  <si>
    <t>2558.994</t>
  </si>
  <si>
    <t>2558.675</t>
  </si>
  <si>
    <t>2558.537</t>
  </si>
  <si>
    <t>2557.916</t>
  </si>
  <si>
    <t>2557.323</t>
  </si>
  <si>
    <t>2557.208</t>
  </si>
  <si>
    <t>2556.813</t>
  </si>
  <si>
    <t>2556.605</t>
  </si>
  <si>
    <t>2556.476</t>
  </si>
  <si>
    <t>2556.210</t>
  </si>
  <si>
    <t>2555.703</t>
  </si>
  <si>
    <t>2555.353</t>
  </si>
  <si>
    <t>2555.203</t>
  </si>
  <si>
    <t>2555.146</t>
  </si>
  <si>
    <t>2554.979</t>
  </si>
  <si>
    <t>2554.884</t>
  </si>
  <si>
    <t>2554.252</t>
  </si>
  <si>
    <t>2553.544</t>
  </si>
  <si>
    <t>2553.380</t>
  </si>
  <si>
    <t>2553.319</t>
  </si>
  <si>
    <t>2552.336</t>
  </si>
  <si>
    <t>2552.260</t>
  </si>
  <si>
    <t>2552.114</t>
  </si>
  <si>
    <t>2552.037</t>
  </si>
  <si>
    <t>2551.880</t>
  </si>
  <si>
    <t>2551.519</t>
  </si>
  <si>
    <t>2551.300</t>
  </si>
  <si>
    <t>2551.182</t>
  </si>
  <si>
    <t>2551.148</t>
  </si>
  <si>
    <t>2550.681</t>
  </si>
  <si>
    <t>2550.470</t>
  </si>
  <si>
    <t>2550.334</t>
  </si>
  <si>
    <t>2550.142</t>
  </si>
  <si>
    <t>2549.531</t>
  </si>
  <si>
    <t>2548.652</t>
  </si>
  <si>
    <t>2548.600</t>
  </si>
  <si>
    <t>2548.319</t>
  </si>
  <si>
    <t>2547.884</t>
  </si>
  <si>
    <t>2546.760</t>
  </si>
  <si>
    <t>2546.189</t>
  </si>
  <si>
    <t>2545.893</t>
  </si>
  <si>
    <t>2545.790</t>
  </si>
  <si>
    <t>2545.581</t>
  </si>
  <si>
    <t>2544.921</t>
  </si>
  <si>
    <t>2544.892</t>
  </si>
  <si>
    <t>2544.545</t>
  </si>
  <si>
    <t>2544.454</t>
  </si>
  <si>
    <t>2543.644</t>
  </si>
  <si>
    <t>2543.557</t>
  </si>
  <si>
    <t>2543.294</t>
  </si>
  <si>
    <t>2542.752</t>
  </si>
  <si>
    <t>2542.308</t>
  </si>
  <si>
    <t>2541.352</t>
  </si>
  <si>
    <t>2541.234</t>
  </si>
  <si>
    <t>2541.080</t>
  </si>
  <si>
    <t>2540.729</t>
  </si>
  <si>
    <t>2540.620</t>
  </si>
  <si>
    <t>2540.311</t>
  </si>
  <si>
    <t>2539.970</t>
  </si>
  <si>
    <t>2539.826</t>
  </si>
  <si>
    <t>2539.759</t>
  </si>
  <si>
    <t>2539.354</t>
  </si>
  <si>
    <t>2538.550</t>
  </si>
  <si>
    <t>2538.362</t>
  </si>
  <si>
    <t>2537.614</t>
  </si>
  <si>
    <t>2537.099</t>
  </si>
  <si>
    <t>2536.746</t>
  </si>
  <si>
    <t>2536.648</t>
  </si>
  <si>
    <t>2536.031</t>
  </si>
  <si>
    <t>2535.945</t>
  </si>
  <si>
    <t>2535.003</t>
  </si>
  <si>
    <t>2534.759</t>
  </si>
  <si>
    <t>2534.620</t>
  </si>
  <si>
    <t>2534.255</t>
  </si>
  <si>
    <t>2533.904</t>
  </si>
  <si>
    <t>2533.653</t>
  </si>
  <si>
    <t>2532.656</t>
  </si>
  <si>
    <t>2532.118</t>
  </si>
  <si>
    <t>2531.925</t>
  </si>
  <si>
    <t>2531.633</t>
  </si>
  <si>
    <t>2531.325</t>
  </si>
  <si>
    <t>2531.138</t>
  </si>
  <si>
    <t>2530.968</t>
  </si>
  <si>
    <t>2530.655</t>
  </si>
  <si>
    <t>2530.464</t>
  </si>
  <si>
    <t>2529.768</t>
  </si>
  <si>
    <t>2529.726</t>
  </si>
  <si>
    <t>2529.430</t>
  </si>
  <si>
    <t>2529.110</t>
  </si>
  <si>
    <t>2528.754</t>
  </si>
  <si>
    <t>2528.725</t>
  </si>
  <si>
    <t>2528.330</t>
  </si>
  <si>
    <t>2528.159</t>
  </si>
  <si>
    <t>2527.950</t>
  </si>
  <si>
    <t>2527.569</t>
  </si>
  <si>
    <t>2526.636</t>
  </si>
  <si>
    <t>Lower: Corrected: J 9/2→7/2 (NIST); Corrections: lower_J_orig=9/2</t>
  </si>
  <si>
    <t>2525.123</t>
  </si>
  <si>
    <t>2524.753</t>
  </si>
  <si>
    <t>2524.416</t>
  </si>
  <si>
    <t>2523.785</t>
  </si>
  <si>
    <t>2523.634</t>
  </si>
  <si>
    <t>2523.083</t>
  </si>
  <si>
    <t>2522.909</t>
  </si>
  <si>
    <t>2522.043</t>
  </si>
  <si>
    <t>2521.677</t>
  </si>
  <si>
    <t>2521.021</t>
  </si>
  <si>
    <t>2520.787</t>
  </si>
  <si>
    <t>2520.731</t>
  </si>
  <si>
    <t>2520.662</t>
  </si>
  <si>
    <t>2520.107</t>
  </si>
  <si>
    <t>2519.917</t>
  </si>
  <si>
    <t>2519.272</t>
  </si>
  <si>
    <t>2519.110</t>
  </si>
  <si>
    <t>2518.865</t>
  </si>
  <si>
    <t>2518.782</t>
  </si>
  <si>
    <t>2518.326</t>
  </si>
  <si>
    <t>2517.916</t>
  </si>
  <si>
    <t>2517.515</t>
  </si>
  <si>
    <t>2517.455</t>
  </si>
  <si>
    <t>2516.926</t>
  </si>
  <si>
    <t>2516.337</t>
  </si>
  <si>
    <t>2516.108</t>
  </si>
  <si>
    <t>2515.487</t>
  </si>
  <si>
    <t>2515.045</t>
  </si>
  <si>
    <t>2514.901</t>
  </si>
  <si>
    <t>2514.462</t>
  </si>
  <si>
    <t>2514.143</t>
  </si>
  <si>
    <t>Upper: Corrected: J 3/2→1/2 (NIST); Corrections: upper_J_orig=3/2</t>
  </si>
  <si>
    <t>2513.990</t>
  </si>
  <si>
    <t>2513.775</t>
  </si>
  <si>
    <t>2513.553</t>
  </si>
  <si>
    <t>2512.721</t>
  </si>
  <si>
    <t>2512.610</t>
  </si>
  <si>
    <t>2512.410</t>
  </si>
  <si>
    <t>2511.753</t>
  </si>
  <si>
    <t>2511.285</t>
  </si>
  <si>
    <t>2511.114</t>
  </si>
  <si>
    <t>2510.611</t>
  </si>
  <si>
    <t>2510.426</t>
  </si>
  <si>
    <t>2510.341</t>
  </si>
  <si>
    <t>2510.142</t>
  </si>
  <si>
    <t>2510.092</t>
  </si>
  <si>
    <t>2509.243</t>
  </si>
  <si>
    <t>2509.058</t>
  </si>
  <si>
    <t>2508.682</t>
  </si>
  <si>
    <t>2508.615</t>
  </si>
  <si>
    <t>2508.584</t>
  </si>
  <si>
    <t>2507.340</t>
  </si>
  <si>
    <t>2507.279</t>
  </si>
  <si>
    <t>2506.481</t>
  </si>
  <si>
    <t>2505.974</t>
  </si>
  <si>
    <t>2505.358</t>
  </si>
  <si>
    <t>2505.268</t>
  </si>
  <si>
    <t>2504.956</t>
  </si>
  <si>
    <t>2504.842</t>
  </si>
  <si>
    <t>2504.542</t>
  </si>
  <si>
    <t>2504.408</t>
  </si>
  <si>
    <t>2503.994</t>
  </si>
  <si>
    <t>2503.616</t>
  </si>
  <si>
    <t>2503.535</t>
  </si>
  <si>
    <t>2503.463</t>
  </si>
  <si>
    <t>2503.391</t>
  </si>
  <si>
    <t>2503.229</t>
  </si>
  <si>
    <t>2503.159</t>
  </si>
  <si>
    <t>2503.012</t>
  </si>
  <si>
    <t>2502.909</t>
  </si>
  <si>
    <t>2502.822</t>
  </si>
  <si>
    <t>2502.654</t>
  </si>
  <si>
    <t>2502.606</t>
  </si>
  <si>
    <t>2502.526</t>
  </si>
  <si>
    <t>2502.133</t>
  </si>
  <si>
    <t>2502.022</t>
  </si>
  <si>
    <t>2501.967</t>
  </si>
  <si>
    <t>2501.708</t>
  </si>
  <si>
    <t>2501.462</t>
  </si>
  <si>
    <t>2500.978</t>
  </si>
  <si>
    <t>2500.842</t>
  </si>
  <si>
    <t>2500.456</t>
  </si>
  <si>
    <t>2500.389</t>
  </si>
  <si>
    <t>2500.258</t>
  </si>
  <si>
    <t>2499.968</t>
  </si>
  <si>
    <t>2499.686</t>
  </si>
  <si>
    <t>2499.596</t>
  </si>
  <si>
    <t>2499.234</t>
  </si>
  <si>
    <t>2498.939</t>
  </si>
  <si>
    <t>2498.736</t>
  </si>
  <si>
    <t>2498.297</t>
  </si>
  <si>
    <t>2498.182</t>
  </si>
  <si>
    <t>2498.096</t>
  </si>
  <si>
    <t>2497.847</t>
  </si>
  <si>
    <t>2497.682</t>
  </si>
  <si>
    <t>2497.240</t>
  </si>
  <si>
    <t>2497.143</t>
  </si>
  <si>
    <t>2496.296</t>
  </si>
  <si>
    <t>2496.215</t>
  </si>
  <si>
    <t>2495.934</t>
  </si>
  <si>
    <t>2495.584</t>
  </si>
  <si>
    <t>2495.508</t>
  </si>
  <si>
    <t>2495.373</t>
  </si>
  <si>
    <t>2495.244</t>
  </si>
  <si>
    <t>2495.174</t>
  </si>
  <si>
    <t>2494.855</t>
  </si>
  <si>
    <t>2494.573</t>
  </si>
  <si>
    <t>2494.516</t>
  </si>
  <si>
    <t>2494.315</t>
  </si>
  <si>
    <t>2494.199</t>
  </si>
  <si>
    <t>2493.998</t>
  </si>
  <si>
    <t>2493.685</t>
  </si>
  <si>
    <t>2493.523</t>
  </si>
  <si>
    <t>2492.907</t>
  </si>
  <si>
    <t>2492.764</t>
  </si>
  <si>
    <t>2492.595</t>
  </si>
  <si>
    <t>2492.346</t>
  </si>
  <si>
    <t>2491.973</t>
  </si>
  <si>
    <t>2491.619</t>
  </si>
  <si>
    <t>2491.326</t>
  </si>
  <si>
    <t>2491.237</t>
  </si>
  <si>
    <t>2491.087</t>
  </si>
  <si>
    <t>2490.618</t>
  </si>
  <si>
    <t>2490.194</t>
  </si>
  <si>
    <t>2489.871</t>
  </si>
  <si>
    <t>2489.246</t>
  </si>
  <si>
    <t>2489.090</t>
  </si>
  <si>
    <t>2488.719</t>
  </si>
  <si>
    <t>Lower: Corrected: J 5/2→9/2 (NIST); Corrections: lower_J_orig=5/2</t>
  </si>
  <si>
    <t>Upper: Corrected: J 13/2→15/2 (NIST); Corrections: upper_J_orig=13/2</t>
  </si>
  <si>
    <t>2449.908</t>
  </si>
  <si>
    <t>2449.636</t>
  </si>
  <si>
    <t>Upper: Corrected: J 9/2→5/2 (NIST); Corrections: upper_J_orig=9/2</t>
  </si>
  <si>
    <t>2448.157</t>
  </si>
  <si>
    <t>2447.499</t>
  </si>
  <si>
    <t>2446.770</t>
  </si>
  <si>
    <t>2446.066</t>
  </si>
  <si>
    <t>2445.961</t>
  </si>
  <si>
    <t>2445.486</t>
  </si>
  <si>
    <t>2444.933</t>
  </si>
  <si>
    <t>2444.886</t>
  </si>
  <si>
    <t>2444.166</t>
  </si>
  <si>
    <t>2444.110</t>
  </si>
  <si>
    <t>2442.972</t>
  </si>
  <si>
    <t>2442.697</t>
  </si>
  <si>
    <t>2442.329</t>
  </si>
  <si>
    <t>2441.859</t>
  </si>
  <si>
    <t>2441.642</t>
  </si>
  <si>
    <t>2441.360</t>
  </si>
  <si>
    <t>Upper: Corrected: J 7/2→5/2 (NIST); Corrections: upper_J_orig=7/2</t>
  </si>
  <si>
    <t>2441.151</t>
  </si>
  <si>
    <t>Upper: Corrected: J 5/2→9/2 (NIST); Corrections: upper_J_orig=5/2</t>
  </si>
  <si>
    <t>2441.028</t>
  </si>
  <si>
    <t>2440.333</t>
  </si>
  <si>
    <t>2440.018</t>
  </si>
  <si>
    <t>2439.724</t>
  </si>
  <si>
    <t>2438.627</t>
  </si>
  <si>
    <t>2438.338</t>
  </si>
  <si>
    <t>2437.653</t>
  </si>
  <si>
    <t>2437.541</t>
  </si>
  <si>
    <t>2437.064</t>
  </si>
  <si>
    <t>2436.889</t>
  </si>
  <si>
    <t>2435.907</t>
  </si>
  <si>
    <t>2435.776</t>
  </si>
  <si>
    <t>2435.402</t>
  </si>
  <si>
    <t>2434.743</t>
  </si>
  <si>
    <t>2434.387</t>
  </si>
  <si>
    <t>2434.178</t>
  </si>
  <si>
    <t>2433.619</t>
  </si>
  <si>
    <t>2433.142</t>
  </si>
  <si>
    <t>2432.678</t>
  </si>
  <si>
    <t>2432.146</t>
  </si>
  <si>
    <t>2431.713</t>
  </si>
  <si>
    <t>2431.260</t>
  </si>
  <si>
    <t>2430.317</t>
  </si>
  <si>
    <t>2430.217</t>
  </si>
  <si>
    <t>2429.680</t>
  </si>
  <si>
    <t>2429.562</t>
  </si>
  <si>
    <t>2429.492</t>
  </si>
  <si>
    <t>2428.581</t>
  </si>
  <si>
    <t>2426.851</t>
  </si>
  <si>
    <t>2426.325</t>
  </si>
  <si>
    <t>2426.139</t>
  </si>
  <si>
    <t>2425.805</t>
  </si>
  <si>
    <t>2425.630</t>
  </si>
  <si>
    <t>2425.426</t>
  </si>
  <si>
    <t>2425.030</t>
  </si>
  <si>
    <t>2424.802</t>
  </si>
  <si>
    <t>2424.642</t>
  </si>
  <si>
    <t>2424.550</t>
  </si>
  <si>
    <t>2424.332</t>
  </si>
  <si>
    <t>2424.043</t>
  </si>
  <si>
    <t>2423.954</t>
  </si>
  <si>
    <t>2423.921</t>
  </si>
  <si>
    <t>2423.700</t>
  </si>
  <si>
    <t>2423.452</t>
  </si>
  <si>
    <t>2423.169</t>
  </si>
  <si>
    <t>2422.883</t>
  </si>
  <si>
    <t>2422.759</t>
  </si>
  <si>
    <t>2422.250</t>
  </si>
  <si>
    <t>2422.130</t>
  </si>
  <si>
    <t>2421.748</t>
  </si>
  <si>
    <t>2421.157</t>
  </si>
  <si>
    <t>2420.775</t>
  </si>
  <si>
    <t>2420.655</t>
  </si>
  <si>
    <t>2420.229</t>
  </si>
  <si>
    <t>2418.950</t>
  </si>
  <si>
    <t>2417.691</t>
  </si>
  <si>
    <t>2416.648</t>
  </si>
  <si>
    <t>2416.527</t>
  </si>
  <si>
    <t>2415.729</t>
  </si>
  <si>
    <t>2415.500</t>
  </si>
  <si>
    <t>2414.539</t>
  </si>
  <si>
    <t>2414.028</t>
  </si>
  <si>
    <t>2413.856</t>
  </si>
  <si>
    <t>2413.339</t>
  </si>
  <si>
    <t>2412.397</t>
  </si>
  <si>
    <t>2412.219</t>
  </si>
  <si>
    <t>2412.003</t>
  </si>
  <si>
    <t>2411.919</t>
  </si>
  <si>
    <t>2411.470</t>
  </si>
  <si>
    <t>2411.390</t>
  </si>
  <si>
    <t>2410.982</t>
  </si>
  <si>
    <t>2410.428</t>
  </si>
  <si>
    <t>2410.303</t>
  </si>
  <si>
    <t>2409.802</t>
  </si>
  <si>
    <t>2409.181</t>
  </si>
  <si>
    <t>2408.188</t>
  </si>
  <si>
    <t>2408.093</t>
  </si>
  <si>
    <t>2408.060</t>
  </si>
  <si>
    <t>2407.396</t>
  </si>
  <si>
    <t>2407.153</t>
  </si>
  <si>
    <t>2407.053</t>
  </si>
  <si>
    <t>2406.900</t>
  </si>
  <si>
    <t>2406.703</t>
  </si>
  <si>
    <t>2406.336</t>
  </si>
  <si>
    <t>2405.819</t>
  </si>
  <si>
    <t>2405.563</t>
  </si>
  <si>
    <t>2405.181</t>
  </si>
  <si>
    <t>2402.533</t>
  </si>
  <si>
    <t>2402.266</t>
  </si>
  <si>
    <t>2400.840</t>
  </si>
  <si>
    <t>2400.697</t>
  </si>
  <si>
    <t>2400.579</t>
  </si>
  <si>
    <t>2399.877</t>
  </si>
  <si>
    <t>2399.697</t>
  </si>
  <si>
    <t>2399.106</t>
  </si>
  <si>
    <t>2398.060</t>
  </si>
  <si>
    <t>2397.843</t>
  </si>
  <si>
    <t>2396.897</t>
  </si>
  <si>
    <t>2395.444</t>
  </si>
  <si>
    <t>2394.812</t>
  </si>
  <si>
    <t>Upper: Corrected: J 5/2→7/2 (NIST); Corrections: upper_J_orig=5/2</t>
  </si>
  <si>
    <t>2394.651</t>
  </si>
  <si>
    <t>2394.064</t>
  </si>
  <si>
    <t>2394.023</t>
  </si>
  <si>
    <t>2393.735</t>
  </si>
  <si>
    <t>2392.913</t>
  </si>
  <si>
    <t>2391.474</t>
  </si>
  <si>
    <t>2390.653</t>
  </si>
  <si>
    <t>2390.532</t>
  </si>
  <si>
    <t>2390.284</t>
  </si>
  <si>
    <t>2390.088</t>
  </si>
  <si>
    <t>2389.855</t>
  </si>
  <si>
    <t>2389.473</t>
  </si>
  <si>
    <t>2389.329</t>
  </si>
  <si>
    <t>2389.018</t>
  </si>
  <si>
    <t>2388.845</t>
  </si>
  <si>
    <t>2387.428</t>
  </si>
  <si>
    <t>2387.207</t>
  </si>
  <si>
    <t>2386.937</t>
  </si>
  <si>
    <t>2386.777</t>
  </si>
  <si>
    <t>2384.757</t>
  </si>
  <si>
    <t>2384.504</t>
  </si>
  <si>
    <t>2384.340</t>
  </si>
  <si>
    <t>2382.979</t>
  </si>
  <si>
    <t>2382.783</t>
  </si>
  <si>
    <t>2382.588</t>
  </si>
  <si>
    <t>2382.208</t>
  </si>
  <si>
    <t>2382.106</t>
  </si>
  <si>
    <t>2381.445</t>
  </si>
  <si>
    <t>2381.046</t>
  </si>
  <si>
    <t>2380.051</t>
  </si>
  <si>
    <t>2379.630</t>
  </si>
  <si>
    <t>2379.330</t>
  </si>
  <si>
    <t>2379.226</t>
  </si>
  <si>
    <t>2379.130</t>
  </si>
  <si>
    <t>2378.973</t>
  </si>
  <si>
    <t>2378.867</t>
  </si>
  <si>
    <t>2378.729</t>
  </si>
  <si>
    <t>2378.502</t>
  </si>
  <si>
    <t>2378.238</t>
  </si>
  <si>
    <t>2378.064</t>
  </si>
  <si>
    <t>2377.653</t>
  </si>
  <si>
    <t>2377.055</t>
  </si>
  <si>
    <t>2377.006</t>
  </si>
  <si>
    <t>2376.935</t>
  </si>
  <si>
    <t>2376.555</t>
  </si>
  <si>
    <t>2376.103</t>
  </si>
  <si>
    <t>2376.023</t>
  </si>
  <si>
    <t>2375.827</t>
  </si>
  <si>
    <t>2375.591</t>
  </si>
  <si>
    <t>2374.414</t>
  </si>
  <si>
    <t>2374.014</t>
  </si>
  <si>
    <t>2373.594</t>
  </si>
  <si>
    <t>2373.255</t>
  </si>
  <si>
    <t>2372.129</t>
  </si>
  <si>
    <t>2372.038</t>
  </si>
  <si>
    <t>2371.930</t>
  </si>
  <si>
    <t>2371.494</t>
  </si>
  <si>
    <t>2371.337</t>
  </si>
  <si>
    <t>2371.027</t>
  </si>
  <si>
    <t>2370.169</t>
  </si>
  <si>
    <t>2370.024</t>
  </si>
  <si>
    <t>2369.861</t>
  </si>
  <si>
    <t>2369.494</t>
  </si>
  <si>
    <t>2369.317</t>
  </si>
  <si>
    <t>2369.081</t>
  </si>
  <si>
    <t>2368.776</t>
  </si>
  <si>
    <t>2368.585</t>
  </si>
  <si>
    <t>2368.371</t>
  </si>
  <si>
    <t>2368.247</t>
  </si>
  <si>
    <t>2367.824</t>
  </si>
  <si>
    <t>2367.747</t>
  </si>
  <si>
    <t>2367.560</t>
  </si>
  <si>
    <t>2367.497</t>
  </si>
  <si>
    <t>2366.790</t>
  </si>
  <si>
    <t>2365.796</t>
  </si>
  <si>
    <t>2365.516</t>
  </si>
  <si>
    <t>2365.105</t>
  </si>
  <si>
    <t>2365.055</t>
  </si>
  <si>
    <t>2364.502</t>
  </si>
  <si>
    <t>2364.274</t>
  </si>
  <si>
    <t>2363.765</t>
  </si>
  <si>
    <t>2363.737</t>
  </si>
  <si>
    <t>2362.870</t>
  </si>
  <si>
    <t>2362.317</t>
  </si>
  <si>
    <t>2362.227</t>
  </si>
  <si>
    <t>2362.139</t>
  </si>
  <si>
    <t>2362.017</t>
  </si>
  <si>
    <t>2361.703</t>
  </si>
  <si>
    <t>2361.091</t>
  </si>
  <si>
    <t>2360.786</t>
  </si>
  <si>
    <t>2360.673</t>
  </si>
  <si>
    <t>2360.496</t>
  </si>
  <si>
    <t>2360.292</t>
  </si>
  <si>
    <t>2359.726</t>
  </si>
  <si>
    <t>2359.662</t>
  </si>
  <si>
    <t>2359.385</t>
  </si>
  <si>
    <t>2359.280</t>
  </si>
  <si>
    <t>2358.777</t>
  </si>
  <si>
    <t>2358.675</t>
  </si>
  <si>
    <t>2357.627</t>
  </si>
  <si>
    <t>2357.541</t>
  </si>
  <si>
    <t>2357.446</t>
  </si>
  <si>
    <t>2357.176</t>
  </si>
  <si>
    <t>2356.226</t>
  </si>
  <si>
    <t>2356.084</t>
  </si>
  <si>
    <t>2355.261</t>
  </si>
  <si>
    <t>2355.042</t>
  </si>
  <si>
    <t>2354.942</t>
  </si>
  <si>
    <t>2354.902</t>
  </si>
  <si>
    <t>2354.420</t>
  </si>
  <si>
    <t>2354.318</t>
  </si>
  <si>
    <t>Ritz mismatch: |42465.6600 - 42462.15| = 3.5100 cm⁻¹ (&gt; 1.5); [iter 1] Classification moved to row with σ=42465.58</t>
  </si>
  <si>
    <t>2354.128</t>
  </si>
  <si>
    <t>Unclassified line; [iter 1] Classification moved from misaligned row (Ritz σ=42465.66, Δ=0.0800)</t>
  </si>
  <si>
    <t>2353.801</t>
  </si>
  <si>
    <t>2353.697</t>
  </si>
  <si>
    <t>2353.341</t>
  </si>
  <si>
    <t>2353.232</t>
  </si>
  <si>
    <t>2352.550</t>
  </si>
  <si>
    <t>2352.195</t>
  </si>
  <si>
    <t>2350.055</t>
  </si>
  <si>
    <t>2349.631</t>
  </si>
  <si>
    <t>2348.786</t>
  </si>
  <si>
    <t>2348.664</t>
  </si>
  <si>
    <t>2347.341</t>
  </si>
  <si>
    <t>2346.705</t>
  </si>
  <si>
    <t>2345.886</t>
  </si>
  <si>
    <t>2345.793</t>
  </si>
  <si>
    <t>2345.001</t>
  </si>
  <si>
    <t>2344.757</t>
  </si>
  <si>
    <t>2344.472</t>
  </si>
  <si>
    <t>2343.172</t>
  </si>
  <si>
    <t>2342.382</t>
  </si>
  <si>
    <t>2341.679</t>
  </si>
  <si>
    <t>2341.278</t>
  </si>
  <si>
    <t>2340.619</t>
  </si>
  <si>
    <t>2339.845</t>
  </si>
  <si>
    <t>2339.764</t>
  </si>
  <si>
    <t>2339.676</t>
  </si>
  <si>
    <t>2339.370</t>
  </si>
  <si>
    <t>2339.201</t>
  </si>
  <si>
    <t>2338.927</t>
  </si>
  <si>
    <t>2338.605</t>
  </si>
  <si>
    <t>2338.415</t>
  </si>
  <si>
    <t>2338.185</t>
  </si>
  <si>
    <t>2337.472</t>
  </si>
  <si>
    <t>2337.406</t>
  </si>
  <si>
    <t>2337.295</t>
  </si>
  <si>
    <t>2337.059</t>
  </si>
  <si>
    <t>2336.921</t>
  </si>
  <si>
    <t>2336.131</t>
  </si>
  <si>
    <t>2335.977</t>
  </si>
  <si>
    <t>2335.873</t>
  </si>
  <si>
    <t>2334.674</t>
  </si>
  <si>
    <t>2334.633</t>
  </si>
  <si>
    <t>2333.726</t>
  </si>
  <si>
    <t>2333.561</t>
  </si>
  <si>
    <t>2333.463</t>
  </si>
  <si>
    <t>2332.586</t>
  </si>
  <si>
    <t>2332.476</t>
  </si>
  <si>
    <t>2332.371</t>
  </si>
  <si>
    <t>2332.129</t>
  </si>
  <si>
    <t>2331.830</t>
  </si>
  <si>
    <t>2330.766</t>
  </si>
  <si>
    <t>2330.393</t>
  </si>
  <si>
    <t>2329.568</t>
  </si>
  <si>
    <t>2329.456</t>
  </si>
  <si>
    <t>2329.391</t>
  </si>
  <si>
    <t>2329.190</t>
  </si>
  <si>
    <t>2329.099</t>
  </si>
  <si>
    <t>2329.048</t>
  </si>
  <si>
    <t>2328.965</t>
  </si>
  <si>
    <t>2328.808</t>
  </si>
  <si>
    <t>2328.685</t>
  </si>
  <si>
    <t>2328.556</t>
  </si>
  <si>
    <t>2328.440</t>
  </si>
  <si>
    <t>2328.076</t>
  </si>
  <si>
    <t>2326.777</t>
  </si>
  <si>
    <t>2326.687</t>
  </si>
  <si>
    <t>2326.314</t>
  </si>
  <si>
    <t>2326.197</t>
  </si>
  <si>
    <t>2326.129</t>
  </si>
  <si>
    <t>2326.073</t>
  </si>
  <si>
    <t>2325.830</t>
  </si>
  <si>
    <t>2325.736</t>
  </si>
  <si>
    <t>2325.365</t>
  </si>
  <si>
    <t>2325.016</t>
  </si>
  <si>
    <t>2324.807</t>
  </si>
  <si>
    <t>2324.521</t>
  </si>
  <si>
    <t>2324.438</t>
  </si>
  <si>
    <t>2323.492</t>
  </si>
  <si>
    <t>2323.359</t>
  </si>
  <si>
    <t>2323.289</t>
  </si>
  <si>
    <t>2322.525</t>
  </si>
  <si>
    <t>2321.993</t>
  </si>
  <si>
    <t>2321.717</t>
  </si>
  <si>
    <t>2321.672</t>
  </si>
  <si>
    <t>2321.580</t>
  </si>
  <si>
    <t>2321.322</t>
  </si>
  <si>
    <t>2320.906</t>
  </si>
  <si>
    <t>2320.406</t>
  </si>
  <si>
    <t>2320.223</t>
  </si>
  <si>
    <t>2320.119</t>
  </si>
  <si>
    <t>2319.403</t>
  </si>
  <si>
    <t>2319.290</t>
  </si>
  <si>
    <t>2319.153</t>
  </si>
  <si>
    <t>2318.973</t>
  </si>
  <si>
    <t>2318.816</t>
  </si>
  <si>
    <t>2318.640</t>
  </si>
  <si>
    <t>2318.364</t>
  </si>
  <si>
    <t>2318.153</t>
  </si>
  <si>
    <t>2318.064</t>
  </si>
  <si>
    <t>2317.623</t>
  </si>
  <si>
    <t>2317.199</t>
  </si>
  <si>
    <t>2317.074</t>
  </si>
  <si>
    <t>2316.881</t>
  </si>
  <si>
    <t>2316.644</t>
  </si>
  <si>
    <t>2315.881</t>
  </si>
  <si>
    <t>2315.774</t>
  </si>
  <si>
    <t>2315.455</t>
  </si>
  <si>
    <t>2315.274</t>
  </si>
  <si>
    <t>2314.979</t>
  </si>
  <si>
    <t>2314.757</t>
  </si>
  <si>
    <t>2314.669</t>
  </si>
  <si>
    <t>2314.374</t>
  </si>
  <si>
    <t>2314.178</t>
  </si>
  <si>
    <t>2314.056</t>
  </si>
  <si>
    <t>2313.977</t>
  </si>
  <si>
    <t>2313.861</t>
  </si>
  <si>
    <t>2313.659</t>
  </si>
  <si>
    <t>2313.304</t>
  </si>
  <si>
    <t>2313.142</t>
  </si>
  <si>
    <t>2313.008</t>
  </si>
  <si>
    <t>2312.892</t>
  </si>
  <si>
    <t>2312.004</t>
  </si>
  <si>
    <t>2311.442</t>
  </si>
  <si>
    <t>2311.288</t>
  </si>
  <si>
    <t>2311.172</t>
  </si>
  <si>
    <t>2311.014</t>
  </si>
  <si>
    <t>2310.766</t>
  </si>
  <si>
    <t>2310.531</t>
  </si>
  <si>
    <t>2310.248</t>
  </si>
  <si>
    <t>2310.127</t>
  </si>
  <si>
    <t>2309.945</t>
  </si>
  <si>
    <t>2309.562</t>
  </si>
  <si>
    <t>2309.386</t>
  </si>
  <si>
    <t>2309.230</t>
  </si>
  <si>
    <t>2309.098</t>
  </si>
  <si>
    <t>2308.993</t>
  </si>
  <si>
    <t>2308.813</t>
  </si>
  <si>
    <t>2308.670</t>
  </si>
  <si>
    <t>2308.409</t>
  </si>
  <si>
    <t>2308.243</t>
  </si>
  <si>
    <t>2308.045</t>
  </si>
  <si>
    <t>2308.007</t>
  </si>
  <si>
    <t>2307.909</t>
  </si>
  <si>
    <t>2307.766</t>
  </si>
  <si>
    <t>2307.588</t>
  </si>
  <si>
    <t>2307.384</t>
  </si>
  <si>
    <t>2307.277</t>
  </si>
  <si>
    <t>2307.163</t>
  </si>
  <si>
    <t>2307.068</t>
  </si>
  <si>
    <t>2306.934</t>
  </si>
  <si>
    <t>2306.596</t>
  </si>
  <si>
    <t>2305.583</t>
  </si>
  <si>
    <t>2305.298</t>
  </si>
  <si>
    <t>2305.118</t>
  </si>
  <si>
    <t>2305.046</t>
  </si>
  <si>
    <t>2304.408</t>
  </si>
  <si>
    <t>2304.201</t>
  </si>
  <si>
    <t>2303.869</t>
  </si>
  <si>
    <t>2303.763</t>
  </si>
  <si>
    <t>2303.668</t>
  </si>
  <si>
    <t>2303.586</t>
  </si>
  <si>
    <t>2303.510</t>
  </si>
  <si>
    <t>2303.450</t>
  </si>
  <si>
    <t>2303.121</t>
  </si>
  <si>
    <t>Lower: Parity corrected: o→e (likely ° misread); Upper: Corrected: parity e→o, J 9/2→7/2 (NIST); Corrections: lower_par_orig=o, upper_par_orig=e, upper_J_orig=9/2</t>
  </si>
  <si>
    <t>2303.042</t>
  </si>
  <si>
    <t>2302.954</t>
  </si>
  <si>
    <t>2302.899</t>
  </si>
  <si>
    <t>2302.596</t>
  </si>
  <si>
    <t>2302.537</t>
  </si>
  <si>
    <t>2302.360</t>
  </si>
  <si>
    <t>2302.230</t>
  </si>
  <si>
    <t>2301.084</t>
  </si>
  <si>
    <t>2300.627</t>
  </si>
  <si>
    <t>2300.337</t>
  </si>
  <si>
    <t>2299.775</t>
  </si>
  <si>
    <t>2299.600</t>
  </si>
  <si>
    <t>2299.481</t>
  </si>
  <si>
    <t>2299.162</t>
  </si>
  <si>
    <t>2298.939</t>
  </si>
  <si>
    <t>2298.805</t>
  </si>
  <si>
    <t>2298.583</t>
  </si>
  <si>
    <t>2298.505</t>
  </si>
  <si>
    <t>2298.352</t>
  </si>
  <si>
    <t>2297.920</t>
  </si>
  <si>
    <t>2297.815</t>
  </si>
  <si>
    <t>2297.599</t>
  </si>
  <si>
    <t>2297.522</t>
  </si>
  <si>
    <t>2297.409</t>
  </si>
  <si>
    <t>2297.368</t>
  </si>
  <si>
    <t>2296.541</t>
  </si>
  <si>
    <t>2295.856</t>
  </si>
  <si>
    <t>2295.365</t>
  </si>
  <si>
    <t>2294.938</t>
  </si>
  <si>
    <t>2294.858</t>
  </si>
  <si>
    <t>2294.730</t>
  </si>
  <si>
    <t>2294.601</t>
  </si>
  <si>
    <t>2294.511</t>
  </si>
  <si>
    <t>2294.400</t>
  </si>
  <si>
    <t>2294.268</t>
  </si>
  <si>
    <t>2294.063</t>
  </si>
  <si>
    <t>2293.576</t>
  </si>
  <si>
    <t>2293.480</t>
  </si>
  <si>
    <t>2293.344</t>
  </si>
  <si>
    <t>2293.157</t>
  </si>
  <si>
    <t>2292.907</t>
  </si>
  <si>
    <t>2292.558</t>
  </si>
  <si>
    <t>2292.508</t>
  </si>
  <si>
    <t>2292.062</t>
  </si>
  <si>
    <t>2291.773</t>
  </si>
  <si>
    <t>2291.263</t>
  </si>
  <si>
    <t>2291.199</t>
  </si>
  <si>
    <t>2290.727</t>
  </si>
  <si>
    <t>2290.396</t>
  </si>
  <si>
    <t>2290.241</t>
  </si>
  <si>
    <t>2290.007</t>
  </si>
  <si>
    <t>2289.914</t>
  </si>
  <si>
    <t>2289.241</t>
  </si>
  <si>
    <t>2288.489</t>
  </si>
  <si>
    <t>2288.425</t>
  </si>
  <si>
    <t>2288.131</t>
  </si>
  <si>
    <t>2287.795</t>
  </si>
  <si>
    <t>2287.611</t>
  </si>
  <si>
    <t>2287.502</t>
  </si>
  <si>
    <t>2287.414</t>
  </si>
  <si>
    <t>2287.230</t>
  </si>
  <si>
    <t>2286.841</t>
  </si>
  <si>
    <t>2286.641</t>
  </si>
  <si>
    <t>2286.529</t>
  </si>
  <si>
    <t>2286.131</t>
  </si>
  <si>
    <t>2285.682</t>
  </si>
  <si>
    <t>2285.495</t>
  </si>
  <si>
    <t>2285.348</t>
  </si>
  <si>
    <t>2284.937</t>
  </si>
  <si>
    <t>2284.615</t>
  </si>
  <si>
    <t>2284.078</t>
  </si>
  <si>
    <t>2281.542</t>
  </si>
  <si>
    <t>2281.300</t>
  </si>
  <si>
    <t>2280.920</t>
  </si>
  <si>
    <t>2280.598</t>
  </si>
  <si>
    <t>2280.153</t>
  </si>
  <si>
    <t>2279.706</t>
  </si>
  <si>
    <t>2279.574</t>
  </si>
  <si>
    <t>2279.417</t>
  </si>
  <si>
    <t>2279.237</t>
  </si>
  <si>
    <t>2279.153</t>
  </si>
  <si>
    <t>2278.736</t>
  </si>
  <si>
    <t>2278.536</t>
  </si>
  <si>
    <t>2278.307</t>
  </si>
  <si>
    <t>2278.095</t>
  </si>
  <si>
    <t>2277.933</t>
  </si>
  <si>
    <t>2277.594</t>
  </si>
  <si>
    <t>2277.400</t>
  </si>
  <si>
    <t>2277.015</t>
  </si>
  <si>
    <t>2276.920</t>
  </si>
  <si>
    <t>2276.547</t>
  </si>
  <si>
    <t>2276.166</t>
  </si>
  <si>
    <t>2275.913</t>
  </si>
  <si>
    <t>2275.093</t>
  </si>
  <si>
    <t>2274.952</t>
  </si>
  <si>
    <t>2274.271</t>
  </si>
  <si>
    <t>2273.825</t>
  </si>
  <si>
    <t>2273.554</t>
  </si>
  <si>
    <t>2273.348</t>
  </si>
  <si>
    <t>2273.191</t>
  </si>
  <si>
    <t>2273.129</t>
  </si>
  <si>
    <t>2272.642</t>
  </si>
  <si>
    <t>2272.063</t>
  </si>
  <si>
    <t>2271.977</t>
  </si>
  <si>
    <t>2271.851</t>
  </si>
  <si>
    <t>2271.504</t>
  </si>
  <si>
    <t>2270.866</t>
  </si>
  <si>
    <t>Lower: Corrected: J 5/2→3/2 (NIST); Selection rule: ΔJ violation: |7/2 - 3/2| = 2.0 (must be ≤ 1); Ritz OK (Δ=0.0700) but selection rules violated; Corrections: lower_J_orig=5/2</t>
  </si>
  <si>
    <t>2270.677</t>
  </si>
  <si>
    <t>2270.617</t>
  </si>
  <si>
    <t>2270.467</t>
  </si>
  <si>
    <t>2270.231</t>
  </si>
  <si>
    <t>2269.597</t>
  </si>
  <si>
    <t>2268.249</t>
  </si>
  <si>
    <t>2268.139</t>
  </si>
  <si>
    <t>2231.045</t>
  </si>
  <si>
    <t>2230.815</t>
  </si>
  <si>
    <t>2230.582</t>
  </si>
  <si>
    <t>2230.348</t>
  </si>
  <si>
    <t>2230.117</t>
  </si>
  <si>
    <t>2229.887</t>
  </si>
  <si>
    <t>2229.417</t>
  </si>
  <si>
    <t>2229.360</t>
  </si>
  <si>
    <t>2228.693</t>
  </si>
  <si>
    <t>2228.647</t>
  </si>
  <si>
    <t>2228.358</t>
  </si>
  <si>
    <t>2227.910</t>
  </si>
  <si>
    <t>2227.578</t>
  </si>
  <si>
    <t>2227.201</t>
  </si>
  <si>
    <t>2226.765</t>
  </si>
  <si>
    <t>2226.565</t>
  </si>
  <si>
    <t>2226.191</t>
  </si>
  <si>
    <t>2226.157</t>
  </si>
  <si>
    <t>2226.046</t>
  </si>
  <si>
    <t>2226.000</t>
  </si>
  <si>
    <t>2225.742</t>
  </si>
  <si>
    <t>2225.647</t>
  </si>
  <si>
    <t>2225.601</t>
  </si>
  <si>
    <t>2225.153</t>
  </si>
  <si>
    <t>2224.909</t>
  </si>
  <si>
    <t>2224.878</t>
  </si>
  <si>
    <t>2224.650</t>
  </si>
  <si>
    <t>2224.241</t>
  </si>
  <si>
    <t>2223.653</t>
  </si>
  <si>
    <t>2223.503</t>
  </si>
  <si>
    <t>2223.466</t>
  </si>
  <si>
    <t>2223.234</t>
  </si>
  <si>
    <t>2223.103</t>
  </si>
  <si>
    <t>2223.001</t>
  </si>
  <si>
    <t>2222.738</t>
  </si>
  <si>
    <t>2222.506</t>
  </si>
  <si>
    <t>2222.288</t>
  </si>
  <si>
    <t>2221.439</t>
  </si>
  <si>
    <t>2221.062</t>
  </si>
  <si>
    <t>2220.425</t>
  </si>
  <si>
    <t>2219.062</t>
  </si>
  <si>
    <t>2218.522</t>
  </si>
  <si>
    <t>2218.433</t>
  </si>
  <si>
    <t>2217.424</t>
  </si>
  <si>
    <t>2217.356</t>
  </si>
  <si>
    <t>2217.192</t>
  </si>
  <si>
    <t>2217.121</t>
  </si>
  <si>
    <t>2216.890</t>
  </si>
  <si>
    <t>2216.769</t>
  </si>
  <si>
    <t>2216.508</t>
  </si>
  <si>
    <t>2216.285</t>
  </si>
  <si>
    <t>2215.740</t>
  </si>
  <si>
    <t>2215.479</t>
  </si>
  <si>
    <t>2215.248</t>
  </si>
  <si>
    <t>2215.018</t>
  </si>
  <si>
    <t>2214.679</t>
  </si>
  <si>
    <t>2214.519</t>
  </si>
  <si>
    <t>2214.448</t>
  </si>
  <si>
    <t>2214.379</t>
  </si>
  <si>
    <t>Unclassified line; [iter 1] Classification moved from misaligned row (Ritz σ=45145.37, Δ=0.0500)</t>
  </si>
  <si>
    <t>2214.217</t>
  </si>
  <si>
    <t>2214.164</t>
  </si>
  <si>
    <t>2214.079</t>
  </si>
  <si>
    <t>2213.838</t>
  </si>
  <si>
    <t>2213.693</t>
  </si>
  <si>
    <t>2213.229</t>
  </si>
  <si>
    <t>2212.688</t>
  </si>
  <si>
    <t>2211.612</t>
  </si>
  <si>
    <t>2211.332</t>
  </si>
  <si>
    <t>2209.963</t>
  </si>
  <si>
    <t>2208.939</t>
  </si>
  <si>
    <t>2208.655</t>
  </si>
  <si>
    <t>2208.589</t>
  </si>
  <si>
    <t>2208.472</t>
  </si>
  <si>
    <t>2208.343</t>
  </si>
  <si>
    <t>2207.138</t>
  </si>
  <si>
    <t>2207.097</t>
  </si>
  <si>
    <t>2206.860</t>
  </si>
  <si>
    <t>2206.738</t>
  </si>
  <si>
    <t>2206.512</t>
  </si>
  <si>
    <t>2206.259</t>
  </si>
  <si>
    <t>2206.115</t>
  </si>
  <si>
    <t>2206.019</t>
  </si>
  <si>
    <t>2205.952</t>
  </si>
  <si>
    <t>2205.713</t>
  </si>
  <si>
    <t>2205.478</t>
  </si>
  <si>
    <t>2205.265</t>
  </si>
  <si>
    <t>2205.116</t>
  </si>
  <si>
    <t>2204.357</t>
  </si>
  <si>
    <t>2204.297</t>
  </si>
  <si>
    <t>2203.678</t>
  </si>
  <si>
    <t>2203.507</t>
  </si>
  <si>
    <t>2202.620</t>
  </si>
  <si>
    <t>2201.678</t>
  </si>
  <si>
    <t>2199.617</t>
  </si>
  <si>
    <t>2197.772</t>
  </si>
  <si>
    <t>2197.478</t>
  </si>
  <si>
    <t>2197.253</t>
  </si>
  <si>
    <t>2196.775</t>
  </si>
  <si>
    <t>2196.436</t>
  </si>
  <si>
    <t>2195.667</t>
  </si>
  <si>
    <t>2195.531</t>
  </si>
  <si>
    <t>2194.868</t>
  </si>
  <si>
    <t>2194.401</t>
  </si>
  <si>
    <t>2194.370</t>
  </si>
  <si>
    <t>2194.315</t>
  </si>
  <si>
    <t>2194.237</t>
  </si>
  <si>
    <t>2193.955</t>
  </si>
  <si>
    <t>2193.836</t>
  </si>
  <si>
    <t>2193.480</t>
  </si>
  <si>
    <t>2192.229</t>
  </si>
  <si>
    <t>2192.057</t>
  </si>
  <si>
    <t>2191.101</t>
  </si>
  <si>
    <t>2191.005</t>
  </si>
  <si>
    <t>2190.893</t>
  </si>
  <si>
    <t>2190.316</t>
  </si>
  <si>
    <t>2189.903</t>
  </si>
  <si>
    <t>2187.687</t>
  </si>
  <si>
    <t>2187.249</t>
  </si>
  <si>
    <t>2186.602</t>
  </si>
  <si>
    <t>2184.903</t>
  </si>
  <si>
    <t>2184.590</t>
  </si>
  <si>
    <t>2181.408</t>
  </si>
  <si>
    <t>2181.217</t>
  </si>
  <si>
    <t>2181.159</t>
  </si>
  <si>
    <t>2180.799</t>
  </si>
  <si>
    <t>2179.818</t>
  </si>
  <si>
    <t>2179.684</t>
  </si>
  <si>
    <t>2177.517</t>
  </si>
  <si>
    <t>2176.676</t>
  </si>
  <si>
    <t>2175.805</t>
  </si>
  <si>
    <t>2174.893</t>
  </si>
  <si>
    <t>2174.820</t>
  </si>
  <si>
    <t>2173.500</t>
  </si>
  <si>
    <t>2172.342</t>
  </si>
  <si>
    <t>2172.186</t>
  </si>
  <si>
    <t>2172.094</t>
  </si>
  <si>
    <t>2171.173</t>
  </si>
  <si>
    <t>2170.680</t>
  </si>
  <si>
    <t>2169.098</t>
  </si>
  <si>
    <t>2167.810</t>
  </si>
  <si>
    <t>2166.440</t>
  </si>
  <si>
    <t>2165.562</t>
  </si>
  <si>
    <t>2165.114</t>
  </si>
  <si>
    <t>2163.530</t>
  </si>
  <si>
    <t>2162.814</t>
  </si>
  <si>
    <t>2162.611</t>
  </si>
  <si>
    <t>2162.252</t>
  </si>
  <si>
    <t>2155.562</t>
  </si>
  <si>
    <t>2154.932</t>
  </si>
  <si>
    <t>2152.291</t>
  </si>
  <si>
    <t>2149.997</t>
  </si>
  <si>
    <t>2148.203</t>
  </si>
  <si>
    <t>2148.142</t>
  </si>
  <si>
    <t>2147.164</t>
  </si>
  <si>
    <t>2146.982</t>
  </si>
  <si>
    <t>2145.234</t>
  </si>
  <si>
    <t>2143.094</t>
  </si>
  <si>
    <t>2142.870</t>
  </si>
  <si>
    <t>2142.570</t>
  </si>
  <si>
    <t>2141.933</t>
  </si>
  <si>
    <t>2141.539</t>
  </si>
  <si>
    <t>2140.611</t>
  </si>
  <si>
    <t>2140.484</t>
  </si>
  <si>
    <t>2139.950</t>
  </si>
  <si>
    <t>2139.915</t>
  </si>
  <si>
    <t>2136.688</t>
  </si>
  <si>
    <t>2136.608</t>
  </si>
  <si>
    <t>2136.157</t>
  </si>
  <si>
    <t>2135.942</t>
  </si>
  <si>
    <t>2130.646</t>
  </si>
  <si>
    <t>2130.398</t>
  </si>
  <si>
    <t>2125.485</t>
  </si>
  <si>
    <t>2124.868</t>
  </si>
  <si>
    <t>2122.368</t>
  </si>
  <si>
    <t>2122.269</t>
  </si>
  <si>
    <t>2116.519</t>
  </si>
  <si>
    <t>2115.630</t>
  </si>
  <si>
    <t>2114.954</t>
  </si>
  <si>
    <t>2112.791</t>
  </si>
  <si>
    <t>2111.340</t>
  </si>
  <si>
    <t>2109.931</t>
  </si>
  <si>
    <t>2109.680</t>
  </si>
  <si>
    <t>2107.250</t>
  </si>
  <si>
    <t>cl.No</t>
  </si>
  <si>
    <t>error</t>
  </si>
  <si>
    <t>Note</t>
  </si>
  <si>
    <t>err in Sugar</t>
  </si>
  <si>
    <t>L1_int</t>
  </si>
  <si>
    <t>par1</t>
  </si>
  <si>
    <t>J1</t>
  </si>
  <si>
    <t>L2_int</t>
  </si>
  <si>
    <t>par2</t>
  </si>
  <si>
    <t>J2</t>
  </si>
  <si>
    <t>Ch.</t>
  </si>
  <si>
    <t>Wl (Å)</t>
  </si>
  <si>
    <t>Intens</t>
  </si>
  <si>
    <t>Wn (cm⁻¹)</t>
  </si>
  <si>
    <t>E1_NIST
cm⁻¹</t>
  </si>
  <si>
    <t>E2_NIST
cm⁻¹</t>
  </si>
  <si>
    <t>par1
adopt</t>
  </si>
  <si>
    <t>J1
adopt</t>
  </si>
  <si>
    <t>par2
adopt</t>
  </si>
  <si>
    <t>J2
adopt</t>
  </si>
  <si>
    <t>int 0</t>
  </si>
  <si>
    <t>err in Sugar; int 4 changed to 0, char c deleted</t>
  </si>
  <si>
    <t>err in Sugar; int 0 arbitrarily changed to 2; blank char changed to bl</t>
  </si>
  <si>
    <t>bl</t>
  </si>
  <si>
    <t>err in Sugar; int 5 changed to 0; char c deleted</t>
  </si>
  <si>
    <t>err in Sugar; int 20 changed to 0; dup class deleted</t>
  </si>
  <si>
    <t>err in Sugar; char changed to *r</t>
  </si>
  <si>
    <t>err in Sugar; class corrected</t>
  </si>
  <si>
    <t>typo in Sugar wn</t>
  </si>
  <si>
    <t>err in Sugar; int 10 assigned arbitrarily, to enable the classification; char set to bl.</t>
  </si>
  <si>
    <t>E1_W99</t>
  </si>
  <si>
    <t>E2_W99</t>
  </si>
  <si>
    <t>gA
DREAM</t>
  </si>
  <si>
    <t>bolt</t>
  </si>
  <si>
    <t>rwl W99
air</t>
  </si>
  <si>
    <t>Ic</t>
  </si>
  <si>
    <t>ln(Ic/I)</t>
  </si>
  <si>
    <t>.</t>
  </si>
  <si>
    <t>id1</t>
  </si>
  <si>
    <t>id2</t>
  </si>
  <si>
    <t>Upper level discarded, class dropped</t>
  </si>
  <si>
    <t>Upper level revised by Wyart99, class dropped</t>
  </si>
  <si>
    <t>slope</t>
  </si>
  <si>
    <t>intercept</t>
  </si>
  <si>
    <t>rwl W99
vac</t>
  </si>
  <si>
    <t>CF
DREAM</t>
  </si>
  <si>
    <t>Icor</t>
  </si>
  <si>
    <t>ln(Ic/
Icor)</t>
  </si>
  <si>
    <t>eV</t>
  </si>
  <si>
    <t>059003.000226</t>
  </si>
  <si>
    <t>059003.000039</t>
  </si>
  <si>
    <t>059003.000079</t>
  </si>
  <si>
    <t>059003.000131</t>
  </si>
  <si>
    <t>059003.000195</t>
  </si>
  <si>
    <t>059003.000129</t>
  </si>
  <si>
    <t>059003.000130</t>
  </si>
  <si>
    <t>059003.000059</t>
  </si>
  <si>
    <t>059003.000167</t>
  </si>
  <si>
    <t>059003.000137</t>
  </si>
  <si>
    <t>059003.000162</t>
  </si>
  <si>
    <t>059003.000106</t>
  </si>
  <si>
    <t>059003.000132</t>
  </si>
  <si>
    <t>059003.000207</t>
  </si>
  <si>
    <t>059003.000126</t>
  </si>
  <si>
    <t>059003.000046</t>
  </si>
  <si>
    <t>059003.000101</t>
  </si>
  <si>
    <t>059003.000177</t>
  </si>
  <si>
    <t>059003.000120</t>
  </si>
  <si>
    <t>059003.000112</t>
  </si>
  <si>
    <t>059003.000169</t>
  </si>
  <si>
    <t>059003.000036</t>
  </si>
  <si>
    <t>059003.000264</t>
  </si>
  <si>
    <t>059003.000104</t>
  </si>
  <si>
    <t>059003.000123</t>
  </si>
  <si>
    <t>059003.000138</t>
  </si>
  <si>
    <t>059003.000111</t>
  </si>
  <si>
    <t>059003.000071</t>
  </si>
  <si>
    <t>059003.000144</t>
  </si>
  <si>
    <t>059003.000119</t>
  </si>
  <si>
    <t>059003.000064</t>
  </si>
  <si>
    <t>059003.000172</t>
  </si>
  <si>
    <t>059003.000196</t>
  </si>
  <si>
    <t>059003.000143</t>
  </si>
  <si>
    <t>059003.000149</t>
  </si>
  <si>
    <t>059003.000057</t>
  </si>
  <si>
    <t>059003.000198</t>
  </si>
  <si>
    <t>059003.000173</t>
  </si>
  <si>
    <t>059003.000315</t>
  </si>
  <si>
    <t>059003.000168</t>
  </si>
  <si>
    <t>059003.000050</t>
  </si>
  <si>
    <t>059003.000135</t>
  </si>
  <si>
    <t>059003.000115</t>
  </si>
  <si>
    <t>059003.000175</t>
  </si>
  <si>
    <t>059003.000114</t>
  </si>
  <si>
    <t>059003.000244</t>
  </si>
  <si>
    <t>059003.000147</t>
  </si>
  <si>
    <t>059003.000066</t>
  </si>
  <si>
    <t>059003.000127</t>
  </si>
  <si>
    <t>059003.000053</t>
  </si>
  <si>
    <t>059003.000062</t>
  </si>
  <si>
    <t>059003.000171</t>
  </si>
  <si>
    <t>059003.000108</t>
  </si>
  <si>
    <t>059003.000105</t>
  </si>
  <si>
    <t>059003.000070</t>
  </si>
  <si>
    <t>059003.000102</t>
  </si>
  <si>
    <t>059003.000165</t>
  </si>
  <si>
    <t>059003.000164</t>
  </si>
  <si>
    <t>059003.000174</t>
  </si>
  <si>
    <t>059003.000045</t>
  </si>
  <si>
    <t>059003.000178</t>
  </si>
  <si>
    <t>059003.000239</t>
  </si>
  <si>
    <t>059003.000095</t>
  </si>
  <si>
    <t>059003.000001</t>
  </si>
  <si>
    <t>059003.000041</t>
  </si>
  <si>
    <t>059003.000097</t>
  </si>
  <si>
    <t>059003.000040</t>
  </si>
  <si>
    <t>059003.000145</t>
  </si>
  <si>
    <t>059003.000186</t>
  </si>
  <si>
    <t>059003.000099</t>
  </si>
  <si>
    <t>059003.000160</t>
  </si>
  <si>
    <t>059003.000180</t>
  </si>
  <si>
    <t>059003.000086</t>
  </si>
  <si>
    <t>059003.000051</t>
  </si>
  <si>
    <t>059003.000158</t>
  </si>
  <si>
    <t>059003.000089</t>
  </si>
  <si>
    <t>059003.000146</t>
  </si>
  <si>
    <t>059003.000155</t>
  </si>
  <si>
    <t>059003.000156</t>
  </si>
  <si>
    <t>059003.000151</t>
  </si>
  <si>
    <t>059003.000141</t>
  </si>
  <si>
    <t>059003.000157</t>
  </si>
  <si>
    <t>059003.000054</t>
  </si>
  <si>
    <t>059003.000192</t>
  </si>
  <si>
    <t>059003.000124</t>
  </si>
  <si>
    <t>059003.000176</t>
  </si>
  <si>
    <t>059003.000042</t>
  </si>
  <si>
    <t>059003.000166</t>
  </si>
  <si>
    <t>059003.000093</t>
  </si>
  <si>
    <t>059003.000121</t>
  </si>
  <si>
    <t>059003.000190</t>
  </si>
  <si>
    <t>059003.000073</t>
  </si>
  <si>
    <t>059003.000074</t>
  </si>
  <si>
    <t>059003.000159</t>
  </si>
  <si>
    <t>059003.000134</t>
  </si>
  <si>
    <t>059003.000078</t>
  </si>
  <si>
    <t>059003.000085</t>
  </si>
  <si>
    <t>059003.000080</t>
  </si>
  <si>
    <t>059003.000081</t>
  </si>
  <si>
    <t>059003.000154</t>
  </si>
  <si>
    <t>059003.000163</t>
  </si>
  <si>
    <t>059003.000065</t>
  </si>
  <si>
    <t>059003.000083</t>
  </si>
  <si>
    <t>059003.000088</t>
  </si>
  <si>
    <t>059003.000082</t>
  </si>
  <si>
    <t>059003.000087</t>
  </si>
  <si>
    <t>059003.000076</t>
  </si>
  <si>
    <t>059003.000128</t>
  </si>
  <si>
    <t>059003.000181</t>
  </si>
  <si>
    <t>059003.000049</t>
  </si>
  <si>
    <t>059003.000136</t>
  </si>
  <si>
    <t>059003.000153</t>
  </si>
  <si>
    <t>059003.000179</t>
  </si>
  <si>
    <t>059003.000148</t>
  </si>
  <si>
    <t>059003.000118</t>
  </si>
  <si>
    <t>059003.000170</t>
  </si>
  <si>
    <t>059003.000150</t>
  </si>
  <si>
    <t>059003.000152</t>
  </si>
  <si>
    <t>059003.000035</t>
  </si>
  <si>
    <t>059003.000069</t>
  </si>
  <si>
    <t>059003.000193</t>
  </si>
  <si>
    <t>059003.000038</t>
  </si>
  <si>
    <t>059003.000161</t>
  </si>
  <si>
    <t>059003.000037</t>
  </si>
  <si>
    <t>059003.000043</t>
  </si>
  <si>
    <t>059003.000208</t>
  </si>
  <si>
    <t>059003.000060</t>
  </si>
  <si>
    <t>059003.000205</t>
  </si>
  <si>
    <t>059003.000200</t>
  </si>
  <si>
    <t>059003.000214</t>
  </si>
  <si>
    <t>059003.000227</t>
  </si>
  <si>
    <t>059003.000221</t>
  </si>
  <si>
    <t>059003.000031</t>
  </si>
  <si>
    <t>059003.000077</t>
  </si>
  <si>
    <t>059003.000133</t>
  </si>
  <si>
    <t>059003.000139</t>
  </si>
  <si>
    <t>059003.000231</t>
  </si>
  <si>
    <t>059003.000245</t>
  </si>
  <si>
    <t>059003.000325</t>
  </si>
  <si>
    <t>059003.000223</t>
  </si>
  <si>
    <t>059003.000228</t>
  </si>
  <si>
    <t>059003.000240</t>
  </si>
  <si>
    <t>059003.000336</t>
  </si>
  <si>
    <t>059003.000216</t>
  </si>
  <si>
    <t>059003.000255</t>
  </si>
  <si>
    <t>059003.000204</t>
  </si>
  <si>
    <t>059003.000210</t>
  </si>
  <si>
    <t>059003.000314</t>
  </si>
  <si>
    <t>059003.000215</t>
  </si>
  <si>
    <t>059003.000209</t>
  </si>
  <si>
    <t>059003.000291</t>
  </si>
  <si>
    <t>059003.000326</t>
  </si>
  <si>
    <t>059003.000328</t>
  </si>
  <si>
    <t>059003.000233</t>
  </si>
  <si>
    <t>059003.000202</t>
  </si>
  <si>
    <t>059003.000197</t>
  </si>
  <si>
    <t>059003.000211</t>
  </si>
  <si>
    <t>059003.000229</t>
  </si>
  <si>
    <t>059003.000235</t>
  </si>
  <si>
    <t>059003.000337</t>
  </si>
  <si>
    <t>059003.000218</t>
  </si>
  <si>
    <t>059003.000338</t>
  </si>
  <si>
    <t>059003.000056</t>
  </si>
  <si>
    <t>059003.000248</t>
  </si>
  <si>
    <t>059003.000224</t>
  </si>
  <si>
    <t>059003.000285</t>
  </si>
  <si>
    <t>059003.000261</t>
  </si>
  <si>
    <t>059003.000238</t>
  </si>
  <si>
    <t>059003.000234</t>
  </si>
  <si>
    <t>059003.000237</t>
  </si>
  <si>
    <t>059003.000253</t>
  </si>
  <si>
    <t>059003.000284</t>
  </si>
  <si>
    <t>059003.000327</t>
  </si>
  <si>
    <t>059003.000232</t>
  </si>
  <si>
    <t>059003.000295</t>
  </si>
  <si>
    <t>059003.000246</t>
  </si>
  <si>
    <t>059003.000339</t>
  </si>
  <si>
    <t>059003.000316</t>
  </si>
  <si>
    <t>059003.000280</t>
  </si>
  <si>
    <t>059003.000317</t>
  </si>
  <si>
    <t>059003.000259</t>
  </si>
  <si>
    <t>059003.000263</t>
  </si>
  <si>
    <t>059003.000257</t>
  </si>
  <si>
    <t>059003.000283</t>
  </si>
  <si>
    <t>059003.000341</t>
  </si>
  <si>
    <t>059003.000251</t>
  </si>
  <si>
    <t>059003.000201</t>
  </si>
  <si>
    <t>059003.000262</t>
  </si>
  <si>
    <t>059003.000217</t>
  </si>
  <si>
    <t>059003.000340</t>
  </si>
  <si>
    <t>059003.000294</t>
  </si>
  <si>
    <t>059003.000282</t>
  </si>
  <si>
    <t>059003.000279</t>
  </si>
  <si>
    <t>059003.000342</t>
  </si>
  <si>
    <t>059003.000206</t>
  </si>
  <si>
    <t>059003.000319</t>
  </si>
  <si>
    <t>059003.000330</t>
  </si>
  <si>
    <t>059003.000346</t>
  </si>
  <si>
    <t>059003.000203</t>
  </si>
  <si>
    <t>059003.000288</t>
  </si>
  <si>
    <t>059003.000236</t>
  </si>
  <si>
    <t>059003.000142</t>
  </si>
  <si>
    <t>059003.000219</t>
  </si>
  <si>
    <t>059003.000287</t>
  </si>
  <si>
    <t>059003.000347</t>
  </si>
  <si>
    <t>059003.000269</t>
  </si>
  <si>
    <t>059003.000265</t>
  </si>
  <si>
    <t>059003.000247</t>
  </si>
  <si>
    <t>059003.000194</t>
  </si>
  <si>
    <t>059003.000199</t>
  </si>
  <si>
    <t>059003.000331</t>
  </si>
  <si>
    <t>059003.000273</t>
  </si>
  <si>
    <t>059003.000329</t>
  </si>
  <si>
    <t>059003.000222</t>
  </si>
  <si>
    <t>059003.000321</t>
  </si>
  <si>
    <t>059003.000230</t>
  </si>
  <si>
    <t>059003.000333</t>
  </si>
  <si>
    <t>059003.000290</t>
  </si>
  <si>
    <t>059003.000220</t>
  </si>
  <si>
    <t>059003.000289</t>
  </si>
  <si>
    <t>059003.000348</t>
  </si>
  <si>
    <t>059003.000300</t>
  </si>
  <si>
    <t>059003.000292</t>
  </si>
  <si>
    <t>059003.000286</t>
  </si>
  <si>
    <t>059003.000249</t>
  </si>
  <si>
    <t>059003.000267</t>
  </si>
  <si>
    <t>059003.000250</t>
  </si>
  <si>
    <t>059003.000189</t>
  </si>
  <si>
    <t>059003.000258</t>
  </si>
  <si>
    <t>059003.000243</t>
  </si>
  <si>
    <t>059003.000296</t>
  </si>
  <si>
    <t>059003.000297</t>
  </si>
  <si>
    <t>059003.000281</t>
  </si>
  <si>
    <t>059003.000301</t>
  </si>
  <si>
    <t>059003.000212</t>
  </si>
  <si>
    <t>059003.000302</t>
  </si>
  <si>
    <t>059003.000298</t>
  </si>
  <si>
    <t>059003.000213</t>
  </si>
  <si>
    <t>059003.000277</t>
  </si>
  <si>
    <t>059003.000299</t>
  </si>
  <si>
    <t>059003.000241</t>
  </si>
  <si>
    <t>059003.000225</t>
  </si>
  <si>
    <t>059003.000268</t>
  </si>
  <si>
    <t>059003.000188</t>
  </si>
  <si>
    <t>059003.000276</t>
  </si>
  <si>
    <t>059003.000187</t>
  </si>
  <si>
    <t>059003.000270</t>
  </si>
  <si>
    <t>059003.000256</t>
  </si>
  <si>
    <t>059003.000323</t>
  </si>
  <si>
    <t>059003.000274</t>
  </si>
  <si>
    <t>059003.000242</t>
  </si>
  <si>
    <t>059003.000185</t>
  </si>
  <si>
    <t>059003.000322</t>
  </si>
  <si>
    <t>059003.000275</t>
  </si>
  <si>
    <t>059003.000293</t>
  </si>
  <si>
    <t>059003.000335</t>
  </si>
  <si>
    <t>059003.000324</t>
  </si>
  <si>
    <t>059003.000252</t>
  </si>
  <si>
    <t>059003.000334</t>
  </si>
  <si>
    <t>059003.000320</t>
  </si>
  <si>
    <t>059003.000266</t>
  </si>
  <si>
    <t>059003.000318</t>
  </si>
  <si>
    <t>059003.000345</t>
  </si>
  <si>
    <t>059003.000344</t>
  </si>
  <si>
    <t>059003.000343</t>
  </si>
  <si>
    <t>059003.000260</t>
  </si>
  <si>
    <t>059003.000271</t>
  </si>
  <si>
    <t>059003.000332</t>
  </si>
  <si>
    <t>059003.000072</t>
  </si>
  <si>
    <t>059003.000113</t>
  </si>
  <si>
    <t>059003.000075</t>
  </si>
  <si>
    <t>059003.000084</t>
  </si>
  <si>
    <t>059003.000096</t>
  </si>
  <si>
    <t>059003.000034</t>
  </si>
  <si>
    <t>059003.000067</t>
  </si>
  <si>
    <t>059003.000091</t>
  </si>
  <si>
    <t>059003.000063</t>
  </si>
  <si>
    <t>059003.000183</t>
  </si>
  <si>
    <t>059003.000182</t>
  </si>
  <si>
    <t>059003.000191</t>
  </si>
  <si>
    <t>059003.000140</t>
  </si>
  <si>
    <t>059003.000125</t>
  </si>
  <si>
    <t>059003.000047</t>
  </si>
  <si>
    <t>059003.000032</t>
  </si>
  <si>
    <t>059003.000061</t>
  </si>
  <si>
    <t>059003.000044</t>
  </si>
  <si>
    <t>059003.000058</t>
  </si>
  <si>
    <t>059003.000117</t>
  </si>
  <si>
    <t>059003.000048</t>
  </si>
  <si>
    <t>059003.000068</t>
  </si>
  <si>
    <t>059003.000110</t>
  </si>
  <si>
    <t>059003.000055</t>
  </si>
  <si>
    <t>059003.000109</t>
  </si>
  <si>
    <t>059003.000103</t>
  </si>
  <si>
    <t>059003.000052</t>
  </si>
  <si>
    <t>059003.000107</t>
  </si>
  <si>
    <t>059003.000092</t>
  </si>
  <si>
    <t>059003.000122</t>
  </si>
  <si>
    <t>059003.000090</t>
  </si>
  <si>
    <t>059003.000116</t>
  </si>
  <si>
    <t>059003.000033</t>
  </si>
  <si>
    <t>059003.000094</t>
  </si>
  <si>
    <t>tmp</t>
  </si>
  <si>
    <t>wl
adopted</t>
  </si>
  <si>
    <t>wn
adopted</t>
  </si>
  <si>
    <t>wn
from wl</t>
  </si>
  <si>
    <t>max allowed
wn dif</t>
  </si>
  <si>
    <t>chk
wn</t>
  </si>
  <si>
    <t>unc_wl
A</t>
  </si>
  <si>
    <t>unc_wn
cm-1</t>
  </si>
  <si>
    <t>wn_cg
cm-1</t>
  </si>
  <si>
    <t>Char corrected, v -&gt; w (OCR error)</t>
  </si>
  <si>
    <t>OCR error in char</t>
  </si>
  <si>
    <t>dwl_O-C
A</t>
  </si>
  <si>
    <t>Ri</t>
  </si>
  <si>
    <t>wl_cg
air,A</t>
  </si>
  <si>
    <t>dwn_O-C
cm-1</t>
  </si>
  <si>
    <t>rwn</t>
  </si>
  <si>
    <t>cm-1</t>
  </si>
  <si>
    <t>A</t>
  </si>
  <si>
    <t>Increased Sugar wl unc 0.007 -&gt; 0.070 A</t>
  </si>
  <si>
    <t>Increased Sugar wl unc 0.007 -&gt; 0.063 A</t>
  </si>
  <si>
    <t>Increased Sugar wl unc 0.007 -&gt; 0.035 A</t>
  </si>
  <si>
    <t>Increased Sugar wl unc 0.007 -&gt; 0.022 A</t>
  </si>
  <si>
    <t>Increased Sugar wl unc 0.007 -&gt; 0.025 A</t>
  </si>
  <si>
    <t>Increased Sugar wl unc 0.007 -&gt; 0.056 A</t>
  </si>
  <si>
    <t>Increased Sugar wl unc 0.007 -&gt; 0.021 A</t>
  </si>
  <si>
    <t>Increased Sugar wl unc 0.007 -&gt; 0.057 A</t>
  </si>
  <si>
    <t>err in Sugar; Increased Sugar wl unc 0.007 -&gt; 0.028 A</t>
  </si>
  <si>
    <t>Increased Sugar wl unc 0.007 -&gt; 0.049 A</t>
  </si>
  <si>
    <t>Increased Sugar wl unc 0.007 -&gt; 0.064 A</t>
  </si>
  <si>
    <t>Increased Sugar wl unc 0.007 -&gt; 0.028 A</t>
  </si>
  <si>
    <t>Increased Sugar wl unc 0.007 -&gt; 0.119 A</t>
  </si>
  <si>
    <t>Increased Sugar wl unc 0.007 -&gt; 0.066 A</t>
  </si>
  <si>
    <t>err in Sugar; Increased Sugar wl unc 0.007 -&gt; 0.091 A</t>
  </si>
  <si>
    <t>Increased Sugar wl unc 0.007 -&gt; 0.039 A</t>
  </si>
  <si>
    <t>Increased Sugar wl unc 0.007 -&gt; 0.0959 A</t>
  </si>
  <si>
    <t>Ri
copy</t>
  </si>
  <si>
    <t>p_wl</t>
  </si>
  <si>
    <t>p_wn</t>
  </si>
  <si>
    <t>owl</t>
  </si>
  <si>
    <t>S
DREAM</t>
  </si>
  <si>
    <t>u%A
DREAM</t>
  </si>
  <si>
    <t>gA
P00</t>
  </si>
  <si>
    <t>S
P00</t>
  </si>
  <si>
    <t>u%A
P00</t>
  </si>
  <si>
    <t>gA
adopted</t>
  </si>
  <si>
    <t>u%A
adopted</t>
  </si>
  <si>
    <t>ln(I)</t>
  </si>
  <si>
    <t>-769.476607823211; .575878423215006;-1.75560519846794E-04; 2.79581024915347E-08;-2.47237061898571E-12; 1.16158759144823E-16;-2.28902376420891E-21;</t>
  </si>
  <si>
    <t>-198.861267280347; .171184245536686;-4.79617307952533E-05; 4.35669922806336E-09;</t>
  </si>
  <si>
    <t xml:space="preserve"> 890.080188931766;-1.08115938442157; 4.38894835854323E-04;-5.9457192966456E-08;</t>
  </si>
  <si>
    <t>gA
Ryder</t>
  </si>
  <si>
    <t>bolt
Ryder</t>
  </si>
  <si>
    <t>note
Ryder</t>
  </si>
  <si>
    <t>ln(Ic/Icor)</t>
  </si>
  <si>
    <t xml:space="preserve"> 21.0952962830055;-2.68199193045037E-02; 9.61862041250042E-06;-9.74553517149863E-10;</t>
  </si>
  <si>
    <t>Isc7</t>
  </si>
  <si>
    <t>dwn</t>
  </si>
  <si>
    <t>dwn-
dwnE</t>
  </si>
  <si>
    <t>Total hfs widths from Reader &amp; Sugar 1965 {L3278}</t>
  </si>
  <si>
    <t>tot.width,cm-1</t>
  </si>
  <si>
    <t>b</t>
  </si>
  <si>
    <t>s</t>
  </si>
  <si>
    <t>r</t>
  </si>
  <si>
    <t>Sugar wl unc 0.007 incompatible with his ID; classification rejected.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</si>
</sst>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E+00"/>
    <numFmt numFmtId="168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0" borderId="0" xfId="0" applyAlignment="1">
      <alignment wrapText="1"/>
    </xf>
    <xf numFmtId="0" fontId="0" fillId="3" borderId="0" xfId="0" applyFill="1"/>
    <xf numFmtId="49" fontId="0" fillId="3" borderId="0" xfId="0" applyNumberFormat="1" applyFill="1"/>
    <xf numFmtId="164" fontId="0" fillId="0" borderId="0" xfId="0" applyNumberFormat="1"/>
    <xf numFmtId="11" fontId="0" fillId="0" borderId="0" xfId="0" applyNumberFormat="1" applyAlignment="1">
      <alignment wrapText="1"/>
    </xf>
    <xf numFmtId="11" fontId="0" fillId="0" borderId="0" xfId="0" applyNumberFormat="1"/>
    <xf numFmtId="165" fontId="0" fillId="0" borderId="0" xfId="0" applyNumberFormat="1"/>
    <xf numFmtId="2" fontId="0" fillId="2" borderId="0" xfId="0" applyNumberFormat="1" applyFill="1"/>
    <xf numFmtId="11" fontId="0" fillId="2" borderId="0" xfId="0" applyNumberFormat="1" applyFill="1"/>
    <xf numFmtId="2" fontId="0" fillId="5" borderId="0" xfId="0" applyNumberFormat="1" applyFill="1"/>
    <xf numFmtId="165" fontId="0" fillId="2" borderId="0" xfId="0" applyNumberFormat="1" applyFill="1"/>
    <xf numFmtId="0" fontId="0" fillId="4" borderId="0" xfId="0" applyFill="1"/>
    <xf numFmtId="164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66" fontId="0" fillId="0" borderId="0" xfId="0" applyNumberFormat="1"/>
    <xf numFmtId="0" fontId="0" fillId="5" borderId="0" xfId="0" applyFill="1"/>
    <xf numFmtId="2" fontId="0" fillId="6" borderId="0" xfId="0" applyNumberFormat="1" applyFill="1"/>
    <xf numFmtId="0" fontId="0" fillId="6" borderId="0" xfId="0" applyFill="1"/>
    <xf numFmtId="164" fontId="0" fillId="2" borderId="0" xfId="0" applyNumberFormat="1" applyFill="1"/>
    <xf numFmtId="2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167" fontId="0" fillId="0" borderId="0" xfId="0" applyNumberFormat="1"/>
    <xf numFmtId="1" fontId="0" fillId="0" borderId="0" xfId="0" applyNumberFormat="1"/>
    <xf numFmtId="168" fontId="0" fillId="0" borderId="0" xfId="0" applyNumberFormat="1"/>
    <xf numFmtId="2" fontId="0" fillId="3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Sugar74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104"/>
                <c:pt idx="0">
                  <c:v>26446.97</c:v>
                </c:pt>
                <c:pt idx="1">
                  <c:v>25409.74</c:v>
                </c:pt>
                <c:pt idx="2">
                  <c:v>23651.88</c:v>
                </c:pt>
                <c:pt idx="3">
                  <c:v>20160.36</c:v>
                </c:pt>
                <c:pt idx="4">
                  <c:v>24250.62</c:v>
                </c:pt>
                <c:pt idx="5">
                  <c:v>27604.26</c:v>
                </c:pt>
                <c:pt idx="6">
                  <c:v>29267.86</c:v>
                </c:pt>
                <c:pt idx="7">
                  <c:v>24461.24</c:v>
                </c:pt>
                <c:pt idx="8">
                  <c:v>37197.64</c:v>
                </c:pt>
                <c:pt idx="9">
                  <c:v>24461.24</c:v>
                </c:pt>
                <c:pt idx="10">
                  <c:v>24470.9</c:v>
                </c:pt>
                <c:pt idx="11">
                  <c:v>21611.19</c:v>
                </c:pt>
                <c:pt idx="12">
                  <c:v>22527.7</c:v>
                </c:pt>
                <c:pt idx="13">
                  <c:v>39024.269999999997</c:v>
                </c:pt>
                <c:pt idx="14">
                  <c:v>22747.69</c:v>
                </c:pt>
                <c:pt idx="15">
                  <c:v>26446.97</c:v>
                </c:pt>
                <c:pt idx="16">
                  <c:v>22080.94</c:v>
                </c:pt>
                <c:pt idx="17">
                  <c:v>36642.129999999997</c:v>
                </c:pt>
                <c:pt idx="18">
                  <c:v>36642.129999999997</c:v>
                </c:pt>
                <c:pt idx="19">
                  <c:v>28885.14</c:v>
                </c:pt>
                <c:pt idx="20">
                  <c:v>21535.17</c:v>
                </c:pt>
                <c:pt idx="21">
                  <c:v>39120.400000000001</c:v>
                </c:pt>
                <c:pt idx="22">
                  <c:v>23442.25</c:v>
                </c:pt>
                <c:pt idx="23">
                  <c:v>27138.55</c:v>
                </c:pt>
                <c:pt idx="24">
                  <c:v>25934.98</c:v>
                </c:pt>
                <c:pt idx="25">
                  <c:v>36640.379999999997</c:v>
                </c:pt>
                <c:pt idx="26">
                  <c:v>28936.46</c:v>
                </c:pt>
                <c:pt idx="27">
                  <c:v>23651.88</c:v>
                </c:pt>
                <c:pt idx="28">
                  <c:v>14859.96</c:v>
                </c:pt>
                <c:pt idx="29">
                  <c:v>35137.82</c:v>
                </c:pt>
                <c:pt idx="30">
                  <c:v>39120.400000000001</c:v>
                </c:pt>
                <c:pt idx="31">
                  <c:v>31254.71</c:v>
                </c:pt>
                <c:pt idx="32">
                  <c:v>24788.02</c:v>
                </c:pt>
                <c:pt idx="33">
                  <c:v>39485.480000000003</c:v>
                </c:pt>
                <c:pt idx="34">
                  <c:v>17113.189999999999</c:v>
                </c:pt>
                <c:pt idx="35">
                  <c:v>39870.17</c:v>
                </c:pt>
                <c:pt idx="36">
                  <c:v>37919.58</c:v>
                </c:pt>
                <c:pt idx="37">
                  <c:v>17534.759999999998</c:v>
                </c:pt>
                <c:pt idx="38">
                  <c:v>44903.42</c:v>
                </c:pt>
                <c:pt idx="39">
                  <c:v>40098.660000000003</c:v>
                </c:pt>
                <c:pt idx="40">
                  <c:v>36683.21</c:v>
                </c:pt>
                <c:pt idx="41">
                  <c:v>28101.77</c:v>
                </c:pt>
                <c:pt idx="42">
                  <c:v>32288.92</c:v>
                </c:pt>
                <c:pt idx="43">
                  <c:v>27138.55</c:v>
                </c:pt>
                <c:pt idx="44">
                  <c:v>40205.74</c:v>
                </c:pt>
                <c:pt idx="45">
                  <c:v>23532.86</c:v>
                </c:pt>
                <c:pt idx="46">
                  <c:v>36652.29</c:v>
                </c:pt>
                <c:pt idx="47">
                  <c:v>38785.760000000002</c:v>
                </c:pt>
                <c:pt idx="48">
                  <c:v>32288.92</c:v>
                </c:pt>
                <c:pt idx="49">
                  <c:v>38694.51</c:v>
                </c:pt>
                <c:pt idx="50">
                  <c:v>29267.86</c:v>
                </c:pt>
                <c:pt idx="51">
                  <c:v>45805.95</c:v>
                </c:pt>
                <c:pt idx="52">
                  <c:v>26979.66</c:v>
                </c:pt>
                <c:pt idx="53">
                  <c:v>39725.99</c:v>
                </c:pt>
                <c:pt idx="54">
                  <c:v>38549.9</c:v>
                </c:pt>
                <c:pt idx="55">
                  <c:v>25409.74</c:v>
                </c:pt>
                <c:pt idx="56">
                  <c:v>39732.99</c:v>
                </c:pt>
                <c:pt idx="57">
                  <c:v>34520.269999999997</c:v>
                </c:pt>
                <c:pt idx="58">
                  <c:v>39870.17</c:v>
                </c:pt>
                <c:pt idx="59">
                  <c:v>39120.400000000001</c:v>
                </c:pt>
                <c:pt idx="60">
                  <c:v>39120.400000000001</c:v>
                </c:pt>
                <c:pt idx="61">
                  <c:v>39120.400000000001</c:v>
                </c:pt>
                <c:pt idx="62">
                  <c:v>35137.82</c:v>
                </c:pt>
                <c:pt idx="63">
                  <c:v>40098.660000000003</c:v>
                </c:pt>
                <c:pt idx="64">
                  <c:v>40098.660000000003</c:v>
                </c:pt>
                <c:pt idx="65">
                  <c:v>44679.98</c:v>
                </c:pt>
                <c:pt idx="66">
                  <c:v>45805.95</c:v>
                </c:pt>
                <c:pt idx="67">
                  <c:v>63576.27</c:v>
                </c:pt>
                <c:pt idx="68">
                  <c:v>30505.72</c:v>
                </c:pt>
                <c:pt idx="69">
                  <c:v>35024.49</c:v>
                </c:pt>
                <c:pt idx="70">
                  <c:v>40098.660000000003</c:v>
                </c:pt>
                <c:pt idx="71">
                  <c:v>40205.74</c:v>
                </c:pt>
                <c:pt idx="72">
                  <c:v>67049.179999999993</c:v>
                </c:pt>
                <c:pt idx="73">
                  <c:v>71501</c:v>
                </c:pt>
                <c:pt idx="74">
                  <c:v>61357.04</c:v>
                </c:pt>
                <c:pt idx="75">
                  <c:v>67679.210000000006</c:v>
                </c:pt>
                <c:pt idx="76">
                  <c:v>41023.980000000003</c:v>
                </c:pt>
                <c:pt idx="77">
                  <c:v>39120.400000000001</c:v>
                </c:pt>
                <c:pt idx="78">
                  <c:v>39732.99</c:v>
                </c:pt>
                <c:pt idx="79">
                  <c:v>68492.429999999993</c:v>
                </c:pt>
                <c:pt idx="80">
                  <c:v>68492.429999999993</c:v>
                </c:pt>
                <c:pt idx="81">
                  <c:v>71536.38</c:v>
                </c:pt>
                <c:pt idx="82">
                  <c:v>62558.67</c:v>
                </c:pt>
                <c:pt idx="83">
                  <c:v>62678.7</c:v>
                </c:pt>
                <c:pt idx="84">
                  <c:v>34825.49</c:v>
                </c:pt>
                <c:pt idx="85">
                  <c:v>71978.52</c:v>
                </c:pt>
                <c:pt idx="86">
                  <c:v>69138.28</c:v>
                </c:pt>
                <c:pt idx="87">
                  <c:v>75560.75</c:v>
                </c:pt>
                <c:pt idx="88">
                  <c:v>62678.7</c:v>
                </c:pt>
                <c:pt idx="89">
                  <c:v>63768.66</c:v>
                </c:pt>
                <c:pt idx="90">
                  <c:v>35024.49</c:v>
                </c:pt>
                <c:pt idx="91">
                  <c:v>64979.55</c:v>
                </c:pt>
                <c:pt idx="92">
                  <c:v>78312.91</c:v>
                </c:pt>
                <c:pt idx="93">
                  <c:v>64857.15</c:v>
                </c:pt>
                <c:pt idx="94">
                  <c:v>66943.039999999994</c:v>
                </c:pt>
                <c:pt idx="95">
                  <c:v>64865.15</c:v>
                </c:pt>
                <c:pt idx="96">
                  <c:v>84430.98</c:v>
                </c:pt>
                <c:pt idx="97">
                  <c:v>67870.759999999995</c:v>
                </c:pt>
                <c:pt idx="98">
                  <c:v>103308.53</c:v>
                </c:pt>
                <c:pt idx="99">
                  <c:v>85306.1</c:v>
                </c:pt>
                <c:pt idx="100">
                  <c:v>84430.98</c:v>
                </c:pt>
                <c:pt idx="101">
                  <c:v>68492.429999999993</c:v>
                </c:pt>
                <c:pt idx="102">
                  <c:v>84430.98</c:v>
                </c:pt>
                <c:pt idx="103">
                  <c:v>84430.98</c:v>
                </c:pt>
              </c:numCache>
            </c:numRef>
          </c:xVal>
          <c:yVal>
            <c:numRef>
              <c:f>'Table 1'!$BK$2:$BK$4332</c:f>
              <c:numCache>
                <c:formatCode>0.00</c:formatCode>
                <c:ptCount val="104"/>
                <c:pt idx="0">
                  <c:v>-3.5900773094019818</c:v>
                </c:pt>
                <c:pt idx="1">
                  <c:v>-3.6127790267437865</c:v>
                </c:pt>
                <c:pt idx="2">
                  <c:v>-2.9131269831081181</c:v>
                </c:pt>
                <c:pt idx="4">
                  <c:v>-6.2700703612544677</c:v>
                </c:pt>
                <c:pt idx="5">
                  <c:v>-5.8346776880502711</c:v>
                </c:pt>
                <c:pt idx="7">
                  <c:v>-4.818090579648926</c:v>
                </c:pt>
                <c:pt idx="9">
                  <c:v>-3.7706437462090383</c:v>
                </c:pt>
                <c:pt idx="10">
                  <c:v>-3.9937214495684206</c:v>
                </c:pt>
                <c:pt idx="12">
                  <c:v>-3.7955405059458247</c:v>
                </c:pt>
                <c:pt idx="13">
                  <c:v>-5.4801127151597786</c:v>
                </c:pt>
                <c:pt idx="14">
                  <c:v>-5.195729347614038</c:v>
                </c:pt>
                <c:pt idx="15">
                  <c:v>-4.2442025028007553</c:v>
                </c:pt>
                <c:pt idx="17">
                  <c:v>-5.4245748987063145</c:v>
                </c:pt>
                <c:pt idx="18">
                  <c:v>-2.8461999972030783</c:v>
                </c:pt>
                <c:pt idx="19">
                  <c:v>-5.9336976698623856</c:v>
                </c:pt>
                <c:pt idx="20">
                  <c:v>-4.3927231600948717</c:v>
                </c:pt>
                <c:pt idx="22">
                  <c:v>-3.7638273224552288</c:v>
                </c:pt>
                <c:pt idx="23">
                  <c:v>-4.7909489742606342</c:v>
                </c:pt>
                <c:pt idx="24">
                  <c:v>-4.5014613916012909</c:v>
                </c:pt>
                <c:pt idx="27">
                  <c:v>-4.0260395020914137</c:v>
                </c:pt>
                <c:pt idx="28">
                  <c:v>-3.3231042171843992</c:v>
                </c:pt>
                <c:pt idx="32">
                  <c:v>-4.2353173114935663</c:v>
                </c:pt>
                <c:pt idx="34">
                  <c:v>-3.0791926402692473</c:v>
                </c:pt>
                <c:pt idx="35">
                  <c:v>-5.781290931453384</c:v>
                </c:pt>
                <c:pt idx="37">
                  <c:v>-3.3507952552883977</c:v>
                </c:pt>
                <c:pt idx="38">
                  <c:v>-4.6642051202221495</c:v>
                </c:pt>
                <c:pt idx="41">
                  <c:v>-3.8050775967409685</c:v>
                </c:pt>
                <c:pt idx="43">
                  <c:v>-2.4025110732393529</c:v>
                </c:pt>
                <c:pt idx="49">
                  <c:v>-3.6777048629597955</c:v>
                </c:pt>
                <c:pt idx="50">
                  <c:v>-5.1830926377124351</c:v>
                </c:pt>
                <c:pt idx="51">
                  <c:v>-5.5090907873482236</c:v>
                </c:pt>
                <c:pt idx="52">
                  <c:v>-4.4703346625787708</c:v>
                </c:pt>
                <c:pt idx="53">
                  <c:v>-5.4521599473353239</c:v>
                </c:pt>
                <c:pt idx="56">
                  <c:v>-6.1698973771247623</c:v>
                </c:pt>
                <c:pt idx="58">
                  <c:v>-6.1101027653275057</c:v>
                </c:pt>
                <c:pt idx="66">
                  <c:v>-5.4032727466354293</c:v>
                </c:pt>
                <c:pt idx="68">
                  <c:v>-3.8801491122037159</c:v>
                </c:pt>
                <c:pt idx="69">
                  <c:v>-4.6330016394229094</c:v>
                </c:pt>
                <c:pt idx="72">
                  <c:v>-6.4864920647134516</c:v>
                </c:pt>
                <c:pt idx="73">
                  <c:v>-7.2792386747533122</c:v>
                </c:pt>
                <c:pt idx="74">
                  <c:v>-6.2418031673486665</c:v>
                </c:pt>
                <c:pt idx="75">
                  <c:v>-7.3577548959346526</c:v>
                </c:pt>
                <c:pt idx="78">
                  <c:v>-5.6586233725566695</c:v>
                </c:pt>
                <c:pt idx="79">
                  <c:v>-7.9242501358388466</c:v>
                </c:pt>
                <c:pt idx="81">
                  <c:v>-7.5462238683543807</c:v>
                </c:pt>
                <c:pt idx="82">
                  <c:v>-5.2751585662378595</c:v>
                </c:pt>
                <c:pt idx="83">
                  <c:v>-7.2448088421697605</c:v>
                </c:pt>
                <c:pt idx="85">
                  <c:v>-6.9137651111348601</c:v>
                </c:pt>
                <c:pt idx="86">
                  <c:v>-7.0524608540279239</c:v>
                </c:pt>
                <c:pt idx="87">
                  <c:v>-7.9796001097164142</c:v>
                </c:pt>
                <c:pt idx="88">
                  <c:v>-6.2805125076724435</c:v>
                </c:pt>
                <c:pt idx="89">
                  <c:v>-6.1302676477869156</c:v>
                </c:pt>
                <c:pt idx="90">
                  <c:v>-4.6225266398322136</c:v>
                </c:pt>
                <c:pt idx="91">
                  <c:v>-8.43524188749549</c:v>
                </c:pt>
                <c:pt idx="92">
                  <c:v>-8.2245285362897285</c:v>
                </c:pt>
                <c:pt idx="93">
                  <c:v>-8.8825279584922221</c:v>
                </c:pt>
                <c:pt idx="94">
                  <c:v>-8.1465794133320557</c:v>
                </c:pt>
                <c:pt idx="95">
                  <c:v>-7.4673293664626819</c:v>
                </c:pt>
                <c:pt idx="96">
                  <c:v>-9.7189202645198787</c:v>
                </c:pt>
                <c:pt idx="97">
                  <c:v>-7.3909752232533794</c:v>
                </c:pt>
                <c:pt idx="99">
                  <c:v>-8.0329651701357392</c:v>
                </c:pt>
                <c:pt idx="100">
                  <c:v>-8.539621094059763</c:v>
                </c:pt>
                <c:pt idx="101">
                  <c:v>-5.3393219208305567</c:v>
                </c:pt>
                <c:pt idx="102">
                  <c:v>-8.5768492822904818</c:v>
                </c:pt>
                <c:pt idx="103">
                  <c:v>-9.1241732185072522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2-42E7-8036-BCF479F01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Sugar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104"/>
                <c:pt idx="0">
                  <c:v>10327.388544240981</c:v>
                </c:pt>
                <c:pt idx="1">
                  <c:v>10304.381113718116</c:v>
                </c:pt>
                <c:pt idx="2">
                  <c:v>10241.410528989336</c:v>
                </c:pt>
                <c:pt idx="3">
                  <c:v>9977.8690863664397</c:v>
                </c:pt>
                <c:pt idx="4">
                  <c:v>9937.1277924571259</c:v>
                </c:pt>
                <c:pt idx="5">
                  <c:v>9809.0376549337525</c:v>
                </c:pt>
                <c:pt idx="6">
                  <c:v>9783.0414889006497</c:v>
                </c:pt>
                <c:pt idx="7">
                  <c:v>9733.4115899625158</c:v>
                </c:pt>
                <c:pt idx="8">
                  <c:v>9731.2709526427716</c:v>
                </c:pt>
                <c:pt idx="9">
                  <c:v>9457.4810566654432</c:v>
                </c:pt>
                <c:pt idx="10">
                  <c:v>9448.848657791048</c:v>
                </c:pt>
                <c:pt idx="11">
                  <c:v>9380.0271082783438</c:v>
                </c:pt>
                <c:pt idx="12">
                  <c:v>9288.4922083483107</c:v>
                </c:pt>
                <c:pt idx="13">
                  <c:v>9155.4131380178569</c:v>
                </c:pt>
                <c:pt idx="14">
                  <c:v>9102.4940833788478</c:v>
                </c:pt>
                <c:pt idx="15">
                  <c:v>9088.0257082071221</c:v>
                </c:pt>
                <c:pt idx="16">
                  <c:v>8911.1628354607255</c:v>
                </c:pt>
                <c:pt idx="17">
                  <c:v>8888.5886521166412</c:v>
                </c:pt>
                <c:pt idx="18">
                  <c:v>8773.8385192568239</c:v>
                </c:pt>
                <c:pt idx="19">
                  <c:v>8714.1716831248341</c:v>
                </c:pt>
                <c:pt idx="20">
                  <c:v>8693.9511834641071</c:v>
                </c:pt>
                <c:pt idx="21">
                  <c:v>8678.0922429136863</c:v>
                </c:pt>
                <c:pt idx="22">
                  <c:v>8561.2333655235707</c:v>
                </c:pt>
                <c:pt idx="23">
                  <c:v>8550.6114969812061</c:v>
                </c:pt>
                <c:pt idx="24">
                  <c:v>8512.3552580392825</c:v>
                </c:pt>
                <c:pt idx="25">
                  <c:v>8507.836142479031</c:v>
                </c:pt>
                <c:pt idx="26">
                  <c:v>8445.35391522385</c:v>
                </c:pt>
                <c:pt idx="27">
                  <c:v>8410.2945369249774</c:v>
                </c:pt>
                <c:pt idx="28">
                  <c:v>8356.4388868554888</c:v>
                </c:pt>
                <c:pt idx="29">
                  <c:v>8301.4281777036922</c:v>
                </c:pt>
                <c:pt idx="30">
                  <c:v>8197.4537069295529</c:v>
                </c:pt>
                <c:pt idx="31">
                  <c:v>8190.9339466704678</c:v>
                </c:pt>
                <c:pt idx="32">
                  <c:v>8134.4527424900689</c:v>
                </c:pt>
                <c:pt idx="33">
                  <c:v>7959.2549818966736</c:v>
                </c:pt>
                <c:pt idx="34">
                  <c:v>7899.2498082457123</c:v>
                </c:pt>
                <c:pt idx="35">
                  <c:v>7757.6449651720541</c:v>
                </c:pt>
                <c:pt idx="36">
                  <c:v>7672.7892967658408</c:v>
                </c:pt>
                <c:pt idx="37">
                  <c:v>7644.6754835257252</c:v>
                </c:pt>
                <c:pt idx="38">
                  <c:v>7624.5721661943253</c:v>
                </c:pt>
                <c:pt idx="39">
                  <c:v>7588.8828936714017</c:v>
                </c:pt>
                <c:pt idx="40">
                  <c:v>7565.5669862866544</c:v>
                </c:pt>
                <c:pt idx="41">
                  <c:v>7551.8377019455793</c:v>
                </c:pt>
                <c:pt idx="42">
                  <c:v>7551.2560381731109</c:v>
                </c:pt>
                <c:pt idx="43">
                  <c:v>7546.6287322795733</c:v>
                </c:pt>
                <c:pt idx="44">
                  <c:v>7527.7113875454033</c:v>
                </c:pt>
                <c:pt idx="45">
                  <c:v>7465.6505418569159</c:v>
                </c:pt>
                <c:pt idx="46">
                  <c:v>7459.179639423257</c:v>
                </c:pt>
                <c:pt idx="47">
                  <c:v>7384.8971468449863</c:v>
                </c:pt>
                <c:pt idx="48">
                  <c:v>7355.49937588588</c:v>
                </c:pt>
                <c:pt idx="49">
                  <c:v>7242.1784472769386</c:v>
                </c:pt>
                <c:pt idx="50">
                  <c:v>7233.5974560884461</c:v>
                </c:pt>
                <c:pt idx="51">
                  <c:v>7133.6750839276892</c:v>
                </c:pt>
                <c:pt idx="52">
                  <c:v>7075.6385763815188</c:v>
                </c:pt>
                <c:pt idx="53">
                  <c:v>6976.3028943285462</c:v>
                </c:pt>
                <c:pt idx="54">
                  <c:v>6629.334673342848</c:v>
                </c:pt>
                <c:pt idx="55">
                  <c:v>6548.1195110388189</c:v>
                </c:pt>
                <c:pt idx="56">
                  <c:v>6504.0608103669529</c:v>
                </c:pt>
                <c:pt idx="57">
                  <c:v>6462.3779741479048</c:v>
                </c:pt>
                <c:pt idx="58">
                  <c:v>6446.5430090786667</c:v>
                </c:pt>
                <c:pt idx="59">
                  <c:v>6387.7477887214091</c:v>
                </c:pt>
                <c:pt idx="60">
                  <c:v>6299.4467195946181</c:v>
                </c:pt>
                <c:pt idx="61">
                  <c:v>6238.8091361120987</c:v>
                </c:pt>
                <c:pt idx="62">
                  <c:v>6214.3722272247924</c:v>
                </c:pt>
                <c:pt idx="63">
                  <c:v>5933.7778524115165</c:v>
                </c:pt>
                <c:pt idx="64">
                  <c:v>5879.9456222628842</c:v>
                </c:pt>
                <c:pt idx="65">
                  <c:v>5853.8241569761476</c:v>
                </c:pt>
                <c:pt idx="66">
                  <c:v>5648.3836020645986</c:v>
                </c:pt>
                <c:pt idx="67">
                  <c:v>5627.7248740374489</c:v>
                </c:pt>
                <c:pt idx="68">
                  <c:v>5552.1348236003469</c:v>
                </c:pt>
                <c:pt idx="69">
                  <c:v>5476.2983071119052</c:v>
                </c:pt>
                <c:pt idx="70">
                  <c:v>4750.0138937906386</c:v>
                </c:pt>
                <c:pt idx="71">
                  <c:v>4725.9760912869542</c:v>
                </c:pt>
                <c:pt idx="72">
                  <c:v>4707.3820694875503</c:v>
                </c:pt>
                <c:pt idx="73">
                  <c:v>4700.7480300340194</c:v>
                </c:pt>
                <c:pt idx="74">
                  <c:v>4654.0049807161295</c:v>
                </c:pt>
                <c:pt idx="75">
                  <c:v>4572.0326022500785</c:v>
                </c:pt>
                <c:pt idx="76">
                  <c:v>4550.0273229140739</c:v>
                </c:pt>
                <c:pt idx="77">
                  <c:v>4540.3425325213384</c:v>
                </c:pt>
                <c:pt idx="78">
                  <c:v>4479.6023546581828</c:v>
                </c:pt>
                <c:pt idx="79">
                  <c:v>4408.1351252108752</c:v>
                </c:pt>
                <c:pt idx="80">
                  <c:v>4407.9116725027425</c:v>
                </c:pt>
                <c:pt idx="81">
                  <c:v>4387.7161498668329</c:v>
                </c:pt>
                <c:pt idx="82">
                  <c:v>4381.0304884673751</c:v>
                </c:pt>
                <c:pt idx="83">
                  <c:v>4356.7840137395542</c:v>
                </c:pt>
                <c:pt idx="84">
                  <c:v>4335.798957673931</c:v>
                </c:pt>
                <c:pt idx="85">
                  <c:v>4304.2150316962397</c:v>
                </c:pt>
                <c:pt idx="86">
                  <c:v>4285.8985793531974</c:v>
                </c:pt>
                <c:pt idx="87">
                  <c:v>4249.198494933893</c:v>
                </c:pt>
                <c:pt idx="88">
                  <c:v>4185.336756380756</c:v>
                </c:pt>
                <c:pt idx="89">
                  <c:v>4184.3647862270791</c:v>
                </c:pt>
                <c:pt idx="90">
                  <c:v>4001.3492549687753</c:v>
                </c:pt>
                <c:pt idx="91">
                  <c:v>3809.0812305617819</c:v>
                </c:pt>
                <c:pt idx="92">
                  <c:v>3560.6043342524436</c:v>
                </c:pt>
                <c:pt idx="93">
                  <c:v>3185.6528390219537</c:v>
                </c:pt>
                <c:pt idx="94">
                  <c:v>3168.6812614013115</c:v>
                </c:pt>
                <c:pt idx="95">
                  <c:v>3114.7757486052033</c:v>
                </c:pt>
                <c:pt idx="96">
                  <c:v>3019.4895975563882</c:v>
                </c:pt>
                <c:pt idx="97">
                  <c:v>2711.7754237759254</c:v>
                </c:pt>
                <c:pt idx="98">
                  <c:v>2673.8618506493076</c:v>
                </c:pt>
                <c:pt idx="99">
                  <c:v>2475.0833360559245</c:v>
                </c:pt>
                <c:pt idx="100">
                  <c:v>2303.7758886815495</c:v>
                </c:pt>
                <c:pt idx="101">
                  <c:v>2271.6157298485541</c:v>
                </c:pt>
                <c:pt idx="102">
                  <c:v>2244.1243774518462</c:v>
                </c:pt>
                <c:pt idx="103">
                  <c:v>2202.3176750748953</c:v>
                </c:pt>
              </c:numCache>
            </c:numRef>
          </c:xVal>
          <c:yVal>
            <c:numRef>
              <c:f>'Table 1'!$BM$2:$BM$4332</c:f>
              <c:numCache>
                <c:formatCode>0.00</c:formatCode>
                <c:ptCount val="104"/>
                <c:pt idx="0">
                  <c:v>-7.273570928403382</c:v>
                </c:pt>
                <c:pt idx="1">
                  <c:v>-7.0729419011935777</c:v>
                </c:pt>
                <c:pt idx="2">
                  <c:v>-7.3815070505095131</c:v>
                </c:pt>
                <c:pt idx="4">
                  <c:v>-3.0822833874578182</c:v>
                </c:pt>
                <c:pt idx="5">
                  <c:v>-3.4679075101055998</c:v>
                </c:pt>
                <c:pt idx="7">
                  <c:v>-4.0923035684021745</c:v>
                </c:pt>
                <c:pt idx="9">
                  <c:v>-4.7269661825855254</c:v>
                </c:pt>
                <c:pt idx="10">
                  <c:v>-4.4950334554830009</c:v>
                </c:pt>
                <c:pt idx="12">
                  <c:v>-4.3989490239594993</c:v>
                </c:pt>
                <c:pt idx="13">
                  <c:v>-3.8872887990477984</c:v>
                </c:pt>
                <c:pt idx="14">
                  <c:v>-2.9121096594503175</c:v>
                </c:pt>
                <c:pt idx="15">
                  <c:v>-4.1392833929392676</c:v>
                </c:pt>
                <c:pt idx="17">
                  <c:v>-3.6916420610316472</c:v>
                </c:pt>
                <c:pt idx="18">
                  <c:v>-6.269677953953634</c:v>
                </c:pt>
                <c:pt idx="19">
                  <c:v>-2.5982897383801262</c:v>
                </c:pt>
                <c:pt idx="20">
                  <c:v>-3.5833798818729194</c:v>
                </c:pt>
                <c:pt idx="22">
                  <c:v>-4.3827663567386139</c:v>
                </c:pt>
                <c:pt idx="23">
                  <c:v>-3.6390920943624119</c:v>
                </c:pt>
                <c:pt idx="24">
                  <c:v>-3.8470892165802071</c:v>
                </c:pt>
                <c:pt idx="27">
                  <c:v>-4.1794314302521789</c:v>
                </c:pt>
                <c:pt idx="28">
                  <c:v>-4.2321554797686529</c:v>
                </c:pt>
                <c:pt idx="32">
                  <c:v>-4.1539737964663495</c:v>
                </c:pt>
                <c:pt idx="34">
                  <c:v>-4.8075600665293905</c:v>
                </c:pt>
                <c:pt idx="35">
                  <c:v>-3.8729052884863902</c:v>
                </c:pt>
                <c:pt idx="37">
                  <c:v>-4.6280761257512752</c:v>
                </c:pt>
                <c:pt idx="38">
                  <c:v>-5.3970142233777887</c:v>
                </c:pt>
                <c:pt idx="41">
                  <c:v>-4.9871644691006374</c:v>
                </c:pt>
                <c:pt idx="43">
                  <c:v>-6.3169146827066722</c:v>
                </c:pt>
                <c:pt idx="49">
                  <c:v>-5.8937411123647729</c:v>
                </c:pt>
                <c:pt idx="50">
                  <c:v>-3.6698844883863009</c:v>
                </c:pt>
                <c:pt idx="51">
                  <c:v>-4.5678106281073223</c:v>
                </c:pt>
                <c:pt idx="52">
                  <c:v>-4.1513879629195936</c:v>
                </c:pt>
                <c:pt idx="53">
                  <c:v>-4.085417802473355</c:v>
                </c:pt>
                <c:pt idx="56">
                  <c:v>-2.9374222209096601</c:v>
                </c:pt>
                <c:pt idx="58">
                  <c:v>-2.9357828231795242</c:v>
                </c:pt>
                <c:pt idx="66">
                  <c:v>-2.8979347547281127</c:v>
                </c:pt>
                <c:pt idx="68">
                  <c:v>-3.1326992506961719</c:v>
                </c:pt>
                <c:pt idx="69">
                  <c:v>-2.6366048932669268</c:v>
                </c:pt>
                <c:pt idx="72">
                  <c:v>-3.7613656810206915</c:v>
                </c:pt>
                <c:pt idx="73">
                  <c:v>-3.3301388604977649</c:v>
                </c:pt>
                <c:pt idx="74">
                  <c:v>-3.7738626295060502</c:v>
                </c:pt>
                <c:pt idx="75">
                  <c:v>-3.5079849849056823</c:v>
                </c:pt>
                <c:pt idx="78">
                  <c:v>-3.6005389966669119</c:v>
                </c:pt>
                <c:pt idx="79">
                  <c:v>-2.5162845817850554</c:v>
                </c:pt>
                <c:pt idx="81">
                  <c:v>-3.1688252741396847</c:v>
                </c:pt>
                <c:pt idx="82">
                  <c:v>-4.770213384029228</c:v>
                </c:pt>
                <c:pt idx="83">
                  <c:v>-2.8479492950478504</c:v>
                </c:pt>
                <c:pt idx="85">
                  <c:v>-3.9327821422088229</c:v>
                </c:pt>
                <c:pt idx="86">
                  <c:v>-3.5837593841798125</c:v>
                </c:pt>
                <c:pt idx="87">
                  <c:v>-3.1394689473163901</c:v>
                </c:pt>
                <c:pt idx="88">
                  <c:v>-3.8029570127187284</c:v>
                </c:pt>
                <c:pt idx="89">
                  <c:v>-4.0347032205503828</c:v>
                </c:pt>
                <c:pt idx="90">
                  <c:v>-2.9123972218429128</c:v>
                </c:pt>
                <c:pt idx="91">
                  <c:v>-0.59730938026991554</c:v>
                </c:pt>
                <c:pt idx="92">
                  <c:v>-0.64213585606043733</c:v>
                </c:pt>
                <c:pt idx="93">
                  <c:v>2.355726456816555</c:v>
                </c:pt>
                <c:pt idx="94">
                  <c:v>1.4889848826866794</c:v>
                </c:pt>
                <c:pt idx="95">
                  <c:v>1.0308444460315915</c:v>
                </c:pt>
                <c:pt idx="96">
                  <c:v>1.8017143741193473</c:v>
                </c:pt>
                <c:pt idx="97">
                  <c:v>0.10415626796721403</c:v>
                </c:pt>
                <c:pt idx="99">
                  <c:v>0.65531113380179185</c:v>
                </c:pt>
                <c:pt idx="100">
                  <c:v>1.6682223285935593</c:v>
                </c:pt>
                <c:pt idx="101">
                  <c:v>-0.10891086079886915</c:v>
                </c:pt>
                <c:pt idx="102">
                  <c:v>2.1522894769876828</c:v>
                </c:pt>
                <c:pt idx="103">
                  <c:v>3.1721265556084086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7-4BCA-ADEC-CB966F3F3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7.2986439195100616E-2"/>
                  <c:y val="-0.42972003499562555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1'!$BA$2756:$BA$4332</c:f>
              <c:numCache>
                <c:formatCode>0.000</c:formatCode>
                <c:ptCount val="7"/>
                <c:pt idx="0">
                  <c:v>2711.7754237759254</c:v>
                </c:pt>
                <c:pt idx="1">
                  <c:v>2673.8618506493076</c:v>
                </c:pt>
                <c:pt idx="2">
                  <c:v>2475.0833360559245</c:v>
                </c:pt>
                <c:pt idx="3">
                  <c:v>2303.7758886815495</c:v>
                </c:pt>
                <c:pt idx="4">
                  <c:v>2271.6157298485541</c:v>
                </c:pt>
                <c:pt idx="5">
                  <c:v>2244.1243774518462</c:v>
                </c:pt>
                <c:pt idx="6">
                  <c:v>2202.3176750748953</c:v>
                </c:pt>
              </c:numCache>
            </c:numRef>
          </c:xVal>
          <c:yVal>
            <c:numRef>
              <c:f>'Table 1'!$BM$2756:$BM$4332</c:f>
              <c:numCache>
                <c:formatCode>0.00</c:formatCode>
                <c:ptCount val="7"/>
                <c:pt idx="0">
                  <c:v>0.10415626796721403</c:v>
                </c:pt>
                <c:pt idx="2">
                  <c:v>0.65531113380179185</c:v>
                </c:pt>
                <c:pt idx="3">
                  <c:v>1.6682223285935593</c:v>
                </c:pt>
                <c:pt idx="4">
                  <c:v>-0.10891086079886915</c:v>
                </c:pt>
                <c:pt idx="5">
                  <c:v>2.1522894769876828</c:v>
                </c:pt>
                <c:pt idx="6">
                  <c:v>3.1721265556084086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2-45CA-BB25-D102BC0F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3055555555555556"/>
                  <c:y val="0.1551363371245261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1'!$BA$951:$BA$2755</c:f>
              <c:numCache>
                <c:formatCode>0.000</c:formatCode>
                <c:ptCount val="18"/>
                <c:pt idx="0">
                  <c:v>4408.1351252108752</c:v>
                </c:pt>
                <c:pt idx="1">
                  <c:v>4407.9116725027425</c:v>
                </c:pt>
                <c:pt idx="2">
                  <c:v>4387.7161498668329</c:v>
                </c:pt>
                <c:pt idx="3">
                  <c:v>4381.0304884673751</c:v>
                </c:pt>
                <c:pt idx="4">
                  <c:v>4356.7840137395542</c:v>
                </c:pt>
                <c:pt idx="5">
                  <c:v>4335.798957673931</c:v>
                </c:pt>
                <c:pt idx="6">
                  <c:v>4304.2150316962397</c:v>
                </c:pt>
                <c:pt idx="7">
                  <c:v>4285.8985793531974</c:v>
                </c:pt>
                <c:pt idx="8">
                  <c:v>4249.198494933893</c:v>
                </c:pt>
                <c:pt idx="9">
                  <c:v>4185.336756380756</c:v>
                </c:pt>
                <c:pt idx="10">
                  <c:v>4184.3647862270791</c:v>
                </c:pt>
                <c:pt idx="11">
                  <c:v>4001.3492549687753</c:v>
                </c:pt>
                <c:pt idx="12">
                  <c:v>3809.0812305617819</c:v>
                </c:pt>
                <c:pt idx="13">
                  <c:v>3560.6043342524436</c:v>
                </c:pt>
                <c:pt idx="14">
                  <c:v>3185.6528390219537</c:v>
                </c:pt>
                <c:pt idx="15">
                  <c:v>3168.6812614013115</c:v>
                </c:pt>
                <c:pt idx="16">
                  <c:v>3114.7757486052033</c:v>
                </c:pt>
                <c:pt idx="17">
                  <c:v>3019.4895975563882</c:v>
                </c:pt>
              </c:numCache>
            </c:numRef>
          </c:xVal>
          <c:yVal>
            <c:numRef>
              <c:f>'Table 1'!$BM$951:$BM$2755</c:f>
              <c:numCache>
                <c:formatCode>General</c:formatCode>
                <c:ptCount val="18"/>
                <c:pt idx="0" formatCode="0.00">
                  <c:v>-2.5162845817850554</c:v>
                </c:pt>
                <c:pt idx="2" formatCode="0.00">
                  <c:v>-3.1688252741396847</c:v>
                </c:pt>
                <c:pt idx="3" formatCode="0.00">
                  <c:v>-4.770213384029228</c:v>
                </c:pt>
                <c:pt idx="4" formatCode="0.00">
                  <c:v>-2.8479492950478504</c:v>
                </c:pt>
                <c:pt idx="6" formatCode="0.00">
                  <c:v>-3.9327821422088229</c:v>
                </c:pt>
                <c:pt idx="7" formatCode="0.00">
                  <c:v>-3.5837593841798125</c:v>
                </c:pt>
                <c:pt idx="8" formatCode="0.00">
                  <c:v>-3.1394689473163901</c:v>
                </c:pt>
                <c:pt idx="9" formatCode="0.00">
                  <c:v>-3.8029570127187284</c:v>
                </c:pt>
                <c:pt idx="10" formatCode="0.00">
                  <c:v>-4.0347032205503828</c:v>
                </c:pt>
                <c:pt idx="11" formatCode="0.00">
                  <c:v>-2.9123972218429128</c:v>
                </c:pt>
                <c:pt idx="12" formatCode="0.00">
                  <c:v>-0.59730938026991554</c:v>
                </c:pt>
                <c:pt idx="13" formatCode="0.00">
                  <c:v>-0.64213585606043733</c:v>
                </c:pt>
                <c:pt idx="14" formatCode="0.00">
                  <c:v>2.355726456816555</c:v>
                </c:pt>
                <c:pt idx="15" formatCode="0.00">
                  <c:v>1.4889848826866794</c:v>
                </c:pt>
                <c:pt idx="16" formatCode="0.00">
                  <c:v>1.0308444460315915</c:v>
                </c:pt>
                <c:pt idx="17" formatCode="0.00">
                  <c:v>1.8017143741193473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3-4AC5-975D-545C814C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1'!$BA$2:$BA$946</c:f>
              <c:numCache>
                <c:formatCode>0.000</c:formatCode>
                <c:ptCount val="79"/>
                <c:pt idx="0">
                  <c:v>10327.388544240981</c:v>
                </c:pt>
                <c:pt idx="1">
                  <c:v>10304.381113718116</c:v>
                </c:pt>
                <c:pt idx="2">
                  <c:v>10241.410528989336</c:v>
                </c:pt>
                <c:pt idx="3">
                  <c:v>9977.8690863664397</c:v>
                </c:pt>
                <c:pt idx="4">
                  <c:v>9937.1277924571259</c:v>
                </c:pt>
                <c:pt idx="5">
                  <c:v>9809.0376549337525</c:v>
                </c:pt>
                <c:pt idx="6">
                  <c:v>9783.0414889006497</c:v>
                </c:pt>
                <c:pt idx="7">
                  <c:v>9733.4115899625158</c:v>
                </c:pt>
                <c:pt idx="8">
                  <c:v>9731.2709526427716</c:v>
                </c:pt>
                <c:pt idx="9">
                  <c:v>9457.4810566654432</c:v>
                </c:pt>
                <c:pt idx="10">
                  <c:v>9448.848657791048</c:v>
                </c:pt>
                <c:pt idx="11">
                  <c:v>9380.0271082783438</c:v>
                </c:pt>
                <c:pt idx="12">
                  <c:v>9288.4922083483107</c:v>
                </c:pt>
                <c:pt idx="13">
                  <c:v>9155.4131380178569</c:v>
                </c:pt>
                <c:pt idx="14">
                  <c:v>9102.4940833788478</c:v>
                </c:pt>
                <c:pt idx="15">
                  <c:v>9088.0257082071221</c:v>
                </c:pt>
                <c:pt idx="16">
                  <c:v>8911.1628354607255</c:v>
                </c:pt>
                <c:pt idx="17">
                  <c:v>8888.5886521166412</c:v>
                </c:pt>
                <c:pt idx="18">
                  <c:v>8773.8385192568239</c:v>
                </c:pt>
                <c:pt idx="19">
                  <c:v>8714.1716831248341</c:v>
                </c:pt>
                <c:pt idx="20">
                  <c:v>8693.9511834641071</c:v>
                </c:pt>
                <c:pt idx="21">
                  <c:v>8678.0922429136863</c:v>
                </c:pt>
                <c:pt idx="22">
                  <c:v>8561.2333655235707</c:v>
                </c:pt>
                <c:pt idx="23">
                  <c:v>8550.6114969812061</c:v>
                </c:pt>
                <c:pt idx="24">
                  <c:v>8512.3552580392825</c:v>
                </c:pt>
                <c:pt idx="25">
                  <c:v>8507.836142479031</c:v>
                </c:pt>
                <c:pt idx="26">
                  <c:v>8445.35391522385</c:v>
                </c:pt>
                <c:pt idx="27">
                  <c:v>8410.2945369249774</c:v>
                </c:pt>
                <c:pt idx="28">
                  <c:v>8356.4388868554888</c:v>
                </c:pt>
                <c:pt idx="29">
                  <c:v>8301.4281777036922</c:v>
                </c:pt>
                <c:pt idx="30">
                  <c:v>8197.4537069295529</c:v>
                </c:pt>
                <c:pt idx="31">
                  <c:v>8190.9339466704678</c:v>
                </c:pt>
                <c:pt idx="32">
                  <c:v>8134.4527424900689</c:v>
                </c:pt>
                <c:pt idx="33">
                  <c:v>7959.2549818966736</c:v>
                </c:pt>
                <c:pt idx="34">
                  <c:v>7899.2498082457123</c:v>
                </c:pt>
                <c:pt idx="35">
                  <c:v>7757.6449651720541</c:v>
                </c:pt>
                <c:pt idx="36">
                  <c:v>7672.7892967658408</c:v>
                </c:pt>
                <c:pt idx="37">
                  <c:v>7644.6754835257252</c:v>
                </c:pt>
                <c:pt idx="38">
                  <c:v>7624.5721661943253</c:v>
                </c:pt>
                <c:pt idx="39">
                  <c:v>7588.8828936714017</c:v>
                </c:pt>
                <c:pt idx="40">
                  <c:v>7565.5669862866544</c:v>
                </c:pt>
                <c:pt idx="41">
                  <c:v>7551.8377019455793</c:v>
                </c:pt>
                <c:pt idx="42">
                  <c:v>7551.2560381731109</c:v>
                </c:pt>
                <c:pt idx="43">
                  <c:v>7546.6287322795733</c:v>
                </c:pt>
                <c:pt idx="44">
                  <c:v>7527.7113875454033</c:v>
                </c:pt>
                <c:pt idx="45">
                  <c:v>7465.6505418569159</c:v>
                </c:pt>
                <c:pt idx="46">
                  <c:v>7459.179639423257</c:v>
                </c:pt>
                <c:pt idx="47">
                  <c:v>7384.8971468449863</c:v>
                </c:pt>
                <c:pt idx="48">
                  <c:v>7355.49937588588</c:v>
                </c:pt>
                <c:pt idx="49">
                  <c:v>7242.1784472769386</c:v>
                </c:pt>
                <c:pt idx="50">
                  <c:v>7233.5974560884461</c:v>
                </c:pt>
                <c:pt idx="51">
                  <c:v>7133.6750839276892</c:v>
                </c:pt>
                <c:pt idx="52">
                  <c:v>7075.6385763815188</c:v>
                </c:pt>
                <c:pt idx="53">
                  <c:v>6976.3028943285462</c:v>
                </c:pt>
                <c:pt idx="54">
                  <c:v>6629.334673342848</c:v>
                </c:pt>
                <c:pt idx="55">
                  <c:v>6548.1195110388189</c:v>
                </c:pt>
                <c:pt idx="56">
                  <c:v>6504.0608103669529</c:v>
                </c:pt>
                <c:pt idx="57">
                  <c:v>6462.3779741479048</c:v>
                </c:pt>
                <c:pt idx="58">
                  <c:v>6446.5430090786667</c:v>
                </c:pt>
                <c:pt idx="59">
                  <c:v>6387.7477887214091</c:v>
                </c:pt>
                <c:pt idx="60">
                  <c:v>6299.4467195946181</c:v>
                </c:pt>
                <c:pt idx="61">
                  <c:v>6238.8091361120987</c:v>
                </c:pt>
                <c:pt idx="62">
                  <c:v>6214.3722272247924</c:v>
                </c:pt>
                <c:pt idx="63">
                  <c:v>5933.7778524115165</c:v>
                </c:pt>
                <c:pt idx="64">
                  <c:v>5879.9456222628842</c:v>
                </c:pt>
                <c:pt idx="65">
                  <c:v>5853.8241569761476</c:v>
                </c:pt>
                <c:pt idx="66">
                  <c:v>5648.3836020645986</c:v>
                </c:pt>
                <c:pt idx="67">
                  <c:v>5627.7248740374489</c:v>
                </c:pt>
                <c:pt idx="68">
                  <c:v>5552.1348236003469</c:v>
                </c:pt>
                <c:pt idx="69">
                  <c:v>5476.2983071119052</c:v>
                </c:pt>
                <c:pt idx="70">
                  <c:v>4750.0138937906386</c:v>
                </c:pt>
                <c:pt idx="71">
                  <c:v>4725.9760912869542</c:v>
                </c:pt>
                <c:pt idx="72">
                  <c:v>4707.3820694875503</c:v>
                </c:pt>
                <c:pt idx="73">
                  <c:v>4700.7480300340194</c:v>
                </c:pt>
                <c:pt idx="74">
                  <c:v>4654.0049807161295</c:v>
                </c:pt>
                <c:pt idx="75">
                  <c:v>4572.0326022500785</c:v>
                </c:pt>
                <c:pt idx="76">
                  <c:v>4550.0273229140739</c:v>
                </c:pt>
                <c:pt idx="77">
                  <c:v>4540.3425325213384</c:v>
                </c:pt>
                <c:pt idx="78">
                  <c:v>4479.6023546581828</c:v>
                </c:pt>
              </c:numCache>
            </c:numRef>
          </c:xVal>
          <c:yVal>
            <c:numRef>
              <c:f>'Table 1'!$BM$2:$BM$946</c:f>
              <c:numCache>
                <c:formatCode>0.00</c:formatCode>
                <c:ptCount val="79"/>
                <c:pt idx="0">
                  <c:v>-7.273570928403382</c:v>
                </c:pt>
                <c:pt idx="1">
                  <c:v>-7.0729419011935777</c:v>
                </c:pt>
                <c:pt idx="2">
                  <c:v>-7.3815070505095131</c:v>
                </c:pt>
                <c:pt idx="4">
                  <c:v>-3.0822833874578182</c:v>
                </c:pt>
                <c:pt idx="5">
                  <c:v>-3.4679075101055998</c:v>
                </c:pt>
                <c:pt idx="7">
                  <c:v>-4.0923035684021745</c:v>
                </c:pt>
                <c:pt idx="9">
                  <c:v>-4.7269661825855254</c:v>
                </c:pt>
                <c:pt idx="10">
                  <c:v>-4.4950334554830009</c:v>
                </c:pt>
                <c:pt idx="12">
                  <c:v>-4.3989490239594993</c:v>
                </c:pt>
                <c:pt idx="13">
                  <c:v>-3.8872887990477984</c:v>
                </c:pt>
                <c:pt idx="14">
                  <c:v>-2.9121096594503175</c:v>
                </c:pt>
                <c:pt idx="15">
                  <c:v>-4.1392833929392676</c:v>
                </c:pt>
                <c:pt idx="17">
                  <c:v>-3.6916420610316472</c:v>
                </c:pt>
                <c:pt idx="18">
                  <c:v>-6.269677953953634</c:v>
                </c:pt>
                <c:pt idx="19">
                  <c:v>-2.5982897383801262</c:v>
                </c:pt>
                <c:pt idx="20">
                  <c:v>-3.5833798818729194</c:v>
                </c:pt>
                <c:pt idx="22">
                  <c:v>-4.3827663567386139</c:v>
                </c:pt>
                <c:pt idx="23">
                  <c:v>-3.6390920943624119</c:v>
                </c:pt>
                <c:pt idx="24">
                  <c:v>-3.8470892165802071</c:v>
                </c:pt>
                <c:pt idx="27">
                  <c:v>-4.1794314302521789</c:v>
                </c:pt>
                <c:pt idx="28">
                  <c:v>-4.2321554797686529</c:v>
                </c:pt>
                <c:pt idx="32">
                  <c:v>-4.1539737964663495</c:v>
                </c:pt>
                <c:pt idx="34">
                  <c:v>-4.8075600665293905</c:v>
                </c:pt>
                <c:pt idx="35">
                  <c:v>-3.8729052884863902</c:v>
                </c:pt>
                <c:pt idx="37">
                  <c:v>-4.6280761257512752</c:v>
                </c:pt>
                <c:pt idx="38">
                  <c:v>-5.3970142233777887</c:v>
                </c:pt>
                <c:pt idx="41">
                  <c:v>-4.9871644691006374</c:v>
                </c:pt>
                <c:pt idx="43">
                  <c:v>-6.3169146827066722</c:v>
                </c:pt>
                <c:pt idx="49">
                  <c:v>-5.8937411123647729</c:v>
                </c:pt>
                <c:pt idx="50">
                  <c:v>-3.6698844883863009</c:v>
                </c:pt>
                <c:pt idx="51">
                  <c:v>-4.5678106281073223</c:v>
                </c:pt>
                <c:pt idx="52">
                  <c:v>-4.1513879629195936</c:v>
                </c:pt>
                <c:pt idx="53">
                  <c:v>-4.085417802473355</c:v>
                </c:pt>
                <c:pt idx="56">
                  <c:v>-2.9374222209096601</c:v>
                </c:pt>
                <c:pt idx="58">
                  <c:v>-2.9357828231795242</c:v>
                </c:pt>
                <c:pt idx="66">
                  <c:v>-2.8979347547281127</c:v>
                </c:pt>
                <c:pt idx="68">
                  <c:v>-3.1326992506961719</c:v>
                </c:pt>
                <c:pt idx="69">
                  <c:v>-2.6366048932669268</c:v>
                </c:pt>
                <c:pt idx="72">
                  <c:v>-3.7613656810206915</c:v>
                </c:pt>
                <c:pt idx="73">
                  <c:v>-3.3301388604977649</c:v>
                </c:pt>
                <c:pt idx="74">
                  <c:v>-3.7738626295060502</c:v>
                </c:pt>
                <c:pt idx="75">
                  <c:v>-3.5079849849056823</c:v>
                </c:pt>
                <c:pt idx="78">
                  <c:v>-3.6005389966669119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34-422E-A0A7-E85992D9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dwl_O-C,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104"/>
                <c:pt idx="0">
                  <c:v>10324.591000282157</c:v>
                </c:pt>
                <c:pt idx="1">
                  <c:v>10301.585041306873</c:v>
                </c:pt>
                <c:pt idx="2">
                  <c:v>10238.625993737713</c:v>
                </c:pt>
                <c:pt idx="3">
                  <c:v>9975.1210335453798</c:v>
                </c:pt>
                <c:pt idx="4">
                  <c:v>9934.3559867446584</c:v>
                </c:pt>
                <c:pt idx="5">
                  <c:v>9806.3679984768696</c:v>
                </c:pt>
                <c:pt idx="6">
                  <c:v>9780.3770176323505</c:v>
                </c:pt>
                <c:pt idx="7">
                  <c:v>9730.6899582428669</c:v>
                </c:pt>
                <c:pt idx="8">
                  <c:v>9728.5830115690733</c:v>
                </c:pt>
                <c:pt idx="9">
                  <c:v>9454.8609927039306</c:v>
                </c:pt>
                <c:pt idx="10">
                  <c:v>9446.2380163935704</c:v>
                </c:pt>
                <c:pt idx="11">
                  <c:v>9377.4399574548752</c:v>
                </c:pt>
                <c:pt idx="12">
                  <c:v>9285.9320465985984</c:v>
                </c:pt>
                <c:pt idx="13">
                  <c:v>9152.8800607945377</c:v>
                </c:pt>
                <c:pt idx="14">
                  <c:v>9099.984058518241</c:v>
                </c:pt>
                <c:pt idx="15">
                  <c:v>9085.4970270230206</c:v>
                </c:pt>
                <c:pt idx="16">
                  <c:v>8908.6980469002156</c:v>
                </c:pt>
                <c:pt idx="17">
                  <c:v>8886.1729921062215</c:v>
                </c:pt>
                <c:pt idx="18">
                  <c:v>8771.3830088976629</c:v>
                </c:pt>
                <c:pt idx="19">
                  <c:v>8711.3750285755632</c:v>
                </c:pt>
                <c:pt idx="20">
                  <c:v>8691.5809672009673</c:v>
                </c:pt>
                <c:pt idx="21">
                  <c:v>8675.6419925490009</c:v>
                </c:pt>
                <c:pt idx="22">
                  <c:v>8558.8979763363022</c:v>
                </c:pt>
                <c:pt idx="23">
                  <c:v>8548.2840180434378</c:v>
                </c:pt>
                <c:pt idx="24">
                  <c:v>8510.0430586067796</c:v>
                </c:pt>
                <c:pt idx="25">
                  <c:v>8505.4830335651477</c:v>
                </c:pt>
                <c:pt idx="26">
                  <c:v>8443.0600472383176</c:v>
                </c:pt>
                <c:pt idx="27">
                  <c:v>8407.9999640810111</c:v>
                </c:pt>
                <c:pt idx="28">
                  <c:v>8354.1569978489097</c:v>
                </c:pt>
                <c:pt idx="29">
                  <c:v>8299.0830429732086</c:v>
                </c:pt>
                <c:pt idx="30">
                  <c:v>8195.139027068928</c:v>
                </c:pt>
                <c:pt idx="31">
                  <c:v>8188.7160053976386</c:v>
                </c:pt>
                <c:pt idx="32">
                  <c:v>8132.232932877112</c:v>
                </c:pt>
                <c:pt idx="33">
                  <c:v>7957.0439267174852</c:v>
                </c:pt>
                <c:pt idx="34">
                  <c:v>7897.0899955912191</c:v>
                </c:pt>
                <c:pt idx="35">
                  <c:v>7755.4800173412741</c:v>
                </c:pt>
                <c:pt idx="36">
                  <c:v>7670.6540116303404</c:v>
                </c:pt>
                <c:pt idx="37">
                  <c:v>7642.5590297044082</c:v>
                </c:pt>
                <c:pt idx="38">
                  <c:v>7622.486955678909</c:v>
                </c:pt>
                <c:pt idx="39">
                  <c:v>7586.7719753986612</c:v>
                </c:pt>
                <c:pt idx="40">
                  <c:v>7563.4500070732784</c:v>
                </c:pt>
                <c:pt idx="41">
                  <c:v>7549.7400562976845</c:v>
                </c:pt>
                <c:pt idx="42">
                  <c:v>7549.2009786955905</c:v>
                </c:pt>
                <c:pt idx="43">
                  <c:v>7544.5299596491841</c:v>
                </c:pt>
                <c:pt idx="44">
                  <c:v>7525.6169855891303</c:v>
                </c:pt>
                <c:pt idx="45">
                  <c:v>7463.6119934641483</c:v>
                </c:pt>
                <c:pt idx="46">
                  <c:v>7457.1070697996665</c:v>
                </c:pt>
                <c:pt idx="47">
                  <c:v>7382.8840410324201</c:v>
                </c:pt>
                <c:pt idx="48">
                  <c:v>7353.504068060317</c:v>
                </c:pt>
                <c:pt idx="49">
                  <c:v>7240.2080504037976</c:v>
                </c:pt>
                <c:pt idx="50">
                  <c:v>7231.6250163604418</c:v>
                </c:pt>
                <c:pt idx="51">
                  <c:v>7131.683986974318</c:v>
                </c:pt>
                <c:pt idx="52">
                  <c:v>7073.6620455206321</c:v>
                </c:pt>
                <c:pt idx="53">
                  <c:v>6974.3649870198124</c:v>
                </c:pt>
                <c:pt idx="54">
                  <c:v>6627.5499180278293</c:v>
                </c:pt>
                <c:pt idx="55">
                  <c:v>6546.2980106388532</c:v>
                </c:pt>
                <c:pt idx="56">
                  <c:v>6502.2460681822977</c:v>
                </c:pt>
                <c:pt idx="57">
                  <c:v>6460.6050049631895</c:v>
                </c:pt>
                <c:pt idx="58">
                  <c:v>6444.7419496874545</c:v>
                </c:pt>
                <c:pt idx="59">
                  <c:v>6385.93090900883</c:v>
                </c:pt>
                <c:pt idx="60">
                  <c:v>6297.6600849611577</c:v>
                </c:pt>
                <c:pt idx="61">
                  <c:v>6237.0520384827269</c:v>
                </c:pt>
                <c:pt idx="62">
                  <c:v>6212.6659359262967</c:v>
                </c:pt>
                <c:pt idx="63">
                  <c:v>5932.1209374125601</c:v>
                </c:pt>
                <c:pt idx="64">
                  <c:v>5878.3029692637911</c:v>
                </c:pt>
                <c:pt idx="65">
                  <c:v>5852.2229615914939</c:v>
                </c:pt>
                <c:pt idx="66">
                  <c:v>5646.7991262590003</c:v>
                </c:pt>
                <c:pt idx="67">
                  <c:v>5626.1940739547717</c:v>
                </c:pt>
                <c:pt idx="68">
                  <c:v>5550.5788942651998</c:v>
                </c:pt>
                <c:pt idx="69">
                  <c:v>5474.7641041705774</c:v>
                </c:pt>
                <c:pt idx="70">
                  <c:v>4748.6998921037493</c:v>
                </c:pt>
                <c:pt idx="71">
                  <c:v>4724.6749112470707</c:v>
                </c:pt>
                <c:pt idx="72">
                  <c:v>4706.0829994266533</c:v>
                </c:pt>
                <c:pt idx="73">
                  <c:v>4699.4468716112442</c:v>
                </c:pt>
                <c:pt idx="74">
                  <c:v>4652.717082158123</c:v>
                </c:pt>
                <c:pt idx="75">
                  <c:v>4570.7741096694153</c:v>
                </c:pt>
                <c:pt idx="76">
                  <c:v>4548.7701441302979</c:v>
                </c:pt>
                <c:pt idx="77">
                  <c:v>4539.0558998683782</c:v>
                </c:pt>
                <c:pt idx="78">
                  <c:v>4478.3591586241819</c:v>
                </c:pt>
                <c:pt idx="79">
                  <c:v>4406.9161658593011</c:v>
                </c:pt>
                <c:pt idx="80">
                  <c:v>4406.6898975572958</c:v>
                </c:pt>
                <c:pt idx="81">
                  <c:v>4386.5010193020553</c:v>
                </c:pt>
                <c:pt idx="82">
                  <c:v>4379.8202082551288</c:v>
                </c:pt>
                <c:pt idx="83">
                  <c:v>4355.5781636792481</c:v>
                </c:pt>
                <c:pt idx="84">
                  <c:v>4334.6969492691387</c:v>
                </c:pt>
                <c:pt idx="85">
                  <c:v>4303.0171330417761</c:v>
                </c:pt>
                <c:pt idx="86">
                  <c:v>4284.7051926687554</c:v>
                </c:pt>
                <c:pt idx="87">
                  <c:v>4248.0209054427341</c:v>
                </c:pt>
                <c:pt idx="88">
                  <c:v>4184.1762051504766</c:v>
                </c:pt>
                <c:pt idx="89">
                  <c:v>4183.1999652601999</c:v>
                </c:pt>
                <c:pt idx="90">
                  <c:v>4000.1990057927665</c:v>
                </c:pt>
                <c:pt idx="91">
                  <c:v>3808.0160781368572</c:v>
                </c:pt>
                <c:pt idx="92">
                  <c:v>3559.6029504837311</c:v>
                </c:pt>
                <c:pt idx="93">
                  <c:v>3184.6669595236667</c:v>
                </c:pt>
                <c:pt idx="94">
                  <c:v>3167.843929307337</c:v>
                </c:pt>
                <c:pt idx="95">
                  <c:v>3113.8368602942651</c:v>
                </c:pt>
                <c:pt idx="96">
                  <c:v>3018.7007642049052</c:v>
                </c:pt>
                <c:pt idx="97">
                  <c:v>2710.9968472178475</c:v>
                </c:pt>
                <c:pt idx="98">
                  <c:v>2673.0551107646347</c:v>
                </c:pt>
                <c:pt idx="99">
                  <c:v>2474.3198253037999</c:v>
                </c:pt>
                <c:pt idx="100">
                  <c:v>2303.1210201839604</c:v>
                </c:pt>
                <c:pt idx="101">
                  <c:v>2270.8658237603358</c:v>
                </c:pt>
                <c:pt idx="102">
                  <c:v>2243.4851755159975</c:v>
                </c:pt>
                <c:pt idx="103">
                  <c:v>2201.6779979724752</c:v>
                </c:pt>
              </c:numCache>
            </c:numRef>
          </c:xVal>
          <c:yVal>
            <c:numRef>
              <c:f>'Table 1'!$AM$2:$AM$4332</c:f>
              <c:numCache>
                <c:formatCode>0.000</c:formatCode>
                <c:ptCount val="104"/>
                <c:pt idx="0">
                  <c:v>3.1964498006345821E-2</c:v>
                </c:pt>
                <c:pt idx="1">
                  <c:v>2.7198377913009608E-2</c:v>
                </c:pt>
                <c:pt idx="2">
                  <c:v>2.1666080958311795E-2</c:v>
                </c:pt>
                <c:pt idx="3">
                  <c:v>-1.3279779795993818E-2</c:v>
                </c:pt>
                <c:pt idx="4">
                  <c:v>-4.8080880826091743E-2</c:v>
                </c:pt>
                <c:pt idx="5">
                  <c:v>1.9384451465157326E-2</c:v>
                </c:pt>
                <c:pt idx="6">
                  <c:v>1.7526930110761896E-2</c:v>
                </c:pt>
                <c:pt idx="7">
                  <c:v>-5.3096445424671401E-2</c:v>
                </c:pt>
                <c:pt idx="8">
                  <c:v>-1.9976666735601611E-2</c:v>
                </c:pt>
                <c:pt idx="9">
                  <c:v>-2.6249575224937871E-2</c:v>
                </c:pt>
                <c:pt idx="10">
                  <c:v>-1.9162480748491362E-2</c:v>
                </c:pt>
                <c:pt idx="11">
                  <c:v>-1.4304320526207448E-2</c:v>
                </c:pt>
                <c:pt idx="12">
                  <c:v>-1.2095215948647819E-2</c:v>
                </c:pt>
                <c:pt idx="13">
                  <c:v>-2.103452199298772E-2</c:v>
                </c:pt>
                <c:pt idx="14">
                  <c:v>-1.2301681867029401E-2</c:v>
                </c:pt>
                <c:pt idx="15">
                  <c:v>-3.4879591739809257E-2</c:v>
                </c:pt>
                <c:pt idx="16">
                  <c:v>-1.8838304591554333E-2</c:v>
                </c:pt>
                <c:pt idx="17">
                  <c:v>2.4194771922338987E-2</c:v>
                </c:pt>
                <c:pt idx="18">
                  <c:v>-4.671501595294103E-2</c:v>
                </c:pt>
                <c:pt idx="20">
                  <c:v>1.6990304065984674E-2</c:v>
                </c:pt>
                <c:pt idx="21">
                  <c:v>-6.7355375527768047E-2</c:v>
                </c:pt>
                <c:pt idx="22">
                  <c:v>1.5929864190184162E-2</c:v>
                </c:pt>
                <c:pt idx="23">
                  <c:v>2.0969689947378356E-2</c:v>
                </c:pt>
                <c:pt idx="24">
                  <c:v>2.590785864595091E-2</c:v>
                </c:pt>
                <c:pt idx="25">
                  <c:v>-1.6234718557825545E-2</c:v>
                </c:pt>
                <c:pt idx="26">
                  <c:v>2.6127271135919727E-2</c:v>
                </c:pt>
                <c:pt idx="27">
                  <c:v>1.5943232481731684E-2</c:v>
                </c:pt>
                <c:pt idx="28">
                  <c:v>1.4070901243030676E-2</c:v>
                </c:pt>
                <c:pt idx="29">
                  <c:v>-6.4062083187309327E-2</c:v>
                </c:pt>
                <c:pt idx="30">
                  <c:v>-6.169992393188295E-2</c:v>
                </c:pt>
                <c:pt idx="31">
                  <c:v>3.3302939266832254E-2</c:v>
                </c:pt>
                <c:pt idx="32">
                  <c:v>1.6171980933904706E-2</c:v>
                </c:pt>
                <c:pt idx="33">
                  <c:v>-2.2399706476790016E-2</c:v>
                </c:pt>
                <c:pt idx="34">
                  <c:v>1.2651259415179084E-2</c:v>
                </c:pt>
                <c:pt idx="35">
                  <c:v>-3.0718284223439696E-2</c:v>
                </c:pt>
                <c:pt idx="36">
                  <c:v>-2.3951581144501688E-2</c:v>
                </c:pt>
                <c:pt idx="37">
                  <c:v>-1.2702415348030627E-2</c:v>
                </c:pt>
                <c:pt idx="38">
                  <c:v>1.3124291468557203E-2</c:v>
                </c:pt>
                <c:pt idx="39">
                  <c:v>-2.2220663764528581E-2</c:v>
                </c:pt>
                <c:pt idx="40">
                  <c:v>-3.457418948164559E-2</c:v>
                </c:pt>
                <c:pt idx="41">
                  <c:v>-1.893955883133458E-2</c:v>
                </c:pt>
                <c:pt idx="42">
                  <c:v>2.3501171788666397E-2</c:v>
                </c:pt>
                <c:pt idx="43">
                  <c:v>-2.1472183198056882E-2</c:v>
                </c:pt>
                <c:pt idx="44">
                  <c:v>-2.220389738704398E-2</c:v>
                </c:pt>
                <c:pt idx="45">
                  <c:v>1.6923799449614307E-2</c:v>
                </c:pt>
                <c:pt idx="46">
                  <c:v>-1.8851957542210585E-2</c:v>
                </c:pt>
                <c:pt idx="47">
                  <c:v>2.0594668493686186E-2</c:v>
                </c:pt>
                <c:pt idx="48">
                  <c:v>3.0470448275991657E-2</c:v>
                </c:pt>
                <c:pt idx="49">
                  <c:v>2.4838475700562412E-2</c:v>
                </c:pt>
                <c:pt idx="50">
                  <c:v>2.0482222112150339E-2</c:v>
                </c:pt>
                <c:pt idx="51">
                  <c:v>-2.5107340136855782E-2</c:v>
                </c:pt>
                <c:pt idx="52">
                  <c:v>-2.6172864784712147E-2</c:v>
                </c:pt>
                <c:pt idx="53">
                  <c:v>-1.429324388209352E-2</c:v>
                </c:pt>
                <c:pt idx="54">
                  <c:v>4.55312021631471E-2</c:v>
                </c:pt>
                <c:pt idx="55">
                  <c:v>-1.3058874974376522E-2</c:v>
                </c:pt>
                <c:pt idx="56">
                  <c:v>-1.8140860067433096E-2</c:v>
                </c:pt>
                <c:pt idx="57">
                  <c:v>1.2442184338397055E-2</c:v>
                </c:pt>
                <c:pt idx="58">
                  <c:v>-1.9910220919882704E-2</c:v>
                </c:pt>
                <c:pt idx="59">
                  <c:v>-5.1529435544580338E-2</c:v>
                </c:pt>
                <c:pt idx="60">
                  <c:v>-4.4988530426962825E-2</c:v>
                </c:pt>
                <c:pt idx="61">
                  <c:v>-3.1720863757072948E-2</c:v>
                </c:pt>
                <c:pt idx="62">
                  <c:v>1.2540867610368878E-2</c:v>
                </c:pt>
                <c:pt idx="63">
                  <c:v>-1.3308171747667075E-2</c:v>
                </c:pt>
                <c:pt idx="64">
                  <c:v>-1.3462176569191797E-2</c:v>
                </c:pt>
                <c:pt idx="65">
                  <c:v>2.1011313719100144E-2</c:v>
                </c:pt>
                <c:pt idx="66">
                  <c:v>-1.7236854062502971E-2</c:v>
                </c:pt>
                <c:pt idx="67">
                  <c:v>3.092984412342048E-2</c:v>
                </c:pt>
                <c:pt idx="68">
                  <c:v>-1.4408607994482736E-2</c:v>
                </c:pt>
                <c:pt idx="69">
                  <c:v>-1.2932532301419997E-2</c:v>
                </c:pt>
                <c:pt idx="70">
                  <c:v>1.4086732599025709E-2</c:v>
                </c:pt>
                <c:pt idx="71">
                  <c:v>2.0544067810078559E-2</c:v>
                </c:pt>
                <c:pt idx="72">
                  <c:v>1.7730438094076817E-2</c:v>
                </c:pt>
                <c:pt idx="73">
                  <c:v>1.3884974287975638E-2</c:v>
                </c:pt>
                <c:pt idx="74">
                  <c:v>1.4776550979149761E-2</c:v>
                </c:pt>
                <c:pt idx="75">
                  <c:v>2.2514871834573569E-2</c:v>
                </c:pt>
                <c:pt idx="76">
                  <c:v>1.801497545602615E-2</c:v>
                </c:pt>
                <c:pt idx="77">
                  <c:v>-1.4004857169311435E-2</c:v>
                </c:pt>
                <c:pt idx="78">
                  <c:v>1.3408267704107857E-2</c:v>
                </c:pt>
                <c:pt idx="79">
                  <c:v>1.880565008832491E-2</c:v>
                </c:pt>
                <c:pt idx="80">
                  <c:v>1.5930427536659408E-2</c:v>
                </c:pt>
                <c:pt idx="81">
                  <c:v>1.7255394919629907E-2</c:v>
                </c:pt>
                <c:pt idx="82">
                  <c:v>2.0345901159998903E-2</c:v>
                </c:pt>
                <c:pt idx="83">
                  <c:v>1.8392079738077882E-2</c:v>
                </c:pt>
                <c:pt idx="85">
                  <c:v>1.2511928039202758E-2</c:v>
                </c:pt>
                <c:pt idx="86">
                  <c:v>1.2208376629132545E-2</c:v>
                </c:pt>
                <c:pt idx="87">
                  <c:v>1.8363941464485833E-2</c:v>
                </c:pt>
                <c:pt idx="88">
                  <c:v>1.8639517512383463E-2</c:v>
                </c:pt>
                <c:pt idx="89">
                  <c:v>1.4113642165284546E-2</c:v>
                </c:pt>
                <c:pt idx="90">
                  <c:v>-1.9227707479331002E-2</c:v>
                </c:pt>
                <c:pt idx="91">
                  <c:v>1.5795635576523637E-2</c:v>
                </c:pt>
                <c:pt idx="92">
                  <c:v>1.5293112400286191E-2</c:v>
                </c:pt>
                <c:pt idx="93">
                  <c:v>-6.4890272390584869E-2</c:v>
                </c:pt>
                <c:pt idx="94">
                  <c:v>7.9393509938654461E-2</c:v>
                </c:pt>
                <c:pt idx="95">
                  <c:v>-3.576490033265145E-2</c:v>
                </c:pt>
                <c:pt idx="96">
                  <c:v>9.0460104873727687E-2</c:v>
                </c:pt>
                <c:pt idx="97">
                  <c:v>2.5085493229653366E-2</c:v>
                </c:pt>
                <c:pt idx="98">
                  <c:v>-1.2210755205614987E-2</c:v>
                </c:pt>
                <c:pt idx="99">
                  <c:v>-1.5862060603012651E-2</c:v>
                </c:pt>
                <c:pt idx="100">
                  <c:v>5.4130898485709622E-2</c:v>
                </c:pt>
                <c:pt idx="101">
                  <c:v>-4.79422933940441E-2</c:v>
                </c:pt>
                <c:pt idx="102">
                  <c:v>5.6864806633711851E-2</c:v>
                </c:pt>
                <c:pt idx="103">
                  <c:v>4.7533493489481771E-2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2-4033-AA6D-390E75768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0.5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dwn_O-C, cm-1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104"/>
                <c:pt idx="0">
                  <c:v>10324.591000282157</c:v>
                </c:pt>
                <c:pt idx="1">
                  <c:v>10301.585041306873</c:v>
                </c:pt>
                <c:pt idx="2">
                  <c:v>10238.625993737713</c:v>
                </c:pt>
                <c:pt idx="3">
                  <c:v>9975.1210335453798</c:v>
                </c:pt>
                <c:pt idx="4">
                  <c:v>9934.3559867446584</c:v>
                </c:pt>
                <c:pt idx="5">
                  <c:v>9806.3679984768696</c:v>
                </c:pt>
                <c:pt idx="6">
                  <c:v>9780.3770176323505</c:v>
                </c:pt>
                <c:pt idx="7">
                  <c:v>9730.6899582428669</c:v>
                </c:pt>
                <c:pt idx="8">
                  <c:v>9728.5830115690733</c:v>
                </c:pt>
                <c:pt idx="9">
                  <c:v>9454.8609927039306</c:v>
                </c:pt>
                <c:pt idx="10">
                  <c:v>9446.2380163935704</c:v>
                </c:pt>
                <c:pt idx="11">
                  <c:v>9377.4399574548752</c:v>
                </c:pt>
                <c:pt idx="12">
                  <c:v>9285.9320465985984</c:v>
                </c:pt>
                <c:pt idx="13">
                  <c:v>9152.8800607945377</c:v>
                </c:pt>
                <c:pt idx="14">
                  <c:v>9099.984058518241</c:v>
                </c:pt>
                <c:pt idx="15">
                  <c:v>9085.4970270230206</c:v>
                </c:pt>
                <c:pt idx="16">
                  <c:v>8908.6980469002156</c:v>
                </c:pt>
                <c:pt idx="17">
                  <c:v>8886.1729921062215</c:v>
                </c:pt>
                <c:pt idx="18">
                  <c:v>8771.3830088976629</c:v>
                </c:pt>
                <c:pt idx="19">
                  <c:v>8711.3750285755632</c:v>
                </c:pt>
                <c:pt idx="20">
                  <c:v>8691.5809672009673</c:v>
                </c:pt>
                <c:pt idx="21">
                  <c:v>8675.6419925490009</c:v>
                </c:pt>
                <c:pt idx="22">
                  <c:v>8558.8979763363022</c:v>
                </c:pt>
                <c:pt idx="23">
                  <c:v>8548.2840180434378</c:v>
                </c:pt>
                <c:pt idx="24">
                  <c:v>8510.0430586067796</c:v>
                </c:pt>
                <c:pt idx="25">
                  <c:v>8505.4830335651477</c:v>
                </c:pt>
                <c:pt idx="26">
                  <c:v>8443.0600472383176</c:v>
                </c:pt>
                <c:pt idx="27">
                  <c:v>8407.9999640810111</c:v>
                </c:pt>
                <c:pt idx="28">
                  <c:v>8354.1569978489097</c:v>
                </c:pt>
                <c:pt idx="29">
                  <c:v>8299.0830429732086</c:v>
                </c:pt>
                <c:pt idx="30">
                  <c:v>8195.139027068928</c:v>
                </c:pt>
                <c:pt idx="31">
                  <c:v>8188.7160053976386</c:v>
                </c:pt>
                <c:pt idx="32">
                  <c:v>8132.232932877112</c:v>
                </c:pt>
                <c:pt idx="33">
                  <c:v>7957.0439267174852</c:v>
                </c:pt>
                <c:pt idx="34">
                  <c:v>7897.0899955912191</c:v>
                </c:pt>
                <c:pt idx="35">
                  <c:v>7755.4800173412741</c:v>
                </c:pt>
                <c:pt idx="36">
                  <c:v>7670.6540116303404</c:v>
                </c:pt>
                <c:pt idx="37">
                  <c:v>7642.5590297044082</c:v>
                </c:pt>
                <c:pt idx="38">
                  <c:v>7622.486955678909</c:v>
                </c:pt>
                <c:pt idx="39">
                  <c:v>7586.7719753986612</c:v>
                </c:pt>
                <c:pt idx="40">
                  <c:v>7563.4500070732784</c:v>
                </c:pt>
                <c:pt idx="41">
                  <c:v>7549.7400562976845</c:v>
                </c:pt>
                <c:pt idx="42">
                  <c:v>7549.2009786955905</c:v>
                </c:pt>
                <c:pt idx="43">
                  <c:v>7544.5299596491841</c:v>
                </c:pt>
                <c:pt idx="44">
                  <c:v>7525.6169855891303</c:v>
                </c:pt>
                <c:pt idx="45">
                  <c:v>7463.6119934641483</c:v>
                </c:pt>
                <c:pt idx="46">
                  <c:v>7457.1070697996665</c:v>
                </c:pt>
                <c:pt idx="47">
                  <c:v>7382.8840410324201</c:v>
                </c:pt>
                <c:pt idx="48">
                  <c:v>7353.504068060317</c:v>
                </c:pt>
                <c:pt idx="49">
                  <c:v>7240.2080504037976</c:v>
                </c:pt>
                <c:pt idx="50">
                  <c:v>7231.6250163604418</c:v>
                </c:pt>
                <c:pt idx="51">
                  <c:v>7131.683986974318</c:v>
                </c:pt>
                <c:pt idx="52">
                  <c:v>7073.6620455206321</c:v>
                </c:pt>
                <c:pt idx="53">
                  <c:v>6974.3649870198124</c:v>
                </c:pt>
                <c:pt idx="54">
                  <c:v>6627.5499180278293</c:v>
                </c:pt>
                <c:pt idx="55">
                  <c:v>6546.2980106388532</c:v>
                </c:pt>
                <c:pt idx="56">
                  <c:v>6502.2460681822977</c:v>
                </c:pt>
                <c:pt idx="57">
                  <c:v>6460.6050049631895</c:v>
                </c:pt>
                <c:pt idx="58">
                  <c:v>6444.7419496874545</c:v>
                </c:pt>
                <c:pt idx="59">
                  <c:v>6385.93090900883</c:v>
                </c:pt>
                <c:pt idx="60">
                  <c:v>6297.6600849611577</c:v>
                </c:pt>
                <c:pt idx="61">
                  <c:v>6237.0520384827269</c:v>
                </c:pt>
                <c:pt idx="62">
                  <c:v>6212.6659359262967</c:v>
                </c:pt>
                <c:pt idx="63">
                  <c:v>5932.1209374125601</c:v>
                </c:pt>
                <c:pt idx="64">
                  <c:v>5878.3029692637911</c:v>
                </c:pt>
                <c:pt idx="65">
                  <c:v>5852.2229615914939</c:v>
                </c:pt>
                <c:pt idx="66">
                  <c:v>5646.7991262590003</c:v>
                </c:pt>
                <c:pt idx="67">
                  <c:v>5626.1940739547717</c:v>
                </c:pt>
                <c:pt idx="68">
                  <c:v>5550.5788942651998</c:v>
                </c:pt>
                <c:pt idx="69">
                  <c:v>5474.7641041705774</c:v>
                </c:pt>
                <c:pt idx="70">
                  <c:v>4748.6998921037493</c:v>
                </c:pt>
                <c:pt idx="71">
                  <c:v>4724.6749112470707</c:v>
                </c:pt>
                <c:pt idx="72">
                  <c:v>4706.0829994266533</c:v>
                </c:pt>
                <c:pt idx="73">
                  <c:v>4699.4468716112442</c:v>
                </c:pt>
                <c:pt idx="74">
                  <c:v>4652.717082158123</c:v>
                </c:pt>
                <c:pt idx="75">
                  <c:v>4570.7741096694153</c:v>
                </c:pt>
                <c:pt idx="76">
                  <c:v>4548.7701441302979</c:v>
                </c:pt>
                <c:pt idx="77">
                  <c:v>4539.0558998683782</c:v>
                </c:pt>
                <c:pt idx="78">
                  <c:v>4478.3591586241819</c:v>
                </c:pt>
                <c:pt idx="79">
                  <c:v>4406.9161658593011</c:v>
                </c:pt>
                <c:pt idx="80">
                  <c:v>4406.6898975572958</c:v>
                </c:pt>
                <c:pt idx="81">
                  <c:v>4386.5010193020553</c:v>
                </c:pt>
                <c:pt idx="82">
                  <c:v>4379.8202082551288</c:v>
                </c:pt>
                <c:pt idx="83">
                  <c:v>4355.5781636792481</c:v>
                </c:pt>
                <c:pt idx="84">
                  <c:v>4334.6969492691387</c:v>
                </c:pt>
                <c:pt idx="85">
                  <c:v>4303.0171330417761</c:v>
                </c:pt>
                <c:pt idx="86">
                  <c:v>4284.7051926687554</c:v>
                </c:pt>
                <c:pt idx="87">
                  <c:v>4248.0209054427341</c:v>
                </c:pt>
                <c:pt idx="88">
                  <c:v>4184.1762051504766</c:v>
                </c:pt>
                <c:pt idx="89">
                  <c:v>4183.1999652601999</c:v>
                </c:pt>
                <c:pt idx="90">
                  <c:v>4000.1990057927665</c:v>
                </c:pt>
                <c:pt idx="91">
                  <c:v>3808.0160781368572</c:v>
                </c:pt>
                <c:pt idx="92">
                  <c:v>3559.6029504837311</c:v>
                </c:pt>
                <c:pt idx="93">
                  <c:v>3184.6669595236667</c:v>
                </c:pt>
                <c:pt idx="94">
                  <c:v>3167.843929307337</c:v>
                </c:pt>
                <c:pt idx="95">
                  <c:v>3113.8368602942651</c:v>
                </c:pt>
                <c:pt idx="96">
                  <c:v>3018.7007642049052</c:v>
                </c:pt>
                <c:pt idx="97">
                  <c:v>2710.9968472178475</c:v>
                </c:pt>
                <c:pt idx="98">
                  <c:v>2673.0551107646347</c:v>
                </c:pt>
                <c:pt idx="99">
                  <c:v>2474.3198253037999</c:v>
                </c:pt>
                <c:pt idx="100">
                  <c:v>2303.1210201839604</c:v>
                </c:pt>
                <c:pt idx="101">
                  <c:v>2270.8658237603358</c:v>
                </c:pt>
                <c:pt idx="102">
                  <c:v>2243.4851755159975</c:v>
                </c:pt>
                <c:pt idx="103">
                  <c:v>2201.6779979724752</c:v>
                </c:pt>
              </c:numCache>
            </c:numRef>
          </c:xVal>
          <c:yVal>
            <c:numRef>
              <c:f>'Table 1'!$AN$2:$AN$4332</c:f>
              <c:numCache>
                <c:formatCode>0.000</c:formatCode>
                <c:ptCount val="104"/>
                <c:pt idx="0">
                  <c:v>-2.9969650353450561E-2</c:v>
                </c:pt>
                <c:pt idx="1">
                  <c:v>-2.5576303612979245E-2</c:v>
                </c:pt>
                <c:pt idx="2">
                  <c:v>-2.0662622191593982E-2</c:v>
                </c:pt>
                <c:pt idx="3">
                  <c:v>1.3372475556025165E-2</c:v>
                </c:pt>
                <c:pt idx="4">
                  <c:v>4.8678029233997222E-2</c:v>
                </c:pt>
                <c:pt idx="5">
                  <c:v>-2.0148094854448573E-2</c:v>
                </c:pt>
                <c:pt idx="6">
                  <c:v>-1.8294478828465799E-2</c:v>
                </c:pt>
                <c:pt idx="7">
                  <c:v>5.6001010674663121E-2</c:v>
                </c:pt>
                <c:pt idx="8">
                  <c:v>2.1107475531607633E-2</c:v>
                </c:pt>
                <c:pt idx="9">
                  <c:v>2.9339436148802633E-2</c:v>
                </c:pt>
                <c:pt idx="10">
                  <c:v>2.1481584361026762E-2</c:v>
                </c:pt>
                <c:pt idx="11">
                  <c:v>1.6209354307648027E-2</c:v>
                </c:pt>
                <c:pt idx="12">
                  <c:v>1.4073242526137619E-2</c:v>
                </c:pt>
                <c:pt idx="13">
                  <c:v>2.5167002515445347E-2</c:v>
                </c:pt>
                <c:pt idx="14">
                  <c:v>1.4917836313543376E-2</c:v>
                </c:pt>
                <c:pt idx="15">
                  <c:v>4.2263980600182549E-2</c:v>
                </c:pt>
                <c:pt idx="16">
                  <c:v>2.37823163606663E-2</c:v>
                </c:pt>
                <c:pt idx="17">
                  <c:v>-3.0633487431259709E-2</c:v>
                </c:pt>
                <c:pt idx="18">
                  <c:v>6.0696307795296889E-2</c:v>
                </c:pt>
                <c:pt idx="19">
                  <c:v>0.53220677489662194</c:v>
                </c:pt>
                <c:pt idx="20">
                  <c:v>-2.2521831804624526E-2</c:v>
                </c:pt>
                <c:pt idx="21">
                  <c:v>8.9429139055937412E-2</c:v>
                </c:pt>
                <c:pt idx="22">
                  <c:v>-2.1766240824945271E-2</c:v>
                </c:pt>
                <c:pt idx="23">
                  <c:v>-2.8656466869506403E-2</c:v>
                </c:pt>
                <c:pt idx="24">
                  <c:v>-3.5673597867571516E-2</c:v>
                </c:pt>
                <c:pt idx="25">
                  <c:v>2.2475252333606477E-2</c:v>
                </c:pt>
                <c:pt idx="26">
                  <c:v>-3.656544571640552E-2</c:v>
                </c:pt>
                <c:pt idx="27">
                  <c:v>-2.2590754781049327E-2</c:v>
                </c:pt>
                <c:pt idx="28">
                  <c:v>-2.0153250654402655E-2</c:v>
                </c:pt>
                <c:pt idx="29">
                  <c:v>9.3022946002747631E-2</c:v>
                </c:pt>
                <c:pt idx="30">
                  <c:v>9.1858742582189734E-2</c:v>
                </c:pt>
                <c:pt idx="31">
                  <c:v>-4.9629915825789794E-2</c:v>
                </c:pt>
                <c:pt idx="32">
                  <c:v>-2.4541719927583472E-2</c:v>
                </c:pt>
                <c:pt idx="33">
                  <c:v>3.5243186230218271E-2</c:v>
                </c:pt>
                <c:pt idx="34">
                  <c:v>-2.0282091074477648E-2</c:v>
                </c:pt>
                <c:pt idx="35">
                  <c:v>5.1072138476229156E-2</c:v>
                </c:pt>
                <c:pt idx="36">
                  <c:v>4.0704262417420978E-2</c:v>
                </c:pt>
                <c:pt idx="37">
                  <c:v>2.1786306186186266E-2</c:v>
                </c:pt>
                <c:pt idx="38">
                  <c:v>-2.2652112293144455E-2</c:v>
                </c:pt>
                <c:pt idx="39">
                  <c:v>3.8540857725820388E-2</c:v>
                </c:pt>
                <c:pt idx="40">
                  <c:v>6.0417102729843464E-2</c:v>
                </c:pt>
                <c:pt idx="41">
                  <c:v>3.3308496096651652E-2</c:v>
                </c:pt>
                <c:pt idx="42">
                  <c:v>-4.1251847067542258E-2</c:v>
                </c:pt>
                <c:pt idx="43">
                  <c:v>3.763174413870729E-2</c:v>
                </c:pt>
                <c:pt idx="44">
                  <c:v>3.9158183457402629E-2</c:v>
                </c:pt>
                <c:pt idx="45">
                  <c:v>-3.0375910540897166E-2</c:v>
                </c:pt>
                <c:pt idx="46">
                  <c:v>3.4007982352704857E-2</c:v>
                </c:pt>
                <c:pt idx="47">
                  <c:v>-3.7687585776438937E-2</c:v>
                </c:pt>
                <c:pt idx="48">
                  <c:v>-5.6192882893810747E-2</c:v>
                </c:pt>
                <c:pt idx="49">
                  <c:v>-4.726096439480898E-2</c:v>
                </c:pt>
                <c:pt idx="50">
                  <c:v>-3.9112901848056936E-2</c:v>
                </c:pt>
                <c:pt idx="51">
                  <c:v>4.9311720258629066E-2</c:v>
                </c:pt>
                <c:pt idx="52">
                  <c:v>5.2369264403751004E-2</c:v>
                </c:pt>
                <c:pt idx="53">
                  <c:v>2.9341773008127348E-2</c:v>
                </c:pt>
                <c:pt idx="54">
                  <c:v>-0.10378811632472207</c:v>
                </c:pt>
                <c:pt idx="55">
                  <c:v>3.0480858862574678E-2</c:v>
                </c:pt>
                <c:pt idx="56">
                  <c:v>4.3044688874942949E-2</c:v>
                </c:pt>
                <c:pt idx="57">
                  <c:v>-2.9780896211377694E-2</c:v>
                </c:pt>
                <c:pt idx="58">
                  <c:v>4.7788622683583526E-2</c:v>
                </c:pt>
                <c:pt idx="59">
                  <c:v>0.12606531005258148</c:v>
                </c:pt>
                <c:pt idx="60">
                  <c:v>0.11358466848832904</c:v>
                </c:pt>
                <c:pt idx="61">
                  <c:v>8.1596308345979196E-2</c:v>
                </c:pt>
                <c:pt idx="62">
                  <c:v>-3.2639689119605464E-2</c:v>
                </c:pt>
                <c:pt idx="63">
                  <c:v>3.7619149647071026E-2</c:v>
                </c:pt>
                <c:pt idx="64">
                  <c:v>3.8848718239023583E-2</c:v>
                </c:pt>
                <c:pt idx="65">
                  <c:v>-6.14279008586891E-2</c:v>
                </c:pt>
                <c:pt idx="66">
                  <c:v>5.4422865607193671E-2</c:v>
                </c:pt>
                <c:pt idx="67">
                  <c:v>-9.7424838317238027E-2</c:v>
                </c:pt>
                <c:pt idx="68">
                  <c:v>4.6398457416216843E-2</c:v>
                </c:pt>
                <c:pt idx="69">
                  <c:v>4.3470589909702539E-2</c:v>
                </c:pt>
                <c:pt idx="70">
                  <c:v>-6.2912053097534226E-2</c:v>
                </c:pt>
                <c:pt idx="71">
                  <c:v>-9.2379192847147351E-2</c:v>
                </c:pt>
                <c:pt idx="72">
                  <c:v>-8.0015289404400392E-2</c:v>
                </c:pt>
                <c:pt idx="73">
                  <c:v>-6.3417364082852146E-2</c:v>
                </c:pt>
                <c:pt idx="74">
                  <c:v>-6.7841578675142955E-2</c:v>
                </c:pt>
                <c:pt idx="75">
                  <c:v>-0.10718340379025904</c:v>
                </c:pt>
                <c:pt idx="76">
                  <c:v>-8.6320600257749902E-2</c:v>
                </c:pt>
                <c:pt idx="77">
                  <c:v>6.7450580059812637E-2</c:v>
                </c:pt>
                <c:pt idx="78">
                  <c:v>-6.6027158689394128E-2</c:v>
                </c:pt>
                <c:pt idx="79">
                  <c:v>-9.5924243152694544E-2</c:v>
                </c:pt>
                <c:pt idx="80">
                  <c:v>-8.2517234131955775E-2</c:v>
                </c:pt>
                <c:pt idx="81">
                  <c:v>-8.9528218428313266E-2</c:v>
                </c:pt>
                <c:pt idx="82">
                  <c:v>-0.10491871730846469</c:v>
                </c:pt>
                <c:pt idx="83">
                  <c:v>-9.603148774112924E-2</c:v>
                </c:pt>
                <c:pt idx="84">
                  <c:v>-0.62122337702385266</c:v>
                </c:pt>
                <c:pt idx="85">
                  <c:v>-6.6817646773415618E-2</c:v>
                </c:pt>
                <c:pt idx="86">
                  <c:v>-6.5412768915848574E-2</c:v>
                </c:pt>
                <c:pt idx="87">
                  <c:v>-0.1022306297236355</c:v>
                </c:pt>
                <c:pt idx="88">
                  <c:v>-0.10523597625797265</c:v>
                </c:pt>
                <c:pt idx="89">
                  <c:v>-8.0806539761397289E-2</c:v>
                </c:pt>
                <c:pt idx="90">
                  <c:v>0.12012890788537334</c:v>
                </c:pt>
                <c:pt idx="91">
                  <c:v>-0.10832797180046327</c:v>
                </c:pt>
                <c:pt idx="92">
                  <c:v>-0.12101823966804659</c:v>
                </c:pt>
                <c:pt idx="95">
                  <c:v>0.36720468633575365</c:v>
                </c:pt>
                <c:pt idx="97">
                  <c:v>-0.34320122269127751</c:v>
                </c:pt>
                <c:pt idx="98">
                  <c:v>0.17234127005940536</c:v>
                </c:pt>
                <c:pt idx="99">
                  <c:v>0.25607782187580597</c:v>
                </c:pt>
                <c:pt idx="100">
                  <c:v>-1.0195125481041032</c:v>
                </c:pt>
                <c:pt idx="101">
                  <c:v>0.92567474082898116</c:v>
                </c:pt>
                <c:pt idx="102">
                  <c:v>-1.1256306688301265</c:v>
                </c:pt>
                <c:pt idx="103">
                  <c:v>-0.98005164006463019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5-4C7C-AF56-A25E2E4AA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1.2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1'!$BO$2:$BO$4332</c:f>
              <c:numCache>
                <c:formatCode>0.00</c:formatCode>
                <c:ptCount val="104"/>
                <c:pt idx="0">
                  <c:v>6.2146080984221914</c:v>
                </c:pt>
                <c:pt idx="1">
                  <c:v>6.2146080984221914</c:v>
                </c:pt>
                <c:pt idx="2">
                  <c:v>6.2146080984221914</c:v>
                </c:pt>
                <c:pt idx="4">
                  <c:v>3.912023005428146</c:v>
                </c:pt>
                <c:pt idx="5">
                  <c:v>5.1647859739235145</c:v>
                </c:pt>
                <c:pt idx="7">
                  <c:v>3.2188758248682006</c:v>
                </c:pt>
                <c:pt idx="9">
                  <c:v>3.912023005428146</c:v>
                </c:pt>
                <c:pt idx="10">
                  <c:v>4.3174881135363101</c:v>
                </c:pt>
                <c:pt idx="12">
                  <c:v>4.3174881135363101</c:v>
                </c:pt>
                <c:pt idx="13">
                  <c:v>3.912023005428146</c:v>
                </c:pt>
                <c:pt idx="14">
                  <c:v>5.521460917862246</c:v>
                </c:pt>
                <c:pt idx="15">
                  <c:v>4.3174881135363101</c:v>
                </c:pt>
                <c:pt idx="17">
                  <c:v>4.8283137373023015</c:v>
                </c:pt>
                <c:pt idx="18">
                  <c:v>6.2146080984221914</c:v>
                </c:pt>
                <c:pt idx="19">
                  <c:v>1.6094379124341003</c:v>
                </c:pt>
                <c:pt idx="20">
                  <c:v>6.2146080984221914</c:v>
                </c:pt>
                <c:pt idx="22">
                  <c:v>2.3025850929940459</c:v>
                </c:pt>
                <c:pt idx="23">
                  <c:v>1.6094379124341003</c:v>
                </c:pt>
                <c:pt idx="24">
                  <c:v>2.7080502011022101</c:v>
                </c:pt>
                <c:pt idx="27">
                  <c:v>3.8066624897703196</c:v>
                </c:pt>
                <c:pt idx="28">
                  <c:v>1.6094379124341003</c:v>
                </c:pt>
                <c:pt idx="32">
                  <c:v>5.9914645471079817</c:v>
                </c:pt>
                <c:pt idx="34">
                  <c:v>5.9914645471079817</c:v>
                </c:pt>
                <c:pt idx="35">
                  <c:v>4.6051701859880918</c:v>
                </c:pt>
                <c:pt idx="37">
                  <c:v>3.4011973816621555</c:v>
                </c:pt>
                <c:pt idx="38">
                  <c:v>1.6094379124341003</c:v>
                </c:pt>
                <c:pt idx="41">
                  <c:v>3.2188758248682006</c:v>
                </c:pt>
                <c:pt idx="43">
                  <c:v>2.7080502011022101</c:v>
                </c:pt>
                <c:pt idx="49">
                  <c:v>5.521460917862246</c:v>
                </c:pt>
                <c:pt idx="50">
                  <c:v>5.521460917862246</c:v>
                </c:pt>
                <c:pt idx="51">
                  <c:v>2.7080502011022101</c:v>
                </c:pt>
                <c:pt idx="52">
                  <c:v>2.9957322735539909</c:v>
                </c:pt>
                <c:pt idx="53">
                  <c:v>3.2188758248682006</c:v>
                </c:pt>
                <c:pt idx="56">
                  <c:v>2.3025850929940459</c:v>
                </c:pt>
                <c:pt idx="58">
                  <c:v>5.7037824746562009</c:v>
                </c:pt>
                <c:pt idx="66">
                  <c:v>5.0106352940962555</c:v>
                </c:pt>
                <c:pt idx="68">
                  <c:v>4.3820266346738812</c:v>
                </c:pt>
                <c:pt idx="69">
                  <c:v>2.9957322735539909</c:v>
                </c:pt>
                <c:pt idx="72">
                  <c:v>2.1972245773362196</c:v>
                </c:pt>
                <c:pt idx="73">
                  <c:v>0.69314718055994529</c:v>
                </c:pt>
                <c:pt idx="74">
                  <c:v>2.7080502011022101</c:v>
                </c:pt>
                <c:pt idx="75">
                  <c:v>1.9459101490553132</c:v>
                </c:pt>
                <c:pt idx="78">
                  <c:v>1.9459101490553132</c:v>
                </c:pt>
                <c:pt idx="79">
                  <c:v>1.0986122886681098</c:v>
                </c:pt>
                <c:pt idx="81">
                  <c:v>2.1972245773362196</c:v>
                </c:pt>
                <c:pt idx="82">
                  <c:v>4.499809670330265</c:v>
                </c:pt>
                <c:pt idx="83">
                  <c:v>2.3025850929940459</c:v>
                </c:pt>
                <c:pt idx="85">
                  <c:v>3.4011973816621555</c:v>
                </c:pt>
                <c:pt idx="86">
                  <c:v>0.69314718055994529</c:v>
                </c:pt>
                <c:pt idx="87">
                  <c:v>2.0794415416798357</c:v>
                </c:pt>
                <c:pt idx="88">
                  <c:v>5.1929568508902104</c:v>
                </c:pt>
                <c:pt idx="89">
                  <c:v>2.0794415416798357</c:v>
                </c:pt>
                <c:pt idx="90">
                  <c:v>5.2983173665480363</c:v>
                </c:pt>
                <c:pt idx="91">
                  <c:v>0</c:v>
                </c:pt>
                <c:pt idx="92">
                  <c:v>0.69314718055994529</c:v>
                </c:pt>
                <c:pt idx="93">
                  <c:v>1.9459101490553132</c:v>
                </c:pt>
                <c:pt idx="94">
                  <c:v>1.3862943611198906</c:v>
                </c:pt>
                <c:pt idx="95">
                  <c:v>2.0794415416798357</c:v>
                </c:pt>
                <c:pt idx="96">
                  <c:v>2.9957322735539909</c:v>
                </c:pt>
                <c:pt idx="97">
                  <c:v>1.3862943611198906</c:v>
                </c:pt>
                <c:pt idx="98">
                  <c:v>1.6094379124341003</c:v>
                </c:pt>
                <c:pt idx="99">
                  <c:v>0</c:v>
                </c:pt>
                <c:pt idx="100">
                  <c:v>1.9459101490553132</c:v>
                </c:pt>
                <c:pt idx="101">
                  <c:v>2.0794415416798357</c:v>
                </c:pt>
                <c:pt idx="102">
                  <c:v>0</c:v>
                </c:pt>
                <c:pt idx="103">
                  <c:v>1.9459101490553132</c:v>
                </c:pt>
              </c:numCache>
            </c:numRef>
          </c:xVal>
          <c:yVal>
            <c:numRef>
              <c:f>'Table 1'!$BP$2:$BP$4332</c:f>
              <c:numCache>
                <c:formatCode>0.0</c:formatCode>
                <c:ptCount val="104"/>
                <c:pt idx="0">
                  <c:v>-0.60539941650312767</c:v>
                </c:pt>
                <c:pt idx="1">
                  <c:v>-0.50388880395432945</c:v>
                </c:pt>
                <c:pt idx="2">
                  <c:v>-1.0699783739548692</c:v>
                </c:pt>
                <c:pt idx="4">
                  <c:v>2.241472646743051</c:v>
                </c:pt>
                <c:pt idx="5">
                  <c:v>1.5512698896404133</c:v>
                </c:pt>
                <c:pt idx="7">
                  <c:v>0.77348992508708903</c:v>
                </c:pt>
                <c:pt idx="9">
                  <c:v>-0.27395690835279846</c:v>
                </c:pt>
                <c:pt idx="10">
                  <c:v>-5.1613173281741538E-2</c:v>
                </c:pt>
                <c:pt idx="12">
                  <c:v>-0.10214948151370221</c:v>
                </c:pt>
                <c:pt idx="13">
                  <c:v>0.3290107974583345</c:v>
                </c:pt>
                <c:pt idx="14">
                  <c:v>1.2813244860604469</c:v>
                </c:pt>
                <c:pt idx="15">
                  <c:v>4.8725776895645702E-2</c:v>
                </c:pt>
                <c:pt idx="17">
                  <c:v>0.45446834522340052</c:v>
                </c:pt>
                <c:pt idx="18">
                  <c:v>-2.1239065562798363</c:v>
                </c:pt>
                <c:pt idx="19">
                  <c:v>1.552968411706152</c:v>
                </c:pt>
                <c:pt idx="20">
                  <c:v>0.57044575495536787</c:v>
                </c:pt>
                <c:pt idx="22">
                  <c:v>-0.20335031490986938</c:v>
                </c:pt>
                <c:pt idx="23">
                  <c:v>0.5429258934031499</c:v>
                </c:pt>
                <c:pt idx="24">
                  <c:v>0.34488574477895806</c:v>
                </c:pt>
                <c:pt idx="27">
                  <c:v>4.2934145028426254E-2</c:v>
                </c:pt>
                <c:pt idx="28">
                  <c:v>8.0102963007224939E-3</c:v>
                </c:pt>
                <c:pt idx="32">
                  <c:v>0.1658878621844305</c:v>
                </c:pt>
                <c:pt idx="34">
                  <c:v>-0.40710204317167636</c:v>
                </c:pt>
                <c:pt idx="35">
                  <c:v>0.56591740142333735</c:v>
                </c:pt>
                <c:pt idx="37">
                  <c:v>-0.16753038170420839</c:v>
                </c:pt>
                <c:pt idx="38">
                  <c:v>-0.93359552028541604</c:v>
                </c:pt>
                <c:pt idx="41">
                  <c:v>-0.51613108812071939</c:v>
                </c:pt>
                <c:pt idx="43">
                  <c:v>-1.8455120076181313</c:v>
                </c:pt>
                <c:pt idx="49">
                  <c:v>-1.4483418391352185</c:v>
                </c:pt>
                <c:pt idx="50">
                  <c:v>0.77328425499017428</c:v>
                </c:pt>
                <c:pt idx="51">
                  <c:v>-0.15728422161298067</c:v>
                </c:pt>
                <c:pt idx="52">
                  <c:v>0.2343840684016161</c:v>
                </c:pt>
                <c:pt idx="53">
                  <c:v>0.2477412359192252</c:v>
                </c:pt>
                <c:pt idx="56">
                  <c:v>0.96494680463016624</c:v>
                </c:pt>
                <c:pt idx="58">
                  <c:v>0.89472923529745962</c:v>
                </c:pt>
                <c:pt idx="66">
                  <c:v>-0.26310226232577405</c:v>
                </c:pt>
                <c:pt idx="68">
                  <c:v>-0.62371206403678958</c:v>
                </c:pt>
                <c:pt idx="69">
                  <c:v>-0.21419637762870214</c:v>
                </c:pt>
                <c:pt idx="72">
                  <c:v>-0.7939468326120005</c:v>
                </c:pt>
                <c:pt idx="73">
                  <c:v>-0.33945019206819865</c:v>
                </c:pt>
                <c:pt idx="74">
                  <c:v>-0.60614605578347092</c:v>
                </c:pt>
                <c:pt idx="75">
                  <c:v>2.9446222139889396E-2</c:v>
                </c:pt>
                <c:pt idx="78">
                  <c:v>0.45367280006207339</c:v>
                </c:pt>
                <c:pt idx="79">
                  <c:v>0.53415288115052117</c:v>
                </c:pt>
                <c:pt idx="81">
                  <c:v>-7.5153176318159945E-2</c:v>
                </c:pt>
                <c:pt idx="82">
                  <c:v>-1.6640906894305318</c:v>
                </c:pt>
                <c:pt idx="83">
                  <c:v>0.29643968860823544</c:v>
                </c:pt>
                <c:pt idx="85">
                  <c:v>-0.74120579885860205</c:v>
                </c:pt>
                <c:pt idx="86">
                  <c:v>-0.38670818316711431</c:v>
                </c:pt>
                <c:pt idx="87">
                  <c:v>5.2450812405437107E-2</c:v>
                </c:pt>
                <c:pt idx="88">
                  <c:v>-0.66785664588908156</c:v>
                </c:pt>
                <c:pt idx="89">
                  <c:v>-0.90091683450576365</c:v>
                </c:pt>
                <c:pt idx="90">
                  <c:v>-0.22467137721939814</c:v>
                </c:pt>
                <c:pt idx="91">
                  <c:v>1.3120537964398593</c:v>
                </c:pt>
                <c:pt idx="92">
                  <c:v>8.8269698150893E-2</c:v>
                </c:pt>
                <c:pt idx="93">
                  <c:v>1.7686398382948738</c:v>
                </c:pt>
                <c:pt idx="94">
                  <c:v>0.87420504955969125</c:v>
                </c:pt>
                <c:pt idx="95">
                  <c:v>0.35283340503276622</c:v>
                </c:pt>
                <c:pt idx="96">
                  <c:v>1.1178095251642954</c:v>
                </c:pt>
                <c:pt idx="97">
                  <c:v>4.8112550946329803E-2</c:v>
                </c:pt>
                <c:pt idx="99">
                  <c:v>-0.63463732165039866</c:v>
                </c:pt>
                <c:pt idx="100">
                  <c:v>-6.1489645295820274E-2</c:v>
                </c:pt>
                <c:pt idx="101">
                  <c:v>-2.0507753338577683</c:v>
                </c:pt>
                <c:pt idx="102">
                  <c:v>-2.4261457065101518E-2</c:v>
                </c:pt>
                <c:pt idx="103">
                  <c:v>0.52306247915166981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03-493A-80C4-FAF998B6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104"/>
                <c:pt idx="0">
                  <c:v>26446.97</c:v>
                </c:pt>
                <c:pt idx="1">
                  <c:v>25409.74</c:v>
                </c:pt>
                <c:pt idx="2">
                  <c:v>23651.88</c:v>
                </c:pt>
                <c:pt idx="3">
                  <c:v>20160.36</c:v>
                </c:pt>
                <c:pt idx="4">
                  <c:v>24250.62</c:v>
                </c:pt>
                <c:pt idx="5">
                  <c:v>27604.26</c:v>
                </c:pt>
                <c:pt idx="6">
                  <c:v>29267.86</c:v>
                </c:pt>
                <c:pt idx="7">
                  <c:v>24461.24</c:v>
                </c:pt>
                <c:pt idx="8">
                  <c:v>37197.64</c:v>
                </c:pt>
                <c:pt idx="9">
                  <c:v>24461.24</c:v>
                </c:pt>
                <c:pt idx="10">
                  <c:v>24470.9</c:v>
                </c:pt>
                <c:pt idx="11">
                  <c:v>21611.19</c:v>
                </c:pt>
                <c:pt idx="12">
                  <c:v>22527.7</c:v>
                </c:pt>
                <c:pt idx="13">
                  <c:v>39024.269999999997</c:v>
                </c:pt>
                <c:pt idx="14">
                  <c:v>22747.69</c:v>
                </c:pt>
                <c:pt idx="15">
                  <c:v>26446.97</c:v>
                </c:pt>
                <c:pt idx="16">
                  <c:v>22080.94</c:v>
                </c:pt>
                <c:pt idx="17">
                  <c:v>36642.129999999997</c:v>
                </c:pt>
                <c:pt idx="18">
                  <c:v>36642.129999999997</c:v>
                </c:pt>
                <c:pt idx="19">
                  <c:v>28885.14</c:v>
                </c:pt>
                <c:pt idx="20">
                  <c:v>21535.17</c:v>
                </c:pt>
                <c:pt idx="21">
                  <c:v>39120.400000000001</c:v>
                </c:pt>
                <c:pt idx="22">
                  <c:v>23442.25</c:v>
                </c:pt>
                <c:pt idx="23">
                  <c:v>27138.55</c:v>
                </c:pt>
                <c:pt idx="24">
                  <c:v>25934.98</c:v>
                </c:pt>
                <c:pt idx="25">
                  <c:v>36640.379999999997</c:v>
                </c:pt>
                <c:pt idx="26">
                  <c:v>28936.46</c:v>
                </c:pt>
                <c:pt idx="27">
                  <c:v>23651.88</c:v>
                </c:pt>
                <c:pt idx="28">
                  <c:v>14859.96</c:v>
                </c:pt>
                <c:pt idx="29">
                  <c:v>35137.82</c:v>
                </c:pt>
                <c:pt idx="30">
                  <c:v>39120.400000000001</c:v>
                </c:pt>
                <c:pt idx="31">
                  <c:v>31254.71</c:v>
                </c:pt>
                <c:pt idx="32">
                  <c:v>24788.02</c:v>
                </c:pt>
                <c:pt idx="33">
                  <c:v>39485.480000000003</c:v>
                </c:pt>
                <c:pt idx="34">
                  <c:v>17113.189999999999</c:v>
                </c:pt>
                <c:pt idx="35">
                  <c:v>39870.17</c:v>
                </c:pt>
                <c:pt idx="36">
                  <c:v>37919.58</c:v>
                </c:pt>
                <c:pt idx="37">
                  <c:v>17534.759999999998</c:v>
                </c:pt>
                <c:pt idx="38">
                  <c:v>44903.42</c:v>
                </c:pt>
                <c:pt idx="39">
                  <c:v>40098.660000000003</c:v>
                </c:pt>
                <c:pt idx="40">
                  <c:v>36683.21</c:v>
                </c:pt>
                <c:pt idx="41">
                  <c:v>28101.77</c:v>
                </c:pt>
                <c:pt idx="42">
                  <c:v>32288.92</c:v>
                </c:pt>
                <c:pt idx="43">
                  <c:v>27138.55</c:v>
                </c:pt>
                <c:pt idx="44">
                  <c:v>40205.74</c:v>
                </c:pt>
                <c:pt idx="45">
                  <c:v>23532.86</c:v>
                </c:pt>
                <c:pt idx="46">
                  <c:v>36652.29</c:v>
                </c:pt>
                <c:pt idx="47">
                  <c:v>38785.760000000002</c:v>
                </c:pt>
                <c:pt idx="48">
                  <c:v>32288.92</c:v>
                </c:pt>
                <c:pt idx="49">
                  <c:v>38694.51</c:v>
                </c:pt>
                <c:pt idx="50">
                  <c:v>29267.86</c:v>
                </c:pt>
                <c:pt idx="51">
                  <c:v>45805.95</c:v>
                </c:pt>
                <c:pt idx="52">
                  <c:v>26979.66</c:v>
                </c:pt>
                <c:pt idx="53">
                  <c:v>39725.99</c:v>
                </c:pt>
                <c:pt idx="54">
                  <c:v>38549.9</c:v>
                </c:pt>
                <c:pt idx="55">
                  <c:v>25409.74</c:v>
                </c:pt>
                <c:pt idx="56">
                  <c:v>39732.99</c:v>
                </c:pt>
                <c:pt idx="57">
                  <c:v>34520.269999999997</c:v>
                </c:pt>
                <c:pt idx="58">
                  <c:v>39870.17</c:v>
                </c:pt>
                <c:pt idx="59">
                  <c:v>39120.400000000001</c:v>
                </c:pt>
                <c:pt idx="60">
                  <c:v>39120.400000000001</c:v>
                </c:pt>
                <c:pt idx="61">
                  <c:v>39120.400000000001</c:v>
                </c:pt>
                <c:pt idx="62">
                  <c:v>35137.82</c:v>
                </c:pt>
                <c:pt idx="63">
                  <c:v>40098.660000000003</c:v>
                </c:pt>
                <c:pt idx="64">
                  <c:v>40098.660000000003</c:v>
                </c:pt>
                <c:pt idx="65">
                  <c:v>44679.98</c:v>
                </c:pt>
                <c:pt idx="66">
                  <c:v>45805.95</c:v>
                </c:pt>
                <c:pt idx="67">
                  <c:v>63576.27</c:v>
                </c:pt>
                <c:pt idx="68">
                  <c:v>30505.72</c:v>
                </c:pt>
                <c:pt idx="69">
                  <c:v>35024.49</c:v>
                </c:pt>
                <c:pt idx="70">
                  <c:v>40098.660000000003</c:v>
                </c:pt>
                <c:pt idx="71">
                  <c:v>40205.74</c:v>
                </c:pt>
                <c:pt idx="72">
                  <c:v>67049.179999999993</c:v>
                </c:pt>
                <c:pt idx="73">
                  <c:v>71501</c:v>
                </c:pt>
                <c:pt idx="74">
                  <c:v>61357.04</c:v>
                </c:pt>
                <c:pt idx="75">
                  <c:v>67679.210000000006</c:v>
                </c:pt>
                <c:pt idx="76">
                  <c:v>41023.980000000003</c:v>
                </c:pt>
                <c:pt idx="77">
                  <c:v>39120.400000000001</c:v>
                </c:pt>
                <c:pt idx="78">
                  <c:v>39732.99</c:v>
                </c:pt>
                <c:pt idx="79">
                  <c:v>68492.429999999993</c:v>
                </c:pt>
                <c:pt idx="80">
                  <c:v>68492.429999999993</c:v>
                </c:pt>
                <c:pt idx="81">
                  <c:v>71536.38</c:v>
                </c:pt>
                <c:pt idx="82">
                  <c:v>62558.67</c:v>
                </c:pt>
                <c:pt idx="83">
                  <c:v>62678.7</c:v>
                </c:pt>
                <c:pt idx="84">
                  <c:v>34825.49</c:v>
                </c:pt>
                <c:pt idx="85">
                  <c:v>71978.52</c:v>
                </c:pt>
                <c:pt idx="86">
                  <c:v>69138.28</c:v>
                </c:pt>
                <c:pt idx="87">
                  <c:v>75560.75</c:v>
                </c:pt>
                <c:pt idx="88">
                  <c:v>62678.7</c:v>
                </c:pt>
                <c:pt idx="89">
                  <c:v>63768.66</c:v>
                </c:pt>
                <c:pt idx="90">
                  <c:v>35024.49</c:v>
                </c:pt>
                <c:pt idx="91">
                  <c:v>64979.55</c:v>
                </c:pt>
                <c:pt idx="92">
                  <c:v>78312.91</c:v>
                </c:pt>
                <c:pt idx="93">
                  <c:v>64857.15</c:v>
                </c:pt>
                <c:pt idx="94">
                  <c:v>66943.039999999994</c:v>
                </c:pt>
                <c:pt idx="95">
                  <c:v>64865.15</c:v>
                </c:pt>
                <c:pt idx="96">
                  <c:v>84430.98</c:v>
                </c:pt>
                <c:pt idx="97">
                  <c:v>67870.759999999995</c:v>
                </c:pt>
                <c:pt idx="98">
                  <c:v>103308.53</c:v>
                </c:pt>
                <c:pt idx="99">
                  <c:v>85306.1</c:v>
                </c:pt>
                <c:pt idx="100">
                  <c:v>84430.98</c:v>
                </c:pt>
                <c:pt idx="101">
                  <c:v>68492.429999999993</c:v>
                </c:pt>
                <c:pt idx="102">
                  <c:v>84430.98</c:v>
                </c:pt>
                <c:pt idx="103">
                  <c:v>84430.98</c:v>
                </c:pt>
              </c:numCache>
            </c:numRef>
          </c:xVal>
          <c:yVal>
            <c:numRef>
              <c:f>'Table 1'!$BS$2:$BS$4332</c:f>
              <c:numCache>
                <c:formatCode>General</c:formatCode>
                <c:ptCount val="10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3B-47EB-BF2F-02F14F62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104"/>
                <c:pt idx="0">
                  <c:v>10327.388544240981</c:v>
                </c:pt>
                <c:pt idx="1">
                  <c:v>10304.381113718116</c:v>
                </c:pt>
                <c:pt idx="2">
                  <c:v>10241.410528989336</c:v>
                </c:pt>
                <c:pt idx="3">
                  <c:v>9977.8690863664397</c:v>
                </c:pt>
                <c:pt idx="4">
                  <c:v>9937.1277924571259</c:v>
                </c:pt>
                <c:pt idx="5">
                  <c:v>9809.0376549337525</c:v>
                </c:pt>
                <c:pt idx="6">
                  <c:v>9783.0414889006497</c:v>
                </c:pt>
                <c:pt idx="7">
                  <c:v>9733.4115899625158</c:v>
                </c:pt>
                <c:pt idx="8">
                  <c:v>9731.2709526427716</c:v>
                </c:pt>
                <c:pt idx="9">
                  <c:v>9457.4810566654432</c:v>
                </c:pt>
                <c:pt idx="10">
                  <c:v>9448.848657791048</c:v>
                </c:pt>
                <c:pt idx="11">
                  <c:v>9380.0271082783438</c:v>
                </c:pt>
                <c:pt idx="12">
                  <c:v>9288.4922083483107</c:v>
                </c:pt>
                <c:pt idx="13">
                  <c:v>9155.4131380178569</c:v>
                </c:pt>
                <c:pt idx="14">
                  <c:v>9102.4940833788478</c:v>
                </c:pt>
                <c:pt idx="15">
                  <c:v>9088.0257082071221</c:v>
                </c:pt>
                <c:pt idx="16">
                  <c:v>8911.1628354607255</c:v>
                </c:pt>
                <c:pt idx="17">
                  <c:v>8888.5886521166412</c:v>
                </c:pt>
                <c:pt idx="18">
                  <c:v>8773.8385192568239</c:v>
                </c:pt>
                <c:pt idx="19">
                  <c:v>8714.1716831248341</c:v>
                </c:pt>
                <c:pt idx="20">
                  <c:v>8693.9511834641071</c:v>
                </c:pt>
                <c:pt idx="21">
                  <c:v>8678.0922429136863</c:v>
                </c:pt>
                <c:pt idx="22">
                  <c:v>8561.2333655235707</c:v>
                </c:pt>
                <c:pt idx="23">
                  <c:v>8550.6114969812061</c:v>
                </c:pt>
                <c:pt idx="24">
                  <c:v>8512.3552580392825</c:v>
                </c:pt>
                <c:pt idx="25">
                  <c:v>8507.836142479031</c:v>
                </c:pt>
                <c:pt idx="26">
                  <c:v>8445.35391522385</c:v>
                </c:pt>
                <c:pt idx="27">
                  <c:v>8410.2945369249774</c:v>
                </c:pt>
                <c:pt idx="28">
                  <c:v>8356.4388868554888</c:v>
                </c:pt>
                <c:pt idx="29">
                  <c:v>8301.4281777036922</c:v>
                </c:pt>
                <c:pt idx="30">
                  <c:v>8197.4537069295529</c:v>
                </c:pt>
                <c:pt idx="31">
                  <c:v>8190.9339466704678</c:v>
                </c:pt>
                <c:pt idx="32">
                  <c:v>8134.4527424900689</c:v>
                </c:pt>
                <c:pt idx="33">
                  <c:v>7959.2549818966736</c:v>
                </c:pt>
                <c:pt idx="34">
                  <c:v>7899.2498082457123</c:v>
                </c:pt>
                <c:pt idx="35">
                  <c:v>7757.6449651720541</c:v>
                </c:pt>
                <c:pt idx="36">
                  <c:v>7672.7892967658408</c:v>
                </c:pt>
                <c:pt idx="37">
                  <c:v>7644.6754835257252</c:v>
                </c:pt>
                <c:pt idx="38">
                  <c:v>7624.5721661943253</c:v>
                </c:pt>
                <c:pt idx="39">
                  <c:v>7588.8828936714017</c:v>
                </c:pt>
                <c:pt idx="40">
                  <c:v>7565.5669862866544</c:v>
                </c:pt>
                <c:pt idx="41">
                  <c:v>7551.8377019455793</c:v>
                </c:pt>
                <c:pt idx="42">
                  <c:v>7551.2560381731109</c:v>
                </c:pt>
                <c:pt idx="43">
                  <c:v>7546.6287322795733</c:v>
                </c:pt>
                <c:pt idx="44">
                  <c:v>7527.7113875454033</c:v>
                </c:pt>
                <c:pt idx="45">
                  <c:v>7465.6505418569159</c:v>
                </c:pt>
                <c:pt idx="46">
                  <c:v>7459.179639423257</c:v>
                </c:pt>
                <c:pt idx="47">
                  <c:v>7384.8971468449863</c:v>
                </c:pt>
                <c:pt idx="48">
                  <c:v>7355.49937588588</c:v>
                </c:pt>
                <c:pt idx="49">
                  <c:v>7242.1784472769386</c:v>
                </c:pt>
                <c:pt idx="50">
                  <c:v>7233.5974560884461</c:v>
                </c:pt>
                <c:pt idx="51">
                  <c:v>7133.6750839276892</c:v>
                </c:pt>
                <c:pt idx="52">
                  <c:v>7075.6385763815188</c:v>
                </c:pt>
                <c:pt idx="53">
                  <c:v>6976.3028943285462</c:v>
                </c:pt>
                <c:pt idx="54">
                  <c:v>6629.334673342848</c:v>
                </c:pt>
                <c:pt idx="55">
                  <c:v>6548.1195110388189</c:v>
                </c:pt>
                <c:pt idx="56">
                  <c:v>6504.0608103669529</c:v>
                </c:pt>
                <c:pt idx="57">
                  <c:v>6462.3779741479048</c:v>
                </c:pt>
                <c:pt idx="58">
                  <c:v>6446.5430090786667</c:v>
                </c:pt>
                <c:pt idx="59">
                  <c:v>6387.7477887214091</c:v>
                </c:pt>
                <c:pt idx="60">
                  <c:v>6299.4467195946181</c:v>
                </c:pt>
                <c:pt idx="61">
                  <c:v>6238.8091361120987</c:v>
                </c:pt>
                <c:pt idx="62">
                  <c:v>6214.3722272247924</c:v>
                </c:pt>
                <c:pt idx="63">
                  <c:v>5933.7778524115165</c:v>
                </c:pt>
                <c:pt idx="64">
                  <c:v>5879.9456222628842</c:v>
                </c:pt>
                <c:pt idx="65">
                  <c:v>5853.8241569761476</c:v>
                </c:pt>
                <c:pt idx="66">
                  <c:v>5648.3836020645986</c:v>
                </c:pt>
                <c:pt idx="67">
                  <c:v>5627.7248740374489</c:v>
                </c:pt>
                <c:pt idx="68">
                  <c:v>5552.1348236003469</c:v>
                </c:pt>
                <c:pt idx="69">
                  <c:v>5476.2983071119052</c:v>
                </c:pt>
                <c:pt idx="70">
                  <c:v>4750.0138937906386</c:v>
                </c:pt>
                <c:pt idx="71">
                  <c:v>4725.9760912869542</c:v>
                </c:pt>
                <c:pt idx="72">
                  <c:v>4707.3820694875503</c:v>
                </c:pt>
                <c:pt idx="73">
                  <c:v>4700.7480300340194</c:v>
                </c:pt>
                <c:pt idx="74">
                  <c:v>4654.0049807161295</c:v>
                </c:pt>
                <c:pt idx="75">
                  <c:v>4572.0326022500785</c:v>
                </c:pt>
                <c:pt idx="76">
                  <c:v>4550.0273229140739</c:v>
                </c:pt>
                <c:pt idx="77">
                  <c:v>4540.3425325213384</c:v>
                </c:pt>
                <c:pt idx="78">
                  <c:v>4479.6023546581828</c:v>
                </c:pt>
                <c:pt idx="79">
                  <c:v>4408.1351252108752</c:v>
                </c:pt>
                <c:pt idx="80">
                  <c:v>4407.9116725027425</c:v>
                </c:pt>
                <c:pt idx="81">
                  <c:v>4387.7161498668329</c:v>
                </c:pt>
                <c:pt idx="82">
                  <c:v>4381.0304884673751</c:v>
                </c:pt>
                <c:pt idx="83">
                  <c:v>4356.7840137395542</c:v>
                </c:pt>
                <c:pt idx="84">
                  <c:v>4335.798957673931</c:v>
                </c:pt>
                <c:pt idx="85">
                  <c:v>4304.2150316962397</c:v>
                </c:pt>
                <c:pt idx="86">
                  <c:v>4285.8985793531974</c:v>
                </c:pt>
                <c:pt idx="87">
                  <c:v>4249.198494933893</c:v>
                </c:pt>
                <c:pt idx="88">
                  <c:v>4185.336756380756</c:v>
                </c:pt>
                <c:pt idx="89">
                  <c:v>4184.3647862270791</c:v>
                </c:pt>
                <c:pt idx="90">
                  <c:v>4001.3492549687753</c:v>
                </c:pt>
                <c:pt idx="91">
                  <c:v>3809.0812305617819</c:v>
                </c:pt>
                <c:pt idx="92">
                  <c:v>3560.6043342524436</c:v>
                </c:pt>
                <c:pt idx="93">
                  <c:v>3185.6528390219537</c:v>
                </c:pt>
                <c:pt idx="94">
                  <c:v>3168.6812614013115</c:v>
                </c:pt>
                <c:pt idx="95">
                  <c:v>3114.7757486052033</c:v>
                </c:pt>
                <c:pt idx="96">
                  <c:v>3019.4895975563882</c:v>
                </c:pt>
                <c:pt idx="97">
                  <c:v>2711.7754237759254</c:v>
                </c:pt>
                <c:pt idx="98">
                  <c:v>2673.8618506493076</c:v>
                </c:pt>
                <c:pt idx="99">
                  <c:v>2475.0833360559245</c:v>
                </c:pt>
                <c:pt idx="100">
                  <c:v>2303.7758886815495</c:v>
                </c:pt>
                <c:pt idx="101">
                  <c:v>2271.6157298485541</c:v>
                </c:pt>
                <c:pt idx="102">
                  <c:v>2244.1243774518462</c:v>
                </c:pt>
                <c:pt idx="103">
                  <c:v>2202.3176750748953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10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2-49A0-9577-0492B6A1D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1'!$AX$2:$AX$4332</c:f>
              <c:numCache>
                <c:formatCode>0.00</c:formatCode>
                <c:ptCount val="104"/>
                <c:pt idx="0">
                  <c:v>26446.97</c:v>
                </c:pt>
                <c:pt idx="1">
                  <c:v>25409.74</c:v>
                </c:pt>
                <c:pt idx="2">
                  <c:v>23651.88</c:v>
                </c:pt>
                <c:pt idx="3">
                  <c:v>20160.36</c:v>
                </c:pt>
                <c:pt idx="4">
                  <c:v>24250.62</c:v>
                </c:pt>
                <c:pt idx="5">
                  <c:v>27604.26</c:v>
                </c:pt>
                <c:pt idx="6">
                  <c:v>29267.86</c:v>
                </c:pt>
                <c:pt idx="7">
                  <c:v>24461.24</c:v>
                </c:pt>
                <c:pt idx="8">
                  <c:v>37197.64</c:v>
                </c:pt>
                <c:pt idx="9">
                  <c:v>24461.24</c:v>
                </c:pt>
                <c:pt idx="10">
                  <c:v>24470.9</c:v>
                </c:pt>
                <c:pt idx="11">
                  <c:v>21611.19</c:v>
                </c:pt>
                <c:pt idx="12">
                  <c:v>22527.7</c:v>
                </c:pt>
                <c:pt idx="13">
                  <c:v>39024.269999999997</c:v>
                </c:pt>
                <c:pt idx="14">
                  <c:v>22747.69</c:v>
                </c:pt>
                <c:pt idx="15">
                  <c:v>26446.97</c:v>
                </c:pt>
                <c:pt idx="16">
                  <c:v>22080.94</c:v>
                </c:pt>
                <c:pt idx="17">
                  <c:v>36642.129999999997</c:v>
                </c:pt>
                <c:pt idx="18">
                  <c:v>36642.129999999997</c:v>
                </c:pt>
                <c:pt idx="19">
                  <c:v>28885.14</c:v>
                </c:pt>
                <c:pt idx="20">
                  <c:v>21535.17</c:v>
                </c:pt>
                <c:pt idx="21">
                  <c:v>39120.400000000001</c:v>
                </c:pt>
                <c:pt idx="22">
                  <c:v>23442.25</c:v>
                </c:pt>
                <c:pt idx="23">
                  <c:v>27138.55</c:v>
                </c:pt>
                <c:pt idx="24">
                  <c:v>25934.98</c:v>
                </c:pt>
                <c:pt idx="25">
                  <c:v>36640.379999999997</c:v>
                </c:pt>
                <c:pt idx="26">
                  <c:v>28936.46</c:v>
                </c:pt>
                <c:pt idx="27">
                  <c:v>23651.88</c:v>
                </c:pt>
                <c:pt idx="28">
                  <c:v>14859.96</c:v>
                </c:pt>
                <c:pt idx="29">
                  <c:v>35137.82</c:v>
                </c:pt>
                <c:pt idx="30">
                  <c:v>39120.400000000001</c:v>
                </c:pt>
                <c:pt idx="31">
                  <c:v>31254.71</c:v>
                </c:pt>
                <c:pt idx="32">
                  <c:v>24788.02</c:v>
                </c:pt>
                <c:pt idx="33">
                  <c:v>39485.480000000003</c:v>
                </c:pt>
                <c:pt idx="34">
                  <c:v>17113.189999999999</c:v>
                </c:pt>
                <c:pt idx="35">
                  <c:v>39870.17</c:v>
                </c:pt>
                <c:pt idx="36">
                  <c:v>37919.58</c:v>
                </c:pt>
                <c:pt idx="37">
                  <c:v>17534.759999999998</c:v>
                </c:pt>
                <c:pt idx="38">
                  <c:v>44903.42</c:v>
                </c:pt>
                <c:pt idx="39">
                  <c:v>40098.660000000003</c:v>
                </c:pt>
                <c:pt idx="40">
                  <c:v>36683.21</c:v>
                </c:pt>
                <c:pt idx="41">
                  <c:v>28101.77</c:v>
                </c:pt>
                <c:pt idx="42">
                  <c:v>32288.92</c:v>
                </c:pt>
                <c:pt idx="43">
                  <c:v>27138.55</c:v>
                </c:pt>
                <c:pt idx="44">
                  <c:v>40205.74</c:v>
                </c:pt>
                <c:pt idx="45">
                  <c:v>23532.86</c:v>
                </c:pt>
                <c:pt idx="46">
                  <c:v>36652.29</c:v>
                </c:pt>
                <c:pt idx="47">
                  <c:v>38785.760000000002</c:v>
                </c:pt>
                <c:pt idx="48">
                  <c:v>32288.92</c:v>
                </c:pt>
                <c:pt idx="49">
                  <c:v>38694.51</c:v>
                </c:pt>
                <c:pt idx="50">
                  <c:v>29267.86</c:v>
                </c:pt>
                <c:pt idx="51">
                  <c:v>45805.95</c:v>
                </c:pt>
                <c:pt idx="52">
                  <c:v>26979.66</c:v>
                </c:pt>
                <c:pt idx="53">
                  <c:v>39725.99</c:v>
                </c:pt>
                <c:pt idx="54">
                  <c:v>38549.9</c:v>
                </c:pt>
                <c:pt idx="55">
                  <c:v>25409.74</c:v>
                </c:pt>
                <c:pt idx="56">
                  <c:v>39732.99</c:v>
                </c:pt>
                <c:pt idx="57">
                  <c:v>34520.269999999997</c:v>
                </c:pt>
                <c:pt idx="58">
                  <c:v>39870.17</c:v>
                </c:pt>
                <c:pt idx="59">
                  <c:v>39120.400000000001</c:v>
                </c:pt>
                <c:pt idx="60">
                  <c:v>39120.400000000001</c:v>
                </c:pt>
                <c:pt idx="61">
                  <c:v>39120.400000000001</c:v>
                </c:pt>
                <c:pt idx="62">
                  <c:v>35137.82</c:v>
                </c:pt>
                <c:pt idx="63">
                  <c:v>40098.660000000003</c:v>
                </c:pt>
                <c:pt idx="64">
                  <c:v>40098.660000000003</c:v>
                </c:pt>
                <c:pt idx="65">
                  <c:v>44679.98</c:v>
                </c:pt>
                <c:pt idx="66">
                  <c:v>45805.95</c:v>
                </c:pt>
                <c:pt idx="67">
                  <c:v>63576.27</c:v>
                </c:pt>
                <c:pt idx="68">
                  <c:v>30505.72</c:v>
                </c:pt>
                <c:pt idx="69">
                  <c:v>35024.49</c:v>
                </c:pt>
                <c:pt idx="70">
                  <c:v>40098.660000000003</c:v>
                </c:pt>
                <c:pt idx="71">
                  <c:v>40205.74</c:v>
                </c:pt>
                <c:pt idx="72">
                  <c:v>67049.179999999993</c:v>
                </c:pt>
                <c:pt idx="73">
                  <c:v>71501</c:v>
                </c:pt>
                <c:pt idx="74">
                  <c:v>61357.04</c:v>
                </c:pt>
                <c:pt idx="75">
                  <c:v>67679.210000000006</c:v>
                </c:pt>
                <c:pt idx="76">
                  <c:v>41023.980000000003</c:v>
                </c:pt>
                <c:pt idx="77">
                  <c:v>39120.400000000001</c:v>
                </c:pt>
                <c:pt idx="78">
                  <c:v>39732.99</c:v>
                </c:pt>
                <c:pt idx="79">
                  <c:v>68492.429999999993</c:v>
                </c:pt>
                <c:pt idx="80">
                  <c:v>68492.429999999993</c:v>
                </c:pt>
                <c:pt idx="81">
                  <c:v>71536.38</c:v>
                </c:pt>
                <c:pt idx="82">
                  <c:v>62558.67</c:v>
                </c:pt>
                <c:pt idx="83">
                  <c:v>62678.7</c:v>
                </c:pt>
                <c:pt idx="84">
                  <c:v>34825.49</c:v>
                </c:pt>
                <c:pt idx="85">
                  <c:v>71978.52</c:v>
                </c:pt>
                <c:pt idx="86">
                  <c:v>69138.28</c:v>
                </c:pt>
                <c:pt idx="87">
                  <c:v>75560.75</c:v>
                </c:pt>
                <c:pt idx="88">
                  <c:v>62678.7</c:v>
                </c:pt>
                <c:pt idx="89">
                  <c:v>63768.66</c:v>
                </c:pt>
                <c:pt idx="90">
                  <c:v>35024.49</c:v>
                </c:pt>
                <c:pt idx="91">
                  <c:v>64979.55</c:v>
                </c:pt>
                <c:pt idx="92">
                  <c:v>78312.91</c:v>
                </c:pt>
                <c:pt idx="93">
                  <c:v>64857.15</c:v>
                </c:pt>
                <c:pt idx="94">
                  <c:v>66943.039999999994</c:v>
                </c:pt>
                <c:pt idx="95">
                  <c:v>64865.15</c:v>
                </c:pt>
                <c:pt idx="96">
                  <c:v>84430.98</c:v>
                </c:pt>
                <c:pt idx="97">
                  <c:v>67870.759999999995</c:v>
                </c:pt>
                <c:pt idx="98">
                  <c:v>103308.53</c:v>
                </c:pt>
                <c:pt idx="99">
                  <c:v>85306.1</c:v>
                </c:pt>
                <c:pt idx="100">
                  <c:v>84430.98</c:v>
                </c:pt>
                <c:pt idx="101">
                  <c:v>68492.429999999993</c:v>
                </c:pt>
                <c:pt idx="102">
                  <c:v>84430.98</c:v>
                </c:pt>
                <c:pt idx="103">
                  <c:v>84430.98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10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B2-4984-86CB-3C12DAD72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hfs_width!$A$3:$A$42</c:f>
              <c:numCache>
                <c:formatCode>General</c:formatCode>
                <c:ptCount val="40"/>
                <c:pt idx="0">
                  <c:v>2841.9389999999999</c:v>
                </c:pt>
                <c:pt idx="1">
                  <c:v>2914.489</c:v>
                </c:pt>
                <c:pt idx="2">
                  <c:v>2952.248</c:v>
                </c:pt>
                <c:pt idx="3">
                  <c:v>2953.5839999999998</c:v>
                </c:pt>
                <c:pt idx="4">
                  <c:v>2981.527</c:v>
                </c:pt>
                <c:pt idx="5">
                  <c:v>3004.8969999999999</c:v>
                </c:pt>
                <c:pt idx="6">
                  <c:v>3006.4690000000001</c:v>
                </c:pt>
                <c:pt idx="7">
                  <c:v>3014.605</c:v>
                </c:pt>
                <c:pt idx="8">
                  <c:v>3016.259</c:v>
                </c:pt>
                <c:pt idx="9">
                  <c:v>3041.7809999999999</c:v>
                </c:pt>
                <c:pt idx="10">
                  <c:v>3045.8119999999999</c:v>
                </c:pt>
                <c:pt idx="11">
                  <c:v>3050.3029999999999</c:v>
                </c:pt>
                <c:pt idx="12">
                  <c:v>3066.71</c:v>
                </c:pt>
                <c:pt idx="13">
                  <c:v>3080.203</c:v>
                </c:pt>
                <c:pt idx="14">
                  <c:v>3147.8780000000002</c:v>
                </c:pt>
                <c:pt idx="15">
                  <c:v>3218.9789999999998</c:v>
                </c:pt>
                <c:pt idx="16">
                  <c:v>3226.6909999999998</c:v>
                </c:pt>
                <c:pt idx="17">
                  <c:v>3255.92</c:v>
                </c:pt>
                <c:pt idx="18">
                  <c:v>3257.4549999999999</c:v>
                </c:pt>
                <c:pt idx="19">
                  <c:v>3263.6750000000002</c:v>
                </c:pt>
                <c:pt idx="20">
                  <c:v>3265.8470000000002</c:v>
                </c:pt>
                <c:pt idx="21">
                  <c:v>3287.2460000000001</c:v>
                </c:pt>
                <c:pt idx="22">
                  <c:v>3293.884</c:v>
                </c:pt>
                <c:pt idx="23">
                  <c:v>3320.3359999999998</c:v>
                </c:pt>
                <c:pt idx="24">
                  <c:v>3327.489</c:v>
                </c:pt>
                <c:pt idx="25">
                  <c:v>3331.8229999999999</c:v>
                </c:pt>
                <c:pt idx="26">
                  <c:v>3340.5819999999999</c:v>
                </c:pt>
                <c:pt idx="27">
                  <c:v>3341.4340000000002</c:v>
                </c:pt>
                <c:pt idx="28">
                  <c:v>3341.6819999999998</c:v>
                </c:pt>
                <c:pt idx="29">
                  <c:v>3354.9140000000002</c:v>
                </c:pt>
                <c:pt idx="30">
                  <c:v>3358.5830000000001</c:v>
                </c:pt>
                <c:pt idx="31">
                  <c:v>3371.924</c:v>
                </c:pt>
                <c:pt idx="32">
                  <c:v>3381.259</c:v>
                </c:pt>
                <c:pt idx="33">
                  <c:v>3391.0770000000002</c:v>
                </c:pt>
                <c:pt idx="34">
                  <c:v>3422.2220000000002</c:v>
                </c:pt>
                <c:pt idx="35">
                  <c:v>3436.3580000000002</c:v>
                </c:pt>
                <c:pt idx="36">
                  <c:v>3474.3110000000001</c:v>
                </c:pt>
                <c:pt idx="37">
                  <c:v>3529.7280000000001</c:v>
                </c:pt>
                <c:pt idx="38">
                  <c:v>3532.2640000000001</c:v>
                </c:pt>
                <c:pt idx="39">
                  <c:v>3577.3359999999998</c:v>
                </c:pt>
              </c:numCache>
            </c:numRef>
          </c:xVal>
          <c:yVal>
            <c:numRef>
              <c:f>hfs_width!$B$3:$B$42</c:f>
              <c:numCache>
                <c:formatCode>General</c:formatCode>
                <c:ptCount val="40"/>
                <c:pt idx="0">
                  <c:v>-1.36</c:v>
                </c:pt>
                <c:pt idx="1">
                  <c:v>-1.02</c:v>
                </c:pt>
                <c:pt idx="2">
                  <c:v>-1.28</c:v>
                </c:pt>
                <c:pt idx="3">
                  <c:v>1.66</c:v>
                </c:pt>
                <c:pt idx="4">
                  <c:v>1.84</c:v>
                </c:pt>
                <c:pt idx="5">
                  <c:v>-1.1399999999999999</c:v>
                </c:pt>
                <c:pt idx="6">
                  <c:v>-1.1599999999999999</c:v>
                </c:pt>
                <c:pt idx="7">
                  <c:v>1.7</c:v>
                </c:pt>
                <c:pt idx="8">
                  <c:v>1.67</c:v>
                </c:pt>
                <c:pt idx="9">
                  <c:v>-1.34</c:v>
                </c:pt>
                <c:pt idx="10">
                  <c:v>-1.26</c:v>
                </c:pt>
                <c:pt idx="11">
                  <c:v>-1.08</c:v>
                </c:pt>
                <c:pt idx="12">
                  <c:v>-1.03</c:v>
                </c:pt>
                <c:pt idx="13">
                  <c:v>-1.21</c:v>
                </c:pt>
                <c:pt idx="14">
                  <c:v>1.73</c:v>
                </c:pt>
                <c:pt idx="15">
                  <c:v>1.53</c:v>
                </c:pt>
                <c:pt idx="16">
                  <c:v>1.94</c:v>
                </c:pt>
                <c:pt idx="17">
                  <c:v>-1.1000000000000001</c:v>
                </c:pt>
                <c:pt idx="18">
                  <c:v>1.65</c:v>
                </c:pt>
                <c:pt idx="19">
                  <c:v>1.66</c:v>
                </c:pt>
                <c:pt idx="20">
                  <c:v>-1.19</c:v>
                </c:pt>
                <c:pt idx="21">
                  <c:v>-1.39</c:v>
                </c:pt>
                <c:pt idx="22">
                  <c:v>-1.47</c:v>
                </c:pt>
                <c:pt idx="23">
                  <c:v>1.27</c:v>
                </c:pt>
                <c:pt idx="24">
                  <c:v>1.89</c:v>
                </c:pt>
                <c:pt idx="25">
                  <c:v>1.7</c:v>
                </c:pt>
                <c:pt idx="26">
                  <c:v>1.5</c:v>
                </c:pt>
                <c:pt idx="27">
                  <c:v>1.39</c:v>
                </c:pt>
                <c:pt idx="28">
                  <c:v>1.1599999999999999</c:v>
                </c:pt>
                <c:pt idx="29">
                  <c:v>1.77</c:v>
                </c:pt>
                <c:pt idx="30">
                  <c:v>-1.1200000000000001</c:v>
                </c:pt>
                <c:pt idx="31">
                  <c:v>-1.47</c:v>
                </c:pt>
                <c:pt idx="32">
                  <c:v>1.39</c:v>
                </c:pt>
                <c:pt idx="33">
                  <c:v>1.6</c:v>
                </c:pt>
                <c:pt idx="34">
                  <c:v>-1.65</c:v>
                </c:pt>
                <c:pt idx="35">
                  <c:v>-1.19</c:v>
                </c:pt>
                <c:pt idx="36">
                  <c:v>-1.43</c:v>
                </c:pt>
                <c:pt idx="37">
                  <c:v>-1.33</c:v>
                </c:pt>
                <c:pt idx="38">
                  <c:v>1.65</c:v>
                </c:pt>
                <c:pt idx="39">
                  <c:v>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3-4A2E-87B7-40F6AFB2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51839"/>
        <c:axId val="305495503"/>
      </c:scatterChart>
      <c:valAx>
        <c:axId val="752051839"/>
        <c:scaling>
          <c:orientation val="minMax"/>
          <c:min val="2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95503"/>
        <c:crosses val="autoZero"/>
        <c:crossBetween val="midCat"/>
      </c:valAx>
      <c:valAx>
        <c:axId val="305495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5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409575</xdr:colOff>
      <xdr:row>4344</xdr:row>
      <xdr:rowOff>104775</xdr:rowOff>
    </xdr:from>
    <xdr:to>
      <xdr:col>52</xdr:col>
      <xdr:colOff>114300</xdr:colOff>
      <xdr:row>4357</xdr:row>
      <xdr:rowOff>176211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106CEC-90D4-F131-37F9-039FDE828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495300</xdr:colOff>
      <xdr:row>4344</xdr:row>
      <xdr:rowOff>76200</xdr:rowOff>
    </xdr:from>
    <xdr:to>
      <xdr:col>60</xdr:col>
      <xdr:colOff>476250</xdr:colOff>
      <xdr:row>4358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DD2D4B-0F0F-42B5-8A75-4B402758E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447675</xdr:colOff>
      <xdr:row>4358</xdr:row>
      <xdr:rowOff>19050</xdr:rowOff>
    </xdr:from>
    <xdr:to>
      <xdr:col>53</xdr:col>
      <xdr:colOff>342900</xdr:colOff>
      <xdr:row>4372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A477C7-21AE-417E-A97B-26FD934E3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514350</xdr:colOff>
      <xdr:row>4358</xdr:row>
      <xdr:rowOff>57150</xdr:rowOff>
    </xdr:from>
    <xdr:to>
      <xdr:col>60</xdr:col>
      <xdr:colOff>533400</xdr:colOff>
      <xdr:row>4372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5BDE4E-EC1C-4145-8DB7-CAE46D67C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457200</xdr:colOff>
      <xdr:row>4373</xdr:row>
      <xdr:rowOff>57150</xdr:rowOff>
    </xdr:from>
    <xdr:to>
      <xdr:col>53</xdr:col>
      <xdr:colOff>352425</xdr:colOff>
      <xdr:row>4387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CF2360-3308-45E9-AFF5-49C033BDA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19050</xdr:colOff>
      <xdr:row>4338</xdr:row>
      <xdr:rowOff>109537</xdr:rowOff>
    </xdr:from>
    <xdr:to>
      <xdr:col>33</xdr:col>
      <xdr:colOff>381000</xdr:colOff>
      <xdr:row>4352</xdr:row>
      <xdr:rowOff>185737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A2D810-FD7B-5478-393E-76487B052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200025</xdr:colOff>
      <xdr:row>4353</xdr:row>
      <xdr:rowOff>47625</xdr:rowOff>
    </xdr:from>
    <xdr:to>
      <xdr:col>33</xdr:col>
      <xdr:colOff>561975</xdr:colOff>
      <xdr:row>4367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9FD2B76-4815-4CC6-B32F-89DE2FF48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54</xdr:col>
      <xdr:colOff>0</xdr:colOff>
      <xdr:row>4373</xdr:row>
      <xdr:rowOff>0</xdr:rowOff>
    </xdr:from>
    <xdr:to>
      <xdr:col>60</xdr:col>
      <xdr:colOff>590550</xdr:colOff>
      <xdr:row>4386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9289D-7760-4B63-9C66-FABE83611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62</xdr:col>
      <xdr:colOff>0</xdr:colOff>
      <xdr:row>4345</xdr:row>
      <xdr:rowOff>0</xdr:rowOff>
    </xdr:from>
    <xdr:to>
      <xdr:col>68</xdr:col>
      <xdr:colOff>600075</xdr:colOff>
      <xdr:row>4358</xdr:row>
      <xdr:rowOff>71436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B3D8951-B13F-46FA-A207-8B1B34AD9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69</xdr:col>
      <xdr:colOff>0</xdr:colOff>
      <xdr:row>4345</xdr:row>
      <xdr:rowOff>0</xdr:rowOff>
    </xdr:from>
    <xdr:to>
      <xdr:col>76</xdr:col>
      <xdr:colOff>123825</xdr:colOff>
      <xdr:row>4358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C064A8D-E74C-4935-BB8E-38442197C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0</xdr:colOff>
      <xdr:row>4359</xdr:row>
      <xdr:rowOff>0</xdr:rowOff>
    </xdr:from>
    <xdr:to>
      <xdr:col>76</xdr:col>
      <xdr:colOff>123825</xdr:colOff>
      <xdr:row>4372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8BE0F21-D9A7-4D93-819E-FCFEE8D2B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128587</xdr:colOff>
      <xdr:row>13</xdr:row>
      <xdr:rowOff>80962</xdr:rowOff>
    </xdr:from>
    <xdr:to>
      <xdr:col>14</xdr:col>
      <xdr:colOff>433387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1610C-8F05-7658-BD6E-B67A7826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CD4359"/>
  <sheetViews>
    <sheetView tabSelected="1" topLeftCell="B1" workbookViewId="0">
      <pane ySplit="1" topLeftCell="A50" activePane="bottomLeft" state="frozen"/>
      <selection pane="bottomLeft" activeCell="AZ79" sqref="AZ79:BA79"/>
    </sheetView>
  </sheetViews>
  <sheetFormatPr defaultRowHeight="15" x14ac:dyDescent="0.25"/>
  <cols>
    <col min="1" max="1" width="9.5703125" bestFit="1" customWidth="1"/>
    <col min="2" max="2" width="7.85546875" bestFit="1" customWidth="1"/>
    <col min="3" max="3" width="8.85546875" bestFit="1" customWidth="1"/>
    <col min="4" max="4" width="6.140625" bestFit="1" customWidth="1"/>
    <col min="5" max="5" width="12" bestFit="1" customWidth="1"/>
    <col min="6" max="6" width="8.5703125" bestFit="1" customWidth="1"/>
    <col min="7" max="7" width="7.140625" bestFit="1" customWidth="1"/>
    <col min="8" max="8" width="5" style="5" bestFit="1" customWidth="1"/>
    <col min="9" max="9" width="8.5703125" bestFit="1" customWidth="1"/>
    <col min="10" max="10" width="7.140625" bestFit="1" customWidth="1"/>
    <col min="11" max="11" width="5" style="5" bestFit="1" customWidth="1"/>
    <col min="12" max="12" width="10.28515625" bestFit="1" customWidth="1"/>
    <col min="13" max="14" width="8.42578125" bestFit="1" customWidth="1"/>
    <col min="15" max="15" width="10.28515625" bestFit="1" customWidth="1"/>
    <col min="16" max="17" width="8.42578125" bestFit="1" customWidth="1"/>
    <col min="18" max="18" width="6" customWidth="1"/>
    <col min="19" max="19" width="60" customWidth="1"/>
    <col min="21" max="21" width="12.28515625" customWidth="1"/>
    <col min="27" max="27" width="10.7109375" style="10" bestFit="1" customWidth="1"/>
    <col min="28" max="28" width="10.140625" style="3" bestFit="1" customWidth="1"/>
    <col min="29" max="30" width="10.140625" style="3" customWidth="1"/>
    <col min="31" max="31" width="10.7109375" style="3" bestFit="1" customWidth="1"/>
    <col min="32" max="32" width="10.7109375" style="3" customWidth="1"/>
    <col min="33" max="33" width="13.28515625" customWidth="1"/>
    <col min="35" max="35" width="9.5703125" bestFit="1" customWidth="1"/>
    <col min="36" max="42" width="9.5703125" customWidth="1"/>
    <col min="43" max="43" width="9.5703125" bestFit="1" customWidth="1"/>
    <col min="47" max="47" width="13.7109375" bestFit="1" customWidth="1"/>
    <col min="48" max="48" width="13.7109375" customWidth="1"/>
    <col min="49" max="50" width="10.140625" bestFit="1" customWidth="1"/>
    <col min="51" max="51" width="10.140625" customWidth="1"/>
    <col min="52" max="52" width="10.42578125" bestFit="1" customWidth="1"/>
    <col min="53" max="53" width="12" customWidth="1"/>
    <col min="54" max="56" width="9.140625" style="12"/>
    <col min="57" max="57" width="11.28515625" style="12" customWidth="1"/>
    <col min="58" max="60" width="9.140625" style="12"/>
    <col min="61" max="62" width="10.7109375" style="12" bestFit="1" customWidth="1"/>
    <col min="76" max="76" width="12" bestFit="1" customWidth="1"/>
  </cols>
  <sheetData>
    <row r="1" spans="1:82" ht="30" x14ac:dyDescent="0.25">
      <c r="A1" t="s">
        <v>4651</v>
      </c>
      <c r="B1" s="1" t="s">
        <v>4640</v>
      </c>
      <c r="C1" t="s">
        <v>4652</v>
      </c>
      <c r="D1" t="s">
        <v>4650</v>
      </c>
      <c r="E1" t="s">
        <v>4653</v>
      </c>
      <c r="F1" t="s">
        <v>4644</v>
      </c>
      <c r="G1" t="s">
        <v>4645</v>
      </c>
      <c r="H1" s="5" t="s">
        <v>4646</v>
      </c>
      <c r="I1" t="s">
        <v>4647</v>
      </c>
      <c r="J1" t="s">
        <v>4648</v>
      </c>
      <c r="K1" s="5" t="s">
        <v>4649</v>
      </c>
      <c r="L1" s="7" t="s">
        <v>4654</v>
      </c>
      <c r="M1" s="7" t="s">
        <v>4656</v>
      </c>
      <c r="N1" s="7" t="s">
        <v>4657</v>
      </c>
      <c r="O1" s="7" t="s">
        <v>4655</v>
      </c>
      <c r="P1" s="7" t="s">
        <v>4658</v>
      </c>
      <c r="Q1" s="7" t="s">
        <v>4659</v>
      </c>
      <c r="R1" t="s">
        <v>0</v>
      </c>
      <c r="S1" t="s">
        <v>1</v>
      </c>
      <c r="T1" t="s">
        <v>4641</v>
      </c>
      <c r="U1" t="s">
        <v>4642</v>
      </c>
      <c r="V1" t="s">
        <v>4991</v>
      </c>
      <c r="W1" t="s">
        <v>4991</v>
      </c>
      <c r="X1" t="s">
        <v>4991</v>
      </c>
      <c r="Y1" t="s">
        <v>4991</v>
      </c>
      <c r="Z1" t="s">
        <v>4991</v>
      </c>
      <c r="AA1" s="19" t="s">
        <v>5029</v>
      </c>
      <c r="AB1" s="20" t="s">
        <v>4994</v>
      </c>
      <c r="AC1" s="20" t="s">
        <v>5027</v>
      </c>
      <c r="AD1" s="20" t="s">
        <v>5028</v>
      </c>
      <c r="AE1" s="26" t="s">
        <v>4993</v>
      </c>
      <c r="AF1" s="26" t="s">
        <v>4992</v>
      </c>
      <c r="AG1" s="7" t="s">
        <v>4995</v>
      </c>
      <c r="AH1" s="7" t="s">
        <v>4996</v>
      </c>
      <c r="AI1" s="7" t="s">
        <v>5004</v>
      </c>
      <c r="AJ1" s="7" t="s">
        <v>4997</v>
      </c>
      <c r="AK1" s="7" t="s">
        <v>4999</v>
      </c>
      <c r="AL1" s="27" t="s">
        <v>4998</v>
      </c>
      <c r="AM1" s="7" t="s">
        <v>5002</v>
      </c>
      <c r="AN1" s="7" t="s">
        <v>5005</v>
      </c>
      <c r="AO1" s="7" t="s">
        <v>5003</v>
      </c>
      <c r="AP1" s="7" t="s">
        <v>5026</v>
      </c>
      <c r="AQ1" s="7" t="s">
        <v>4991</v>
      </c>
      <c r="AR1" s="7" t="s">
        <v>4991</v>
      </c>
      <c r="AS1" s="7" t="s">
        <v>5047</v>
      </c>
      <c r="AT1" s="7" t="s">
        <v>5048</v>
      </c>
      <c r="AU1" t="s">
        <v>4678</v>
      </c>
      <c r="AV1" t="s">
        <v>4679</v>
      </c>
      <c r="AW1" t="s">
        <v>4670</v>
      </c>
      <c r="AX1" t="s">
        <v>4671</v>
      </c>
      <c r="AY1" t="s">
        <v>5006</v>
      </c>
      <c r="AZ1" s="7" t="s">
        <v>4674</v>
      </c>
      <c r="BA1" s="7" t="s">
        <v>4684</v>
      </c>
      <c r="BB1" s="11" t="s">
        <v>4672</v>
      </c>
      <c r="BC1" s="11" t="s">
        <v>4685</v>
      </c>
      <c r="BD1" s="11" t="s">
        <v>5030</v>
      </c>
      <c r="BE1" s="11" t="s">
        <v>5031</v>
      </c>
      <c r="BF1" s="11" t="s">
        <v>5032</v>
      </c>
      <c r="BG1" s="11" t="s">
        <v>5033</v>
      </c>
      <c r="BH1" s="11" t="s">
        <v>5034</v>
      </c>
      <c r="BI1" s="11" t="s">
        <v>5035</v>
      </c>
      <c r="BJ1" s="11" t="s">
        <v>5036</v>
      </c>
      <c r="BK1" t="s">
        <v>4673</v>
      </c>
      <c r="BL1" t="s">
        <v>4675</v>
      </c>
      <c r="BM1" t="s">
        <v>4676</v>
      </c>
      <c r="BN1" t="s">
        <v>4686</v>
      </c>
      <c r="BO1" t="s">
        <v>5037</v>
      </c>
      <c r="BP1" s="7" t="s">
        <v>4687</v>
      </c>
      <c r="BR1" s="7" t="s">
        <v>5041</v>
      </c>
      <c r="BS1" s="7" t="s">
        <v>5042</v>
      </c>
      <c r="BT1" t="s">
        <v>4675</v>
      </c>
      <c r="BU1" t="s">
        <v>4676</v>
      </c>
      <c r="BV1" t="s">
        <v>4686</v>
      </c>
      <c r="BW1" s="7" t="s">
        <v>5043</v>
      </c>
      <c r="BX1" t="s">
        <v>5044</v>
      </c>
      <c r="BY1" t="s">
        <v>5046</v>
      </c>
      <c r="CA1" t="s">
        <v>4677</v>
      </c>
      <c r="CB1" t="s">
        <v>4677</v>
      </c>
      <c r="CC1" t="s">
        <v>4677</v>
      </c>
      <c r="CD1" t="s">
        <v>4677</v>
      </c>
    </row>
    <row r="2" spans="1:82" hidden="1" x14ac:dyDescent="0.25">
      <c r="A2" t="s">
        <v>2</v>
      </c>
      <c r="B2" s="2" t="str">
        <f t="shared" ref="B2:B65" si="0">IF(OR(A2=A1,A2=A3),IF(B1="",1,B1+1),"")</f>
        <v/>
      </c>
      <c r="C2">
        <v>500</v>
      </c>
      <c r="E2">
        <v>9328.7800000000007</v>
      </c>
      <c r="F2">
        <v>15705</v>
      </c>
      <c r="G2" t="s">
        <v>3</v>
      </c>
      <c r="H2" s="5" t="s">
        <v>4</v>
      </c>
      <c r="I2">
        <v>25033</v>
      </c>
      <c r="J2" t="s">
        <v>5</v>
      </c>
      <c r="K2" s="5" t="s">
        <v>4</v>
      </c>
      <c r="L2">
        <v>15705.13</v>
      </c>
      <c r="M2" t="str">
        <f>$G2&amp;""</f>
        <v>o</v>
      </c>
      <c r="N2" t="str">
        <f>$H2&amp;""</f>
        <v>9/2</v>
      </c>
      <c r="O2">
        <v>25033.91</v>
      </c>
      <c r="P2" t="str">
        <f>$J2&amp;""</f>
        <v>e</v>
      </c>
      <c r="Q2" t="str">
        <f>$K2&amp;""</f>
        <v>9/2</v>
      </c>
      <c r="R2">
        <v>3</v>
      </c>
      <c r="S2" t="s">
        <v>6</v>
      </c>
      <c r="AA2" s="10">
        <f>ROUND($A2,3)+0</f>
        <v>10716.583000000001</v>
      </c>
      <c r="AB2" s="3" cm="1">
        <f t="array" ref="AB2">100000000/Lvac(AA2)</f>
        <v>9328.776948134564</v>
      </c>
      <c r="AC2" s="28">
        <f>0.001/AA2</f>
        <v>9.3313325712122977E-8</v>
      </c>
      <c r="AD2" s="28">
        <f>0.01/AB2</f>
        <v>1.0719518813234845E-6</v>
      </c>
      <c r="AE2" s="21">
        <f>($AB2/$AC2^2+$E2/$AD2^2)/(1/$AC2^2+1/$AD2^2)</f>
        <v>9328.7769710867251</v>
      </c>
      <c r="AF2" s="10" cm="1">
        <f t="array" ref="AF2">Lair(100000000/AE2)</f>
        <v>10716.582973633265</v>
      </c>
      <c r="AG2" s="10">
        <f>0.0005/$AA2*AB2+0.005</f>
        <v>5.4352496009285123E-3</v>
      </c>
      <c r="AH2" s="10" t="b">
        <f t="shared" ref="AH2:AH65" si="1">ABS(AE2-AB2)&lt;AG2</f>
        <v>1</v>
      </c>
      <c r="AI2" s="10">
        <f>$AF2</f>
        <v>10716.582973633265</v>
      </c>
      <c r="AJ2">
        <v>3.0000000000000001E-3</v>
      </c>
      <c r="AK2" s="3" cm="1">
        <f t="array" ref="AK2">100000000/Lvac($AA2)</f>
        <v>9328.776948134564</v>
      </c>
      <c r="AL2" s="21">
        <f>AJ2/AI2*AK2</f>
        <v>2.6114976119963199E-3</v>
      </c>
      <c r="AM2" s="10" cm="1">
        <f t="array" ref="AM2">Lvac($AI2)-$BA2</f>
        <v>3.4804650513251545E-3</v>
      </c>
      <c r="AN2" s="10">
        <f>$AK2-($AX2-$AW2)</f>
        <v>-3.0518654366460396E-3</v>
      </c>
      <c r="AO2" s="3">
        <f>AM2/AJ2</f>
        <v>1.1601550171083848</v>
      </c>
      <c r="AP2" s="3">
        <v>1.1689463129490225</v>
      </c>
      <c r="AS2" s="3">
        <f>$AB2-$E2</f>
        <v>-3.0518654366460396E-3</v>
      </c>
      <c r="AT2" s="3" cm="1">
        <f t="array" ref="AT2">AS2-(100000000/LvacE($A2)-$E2)</f>
        <v>3.5508986911736429E-5</v>
      </c>
      <c r="AU2" t="s">
        <v>4762</v>
      </c>
      <c r="AV2" t="s">
        <v>4741</v>
      </c>
      <c r="AW2" s="3">
        <v>15705.13</v>
      </c>
      <c r="AX2" s="3">
        <v>25033.91</v>
      </c>
      <c r="AY2" s="3"/>
      <c r="AZ2" s="10" cm="1">
        <f t="array" ref="AZ2">Lair(100000000/($AX2-$AW2))</f>
        <v>10716.579494112015</v>
      </c>
      <c r="BA2" s="10">
        <f>100000000/($AX2-$AW2)</f>
        <v>10719.515306395906</v>
      </c>
      <c r="BF2" s="12">
        <v>108091.59613671014</v>
      </c>
      <c r="BG2" s="12" cm="1">
        <f t="array" ref="BG2">SfromgA($BF2,$BA2,"")</f>
        <v>6.5712915496816793E-2</v>
      </c>
      <c r="BH2" s="29">
        <f>(10^MAX(0.05, -0.312925054856973*((LN($BG2))^(1/3)) + 0.454808404431693)-1)*100</f>
        <v>679.38874482647179</v>
      </c>
      <c r="BI2" s="12">
        <f>IF($BB2="",$BF2,$BB2)</f>
        <v>108091.59613671014</v>
      </c>
      <c r="BJ2" s="29">
        <f>IF($BB2="",$BH2,$BE2)</f>
        <v>679.38874482647179</v>
      </c>
      <c r="BK2" s="3">
        <f t="shared" ref="BK2:BK6" si="2">LN(BN2*100000000/($AX2-$AW2)/$BI2)</f>
        <v>-4.9271064031111749</v>
      </c>
      <c r="BL2" s="13">
        <f t="shared" ref="BL2:BL8" si="3">EXP(BK$4341*$AX2+BK$4342)*$BI2/(100000000/($AX2-$AW2))</f>
        <v>0.16911113612185172</v>
      </c>
      <c r="BM2" s="3">
        <f t="shared" ref="BM2:BM6" si="4">LN(BL2/$C2)</f>
        <v>-7.9918072684236154</v>
      </c>
      <c r="BN2" s="3" cm="1">
        <f t="array" ref="BN2">$C2*EXP(poly_from_str(100000000/$E2,BN$4341))</f>
        <v>7.3080524990581971E-2</v>
      </c>
      <c r="BO2" s="3">
        <f>LN($C2)</f>
        <v>6.2146080984221914</v>
      </c>
      <c r="BP2" s="13">
        <f t="shared" ref="BP2:BP6" si="5">LN(BL2/BN2)</f>
        <v>0.83899419371753725</v>
      </c>
      <c r="BY2">
        <v>234</v>
      </c>
    </row>
    <row r="3" spans="1:82" x14ac:dyDescent="0.25">
      <c r="A3" t="s">
        <v>7</v>
      </c>
      <c r="B3" s="2" t="str">
        <f t="shared" si="0"/>
        <v/>
      </c>
      <c r="C3">
        <v>500</v>
      </c>
      <c r="E3">
        <v>9682.9599999999991</v>
      </c>
      <c r="F3">
        <v>16763</v>
      </c>
      <c r="G3" t="s">
        <v>3</v>
      </c>
      <c r="H3" s="5" t="s">
        <v>4</v>
      </c>
      <c r="I3">
        <v>26446</v>
      </c>
      <c r="J3" t="s">
        <v>5</v>
      </c>
      <c r="K3" s="5" t="s">
        <v>8</v>
      </c>
      <c r="L3">
        <v>16763.98</v>
      </c>
      <c r="M3" t="str">
        <f t="shared" ref="M3:M10" si="6">$G3&amp;""</f>
        <v>o</v>
      </c>
      <c r="N3" t="str">
        <f t="shared" ref="N3:N10" si="7">$H3&amp;""</f>
        <v>9/2</v>
      </c>
      <c r="O3">
        <v>26446.97</v>
      </c>
      <c r="P3" t="str">
        <f t="shared" ref="P3:P10" si="8">$J3&amp;""</f>
        <v>e</v>
      </c>
      <c r="Q3" t="str">
        <f t="shared" ref="Q3:Q10" si="9">$K3&amp;""</f>
        <v>7/2</v>
      </c>
      <c r="R3">
        <v>3</v>
      </c>
      <c r="U3" s="4" t="str">
        <f>"Sugar wl unc increased 0.003 -&gt; "&amp;ROUND($AJ3,3)&amp;"A"</f>
        <v>Sugar wl unc increased 0.003 -&gt; 0.032A</v>
      </c>
      <c r="AA3" s="10">
        <f t="shared" ref="AA3:AA66" si="10">ROUND($A3,3)+0</f>
        <v>10324.591</v>
      </c>
      <c r="AB3" s="3" cm="1">
        <f t="array" ref="AB3">100000000/Lvac(AA3)</f>
        <v>9682.9600303496482</v>
      </c>
      <c r="AC3" s="28">
        <f t="shared" ref="AC3:AC66" si="11">0.001/AA3</f>
        <v>9.6856136964650706E-8</v>
      </c>
      <c r="AD3" s="28">
        <f t="shared" ref="AD3:AD66" si="12">0.01/AB3</f>
        <v>1.0327420508456755E-6</v>
      </c>
      <c r="AE3" s="21">
        <f t="shared" ref="AE3:AE66" si="13">($AB3/$AC3^2+$E3/$AD3^2)/(1/$AC3^2+1/$AD3^2)</f>
        <v>9682.9600300850288</v>
      </c>
      <c r="AF3" s="10" cm="1">
        <f t="array" ref="AF3">Lair(100000000/AE3)</f>
        <v>10324.591000282157</v>
      </c>
      <c r="AG3" s="10">
        <f t="shared" ref="AG3:AG66" si="14">0.0005/$AA3*AB3+0.005</f>
        <v>5.4689270514613917E-3</v>
      </c>
      <c r="AH3" s="10" t="b">
        <f t="shared" si="1"/>
        <v>1</v>
      </c>
      <c r="AI3" s="10">
        <f t="shared" ref="AI3:AI10" si="15">$AF3</f>
        <v>10324.591000282157</v>
      </c>
      <c r="AJ3" s="25">
        <f>0.003*ABS($AP3)</f>
        <v>3.1964215773768956E-2</v>
      </c>
      <c r="AK3" s="3" cm="1">
        <f t="array" ref="AK3">100000000/Lvac($AA3)</f>
        <v>9682.9600303496482</v>
      </c>
      <c r="AL3" s="21">
        <f t="shared" ref="AL3:AL66" si="16">AJ3/AI3*AK3</f>
        <v>2.9977770909319131E-2</v>
      </c>
      <c r="AM3" s="10" cm="1">
        <f t="array" ref="AM3">Lvac($AI3)-$BA3</f>
        <v>3.1964498006345821E-2</v>
      </c>
      <c r="AN3" s="10">
        <f t="shared" ref="AN3:AN10" si="17">$AK3-($AX3-$AW3)</f>
        <v>-2.9969650353450561E-2</v>
      </c>
      <c r="AO3" s="14">
        <f t="shared" ref="AO3:AO10" si="18">AM3/AJ3</f>
        <v>1.0000088296418363</v>
      </c>
      <c r="AP3" s="3">
        <v>10.654738591256319</v>
      </c>
      <c r="AS3" s="3">
        <f t="shared" ref="AS3:AS66" si="19">$AB3-$E3</f>
        <v>3.0349649023264647E-5</v>
      </c>
      <c r="AT3" s="3" cm="1">
        <f t="array" ref="AT3">AS3-(100000000/LvacE($A3)-$E3)</f>
        <v>3.6008057577419095E-5</v>
      </c>
      <c r="AU3" t="s">
        <v>4980</v>
      </c>
      <c r="AV3" t="s">
        <v>4731</v>
      </c>
      <c r="AW3" s="3">
        <v>16763.98</v>
      </c>
      <c r="AX3" s="3">
        <v>26446.97</v>
      </c>
      <c r="AY3" s="3"/>
      <c r="AZ3" s="10" cm="1">
        <f t="array" ref="AZ3">Lair(100000000/($AX3-$AW3))</f>
        <v>10324.55904444853</v>
      </c>
      <c r="BA3" s="10">
        <f t="shared" ref="BA3:BA10" si="20">100000000/($AX3-$AW3)</f>
        <v>10327.388544240981</v>
      </c>
      <c r="BF3" s="12">
        <v>237772.26456950506</v>
      </c>
      <c r="BG3" s="12" cm="1">
        <f t="array" ref="BG3">SfromgA($BF3,$BA3,"")</f>
        <v>0.12926058108971344</v>
      </c>
      <c r="BH3" s="29">
        <f t="shared" ref="BH3:BH8" si="21">(10^MAX(0.05, -0.312925054856973*((LN($BG3))^(1/3)) + 0.454808404431693)-1)*100</f>
        <v>611.31864441377343</v>
      </c>
      <c r="BI3" s="12">
        <f t="shared" ref="BI3:BI8" si="22">IF($BB3="",$BF3,$BB3)</f>
        <v>237772.26456950506</v>
      </c>
      <c r="BJ3" s="29">
        <f t="shared" ref="BJ3:BJ8" si="23">IF($BB3="",$BH3,$BE3)</f>
        <v>611.31864441377343</v>
      </c>
      <c r="BK3" s="3">
        <f t="shared" si="2"/>
        <v>-3.5900773094019818</v>
      </c>
      <c r="BL3" s="13">
        <f t="shared" si="3"/>
        <v>0.34681533031882222</v>
      </c>
      <c r="BM3" s="3">
        <f t="shared" si="4"/>
        <v>-7.273570928403382</v>
      </c>
      <c r="BN3" s="3" cm="1">
        <f t="array" ref="BN3">$C3*EXP(poly_from_str(100000000/$E3,BN$4341))</f>
        <v>0.63536006234224607</v>
      </c>
      <c r="BO3" s="3">
        <f t="shared" ref="BO3:BO8" si="24">LN($C3)</f>
        <v>6.2146080984221914</v>
      </c>
      <c r="BP3" s="13">
        <f t="shared" si="5"/>
        <v>-0.60539941650312767</v>
      </c>
      <c r="BY3">
        <v>355</v>
      </c>
    </row>
    <row r="4" spans="1:82" x14ac:dyDescent="0.25">
      <c r="A4" t="s">
        <v>9</v>
      </c>
      <c r="B4" s="2" t="str">
        <f t="shared" si="0"/>
        <v/>
      </c>
      <c r="C4">
        <v>500</v>
      </c>
      <c r="E4">
        <v>9704.58</v>
      </c>
      <c r="F4">
        <v>15705</v>
      </c>
      <c r="G4" t="s">
        <v>3</v>
      </c>
      <c r="H4" s="5" t="s">
        <v>4</v>
      </c>
      <c r="I4">
        <v>25409</v>
      </c>
      <c r="J4" t="s">
        <v>5</v>
      </c>
      <c r="K4" s="5" t="s">
        <v>8</v>
      </c>
      <c r="L4">
        <v>15705.13</v>
      </c>
      <c r="M4" t="str">
        <f t="shared" si="6"/>
        <v>o</v>
      </c>
      <c r="N4" t="str">
        <f t="shared" si="7"/>
        <v>9/2</v>
      </c>
      <c r="O4">
        <v>25409.74</v>
      </c>
      <c r="P4" t="str">
        <f t="shared" si="8"/>
        <v>e</v>
      </c>
      <c r="Q4" t="str">
        <f t="shared" si="9"/>
        <v>7/2</v>
      </c>
      <c r="R4">
        <v>3</v>
      </c>
      <c r="S4" t="s">
        <v>6</v>
      </c>
      <c r="U4" s="4" t="str">
        <f t="shared" ref="U4:U5" si="25">"Sugar wl unc increased 0.003 -&gt; "&amp;ROUND($AJ4,3)&amp;"A"</f>
        <v>Sugar wl unc increased 0.003 -&gt; 0.027A</v>
      </c>
      <c r="AA4" s="10">
        <f t="shared" si="10"/>
        <v>10301.584999999999</v>
      </c>
      <c r="AB4" s="3" cm="1">
        <f t="array" ref="AB4">100000000/Lvac(AA4)</f>
        <v>9704.5844236963894</v>
      </c>
      <c r="AC4" s="28">
        <f t="shared" si="11"/>
        <v>9.7072440794304966E-8</v>
      </c>
      <c r="AD4" s="28">
        <f t="shared" si="12"/>
        <v>1.0304408270777956E-6</v>
      </c>
      <c r="AE4" s="21">
        <f t="shared" si="13"/>
        <v>9704.5843847834585</v>
      </c>
      <c r="AF4" s="10" cm="1">
        <f t="array" ref="AF4">Lair(100000000/AE4)</f>
        <v>10301.585041306873</v>
      </c>
      <c r="AG4" s="10">
        <f t="shared" si="14"/>
        <v>5.4710238484513007E-3</v>
      </c>
      <c r="AH4" s="10" t="b">
        <f t="shared" si="1"/>
        <v>1</v>
      </c>
      <c r="AI4" s="10">
        <f t="shared" si="15"/>
        <v>10301.585041306873</v>
      </c>
      <c r="AJ4" s="25">
        <f t="shared" ref="AJ4:AJ5" si="26">0.003*ABS($AP4)</f>
        <v>2.7157059839737485E-2</v>
      </c>
      <c r="AK4" s="3" cm="1">
        <f t="array" ref="AK4">100000000/Lvac($AA4)</f>
        <v>9704.5844236963894</v>
      </c>
      <c r="AL4" s="21">
        <f t="shared" si="16"/>
        <v>2.5583245574088191E-2</v>
      </c>
      <c r="AM4" s="10" cm="1">
        <f t="array" ref="AM4">Lvac($AI4)-$BA4</f>
        <v>2.7198377913009608E-2</v>
      </c>
      <c r="AN4" s="10">
        <f t="shared" si="17"/>
        <v>-2.5576303612979245E-2</v>
      </c>
      <c r="AO4" s="14">
        <f t="shared" si="18"/>
        <v>1.0015214486956967</v>
      </c>
      <c r="AP4" s="3">
        <v>9.0523532799124951</v>
      </c>
      <c r="AS4" s="3">
        <f t="shared" si="19"/>
        <v>4.4236963894945802E-3</v>
      </c>
      <c r="AT4" s="3" cm="1">
        <f t="array" ref="AT4">AS4-(100000000/LvacE($A4)-$E4)</f>
        <v>3.6035722587257624E-5</v>
      </c>
      <c r="AU4" t="s">
        <v>4762</v>
      </c>
      <c r="AV4" t="s">
        <v>4715</v>
      </c>
      <c r="AW4" s="3">
        <v>15705.13</v>
      </c>
      <c r="AX4" s="3">
        <v>25409.74</v>
      </c>
      <c r="AY4" s="3"/>
      <c r="AZ4" s="10" cm="1">
        <f t="array" ref="AZ4">Lair(100000000/($AX4-$AW4))</f>
        <v>10301.557850301238</v>
      </c>
      <c r="BA4" s="10">
        <f t="shared" si="20"/>
        <v>10304.381113718116</v>
      </c>
      <c r="BF4" s="12">
        <v>267977.5433614892</v>
      </c>
      <c r="BG4" s="12" cm="1">
        <f t="array" ref="BG4">SfromgA($BF4,$BA4,"")</f>
        <v>0.14470965237575631</v>
      </c>
      <c r="BH4" s="29">
        <f t="shared" si="21"/>
        <v>599.22723238625167</v>
      </c>
      <c r="BI4" s="12">
        <f t="shared" si="22"/>
        <v>267977.5433614892</v>
      </c>
      <c r="BJ4" s="29">
        <f t="shared" si="23"/>
        <v>599.22723238625167</v>
      </c>
      <c r="BK4" s="3">
        <f t="shared" si="2"/>
        <v>-3.6127790267437865</v>
      </c>
      <c r="BL4" s="13">
        <f t="shared" si="3"/>
        <v>0.42386774152701573</v>
      </c>
      <c r="BM4" s="3">
        <f t="shared" si="4"/>
        <v>-7.0729419011935777</v>
      </c>
      <c r="BN4" s="3" cm="1">
        <f t="array" ref="BN4">$C4*EXP(poly_from_str(100000000/$E4,BN$4341))</f>
        <v>0.70156270330891812</v>
      </c>
      <c r="BO4" s="3">
        <f t="shared" si="24"/>
        <v>6.2146080984221914</v>
      </c>
      <c r="BP4" s="13">
        <f t="shared" si="5"/>
        <v>-0.50388880395432945</v>
      </c>
      <c r="BY4">
        <v>380</v>
      </c>
    </row>
    <row r="5" spans="1:82" x14ac:dyDescent="0.25">
      <c r="A5" t="s">
        <v>10</v>
      </c>
      <c r="B5" s="2" t="str">
        <f t="shared" si="0"/>
        <v/>
      </c>
      <c r="C5">
        <v>500</v>
      </c>
      <c r="E5">
        <v>9764.26</v>
      </c>
      <c r="F5">
        <v>13887</v>
      </c>
      <c r="G5" t="s">
        <v>3</v>
      </c>
      <c r="H5" s="5" t="s">
        <v>8</v>
      </c>
      <c r="I5">
        <v>23651</v>
      </c>
      <c r="J5" t="s">
        <v>5</v>
      </c>
      <c r="K5" s="5" t="s">
        <v>8</v>
      </c>
      <c r="L5">
        <v>13887.6</v>
      </c>
      <c r="M5" t="str">
        <f t="shared" si="6"/>
        <v>o</v>
      </c>
      <c r="N5" t="str">
        <f t="shared" si="7"/>
        <v>7/2</v>
      </c>
      <c r="O5">
        <v>23651.88</v>
      </c>
      <c r="P5" t="str">
        <f t="shared" si="8"/>
        <v>e</v>
      </c>
      <c r="Q5" t="str">
        <f t="shared" si="9"/>
        <v>7/2</v>
      </c>
      <c r="R5">
        <v>3</v>
      </c>
      <c r="U5" s="4" t="str">
        <f t="shared" si="25"/>
        <v>Sugar wl unc increased 0.003 -&gt; 0.022A</v>
      </c>
      <c r="AA5" s="10">
        <f t="shared" si="10"/>
        <v>10238.626</v>
      </c>
      <c r="AB5" s="3" cm="1">
        <f t="array" ref="AB5">100000000/Lvac(AA5)</f>
        <v>9764.2593373778091</v>
      </c>
      <c r="AC5" s="28">
        <f t="shared" si="11"/>
        <v>9.766935524356491E-8</v>
      </c>
      <c r="AD5" s="28">
        <f t="shared" si="12"/>
        <v>1.024143220133428E-6</v>
      </c>
      <c r="AE5" s="21">
        <f t="shared" si="13"/>
        <v>9764.2593433499387</v>
      </c>
      <c r="AF5" s="10" cm="1">
        <f t="array" ref="AF5">Lair(100000000/AE5)</f>
        <v>10238.625993737713</v>
      </c>
      <c r="AG5" s="10">
        <f t="shared" si="14"/>
        <v>5.4768344569563242E-3</v>
      </c>
      <c r="AH5" s="10" t="b">
        <f t="shared" si="1"/>
        <v>1</v>
      </c>
      <c r="AI5" s="10">
        <f t="shared" si="15"/>
        <v>10238.625993737713</v>
      </c>
      <c r="AJ5" s="25">
        <f t="shared" si="26"/>
        <v>2.1672344942999189E-2</v>
      </c>
      <c r="AK5" s="3" cm="1">
        <f t="array" ref="AK5">100000000/Lvac($AA5)</f>
        <v>9764.2593373778091</v>
      </c>
      <c r="AL5" s="21">
        <f t="shared" si="16"/>
        <v>2.0668241676371713E-2</v>
      </c>
      <c r="AM5" s="10" cm="1">
        <f t="array" ref="AM5">Lvac($AI5)-$BA5</f>
        <v>2.1666080958311795E-2</v>
      </c>
      <c r="AN5" s="10">
        <f t="shared" si="17"/>
        <v>-2.0662622191593982E-2</v>
      </c>
      <c r="AO5" s="14">
        <f t="shared" si="18"/>
        <v>0.99971096876208509</v>
      </c>
      <c r="AP5" s="3">
        <v>7.2241149809997296</v>
      </c>
      <c r="AS5" s="3">
        <f t="shared" si="19"/>
        <v>-6.6262219115742482E-4</v>
      </c>
      <c r="AT5" s="3" cm="1">
        <f t="array" ref="AT5">AS5-(100000000/LvacE($A5)-$E5)</f>
        <v>3.6110373912379146E-5</v>
      </c>
      <c r="AU5" t="s">
        <v>4813</v>
      </c>
      <c r="AV5" t="s">
        <v>4754</v>
      </c>
      <c r="AW5" s="3">
        <v>13887.6</v>
      </c>
      <c r="AX5" s="3">
        <v>23651.88</v>
      </c>
      <c r="AY5" s="3"/>
      <c r="AZ5" s="10" cm="1">
        <f t="array" ref="AZ5">Lair(100000000/($AX5-$AW5))</f>
        <v>10238.604333529067</v>
      </c>
      <c r="BA5" s="10">
        <f t="shared" si="20"/>
        <v>10241.410528989336</v>
      </c>
      <c r="BF5" s="12">
        <v>171168.03966366284</v>
      </c>
      <c r="BG5" s="12" cm="1">
        <f t="array" ref="BG5">SfromgA($BF5,$BA5,"")</f>
        <v>9.0747644817682202E-2</v>
      </c>
      <c r="BH5" s="29">
        <f t="shared" si="21"/>
        <v>647.74591099300153</v>
      </c>
      <c r="BI5" s="12">
        <f t="shared" si="22"/>
        <v>171168.03966366284</v>
      </c>
      <c r="BJ5" s="29">
        <f t="shared" si="23"/>
        <v>647.74591099300153</v>
      </c>
      <c r="BK5" s="3">
        <f t="shared" si="2"/>
        <v>-2.9131269831081181</v>
      </c>
      <c r="BL5" s="13">
        <f t="shared" si="3"/>
        <v>0.31133089788620349</v>
      </c>
      <c r="BM5" s="3">
        <f t="shared" si="4"/>
        <v>-7.3815070505095131</v>
      </c>
      <c r="BN5" s="3" cm="1">
        <f t="array" ref="BN5">$C5*EXP(poly_from_str(100000000/$E5,BN$4341))</f>
        <v>0.90762808878861534</v>
      </c>
      <c r="BO5" s="3">
        <f t="shared" si="24"/>
        <v>6.2146080984221914</v>
      </c>
      <c r="BP5" s="13">
        <f t="shared" si="5"/>
        <v>-1.0699783739548692</v>
      </c>
      <c r="BY5">
        <v>463</v>
      </c>
    </row>
    <row r="6" spans="1:82" hidden="1" x14ac:dyDescent="0.25">
      <c r="A6" t="s">
        <v>11</v>
      </c>
      <c r="B6" s="2" t="str">
        <f t="shared" si="0"/>
        <v/>
      </c>
      <c r="C6">
        <v>500</v>
      </c>
      <c r="E6">
        <v>9839.5</v>
      </c>
      <c r="F6">
        <v>10032</v>
      </c>
      <c r="G6" t="s">
        <v>3</v>
      </c>
      <c r="H6" s="5" t="s">
        <v>4</v>
      </c>
      <c r="I6">
        <v>19872</v>
      </c>
      <c r="J6" t="s">
        <v>5</v>
      </c>
      <c r="K6" s="5" t="s">
        <v>8</v>
      </c>
      <c r="L6">
        <v>10032.92</v>
      </c>
      <c r="M6" t="str">
        <f t="shared" si="6"/>
        <v>o</v>
      </c>
      <c r="N6" t="str">
        <f t="shared" si="7"/>
        <v>9/2</v>
      </c>
      <c r="O6">
        <v>19872.43</v>
      </c>
      <c r="P6" t="str">
        <f t="shared" si="8"/>
        <v>e</v>
      </c>
      <c r="Q6" t="str">
        <f t="shared" si="9"/>
        <v>7/2</v>
      </c>
      <c r="R6">
        <v>3</v>
      </c>
      <c r="S6" t="s">
        <v>6</v>
      </c>
      <c r="AA6" s="10">
        <f t="shared" si="10"/>
        <v>10160.334000000001</v>
      </c>
      <c r="AB6" s="3" cm="1">
        <f t="array" ref="AB6">100000000/Lvac(AA6)</f>
        <v>9839.4990978195092</v>
      </c>
      <c r="AC6" s="28">
        <f t="shared" si="11"/>
        <v>9.8421961325287132E-8</v>
      </c>
      <c r="AD6" s="28">
        <f t="shared" si="12"/>
        <v>1.0163118976469095E-6</v>
      </c>
      <c r="AE6" s="21">
        <f t="shared" si="13"/>
        <v>9839.4991062019308</v>
      </c>
      <c r="AF6" s="10" cm="1">
        <f t="array" ref="AF6">Lair(100000000/AE6)</f>
        <v>10160.333991344229</v>
      </c>
      <c r="AG6" s="10">
        <f t="shared" si="14"/>
        <v>5.4842113998328952E-3</v>
      </c>
      <c r="AH6" s="10" t="b">
        <f t="shared" si="1"/>
        <v>1</v>
      </c>
      <c r="AI6" s="10">
        <f t="shared" si="15"/>
        <v>10160.333991344229</v>
      </c>
      <c r="AJ6">
        <v>3.0000000000000001E-3</v>
      </c>
      <c r="AK6" s="3" cm="1">
        <f t="array" ref="AK6">100000000/Lvac($AA6)</f>
        <v>9839.4990978195092</v>
      </c>
      <c r="AL6" s="21">
        <f t="shared" si="16"/>
        <v>2.905268401472419E-3</v>
      </c>
      <c r="AM6" s="10" cm="1">
        <f t="array" ref="AM6">Lvac($AI6)-$BA6</f>
        <v>1.1252081230850308E-2</v>
      </c>
      <c r="AN6" s="10">
        <f t="shared" si="17"/>
        <v>-1.0902180491029867E-2</v>
      </c>
      <c r="AO6" s="3">
        <f t="shared" si="18"/>
        <v>3.7506937436167691</v>
      </c>
      <c r="AP6" s="3">
        <v>3.7535797831272548</v>
      </c>
      <c r="AS6" s="3">
        <f t="shared" si="19"/>
        <v>-9.0218049081158824E-4</v>
      </c>
      <c r="AT6" s="3" cm="1">
        <f t="array" ref="AT6">AS6-(100000000/LvacE($A6)-$E6)</f>
        <v>3.6200941394781694E-5</v>
      </c>
      <c r="AU6" t="s">
        <v>4807</v>
      </c>
      <c r="AV6" t="s">
        <v>4780</v>
      </c>
      <c r="AW6" s="3">
        <v>10032.92</v>
      </c>
      <c r="AX6" s="3">
        <v>19872.43</v>
      </c>
      <c r="AY6" s="3"/>
      <c r="AZ6" s="10" cm="1">
        <f t="array" ref="AZ6">Lair(100000000/($AX6-$AW6))</f>
        <v>10160.322742312463</v>
      </c>
      <c r="BA6" s="10">
        <f t="shared" si="20"/>
        <v>10163.107715729746</v>
      </c>
      <c r="BF6" s="12">
        <v>165992.7692349776</v>
      </c>
      <c r="BG6" s="12" cm="1">
        <f t="array" ref="BG6">SfromgA($BF6,$BA6,"")</f>
        <v>8.6000725678597803E-2</v>
      </c>
      <c r="BH6" s="29">
        <f t="shared" si="21"/>
        <v>653.10862211963445</v>
      </c>
      <c r="BI6" s="12">
        <f t="shared" si="22"/>
        <v>165992.7692349776</v>
      </c>
      <c r="BJ6" s="29">
        <f t="shared" si="23"/>
        <v>653.10862211963445</v>
      </c>
      <c r="BK6" s="3">
        <f t="shared" si="2"/>
        <v>-2.5968630374591872</v>
      </c>
      <c r="BL6" s="13">
        <f t="shared" si="3"/>
        <v>0.40544817933190325</v>
      </c>
      <c r="BM6" s="3">
        <f t="shared" si="4"/>
        <v>-7.1173703065111962</v>
      </c>
      <c r="BN6" s="3" cm="1">
        <f t="array" ref="BN6">$C6*EXP(poly_from_str(100000000/$E6,BN$4341))</f>
        <v>1.2169125059639914</v>
      </c>
      <c r="BO6" s="3">
        <f t="shared" si="24"/>
        <v>6.2146080984221914</v>
      </c>
      <c r="BP6" s="13">
        <f t="shared" si="5"/>
        <v>-1.0990791263004156</v>
      </c>
      <c r="BY6">
        <v>604</v>
      </c>
    </row>
    <row r="7" spans="1:82" hidden="1" x14ac:dyDescent="0.25">
      <c r="A7" t="s">
        <v>12</v>
      </c>
      <c r="B7" s="2" t="str">
        <f t="shared" si="0"/>
        <v/>
      </c>
      <c r="C7">
        <v>500</v>
      </c>
      <c r="E7">
        <v>9966.27</v>
      </c>
      <c r="F7">
        <v>15443</v>
      </c>
      <c r="G7" t="s">
        <v>3</v>
      </c>
      <c r="H7" s="5" t="s">
        <v>8</v>
      </c>
      <c r="I7">
        <v>25409</v>
      </c>
      <c r="J7" t="s">
        <v>5</v>
      </c>
      <c r="K7" s="5" t="s">
        <v>8</v>
      </c>
      <c r="L7">
        <v>15443.48</v>
      </c>
      <c r="M7" t="str">
        <f t="shared" si="6"/>
        <v>o</v>
      </c>
      <c r="N7" t="str">
        <f t="shared" si="7"/>
        <v>7/2</v>
      </c>
      <c r="O7">
        <v>25409.74</v>
      </c>
      <c r="P7" t="str">
        <f t="shared" si="8"/>
        <v>e</v>
      </c>
      <c r="Q7" t="str">
        <f t="shared" si="9"/>
        <v>7/2</v>
      </c>
      <c r="R7">
        <v>3</v>
      </c>
      <c r="AA7" s="10">
        <f t="shared" si="10"/>
        <v>10031.098</v>
      </c>
      <c r="AB7" s="3" cm="1">
        <f t="array" ref="AB7">100000000/Lvac(AA7)</f>
        <v>9966.2662369656391</v>
      </c>
      <c r="AC7" s="28">
        <f t="shared" si="11"/>
        <v>9.9689984087484749E-8</v>
      </c>
      <c r="AD7" s="28">
        <f t="shared" si="12"/>
        <v>1.0033847944889571E-6</v>
      </c>
      <c r="AE7" s="21">
        <f t="shared" si="13"/>
        <v>9966.266273748055</v>
      </c>
      <c r="AF7" s="10" cm="1">
        <f t="array" ref="AF7">Lair(100000000/AE7)</f>
        <v>10031.097962978196</v>
      </c>
      <c r="AG7" s="10">
        <f t="shared" si="14"/>
        <v>5.4967684612873702E-3</v>
      </c>
      <c r="AH7" s="10" t="b">
        <f t="shared" si="1"/>
        <v>1</v>
      </c>
      <c r="AI7" s="10">
        <f t="shared" si="15"/>
        <v>10031.097962978196</v>
      </c>
      <c r="AJ7">
        <v>3.0000000000000001E-3</v>
      </c>
      <c r="AK7" s="3" cm="1">
        <f t="array" ref="AK7">100000000/Lvac($AA7)</f>
        <v>9966.2662369656391</v>
      </c>
      <c r="AL7" s="21">
        <f t="shared" si="16"/>
        <v>2.9806107787247725E-3</v>
      </c>
      <c r="AM7" s="10" cm="1">
        <f t="array" ref="AM7">Lvac($AI7)-$BA7</f>
        <v>-6.3162945552903693E-3</v>
      </c>
      <c r="AN7" s="10">
        <f t="shared" si="17"/>
        <v>6.2369656370719895E-3</v>
      </c>
      <c r="AO7" s="3">
        <f t="shared" si="18"/>
        <v>-2.1054315184301231</v>
      </c>
      <c r="AP7" s="3">
        <v>-2.093087572575314</v>
      </c>
      <c r="AS7" s="3">
        <f t="shared" si="19"/>
        <v>-3.7630343613272998E-3</v>
      </c>
      <c r="AT7" s="3" cm="1">
        <f t="array" ref="AT7">AS7-(100000000/LvacE($A7)-$E7)</f>
        <v>3.6344545151223429E-5</v>
      </c>
      <c r="AU7" t="s">
        <v>4977</v>
      </c>
      <c r="AV7" t="s">
        <v>4715</v>
      </c>
      <c r="AW7" s="3">
        <v>15443.48</v>
      </c>
      <c r="AX7" s="3">
        <v>25409.74</v>
      </c>
      <c r="AY7" s="3"/>
      <c r="AZ7" s="10" cm="1">
        <f t="array" ref="AZ7">Lair(100000000/($AX7-$AW7))</f>
        <v>10031.104277561208</v>
      </c>
      <c r="BA7" s="10">
        <f t="shared" si="20"/>
        <v>10033.854224152288</v>
      </c>
      <c r="BF7" s="15">
        <v>138422.48868767891</v>
      </c>
      <c r="BG7" s="12" cm="1">
        <f t="array" ref="BG7">SfromgA($BF7,$BA7,"")</f>
        <v>6.9014981266014117E-2</v>
      </c>
      <c r="BH7" s="29">
        <f t="shared" si="21"/>
        <v>674.6673917903928</v>
      </c>
      <c r="BI7" s="15">
        <f t="shared" si="22"/>
        <v>138422.48868767891</v>
      </c>
      <c r="BJ7" s="29">
        <f t="shared" si="23"/>
        <v>674.6673917903928</v>
      </c>
      <c r="BL7" s="13">
        <f t="shared" si="3"/>
        <v>0.2248499230565755</v>
      </c>
      <c r="BN7" s="3" cm="1">
        <f t="array" ref="BN7">$C7*EXP(poly_from_str(100000000/$E7,BN$4341))</f>
        <v>1.8581586575118969</v>
      </c>
      <c r="BO7" s="3">
        <f t="shared" si="24"/>
        <v>6.2146080984221914</v>
      </c>
      <c r="BP7" s="17"/>
      <c r="BY7">
        <v>969</v>
      </c>
    </row>
    <row r="8" spans="1:82" hidden="1" x14ac:dyDescent="0.25">
      <c r="A8" t="s">
        <v>13</v>
      </c>
      <c r="B8" s="2" t="str">
        <f t="shared" si="0"/>
        <v/>
      </c>
      <c r="C8">
        <v>500</v>
      </c>
      <c r="D8" t="s">
        <v>14</v>
      </c>
      <c r="E8">
        <v>10006.11</v>
      </c>
      <c r="F8">
        <v>16089</v>
      </c>
      <c r="G8" t="s">
        <v>3</v>
      </c>
      <c r="H8" s="5" t="s">
        <v>15</v>
      </c>
      <c r="I8">
        <v>26095</v>
      </c>
      <c r="J8" t="s">
        <v>5</v>
      </c>
      <c r="K8" s="5" t="s">
        <v>16</v>
      </c>
      <c r="L8">
        <v>16089.14</v>
      </c>
      <c r="M8" t="str">
        <f t="shared" si="6"/>
        <v>o</v>
      </c>
      <c r="N8" t="str">
        <f t="shared" si="7"/>
        <v>13/2</v>
      </c>
      <c r="O8">
        <v>26095.23</v>
      </c>
      <c r="P8" t="str">
        <f t="shared" si="8"/>
        <v>e</v>
      </c>
      <c r="Q8" t="str">
        <f t="shared" si="9"/>
        <v>11/2</v>
      </c>
      <c r="R8">
        <v>3</v>
      </c>
      <c r="AA8" s="10">
        <f t="shared" si="10"/>
        <v>9991.1560000000009</v>
      </c>
      <c r="AB8" s="3" cm="1">
        <f t="array" ref="AB8">100000000/Lvac(AA8)</f>
        <v>10006.108610221247</v>
      </c>
      <c r="AC8" s="28">
        <f t="shared" si="11"/>
        <v>1.0008851828557175E-7</v>
      </c>
      <c r="AD8" s="28">
        <f t="shared" si="12"/>
        <v>9.9938951190125944E-7</v>
      </c>
      <c r="AE8" s="21">
        <f t="shared" si="13"/>
        <v>10006.108624022239</v>
      </c>
      <c r="AF8" s="10" cm="1">
        <f t="array" ref="AF8">Lair(100000000/AE8)</f>
        <v>9991.1559862195882</v>
      </c>
      <c r="AG8" s="10">
        <f t="shared" si="14"/>
        <v>5.5007482923007736E-3</v>
      </c>
      <c r="AH8" s="10" t="b">
        <f t="shared" si="1"/>
        <v>1</v>
      </c>
      <c r="AI8" s="10">
        <f t="shared" si="15"/>
        <v>9991.1559862195882</v>
      </c>
      <c r="AJ8">
        <v>7.0000000000000001E-3</v>
      </c>
      <c r="AK8" s="3" cm="1">
        <f t="array" ref="AK8">100000000/Lvac($AA8)</f>
        <v>10006.108610221247</v>
      </c>
      <c r="AL8" s="21">
        <f t="shared" si="16"/>
        <v>7.0104761018801006E-3</v>
      </c>
      <c r="AM8" s="10" cm="1">
        <f t="array" ref="AM8">Lvac($AI8)-$BA8</f>
        <v>-1.8601324261908303E-2</v>
      </c>
      <c r="AN8" s="10">
        <f t="shared" si="17"/>
        <v>1.8610221246490255E-2</v>
      </c>
      <c r="AO8" s="3">
        <f t="shared" si="18"/>
        <v>-2.6573320374154719</v>
      </c>
      <c r="AP8" s="3">
        <v>-2.6553628735460473</v>
      </c>
      <c r="AS8" s="3">
        <f t="shared" si="19"/>
        <v>-1.3897787539463025E-3</v>
      </c>
      <c r="AT8" s="3" cm="1">
        <f t="array" ref="AT8">AS8-(100000000/LvacE($A8)-$E8)</f>
        <v>3.6387335057952441E-5</v>
      </c>
      <c r="AU8" t="s">
        <v>4983</v>
      </c>
      <c r="AV8" t="s">
        <v>4733</v>
      </c>
      <c r="AW8" s="3">
        <v>16089.14</v>
      </c>
      <c r="AX8" s="3">
        <v>26095.23</v>
      </c>
      <c r="AY8" s="3"/>
      <c r="AZ8" s="10" cm="1">
        <f t="array" ref="AZ8">Lair(100000000/($AX8-$AW8))</f>
        <v>9991.1745825036342</v>
      </c>
      <c r="BA8" s="10">
        <f t="shared" si="20"/>
        <v>9993.9137065527084</v>
      </c>
      <c r="BF8" s="15">
        <v>149510.27388491732</v>
      </c>
      <c r="BG8" s="12" cm="1">
        <f t="array" ref="BG8">SfromgA($BF8,$BA8,"")</f>
        <v>7.3656517672645194E-2</v>
      </c>
      <c r="BH8" s="29">
        <f t="shared" si="21"/>
        <v>668.35450625831993</v>
      </c>
      <c r="BI8" s="15">
        <f t="shared" si="22"/>
        <v>149510.27388491732</v>
      </c>
      <c r="BJ8" s="29">
        <f t="shared" si="23"/>
        <v>668.35450625831993</v>
      </c>
      <c r="BL8" s="13">
        <f t="shared" si="3"/>
        <v>0.23145666093548004</v>
      </c>
      <c r="BN8" s="3" cm="1">
        <f t="array" ref="BN8">$C8*EXP(poly_from_str(100000000/$E8,BN$4341))</f>
        <v>2.0877542897704244</v>
      </c>
      <c r="BO8" s="3">
        <f t="shared" si="24"/>
        <v>6.2146080984221914</v>
      </c>
      <c r="BP8" s="17"/>
      <c r="BY8">
        <v>1125</v>
      </c>
    </row>
    <row r="9" spans="1:82" x14ac:dyDescent="0.25">
      <c r="A9" t="s">
        <v>17</v>
      </c>
      <c r="B9" s="2" t="str">
        <f t="shared" si="0"/>
        <v/>
      </c>
      <c r="C9">
        <v>25</v>
      </c>
      <c r="E9">
        <v>10022.19</v>
      </c>
      <c r="F9">
        <v>10138</v>
      </c>
      <c r="G9" t="s">
        <v>3</v>
      </c>
      <c r="H9" s="5" t="s">
        <v>18</v>
      </c>
      <c r="I9">
        <v>20160</v>
      </c>
      <c r="J9" t="s">
        <v>5</v>
      </c>
      <c r="K9" s="5" t="s">
        <v>19</v>
      </c>
      <c r="L9">
        <v>10138.18</v>
      </c>
      <c r="M9" t="str">
        <f t="shared" si="6"/>
        <v>o</v>
      </c>
      <c r="N9" t="str">
        <f t="shared" si="7"/>
        <v>5/2</v>
      </c>
      <c r="O9">
        <v>20160.36</v>
      </c>
      <c r="P9" t="str">
        <f t="shared" si="8"/>
        <v>e</v>
      </c>
      <c r="Q9" t="str">
        <f t="shared" si="9"/>
        <v>3/2</v>
      </c>
      <c r="R9">
        <v>3</v>
      </c>
      <c r="U9" s="4" t="str">
        <f t="shared" ref="U9:U10" si="27">"Sugar wl unc increased 0.003 -&gt; "&amp;ROUND($AJ9,3)&amp;"A"</f>
        <v>Sugar wl unc increased 0.003 -&gt; 0.013A</v>
      </c>
      <c r="AA9" s="10">
        <f t="shared" si="10"/>
        <v>9975.1209999999992</v>
      </c>
      <c r="AB9" s="3" cm="1">
        <f t="array" ref="AB9">100000000/Lvac(AA9)</f>
        <v>10022.193372475556</v>
      </c>
      <c r="AC9" s="28">
        <f t="shared" si="11"/>
        <v>1.0024941050840387E-7</v>
      </c>
      <c r="AD9" s="28">
        <f t="shared" si="12"/>
        <v>9.9778557730321713E-7</v>
      </c>
      <c r="AE9" s="21">
        <f t="shared" si="13"/>
        <v>10022.193338771982</v>
      </c>
      <c r="AF9" s="10" cm="1">
        <f t="array" ref="AF9">Lair(100000000/AE9)</f>
        <v>9975.1210335453798</v>
      </c>
      <c r="AG9" s="10">
        <f t="shared" si="14"/>
        <v>5.5023594887959534E-3</v>
      </c>
      <c r="AH9" s="10" t="b">
        <f t="shared" si="1"/>
        <v>1</v>
      </c>
      <c r="AI9" s="10">
        <f t="shared" si="15"/>
        <v>9975.1210335453798</v>
      </c>
      <c r="AJ9" s="25">
        <f t="shared" ref="AJ9:AJ10" si="28">0.003*ABS($AP9)</f>
        <v>1.331333426787751E-2</v>
      </c>
      <c r="AK9" s="3" cm="1">
        <f t="array" ref="AK9">100000000/Lvac($AA9)</f>
        <v>10022.193372475556</v>
      </c>
      <c r="AL9" s="21">
        <f t="shared" si="16"/>
        <v>1.3376159548978438E-2</v>
      </c>
      <c r="AM9" s="10" cm="1">
        <f t="array" ref="AM9">Lvac($AI9)-$BA9</f>
        <v>-1.3279779795993818E-2</v>
      </c>
      <c r="AN9" s="10">
        <f t="shared" si="17"/>
        <v>1.3372475556025165E-2</v>
      </c>
      <c r="AO9" s="14">
        <f t="shared" si="18"/>
        <v>-0.99747963423673269</v>
      </c>
      <c r="AP9" s="3">
        <v>-4.4377780892925029</v>
      </c>
      <c r="AS9" s="3">
        <f t="shared" si="19"/>
        <v>3.3724755558068864E-3</v>
      </c>
      <c r="AT9" s="3" cm="1">
        <f t="array" ref="AT9">AS9-(100000000/LvacE($A9)-$E9)</f>
        <v>3.6404289858182892E-5</v>
      </c>
      <c r="AU9" t="s">
        <v>4710</v>
      </c>
      <c r="AV9" t="s">
        <v>4781</v>
      </c>
      <c r="AW9" s="3">
        <v>10138.18</v>
      </c>
      <c r="AX9" s="3">
        <v>20160.36</v>
      </c>
      <c r="AY9" s="3"/>
      <c r="AZ9" s="10" cm="1">
        <f t="array" ref="AZ9">Lair(100000000/($AX9-$AW9))</f>
        <v>9975.1343097269546</v>
      </c>
      <c r="BA9" s="10">
        <f t="shared" si="20"/>
        <v>9977.8690863664397</v>
      </c>
      <c r="BN9" s="3" cm="1">
        <f t="array" ref="BN9">$C9*EXP(poly_from_str(100000000/$E9,BN$4341))</f>
        <v>0.10918770106947295</v>
      </c>
      <c r="BO9" s="3"/>
      <c r="BY9">
        <v>60</v>
      </c>
    </row>
    <row r="10" spans="1:82" x14ac:dyDescent="0.25">
      <c r="A10" t="s">
        <v>20</v>
      </c>
      <c r="B10" s="2" t="str">
        <f t="shared" si="0"/>
        <v/>
      </c>
      <c r="C10">
        <v>50</v>
      </c>
      <c r="E10">
        <v>10063.32</v>
      </c>
      <c r="F10">
        <v>14187</v>
      </c>
      <c r="G10" t="s">
        <v>3</v>
      </c>
      <c r="H10" s="5" t="s">
        <v>18</v>
      </c>
      <c r="I10">
        <v>24250</v>
      </c>
      <c r="J10" t="s">
        <v>5</v>
      </c>
      <c r="K10" s="5" t="s">
        <v>19</v>
      </c>
      <c r="L10">
        <v>14187.35</v>
      </c>
      <c r="M10" t="str">
        <f t="shared" si="6"/>
        <v>o</v>
      </c>
      <c r="N10" t="str">
        <f t="shared" si="7"/>
        <v>5/2</v>
      </c>
      <c r="O10">
        <v>24250.62</v>
      </c>
      <c r="P10" t="str">
        <f t="shared" si="8"/>
        <v>e</v>
      </c>
      <c r="Q10" t="str">
        <f t="shared" si="9"/>
        <v>3/2</v>
      </c>
      <c r="R10">
        <v>3</v>
      </c>
      <c r="U10" s="4" t="str">
        <f t="shared" si="27"/>
        <v>Sugar wl unc increased 0.003 -&gt; 0.048A</v>
      </c>
      <c r="AA10" s="10">
        <f t="shared" si="10"/>
        <v>9934.3559999999998</v>
      </c>
      <c r="AB10" s="3" cm="1">
        <f t="array" ref="AB10">100000000/Lvac(AA10)</f>
        <v>10063.318678029233</v>
      </c>
      <c r="AC10" s="28">
        <f t="shared" si="11"/>
        <v>1.0066077760853346E-7</v>
      </c>
      <c r="AD10" s="28">
        <f t="shared" si="12"/>
        <v>9.9370797248352349E-7</v>
      </c>
      <c r="AE10" s="21">
        <f t="shared" si="13"/>
        <v>10063.318691456607</v>
      </c>
      <c r="AF10" s="10" cm="1">
        <f t="array" ref="AF10">Lair(100000000/AE10)</f>
        <v>9934.3559867446584</v>
      </c>
      <c r="AG10" s="10">
        <f t="shared" si="14"/>
        <v>5.5064907417264504E-3</v>
      </c>
      <c r="AH10" s="10" t="b">
        <f t="shared" si="1"/>
        <v>1</v>
      </c>
      <c r="AI10" s="10">
        <f t="shared" si="15"/>
        <v>9934.3559867446584</v>
      </c>
      <c r="AJ10" s="25">
        <f t="shared" si="28"/>
        <v>4.8067621892187162E-2</v>
      </c>
      <c r="AK10" s="3" cm="1">
        <f t="array" ref="AK10">100000000/Lvac($AA10)</f>
        <v>10063.318678029233</v>
      </c>
      <c r="AL10" s="21">
        <f t="shared" si="16"/>
        <v>4.869161099536979E-2</v>
      </c>
      <c r="AM10" s="10" cm="1">
        <f t="array" ref="AM10">Lvac($AI10)-$BA10</f>
        <v>-4.8080880826091743E-2</v>
      </c>
      <c r="AN10" s="10">
        <f t="shared" si="17"/>
        <v>4.8678029233997222E-2</v>
      </c>
      <c r="AO10" s="14">
        <f t="shared" si="18"/>
        <v>-1.0002758391903457</v>
      </c>
      <c r="AP10" s="3">
        <v>-16.022540630729054</v>
      </c>
      <c r="AS10" s="3">
        <f t="shared" si="19"/>
        <v>-1.3219707670941716E-3</v>
      </c>
      <c r="AT10" s="3" cm="1">
        <f t="array" ref="AT10">AS10-(100000000/LvacE($A10)-$E10)</f>
        <v>3.6446808735490777E-5</v>
      </c>
      <c r="AU10" t="s">
        <v>4974</v>
      </c>
      <c r="AV10" t="s">
        <v>4705</v>
      </c>
      <c r="AW10" s="3">
        <v>14187.35</v>
      </c>
      <c r="AX10" s="3">
        <v>24250.62</v>
      </c>
      <c r="AY10" s="3"/>
      <c r="AZ10" s="10" cm="1">
        <f t="array" ref="AZ10">Lair(100000000/($AX10-$AW10))</f>
        <v>9934.4040545983771</v>
      </c>
      <c r="BA10" s="10">
        <f t="shared" si="20"/>
        <v>9937.1277924571259</v>
      </c>
      <c r="BB10" s="12">
        <v>1280000</v>
      </c>
      <c r="BC10" s="3">
        <v>0.55200000000000005</v>
      </c>
      <c r="BD10" s="12" cm="1">
        <f t="array" ref="BD10">SfromgA($BB10,$BA10,"")</f>
        <v>0.61990616340182514</v>
      </c>
      <c r="BE10" s="29">
        <f>(10^MAX(0.05, -0.312925054856973*((LN($BD10))^(1/3)) + 0.454808404431693)-1)*100</f>
        <v>400.62392417178285</v>
      </c>
      <c r="BG10" s="3"/>
      <c r="BH10" s="3"/>
      <c r="BI10" s="12">
        <f>IF($BB10="",$BF10,$BB10)</f>
        <v>1280000</v>
      </c>
      <c r="BJ10" s="29">
        <f>IF($BB10="",$BH10,$BE10)</f>
        <v>400.62392417178285</v>
      </c>
      <c r="BK10" s="3">
        <f>LN(BN10*100000000/($AX10-$AW10)/$BI10)</f>
        <v>-6.2700703612544677</v>
      </c>
      <c r="BL10" s="13">
        <f>EXP(BK$4341*$AX10+BK$4342)*$BI10/(100000000/($AX10-$AW10))</f>
        <v>2.2927216790112914</v>
      </c>
      <c r="BM10" s="3">
        <f t="shared" ref="BM10" si="29">LN(BL10/$C10)</f>
        <v>-3.0822833874578182</v>
      </c>
      <c r="BN10" s="3" cm="1">
        <f t="array" ref="BN10">$C10*EXP(poly_from_str(100000000/$E10,BN$4341))</f>
        <v>0.24372054223595641</v>
      </c>
      <c r="BO10" s="3">
        <f>LN($C10)</f>
        <v>3.912023005428146</v>
      </c>
      <c r="BP10" s="13">
        <f>LN(BL10/BN10)</f>
        <v>2.241472646743051</v>
      </c>
      <c r="BY10">
        <v>139</v>
      </c>
    </row>
    <row r="11" spans="1:82" hidden="1" x14ac:dyDescent="0.25">
      <c r="A11" t="s">
        <v>21</v>
      </c>
      <c r="B11" s="2" t="str">
        <f t="shared" si="0"/>
        <v/>
      </c>
      <c r="C11">
        <v>25</v>
      </c>
      <c r="E11">
        <v>10095.67</v>
      </c>
      <c r="R11">
        <v>3</v>
      </c>
      <c r="S11" t="s">
        <v>22</v>
      </c>
      <c r="AA11" s="10">
        <f t="shared" si="10"/>
        <v>9902.5220000000008</v>
      </c>
      <c r="AB11" s="3" cm="1">
        <f t="array" ref="AB11">100000000/Lvac(AA11)</f>
        <v>10095.669494383881</v>
      </c>
      <c r="AC11" s="28">
        <f t="shared" si="11"/>
        <v>1.0098437549545458E-7</v>
      </c>
      <c r="AD11" s="28">
        <f t="shared" si="12"/>
        <v>9.9052370975128478E-7</v>
      </c>
      <c r="AE11" s="21">
        <f t="shared" si="13"/>
        <v>10095.669499585145</v>
      </c>
      <c r="AF11" s="10" cm="1">
        <f t="array" ref="AF11">Lair(100000000/AE11)</f>
        <v>9902.5219948982285</v>
      </c>
      <c r="AG11" s="10">
        <f t="shared" si="14"/>
        <v>5.5097524395494339E-3</v>
      </c>
      <c r="AH11" s="10" t="b">
        <f t="shared" si="1"/>
        <v>1</v>
      </c>
      <c r="AI11" s="10">
        <f t="shared" ref="AI11:AI65" si="30">$AA11</f>
        <v>9902.5220000000008</v>
      </c>
      <c r="AJ11">
        <v>3.0000000000000001E-3</v>
      </c>
      <c r="AK11" s="3" cm="1">
        <f t="array" ref="AK11">100000000/Lvac($AA11)</f>
        <v>10095.669494383881</v>
      </c>
      <c r="AL11" s="21">
        <f t="shared" si="16"/>
        <v>3.0585146372966035E-3</v>
      </c>
      <c r="AM11" s="21"/>
      <c r="AN11" s="21"/>
      <c r="AO11" s="21"/>
      <c r="AP11" s="21"/>
      <c r="AS11" s="3">
        <f t="shared" si="19"/>
        <v>-5.0561611897137482E-4</v>
      </c>
      <c r="AT11" s="3" cm="1">
        <f t="array" ref="AT11">AS11-(100000000/LvacE($A11)-$E11)</f>
        <v>3.6479414120549336E-5</v>
      </c>
      <c r="BB11"/>
      <c r="BC11"/>
      <c r="BD11"/>
      <c r="BE11"/>
      <c r="BF11"/>
      <c r="BG11"/>
      <c r="BH11"/>
      <c r="BI11"/>
      <c r="BJ11"/>
      <c r="BN11" s="3" cm="1">
        <f t="array" ref="BN11">$C11*EXP(poly_from_str(100000000/$E11,BN$4341))</f>
        <v>0.13218489205410541</v>
      </c>
      <c r="BO11" s="3"/>
      <c r="BY11">
        <v>78</v>
      </c>
    </row>
    <row r="12" spans="1:82" hidden="1" x14ac:dyDescent="0.25">
      <c r="A12" t="s">
        <v>23</v>
      </c>
      <c r="B12" s="2" t="str">
        <f t="shared" si="0"/>
        <v/>
      </c>
      <c r="C12">
        <v>75</v>
      </c>
      <c r="E12">
        <v>10101.41</v>
      </c>
      <c r="R12">
        <v>3</v>
      </c>
      <c r="S12" t="s">
        <v>22</v>
      </c>
      <c r="AA12" s="10">
        <f t="shared" si="10"/>
        <v>9896.8979999999992</v>
      </c>
      <c r="AB12" s="3" cm="1">
        <f t="array" ref="AB12">100000000/Lvac(AA12)</f>
        <v>10101.406429804307</v>
      </c>
      <c r="AC12" s="28">
        <f t="shared" si="11"/>
        <v>1.0104176076180639E-7</v>
      </c>
      <c r="AD12" s="28">
        <f t="shared" si="12"/>
        <v>9.8996115733893205E-7</v>
      </c>
      <c r="AE12" s="21">
        <f t="shared" si="13"/>
        <v>10101.406466613529</v>
      </c>
      <c r="AF12" s="10" cm="1">
        <f t="array" ref="AF12">Lair(100000000/AE12)</f>
        <v>9896.8979639358859</v>
      </c>
      <c r="AG12" s="10">
        <f t="shared" si="14"/>
        <v>5.51033194591903E-3</v>
      </c>
      <c r="AH12" s="10" t="b">
        <f t="shared" si="1"/>
        <v>1</v>
      </c>
      <c r="AI12" s="10">
        <f t="shared" si="30"/>
        <v>9896.8979999999992</v>
      </c>
      <c r="AJ12">
        <v>3.0000000000000001E-3</v>
      </c>
      <c r="AK12" s="3" cm="1">
        <f t="array" ref="AK12">100000000/Lvac($AA12)</f>
        <v>10101.406429804307</v>
      </c>
      <c r="AL12" s="21">
        <f t="shared" si="16"/>
        <v>3.0619916755141785E-3</v>
      </c>
      <c r="AM12" s="21"/>
      <c r="AN12" s="21"/>
      <c r="AO12" s="21"/>
      <c r="AP12" s="21"/>
      <c r="AS12" s="3">
        <f t="shared" si="19"/>
        <v>-3.5701956931006862E-3</v>
      </c>
      <c r="AT12" s="3" cm="1">
        <f t="array" ref="AT12">AS12-(100000000/LvacE($A12)-$E12)</f>
        <v>3.6485114833340049E-5</v>
      </c>
      <c r="BB12"/>
      <c r="BC12"/>
      <c r="BD12"/>
      <c r="BE12"/>
      <c r="BF12"/>
      <c r="BG12"/>
      <c r="BH12"/>
      <c r="BI12"/>
      <c r="BJ12"/>
      <c r="BN12" s="3" cm="1">
        <f t="array" ref="BN12">$C12*EXP(poly_from_str(100000000/$E12,BN$4341))</f>
        <v>0.40213832102472785</v>
      </c>
      <c r="BO12" s="3"/>
      <c r="BY12" t="e">
        <v>#N/A</v>
      </c>
    </row>
    <row r="13" spans="1:82" hidden="1" x14ac:dyDescent="0.25">
      <c r="A13" t="s">
        <v>24</v>
      </c>
      <c r="B13" s="2" t="str">
        <f t="shared" si="0"/>
        <v/>
      </c>
      <c r="C13">
        <v>75</v>
      </c>
      <c r="E13">
        <v>10121.86</v>
      </c>
      <c r="F13">
        <v>14187</v>
      </c>
      <c r="G13" t="s">
        <v>3</v>
      </c>
      <c r="H13" s="5" t="s">
        <v>18</v>
      </c>
      <c r="I13">
        <v>24309</v>
      </c>
      <c r="J13" t="s">
        <v>5</v>
      </c>
      <c r="K13" s="5" t="s">
        <v>19</v>
      </c>
      <c r="L13">
        <v>14187.35</v>
      </c>
      <c r="M13" t="str">
        <f t="shared" ref="M13:M16" si="31">$G13&amp;""</f>
        <v>o</v>
      </c>
      <c r="N13" t="str">
        <f t="shared" ref="N13:N16" si="32">$H13&amp;""</f>
        <v>5/2</v>
      </c>
      <c r="O13">
        <v>24309.200000000001</v>
      </c>
      <c r="P13" t="str">
        <f t="shared" ref="P13:P16" si="33">$J13&amp;""</f>
        <v>e</v>
      </c>
      <c r="Q13" t="str">
        <f t="shared" ref="Q13:Q16" si="34">$K13&amp;""</f>
        <v>3/2</v>
      </c>
      <c r="R13">
        <v>3</v>
      </c>
      <c r="S13" t="s">
        <v>25</v>
      </c>
      <c r="AA13" s="10">
        <f t="shared" si="10"/>
        <v>9876.8979999999992</v>
      </c>
      <c r="AB13" s="3" cm="1">
        <f t="array" ref="AB13">100000000/Lvac(AA13)</f>
        <v>10121.860977781073</v>
      </c>
      <c r="AC13" s="28">
        <f t="shared" si="11"/>
        <v>1.0124636297752595E-7</v>
      </c>
      <c r="AD13" s="28">
        <f t="shared" si="12"/>
        <v>9.879606153405412E-7</v>
      </c>
      <c r="AE13" s="21">
        <f t="shared" si="13"/>
        <v>10121.860967618961</v>
      </c>
      <c r="AF13" s="10" cm="1">
        <f t="array" ref="AF13">Lair(100000000/AE13)</f>
        <v>9876.8980099162054</v>
      </c>
      <c r="AG13" s="10">
        <f t="shared" si="14"/>
        <v>5.5124008052822391E-3</v>
      </c>
      <c r="AH13" s="10" t="b">
        <f t="shared" si="1"/>
        <v>1</v>
      </c>
      <c r="AI13" s="10">
        <f t="shared" ref="AI13:AI16" si="35">$AF13</f>
        <v>9876.8980099162054</v>
      </c>
      <c r="AJ13">
        <v>3.0000000000000001E-3</v>
      </c>
      <c r="AK13" s="3" cm="1">
        <f t="array" ref="AK13">100000000/Lvac($AA13)</f>
        <v>10121.860977781073</v>
      </c>
      <c r="AL13" s="21">
        <f t="shared" si="16"/>
        <v>3.0744048286067941E-3</v>
      </c>
      <c r="AM13" s="10" cm="1">
        <f t="array" ref="AM13">Lvac($AI13)-$BA13</f>
        <v>-1.0705133536248468E-2</v>
      </c>
      <c r="AN13" s="10">
        <f t="shared" ref="AN13:AN16" si="36">$AK13-($AX13-$AW13)</f>
        <v>1.0977781072142534E-2</v>
      </c>
      <c r="AO13" s="3">
        <f t="shared" ref="AO13:AO16" si="37">AM13/AJ13</f>
        <v>-3.5683778454161557</v>
      </c>
      <c r="AP13" s="3">
        <v>-3.5716841430257773</v>
      </c>
      <c r="AS13" s="3">
        <f t="shared" si="19"/>
        <v>9.7778107192425523E-4</v>
      </c>
      <c r="AT13" s="3" cm="1">
        <f t="array" ref="AT13">AS13-(100000000/LvacE($A13)-$E13)</f>
        <v>3.6505260140984319E-5</v>
      </c>
      <c r="AU13" t="s">
        <v>4974</v>
      </c>
      <c r="AV13" t="s">
        <v>4744</v>
      </c>
      <c r="AW13" s="3">
        <v>14187.35</v>
      </c>
      <c r="AX13" s="3">
        <v>24309.200000000001</v>
      </c>
      <c r="AY13" s="3"/>
      <c r="AZ13" s="10" cm="1">
        <f t="array" ref="AZ13">Lair(100000000/($AX13-$AW13))</f>
        <v>9876.9087121494813</v>
      </c>
      <c r="BA13" s="10">
        <f t="shared" ref="BA13:BA16" si="38">100000000/($AX13-$AW13)</f>
        <v>9879.6168684578406</v>
      </c>
      <c r="BB13" s="12">
        <v>92100</v>
      </c>
      <c r="BC13" s="3">
        <v>0.39600000000000002</v>
      </c>
      <c r="BD13" s="12" cm="1">
        <f t="array" ref="BD13">SfromgA($BB13,$BA13,"")</f>
        <v>4.3834221619135937E-2</v>
      </c>
      <c r="BE13" s="29">
        <f t="shared" ref="BE13:BE14" si="39">(10^MAX(0.05, -0.312925054856973*((LN($BD13))^(1/3)) + 0.454808404431693)-1)*100</f>
        <v>717.37583741932906</v>
      </c>
      <c r="BG13" s="3"/>
      <c r="BH13" s="3"/>
      <c r="BI13" s="12">
        <f t="shared" ref="BI13:BI14" si="40">IF($BB13="",$BF13,$BB13)</f>
        <v>92100</v>
      </c>
      <c r="BJ13" s="29">
        <f t="shared" ref="BJ13:BJ14" si="41">IF($BB13="",$BH13,$BE13)</f>
        <v>717.37583741932906</v>
      </c>
      <c r="BK13" s="3">
        <f t="shared" ref="BK13:BK14" si="42">LN(BN13*100000000/($AX13-$AW13)/$BI13)</f>
        <v>-3.0946157845937901</v>
      </c>
      <c r="BL13" s="13">
        <f>EXP(BK$4341*$AX13+BK$4342)*$BI13/(100000000/($AX13-$AW13))</f>
        <v>0.16519190485449559</v>
      </c>
      <c r="BM13" s="3">
        <f t="shared" ref="BM13:BM14" si="43">LN(BL13/$C13)</f>
        <v>-6.1181355347236428</v>
      </c>
      <c r="BN13" s="3" cm="1">
        <f t="array" ref="BN13">$C13*EXP(poly_from_str(100000000/$E13,BN$4341))</f>
        <v>0.42222599553760132</v>
      </c>
      <c r="BO13" s="3">
        <f t="shared" ref="BO13:BO14" si="44">LN($C13)</f>
        <v>4.3174881135363101</v>
      </c>
      <c r="BP13" s="13">
        <f t="shared" ref="BP13:BP14" si="45">LN(BL13/BN13)</f>
        <v>-0.93843284734310195</v>
      </c>
      <c r="BY13">
        <v>258</v>
      </c>
    </row>
    <row r="14" spans="1:82" x14ac:dyDescent="0.25">
      <c r="A14" t="s">
        <v>26</v>
      </c>
      <c r="B14" s="2" t="str">
        <f t="shared" si="0"/>
        <v/>
      </c>
      <c r="C14">
        <v>175</v>
      </c>
      <c r="E14">
        <v>10194.66</v>
      </c>
      <c r="F14">
        <v>17409</v>
      </c>
      <c r="G14" t="s">
        <v>3</v>
      </c>
      <c r="H14" s="5" t="s">
        <v>16</v>
      </c>
      <c r="I14">
        <v>27604</v>
      </c>
      <c r="J14" t="s">
        <v>5</v>
      </c>
      <c r="K14" s="5" t="s">
        <v>4</v>
      </c>
      <c r="L14">
        <v>17409.580000000002</v>
      </c>
      <c r="M14" t="str">
        <f t="shared" si="31"/>
        <v>o</v>
      </c>
      <c r="N14" t="str">
        <f t="shared" si="32"/>
        <v>11/2</v>
      </c>
      <c r="O14">
        <v>27604.26</v>
      </c>
      <c r="P14" t="str">
        <f t="shared" si="33"/>
        <v>e</v>
      </c>
      <c r="Q14" t="str">
        <f t="shared" si="34"/>
        <v>9/2</v>
      </c>
      <c r="R14">
        <v>3</v>
      </c>
      <c r="U14" s="4" t="str">
        <f>"Sugar wl unc increased 0.003 -&gt; "&amp;ROUND($AJ14,3)&amp;"A"</f>
        <v>Sugar wl unc increased 0.003 -&gt; 0.019A</v>
      </c>
      <c r="AA14" s="10">
        <f t="shared" si="10"/>
        <v>9806.3680000000004</v>
      </c>
      <c r="AB14" s="3" cm="1">
        <f t="array" ref="AB14">100000000/Lvac(AA14)</f>
        <v>10194.659851905142</v>
      </c>
      <c r="AC14" s="28">
        <f t="shared" si="11"/>
        <v>1.0197455367777346E-7</v>
      </c>
      <c r="AD14" s="28">
        <f t="shared" si="12"/>
        <v>9.809057040908762E-7</v>
      </c>
      <c r="AE14" s="21">
        <f t="shared" si="13"/>
        <v>10194.659853488578</v>
      </c>
      <c r="AF14" s="10" cm="1">
        <f t="array" ref="AF14">Lair(100000000/AE14)</f>
        <v>9806.3679984768696</v>
      </c>
      <c r="AG14" s="10">
        <f t="shared" si="14"/>
        <v>5.5197979441473713E-3</v>
      </c>
      <c r="AH14" s="10" t="b">
        <f t="shared" si="1"/>
        <v>1</v>
      </c>
      <c r="AI14" s="10">
        <f t="shared" si="35"/>
        <v>9806.3679984768696</v>
      </c>
      <c r="AJ14" s="25">
        <f>0.003*ABS($AP14)</f>
        <v>1.938597500884498E-2</v>
      </c>
      <c r="AK14" s="3" cm="1">
        <f t="array" ref="AK14">100000000/Lvac($AA14)</f>
        <v>10194.659851905142</v>
      </c>
      <c r="AL14" s="21">
        <f t="shared" si="16"/>
        <v>2.0153579912910152E-2</v>
      </c>
      <c r="AM14" s="10" cm="1">
        <f t="array" ref="AM14">Lvac($AI14)-$BA14</f>
        <v>1.9384451465157326E-2</v>
      </c>
      <c r="AN14" s="10">
        <f t="shared" si="36"/>
        <v>-2.0148094854448573E-2</v>
      </c>
      <c r="AO14" s="14">
        <f t="shared" si="37"/>
        <v>0.99992141000455437</v>
      </c>
      <c r="AP14" s="3">
        <v>6.4619916696149931</v>
      </c>
      <c r="AS14" s="3">
        <f t="shared" si="19"/>
        <v>-1.4809485764999408E-4</v>
      </c>
      <c r="AT14" s="3" cm="1">
        <f t="array" ref="AT14">AS14-(100000000/LvacE($A14)-$E14)</f>
        <v>3.6574538171407767E-5</v>
      </c>
      <c r="AU14" t="s">
        <v>4975</v>
      </c>
      <c r="AV14" t="s">
        <v>4713</v>
      </c>
      <c r="AW14" s="3">
        <v>17409.580000000002</v>
      </c>
      <c r="AX14" s="3">
        <v>27604.26</v>
      </c>
      <c r="AY14" s="3"/>
      <c r="AZ14" s="10" cm="1">
        <f t="array" ref="AZ14">Lair(100000000/($AX14-$AW14))</f>
        <v>9806.3486192766231</v>
      </c>
      <c r="BA14" s="10">
        <f t="shared" si="38"/>
        <v>9809.0376549337525</v>
      </c>
      <c r="BB14" s="12">
        <v>3880000</v>
      </c>
      <c r="BC14" s="3">
        <v>0.56899999999999995</v>
      </c>
      <c r="BD14" s="12" cm="1">
        <f t="array" ref="BD14">SfromgA($BB14,$BA14,"")</f>
        <v>1.8073584363172706</v>
      </c>
      <c r="BE14" s="29">
        <f t="shared" si="39"/>
        <v>55.623524088610665</v>
      </c>
      <c r="BG14" s="3"/>
      <c r="BH14" s="3"/>
      <c r="BI14" s="12">
        <f t="shared" si="40"/>
        <v>3880000</v>
      </c>
      <c r="BJ14" s="29">
        <f t="shared" si="41"/>
        <v>55.623524088610665</v>
      </c>
      <c r="BK14" s="3">
        <f t="shared" si="42"/>
        <v>-5.8346776880502711</v>
      </c>
      <c r="BL14" s="13">
        <f>EXP(BK$4341*$AX14+BK$4342)*$BI14/(100000000/($AX14-$AW14))</f>
        <v>5.4568869081964957</v>
      </c>
      <c r="BM14" s="3">
        <f t="shared" si="43"/>
        <v>-3.4679075101055998</v>
      </c>
      <c r="BN14" s="3" cm="1">
        <f t="array" ref="BN14">$C14*EXP(poly_from_str(100000000/$E14,BN$4341))</f>
        <v>1.1567433202189594</v>
      </c>
      <c r="BO14" s="3">
        <f t="shared" si="44"/>
        <v>5.1647859739235145</v>
      </c>
      <c r="BP14" s="13">
        <f t="shared" si="45"/>
        <v>1.5512698896404133</v>
      </c>
      <c r="BY14">
        <v>776</v>
      </c>
    </row>
    <row r="15" spans="1:82" hidden="1" x14ac:dyDescent="0.25">
      <c r="A15" t="s">
        <v>27</v>
      </c>
      <c r="B15" s="2" t="str">
        <f t="shared" si="0"/>
        <v/>
      </c>
      <c r="C15">
        <v>150</v>
      </c>
      <c r="E15">
        <v>10198.19</v>
      </c>
      <c r="F15">
        <v>10950</v>
      </c>
      <c r="G15" t="s">
        <v>3</v>
      </c>
      <c r="H15" s="5" t="s">
        <v>19</v>
      </c>
      <c r="I15">
        <v>21148</v>
      </c>
      <c r="J15" t="s">
        <v>5</v>
      </c>
      <c r="K15" s="5" t="s">
        <v>19</v>
      </c>
      <c r="L15">
        <v>10950.24</v>
      </c>
      <c r="M15" t="str">
        <f t="shared" si="31"/>
        <v>o</v>
      </c>
      <c r="N15" t="str">
        <f t="shared" si="32"/>
        <v>3/2</v>
      </c>
      <c r="O15">
        <v>21148.43</v>
      </c>
      <c r="P15" t="str">
        <f t="shared" si="33"/>
        <v>e</v>
      </c>
      <c r="Q15" t="str">
        <f t="shared" si="34"/>
        <v>3/2</v>
      </c>
      <c r="R15">
        <v>3</v>
      </c>
      <c r="AA15" s="10">
        <f t="shared" si="10"/>
        <v>9802.9770000000008</v>
      </c>
      <c r="AB15" s="3" cm="1">
        <f t="array" ref="AB15">100000000/Lvac(AA15)</f>
        <v>10198.186329572036</v>
      </c>
      <c r="AC15" s="28">
        <f t="shared" si="11"/>
        <v>1.020098282389115E-7</v>
      </c>
      <c r="AD15" s="28">
        <f t="shared" si="12"/>
        <v>9.8056651220449392E-7</v>
      </c>
      <c r="AE15" s="21">
        <f t="shared" si="13"/>
        <v>10198.186368870149</v>
      </c>
      <c r="AF15" s="10" cm="1">
        <f t="array" ref="AF15">Lair(100000000/AE15)</f>
        <v>9802.9769622246822</v>
      </c>
      <c r="AG15" s="10">
        <f t="shared" si="14"/>
        <v>5.5201576179140293E-3</v>
      </c>
      <c r="AH15" s="10" t="b">
        <f t="shared" si="1"/>
        <v>1</v>
      </c>
      <c r="AI15" s="10">
        <f t="shared" si="35"/>
        <v>9802.9769622246822</v>
      </c>
      <c r="AJ15">
        <v>3.0000000000000001E-3</v>
      </c>
      <c r="AK15" s="3" cm="1">
        <f t="array" ref="AK15">100000000/Lvac($AA15)</f>
        <v>10198.186329572036</v>
      </c>
      <c r="AL15" s="21">
        <f t="shared" si="16"/>
        <v>3.120945719510596E-3</v>
      </c>
      <c r="AM15" s="10" cm="1">
        <f t="array" ref="AM15">Lvac($AI15)-$BA15</f>
        <v>3.4913688796223141E-3</v>
      </c>
      <c r="AN15" s="10">
        <f t="shared" si="36"/>
        <v>-3.6704279646073701E-3</v>
      </c>
      <c r="AO15" s="3">
        <f t="shared" si="37"/>
        <v>1.1637896265407714</v>
      </c>
      <c r="AP15" s="3">
        <v>1.176384811818328</v>
      </c>
      <c r="AS15" s="3">
        <f t="shared" si="19"/>
        <v>-3.6704279646073701E-3</v>
      </c>
      <c r="AT15" s="3" cm="1">
        <f t="array" ref="AT15">AS15-(100000000/LvacE($A15)-$E15)</f>
        <v>3.6577795981429517E-5</v>
      </c>
      <c r="AU15" t="s">
        <v>4810</v>
      </c>
      <c r="AV15" t="s">
        <v>4784</v>
      </c>
      <c r="AW15" s="3">
        <v>10950.24</v>
      </c>
      <c r="AX15" s="3">
        <v>21148.43</v>
      </c>
      <c r="AY15" s="3"/>
      <c r="AZ15" s="10" cm="1">
        <f t="array" ref="AZ15">Lair(100000000/($AX15-$AW15))</f>
        <v>9802.9734718016043</v>
      </c>
      <c r="BA15" s="10">
        <f t="shared" si="38"/>
        <v>9805.661592890503</v>
      </c>
      <c r="BN15" s="3" cm="1">
        <f t="array" ref="BN15">$C15*EXP(poly_from_str(100000000/$E15,BN$4341))</f>
        <v>0.99874746216573596</v>
      </c>
      <c r="BO15" s="3"/>
      <c r="BY15">
        <v>673</v>
      </c>
    </row>
    <row r="16" spans="1:82" x14ac:dyDescent="0.25">
      <c r="A16" t="s">
        <v>28</v>
      </c>
      <c r="B16" s="2" t="str">
        <f t="shared" si="0"/>
        <v/>
      </c>
      <c r="C16">
        <v>25</v>
      </c>
      <c r="E16">
        <v>10221.75</v>
      </c>
      <c r="F16">
        <v>19046</v>
      </c>
      <c r="G16" t="s">
        <v>3</v>
      </c>
      <c r="H16" s="5" t="s">
        <v>18</v>
      </c>
      <c r="I16">
        <v>29267</v>
      </c>
      <c r="J16" t="s">
        <v>5</v>
      </c>
      <c r="K16" s="5" t="s">
        <v>18</v>
      </c>
      <c r="L16">
        <v>19046.09</v>
      </c>
      <c r="M16" t="str">
        <f t="shared" si="31"/>
        <v>o</v>
      </c>
      <c r="N16" t="str">
        <f t="shared" si="32"/>
        <v>5/2</v>
      </c>
      <c r="O16">
        <v>29267.86</v>
      </c>
      <c r="P16" t="str">
        <f t="shared" si="33"/>
        <v>e</v>
      </c>
      <c r="Q16" t="str">
        <f t="shared" si="34"/>
        <v>5/2</v>
      </c>
      <c r="R16">
        <v>3</v>
      </c>
      <c r="U16" s="4" t="str">
        <f>"Sugar wl unc increased 0.003 -&gt; "&amp;ROUND($AJ16,3)&amp;"A"</f>
        <v>Sugar wl unc increased 0.003 -&gt; 0.018A</v>
      </c>
      <c r="AA16" s="10">
        <f t="shared" si="10"/>
        <v>9780.3770000000004</v>
      </c>
      <c r="AB16" s="3" cm="1">
        <f t="array" ref="AB16">100000000/Lvac(AA16)</f>
        <v>10221.751705521172</v>
      </c>
      <c r="AC16" s="28">
        <f t="shared" si="11"/>
        <v>1.0224554738534107E-7</v>
      </c>
      <c r="AD16" s="28">
        <f t="shared" si="12"/>
        <v>9.7830589981936306E-7</v>
      </c>
      <c r="AE16" s="21">
        <f t="shared" si="13"/>
        <v>10221.751687093158</v>
      </c>
      <c r="AF16" s="10" cm="1">
        <f t="array" ref="AF16">Lair(100000000/AE16)</f>
        <v>9780.3770176323505</v>
      </c>
      <c r="AG16" s="10">
        <f t="shared" si="14"/>
        <v>5.522564299184028E-3</v>
      </c>
      <c r="AH16" s="10" t="b">
        <f t="shared" si="1"/>
        <v>1</v>
      </c>
      <c r="AI16" s="10">
        <f t="shared" si="35"/>
        <v>9780.3770176323505</v>
      </c>
      <c r="AJ16" s="25">
        <f>0.003*ABS($AP16)</f>
        <v>1.7509292982140323E-2</v>
      </c>
      <c r="AK16" s="3" cm="1">
        <f t="array" ref="AK16">100000000/Lvac($AA16)</f>
        <v>10221.751705521172</v>
      </c>
      <c r="AL16" s="21">
        <f t="shared" si="16"/>
        <v>1.8299462799849148E-2</v>
      </c>
      <c r="AM16" s="10" cm="1">
        <f t="array" ref="AM16">Lvac($AI16)-$BA16</f>
        <v>1.7526930110761896E-2</v>
      </c>
      <c r="AN16" s="10">
        <f t="shared" si="36"/>
        <v>-1.8294478828465799E-2</v>
      </c>
      <c r="AO16" s="14">
        <f t="shared" si="37"/>
        <v>1.0010073010166409</v>
      </c>
      <c r="AP16" s="3">
        <v>5.8364309940467747</v>
      </c>
      <c r="AS16" s="3">
        <f t="shared" si="19"/>
        <v>1.7055211719707586E-3</v>
      </c>
      <c r="AT16" s="3" cm="1">
        <f t="array" ref="AT16">AS16-(100000000/LvacE($A16)-$E16)</f>
        <v>3.6599351005861536E-5</v>
      </c>
      <c r="AU16" t="s">
        <v>4978</v>
      </c>
      <c r="AV16" t="s">
        <v>4695</v>
      </c>
      <c r="AW16" s="3">
        <v>19046.09</v>
      </c>
      <c r="AX16" s="3">
        <v>29267.86</v>
      </c>
      <c r="AY16" s="3"/>
      <c r="AZ16" s="10" cm="1">
        <f t="array" ref="AZ16">Lair(100000000/($AX16-$AW16))</f>
        <v>9780.3594954501023</v>
      </c>
      <c r="BA16" s="10">
        <f t="shared" si="38"/>
        <v>9783.0414889006497</v>
      </c>
      <c r="BN16" s="3" cm="1">
        <f t="array" ref="BN16">$C16*EXP(poly_from_str(100000000/$E16,BN$4341))</f>
        <v>0.17455967573262599</v>
      </c>
      <c r="BO16" s="3"/>
      <c r="BY16">
        <v>121</v>
      </c>
    </row>
    <row r="17" spans="1:77" hidden="1" x14ac:dyDescent="0.25">
      <c r="A17" t="s">
        <v>29</v>
      </c>
      <c r="B17" s="2" t="str">
        <f t="shared" si="0"/>
        <v/>
      </c>
      <c r="C17">
        <v>25</v>
      </c>
      <c r="E17">
        <v>10255.94</v>
      </c>
      <c r="R17">
        <v>3</v>
      </c>
      <c r="S17" t="s">
        <v>22</v>
      </c>
      <c r="AA17" s="10">
        <f t="shared" si="10"/>
        <v>9747.7749999999996</v>
      </c>
      <c r="AB17" s="3" cm="1">
        <f t="array" ref="AB17">100000000/Lvac(AA17)</f>
        <v>10255.938836193016</v>
      </c>
      <c r="AC17" s="28">
        <f t="shared" si="11"/>
        <v>1.0258751356078695E-7</v>
      </c>
      <c r="AD17" s="28">
        <f t="shared" si="12"/>
        <v>9.750448164443208E-7</v>
      </c>
      <c r="AE17" s="21">
        <f t="shared" si="13"/>
        <v>10255.938848935075</v>
      </c>
      <c r="AF17" s="10" cm="1">
        <f t="array" ref="AF17">Lair(100000000/AE17)</f>
        <v>9747.7749878892482</v>
      </c>
      <c r="AG17" s="10">
        <f t="shared" si="14"/>
        <v>5.5260656322182761E-3</v>
      </c>
      <c r="AH17" s="10" t="b">
        <f t="shared" si="1"/>
        <v>1</v>
      </c>
      <c r="AI17" s="10">
        <f t="shared" si="30"/>
        <v>9747.7749999999996</v>
      </c>
      <c r="AJ17">
        <v>3.0000000000000001E-3</v>
      </c>
      <c r="AK17" s="3" cm="1">
        <f t="array" ref="AK17">100000000/Lvac($AA17)</f>
        <v>10255.938836193016</v>
      </c>
      <c r="AL17" s="21">
        <f t="shared" si="16"/>
        <v>3.1563937933096575E-3</v>
      </c>
      <c r="AM17" s="21"/>
      <c r="AN17" s="21"/>
      <c r="AO17" s="21"/>
      <c r="AP17" s="21"/>
      <c r="AS17" s="3">
        <f t="shared" si="19"/>
        <v>-1.1638069845503196E-3</v>
      </c>
      <c r="AT17" s="3" cm="1">
        <f t="array" ref="AT17">AS17-(100000000/LvacE($A17)-$E17)</f>
        <v>3.6629910027841106E-5</v>
      </c>
      <c r="BB17"/>
      <c r="BC17"/>
      <c r="BD17"/>
      <c r="BE17"/>
      <c r="BF17"/>
      <c r="BG17"/>
      <c r="BH17"/>
      <c r="BI17"/>
      <c r="BJ17"/>
      <c r="BN17" s="3" cm="1">
        <f t="array" ref="BN17">$C17*EXP(poly_from_str(100000000/$E17,BN$4341))</f>
        <v>0.1863916205695087</v>
      </c>
      <c r="BO17" s="3"/>
      <c r="BY17" t="e">
        <v>#N/A</v>
      </c>
    </row>
    <row r="18" spans="1:77" x14ac:dyDescent="0.25">
      <c r="A18" t="s">
        <v>30</v>
      </c>
      <c r="B18" s="2" t="str">
        <f t="shared" si="0"/>
        <v/>
      </c>
      <c r="C18">
        <v>25</v>
      </c>
      <c r="E18">
        <v>10273.950000000001</v>
      </c>
      <c r="F18">
        <v>14187</v>
      </c>
      <c r="G18" t="s">
        <v>3</v>
      </c>
      <c r="H18" s="5" t="s">
        <v>18</v>
      </c>
      <c r="I18">
        <v>24461</v>
      </c>
      <c r="J18" t="s">
        <v>5</v>
      </c>
      <c r="K18" s="5" t="s">
        <v>18</v>
      </c>
      <c r="L18">
        <v>14187.35</v>
      </c>
      <c r="M18" t="str">
        <f t="shared" ref="M18:M19" si="46">$G18&amp;""</f>
        <v>o</v>
      </c>
      <c r="N18" t="str">
        <f t="shared" ref="N18:N19" si="47">$H18&amp;""</f>
        <v>5/2</v>
      </c>
      <c r="O18">
        <v>24461.24</v>
      </c>
      <c r="P18" t="str">
        <f t="shared" ref="P18:P19" si="48">$J18&amp;""</f>
        <v>e</v>
      </c>
      <c r="Q18" t="str">
        <f t="shared" ref="Q18:Q19" si="49">$K18&amp;""</f>
        <v>5/2</v>
      </c>
      <c r="R18">
        <v>3</v>
      </c>
      <c r="U18" s="4" t="str">
        <f t="shared" ref="U18:U19" si="50">"Sugar wl unc increased 0.003 -&gt; "&amp;ROUND($AJ18,3)&amp;"A"</f>
        <v>Sugar wl unc increased 0.003 -&gt; 0.053A</v>
      </c>
      <c r="AA18" s="10">
        <f t="shared" si="10"/>
        <v>9730.69</v>
      </c>
      <c r="AB18" s="3" cm="1">
        <f t="array" ref="AB18">100000000/Lvac(AA18)</f>
        <v>10273.946001010676</v>
      </c>
      <c r="AC18" s="28">
        <f t="shared" si="11"/>
        <v>1.027676351831165E-7</v>
      </c>
      <c r="AD18" s="28">
        <f t="shared" si="12"/>
        <v>9.7333585352855406E-7</v>
      </c>
      <c r="AE18" s="21">
        <f t="shared" si="13"/>
        <v>10273.94604509893</v>
      </c>
      <c r="AF18" s="10" cm="1">
        <f t="array" ref="AF18">Lair(100000000/AE18)</f>
        <v>9730.6899582428669</v>
      </c>
      <c r="AG18" s="10">
        <f t="shared" si="14"/>
        <v>5.5279145672614523E-3</v>
      </c>
      <c r="AH18" s="10" t="b">
        <f t="shared" si="1"/>
        <v>1</v>
      </c>
      <c r="AI18" s="10">
        <f t="shared" ref="AI18:AI19" si="51">$AF18</f>
        <v>9730.6899582428669</v>
      </c>
      <c r="AJ18" s="25">
        <f t="shared" ref="AJ18:AJ19" si="52">0.003*ABS($AP18)</f>
        <v>5.3054676976898918E-2</v>
      </c>
      <c r="AK18" s="3" cm="1">
        <f t="array" ref="AK18">100000000/Lvac($AA18)</f>
        <v>10273.946001010676</v>
      </c>
      <c r="AL18" s="21">
        <f t="shared" si="16"/>
        <v>5.6016673915294753E-2</v>
      </c>
      <c r="AM18" s="10" cm="1">
        <f t="array" ref="AM18">Lvac($AI18)-$BA18</f>
        <v>-5.3096445424671401E-2</v>
      </c>
      <c r="AN18" s="10">
        <f t="shared" ref="AN18:AN19" si="53">$AK18-($AX18-$AW18)</f>
        <v>5.6001010674663121E-2</v>
      </c>
      <c r="AO18" s="14">
        <f t="shared" ref="AO18:AO19" si="54">AM18/AJ18</f>
        <v>-1.0007872717383741</v>
      </c>
      <c r="AP18" s="3">
        <v>-17.684892325632973</v>
      </c>
      <c r="AS18" s="3">
        <f t="shared" si="19"/>
        <v>-3.9989893248275621E-3</v>
      </c>
      <c r="AT18" s="3" cm="1">
        <f t="array" ref="AT18">AS18-(100000000/LvacE($A18)-$E18)</f>
        <v>3.6645669752033427E-5</v>
      </c>
      <c r="AU18" t="s">
        <v>4974</v>
      </c>
      <c r="AV18" t="s">
        <v>4712</v>
      </c>
      <c r="AW18" s="3">
        <v>14187.35</v>
      </c>
      <c r="AX18" s="3">
        <v>24461.24</v>
      </c>
      <c r="AY18" s="3"/>
      <c r="AZ18" s="10" cm="1">
        <f t="array" ref="AZ18">Lair(100000000/($AX18-$AW18))</f>
        <v>9730.743040305937</v>
      </c>
      <c r="BA18" s="10">
        <f t="shared" ref="BA18:BA19" si="55">100000000/($AX18-$AW18)</f>
        <v>9733.4115899625158</v>
      </c>
      <c r="BB18" s="12">
        <v>232000</v>
      </c>
      <c r="BC18" s="3">
        <v>0.41799999999999998</v>
      </c>
      <c r="BD18" s="12" cm="1">
        <f t="array" ref="BD18">SfromgA($BB18,$BA18,"")</f>
        <v>0.10558849754804482</v>
      </c>
      <c r="BE18" s="29">
        <f>(10^MAX(0.05, -0.312925054856973*((LN($BD18))^(1/3)) + 0.454808404431693)-1)*100</f>
        <v>632.39809549584572</v>
      </c>
      <c r="BG18" s="3"/>
      <c r="BH18" s="3"/>
      <c r="BI18" s="12">
        <f>IF($BB18="",$BF18,$BB18)</f>
        <v>232000</v>
      </c>
      <c r="BJ18" s="29">
        <f>IF($BB18="",$BH18,$BE18)</f>
        <v>632.39809549584572</v>
      </c>
      <c r="BK18" s="3">
        <f>LN(BN18*100000000/($AX18-$AW18)/$BI18)</f>
        <v>-4.818090579648926</v>
      </c>
      <c r="BL18" s="13">
        <f>EXP(BK$4341*$AX18+BK$4342)*$BI18/(100000000/($AX18-$AW18))</f>
        <v>0.41751794919397861</v>
      </c>
      <c r="BM18" s="3">
        <f t="shared" ref="BM18" si="56">LN(BL18/$C18)</f>
        <v>-4.0923035684021745</v>
      </c>
      <c r="BN18" s="3" cm="1">
        <f t="array" ref="BN18">$C18*EXP(poly_from_str(100000000/$E18,BN$4341))</f>
        <v>0.19264278332917967</v>
      </c>
      <c r="BO18" s="3">
        <f>LN($C18)</f>
        <v>3.2188758248682006</v>
      </c>
      <c r="BP18" s="13">
        <f>LN(BL18/BN18)</f>
        <v>0.77348992508708903</v>
      </c>
      <c r="BY18">
        <v>144</v>
      </c>
    </row>
    <row r="19" spans="1:77" x14ac:dyDescent="0.25">
      <c r="A19" t="s">
        <v>31</v>
      </c>
      <c r="B19" s="2" t="str">
        <f t="shared" si="0"/>
        <v/>
      </c>
      <c r="C19">
        <v>25</v>
      </c>
      <c r="E19">
        <v>10276.17</v>
      </c>
      <c r="F19">
        <v>26921</v>
      </c>
      <c r="G19" t="s">
        <v>3</v>
      </c>
      <c r="H19" s="5" t="s">
        <v>19</v>
      </c>
      <c r="I19">
        <v>37197</v>
      </c>
      <c r="J19" t="s">
        <v>5</v>
      </c>
      <c r="K19" s="5" t="s">
        <v>19</v>
      </c>
      <c r="L19">
        <v>26921.49</v>
      </c>
      <c r="M19" t="str">
        <f t="shared" si="46"/>
        <v>o</v>
      </c>
      <c r="N19" t="str">
        <f t="shared" si="47"/>
        <v>3/2</v>
      </c>
      <c r="O19">
        <v>37197.64</v>
      </c>
      <c r="P19" t="str">
        <f t="shared" si="48"/>
        <v>e</v>
      </c>
      <c r="Q19" t="str">
        <f t="shared" si="49"/>
        <v>3/2</v>
      </c>
      <c r="R19">
        <v>3</v>
      </c>
      <c r="U19" s="4" t="str">
        <f t="shared" si="50"/>
        <v>Sugar wl unc increased 0.003 -&gt; 0.02A</v>
      </c>
      <c r="AA19" s="10">
        <f t="shared" si="10"/>
        <v>9728.5830000000005</v>
      </c>
      <c r="AB19" s="3" cm="1">
        <f t="array" ref="AB19">100000000/Lvac(AA19)</f>
        <v>10276.171107475529</v>
      </c>
      <c r="AC19" s="28">
        <f t="shared" si="11"/>
        <v>1.0278989242318228E-7</v>
      </c>
      <c r="AD19" s="28">
        <f t="shared" si="12"/>
        <v>9.7312509644038284E-7</v>
      </c>
      <c r="AE19" s="21">
        <f t="shared" si="13"/>
        <v>10276.171095255313</v>
      </c>
      <c r="AF19" s="10" cm="1">
        <f t="array" ref="AF19">Lair(100000000/AE19)</f>
        <v>9728.5830115690733</v>
      </c>
      <c r="AG19" s="10">
        <f t="shared" si="14"/>
        <v>5.5281432613298121E-3</v>
      </c>
      <c r="AH19" s="10" t="b">
        <f t="shared" si="1"/>
        <v>1</v>
      </c>
      <c r="AI19" s="10">
        <f t="shared" si="51"/>
        <v>9728.5830115690733</v>
      </c>
      <c r="AJ19" s="25">
        <f t="shared" si="52"/>
        <v>1.9988238944279146E-2</v>
      </c>
      <c r="AK19" s="3" cm="1">
        <f t="array" ref="AK19">100000000/Lvac($AA19)</f>
        <v>10276.171107475529</v>
      </c>
      <c r="AL19" s="21">
        <f t="shared" si="16"/>
        <v>2.1113307383434685E-2</v>
      </c>
      <c r="AM19" s="10" cm="1">
        <f t="array" ref="AM19">Lvac($AI19)-$BA19</f>
        <v>-1.9976666735601611E-2</v>
      </c>
      <c r="AN19" s="10">
        <f t="shared" si="53"/>
        <v>2.1107475531607633E-2</v>
      </c>
      <c r="AO19" s="14">
        <f t="shared" si="54"/>
        <v>-0.9994210491124409</v>
      </c>
      <c r="AP19" s="3">
        <v>-6.6627463147597155</v>
      </c>
      <c r="AS19" s="3">
        <f t="shared" si="19"/>
        <v>1.1074755293520866E-3</v>
      </c>
      <c r="AT19" s="3" cm="1">
        <f t="array" ref="AT19">AS19-(100000000/LvacE($A19)-$E19)</f>
        <v>3.6647601518779993E-5</v>
      </c>
      <c r="AU19" t="s">
        <v>4976</v>
      </c>
      <c r="AV19" t="s">
        <v>4782</v>
      </c>
      <c r="AW19" s="3">
        <v>26921.49</v>
      </c>
      <c r="AX19" s="3">
        <v>37197.64</v>
      </c>
      <c r="AY19" s="3"/>
      <c r="AZ19" s="10" cm="1">
        <f t="array" ref="AZ19">Lair(100000000/($AX19-$AW19))</f>
        <v>9728.6029828246992</v>
      </c>
      <c r="BA19" s="10">
        <f t="shared" si="55"/>
        <v>9731.2709526427716</v>
      </c>
      <c r="BN19" s="3" cm="1">
        <f t="array" ref="BN19">$C19*EXP(poly_from_str(100000000/$E19,BN$4341))</f>
        <v>0.19341363492054323</v>
      </c>
      <c r="BO19" s="3"/>
      <c r="BY19">
        <v>145</v>
      </c>
    </row>
    <row r="20" spans="1:77" hidden="1" x14ac:dyDescent="0.25">
      <c r="A20" t="s">
        <v>32</v>
      </c>
      <c r="B20" s="2" t="str">
        <f t="shared" si="0"/>
        <v/>
      </c>
      <c r="C20">
        <v>25</v>
      </c>
      <c r="E20">
        <v>10282.65</v>
      </c>
      <c r="R20">
        <v>3</v>
      </c>
      <c r="S20" t="s">
        <v>22</v>
      </c>
      <c r="AA20" s="10">
        <f t="shared" si="10"/>
        <v>9722.4529999999995</v>
      </c>
      <c r="AB20" s="3" cm="1">
        <f t="array" ref="AB20">100000000/Lvac(AA20)</f>
        <v>10282.650205003076</v>
      </c>
      <c r="AC20" s="28">
        <f t="shared" si="11"/>
        <v>1.0285470138040267E-7</v>
      </c>
      <c r="AD20" s="28">
        <f t="shared" si="12"/>
        <v>9.7251193035181225E-7</v>
      </c>
      <c r="AE20" s="21">
        <f t="shared" si="13"/>
        <v>10282.650202735364</v>
      </c>
      <c r="AF20" s="10" cm="1">
        <f t="array" ref="AF20">Lair(100000000/AE20)</f>
        <v>9722.4530021441733</v>
      </c>
      <c r="AG20" s="10">
        <f t="shared" si="14"/>
        <v>5.5288094581173643E-3</v>
      </c>
      <c r="AH20" s="10" t="b">
        <f t="shared" si="1"/>
        <v>1</v>
      </c>
      <c r="AI20" s="10">
        <f t="shared" si="30"/>
        <v>9722.4529999999995</v>
      </c>
      <c r="AJ20">
        <v>3.0000000000000001E-3</v>
      </c>
      <c r="AK20" s="3" cm="1">
        <f t="array" ref="AK20">100000000/Lvac($AA20)</f>
        <v>10282.650205003076</v>
      </c>
      <c r="AL20" s="21">
        <f t="shared" si="16"/>
        <v>3.1728567487041832E-3</v>
      </c>
      <c r="AM20" s="21"/>
      <c r="AN20" s="21"/>
      <c r="AO20" s="21"/>
      <c r="AP20" s="21"/>
      <c r="AS20" s="3">
        <f t="shared" si="19"/>
        <v>2.0500307618931402E-4</v>
      </c>
      <c r="AT20" s="3" cm="1">
        <f t="array" ref="AT20">AS20-(100000000/LvacE($A20)-$E20)</f>
        <v>3.6653205825132318E-5</v>
      </c>
      <c r="BB20"/>
      <c r="BC20"/>
      <c r="BD20"/>
      <c r="BE20"/>
      <c r="BF20"/>
      <c r="BG20"/>
      <c r="BH20"/>
      <c r="BI20"/>
      <c r="BJ20"/>
      <c r="BN20" s="3" cm="1">
        <f t="array" ref="BN20">$C20*EXP(poly_from_str(100000000/$E20,BN$4341))</f>
        <v>0.19566371149808212</v>
      </c>
      <c r="BO20" s="3"/>
      <c r="BY20" t="e">
        <v>#N/A</v>
      </c>
    </row>
    <row r="21" spans="1:77" hidden="1" x14ac:dyDescent="0.25">
      <c r="A21" t="s">
        <v>33</v>
      </c>
      <c r="B21" s="2" t="str">
        <f t="shared" si="0"/>
        <v/>
      </c>
      <c r="C21">
        <v>25</v>
      </c>
      <c r="D21" t="s">
        <v>14</v>
      </c>
      <c r="E21">
        <v>10305</v>
      </c>
      <c r="R21">
        <v>3</v>
      </c>
      <c r="S21" t="s">
        <v>22</v>
      </c>
      <c r="AA21" s="10">
        <f t="shared" si="10"/>
        <v>9701.3639999999996</v>
      </c>
      <c r="AB21" s="3" cm="1">
        <f t="array" ref="AB21">100000000/Lvac(AA21)</f>
        <v>10305.002741470516</v>
      </c>
      <c r="AC21" s="28">
        <f t="shared" si="11"/>
        <v>1.030782887849585E-7</v>
      </c>
      <c r="AD21" s="28">
        <f t="shared" si="12"/>
        <v>9.7040245896848803E-7</v>
      </c>
      <c r="AE21" s="21">
        <f t="shared" si="13"/>
        <v>10305.002710883195</v>
      </c>
      <c r="AF21" s="10" cm="1">
        <f t="array" ref="AF21">Lair(100000000/AE21)</f>
        <v>9701.364028795695</v>
      </c>
      <c r="AG21" s="10">
        <f t="shared" si="14"/>
        <v>5.5311110242575439E-3</v>
      </c>
      <c r="AH21" s="10" t="b">
        <f t="shared" si="1"/>
        <v>1</v>
      </c>
      <c r="AI21" s="10">
        <f t="shared" si="30"/>
        <v>9701.3639999999996</v>
      </c>
      <c r="AJ21">
        <v>7.0000000000000001E-3</v>
      </c>
      <c r="AK21" s="3" cm="1">
        <f t="array" ref="AK21">100000000/Lvac($AA21)</f>
        <v>10305.002741470516</v>
      </c>
      <c r="AL21" s="21">
        <f t="shared" si="16"/>
        <v>7.4355543396056071E-3</v>
      </c>
      <c r="AM21" s="21"/>
      <c r="AN21" s="21"/>
      <c r="AO21" s="21"/>
      <c r="AP21" s="21"/>
      <c r="AS21" s="3">
        <f t="shared" si="19"/>
        <v>2.7414705164119368E-3</v>
      </c>
      <c r="AT21" s="3" cm="1">
        <f t="array" ref="AT21">AS21-(100000000/LvacE($A21)-$E21)</f>
        <v>3.6672303394880146E-5</v>
      </c>
      <c r="BB21"/>
      <c r="BC21"/>
      <c r="BD21"/>
      <c r="BE21"/>
      <c r="BF21"/>
      <c r="BG21"/>
      <c r="BH21"/>
      <c r="BI21"/>
      <c r="BJ21"/>
      <c r="BN21" s="3" cm="1">
        <f t="array" ref="BN21">$C21*EXP(poly_from_str(100000000/$E21,BN$4341))</f>
        <v>0.20341994730824006</v>
      </c>
      <c r="BO21" s="3"/>
      <c r="BY21" t="e">
        <v>#N/A</v>
      </c>
    </row>
    <row r="22" spans="1:77" hidden="1" x14ac:dyDescent="0.25">
      <c r="A22" t="s">
        <v>34</v>
      </c>
      <c r="B22" s="2" t="str">
        <f t="shared" si="0"/>
        <v/>
      </c>
      <c r="C22">
        <v>25</v>
      </c>
      <c r="E22">
        <v>10319.25</v>
      </c>
      <c r="F22">
        <v>11761</v>
      </c>
      <c r="G22" t="s">
        <v>3</v>
      </c>
      <c r="H22" s="5" t="s">
        <v>4</v>
      </c>
      <c r="I22">
        <v>22080</v>
      </c>
      <c r="J22" t="s">
        <v>5</v>
      </c>
      <c r="K22" s="5" t="s">
        <v>8</v>
      </c>
      <c r="L22">
        <v>11761.69</v>
      </c>
      <c r="M22" t="str">
        <f t="shared" ref="M22:M23" si="57">$G22&amp;""</f>
        <v>o</v>
      </c>
      <c r="N22" t="str">
        <f t="shared" ref="N22:N23" si="58">$H22&amp;""</f>
        <v>9/2</v>
      </c>
      <c r="O22">
        <v>22080.94</v>
      </c>
      <c r="P22" t="str">
        <f t="shared" ref="P22:P23" si="59">$J22&amp;""</f>
        <v>e</v>
      </c>
      <c r="Q22" t="str">
        <f t="shared" ref="Q22:Q23" si="60">$K22&amp;""</f>
        <v>7/2</v>
      </c>
      <c r="R22">
        <v>3</v>
      </c>
      <c r="AA22" s="10">
        <f t="shared" si="10"/>
        <v>9687.9680000000008</v>
      </c>
      <c r="AB22" s="3" cm="1">
        <f t="array" ref="AB22">100000000/Lvac(AA22)</f>
        <v>10319.251896550533</v>
      </c>
      <c r="AC22" s="28">
        <f t="shared" si="11"/>
        <v>1.0322081988710119E-7</v>
      </c>
      <c r="AD22" s="28">
        <f t="shared" si="12"/>
        <v>9.6906249602674684E-7</v>
      </c>
      <c r="AE22" s="21">
        <f t="shared" si="13"/>
        <v>10319.251875274247</v>
      </c>
      <c r="AF22" s="10" cm="1">
        <f t="array" ref="AF22">Lair(100000000/AE22)</f>
        <v>9687.968019974769</v>
      </c>
      <c r="AG22" s="10">
        <f t="shared" si="14"/>
        <v>5.5325808206917355E-3</v>
      </c>
      <c r="AH22" s="10" t="b">
        <f t="shared" si="1"/>
        <v>1</v>
      </c>
      <c r="AI22" s="10">
        <f t="shared" ref="AI22:AI23" si="61">$AF22</f>
        <v>9687.968019974769</v>
      </c>
      <c r="AJ22">
        <v>3.0000000000000001E-3</v>
      </c>
      <c r="AK22" s="3" cm="1">
        <f t="array" ref="AK22">100000000/Lvac($AA22)</f>
        <v>10319.251896550533</v>
      </c>
      <c r="AL22" s="21">
        <f t="shared" si="16"/>
        <v>3.1954849175619207E-3</v>
      </c>
      <c r="AM22" s="10" cm="1">
        <f t="array" ref="AM22">Lvac($AI22)-$BA22</f>
        <v>-1.7610368468012894E-3</v>
      </c>
      <c r="AN22" s="10">
        <f t="shared" ref="AN22:AN23" si="62">$AK22-($AX22-$AW22)</f>
        <v>1.8965505350934109E-3</v>
      </c>
      <c r="AO22" s="3">
        <f t="shared" ref="AO22:AO23" si="63">AM22/AJ22</f>
        <v>-0.58701228226709645</v>
      </c>
      <c r="AP22" s="3">
        <v>-0.59367234219583531</v>
      </c>
      <c r="AS22" s="3">
        <f t="shared" si="19"/>
        <v>1.8965505332744215E-3</v>
      </c>
      <c r="AT22" s="3" cm="1">
        <f t="array" ref="AT22">AS22-(100000000/LvacE($A22)-$E22)</f>
        <v>3.6684290535049513E-5</v>
      </c>
      <c r="AU22" t="s">
        <v>4690</v>
      </c>
      <c r="AV22" t="s">
        <v>4785</v>
      </c>
      <c r="AW22" s="3">
        <v>11761.69</v>
      </c>
      <c r="AX22" s="3">
        <v>22080.94</v>
      </c>
      <c r="AY22" s="3"/>
      <c r="AZ22" s="10" cm="1">
        <f t="array" ref="AZ22">Lair(100000000/($AX22-$AW22))</f>
        <v>9687.9697805346259</v>
      </c>
      <c r="BA22" s="10">
        <f t="shared" ref="BA22:BA23" si="64">100000000/($AX22-$AW22)</f>
        <v>9690.6267412844936</v>
      </c>
      <c r="BB22" s="12">
        <v>153000</v>
      </c>
      <c r="BC22" s="3">
        <v>0.14899999999999999</v>
      </c>
      <c r="BD22" s="12" cm="1">
        <f t="array" ref="BD22">SfromgA($BB22,$BA22,"")</f>
        <v>6.8719562923111224E-2</v>
      </c>
      <c r="BE22" s="29">
        <f>(10^MAX(0.05, -0.312925054856973*((LN($BD22))^(1/3)) + 0.454808404431693)-1)*100</f>
        <v>675.08162652472981</v>
      </c>
      <c r="BG22" s="3"/>
      <c r="BH22" s="3"/>
      <c r="BI22" s="12">
        <f>IF($BB22="",$BF22,$BB22)</f>
        <v>153000</v>
      </c>
      <c r="BJ22" s="29">
        <f>IF($BB22="",$BH22,$BE22)</f>
        <v>675.08162652472981</v>
      </c>
      <c r="BK22" s="3">
        <f>LN(BN22*100000000/($AX22-$AW22)/$BI22)</f>
        <v>-4.3277842611487261</v>
      </c>
      <c r="BL22" s="13">
        <f>EXP(BK$4341*$AX22+BK$4342)*$BI22/(100000000/($AX22-$AW22))</f>
        <v>0.3313877048112413</v>
      </c>
      <c r="BM22" s="3">
        <f t="shared" ref="BM22" si="65">LN(BL22/$C22)</f>
        <v>-4.3233421002967551</v>
      </c>
      <c r="BN22" s="3" cm="1">
        <f t="array" ref="BN22">$C22*EXP(poly_from_str(100000000/$E22,BN$4341))</f>
        <v>0.20835635026374316</v>
      </c>
      <c r="BO22" s="3">
        <f>LN($C22)</f>
        <v>3.2188758248682006</v>
      </c>
      <c r="BP22" s="13">
        <f>LN(BL22/BN22)</f>
        <v>0.46403916732192951</v>
      </c>
      <c r="BY22">
        <v>166</v>
      </c>
    </row>
    <row r="23" spans="1:77" hidden="1" x14ac:dyDescent="0.25">
      <c r="A23" t="s">
        <v>35</v>
      </c>
      <c r="B23" s="2" t="str">
        <f t="shared" si="0"/>
        <v/>
      </c>
      <c r="C23">
        <v>50</v>
      </c>
      <c r="E23">
        <v>10356.82</v>
      </c>
      <c r="F23">
        <v>17095</v>
      </c>
      <c r="G23" t="s">
        <v>3</v>
      </c>
      <c r="H23" s="5" t="s">
        <v>19</v>
      </c>
      <c r="I23">
        <v>27452</v>
      </c>
      <c r="J23" t="s">
        <v>5</v>
      </c>
      <c r="K23" s="5" t="s">
        <v>18</v>
      </c>
      <c r="L23">
        <v>17095.63</v>
      </c>
      <c r="M23" t="str">
        <f t="shared" si="57"/>
        <v>o</v>
      </c>
      <c r="N23" t="str">
        <f t="shared" si="58"/>
        <v>3/2</v>
      </c>
      <c r="O23">
        <v>27452.45</v>
      </c>
      <c r="P23" t="str">
        <f t="shared" si="59"/>
        <v>e</v>
      </c>
      <c r="Q23" t="str">
        <f t="shared" si="60"/>
        <v>5/2</v>
      </c>
      <c r="R23">
        <v>3</v>
      </c>
      <c r="AA23" s="10">
        <f t="shared" si="10"/>
        <v>9652.8289999999997</v>
      </c>
      <c r="AB23" s="3" cm="1">
        <f t="array" ref="AB23">100000000/Lvac(AA23)</f>
        <v>10356.816736979908</v>
      </c>
      <c r="AC23" s="28">
        <f t="shared" si="11"/>
        <v>1.0359657256955449E-7</v>
      </c>
      <c r="AD23" s="28">
        <f t="shared" si="12"/>
        <v>9.6554764402600046E-7</v>
      </c>
      <c r="AE23" s="21">
        <f t="shared" si="13"/>
        <v>10356.816774115654</v>
      </c>
      <c r="AF23" s="10" cm="1">
        <f t="array" ref="AF23">Lair(100000000/AE23)</f>
        <v>9652.8289653883803</v>
      </c>
      <c r="AG23" s="10">
        <f t="shared" si="14"/>
        <v>5.5364653583410582E-3</v>
      </c>
      <c r="AH23" s="10" t="b">
        <f t="shared" si="1"/>
        <v>1</v>
      </c>
      <c r="AI23" s="10">
        <f t="shared" si="61"/>
        <v>9652.8289653883803</v>
      </c>
      <c r="AJ23">
        <v>3.0000000000000001E-3</v>
      </c>
      <c r="AK23" s="3" cm="1">
        <f t="array" ref="AK23">100000000/Lvac($AA23)</f>
        <v>10356.816736979908</v>
      </c>
      <c r="AL23" s="21">
        <f t="shared" si="16"/>
        <v>3.2187921615877933E-3</v>
      </c>
      <c r="AM23" s="10" cm="1">
        <f t="array" ref="AM23">Lvac($AI23)-$BA23</f>
        <v>3.0074337682890473E-3</v>
      </c>
      <c r="AN23" s="10">
        <f t="shared" si="62"/>
        <v>-3.2630200912535656E-3</v>
      </c>
      <c r="AO23" s="3">
        <f t="shared" si="63"/>
        <v>1.0024779227630158</v>
      </c>
      <c r="AP23" s="3">
        <v>1.0140182548639132</v>
      </c>
      <c r="AS23" s="3">
        <f t="shared" si="19"/>
        <v>-3.2630200912535656E-3</v>
      </c>
      <c r="AT23" s="3" cm="1">
        <f t="array" ref="AT23">AS23-(100000000/LvacE($A23)-$E23)</f>
        <v>3.671519152703695E-5</v>
      </c>
      <c r="AU23" t="s">
        <v>4851</v>
      </c>
      <c r="AV23" t="s">
        <v>4778</v>
      </c>
      <c r="AW23" s="3">
        <v>17095.63</v>
      </c>
      <c r="AX23" s="3">
        <v>27452.45</v>
      </c>
      <c r="AY23" s="3"/>
      <c r="AZ23" s="10" cm="1">
        <f t="array" ref="AZ23">Lair(100000000/($AX23-$AW23))</f>
        <v>9652.8259587691591</v>
      </c>
      <c r="BA23" s="10">
        <f t="shared" si="64"/>
        <v>9655.4733982052403</v>
      </c>
      <c r="BN23" s="3" cm="1">
        <f t="array" ref="BN23">$C23*EXP(poly_from_str(100000000/$E23,BN$4341))</f>
        <v>0.44260985943090209</v>
      </c>
      <c r="BO23" s="3"/>
      <c r="BY23">
        <v>371</v>
      </c>
    </row>
    <row r="24" spans="1:77" hidden="1" x14ac:dyDescent="0.25">
      <c r="A24" t="s">
        <v>36</v>
      </c>
      <c r="B24" s="2" t="str">
        <f t="shared" si="0"/>
        <v/>
      </c>
      <c r="C24">
        <v>25</v>
      </c>
      <c r="E24">
        <v>10371.27</v>
      </c>
      <c r="R24">
        <v>3</v>
      </c>
      <c r="S24" t="s">
        <v>22</v>
      </c>
      <c r="AA24" s="10">
        <f t="shared" si="10"/>
        <v>9639.3799999999992</v>
      </c>
      <c r="AB24" s="3" cm="1">
        <f t="array" ref="AB24">100000000/Lvac(AA24)</f>
        <v>10371.266666448981</v>
      </c>
      <c r="AC24" s="28">
        <f t="shared" si="11"/>
        <v>1.0374111198023111E-7</v>
      </c>
      <c r="AD24" s="28">
        <f t="shared" si="12"/>
        <v>9.6420237967171096E-7</v>
      </c>
      <c r="AE24" s="21">
        <f t="shared" si="13"/>
        <v>10371.266704597168</v>
      </c>
      <c r="AF24" s="10" cm="1">
        <f t="array" ref="AF24">Lair(100000000/AE24)</f>
        <v>9639.3799645437612</v>
      </c>
      <c r="AG24" s="10">
        <f t="shared" si="14"/>
        <v>5.537963368310461E-3</v>
      </c>
      <c r="AH24" s="10" t="b">
        <f t="shared" si="1"/>
        <v>1</v>
      </c>
      <c r="AI24" s="10">
        <f t="shared" si="30"/>
        <v>9639.3799999999992</v>
      </c>
      <c r="AJ24">
        <v>3.0000000000000001E-3</v>
      </c>
      <c r="AK24" s="3" cm="1">
        <f t="array" ref="AK24">100000000/Lvac($AA24)</f>
        <v>10371.266666448981</v>
      </c>
      <c r="AL24" s="21">
        <f t="shared" si="16"/>
        <v>3.2277802098627656E-3</v>
      </c>
      <c r="AM24" s="21"/>
      <c r="AN24" s="21"/>
      <c r="AO24" s="21"/>
      <c r="AP24" s="21"/>
      <c r="AS24" s="3">
        <f t="shared" si="19"/>
        <v>-3.3335510197503027E-3</v>
      </c>
      <c r="AT24" s="3" cm="1">
        <f t="array" ref="AT24">AS24-(100000000/LvacE($A24)-$E24)</f>
        <v>3.672680577437859E-5</v>
      </c>
      <c r="BB24"/>
      <c r="BC24"/>
      <c r="BD24"/>
      <c r="BE24"/>
      <c r="BF24"/>
      <c r="BG24"/>
      <c r="BH24"/>
      <c r="BI24"/>
      <c r="BJ24"/>
      <c r="BN24" s="3" cm="1">
        <f t="array" ref="BN24">$C24*EXP(poly_from_str(100000000/$E24,BN$4341))</f>
        <v>0.22624840474697824</v>
      </c>
      <c r="BO24" s="3"/>
      <c r="BY24" t="e">
        <v>#N/A</v>
      </c>
    </row>
    <row r="25" spans="1:77" hidden="1" x14ac:dyDescent="0.25">
      <c r="A25" t="s">
        <v>37</v>
      </c>
      <c r="B25" s="2" t="str">
        <f t="shared" si="0"/>
        <v/>
      </c>
      <c r="C25">
        <v>100</v>
      </c>
      <c r="E25">
        <v>10435.83</v>
      </c>
      <c r="F25">
        <v>10859</v>
      </c>
      <c r="G25" t="s">
        <v>3</v>
      </c>
      <c r="H25" s="5" t="s">
        <v>8</v>
      </c>
      <c r="I25">
        <v>21294</v>
      </c>
      <c r="J25" t="s">
        <v>5</v>
      </c>
      <c r="K25" s="5" t="s">
        <v>8</v>
      </c>
      <c r="L25">
        <v>10859.06</v>
      </c>
      <c r="M25" t="str">
        <f t="shared" ref="M25:M27" si="66">$G25&amp;""</f>
        <v>o</v>
      </c>
      <c r="N25" t="str">
        <f t="shared" ref="N25:N27" si="67">$H25&amp;""</f>
        <v>7/2</v>
      </c>
      <c r="O25">
        <v>21294.89</v>
      </c>
      <c r="P25" t="str">
        <f t="shared" ref="P25:P27" si="68">$J25&amp;""</f>
        <v>e</v>
      </c>
      <c r="Q25" t="str">
        <f t="shared" ref="Q25:Q27" si="69">$K25&amp;""</f>
        <v>7/2</v>
      </c>
      <c r="R25">
        <v>3</v>
      </c>
      <c r="AA25" s="10">
        <f t="shared" si="10"/>
        <v>9579.7440000000006</v>
      </c>
      <c r="AB25" s="3" cm="1">
        <f t="array" ref="AB25">100000000/Lvac(AA25)</f>
        <v>10435.829849275966</v>
      </c>
      <c r="AC25" s="28">
        <f t="shared" si="11"/>
        <v>1.0438692307435355E-7</v>
      </c>
      <c r="AD25" s="28">
        <f t="shared" si="12"/>
        <v>9.5823716411913298E-7</v>
      </c>
      <c r="AE25" s="21">
        <f t="shared" si="13"/>
        <v>10435.829851043653</v>
      </c>
      <c r="AF25" s="10" cm="1">
        <f t="array" ref="AF25">Lair(100000000/AE25)</f>
        <v>9579.7439983773165</v>
      </c>
      <c r="AG25" s="10">
        <f t="shared" si="14"/>
        <v>5.544682083846706E-3</v>
      </c>
      <c r="AH25" s="10" t="b">
        <f t="shared" si="1"/>
        <v>1</v>
      </c>
      <c r="AI25" s="10">
        <f t="shared" ref="AI25:AI27" si="70">$AF25</f>
        <v>9579.7439983773165</v>
      </c>
      <c r="AJ25">
        <v>3.0000000000000001E-3</v>
      </c>
      <c r="AK25" s="3" cm="1">
        <f t="array" ref="AK25">100000000/Lvac($AA25)</f>
        <v>10435.829849275966</v>
      </c>
      <c r="AL25" s="21">
        <f t="shared" si="16"/>
        <v>3.2680925036338111E-3</v>
      </c>
      <c r="AM25" s="10" cm="1">
        <f t="array" ref="AM25">Lvac($AI25)-$BA25</f>
        <v>1.3677446804649662E-4</v>
      </c>
      <c r="AN25" s="10">
        <f t="shared" ref="AN25:AN27" si="71">$AK25-($AX25-$AW25)</f>
        <v>-1.5072403402882628E-4</v>
      </c>
      <c r="AO25" s="3">
        <f t="shared" ref="AO25:AO27" si="72">AM25/AJ25</f>
        <v>4.5591489348832205E-2</v>
      </c>
      <c r="AP25" s="3">
        <v>4.613253016335269E-2</v>
      </c>
      <c r="AS25" s="3">
        <f t="shared" si="19"/>
        <v>-1.5072403402882628E-4</v>
      </c>
      <c r="AT25" s="3" cm="1">
        <f t="array" ref="AT25">AS25-(100000000/LvacE($A25)-$E25)</f>
        <v>3.6776862543774769E-5</v>
      </c>
      <c r="AU25" t="s">
        <v>4812</v>
      </c>
      <c r="AV25" t="s">
        <v>4786</v>
      </c>
      <c r="AW25" s="3">
        <v>10859.06</v>
      </c>
      <c r="AX25" s="3">
        <v>21294.89</v>
      </c>
      <c r="AY25" s="3"/>
      <c r="AZ25" s="10" cm="1">
        <f t="array" ref="AZ25">Lair(100000000/($AX25-$AW25))</f>
        <v>9579.7438616398904</v>
      </c>
      <c r="BA25" s="10">
        <f t="shared" ref="BA25:BA27" si="73">100000000/($AX25-$AW25)</f>
        <v>9582.3715027937396</v>
      </c>
      <c r="BN25" s="3" cm="1">
        <f t="array" ref="BN25">$C25*EXP(poly_from_str(100000000/$E25,BN$4341))</f>
        <v>0.99183082818382706</v>
      </c>
      <c r="BO25" s="3"/>
      <c r="BY25">
        <v>923</v>
      </c>
    </row>
    <row r="26" spans="1:77" hidden="1" x14ac:dyDescent="0.25">
      <c r="A26" t="s">
        <v>38</v>
      </c>
      <c r="B26" s="2" t="str">
        <f t="shared" si="0"/>
        <v/>
      </c>
      <c r="C26">
        <v>175</v>
      </c>
      <c r="E26">
        <v>10468.59</v>
      </c>
      <c r="F26">
        <v>10950</v>
      </c>
      <c r="G26" t="s">
        <v>3</v>
      </c>
      <c r="H26" s="5" t="s">
        <v>19</v>
      </c>
      <c r="I26">
        <v>21418</v>
      </c>
      <c r="J26" t="s">
        <v>5</v>
      </c>
      <c r="K26" s="5" t="s">
        <v>18</v>
      </c>
      <c r="L26">
        <v>10950.24</v>
      </c>
      <c r="M26" t="str">
        <f t="shared" si="66"/>
        <v>o</v>
      </c>
      <c r="N26" t="str">
        <f t="shared" si="67"/>
        <v>3/2</v>
      </c>
      <c r="O26">
        <v>21418.84</v>
      </c>
      <c r="P26" t="str">
        <f t="shared" si="68"/>
        <v>e</v>
      </c>
      <c r="Q26" t="str">
        <f t="shared" si="69"/>
        <v>5/2</v>
      </c>
      <c r="R26">
        <v>3</v>
      </c>
      <c r="AA26" s="10">
        <f t="shared" si="10"/>
        <v>9549.7669999999998</v>
      </c>
      <c r="AB26" s="3" cm="1">
        <f t="array" ref="AB26">100000000/Lvac(AA26)</f>
        <v>10468.588114785925</v>
      </c>
      <c r="AC26" s="28">
        <f t="shared" si="11"/>
        <v>1.0471459670167869E-7</v>
      </c>
      <c r="AD26" s="28">
        <f t="shared" si="12"/>
        <v>9.5523865208488943E-7</v>
      </c>
      <c r="AE26" s="21">
        <f t="shared" si="13"/>
        <v>10468.58813717126</v>
      </c>
      <c r="AF26" s="10" cm="1">
        <f t="array" ref="AF26">Lair(100000000/AE26)</f>
        <v>9549.7669795793408</v>
      </c>
      <c r="AG26" s="10">
        <f t="shared" si="14"/>
        <v>5.5481069912378979E-3</v>
      </c>
      <c r="AH26" s="10" t="b">
        <f t="shared" si="1"/>
        <v>1</v>
      </c>
      <c r="AI26" s="10">
        <f t="shared" si="70"/>
        <v>9549.7669795793408</v>
      </c>
      <c r="AJ26">
        <v>3.0000000000000001E-3</v>
      </c>
      <c r="AK26" s="3" cm="1">
        <f t="array" ref="AK26">100000000/Lvac($AA26)</f>
        <v>10468.588114785925</v>
      </c>
      <c r="AL26" s="21">
        <f t="shared" si="16"/>
        <v>3.288641954459623E-3</v>
      </c>
      <c r="AM26" s="10" cm="1">
        <f t="array" ref="AM26">Lvac($AI26)-$BA26</f>
        <v>1.0824592123753973E-2</v>
      </c>
      <c r="AN26" s="10">
        <f t="shared" si="71"/>
        <v>-1.1885214074936812E-2</v>
      </c>
      <c r="AO26" s="3">
        <f t="shared" si="72"/>
        <v>3.6081973745846576</v>
      </c>
      <c r="AP26" s="3">
        <v>3.6150061047616568</v>
      </c>
      <c r="AS26" s="3">
        <f t="shared" si="19"/>
        <v>-1.8852140747185331E-3</v>
      </c>
      <c r="AT26" s="3" cm="1">
        <f t="array" ref="AT26">AS26-(100000000/LvacE($A26)-$E26)</f>
        <v>3.6801100577577017E-5</v>
      </c>
      <c r="AU26" t="s">
        <v>4810</v>
      </c>
      <c r="AV26" t="s">
        <v>4787</v>
      </c>
      <c r="AW26" s="3">
        <v>10950.24</v>
      </c>
      <c r="AX26" s="3">
        <v>21418.84</v>
      </c>
      <c r="AY26" s="3"/>
      <c r="AZ26" s="10" cm="1">
        <f t="array" ref="AZ26">Lair(100000000/($AX26-$AW26))</f>
        <v>9549.7561579185913</v>
      </c>
      <c r="BA26" s="10">
        <f t="shared" si="73"/>
        <v>9552.375675830579</v>
      </c>
      <c r="BN26" s="3" cm="1">
        <f t="array" ref="BN26">$C26*EXP(poly_from_str(100000000/$E26,BN$4341))</f>
        <v>1.8106613775133302</v>
      </c>
      <c r="BO26" s="3"/>
      <c r="BY26">
        <v>1757</v>
      </c>
    </row>
    <row r="27" spans="1:77" hidden="1" x14ac:dyDescent="0.25">
      <c r="A27" t="s">
        <v>39</v>
      </c>
      <c r="B27" s="2" t="str">
        <f t="shared" si="0"/>
        <v/>
      </c>
      <c r="C27">
        <v>50</v>
      </c>
      <c r="E27">
        <v>10491.49</v>
      </c>
      <c r="F27">
        <v>15443</v>
      </c>
      <c r="G27" t="s">
        <v>3</v>
      </c>
      <c r="H27" s="5" t="s">
        <v>8</v>
      </c>
      <c r="I27">
        <v>25934</v>
      </c>
      <c r="J27" t="s">
        <v>5</v>
      </c>
      <c r="K27" s="5" t="s">
        <v>18</v>
      </c>
      <c r="L27">
        <v>15443.48</v>
      </c>
      <c r="M27" t="str">
        <f t="shared" si="66"/>
        <v>o</v>
      </c>
      <c r="N27" t="str">
        <f t="shared" si="67"/>
        <v>7/2</v>
      </c>
      <c r="O27">
        <v>25934.98</v>
      </c>
      <c r="P27" t="str">
        <f t="shared" si="68"/>
        <v>e</v>
      </c>
      <c r="Q27" t="str">
        <f t="shared" si="69"/>
        <v>5/2</v>
      </c>
      <c r="R27">
        <v>3</v>
      </c>
      <c r="AA27" s="10">
        <f t="shared" si="10"/>
        <v>9528.9230000000007</v>
      </c>
      <c r="AB27" s="3" cm="1">
        <f t="array" ref="AB27">100000000/Lvac(AA27)</f>
        <v>10491.487502440543</v>
      </c>
      <c r="AC27" s="28">
        <f t="shared" si="11"/>
        <v>1.0494365417791705E-7</v>
      </c>
      <c r="AD27" s="28">
        <f t="shared" si="12"/>
        <v>9.5315368747032178E-7</v>
      </c>
      <c r="AE27" s="21">
        <f t="shared" si="13"/>
        <v>10491.487532354189</v>
      </c>
      <c r="AF27" s="10" cm="1">
        <f t="array" ref="AF27">Lair(100000000/AE27)</f>
        <v>9528.9229728307546</v>
      </c>
      <c r="AG27" s="10">
        <f t="shared" si="14"/>
        <v>5.5505075181340293E-3</v>
      </c>
      <c r="AH27" s="10" t="b">
        <f t="shared" si="1"/>
        <v>1</v>
      </c>
      <c r="AI27" s="10">
        <f t="shared" si="70"/>
        <v>9528.9229728307546</v>
      </c>
      <c r="AJ27">
        <v>3.0000000000000001E-3</v>
      </c>
      <c r="AK27" s="3" cm="1">
        <f t="array" ref="AK27">100000000/Lvac($AA27)</f>
        <v>10491.487502440543</v>
      </c>
      <c r="AL27" s="21">
        <f t="shared" si="16"/>
        <v>3.3030451182219514E-3</v>
      </c>
      <c r="AM27" s="10" cm="1">
        <f t="array" ref="AM27">Lvac($AI27)-$BA27</f>
        <v>1.1326867030220455E-2</v>
      </c>
      <c r="AN27" s="10">
        <f t="shared" si="71"/>
        <v>-1.249755945718789E-2</v>
      </c>
      <c r="AO27" s="3">
        <f t="shared" si="72"/>
        <v>3.7756223434068183</v>
      </c>
      <c r="AP27" s="3">
        <v>3.784681211982388</v>
      </c>
      <c r="AS27" s="3">
        <f t="shared" si="19"/>
        <v>-2.4975594569696113E-3</v>
      </c>
      <c r="AT27" s="3" cm="1">
        <f t="array" ref="AT27">AS27-(100000000/LvacE($A27)-$E27)</f>
        <v>3.681758425955195E-5</v>
      </c>
      <c r="AU27" t="s">
        <v>4977</v>
      </c>
      <c r="AV27" t="s">
        <v>4708</v>
      </c>
      <c r="AW27" s="3">
        <v>15443.48</v>
      </c>
      <c r="AX27" s="3">
        <v>25934.98</v>
      </c>
      <c r="AY27" s="3"/>
      <c r="AZ27" s="10" cm="1">
        <f t="array" ref="AZ27">Lair(100000000/($AX27-$AW27))</f>
        <v>9528.9116490310298</v>
      </c>
      <c r="BA27" s="10">
        <f t="shared" si="73"/>
        <v>9531.5255206595812</v>
      </c>
      <c r="BB27" s="12">
        <v>252000</v>
      </c>
      <c r="BC27" s="3">
        <v>5.8999999999999997E-2</v>
      </c>
      <c r="BD27" s="12" cm="1">
        <f t="array" ref="BD27">SfromgA($BB27,$BA27,"")</f>
        <v>0.10770134968319549</v>
      </c>
      <c r="BE27" s="29">
        <f>(10^MAX(0.05, -0.312925054856973*((LN($BD27))^(1/3)) + 0.454808404431693)-1)*100</f>
        <v>630.36412742336313</v>
      </c>
      <c r="BG27" s="3"/>
      <c r="BH27" s="3"/>
      <c r="BI27" s="12">
        <f>IF($BB27="",$BF27,$BB27)</f>
        <v>252000</v>
      </c>
      <c r="BJ27" s="29">
        <f>IF($BB27="",$BH27,$BE27)</f>
        <v>630.36412742336313</v>
      </c>
      <c r="BK27" s="3">
        <f>LN(BN27*100000000/($AX27-$AW27)/$BI27)</f>
        <v>-3.9059392835288618</v>
      </c>
      <c r="BL27" s="13">
        <f>EXP(BK$4341*$AX27+BK$4342)*$BI27/(100000000/($AX27-$AW27))</f>
        <v>0.41405712160367086</v>
      </c>
      <c r="BM27" s="3">
        <f t="shared" ref="BM27" si="74">LN(BL27/$C27)</f>
        <v>-4.7937743452145343</v>
      </c>
      <c r="BN27" s="3" cm="1">
        <f t="array" ref="BN27">$C27*EXP(poly_from_str(100000000/$E27,BN$4341))</f>
        <v>0.53199830459721165</v>
      </c>
      <c r="BO27" s="3">
        <f>LN($C27)</f>
        <v>3.912023005428146</v>
      </c>
      <c r="BP27" s="13">
        <f>LN(BL27/BN27)</f>
        <v>-0.25063636329347094</v>
      </c>
      <c r="BY27">
        <v>531</v>
      </c>
    </row>
    <row r="28" spans="1:77" hidden="1" x14ac:dyDescent="0.25">
      <c r="A28" t="s">
        <v>40</v>
      </c>
      <c r="B28" s="2" t="str">
        <f t="shared" si="0"/>
        <v/>
      </c>
      <c r="C28">
        <v>25</v>
      </c>
      <c r="E28">
        <v>10511.99</v>
      </c>
      <c r="R28">
        <v>3</v>
      </c>
      <c r="S28" t="s">
        <v>22</v>
      </c>
      <c r="AA28" s="10">
        <f t="shared" si="10"/>
        <v>9510.34</v>
      </c>
      <c r="AB28" s="3" cm="1">
        <f t="array" ref="AB28">100000000/Lvac(AA28)</f>
        <v>10511.987572924956</v>
      </c>
      <c r="AC28" s="28">
        <f t="shared" si="11"/>
        <v>1.0514871182313146E-7</v>
      </c>
      <c r="AD28" s="28">
        <f t="shared" si="12"/>
        <v>9.5129488411462269E-7</v>
      </c>
      <c r="AE28" s="21">
        <f t="shared" si="13"/>
        <v>10511.987602219519</v>
      </c>
      <c r="AF28" s="10" cm="1">
        <f t="array" ref="AF28">Lair(100000000/AE28)</f>
        <v>9510.3399734967134</v>
      </c>
      <c r="AG28" s="10">
        <f t="shared" si="14"/>
        <v>5.5526609759969127E-3</v>
      </c>
      <c r="AH28" s="10" t="b">
        <f t="shared" si="1"/>
        <v>1</v>
      </c>
      <c r="AI28" s="10">
        <f t="shared" si="30"/>
        <v>9510.34</v>
      </c>
      <c r="AJ28">
        <v>3.0000000000000001E-3</v>
      </c>
      <c r="AK28" s="3" cm="1">
        <f t="array" ref="AK28">100000000/Lvac($AA28)</f>
        <v>10511.987572924956</v>
      </c>
      <c r="AL28" s="21">
        <f t="shared" si="16"/>
        <v>3.3159658559814759E-3</v>
      </c>
      <c r="AM28" s="21"/>
      <c r="AN28" s="21"/>
      <c r="AO28" s="21"/>
      <c r="AP28" s="21"/>
      <c r="AS28" s="3">
        <f t="shared" si="19"/>
        <v>-2.4270750436699018E-3</v>
      </c>
      <c r="AT28" s="3" cm="1">
        <f t="array" ref="AT28">AS28-(100000000/LvacE($A28)-$E28)</f>
        <v>3.6832021578447893E-5</v>
      </c>
      <c r="BB28"/>
      <c r="BC28"/>
      <c r="BD28"/>
      <c r="BE28"/>
      <c r="BF28"/>
      <c r="BG28"/>
      <c r="BH28"/>
      <c r="BI28"/>
      <c r="BJ28"/>
      <c r="BN28" s="3" cm="1">
        <f t="array" ref="BN28">$C28*EXP(poly_from_str(100000000/$E28,BN$4341))</f>
        <v>0.27244592811337348</v>
      </c>
      <c r="BO28" s="3"/>
      <c r="BY28">
        <v>279</v>
      </c>
    </row>
    <row r="29" spans="1:77" hidden="1" x14ac:dyDescent="0.25">
      <c r="A29" t="s">
        <v>41</v>
      </c>
      <c r="B29" s="2" t="str">
        <f t="shared" si="0"/>
        <v/>
      </c>
      <c r="C29">
        <v>25</v>
      </c>
      <c r="E29">
        <v>10516.3</v>
      </c>
      <c r="R29">
        <v>3</v>
      </c>
      <c r="S29" t="s">
        <v>22</v>
      </c>
      <c r="AA29" s="10">
        <f t="shared" si="10"/>
        <v>9506.4439999999995</v>
      </c>
      <c r="AB29" s="3" cm="1">
        <f t="array" ref="AB29">100000000/Lvac(AA29)</f>
        <v>10516.295657231281</v>
      </c>
      <c r="AC29" s="28">
        <f t="shared" si="11"/>
        <v>1.0519180463273124E-7</v>
      </c>
      <c r="AD29" s="28">
        <f t="shared" si="12"/>
        <v>9.5090517858574447E-7</v>
      </c>
      <c r="AE29" s="21">
        <f t="shared" si="13"/>
        <v>10516.295709733022</v>
      </c>
      <c r="AF29" s="10" cm="1">
        <f t="array" ref="AF29">Lair(100000000/AE29)</f>
        <v>9506.4439525396974</v>
      </c>
      <c r="AG29" s="10">
        <f t="shared" si="14"/>
        <v>5.5531140591177563E-3</v>
      </c>
      <c r="AH29" s="10" t="b">
        <f t="shared" si="1"/>
        <v>1</v>
      </c>
      <c r="AI29" s="10">
        <f t="shared" si="30"/>
        <v>9506.4439999999995</v>
      </c>
      <c r="AJ29">
        <v>3.0000000000000001E-3</v>
      </c>
      <c r="AK29" s="3" cm="1">
        <f t="array" ref="AK29">100000000/Lvac($AA29)</f>
        <v>10516.295657231281</v>
      </c>
      <c r="AL29" s="21">
        <f t="shared" si="16"/>
        <v>3.3186843547065386E-3</v>
      </c>
      <c r="AM29" s="21"/>
      <c r="AN29" s="21"/>
      <c r="AO29" s="21"/>
      <c r="AP29" s="21"/>
      <c r="AS29" s="3">
        <f t="shared" si="19"/>
        <v>-4.3427687178336782E-3</v>
      </c>
      <c r="AT29" s="3" cm="1">
        <f t="array" ref="AT29">AS29-(100000000/LvacE($A29)-$E29)</f>
        <v>3.6835013816016726E-5</v>
      </c>
      <c r="BB29"/>
      <c r="BC29"/>
      <c r="BD29"/>
      <c r="BE29"/>
      <c r="BF29"/>
      <c r="BG29"/>
      <c r="BH29"/>
      <c r="BI29"/>
      <c r="BJ29"/>
      <c r="BN29" s="3" cm="1">
        <f t="array" ref="BN29">$C29*EXP(poly_from_str(100000000/$E29,BN$4341))</f>
        <v>0.27378631046851226</v>
      </c>
      <c r="BO29" s="3"/>
      <c r="BY29" t="e">
        <v>#N/A</v>
      </c>
    </row>
    <row r="30" spans="1:77" hidden="1" x14ac:dyDescent="0.25">
      <c r="A30" t="s">
        <v>42</v>
      </c>
      <c r="B30" s="2" t="str">
        <f t="shared" si="0"/>
        <v/>
      </c>
      <c r="C30">
        <v>25</v>
      </c>
      <c r="E30">
        <v>10541.27</v>
      </c>
      <c r="R30">
        <v>3</v>
      </c>
      <c r="S30" t="s">
        <v>22</v>
      </c>
      <c r="AA30" s="10">
        <f t="shared" si="10"/>
        <v>9483.9179999999997</v>
      </c>
      <c r="AB30" s="3" cm="1">
        <f t="array" ref="AB30">100000000/Lvac(AA30)</f>
        <v>10541.273652094011</v>
      </c>
      <c r="AC30" s="28">
        <f t="shared" si="11"/>
        <v>1.0544165396621945E-7</v>
      </c>
      <c r="AD30" s="28">
        <f t="shared" si="12"/>
        <v>9.4865196844723907E-7</v>
      </c>
      <c r="AE30" s="21">
        <f t="shared" si="13"/>
        <v>10541.273607526324</v>
      </c>
      <c r="AF30" s="10" cm="1">
        <f t="array" ref="AF30">Lair(100000000/AE30)</f>
        <v>9483.9180400974074</v>
      </c>
      <c r="AG30" s="10">
        <f t="shared" si="14"/>
        <v>5.5557446643936612E-3</v>
      </c>
      <c r="AH30" s="10" t="b">
        <f t="shared" si="1"/>
        <v>1</v>
      </c>
      <c r="AI30" s="10">
        <f t="shared" si="30"/>
        <v>9483.9179999999997</v>
      </c>
      <c r="AJ30">
        <v>3.0000000000000001E-3</v>
      </c>
      <c r="AK30" s="3" cm="1">
        <f t="array" ref="AK30">100000000/Lvac($AA30)</f>
        <v>10541.273652094011</v>
      </c>
      <c r="AL30" s="21">
        <f t="shared" si="16"/>
        <v>3.3344679863619689E-3</v>
      </c>
      <c r="AM30" s="21"/>
      <c r="AN30" s="21"/>
      <c r="AO30" s="21"/>
      <c r="AP30" s="21"/>
      <c r="AS30" s="3">
        <f t="shared" si="19"/>
        <v>3.6520940102491295E-3</v>
      </c>
      <c r="AT30" s="3" cm="1">
        <f t="array" ref="AT30">AS30-(100000000/LvacE($A30)-$E30)</f>
        <v>3.685210867843125E-5</v>
      </c>
      <c r="BB30"/>
      <c r="BC30"/>
      <c r="BD30"/>
      <c r="BE30"/>
      <c r="BF30"/>
      <c r="BG30"/>
      <c r="BH30"/>
      <c r="BI30"/>
      <c r="BJ30"/>
      <c r="BN30" s="3" cm="1">
        <f t="array" ref="BN30">$C30*EXP(poly_from_str(100000000/$E30,BN$4341))</f>
        <v>0.28144348454015738</v>
      </c>
      <c r="BO30" s="3"/>
      <c r="BY30" t="e">
        <v>#N/A</v>
      </c>
    </row>
    <row r="31" spans="1:77" x14ac:dyDescent="0.25">
      <c r="A31" t="s">
        <v>43</v>
      </c>
      <c r="B31" s="2" t="str">
        <f t="shared" si="0"/>
        <v/>
      </c>
      <c r="C31">
        <v>50</v>
      </c>
      <c r="E31">
        <v>10573.67</v>
      </c>
      <c r="F31">
        <v>13887</v>
      </c>
      <c r="G31" t="s">
        <v>3</v>
      </c>
      <c r="H31" s="5" t="s">
        <v>8</v>
      </c>
      <c r="I31">
        <v>24461</v>
      </c>
      <c r="J31" t="s">
        <v>5</v>
      </c>
      <c r="K31" s="5" t="s">
        <v>18</v>
      </c>
      <c r="L31">
        <v>13887.6</v>
      </c>
      <c r="M31" t="str">
        <f t="shared" ref="M31:M32" si="75">$G31&amp;""</f>
        <v>o</v>
      </c>
      <c r="N31" t="str">
        <f t="shared" ref="N31:N32" si="76">$H31&amp;""</f>
        <v>7/2</v>
      </c>
      <c r="O31">
        <v>24461.24</v>
      </c>
      <c r="P31" t="str">
        <f t="shared" ref="P31:P32" si="77">$J31&amp;""</f>
        <v>e</v>
      </c>
      <c r="Q31" t="str">
        <f t="shared" ref="Q31:Q32" si="78">$K31&amp;""</f>
        <v>5/2</v>
      </c>
      <c r="R31">
        <v>3</v>
      </c>
      <c r="U31" s="4" t="str">
        <f t="shared" ref="U31:U32" si="79">"Sugar wl unc increased 0.003 -&gt; "&amp;ROUND($AJ31,3)&amp;"A"</f>
        <v>Sugar wl unc increased 0.003 -&gt; 0.026A</v>
      </c>
      <c r="AA31" s="10">
        <f t="shared" si="10"/>
        <v>9454.8610000000008</v>
      </c>
      <c r="AB31" s="3" cm="1">
        <f t="array" ref="AB31">100000000/Lvac(AA31)</f>
        <v>10573.66933943615</v>
      </c>
      <c r="AC31" s="28">
        <f t="shared" si="11"/>
        <v>1.0576570083896527E-7</v>
      </c>
      <c r="AD31" s="28">
        <f t="shared" si="12"/>
        <v>9.4574548143882652E-7</v>
      </c>
      <c r="AE31" s="21">
        <f t="shared" si="13"/>
        <v>10573.669347595547</v>
      </c>
      <c r="AF31" s="10" cm="1">
        <f t="array" ref="AF31">Lair(100000000/AE31)</f>
        <v>9454.8609927039306</v>
      </c>
      <c r="AG31" s="10">
        <f t="shared" si="14"/>
        <v>5.5591657740624717E-3</v>
      </c>
      <c r="AH31" s="10" t="b">
        <f t="shared" si="1"/>
        <v>1</v>
      </c>
      <c r="AI31" s="10">
        <f t="shared" ref="AI31:AI32" si="80">$AF31</f>
        <v>9454.8609927039306</v>
      </c>
      <c r="AJ31" s="25">
        <f t="shared" ref="AJ31:AJ32" si="81">0.003*ABS($AP31)</f>
        <v>2.6242277179335364E-2</v>
      </c>
      <c r="AK31" s="3" cm="1">
        <f t="array" ref="AK31">100000000/Lvac($AA31)</f>
        <v>10573.66933943615</v>
      </c>
      <c r="AL31" s="21">
        <f t="shared" si="16"/>
        <v>2.9347566486936739E-2</v>
      </c>
      <c r="AM31" s="10" cm="1">
        <f t="array" ref="AM31">Lvac($AI31)-$BA31</f>
        <v>-2.6249575224937871E-2</v>
      </c>
      <c r="AN31" s="10">
        <f t="shared" ref="AN31:AN32" si="82">$AK31-($AX31-$AW31)</f>
        <v>2.9339436148802633E-2</v>
      </c>
      <c r="AO31" s="14">
        <f t="shared" ref="AO31:AO32" si="83">AM31/AJ31</f>
        <v>-1.000278102603392</v>
      </c>
      <c r="AP31" s="3">
        <v>-8.7474257264451207</v>
      </c>
      <c r="AS31" s="3">
        <f t="shared" si="19"/>
        <v>-6.6056385003321338E-4</v>
      </c>
      <c r="AT31" s="3" cm="1">
        <f t="array" ref="AT31">AS31-(100000000/LvacE($A31)-$E31)</f>
        <v>3.6873603676212952E-5</v>
      </c>
      <c r="AU31" t="s">
        <v>4813</v>
      </c>
      <c r="AV31" t="s">
        <v>4712</v>
      </c>
      <c r="AW31" s="3">
        <v>13887.6</v>
      </c>
      <c r="AX31" s="3">
        <v>24461.24</v>
      </c>
      <c r="AY31" s="3"/>
      <c r="AZ31" s="10" cm="1">
        <f t="array" ref="AZ31">Lair(100000000/($AX31-$AW31))</f>
        <v>9454.8872351715327</v>
      </c>
      <c r="BA31" s="10">
        <f t="shared" ref="BA31:BA32" si="84">100000000/($AX31-$AW31)</f>
        <v>9457.4810566654432</v>
      </c>
      <c r="BB31" s="12">
        <v>239000</v>
      </c>
      <c r="BC31" s="3">
        <v>8.7999999999999995E-2</v>
      </c>
      <c r="BD31" s="12" cm="1">
        <f t="array" ref="BD31">SfromgA($BB31,$BA31,"")</f>
        <v>9.9783262869638567E-2</v>
      </c>
      <c r="BE31" s="29">
        <f t="shared" ref="BE31:BE32" si="85">(10^MAX(0.05, -0.312925054856973*((LN($BD31))^(1/3)) + 0.454808404431693)-1)*100</f>
        <v>638.16906318390261</v>
      </c>
      <c r="BG31" s="3"/>
      <c r="BH31" s="3"/>
      <c r="BI31" s="12">
        <f t="shared" ref="BI31:BI32" si="86">IF($BB31="",$BF31,$BB31)</f>
        <v>239000</v>
      </c>
      <c r="BJ31" s="29">
        <f t="shared" ref="BJ31:BJ32" si="87">IF($BB31="",$BH31,$BE31)</f>
        <v>638.16906318390261</v>
      </c>
      <c r="BK31" s="3">
        <f t="shared" ref="BK31:BK32" si="88">LN(BN31*100000000/($AX31-$AW31)/$BI31)</f>
        <v>-3.7706437462090383</v>
      </c>
      <c r="BL31" s="13">
        <f>EXP(BK$4341*$AX31+BK$4342)*$BI31/(100000000/($AX31-$AW31))</f>
        <v>0.44266448010080578</v>
      </c>
      <c r="BM31" s="3">
        <f t="shared" ref="BM31:BM32" si="89">LN(BL31/$C31)</f>
        <v>-4.7269661825855254</v>
      </c>
      <c r="BN31" s="3" cm="1">
        <f t="array" ref="BN31">$C31*EXP(poly_from_str(100000000/$E31,BN$4341))</f>
        <v>0.58217378928582708</v>
      </c>
      <c r="BO31" s="3">
        <f t="shared" ref="BO31:BO32" si="90">LN($C31)</f>
        <v>3.912023005428146</v>
      </c>
      <c r="BP31" s="13">
        <f t="shared" ref="BP31:BP32" si="91">LN(BL31/BN31)</f>
        <v>-0.27395690835279846</v>
      </c>
      <c r="BY31">
        <v>641</v>
      </c>
    </row>
    <row r="32" spans="1:77" x14ac:dyDescent="0.25">
      <c r="A32" t="s">
        <v>44</v>
      </c>
      <c r="B32" s="2" t="str">
        <f t="shared" si="0"/>
        <v/>
      </c>
      <c r="C32">
        <v>75</v>
      </c>
      <c r="E32">
        <v>10583.32</v>
      </c>
      <c r="F32">
        <v>13887</v>
      </c>
      <c r="G32" t="s">
        <v>3</v>
      </c>
      <c r="H32" s="5" t="s">
        <v>8</v>
      </c>
      <c r="I32">
        <v>24470</v>
      </c>
      <c r="J32" t="s">
        <v>5</v>
      </c>
      <c r="K32" s="5" t="s">
        <v>8</v>
      </c>
      <c r="L32">
        <v>13887.6</v>
      </c>
      <c r="M32" t="str">
        <f t="shared" si="75"/>
        <v>o</v>
      </c>
      <c r="N32" t="str">
        <f t="shared" si="76"/>
        <v>7/2</v>
      </c>
      <c r="O32">
        <v>24470.9</v>
      </c>
      <c r="P32" t="str">
        <f t="shared" si="77"/>
        <v>e</v>
      </c>
      <c r="Q32" t="str">
        <f t="shared" si="78"/>
        <v>7/2</v>
      </c>
      <c r="R32">
        <v>3</v>
      </c>
      <c r="U32" s="4" t="str">
        <f t="shared" si="79"/>
        <v>Sugar wl unc increased 0.003 -&gt; 0.019A</v>
      </c>
      <c r="AA32" s="10">
        <f t="shared" si="10"/>
        <v>9446.2379999999994</v>
      </c>
      <c r="AB32" s="3" cm="1">
        <f t="array" ref="AB32">100000000/Lvac(AA32)</f>
        <v>10583.321481584362</v>
      </c>
      <c r="AC32" s="28">
        <f t="shared" si="11"/>
        <v>1.0586224907735758E-7</v>
      </c>
      <c r="AD32" s="28">
        <f t="shared" si="12"/>
        <v>9.4488294789122893E-7</v>
      </c>
      <c r="AE32" s="21">
        <f t="shared" si="13"/>
        <v>10583.321463217493</v>
      </c>
      <c r="AF32" s="10" cm="1">
        <f t="array" ref="AF32">Lair(100000000/AE32)</f>
        <v>9446.2380163935704</v>
      </c>
      <c r="AG32" s="10">
        <f t="shared" si="14"/>
        <v>5.5601871073746164E-3</v>
      </c>
      <c r="AH32" s="10" t="b">
        <f t="shared" si="1"/>
        <v>1</v>
      </c>
      <c r="AI32" s="10">
        <f t="shared" si="80"/>
        <v>9446.2380163935704</v>
      </c>
      <c r="AJ32" s="25">
        <f t="shared" si="81"/>
        <v>1.9178878759703366E-2</v>
      </c>
      <c r="AK32" s="3" cm="1">
        <f t="array" ref="AK32">100000000/Lvac($AA32)</f>
        <v>10583.321481584362</v>
      </c>
      <c r="AL32" s="21">
        <f t="shared" si="16"/>
        <v>2.148752119288266E-2</v>
      </c>
      <c r="AM32" s="10" cm="1">
        <f t="array" ref="AM32">Lvac($AI32)-$BA32</f>
        <v>-1.9162480748491362E-2</v>
      </c>
      <c r="AN32" s="10">
        <f t="shared" si="82"/>
        <v>2.1481584361026762E-2</v>
      </c>
      <c r="AO32" s="14">
        <f t="shared" si="83"/>
        <v>-0.99914499635680176</v>
      </c>
      <c r="AP32" s="3">
        <v>-6.3929595865677884</v>
      </c>
      <c r="AS32" s="3">
        <f t="shared" si="19"/>
        <v>1.481584362409194E-3</v>
      </c>
      <c r="AT32" s="3" cm="1">
        <f t="array" ref="AT32">AS32-(100000000/LvacE($A32)-$E32)</f>
        <v>3.6879860999761149E-5</v>
      </c>
      <c r="AU32" t="s">
        <v>4813</v>
      </c>
      <c r="AV32" t="s">
        <v>4742</v>
      </c>
      <c r="AW32" s="3">
        <v>13887.6</v>
      </c>
      <c r="AX32" s="3">
        <v>24470.9</v>
      </c>
      <c r="AY32" s="3"/>
      <c r="AZ32" s="10" cm="1">
        <f t="array" ref="AZ32">Lair(100000000/($AX32-$AW32))</f>
        <v>9446.257173685739</v>
      </c>
      <c r="BA32" s="10">
        <f t="shared" si="84"/>
        <v>9448.848657791048</v>
      </c>
      <c r="BB32" s="12">
        <v>452000</v>
      </c>
      <c r="BC32" s="3">
        <v>0.157</v>
      </c>
      <c r="BD32" s="12" cm="1">
        <f t="array" ref="BD32">SfromgA($BB32,$BA32,"")</f>
        <v>0.18819517018950357</v>
      </c>
      <c r="BE32" s="29">
        <f t="shared" si="85"/>
        <v>570.02296769554755</v>
      </c>
      <c r="BG32" s="3"/>
      <c r="BH32" s="3"/>
      <c r="BI32" s="12">
        <f t="shared" si="86"/>
        <v>452000</v>
      </c>
      <c r="BJ32" s="29">
        <f t="shared" si="87"/>
        <v>570.02296769554755</v>
      </c>
      <c r="BK32" s="3">
        <f t="shared" si="88"/>
        <v>-3.9937214495684206</v>
      </c>
      <c r="BL32" s="13">
        <f>EXP(BK$4341*$AX32+BK$4342)*$BI32/(100000000/($AX32-$AW32))</f>
        <v>0.83732303261871022</v>
      </c>
      <c r="BM32" s="3">
        <f t="shared" si="89"/>
        <v>-4.4950334554830009</v>
      </c>
      <c r="BN32" s="3" cm="1">
        <f t="array" ref="BN32">$C32*EXP(poly_from_str(100000000/$E32,BN$4341))</f>
        <v>0.88167464992371469</v>
      </c>
      <c r="BO32" s="3">
        <f t="shared" si="90"/>
        <v>4.3174881135363101</v>
      </c>
      <c r="BP32" s="13">
        <f t="shared" si="91"/>
        <v>-5.1613173281741538E-2</v>
      </c>
      <c r="BY32">
        <v>982</v>
      </c>
    </row>
    <row r="33" spans="1:77" hidden="1" x14ac:dyDescent="0.25">
      <c r="A33" t="s">
        <v>45</v>
      </c>
      <c r="B33" s="2" t="str">
        <f t="shared" si="0"/>
        <v/>
      </c>
      <c r="C33">
        <v>25</v>
      </c>
      <c r="E33">
        <v>10594.08</v>
      </c>
      <c r="R33">
        <v>3</v>
      </c>
      <c r="S33" t="s">
        <v>22</v>
      </c>
      <c r="AA33" s="10">
        <f t="shared" si="10"/>
        <v>9436.6440000000002</v>
      </c>
      <c r="AB33" s="3" cm="1">
        <f t="array" ref="AB33">100000000/Lvac(AA33)</f>
        <v>10594.081242213795</v>
      </c>
      <c r="AC33" s="28">
        <f t="shared" si="11"/>
        <v>1.0596987657900414E-7</v>
      </c>
      <c r="AD33" s="28">
        <f t="shared" si="12"/>
        <v>9.4392328804818068E-7</v>
      </c>
      <c r="AE33" s="21">
        <f t="shared" si="13"/>
        <v>10594.081226752409</v>
      </c>
      <c r="AF33" s="10" cm="1">
        <f t="array" ref="AF33">Lair(100000000/AE33)</f>
        <v>9436.6440137722311</v>
      </c>
      <c r="AG33" s="10">
        <f t="shared" si="14"/>
        <v>5.5613267408526693E-3</v>
      </c>
      <c r="AH33" s="10" t="b">
        <f t="shared" si="1"/>
        <v>1</v>
      </c>
      <c r="AI33" s="10">
        <f t="shared" si="30"/>
        <v>9436.6440000000002</v>
      </c>
      <c r="AJ33">
        <v>3.0000000000000001E-3</v>
      </c>
      <c r="AK33" s="3" cm="1">
        <f t="array" ref="AK33">100000000/Lvac($AA33)</f>
        <v>10594.081242213795</v>
      </c>
      <c r="AL33" s="21">
        <f t="shared" si="16"/>
        <v>3.3679604451160162E-3</v>
      </c>
      <c r="AM33" s="21"/>
      <c r="AN33" s="21"/>
      <c r="AO33" s="21"/>
      <c r="AP33" s="21"/>
      <c r="AS33" s="3">
        <f t="shared" si="19"/>
        <v>1.2422137951944023E-3</v>
      </c>
      <c r="AT33" s="3" cm="1">
        <f t="array" ref="AT33">AS33-(100000000/LvacE($A33)-$E33)</f>
        <v>3.6886754969600588E-5</v>
      </c>
      <c r="BB33"/>
      <c r="BC33"/>
      <c r="BD33"/>
      <c r="BE33"/>
      <c r="BF33"/>
      <c r="BG33"/>
      <c r="BH33"/>
      <c r="BI33"/>
      <c r="BJ33"/>
      <c r="BN33" s="3" cm="1">
        <f t="array" ref="BN33">$C33*EXP(poly_from_str(100000000/$E33,BN$4341))</f>
        <v>0.29698077998730349</v>
      </c>
      <c r="BO33" s="3"/>
      <c r="BY33" t="e">
        <v>#N/A</v>
      </c>
    </row>
    <row r="34" spans="1:77" hidden="1" x14ac:dyDescent="0.25">
      <c r="A34" t="s">
        <v>46</v>
      </c>
      <c r="B34" s="2" t="str">
        <f t="shared" si="0"/>
        <v/>
      </c>
      <c r="C34">
        <v>75</v>
      </c>
      <c r="E34">
        <v>10599.81</v>
      </c>
      <c r="F34">
        <v>28101</v>
      </c>
      <c r="G34" t="s">
        <v>3</v>
      </c>
      <c r="H34" s="5" t="s">
        <v>16</v>
      </c>
      <c r="I34">
        <v>38701</v>
      </c>
      <c r="J34" t="s">
        <v>5</v>
      </c>
      <c r="K34" s="5" t="s">
        <v>15</v>
      </c>
      <c r="L34">
        <v>28101.77</v>
      </c>
      <c r="M34" t="str">
        <f>$G34&amp;""</f>
        <v>o</v>
      </c>
      <c r="N34" t="str">
        <f>$H34&amp;""</f>
        <v>11/2</v>
      </c>
      <c r="O34">
        <v>38701.589999999997</v>
      </c>
      <c r="P34" t="str">
        <f>$J34&amp;""</f>
        <v>e</v>
      </c>
      <c r="Q34" t="str">
        <f>$K34&amp;""</f>
        <v>13/2</v>
      </c>
      <c r="R34">
        <v>3</v>
      </c>
      <c r="AA34" s="10">
        <f t="shared" si="10"/>
        <v>9431.5429999999997</v>
      </c>
      <c r="AB34" s="3" cm="1">
        <f t="array" ref="AB34">100000000/Lvac(AA34)</f>
        <v>10599.810974755192</v>
      </c>
      <c r="AC34" s="28">
        <f t="shared" si="11"/>
        <v>1.0602718982461302E-7</v>
      </c>
      <c r="AD34" s="28">
        <f t="shared" si="12"/>
        <v>9.4341304989459549E-7</v>
      </c>
      <c r="AE34" s="21">
        <f t="shared" si="13"/>
        <v>10599.810962596826</v>
      </c>
      <c r="AF34" s="10" cm="1">
        <f t="array" ref="AF34">Lair(100000000/AE34)</f>
        <v>9431.5430108183573</v>
      </c>
      <c r="AG34" s="10">
        <f t="shared" si="14"/>
        <v>5.5619340851626922E-3</v>
      </c>
      <c r="AH34" s="10" t="b">
        <f t="shared" si="1"/>
        <v>1</v>
      </c>
      <c r="AI34" s="10">
        <f>$AF34</f>
        <v>9431.5430108183573</v>
      </c>
      <c r="AJ34">
        <v>3.0000000000000001E-3</v>
      </c>
      <c r="AK34" s="3" cm="1">
        <f t="array" ref="AK34">100000000/Lvac($AA34)</f>
        <v>10599.810974755192</v>
      </c>
      <c r="AL34" s="21">
        <f t="shared" si="16"/>
        <v>3.3716045071087897E-3</v>
      </c>
      <c r="AM34" s="10" cm="1">
        <f t="array" ref="AM34">Lvac($AI34)-$BA34</f>
        <v>8.0435366817255272E-3</v>
      </c>
      <c r="AN34" s="10">
        <f>$AK34-($AX34-$AW34)</f>
        <v>-9.0252448044338962E-3</v>
      </c>
      <c r="AO34" s="3">
        <f>AM34/AJ34</f>
        <v>2.6811788939085091</v>
      </c>
      <c r="AP34" s="3">
        <v>2.6775717979035107</v>
      </c>
      <c r="AS34" s="3">
        <f t="shared" si="19"/>
        <v>9.7475519214640372E-4</v>
      </c>
      <c r="AT34" s="3" cm="1">
        <f t="array" ref="AT34">AS34-(100000000/LvacE($A34)-$E34)</f>
        <v>3.6890394767397083E-5</v>
      </c>
      <c r="AU34" t="s">
        <v>4773</v>
      </c>
      <c r="AV34" t="s">
        <v>4746</v>
      </c>
      <c r="AW34" s="3">
        <v>28101.77</v>
      </c>
      <c r="AX34" s="3">
        <v>38701.589999999997</v>
      </c>
      <c r="AY34" s="3"/>
      <c r="AZ34" s="10" cm="1">
        <f t="array" ref="AZ34">Lair(100000000/($AX34-$AW34))</f>
        <v>9431.5349694595589</v>
      </c>
      <c r="BA34" s="10">
        <f>100000000/($AX34-$AW34)</f>
        <v>9434.1224662305613</v>
      </c>
      <c r="BB34" s="12">
        <v>840000</v>
      </c>
      <c r="BC34" s="3">
        <v>0.22800000000000001</v>
      </c>
      <c r="BD34" s="12" cm="1">
        <f t="array" ref="BD34">SfromgA($BB34,$BA34,"")</f>
        <v>0.34811054149169973</v>
      </c>
      <c r="BE34" s="29">
        <f>(10^MAX(0.05, -0.312925054856973*((LN($BD34))^(1/3)) + 0.454808404431693)-1)*100</f>
        <v>493.46076627912163</v>
      </c>
      <c r="BG34" s="3"/>
      <c r="BH34" s="3"/>
      <c r="BI34" s="12">
        <f>IF($BB34="",$BF34,$BB34)</f>
        <v>840000</v>
      </c>
      <c r="BJ34" s="29">
        <f>IF($BB34="",$BH34,$BE34)</f>
        <v>493.46076627912163</v>
      </c>
      <c r="BK34" s="3">
        <f>LN(BN34*100000000/($AX34-$AW34)/$BI34)</f>
        <v>-4.5990759562655885</v>
      </c>
      <c r="BL34" s="13">
        <f>EXP(BK$4341*$AX34+BK$4342)*$BI34/(100000000/($AX34-$AW34))</f>
        <v>0.52860389099512317</v>
      </c>
      <c r="BM34" s="3">
        <f t="shared" ref="BM34" si="92">LN(BL34/$C34)</f>
        <v>-4.9550040294311142</v>
      </c>
      <c r="BN34" s="3" cm="1">
        <f t="array" ref="BN34">$C34*EXP(poly_from_str(100000000/$E34,BN$4341))</f>
        <v>0.89582765792444075</v>
      </c>
      <c r="BO34" s="3">
        <f>LN($C34)</f>
        <v>4.3174881135363101</v>
      </c>
      <c r="BP34" s="13">
        <f>LN(BL34/BN34)</f>
        <v>-0.52750868532024775</v>
      </c>
      <c r="BY34">
        <v>1016</v>
      </c>
    </row>
    <row r="35" spans="1:77" hidden="1" x14ac:dyDescent="0.25">
      <c r="A35" t="s">
        <v>47</v>
      </c>
      <c r="B35" s="2" t="str">
        <f t="shared" si="0"/>
        <v/>
      </c>
      <c r="C35">
        <v>25</v>
      </c>
      <c r="E35">
        <v>10606.75</v>
      </c>
      <c r="R35">
        <v>3</v>
      </c>
      <c r="S35" t="s">
        <v>22</v>
      </c>
      <c r="AA35" s="10">
        <f t="shared" si="10"/>
        <v>9425.3690000000006</v>
      </c>
      <c r="AB35" s="3" cm="1">
        <f t="array" ref="AB35">100000000/Lvac(AA35)</f>
        <v>10606.754257621866</v>
      </c>
      <c r="AC35" s="28">
        <f t="shared" si="11"/>
        <v>1.0609664194579544E-7</v>
      </c>
      <c r="AD35" s="28">
        <f t="shared" si="12"/>
        <v>9.4279548268162617E-7</v>
      </c>
      <c r="AE35" s="21">
        <f t="shared" si="13"/>
        <v>10606.754204377943</v>
      </c>
      <c r="AF35" s="10" cm="1">
        <f t="array" ref="AF35">Lair(100000000/AE35)</f>
        <v>9425.3690473137558</v>
      </c>
      <c r="AG35" s="10">
        <f t="shared" si="14"/>
        <v>5.5626705043389738E-3</v>
      </c>
      <c r="AH35" s="10" t="b">
        <f t="shared" si="1"/>
        <v>1</v>
      </c>
      <c r="AI35" s="10">
        <f t="shared" si="30"/>
        <v>9425.3690000000006</v>
      </c>
      <c r="AJ35">
        <v>3.0000000000000001E-3</v>
      </c>
      <c r="AK35" s="3" cm="1">
        <f t="array" ref="AK35">100000000/Lvac($AA35)</f>
        <v>10606.754257621866</v>
      </c>
      <c r="AL35" s="21">
        <f t="shared" si="16"/>
        <v>3.3760230260338453E-3</v>
      </c>
      <c r="AM35" s="21"/>
      <c r="AN35" s="21"/>
      <c r="AO35" s="21"/>
      <c r="AP35" s="21"/>
      <c r="AS35" s="3">
        <f t="shared" si="19"/>
        <v>4.257621865690453E-3</v>
      </c>
      <c r="AT35" s="3" cm="1">
        <f t="array" ref="AT35">AS35-(100000000/LvacE($A35)-$E35)</f>
        <v>3.6894769436912611E-5</v>
      </c>
      <c r="BB35"/>
      <c r="BC35"/>
      <c r="BD35"/>
      <c r="BE35"/>
      <c r="BF35"/>
      <c r="BG35"/>
      <c r="BH35"/>
      <c r="BI35"/>
      <c r="BJ35"/>
      <c r="BN35" s="3" cm="1">
        <f t="array" ref="BN35">$C35*EXP(poly_from_str(100000000/$E35,BN$4341))</f>
        <v>0.3005657896057477</v>
      </c>
      <c r="BO35" s="3"/>
      <c r="BY35">
        <v>343</v>
      </c>
    </row>
    <row r="36" spans="1:77" hidden="1" x14ac:dyDescent="0.25">
      <c r="A36" t="s">
        <v>48</v>
      </c>
      <c r="B36" s="2" t="str">
        <f t="shared" si="0"/>
        <v/>
      </c>
      <c r="C36">
        <v>175</v>
      </c>
      <c r="E36">
        <v>10648.34</v>
      </c>
      <c r="R36">
        <v>3</v>
      </c>
      <c r="S36" t="s">
        <v>22</v>
      </c>
      <c r="AA36" s="10">
        <f t="shared" si="10"/>
        <v>9388.5630000000001</v>
      </c>
      <c r="AB36" s="3" cm="1">
        <f t="array" ref="AB36">100000000/Lvac(AA36)</f>
        <v>10648.335787969498</v>
      </c>
      <c r="AC36" s="28">
        <f t="shared" si="11"/>
        <v>1.0651257279734928E-7</v>
      </c>
      <c r="AD36" s="28">
        <f t="shared" si="12"/>
        <v>9.3911388588045952E-7</v>
      </c>
      <c r="AE36" s="21">
        <f t="shared" si="13"/>
        <v>10648.33584146358</v>
      </c>
      <c r="AF36" s="10" cm="1">
        <f t="array" ref="AF36">Lair(100000000/AE36)</f>
        <v>9388.5629528344743</v>
      </c>
      <c r="AG36" s="10">
        <f t="shared" si="14"/>
        <v>5.5670908203933602E-3</v>
      </c>
      <c r="AH36" s="10" t="b">
        <f t="shared" si="1"/>
        <v>1</v>
      </c>
      <c r="AI36" s="10">
        <f t="shared" si="30"/>
        <v>9388.5630000000001</v>
      </c>
      <c r="AJ36">
        <v>3.0000000000000001E-3</v>
      </c>
      <c r="AK36" s="3" cm="1">
        <f t="array" ref="AK36">100000000/Lvac($AA36)</f>
        <v>10648.335787969498</v>
      </c>
      <c r="AL36" s="21">
        <f t="shared" si="16"/>
        <v>3.4025449223601626E-3</v>
      </c>
      <c r="AM36" s="21"/>
      <c r="AN36" s="21"/>
      <c r="AO36" s="21"/>
      <c r="AP36" s="21"/>
      <c r="AS36" s="3">
        <f t="shared" si="19"/>
        <v>-4.2120305024582194E-3</v>
      </c>
      <c r="AT36" s="3" cm="1">
        <f t="array" ref="AT36">AS36-(100000000/LvacE($A36)-$E36)</f>
        <v>3.692023346957285E-5</v>
      </c>
      <c r="BB36"/>
      <c r="BC36"/>
      <c r="BD36"/>
      <c r="BE36"/>
      <c r="BF36"/>
      <c r="BG36"/>
      <c r="BH36"/>
      <c r="BI36"/>
      <c r="BJ36"/>
      <c r="BN36" s="3" cm="1">
        <f t="array" ref="BN36">$C36*EXP(poly_from_str(100000000/$E36,BN$4341))</f>
        <v>2.1834247904399824</v>
      </c>
      <c r="BO36" s="3"/>
      <c r="BY36">
        <v>2606</v>
      </c>
    </row>
    <row r="37" spans="1:77" hidden="1" x14ac:dyDescent="0.25">
      <c r="A37" t="s">
        <v>49</v>
      </c>
      <c r="B37" s="2" t="str">
        <f t="shared" si="0"/>
        <v/>
      </c>
      <c r="C37">
        <v>25</v>
      </c>
      <c r="E37">
        <v>10653.21</v>
      </c>
      <c r="R37">
        <v>3</v>
      </c>
      <c r="S37" t="s">
        <v>22</v>
      </c>
      <c r="AA37" s="10">
        <f t="shared" si="10"/>
        <v>9384.268</v>
      </c>
      <c r="AB37" s="3" cm="1">
        <f t="array" ref="AB37">100000000/Lvac(AA37)</f>
        <v>10653.209310348808</v>
      </c>
      <c r="AC37" s="28">
        <f t="shared" si="11"/>
        <v>1.0656132156498515E-7</v>
      </c>
      <c r="AD37" s="28">
        <f t="shared" si="12"/>
        <v>9.386842695642652E-7</v>
      </c>
      <c r="AE37" s="21">
        <f t="shared" si="13"/>
        <v>10653.209319123431</v>
      </c>
      <c r="AF37" s="10" cm="1">
        <f t="array" ref="AF37">Lair(100000000/AE37)</f>
        <v>9384.2679922705247</v>
      </c>
      <c r="AG37" s="10">
        <f t="shared" si="14"/>
        <v>5.5676100315095864E-3</v>
      </c>
      <c r="AH37" s="10" t="b">
        <f t="shared" si="1"/>
        <v>1</v>
      </c>
      <c r="AI37" s="10">
        <f t="shared" si="30"/>
        <v>9384.268</v>
      </c>
      <c r="AJ37">
        <v>3.0000000000000001E-3</v>
      </c>
      <c r="AK37" s="3" cm="1">
        <f t="array" ref="AK37">100000000/Lvac($AA37)</f>
        <v>10653.209310348808</v>
      </c>
      <c r="AL37" s="21">
        <f t="shared" si="16"/>
        <v>3.4056601890575188E-3</v>
      </c>
      <c r="AM37" s="21"/>
      <c r="AN37" s="21"/>
      <c r="AO37" s="21"/>
      <c r="AP37" s="21"/>
      <c r="AS37" s="3">
        <f t="shared" si="19"/>
        <v>-6.8965119135100394E-4</v>
      </c>
      <c r="AT37" s="3" cm="1">
        <f t="array" ref="AT37">AS37-(100000000/LvacE($A37)-$E37)</f>
        <v>3.6923134757671505E-5</v>
      </c>
      <c r="BB37"/>
      <c r="BC37"/>
      <c r="BD37"/>
      <c r="BE37"/>
      <c r="BF37"/>
      <c r="BG37"/>
      <c r="BH37"/>
      <c r="BI37"/>
      <c r="BJ37"/>
      <c r="BN37" s="3" cm="1">
        <f t="array" ref="BN37">$C37*EXP(poly_from_str(100000000/$E37,BN$4341))</f>
        <v>0.31320403398471436</v>
      </c>
      <c r="BO37" s="3"/>
      <c r="BY37" t="e">
        <v>#N/A</v>
      </c>
    </row>
    <row r="38" spans="1:77" hidden="1" x14ac:dyDescent="0.25">
      <c r="A38" t="s">
        <v>50</v>
      </c>
      <c r="B38" s="2" t="str">
        <f t="shared" si="0"/>
        <v/>
      </c>
      <c r="C38">
        <v>25</v>
      </c>
      <c r="E38">
        <v>10657.46</v>
      </c>
      <c r="R38">
        <v>3</v>
      </c>
      <c r="S38" t="s">
        <v>22</v>
      </c>
      <c r="AA38" s="10">
        <f t="shared" si="10"/>
        <v>9380.5220000000008</v>
      </c>
      <c r="AB38" s="3" cm="1">
        <f t="array" ref="AB38">100000000/Lvac(AA38)</f>
        <v>10657.463527812846</v>
      </c>
      <c r="AC38" s="28">
        <f t="shared" si="11"/>
        <v>1.0660387556257529E-7</v>
      </c>
      <c r="AD38" s="28">
        <f t="shared" si="12"/>
        <v>9.3830956811655423E-7</v>
      </c>
      <c r="AE38" s="21">
        <f t="shared" si="13"/>
        <v>10657.463482856676</v>
      </c>
      <c r="AF38" s="10" cm="1">
        <f t="array" ref="AF38">Lair(100000000/AE38)</f>
        <v>9380.5220395698161</v>
      </c>
      <c r="AG38" s="10">
        <f t="shared" si="14"/>
        <v>5.5680634578658232E-3</v>
      </c>
      <c r="AH38" s="10" t="b">
        <f t="shared" si="1"/>
        <v>1</v>
      </c>
      <c r="AI38" s="10">
        <f t="shared" si="30"/>
        <v>9380.5220000000008</v>
      </c>
      <c r="AJ38">
        <v>3.0000000000000001E-3</v>
      </c>
      <c r="AK38" s="3" cm="1">
        <f t="array" ref="AK38">100000000/Lvac($AA38)</f>
        <v>10657.463527812846</v>
      </c>
      <c r="AL38" s="21">
        <f t="shared" si="16"/>
        <v>3.408380747194936E-3</v>
      </c>
      <c r="AM38" s="21"/>
      <c r="AN38" s="21"/>
      <c r="AO38" s="21"/>
      <c r="AP38" s="21"/>
      <c r="AS38" s="3">
        <f t="shared" si="19"/>
        <v>3.5278128470963566E-3</v>
      </c>
      <c r="AT38" s="3" cm="1">
        <f t="array" ref="AT38">AS38-(100000000/LvacE($A38)-$E38)</f>
        <v>3.6925652239006013E-5</v>
      </c>
      <c r="BB38"/>
      <c r="BC38"/>
      <c r="BD38"/>
      <c r="BE38"/>
      <c r="BF38"/>
      <c r="BG38"/>
      <c r="BH38"/>
      <c r="BI38"/>
      <c r="BJ38"/>
      <c r="BN38" s="3" cm="1">
        <f t="array" ref="BN38">$C38*EXP(poly_from_str(100000000/$E38,BN$4341))</f>
        <v>0.31431893211784051</v>
      </c>
      <c r="BO38" s="3"/>
      <c r="BY38" t="e">
        <v>#N/A</v>
      </c>
    </row>
    <row r="39" spans="1:77" x14ac:dyDescent="0.25">
      <c r="A39" t="s">
        <v>51</v>
      </c>
      <c r="B39" s="2" t="str">
        <f t="shared" si="0"/>
        <v/>
      </c>
      <c r="C39">
        <v>175</v>
      </c>
      <c r="E39">
        <v>10660.97</v>
      </c>
      <c r="F39">
        <v>10950</v>
      </c>
      <c r="G39" t="s">
        <v>3</v>
      </c>
      <c r="H39" s="5" t="s">
        <v>19</v>
      </c>
      <c r="I39">
        <v>21611</v>
      </c>
      <c r="J39" t="s">
        <v>5</v>
      </c>
      <c r="K39" s="5" t="s">
        <v>18</v>
      </c>
      <c r="L39">
        <v>10950.24</v>
      </c>
      <c r="M39" t="str">
        <f>$G39&amp;""</f>
        <v>o</v>
      </c>
      <c r="N39" t="str">
        <f>$H39&amp;""</f>
        <v>3/2</v>
      </c>
      <c r="O39">
        <v>21611.19</v>
      </c>
      <c r="P39" t="str">
        <f>$J39&amp;""</f>
        <v>e</v>
      </c>
      <c r="Q39" t="str">
        <f>$K39&amp;""</f>
        <v>5/2</v>
      </c>
      <c r="R39">
        <v>3</v>
      </c>
      <c r="U39" s="4" t="str">
        <f>"Sugar wl unc increased 0.003 -&gt; "&amp;ROUND($AJ39,3)&amp;"A"</f>
        <v>Sugar wl unc increased 0.003 -&gt; 0.014A</v>
      </c>
      <c r="AA39" s="10">
        <f t="shared" si="10"/>
        <v>9377.44</v>
      </c>
      <c r="AB39" s="3" cm="1">
        <f t="array" ref="AB39">100000000/Lvac(AA39)</f>
        <v>10660.966209354307</v>
      </c>
      <c r="AC39" s="28">
        <f t="shared" si="11"/>
        <v>1.0663891211247419E-7</v>
      </c>
      <c r="AD39" s="28">
        <f t="shared" si="12"/>
        <v>9.3800128465144643E-7</v>
      </c>
      <c r="AE39" s="21">
        <f t="shared" si="13"/>
        <v>10660.966257722574</v>
      </c>
      <c r="AF39" s="10" cm="1">
        <f t="array" ref="AF39">Lair(100000000/AE39)</f>
        <v>9377.4399574548752</v>
      </c>
      <c r="AG39" s="10">
        <f t="shared" si="14"/>
        <v>5.5684369193166952E-3</v>
      </c>
      <c r="AH39" s="10" t="b">
        <f t="shared" si="1"/>
        <v>1</v>
      </c>
      <c r="AI39" s="10">
        <f>$AF39</f>
        <v>9377.4399574548752</v>
      </c>
      <c r="AJ39" s="25">
        <f>0.003*ABS($AP39)</f>
        <v>1.4261763879403588E-2</v>
      </c>
      <c r="AK39" s="3" cm="1">
        <f t="array" ref="AK39">100000000/Lvac($AA39)</f>
        <v>10660.966209354307</v>
      </c>
      <c r="AL39" s="21">
        <f t="shared" si="16"/>
        <v>1.6213826320822175E-2</v>
      </c>
      <c r="AM39" s="10" cm="1">
        <f t="array" ref="AM39">Lvac($AI39)-$BA39</f>
        <v>-1.4304320526207448E-2</v>
      </c>
      <c r="AN39" s="10">
        <f>$AK39-($AX39-$AW39)</f>
        <v>1.6209354307648027E-2</v>
      </c>
      <c r="AO39" s="14">
        <f>AM39/AJ39</f>
        <v>-1.0029839679834638</v>
      </c>
      <c r="AP39" s="3">
        <v>-4.7539212931345292</v>
      </c>
      <c r="AS39" s="3">
        <f t="shared" si="19"/>
        <v>-3.7906456927885301E-3</v>
      </c>
      <c r="AT39" s="3" cm="1">
        <f t="array" ref="AT39">AS39-(100000000/LvacE($A39)-$E39)</f>
        <v>3.6927716791979037E-5</v>
      </c>
      <c r="AU39" t="s">
        <v>4810</v>
      </c>
      <c r="AV39" t="s">
        <v>4791</v>
      </c>
      <c r="AW39" s="3">
        <v>10950.24</v>
      </c>
      <c r="AX39" s="3">
        <v>21611.19</v>
      </c>
      <c r="AY39" s="3"/>
      <c r="AZ39" s="10" cm="1">
        <f t="array" ref="AZ39">Lair(100000000/($AX39-$AW39))</f>
        <v>9377.4542579026383</v>
      </c>
      <c r="BA39" s="10">
        <f>100000000/($AX39-$AW39)</f>
        <v>9380.0271082783438</v>
      </c>
      <c r="BN39" s="3" cm="1">
        <f t="array" ref="BN39">$C39*EXP(poly_from_str(100000000/$E39,BN$4341))</f>
        <v>2.2066405423178819</v>
      </c>
      <c r="BO39" s="3"/>
      <c r="BY39">
        <v>2667</v>
      </c>
    </row>
    <row r="40" spans="1:77" hidden="1" x14ac:dyDescent="0.25">
      <c r="A40" t="s">
        <v>52</v>
      </c>
      <c r="B40" s="2" t="str">
        <f t="shared" si="0"/>
        <v/>
      </c>
      <c r="C40">
        <v>25</v>
      </c>
      <c r="E40">
        <v>10665.32</v>
      </c>
      <c r="R40">
        <v>3</v>
      </c>
      <c r="S40" t="s">
        <v>22</v>
      </c>
      <c r="AA40" s="10">
        <f t="shared" si="10"/>
        <v>9373.616</v>
      </c>
      <c r="AB40" s="3" cm="1">
        <f t="array" ref="AB40">100000000/Lvac(AA40)</f>
        <v>10665.315373001768</v>
      </c>
      <c r="AC40" s="28">
        <f t="shared" si="11"/>
        <v>1.066824158361085E-7</v>
      </c>
      <c r="AD40" s="28">
        <f t="shared" si="12"/>
        <v>9.3761878109240449E-7</v>
      </c>
      <c r="AE40" s="21">
        <f t="shared" si="13"/>
        <v>10665.31543213698</v>
      </c>
      <c r="AF40" s="10" cm="1">
        <f t="array" ref="AF40">Lair(100000000/AE40)</f>
        <v>9373.615948026596</v>
      </c>
      <c r="AG40" s="10">
        <f t="shared" si="14"/>
        <v>5.5689008048229079E-3</v>
      </c>
      <c r="AH40" s="10" t="b">
        <f t="shared" si="1"/>
        <v>1</v>
      </c>
      <c r="AI40" s="10">
        <f t="shared" si="30"/>
        <v>9373.616</v>
      </c>
      <c r="AJ40">
        <v>3.0000000000000001E-3</v>
      </c>
      <c r="AK40" s="3" cm="1">
        <f t="array" ref="AK40">100000000/Lvac($AA40)</f>
        <v>10665.315373001768</v>
      </c>
      <c r="AL40" s="21">
        <f t="shared" si="16"/>
        <v>3.4134048289374457E-3</v>
      </c>
      <c r="AM40" s="21"/>
      <c r="AN40" s="21"/>
      <c r="AO40" s="21"/>
      <c r="AP40" s="21"/>
      <c r="AS40" s="3">
        <f t="shared" si="19"/>
        <v>-4.6269982321973657E-3</v>
      </c>
      <c r="AT40" s="3" cm="1">
        <f t="array" ref="AT40">AS40-(100000000/LvacE($A40)-$E40)</f>
        <v>3.6930265196133405E-5</v>
      </c>
      <c r="BB40"/>
      <c r="BC40"/>
      <c r="BD40"/>
      <c r="BE40"/>
      <c r="BF40"/>
      <c r="BG40"/>
      <c r="BH40"/>
      <c r="BI40"/>
      <c r="BJ40"/>
      <c r="BN40" s="3" cm="1">
        <f t="array" ref="BN40">$C40*EXP(poly_from_str(100000000/$E40,BN$4341))</f>
        <v>0.31636212886656595</v>
      </c>
      <c r="BO40" s="3"/>
      <c r="BY40" t="e">
        <v>#N/A</v>
      </c>
    </row>
    <row r="41" spans="1:77" hidden="1" x14ac:dyDescent="0.25">
      <c r="A41" t="s">
        <v>53</v>
      </c>
      <c r="B41" s="2" t="str">
        <f t="shared" si="0"/>
        <v/>
      </c>
      <c r="C41">
        <v>25</v>
      </c>
      <c r="E41">
        <v>10676.11</v>
      </c>
      <c r="F41">
        <v>10859</v>
      </c>
      <c r="G41" t="s">
        <v>3</v>
      </c>
      <c r="H41" s="5" t="s">
        <v>8</v>
      </c>
      <c r="I41">
        <v>21535</v>
      </c>
      <c r="J41" t="s">
        <v>5</v>
      </c>
      <c r="K41" s="5" t="s">
        <v>4</v>
      </c>
      <c r="L41">
        <v>10859.06</v>
      </c>
      <c r="M41" t="str">
        <f>$G41&amp;""</f>
        <v>o</v>
      </c>
      <c r="N41" t="str">
        <f>$H41&amp;""</f>
        <v>7/2</v>
      </c>
      <c r="O41">
        <v>21535.17</v>
      </c>
      <c r="P41" t="str">
        <f>$J41&amp;""</f>
        <v>e</v>
      </c>
      <c r="Q41" t="str">
        <f>$K41&amp;""</f>
        <v>9/2</v>
      </c>
      <c r="R41">
        <v>3</v>
      </c>
      <c r="AA41" s="10">
        <f t="shared" si="10"/>
        <v>9364.1419999999998</v>
      </c>
      <c r="AB41" s="3" cm="1">
        <f t="array" ref="AB41">100000000/Lvac(AA41)</f>
        <v>10676.105773045421</v>
      </c>
      <c r="AC41" s="28">
        <f t="shared" si="11"/>
        <v>1.0679034982596377E-7</v>
      </c>
      <c r="AD41" s="28">
        <f t="shared" si="12"/>
        <v>9.3667112452628331E-7</v>
      </c>
      <c r="AE41" s="21">
        <f t="shared" si="13"/>
        <v>10676.105827284035</v>
      </c>
      <c r="AF41" s="10" cm="1">
        <f t="array" ref="AF41">Lair(100000000/AE41)</f>
        <v>9364.1419524264838</v>
      </c>
      <c r="AG41" s="10">
        <f t="shared" si="14"/>
        <v>5.5700525351412558E-3</v>
      </c>
      <c r="AH41" s="10" t="b">
        <f t="shared" si="1"/>
        <v>1</v>
      </c>
      <c r="AI41" s="10">
        <f>$AF41</f>
        <v>9364.1419524264838</v>
      </c>
      <c r="AJ41">
        <v>3.0000000000000001E-3</v>
      </c>
      <c r="AK41" s="3" cm="1">
        <f t="array" ref="AK41">100000000/Lvac($AA41)</f>
        <v>10676.105773045421</v>
      </c>
      <c r="AL41" s="21">
        <f t="shared" si="16"/>
        <v>3.4203152282240796E-3</v>
      </c>
      <c r="AM41" s="10" cm="1">
        <f t="array" ref="AM41">Lvac($AI41)-$BA41</f>
        <v>3.6609425478673074E-3</v>
      </c>
      <c r="AN41" s="10">
        <f>$AK41-($AX41-$AW41)</f>
        <v>-4.2269545774615835E-3</v>
      </c>
      <c r="AO41" s="3">
        <f>AM41/AJ41</f>
        <v>1.2203141826224357</v>
      </c>
      <c r="AP41" s="3">
        <v>1.2361763159181767</v>
      </c>
      <c r="AS41" s="3">
        <f t="shared" si="19"/>
        <v>-4.2269545792805729E-3</v>
      </c>
      <c r="AT41" s="3" cm="1">
        <f t="array" ref="AT41">AS41-(100000000/LvacE($A41)-$E41)</f>
        <v>3.6936533433618024E-5</v>
      </c>
      <c r="AU41" t="s">
        <v>4812</v>
      </c>
      <c r="AV41" t="s">
        <v>4793</v>
      </c>
      <c r="AW41" s="3">
        <v>10859.06</v>
      </c>
      <c r="AX41" s="3">
        <v>21535.17</v>
      </c>
      <c r="AY41" s="3"/>
      <c r="AZ41" s="10" cm="1">
        <f t="array" ref="AZ41">Lair(100000000/($AX41-$AW41))</f>
        <v>9364.1382924750833</v>
      </c>
      <c r="BA41" s="10">
        <f>100000000/($AX41-$AW41)</f>
        <v>9366.7075367338857</v>
      </c>
      <c r="BN41" s="3" cm="1">
        <f t="array" ref="BN41">$C41*EXP(poly_from_str(100000000/$E41,BN$4341))</f>
        <v>0.31912703946865928</v>
      </c>
      <c r="BO41" s="3"/>
      <c r="BY41">
        <v>392</v>
      </c>
    </row>
    <row r="42" spans="1:77" hidden="1" x14ac:dyDescent="0.25">
      <c r="A42" t="s">
        <v>54</v>
      </c>
      <c r="B42" s="2" t="str">
        <f t="shared" si="0"/>
        <v/>
      </c>
      <c r="C42">
        <v>25</v>
      </c>
      <c r="E42">
        <v>10682.64</v>
      </c>
      <c r="R42">
        <v>3</v>
      </c>
      <c r="S42" t="s">
        <v>22</v>
      </c>
      <c r="AA42" s="10">
        <f t="shared" si="10"/>
        <v>9358.4120000000003</v>
      </c>
      <c r="AB42" s="3" cm="1">
        <f t="array" ref="AB42">100000000/Lvac(AA42)</f>
        <v>10682.642551726707</v>
      </c>
      <c r="AC42" s="28">
        <f t="shared" si="11"/>
        <v>1.068557357808141E-7</v>
      </c>
      <c r="AD42" s="28">
        <f t="shared" si="12"/>
        <v>9.3609796935343801E-7</v>
      </c>
      <c r="AE42" s="21">
        <f t="shared" si="13"/>
        <v>10682.642518904724</v>
      </c>
      <c r="AF42" s="10" cm="1">
        <f t="array" ref="AF42">Lair(100000000/AE42)</f>
        <v>9358.4120287534424</v>
      </c>
      <c r="AG42" s="10">
        <f t="shared" si="14"/>
        <v>5.5707508149740953E-3</v>
      </c>
      <c r="AH42" s="10" t="b">
        <f t="shared" si="1"/>
        <v>1</v>
      </c>
      <c r="AI42" s="10">
        <f t="shared" si="30"/>
        <v>9358.4120000000003</v>
      </c>
      <c r="AJ42">
        <v>3.0000000000000001E-3</v>
      </c>
      <c r="AK42" s="3" cm="1">
        <f t="array" ref="AK42">100000000/Lvac($AA42)</f>
        <v>10682.642551726707</v>
      </c>
      <c r="AL42" s="21">
        <f t="shared" si="16"/>
        <v>3.4245048898445722E-3</v>
      </c>
      <c r="AM42" s="21"/>
      <c r="AN42" s="21"/>
      <c r="AO42" s="21"/>
      <c r="AP42" s="21"/>
      <c r="AS42" s="3">
        <f t="shared" si="19"/>
        <v>2.551726707679336E-3</v>
      </c>
      <c r="AT42" s="3" cm="1">
        <f t="array" ref="AT42">AS42-(100000000/LvacE($A42)-$E42)</f>
        <v>3.6940287827746943E-5</v>
      </c>
      <c r="BB42"/>
      <c r="BC42"/>
      <c r="BD42"/>
      <c r="BE42"/>
      <c r="BF42"/>
      <c r="BG42"/>
      <c r="BH42"/>
      <c r="BI42"/>
      <c r="BJ42"/>
      <c r="BN42" s="3" cm="1">
        <f t="array" ref="BN42">$C42*EXP(poly_from_str(100000000/$E42,BN$4341))</f>
        <v>0.32077766446537159</v>
      </c>
      <c r="BO42" s="3"/>
      <c r="BY42">
        <v>396</v>
      </c>
    </row>
    <row r="43" spans="1:77" hidden="1" x14ac:dyDescent="0.25">
      <c r="A43" t="s">
        <v>55</v>
      </c>
      <c r="B43" s="2" t="str">
        <f t="shared" si="0"/>
        <v/>
      </c>
      <c r="C43">
        <v>25</v>
      </c>
      <c r="E43">
        <v>10686.57</v>
      </c>
      <c r="R43">
        <v>3</v>
      </c>
      <c r="S43" t="s">
        <v>22</v>
      </c>
      <c r="AA43" s="10">
        <f t="shared" si="10"/>
        <v>9354.9750000000004</v>
      </c>
      <c r="AB43" s="3" cm="1">
        <f t="array" ref="AB43">100000000/Lvac(AA43)</f>
        <v>10686.567320256509</v>
      </c>
      <c r="AC43" s="28">
        <f t="shared" si="11"/>
        <v>1.0689499437465091E-7</v>
      </c>
      <c r="AD43" s="28">
        <f t="shared" si="12"/>
        <v>9.3575417627743644E-7</v>
      </c>
      <c r="AE43" s="21">
        <f t="shared" si="13"/>
        <v>10686.567354775156</v>
      </c>
      <c r="AF43" s="10" cm="1">
        <f t="array" ref="AF43">Lair(100000000/AE43)</f>
        <v>9354.9749697824172</v>
      </c>
      <c r="AG43" s="10">
        <f t="shared" si="14"/>
        <v>5.5711702767915743E-3</v>
      </c>
      <c r="AH43" s="10" t="b">
        <f t="shared" si="1"/>
        <v>1</v>
      </c>
      <c r="AI43" s="10">
        <f t="shared" si="30"/>
        <v>9354.9750000000004</v>
      </c>
      <c r="AJ43">
        <v>3.0000000000000001E-3</v>
      </c>
      <c r="AK43" s="3" cm="1">
        <f t="array" ref="AK43">100000000/Lvac($AA43)</f>
        <v>10686.567320256509</v>
      </c>
      <c r="AL43" s="21">
        <f t="shared" si="16"/>
        <v>3.4270216607494432E-3</v>
      </c>
      <c r="AM43" s="21"/>
      <c r="AN43" s="21"/>
      <c r="AO43" s="21"/>
      <c r="AP43" s="21"/>
      <c r="AS43" s="3">
        <f t="shared" si="19"/>
        <v>-2.6797434911713935E-3</v>
      </c>
      <c r="AT43" s="3" cm="1">
        <f t="array" ref="AT43">AS43-(100000000/LvacE($A43)-$E43)</f>
        <v>3.6942528822692111E-5</v>
      </c>
      <c r="BB43"/>
      <c r="BC43"/>
      <c r="BD43"/>
      <c r="BE43"/>
      <c r="BF43"/>
      <c r="BG43"/>
      <c r="BH43"/>
      <c r="BI43"/>
      <c r="BJ43"/>
      <c r="BN43" s="3" cm="1">
        <f t="array" ref="BN43">$C43*EXP(poly_from_str(100000000/$E43,BN$4341))</f>
        <v>0.32176276635017792</v>
      </c>
      <c r="BO43" s="3"/>
      <c r="BY43" t="e">
        <v>#N/A</v>
      </c>
    </row>
    <row r="44" spans="1:77" hidden="1" x14ac:dyDescent="0.25">
      <c r="A44" t="s">
        <v>56</v>
      </c>
      <c r="B44" s="2" t="str">
        <f t="shared" si="0"/>
        <v/>
      </c>
      <c r="C44">
        <v>250</v>
      </c>
      <c r="E44">
        <v>10710.2</v>
      </c>
      <c r="F44">
        <v>10138</v>
      </c>
      <c r="G44" t="s">
        <v>3</v>
      </c>
      <c r="H44" s="5" t="s">
        <v>18</v>
      </c>
      <c r="I44">
        <v>20848</v>
      </c>
      <c r="J44" t="s">
        <v>5</v>
      </c>
      <c r="K44" s="5" t="s">
        <v>18</v>
      </c>
      <c r="L44">
        <v>10138.18</v>
      </c>
      <c r="M44" t="str">
        <f>$G44&amp;""</f>
        <v>o</v>
      </c>
      <c r="N44" t="str">
        <f>$H44&amp;""</f>
        <v>5/2</v>
      </c>
      <c r="O44">
        <v>20848.39</v>
      </c>
      <c r="P44" t="str">
        <f>$J44&amp;""</f>
        <v>e</v>
      </c>
      <c r="Q44" t="str">
        <f>$K44&amp;""</f>
        <v>5/2</v>
      </c>
      <c r="R44">
        <v>3</v>
      </c>
      <c r="AA44" s="10">
        <f t="shared" si="10"/>
        <v>9334.3320000000003</v>
      </c>
      <c r="AB44" s="3" cm="1">
        <f t="array" ref="AB44">100000000/Lvac(AA44)</f>
        <v>10710.200722139363</v>
      </c>
      <c r="AC44" s="28">
        <f t="shared" si="11"/>
        <v>1.0713139408369019E-7</v>
      </c>
      <c r="AD44" s="28">
        <f t="shared" si="12"/>
        <v>9.3368931726262728E-7</v>
      </c>
      <c r="AE44" s="21">
        <f t="shared" si="13"/>
        <v>10710.200712755764</v>
      </c>
      <c r="AF44" s="10" cm="1">
        <f t="array" ref="AF44">Lair(100000000/AE44)</f>
        <v>9334.3320081781803</v>
      </c>
      <c r="AG44" s="10">
        <f t="shared" si="14"/>
        <v>5.5736993671394678E-3</v>
      </c>
      <c r="AH44" s="10" t="b">
        <f t="shared" si="1"/>
        <v>1</v>
      </c>
      <c r="AI44" s="10">
        <f>$AF44</f>
        <v>9334.3320081781803</v>
      </c>
      <c r="AJ44">
        <v>3.0000000000000001E-3</v>
      </c>
      <c r="AK44" s="3" cm="1">
        <f t="array" ref="AK44">100000000/Lvac($AA44)</f>
        <v>10710.200722139363</v>
      </c>
      <c r="AL44" s="21">
        <f t="shared" si="16"/>
        <v>3.4421961998209612E-3</v>
      </c>
      <c r="AM44" s="10" cm="1">
        <f t="array" ref="AM44">Lvac($AI44)-$BA44</f>
        <v>8.0963872187567176E-3</v>
      </c>
      <c r="AN44" s="10">
        <f>$AK44-($AX44-$AW44)</f>
        <v>-9.277860635847901E-3</v>
      </c>
      <c r="AO44" s="3">
        <f>AM44/AJ44</f>
        <v>2.6987957395855724</v>
      </c>
      <c r="AP44" s="3">
        <v>2.6960689416834307</v>
      </c>
      <c r="AS44" s="3">
        <f t="shared" si="19"/>
        <v>7.2213936255138833E-4</v>
      </c>
      <c r="AT44" s="3" cm="1">
        <f t="array" ref="AT44">AS44-(100000000/LvacE($A44)-$E44)</f>
        <v>3.6955774703528732E-5</v>
      </c>
      <c r="AU44" t="s">
        <v>4710</v>
      </c>
      <c r="AV44" t="s">
        <v>4795</v>
      </c>
      <c r="AW44" s="3">
        <v>10138.18</v>
      </c>
      <c r="AX44" s="3">
        <v>20848.39</v>
      </c>
      <c r="AY44" s="3"/>
      <c r="AZ44" s="10" cm="1">
        <f t="array" ref="AZ44">Lair(100000000/($AX44-$AW44))</f>
        <v>9334.3239139828456</v>
      </c>
      <c r="BA44" s="10">
        <f>100000000/($AX44-$AW44)</f>
        <v>9336.8850844194476</v>
      </c>
      <c r="BF44" s="12">
        <v>253360.08732051123</v>
      </c>
      <c r="BG44" s="12" cm="1">
        <f t="array" ref="BG44">SfromgA($BF44,$BA44,"")</f>
        <v>0.10178355161150648</v>
      </c>
      <c r="BH44" s="29">
        <f>(10^MAX(0.05, -0.312925054856973*((LN($BG44))^(1/3)) + 0.454808404431693)-1)*100</f>
        <v>636.14923360186663</v>
      </c>
      <c r="BI44" s="12">
        <f>IF($BB44="",$BF44,$BB44)</f>
        <v>253360.08732051123</v>
      </c>
      <c r="BJ44" s="29">
        <f>IF($BB44="",$BH44,$BE44)</f>
        <v>636.14923360186663</v>
      </c>
      <c r="BK44" s="3">
        <f>LN(BN44*100000000/($AX44-$AW44)/$BI44)</f>
        <v>-2.1143601094698665</v>
      </c>
      <c r="BL44" s="13">
        <f>EXP(BK$4341*$AX44+BK$4342)*$BI44/(100000000/($AX44-$AW44))</f>
        <v>0.62546700396343113</v>
      </c>
      <c r="BM44" s="3">
        <f>LN(BL44/$C44)</f>
        <v>-5.9907176197861691</v>
      </c>
      <c r="BN44" s="3" cm="1">
        <f t="array" ref="BN44">$C44*EXP(poly_from_str(100000000/$E44,BN$4341))</f>
        <v>3.2755275612967329</v>
      </c>
      <c r="BO44" s="3">
        <f>LN($C44)</f>
        <v>5.521460917862246</v>
      </c>
      <c r="BP44" s="13">
        <f>LN(BL44/BN44)</f>
        <v>-1.6557356454568024</v>
      </c>
      <c r="BY44">
        <v>4149</v>
      </c>
    </row>
    <row r="45" spans="1:77" hidden="1" x14ac:dyDescent="0.25">
      <c r="A45" t="s">
        <v>57</v>
      </c>
      <c r="B45" s="2" t="str">
        <f t="shared" si="0"/>
        <v/>
      </c>
      <c r="C45">
        <v>125</v>
      </c>
      <c r="E45">
        <v>10726.05</v>
      </c>
      <c r="R45">
        <v>3</v>
      </c>
      <c r="S45" t="s">
        <v>22</v>
      </c>
      <c r="AA45" s="10">
        <f t="shared" si="10"/>
        <v>9320.5380000000005</v>
      </c>
      <c r="AB45" s="3" cm="1">
        <f t="array" ref="AB45">100000000/Lvac(AA45)</f>
        <v>10726.051306953663</v>
      </c>
      <c r="AC45" s="28">
        <f t="shared" si="11"/>
        <v>1.0728994399250344E-7</v>
      </c>
      <c r="AD45" s="28">
        <f t="shared" si="12"/>
        <v>9.3230954372901738E-7</v>
      </c>
      <c r="AE45" s="21">
        <f t="shared" si="13"/>
        <v>10726.051289871444</v>
      </c>
      <c r="AF45" s="10" cm="1">
        <f t="array" ref="AF45">Lair(100000000/AE45)</f>
        <v>9320.5380148438635</v>
      </c>
      <c r="AG45" s="10">
        <f t="shared" si="14"/>
        <v>5.5753987219918887E-3</v>
      </c>
      <c r="AH45" s="10" t="b">
        <f t="shared" si="1"/>
        <v>1</v>
      </c>
      <c r="AI45" s="10">
        <f t="shared" si="30"/>
        <v>9320.5380000000005</v>
      </c>
      <c r="AJ45">
        <v>3.0000000000000001E-3</v>
      </c>
      <c r="AK45" s="3" cm="1">
        <f t="array" ref="AK45">100000000/Lvac($AA45)</f>
        <v>10726.051306953663</v>
      </c>
      <c r="AL45" s="21">
        <f t="shared" si="16"/>
        <v>3.4523923319513304E-3</v>
      </c>
      <c r="AM45" s="21"/>
      <c r="AN45" s="21"/>
      <c r="AO45" s="21"/>
      <c r="AP45" s="21"/>
      <c r="AS45" s="3">
        <f t="shared" si="19"/>
        <v>1.3069536635157419E-3</v>
      </c>
      <c r="AT45" s="3" cm="1">
        <f t="array" ref="AT45">AS45-(100000000/LvacE($A45)-$E45)</f>
        <v>3.6964431274100207E-5</v>
      </c>
      <c r="BB45"/>
      <c r="BC45"/>
      <c r="BD45"/>
      <c r="BE45"/>
      <c r="BF45"/>
      <c r="BG45"/>
      <c r="BH45"/>
      <c r="BI45"/>
      <c r="BJ45"/>
      <c r="BN45" s="3" cm="1">
        <f t="array" ref="BN45">$C45*EXP(poly_from_str(100000000/$E45,BN$4341))</f>
        <v>1.6565337187385998</v>
      </c>
      <c r="BO45" s="3"/>
      <c r="BY45" t="e">
        <v>#N/A</v>
      </c>
    </row>
    <row r="46" spans="1:77" hidden="1" x14ac:dyDescent="0.25">
      <c r="A46" t="s">
        <v>58</v>
      </c>
      <c r="B46" s="2" t="str">
        <f t="shared" si="0"/>
        <v/>
      </c>
      <c r="C46">
        <v>25</v>
      </c>
      <c r="E46">
        <v>10729.41</v>
      </c>
      <c r="R46">
        <v>3</v>
      </c>
      <c r="S46" t="s">
        <v>22</v>
      </c>
      <c r="AA46" s="10">
        <f t="shared" si="10"/>
        <v>9317.6219999999994</v>
      </c>
      <c r="AB46" s="3" cm="1">
        <f t="array" ref="AB46">100000000/Lvac(AA46)</f>
        <v>10729.4080704199</v>
      </c>
      <c r="AC46" s="28">
        <f t="shared" si="11"/>
        <v>1.0732352095845915E-7</v>
      </c>
      <c r="AD46" s="28">
        <f t="shared" si="12"/>
        <v>9.320178647663874E-7</v>
      </c>
      <c r="AE46" s="21">
        <f t="shared" si="13"/>
        <v>10729.408095671175</v>
      </c>
      <c r="AF46" s="10" cm="1">
        <f t="array" ref="AF46">Lair(100000000/AE46)</f>
        <v>9317.6219780712345</v>
      </c>
      <c r="AG46" s="10">
        <f t="shared" si="14"/>
        <v>5.5757589259587854E-3</v>
      </c>
      <c r="AH46" s="10" t="b">
        <f t="shared" si="1"/>
        <v>1</v>
      </c>
      <c r="AI46" s="10">
        <f t="shared" si="30"/>
        <v>9317.6219999999994</v>
      </c>
      <c r="AJ46">
        <v>3.0000000000000001E-3</v>
      </c>
      <c r="AK46" s="3" cm="1">
        <f t="array" ref="AK46">100000000/Lvac($AA46)</f>
        <v>10729.4080704199</v>
      </c>
      <c r="AL46" s="21">
        <f t="shared" si="16"/>
        <v>3.4545535557527129E-3</v>
      </c>
      <c r="AM46" s="21"/>
      <c r="AN46" s="21"/>
      <c r="AO46" s="21"/>
      <c r="AP46" s="21"/>
      <c r="AS46" s="3">
        <f t="shared" si="19"/>
        <v>-1.9295800993859302E-3</v>
      </c>
      <c r="AT46" s="3" cm="1">
        <f t="array" ref="AT46">AS46-(100000000/LvacE($A46)-$E46)</f>
        <v>3.6966239349567331E-5</v>
      </c>
      <c r="BB46"/>
      <c r="BC46"/>
      <c r="BD46"/>
      <c r="BE46"/>
      <c r="BF46"/>
      <c r="BG46"/>
      <c r="BH46"/>
      <c r="BI46"/>
      <c r="BJ46"/>
      <c r="BN46" s="3" cm="1">
        <f t="array" ref="BN46">$C46*EXP(poly_from_str(100000000/$E46,BN$4341))</f>
        <v>0.3320890018601329</v>
      </c>
      <c r="BO46" s="3"/>
      <c r="BY46" t="e">
        <v>#N/A</v>
      </c>
    </row>
    <row r="47" spans="1:77" hidden="1" x14ac:dyDescent="0.25">
      <c r="A47" t="s">
        <v>59</v>
      </c>
      <c r="B47" s="2" t="str">
        <f t="shared" si="0"/>
        <v/>
      </c>
      <c r="C47">
        <v>75</v>
      </c>
      <c r="E47">
        <v>10741.83</v>
      </c>
      <c r="F47">
        <v>15705</v>
      </c>
      <c r="G47" t="s">
        <v>3</v>
      </c>
      <c r="H47" s="5" t="s">
        <v>4</v>
      </c>
      <c r="I47">
        <v>26446</v>
      </c>
      <c r="J47" t="s">
        <v>5</v>
      </c>
      <c r="K47" s="5" t="s">
        <v>8</v>
      </c>
      <c r="L47">
        <v>15705.13</v>
      </c>
      <c r="M47" t="str">
        <f t="shared" ref="M47:M49" si="93">$G47&amp;""</f>
        <v>o</v>
      </c>
      <c r="N47" t="str">
        <f t="shared" ref="N47:N49" si="94">$H47&amp;""</f>
        <v>9/2</v>
      </c>
      <c r="O47">
        <v>26446.97</v>
      </c>
      <c r="P47" t="str">
        <f t="shared" ref="P47:P49" si="95">$J47&amp;""</f>
        <v>e</v>
      </c>
      <c r="Q47" t="str">
        <f t="shared" ref="Q47:Q49" si="96">$K47&amp;""</f>
        <v>7/2</v>
      </c>
      <c r="R47">
        <v>3</v>
      </c>
      <c r="S47" t="s">
        <v>6</v>
      </c>
      <c r="AA47" s="10">
        <f t="shared" si="10"/>
        <v>9306.848</v>
      </c>
      <c r="AB47" s="3" cm="1">
        <f t="array" ref="AB47">100000000/Lvac(AA47)</f>
        <v>10741.828841232591</v>
      </c>
      <c r="AC47" s="28">
        <f t="shared" si="11"/>
        <v>1.0744776319544491E-7</v>
      </c>
      <c r="AD47" s="28">
        <f t="shared" si="12"/>
        <v>9.3094017301922785E-7</v>
      </c>
      <c r="AE47" s="21">
        <f t="shared" si="13"/>
        <v>10741.828856466111</v>
      </c>
      <c r="AF47" s="10" cm="1">
        <f t="array" ref="AF47">Lair(100000000/AE47)</f>
        <v>9306.847986801451</v>
      </c>
      <c r="AG47" s="10">
        <f t="shared" si="14"/>
        <v>5.5770927408093796E-3</v>
      </c>
      <c r="AH47" s="10" t="b">
        <f t="shared" si="1"/>
        <v>1</v>
      </c>
      <c r="AI47" s="10">
        <f t="shared" ref="AI47:AI49" si="97">$AF47</f>
        <v>9306.847986801451</v>
      </c>
      <c r="AJ47">
        <v>3.0000000000000001E-3</v>
      </c>
      <c r="AK47" s="3" cm="1">
        <f t="array" ref="AK47">100000000/Lvac($AA47)</f>
        <v>10741.828841232591</v>
      </c>
      <c r="AL47" s="21">
        <f t="shared" si="16"/>
        <v>3.4625564497667198E-3</v>
      </c>
      <c r="AM47" s="10" cm="1">
        <f t="array" ref="AM47">Lvac($AI47)-$BA47</f>
        <v>9.6575292063789675E-3</v>
      </c>
      <c r="AN47" s="10">
        <f t="shared" ref="AN47:AN49" si="98">$AK47-($AX47-$AW47)</f>
        <v>-1.1158767410961445E-2</v>
      </c>
      <c r="AO47" s="3">
        <f t="shared" ref="AO47:AO49" si="99">AM47/AJ47</f>
        <v>3.2191764021263225</v>
      </c>
      <c r="AP47" s="3">
        <v>3.2235771098688324</v>
      </c>
      <c r="AS47" s="3">
        <f t="shared" si="19"/>
        <v>-1.1587674089241773E-3</v>
      </c>
      <c r="AT47" s="3" cm="1">
        <f t="array" ref="AT47">AS47-(100000000/LvacE($A47)-$E47)</f>
        <v>3.6972862289985642E-5</v>
      </c>
      <c r="AU47" t="s">
        <v>4762</v>
      </c>
      <c r="AV47" t="s">
        <v>4731</v>
      </c>
      <c r="AW47" s="3">
        <v>15705.13</v>
      </c>
      <c r="AX47" s="3">
        <v>26446.97</v>
      </c>
      <c r="AY47" s="3"/>
      <c r="AZ47" s="10" cm="1">
        <f t="array" ref="AZ47">Lair(100000000/($AX47-$AW47))</f>
        <v>9306.8383318866599</v>
      </c>
      <c r="BA47" s="10">
        <f t="shared" ref="BA47:BA49" si="100">100000000/($AX47-$AW47)</f>
        <v>9309.3920594609481</v>
      </c>
      <c r="BB47" s="12">
        <v>419000</v>
      </c>
      <c r="BC47" s="3">
        <v>4.3999999999999997E-2</v>
      </c>
      <c r="BD47" s="12" cm="1">
        <f t="array" ref="BD47">SfromgA($BB47,$BA47,"")</f>
        <v>0.16684428882419564</v>
      </c>
      <c r="BE47" s="29">
        <f t="shared" ref="BE47:BE48" si="101">(10^MAX(0.05, -0.312925054856973*((LN($BD47))^(1/3)) + 0.454808404431693)-1)*100</f>
        <v>583.60617319132575</v>
      </c>
      <c r="BG47" s="3"/>
      <c r="BH47" s="3"/>
      <c r="BI47" s="12">
        <f t="shared" ref="BI47:BI48" si="102">IF($BB47="",$BF47,$BB47)</f>
        <v>419000</v>
      </c>
      <c r="BJ47" s="29">
        <f t="shared" ref="BJ47:BJ48" si="103">IF($BB47="",$BH47,$BE47)</f>
        <v>583.60617319132575</v>
      </c>
      <c r="BK47" s="3">
        <f t="shared" ref="BK47:BK48" si="104">LN(BN47*100000000/($AX47-$AW47)/$BI47)</f>
        <v>-3.8020413180630865</v>
      </c>
      <c r="BL47" s="13">
        <f>EXP(BK$4341*$AX47+BK$4342)*$BI47/(100000000/($AX47-$AW47))</f>
        <v>0.67798535240050628</v>
      </c>
      <c r="BM47" s="3">
        <f t="shared" ref="BM47:BM48" si="105">LN(BL47/$C47)</f>
        <v>-4.7061177089404715</v>
      </c>
      <c r="BN47" s="3" cm="1">
        <f t="array" ref="BN47">$C47*EXP(poly_from_str(100000000/$E47,BN$4341))</f>
        <v>1.004817378875744</v>
      </c>
      <c r="BO47" s="3">
        <f t="shared" ref="BO47:BO49" si="106">LN($C47)</f>
        <v>4.3174881135363101</v>
      </c>
      <c r="BP47" s="13">
        <f>LN(BL47/BN47)</f>
        <v>-0.39343540784202335</v>
      </c>
      <c r="BY47">
        <v>1309</v>
      </c>
    </row>
    <row r="48" spans="1:77" x14ac:dyDescent="0.25">
      <c r="A48" t="s">
        <v>60</v>
      </c>
      <c r="B48" s="2" t="str">
        <f t="shared" si="0"/>
        <v/>
      </c>
      <c r="C48">
        <v>75</v>
      </c>
      <c r="E48">
        <v>10766.02</v>
      </c>
      <c r="F48">
        <v>11761</v>
      </c>
      <c r="G48" t="s">
        <v>3</v>
      </c>
      <c r="H48" s="5" t="s">
        <v>4</v>
      </c>
      <c r="I48">
        <v>22527</v>
      </c>
      <c r="J48" t="s">
        <v>5</v>
      </c>
      <c r="K48" s="5" t="s">
        <v>8</v>
      </c>
      <c r="L48">
        <v>11761.69</v>
      </c>
      <c r="M48" t="str">
        <f t="shared" si="93"/>
        <v>o</v>
      </c>
      <c r="N48" t="str">
        <f t="shared" si="94"/>
        <v>9/2</v>
      </c>
      <c r="O48">
        <v>22527.7</v>
      </c>
      <c r="P48" t="str">
        <f t="shared" si="95"/>
        <v>e</v>
      </c>
      <c r="Q48" t="str">
        <f t="shared" si="96"/>
        <v>7/2</v>
      </c>
      <c r="R48">
        <v>3</v>
      </c>
      <c r="U48" s="4" t="str">
        <f>"Sugar wl unc increased 0.003 -&gt; "&amp;ROUND($AJ48,3)&amp;"A"</f>
        <v>Sugar wl unc increased 0.003 -&gt; 0.012A</v>
      </c>
      <c r="AA48" s="10">
        <f t="shared" si="10"/>
        <v>9285.9320000000007</v>
      </c>
      <c r="AB48" s="3" cm="1">
        <f t="array" ref="AB48">100000000/Lvac(AA48)</f>
        <v>10766.024073242526</v>
      </c>
      <c r="AC48" s="28">
        <f t="shared" si="11"/>
        <v>1.0768978278109294E-7</v>
      </c>
      <c r="AD48" s="28">
        <f t="shared" si="12"/>
        <v>9.2884800665211465E-7</v>
      </c>
      <c r="AE48" s="21">
        <f t="shared" si="13"/>
        <v>10766.024019216737</v>
      </c>
      <c r="AF48" s="10" cm="1">
        <f t="array" ref="AF48">Lair(100000000/AE48)</f>
        <v>9285.9320465985984</v>
      </c>
      <c r="AG48" s="10">
        <f t="shared" si="14"/>
        <v>5.5796953969317522E-3</v>
      </c>
      <c r="AH48" s="10" t="b">
        <f t="shared" si="1"/>
        <v>1</v>
      </c>
      <c r="AI48" s="10">
        <f t="shared" si="97"/>
        <v>9285.9320465985984</v>
      </c>
      <c r="AJ48" s="25">
        <f>0.003*ABS($AP48)</f>
        <v>1.2141827164668941E-2</v>
      </c>
      <c r="AK48" s="3" cm="1">
        <f t="array" ref="AK48">100000000/Lvac($AA48)</f>
        <v>10766.024073242526</v>
      </c>
      <c r="AL48" s="21">
        <f t="shared" si="16"/>
        <v>1.4077122564757278E-2</v>
      </c>
      <c r="AM48" s="10" cm="1">
        <f t="array" ref="AM48">Lvac($AI48)-$BA48</f>
        <v>-1.2095215948647819E-2</v>
      </c>
      <c r="AN48" s="10">
        <f t="shared" si="98"/>
        <v>1.4073242526137619E-2</v>
      </c>
      <c r="AO48" s="14">
        <f t="shared" si="99"/>
        <v>-0.99616110364700683</v>
      </c>
      <c r="AP48" s="3">
        <v>-4.0472757215563133</v>
      </c>
      <c r="AS48" s="3">
        <f t="shared" si="19"/>
        <v>4.0732425259193406E-3</v>
      </c>
      <c r="AT48" s="3" cm="1">
        <f t="array" ref="AT48">AS48-(100000000/LvacE($A48)-$E48)</f>
        <v>3.6985440601711161E-5</v>
      </c>
      <c r="AU48" t="s">
        <v>4690</v>
      </c>
      <c r="AV48" t="s">
        <v>4794</v>
      </c>
      <c r="AW48" s="3">
        <v>11761.69</v>
      </c>
      <c r="AX48" s="3">
        <v>22527.7</v>
      </c>
      <c r="AY48" s="3"/>
      <c r="AZ48" s="10" cm="1">
        <f t="array" ref="AZ48">Lair(100000000/($AX48-$AW48))</f>
        <v>9285.9441385403206</v>
      </c>
      <c r="BA48" s="10">
        <f t="shared" si="100"/>
        <v>9288.4922083483107</v>
      </c>
      <c r="BB48" s="12">
        <v>422000</v>
      </c>
      <c r="BC48" s="3">
        <v>0.10100000000000001</v>
      </c>
      <c r="BD48" s="12" cm="1">
        <f t="array" ref="BD48">SfromgA($BB48,$BA48,"")</f>
        <v>0.16690966068367513</v>
      </c>
      <c r="BE48" s="29">
        <f t="shared" si="101"/>
        <v>583.56255456132499</v>
      </c>
      <c r="BG48" s="3"/>
      <c r="BH48" s="3"/>
      <c r="BI48" s="12">
        <f t="shared" si="102"/>
        <v>422000</v>
      </c>
      <c r="BJ48" s="29">
        <f t="shared" si="103"/>
        <v>583.56255456132499</v>
      </c>
      <c r="BK48" s="3">
        <f t="shared" si="104"/>
        <v>-3.7955405059458247</v>
      </c>
      <c r="BL48" s="13">
        <f>EXP(BK$4341*$AX48+BK$4342)*$BI48/(100000000/($AX48-$AW48))</f>
        <v>0.92176874069965942</v>
      </c>
      <c r="BM48" s="3">
        <f t="shared" si="105"/>
        <v>-4.3989490239594993</v>
      </c>
      <c r="BN48" s="3" cm="1">
        <f t="array" ref="BN48">$C48*EXP(poly_from_str(100000000/$E48,BN$4341))</f>
        <v>1.0209040630856279</v>
      </c>
      <c r="BO48" s="3">
        <f t="shared" si="106"/>
        <v>4.3174881135363101</v>
      </c>
      <c r="BP48" s="13">
        <f>LN(BL48/BN48)</f>
        <v>-0.10214948151370221</v>
      </c>
      <c r="BY48">
        <v>1357</v>
      </c>
    </row>
    <row r="49" spans="1:77" hidden="1" x14ac:dyDescent="0.25">
      <c r="A49" t="s">
        <v>61</v>
      </c>
      <c r="B49" s="2" t="str">
        <f t="shared" si="0"/>
        <v/>
      </c>
      <c r="C49">
        <v>250</v>
      </c>
      <c r="D49" t="s">
        <v>14</v>
      </c>
      <c r="E49">
        <v>10789.69</v>
      </c>
      <c r="F49">
        <v>9370</v>
      </c>
      <c r="G49" t="s">
        <v>3</v>
      </c>
      <c r="H49" s="5" t="s">
        <v>19</v>
      </c>
      <c r="I49">
        <v>20160</v>
      </c>
      <c r="J49" t="s">
        <v>5</v>
      </c>
      <c r="K49" s="5" t="s">
        <v>19</v>
      </c>
      <c r="L49">
        <v>9370.66</v>
      </c>
      <c r="M49" t="str">
        <f t="shared" si="93"/>
        <v>o</v>
      </c>
      <c r="N49" t="str">
        <f t="shared" si="94"/>
        <v>3/2</v>
      </c>
      <c r="O49">
        <v>20160.36</v>
      </c>
      <c r="P49" t="str">
        <f t="shared" si="95"/>
        <v>e</v>
      </c>
      <c r="Q49" t="str">
        <f t="shared" si="96"/>
        <v>3/2</v>
      </c>
      <c r="R49">
        <v>3</v>
      </c>
      <c r="AA49" s="10">
        <f t="shared" si="10"/>
        <v>9265.5609999999997</v>
      </c>
      <c r="AB49" s="3" cm="1">
        <f t="array" ref="AB49">100000000/Lvac(AA49)</f>
        <v>10789.693862835433</v>
      </c>
      <c r="AC49" s="28">
        <f t="shared" si="11"/>
        <v>1.0792654648757912E-7</v>
      </c>
      <c r="AD49" s="28">
        <f t="shared" si="12"/>
        <v>9.2681035505970252E-7</v>
      </c>
      <c r="AE49" s="21">
        <f t="shared" si="13"/>
        <v>10789.693811154379</v>
      </c>
      <c r="AF49" s="10" cm="1">
        <f t="array" ref="AF49">Lair(100000000/AE49)</f>
        <v>9265.56104438084</v>
      </c>
      <c r="AG49" s="10">
        <f t="shared" si="14"/>
        <v>5.5822471981370279E-3</v>
      </c>
      <c r="AH49" s="10" t="b">
        <f t="shared" si="1"/>
        <v>1</v>
      </c>
      <c r="AI49" s="10">
        <f t="shared" si="97"/>
        <v>9265.56104438084</v>
      </c>
      <c r="AJ49">
        <v>7.0000000000000001E-3</v>
      </c>
      <c r="AK49" s="3" cm="1">
        <f t="array" ref="AK49">100000000/Lvac($AA49)</f>
        <v>10789.693862835433</v>
      </c>
      <c r="AL49" s="21">
        <f t="shared" si="16"/>
        <v>8.1514607348739439E-3</v>
      </c>
      <c r="AM49" s="10" cm="1">
        <f t="array" ref="AM49">Lvac($AI49)-$BA49</f>
        <v>5.3160757342993747E-3</v>
      </c>
      <c r="AN49" s="10">
        <f t="shared" si="98"/>
        <v>-6.1371645679173525E-3</v>
      </c>
      <c r="AO49" s="3">
        <f t="shared" si="99"/>
        <v>0.75943939061419641</v>
      </c>
      <c r="AP49" s="3">
        <v>0.75309755370004239</v>
      </c>
      <c r="AS49" s="3">
        <f t="shared" si="19"/>
        <v>3.8628354323009262E-3</v>
      </c>
      <c r="AT49" s="3" cm="1">
        <f t="array" ref="AT49">AS49-(100000000/LvacE($A49)-$E49)</f>
        <v>3.699732587847393E-5</v>
      </c>
      <c r="AU49" t="s">
        <v>4962</v>
      </c>
      <c r="AV49" t="s">
        <v>4781</v>
      </c>
      <c r="AW49" s="3">
        <v>9370.66</v>
      </c>
      <c r="AX49" s="3">
        <v>20160.36</v>
      </c>
      <c r="AY49" s="3"/>
      <c r="AZ49" s="10" cm="1">
        <f t="array" ref="AZ49">Lair(100000000/($AX49-$AW49))</f>
        <v>9265.5557297441464</v>
      </c>
      <c r="BA49" s="10">
        <f t="shared" si="100"/>
        <v>9268.098278914149</v>
      </c>
      <c r="BF49" s="12">
        <v>331253.87442585535</v>
      </c>
      <c r="BG49" s="12" cm="1">
        <f t="array" ref="BG49">SfromgA($BF49,$BA49,"")</f>
        <v>0.13015660672143697</v>
      </c>
      <c r="BH49" s="29">
        <f>(10^MAX(0.05, -0.312925054856973*((LN($BG49))^(1/3)) + 0.454808404431693)-1)*100</f>
        <v>610.58589035838941</v>
      </c>
      <c r="BI49" s="12">
        <f>IF($BB49="",$BF49,$BB49)</f>
        <v>331253.87442585535</v>
      </c>
      <c r="BJ49" s="29">
        <f>IF($BB49="",$BH49,$BE49)</f>
        <v>610.58589035838941</v>
      </c>
      <c r="BK49" s="3">
        <f>LN(BN49*100000000/($AX49-$AW49)/$BI49)</f>
        <v>-2.3370516066322686</v>
      </c>
      <c r="BL49" s="13">
        <f>EXP(BK$4341*$AX49+BK$4342)*$BI49/(100000000/($AX49-$AW49))</f>
        <v>0.86804452762046025</v>
      </c>
      <c r="BM49" s="3">
        <f>LN(BL49/$C49)</f>
        <v>-5.6629731843978748</v>
      </c>
      <c r="BN49" s="3" cm="1">
        <f t="array" ref="BN49">$C49*EXP(poly_from_str(100000000/$E49,BN$4341))</f>
        <v>3.4530408766677394</v>
      </c>
      <c r="BO49" s="3">
        <f t="shared" si="106"/>
        <v>5.521460917862246</v>
      </c>
      <c r="BP49" s="13">
        <f>LN(BL49/BN49)</f>
        <v>-1.3807675228889777</v>
      </c>
      <c r="BY49">
        <v>4675</v>
      </c>
    </row>
    <row r="50" spans="1:77" hidden="1" x14ac:dyDescent="0.25">
      <c r="A50" t="s">
        <v>62</v>
      </c>
      <c r="B50" s="2" t="str">
        <f t="shared" si="0"/>
        <v/>
      </c>
      <c r="C50">
        <v>25</v>
      </c>
      <c r="E50">
        <v>10800.47</v>
      </c>
      <c r="R50">
        <v>3</v>
      </c>
      <c r="S50" t="s">
        <v>22</v>
      </c>
      <c r="AA50" s="10">
        <f t="shared" si="10"/>
        <v>9256.3140000000003</v>
      </c>
      <c r="AB50" s="3" cm="1">
        <f t="array" ref="AB50">100000000/Lvac(AA50)</f>
        <v>10800.472660483789</v>
      </c>
      <c r="AC50" s="28">
        <f t="shared" si="11"/>
        <v>1.0803436443491437E-7</v>
      </c>
      <c r="AD50" s="28">
        <f t="shared" si="12"/>
        <v>9.258854046811751E-7</v>
      </c>
      <c r="AE50" s="21">
        <f t="shared" si="13"/>
        <v>10800.47262474852</v>
      </c>
      <c r="AF50" s="10" cm="1">
        <f t="array" ref="AF50">Lair(100000000/AE50)</f>
        <v>9256.3140306262594</v>
      </c>
      <c r="AG50" s="10">
        <f t="shared" si="14"/>
        <v>5.583411099736018E-3</v>
      </c>
      <c r="AH50" s="10" t="b">
        <f t="shared" si="1"/>
        <v>1</v>
      </c>
      <c r="AI50" s="10">
        <f t="shared" si="30"/>
        <v>9256.3140000000003</v>
      </c>
      <c r="AJ50">
        <v>3.0000000000000001E-3</v>
      </c>
      <c r="AK50" s="3" cm="1">
        <f t="array" ref="AK50">100000000/Lvac($AA50)</f>
        <v>10800.472660483789</v>
      </c>
      <c r="AL50" s="21">
        <f t="shared" si="16"/>
        <v>3.5004665984161047E-3</v>
      </c>
      <c r="AM50" s="21"/>
      <c r="AN50" s="21"/>
      <c r="AO50" s="21"/>
      <c r="AP50" s="21"/>
      <c r="AS50" s="3">
        <f t="shared" si="19"/>
        <v>2.6604837894410593E-3</v>
      </c>
      <c r="AT50" s="3" cm="1">
        <f t="array" ref="AT50">AS50-(100000000/LvacE($A50)-$E50)</f>
        <v>3.7002600947744213E-5</v>
      </c>
      <c r="BB50"/>
      <c r="BC50"/>
      <c r="BD50"/>
      <c r="BE50"/>
      <c r="BF50"/>
      <c r="BG50"/>
      <c r="BH50"/>
      <c r="BI50"/>
      <c r="BJ50"/>
      <c r="BN50" s="3" cm="1">
        <f t="array" ref="BN50">$C50*EXP(poly_from_str(100000000/$E50,BN$4341))</f>
        <v>0.34750174397671574</v>
      </c>
      <c r="BO50" s="3"/>
      <c r="BY50" t="e">
        <v>#N/A</v>
      </c>
    </row>
    <row r="51" spans="1:77" hidden="1" x14ac:dyDescent="0.25">
      <c r="A51" t="s">
        <v>63</v>
      </c>
      <c r="B51" s="2" t="str">
        <f t="shared" si="0"/>
        <v/>
      </c>
      <c r="C51">
        <v>25</v>
      </c>
      <c r="E51">
        <v>10834.14</v>
      </c>
      <c r="R51">
        <v>3</v>
      </c>
      <c r="S51" t="s">
        <v>22</v>
      </c>
      <c r="AA51" s="10">
        <f t="shared" si="10"/>
        <v>9227.5529999999999</v>
      </c>
      <c r="AB51" s="3" cm="1">
        <f t="array" ref="AB51">100000000/Lvac(AA51)</f>
        <v>10834.136109099876</v>
      </c>
      <c r="AC51" s="28">
        <f t="shared" si="11"/>
        <v>1.0837109253124854E-7</v>
      </c>
      <c r="AD51" s="28">
        <f t="shared" si="12"/>
        <v>9.230085259498205E-7</v>
      </c>
      <c r="AE51" s="21">
        <f t="shared" si="13"/>
        <v>10834.13616200766</v>
      </c>
      <c r="AF51" s="10" cm="1">
        <f t="array" ref="AF51">Lair(100000000/AE51)</f>
        <v>9227.5529549376915</v>
      </c>
      <c r="AG51" s="10">
        <f t="shared" si="14"/>
        <v>5.5870535833877017E-3</v>
      </c>
      <c r="AH51" s="10" t="b">
        <f t="shared" si="1"/>
        <v>1</v>
      </c>
      <c r="AI51" s="10">
        <f t="shared" si="30"/>
        <v>9227.5529999999999</v>
      </c>
      <c r="AJ51">
        <v>3.0000000000000001E-3</v>
      </c>
      <c r="AK51" s="3" cm="1">
        <f t="array" ref="AK51">100000000/Lvac($AA51)</f>
        <v>10834.136109099876</v>
      </c>
      <c r="AL51" s="21">
        <f t="shared" si="16"/>
        <v>3.5223215003262107E-3</v>
      </c>
      <c r="AM51" s="21"/>
      <c r="AN51" s="21"/>
      <c r="AO51" s="21"/>
      <c r="AP51" s="21"/>
      <c r="AS51" s="3">
        <f t="shared" si="19"/>
        <v>-3.890900123224128E-3</v>
      </c>
      <c r="AT51" s="3" cm="1">
        <f t="array" ref="AT51">AS51-(100000000/LvacE($A51)-$E51)</f>
        <v>3.7018528018961661E-5</v>
      </c>
      <c r="BB51"/>
      <c r="BC51"/>
      <c r="BD51"/>
      <c r="BE51"/>
      <c r="BF51"/>
      <c r="BG51"/>
      <c r="BH51"/>
      <c r="BI51"/>
      <c r="BJ51"/>
      <c r="BN51" s="3" cm="1">
        <f t="array" ref="BN51">$C51*EXP(poly_from_str(100000000/$E51,BN$4341))</f>
        <v>0.35403836685215773</v>
      </c>
      <c r="BO51" s="3"/>
      <c r="BY51">
        <v>495</v>
      </c>
    </row>
    <row r="52" spans="1:77" hidden="1" x14ac:dyDescent="0.25">
      <c r="A52" t="s">
        <v>64</v>
      </c>
      <c r="B52" s="2" t="str">
        <f t="shared" si="0"/>
        <v/>
      </c>
      <c r="C52">
        <v>200</v>
      </c>
      <c r="E52">
        <v>10840.28</v>
      </c>
      <c r="F52">
        <v>16763</v>
      </c>
      <c r="G52" t="s">
        <v>3</v>
      </c>
      <c r="H52" s="5" t="s">
        <v>4</v>
      </c>
      <c r="I52">
        <v>27604</v>
      </c>
      <c r="J52" t="s">
        <v>5</v>
      </c>
      <c r="K52" s="5" t="s">
        <v>4</v>
      </c>
      <c r="L52">
        <v>16763.98</v>
      </c>
      <c r="M52" t="str">
        <f>$G52&amp;""</f>
        <v>o</v>
      </c>
      <c r="N52" t="str">
        <f>$H52&amp;""</f>
        <v>9/2</v>
      </c>
      <c r="O52">
        <v>27604.26</v>
      </c>
      <c r="P52" t="str">
        <f>$J52&amp;""</f>
        <v>e</v>
      </c>
      <c r="Q52" t="str">
        <f>$K52&amp;""</f>
        <v>9/2</v>
      </c>
      <c r="R52">
        <v>3</v>
      </c>
      <c r="AA52" s="10">
        <f t="shared" si="10"/>
        <v>9222.32</v>
      </c>
      <c r="AB52" s="3" cm="1">
        <f t="array" ref="AB52">100000000/Lvac(AA52)</f>
        <v>10840.283675661763</v>
      </c>
      <c r="AC52" s="28">
        <f t="shared" si="11"/>
        <v>1.0843258529307159E-7</v>
      </c>
      <c r="AD52" s="28">
        <f t="shared" si="12"/>
        <v>9.2248508426506038E-7</v>
      </c>
      <c r="AE52" s="21">
        <f t="shared" si="13"/>
        <v>10840.28362556876</v>
      </c>
      <c r="AF52" s="10" cm="1">
        <f t="array" ref="AF52">Lair(100000000/AE52)</f>
        <v>9222.3200426165422</v>
      </c>
      <c r="AG52" s="10">
        <f t="shared" si="14"/>
        <v>5.5877199921311425E-3</v>
      </c>
      <c r="AH52" s="10" t="b">
        <f t="shared" si="1"/>
        <v>1</v>
      </c>
      <c r="AI52" s="10">
        <f>$AF52</f>
        <v>9222.3200426165422</v>
      </c>
      <c r="AJ52">
        <v>3.0000000000000001E-3</v>
      </c>
      <c r="AK52" s="3" cm="1">
        <f t="array" ref="AK52">100000000/Lvac($AA52)</f>
        <v>10840.283675661763</v>
      </c>
      <c r="AL52" s="21">
        <f t="shared" si="16"/>
        <v>3.5263199364916559E-3</v>
      </c>
      <c r="AM52" s="10" cm="1">
        <f t="array" ref="AM52">Lvac($AI52)-$BA52</f>
        <v>-3.0852829640934942E-3</v>
      </c>
      <c r="AN52" s="10">
        <f>$AK52-($AX52-$AW52)</f>
        <v>3.6756617646460654E-3</v>
      </c>
      <c r="AO52" s="3">
        <f>AM52/AJ52</f>
        <v>-1.0284276546978315</v>
      </c>
      <c r="AP52" s="3">
        <v>-1.0426370148100734</v>
      </c>
      <c r="AS52" s="3">
        <f t="shared" si="19"/>
        <v>3.675661762827076E-3</v>
      </c>
      <c r="AT52" s="3" cm="1">
        <f t="array" ref="AT52">AS52-(100000000/LvacE($A52)-$E52)</f>
        <v>3.7021345633547753E-5</v>
      </c>
      <c r="AU52" t="s">
        <v>4980</v>
      </c>
      <c r="AV52" t="s">
        <v>4713</v>
      </c>
      <c r="AW52" s="3">
        <v>16763.98</v>
      </c>
      <c r="AX52" s="3">
        <v>27604.26</v>
      </c>
      <c r="AY52" s="3"/>
      <c r="AZ52" s="10" cm="1">
        <f t="array" ref="AZ52">Lair(100000000/($AX52-$AW52))</f>
        <v>9222.3231270643882</v>
      </c>
      <c r="BA52" s="10">
        <f>100000000/($AX52-$AW52)</f>
        <v>9224.8539705616477</v>
      </c>
      <c r="BB52" s="12">
        <v>2190000</v>
      </c>
      <c r="BC52" s="3">
        <v>0.245</v>
      </c>
      <c r="BD52" s="12" cm="1">
        <f t="array" ref="BD52">SfromgA($BB52,$BA52,"")</f>
        <v>0.84850806529834122</v>
      </c>
      <c r="BE52" s="29">
        <f>(10^MAX(0.05, -0.312925054856973*((LN($BD52))^(1/3)) + 0.454808404431693)-1)*100</f>
        <v>322.85379430696628</v>
      </c>
      <c r="BF52" s="12">
        <v>298004.77805283328</v>
      </c>
      <c r="BG52" s="12" cm="1">
        <f t="array" ref="BG52">SfromgA($BF52,$BA52,"")</f>
        <v>0.11546093957774937</v>
      </c>
      <c r="BH52" s="29">
        <f>(10^MAX(0.05, -0.312925054856973*((LN($BG52))^(1/3)) + 0.454808404431693)-1)*100</f>
        <v>623.17078658683465</v>
      </c>
      <c r="BI52" s="12">
        <f>IF($BB52="",$BF52,$BB52)</f>
        <v>2190000</v>
      </c>
      <c r="BJ52" s="29">
        <f>IF($BB52="",$BH52,$BE52)</f>
        <v>322.85379430696628</v>
      </c>
      <c r="BK52" s="3">
        <f>LN(BN52*100000000/($AX52-$AW52)/$BI52)</f>
        <v>-4.4254537203336106</v>
      </c>
      <c r="BL52" s="13">
        <f>EXP(BK$4341*$AX52+BK$4342)*$BI52/(100000000/($AX52-$AW52))</f>
        <v>3.2750975809354226</v>
      </c>
      <c r="BM52" s="3">
        <f t="shared" ref="BM52" si="107">LN(BL52/$C52)</f>
        <v>-4.1119697021992323</v>
      </c>
      <c r="BN52" s="3" cm="1">
        <f t="array" ref="BN52">$C52*EXP(poly_from_str(100000000/$E52,BN$4341))</f>
        <v>2.8414137921015921</v>
      </c>
      <c r="BO52" s="3">
        <f>LN($C52)</f>
        <v>5.2983173665480363</v>
      </c>
      <c r="BP52" s="13">
        <f>LN(BL52/BN52)</f>
        <v>0.14204592192375293</v>
      </c>
      <c r="BY52">
        <v>3990</v>
      </c>
    </row>
    <row r="53" spans="1:77" hidden="1" x14ac:dyDescent="0.25">
      <c r="A53" t="s">
        <v>65</v>
      </c>
      <c r="B53" s="2" t="str">
        <f t="shared" si="0"/>
        <v/>
      </c>
      <c r="C53">
        <v>25</v>
      </c>
      <c r="E53">
        <v>10851.42</v>
      </c>
      <c r="R53">
        <v>3</v>
      </c>
      <c r="S53" t="s">
        <v>22</v>
      </c>
      <c r="AA53" s="10">
        <f t="shared" si="10"/>
        <v>9212.8520000000008</v>
      </c>
      <c r="AB53" s="3" cm="1">
        <f t="array" ref="AB53">100000000/Lvac(AA53)</f>
        <v>10851.424137727763</v>
      </c>
      <c r="AC53" s="28">
        <f t="shared" si="11"/>
        <v>1.0854402089602654E-7</v>
      </c>
      <c r="AD53" s="28">
        <f t="shared" si="12"/>
        <v>9.2153802791952729E-7</v>
      </c>
      <c r="AE53" s="21">
        <f t="shared" si="13"/>
        <v>10851.424081108602</v>
      </c>
      <c r="AF53" s="10" cm="1">
        <f t="array" ref="AF53">Lair(100000000/AE53)</f>
        <v>9212.852048069808</v>
      </c>
      <c r="AG53" s="10">
        <f t="shared" si="14"/>
        <v>5.5889286041785847E-3</v>
      </c>
      <c r="AH53" s="10" t="b">
        <f t="shared" si="1"/>
        <v>1</v>
      </c>
      <c r="AI53" s="10">
        <f t="shared" si="30"/>
        <v>9212.8520000000008</v>
      </c>
      <c r="AJ53">
        <v>3.0000000000000001E-3</v>
      </c>
      <c r="AK53" s="3" cm="1">
        <f t="array" ref="AK53">100000000/Lvac($AA53)</f>
        <v>10851.424137727763</v>
      </c>
      <c r="AL53" s="21">
        <f t="shared" si="16"/>
        <v>3.5335716250715077E-3</v>
      </c>
      <c r="AM53" s="21"/>
      <c r="AN53" s="21"/>
      <c r="AO53" s="21"/>
      <c r="AP53" s="21"/>
      <c r="AS53" s="3">
        <f t="shared" si="19"/>
        <v>4.1377277630090248E-3</v>
      </c>
      <c r="AT53" s="3" cm="1">
        <f t="array" ref="AT53">AS53-(100000000/LvacE($A53)-$E53)</f>
        <v>3.7026382415206172E-5</v>
      </c>
      <c r="BB53"/>
      <c r="BC53"/>
      <c r="BD53"/>
      <c r="BE53"/>
      <c r="BF53"/>
      <c r="BG53"/>
      <c r="BH53"/>
      <c r="BI53"/>
      <c r="BJ53"/>
      <c r="BN53" s="3" cm="1">
        <f t="array" ref="BN53">$C53*EXP(poly_from_str(100000000/$E53,BN$4341))</f>
        <v>0.35719976194303793</v>
      </c>
      <c r="BO53" s="3"/>
      <c r="BY53" t="e">
        <v>#N/A</v>
      </c>
    </row>
    <row r="54" spans="1:77" hidden="1" x14ac:dyDescent="0.25">
      <c r="A54" t="s">
        <v>66</v>
      </c>
      <c r="B54" s="2" t="str">
        <f t="shared" si="0"/>
        <v/>
      </c>
      <c r="C54">
        <v>50</v>
      </c>
      <c r="E54">
        <v>10893.34</v>
      </c>
      <c r="R54">
        <v>3</v>
      </c>
      <c r="S54" t="s">
        <v>22</v>
      </c>
      <c r="AA54" s="10">
        <f t="shared" si="10"/>
        <v>9177.4030000000002</v>
      </c>
      <c r="AB54" s="3" cm="1">
        <f t="array" ref="AB54">100000000/Lvac(AA54)</f>
        <v>10893.339122815632</v>
      </c>
      <c r="AC54" s="28">
        <f t="shared" si="11"/>
        <v>1.0896328732649094E-7</v>
      </c>
      <c r="AD54" s="28">
        <f t="shared" si="12"/>
        <v>9.1799216817324895E-7</v>
      </c>
      <c r="AE54" s="21">
        <f t="shared" si="13"/>
        <v>10893.339135002645</v>
      </c>
      <c r="AF54" s="10" cm="1">
        <f t="array" ref="AF54">Lair(100000000/AE54)</f>
        <v>9177.4029897326691</v>
      </c>
      <c r="AG54" s="10">
        <f t="shared" si="14"/>
        <v>5.5934870203921327E-3</v>
      </c>
      <c r="AH54" s="10" t="b">
        <f t="shared" si="1"/>
        <v>1</v>
      </c>
      <c r="AI54" s="10">
        <f t="shared" si="30"/>
        <v>9177.4030000000002</v>
      </c>
      <c r="AJ54">
        <v>3.0000000000000001E-3</v>
      </c>
      <c r="AK54" s="3" cm="1">
        <f t="array" ref="AK54">100000000/Lvac($AA54)</f>
        <v>10893.339122815632</v>
      </c>
      <c r="AL54" s="21">
        <f t="shared" si="16"/>
        <v>3.5609221223527939E-3</v>
      </c>
      <c r="AM54" s="21"/>
      <c r="AN54" s="21"/>
      <c r="AO54" s="21"/>
      <c r="AP54" s="21"/>
      <c r="AS54" s="3">
        <f t="shared" si="19"/>
        <v>-8.7718436770956032E-4</v>
      </c>
      <c r="AT54" s="3" cm="1">
        <f t="array" ref="AT54">AS54-(100000000/LvacE($A54)-$E54)</f>
        <v>3.7044506825623102E-5</v>
      </c>
      <c r="BB54"/>
      <c r="BC54"/>
      <c r="BD54"/>
      <c r="BE54"/>
      <c r="BF54"/>
      <c r="BG54"/>
      <c r="BH54"/>
      <c r="BI54"/>
      <c r="BJ54"/>
      <c r="BN54" s="3" cm="1">
        <f t="array" ref="BN54">$C54*EXP(poly_from_str(100000000/$E54,BN$4341))</f>
        <v>0.72864744965189787</v>
      </c>
      <c r="BO54" s="3"/>
      <c r="BY54">
        <v>1058</v>
      </c>
    </row>
    <row r="55" spans="1:77" x14ac:dyDescent="0.25">
      <c r="A55" t="s">
        <v>67</v>
      </c>
      <c r="B55" s="2" t="str">
        <f t="shared" si="0"/>
        <v/>
      </c>
      <c r="C55">
        <v>50</v>
      </c>
      <c r="E55">
        <v>10922.52</v>
      </c>
      <c r="F55">
        <v>28101</v>
      </c>
      <c r="G55" t="s">
        <v>3</v>
      </c>
      <c r="H55" s="5" t="s">
        <v>16</v>
      </c>
      <c r="I55">
        <v>39024</v>
      </c>
      <c r="J55" t="s">
        <v>5</v>
      </c>
      <c r="K55" s="5" t="s">
        <v>4</v>
      </c>
      <c r="L55">
        <v>28101.77</v>
      </c>
      <c r="M55" t="str">
        <f t="shared" ref="M55:M56" si="108">$G55&amp;""</f>
        <v>o</v>
      </c>
      <c r="N55" t="str">
        <f t="shared" ref="N55:N56" si="109">$H55&amp;""</f>
        <v>11/2</v>
      </c>
      <c r="O55">
        <v>39024.269999999997</v>
      </c>
      <c r="P55" t="str">
        <f t="shared" ref="P55:P56" si="110">$J55&amp;""</f>
        <v>e</v>
      </c>
      <c r="Q55" t="str">
        <f t="shared" ref="Q55:Q56" si="111">$K55&amp;""</f>
        <v>9/2</v>
      </c>
      <c r="R55">
        <v>3</v>
      </c>
      <c r="U55" s="4" t="str">
        <f>"Sugar wl unc increased 0.003 -&gt; "&amp;ROUND($AJ55,3)&amp;"A"</f>
        <v>Sugar wl unc increased 0.003 -&gt; 0.021A</v>
      </c>
      <c r="AA55" s="10">
        <f t="shared" si="10"/>
        <v>9152.8799999999992</v>
      </c>
      <c r="AB55" s="3" cm="1">
        <f t="array" ref="AB55">100000000/Lvac(AA55)</f>
        <v>10922.525167002512</v>
      </c>
      <c r="AC55" s="28">
        <f t="shared" si="11"/>
        <v>1.0925522895525781E-7</v>
      </c>
      <c r="AD55" s="28">
        <f t="shared" si="12"/>
        <v>9.1553920426848676E-7</v>
      </c>
      <c r="AE55" s="21">
        <f t="shared" si="13"/>
        <v>10922.525094454048</v>
      </c>
      <c r="AF55" s="10" cm="1">
        <f t="array" ref="AF55">Lair(100000000/AE55)</f>
        <v>9152.8800607945377</v>
      </c>
      <c r="AG55" s="10">
        <f t="shared" si="14"/>
        <v>5.5966714939452121E-3</v>
      </c>
      <c r="AH55" s="10" t="b">
        <f t="shared" si="1"/>
        <v>1</v>
      </c>
      <c r="AI55" s="10">
        <f t="shared" ref="AI55:AI56" si="112">$AF55</f>
        <v>9152.8800607945377</v>
      </c>
      <c r="AJ55" s="25">
        <f>0.003*ABS($AP55)</f>
        <v>2.1095332989716553E-2</v>
      </c>
      <c r="AK55" s="3" cm="1">
        <f t="array" ref="AK55">100000000/Lvac($AA55)</f>
        <v>10922.525167002512</v>
      </c>
      <c r="AL55" s="21">
        <f t="shared" si="16"/>
        <v>2.5173967533283256E-2</v>
      </c>
      <c r="AM55" s="10" cm="1">
        <f t="array" ref="AM55">Lvac($AI55)-$BA55</f>
        <v>-2.103452199298772E-2</v>
      </c>
      <c r="AN55" s="10">
        <f t="shared" ref="AN55:AN56" si="113">$AK55-($AX55-$AW55)</f>
        <v>2.5167002515445347E-2</v>
      </c>
      <c r="AO55" s="14">
        <f t="shared" ref="AO55:AO56" si="114">AM55/AJ55</f>
        <v>-0.99711732463486225</v>
      </c>
      <c r="AP55" s="3">
        <v>-7.0317776632388513</v>
      </c>
      <c r="AS55" s="3">
        <f t="shared" si="19"/>
        <v>5.1670025113708107E-3</v>
      </c>
      <c r="AT55" s="3" cm="1">
        <f t="array" ref="AT55">AS55-(100000000/LvacE($A55)-$E55)</f>
        <v>3.7056362998555414E-5</v>
      </c>
      <c r="AU55" t="s">
        <v>4773</v>
      </c>
      <c r="AV55" t="s">
        <v>4697</v>
      </c>
      <c r="AW55" s="3">
        <v>28101.77</v>
      </c>
      <c r="AX55" s="3">
        <v>39024.269999999997</v>
      </c>
      <c r="AY55" s="3"/>
      <c r="AZ55" s="10" cm="1">
        <f t="array" ref="AZ55">Lair(100000000/($AX55-$AW55))</f>
        <v>9152.9010896235595</v>
      </c>
      <c r="BA55" s="10">
        <f t="shared" ref="BA55:BA56" si="115">100000000/($AX55-$AW55)</f>
        <v>9155.4131380178569</v>
      </c>
      <c r="BB55" s="12">
        <v>1620000</v>
      </c>
      <c r="BC55" s="3">
        <v>0.34300000000000003</v>
      </c>
      <c r="BD55" s="12" cm="1">
        <f t="array" ref="BD55">SfromgA($BB55,$BA55,"")</f>
        <v>0.61359556837017193</v>
      </c>
      <c r="BE55" s="29">
        <f t="shared" ref="BE55:BE56" si="116">(10^MAX(0.05, -0.312925054856973*((LN($BD55))^(1/3)) + 0.454808404431693)-1)*100</f>
        <v>402.62565993215594</v>
      </c>
      <c r="BG55" s="3"/>
      <c r="BH55" s="3"/>
      <c r="BI55" s="12">
        <f>IF($BB55="",$BF55,$BB55)</f>
        <v>1620000</v>
      </c>
      <c r="BJ55" s="29">
        <f>IF($BB55="",$BH55,$BE55)</f>
        <v>402.62565993215594</v>
      </c>
      <c r="BK55" s="3">
        <f t="shared" ref="BK55:BK56" si="117">LN(BN55*100000000/($AX55-$AW55)/$BI55)</f>
        <v>-5.4801127151597786</v>
      </c>
      <c r="BL55" s="13">
        <f>EXP(BK$4341*$AX55+BK$4342)*$BI55/(100000000/($AX55-$AW55))</f>
        <v>1.0250426345213852</v>
      </c>
      <c r="BM55" s="3">
        <f t="shared" ref="BM55:BM56" si="118">LN(BL55/$C55)</f>
        <v>-3.8872887990477984</v>
      </c>
      <c r="BN55" s="3" cm="1">
        <f t="array" ref="BN55">$C55*EXP(poly_from_str(100000000/$E55,BN$4341))</f>
        <v>0.73765680893967978</v>
      </c>
      <c r="BO55" s="3">
        <f t="shared" ref="BO55:BO56" si="119">LN($C55)</f>
        <v>3.912023005428146</v>
      </c>
      <c r="BP55" s="13">
        <f t="shared" ref="BP55:BP56" si="120">LN(BL55/BN55)</f>
        <v>0.3290107974583345</v>
      </c>
      <c r="BY55">
        <v>1088</v>
      </c>
    </row>
    <row r="56" spans="1:77" hidden="1" x14ac:dyDescent="0.25">
      <c r="A56" t="s">
        <v>68</v>
      </c>
      <c r="B56" s="2" t="str">
        <f t="shared" si="0"/>
        <v/>
      </c>
      <c r="C56">
        <v>250</v>
      </c>
      <c r="E56">
        <v>10947.62</v>
      </c>
      <c r="F56">
        <v>12494</v>
      </c>
      <c r="G56" t="s">
        <v>3</v>
      </c>
      <c r="H56" s="5" t="s">
        <v>16</v>
      </c>
      <c r="I56">
        <v>23442</v>
      </c>
      <c r="J56" t="s">
        <v>5</v>
      </c>
      <c r="K56" s="5" t="s">
        <v>16</v>
      </c>
      <c r="L56">
        <v>12494.63</v>
      </c>
      <c r="M56" t="str">
        <f t="shared" si="108"/>
        <v>o</v>
      </c>
      <c r="N56" t="str">
        <f t="shared" si="109"/>
        <v>11/2</v>
      </c>
      <c r="O56">
        <v>23442.25</v>
      </c>
      <c r="P56" t="str">
        <f t="shared" si="110"/>
        <v>e</v>
      </c>
      <c r="Q56" t="str">
        <f t="shared" si="111"/>
        <v>11/2</v>
      </c>
      <c r="R56">
        <v>3</v>
      </c>
      <c r="AA56" s="10">
        <f t="shared" si="10"/>
        <v>9131.8989999999994</v>
      </c>
      <c r="AB56" s="3" cm="1">
        <f t="array" ref="AB56">100000000/Lvac(AA56)</f>
        <v>10947.620127274704</v>
      </c>
      <c r="AC56" s="28">
        <f t="shared" si="11"/>
        <v>1.0950624837177897E-7</v>
      </c>
      <c r="AD56" s="28">
        <f t="shared" si="12"/>
        <v>9.1344053627565871E-7</v>
      </c>
      <c r="AE56" s="21">
        <f t="shared" si="13"/>
        <v>10947.620125471425</v>
      </c>
      <c r="AF56" s="10" cm="1">
        <f t="array" ref="AF56">Lair(100000000/AE56)</f>
        <v>9131.8990015042018</v>
      </c>
      <c r="AG56" s="10">
        <f t="shared" si="14"/>
        <v>5.5994164043686153E-3</v>
      </c>
      <c r="AH56" s="10" t="b">
        <f t="shared" si="1"/>
        <v>1</v>
      </c>
      <c r="AI56" s="10">
        <f t="shared" si="112"/>
        <v>9131.8990015042018</v>
      </c>
      <c r="AJ56">
        <v>3.0000000000000001E-3</v>
      </c>
      <c r="AK56" s="3" cm="1">
        <f t="array" ref="AK56">100000000/Lvac($AA56)</f>
        <v>10947.620127274704</v>
      </c>
      <c r="AL56" s="21">
        <f t="shared" si="16"/>
        <v>3.5964984256192773E-3</v>
      </c>
      <c r="AM56" s="10" cm="1">
        <f t="array" ref="AM56">Lvac($AI56)-$BA56</f>
        <v>-1.0469004701008089E-4</v>
      </c>
      <c r="AN56" s="10">
        <f t="shared" si="113"/>
        <v>1.2727470311801881E-4</v>
      </c>
      <c r="AO56" s="3">
        <f t="shared" si="114"/>
        <v>-3.489668233669363E-2</v>
      </c>
      <c r="AP56" s="3">
        <v>-3.5398218339347899E-2</v>
      </c>
      <c r="AS56" s="3">
        <f t="shared" si="19"/>
        <v>1.2727470311801881E-4</v>
      </c>
      <c r="AT56" s="3" cm="1">
        <f t="array" ref="AT56">AS56-(100000000/LvacE($A56)-$E56)</f>
        <v>3.7066052755108103E-5</v>
      </c>
      <c r="AU56" t="s">
        <v>4755</v>
      </c>
      <c r="AV56" t="s">
        <v>4777</v>
      </c>
      <c r="AW56" s="3">
        <v>12494.63</v>
      </c>
      <c r="AX56" s="3">
        <v>23442.25</v>
      </c>
      <c r="AY56" s="3"/>
      <c r="AZ56" s="10" cm="1">
        <f t="array" ref="AZ56">Lair(100000000/($AX56-$AW56))</f>
        <v>9131.8991061659144</v>
      </c>
      <c r="BA56" s="10">
        <f t="shared" si="115"/>
        <v>9134.4054689512413</v>
      </c>
      <c r="BB56" s="12">
        <v>4120000</v>
      </c>
      <c r="BC56" s="3">
        <v>0.437</v>
      </c>
      <c r="BD56" s="12" cm="1">
        <f t="array" ref="BD56">SfromgA($BB56,$BA56,"")</f>
        <v>1.5497849280841536</v>
      </c>
      <c r="BE56" s="29">
        <f t="shared" si="116"/>
        <v>64.869659555232431</v>
      </c>
      <c r="BF56" s="12">
        <v>553071.97927924106</v>
      </c>
      <c r="BG56" s="12" cm="1">
        <f t="array" ref="BG56">SfromgA($BF56,$BA56,"")</f>
        <v>0.20804432466811629</v>
      </c>
      <c r="BH56" s="29">
        <f>(10^MAX(0.05, -0.312925054856973*((LN($BG56))^(1/3)) + 0.454808404431693)-1)*100</f>
        <v>558.4247439609577</v>
      </c>
      <c r="BI56" s="12">
        <f>IF($BB56="",$BF56,$BB56)</f>
        <v>4120000</v>
      </c>
      <c r="BJ56" s="29">
        <f>IF($BB56="",$BH56,$BE56)</f>
        <v>64.869659555232431</v>
      </c>
      <c r="BK56" s="3">
        <f t="shared" si="117"/>
        <v>-4.7967420189577012</v>
      </c>
      <c r="BL56" s="13">
        <f>EXP(BK$4341*$AX56+BK$4342)*$BI56/(100000000/($AX56-$AW56))</f>
        <v>8.5367698626753956</v>
      </c>
      <c r="BM56" s="3">
        <f t="shared" si="118"/>
        <v>-3.3770782178318091</v>
      </c>
      <c r="BN56" s="3" cm="1">
        <f t="array" ref="BN56">$C56*EXP(poly_from_str(100000000/$E56,BN$4341))</f>
        <v>3.7240743281434567</v>
      </c>
      <c r="BO56" s="3">
        <f t="shared" si="119"/>
        <v>5.521460917862246</v>
      </c>
      <c r="BP56" s="13">
        <f t="shared" si="120"/>
        <v>0.82956438159260348</v>
      </c>
      <c r="BY56">
        <v>5563</v>
      </c>
    </row>
    <row r="57" spans="1:77" hidden="1" x14ac:dyDescent="0.25">
      <c r="A57" t="s">
        <v>69</v>
      </c>
      <c r="B57" s="2" t="str">
        <f t="shared" si="0"/>
        <v/>
      </c>
      <c r="C57">
        <v>25</v>
      </c>
      <c r="E57">
        <v>10958.38</v>
      </c>
      <c r="R57">
        <v>3</v>
      </c>
      <c r="S57" t="s">
        <v>22</v>
      </c>
      <c r="AA57" s="10">
        <f t="shared" si="10"/>
        <v>9122.9310000000005</v>
      </c>
      <c r="AB57" s="3" cm="1">
        <f t="array" ref="AB57">100000000/Lvac(AA57)</f>
        <v>10958.38178805743</v>
      </c>
      <c r="AC57" s="28">
        <f t="shared" si="11"/>
        <v>1.0961389492039346E-7</v>
      </c>
      <c r="AD57" s="28">
        <f t="shared" si="12"/>
        <v>9.1254349350176089E-7</v>
      </c>
      <c r="AE57" s="21">
        <f t="shared" si="13"/>
        <v>10958.381762625224</v>
      </c>
      <c r="AF57" s="10" cm="1">
        <f t="array" ref="AF57">Lair(100000000/AE57)</f>
        <v>9122.9310211725751</v>
      </c>
      <c r="AG57" s="10">
        <f t="shared" si="14"/>
        <v>5.6005954549068404E-3</v>
      </c>
      <c r="AH57" s="10" t="b">
        <f t="shared" si="1"/>
        <v>1</v>
      </c>
      <c r="AI57" s="10">
        <f t="shared" si="30"/>
        <v>9122.9310000000005</v>
      </c>
      <c r="AJ57">
        <v>3.0000000000000001E-3</v>
      </c>
      <c r="AK57" s="3" cm="1">
        <f t="array" ref="AK57">100000000/Lvac($AA57)</f>
        <v>10958.38178805743</v>
      </c>
      <c r="AL57" s="21">
        <f t="shared" si="16"/>
        <v>3.6035727294410416E-3</v>
      </c>
      <c r="AM57" s="21"/>
      <c r="AN57" s="21"/>
      <c r="AO57" s="21"/>
      <c r="AP57" s="21"/>
      <c r="AS57" s="3">
        <f t="shared" si="19"/>
        <v>1.7880574305308983E-3</v>
      </c>
      <c r="AT57" s="3" cm="1">
        <f t="array" ref="AT57">AS57-(100000000/LvacE($A57)-$E57)</f>
        <v>3.7070063626742922E-5</v>
      </c>
      <c r="BB57"/>
      <c r="BC57"/>
      <c r="BD57"/>
      <c r="BE57"/>
      <c r="BF57"/>
      <c r="BG57"/>
      <c r="BH57"/>
      <c r="BI57"/>
      <c r="BJ57"/>
      <c r="BN57" s="3" cm="1">
        <f t="array" ref="BN57">$C57*EXP(poly_from_str(100000000/$E57,BN$4341))</f>
        <v>0.37385862701659028</v>
      </c>
      <c r="BO57" s="3"/>
      <c r="BY57" t="e">
        <v>#N/A</v>
      </c>
    </row>
    <row r="58" spans="1:77" x14ac:dyDescent="0.25">
      <c r="A58" t="s">
        <v>70</v>
      </c>
      <c r="B58" s="2" t="str">
        <f t="shared" si="0"/>
        <v/>
      </c>
      <c r="C58">
        <v>250</v>
      </c>
      <c r="E58">
        <v>10986.01</v>
      </c>
      <c r="F58">
        <v>11761</v>
      </c>
      <c r="G58" t="s">
        <v>3</v>
      </c>
      <c r="H58" s="5" t="s">
        <v>4</v>
      </c>
      <c r="I58">
        <v>22747</v>
      </c>
      <c r="J58" t="s">
        <v>5</v>
      </c>
      <c r="K58" s="5" t="s">
        <v>4</v>
      </c>
      <c r="L58">
        <v>11761.69</v>
      </c>
      <c r="M58" t="str">
        <f>$G58&amp;""</f>
        <v>o</v>
      </c>
      <c r="N58" t="str">
        <f>$H58&amp;""</f>
        <v>9/2</v>
      </c>
      <c r="O58">
        <v>22747.69</v>
      </c>
      <c r="P58" t="str">
        <f>$J58&amp;""</f>
        <v>e</v>
      </c>
      <c r="Q58" t="str">
        <f>$K58&amp;""</f>
        <v>9/2</v>
      </c>
      <c r="R58">
        <v>3</v>
      </c>
      <c r="U58" s="4" t="str">
        <f>"Sugar wl unc increased 0.003 -&gt; "&amp;ROUND($AJ58,3)&amp;"A"</f>
        <v>Sugar wl unc increased 0.003 -&gt; 0.012A</v>
      </c>
      <c r="AA58" s="10">
        <f t="shared" si="10"/>
        <v>9099.9840000000004</v>
      </c>
      <c r="AB58" s="3" cm="1">
        <f t="array" ref="AB58">100000000/Lvac(AA58)</f>
        <v>10986.014917836312</v>
      </c>
      <c r="AC58" s="28">
        <f t="shared" si="11"/>
        <v>1.0989030310382963E-7</v>
      </c>
      <c r="AD58" s="28">
        <f t="shared" si="12"/>
        <v>9.1024817231629007E-7</v>
      </c>
      <c r="AE58" s="21">
        <f t="shared" si="13"/>
        <v>10986.014847190054</v>
      </c>
      <c r="AF58" s="10" cm="1">
        <f t="array" ref="AF58">Lair(100000000/AE58)</f>
        <v>9099.984058518241</v>
      </c>
      <c r="AG58" s="10">
        <f t="shared" si="14"/>
        <v>5.6036282546121129E-3</v>
      </c>
      <c r="AH58" s="10" t="b">
        <f t="shared" si="1"/>
        <v>1</v>
      </c>
      <c r="AI58" s="10">
        <f>$AF58</f>
        <v>9099.984058518241</v>
      </c>
      <c r="AJ58" s="25">
        <f>0.003*ABS($AP58)</f>
        <v>1.2360215947410325E-2</v>
      </c>
      <c r="AK58" s="3" cm="1">
        <f t="array" ref="AK58">100000000/Lvac($AA58)</f>
        <v>10986.014917836312</v>
      </c>
      <c r="AL58" s="21">
        <f t="shared" si="16"/>
        <v>1.4921951061971294E-2</v>
      </c>
      <c r="AM58" s="10" cm="1">
        <f t="array" ref="AM58">Lvac($AI58)-$BA58</f>
        <v>-1.2301681867029401E-2</v>
      </c>
      <c r="AN58" s="10">
        <f>$AK58-($AX58-$AW58)</f>
        <v>1.4917836313543376E-2</v>
      </c>
      <c r="AO58" s="14">
        <f>AM58/AJ58</f>
        <v>-0.99526431571827134</v>
      </c>
      <c r="AP58" s="3">
        <v>-4.1200719824701082</v>
      </c>
      <c r="AS58" s="3">
        <f t="shared" si="19"/>
        <v>4.9178363115061074E-3</v>
      </c>
      <c r="AT58" s="3" cm="1">
        <f t="array" ref="AT58">AS58-(100000000/LvacE($A58)-$E58)</f>
        <v>3.7079975300002843E-5</v>
      </c>
      <c r="AU58" t="s">
        <v>4690</v>
      </c>
      <c r="AV58" t="s">
        <v>4792</v>
      </c>
      <c r="AW58" s="3">
        <v>11761.69</v>
      </c>
      <c r="AX58" s="3">
        <v>22747.69</v>
      </c>
      <c r="AY58" s="3"/>
      <c r="AZ58" s="10" cm="1">
        <f t="array" ref="AZ58">Lair(100000000/($AX58-$AW58))</f>
        <v>9099.99635687095</v>
      </c>
      <c r="BA58" s="10">
        <f>100000000/($AX58-$AW58)</f>
        <v>9102.4940833788478</v>
      </c>
      <c r="BB58" s="12">
        <v>6200000</v>
      </c>
      <c r="BC58" s="3">
        <v>0.52400000000000002</v>
      </c>
      <c r="BD58" s="12" cm="1">
        <f t="array" ref="BD58">SfromgA($BB58,$BA58,"")</f>
        <v>2.3078430235601317</v>
      </c>
      <c r="BE58" s="29">
        <f>(10^MAX(0.05, -0.312925054856973*((LN($BD58))^(1/3)) + 0.454808404431693)-1)*100</f>
        <v>44.538671432843337</v>
      </c>
      <c r="BF58" s="12">
        <v>842988.04718366952</v>
      </c>
      <c r="BG58" s="12" cm="1">
        <f t="array" ref="BG58">SfromgA($BF58,$BA58,"")</f>
        <v>0.31378775542538884</v>
      </c>
      <c r="BH58" s="29">
        <f>(10^MAX(0.05, -0.312925054856973*((LN($BG58))^(1/3)) + 0.454808404431693)-1)*100</f>
        <v>507.45398594692296</v>
      </c>
      <c r="BI58" s="12">
        <f>IF($BB58="",$BF58,$BB58)</f>
        <v>6200000</v>
      </c>
      <c r="BJ58" s="29">
        <f>IF($BB58="",$BH58,$BE58)</f>
        <v>44.538671432843337</v>
      </c>
      <c r="BK58" s="3">
        <f>LN(BN58*100000000/($AX58-$AW58)/$BI58)</f>
        <v>-5.195729347614038</v>
      </c>
      <c r="BL58" s="13">
        <f>EXP(BK$4341*$AX58+BK$4342)*$BI58/(100000000/($AX58-$AW58))</f>
        <v>13.590231443052994</v>
      </c>
      <c r="BM58" s="3">
        <f t="shared" ref="BM58" si="121">LN(BL58/$C58)</f>
        <v>-2.9121096594503175</v>
      </c>
      <c r="BN58" s="3" cm="1">
        <f t="array" ref="BN58">$C58*EXP(poly_from_str(100000000/$E58,BN$4341))</f>
        <v>3.7735898843639157</v>
      </c>
      <c r="BO58" s="3">
        <f>LN($C58)</f>
        <v>5.521460917862246</v>
      </c>
      <c r="BP58" s="13">
        <f>LN(BL58/BN58)</f>
        <v>1.2813244860604469</v>
      </c>
      <c r="BY58">
        <v>5734</v>
      </c>
    </row>
    <row r="59" spans="1:77" hidden="1" x14ac:dyDescent="0.25">
      <c r="A59" t="s">
        <v>71</v>
      </c>
      <c r="B59" s="2" t="str">
        <f t="shared" si="0"/>
        <v/>
      </c>
      <c r="C59">
        <v>25</v>
      </c>
      <c r="E59">
        <v>10986.91</v>
      </c>
      <c r="R59">
        <v>3</v>
      </c>
      <c r="S59" t="s">
        <v>22</v>
      </c>
      <c r="AA59" s="10">
        <f t="shared" si="10"/>
        <v>9099.24</v>
      </c>
      <c r="AB59" s="3" cm="1">
        <f t="array" ref="AB59">100000000/Lvac(AA59)</f>
        <v>10986.913186729034</v>
      </c>
      <c r="AC59" s="28">
        <f t="shared" si="11"/>
        <v>1.0989928829220903E-7</v>
      </c>
      <c r="AD59" s="28">
        <f t="shared" si="12"/>
        <v>9.1017375217626042E-7</v>
      </c>
      <c r="AE59" s="21">
        <f t="shared" si="13"/>
        <v>10986.913140935916</v>
      </c>
      <c r="AF59" s="10" cm="1">
        <f t="array" ref="AF59">Lair(100000000/AE59)</f>
        <v>9099.2400379254959</v>
      </c>
      <c r="AG59" s="10">
        <f t="shared" si="14"/>
        <v>5.6037269698749033E-3</v>
      </c>
      <c r="AH59" s="10" t="b">
        <f t="shared" si="1"/>
        <v>1</v>
      </c>
      <c r="AI59" s="10">
        <f t="shared" si="30"/>
        <v>9099.24</v>
      </c>
      <c r="AJ59">
        <v>3.0000000000000001E-3</v>
      </c>
      <c r="AK59" s="3" cm="1">
        <f t="array" ref="AK59">100000000/Lvac($AA59)</f>
        <v>10986.913186729034</v>
      </c>
      <c r="AL59" s="21">
        <f t="shared" si="16"/>
        <v>3.6223618192494215E-3</v>
      </c>
      <c r="AM59" s="21"/>
      <c r="AN59" s="21"/>
      <c r="AO59" s="21"/>
      <c r="AP59" s="21"/>
      <c r="AS59" s="3">
        <f t="shared" si="19"/>
        <v>3.1867290344962385E-3</v>
      </c>
      <c r="AT59" s="3" cm="1">
        <f t="array" ref="AT59">AS59-(100000000/LvacE($A59)-$E59)</f>
        <v>3.7080289985169657E-5</v>
      </c>
      <c r="BB59"/>
      <c r="BC59"/>
      <c r="BD59"/>
      <c r="BE59"/>
      <c r="BF59"/>
      <c r="BG59"/>
      <c r="BH59"/>
      <c r="BI59"/>
      <c r="BJ59"/>
      <c r="BN59" s="3" cm="1">
        <f t="array" ref="BN59">$C59*EXP(poly_from_str(100000000/$E59,BN$4341))</f>
        <v>0.37746757321099406</v>
      </c>
      <c r="BO59" s="3"/>
      <c r="BY59" t="e">
        <v>#N/A</v>
      </c>
    </row>
    <row r="60" spans="1:77" x14ac:dyDescent="0.25">
      <c r="A60" t="s">
        <v>72</v>
      </c>
      <c r="B60" s="2" t="str">
        <f t="shared" si="0"/>
        <v/>
      </c>
      <c r="C60">
        <v>75</v>
      </c>
      <c r="E60">
        <v>11003.53</v>
      </c>
      <c r="F60">
        <v>15443</v>
      </c>
      <c r="G60" t="s">
        <v>3</v>
      </c>
      <c r="H60" s="5" t="s">
        <v>8</v>
      </c>
      <c r="I60">
        <v>26446</v>
      </c>
      <c r="J60" t="s">
        <v>5</v>
      </c>
      <c r="K60" s="5" t="s">
        <v>8</v>
      </c>
      <c r="L60">
        <v>15443.48</v>
      </c>
      <c r="M60" t="str">
        <f>$G60&amp;""</f>
        <v>o</v>
      </c>
      <c r="N60" t="str">
        <f>$H60&amp;""</f>
        <v>7/2</v>
      </c>
      <c r="O60">
        <v>26446.97</v>
      </c>
      <c r="P60" t="str">
        <f>$J60&amp;""</f>
        <v>e</v>
      </c>
      <c r="Q60" t="str">
        <f>$K60&amp;""</f>
        <v>7/2</v>
      </c>
      <c r="R60">
        <v>3</v>
      </c>
      <c r="U60" s="4" t="str">
        <f>"Sugar wl unc increased 0.003 -&gt; "&amp;ROUND($AJ60,3)&amp;"A"</f>
        <v>Sugar wl unc increased 0.003 -&gt; 0.035A</v>
      </c>
      <c r="AA60" s="10">
        <f t="shared" si="10"/>
        <v>9085.4969999999994</v>
      </c>
      <c r="AB60" s="3" cm="1">
        <f t="array" ref="AB60">100000000/Lvac(AA60)</f>
        <v>11003.532263980602</v>
      </c>
      <c r="AC60" s="28">
        <f t="shared" si="11"/>
        <v>1.1006552530918232E-7</v>
      </c>
      <c r="AD60" s="28">
        <f t="shared" si="12"/>
        <v>9.0879908015850478E-7</v>
      </c>
      <c r="AE60" s="21">
        <f t="shared" si="13"/>
        <v>11003.532231252888</v>
      </c>
      <c r="AF60" s="10" cm="1">
        <f t="array" ref="AF60">Lair(100000000/AE60)</f>
        <v>9085.4970270230206</v>
      </c>
      <c r="AG60" s="10">
        <f t="shared" si="14"/>
        <v>5.6055547794457809E-3</v>
      </c>
      <c r="AH60" s="10" t="b">
        <f t="shared" si="1"/>
        <v>1</v>
      </c>
      <c r="AI60" s="10">
        <f>$AF60</f>
        <v>9085.4970270230206</v>
      </c>
      <c r="AJ60" s="25">
        <f>0.003*ABS($AP60)</f>
        <v>3.4906622075141058E-2</v>
      </c>
      <c r="AK60" s="3" cm="1">
        <f t="array" ref="AK60">100000000/Lvac($AA60)</f>
        <v>11003.532263980602</v>
      </c>
      <c r="AL60" s="21">
        <f t="shared" si="16"/>
        <v>4.2275743538077649E-2</v>
      </c>
      <c r="AM60" s="10" cm="1">
        <f t="array" ref="AM60">Lvac($AI60)-$BA60</f>
        <v>-3.4879591739809257E-2</v>
      </c>
      <c r="AN60" s="10">
        <f>$AK60-($AX60-$AW60)</f>
        <v>4.2263980600182549E-2</v>
      </c>
      <c r="AO60" s="14">
        <f>AM60/AJ60</f>
        <v>-0.99922563875491544</v>
      </c>
      <c r="AP60" s="3">
        <v>-11.635540691713686</v>
      </c>
      <c r="AS60" s="3">
        <f t="shared" si="19"/>
        <v>2.2639806011284236E-3</v>
      </c>
      <c r="AT60" s="3" cm="1">
        <f t="array" ref="AT60">AS60-(100000000/LvacE($A60)-$E60)</f>
        <v>3.7085963413119316E-5</v>
      </c>
      <c r="AU60" t="s">
        <v>4977</v>
      </c>
      <c r="AV60" t="s">
        <v>4731</v>
      </c>
      <c r="AW60" s="3">
        <v>15443.48</v>
      </c>
      <c r="AX60" s="3">
        <v>26446.97</v>
      </c>
      <c r="AY60" s="3"/>
      <c r="AZ60" s="10" cm="1">
        <f t="array" ref="AZ60">Lair(100000000/($AX60-$AW60))</f>
        <v>9085.531897175646</v>
      </c>
      <c r="BA60" s="10">
        <f>100000000/($AX60-$AW60)</f>
        <v>9088.0257082071221</v>
      </c>
      <c r="BB60" s="12">
        <v>721000</v>
      </c>
      <c r="BC60" s="3">
        <v>0.26900000000000002</v>
      </c>
      <c r="BD60" s="12" cm="1">
        <f t="array" ref="BD60">SfromgA($BB60,$BA60,"")</f>
        <v>0.26710207712211842</v>
      </c>
      <c r="BE60" s="29">
        <f>(10^MAX(0.05, -0.312925054856973*((LN($BD60))^(1/3)) + 0.454808404431693)-1)*100</f>
        <v>528.18254434380583</v>
      </c>
      <c r="BG60" s="3"/>
      <c r="BH60" s="3"/>
      <c r="BI60" s="12">
        <f>IF($BB60="",$BF60,$BB60)</f>
        <v>721000</v>
      </c>
      <c r="BJ60" s="29">
        <f>IF($BB60="",$BH60,$BE60)</f>
        <v>528.18254434380583</v>
      </c>
      <c r="BK60" s="3">
        <f>LN(BN60*100000000/($AX60-$AW60)/$BI60)</f>
        <v>-4.2442025028007553</v>
      </c>
      <c r="BL60" s="13">
        <f>EXP(BK$4341*$AX60+BK$4342)*$BI60/(100000000/($AX60-$AW60))</f>
        <v>1.1950699516275116</v>
      </c>
      <c r="BM60" s="3">
        <f t="shared" ref="BM60" si="122">LN(BL60/$C60)</f>
        <v>-4.1392833929392676</v>
      </c>
      <c r="BN60" s="3" cm="1">
        <f t="array" ref="BN60">$C60*EXP(poly_from_str(100000000/$E60,BN$4341))</f>
        <v>1.1382351441913783</v>
      </c>
      <c r="BO60" s="3">
        <f>LN($C60)</f>
        <v>4.3174881135363101</v>
      </c>
      <c r="BP60" s="13">
        <f>LN(BL60/BN60)</f>
        <v>4.8725776895645702E-2</v>
      </c>
      <c r="BY60">
        <v>1742</v>
      </c>
    </row>
    <row r="61" spans="1:77" hidden="1" x14ac:dyDescent="0.25">
      <c r="A61" t="s">
        <v>73</v>
      </c>
      <c r="B61" s="2" t="str">
        <f t="shared" si="0"/>
        <v/>
      </c>
      <c r="C61">
        <v>50</v>
      </c>
      <c r="E61">
        <v>11013.34</v>
      </c>
      <c r="R61">
        <v>3</v>
      </c>
      <c r="S61" t="s">
        <v>22</v>
      </c>
      <c r="AA61" s="10">
        <f t="shared" si="10"/>
        <v>9077.4040000000005</v>
      </c>
      <c r="AB61" s="3" cm="1">
        <f t="array" ref="AB61">100000000/Lvac(AA61)</f>
        <v>11013.342475015053</v>
      </c>
      <c r="AC61" s="28">
        <f t="shared" si="11"/>
        <v>1.1016365471890421E-7</v>
      </c>
      <c r="AD61" s="28">
        <f t="shared" si="12"/>
        <v>9.0798956108793225E-7</v>
      </c>
      <c r="AE61" s="21">
        <f t="shared" si="13"/>
        <v>11013.342439110753</v>
      </c>
      <c r="AF61" s="10" cm="1">
        <f t="array" ref="AF61">Lair(100000000/AE61)</f>
        <v>9077.4040295931118</v>
      </c>
      <c r="AG61" s="10">
        <f t="shared" si="14"/>
        <v>5.6066350288592999E-3</v>
      </c>
      <c r="AH61" s="10" t="b">
        <f t="shared" si="1"/>
        <v>1</v>
      </c>
      <c r="AI61" s="10">
        <f t="shared" si="30"/>
        <v>9077.4040000000005</v>
      </c>
      <c r="AJ61">
        <v>3.0000000000000001E-3</v>
      </c>
      <c r="AK61" s="3" cm="1">
        <f t="array" ref="AK61">100000000/Lvac($AA61)</f>
        <v>11013.342475015053</v>
      </c>
      <c r="AL61" s="21">
        <f t="shared" si="16"/>
        <v>3.6398101731558007E-3</v>
      </c>
      <c r="AM61" s="21"/>
      <c r="AN61" s="21"/>
      <c r="AO61" s="21"/>
      <c r="AP61" s="21"/>
      <c r="AS61" s="3">
        <f t="shared" si="19"/>
        <v>2.4750150532781845E-3</v>
      </c>
      <c r="AT61" s="3" cm="1">
        <f t="array" ref="AT61">AS61-(100000000/LvacE($A61)-$E61)</f>
        <v>3.708921758516226E-5</v>
      </c>
      <c r="BB61"/>
      <c r="BC61"/>
      <c r="BD61"/>
      <c r="BE61"/>
      <c r="BF61"/>
      <c r="BG61"/>
      <c r="BH61"/>
      <c r="BI61"/>
      <c r="BJ61"/>
      <c r="BN61" s="3" cm="1">
        <f t="array" ref="BN61">$C61*EXP(poly_from_str(100000000/$E61,BN$4341))</f>
        <v>0.76101041687289039</v>
      </c>
      <c r="BO61" s="3"/>
      <c r="BY61" t="e">
        <v>#N/A</v>
      </c>
    </row>
    <row r="62" spans="1:77" hidden="1" x14ac:dyDescent="0.25">
      <c r="A62" t="s">
        <v>74</v>
      </c>
      <c r="B62" s="2" t="str">
        <f t="shared" si="0"/>
        <v/>
      </c>
      <c r="C62">
        <v>25</v>
      </c>
      <c r="E62">
        <v>11025.3</v>
      </c>
      <c r="R62">
        <v>3</v>
      </c>
      <c r="S62" t="s">
        <v>22</v>
      </c>
      <c r="AA62" s="10">
        <f t="shared" si="10"/>
        <v>9067.5630000000001</v>
      </c>
      <c r="AB62" s="3" cm="1">
        <f t="array" ref="AB62">100000000/Lvac(AA62)</f>
        <v>11025.295178446715</v>
      </c>
      <c r="AC62" s="28">
        <f t="shared" si="11"/>
        <v>1.102832150159861E-7</v>
      </c>
      <c r="AD62" s="28">
        <f t="shared" si="12"/>
        <v>9.0700519470435052E-7</v>
      </c>
      <c r="AE62" s="21">
        <f t="shared" si="13"/>
        <v>11025.295248691251</v>
      </c>
      <c r="AF62" s="10" cm="1">
        <f t="array" ref="AF62">Lair(100000000/AE62)</f>
        <v>9067.5629422283801</v>
      </c>
      <c r="AG62" s="10">
        <f t="shared" si="14"/>
        <v>5.6079524993896774E-3</v>
      </c>
      <c r="AH62" s="10" t="b">
        <f t="shared" si="1"/>
        <v>1</v>
      </c>
      <c r="AI62" s="10">
        <f t="shared" si="30"/>
        <v>9067.5630000000001</v>
      </c>
      <c r="AJ62">
        <v>3.0000000000000001E-3</v>
      </c>
      <c r="AK62" s="3" cm="1">
        <f t="array" ref="AK62">100000000/Lvac($AA62)</f>
        <v>11025.295178446715</v>
      </c>
      <c r="AL62" s="21">
        <f t="shared" si="16"/>
        <v>3.6477149963380622E-3</v>
      </c>
      <c r="AM62" s="21"/>
      <c r="AN62" s="21"/>
      <c r="AO62" s="21"/>
      <c r="AP62" s="21"/>
      <c r="AS62" s="3">
        <f t="shared" si="19"/>
        <v>-4.82155328427325E-3</v>
      </c>
      <c r="AT62" s="3" cm="1">
        <f t="array" ref="AT62">AS62-(100000000/LvacE($A62)-$E62)</f>
        <v>3.7093086575623602E-5</v>
      </c>
      <c r="BB62"/>
      <c r="BC62"/>
      <c r="BD62"/>
      <c r="BE62"/>
      <c r="BF62"/>
      <c r="BG62"/>
      <c r="BH62"/>
      <c r="BI62"/>
      <c r="BJ62"/>
      <c r="BN62" s="3" cm="1">
        <f t="array" ref="BN62">$C62*EXP(poly_from_str(100000000/$E62,BN$4341))</f>
        <v>0.38178457222231416</v>
      </c>
      <c r="BO62" s="3"/>
      <c r="BY62" t="e">
        <v>#N/A</v>
      </c>
    </row>
    <row r="63" spans="1:77" hidden="1" x14ac:dyDescent="0.25">
      <c r="A63" t="s">
        <v>75</v>
      </c>
      <c r="B63" s="2" t="str">
        <f t="shared" si="0"/>
        <v/>
      </c>
      <c r="C63">
        <v>50</v>
      </c>
      <c r="E63">
        <v>11055.93</v>
      </c>
      <c r="R63">
        <v>3</v>
      </c>
      <c r="S63" t="s">
        <v>22</v>
      </c>
      <c r="AA63" s="10">
        <f t="shared" si="10"/>
        <v>9042.4410000000007</v>
      </c>
      <c r="AB63" s="3" cm="1">
        <f t="array" ref="AB63">100000000/Lvac(AA63)</f>
        <v>11055.925890635915</v>
      </c>
      <c r="AC63" s="28">
        <f t="shared" si="11"/>
        <v>1.1058960738588174E-7</v>
      </c>
      <c r="AD63" s="28">
        <f t="shared" si="12"/>
        <v>9.0449231470244776E-7</v>
      </c>
      <c r="AE63" s="21">
        <f t="shared" si="13"/>
        <v>11055.925951162921</v>
      </c>
      <c r="AF63" s="10" cm="1">
        <f t="array" ref="AF63">Lair(100000000/AE63)</f>
        <v>9042.440950495873</v>
      </c>
      <c r="AG63" s="10">
        <f t="shared" si="14"/>
        <v>5.6113352517664153E-3</v>
      </c>
      <c r="AH63" s="10" t="b">
        <f t="shared" si="1"/>
        <v>1</v>
      </c>
      <c r="AI63" s="10">
        <f t="shared" si="30"/>
        <v>9042.4410000000007</v>
      </c>
      <c r="AJ63">
        <v>3.0000000000000001E-3</v>
      </c>
      <c r="AK63" s="3" cm="1">
        <f t="array" ref="AK63">100000000/Lvac($AA63)</f>
        <v>11055.925890635915</v>
      </c>
      <c r="AL63" s="21">
        <f t="shared" si="16"/>
        <v>3.6680115105984928E-3</v>
      </c>
      <c r="AM63" s="21"/>
      <c r="AN63" s="21"/>
      <c r="AO63" s="21"/>
      <c r="AP63" s="21"/>
      <c r="AS63" s="3">
        <f t="shared" si="19"/>
        <v>-4.1093640847975621E-3</v>
      </c>
      <c r="AT63" s="3" cm="1">
        <f t="array" ref="AT63">AS63-(100000000/LvacE($A63)-$E63)</f>
        <v>3.710251439770218E-5</v>
      </c>
      <c r="BB63"/>
      <c r="BC63"/>
      <c r="BD63"/>
      <c r="BE63"/>
      <c r="BF63"/>
      <c r="BG63"/>
      <c r="BH63"/>
      <c r="BI63"/>
      <c r="BJ63"/>
      <c r="BN63" s="3" cm="1">
        <f t="array" ref="BN63">$C63*EXP(poly_from_str(100000000/$E63,BN$4341))</f>
        <v>0.76959034276887972</v>
      </c>
      <c r="BO63" s="3"/>
      <c r="BY63" t="e">
        <v>#N/A</v>
      </c>
    </row>
    <row r="64" spans="1:77" hidden="1" x14ac:dyDescent="0.25">
      <c r="A64" t="s">
        <v>76</v>
      </c>
      <c r="B64" s="2" t="str">
        <f t="shared" si="0"/>
        <v/>
      </c>
      <c r="C64">
        <v>50</v>
      </c>
      <c r="E64">
        <v>11064.27</v>
      </c>
      <c r="R64">
        <v>3</v>
      </c>
      <c r="S64" t="s">
        <v>22</v>
      </c>
      <c r="AA64" s="10">
        <f t="shared" si="10"/>
        <v>9035.6219999999994</v>
      </c>
      <c r="AB64" s="3" cm="1">
        <f t="array" ref="AB64">100000000/Lvac(AA64)</f>
        <v>11064.269540912705</v>
      </c>
      <c r="AC64" s="28">
        <f t="shared" si="11"/>
        <v>1.1067306711148386E-7</v>
      </c>
      <c r="AD64" s="28">
        <f t="shared" si="12"/>
        <v>9.0381023013066328E-7</v>
      </c>
      <c r="AE64" s="21">
        <f t="shared" si="13"/>
        <v>11064.269547694754</v>
      </c>
      <c r="AF64" s="10" cm="1">
        <f t="array" ref="AF64">Lair(100000000/AE64)</f>
        <v>9035.6219944614259</v>
      </c>
      <c r="AG64" s="10">
        <f t="shared" si="14"/>
        <v>5.6122583227204894E-3</v>
      </c>
      <c r="AH64" s="10" t="b">
        <f t="shared" si="1"/>
        <v>1</v>
      </c>
      <c r="AI64" s="10">
        <f t="shared" si="30"/>
        <v>9035.6219999999994</v>
      </c>
      <c r="AJ64">
        <v>3.0000000000000001E-3</v>
      </c>
      <c r="AK64" s="3" cm="1">
        <f t="array" ref="AK64">100000000/Lvac($AA64)</f>
        <v>11064.269540912705</v>
      </c>
      <c r="AL64" s="21">
        <f t="shared" si="16"/>
        <v>3.6735499363229353E-3</v>
      </c>
      <c r="AM64" s="21"/>
      <c r="AN64" s="21"/>
      <c r="AO64" s="21"/>
      <c r="AP64" s="21"/>
      <c r="AS64" s="3">
        <f t="shared" si="19"/>
        <v>-4.5908729589427821E-4</v>
      </c>
      <c r="AT64" s="3" cm="1">
        <f t="array" ref="AT64">AS64-(100000000/LvacE($A64)-$E64)</f>
        <v>3.7104960938449949E-5</v>
      </c>
      <c r="BB64"/>
      <c r="BC64"/>
      <c r="BD64"/>
      <c r="BE64"/>
      <c r="BF64"/>
      <c r="BG64"/>
      <c r="BH64"/>
      <c r="BI64"/>
      <c r="BJ64"/>
      <c r="BN64" s="3" cm="1">
        <f t="array" ref="BN64">$C64*EXP(poly_from_str(100000000/$E64,BN$4341))</f>
        <v>0.77109915672674678</v>
      </c>
      <c r="BO64" s="3"/>
      <c r="BY64" t="e">
        <v>#N/A</v>
      </c>
    </row>
    <row r="65" spans="1:77" hidden="1" x14ac:dyDescent="0.25">
      <c r="A65" t="s">
        <v>77</v>
      </c>
      <c r="B65" s="2" t="str">
        <f t="shared" si="0"/>
        <v/>
      </c>
      <c r="C65">
        <v>50</v>
      </c>
      <c r="E65">
        <v>11088.02</v>
      </c>
      <c r="R65">
        <v>3</v>
      </c>
      <c r="S65" t="s">
        <v>22</v>
      </c>
      <c r="AA65" s="10">
        <f t="shared" si="10"/>
        <v>9016.2690000000002</v>
      </c>
      <c r="AB65" s="3" cm="1">
        <f t="array" ref="AB65">100000000/Lvac(AA65)</f>
        <v>11088.01838709215</v>
      </c>
      <c r="AC65" s="28">
        <f t="shared" si="11"/>
        <v>1.1091062167732574E-7</v>
      </c>
      <c r="AD65" s="28">
        <f t="shared" si="12"/>
        <v>9.0187440630881891E-7</v>
      </c>
      <c r="AE65" s="21">
        <f t="shared" si="13"/>
        <v>11088.018411121653</v>
      </c>
      <c r="AF65" s="10" cm="1">
        <f t="array" ref="AF65">Lair(100000000/AE65)</f>
        <v>9016.2689804602342</v>
      </c>
      <c r="AG65" s="10">
        <f t="shared" si="14"/>
        <v>5.6148895062410045E-3</v>
      </c>
      <c r="AH65" s="10" t="b">
        <f t="shared" si="1"/>
        <v>1</v>
      </c>
      <c r="AI65" s="10">
        <f t="shared" si="30"/>
        <v>9016.2690000000002</v>
      </c>
      <c r="AJ65">
        <v>3.0000000000000001E-3</v>
      </c>
      <c r="AK65" s="3" cm="1">
        <f t="array" ref="AK65">100000000/Lvac($AA65)</f>
        <v>11088.01838709215</v>
      </c>
      <c r="AL65" s="21">
        <f t="shared" si="16"/>
        <v>3.6893370374460272E-3</v>
      </c>
      <c r="AM65" s="21"/>
      <c r="AN65" s="21"/>
      <c r="AO65" s="21"/>
      <c r="AP65" s="21"/>
      <c r="AS65" s="3">
        <f t="shared" si="19"/>
        <v>-1.6129078503581695E-3</v>
      </c>
      <c r="AT65" s="3" cm="1">
        <f t="array" ref="AT65">AS65-(100000000/LvacE($A65)-$E65)</f>
        <v>3.7111642086529173E-5</v>
      </c>
      <c r="BB65"/>
      <c r="BC65"/>
      <c r="BD65"/>
      <c r="BE65"/>
      <c r="BF65"/>
      <c r="BG65"/>
      <c r="BH65"/>
      <c r="BI65"/>
      <c r="BJ65"/>
      <c r="BN65" s="3" cm="1">
        <f t="array" ref="BN65">$C65*EXP(poly_from_str(100000000/$E65,BN$4341))</f>
        <v>0.77509514116419787</v>
      </c>
      <c r="BO65" s="3"/>
      <c r="BY65" t="e">
        <v>#N/A</v>
      </c>
    </row>
    <row r="66" spans="1:77" hidden="1" x14ac:dyDescent="0.25">
      <c r="A66" t="s">
        <v>78</v>
      </c>
      <c r="B66" s="2" t="str">
        <f t="shared" ref="B66:B129" si="123">IF(OR(A66=A65,A66=A67),IF(B65="",1,B65+1),"")</f>
        <v/>
      </c>
      <c r="C66">
        <v>50</v>
      </c>
      <c r="E66">
        <v>11156.71</v>
      </c>
      <c r="F66">
        <v>10138</v>
      </c>
      <c r="G66" t="s">
        <v>3</v>
      </c>
      <c r="H66" s="5" t="s">
        <v>18</v>
      </c>
      <c r="I66">
        <v>21294</v>
      </c>
      <c r="J66" t="s">
        <v>5</v>
      </c>
      <c r="K66" s="5" t="s">
        <v>8</v>
      </c>
      <c r="L66">
        <v>10138.18</v>
      </c>
      <c r="M66" t="str">
        <f>$G66&amp;""</f>
        <v>o</v>
      </c>
      <c r="N66" t="str">
        <f>$H66&amp;""</f>
        <v>5/2</v>
      </c>
      <c r="O66">
        <v>21294.89</v>
      </c>
      <c r="P66" t="str">
        <f>$J66&amp;""</f>
        <v>e</v>
      </c>
      <c r="Q66" t="str">
        <f>$K66&amp;""</f>
        <v>7/2</v>
      </c>
      <c r="R66">
        <v>3</v>
      </c>
      <c r="AA66" s="10">
        <f t="shared" si="10"/>
        <v>8960.7530000000006</v>
      </c>
      <c r="AB66" s="3" cm="1">
        <f t="array" ref="AB66">100000000/Lvac(AA66)</f>
        <v>11156.713511073882</v>
      </c>
      <c r="AC66" s="28">
        <f t="shared" si="11"/>
        <v>1.1159776416111458E-7</v>
      </c>
      <c r="AD66" s="28">
        <f t="shared" si="12"/>
        <v>8.9632130376694215E-7</v>
      </c>
      <c r="AE66" s="21">
        <f t="shared" si="13"/>
        <v>11156.713457476597</v>
      </c>
      <c r="AF66" s="10" cm="1">
        <f t="array" ref="AF66">Lair(100000000/AE66)</f>
        <v>8960.7530430479746</v>
      </c>
      <c r="AG66" s="10">
        <f t="shared" si="14"/>
        <v>5.6225321416109716E-3</v>
      </c>
      <c r="AH66" s="10" t="b">
        <f t="shared" ref="AH66:AH129" si="124">ABS(AE66-AB66)&lt;AG66</f>
        <v>1</v>
      </c>
      <c r="AI66" s="10">
        <f>$AF66</f>
        <v>8960.7530430479746</v>
      </c>
      <c r="AJ66">
        <v>3.0000000000000001E-3</v>
      </c>
      <c r="AK66" s="3" cm="1">
        <f t="array" ref="AK66">100000000/Lvac($AA66)</f>
        <v>11156.713511073882</v>
      </c>
      <c r="AL66" s="21">
        <f t="shared" si="16"/>
        <v>3.7351928317217492E-3</v>
      </c>
      <c r="AM66" s="10" cm="1">
        <f t="array" ref="AM66">Lvac($AI66)-$BA66</f>
        <v>-2.7777095092460513E-3</v>
      </c>
      <c r="AN66" s="10">
        <f>$AK66-($AX66-$AW66)</f>
        <v>3.5110738826915622E-3</v>
      </c>
      <c r="AO66" s="3">
        <f>AM66/AJ66</f>
        <v>-0.9259031697486837</v>
      </c>
      <c r="AP66" s="3">
        <v>-0.94025637796827743</v>
      </c>
      <c r="AS66" s="3">
        <f t="shared" si="19"/>
        <v>3.5110738826915622E-3</v>
      </c>
      <c r="AT66" s="3" cm="1">
        <f t="array" ref="AT66">AS66-(100000000/LvacE($A66)-$E66)</f>
        <v>3.7128604162717238E-5</v>
      </c>
      <c r="AU66" t="s">
        <v>4710</v>
      </c>
      <c r="AV66" t="s">
        <v>4786</v>
      </c>
      <c r="AW66" s="3">
        <v>10138.18</v>
      </c>
      <c r="AX66" s="3">
        <v>21294.89</v>
      </c>
      <c r="AY66" s="3"/>
      <c r="AZ66" s="10" cm="1">
        <f t="array" ref="AZ66">Lair(100000000/($AX66-$AW66))</f>
        <v>8960.7558200059339</v>
      </c>
      <c r="BA66" s="10">
        <f>100000000/($AX66-$AW66)</f>
        <v>8963.2158584385543</v>
      </c>
      <c r="BN66" s="3" cm="1">
        <f t="array" ref="BN66">$C66*EXP(poly_from_str(100000000/$E66,BN$4341))</f>
        <v>0.78423044461233393</v>
      </c>
      <c r="BO66" s="3"/>
      <c r="BY66">
        <v>1248</v>
      </c>
    </row>
    <row r="67" spans="1:77" hidden="1" x14ac:dyDescent="0.25">
      <c r="A67" t="s">
        <v>79</v>
      </c>
      <c r="B67" s="2" t="str">
        <f t="shared" si="123"/>
        <v/>
      </c>
      <c r="C67">
        <v>50</v>
      </c>
      <c r="E67">
        <v>11174.04</v>
      </c>
      <c r="R67">
        <v>3</v>
      </c>
      <c r="S67" t="s">
        <v>22</v>
      </c>
      <c r="AA67" s="10">
        <f t="shared" ref="AA67:AA130" si="125">ROUND($A67,3)+0</f>
        <v>8946.86</v>
      </c>
      <c r="AB67" s="3" cm="1">
        <f t="array" ref="AB67">100000000/Lvac(AA67)</f>
        <v>11174.037981950933</v>
      </c>
      <c r="AC67" s="28">
        <f t="shared" ref="AC67:AC130" si="126">0.001/AA67</f>
        <v>1.1177105710830392E-7</v>
      </c>
      <c r="AD67" s="28">
        <f t="shared" ref="AD67:AD130" si="127">0.01/AB67</f>
        <v>8.9493162777437145E-7</v>
      </c>
      <c r="AE67" s="21">
        <f t="shared" ref="AE67:AE130" si="128">($AB67/$AC67^2+$E67/$AD67^2)/(1/$AC67^2+1/$AD67^2)</f>
        <v>11174.038012945723</v>
      </c>
      <c r="AF67" s="10" cm="1">
        <f t="array" ref="AF67">Lair(100000000/AE67)</f>
        <v>8946.8599751829079</v>
      </c>
      <c r="AG67" s="10">
        <f t="shared" ref="AG67:AG130" si="129">0.0005/$AA67*AB67+0.005</f>
        <v>5.6244670187054974E-3</v>
      </c>
      <c r="AH67" s="10" t="b">
        <f t="shared" si="124"/>
        <v>1</v>
      </c>
      <c r="AI67" s="10">
        <f t="shared" ref="AI67:AI128" si="130">$AA67</f>
        <v>8946.86</v>
      </c>
      <c r="AJ67">
        <v>3.0000000000000001E-3</v>
      </c>
      <c r="AK67" s="3" cm="1">
        <f t="array" ref="AK67">100000000/Lvac($AA67)</f>
        <v>11174.037981950933</v>
      </c>
      <c r="AL67" s="21">
        <f t="shared" ref="AL67:AL80" si="131">AJ67/AI67*AK67</f>
        <v>3.7468021122329842E-3</v>
      </c>
      <c r="AM67" s="21"/>
      <c r="AN67" s="21"/>
      <c r="AO67" s="21"/>
      <c r="AP67" s="21"/>
      <c r="AS67" s="3">
        <f t="shared" ref="AS67:AS130" si="132">$AB67-$E67</f>
        <v>-2.0180490682832897E-3</v>
      </c>
      <c r="AT67" s="3" cm="1">
        <f t="array" ref="AT67">AS67-(100000000/LvacE($A67)-$E67)</f>
        <v>3.7132327634026296E-5</v>
      </c>
      <c r="BB67"/>
      <c r="BC67"/>
      <c r="BD67"/>
      <c r="BE67"/>
      <c r="BF67"/>
      <c r="BG67"/>
      <c r="BH67"/>
      <c r="BI67"/>
      <c r="BJ67"/>
      <c r="BN67" s="3" cm="1">
        <f t="array" ref="BN67">$C67*EXP(poly_from_str(100000000/$E67,BN$4341))</f>
        <v>0.7859893855993999</v>
      </c>
      <c r="BO67" s="3"/>
      <c r="BY67" t="e">
        <v>#N/A</v>
      </c>
    </row>
    <row r="68" spans="1:77" x14ac:dyDescent="0.25">
      <c r="A68" t="s">
        <v>80</v>
      </c>
      <c r="B68" s="2" t="str">
        <f t="shared" si="123"/>
        <v/>
      </c>
      <c r="C68">
        <v>100</v>
      </c>
      <c r="E68">
        <v>11221.9</v>
      </c>
      <c r="F68">
        <v>10859</v>
      </c>
      <c r="G68" t="s">
        <v>3</v>
      </c>
      <c r="H68" s="5" t="s">
        <v>8</v>
      </c>
      <c r="I68">
        <v>22080</v>
      </c>
      <c r="J68" t="s">
        <v>5</v>
      </c>
      <c r="K68" s="5" t="s">
        <v>8</v>
      </c>
      <c r="L68">
        <v>10859.06</v>
      </c>
      <c r="M68" t="str">
        <f>$G68&amp;""</f>
        <v>o</v>
      </c>
      <c r="N68" t="str">
        <f>$H68&amp;""</f>
        <v>7/2</v>
      </c>
      <c r="O68">
        <v>22080.94</v>
      </c>
      <c r="P68" t="str">
        <f>$J68&amp;""</f>
        <v>e</v>
      </c>
      <c r="Q68" t="str">
        <f>$K68&amp;""</f>
        <v>7/2</v>
      </c>
      <c r="R68">
        <v>3</v>
      </c>
      <c r="U68" s="4" t="str">
        <f>"Sugar wl unc increased 0.003 -&gt; "&amp;ROUND($AJ68,3)&amp;"A"</f>
        <v>Sugar wl unc increased 0.003 -&gt; 0.019A</v>
      </c>
      <c r="AA68" s="10">
        <f t="shared" si="125"/>
        <v>8908.6980000000003</v>
      </c>
      <c r="AB68" s="3" cm="1">
        <f t="array" ref="AB68">100000000/Lvac(AA68)</f>
        <v>11221.90378231636</v>
      </c>
      <c r="AC68" s="28">
        <f t="shared" si="126"/>
        <v>1.1224984840657973E-7</v>
      </c>
      <c r="AD68" s="28">
        <f t="shared" si="127"/>
        <v>8.911143950243226E-7</v>
      </c>
      <c r="AE68" s="21">
        <f t="shared" si="128"/>
        <v>11221.903723238407</v>
      </c>
      <c r="AF68" s="10" cm="1">
        <f t="array" ref="AF68">Lair(100000000/AE68)</f>
        <v>8908.6980469002156</v>
      </c>
      <c r="AG68" s="10">
        <f t="shared" si="129"/>
        <v>5.6298284991991177E-3</v>
      </c>
      <c r="AH68" s="10" t="b">
        <f t="shared" si="124"/>
        <v>1</v>
      </c>
      <c r="AI68" s="10">
        <f>$AF68</f>
        <v>8908.6980469002156</v>
      </c>
      <c r="AJ68" s="25">
        <f>0.003*ABS($AP68)</f>
        <v>1.8885217499700957E-2</v>
      </c>
      <c r="AK68" s="3" cm="1">
        <f t="array" ref="AK68">100000000/Lvac($AA68)</f>
        <v>11221.90378231636</v>
      </c>
      <c r="AL68" s="21">
        <f t="shared" si="131"/>
        <v>2.3788896264533482E-2</v>
      </c>
      <c r="AM68" s="10" cm="1">
        <f t="array" ref="AM68">Lvac($AI68)-$BA68</f>
        <v>-1.8838304591554333E-2</v>
      </c>
      <c r="AN68" s="10">
        <f>$AK68-($AX68-$AW68)</f>
        <v>2.37823163606663E-2</v>
      </c>
      <c r="AO68" s="14">
        <f>AM68/AJ68</f>
        <v>-0.99751589262091545</v>
      </c>
      <c r="AP68" s="3">
        <v>-6.2950724999003187</v>
      </c>
      <c r="AS68" s="3">
        <f t="shared" si="132"/>
        <v>3.7823163602297427E-3</v>
      </c>
      <c r="AT68" s="3" cm="1">
        <f t="array" ref="AT68">AS68-(100000000/LvacE($A68)-$E68)</f>
        <v>3.7141444408916868E-5</v>
      </c>
      <c r="AU68" t="s">
        <v>4812</v>
      </c>
      <c r="AV68" t="s">
        <v>4785</v>
      </c>
      <c r="AW68" s="3">
        <v>10859.06</v>
      </c>
      <c r="AX68" s="3">
        <v>22080.94</v>
      </c>
      <c r="AY68" s="3"/>
      <c r="AZ68" s="10" cm="1">
        <f t="array" ref="AZ68">Lair(100000000/($AX68-$AW68))</f>
        <v>8908.7168801082807</v>
      </c>
      <c r="BA68" s="10">
        <f>100000000/($AX68-$AW68)</f>
        <v>8911.1628354607255</v>
      </c>
      <c r="BN68" s="3" cm="1">
        <f t="array" ref="BN68">$C68*EXP(poly_from_str(100000000/$E68,BN$4341))</f>
        <v>1.5795337432801162</v>
      </c>
      <c r="BO68" s="3"/>
      <c r="BY68">
        <v>2527</v>
      </c>
    </row>
    <row r="69" spans="1:77" hidden="1" x14ac:dyDescent="0.25">
      <c r="A69" t="s">
        <v>81</v>
      </c>
      <c r="B69" s="2" t="str">
        <f t="shared" si="123"/>
        <v/>
      </c>
      <c r="C69">
        <v>50</v>
      </c>
      <c r="E69">
        <v>11237.55</v>
      </c>
      <c r="R69">
        <v>3</v>
      </c>
      <c r="S69" t="s">
        <v>22</v>
      </c>
      <c r="AA69" s="10">
        <f t="shared" si="125"/>
        <v>8896.2919999999995</v>
      </c>
      <c r="AB69" s="3" cm="1">
        <f t="array" ref="AB69">100000000/Lvac(AA69)</f>
        <v>11237.552817697397</v>
      </c>
      <c r="AC69" s="28">
        <f t="shared" si="126"/>
        <v>1.1240638234446443E-7</v>
      </c>
      <c r="AD69" s="28">
        <f t="shared" si="127"/>
        <v>8.8987345930437421E-7</v>
      </c>
      <c r="AE69" s="21">
        <f t="shared" si="128"/>
        <v>11237.552773444178</v>
      </c>
      <c r="AF69" s="10" cm="1">
        <f t="array" ref="AF69">Lair(100000000/AE69)</f>
        <v>8896.292035033528</v>
      </c>
      <c r="AG69" s="10">
        <f t="shared" si="129"/>
        <v>5.6315863293211034E-3</v>
      </c>
      <c r="AH69" s="10" t="b">
        <f t="shared" si="124"/>
        <v>1</v>
      </c>
      <c r="AI69" s="10">
        <f t="shared" si="130"/>
        <v>8896.2919999999995</v>
      </c>
      <c r="AJ69">
        <v>3.0000000000000001E-3</v>
      </c>
      <c r="AK69" s="3" cm="1">
        <f t="array" ref="AK69">100000000/Lvac($AA69)</f>
        <v>11237.552817697397</v>
      </c>
      <c r="AL69" s="21">
        <f t="shared" si="131"/>
        <v>3.7895179759266208E-3</v>
      </c>
      <c r="AM69" s="21"/>
      <c r="AN69" s="21"/>
      <c r="AO69" s="21"/>
      <c r="AP69" s="21"/>
      <c r="AS69" s="3">
        <f t="shared" si="132"/>
        <v>2.8176973974041175E-3</v>
      </c>
      <c r="AT69" s="3" cm="1">
        <f t="array" ref="AT69">AS69-(100000000/LvacE($A69)-$E69)</f>
        <v>3.7144049201742746E-5</v>
      </c>
      <c r="BB69"/>
      <c r="BC69"/>
      <c r="BD69"/>
      <c r="BE69"/>
      <c r="BF69"/>
      <c r="BG69"/>
      <c r="BH69"/>
      <c r="BI69"/>
      <c r="BJ69"/>
      <c r="BN69" s="3" cm="1">
        <f t="array" ref="BN69">$C69*EXP(poly_from_str(100000000/$E69,BN$4341))</f>
        <v>0.79067055785039231</v>
      </c>
      <c r="BO69" s="3"/>
      <c r="BY69" t="e">
        <v>#N/A</v>
      </c>
    </row>
    <row r="70" spans="1:77" x14ac:dyDescent="0.25">
      <c r="A70" t="s">
        <v>82</v>
      </c>
      <c r="B70" s="2" t="str">
        <f t="shared" si="123"/>
        <v/>
      </c>
      <c r="C70">
        <v>125</v>
      </c>
      <c r="E70">
        <v>11250.35</v>
      </c>
      <c r="F70">
        <v>25391</v>
      </c>
      <c r="G70" t="s">
        <v>3</v>
      </c>
      <c r="H70" s="5" t="s">
        <v>15</v>
      </c>
      <c r="I70">
        <v>36642</v>
      </c>
      <c r="J70" t="s">
        <v>5</v>
      </c>
      <c r="K70" s="5" t="s">
        <v>15</v>
      </c>
      <c r="L70">
        <v>25391.75</v>
      </c>
      <c r="M70" t="str">
        <f t="shared" ref="M70:M73" si="133">$G70&amp;""</f>
        <v>o</v>
      </c>
      <c r="N70" t="str">
        <f t="shared" ref="N70:N73" si="134">$H70&amp;""</f>
        <v>13/2</v>
      </c>
      <c r="O70">
        <v>36642.129999999997</v>
      </c>
      <c r="P70" t="str">
        <f t="shared" ref="P70:P73" si="135">$J70&amp;""</f>
        <v>e</v>
      </c>
      <c r="Q70" t="str">
        <f t="shared" ref="Q70:Q73" si="136">$K70&amp;""</f>
        <v>13/2</v>
      </c>
      <c r="R70">
        <v>3</v>
      </c>
      <c r="U70" s="4" t="str">
        <f>"Sugar wl unc increased 0.003 -&gt; "&amp;ROUND($AJ70,3)&amp;"A"</f>
        <v>Sugar wl unc increased 0.003 -&gt; 0.024A</v>
      </c>
      <c r="AA70" s="10">
        <f t="shared" si="125"/>
        <v>8886.1730000000007</v>
      </c>
      <c r="AB70" s="3" cm="1">
        <f t="array" ref="AB70">100000000/Lvac(AA70)</f>
        <v>11250.349366512566</v>
      </c>
      <c r="AC70" s="28">
        <f t="shared" si="126"/>
        <v>1.1253438347419074E-7</v>
      </c>
      <c r="AD70" s="28">
        <f t="shared" si="127"/>
        <v>8.8886128547844776E-7</v>
      </c>
      <c r="AE70" s="21">
        <f t="shared" si="128"/>
        <v>11250.349376506454</v>
      </c>
      <c r="AF70" s="10" cm="1">
        <f t="array" ref="AF70">Lair(100000000/AE70)</f>
        <v>8886.1729921062215</v>
      </c>
      <c r="AG70" s="10">
        <f t="shared" si="129"/>
        <v>5.6330255649148717E-3</v>
      </c>
      <c r="AH70" s="10" t="b">
        <f t="shared" si="124"/>
        <v>1</v>
      </c>
      <c r="AI70" s="10">
        <f t="shared" ref="AI70:AI73" si="137">$AF70</f>
        <v>8886.1729921062215</v>
      </c>
      <c r="AJ70" s="25">
        <f>0.003*ABS($AP70)</f>
        <v>2.4202667837016634E-2</v>
      </c>
      <c r="AK70" s="3" cm="1">
        <f t="array" ref="AK70">100000000/Lvac($AA70)</f>
        <v>11250.349366512566</v>
      </c>
      <c r="AL70" s="21">
        <f t="shared" si="131"/>
        <v>3.0641814987168701E-2</v>
      </c>
      <c r="AM70" s="10" cm="1">
        <f t="array" ref="AM70">Lvac($AI70)-$BA70</f>
        <v>2.4194771922338987E-2</v>
      </c>
      <c r="AN70" s="10">
        <f t="shared" ref="AN70:AN73" si="138">$AK70-($AX70-$AW70)</f>
        <v>-3.0633487431259709E-2</v>
      </c>
      <c r="AO70" s="14">
        <f t="shared" ref="AO70:AO73" si="139">AM70/AJ70</f>
        <v>0.99967375849923579</v>
      </c>
      <c r="AP70" s="3">
        <v>8.0675559456722112</v>
      </c>
      <c r="AS70" s="3">
        <f t="shared" si="132"/>
        <v>-6.3348743424285203E-4</v>
      </c>
      <c r="AT70" s="3" cm="1">
        <f t="array" ref="AT70">AS70-(100000000/LvacE($A70)-$E70)</f>
        <v>3.7146048271097243E-5</v>
      </c>
      <c r="AU70" t="s">
        <v>4979</v>
      </c>
      <c r="AV70" t="s">
        <v>4788</v>
      </c>
      <c r="AW70" s="3">
        <v>25391.75</v>
      </c>
      <c r="AX70" s="3">
        <v>36642.129999999997</v>
      </c>
      <c r="AY70" s="3"/>
      <c r="AZ70" s="10" cm="1">
        <f t="array" ref="AZ70">Lair(100000000/($AX70-$AW70))</f>
        <v>8886.1488038797143</v>
      </c>
      <c r="BA70" s="10">
        <f t="shared" ref="BA70:BA73" si="140">100000000/($AX70-$AW70)</f>
        <v>8888.5886521166412</v>
      </c>
      <c r="BB70" s="12">
        <v>3990000</v>
      </c>
      <c r="BC70" s="3">
        <v>0.38400000000000001</v>
      </c>
      <c r="BD70" s="12" cm="1">
        <f t="array" ref="BD70">SfromgA($BB70,$BA70,"")</f>
        <v>1.3829442740139002</v>
      </c>
      <c r="BE70" s="29">
        <f>(10^MAX(0.05, -0.312925054856973*((LN($BD70))^(1/3)) + 0.454808404431693)-1)*100</f>
        <v>73.714098904029441</v>
      </c>
      <c r="BG70" s="3"/>
      <c r="BH70" s="3"/>
      <c r="BI70" s="12">
        <f>IF($BB70="",$BF70,$BB70)</f>
        <v>3990000</v>
      </c>
      <c r="BJ70" s="29">
        <f>IF($BB70="",$BH70,$BE70)</f>
        <v>73.714098904029441</v>
      </c>
      <c r="BK70" s="3">
        <f>LN(BN70*100000000/($AX70-$AW70)/$BI70)</f>
        <v>-5.4245748987063145</v>
      </c>
      <c r="BL70" s="13">
        <f>EXP(BK$4341*$AX70+BK$4342)*$BI70/(100000000/($AX70-$AW70))</f>
        <v>3.1163787674036603</v>
      </c>
      <c r="BM70" s="3">
        <f t="shared" ref="BM70" si="141">LN(BL70/$C70)</f>
        <v>-3.6916420610316472</v>
      </c>
      <c r="BN70" s="3" cm="1">
        <f t="array" ref="BN70">$C70*EXP(poly_from_str(100000000/$E70,BN$4341))</f>
        <v>1.9782316331024425</v>
      </c>
      <c r="BO70" s="3">
        <f>LN($C70)</f>
        <v>4.8283137373023015</v>
      </c>
      <c r="BP70" s="13">
        <f>LN(BL70/BN70)</f>
        <v>0.45446834522340052</v>
      </c>
      <c r="BY70">
        <v>3166</v>
      </c>
    </row>
    <row r="71" spans="1:77" hidden="1" x14ac:dyDescent="0.25">
      <c r="A71" t="s">
        <v>83</v>
      </c>
      <c r="B71" s="2" t="str">
        <f t="shared" si="123"/>
        <v/>
      </c>
      <c r="C71">
        <v>25</v>
      </c>
      <c r="E71">
        <v>11280.66</v>
      </c>
      <c r="F71">
        <v>10138</v>
      </c>
      <c r="G71" t="s">
        <v>3</v>
      </c>
      <c r="H71" s="5" t="s">
        <v>18</v>
      </c>
      <c r="I71">
        <v>21418</v>
      </c>
      <c r="J71" t="s">
        <v>5</v>
      </c>
      <c r="K71" s="5" t="s">
        <v>18</v>
      </c>
      <c r="L71">
        <v>10138.18</v>
      </c>
      <c r="M71" t="str">
        <f t="shared" si="133"/>
        <v>o</v>
      </c>
      <c r="N71" t="str">
        <f t="shared" si="134"/>
        <v>5/2</v>
      </c>
      <c r="O71">
        <v>21418.84</v>
      </c>
      <c r="P71" t="str">
        <f t="shared" si="135"/>
        <v>e</v>
      </c>
      <c r="Q71" t="str">
        <f t="shared" si="136"/>
        <v>5/2</v>
      </c>
      <c r="R71">
        <v>3</v>
      </c>
      <c r="AA71" s="10">
        <f t="shared" si="125"/>
        <v>8862.2950000000001</v>
      </c>
      <c r="AB71" s="3" cm="1">
        <f t="array" ref="AB71">100000000/Lvac(AA71)</f>
        <v>11280.66146661403</v>
      </c>
      <c r="AC71" s="28">
        <f t="shared" si="126"/>
        <v>1.1283758890896771E-7</v>
      </c>
      <c r="AD71" s="28">
        <f t="shared" si="127"/>
        <v>8.8647283934508233E-7</v>
      </c>
      <c r="AE71" s="21">
        <f t="shared" si="128"/>
        <v>11280.661443230376</v>
      </c>
      <c r="AF71" s="10" cm="1">
        <f t="array" ref="AF71">Lair(100000000/AE71)</f>
        <v>8862.2950183707017</v>
      </c>
      <c r="AG71" s="10">
        <f t="shared" si="129"/>
        <v>5.6364413205955135E-3</v>
      </c>
      <c r="AH71" s="10" t="b">
        <f t="shared" si="124"/>
        <v>1</v>
      </c>
      <c r="AI71" s="10">
        <f t="shared" si="137"/>
        <v>8862.2950183707017</v>
      </c>
      <c r="AJ71">
        <v>3.0000000000000001E-3</v>
      </c>
      <c r="AK71" s="3" cm="1">
        <f t="array" ref="AK71">100000000/Lvac($AA71)</f>
        <v>11280.66146661403</v>
      </c>
      <c r="AL71" s="21">
        <f t="shared" si="131"/>
        <v>3.8186479156573838E-3</v>
      </c>
      <c r="AM71" s="10" cm="1">
        <f t="array" ref="AM71">Lvac($AI71)-$BA71</f>
        <v>-1.1341397857904667E-3</v>
      </c>
      <c r="AN71" s="10">
        <f t="shared" si="138"/>
        <v>1.4666140305052977E-3</v>
      </c>
      <c r="AO71" s="3">
        <f t="shared" si="139"/>
        <v>-0.37804659526348888</v>
      </c>
      <c r="AP71" s="3">
        <v>-0.38417181955689256</v>
      </c>
      <c r="AS71" s="3">
        <f t="shared" si="132"/>
        <v>1.4666140305052977E-3</v>
      </c>
      <c r="AT71" s="3" cm="1">
        <f t="array" ref="AT71">AS71-(100000000/LvacE($A71)-$E71)</f>
        <v>3.7150286516407505E-5</v>
      </c>
      <c r="AU71" t="s">
        <v>4710</v>
      </c>
      <c r="AV71" t="s">
        <v>4787</v>
      </c>
      <c r="AW71" s="3">
        <v>10138.18</v>
      </c>
      <c r="AX71" s="3">
        <v>21418.84</v>
      </c>
      <c r="AY71" s="3"/>
      <c r="AZ71" s="10" cm="1">
        <f t="array" ref="AZ71">Lair(100000000/($AX71-$AW71))</f>
        <v>8862.2961522036821</v>
      </c>
      <c r="BA71" s="10">
        <f t="shared" si="140"/>
        <v>8864.7295459662819</v>
      </c>
      <c r="BN71" s="3" cm="1">
        <f t="array" ref="BN71">$C71*EXP(poly_from_str(100000000/$E71,BN$4341))</f>
        <v>0.39617919898305398</v>
      </c>
      <c r="BO71" s="3"/>
      <c r="BY71">
        <v>634</v>
      </c>
    </row>
    <row r="72" spans="1:77" hidden="1" x14ac:dyDescent="0.25">
      <c r="A72" t="s">
        <v>84</v>
      </c>
      <c r="B72" s="2" t="str">
        <f t="shared" si="123"/>
        <v/>
      </c>
      <c r="C72">
        <v>1000</v>
      </c>
      <c r="E72">
        <v>11291.16</v>
      </c>
      <c r="F72">
        <v>16089</v>
      </c>
      <c r="G72" t="s">
        <v>3</v>
      </c>
      <c r="H72" s="5" t="s">
        <v>15</v>
      </c>
      <c r="I72">
        <v>27380</v>
      </c>
      <c r="J72" t="s">
        <v>5</v>
      </c>
      <c r="K72" s="5" t="s">
        <v>16</v>
      </c>
      <c r="L72">
        <v>16089.14</v>
      </c>
      <c r="M72" t="str">
        <f t="shared" si="133"/>
        <v>o</v>
      </c>
      <c r="N72" t="str">
        <f t="shared" si="134"/>
        <v>13/2</v>
      </c>
      <c r="O72">
        <v>27380.31</v>
      </c>
      <c r="P72" t="str">
        <f t="shared" si="135"/>
        <v>e</v>
      </c>
      <c r="Q72" t="str">
        <f t="shared" si="136"/>
        <v>11/2</v>
      </c>
      <c r="R72">
        <v>3</v>
      </c>
      <c r="AA72" s="10">
        <f t="shared" si="125"/>
        <v>8854.0529999999999</v>
      </c>
      <c r="AB72" s="3" cm="1">
        <f t="array" ref="AB72">100000000/Lvac(AA72)</f>
        <v>11291.162289319485</v>
      </c>
      <c r="AC72" s="28">
        <f t="shared" si="126"/>
        <v>1.129426263881637E-7</v>
      </c>
      <c r="AD72" s="28">
        <f t="shared" si="127"/>
        <v>8.8564841632461354E-7</v>
      </c>
      <c r="AE72" s="21">
        <f t="shared" si="128"/>
        <v>11291.162252684717</v>
      </c>
      <c r="AF72" s="10" cm="1">
        <f t="array" ref="AF72">Lair(100000000/AE72)</f>
        <v>8854.0530287275542</v>
      </c>
      <c r="AG72" s="10">
        <f t="shared" si="129"/>
        <v>5.6376267619653673E-3</v>
      </c>
      <c r="AH72" s="10" t="b">
        <f t="shared" si="124"/>
        <v>1</v>
      </c>
      <c r="AI72" s="10">
        <f t="shared" si="137"/>
        <v>8854.0530287275542</v>
      </c>
      <c r="AJ72">
        <v>3.0000000000000001E-3</v>
      </c>
      <c r="AK72" s="3" cm="1">
        <f t="array" ref="AK72">100000000/Lvac($AA72)</f>
        <v>11291.162289319485</v>
      </c>
      <c r="AL72" s="21">
        <f t="shared" si="131"/>
        <v>3.8257605593792713E-3</v>
      </c>
      <c r="AM72" s="10" cm="1">
        <f t="array" ref="AM72">Lvac($AI72)-$BA72</f>
        <v>6.0767817103624111E-3</v>
      </c>
      <c r="AN72" s="10">
        <f t="shared" si="138"/>
        <v>-7.7106805165385595E-3</v>
      </c>
      <c r="AO72" s="3">
        <f t="shared" si="139"/>
        <v>2.025593903454137</v>
      </c>
      <c r="AP72" s="3">
        <v>2.016015461170658</v>
      </c>
      <c r="AS72" s="3">
        <f t="shared" si="132"/>
        <v>2.2893194854987087E-3</v>
      </c>
      <c r="AT72" s="3" cm="1">
        <f t="array" ref="AT72">AS72-(100000000/LvacE($A72)-$E72)</f>
        <v>3.7151592550799251E-5</v>
      </c>
      <c r="AU72" t="s">
        <v>4983</v>
      </c>
      <c r="AV72" t="s">
        <v>4707</v>
      </c>
      <c r="AW72" s="3">
        <v>16089.14</v>
      </c>
      <c r="AX72" s="3">
        <v>27380.31</v>
      </c>
      <c r="AY72" s="3"/>
      <c r="AZ72" s="10" cm="1">
        <f t="array" ref="AZ72">Lair(100000000/($AX72-$AW72))</f>
        <v>8854.0469535897046</v>
      </c>
      <c r="BA72" s="10">
        <f t="shared" si="140"/>
        <v>8856.4781151997522</v>
      </c>
      <c r="BF72" s="12">
        <v>2509690.2287088037</v>
      </c>
      <c r="BG72" s="12" cm="1">
        <f t="array" ref="BG72">SfromgA($BF72,$BA72,"")</f>
        <v>0.860471798448051</v>
      </c>
      <c r="BH72" s="29">
        <f t="shared" ref="BH72:BH73" si="142">(10^MAX(0.05, -0.312925054856973*((LN($BG72))^(1/3)) + 0.454808404431693)-1)*100</f>
        <v>317.9997167006336</v>
      </c>
      <c r="BI72" s="12">
        <f t="shared" ref="BI72:BI73" si="143">IF($BB72="",$BF72,$BB72)</f>
        <v>2509690.2287088037</v>
      </c>
      <c r="BJ72" s="29">
        <f t="shared" ref="BJ72:BJ73" si="144">IF($BB72="",$BH72,$BE72)</f>
        <v>317.9997167006336</v>
      </c>
      <c r="BK72" s="3">
        <f t="shared" ref="BK72:BK73" si="145">LN(BN72*100000000/($AX72-$AW72)/$BI72)</f>
        <v>-2.8834725375954706</v>
      </c>
      <c r="BL72" s="13">
        <f t="shared" ref="BL72:BL73" si="146">EXP(BK$4341*$AX72+BK$4342)*$BI72/(100000000/($AX72-$AW72))</f>
        <v>3.9763860735878005</v>
      </c>
      <c r="BM72" s="3">
        <f t="shared" ref="BM72:BM73" si="147">LN(BL72/$C72)</f>
        <v>-5.5273818938988386</v>
      </c>
      <c r="BN72" s="3" cm="1">
        <f t="array" ref="BN72">$C72*EXP(poly_from_str(100000000/$E72,BN$4341))</f>
        <v>15.851955853276808</v>
      </c>
      <c r="BO72" s="3">
        <f t="shared" ref="BO72:BO73" si="148">LN($C72)</f>
        <v>6.9077552789821368</v>
      </c>
      <c r="BP72" s="13">
        <f t="shared" ref="BP72:BP73" si="149">LN(BL72/BN72)</f>
        <v>-1.3829195053102028</v>
      </c>
      <c r="BY72">
        <v>25336</v>
      </c>
    </row>
    <row r="73" spans="1:77" x14ac:dyDescent="0.25">
      <c r="A73" t="s">
        <v>85</v>
      </c>
      <c r="B73" s="2" t="str">
        <f t="shared" si="123"/>
        <v/>
      </c>
      <c r="C73">
        <v>500</v>
      </c>
      <c r="E73">
        <v>11397.58</v>
      </c>
      <c r="F73">
        <v>25244</v>
      </c>
      <c r="G73" t="s">
        <v>3</v>
      </c>
      <c r="H73" s="5" t="s">
        <v>86</v>
      </c>
      <c r="I73">
        <v>36642</v>
      </c>
      <c r="J73" t="s">
        <v>5</v>
      </c>
      <c r="K73" s="5" t="s">
        <v>15</v>
      </c>
      <c r="L73">
        <v>25244.61</v>
      </c>
      <c r="M73" t="str">
        <f t="shared" si="133"/>
        <v>o</v>
      </c>
      <c r="N73" t="str">
        <f t="shared" si="134"/>
        <v>15/2</v>
      </c>
      <c r="O73">
        <v>36642.129999999997</v>
      </c>
      <c r="P73" t="str">
        <f t="shared" si="135"/>
        <v>e</v>
      </c>
      <c r="Q73" t="str">
        <f t="shared" si="136"/>
        <v>13/2</v>
      </c>
      <c r="R73">
        <v>3</v>
      </c>
      <c r="U73" s="4" t="str">
        <f>"Sugar wl unc increased 0.003 -&gt; "&amp;ROUND($AJ73,3)&amp;"A"</f>
        <v>Sugar wl unc increased 0.003 -&gt; 0.047A</v>
      </c>
      <c r="AA73" s="10">
        <f t="shared" si="125"/>
        <v>8771.3829999999998</v>
      </c>
      <c r="AB73" s="3" cm="1">
        <f t="array" ref="AB73">100000000/Lvac(AA73)</f>
        <v>11397.580696307792</v>
      </c>
      <c r="AC73" s="28">
        <f t="shared" si="126"/>
        <v>1.1400710697503462E-7</v>
      </c>
      <c r="AD73" s="28">
        <f t="shared" si="127"/>
        <v>8.7737917953408013E-7</v>
      </c>
      <c r="AE73" s="21">
        <f t="shared" si="128"/>
        <v>11397.58068474617</v>
      </c>
      <c r="AF73" s="10" cm="1">
        <f t="array" ref="AF73">Lair(100000000/AE73)</f>
        <v>8771.3830088976629</v>
      </c>
      <c r="AG73" s="10">
        <f t="shared" si="129"/>
        <v>5.6497026008502762E-3</v>
      </c>
      <c r="AH73" s="10" t="b">
        <f t="shared" si="124"/>
        <v>1</v>
      </c>
      <c r="AI73" s="10">
        <f t="shared" si="137"/>
        <v>8771.3830088976629</v>
      </c>
      <c r="AJ73" s="25">
        <f>0.003*ABS($AP73)</f>
        <v>4.6723916022529011E-2</v>
      </c>
      <c r="AK73" s="3" cm="1">
        <f t="array" ref="AK73">100000000/Lvac($AA73)</f>
        <v>11397.580696307792</v>
      </c>
      <c r="AL73" s="21">
        <f t="shared" si="131"/>
        <v>6.0713299461906588E-2</v>
      </c>
      <c r="AM73" s="10" cm="1">
        <f t="array" ref="AM73">Lvac($AI73)-$BA73</f>
        <v>-4.671501595294103E-2</v>
      </c>
      <c r="AN73" s="10">
        <f t="shared" si="138"/>
        <v>6.0696307795296889E-2</v>
      </c>
      <c r="AO73" s="14">
        <f t="shared" si="139"/>
        <v>-0.99980951790120309</v>
      </c>
      <c r="AP73" s="3">
        <v>-15.574638674176336</v>
      </c>
      <c r="AS73" s="3">
        <f t="shared" si="132"/>
        <v>6.9630779216822702E-4</v>
      </c>
      <c r="AT73" s="3" cm="1">
        <f t="array" ref="AT73">AS73-(100000000/LvacE($A73)-$E73)</f>
        <v>3.7160176361794583E-5</v>
      </c>
      <c r="AU73" t="s">
        <v>4981</v>
      </c>
      <c r="AV73" t="s">
        <v>4788</v>
      </c>
      <c r="AW73" s="3">
        <v>25244.61</v>
      </c>
      <c r="AX73" s="3">
        <v>36642.129999999997</v>
      </c>
      <c r="AY73" s="3"/>
      <c r="AZ73" s="10" cm="1">
        <f t="array" ref="AZ73">Lair(100000000/($AX73-$AW73))</f>
        <v>8771.4297112783461</v>
      </c>
      <c r="BA73" s="10">
        <f t="shared" si="140"/>
        <v>8773.8385192568239</v>
      </c>
      <c r="BF73" s="12">
        <v>1196087.5044198639</v>
      </c>
      <c r="BG73" s="12" cm="1">
        <f t="array" ref="BG73">SfromgA($BF73,$BA73,"")</f>
        <v>0.39871743275757976</v>
      </c>
      <c r="BH73" s="29">
        <f t="shared" si="142"/>
        <v>474.24989535163735</v>
      </c>
      <c r="BI73" s="12">
        <f t="shared" si="143"/>
        <v>1196087.5044198639</v>
      </c>
      <c r="BJ73" s="29">
        <f t="shared" si="144"/>
        <v>474.24989535163735</v>
      </c>
      <c r="BK73" s="3">
        <f t="shared" si="145"/>
        <v>-2.8461999972030783</v>
      </c>
      <c r="BL73" s="13">
        <f t="shared" si="146"/>
        <v>0.94641903303974451</v>
      </c>
      <c r="BM73" s="3">
        <f t="shared" si="147"/>
        <v>-6.269677953953634</v>
      </c>
      <c r="BN73" s="3" cm="1">
        <f t="array" ref="BN73">$C73*EXP(poly_from_str(100000000/$E73,BN$4341))</f>
        <v>7.915609537162176</v>
      </c>
      <c r="BO73" s="3">
        <f t="shared" si="148"/>
        <v>6.2146080984221914</v>
      </c>
      <c r="BP73" s="13">
        <f t="shared" si="149"/>
        <v>-2.1239065562798363</v>
      </c>
      <c r="BY73">
        <v>12487</v>
      </c>
    </row>
    <row r="74" spans="1:77" hidden="1" x14ac:dyDescent="0.25">
      <c r="A74" t="s">
        <v>87</v>
      </c>
      <c r="B74" s="2" t="str">
        <f t="shared" si="123"/>
        <v/>
      </c>
      <c r="C74">
        <v>5</v>
      </c>
      <c r="E74">
        <v>11407.79</v>
      </c>
      <c r="R74">
        <v>3</v>
      </c>
      <c r="S74" t="s">
        <v>22</v>
      </c>
      <c r="AA74" s="10">
        <f t="shared" si="125"/>
        <v>8763.5329999999994</v>
      </c>
      <c r="AB74" s="3" cm="1">
        <f t="array" ref="AB74">100000000/Lvac(AA74)</f>
        <v>11407.790122554523</v>
      </c>
      <c r="AC74" s="28">
        <f t="shared" si="126"/>
        <v>1.1410922969081079E-7</v>
      </c>
      <c r="AD74" s="28">
        <f t="shared" si="127"/>
        <v>8.7659396715485163E-7</v>
      </c>
      <c r="AE74" s="21">
        <f t="shared" si="128"/>
        <v>11407.790120512425</v>
      </c>
      <c r="AF74" s="10" cm="1">
        <f t="array" ref="AF74">Lair(100000000/AE74)</f>
        <v>8763.5330015687559</v>
      </c>
      <c r="AG74" s="10">
        <f t="shared" si="129"/>
        <v>5.6508670716795681E-3</v>
      </c>
      <c r="AH74" s="10" t="b">
        <f t="shared" si="124"/>
        <v>1</v>
      </c>
      <c r="AI74" s="10">
        <f t="shared" si="130"/>
        <v>8763.5329999999994</v>
      </c>
      <c r="AJ74">
        <v>3.0000000000000001E-3</v>
      </c>
      <c r="AK74" s="3" cm="1">
        <f t="array" ref="AK74">100000000/Lvac($AA74)</f>
        <v>11407.790122554523</v>
      </c>
      <c r="AL74" s="21">
        <f t="shared" si="131"/>
        <v>3.9052024300774094E-3</v>
      </c>
      <c r="AM74" s="21"/>
      <c r="AN74" s="21"/>
      <c r="AO74" s="21"/>
      <c r="AP74" s="21"/>
      <c r="AS74" s="3">
        <f t="shared" si="132"/>
        <v>1.225545220222557E-4</v>
      </c>
      <c r="AT74" s="3" cm="1">
        <f t="array" ref="AT74">AS74-(100000000/LvacE($A74)-$E74)</f>
        <v>3.7160552892601117E-5</v>
      </c>
      <c r="BB74"/>
      <c r="BC74"/>
      <c r="BD74"/>
      <c r="BE74"/>
      <c r="BF74"/>
      <c r="BG74"/>
      <c r="BH74"/>
      <c r="BI74"/>
      <c r="BJ74"/>
      <c r="BN74" s="3" cm="1">
        <f t="array" ref="BN74">$C74*EXP(poly_from_str(100000000/$E74,BN$4341))</f>
        <v>7.9115543294039983E-2</v>
      </c>
      <c r="BO74" s="3"/>
      <c r="BY74">
        <v>125</v>
      </c>
    </row>
    <row r="75" spans="1:77" hidden="1" x14ac:dyDescent="0.25">
      <c r="A75" t="s">
        <v>88</v>
      </c>
      <c r="B75" s="2" t="str">
        <f t="shared" si="123"/>
        <v/>
      </c>
      <c r="C75">
        <v>5</v>
      </c>
      <c r="E75">
        <v>11429.23</v>
      </c>
      <c r="R75">
        <v>3</v>
      </c>
      <c r="S75" t="s">
        <v>22</v>
      </c>
      <c r="AA75" s="10">
        <f t="shared" si="125"/>
        <v>8747.0910000000003</v>
      </c>
      <c r="AB75" s="3" cm="1">
        <f t="array" ref="AB75">100000000/Lvac(AA75)</f>
        <v>11429.233379313884</v>
      </c>
      <c r="AC75" s="28">
        <f t="shared" si="126"/>
        <v>1.1432372202369908E-7</v>
      </c>
      <c r="AD75" s="28">
        <f t="shared" si="127"/>
        <v>8.7494932233156624E-7</v>
      </c>
      <c r="AE75" s="21">
        <f t="shared" si="128"/>
        <v>11429.233322587725</v>
      </c>
      <c r="AF75" s="10" cm="1">
        <f t="array" ref="AF75">Lair(100000000/AE75)</f>
        <v>8747.0910434141897</v>
      </c>
      <c r="AG75" s="10">
        <f t="shared" si="129"/>
        <v>5.6533162499003316E-3</v>
      </c>
      <c r="AH75" s="10" t="b">
        <f t="shared" si="124"/>
        <v>1</v>
      </c>
      <c r="AI75" s="10">
        <f t="shared" si="130"/>
        <v>8747.0910000000003</v>
      </c>
      <c r="AJ75">
        <v>3.0000000000000001E-3</v>
      </c>
      <c r="AK75" s="3" cm="1">
        <f t="array" ref="AK75">100000000/Lvac($AA75)</f>
        <v>11429.233379313884</v>
      </c>
      <c r="AL75" s="21">
        <f t="shared" si="131"/>
        <v>3.9198974994019906E-3</v>
      </c>
      <c r="AM75" s="21"/>
      <c r="AN75" s="21"/>
      <c r="AO75" s="21"/>
      <c r="AP75" s="21"/>
      <c r="AS75" s="3">
        <f t="shared" si="132"/>
        <v>3.3793138845794601E-3</v>
      </c>
      <c r="AT75" s="3" cm="1">
        <f t="array" ref="AT75">AS75-(100000000/LvacE($A75)-$E75)</f>
        <v>3.716108767548576E-5</v>
      </c>
      <c r="BB75"/>
      <c r="BC75"/>
      <c r="BD75"/>
      <c r="BE75"/>
      <c r="BF75"/>
      <c r="BG75"/>
      <c r="BH75"/>
      <c r="BI75"/>
      <c r="BJ75"/>
      <c r="BN75" s="3" cm="1">
        <f t="array" ref="BN75">$C75*EXP(poly_from_str(100000000/$E75,BN$4341))</f>
        <v>7.9014513816761819E-2</v>
      </c>
      <c r="BO75" s="3"/>
      <c r="BY75" t="e">
        <v>#N/A</v>
      </c>
    </row>
    <row r="76" spans="1:77" hidden="1" x14ac:dyDescent="0.25">
      <c r="A76" t="s">
        <v>89</v>
      </c>
      <c r="B76" s="2" t="str">
        <f t="shared" si="123"/>
        <v/>
      </c>
      <c r="C76">
        <v>5</v>
      </c>
      <c r="E76">
        <v>11439.05</v>
      </c>
      <c r="R76">
        <v>3</v>
      </c>
      <c r="S76" t="s">
        <v>22</v>
      </c>
      <c r="AA76" s="10">
        <f t="shared" si="125"/>
        <v>8739.5869999999995</v>
      </c>
      <c r="AB76" s="3" cm="1">
        <f t="array" ref="AB76">100000000/Lvac(AA76)</f>
        <v>11439.046728133495</v>
      </c>
      <c r="AC76" s="28">
        <f t="shared" si="126"/>
        <v>1.1442188286471661E-7</v>
      </c>
      <c r="AD76" s="28">
        <f t="shared" si="127"/>
        <v>8.7419871932210359E-7</v>
      </c>
      <c r="AE76" s="21">
        <f t="shared" si="128"/>
        <v>11439.046783241702</v>
      </c>
      <c r="AF76" s="10" cm="1">
        <f t="array" ref="AF76">Lair(100000000/AE76)</f>
        <v>8739.5869578964084</v>
      </c>
      <c r="AG76" s="10">
        <f t="shared" si="129"/>
        <v>5.6544386324052552E-3</v>
      </c>
      <c r="AH76" s="10" t="b">
        <f t="shared" si="124"/>
        <v>1</v>
      </c>
      <c r="AI76" s="10">
        <f t="shared" si="130"/>
        <v>8739.5869999999995</v>
      </c>
      <c r="AJ76">
        <v>3.0000000000000001E-3</v>
      </c>
      <c r="AK76" s="3" cm="1">
        <f t="array" ref="AK76">100000000/Lvac($AA76)</f>
        <v>11439.046728133495</v>
      </c>
      <c r="AL76" s="21">
        <f t="shared" si="131"/>
        <v>3.9266317944315317E-3</v>
      </c>
      <c r="AM76" s="21"/>
      <c r="AN76" s="21"/>
      <c r="AO76" s="21"/>
      <c r="AP76" s="21"/>
      <c r="AS76" s="3">
        <f t="shared" si="132"/>
        <v>-3.2718665042921202E-3</v>
      </c>
      <c r="AT76" s="3" cm="1">
        <f t="array" ref="AT76">AS76-(100000000/LvacE($A76)-$E76)</f>
        <v>3.7161213185754605E-5</v>
      </c>
      <c r="BB76"/>
      <c r="BC76"/>
      <c r="BD76"/>
      <c r="BE76"/>
      <c r="BF76"/>
      <c r="BG76"/>
      <c r="BH76"/>
      <c r="BI76"/>
      <c r="BJ76"/>
      <c r="BN76" s="3" cm="1">
        <f t="array" ref="BN76">$C76*EXP(poly_from_str(100000000/$E76,BN$4341))</f>
        <v>7.8961269786475149E-2</v>
      </c>
      <c r="BO76" s="3"/>
      <c r="BY76">
        <v>123</v>
      </c>
    </row>
    <row r="77" spans="1:77" hidden="1" x14ac:dyDescent="0.25">
      <c r="A77" t="s">
        <v>90</v>
      </c>
      <c r="B77" s="2" t="str">
        <f t="shared" si="123"/>
        <v/>
      </c>
      <c r="C77">
        <v>5</v>
      </c>
      <c r="D77" t="s">
        <v>91</v>
      </c>
      <c r="E77">
        <v>11470.47</v>
      </c>
      <c r="F77">
        <v>24357</v>
      </c>
      <c r="G77" t="s">
        <v>3</v>
      </c>
      <c r="H77" s="5" t="s">
        <v>16</v>
      </c>
      <c r="I77">
        <v>35828</v>
      </c>
      <c r="J77" t="s">
        <v>5</v>
      </c>
      <c r="K77" s="5" t="s">
        <v>4</v>
      </c>
      <c r="L77">
        <v>24357.98</v>
      </c>
      <c r="M77" t="str">
        <f t="shared" ref="M77:M79" si="150">$G77&amp;""</f>
        <v>o</v>
      </c>
      <c r="N77" t="str">
        <f t="shared" ref="N77:N79" si="151">$H77&amp;""</f>
        <v>11/2</v>
      </c>
      <c r="O77">
        <v>35828.46</v>
      </c>
      <c r="P77" t="str">
        <f t="shared" ref="P77:P79" si="152">$J77&amp;""</f>
        <v>e</v>
      </c>
      <c r="Q77" t="str">
        <f t="shared" ref="Q77:Q79" si="153">$K77&amp;""</f>
        <v>9/2</v>
      </c>
      <c r="R77">
        <v>3</v>
      </c>
      <c r="AA77" s="10">
        <f t="shared" si="125"/>
        <v>8715.643</v>
      </c>
      <c r="AB77" s="3" cm="1">
        <f t="array" ref="AB77">100000000/Lvac(AA77)</f>
        <v>11470.472453932731</v>
      </c>
      <c r="AC77" s="28">
        <f t="shared" si="126"/>
        <v>1.1473622772295745E-7</v>
      </c>
      <c r="AD77" s="28">
        <f t="shared" si="127"/>
        <v>8.7180367157164754E-7</v>
      </c>
      <c r="AE77" s="21">
        <f t="shared" si="128"/>
        <v>11470.47241215272</v>
      </c>
      <c r="AF77" s="10" cm="1">
        <f t="array" ref="AF77">Lair(100000000/AE77)</f>
        <v>8715.6430317459617</v>
      </c>
      <c r="AG77" s="10">
        <f t="shared" si="129"/>
        <v>5.6580393697821686E-3</v>
      </c>
      <c r="AH77" s="10" t="b">
        <f t="shared" si="124"/>
        <v>1</v>
      </c>
      <c r="AI77" s="10">
        <f t="shared" ref="AI77:AI79" si="154">$AF77</f>
        <v>8715.6430317459617</v>
      </c>
      <c r="AJ77">
        <v>7.0000000000000001E-3</v>
      </c>
      <c r="AK77" s="3" cm="1">
        <f t="array" ref="AK77">100000000/Lvac($AA77)</f>
        <v>11470.472453932731</v>
      </c>
      <c r="AL77" s="21">
        <f t="shared" si="131"/>
        <v>9.2125511433944485E-3</v>
      </c>
      <c r="AM77" s="10" cm="1">
        <f t="array" ref="AM77">Lvac($AI77)-$BA77</f>
        <v>5.7670761307235807E-3</v>
      </c>
      <c r="AN77" s="10">
        <f t="shared" ref="AN77:AN79" si="155">$AK77-($AX77-$AW77)</f>
        <v>-7.5460672687768238E-3</v>
      </c>
      <c r="AO77" s="3">
        <f t="shared" ref="AO77:AO78" si="156">AM77/AJ77</f>
        <v>0.8238680186747972</v>
      </c>
      <c r="AP77" s="3">
        <v>0.81933165451378698</v>
      </c>
      <c r="AS77" s="3">
        <f t="shared" si="132"/>
        <v>2.453932731441455E-3</v>
      </c>
      <c r="AT77" s="3" cm="1">
        <f t="array" ref="AT77">AS77-(100000000/LvacE($A77)-$E77)</f>
        <v>3.7161134969210252E-5</v>
      </c>
      <c r="AU77" t="s">
        <v>4982</v>
      </c>
      <c r="AV77" t="s">
        <v>4768</v>
      </c>
      <c r="AW77" s="3">
        <v>24357.98</v>
      </c>
      <c r="AX77" s="3">
        <v>35828.46</v>
      </c>
      <c r="AY77" s="3"/>
      <c r="AZ77" s="10" cm="1">
        <f t="array" ref="AZ77">Lair(100000000/($AX77-$AW77))</f>
        <v>8715.6372662295253</v>
      </c>
      <c r="BA77" s="10">
        <f t="shared" ref="BA77:BA79" si="157">100000000/($AX77-$AW77)</f>
        <v>8718.030980394893</v>
      </c>
      <c r="BB77" s="12">
        <v>529000</v>
      </c>
      <c r="BC77" s="3">
        <v>8.3000000000000004E-2</v>
      </c>
      <c r="BD77" s="12" cm="1">
        <f t="array" ref="BD77">SfromgA($BB77,$BA77,"")</f>
        <v>0.17299926417226072</v>
      </c>
      <c r="BE77" s="29">
        <f>(10^MAX(0.05, -0.312925054856973*((LN($BD77))^(1/3)) + 0.454808404431693)-1)*100</f>
        <v>579.55717898798559</v>
      </c>
      <c r="BG77" s="3"/>
      <c r="BH77" s="3"/>
      <c r="BI77" s="12">
        <f>IF($BB77="",$BF77,$BB77)</f>
        <v>529000</v>
      </c>
      <c r="BJ77" s="29">
        <f>IF($BB77="",$BH77,$BE77)</f>
        <v>579.55717898798559</v>
      </c>
      <c r="BK77" s="3">
        <f>LN(BN77*100000000/($AX77-$AW77)/$BI77)</f>
        <v>-6.6469092014719866</v>
      </c>
      <c r="BL77" s="13">
        <f>EXP(BK$4341*$AX77+BK$4342)*$BI77/(100000000/($AX77-$AW77))</f>
        <v>0.4481224504197906</v>
      </c>
      <c r="BM77" s="3">
        <f t="shared" ref="BM77" si="158">LN(BL77/$C77)</f>
        <v>-2.4121266695183352</v>
      </c>
      <c r="BN77" s="3" cm="1">
        <f t="array" ref="BN77">$C77*EXP(poly_from_str(100000000/$E77,BN$4341))</f>
        <v>7.8762823452871333E-2</v>
      </c>
      <c r="BO77" s="3">
        <f>LN($C77)</f>
        <v>1.6094379124341003</v>
      </c>
      <c r="BP77" s="13">
        <f>LN(BL77/BN77)</f>
        <v>1.7386254199519668</v>
      </c>
      <c r="BY77">
        <v>122</v>
      </c>
    </row>
    <row r="78" spans="1:77" hidden="1" x14ac:dyDescent="0.25">
      <c r="A78" t="s">
        <v>92</v>
      </c>
      <c r="B78" s="2" t="str">
        <f t="shared" si="123"/>
        <v/>
      </c>
      <c r="C78">
        <v>45</v>
      </c>
      <c r="E78">
        <v>11473</v>
      </c>
      <c r="F78">
        <v>10138</v>
      </c>
      <c r="G78" t="s">
        <v>3</v>
      </c>
      <c r="H78" s="5" t="s">
        <v>18</v>
      </c>
      <c r="I78">
        <v>21611</v>
      </c>
      <c r="J78" t="s">
        <v>5</v>
      </c>
      <c r="K78" s="5" t="s">
        <v>18</v>
      </c>
      <c r="L78">
        <v>10138.18</v>
      </c>
      <c r="M78" t="str">
        <f t="shared" si="150"/>
        <v>o</v>
      </c>
      <c r="N78" t="str">
        <f t="shared" si="151"/>
        <v>5/2</v>
      </c>
      <c r="O78">
        <v>21611.19</v>
      </c>
      <c r="P78" t="str">
        <f t="shared" si="152"/>
        <v>e</v>
      </c>
      <c r="Q78" t="str">
        <f t="shared" si="153"/>
        <v>5/2</v>
      </c>
      <c r="R78">
        <v>3</v>
      </c>
      <c r="AA78" s="10">
        <f t="shared" si="125"/>
        <v>8713.7189999999991</v>
      </c>
      <c r="AB78" s="3" cm="1">
        <f t="array" ref="AB78">100000000/Lvac(AA78)</f>
        <v>11473.005138079383</v>
      </c>
      <c r="AC78" s="28">
        <f t="shared" si="126"/>
        <v>1.1476156162483552E-7</v>
      </c>
      <c r="AD78" s="28">
        <f t="shared" si="127"/>
        <v>8.7161121952343447E-7</v>
      </c>
      <c r="AE78" s="21">
        <f t="shared" si="128"/>
        <v>11473.005050523829</v>
      </c>
      <c r="AF78" s="10" cm="1">
        <f t="array" ref="AF78">Lair(100000000/AE78)</f>
        <v>8713.719066498501</v>
      </c>
      <c r="AG78" s="10">
        <f t="shared" si="129"/>
        <v>5.658329993087876E-3</v>
      </c>
      <c r="AH78" s="10" t="b">
        <f t="shared" si="124"/>
        <v>1</v>
      </c>
      <c r="AI78" s="10">
        <f t="shared" si="154"/>
        <v>8713.719066498501</v>
      </c>
      <c r="AJ78">
        <v>3.0000000000000001E-3</v>
      </c>
      <c r="AK78" s="3" cm="1">
        <f t="array" ref="AK78">100000000/Lvac($AA78)</f>
        <v>11473.005138079383</v>
      </c>
      <c r="AL78" s="21">
        <f t="shared" si="131"/>
        <v>3.9499799283830937E-3</v>
      </c>
      <c r="AM78" s="10" cm="1">
        <f t="array" ref="AM78">Lvac($AI78)-$BA78</f>
        <v>3.7601457624987233E-3</v>
      </c>
      <c r="AN78" s="10">
        <f t="shared" si="155"/>
        <v>-4.8619206154398853E-3</v>
      </c>
      <c r="AO78" s="3">
        <f t="shared" si="156"/>
        <v>1.2533819208329078</v>
      </c>
      <c r="AP78" s="3">
        <v>1.231209756952012</v>
      </c>
      <c r="AS78" s="3">
        <f t="shared" si="132"/>
        <v>5.138079382959404E-3</v>
      </c>
      <c r="AT78" s="3" cm="1">
        <f t="array" ref="AT78">AS78-(100000000/LvacE($A78)-$E78)</f>
        <v>3.7161098589422181E-5</v>
      </c>
      <c r="AU78" t="s">
        <v>4710</v>
      </c>
      <c r="AV78" t="s">
        <v>4791</v>
      </c>
      <c r="AW78" s="3">
        <v>10138.18</v>
      </c>
      <c r="AX78" s="3">
        <v>21611.19</v>
      </c>
      <c r="AY78" s="3"/>
      <c r="AZ78" s="10" cm="1">
        <f t="array" ref="AZ78">Lair(100000000/($AX78-$AW78))</f>
        <v>8713.7153073696591</v>
      </c>
      <c r="BA78" s="10">
        <f t="shared" si="157"/>
        <v>8716.1085016050729</v>
      </c>
      <c r="BN78" s="3" cm="1">
        <f t="array" ref="BN78">$C78*EXP(poly_from_str(100000000/$E78,BN$4341))</f>
        <v>0.70870539276347266</v>
      </c>
      <c r="BO78" s="3"/>
      <c r="BY78">
        <v>1099</v>
      </c>
    </row>
    <row r="79" spans="1:77" x14ac:dyDescent="0.25">
      <c r="A79" t="s">
        <v>93</v>
      </c>
      <c r="B79" s="2" t="str">
        <f t="shared" si="123"/>
        <v/>
      </c>
      <c r="C79">
        <v>5</v>
      </c>
      <c r="D79" t="s">
        <v>91</v>
      </c>
      <c r="E79">
        <v>11476.09</v>
      </c>
      <c r="F79" s="8">
        <v>17409</v>
      </c>
      <c r="G79" s="8" t="s">
        <v>3</v>
      </c>
      <c r="H79" s="9" t="s">
        <v>16</v>
      </c>
      <c r="I79" s="8">
        <v>28885</v>
      </c>
      <c r="J79" s="8" t="s">
        <v>5</v>
      </c>
      <c r="K79" s="9" t="s">
        <v>4</v>
      </c>
      <c r="L79" s="8">
        <v>17409.580000000002</v>
      </c>
      <c r="M79" s="8" t="str">
        <f t="shared" si="150"/>
        <v>o</v>
      </c>
      <c r="N79" s="8" t="str">
        <f t="shared" si="151"/>
        <v>11/2</v>
      </c>
      <c r="O79" s="8">
        <v>28885.14</v>
      </c>
      <c r="P79" s="8" t="str">
        <f t="shared" si="152"/>
        <v>e</v>
      </c>
      <c r="Q79" s="8" t="str">
        <f t="shared" si="153"/>
        <v>9/2</v>
      </c>
      <c r="R79">
        <v>3</v>
      </c>
      <c r="U79" s="8" t="s">
        <v>5054</v>
      </c>
      <c r="AA79" s="10">
        <f t="shared" si="125"/>
        <v>8711.375</v>
      </c>
      <c r="AB79" s="3" cm="1">
        <f t="array" ref="AB79">100000000/Lvac(AA79)</f>
        <v>11476.092206774894</v>
      </c>
      <c r="AC79" s="28">
        <f t="shared" si="126"/>
        <v>1.1479244091776557E-7</v>
      </c>
      <c r="AD79" s="28">
        <f t="shared" si="127"/>
        <v>8.7137675611359368E-7</v>
      </c>
      <c r="AE79" s="21">
        <f t="shared" si="128"/>
        <v>11476.092169130497</v>
      </c>
      <c r="AF79" s="10" cm="1">
        <f t="array" ref="AF79">Lair(100000000/AE79)</f>
        <v>8711.3750285755632</v>
      </c>
      <c r="AG79" s="10">
        <f t="shared" si="129"/>
        <v>5.6586843183065189E-3</v>
      </c>
      <c r="AH79" s="10" t="b">
        <f t="shared" si="124"/>
        <v>1</v>
      </c>
      <c r="AI79" s="10">
        <f t="shared" si="154"/>
        <v>8711.3750285755632</v>
      </c>
      <c r="AJ79" s="8">
        <v>7.0000000000000001E-3</v>
      </c>
      <c r="AK79" s="3" cm="1">
        <f t="array" ref="AK79">100000000/Lvac($AA79)</f>
        <v>11476.092206774894</v>
      </c>
      <c r="AL79" s="21">
        <f t="shared" si="131"/>
        <v>9.2215804260420888E-3</v>
      </c>
      <c r="AM79" s="25"/>
      <c r="AN79" s="10">
        <f t="shared" si="155"/>
        <v>0.53220677489662194</v>
      </c>
      <c r="AO79" s="14"/>
      <c r="AP79" s="14"/>
      <c r="AQ79" s="3">
        <f>$AW79+$E79</f>
        <v>28885.670000000002</v>
      </c>
      <c r="AS79" s="3">
        <f t="shared" si="132"/>
        <v>2.2067748941481113E-3</v>
      </c>
      <c r="AT79" s="3" cm="1">
        <f t="array" ref="AT79">AS79-(100000000/LvacE($A79)-$E79)</f>
        <v>3.7161044019740075E-5</v>
      </c>
      <c r="AU79" s="8" t="s">
        <v>4975</v>
      </c>
      <c r="AV79" s="8" t="s">
        <v>4737</v>
      </c>
      <c r="AW79" s="31">
        <v>17409.580000000002</v>
      </c>
      <c r="AX79" s="31">
        <v>28885.14</v>
      </c>
      <c r="AY79" s="3"/>
      <c r="AZ79" s="32" cm="1">
        <f t="array" ref="AZ79">Lair(100000000/($AX79-$AW79))</f>
        <v>8711.7790126956588</v>
      </c>
      <c r="BA79" s="32">
        <f t="shared" si="157"/>
        <v>8714.1716831248341</v>
      </c>
      <c r="BB79" s="12">
        <v>259000</v>
      </c>
      <c r="BC79" s="3">
        <v>0.45</v>
      </c>
      <c r="BD79" s="12" cm="1">
        <f t="array" ref="BD79">SfromgA($BB79,$BA79,"")</f>
        <v>8.4588526529046124E-2</v>
      </c>
      <c r="BE79" s="29">
        <f>(10^MAX(0.05, -0.312925054856973*((LN($BD79))^(1/3)) + 0.454808404431693)-1)*100</f>
        <v>654.75310890649303</v>
      </c>
      <c r="BG79" s="3"/>
      <c r="BH79" s="3"/>
      <c r="BI79" s="12">
        <f>IF($BB79="",$BF79,$BB79)</f>
        <v>259000</v>
      </c>
      <c r="BJ79" s="29">
        <f>IF($BB79="",$BH79,$BE79)</f>
        <v>654.75310890649303</v>
      </c>
      <c r="BK79" s="3">
        <f>LN(BN79*100000000/($AX79-$AW79)/$BI79)</f>
        <v>-5.9336976698623856</v>
      </c>
      <c r="BL79" s="13">
        <f>EXP(BK$4341*$AX79+BK$4342)*$BI79/(100000000/($AX79-$AW79))</f>
        <v>0.37200357075696028</v>
      </c>
      <c r="BM79" s="3">
        <f t="shared" ref="BM79" si="159">LN(BL79/$C79)</f>
        <v>-2.5982897383801262</v>
      </c>
      <c r="BN79" s="3" cm="1">
        <f t="array" ref="BN79">$C79*EXP(poly_from_str(100000000/$E79,BN$4341))</f>
        <v>7.8722974773692778E-2</v>
      </c>
      <c r="BO79" s="3">
        <f>LN($C79)</f>
        <v>1.6094379124341003</v>
      </c>
      <c r="BP79" s="13">
        <f>LN(BL79/BN79)</f>
        <v>1.552968411706152</v>
      </c>
      <c r="BY79">
        <v>122</v>
      </c>
    </row>
    <row r="80" spans="1:77" hidden="1" x14ac:dyDescent="0.25">
      <c r="A80" t="s">
        <v>94</v>
      </c>
      <c r="B80" s="2" t="str">
        <f t="shared" si="123"/>
        <v/>
      </c>
      <c r="C80" s="4">
        <v>0</v>
      </c>
      <c r="D80" s="4"/>
      <c r="E80">
        <v>11477.67</v>
      </c>
      <c r="R80">
        <v>3</v>
      </c>
      <c r="S80" t="s">
        <v>95</v>
      </c>
      <c r="T80" s="4">
        <v>1</v>
      </c>
      <c r="U80" s="4" t="s">
        <v>4665</v>
      </c>
      <c r="V80">
        <f>$O81-$L81</f>
        <v>11477.73</v>
      </c>
      <c r="W80">
        <f>$E80-V80</f>
        <v>-5.9999999999490683E-2</v>
      </c>
      <c r="AA80" s="10">
        <f t="shared" si="125"/>
        <v>8710.1779999999999</v>
      </c>
      <c r="AB80" s="3" cm="1">
        <f t="array" ref="AB80">100000000/Lvac(AA80)</f>
        <v>11477.669307226746</v>
      </c>
      <c r="AC80" s="28">
        <f t="shared" si="126"/>
        <v>1.148082163188858E-7</v>
      </c>
      <c r="AD80" s="28">
        <f t="shared" si="127"/>
        <v>8.7125702373247913E-7</v>
      </c>
      <c r="AE80" s="21">
        <f t="shared" si="128"/>
        <v>11477.669319050845</v>
      </c>
      <c r="AF80" s="10" cm="1">
        <f t="array" ref="AF80">Lair(100000000/AE80)</f>
        <v>8710.177991026887</v>
      </c>
      <c r="AG80" s="10">
        <f t="shared" si="129"/>
        <v>5.6588653703303626E-3</v>
      </c>
      <c r="AH80" s="10" t="b">
        <f t="shared" si="124"/>
        <v>1</v>
      </c>
      <c r="AI80" s="10">
        <f t="shared" si="130"/>
        <v>8710.1779999999999</v>
      </c>
      <c r="AJ80">
        <v>3.0000000000000001E-3</v>
      </c>
      <c r="AK80" s="3" cm="1">
        <f t="array" ref="AK80">100000000/Lvac($AA80)</f>
        <v>11477.669307226746</v>
      </c>
      <c r="AL80" s="21">
        <f t="shared" si="131"/>
        <v>3.9531922219821726E-3</v>
      </c>
      <c r="AM80" s="21"/>
      <c r="AN80" s="21"/>
      <c r="AO80" s="21"/>
      <c r="AP80" s="21"/>
      <c r="AS80" s="3">
        <f t="shared" si="132"/>
        <v>-6.9277325383154675E-4</v>
      </c>
      <c r="AT80" s="3" cm="1">
        <f t="array" ref="AT80">AS80-(100000000/LvacE($A80)-$E80)</f>
        <v>3.7161014915909618E-5</v>
      </c>
      <c r="BB80"/>
      <c r="BC80"/>
      <c r="BD80"/>
      <c r="BE80"/>
      <c r="BF80"/>
      <c r="BG80"/>
      <c r="BH80"/>
      <c r="BI80"/>
      <c r="BJ80"/>
      <c r="BN80" s="3" cm="1">
        <f t="array" ref="BN80">$C80*EXP(poly_from_str(100000000/$E80,BN$4341))</f>
        <v>0</v>
      </c>
      <c r="BO80" s="3"/>
      <c r="BY80" t="e">
        <v>#N/A</v>
      </c>
    </row>
    <row r="81" spans="1:77" hidden="1" x14ac:dyDescent="0.25">
      <c r="A81" t="s">
        <v>96</v>
      </c>
      <c r="B81" s="2" t="str">
        <f t="shared" si="123"/>
        <v/>
      </c>
      <c r="C81">
        <v>40</v>
      </c>
      <c r="D81" s="4" t="s">
        <v>170</v>
      </c>
      <c r="E81">
        <v>11477.77</v>
      </c>
      <c r="F81">
        <v>9370</v>
      </c>
      <c r="G81" t="s">
        <v>3</v>
      </c>
      <c r="H81" s="5" t="s">
        <v>19</v>
      </c>
      <c r="I81">
        <v>20848</v>
      </c>
      <c r="J81" t="s">
        <v>5</v>
      </c>
      <c r="K81" s="5" t="s">
        <v>18</v>
      </c>
      <c r="L81">
        <v>9370.66</v>
      </c>
      <c r="M81" t="str">
        <f>$G81&amp;""</f>
        <v>o</v>
      </c>
      <c r="N81" t="str">
        <f>$H81&amp;""</f>
        <v>3/2</v>
      </c>
      <c r="O81">
        <v>20848.39</v>
      </c>
      <c r="P81" t="str">
        <f>$J81&amp;""</f>
        <v>e</v>
      </c>
      <c r="Q81" t="str">
        <f>$K81&amp;""</f>
        <v>5/2</v>
      </c>
      <c r="R81">
        <v>3</v>
      </c>
      <c r="S81" t="s">
        <v>97</v>
      </c>
      <c r="T81" s="4">
        <v>1</v>
      </c>
      <c r="U81" s="4" t="s">
        <v>4666</v>
      </c>
      <c r="V81">
        <f>$O81-$L81</f>
        <v>11477.73</v>
      </c>
      <c r="W81">
        <f>$E81-V81</f>
        <v>4.0000000000873115E-2</v>
      </c>
      <c r="AA81" s="10">
        <f t="shared" si="125"/>
        <v>8710.0990000000002</v>
      </c>
      <c r="AB81" s="3" cm="1">
        <f t="array" ref="AB81">100000000/Lvac(AA81)</f>
        <v>11477.773408469629</v>
      </c>
      <c r="AC81" s="28">
        <f t="shared" si="126"/>
        <v>1.1480925762152646E-7</v>
      </c>
      <c r="AD81" s="28">
        <f t="shared" si="127"/>
        <v>8.7124912159538212E-7</v>
      </c>
      <c r="AE81" s="21">
        <f t="shared" si="128"/>
        <v>11477.773350292558</v>
      </c>
      <c r="AF81" s="10" cm="1">
        <f t="array" ref="AF81">Lair(100000000/AE81)</f>
        <v>8710.0990441488193</v>
      </c>
      <c r="AG81" s="10">
        <f t="shared" si="129"/>
        <v>5.658877322087248E-3</v>
      </c>
      <c r="AH81" s="10" t="b">
        <f t="shared" si="124"/>
        <v>1</v>
      </c>
      <c r="AI81" s="10">
        <f>$AF81</f>
        <v>8710.0990441488193</v>
      </c>
      <c r="AJ81" s="10">
        <f>AL81/AK81*AI81</f>
        <v>7.5886661412234366E-2</v>
      </c>
      <c r="AK81" s="16" cm="1">
        <f t="array" ref="AK81">100000000/Lvac($AA81)-0</f>
        <v>11477.773408469629</v>
      </c>
      <c r="AL81" s="16">
        <f>MAX(0.1,0.007/$AA81*$AE81)</f>
        <v>0.1</v>
      </c>
      <c r="AM81" s="10" cm="1">
        <f t="array" ref="AM81">Lvac($AI81)-$BA81</f>
        <v>-3.2906249321968062E-2</v>
      </c>
      <c r="AN81" s="10">
        <f>$AK81-($AX81-$AW81)</f>
        <v>4.3408469629866886E-2</v>
      </c>
      <c r="AO81" s="3">
        <f>AM81/AJ81</f>
        <v>-0.43362362646596747</v>
      </c>
      <c r="AP81" s="3">
        <v>-0.43420555916429465</v>
      </c>
      <c r="AS81" s="3">
        <f t="shared" si="132"/>
        <v>3.408469628993771E-3</v>
      </c>
      <c r="AT81" s="3" cm="1">
        <f t="array" ref="AT81">AS81-(100000000/LvacE($A81)-$E81)</f>
        <v>3.7161011277930811E-5</v>
      </c>
      <c r="AU81" t="s">
        <v>4962</v>
      </c>
      <c r="AV81" t="s">
        <v>4795</v>
      </c>
      <c r="AW81" s="3">
        <v>9370.66</v>
      </c>
      <c r="AX81" s="3">
        <v>20848.39</v>
      </c>
      <c r="AY81" s="3"/>
      <c r="AZ81" s="10" cm="1">
        <f t="array" ref="AZ81">Lair(100000000/($AX81-$AW81))</f>
        <v>8710.1319414987975</v>
      </c>
      <c r="BA81" s="10">
        <f>100000000/($AX81-$AW81)</f>
        <v>8712.5241663639063</v>
      </c>
      <c r="BN81" s="3" cm="1">
        <f t="array" ref="BN81">$C81*EXP(poly_from_str(100000000/$E81,BN$4341))</f>
        <v>0.62968651149401489</v>
      </c>
      <c r="BO81" s="3"/>
      <c r="BY81">
        <v>975</v>
      </c>
    </row>
    <row r="82" spans="1:77" hidden="1" x14ac:dyDescent="0.25">
      <c r="A82" t="s">
        <v>98</v>
      </c>
      <c r="B82" s="2" t="str">
        <f t="shared" si="123"/>
        <v/>
      </c>
      <c r="C82">
        <v>5</v>
      </c>
      <c r="E82">
        <v>11488.46</v>
      </c>
      <c r="R82">
        <v>3</v>
      </c>
      <c r="S82" t="s">
        <v>22</v>
      </c>
      <c r="AA82" s="10">
        <f t="shared" si="125"/>
        <v>8701.9950000000008</v>
      </c>
      <c r="AB82" s="3" cm="1">
        <f t="array" ref="AB82">100000000/Lvac(AA82)</f>
        <v>11488.462393134771</v>
      </c>
      <c r="AC82" s="28">
        <f t="shared" si="126"/>
        <v>1.1491617726739672E-7</v>
      </c>
      <c r="AD82" s="28">
        <f t="shared" si="127"/>
        <v>8.7043850236875566E-7</v>
      </c>
      <c r="AE82" s="21">
        <f t="shared" si="128"/>
        <v>11488.462352138064</v>
      </c>
      <c r="AF82" s="10" cm="1">
        <f t="array" ref="AF82">Lair(100000000/AE82)</f>
        <v>8701.9950310532968</v>
      </c>
      <c r="AG82" s="10">
        <f t="shared" si="129"/>
        <v>5.6601050904496481E-3</v>
      </c>
      <c r="AH82" s="10" t="b">
        <f t="shared" si="124"/>
        <v>1</v>
      </c>
      <c r="AI82" s="10">
        <f t="shared" si="130"/>
        <v>8701.9950000000008</v>
      </c>
      <c r="AJ82">
        <v>3.0000000000000001E-3</v>
      </c>
      <c r="AK82" s="3" cm="1">
        <f t="array" ref="AK82">100000000/Lvac($AA82)</f>
        <v>11488.462393134771</v>
      </c>
      <c r="AL82" s="21">
        <f t="shared" ref="AL82:AL115" si="160">AJ82/AI82*AK82</f>
        <v>3.9606305426978881E-3</v>
      </c>
      <c r="AM82" s="21"/>
      <c r="AN82" s="21"/>
      <c r="AO82" s="21"/>
      <c r="AP82" s="21"/>
      <c r="AS82" s="3">
        <f t="shared" si="132"/>
        <v>2.3931347714096773E-3</v>
      </c>
      <c r="AT82" s="3" cm="1">
        <f t="array" ref="AT82">AS82-(100000000/LvacE($A82)-$E82)</f>
        <v>3.7160756619414315E-5</v>
      </c>
      <c r="BB82"/>
      <c r="BC82"/>
      <c r="BD82"/>
      <c r="BE82"/>
      <c r="BF82"/>
      <c r="BG82"/>
      <c r="BH82"/>
      <c r="BI82"/>
      <c r="BJ82"/>
      <c r="BN82" s="3" cm="1">
        <f t="array" ref="BN82">$C82*EXP(poly_from_str(100000000/$E82,BN$4341))</f>
        <v>7.8630789227029707E-2</v>
      </c>
      <c r="BO82" s="3"/>
      <c r="BY82" t="e">
        <v>#N/A</v>
      </c>
    </row>
    <row r="83" spans="1:77" x14ac:dyDescent="0.25">
      <c r="A83" t="s">
        <v>99</v>
      </c>
      <c r="B83" s="2" t="str">
        <f t="shared" si="123"/>
        <v/>
      </c>
      <c r="C83">
        <v>500</v>
      </c>
      <c r="E83">
        <v>11502.23</v>
      </c>
      <c r="F83">
        <v>10032</v>
      </c>
      <c r="G83" t="s">
        <v>3</v>
      </c>
      <c r="H83" s="5" t="s">
        <v>4</v>
      </c>
      <c r="I83">
        <v>21535</v>
      </c>
      <c r="J83" t="s">
        <v>5</v>
      </c>
      <c r="K83" s="5" t="s">
        <v>4</v>
      </c>
      <c r="L83">
        <v>10032.92</v>
      </c>
      <c r="M83" t="str">
        <f>$G83&amp;""</f>
        <v>o</v>
      </c>
      <c r="N83" t="str">
        <f>$H83&amp;""</f>
        <v>9/2</v>
      </c>
      <c r="O83">
        <v>21535.17</v>
      </c>
      <c r="P83" t="str">
        <f>$J83&amp;""</f>
        <v>e</v>
      </c>
      <c r="Q83" t="str">
        <f>$K83&amp;""</f>
        <v>9/2</v>
      </c>
      <c r="R83">
        <v>3</v>
      </c>
      <c r="S83" t="s">
        <v>6</v>
      </c>
      <c r="U83" s="4" t="str">
        <f>"Sugar wl unc increased 0.003 -&gt; "&amp;ROUND($AJ83,3)&amp;"A"</f>
        <v>Sugar wl unc increased 0.003 -&gt; 0.017A</v>
      </c>
      <c r="AA83" s="10">
        <f t="shared" si="125"/>
        <v>8691.5810000000001</v>
      </c>
      <c r="AB83" s="3" cm="1">
        <f t="array" ref="AB83">100000000/Lvac(AA83)</f>
        <v>11502.227478168194</v>
      </c>
      <c r="AC83" s="28">
        <f t="shared" si="126"/>
        <v>1.1505386649448471E-7</v>
      </c>
      <c r="AD83" s="28">
        <f t="shared" si="127"/>
        <v>8.6939682065760768E-7</v>
      </c>
      <c r="AE83" s="21">
        <f t="shared" si="128"/>
        <v>11502.227521573457</v>
      </c>
      <c r="AF83" s="10" cm="1">
        <f t="array" ref="AF83">Lair(100000000/AE83)</f>
        <v>8691.5809672009673</v>
      </c>
      <c r="AG83" s="10">
        <f t="shared" si="129"/>
        <v>5.6616878723311781E-3</v>
      </c>
      <c r="AH83" s="10" t="b">
        <f t="shared" si="124"/>
        <v>1</v>
      </c>
      <c r="AI83" s="10">
        <f>$AF83</f>
        <v>8691.5809672009673</v>
      </c>
      <c r="AJ83" s="25">
        <f>0.003*ABS($AP83)</f>
        <v>1.7023111970047466E-2</v>
      </c>
      <c r="AK83" s="3" cm="1">
        <f t="array" ref="AK83">100000000/Lvac($AA83)</f>
        <v>11502.227478168194</v>
      </c>
      <c r="AL83" s="21">
        <f t="shared" si="160"/>
        <v>2.2527973564845063E-2</v>
      </c>
      <c r="AM83" s="10" cm="1">
        <f t="array" ref="AM83">Lvac($AI83)-$BA83</f>
        <v>1.6990304065984674E-2</v>
      </c>
      <c r="AN83" s="10">
        <f>$AK83-($AX83-$AW83)</f>
        <v>-2.2521831804624526E-2</v>
      </c>
      <c r="AO83" s="14">
        <f>AM83/AJ83</f>
        <v>0.99807274344899344</v>
      </c>
      <c r="AP83" s="3">
        <v>5.6743706566824885</v>
      </c>
      <c r="AS83" s="3">
        <f t="shared" si="132"/>
        <v>-2.5218318060069578E-3</v>
      </c>
      <c r="AT83" s="3" cm="1">
        <f t="array" ref="AT83">AS83-(100000000/LvacE($A83)-$E83)</f>
        <v>3.7160301872063428E-5</v>
      </c>
      <c r="AU83" t="s">
        <v>4807</v>
      </c>
      <c r="AV83" t="s">
        <v>4793</v>
      </c>
      <c r="AW83" s="3">
        <v>10032.92</v>
      </c>
      <c r="AX83" s="3">
        <v>21535.17</v>
      </c>
      <c r="AY83" s="3"/>
      <c r="AZ83" s="10" cm="1">
        <f t="array" ref="AZ83">Lair(100000000/($AX83-$AW83))</f>
        <v>8691.563981491694</v>
      </c>
      <c r="BA83" s="10">
        <f>100000000/($AX83-$AW83)</f>
        <v>8693.9511834641071</v>
      </c>
      <c r="BB83" s="12">
        <v>5520000</v>
      </c>
      <c r="BC83" s="3">
        <v>0.41099999999999998</v>
      </c>
      <c r="BD83" s="12" cm="1">
        <f t="array" ref="BD83">SfromgA($BB83,$BA83,"")</f>
        <v>1.7902926534910286</v>
      </c>
      <c r="BE83" s="29">
        <f>(10^MAX(0.05, -0.312925054856973*((LN($BD83))^(1/3)) + 0.454808404431693)-1)*100</f>
        <v>56.13009741171151</v>
      </c>
      <c r="BF83" s="12">
        <v>751117.41738938703</v>
      </c>
      <c r="BG83" s="12" cm="1">
        <f t="array" ref="BG83">SfromgA($BF83,$BA83,"")</f>
        <v>0.24360869461256779</v>
      </c>
      <c r="BH83" s="29">
        <f>(10^MAX(0.05, -0.312925054856973*((LN($BG83))^(1/3)) + 0.454808404431693)-1)*100</f>
        <v>539.5690844485373</v>
      </c>
      <c r="BI83" s="12">
        <f>IF($BB83="",$BF83,$BB83)</f>
        <v>5520000</v>
      </c>
      <c r="BJ83" s="29">
        <f>IF($BB83="",$BH83,$BE83)</f>
        <v>56.13009741171151</v>
      </c>
      <c r="BK83" s="3">
        <f>LN(BN83*100000000/($AX83-$AW83)/$BI83)</f>
        <v>-4.3927231600948717</v>
      </c>
      <c r="BL83" s="13">
        <f>EXP(BK$4341*$AX83+BK$4342)*$BI83/(100000000/($AX83-$AW83))</f>
        <v>13.890820364611187</v>
      </c>
      <c r="BM83" s="3">
        <f t="shared" ref="BM83" si="161">LN(BL83/$C83)</f>
        <v>-3.5833798818729194</v>
      </c>
      <c r="BN83" s="3" cm="1">
        <f t="array" ref="BN83">$C83*EXP(poly_from_str(100000000/$E83,BN$4341))</f>
        <v>7.8521113828209161</v>
      </c>
      <c r="BO83" s="3">
        <f>LN($C83)</f>
        <v>6.2146080984221914</v>
      </c>
      <c r="BP83" s="13">
        <f>LN(BL83/BN83)</f>
        <v>0.57044575495536787</v>
      </c>
      <c r="BY83">
        <v>12082</v>
      </c>
    </row>
    <row r="84" spans="1:77" hidden="1" x14ac:dyDescent="0.25">
      <c r="A84" t="s">
        <v>100</v>
      </c>
      <c r="B84" s="2" t="str">
        <f t="shared" si="123"/>
        <v/>
      </c>
      <c r="C84">
        <v>5</v>
      </c>
      <c r="E84">
        <v>11511.39</v>
      </c>
      <c r="R84">
        <v>3</v>
      </c>
      <c r="S84" t="s">
        <v>22</v>
      </c>
      <c r="AA84" s="10">
        <f t="shared" si="125"/>
        <v>8684.6589999999997</v>
      </c>
      <c r="AB84" s="3" cm="1">
        <f t="array" ref="AB84">100000000/Lvac(AA84)</f>
        <v>11511.395148198369</v>
      </c>
      <c r="AC84" s="28">
        <f t="shared" si="126"/>
        <v>1.1514556875520387E-7</v>
      </c>
      <c r="AD84" s="28">
        <f t="shared" si="127"/>
        <v>8.6870443341223371E-7</v>
      </c>
      <c r="AE84" s="21">
        <f t="shared" si="128"/>
        <v>11511.395059310657</v>
      </c>
      <c r="AF84" s="10" cm="1">
        <f t="array" ref="AF84">Lair(100000000/AE84)</f>
        <v>8684.6590670607402</v>
      </c>
      <c r="AG84" s="10">
        <f t="shared" si="129"/>
        <v>5.6627430707525978E-3</v>
      </c>
      <c r="AH84" s="10" t="b">
        <f t="shared" si="124"/>
        <v>1</v>
      </c>
      <c r="AI84" s="10">
        <f t="shared" si="130"/>
        <v>8684.6589999999997</v>
      </c>
      <c r="AJ84">
        <v>3.0000000000000001E-3</v>
      </c>
      <c r="AK84" s="3" cm="1">
        <f t="array" ref="AK84">100000000/Lvac($AA84)</f>
        <v>11511.395148198369</v>
      </c>
      <c r="AL84" s="21">
        <f t="shared" si="160"/>
        <v>3.9764584245155863E-3</v>
      </c>
      <c r="AM84" s="21"/>
      <c r="AN84" s="21"/>
      <c r="AO84" s="21"/>
      <c r="AP84" s="21"/>
      <c r="AS84" s="3">
        <f t="shared" si="132"/>
        <v>5.1481983700796263E-3</v>
      </c>
      <c r="AT84" s="3" cm="1">
        <f t="array" ref="AT84">AS84-(100000000/LvacE($A84)-$E84)</f>
        <v>3.7159916246309876E-5</v>
      </c>
      <c r="BB84"/>
      <c r="BC84"/>
      <c r="BD84"/>
      <c r="BE84"/>
      <c r="BF84"/>
      <c r="BG84"/>
      <c r="BH84"/>
      <c r="BI84"/>
      <c r="BJ84"/>
      <c r="BN84" s="3" cm="1">
        <f t="array" ref="BN84">$C84*EXP(poly_from_str(100000000/$E84,BN$4341))</f>
        <v>7.844415647821594E-2</v>
      </c>
      <c r="BO84" s="3"/>
      <c r="BY84" t="e">
        <v>#N/A</v>
      </c>
    </row>
    <row r="85" spans="1:77" hidden="1" x14ac:dyDescent="0.25">
      <c r="A85" t="s">
        <v>101</v>
      </c>
      <c r="B85" s="2" t="str">
        <f t="shared" si="123"/>
        <v/>
      </c>
      <c r="C85">
        <v>5</v>
      </c>
      <c r="D85" t="s">
        <v>91</v>
      </c>
      <c r="E85">
        <v>11513.8</v>
      </c>
      <c r="R85">
        <v>3</v>
      </c>
      <c r="S85" t="s">
        <v>22</v>
      </c>
      <c r="AA85" s="10">
        <f t="shared" si="125"/>
        <v>8682.848</v>
      </c>
      <c r="AB85" s="3" cm="1">
        <f t="array" ref="AB85">100000000/Lvac(AA85)</f>
        <v>11513.796094292857</v>
      </c>
      <c r="AC85" s="28">
        <f t="shared" si="126"/>
        <v>1.1516958491038885E-7</v>
      </c>
      <c r="AD85" s="28">
        <f t="shared" si="127"/>
        <v>8.6852328442369996E-7</v>
      </c>
      <c r="AE85" s="21">
        <f t="shared" si="128"/>
        <v>11513.796161783283</v>
      </c>
      <c r="AF85" s="10" cm="1">
        <f t="array" ref="AF85">Lair(100000000/AE85)</f>
        <v>8682.8479491035323</v>
      </c>
      <c r="AG85" s="10">
        <f t="shared" si="129"/>
        <v>5.6630195584612825E-3</v>
      </c>
      <c r="AH85" s="10" t="b">
        <f t="shared" si="124"/>
        <v>1</v>
      </c>
      <c r="AI85" s="10">
        <f t="shared" si="130"/>
        <v>8682.848</v>
      </c>
      <c r="AJ85">
        <v>7.0000000000000001E-3</v>
      </c>
      <c r="AK85" s="3" cm="1">
        <f t="array" ref="AK85">100000000/Lvac($AA85)</f>
        <v>11513.796094292857</v>
      </c>
      <c r="AL85" s="21">
        <f t="shared" si="160"/>
        <v>9.2822738184579531E-3</v>
      </c>
      <c r="AM85" s="21"/>
      <c r="AN85" s="21"/>
      <c r="AO85" s="21"/>
      <c r="AP85" s="21"/>
      <c r="AS85" s="3">
        <f t="shared" si="132"/>
        <v>-3.9057071426213952E-3</v>
      </c>
      <c r="AT85" s="3" cm="1">
        <f t="array" ref="AT85">AS85-(100000000/LvacE($A85)-$E85)</f>
        <v>3.7159808925935067E-5</v>
      </c>
      <c r="BB85"/>
      <c r="BC85"/>
      <c r="BD85"/>
      <c r="BE85"/>
      <c r="BF85"/>
      <c r="BG85"/>
      <c r="BH85"/>
      <c r="BI85"/>
      <c r="BJ85"/>
      <c r="BN85" s="3" cm="1">
        <f t="array" ref="BN85">$C85*EXP(poly_from_str(100000000/$E85,BN$4341))</f>
        <v>7.8423389153686796E-2</v>
      </c>
      <c r="BO85" s="3"/>
      <c r="BY85" t="e">
        <v>#N/A</v>
      </c>
    </row>
    <row r="86" spans="1:77" hidden="1" x14ac:dyDescent="0.25">
      <c r="A86" t="s">
        <v>102</v>
      </c>
      <c r="B86" s="2" t="str">
        <f t="shared" si="123"/>
        <v/>
      </c>
      <c r="C86">
        <v>5</v>
      </c>
      <c r="E86">
        <v>11516.44</v>
      </c>
      <c r="R86">
        <v>3</v>
      </c>
      <c r="S86" t="s">
        <v>22</v>
      </c>
      <c r="AA86" s="10">
        <f t="shared" si="125"/>
        <v>8680.8559999999998</v>
      </c>
      <c r="AB86" s="3" cm="1">
        <f t="array" ref="AB86">100000000/Lvac(AA86)</f>
        <v>11516.438159370349</v>
      </c>
      <c r="AC86" s="28">
        <f t="shared" si="126"/>
        <v>1.1519601292775736E-7</v>
      </c>
      <c r="AD86" s="28">
        <f t="shared" si="127"/>
        <v>8.6832403053920809E-7</v>
      </c>
      <c r="AE86" s="21">
        <f t="shared" si="128"/>
        <v>11516.438191205038</v>
      </c>
      <c r="AF86" s="10" cm="1">
        <f t="array" ref="AF86">Lair(100000000/AE86)</f>
        <v>8680.8559760035605</v>
      </c>
      <c r="AG86" s="10">
        <f t="shared" si="129"/>
        <v>5.6633238795442721E-3</v>
      </c>
      <c r="AH86" s="10" t="b">
        <f t="shared" si="124"/>
        <v>1</v>
      </c>
      <c r="AI86" s="10">
        <f t="shared" si="130"/>
        <v>8680.8559999999998</v>
      </c>
      <c r="AJ86">
        <v>3.0000000000000001E-3</v>
      </c>
      <c r="AK86" s="3" cm="1">
        <f t="array" ref="AK86">100000000/Lvac($AA86)</f>
        <v>11516.438159370349</v>
      </c>
      <c r="AL86" s="21">
        <f t="shared" si="160"/>
        <v>3.9799432772656346E-3</v>
      </c>
      <c r="AM86" s="21"/>
      <c r="AN86" s="21"/>
      <c r="AO86" s="21"/>
      <c r="AP86" s="21"/>
      <c r="AS86" s="3">
        <f t="shared" si="132"/>
        <v>-1.8406296512694098E-3</v>
      </c>
      <c r="AT86" s="3" cm="1">
        <f t="array" ref="AT86">AS86-(100000000/LvacE($A86)-$E86)</f>
        <v>3.7159679777687415E-5</v>
      </c>
      <c r="BB86"/>
      <c r="BC86"/>
      <c r="BD86"/>
      <c r="BE86"/>
      <c r="BF86"/>
      <c r="BG86"/>
      <c r="BH86"/>
      <c r="BI86"/>
      <c r="BJ86"/>
      <c r="BN86" s="3" cm="1">
        <f t="array" ref="BN86">$C86*EXP(poly_from_str(100000000/$E86,BN$4341))</f>
        <v>7.8400394327685377E-2</v>
      </c>
      <c r="BO86" s="3"/>
      <c r="BY86">
        <v>120</v>
      </c>
    </row>
    <row r="87" spans="1:77" hidden="1" x14ac:dyDescent="0.25">
      <c r="A87" t="s">
        <v>103</v>
      </c>
      <c r="B87" s="2" t="str">
        <f t="shared" si="123"/>
        <v/>
      </c>
      <c r="C87">
        <v>40</v>
      </c>
      <c r="E87">
        <v>11522.14</v>
      </c>
      <c r="F87">
        <v>13887</v>
      </c>
      <c r="G87" t="s">
        <v>3</v>
      </c>
      <c r="H87" s="5" t="s">
        <v>8</v>
      </c>
      <c r="I87">
        <v>25409</v>
      </c>
      <c r="J87" t="s">
        <v>5</v>
      </c>
      <c r="K87" s="5" t="s">
        <v>8</v>
      </c>
      <c r="L87">
        <v>13887.6</v>
      </c>
      <c r="M87" t="str">
        <f t="shared" ref="M87:M88" si="162">$G87&amp;""</f>
        <v>o</v>
      </c>
      <c r="N87" t="str">
        <f t="shared" ref="N87:N88" si="163">$H87&amp;""</f>
        <v>7/2</v>
      </c>
      <c r="O87">
        <v>25409.74</v>
      </c>
      <c r="P87" t="str">
        <f t="shared" ref="P87:P88" si="164">$J87&amp;""</f>
        <v>e</v>
      </c>
      <c r="Q87" t="str">
        <f t="shared" ref="Q87:Q88" si="165">$K87&amp;""</f>
        <v>7/2</v>
      </c>
      <c r="R87">
        <v>3</v>
      </c>
      <c r="AA87" s="10">
        <f t="shared" si="125"/>
        <v>8676.5630000000001</v>
      </c>
      <c r="AB87" s="3" cm="1">
        <f t="array" ref="AB87">100000000/Lvac(AA87)</f>
        <v>11522.136252419774</v>
      </c>
      <c r="AC87" s="28">
        <f t="shared" si="126"/>
        <v>1.1525300974590976E-7</v>
      </c>
      <c r="AD87" s="28">
        <f t="shared" si="127"/>
        <v>8.6789461441231365E-7</v>
      </c>
      <c r="AE87" s="21">
        <f t="shared" si="128"/>
        <v>11522.136317362354</v>
      </c>
      <c r="AF87" s="10" cm="1">
        <f t="array" ref="AF87">Lair(100000000/AE87)</f>
        <v>8676.5629510958097</v>
      </c>
      <c r="AG87" s="10">
        <f t="shared" si="129"/>
        <v>5.6639804408969187E-3</v>
      </c>
      <c r="AH87" s="10" t="b">
        <f t="shared" si="124"/>
        <v>1</v>
      </c>
      <c r="AI87" s="10">
        <f t="shared" ref="AI87:AI88" si="166">$AF87</f>
        <v>8676.5629510958097</v>
      </c>
      <c r="AJ87">
        <v>3.0000000000000001E-3</v>
      </c>
      <c r="AK87" s="3" cm="1">
        <f t="array" ref="AK87">100000000/Lvac($AA87)</f>
        <v>11522.136252419774</v>
      </c>
      <c r="AL87" s="21">
        <f t="shared" si="160"/>
        <v>3.983882667836087E-3</v>
      </c>
      <c r="AM87" s="10" cm="1">
        <f t="array" ref="AM87">Lvac($AI87)-$BA87</f>
        <v>2.7739129727706313E-3</v>
      </c>
      <c r="AN87" s="10">
        <f t="shared" ref="AN87:AN88" si="167">$AK87-($AX87-$AW87)</f>
        <v>-3.7475802273547743E-3</v>
      </c>
      <c r="AO87" s="3">
        <f t="shared" ref="AO87:AO88" si="168">AM87/AJ87</f>
        <v>0.92463765759021044</v>
      </c>
      <c r="AP87" s="3">
        <v>0.94094346362301917</v>
      </c>
      <c r="AS87" s="3">
        <f t="shared" si="132"/>
        <v>-3.7475802255357848E-3</v>
      </c>
      <c r="AT87" s="3" cm="1">
        <f t="array" ref="AT87">AS87-(100000000/LvacE($A87)-$E87)</f>
        <v>3.7159388739382848E-5</v>
      </c>
      <c r="AU87" t="s">
        <v>4813</v>
      </c>
      <c r="AV87" t="s">
        <v>4715</v>
      </c>
      <c r="AW87" s="3">
        <v>13887.6</v>
      </c>
      <c r="AX87" s="3">
        <v>25409.74</v>
      </c>
      <c r="AY87" s="3"/>
      <c r="AZ87" s="10" cm="1">
        <f t="array" ref="AZ87">Lair(100000000/($AX87-$AW87))</f>
        <v>8676.5601779329827</v>
      </c>
      <c r="BA87" s="10">
        <f t="shared" ref="BA87:BA88" si="169">100000000/($AX87-$AW87)</f>
        <v>8678.9433212927452</v>
      </c>
      <c r="BB87" s="12">
        <v>741000</v>
      </c>
      <c r="BC87" s="3">
        <v>7.8E-2</v>
      </c>
      <c r="BD87" s="12" cm="1">
        <f t="array" ref="BD87">SfromgA($BB87,$BA87,"")</f>
        <v>0.23908488699186614</v>
      </c>
      <c r="BE87" s="29">
        <f>(10^MAX(0.05, -0.312925054856973*((LN($BD87))^(1/3)) + 0.454808404431693)-1)*100</f>
        <v>541.85063546942308</v>
      </c>
      <c r="BG87" s="3"/>
      <c r="BH87" s="3"/>
      <c r="BI87" s="12">
        <f>IF($BB87="",$BF87,$BB87)</f>
        <v>741000</v>
      </c>
      <c r="BJ87" s="29">
        <f>IF($BB87="",$BH87,$BE87)</f>
        <v>541.85063546942308</v>
      </c>
      <c r="BK87" s="3">
        <f>LN(BN87*100000000/($AX87-$AW87)/$BI87)</f>
        <v>-4.9142301562118194</v>
      </c>
      <c r="BL87" s="13">
        <f>EXP(BK$4341*$AX87+BK$4342)*$BI87/(100000000/($AX87-$AW87))</f>
        <v>1.391570562709562</v>
      </c>
      <c r="BM87" s="3">
        <f t="shared" ref="BM87" si="170">LN(BL87/$C87)</f>
        <v>-3.3584464435993975</v>
      </c>
      <c r="BN87" s="3" cm="1">
        <f t="array" ref="BN87">$C87*EXP(poly_from_str(100000000/$E87,BN$4341))</f>
        <v>0.62679903065524356</v>
      </c>
      <c r="BO87" s="3">
        <f>LN($C87)</f>
        <v>3.6888794541139363</v>
      </c>
      <c r="BP87" s="13">
        <f>LN(BL87/BN87)</f>
        <v>0.79756232551370299</v>
      </c>
      <c r="BY87">
        <v>959</v>
      </c>
    </row>
    <row r="88" spans="1:77" x14ac:dyDescent="0.25">
      <c r="A88" t="s">
        <v>104</v>
      </c>
      <c r="B88" s="2" t="str">
        <f t="shared" si="123"/>
        <v/>
      </c>
      <c r="C88">
        <v>10</v>
      </c>
      <c r="D88" t="s">
        <v>14</v>
      </c>
      <c r="E88">
        <v>11523.36</v>
      </c>
      <c r="F88">
        <v>27597</v>
      </c>
      <c r="G88" t="s">
        <v>3</v>
      </c>
      <c r="H88" s="5" t="s">
        <v>18</v>
      </c>
      <c r="I88">
        <v>39120</v>
      </c>
      <c r="J88" t="s">
        <v>5</v>
      </c>
      <c r="K88" s="5" t="s">
        <v>19</v>
      </c>
      <c r="L88">
        <v>27597.13</v>
      </c>
      <c r="M88" t="str">
        <f t="shared" si="162"/>
        <v>o</v>
      </c>
      <c r="N88" t="str">
        <f t="shared" si="163"/>
        <v>5/2</v>
      </c>
      <c r="O88">
        <v>39120.49</v>
      </c>
      <c r="P88" t="str">
        <f t="shared" si="164"/>
        <v>e</v>
      </c>
      <c r="Q88" t="str">
        <f t="shared" si="165"/>
        <v>3/2</v>
      </c>
      <c r="R88">
        <v>3</v>
      </c>
      <c r="U88" s="4" t="s">
        <v>5009</v>
      </c>
      <c r="AA88" s="10">
        <f t="shared" si="125"/>
        <v>8675.6419999999998</v>
      </c>
      <c r="AB88" s="3" cm="1">
        <f t="array" ref="AB88">100000000/Lvac(AA88)</f>
        <v>11523.359429139056</v>
      </c>
      <c r="AC88" s="28">
        <f t="shared" si="126"/>
        <v>1.1526524492366098E-7</v>
      </c>
      <c r="AD88" s="28">
        <f t="shared" si="127"/>
        <v>8.6780248949911734E-7</v>
      </c>
      <c r="AE88" s="21">
        <f t="shared" si="128"/>
        <v>11523.35943903575</v>
      </c>
      <c r="AF88" s="10" cm="1">
        <f t="array" ref="AF88">Lair(100000000/AE88)</f>
        <v>8675.6419925490009</v>
      </c>
      <c r="AG88" s="10">
        <f t="shared" si="129"/>
        <v>5.6641214234715454E-3</v>
      </c>
      <c r="AH88" s="10" t="b">
        <f t="shared" si="124"/>
        <v>1</v>
      </c>
      <c r="AI88" s="10">
        <f t="shared" si="166"/>
        <v>8675.6419925490009</v>
      </c>
      <c r="AJ88" s="25">
        <f>0.007*10</f>
        <v>7.0000000000000007E-2</v>
      </c>
      <c r="AK88" s="3" cm="1">
        <f t="array" ref="AK88">100000000/Lvac($AA88)</f>
        <v>11523.359429139056</v>
      </c>
      <c r="AL88" s="21">
        <f t="shared" si="160"/>
        <v>9.2976999365868895E-2</v>
      </c>
      <c r="AM88" s="10" cm="1">
        <f t="array" ref="AM88">Lvac($AI88)-$BA88</f>
        <v>-6.7355375527768047E-2</v>
      </c>
      <c r="AN88" s="10">
        <f t="shared" si="167"/>
        <v>8.9429139055937412E-2</v>
      </c>
      <c r="AO88" s="14">
        <f t="shared" si="168"/>
        <v>-0.96221965039668633</v>
      </c>
      <c r="AP88" s="14">
        <v>-0.96211317876233282</v>
      </c>
      <c r="AS88" s="3">
        <f t="shared" si="132"/>
        <v>-5.7086094420810696E-4</v>
      </c>
      <c r="AT88" s="3" cm="1">
        <f t="array" ref="AT88">AS88-(100000000/LvacE($A88)-$E88)</f>
        <v>3.715932325576432E-5</v>
      </c>
      <c r="AU88" t="s">
        <v>4986</v>
      </c>
      <c r="AV88" t="s">
        <v>4728</v>
      </c>
      <c r="AW88" s="3">
        <v>27597.13</v>
      </c>
      <c r="AX88" s="3">
        <v>39120.400000000001</v>
      </c>
      <c r="AY88" s="3"/>
      <c r="AZ88" s="10" cm="1">
        <f t="array" ref="AZ88">Lair(100000000/($AX88-$AW88))</f>
        <v>8675.7093297097344</v>
      </c>
      <c r="BA88" s="10">
        <f t="shared" si="169"/>
        <v>8678.0922429136863</v>
      </c>
      <c r="BN88" s="3" cm="1">
        <f t="array" ref="BN88">$C88*EXP(poly_from_str(100000000/$E88,BN$4341))</f>
        <v>0.1566778278600901</v>
      </c>
      <c r="BO88" s="3"/>
      <c r="BY88">
        <v>240</v>
      </c>
    </row>
    <row r="89" spans="1:77" hidden="1" x14ac:dyDescent="0.25">
      <c r="A89" t="s">
        <v>105</v>
      </c>
      <c r="B89" s="2" t="str">
        <f t="shared" si="123"/>
        <v/>
      </c>
      <c r="C89">
        <v>35</v>
      </c>
      <c r="E89">
        <v>11531.21</v>
      </c>
      <c r="R89">
        <v>3</v>
      </c>
      <c r="S89" t="s">
        <v>22</v>
      </c>
      <c r="AA89" s="10">
        <f t="shared" si="125"/>
        <v>8669.7330000000002</v>
      </c>
      <c r="AB89" s="3" cm="1">
        <f t="array" ref="AB89">100000000/Lvac(AA89)</f>
        <v>11531.213332730207</v>
      </c>
      <c r="AC89" s="28">
        <f t="shared" si="126"/>
        <v>1.1534380585884248E-7</v>
      </c>
      <c r="AD89" s="28">
        <f t="shared" si="127"/>
        <v>8.6721142966074445E-7</v>
      </c>
      <c r="AE89" s="21">
        <f t="shared" si="128"/>
        <v>11531.213274797608</v>
      </c>
      <c r="AF89" s="10" cm="1">
        <f t="array" ref="AF89">Lair(100000000/AE89)</f>
        <v>8669.7330435567583</v>
      </c>
      <c r="AG89" s="10">
        <f t="shared" si="129"/>
        <v>5.6650270159836645E-3</v>
      </c>
      <c r="AH89" s="10" t="b">
        <f t="shared" si="124"/>
        <v>1</v>
      </c>
      <c r="AI89" s="10">
        <f t="shared" si="130"/>
        <v>8669.7330000000002</v>
      </c>
      <c r="AJ89">
        <v>3.0000000000000001E-3</v>
      </c>
      <c r="AK89" s="3" cm="1">
        <f t="array" ref="AK89">100000000/Lvac($AA89)</f>
        <v>11531.213332730207</v>
      </c>
      <c r="AL89" s="21">
        <f t="shared" si="160"/>
        <v>3.9901620959019871E-3</v>
      </c>
      <c r="AM89" s="21"/>
      <c r="AN89" s="21"/>
      <c r="AO89" s="21"/>
      <c r="AP89" s="21"/>
      <c r="AS89" s="3">
        <f t="shared" si="132"/>
        <v>3.3327302080579102E-3</v>
      </c>
      <c r="AT89" s="3" cm="1">
        <f t="array" ref="AT89">AS89-(100000000/LvacE($A89)-$E89)</f>
        <v>3.7158872146392241E-5</v>
      </c>
      <c r="BB89"/>
      <c r="BC89"/>
      <c r="BD89"/>
      <c r="BE89"/>
      <c r="BF89"/>
      <c r="BG89"/>
      <c r="BH89"/>
      <c r="BI89"/>
      <c r="BJ89"/>
      <c r="BN89" s="3" cm="1">
        <f t="array" ref="BN89">$C89*EXP(poly_from_str(100000000/$E89,BN$4341))</f>
        <v>0.54786962093259262</v>
      </c>
      <c r="BO89" s="3"/>
      <c r="BY89" t="e">
        <v>#N/A</v>
      </c>
    </row>
    <row r="90" spans="1:77" hidden="1" x14ac:dyDescent="0.25">
      <c r="A90" t="s">
        <v>106</v>
      </c>
      <c r="B90" s="2" t="str">
        <f t="shared" si="123"/>
        <v/>
      </c>
      <c r="C90">
        <v>5</v>
      </c>
      <c r="E90">
        <v>11558.89</v>
      </c>
      <c r="R90">
        <v>3</v>
      </c>
      <c r="S90" t="s">
        <v>22</v>
      </c>
      <c r="AA90" s="10">
        <f t="shared" si="125"/>
        <v>8648.9719999999998</v>
      </c>
      <c r="AB90" s="3" cm="1">
        <f t="array" ref="AB90">100000000/Lvac(AA90)</f>
        <v>11558.892751562969</v>
      </c>
      <c r="AC90" s="28">
        <f t="shared" si="126"/>
        <v>1.1562067723193E-7</v>
      </c>
      <c r="AD90" s="28">
        <f t="shared" si="127"/>
        <v>8.6513476808994707E-7</v>
      </c>
      <c r="AE90" s="21">
        <f t="shared" si="128"/>
        <v>11558.892703279942</v>
      </c>
      <c r="AF90" s="10" cm="1">
        <f t="array" ref="AF90">Lair(100000000/AE90)</f>
        <v>8648.9720361280542</v>
      </c>
      <c r="AG90" s="10">
        <f t="shared" si="129"/>
        <v>5.6682235039934789E-3</v>
      </c>
      <c r="AH90" s="10" t="b">
        <f t="shared" si="124"/>
        <v>1</v>
      </c>
      <c r="AI90" s="10">
        <f t="shared" si="130"/>
        <v>8648.9719999999998</v>
      </c>
      <c r="AJ90">
        <v>3.0000000000000001E-3</v>
      </c>
      <c r="AK90" s="3" cm="1">
        <f t="array" ref="AK90">100000000/Lvac($AA90)</f>
        <v>11558.892751562969</v>
      </c>
      <c r="AL90" s="21">
        <f t="shared" si="160"/>
        <v>4.0093410239608719E-3</v>
      </c>
      <c r="AM90" s="21"/>
      <c r="AN90" s="21"/>
      <c r="AO90" s="21"/>
      <c r="AP90" s="21"/>
      <c r="AS90" s="3">
        <f t="shared" si="132"/>
        <v>2.7515629699337296E-3</v>
      </c>
      <c r="AT90" s="3" cm="1">
        <f t="array" ref="AT90">AS90-(100000000/LvacE($A90)-$E90)</f>
        <v>3.7156914913794026E-5</v>
      </c>
      <c r="BB90"/>
      <c r="BC90"/>
      <c r="BD90"/>
      <c r="BE90"/>
      <c r="BF90"/>
      <c r="BG90"/>
      <c r="BH90"/>
      <c r="BI90"/>
      <c r="BJ90"/>
      <c r="BN90" s="3" cm="1">
        <f t="array" ref="BN90">$C90*EXP(poly_from_str(100000000/$E90,BN$4341))</f>
        <v>7.7996808057960554E-2</v>
      </c>
      <c r="BO90" s="3"/>
      <c r="BY90" t="e">
        <v>#N/A</v>
      </c>
    </row>
    <row r="91" spans="1:77" hidden="1" x14ac:dyDescent="0.25">
      <c r="A91" t="s">
        <v>107</v>
      </c>
      <c r="B91" s="2" t="str">
        <f t="shared" si="123"/>
        <v/>
      </c>
      <c r="C91">
        <v>5</v>
      </c>
      <c r="D91" t="s">
        <v>91</v>
      </c>
      <c r="E91">
        <v>11562.68</v>
      </c>
      <c r="R91">
        <v>3</v>
      </c>
      <c r="S91" t="s">
        <v>22</v>
      </c>
      <c r="AA91" s="10">
        <f t="shared" si="125"/>
        <v>8646.1409999999996</v>
      </c>
      <c r="AB91" s="3" cm="1">
        <f t="array" ref="AB91">100000000/Lvac(AA91)</f>
        <v>11562.677456003939</v>
      </c>
      <c r="AC91" s="28">
        <f t="shared" si="126"/>
        <v>1.1565853483074126E-7</v>
      </c>
      <c r="AD91" s="28">
        <f t="shared" si="127"/>
        <v>8.64851591515033E-7</v>
      </c>
      <c r="AE91" s="21">
        <f t="shared" si="128"/>
        <v>11562.677500702157</v>
      </c>
      <c r="AF91" s="10" cm="1">
        <f t="array" ref="AF91">Lair(100000000/AE91)</f>
        <v>8646.1409665761912</v>
      </c>
      <c r="AG91" s="10">
        <f t="shared" si="129"/>
        <v>5.6686611666409295E-3</v>
      </c>
      <c r="AH91" s="10" t="b">
        <f t="shared" si="124"/>
        <v>1</v>
      </c>
      <c r="AI91" s="10">
        <f t="shared" si="130"/>
        <v>8646.1409999999996</v>
      </c>
      <c r="AJ91">
        <v>7.0000000000000001E-3</v>
      </c>
      <c r="AK91" s="3" cm="1">
        <f t="array" ref="AK91">100000000/Lvac($AA91)</f>
        <v>11562.677456003939</v>
      </c>
      <c r="AL91" s="21">
        <f t="shared" si="160"/>
        <v>9.3612563329730086E-3</v>
      </c>
      <c r="AM91" s="21"/>
      <c r="AN91" s="21"/>
      <c r="AO91" s="21"/>
      <c r="AP91" s="21"/>
      <c r="AS91" s="3">
        <f t="shared" si="132"/>
        <v>-2.543996060921927E-3</v>
      </c>
      <c r="AT91" s="3" cm="1">
        <f t="array" ref="AT91">AS91-(100000000/LvacE($A91)-$E91)</f>
        <v>3.7156603866606019E-5</v>
      </c>
      <c r="BB91"/>
      <c r="BC91"/>
      <c r="BD91"/>
      <c r="BE91"/>
      <c r="BF91"/>
      <c r="BG91"/>
      <c r="BH91"/>
      <c r="BI91"/>
      <c r="BJ91"/>
      <c r="BN91" s="3" cm="1">
        <f t="array" ref="BN91">$C91*EXP(poly_from_str(100000000/$E91,BN$4341))</f>
        <v>7.7957808845658505E-2</v>
      </c>
      <c r="BO91" s="3"/>
      <c r="BY91">
        <v>118</v>
      </c>
    </row>
    <row r="92" spans="1:77" hidden="1" x14ac:dyDescent="0.25">
      <c r="A92" t="s">
        <v>108</v>
      </c>
      <c r="B92" s="2" t="str">
        <f t="shared" si="123"/>
        <v/>
      </c>
      <c r="C92">
        <v>5</v>
      </c>
      <c r="E92">
        <v>11593.96</v>
      </c>
      <c r="R92">
        <v>3</v>
      </c>
      <c r="S92" t="s">
        <v>22</v>
      </c>
      <c r="AA92" s="10">
        <f t="shared" si="125"/>
        <v>8622.81</v>
      </c>
      <c r="AB92" s="3" cm="1">
        <f t="array" ref="AB92">100000000/Lvac(AA92)</f>
        <v>11593.96281336307</v>
      </c>
      <c r="AC92" s="28">
        <f t="shared" si="126"/>
        <v>1.159714756558477E-7</v>
      </c>
      <c r="AD92" s="28">
        <f t="shared" si="127"/>
        <v>8.625178604570055E-7</v>
      </c>
      <c r="AE92" s="21">
        <f t="shared" si="128"/>
        <v>11593.962763404428</v>
      </c>
      <c r="AF92" s="10" cm="1">
        <f t="array" ref="AF92">Lair(100000000/AE92)</f>
        <v>8622.810037156034</v>
      </c>
      <c r="AG92" s="10">
        <f t="shared" si="129"/>
        <v>5.6722844880823693E-3</v>
      </c>
      <c r="AH92" s="10" t="b">
        <f t="shared" si="124"/>
        <v>1</v>
      </c>
      <c r="AI92" s="10">
        <f t="shared" si="130"/>
        <v>8622.81</v>
      </c>
      <c r="AJ92">
        <v>3.0000000000000001E-3</v>
      </c>
      <c r="AK92" s="3" cm="1">
        <f t="array" ref="AK92">100000000/Lvac($AA92)</f>
        <v>11593.96281336307</v>
      </c>
      <c r="AL92" s="21">
        <f t="shared" si="160"/>
        <v>4.0337069284942162E-3</v>
      </c>
      <c r="AM92" s="21"/>
      <c r="AN92" s="21"/>
      <c r="AO92" s="21"/>
      <c r="AP92" s="21"/>
      <c r="AS92" s="3">
        <f t="shared" si="132"/>
        <v>2.813363071254571E-3</v>
      </c>
      <c r="AT92" s="3" cm="1">
        <f t="array" ref="AT92">AS92-(100000000/LvacE($A92)-$E92)</f>
        <v>3.7153602534090169E-5</v>
      </c>
      <c r="BB92"/>
      <c r="BC92"/>
      <c r="BD92"/>
      <c r="BE92"/>
      <c r="BF92"/>
      <c r="BG92"/>
      <c r="BH92"/>
      <c r="BI92"/>
      <c r="BJ92"/>
      <c r="BN92" s="3" cm="1">
        <f t="array" ref="BN92">$C92*EXP(poly_from_str(100000000/$E92,BN$4341))</f>
        <v>7.7618655286750673E-2</v>
      </c>
      <c r="BO92" s="3"/>
      <c r="BY92">
        <v>116</v>
      </c>
    </row>
    <row r="93" spans="1:77" hidden="1" x14ac:dyDescent="0.25">
      <c r="A93" t="s">
        <v>109</v>
      </c>
      <c r="B93" s="2" t="str">
        <f t="shared" si="123"/>
        <v/>
      </c>
      <c r="C93">
        <v>10</v>
      </c>
      <c r="E93">
        <v>11618.41</v>
      </c>
      <c r="R93">
        <v>3</v>
      </c>
      <c r="S93" t="s">
        <v>22</v>
      </c>
      <c r="AA93" s="10">
        <f t="shared" si="125"/>
        <v>8604.6659999999993</v>
      </c>
      <c r="AB93" s="3" cm="1">
        <f t="array" ref="AB93">100000000/Lvac(AA93)</f>
        <v>11618.410011172537</v>
      </c>
      <c r="AC93" s="28">
        <f t="shared" si="126"/>
        <v>1.1621601582211327E-7</v>
      </c>
      <c r="AD93" s="28">
        <f t="shared" si="127"/>
        <v>8.6070296971648997E-7</v>
      </c>
      <c r="AE93" s="21">
        <f t="shared" si="128"/>
        <v>11618.410010972491</v>
      </c>
      <c r="AF93" s="10" cm="1">
        <f t="array" ref="AF93">Lair(100000000/AE93)</f>
        <v>8604.6660001481541</v>
      </c>
      <c r="AG93" s="10">
        <f t="shared" si="129"/>
        <v>5.6751226608431132E-3</v>
      </c>
      <c r="AH93" s="10" t="b">
        <f t="shared" si="124"/>
        <v>1</v>
      </c>
      <c r="AI93" s="10">
        <f t="shared" si="130"/>
        <v>8604.6659999999993</v>
      </c>
      <c r="AJ93">
        <v>3.0000000000000001E-3</v>
      </c>
      <c r="AK93" s="3" cm="1">
        <f t="array" ref="AK93">100000000/Lvac($AA93)</f>
        <v>11618.410011172537</v>
      </c>
      <c r="AL93" s="21">
        <f t="shared" si="160"/>
        <v>4.0507359650586803E-3</v>
      </c>
      <c r="AM93" s="21"/>
      <c r="AN93" s="21"/>
      <c r="AO93" s="21"/>
      <c r="AP93" s="21"/>
      <c r="AS93" s="3">
        <f t="shared" si="132"/>
        <v>1.1172536687809043E-5</v>
      </c>
      <c r="AT93" s="3" cm="1">
        <f t="array" ref="AT93">AS93-(100000000/LvacE($A93)-$E93)</f>
        <v>3.7150744901737198E-5</v>
      </c>
      <c r="BB93"/>
      <c r="BC93"/>
      <c r="BD93"/>
      <c r="BE93"/>
      <c r="BF93"/>
      <c r="BG93"/>
      <c r="BH93"/>
      <c r="BI93"/>
      <c r="BJ93"/>
      <c r="BN93" s="3" cm="1">
        <f t="array" ref="BN93">$C93*EXP(poly_from_str(100000000/$E93,BN$4341))</f>
        <v>0.15466657827572872</v>
      </c>
      <c r="BO93" s="3"/>
      <c r="BY93">
        <v>229</v>
      </c>
    </row>
    <row r="94" spans="1:77" hidden="1" x14ac:dyDescent="0.25">
      <c r="A94" t="s">
        <v>110</v>
      </c>
      <c r="B94" s="2" t="str">
        <f t="shared" si="123"/>
        <v/>
      </c>
      <c r="C94">
        <v>5000</v>
      </c>
      <c r="D94" t="s">
        <v>14</v>
      </c>
      <c r="E94">
        <v>11621.01</v>
      </c>
      <c r="F94">
        <v>17642</v>
      </c>
      <c r="G94" t="s">
        <v>3</v>
      </c>
      <c r="H94" s="5" t="s">
        <v>86</v>
      </c>
      <c r="I94">
        <v>29263</v>
      </c>
      <c r="J94" t="s">
        <v>5</v>
      </c>
      <c r="K94" s="5" t="s">
        <v>15</v>
      </c>
      <c r="L94">
        <v>17642.060000000001</v>
      </c>
      <c r="M94" t="str">
        <f>$G94&amp;""</f>
        <v>o</v>
      </c>
      <c r="N94" t="str">
        <f>$H94&amp;""</f>
        <v>15/2</v>
      </c>
      <c r="O94">
        <v>29263.08</v>
      </c>
      <c r="P94" t="str">
        <f>$J94&amp;""</f>
        <v>e</v>
      </c>
      <c r="Q94" t="str">
        <f>$K94&amp;""</f>
        <v>13/2</v>
      </c>
      <c r="R94">
        <v>3</v>
      </c>
      <c r="AA94" s="10">
        <f t="shared" si="125"/>
        <v>8602.7369999999992</v>
      </c>
      <c r="AB94" s="3" cm="1">
        <f t="array" ref="AB94">100000000/Lvac(AA94)</f>
        <v>11621.015207403329</v>
      </c>
      <c r="AC94" s="28">
        <f t="shared" si="126"/>
        <v>1.162420750512308E-7</v>
      </c>
      <c r="AD94" s="28">
        <f t="shared" si="127"/>
        <v>8.6051001754385124E-7</v>
      </c>
      <c r="AE94" s="21">
        <f t="shared" si="128"/>
        <v>11621.015114081658</v>
      </c>
      <c r="AF94" s="10" cm="1">
        <f t="array" ref="AF94">Lair(100000000/AE94)</f>
        <v>8602.7370690839107</v>
      </c>
      <c r="AG94" s="10">
        <f t="shared" si="129"/>
        <v>5.6754254609552362E-3</v>
      </c>
      <c r="AH94" s="10" t="b">
        <f t="shared" si="124"/>
        <v>1</v>
      </c>
      <c r="AI94" s="10">
        <f>$AF94</f>
        <v>8602.7370690839107</v>
      </c>
      <c r="AJ94">
        <v>7.0000000000000001E-3</v>
      </c>
      <c r="AK94" s="3" cm="1">
        <f t="array" ref="AK94">100000000/Lvac($AA94)</f>
        <v>11621.015207403329</v>
      </c>
      <c r="AL94" s="21">
        <f t="shared" si="160"/>
        <v>9.455956377437652E-3</v>
      </c>
      <c r="AM94" s="10" cm="1">
        <f t="array" ref="AM94">Lvac($AI94)-$BA94</f>
        <v>3.6179110884404508E-3</v>
      </c>
      <c r="AN94" s="10">
        <f>$AK94-($AX94-$AW94)</f>
        <v>-4.7925966719049029E-3</v>
      </c>
      <c r="AO94" s="3">
        <f>AM94/AJ94</f>
        <v>0.51684444120577866</v>
      </c>
      <c r="AP94" s="3">
        <v>0.50697264175271683</v>
      </c>
      <c r="AS94" s="3">
        <f t="shared" si="132"/>
        <v>5.2074033283133758E-3</v>
      </c>
      <c r="AT94" s="3" cm="1">
        <f t="array" ref="AT94">AS94-(100000000/LvacE($A94)-$E94)</f>
        <v>3.7150412026676349E-5</v>
      </c>
      <c r="AU94" t="s">
        <v>4973</v>
      </c>
      <c r="AV94" t="s">
        <v>4694</v>
      </c>
      <c r="AW94" s="3">
        <v>17642.060000000001</v>
      </c>
      <c r="AX94" s="3">
        <v>29263.08</v>
      </c>
      <c r="AY94" s="3"/>
      <c r="AZ94" s="10" cm="1">
        <f t="array" ref="AZ94">Lair(100000000/($AX94-$AW94))</f>
        <v>8602.7334521510729</v>
      </c>
      <c r="BA94" s="10">
        <f>100000000/($AX94-$AW94)</f>
        <v>8605.0966266300202</v>
      </c>
      <c r="BF94" s="15">
        <v>3196176.2836929876</v>
      </c>
      <c r="BG94" s="12" cm="1">
        <f t="array" ref="BG94">SfromgA($BF94,$BA94,"")</f>
        <v>1.0051510685572513</v>
      </c>
      <c r="BH94" s="29">
        <f>(10^MAX(0.05, -0.312925054856973*((LN($BG94))^(1/3)) + 0.454808404431693)-1)*100</f>
        <v>151.65854546604965</v>
      </c>
      <c r="BI94" s="15">
        <f>IF($BB94="",$BF94,$BB94)</f>
        <v>3196176.2836929876</v>
      </c>
      <c r="BJ94" s="29">
        <f>IF($BB94="",$BH94,$BE94)</f>
        <v>151.65854546604965</v>
      </c>
      <c r="BL94" s="13">
        <f>EXP(BK$4341*$AX94+BK$4342)*$BI94/(100000000/($AX94-$AW94))</f>
        <v>4.5172825471020239</v>
      </c>
      <c r="BN94" s="3" cm="1">
        <f t="array" ref="BN94">$C94*EXP(poly_from_str(100000000/$E94,BN$4341))</f>
        <v>77.301957095575631</v>
      </c>
      <c r="BO94" s="3">
        <f>LN($C94)</f>
        <v>8.5171931914162382</v>
      </c>
      <c r="BP94" s="17"/>
      <c r="BY94">
        <v>114282</v>
      </c>
    </row>
    <row r="95" spans="1:77" hidden="1" x14ac:dyDescent="0.25">
      <c r="A95" t="s">
        <v>111</v>
      </c>
      <c r="B95" s="2" t="str">
        <f t="shared" si="123"/>
        <v/>
      </c>
      <c r="C95">
        <v>20</v>
      </c>
      <c r="E95">
        <v>11625.22</v>
      </c>
      <c r="R95">
        <v>3</v>
      </c>
      <c r="S95" t="s">
        <v>22</v>
      </c>
      <c r="AA95" s="10">
        <f t="shared" si="125"/>
        <v>8599.625</v>
      </c>
      <c r="AB95" s="3" cm="1">
        <f t="array" ref="AB95">100000000/Lvac(AA95)</f>
        <v>11625.220558925239</v>
      </c>
      <c r="AC95" s="28">
        <f t="shared" si="126"/>
        <v>1.1628414029681528E-7</v>
      </c>
      <c r="AD95" s="28">
        <f t="shared" si="127"/>
        <v>8.6019873337564513E-7</v>
      </c>
      <c r="AE95" s="21">
        <f t="shared" si="128"/>
        <v>11625.220548894516</v>
      </c>
      <c r="AF95" s="10" cm="1">
        <f t="array" ref="AF95">Lair(100000000/AE95)</f>
        <v>8599.6250074201453</v>
      </c>
      <c r="AG95" s="10">
        <f t="shared" si="129"/>
        <v>5.6759143892277418E-3</v>
      </c>
      <c r="AH95" s="10" t="b">
        <f t="shared" si="124"/>
        <v>1</v>
      </c>
      <c r="AI95" s="10">
        <f t="shared" si="130"/>
        <v>8599.625</v>
      </c>
      <c r="AJ95">
        <v>3.0000000000000001E-3</v>
      </c>
      <c r="AK95" s="3" cm="1">
        <f t="array" ref="AK95">100000000/Lvac($AA95)</f>
        <v>11625.220558925239</v>
      </c>
      <c r="AL95" s="21">
        <f t="shared" si="160"/>
        <v>4.0554863353664513E-3</v>
      </c>
      <c r="AM95" s="21"/>
      <c r="AN95" s="21"/>
      <c r="AO95" s="21"/>
      <c r="AP95" s="21"/>
      <c r="AS95" s="3">
        <f t="shared" si="132"/>
        <v>5.5892523960210383E-4</v>
      </c>
      <c r="AT95" s="3" cm="1">
        <f t="array" ref="AT95">AS95-(100000000/LvacE($A95)-$E95)</f>
        <v>3.7149864510865882E-5</v>
      </c>
      <c r="BB95"/>
      <c r="BC95"/>
      <c r="BD95"/>
      <c r="BE95"/>
      <c r="BF95"/>
      <c r="BG95"/>
      <c r="BH95"/>
      <c r="BI95"/>
      <c r="BJ95"/>
      <c r="BN95" s="3" cm="1">
        <f t="array" ref="BN95">$C95*EXP(poly_from_str(100000000/$E95,BN$4341))</f>
        <v>0.30900333613412545</v>
      </c>
      <c r="BO95" s="3"/>
      <c r="BY95" t="e">
        <v>#N/A</v>
      </c>
    </row>
    <row r="96" spans="1:77" hidden="1" x14ac:dyDescent="0.25">
      <c r="A96" t="s">
        <v>112</v>
      </c>
      <c r="B96" s="2" t="str">
        <f t="shared" si="123"/>
        <v/>
      </c>
      <c r="C96">
        <v>20</v>
      </c>
      <c r="D96" t="s">
        <v>14</v>
      </c>
      <c r="E96">
        <v>11628.41</v>
      </c>
      <c r="F96">
        <v>26921</v>
      </c>
      <c r="G96" t="s">
        <v>3</v>
      </c>
      <c r="H96" s="5" t="s">
        <v>19</v>
      </c>
      <c r="I96">
        <v>38549</v>
      </c>
      <c r="J96" t="s">
        <v>5</v>
      </c>
      <c r="K96" s="5" t="s">
        <v>113</v>
      </c>
      <c r="L96">
        <v>26921.49</v>
      </c>
      <c r="M96" t="str">
        <f t="shared" ref="M96:M97" si="171">$G96&amp;""</f>
        <v>o</v>
      </c>
      <c r="N96" t="str">
        <f t="shared" ref="N96:N97" si="172">$H96&amp;""</f>
        <v>3/2</v>
      </c>
      <c r="O96">
        <v>38549.9</v>
      </c>
      <c r="P96" t="str">
        <f t="shared" ref="P96:P97" si="173">$J96&amp;""</f>
        <v>e</v>
      </c>
      <c r="Q96" t="str">
        <f t="shared" ref="Q96:Q97" si="174">$K96&amp;""</f>
        <v>1/2</v>
      </c>
      <c r="R96">
        <v>3</v>
      </c>
      <c r="AA96" s="10">
        <f t="shared" si="125"/>
        <v>8597.2669999999998</v>
      </c>
      <c r="AB96" s="3" cm="1">
        <f t="array" ref="AB96">100000000/Lvac(AA96)</f>
        <v>11628.409031942376</v>
      </c>
      <c r="AC96" s="28">
        <f t="shared" si="126"/>
        <v>1.1631603392101235E-7</v>
      </c>
      <c r="AD96" s="28">
        <f t="shared" si="127"/>
        <v>8.5996286960071175E-7</v>
      </c>
      <c r="AE96" s="21">
        <f t="shared" si="128"/>
        <v>11628.409049334299</v>
      </c>
      <c r="AF96" s="10" cm="1">
        <f t="array" ref="AF96">Lair(100000000/AE96)</f>
        <v>8597.2669871415219</v>
      </c>
      <c r="AG96" s="10">
        <f t="shared" si="129"/>
        <v>5.6762852097034079E-3</v>
      </c>
      <c r="AH96" s="10" t="b">
        <f t="shared" si="124"/>
        <v>1</v>
      </c>
      <c r="AI96" s="10">
        <f t="shared" ref="AI96:AI97" si="175">$AF96</f>
        <v>8597.2669871415219</v>
      </c>
      <c r="AJ96">
        <v>7.0000000000000001E-3</v>
      </c>
      <c r="AK96" s="3" cm="1">
        <f t="array" ref="AK96">100000000/Lvac($AA96)</f>
        <v>11628.409031942376</v>
      </c>
      <c r="AL96" s="21">
        <f t="shared" si="160"/>
        <v>9.4679929500084865E-3</v>
      </c>
      <c r="AM96" s="10" cm="1">
        <f t="array" ref="AM96">Lvac($AI96)-$BA96</f>
        <v>7.0305158078554086E-4</v>
      </c>
      <c r="AN96" s="10">
        <f t="shared" ref="AN96:AN97" si="176">$AK96-($AX96-$AW96)</f>
        <v>-9.6805762404983398E-4</v>
      </c>
      <c r="AO96" s="3">
        <f t="shared" ref="AO96:AO97" si="177">AM96/AJ96</f>
        <v>0.10043594011222012</v>
      </c>
      <c r="AP96" s="3">
        <v>0.10227336237481463</v>
      </c>
      <c r="AS96" s="3">
        <f t="shared" si="132"/>
        <v>-9.6805762404983398E-4</v>
      </c>
      <c r="AT96" s="3" cm="1">
        <f t="array" ref="AT96">AS96-(100000000/LvacE($A96)-$E96)</f>
        <v>3.7149442505324259E-5</v>
      </c>
      <c r="AU96" t="s">
        <v>4976</v>
      </c>
      <c r="AV96" t="s">
        <v>4699</v>
      </c>
      <c r="AW96" s="3">
        <v>26921.49</v>
      </c>
      <c r="AX96" s="3">
        <v>38549.9</v>
      </c>
      <c r="AY96" s="3"/>
      <c r="AZ96" s="10" cm="1">
        <f t="array" ref="AZ96">Lair(100000000/($AX96-$AW96))</f>
        <v>8597.2662842800382</v>
      </c>
      <c r="BA96" s="10">
        <f t="shared" ref="BA96:BA97" si="178">100000000/($AX96-$AW96)</f>
        <v>8599.6279800935808</v>
      </c>
      <c r="BN96" s="3" cm="1">
        <f t="array" ref="BN96">$C96*EXP(poly_from_str(100000000/$E96,BN$4341))</f>
        <v>0.3088471197293029</v>
      </c>
      <c r="BO96" s="3"/>
      <c r="BY96">
        <v>455</v>
      </c>
    </row>
    <row r="97" spans="1:77" hidden="1" x14ac:dyDescent="0.25">
      <c r="A97" t="s">
        <v>114</v>
      </c>
      <c r="B97" s="2" t="str">
        <f t="shared" si="123"/>
        <v/>
      </c>
      <c r="C97">
        <v>45</v>
      </c>
      <c r="E97">
        <v>11631.22</v>
      </c>
      <c r="F97">
        <v>28101</v>
      </c>
      <c r="G97" t="s">
        <v>3</v>
      </c>
      <c r="H97" s="5" t="s">
        <v>16</v>
      </c>
      <c r="I97">
        <v>39732</v>
      </c>
      <c r="J97" t="s">
        <v>5</v>
      </c>
      <c r="K97" s="5" t="s">
        <v>16</v>
      </c>
      <c r="L97">
        <v>28101.77</v>
      </c>
      <c r="M97" t="str">
        <f t="shared" si="171"/>
        <v>o</v>
      </c>
      <c r="N97" t="str">
        <f t="shared" si="172"/>
        <v>11/2</v>
      </c>
      <c r="O97">
        <v>39732.99</v>
      </c>
      <c r="P97" t="str">
        <f t="shared" si="173"/>
        <v>e</v>
      </c>
      <c r="Q97" t="str">
        <f t="shared" si="174"/>
        <v>11/2</v>
      </c>
      <c r="R97">
        <v>3</v>
      </c>
      <c r="AA97" s="10">
        <f t="shared" si="125"/>
        <v>8595.1910000000007</v>
      </c>
      <c r="AB97" s="3" cm="1">
        <f t="array" ref="AB97">100000000/Lvac(AA97)</f>
        <v>11631.217634420489</v>
      </c>
      <c r="AC97" s="28">
        <f t="shared" si="126"/>
        <v>1.1634412778029016E-7</v>
      </c>
      <c r="AD97" s="28">
        <f t="shared" si="127"/>
        <v>8.5975521345304432E-7</v>
      </c>
      <c r="AE97" s="21">
        <f t="shared" si="128"/>
        <v>11631.217676960336</v>
      </c>
      <c r="AF97" s="10" cm="1">
        <f t="array" ref="AF97">Lair(100000000/AE97)</f>
        <v>8595.1909685639403</v>
      </c>
      <c r="AG97" s="10">
        <f t="shared" si="129"/>
        <v>5.6766119353496907E-3</v>
      </c>
      <c r="AH97" s="10" t="b">
        <f t="shared" si="124"/>
        <v>1</v>
      </c>
      <c r="AI97" s="10">
        <f t="shared" si="175"/>
        <v>8595.1909685639403</v>
      </c>
      <c r="AJ97">
        <v>3.0000000000000001E-3</v>
      </c>
      <c r="AK97" s="3" cm="1">
        <f t="array" ref="AK97">100000000/Lvac($AA97)</f>
        <v>11631.217634420489</v>
      </c>
      <c r="AL97" s="21">
        <f t="shared" si="160"/>
        <v>4.0596716269459916E-3</v>
      </c>
      <c r="AM97" s="10" cm="1">
        <f t="array" ref="AM97">Lvac($AI97)-$BA97</f>
        <v>1.7171418421639828E-3</v>
      </c>
      <c r="AN97" s="10">
        <f t="shared" si="176"/>
        <v>-2.3655795084778219E-3</v>
      </c>
      <c r="AO97" s="3">
        <f t="shared" si="177"/>
        <v>0.5723806140546609</v>
      </c>
      <c r="AP97" s="3">
        <v>0.5828621348579569</v>
      </c>
      <c r="AS97" s="3">
        <f t="shared" si="132"/>
        <v>-2.3655795102968113E-3</v>
      </c>
      <c r="AT97" s="3" cm="1">
        <f t="array" ref="AT97">AS97-(100000000/LvacE($A97)-$E97)</f>
        <v>3.7149064155528322E-5</v>
      </c>
      <c r="AU97" t="s">
        <v>4773</v>
      </c>
      <c r="AV97" t="s">
        <v>4720</v>
      </c>
      <c r="AW97" s="3">
        <v>28101.77</v>
      </c>
      <c r="AX97" s="3">
        <v>39732.99</v>
      </c>
      <c r="AY97" s="3"/>
      <c r="AZ97" s="10" cm="1">
        <f t="array" ref="AZ97">Lair(100000000/($AX97-$AW97))</f>
        <v>8595.1892518863915</v>
      </c>
      <c r="BA97" s="10">
        <f t="shared" si="178"/>
        <v>8597.5503859440378</v>
      </c>
      <c r="BB97" s="12">
        <v>3000000</v>
      </c>
      <c r="BC97" s="3">
        <v>0.18099999999999999</v>
      </c>
      <c r="BD97" s="12" cm="1">
        <f t="array" ref="BD97">SfromgA($BB97,$BA97,"")</f>
        <v>0.94097655679447711</v>
      </c>
      <c r="BE97" s="29">
        <f>(10^MAX(0.05, -0.312925054856973*((LN($BD97))^(1/3)) + 0.454808404431693)-1)*100</f>
        <v>278.33932231454361</v>
      </c>
      <c r="BG97" s="3"/>
      <c r="BH97" s="3"/>
      <c r="BI97" s="12">
        <f>IF($BB97="",$BF97,$BB97)</f>
        <v>3000000</v>
      </c>
      <c r="BJ97" s="29">
        <f>IF($BB97="",$BH97,$BE97)</f>
        <v>278.33932231454361</v>
      </c>
      <c r="BK97" s="3">
        <f>LN(BN97*100000000/($AX97-$AW97)/$BI97)</f>
        <v>-6.2193174653595573</v>
      </c>
      <c r="BL97" s="13">
        <f>EXP(BK$4341*$AX97+BK$4342)*$BI97/(100000000/($AX97-$AW97))</f>
        <v>1.9154252704388568</v>
      </c>
      <c r="BM97" s="3">
        <f t="shared" ref="BM97" si="179">LN(BL97/$C97)</f>
        <v>-3.1567228184561262</v>
      </c>
      <c r="BN97" s="3" cm="1">
        <f t="array" ref="BN97">$C97*EXP(poly_from_str(100000000/$E97,BN$4341))</f>
        <v>0.69459438565521137</v>
      </c>
      <c r="BO97" s="3">
        <f>LN($C97)</f>
        <v>3.8066624897703196</v>
      </c>
      <c r="BP97" s="13">
        <f>LN(BL97/BN97)</f>
        <v>1.0143668928649614</v>
      </c>
      <c r="BY97">
        <v>1023</v>
      </c>
    </row>
    <row r="98" spans="1:77" hidden="1" x14ac:dyDescent="0.25">
      <c r="A98" t="s">
        <v>115</v>
      </c>
      <c r="B98" s="2" t="str">
        <f t="shared" si="123"/>
        <v/>
      </c>
      <c r="C98">
        <v>5</v>
      </c>
      <c r="E98">
        <v>11632.82</v>
      </c>
      <c r="R98">
        <v>3</v>
      </c>
      <c r="S98" t="s">
        <v>22</v>
      </c>
      <c r="AA98" s="10">
        <f t="shared" si="125"/>
        <v>8594.01</v>
      </c>
      <c r="AB98" s="3" cm="1">
        <f t="array" ref="AB98">100000000/Lvac(AA98)</f>
        <v>11632.816004649818</v>
      </c>
      <c r="AC98" s="28">
        <f t="shared" si="126"/>
        <v>1.1636011594121953E-7</v>
      </c>
      <c r="AD98" s="28">
        <f t="shared" si="127"/>
        <v>8.5963708151172028E-7</v>
      </c>
      <c r="AE98" s="21">
        <f t="shared" si="128"/>
        <v>11632.816076536368</v>
      </c>
      <c r="AF98" s="10" cm="1">
        <f t="array" ref="AF98">Lair(100000000/AE98)</f>
        <v>8594.0099468919361</v>
      </c>
      <c r="AG98" s="10">
        <f t="shared" si="129"/>
        <v>5.6767979095119639E-3</v>
      </c>
      <c r="AH98" s="10" t="b">
        <f t="shared" si="124"/>
        <v>1</v>
      </c>
      <c r="AI98" s="10">
        <f t="shared" si="130"/>
        <v>8594.01</v>
      </c>
      <c r="AJ98">
        <v>3.0000000000000001E-3</v>
      </c>
      <c r="AK98" s="3" cm="1">
        <f t="array" ref="AK98">100000000/Lvac($AA98)</f>
        <v>11632.816004649818</v>
      </c>
      <c r="AL98" s="21">
        <f t="shared" si="160"/>
        <v>4.0607874570717812E-3</v>
      </c>
      <c r="AM98" s="21"/>
      <c r="AN98" s="21"/>
      <c r="AO98" s="21"/>
      <c r="AP98" s="21"/>
      <c r="AS98" s="3">
        <f t="shared" si="132"/>
        <v>-3.9953501818672521E-3</v>
      </c>
      <c r="AT98" s="3" cm="1">
        <f t="array" ref="AT98">AS98-(100000000/LvacE($A98)-$E98)</f>
        <v>3.7148845876799896E-5</v>
      </c>
      <c r="BB98"/>
      <c r="BC98"/>
      <c r="BD98"/>
      <c r="BE98"/>
      <c r="BF98"/>
      <c r="BG98"/>
      <c r="BH98"/>
      <c r="BI98"/>
      <c r="BJ98"/>
      <c r="BN98" s="3" cm="1">
        <f t="array" ref="BN98">$C98*EXP(poly_from_str(100000000/$E98,BN$4341))</f>
        <v>7.7157345082252013E-2</v>
      </c>
      <c r="BO98" s="3"/>
      <c r="BY98" t="e">
        <v>#N/A</v>
      </c>
    </row>
    <row r="99" spans="1:77" hidden="1" x14ac:dyDescent="0.25">
      <c r="A99" t="s">
        <v>116</v>
      </c>
      <c r="B99" s="2" t="str">
        <f t="shared" si="123"/>
        <v/>
      </c>
      <c r="C99">
        <v>200</v>
      </c>
      <c r="D99" t="s">
        <v>14</v>
      </c>
      <c r="E99">
        <v>11668.64</v>
      </c>
      <c r="F99">
        <v>10859</v>
      </c>
      <c r="G99" t="s">
        <v>3</v>
      </c>
      <c r="H99" s="5" t="s">
        <v>8</v>
      </c>
      <c r="I99">
        <v>22527</v>
      </c>
      <c r="J99" t="s">
        <v>5</v>
      </c>
      <c r="K99" s="5" t="s">
        <v>8</v>
      </c>
      <c r="L99">
        <v>10859.06</v>
      </c>
      <c r="M99" t="str">
        <f>$G99&amp;""</f>
        <v>o</v>
      </c>
      <c r="N99" t="str">
        <f>$H99&amp;""</f>
        <v>7/2</v>
      </c>
      <c r="O99">
        <v>22527.7</v>
      </c>
      <c r="P99" t="str">
        <f>$J99&amp;""</f>
        <v>e</v>
      </c>
      <c r="Q99" t="str">
        <f>$K99&amp;""</f>
        <v>7/2</v>
      </c>
      <c r="R99">
        <v>3</v>
      </c>
      <c r="AA99" s="10">
        <f t="shared" si="125"/>
        <v>8567.6270000000004</v>
      </c>
      <c r="AB99" s="3" cm="1">
        <f t="array" ref="AB99">100000000/Lvac(AA99)</f>
        <v>11668.637741059027</v>
      </c>
      <c r="AC99" s="28">
        <f t="shared" si="126"/>
        <v>1.1671843323711455E-7</v>
      </c>
      <c r="AD99" s="28">
        <f t="shared" si="127"/>
        <v>8.569980679760495E-7</v>
      </c>
      <c r="AE99" s="21">
        <f t="shared" si="128"/>
        <v>11668.637782196934</v>
      </c>
      <c r="AF99" s="10" cm="1">
        <f t="array" ref="AF99">Lair(100000000/AE99)</f>
        <v>8567.6269697946118</v>
      </c>
      <c r="AG99" s="10">
        <f t="shared" si="129"/>
        <v>5.680972557573937E-3</v>
      </c>
      <c r="AH99" s="10" t="b">
        <f t="shared" si="124"/>
        <v>1</v>
      </c>
      <c r="AI99" s="10">
        <f>$AF99</f>
        <v>8567.6269697946118</v>
      </c>
      <c r="AJ99">
        <v>7.0000000000000001E-3</v>
      </c>
      <c r="AK99" s="3" cm="1">
        <f t="array" ref="AK99">100000000/Lvac($AA99)</f>
        <v>11668.637741059027</v>
      </c>
      <c r="AL99" s="21">
        <f t="shared" si="160"/>
        <v>9.5336158396461188E-3</v>
      </c>
      <c r="AM99" s="10" cm="1">
        <f t="array" ref="AM99">Lvac($AI99)-$BA99</f>
        <v>1.6288555798382731E-3</v>
      </c>
      <c r="AN99" s="10">
        <f>$AK99-($AX99-$AW99)</f>
        <v>-2.258940974570578E-3</v>
      </c>
      <c r="AO99" s="3">
        <f>AM99/AJ99</f>
        <v>0.23269365426261043</v>
      </c>
      <c r="AP99" s="3">
        <v>0.23700987679019037</v>
      </c>
      <c r="AS99" s="3">
        <f t="shared" si="132"/>
        <v>-2.2589409727515886E-3</v>
      </c>
      <c r="AT99" s="3" cm="1">
        <f t="array" ref="AT99">AS99-(100000000/LvacE($A99)-$E99)</f>
        <v>3.7143443478271365E-5</v>
      </c>
      <c r="AU99" t="s">
        <v>4812</v>
      </c>
      <c r="AV99" t="s">
        <v>4794</v>
      </c>
      <c r="AW99" s="3">
        <v>10859.06</v>
      </c>
      <c r="AX99" s="3">
        <v>22527.7</v>
      </c>
      <c r="AY99" s="3"/>
      <c r="AZ99" s="10" cm="1">
        <f t="array" ref="AZ99">Lair(100000000/($AX99-$AW99))</f>
        <v>8567.6253413794293</v>
      </c>
      <c r="BA99" s="10">
        <f>100000000/($AX99-$AW99)</f>
        <v>8569.9790206913567</v>
      </c>
      <c r="BF99" s="12">
        <v>465782.0091152424</v>
      </c>
      <c r="BG99" s="12" cm="1">
        <f t="array" ref="BG99">SfromgA($BF99,$BA99,"")</f>
        <v>0.14469560701850048</v>
      </c>
      <c r="BH99" s="29">
        <f>(10^MAX(0.05, -0.312925054856973*((LN($BG99))^(1/3)) + 0.454808404431693)-1)*100</f>
        <v>599.23773700618506</v>
      </c>
      <c r="BI99" s="12">
        <f>IF($BB99="",$BF99,$BB99)</f>
        <v>465782.0091152424</v>
      </c>
      <c r="BJ99" s="29">
        <f>IF($BB99="",$BH99,$BE99)</f>
        <v>599.23773700618506</v>
      </c>
      <c r="BK99" s="3">
        <f>LN(BN99*100000000/($AX99-$AW99)/$BI99)</f>
        <v>-2.8744662861513777</v>
      </c>
      <c r="BL99" s="13">
        <f>EXP(BK$4341*$AX99+BK$4342)*$BI99/(100000000/($AX99-$AW99))</f>
        <v>1.1027008195535446</v>
      </c>
      <c r="BM99" s="3">
        <f>LN(BL99/$C99)</f>
        <v>-5.2005549055414182</v>
      </c>
      <c r="BN99" s="3" cm="1">
        <f t="array" ref="BN99">$C99*EXP(poly_from_str(100000000/$E99,BN$4341))</f>
        <v>3.0678781378086084</v>
      </c>
      <c r="BO99" s="3">
        <f>LN($C99)</f>
        <v>5.2983173665480363</v>
      </c>
      <c r="BP99" s="13">
        <f>LN(BL99/BN99)</f>
        <v>-1.0232237013081491</v>
      </c>
      <c r="BY99">
        <v>4451</v>
      </c>
    </row>
    <row r="100" spans="1:77" hidden="1" x14ac:dyDescent="0.25">
      <c r="A100" t="s">
        <v>117</v>
      </c>
      <c r="B100" s="2" t="str">
        <f t="shared" si="123"/>
        <v/>
      </c>
      <c r="C100">
        <v>20</v>
      </c>
      <c r="E100">
        <v>11672.13</v>
      </c>
      <c r="R100">
        <v>3</v>
      </c>
      <c r="S100" t="s">
        <v>22</v>
      </c>
      <c r="AA100" s="10">
        <f t="shared" si="125"/>
        <v>8565.0609999999997</v>
      </c>
      <c r="AB100" s="3" cm="1">
        <f t="array" ref="AB100">100000000/Lvac(AA100)</f>
        <v>11672.133524277961</v>
      </c>
      <c r="AC100" s="28">
        <f t="shared" si="126"/>
        <v>1.167534008222475E-7</v>
      </c>
      <c r="AD100" s="28">
        <f t="shared" si="127"/>
        <v>8.5674139857979408E-7</v>
      </c>
      <c r="AE100" s="21">
        <f t="shared" si="128"/>
        <v>11672.133460021272</v>
      </c>
      <c r="AF100" s="10" cm="1">
        <f t="array" ref="AF100">Lair(100000000/AE100)</f>
        <v>8565.0610471520322</v>
      </c>
      <c r="AG100" s="10">
        <f t="shared" si="129"/>
        <v>5.6813806419054088E-3</v>
      </c>
      <c r="AH100" s="10" t="b">
        <f t="shared" si="124"/>
        <v>1</v>
      </c>
      <c r="AI100" s="10">
        <f t="shared" si="130"/>
        <v>8565.0609999999997</v>
      </c>
      <c r="AJ100">
        <v>3.0000000000000001E-3</v>
      </c>
      <c r="AK100" s="3" cm="1">
        <f t="array" ref="AK100">100000000/Lvac($AA100)</f>
        <v>11672.133524277961</v>
      </c>
      <c r="AL100" s="21">
        <f t="shared" si="160"/>
        <v>4.0882838514324513E-3</v>
      </c>
      <c r="AM100" s="21"/>
      <c r="AN100" s="21"/>
      <c r="AO100" s="21"/>
      <c r="AP100" s="21"/>
      <c r="AS100" s="3">
        <f t="shared" si="132"/>
        <v>3.5242779613327002E-3</v>
      </c>
      <c r="AT100" s="3" cm="1">
        <f t="array" ref="AT100">AS100-(100000000/LvacE($A100)-$E100)</f>
        <v>3.7142865039641038E-5</v>
      </c>
      <c r="BB100"/>
      <c r="BC100"/>
      <c r="BD100"/>
      <c r="BE100"/>
      <c r="BF100"/>
      <c r="BG100"/>
      <c r="BH100"/>
      <c r="BI100"/>
      <c r="BJ100"/>
      <c r="BN100" s="3" cm="1">
        <f t="array" ref="BN100">$C100*EXP(poly_from_str(100000000/$E100,BN$4341))</f>
        <v>0.30660176829499458</v>
      </c>
      <c r="BO100" s="3"/>
      <c r="BY100">
        <v>444</v>
      </c>
    </row>
    <row r="101" spans="1:77" hidden="1" x14ac:dyDescent="0.25">
      <c r="A101" t="s">
        <v>118</v>
      </c>
      <c r="B101" s="2" t="str">
        <f t="shared" si="123"/>
        <v/>
      </c>
      <c r="C101">
        <v>5</v>
      </c>
      <c r="E101">
        <v>11680.15</v>
      </c>
      <c r="R101">
        <v>3</v>
      </c>
      <c r="S101" t="s">
        <v>22</v>
      </c>
      <c r="AA101" s="10">
        <f t="shared" si="125"/>
        <v>8559.18</v>
      </c>
      <c r="AB101" s="3" cm="1">
        <f t="array" ref="AB101">100000000/Lvac(AA101)</f>
        <v>11680.153395762323</v>
      </c>
      <c r="AC101" s="28">
        <f t="shared" si="126"/>
        <v>1.1683362191237945E-7</v>
      </c>
      <c r="AD101" s="28">
        <f t="shared" si="127"/>
        <v>8.5615313953223422E-7</v>
      </c>
      <c r="AE101" s="21">
        <f t="shared" si="128"/>
        <v>11680.153333681583</v>
      </c>
      <c r="AF101" s="10" cm="1">
        <f t="array" ref="AF101">Lair(100000000/AE101)</f>
        <v>8559.180045492767</v>
      </c>
      <c r="AG101" s="10">
        <f t="shared" si="129"/>
        <v>5.6823173128595448E-3</v>
      </c>
      <c r="AH101" s="10" t="b">
        <f t="shared" si="124"/>
        <v>1</v>
      </c>
      <c r="AI101" s="10">
        <f t="shared" si="130"/>
        <v>8559.18</v>
      </c>
      <c r="AJ101">
        <v>3.0000000000000001E-3</v>
      </c>
      <c r="AK101" s="3" cm="1">
        <f t="array" ref="AK101">100000000/Lvac($AA101)</f>
        <v>11680.153395762323</v>
      </c>
      <c r="AL101" s="21">
        <f t="shared" si="160"/>
        <v>4.0939038771572707E-3</v>
      </c>
      <c r="AM101" s="21"/>
      <c r="AN101" s="21"/>
      <c r="AO101" s="21"/>
      <c r="AP101" s="21"/>
      <c r="AS101" s="3">
        <f t="shared" si="132"/>
        <v>3.395762323634699E-3</v>
      </c>
      <c r="AT101" s="3" cm="1">
        <f t="array" ref="AT101">AS101-(100000000/LvacE($A101)-$E101)</f>
        <v>3.7141502616577782E-5</v>
      </c>
      <c r="BB101"/>
      <c r="BC101"/>
      <c r="BD101"/>
      <c r="BE101"/>
      <c r="BF101"/>
      <c r="BG101"/>
      <c r="BH101"/>
      <c r="BI101"/>
      <c r="BJ101"/>
      <c r="BN101" s="3" cm="1">
        <f t="array" ref="BN101">$C101*EXP(poly_from_str(100000000/$E101,BN$4341))</f>
        <v>7.6542505062223321E-2</v>
      </c>
      <c r="BO101" s="3"/>
      <c r="BY101" t="e">
        <v>#N/A</v>
      </c>
    </row>
    <row r="102" spans="1:77" x14ac:dyDescent="0.25">
      <c r="A102" t="s">
        <v>119</v>
      </c>
      <c r="B102" s="2" t="str">
        <f t="shared" si="123"/>
        <v/>
      </c>
      <c r="C102">
        <v>10</v>
      </c>
      <c r="E102">
        <v>11680.54</v>
      </c>
      <c r="F102">
        <v>11761</v>
      </c>
      <c r="G102" t="s">
        <v>3</v>
      </c>
      <c r="H102" s="5" t="s">
        <v>4</v>
      </c>
      <c r="I102">
        <v>23442</v>
      </c>
      <c r="J102" t="s">
        <v>5</v>
      </c>
      <c r="K102" s="5" t="s">
        <v>16</v>
      </c>
      <c r="L102">
        <v>11761.69</v>
      </c>
      <c r="M102" t="str">
        <f t="shared" ref="M102:M103" si="180">$G102&amp;""</f>
        <v>o</v>
      </c>
      <c r="N102" t="str">
        <f t="shared" ref="N102:N103" si="181">$H102&amp;""</f>
        <v>9/2</v>
      </c>
      <c r="O102">
        <v>23442.25</v>
      </c>
      <c r="P102" t="str">
        <f t="shared" ref="P102:P103" si="182">$J102&amp;""</f>
        <v>e</v>
      </c>
      <c r="Q102" t="str">
        <f t="shared" ref="Q102:Q103" si="183">$K102&amp;""</f>
        <v>11/2</v>
      </c>
      <c r="R102">
        <v>3</v>
      </c>
      <c r="U102" s="4" t="str">
        <f t="shared" ref="U102:U103" si="184">"Sugar wl unc increased 0.003 -&gt; "&amp;ROUND($AJ102,3)&amp;"A"</f>
        <v>Sugar wl unc increased 0.003 -&gt; 0.016A</v>
      </c>
      <c r="AA102" s="10">
        <f t="shared" si="125"/>
        <v>8558.8979999999992</v>
      </c>
      <c r="AB102" s="3" cm="1">
        <f t="array" ref="AB102">100000000/Lvac(AA102)</f>
        <v>11680.538233759175</v>
      </c>
      <c r="AC102" s="28">
        <f t="shared" si="126"/>
        <v>1.1683747136605671E-7</v>
      </c>
      <c r="AD102" s="28">
        <f t="shared" si="127"/>
        <v>8.5612493190578576E-7</v>
      </c>
      <c r="AE102" s="21">
        <f t="shared" si="128"/>
        <v>11680.538266053463</v>
      </c>
      <c r="AF102" s="10" cm="1">
        <f t="array" ref="AF102">Lair(100000000/AE102)</f>
        <v>8558.8979763363022</v>
      </c>
      <c r="AG102" s="10">
        <f t="shared" si="129"/>
        <v>5.682362275713484E-3</v>
      </c>
      <c r="AH102" s="10" t="b">
        <f t="shared" si="124"/>
        <v>1</v>
      </c>
      <c r="AI102" s="10">
        <f t="shared" ref="AI102:AI103" si="185">$AF102</f>
        <v>8558.8979763363022</v>
      </c>
      <c r="AJ102" s="25">
        <f t="shared" ref="AJ102:AJ103" si="186">0.003*ABS($AP102)</f>
        <v>1.595353428638191E-2</v>
      </c>
      <c r="AK102" s="3" cm="1">
        <f t="array" ref="AK102">100000000/Lvac($AA102)</f>
        <v>11680.538233759175</v>
      </c>
      <c r="AL102" s="21">
        <f t="shared" si="160"/>
        <v>2.1772179982853173E-2</v>
      </c>
      <c r="AM102" s="10" cm="1">
        <f t="array" ref="AM102">Lvac($AI102)-$BA102</f>
        <v>1.5929864190184162E-2</v>
      </c>
      <c r="AN102" s="10">
        <f t="shared" ref="AN102:AN103" si="187">$AK102-($AX102-$AW102)</f>
        <v>-2.1766240824945271E-2</v>
      </c>
      <c r="AO102" s="14">
        <f t="shared" ref="AO102:AO103" si="188">AM102/AJ102</f>
        <v>0.99851631019353793</v>
      </c>
      <c r="AP102" s="3">
        <v>5.3178447621273035</v>
      </c>
      <c r="AS102" s="3">
        <f t="shared" si="132"/>
        <v>-1.766240826327703E-3</v>
      </c>
      <c r="AT102" s="3" cm="1">
        <f t="array" ref="AT102">AS102-(100000000/LvacE($A102)-$E102)</f>
        <v>3.7141433494980447E-5</v>
      </c>
      <c r="AU102" t="s">
        <v>4690</v>
      </c>
      <c r="AV102" t="s">
        <v>4777</v>
      </c>
      <c r="AW102" s="3">
        <v>11761.69</v>
      </c>
      <c r="AX102" s="3">
        <v>23442.25</v>
      </c>
      <c r="AY102" s="3"/>
      <c r="AZ102" s="10" cm="1">
        <f t="array" ref="AZ102">Lair(100000000/($AX102-$AW102))</f>
        <v>8558.8820507790424</v>
      </c>
      <c r="BA102" s="10">
        <f t="shared" ref="BA102:BA103" si="189">100000000/($AX102-$AW102)</f>
        <v>8561.2333655235707</v>
      </c>
      <c r="BB102" s="12">
        <v>56500</v>
      </c>
      <c r="BC102" s="3">
        <v>1.2E-2</v>
      </c>
      <c r="BD102" s="12" cm="1">
        <f t="array" ref="BD102">SfromgA($BB102,$BA102,"")</f>
        <v>1.7498096765734692E-2</v>
      </c>
      <c r="BE102" s="29">
        <f t="shared" ref="BE102:BE103" si="190">(10^MAX(0.05, -0.312925054856973*((LN($BD102))^(1/3)) + 0.454808404431693)-1)*100</f>
        <v>798.31579402423893</v>
      </c>
      <c r="BG102" s="3"/>
      <c r="BH102" s="3"/>
      <c r="BI102" s="12">
        <f t="shared" ref="BI102:BI103" si="191">IF($BB102="",$BF102,$BB102)</f>
        <v>56500</v>
      </c>
      <c r="BJ102" s="29">
        <f t="shared" ref="BJ102:BJ103" si="192">IF($BB102="",$BH102,$BE102)</f>
        <v>798.31579402423893</v>
      </c>
      <c r="BK102" s="3">
        <f t="shared" ref="BK102:BK103" si="193">LN(BN102*100000000/($AX102-$AW102)/$BI102)</f>
        <v>-3.7638273224552288</v>
      </c>
      <c r="BL102" s="13">
        <f>EXP(BK$4341*$AX102+BK$4342)*$BI102/(100000000/($AX102-$AW102))</f>
        <v>0.12490756893277316</v>
      </c>
      <c r="BM102" s="3">
        <f t="shared" ref="BM102:BM103" si="194">LN(BL102/$C102)</f>
        <v>-4.3827663567386139</v>
      </c>
      <c r="BN102" s="3" cm="1">
        <f t="array" ref="BN102">$C102*EXP(poly_from_str(100000000/$E102,BN$4341))</f>
        <v>0.1530744386418513</v>
      </c>
      <c r="BO102" s="3">
        <f t="shared" ref="BO102:BO103" si="195">LN($C102)</f>
        <v>2.3025850929940459</v>
      </c>
      <c r="BP102" s="13">
        <f t="shared" ref="BP102:BP103" si="196">LN(BL102/BN102)</f>
        <v>-0.20335031490986938</v>
      </c>
      <c r="BY102">
        <v>221</v>
      </c>
    </row>
    <row r="103" spans="1:77" x14ac:dyDescent="0.25">
      <c r="A103" t="s">
        <v>120</v>
      </c>
      <c r="B103" s="2" t="str">
        <f t="shared" si="123"/>
        <v/>
      </c>
      <c r="C103">
        <v>5</v>
      </c>
      <c r="E103">
        <v>11695.04</v>
      </c>
      <c r="F103">
        <v>15443</v>
      </c>
      <c r="G103" t="s">
        <v>3</v>
      </c>
      <c r="H103" s="5" t="s">
        <v>8</v>
      </c>
      <c r="I103">
        <v>27138</v>
      </c>
      <c r="J103" t="s">
        <v>5</v>
      </c>
      <c r="K103" s="5" t="s">
        <v>8</v>
      </c>
      <c r="L103">
        <v>15443.48</v>
      </c>
      <c r="M103" t="str">
        <f t="shared" si="180"/>
        <v>o</v>
      </c>
      <c r="N103" t="str">
        <f t="shared" si="181"/>
        <v>7/2</v>
      </c>
      <c r="O103">
        <v>27138.55</v>
      </c>
      <c r="P103" t="str">
        <f t="shared" si="182"/>
        <v>e</v>
      </c>
      <c r="Q103" t="str">
        <f t="shared" si="183"/>
        <v>7/2</v>
      </c>
      <c r="R103">
        <v>3</v>
      </c>
      <c r="U103" s="4" t="str">
        <f t="shared" si="184"/>
        <v>Sugar wl unc increased 0.003 -&gt; 0.021A</v>
      </c>
      <c r="AA103" s="10">
        <f t="shared" si="125"/>
        <v>8548.2839999999997</v>
      </c>
      <c r="AB103" s="3" cm="1">
        <f t="array" ref="AB103">100000000/Lvac(AA103)</f>
        <v>11695.04134353313</v>
      </c>
      <c r="AC103" s="28">
        <f t="shared" si="126"/>
        <v>1.1698254292908379E-7</v>
      </c>
      <c r="AD103" s="28">
        <f t="shared" si="127"/>
        <v>8.5506324486228372E-7</v>
      </c>
      <c r="AE103" s="21">
        <f t="shared" si="128"/>
        <v>11695.041318847727</v>
      </c>
      <c r="AF103" s="10" cm="1">
        <f t="array" ref="AF103">Lair(100000000/AE103)</f>
        <v>8548.2840180434378</v>
      </c>
      <c r="AG103" s="10">
        <f t="shared" si="129"/>
        <v>5.684057838013637E-3</v>
      </c>
      <c r="AH103" s="10" t="b">
        <f t="shared" si="124"/>
        <v>1</v>
      </c>
      <c r="AI103" s="10">
        <f t="shared" si="185"/>
        <v>8548.2840180434378</v>
      </c>
      <c r="AJ103" s="25">
        <f t="shared" si="186"/>
        <v>2.0951641630745144E-2</v>
      </c>
      <c r="AK103" s="3" cm="1">
        <f t="array" ref="AK103">100000000/Lvac($AA103)</f>
        <v>11695.04134353313</v>
      </c>
      <c r="AL103" s="21">
        <f t="shared" si="160"/>
        <v>2.8664269293024468E-2</v>
      </c>
      <c r="AM103" s="10" cm="1">
        <f t="array" ref="AM103">Lvac($AI103)-$BA103</f>
        <v>2.0969689947378356E-2</v>
      </c>
      <c r="AN103" s="10">
        <f t="shared" si="187"/>
        <v>-2.8656466869506403E-2</v>
      </c>
      <c r="AO103" s="14">
        <f t="shared" si="188"/>
        <v>1.0008614273263785</v>
      </c>
      <c r="AP103" s="3">
        <v>6.9838805435817148</v>
      </c>
      <c r="AS103" s="3">
        <f t="shared" si="132"/>
        <v>1.3435331293294439E-3</v>
      </c>
      <c r="AT103" s="3" cm="1">
        <f t="array" ref="AT103">AS103-(100000000/LvacE($A103)-$E103)</f>
        <v>3.7138837797101587E-5</v>
      </c>
      <c r="AU103" t="s">
        <v>4977</v>
      </c>
      <c r="AV103" t="s">
        <v>4718</v>
      </c>
      <c r="AW103" s="3">
        <v>15443.48</v>
      </c>
      <c r="AX103" s="3">
        <v>27138.55</v>
      </c>
      <c r="AY103" s="3"/>
      <c r="AZ103" s="10" cm="1">
        <f t="array" ref="AZ103">Lair(100000000/($AX103-$AW103))</f>
        <v>8548.2630540229111</v>
      </c>
      <c r="BA103" s="10">
        <f t="shared" si="189"/>
        <v>8550.6114969812061</v>
      </c>
      <c r="BB103" s="12">
        <v>78600</v>
      </c>
      <c r="BC103" s="3">
        <v>1.4E-2</v>
      </c>
      <c r="BD103" s="12" cm="1">
        <f t="array" ref="BD103">SfromgA($BB103,$BA103,"")</f>
        <v>2.4251992718750309E-2</v>
      </c>
      <c r="BE103" s="29">
        <f t="shared" si="190"/>
        <v>770.24520014891777</v>
      </c>
      <c r="BG103" s="3"/>
      <c r="BH103" s="3"/>
      <c r="BI103" s="12">
        <f t="shared" si="191"/>
        <v>78600</v>
      </c>
      <c r="BJ103" s="29">
        <f t="shared" si="192"/>
        <v>770.24520014891777</v>
      </c>
      <c r="BK103" s="3">
        <f t="shared" si="193"/>
        <v>-4.7909489742606342</v>
      </c>
      <c r="BL103" s="13">
        <f>EXP(BK$4341*$AX103+BK$4342)*$BI103/(100000000/($AX103-$AW103))</f>
        <v>0.13138094719928278</v>
      </c>
      <c r="BM103" s="3">
        <f t="shared" si="194"/>
        <v>-3.6390920943624119</v>
      </c>
      <c r="BN103" s="3" cm="1">
        <f t="array" ref="BN103">$C103*EXP(poly_from_str(100000000/$E103,BN$4341))</f>
        <v>7.6338332472718928E-2</v>
      </c>
      <c r="BO103" s="3">
        <f t="shared" si="195"/>
        <v>1.6094379124341003</v>
      </c>
      <c r="BP103" s="13">
        <f t="shared" si="196"/>
        <v>0.5429258934031499</v>
      </c>
      <c r="BY103">
        <v>110</v>
      </c>
    </row>
    <row r="104" spans="1:77" hidden="1" x14ac:dyDescent="0.25">
      <c r="A104" t="s">
        <v>121</v>
      </c>
      <c r="B104" s="2" t="str">
        <f t="shared" si="123"/>
        <v/>
      </c>
      <c r="C104">
        <v>5</v>
      </c>
      <c r="E104">
        <v>11698.63</v>
      </c>
      <c r="R104">
        <v>3</v>
      </c>
      <c r="S104" t="s">
        <v>22</v>
      </c>
      <c r="AA104" s="10">
        <f t="shared" si="125"/>
        <v>8545.66</v>
      </c>
      <c r="AB104" s="3" cm="1">
        <f t="array" ref="AB104">100000000/Lvac(AA104)</f>
        <v>11698.632365965199</v>
      </c>
      <c r="AC104" s="28">
        <f t="shared" si="126"/>
        <v>1.1701846317311946E-7</v>
      </c>
      <c r="AD104" s="28">
        <f t="shared" si="127"/>
        <v>8.5480077390011629E-7</v>
      </c>
      <c r="AE104" s="21">
        <f t="shared" si="128"/>
        <v>11698.632322441699</v>
      </c>
      <c r="AF104" s="10" cm="1">
        <f t="array" ref="AF104">Lair(100000000/AE104)</f>
        <v>8545.6600317933426</v>
      </c>
      <c r="AG104" s="10">
        <f t="shared" si="129"/>
        <v>5.684477990346281E-3</v>
      </c>
      <c r="AH104" s="10" t="b">
        <f t="shared" si="124"/>
        <v>1</v>
      </c>
      <c r="AI104" s="10">
        <f t="shared" si="130"/>
        <v>8545.66</v>
      </c>
      <c r="AJ104">
        <v>3.0000000000000001E-3</v>
      </c>
      <c r="AK104" s="3" cm="1">
        <f t="array" ref="AK104">100000000/Lvac($AA104)</f>
        <v>11698.632365965199</v>
      </c>
      <c r="AL104" s="21">
        <f t="shared" si="160"/>
        <v>4.106867942077686E-3</v>
      </c>
      <c r="AM104" s="21"/>
      <c r="AN104" s="21"/>
      <c r="AO104" s="21"/>
      <c r="AP104" s="21"/>
      <c r="AS104" s="3">
        <f t="shared" si="132"/>
        <v>2.3659651997149922E-3</v>
      </c>
      <c r="AT104" s="3" cm="1">
        <f t="array" ref="AT104">AS104-(100000000/LvacE($A104)-$E104)</f>
        <v>3.7138173865969293E-5</v>
      </c>
      <c r="BB104"/>
      <c r="BC104"/>
      <c r="BD104"/>
      <c r="BE104"/>
      <c r="BF104"/>
      <c r="BG104"/>
      <c r="BH104"/>
      <c r="BI104"/>
      <c r="BJ104"/>
      <c r="BN104" s="3" cm="1">
        <f t="array" ref="BN104">$C104*EXP(poly_from_str(100000000/$E104,BN$4341))</f>
        <v>7.6288395010848165E-2</v>
      </c>
      <c r="BO104" s="3"/>
      <c r="BY104" t="e">
        <v>#N/A</v>
      </c>
    </row>
    <row r="105" spans="1:77" hidden="1" x14ac:dyDescent="0.25">
      <c r="A105" t="s">
        <v>122</v>
      </c>
      <c r="B105" s="2" t="str">
        <f t="shared" si="123"/>
        <v/>
      </c>
      <c r="C105">
        <v>30</v>
      </c>
      <c r="E105">
        <v>11710.22</v>
      </c>
      <c r="R105">
        <v>3</v>
      </c>
      <c r="S105" t="s">
        <v>22</v>
      </c>
      <c r="AA105" s="10">
        <f t="shared" si="125"/>
        <v>8537.2070000000003</v>
      </c>
      <c r="AB105" s="3" cm="1">
        <f t="array" ref="AB105">100000000/Lvac(AA105)</f>
        <v>11710.215558711574</v>
      </c>
      <c r="AC105" s="28">
        <f t="shared" si="126"/>
        <v>1.1713432742113433E-7</v>
      </c>
      <c r="AD105" s="28">
        <f t="shared" si="127"/>
        <v>8.5395524530380707E-7</v>
      </c>
      <c r="AE105" s="21">
        <f t="shared" si="128"/>
        <v>11710.21564073009</v>
      </c>
      <c r="AF105" s="10" cm="1">
        <f t="array" ref="AF105">Lair(100000000/AE105)</f>
        <v>8537.2069402050238</v>
      </c>
      <c r="AG105" s="10">
        <f t="shared" si="129"/>
        <v>5.6858341117130918E-3</v>
      </c>
      <c r="AH105" s="10" t="b">
        <f t="shared" si="124"/>
        <v>1</v>
      </c>
      <c r="AI105" s="10">
        <f t="shared" si="130"/>
        <v>8537.2070000000003</v>
      </c>
      <c r="AJ105">
        <v>3.0000000000000001E-3</v>
      </c>
      <c r="AK105" s="3" cm="1">
        <f t="array" ref="AK105">100000000/Lvac($AA105)</f>
        <v>11710.215558711574</v>
      </c>
      <c r="AL105" s="21">
        <f t="shared" si="160"/>
        <v>4.115004670278549E-3</v>
      </c>
      <c r="AM105" s="21"/>
      <c r="AN105" s="21"/>
      <c r="AO105" s="21"/>
      <c r="AP105" s="21"/>
      <c r="AS105" s="3">
        <f t="shared" si="132"/>
        <v>-4.4412884253688389E-3</v>
      </c>
      <c r="AT105" s="3" cm="1">
        <f t="array" ref="AT105">AS105-(100000000/LvacE($A105)-$E105)</f>
        <v>3.7135952879907563E-5</v>
      </c>
      <c r="BB105"/>
      <c r="BC105"/>
      <c r="BD105"/>
      <c r="BE105"/>
      <c r="BF105"/>
      <c r="BG105"/>
      <c r="BH105"/>
      <c r="BI105"/>
      <c r="BJ105"/>
      <c r="BN105" s="3" cm="1">
        <f t="array" ref="BN105">$C105*EXP(poly_from_str(100000000/$E105,BN$4341))</f>
        <v>0.45675215527340518</v>
      </c>
      <c r="BO105" s="3"/>
      <c r="BY105" t="e">
        <v>#N/A</v>
      </c>
    </row>
    <row r="106" spans="1:77" hidden="1" x14ac:dyDescent="0.25">
      <c r="A106" t="s">
        <v>123</v>
      </c>
      <c r="B106" s="2" t="str">
        <f t="shared" si="123"/>
        <v/>
      </c>
      <c r="C106">
        <v>5</v>
      </c>
      <c r="E106">
        <v>11711.63</v>
      </c>
      <c r="R106">
        <v>3</v>
      </c>
      <c r="S106" t="s">
        <v>22</v>
      </c>
      <c r="AA106" s="10">
        <f t="shared" si="125"/>
        <v>8536.1759999999995</v>
      </c>
      <c r="AB106" s="3" cm="1">
        <f t="array" ref="AB106">100000000/Lvac(AA106)</f>
        <v>11711.629913370267</v>
      </c>
      <c r="AC106" s="28">
        <f t="shared" si="126"/>
        <v>1.1714847491429419E-7</v>
      </c>
      <c r="AD106" s="28">
        <f t="shared" si="127"/>
        <v>8.5385211742250918E-7</v>
      </c>
      <c r="AE106" s="21">
        <f t="shared" si="128"/>
        <v>11711.629914970839</v>
      </c>
      <c r="AF106" s="10" cm="1">
        <f t="array" ref="AF106">Lair(100000000/AE106)</f>
        <v>8536.1759988333943</v>
      </c>
      <c r="AG106" s="10">
        <f t="shared" si="129"/>
        <v>5.6859997915559776E-3</v>
      </c>
      <c r="AH106" s="10" t="b">
        <f t="shared" si="124"/>
        <v>1</v>
      </c>
      <c r="AI106" s="10">
        <f t="shared" si="130"/>
        <v>8536.1759999999995</v>
      </c>
      <c r="AJ106">
        <v>3.0000000000000001E-3</v>
      </c>
      <c r="AK106" s="3" cm="1">
        <f t="array" ref="AK106">100000000/Lvac($AA106)</f>
        <v>11711.629913370267</v>
      </c>
      <c r="AL106" s="21">
        <f t="shared" si="160"/>
        <v>4.1159987493358625E-3</v>
      </c>
      <c r="AM106" s="21"/>
      <c r="AN106" s="21"/>
      <c r="AO106" s="21"/>
      <c r="AP106" s="21"/>
      <c r="AS106" s="3">
        <f t="shared" si="132"/>
        <v>-8.662973232276272E-5</v>
      </c>
      <c r="AT106" s="3" cm="1">
        <f t="array" ref="AT106">AS106-(100000000/LvacE($A106)-$E106)</f>
        <v>3.7135676393518224E-5</v>
      </c>
      <c r="BB106"/>
      <c r="BC106"/>
      <c r="BD106"/>
      <c r="BE106"/>
      <c r="BF106"/>
      <c r="BG106"/>
      <c r="BH106"/>
      <c r="BI106"/>
      <c r="BJ106"/>
      <c r="BN106" s="3" cm="1">
        <f t="array" ref="BN106">$C106*EXP(poly_from_str(100000000/$E106,BN$4341))</f>
        <v>7.6105339435339744E-2</v>
      </c>
      <c r="BO106" s="3"/>
      <c r="BY106" t="e">
        <v>#N/A</v>
      </c>
    </row>
    <row r="107" spans="1:77" hidden="1" x14ac:dyDescent="0.25">
      <c r="A107" t="s">
        <v>124</v>
      </c>
      <c r="B107" s="2" t="str">
        <f t="shared" si="123"/>
        <v/>
      </c>
      <c r="C107">
        <v>45</v>
      </c>
      <c r="E107">
        <v>11734.56</v>
      </c>
      <c r="R107">
        <v>3</v>
      </c>
      <c r="S107" t="s">
        <v>22</v>
      </c>
      <c r="AA107" s="10">
        <f t="shared" si="125"/>
        <v>8519.4989999999998</v>
      </c>
      <c r="AB107" s="3" cm="1">
        <f t="array" ref="AB107">100000000/Lvac(AA107)</f>
        <v>11734.55544092908</v>
      </c>
      <c r="AC107" s="28">
        <f t="shared" si="126"/>
        <v>1.1737779416371785E-7</v>
      </c>
      <c r="AD107" s="28">
        <f t="shared" si="127"/>
        <v>8.5218396643479941E-7</v>
      </c>
      <c r="AE107" s="21">
        <f t="shared" si="128"/>
        <v>11734.555525811824</v>
      </c>
      <c r="AF107" s="10" cm="1">
        <f t="array" ref="AF107">Lair(100000000/AE107)</f>
        <v>8519.49893837333</v>
      </c>
      <c r="AG107" s="10">
        <f t="shared" si="129"/>
        <v>5.688688116574055E-3</v>
      </c>
      <c r="AH107" s="10" t="b">
        <f t="shared" si="124"/>
        <v>1</v>
      </c>
      <c r="AI107" s="10">
        <f t="shared" si="130"/>
        <v>8519.4989999999998</v>
      </c>
      <c r="AJ107">
        <v>3.0000000000000001E-3</v>
      </c>
      <c r="AK107" s="3" cm="1">
        <f t="array" ref="AK107">100000000/Lvac($AA107)</f>
        <v>11734.55544092908</v>
      </c>
      <c r="AL107" s="21">
        <f t="shared" si="160"/>
        <v>4.1321286994443268E-3</v>
      </c>
      <c r="AM107" s="21"/>
      <c r="AN107" s="21"/>
      <c r="AO107" s="21"/>
      <c r="AP107" s="21"/>
      <c r="AS107" s="3">
        <f t="shared" si="132"/>
        <v>-4.5590709196403623E-3</v>
      </c>
      <c r="AT107" s="3" cm="1">
        <f t="array" ref="AT107">AS107-(100000000/LvacE($A107)-$E107)</f>
        <v>3.713095975399483E-5</v>
      </c>
      <c r="BB107"/>
      <c r="BC107"/>
      <c r="BD107"/>
      <c r="BE107"/>
      <c r="BF107"/>
      <c r="BG107"/>
      <c r="BH107"/>
      <c r="BI107"/>
      <c r="BJ107"/>
      <c r="BN107" s="3" cm="1">
        <f t="array" ref="BN107">$C107*EXP(poly_from_str(100000000/$E107,BN$4341))</f>
        <v>0.68196941672142264</v>
      </c>
      <c r="BO107" s="3"/>
      <c r="BY107">
        <v>962</v>
      </c>
    </row>
    <row r="108" spans="1:77" x14ac:dyDescent="0.25">
      <c r="A108" t="s">
        <v>125</v>
      </c>
      <c r="B108" s="2" t="str">
        <f t="shared" si="123"/>
        <v/>
      </c>
      <c r="C108">
        <v>15</v>
      </c>
      <c r="E108">
        <v>11747.59</v>
      </c>
      <c r="F108">
        <v>14187</v>
      </c>
      <c r="G108" t="s">
        <v>3</v>
      </c>
      <c r="H108" s="5" t="s">
        <v>18</v>
      </c>
      <c r="I108">
        <v>25934</v>
      </c>
      <c r="J108" t="s">
        <v>5</v>
      </c>
      <c r="K108" s="5" t="s">
        <v>18</v>
      </c>
      <c r="L108">
        <v>14187.35</v>
      </c>
      <c r="M108" t="str">
        <f>$G108&amp;""</f>
        <v>o</v>
      </c>
      <c r="N108" t="str">
        <f>$H108&amp;""</f>
        <v>5/2</v>
      </c>
      <c r="O108">
        <v>25934.98</v>
      </c>
      <c r="P108" t="str">
        <f>$J108&amp;""</f>
        <v>e</v>
      </c>
      <c r="Q108" t="str">
        <f>$K108&amp;""</f>
        <v>5/2</v>
      </c>
      <c r="R108">
        <v>3</v>
      </c>
      <c r="U108" s="4" t="str">
        <f>"Sugar wl unc increased 0.003 -&gt; "&amp;ROUND($AJ108,3)&amp;"A"</f>
        <v>Sugar wl unc increased 0.003 -&gt; 0.026A</v>
      </c>
      <c r="AA108" s="10">
        <f t="shared" si="125"/>
        <v>8510.0429999999997</v>
      </c>
      <c r="AB108" s="3" cm="1">
        <f t="array" ref="AB108">100000000/Lvac(AA108)</f>
        <v>11747.594326402132</v>
      </c>
      <c r="AC108" s="28">
        <f t="shared" si="126"/>
        <v>1.1750821940617692E-7</v>
      </c>
      <c r="AD108" s="28">
        <f t="shared" si="127"/>
        <v>8.512381107275299E-7</v>
      </c>
      <c r="AE108" s="21">
        <f t="shared" si="128"/>
        <v>11747.594245499404</v>
      </c>
      <c r="AF108" s="10" cm="1">
        <f t="array" ref="AF108">Lair(100000000/AE108)</f>
        <v>8510.0430586067796</v>
      </c>
      <c r="AG108" s="10">
        <f t="shared" si="129"/>
        <v>5.690219445800811E-3</v>
      </c>
      <c r="AH108" s="10" t="b">
        <f t="shared" si="124"/>
        <v>1</v>
      </c>
      <c r="AI108" s="10">
        <f>$AF108</f>
        <v>8510.0430586067796</v>
      </c>
      <c r="AJ108" s="25">
        <f>0.003*ABS($AP108)</f>
        <v>2.5849236017165822E-2</v>
      </c>
      <c r="AK108" s="3" cm="1">
        <f t="array" ref="AK108">100000000/Lvac($AA108)</f>
        <v>11747.594326402132</v>
      </c>
      <c r="AL108" s="21">
        <f t="shared" si="160"/>
        <v>3.5683290470542174E-2</v>
      </c>
      <c r="AM108" s="10" cm="1">
        <f t="array" ref="AM108">Lvac($AI108)-$BA108</f>
        <v>2.590785864595091E-2</v>
      </c>
      <c r="AN108" s="10">
        <f>$AK108-($AX108-$AW108)</f>
        <v>-3.5673597867571516E-2</v>
      </c>
      <c r="AO108" s="14">
        <f>AM108/AJ108</f>
        <v>1.0022678669785892</v>
      </c>
      <c r="AP108" s="3">
        <v>8.6164120057219407</v>
      </c>
      <c r="AS108" s="3">
        <f t="shared" si="132"/>
        <v>4.3264021314826095E-3</v>
      </c>
      <c r="AT108" s="3" cm="1">
        <f t="array" ref="AT108">AS108-(100000000/LvacE($A108)-$E108)</f>
        <v>3.7128100302652456E-5</v>
      </c>
      <c r="AU108" t="s">
        <v>4974</v>
      </c>
      <c r="AV108" t="s">
        <v>4708</v>
      </c>
      <c r="AW108" s="3">
        <v>14187.35</v>
      </c>
      <c r="AX108" s="3">
        <v>25934.98</v>
      </c>
      <c r="AY108" s="3"/>
      <c r="AZ108" s="10" cm="1">
        <f t="array" ref="AZ108">Lair(100000000/($AX108-$AW108))</f>
        <v>8510.0171577521251</v>
      </c>
      <c r="BA108" s="10">
        <f>100000000/($AX108-$AW108)</f>
        <v>8512.3552580392825</v>
      </c>
      <c r="BB108" s="12">
        <v>174000</v>
      </c>
      <c r="BC108" s="3">
        <v>0.20599999999999999</v>
      </c>
      <c r="BD108" s="12" cm="1">
        <f t="array" ref="BD108">SfromgA($BB108,$BA108,"")</f>
        <v>5.2970226409732611E-2</v>
      </c>
      <c r="BE108" s="29">
        <f>(10^MAX(0.05, -0.312925054856973*((LN($BD108))^(1/3)) + 0.454808404431693)-1)*100</f>
        <v>699.82501522831251</v>
      </c>
      <c r="BG108" s="3"/>
      <c r="BH108" s="3"/>
      <c r="BI108" s="12">
        <f>IF($BB108="",$BF108,$BB108)</f>
        <v>174000</v>
      </c>
      <c r="BJ108" s="29">
        <f>IF($BB108="",$BH108,$BE108)</f>
        <v>699.82501522831251</v>
      </c>
      <c r="BK108" s="3">
        <f>LN(BN108*100000000/($AX108-$AW108)/$BI108)</f>
        <v>-4.5014613916012909</v>
      </c>
      <c r="BL108" s="13">
        <f>EXP(BK$4341*$AX108+BK$4342)*$BI108/(100000000/($AX108-$AW108))</f>
        <v>0.32012651066846176</v>
      </c>
      <c r="BM108" s="3">
        <f t="shared" ref="BM108" si="197">LN(BL108/$C108)</f>
        <v>-3.8470892165802071</v>
      </c>
      <c r="BN108" s="3" cm="1">
        <f t="array" ref="BN108">$C108*EXP(poly_from_str(100000000/$E108,BN$4341))</f>
        <v>0.22674601597626334</v>
      </c>
      <c r="BO108" s="3">
        <f>LN($C108)</f>
        <v>2.7080502011022101</v>
      </c>
      <c r="BP108" s="13">
        <f>LN(BL108/BN108)</f>
        <v>0.34488574477895806</v>
      </c>
      <c r="BY108">
        <v>318</v>
      </c>
    </row>
    <row r="109" spans="1:77" hidden="1" x14ac:dyDescent="0.25">
      <c r="A109" t="s">
        <v>126</v>
      </c>
      <c r="B109" s="2" t="str">
        <f t="shared" si="123"/>
        <v/>
      </c>
      <c r="C109">
        <v>5</v>
      </c>
      <c r="E109">
        <v>11747.74</v>
      </c>
      <c r="R109">
        <v>3</v>
      </c>
      <c r="S109" t="s">
        <v>22</v>
      </c>
      <c r="AA109" s="10">
        <f t="shared" si="125"/>
        <v>8509.94</v>
      </c>
      <c r="AB109" s="3" cm="1">
        <f t="array" ref="AB109">100000000/Lvac(AA109)</f>
        <v>11747.7365127132</v>
      </c>
      <c r="AC109" s="28">
        <f t="shared" si="126"/>
        <v>1.175096416660987E-7</v>
      </c>
      <c r="AD109" s="28">
        <f t="shared" si="127"/>
        <v>8.5122780794225096E-7</v>
      </c>
      <c r="AE109" s="21">
        <f t="shared" si="128"/>
        <v>11747.736577927759</v>
      </c>
      <c r="AF109" s="10" cm="1">
        <f t="array" ref="AF109">Lair(100000000/AE109)</f>
        <v>8509.9399527590376</v>
      </c>
      <c r="AG109" s="10">
        <f t="shared" si="129"/>
        <v>5.6902361539983362E-3</v>
      </c>
      <c r="AH109" s="10" t="b">
        <f t="shared" si="124"/>
        <v>1</v>
      </c>
      <c r="AI109" s="10">
        <f t="shared" si="130"/>
        <v>8509.94</v>
      </c>
      <c r="AJ109">
        <v>3.0000000000000001E-3</v>
      </c>
      <c r="AK109" s="3" cm="1">
        <f t="array" ref="AK109">100000000/Lvac($AA109)</f>
        <v>11747.7365127132</v>
      </c>
      <c r="AL109" s="21">
        <f t="shared" si="160"/>
        <v>4.1414169239900158E-3</v>
      </c>
      <c r="AM109" s="21"/>
      <c r="AN109" s="21"/>
      <c r="AO109" s="21"/>
      <c r="AP109" s="21"/>
      <c r="AS109" s="3">
        <f t="shared" si="132"/>
        <v>-3.4872868000093149E-3</v>
      </c>
      <c r="AT109" s="3" cm="1">
        <f t="array" ref="AT109">AS109-(100000000/LvacE($A109)-$E109)</f>
        <v>3.7128065741853788E-5</v>
      </c>
      <c r="BB109"/>
      <c r="BC109"/>
      <c r="BD109"/>
      <c r="BE109"/>
      <c r="BF109"/>
      <c r="BG109"/>
      <c r="BH109"/>
      <c r="BI109"/>
      <c r="BJ109"/>
      <c r="BN109" s="3" cm="1">
        <f t="array" ref="BN109">$C109*EXP(poly_from_str(100000000/$E109,BN$4341))</f>
        <v>7.5579773445429738E-2</v>
      </c>
      <c r="BO109" s="3"/>
      <c r="BY109" t="e">
        <v>#N/A</v>
      </c>
    </row>
    <row r="110" spans="1:77" hidden="1" x14ac:dyDescent="0.25">
      <c r="A110" t="s">
        <v>127</v>
      </c>
      <c r="B110" s="2" t="str">
        <f t="shared" si="123"/>
        <v/>
      </c>
      <c r="C110">
        <v>20</v>
      </c>
      <c r="E110">
        <v>11749.72</v>
      </c>
      <c r="R110">
        <v>3</v>
      </c>
      <c r="S110" t="s">
        <v>22</v>
      </c>
      <c r="AA110" s="10">
        <f t="shared" si="125"/>
        <v>8508.5030000000006</v>
      </c>
      <c r="AB110" s="3" cm="1">
        <f t="array" ref="AB110">100000000/Lvac(AA110)</f>
        <v>11749.720577859413</v>
      </c>
      <c r="AC110" s="28">
        <f t="shared" si="126"/>
        <v>1.1752948785467901E-7</v>
      </c>
      <c r="AD110" s="28">
        <f t="shared" si="127"/>
        <v>8.5108406908360883E-7</v>
      </c>
      <c r="AE110" s="21">
        <f t="shared" si="128"/>
        <v>11749.720567045895</v>
      </c>
      <c r="AF110" s="10" cm="1">
        <f t="array" ref="AF110">Lair(100000000/AE110)</f>
        <v>8508.5030078305899</v>
      </c>
      <c r="AG110" s="10">
        <f t="shared" si="129"/>
        <v>5.6904693209757001E-3</v>
      </c>
      <c r="AH110" s="10" t="b">
        <f t="shared" si="124"/>
        <v>1</v>
      </c>
      <c r="AI110" s="10">
        <f t="shared" si="130"/>
        <v>8508.5030000000006</v>
      </c>
      <c r="AJ110">
        <v>3.0000000000000001E-3</v>
      </c>
      <c r="AK110" s="3" cm="1">
        <f t="array" ref="AK110">100000000/Lvac($AA110)</f>
        <v>11749.720577859413</v>
      </c>
      <c r="AL110" s="21">
        <f t="shared" si="160"/>
        <v>4.1428159258541999E-3</v>
      </c>
      <c r="AM110" s="21"/>
      <c r="AN110" s="21"/>
      <c r="AO110" s="21"/>
      <c r="AP110" s="21"/>
      <c r="AS110" s="3">
        <f t="shared" si="132"/>
        <v>5.7785941316979006E-4</v>
      </c>
      <c r="AT110" s="3" cm="1">
        <f t="array" ref="AT110">AS110-(100000000/LvacE($A110)-$E110)</f>
        <v>3.7127618270460516E-5</v>
      </c>
      <c r="BB110"/>
      <c r="BC110"/>
      <c r="BD110"/>
      <c r="BE110"/>
      <c r="BF110"/>
      <c r="BG110"/>
      <c r="BH110"/>
      <c r="BI110"/>
      <c r="BJ110"/>
      <c r="BN110" s="3" cm="1">
        <f t="array" ref="BN110">$C110*EXP(poly_from_str(100000000/$E110,BN$4341))</f>
        <v>0.30220110614376916</v>
      </c>
      <c r="BO110" s="3"/>
      <c r="BY110">
        <v>423</v>
      </c>
    </row>
    <row r="111" spans="1:77" hidden="1" x14ac:dyDescent="0.25">
      <c r="A111" t="s">
        <v>128</v>
      </c>
      <c r="B111" s="2" t="str">
        <f t="shared" si="123"/>
        <v/>
      </c>
      <c r="C111">
        <v>10</v>
      </c>
      <c r="E111">
        <v>11752.96</v>
      </c>
      <c r="R111">
        <v>3</v>
      </c>
      <c r="S111" t="s">
        <v>22</v>
      </c>
      <c r="AA111" s="10">
        <f t="shared" si="125"/>
        <v>8506.1589999999997</v>
      </c>
      <c r="AB111" s="3" cm="1">
        <f t="array" ref="AB111">100000000/Lvac(AA111)</f>
        <v>11752.958375986864</v>
      </c>
      <c r="AC111" s="28">
        <f t="shared" si="126"/>
        <v>1.1756187487207799E-7</v>
      </c>
      <c r="AD111" s="28">
        <f t="shared" si="127"/>
        <v>8.508496056985591E-7</v>
      </c>
      <c r="AE111" s="21">
        <f t="shared" si="128"/>
        <v>11752.958406410002</v>
      </c>
      <c r="AF111" s="10" cm="1">
        <f t="array" ref="AF111">Lair(100000000/AE111)</f>
        <v>8506.158977981273</v>
      </c>
      <c r="AG111" s="10">
        <f t="shared" si="129"/>
        <v>5.6908499109872539E-3</v>
      </c>
      <c r="AH111" s="10" t="b">
        <f t="shared" si="124"/>
        <v>1</v>
      </c>
      <c r="AI111" s="10">
        <f t="shared" si="130"/>
        <v>8506.1589999999997</v>
      </c>
      <c r="AJ111">
        <v>3.0000000000000001E-3</v>
      </c>
      <c r="AK111" s="3" cm="1">
        <f t="array" ref="AK111">100000000/Lvac($AA111)</f>
        <v>11752.958375986864</v>
      </c>
      <c r="AL111" s="21">
        <f t="shared" si="160"/>
        <v>4.1450994659235256E-3</v>
      </c>
      <c r="AM111" s="21"/>
      <c r="AN111" s="21"/>
      <c r="AO111" s="21"/>
      <c r="AP111" s="21"/>
      <c r="AS111" s="3">
        <f t="shared" si="132"/>
        <v>-1.6240131353697507E-3</v>
      </c>
      <c r="AT111" s="3" cm="1">
        <f t="array" ref="AT111">AS111-(100000000/LvacE($A111)-$E111)</f>
        <v>3.7126883398741484E-5</v>
      </c>
      <c r="BB111"/>
      <c r="BC111"/>
      <c r="BD111"/>
      <c r="BE111"/>
      <c r="BF111"/>
      <c r="BG111"/>
      <c r="BH111"/>
      <c r="BI111"/>
      <c r="BJ111"/>
      <c r="BN111" s="3" cm="1">
        <f t="array" ref="BN111">$C111*EXP(poly_from_str(100000000/$E111,BN$4341))</f>
        <v>0.15100373041516915</v>
      </c>
      <c r="BO111" s="3"/>
      <c r="BY111" t="e">
        <v>#N/A</v>
      </c>
    </row>
    <row r="112" spans="1:77" x14ac:dyDescent="0.25">
      <c r="A112" t="s">
        <v>129</v>
      </c>
      <c r="B112" s="2" t="str">
        <f t="shared" si="123"/>
        <v/>
      </c>
      <c r="C112">
        <v>5</v>
      </c>
      <c r="E112">
        <v>11753.89</v>
      </c>
      <c r="F112">
        <v>24886</v>
      </c>
      <c r="G112" t="s">
        <v>3</v>
      </c>
      <c r="H112" s="5" t="s">
        <v>8</v>
      </c>
      <c r="I112">
        <v>36640</v>
      </c>
      <c r="J112" t="s">
        <v>5</v>
      </c>
      <c r="K112" s="5" t="s">
        <v>8</v>
      </c>
      <c r="L112">
        <v>24886.51</v>
      </c>
      <c r="M112" t="str">
        <f>$G112&amp;""</f>
        <v>o</v>
      </c>
      <c r="N112" t="str">
        <f>$H112&amp;""</f>
        <v>7/2</v>
      </c>
      <c r="O112">
        <v>36640.379999999997</v>
      </c>
      <c r="P112" t="str">
        <f>$J112&amp;""</f>
        <v>e</v>
      </c>
      <c r="Q112" t="str">
        <f>$K112&amp;""</f>
        <v>7/2</v>
      </c>
      <c r="R112">
        <v>3</v>
      </c>
      <c r="U112" s="4" t="str">
        <f>"Sugar wl unc increased 0.003 -&gt; "&amp;ROUND($AJ112,3)&amp;"A"</f>
        <v>Sugar wl unc increased 0.003 -&gt; 0.016A</v>
      </c>
      <c r="AA112" s="10">
        <f t="shared" si="125"/>
        <v>8505.4830000000002</v>
      </c>
      <c r="AB112" s="3" cm="1">
        <f t="array" ref="AB112">100000000/Lvac(AA112)</f>
        <v>11753.892475252333</v>
      </c>
      <c r="AC112" s="28">
        <f t="shared" si="126"/>
        <v>1.1757121847166116E-7</v>
      </c>
      <c r="AD112" s="28">
        <f t="shared" si="127"/>
        <v>8.5078198741862492E-7</v>
      </c>
      <c r="AE112" s="21">
        <f t="shared" si="128"/>
        <v>11753.892428868203</v>
      </c>
      <c r="AF112" s="10" cm="1">
        <f t="array" ref="AF112">Lair(100000000/AE112)</f>
        <v>8505.4830335651477</v>
      </c>
      <c r="AG112" s="10">
        <f t="shared" si="129"/>
        <v>5.6909597300501529E-3</v>
      </c>
      <c r="AH112" s="10" t="b">
        <f t="shared" si="124"/>
        <v>1</v>
      </c>
      <c r="AI112" s="10">
        <f>$AF112</f>
        <v>8505.4830335651477</v>
      </c>
      <c r="AJ112" s="25">
        <f>0.003*ABS($AP112)</f>
        <v>1.6268292782115168E-2</v>
      </c>
      <c r="AK112" s="3" cm="1">
        <f t="array" ref="AK112">100000000/Lvac($AA112)</f>
        <v>11753.892475252333</v>
      </c>
      <c r="AL112" s="21">
        <f t="shared" si="160"/>
        <v>2.2481470289495778E-2</v>
      </c>
      <c r="AM112" s="10" cm="1">
        <f t="array" ref="AM112">Lvac($AI112)-$BA112</f>
        <v>-1.6234718557825545E-2</v>
      </c>
      <c r="AN112" s="10">
        <f>$AK112-($AX112-$AW112)</f>
        <v>2.2475252333606477E-2</v>
      </c>
      <c r="AO112" s="14">
        <f>AM112/AJ112</f>
        <v>-0.99793621711022229</v>
      </c>
      <c r="AP112" s="3">
        <v>-5.4227642607050557</v>
      </c>
      <c r="AS112" s="3">
        <f t="shared" si="132"/>
        <v>2.4752523331699194E-3</v>
      </c>
      <c r="AT112" s="3" cm="1">
        <f t="array" ref="AT112">AS112-(100000000/LvacE($A112)-$E112)</f>
        <v>3.7126668757991865E-5</v>
      </c>
      <c r="AU112" t="s">
        <v>4984</v>
      </c>
      <c r="AV112" t="s">
        <v>4800</v>
      </c>
      <c r="AW112" s="3">
        <v>24886.51</v>
      </c>
      <c r="AX112" s="3">
        <v>36640.379999999997</v>
      </c>
      <c r="AY112" s="3"/>
      <c r="AZ112" s="10" cm="1">
        <f t="array" ref="AZ112">Lair(100000000/($AX112-$AW112))</f>
        <v>8505.4992638948115</v>
      </c>
      <c r="BA112" s="10">
        <f>100000000/($AX112-$AW112)</f>
        <v>8507.836142479031</v>
      </c>
      <c r="BN112" s="3" cm="1">
        <f t="array" ref="BN112">$C112*EXP(poly_from_str(100000000/$E112,BN$4341))</f>
        <v>7.5487936709699652E-2</v>
      </c>
      <c r="BO112" s="3"/>
      <c r="BY112">
        <v>106</v>
      </c>
    </row>
    <row r="113" spans="1:77" hidden="1" x14ac:dyDescent="0.25">
      <c r="A113" t="s">
        <v>130</v>
      </c>
      <c r="B113" s="2" t="str">
        <f t="shared" si="123"/>
        <v/>
      </c>
      <c r="C113">
        <v>25</v>
      </c>
      <c r="E113">
        <v>11765.62</v>
      </c>
      <c r="R113">
        <v>3</v>
      </c>
      <c r="S113" t="s">
        <v>22</v>
      </c>
      <c r="AA113" s="10">
        <f t="shared" si="125"/>
        <v>8497.0030000000006</v>
      </c>
      <c r="AB113" s="3" cm="1">
        <f t="array" ref="AB113">100000000/Lvac(AA113)</f>
        <v>11765.622796573727</v>
      </c>
      <c r="AC113" s="28">
        <f t="shared" si="126"/>
        <v>1.1768855442324782E-7</v>
      </c>
      <c r="AD113" s="28">
        <f t="shared" si="127"/>
        <v>8.4993375811028937E-7</v>
      </c>
      <c r="AE113" s="21">
        <f t="shared" si="128"/>
        <v>11765.622743962736</v>
      </c>
      <c r="AF113" s="10" cm="1">
        <f t="array" ref="AF113">Lair(100000000/AE113)</f>
        <v>8497.0030379952441</v>
      </c>
      <c r="AG113" s="10">
        <f t="shared" si="129"/>
        <v>5.6923395694089864E-3</v>
      </c>
      <c r="AH113" s="10" t="b">
        <f t="shared" si="124"/>
        <v>1</v>
      </c>
      <c r="AI113" s="10">
        <f t="shared" si="130"/>
        <v>8497.0030000000006</v>
      </c>
      <c r="AJ113">
        <v>3.0000000000000001E-3</v>
      </c>
      <c r="AK113" s="3" cm="1">
        <f t="array" ref="AK113">100000000/Lvac($AA113)</f>
        <v>11765.622796573727</v>
      </c>
      <c r="AL113" s="21">
        <f t="shared" si="160"/>
        <v>4.1540374164539167E-3</v>
      </c>
      <c r="AM113" s="21"/>
      <c r="AN113" s="21"/>
      <c r="AO113" s="21"/>
      <c r="AP113" s="21"/>
      <c r="AS113" s="3">
        <f t="shared" si="132"/>
        <v>2.7965737263002666E-3</v>
      </c>
      <c r="AT113" s="3" cm="1">
        <f t="array" ref="AT113">AS113-(100000000/LvacE($A113)-$E113)</f>
        <v>3.7123927540960722E-5</v>
      </c>
      <c r="BB113"/>
      <c r="BC113"/>
      <c r="BD113"/>
      <c r="BE113"/>
      <c r="BF113"/>
      <c r="BG113"/>
      <c r="BH113"/>
      <c r="BI113"/>
      <c r="BJ113"/>
      <c r="BN113" s="3" cm="1">
        <f t="array" ref="BN113">$C113*EXP(poly_from_str(100000000/$E113,BN$4341))</f>
        <v>0.37655517957352841</v>
      </c>
      <c r="BO113" s="3"/>
      <c r="BY113" t="e">
        <v>#N/A</v>
      </c>
    </row>
    <row r="114" spans="1:77" hidden="1" x14ac:dyDescent="0.25">
      <c r="A114" t="s">
        <v>131</v>
      </c>
      <c r="B114" s="2" t="str">
        <f t="shared" si="123"/>
        <v/>
      </c>
      <c r="C114">
        <v>100</v>
      </c>
      <c r="D114" t="s">
        <v>14</v>
      </c>
      <c r="E114">
        <v>11768.42</v>
      </c>
      <c r="F114">
        <v>28101</v>
      </c>
      <c r="G114" t="s">
        <v>3</v>
      </c>
      <c r="H114" s="5" t="s">
        <v>16</v>
      </c>
      <c r="I114">
        <v>39870</v>
      </c>
      <c r="J114" t="s">
        <v>5</v>
      </c>
      <c r="K114" s="5" t="s">
        <v>4</v>
      </c>
      <c r="L114">
        <v>28101.77</v>
      </c>
      <c r="M114" t="str">
        <f>$G114&amp;""</f>
        <v>o</v>
      </c>
      <c r="N114" t="str">
        <f>$H114&amp;""</f>
        <v>11/2</v>
      </c>
      <c r="O114">
        <v>39870.17</v>
      </c>
      <c r="P114" t="str">
        <f>$J114&amp;""</f>
        <v>e</v>
      </c>
      <c r="Q114" t="str">
        <f>$K114&amp;""</f>
        <v>9/2</v>
      </c>
      <c r="R114">
        <v>3</v>
      </c>
      <c r="AA114" s="10">
        <f t="shared" si="125"/>
        <v>8494.9860000000008</v>
      </c>
      <c r="AB114" s="3" cm="1">
        <f t="array" ref="AB114">100000000/Lvac(AA114)</f>
        <v>11768.416345387101</v>
      </c>
      <c r="AC114" s="28">
        <f t="shared" si="126"/>
        <v>1.177164977081775E-7</v>
      </c>
      <c r="AD114" s="28">
        <f t="shared" si="127"/>
        <v>8.4973200356900427E-7</v>
      </c>
      <c r="AE114" s="21">
        <f t="shared" si="128"/>
        <v>11768.416414204183</v>
      </c>
      <c r="AF114" s="10" cm="1">
        <f t="array" ref="AF114">Lair(100000000/AE114)</f>
        <v>8494.985950324437</v>
      </c>
      <c r="AG114" s="10">
        <f t="shared" si="129"/>
        <v>5.6926683778753193E-3</v>
      </c>
      <c r="AH114" s="10" t="b">
        <f t="shared" si="124"/>
        <v>1</v>
      </c>
      <c r="AI114" s="10">
        <f>$AF114</f>
        <v>8494.985950324437</v>
      </c>
      <c r="AJ114">
        <v>7.0000000000000001E-3</v>
      </c>
      <c r="AK114" s="3" cm="1">
        <f t="array" ref="AK114">100000000/Lvac($AA114)</f>
        <v>11768.416345387101</v>
      </c>
      <c r="AL114" s="21">
        <f t="shared" si="160"/>
        <v>9.697357346961066E-3</v>
      </c>
      <c r="AM114" s="10" cm="1">
        <f t="array" ref="AM114">Lvac($AI114)-$BA114</f>
        <v>-1.1851801882585278E-2</v>
      </c>
      <c r="AN114" s="10">
        <f>$AK114-($AX114-$AW114)</f>
        <v>1.6345387102774112E-2</v>
      </c>
      <c r="AO114" s="3">
        <f>AM114/AJ114</f>
        <v>-1.6931145546550397</v>
      </c>
      <c r="AP114" s="3">
        <v>-1.6860161267686635</v>
      </c>
      <c r="AS114" s="3">
        <f t="shared" si="132"/>
        <v>-3.6546128994814353E-3</v>
      </c>
      <c r="AT114" s="3" cm="1">
        <f t="array" ref="AT114">AS114-(100000000/LvacE($A114)-$E114)</f>
        <v>3.7123261790839024E-5</v>
      </c>
      <c r="AU114" t="s">
        <v>4773</v>
      </c>
      <c r="AV114" t="s">
        <v>4726</v>
      </c>
      <c r="AW114" s="3">
        <v>28101.77</v>
      </c>
      <c r="AX114" s="3">
        <v>39870.17</v>
      </c>
      <c r="AY114" s="3"/>
      <c r="AZ114" s="10" cm="1">
        <f t="array" ref="AZ114">Lair(100000000/($AX114-$AW114))</f>
        <v>8494.9977989223717</v>
      </c>
      <c r="BA114" s="10">
        <f>100000000/($AX114-$AW114)</f>
        <v>8497.3318378029307</v>
      </c>
      <c r="BB114" s="12">
        <v>3900000</v>
      </c>
      <c r="BC114" s="3">
        <v>0.47199999999999998</v>
      </c>
      <c r="BD114" s="12" cm="1">
        <f t="array" ref="BD114">SfromgA($BB114,$BA114,"")</f>
        <v>1.1809885931251818</v>
      </c>
      <c r="BE114" s="29">
        <f>(10^MAX(0.05, -0.312925054856973*((LN($BD114))^(1/3)) + 0.454808404431693)-1)*100</f>
        <v>91.73773705941089</v>
      </c>
      <c r="BG114" s="3"/>
      <c r="BH114" s="3"/>
      <c r="BI114" s="12">
        <f>IF($BB114="",$BF114,$BB114)</f>
        <v>3900000</v>
      </c>
      <c r="BJ114" s="29">
        <f>IF($BB114="",$BH114,$BE114)</f>
        <v>91.73773705941089</v>
      </c>
      <c r="BK114" s="3">
        <f>LN(BN114*100000000/($AX114-$AW114)/$BI114)</f>
        <v>-5.7199411476657103</v>
      </c>
      <c r="BL114" s="13">
        <f>EXP(BK$4341*$AX114+BK$4342)*$BI114/(100000000/($AX114-$AW114))</f>
        <v>2.4932973946494292</v>
      </c>
      <c r="BM114" s="3">
        <f t="shared" ref="BM114" si="198">LN(BL114/$C114)</f>
        <v>-3.6915640966843535</v>
      </c>
      <c r="BN114" s="3" cm="1">
        <f t="array" ref="BN114">$C114*EXP(poly_from_str(100000000/$E114,BN$4341))</f>
        <v>1.5053696334524147</v>
      </c>
      <c r="BO114" s="3">
        <f>LN($C114)</f>
        <v>4.6051701859880918</v>
      </c>
      <c r="BP114" s="13">
        <f>LN(BL114/BN114)</f>
        <v>0.50456761763566438</v>
      </c>
      <c r="BY114">
        <v>2091</v>
      </c>
    </row>
    <row r="115" spans="1:77" hidden="1" x14ac:dyDescent="0.25">
      <c r="A115" t="s">
        <v>132</v>
      </c>
      <c r="B115" s="2" t="str">
        <f t="shared" si="123"/>
        <v/>
      </c>
      <c r="C115">
        <v>5</v>
      </c>
      <c r="E115">
        <v>11772.96</v>
      </c>
      <c r="R115">
        <v>3</v>
      </c>
      <c r="S115" t="s">
        <v>22</v>
      </c>
      <c r="AA115" s="10">
        <f t="shared" si="125"/>
        <v>8491.7060000000001</v>
      </c>
      <c r="AB115" s="3" cm="1">
        <f t="array" ref="AB115">100000000/Lvac(AA115)</f>
        <v>11772.961985304521</v>
      </c>
      <c r="AC115" s="28">
        <f t="shared" si="126"/>
        <v>1.177619667944227E-7</v>
      </c>
      <c r="AD115" s="28">
        <f t="shared" si="127"/>
        <v>8.4940391487566158E-7</v>
      </c>
      <c r="AE115" s="21">
        <f t="shared" si="128"/>
        <v>11772.961947864142</v>
      </c>
      <c r="AF115" s="10" cm="1">
        <f t="array" ref="AF115">Lair(100000000/AE115)</f>
        <v>8491.7060270054444</v>
      </c>
      <c r="AG115" s="10">
        <f t="shared" si="129"/>
        <v>5.6932035791927155E-3</v>
      </c>
      <c r="AH115" s="10" t="b">
        <f t="shared" si="124"/>
        <v>1</v>
      </c>
      <c r="AI115" s="10">
        <f t="shared" si="130"/>
        <v>8491.7060000000001</v>
      </c>
      <c r="AJ115">
        <v>3.0000000000000001E-3</v>
      </c>
      <c r="AK115" s="3" cm="1">
        <f t="array" ref="AK115">100000000/Lvac($AA115)</f>
        <v>11772.961985304521</v>
      </c>
      <c r="AL115" s="21">
        <f t="shared" si="160"/>
        <v>4.1592214751562948E-3</v>
      </c>
      <c r="AM115" s="21"/>
      <c r="AN115" s="21"/>
      <c r="AO115" s="21"/>
      <c r="AP115" s="21"/>
      <c r="AS115" s="3">
        <f t="shared" si="132"/>
        <v>1.9853045214404119E-3</v>
      </c>
      <c r="AT115" s="3" cm="1">
        <f t="array" ref="AT115">AS115-(100000000/LvacE($A115)-$E115)</f>
        <v>3.7122161302249879E-5</v>
      </c>
      <c r="BB115"/>
      <c r="BC115"/>
      <c r="BD115"/>
      <c r="BE115"/>
      <c r="BF115"/>
      <c r="BG115"/>
      <c r="BH115"/>
      <c r="BI115"/>
      <c r="BJ115"/>
      <c r="BN115" s="3" cm="1">
        <f t="array" ref="BN115">$C115*EXP(poly_from_str(100000000/$E115,BN$4341))</f>
        <v>7.5199222460369225E-2</v>
      </c>
      <c r="BO115" s="3"/>
      <c r="BY115" t="e">
        <v>#N/A</v>
      </c>
    </row>
    <row r="116" spans="1:77" hidden="1" x14ac:dyDescent="0.25">
      <c r="A116" t="s">
        <v>133</v>
      </c>
      <c r="B116" s="2" t="str">
        <f t="shared" si="123"/>
        <v/>
      </c>
      <c r="C116">
        <v>5</v>
      </c>
      <c r="D116" t="s">
        <v>134</v>
      </c>
      <c r="E116">
        <v>11777.63</v>
      </c>
      <c r="R116">
        <v>3</v>
      </c>
      <c r="S116" t="s">
        <v>22</v>
      </c>
      <c r="AA116" s="10">
        <f t="shared" si="125"/>
        <v>8488.34</v>
      </c>
      <c r="AB116" s="3" cm="1">
        <f t="array" ref="AB116">100000000/Lvac(AA116)</f>
        <v>11777.630462012983</v>
      </c>
      <c r="AC116" s="28">
        <f t="shared" si="126"/>
        <v>1.1780866459166338E-7</v>
      </c>
      <c r="AD116" s="28">
        <f t="shared" si="127"/>
        <v>8.4906722385742451E-7</v>
      </c>
      <c r="AE116" s="21">
        <f t="shared" si="128"/>
        <v>11777.630453286425</v>
      </c>
      <c r="AF116" s="10" cm="1">
        <f t="array" ref="AF116">Lair(100000000/AE116)</f>
        <v>8488.340006289407</v>
      </c>
      <c r="AG116" s="10">
        <f t="shared" si="129"/>
        <v>5.6937534583919227E-3</v>
      </c>
      <c r="AH116" s="10" t="b">
        <f t="shared" si="124"/>
        <v>1</v>
      </c>
      <c r="AI116" s="10">
        <f>100000000/AK116</f>
        <v>8490.3117963009172</v>
      </c>
      <c r="AJ116" s="10">
        <f>AL116/AK116*AI116</f>
        <v>0.36042697199203255</v>
      </c>
      <c r="AK116" s="23" cm="1">
        <f t="array" ref="AK116">100000000/Lvac($AA116)+0.5</f>
        <v>11778.130462012983</v>
      </c>
      <c r="AL116" s="24">
        <v>0.5</v>
      </c>
      <c r="AM116" s="24"/>
      <c r="AN116" s="24"/>
      <c r="AO116" s="24"/>
      <c r="AP116" s="24"/>
      <c r="AS116" s="3">
        <f t="shared" si="132"/>
        <v>4.6201298391679302E-4</v>
      </c>
      <c r="AT116" s="3" cm="1">
        <f t="array" ref="AT116">AS116-(100000000/LvacE($A116)-$E116)</f>
        <v>3.7121013519936241E-5</v>
      </c>
      <c r="BB116"/>
      <c r="BC116"/>
      <c r="BD116"/>
      <c r="BE116"/>
      <c r="BF116"/>
      <c r="BG116"/>
      <c r="BH116"/>
      <c r="BI116"/>
      <c r="BJ116"/>
      <c r="BN116" s="3" cm="1">
        <f t="array" ref="BN116">$C116*EXP(poly_from_str(100000000/$E116,BN$4341))</f>
        <v>7.5127649829141205E-2</v>
      </c>
      <c r="BO116" s="3"/>
      <c r="BY116">
        <v>104</v>
      </c>
    </row>
    <row r="117" spans="1:77" hidden="1" x14ac:dyDescent="0.25">
      <c r="A117" t="s">
        <v>135</v>
      </c>
      <c r="B117" s="2" t="str">
        <f t="shared" si="123"/>
        <v/>
      </c>
      <c r="C117">
        <v>0</v>
      </c>
      <c r="E117">
        <v>11777.77</v>
      </c>
      <c r="R117">
        <v>3</v>
      </c>
      <c r="S117" t="s">
        <v>22</v>
      </c>
      <c r="AA117" s="10">
        <f t="shared" si="125"/>
        <v>8488.2360000000008</v>
      </c>
      <c r="AB117" s="3" cm="1">
        <f t="array" ref="AB117">100000000/Lvac(AA117)</f>
        <v>11777.774763872194</v>
      </c>
      <c r="AC117" s="28">
        <f t="shared" si="126"/>
        <v>1.1781010801301943E-7</v>
      </c>
      <c r="AD117" s="28">
        <f t="shared" si="127"/>
        <v>8.4905682104522501E-7</v>
      </c>
      <c r="AE117" s="21">
        <f t="shared" si="128"/>
        <v>11777.774673887256</v>
      </c>
      <c r="AF117" s="10" cm="1">
        <f t="array" ref="AF117">Lair(100000000/AE117)</f>
        <v>8488.2360648523827</v>
      </c>
      <c r="AG117" s="10">
        <f t="shared" si="129"/>
        <v>5.6937704585423993E-3</v>
      </c>
      <c r="AH117" s="10" t="b">
        <f t="shared" si="124"/>
        <v>1</v>
      </c>
      <c r="AI117" s="10">
        <f t="shared" si="130"/>
        <v>8488.2360000000008</v>
      </c>
      <c r="AJ117">
        <v>3.0000000000000001E-3</v>
      </c>
      <c r="AK117" s="3" cm="1">
        <f t="array" ref="AK117">100000000/Lvac($AA117)</f>
        <v>11777.774763872194</v>
      </c>
      <c r="AL117" s="21">
        <f t="shared" ref="AL117:AL138" si="199">AJ117/AI117*AK117</f>
        <v>4.1626227512543924E-3</v>
      </c>
      <c r="AM117" s="21"/>
      <c r="AN117" s="21"/>
      <c r="AO117" s="21"/>
      <c r="AP117" s="21"/>
      <c r="AS117" s="3">
        <f t="shared" si="132"/>
        <v>4.7638721935072681E-3</v>
      </c>
      <c r="AT117" s="3" cm="1">
        <f t="array" ref="AT117">AS117-(100000000/LvacE($A117)-$E117)</f>
        <v>3.712097714014817E-5</v>
      </c>
      <c r="BB117"/>
      <c r="BC117"/>
      <c r="BD117"/>
      <c r="BE117"/>
      <c r="BF117"/>
      <c r="BG117"/>
      <c r="BH117"/>
      <c r="BI117"/>
      <c r="BJ117"/>
      <c r="BN117" s="3" cm="1">
        <f t="array" ref="BN117">$C117*EXP(poly_from_str(100000000/$E117,BN$4341))</f>
        <v>0</v>
      </c>
      <c r="BO117" s="3"/>
      <c r="BY117" t="e">
        <v>#N/A</v>
      </c>
    </row>
    <row r="118" spans="1:77" hidden="1" x14ac:dyDescent="0.25">
      <c r="A118" t="s">
        <v>136</v>
      </c>
      <c r="B118" s="2" t="str">
        <f t="shared" si="123"/>
        <v/>
      </c>
      <c r="C118">
        <v>5</v>
      </c>
      <c r="E118">
        <v>11779.34</v>
      </c>
      <c r="R118">
        <v>3</v>
      </c>
      <c r="S118" t="s">
        <v>22</v>
      </c>
      <c r="AA118" s="10">
        <f t="shared" si="125"/>
        <v>8487.1059999999998</v>
      </c>
      <c r="AB118" s="3" cm="1">
        <f t="array" ref="AB118">100000000/Lvac(AA118)</f>
        <v>11779.342887039033</v>
      </c>
      <c r="AC118" s="28">
        <f t="shared" si="126"/>
        <v>1.1782579362152423E-7</v>
      </c>
      <c r="AD118" s="28">
        <f t="shared" si="127"/>
        <v>8.4894379048963191E-7</v>
      </c>
      <c r="AE118" s="21">
        <f t="shared" si="128"/>
        <v>11779.342832477156</v>
      </c>
      <c r="AF118" s="10" cm="1">
        <f t="array" ref="AF118">Lair(100000000/AE118)</f>
        <v>8487.1060393124189</v>
      </c>
      <c r="AG118" s="10">
        <f t="shared" si="129"/>
        <v>5.6939552120027154E-3</v>
      </c>
      <c r="AH118" s="10" t="b">
        <f t="shared" si="124"/>
        <v>1</v>
      </c>
      <c r="AI118" s="10">
        <f t="shared" si="130"/>
        <v>8487.1059999999998</v>
      </c>
      <c r="AJ118">
        <v>3.0000000000000001E-3</v>
      </c>
      <c r="AK118" s="3" cm="1">
        <f t="array" ref="AK118">100000000/Lvac($AA118)</f>
        <v>11779.342887039033</v>
      </c>
      <c r="AL118" s="21">
        <f t="shared" si="199"/>
        <v>4.1637312720162918E-3</v>
      </c>
      <c r="AM118" s="21"/>
      <c r="AN118" s="21"/>
      <c r="AO118" s="21"/>
      <c r="AP118" s="21"/>
      <c r="AS118" s="3">
        <f t="shared" si="132"/>
        <v>2.8870390324300388E-3</v>
      </c>
      <c r="AT118" s="3" cm="1">
        <f t="array" ref="AT118">AS118-(100000000/LvacE($A118)-$E118)</f>
        <v>3.7120587876415811E-5</v>
      </c>
      <c r="BB118"/>
      <c r="BC118"/>
      <c r="BD118"/>
      <c r="BE118"/>
      <c r="BF118"/>
      <c r="BG118"/>
      <c r="BH118"/>
      <c r="BI118"/>
      <c r="BJ118"/>
      <c r="BN118" s="3" cm="1">
        <f t="array" ref="BN118">$C118*EXP(poly_from_str(100000000/$E118,BN$4341))</f>
        <v>7.5101359920477617E-2</v>
      </c>
      <c r="BO118" s="3"/>
      <c r="BY118" t="e">
        <v>#N/A</v>
      </c>
    </row>
    <row r="119" spans="1:77" hidden="1" x14ac:dyDescent="0.25">
      <c r="A119" t="s">
        <v>137</v>
      </c>
      <c r="B119" s="2" t="str">
        <f t="shared" si="123"/>
        <v/>
      </c>
      <c r="C119">
        <v>5</v>
      </c>
      <c r="E119">
        <v>11782.06</v>
      </c>
      <c r="R119">
        <v>3</v>
      </c>
      <c r="S119" t="s">
        <v>22</v>
      </c>
      <c r="AA119" s="10">
        <f t="shared" si="125"/>
        <v>8485.1509999999998</v>
      </c>
      <c r="AB119" s="3" cm="1">
        <f t="array" ref="AB119">100000000/Lvac(AA119)</f>
        <v>11782.056865262673</v>
      </c>
      <c r="AC119" s="28">
        <f t="shared" si="126"/>
        <v>1.1785294097889361E-7</v>
      </c>
      <c r="AD119" s="28">
        <f t="shared" si="127"/>
        <v>8.4874823762591445E-7</v>
      </c>
      <c r="AE119" s="21">
        <f t="shared" si="128"/>
        <v>11782.05692455936</v>
      </c>
      <c r="AF119" s="10" cm="1">
        <f t="array" ref="AF119">Lair(100000000/AE119)</f>
        <v>8485.1509572957821</v>
      </c>
      <c r="AG119" s="10">
        <f t="shared" si="129"/>
        <v>5.6942750261758848E-3</v>
      </c>
      <c r="AH119" s="10" t="b">
        <f t="shared" si="124"/>
        <v>1</v>
      </c>
      <c r="AI119" s="10">
        <f t="shared" si="130"/>
        <v>8485.1509999999998</v>
      </c>
      <c r="AJ119">
        <v>3.0000000000000001E-3</v>
      </c>
      <c r="AK119" s="3" cm="1">
        <f t="array" ref="AK119">100000000/Lvac($AA119)</f>
        <v>11782.056865262673</v>
      </c>
      <c r="AL119" s="21">
        <f t="shared" si="199"/>
        <v>4.1656501570553105E-3</v>
      </c>
      <c r="AM119" s="21"/>
      <c r="AN119" s="21"/>
      <c r="AO119" s="21"/>
      <c r="AP119" s="21"/>
      <c r="AS119" s="3">
        <f t="shared" si="132"/>
        <v>-3.1347373260359745E-3</v>
      </c>
      <c r="AT119" s="3" cm="1">
        <f t="array" ref="AT119">AS119-(100000000/LvacE($A119)-$E119)</f>
        <v>3.7119913031347096E-5</v>
      </c>
      <c r="BB119"/>
      <c r="BC119"/>
      <c r="BD119"/>
      <c r="BE119"/>
      <c r="BF119"/>
      <c r="BG119"/>
      <c r="BH119"/>
      <c r="BI119"/>
      <c r="BJ119"/>
      <c r="BN119" s="3" cm="1">
        <f t="array" ref="BN119">$C119*EXP(poly_from_str(100000000/$E119,BN$4341))</f>
        <v>7.5059452351083925E-2</v>
      </c>
      <c r="BO119" s="3"/>
      <c r="BY119" t="e">
        <v>#N/A</v>
      </c>
    </row>
    <row r="120" spans="1:77" hidden="1" x14ac:dyDescent="0.25">
      <c r="A120" t="s">
        <v>138</v>
      </c>
      <c r="B120" s="2" t="str">
        <f t="shared" si="123"/>
        <v/>
      </c>
      <c r="C120">
        <v>5</v>
      </c>
      <c r="E120">
        <v>11793.53</v>
      </c>
      <c r="R120">
        <v>3</v>
      </c>
      <c r="S120" t="s">
        <v>22</v>
      </c>
      <c r="AA120" s="10">
        <f t="shared" si="125"/>
        <v>8476.8960000000006</v>
      </c>
      <c r="AB120" s="3" cm="1">
        <f t="array" ref="AB120">100000000/Lvac(AA120)</f>
        <v>11793.530458321053</v>
      </c>
      <c r="AC120" s="28">
        <f t="shared" si="126"/>
        <v>1.1796770893496864E-7</v>
      </c>
      <c r="AD120" s="28">
        <f t="shared" si="127"/>
        <v>8.4792251441080494E-7</v>
      </c>
      <c r="AE120" s="21">
        <f t="shared" si="128"/>
        <v>11793.530449618273</v>
      </c>
      <c r="AF120" s="10" cm="1">
        <f t="array" ref="AF120">Lair(100000000/AE120)</f>
        <v>8476.8960062553688</v>
      </c>
      <c r="AG120" s="10">
        <f t="shared" si="129"/>
        <v>5.6956278842114523E-3</v>
      </c>
      <c r="AH120" s="10" t="b">
        <f t="shared" si="124"/>
        <v>1</v>
      </c>
      <c r="AI120" s="10">
        <f t="shared" si="130"/>
        <v>8476.8960000000006</v>
      </c>
      <c r="AJ120">
        <v>3.0000000000000001E-3</v>
      </c>
      <c r="AK120" s="3" cm="1">
        <f t="array" ref="AK120">100000000/Lvac($AA120)</f>
        <v>11793.530458321053</v>
      </c>
      <c r="AL120" s="21">
        <f t="shared" si="199"/>
        <v>4.1737673052687158E-3</v>
      </c>
      <c r="AM120" s="21"/>
      <c r="AN120" s="21"/>
      <c r="AO120" s="21"/>
      <c r="AP120" s="21"/>
      <c r="AS120" s="3">
        <f t="shared" si="132"/>
        <v>4.5832105206500273E-4</v>
      </c>
      <c r="AT120" s="3" cm="1">
        <f t="array" ref="AT120">AS120-(100000000/LvacE($A120)-$E120)</f>
        <v>3.7116988096386194E-5</v>
      </c>
      <c r="BB120"/>
      <c r="BC120"/>
      <c r="BD120"/>
      <c r="BE120"/>
      <c r="BF120"/>
      <c r="BG120"/>
      <c r="BH120"/>
      <c r="BI120"/>
      <c r="BJ120"/>
      <c r="BN120" s="3" cm="1">
        <f t="array" ref="BN120">$C120*EXP(poly_from_str(100000000/$E120,BN$4341))</f>
        <v>7.4881550018517262E-2</v>
      </c>
      <c r="BO120" s="3"/>
      <c r="BY120" t="e">
        <v>#N/A</v>
      </c>
    </row>
    <row r="121" spans="1:77" hidden="1" x14ac:dyDescent="0.25">
      <c r="A121" t="s">
        <v>139</v>
      </c>
      <c r="B121" s="2" t="str">
        <f t="shared" si="123"/>
        <v/>
      </c>
      <c r="C121">
        <v>35</v>
      </c>
      <c r="E121">
        <v>11830.73</v>
      </c>
      <c r="R121">
        <v>3</v>
      </c>
      <c r="S121" t="s">
        <v>22</v>
      </c>
      <c r="AA121" s="10">
        <f t="shared" si="125"/>
        <v>8450.2389999999996</v>
      </c>
      <c r="AB121" s="3" cm="1">
        <f t="array" ref="AB121">100000000/Lvac(AA121)</f>
        <v>11830.733993341562</v>
      </c>
      <c r="AC121" s="28">
        <f t="shared" si="126"/>
        <v>1.1833984813920648E-7</v>
      </c>
      <c r="AD121" s="28">
        <f t="shared" si="127"/>
        <v>8.4525609363105326E-7</v>
      </c>
      <c r="AE121" s="21">
        <f t="shared" si="128"/>
        <v>11830.733916571577</v>
      </c>
      <c r="AF121" s="10" cm="1">
        <f t="array" ref="AF121">Lair(100000000/AE121)</f>
        <v>8450.2390548340936</v>
      </c>
      <c r="AG121" s="10">
        <f t="shared" si="129"/>
        <v>5.700023632073694E-3</v>
      </c>
      <c r="AH121" s="10" t="b">
        <f t="shared" si="124"/>
        <v>1</v>
      </c>
      <c r="AI121" s="10">
        <f t="shared" si="130"/>
        <v>8450.2389999999996</v>
      </c>
      <c r="AJ121">
        <v>3.0000000000000001E-3</v>
      </c>
      <c r="AK121" s="3" cm="1">
        <f t="array" ref="AK121">100000000/Lvac($AA121)</f>
        <v>11830.733993341562</v>
      </c>
      <c r="AL121" s="21">
        <f t="shared" si="199"/>
        <v>4.2001417924421658E-3</v>
      </c>
      <c r="AM121" s="21"/>
      <c r="AN121" s="21"/>
      <c r="AO121" s="21"/>
      <c r="AP121" s="21"/>
      <c r="AS121" s="3">
        <f t="shared" si="132"/>
        <v>3.9933415628183866E-3</v>
      </c>
      <c r="AT121" s="3" cm="1">
        <f t="array" ref="AT121">AS121-(100000000/LvacE($A121)-$E121)</f>
        <v>3.7106809031683952E-5</v>
      </c>
      <c r="BB121"/>
      <c r="BC121"/>
      <c r="BD121"/>
      <c r="BE121"/>
      <c r="BF121"/>
      <c r="BG121"/>
      <c r="BH121"/>
      <c r="BI121"/>
      <c r="BJ121"/>
      <c r="BN121" s="3" cm="1">
        <f t="array" ref="BN121">$C121*EXP(poly_from_str(100000000/$E121,BN$4341))</f>
        <v>0.52004732421322841</v>
      </c>
      <c r="BO121" s="3"/>
      <c r="BY121" t="e">
        <v>#N/A</v>
      </c>
    </row>
    <row r="122" spans="1:77" hidden="1" x14ac:dyDescent="0.25">
      <c r="A122" t="s">
        <v>140</v>
      </c>
      <c r="B122" s="2" t="str">
        <f t="shared" si="123"/>
        <v/>
      </c>
      <c r="C122">
        <v>10</v>
      </c>
      <c r="E122">
        <v>11831.81</v>
      </c>
      <c r="R122">
        <v>3</v>
      </c>
      <c r="S122" t="s">
        <v>22</v>
      </c>
      <c r="AA122" s="10">
        <f t="shared" si="125"/>
        <v>8449.4719999999998</v>
      </c>
      <c r="AB122" s="3" cm="1">
        <f t="array" ref="AB122">100000000/Lvac(AA122)</f>
        <v>11831.807922351865</v>
      </c>
      <c r="AC122" s="28">
        <f t="shared" si="126"/>
        <v>1.1835059042742552E-7</v>
      </c>
      <c r="AD122" s="28">
        <f t="shared" si="127"/>
        <v>8.4517937289268061E-7</v>
      </c>
      <c r="AE122" s="21">
        <f t="shared" si="128"/>
        <v>11831.807962307834</v>
      </c>
      <c r="AF122" s="10" cm="1">
        <f t="array" ref="AF122">Lair(100000000/AE122)</f>
        <v>8449.4719714660405</v>
      </c>
      <c r="AG122" s="10">
        <f t="shared" si="129"/>
        <v>5.7001507267171172E-3</v>
      </c>
      <c r="AH122" s="10" t="b">
        <f t="shared" si="124"/>
        <v>1</v>
      </c>
      <c r="AI122" s="10">
        <f t="shared" si="130"/>
        <v>8449.4719999999998</v>
      </c>
      <c r="AJ122">
        <v>3.0000000000000001E-3</v>
      </c>
      <c r="AK122" s="3" cm="1">
        <f t="array" ref="AK122">100000000/Lvac($AA122)</f>
        <v>11831.807922351865</v>
      </c>
      <c r="AL122" s="21">
        <f t="shared" si="199"/>
        <v>4.2009043603027027E-3</v>
      </c>
      <c r="AM122" s="21"/>
      <c r="AN122" s="21"/>
      <c r="AO122" s="21"/>
      <c r="AP122" s="21"/>
      <c r="AS122" s="3">
        <f t="shared" si="132"/>
        <v>-2.0776481342181796E-3</v>
      </c>
      <c r="AT122" s="3" cm="1">
        <f t="array" ref="AT122">AS122-(100000000/LvacE($A122)-$E122)</f>
        <v>3.7106501622474752E-5</v>
      </c>
      <c r="BB122"/>
      <c r="BC122"/>
      <c r="BD122"/>
      <c r="BE122"/>
      <c r="BF122"/>
      <c r="BG122"/>
      <c r="BH122"/>
      <c r="BI122"/>
      <c r="BJ122"/>
      <c r="BN122" s="3" cm="1">
        <f t="array" ref="BN122">$C122*EXP(poly_from_str(100000000/$E122,BN$4341))</f>
        <v>0.14855023864065395</v>
      </c>
      <c r="BO122" s="3"/>
      <c r="BY122">
        <v>200</v>
      </c>
    </row>
    <row r="123" spans="1:77" hidden="1" x14ac:dyDescent="0.25">
      <c r="A123" t="s">
        <v>141</v>
      </c>
      <c r="B123" s="2" t="str">
        <f t="shared" si="123"/>
        <v/>
      </c>
      <c r="C123">
        <v>5</v>
      </c>
      <c r="E123">
        <v>11835.6</v>
      </c>
      <c r="R123">
        <v>3</v>
      </c>
      <c r="S123" t="s">
        <v>22</v>
      </c>
      <c r="AA123" s="10">
        <f t="shared" si="125"/>
        <v>8446.7659999999996</v>
      </c>
      <c r="AB123" s="3" cm="1">
        <f t="array" ref="AB123">100000000/Lvac(AA123)</f>
        <v>11835.598335331906</v>
      </c>
      <c r="AC123" s="28">
        <f t="shared" si="126"/>
        <v>1.1838850513912662E-7</v>
      </c>
      <c r="AD123" s="28">
        <f t="shared" si="127"/>
        <v>8.449086997273104E-7</v>
      </c>
      <c r="AE123" s="21">
        <f t="shared" si="128"/>
        <v>11835.598367385965</v>
      </c>
      <c r="AF123" s="10" cm="1">
        <f t="array" ref="AF123">Lair(100000000/AE123)</f>
        <v>8446.7659771237322</v>
      </c>
      <c r="AG123" s="10">
        <f t="shared" si="129"/>
        <v>5.7005993971735404E-3</v>
      </c>
      <c r="AH123" s="10" t="b">
        <f t="shared" si="124"/>
        <v>1</v>
      </c>
      <c r="AI123" s="10">
        <f t="shared" si="130"/>
        <v>8446.7659999999996</v>
      </c>
      <c r="AJ123">
        <v>3.0000000000000001E-3</v>
      </c>
      <c r="AK123" s="3" cm="1">
        <f t="array" ref="AK123">100000000/Lvac($AA123)</f>
        <v>11835.598335331906</v>
      </c>
      <c r="AL123" s="21">
        <f t="shared" si="199"/>
        <v>4.2035963830412398E-3</v>
      </c>
      <c r="AM123" s="21"/>
      <c r="AN123" s="21"/>
      <c r="AO123" s="21"/>
      <c r="AP123" s="21"/>
      <c r="AS123" s="3">
        <f t="shared" si="132"/>
        <v>-1.6646680942358216E-3</v>
      </c>
      <c r="AT123" s="3" cm="1">
        <f t="array" ref="AT123">AS123-(100000000/LvacE($A123)-$E123)</f>
        <v>3.7105399314896204E-5</v>
      </c>
      <c r="BB123"/>
      <c r="BC123"/>
      <c r="BD123"/>
      <c r="BE123"/>
      <c r="BF123"/>
      <c r="BG123"/>
      <c r="BH123"/>
      <c r="BI123"/>
      <c r="BJ123"/>
      <c r="BN123" s="3" cm="1">
        <f t="array" ref="BN123">$C123*EXP(poly_from_str(100000000/$E123,BN$4341))</f>
        <v>7.4214109435092643E-2</v>
      </c>
      <c r="BO123" s="3"/>
      <c r="BY123" t="e">
        <v>#N/A</v>
      </c>
    </row>
    <row r="124" spans="1:77" x14ac:dyDescent="0.25">
      <c r="A124" t="s">
        <v>142</v>
      </c>
      <c r="B124" s="2" t="str">
        <f t="shared" si="123"/>
        <v/>
      </c>
      <c r="C124">
        <v>25</v>
      </c>
      <c r="D124" t="s">
        <v>143</v>
      </c>
      <c r="E124">
        <v>11840.79</v>
      </c>
      <c r="F124">
        <v>17095</v>
      </c>
      <c r="G124" t="s">
        <v>3</v>
      </c>
      <c r="H124" s="5" t="s">
        <v>19</v>
      </c>
      <c r="I124">
        <v>28936</v>
      </c>
      <c r="J124" t="s">
        <v>5</v>
      </c>
      <c r="K124" s="5" t="s">
        <v>19</v>
      </c>
      <c r="L124">
        <v>17095.63</v>
      </c>
      <c r="M124" t="str">
        <f>$G124&amp;""</f>
        <v>o</v>
      </c>
      <c r="N124" t="str">
        <f>$H124&amp;""</f>
        <v>3/2</v>
      </c>
      <c r="O124">
        <v>28936.46</v>
      </c>
      <c r="P124" t="str">
        <f>$J124&amp;""</f>
        <v>e</v>
      </c>
      <c r="Q124" t="str">
        <f>$K124&amp;""</f>
        <v>3/2</v>
      </c>
      <c r="R124">
        <v>3</v>
      </c>
      <c r="U124" s="4" t="s">
        <v>5020</v>
      </c>
      <c r="AA124" s="10">
        <f t="shared" si="125"/>
        <v>8443.06</v>
      </c>
      <c r="AB124" s="3" cm="1">
        <f t="array" ref="AB124">100000000/Lvac(AA124)</f>
        <v>11840.793434554282</v>
      </c>
      <c r="AC124" s="28">
        <f t="shared" si="126"/>
        <v>1.1844047063505413E-7</v>
      </c>
      <c r="AD124" s="28">
        <f t="shared" si="127"/>
        <v>8.4453799952438964E-7</v>
      </c>
      <c r="AE124" s="21">
        <f t="shared" si="128"/>
        <v>11840.793368306182</v>
      </c>
      <c r="AF124" s="10" cm="1">
        <f t="array" ref="AF124">Lair(100000000/AE124)</f>
        <v>8443.0600472383176</v>
      </c>
      <c r="AG124" s="10">
        <f t="shared" si="129"/>
        <v>5.7012145735405341E-3</v>
      </c>
      <c r="AH124" s="10" t="b">
        <f t="shared" si="124"/>
        <v>1</v>
      </c>
      <c r="AI124" s="10">
        <f>$AF124</f>
        <v>8443.0600472383176</v>
      </c>
      <c r="AJ124" s="4">
        <f>0.007*4</f>
        <v>2.8000000000000001E-2</v>
      </c>
      <c r="AK124" s="3" cm="1">
        <f t="array" ref="AK124">100000000/Lvac($AA124)</f>
        <v>11840.793434554282</v>
      </c>
      <c r="AL124" s="21">
        <f t="shared" si="199"/>
        <v>3.9268015898568161E-2</v>
      </c>
      <c r="AM124" s="10" cm="1">
        <f t="array" ref="AM124">Lvac($AI124)-$BA124</f>
        <v>2.6127271135919727E-2</v>
      </c>
      <c r="AN124" s="10">
        <f>$AK124-($AX124-$AW124)</f>
        <v>-3.656544571640552E-2</v>
      </c>
      <c r="AO124" s="14">
        <f>AM124/AJ124</f>
        <v>0.93311682628284742</v>
      </c>
      <c r="AP124" s="14">
        <v>0.93142928738286301</v>
      </c>
      <c r="AS124" s="3">
        <f t="shared" si="132"/>
        <v>3.4345542808296159E-3</v>
      </c>
      <c r="AT124" s="3" cm="1">
        <f t="array" ref="AT124">AS124-(100000000/LvacE($A124)-$E124)</f>
        <v>3.7103876820765436E-5</v>
      </c>
      <c r="AU124" t="s">
        <v>4851</v>
      </c>
      <c r="AV124" t="s">
        <v>4796</v>
      </c>
      <c r="AW124" s="3">
        <v>17095.63</v>
      </c>
      <c r="AX124" s="3">
        <v>28936.46</v>
      </c>
      <c r="AY124" s="3"/>
      <c r="AZ124" s="10" cm="1">
        <f t="array" ref="AZ124">Lair(100000000/($AX124-$AW124))</f>
        <v>8443.0339270295426</v>
      </c>
      <c r="BA124" s="10">
        <f>100000000/($AX124-$AW124)</f>
        <v>8445.35391522385</v>
      </c>
      <c r="BN124" s="3" cm="1">
        <f t="array" ref="BN124">$C124*EXP(poly_from_str(100000000/$E124,BN$4341))</f>
        <v>0.37065151767471904</v>
      </c>
      <c r="BO124" s="3"/>
      <c r="BY124">
        <v>498</v>
      </c>
    </row>
    <row r="125" spans="1:77" hidden="1" x14ac:dyDescent="0.25">
      <c r="A125" t="s">
        <v>144</v>
      </c>
      <c r="B125" s="2" t="str">
        <f t="shared" si="123"/>
        <v/>
      </c>
      <c r="C125">
        <v>15</v>
      </c>
      <c r="E125">
        <v>11842.94</v>
      </c>
      <c r="R125">
        <v>3</v>
      </c>
      <c r="S125" t="s">
        <v>22</v>
      </c>
      <c r="AA125" s="10">
        <f t="shared" si="125"/>
        <v>8441.5300000000007</v>
      </c>
      <c r="AB125" s="3" cm="1">
        <f t="array" ref="AB125">100000000/Lvac(AA125)</f>
        <v>11842.939530606132</v>
      </c>
      <c r="AC125" s="28">
        <f t="shared" si="126"/>
        <v>1.1846193758714356E-7</v>
      </c>
      <c r="AD125" s="28">
        <f t="shared" si="127"/>
        <v>8.4438495815643087E-7</v>
      </c>
      <c r="AE125" s="21">
        <f t="shared" si="128"/>
        <v>11842.939539666571</v>
      </c>
      <c r="AF125" s="10" cm="1">
        <f t="array" ref="AF125">Lair(100000000/AE125)</f>
        <v>8441.5299935417806</v>
      </c>
      <c r="AG125" s="10">
        <f t="shared" si="129"/>
        <v>5.7014687817614892E-3</v>
      </c>
      <c r="AH125" s="10" t="b">
        <f t="shared" si="124"/>
        <v>1</v>
      </c>
      <c r="AI125" s="10">
        <f t="shared" si="130"/>
        <v>8441.5300000000007</v>
      </c>
      <c r="AJ125">
        <v>3.0000000000000001E-3</v>
      </c>
      <c r="AK125" s="3" cm="1">
        <f t="array" ref="AK125">100000000/Lvac($AA125)</f>
        <v>11842.939530606132</v>
      </c>
      <c r="AL125" s="21">
        <f t="shared" si="199"/>
        <v>4.2088126905689364E-3</v>
      </c>
      <c r="AM125" s="21"/>
      <c r="AN125" s="21"/>
      <c r="AO125" s="21"/>
      <c r="AP125" s="21"/>
      <c r="AS125" s="3">
        <f t="shared" si="132"/>
        <v>-4.6939386811573058E-4</v>
      </c>
      <c r="AT125" s="3" cm="1">
        <f t="array" ref="AT125">AS125-(100000000/LvacE($A125)-$E125)</f>
        <v>3.7103240174474195E-5</v>
      </c>
      <c r="BB125"/>
      <c r="BC125"/>
      <c r="BD125"/>
      <c r="BE125"/>
      <c r="BF125"/>
      <c r="BG125"/>
      <c r="BH125"/>
      <c r="BI125"/>
      <c r="BJ125"/>
      <c r="BN125" s="3" cm="1">
        <f t="array" ref="BN125">$C125*EXP(poly_from_str(100000000/$E125,BN$4341))</f>
        <v>0.22228650086356483</v>
      </c>
      <c r="BO125" s="3"/>
      <c r="BY125" t="e">
        <v>#N/A</v>
      </c>
    </row>
    <row r="126" spans="1:77" hidden="1" x14ac:dyDescent="0.25">
      <c r="A126" t="s">
        <v>145</v>
      </c>
      <c r="B126" s="2" t="str">
        <f t="shared" si="123"/>
        <v/>
      </c>
      <c r="C126">
        <v>10</v>
      </c>
      <c r="E126">
        <v>11860.12</v>
      </c>
      <c r="R126">
        <v>3</v>
      </c>
      <c r="S126" t="s">
        <v>22</v>
      </c>
      <c r="AA126" s="10">
        <f t="shared" si="125"/>
        <v>8429.2980000000007</v>
      </c>
      <c r="AB126" s="3" cm="1">
        <f t="array" ref="AB126">100000000/Lvac(AA126)</f>
        <v>11860.125089494222</v>
      </c>
      <c r="AC126" s="28">
        <f t="shared" si="126"/>
        <v>1.1863384115735378E-7</v>
      </c>
      <c r="AD126" s="28">
        <f t="shared" si="127"/>
        <v>8.4316142743368423E-7</v>
      </c>
      <c r="AE126" s="21">
        <f t="shared" si="128"/>
        <v>11860.124990694279</v>
      </c>
      <c r="AF126" s="10" cm="1">
        <f t="array" ref="AF126">Lair(100000000/AE126)</f>
        <v>8429.2980702199893</v>
      </c>
      <c r="AG126" s="10">
        <f t="shared" si="129"/>
        <v>5.7035060979867018E-3</v>
      </c>
      <c r="AH126" s="10" t="b">
        <f t="shared" si="124"/>
        <v>1</v>
      </c>
      <c r="AI126" s="10">
        <f t="shared" si="130"/>
        <v>8429.2980000000007</v>
      </c>
      <c r="AJ126">
        <v>3.0000000000000001E-3</v>
      </c>
      <c r="AK126" s="3" cm="1">
        <f t="array" ref="AK126">100000000/Lvac($AA126)</f>
        <v>11860.125089494222</v>
      </c>
      <c r="AL126" s="21">
        <f t="shared" si="199"/>
        <v>4.2210365879202117E-3</v>
      </c>
      <c r="AM126" s="21"/>
      <c r="AN126" s="21"/>
      <c r="AO126" s="21"/>
      <c r="AP126" s="21"/>
      <c r="AS126" s="3">
        <f t="shared" si="132"/>
        <v>5.0894942214654293E-3</v>
      </c>
      <c r="AT126" s="3" cm="1">
        <f t="array" ref="AT126">AS126-(100000000/LvacE($A126)-$E126)</f>
        <v>3.7098021493875422E-5</v>
      </c>
      <c r="BB126"/>
      <c r="BC126"/>
      <c r="BD126"/>
      <c r="BE126"/>
      <c r="BF126"/>
      <c r="BG126"/>
      <c r="BH126"/>
      <c r="BI126"/>
      <c r="BJ126"/>
      <c r="BN126" s="3" cm="1">
        <f t="array" ref="BN126">$C126*EXP(poly_from_str(100000000/$E126,BN$4341))</f>
        <v>0.14763134862511063</v>
      </c>
      <c r="BO126" s="3"/>
      <c r="BY126" t="e">
        <v>#N/A</v>
      </c>
    </row>
    <row r="127" spans="1:77" hidden="1" x14ac:dyDescent="0.25">
      <c r="A127" t="s">
        <v>146</v>
      </c>
      <c r="B127" s="2" t="str">
        <f t="shared" si="123"/>
        <v/>
      </c>
      <c r="C127">
        <v>10</v>
      </c>
      <c r="E127">
        <v>11866.68</v>
      </c>
      <c r="R127">
        <v>3</v>
      </c>
      <c r="S127" t="s">
        <v>22</v>
      </c>
      <c r="AA127" s="10">
        <f t="shared" si="125"/>
        <v>8424.64</v>
      </c>
      <c r="AB127" s="3" cm="1">
        <f t="array" ref="AB127">100000000/Lvac(AA127)</f>
        <v>11866.6825469668</v>
      </c>
      <c r="AC127" s="28">
        <f t="shared" si="126"/>
        <v>1.186994340410985E-7</v>
      </c>
      <c r="AD127" s="28">
        <f t="shared" si="127"/>
        <v>8.4269550149515575E-7</v>
      </c>
      <c r="AE127" s="21">
        <f t="shared" si="128"/>
        <v>11866.68249741643</v>
      </c>
      <c r="AF127" s="10" cm="1">
        <f t="array" ref="AF127">Lair(100000000/AE127)</f>
        <v>8424.6400351779776</v>
      </c>
      <c r="AG127" s="10">
        <f t="shared" si="129"/>
        <v>5.7042842511351704E-3</v>
      </c>
      <c r="AH127" s="10" t="b">
        <f t="shared" si="124"/>
        <v>1</v>
      </c>
      <c r="AI127" s="10">
        <f t="shared" si="130"/>
        <v>8424.64</v>
      </c>
      <c r="AJ127">
        <v>3.0000000000000001E-3</v>
      </c>
      <c r="AK127" s="3" cm="1">
        <f t="array" ref="AK127">100000000/Lvac($AA127)</f>
        <v>11866.6825469668</v>
      </c>
      <c r="AL127" s="21">
        <f t="shared" si="199"/>
        <v>4.2257055068110208E-3</v>
      </c>
      <c r="AM127" s="21"/>
      <c r="AN127" s="21"/>
      <c r="AO127" s="21"/>
      <c r="AP127" s="21"/>
      <c r="AS127" s="3">
        <f t="shared" si="132"/>
        <v>2.5469667998549994E-3</v>
      </c>
      <c r="AT127" s="3" cm="1">
        <f t="array" ref="AT127">AS127-(100000000/LvacE($A127)-$E127)</f>
        <v>3.7095971492817625E-5</v>
      </c>
      <c r="BB127"/>
      <c r="BC127"/>
      <c r="BD127"/>
      <c r="BE127"/>
      <c r="BF127"/>
      <c r="BG127"/>
      <c r="BH127"/>
      <c r="BI127"/>
      <c r="BJ127"/>
      <c r="BN127" s="3" cm="1">
        <f t="array" ref="BN127">$C127*EXP(poly_from_str(100000000/$E127,BN$4341))</f>
        <v>0.14741611817968928</v>
      </c>
      <c r="BO127" s="3"/>
      <c r="BY127" t="e">
        <v>#N/A</v>
      </c>
    </row>
    <row r="128" spans="1:77" hidden="1" x14ac:dyDescent="0.25">
      <c r="A128" t="s">
        <v>147</v>
      </c>
      <c r="B128" s="2" t="str">
        <f t="shared" si="123"/>
        <v/>
      </c>
      <c r="C128">
        <v>10</v>
      </c>
      <c r="E128">
        <v>11874.23</v>
      </c>
      <c r="R128">
        <v>3</v>
      </c>
      <c r="S128" t="s">
        <v>22</v>
      </c>
      <c r="AA128" s="10">
        <f t="shared" si="125"/>
        <v>8419.2849999999999</v>
      </c>
      <c r="AB128" s="3" cm="1">
        <f t="array" ref="AB128">100000000/Lvac(AA128)</f>
        <v>11874.230195472799</v>
      </c>
      <c r="AC128" s="28">
        <f t="shared" si="126"/>
        <v>1.1877493160048626E-7</v>
      </c>
      <c r="AD128" s="28">
        <f t="shared" si="127"/>
        <v>8.4215985671329049E-7</v>
      </c>
      <c r="AE128" s="21">
        <f t="shared" si="128"/>
        <v>11874.230191660447</v>
      </c>
      <c r="AF128" s="10" cm="1">
        <f t="array" ref="AF128">Lair(100000000/AE128)</f>
        <v>8419.2850027031145</v>
      </c>
      <c r="AG128" s="10">
        <f t="shared" si="129"/>
        <v>5.7051804396378554E-3</v>
      </c>
      <c r="AH128" s="10" t="b">
        <f t="shared" si="124"/>
        <v>1</v>
      </c>
      <c r="AI128" s="10">
        <f t="shared" si="130"/>
        <v>8419.2849999999999</v>
      </c>
      <c r="AJ128">
        <v>3.0000000000000001E-3</v>
      </c>
      <c r="AK128" s="3" cm="1">
        <f t="array" ref="AK128">100000000/Lvac($AA128)</f>
        <v>11874.230195472799</v>
      </c>
      <c r="AL128" s="21">
        <f t="shared" si="199"/>
        <v>4.2310826378271311E-3</v>
      </c>
      <c r="AM128" s="21"/>
      <c r="AN128" s="21"/>
      <c r="AO128" s="21"/>
      <c r="AP128" s="21"/>
      <c r="AS128" s="3">
        <f t="shared" si="132"/>
        <v>1.9547279953258112E-4</v>
      </c>
      <c r="AT128" s="3" cm="1">
        <f t="array" ref="AT128">AS128-(100000000/LvacE($A128)-$E128)</f>
        <v>3.7093570426804945E-5</v>
      </c>
      <c r="BB128"/>
      <c r="BC128"/>
      <c r="BD128"/>
      <c r="BE128"/>
      <c r="BF128"/>
      <c r="BG128"/>
      <c r="BH128"/>
      <c r="BI128"/>
      <c r="BJ128"/>
      <c r="BN128" s="3" cm="1">
        <f t="array" ref="BN128">$C128*EXP(poly_from_str(100000000/$E128,BN$4341))</f>
        <v>0.14716742545568212</v>
      </c>
      <c r="BO128" s="3"/>
      <c r="BY128" t="e">
        <v>#N/A</v>
      </c>
    </row>
    <row r="129" spans="1:77" hidden="1" x14ac:dyDescent="0.25">
      <c r="A129" t="s">
        <v>148</v>
      </c>
      <c r="B129" s="2" t="str">
        <f t="shared" si="123"/>
        <v/>
      </c>
      <c r="C129">
        <v>100</v>
      </c>
      <c r="E129">
        <v>11888.62</v>
      </c>
      <c r="F129">
        <v>10859</v>
      </c>
      <c r="G129" t="s">
        <v>3</v>
      </c>
      <c r="H129" s="5" t="s">
        <v>8</v>
      </c>
      <c r="I129">
        <v>22747</v>
      </c>
      <c r="J129" t="s">
        <v>5</v>
      </c>
      <c r="K129" s="5" t="s">
        <v>4</v>
      </c>
      <c r="L129">
        <v>10859.06</v>
      </c>
      <c r="M129" t="str">
        <f t="shared" ref="M129:M130" si="200">$G129&amp;""</f>
        <v>o</v>
      </c>
      <c r="N129" t="str">
        <f t="shared" ref="N129:N130" si="201">$H129&amp;""</f>
        <v>7/2</v>
      </c>
      <c r="O129">
        <v>22747.69</v>
      </c>
      <c r="P129" t="str">
        <f t="shared" ref="P129:P130" si="202">$J129&amp;""</f>
        <v>e</v>
      </c>
      <c r="Q129" t="str">
        <f t="shared" ref="Q129:Q130" si="203">$K129&amp;""</f>
        <v>9/2</v>
      </c>
      <c r="R129">
        <v>3</v>
      </c>
      <c r="AA129" s="10">
        <f t="shared" si="125"/>
        <v>8409.0969999999998</v>
      </c>
      <c r="AB129" s="3" cm="1">
        <f t="array" ref="AB129">100000000/Lvac(AA129)</f>
        <v>11888.616296710255</v>
      </c>
      <c r="AC129" s="28">
        <f t="shared" si="126"/>
        <v>1.1891883278311572E-7</v>
      </c>
      <c r="AD129" s="28">
        <f t="shared" si="127"/>
        <v>8.4114078126713016E-7</v>
      </c>
      <c r="AE129" s="21">
        <f t="shared" si="128"/>
        <v>11888.616369280175</v>
      </c>
      <c r="AF129" s="10" cm="1">
        <f t="array" ref="AF129">Lair(100000000/AE129)</f>
        <v>8409.0969486693666</v>
      </c>
      <c r="AG129" s="10">
        <f t="shared" si="129"/>
        <v>5.7068901867055556E-3</v>
      </c>
      <c r="AH129" s="10" t="b">
        <f t="shared" si="124"/>
        <v>1</v>
      </c>
      <c r="AI129" s="10">
        <f t="shared" ref="AI129:AI130" si="204">$AF129</f>
        <v>8409.0969486693666</v>
      </c>
      <c r="AJ129">
        <v>3.0000000000000001E-3</v>
      </c>
      <c r="AK129" s="3" cm="1">
        <f t="array" ref="AK129">100000000/Lvac($AA129)</f>
        <v>11888.616296710255</v>
      </c>
      <c r="AL129" s="21">
        <f t="shared" si="199"/>
        <v>4.2413411461232394E-3</v>
      </c>
      <c r="AM129" s="10" cm="1">
        <f t="array" ref="AM129">Lvac($AI129)-$BA129</f>
        <v>9.643965917348396E-3</v>
      </c>
      <c r="AN129" s="10">
        <f t="shared" ref="AN129:AN130" si="205">$AK129-($AX129-$AW129)</f>
        <v>-1.3703289743716596E-2</v>
      </c>
      <c r="AO129" s="3">
        <f t="shared" ref="AO129:AO130" si="206">AM129/AJ129</f>
        <v>3.2146553057827987</v>
      </c>
      <c r="AP129" s="3">
        <v>3.231770142519963</v>
      </c>
      <c r="AS129" s="3">
        <f t="shared" si="132"/>
        <v>-3.7032897453173064E-3</v>
      </c>
      <c r="AT129" s="3" cm="1">
        <f t="array" ref="AT129">AS129-(100000000/LvacE($A129)-$E129)</f>
        <v>3.7088875615154393E-5</v>
      </c>
      <c r="AU129" t="s">
        <v>4812</v>
      </c>
      <c r="AV129" t="s">
        <v>4792</v>
      </c>
      <c r="AW129" s="3">
        <v>10859.06</v>
      </c>
      <c r="AX129" s="3">
        <v>22747.69</v>
      </c>
      <c r="AY129" s="3"/>
      <c r="AZ129" s="10" cm="1">
        <f t="array" ref="AZ129">Lair(100000000/($AX129-$AW129))</f>
        <v>8409.087307310092</v>
      </c>
      <c r="BA129" s="10">
        <f t="shared" ref="BA129:BA130" si="207">100000000/($AX129-$AW129)</f>
        <v>8411.3981173608736</v>
      </c>
      <c r="BN129" s="3" cm="1">
        <f t="array" ref="BN129">$C129*EXP(poly_from_str(100000000/$E129,BN$4341))</f>
        <v>1.4669070023910242</v>
      </c>
      <c r="BO129" s="3"/>
      <c r="BY129">
        <v>1925</v>
      </c>
    </row>
    <row r="130" spans="1:77" x14ac:dyDescent="0.25">
      <c r="A130" t="s">
        <v>149</v>
      </c>
      <c r="B130" s="2" t="str">
        <f t="shared" ref="B130:B193" si="208">IF(OR(A130=A129,A130=A131),IF(B129="",1,B129+1),"")</f>
        <v/>
      </c>
      <c r="C130">
        <v>45</v>
      </c>
      <c r="E130" t="s">
        <v>150</v>
      </c>
      <c r="F130">
        <v>11761</v>
      </c>
      <c r="G130" t="s">
        <v>3</v>
      </c>
      <c r="H130" s="5" t="s">
        <v>4</v>
      </c>
      <c r="I130">
        <v>23651</v>
      </c>
      <c r="J130" t="s">
        <v>5</v>
      </c>
      <c r="K130" s="5" t="s">
        <v>8</v>
      </c>
      <c r="L130">
        <v>11761.69</v>
      </c>
      <c r="M130" t="str">
        <f t="shared" si="200"/>
        <v>o</v>
      </c>
      <c r="N130" t="str">
        <f t="shared" si="201"/>
        <v>9/2</v>
      </c>
      <c r="O130">
        <v>23651.88</v>
      </c>
      <c r="P130" t="str">
        <f t="shared" si="202"/>
        <v>e</v>
      </c>
      <c r="Q130" t="str">
        <f t="shared" si="203"/>
        <v>7/2</v>
      </c>
      <c r="R130">
        <v>4</v>
      </c>
      <c r="S130" t="s">
        <v>6</v>
      </c>
      <c r="U130" s="4" t="str">
        <f>"Sugar wl unc increased 0.003 -&gt; "&amp;ROUND($AJ130,3)&amp;"A"</f>
        <v>Sugar wl unc increased 0.003 -&gt; 0.016A</v>
      </c>
      <c r="AA130" s="10">
        <f t="shared" si="125"/>
        <v>8408</v>
      </c>
      <c r="AB130" s="3" cm="1">
        <f t="array" ref="AB130">100000000/Lvac(AA130)</f>
        <v>11890.167409245219</v>
      </c>
      <c r="AC130" s="28">
        <f t="shared" si="126"/>
        <v>1.1893434823977164E-7</v>
      </c>
      <c r="AD130" s="28">
        <f t="shared" si="127"/>
        <v>8.41031051608616E-7</v>
      </c>
      <c r="AE130" s="21">
        <f t="shared" si="128"/>
        <v>11890.167460039809</v>
      </c>
      <c r="AF130" s="10" cm="1">
        <f t="array" ref="AF130">Lair(100000000/AE130)</f>
        <v>8407.9999640810111</v>
      </c>
      <c r="AG130" s="10">
        <f t="shared" si="129"/>
        <v>5.707074655640177E-3</v>
      </c>
      <c r="AH130" s="10" t="b">
        <f t="shared" ref="AH130:AH193" si="209">ABS(AE130-AB130)&lt;AG130</f>
        <v>1</v>
      </c>
      <c r="AI130" s="10">
        <f t="shared" si="204"/>
        <v>8407.9999640810111</v>
      </c>
      <c r="AJ130" s="25">
        <f>0.003*ABS($AP130)</f>
        <v>1.5979161182258395E-2</v>
      </c>
      <c r="AK130" s="3" cm="1">
        <f t="array" ref="AK130">100000000/Lvac($AA130)</f>
        <v>11890.167409245219</v>
      </c>
      <c r="AL130" s="21">
        <f t="shared" si="199"/>
        <v>2.2596919877262558E-2</v>
      </c>
      <c r="AM130" s="10" cm="1">
        <f t="array" ref="AM130">Lvac($AI130)-$BA130</f>
        <v>1.5943232481731684E-2</v>
      </c>
      <c r="AN130" s="10">
        <f t="shared" si="205"/>
        <v>-2.2590754781049327E-2</v>
      </c>
      <c r="AO130" s="14">
        <f t="shared" si="206"/>
        <v>0.99775152774811471</v>
      </c>
      <c r="AP130" s="3">
        <v>5.3263870607527979</v>
      </c>
      <c r="AS130" s="3">
        <f t="shared" si="132"/>
        <v>-2.5907547806127695E-3</v>
      </c>
      <c r="AT130" s="3" cm="1">
        <f t="array" ref="AT130">AS130-(100000000/LvacE($A130)-$E130)</f>
        <v>3.7088359022163786E-5</v>
      </c>
      <c r="AU130" t="s">
        <v>4690</v>
      </c>
      <c r="AV130" t="s">
        <v>4754</v>
      </c>
      <c r="AW130" s="3">
        <v>11761.69</v>
      </c>
      <c r="AX130" s="3">
        <v>23651.88</v>
      </c>
      <c r="AY130" s="3"/>
      <c r="AZ130" s="10" cm="1">
        <f t="array" ref="AZ130">Lair(100000000/($AX130-$AW130))</f>
        <v>8407.9840251577734</v>
      </c>
      <c r="BA130" s="10">
        <f t="shared" si="207"/>
        <v>8410.2945369249774</v>
      </c>
      <c r="BB130" s="12">
        <v>311000</v>
      </c>
      <c r="BC130" s="3">
        <v>3.3000000000000002E-2</v>
      </c>
      <c r="BD130" s="12" cm="1">
        <f t="array" ref="BD130">SfromgA($BB130,$BA130,"")</f>
        <v>9.131189701861786E-2</v>
      </c>
      <c r="BE130" s="29">
        <f>(10^MAX(0.05, -0.312925054856973*((LN($BD130))^(1/3)) + 0.454808404431693)-1)*100</f>
        <v>647.12455691839307</v>
      </c>
      <c r="BG130" s="3"/>
      <c r="BH130" s="3"/>
      <c r="BI130" s="12">
        <f>IF($BB130="",$BF130,$BB130)</f>
        <v>311000</v>
      </c>
      <c r="BJ130" s="29">
        <f>IF($BB130="",$BH130,$BE130)</f>
        <v>647.12455691839307</v>
      </c>
      <c r="BK130" s="3">
        <f>LN(BN130*100000000/($AX130-$AW130)/$BI130)</f>
        <v>-4.0260395020914137</v>
      </c>
      <c r="BL130" s="13">
        <f>EXP(BK$4341*$AX130+BK$4342)*$BI130/(100000000/($AX130-$AW130))</f>
        <v>0.68882437388563511</v>
      </c>
      <c r="BM130" s="3">
        <f t="shared" ref="BM130" si="210">LN(BL130/$C130)</f>
        <v>-4.1794314302521789</v>
      </c>
      <c r="BN130" s="3" cm="1">
        <f t="array" ref="BN130">$C130*EXP(poly_from_str(100000000/$E130,BN$4341))</f>
        <v>0.65987616819627004</v>
      </c>
      <c r="BO130" s="3">
        <f>LN($C130)</f>
        <v>3.8066624897703196</v>
      </c>
      <c r="BP130" s="13">
        <f>LN(BL130/BN130)</f>
        <v>4.2934145028426254E-2</v>
      </c>
      <c r="BY130">
        <v>865</v>
      </c>
    </row>
    <row r="131" spans="1:77" hidden="1" x14ac:dyDescent="0.25">
      <c r="A131" t="s">
        <v>151</v>
      </c>
      <c r="B131" s="2" t="str">
        <f t="shared" si="208"/>
        <v/>
      </c>
      <c r="C131">
        <v>45</v>
      </c>
      <c r="E131" t="s">
        <v>152</v>
      </c>
      <c r="R131">
        <v>4</v>
      </c>
      <c r="S131" t="s">
        <v>22</v>
      </c>
      <c r="AA131" s="10">
        <f t="shared" ref="AA131:AA194" si="211">ROUND($A131,3)+0</f>
        <v>8407.6540000000005</v>
      </c>
      <c r="AB131" s="3" cm="1">
        <f t="array" ref="AB131">100000000/Lvac(AA131)</f>
        <v>11890.656722870879</v>
      </c>
      <c r="AC131" s="28">
        <f t="shared" ref="AC131:AC194" si="212">0.001/AA131</f>
        <v>1.1893924274238688E-7</v>
      </c>
      <c r="AD131" s="28">
        <f t="shared" ref="AD131:AD194" si="213">0.01/AB131</f>
        <v>8.4099644225416683E-7</v>
      </c>
      <c r="AE131" s="21">
        <f t="shared" ref="AE131:AE194" si="214">($AB131/$AC131^2+$E131/$AD131^2)/(1/$AC131^2+1/$AD131^2)</f>
        <v>11890.656787132959</v>
      </c>
      <c r="AF131" s="10" cm="1">
        <f t="array" ref="AF131">Lair(100000000/AE131)</f>
        <v>8407.6539545613232</v>
      </c>
      <c r="AG131" s="10">
        <f t="shared" ref="AG131:AG194" si="215">0.0005/$AA131*AB131+0.005</f>
        <v>5.7071328531639667E-3</v>
      </c>
      <c r="AH131" s="10" t="b">
        <f t="shared" si="209"/>
        <v>1</v>
      </c>
      <c r="AI131" s="10">
        <f t="shared" ref="AI131:AI193" si="216">$AA131</f>
        <v>8407.6540000000005</v>
      </c>
      <c r="AJ131">
        <v>3.0000000000000001E-3</v>
      </c>
      <c r="AK131" s="3" cm="1">
        <f t="array" ref="AK131">100000000/Lvac($AA131)</f>
        <v>11890.656722870879</v>
      </c>
      <c r="AL131" s="21">
        <f t="shared" si="199"/>
        <v>4.2427971189838015E-3</v>
      </c>
      <c r="AM131" s="21"/>
      <c r="AN131" s="21"/>
      <c r="AO131" s="21"/>
      <c r="AP131" s="21"/>
      <c r="AS131" s="3">
        <f t="shared" ref="AS131:AS194" si="217">$AB131-$E131</f>
        <v>-3.2771291207609465E-3</v>
      </c>
      <c r="AT131" s="3" cm="1">
        <f t="array" ref="AT131">AS131-(100000000/LvacE($A131)-$E131)</f>
        <v>3.708819713210687E-5</v>
      </c>
      <c r="BB131"/>
      <c r="BC131"/>
      <c r="BD131"/>
      <c r="BE131"/>
      <c r="BF131"/>
      <c r="BG131"/>
      <c r="BH131"/>
      <c r="BI131"/>
      <c r="BJ131"/>
      <c r="BN131" s="3" cm="1">
        <f t="array" ref="BN131">$C131*EXP(poly_from_str(100000000/$E131,BN$4341))</f>
        <v>0.65980279636051131</v>
      </c>
      <c r="BO131" s="3"/>
      <c r="BY131" t="e">
        <v>#N/A</v>
      </c>
    </row>
    <row r="132" spans="1:77" hidden="1" x14ac:dyDescent="0.25">
      <c r="A132" t="s">
        <v>153</v>
      </c>
      <c r="B132" s="2" t="str">
        <f t="shared" si="208"/>
        <v/>
      </c>
      <c r="C132">
        <v>30</v>
      </c>
      <c r="E132" t="s">
        <v>154</v>
      </c>
      <c r="F132">
        <v>23245</v>
      </c>
      <c r="G132" t="s">
        <v>3</v>
      </c>
      <c r="H132" s="5" t="s">
        <v>18</v>
      </c>
      <c r="I132">
        <v>35137</v>
      </c>
      <c r="J132" t="s">
        <v>5</v>
      </c>
      <c r="K132" s="5" t="s">
        <v>19</v>
      </c>
      <c r="L132">
        <v>23245.99</v>
      </c>
      <c r="M132" t="str">
        <f t="shared" ref="M132:M134" si="218">$G132&amp;""</f>
        <v>o</v>
      </c>
      <c r="N132" t="str">
        <f t="shared" ref="N132:N134" si="219">$H132&amp;""</f>
        <v>5/2</v>
      </c>
      <c r="O132">
        <v>35137.82</v>
      </c>
      <c r="P132" t="str">
        <f t="shared" ref="P132:P134" si="220">$J132&amp;""</f>
        <v>e</v>
      </c>
      <c r="Q132" t="str">
        <f t="shared" ref="Q132:Q134" si="221">$K132&amp;""</f>
        <v>3/2</v>
      </c>
      <c r="R132">
        <v>4</v>
      </c>
      <c r="AA132" s="10">
        <f t="shared" si="211"/>
        <v>8406.8209999999999</v>
      </c>
      <c r="AB132" s="3" cm="1">
        <f t="array" ref="AB132">100000000/Lvac(AA132)</f>
        <v>11891.834917705259</v>
      </c>
      <c r="AC132" s="28">
        <f t="shared" si="212"/>
        <v>1.1895102798073136E-7</v>
      </c>
      <c r="AD132" s="28">
        <f t="shared" si="213"/>
        <v>8.4091311973322265E-7</v>
      </c>
      <c r="AE132" s="21">
        <f t="shared" si="214"/>
        <v>11891.834821235216</v>
      </c>
      <c r="AF132" s="10" cm="1">
        <f t="array" ref="AF132">Lair(100000000/AE132)</f>
        <v>8406.821068198893</v>
      </c>
      <c r="AG132" s="10">
        <f t="shared" si="215"/>
        <v>5.7072729940190981E-3</v>
      </c>
      <c r="AH132" s="10" t="b">
        <f t="shared" si="209"/>
        <v>1</v>
      </c>
      <c r="AI132" s="10">
        <f t="shared" ref="AI132:AI134" si="222">$AF132</f>
        <v>8406.821068198893</v>
      </c>
      <c r="AJ132">
        <v>3.0000000000000001E-3</v>
      </c>
      <c r="AK132" s="3" cm="1">
        <f t="array" ref="AK132">100000000/Lvac($AA132)</f>
        <v>11891.834917705259</v>
      </c>
      <c r="AL132" s="21">
        <f t="shared" si="199"/>
        <v>4.2436379296888049E-3</v>
      </c>
      <c r="AM132" s="10" cm="1">
        <f t="array" ref="AM132">Lvac($AI132)-$BA132</f>
        <v>-3.4092650003003655E-3</v>
      </c>
      <c r="AN132" s="10">
        <f t="shared" ref="AN132:AN134" si="223">$AK132-($AX132-$AW132)</f>
        <v>4.9177052605955396E-3</v>
      </c>
      <c r="AO132" s="3">
        <f t="shared" ref="AO132:AO134" si="224">AM132/AJ132</f>
        <v>-1.1364216667667886</v>
      </c>
      <c r="AP132" s="3">
        <v>-1.15916077750929</v>
      </c>
      <c r="AS132" s="3">
        <f t="shared" si="217"/>
        <v>4.9177052587765502E-3</v>
      </c>
      <c r="AT132" s="3" cm="1">
        <f t="array" ref="AT132">AS132-(100000000/LvacE($A132)-$E132)</f>
        <v>3.7087804230395705E-5</v>
      </c>
      <c r="AU132" t="s">
        <v>4985</v>
      </c>
      <c r="AV132" t="s">
        <v>4735</v>
      </c>
      <c r="AW132" s="3">
        <v>23245.99</v>
      </c>
      <c r="AX132" s="3">
        <v>35137.82</v>
      </c>
      <c r="AY132" s="3"/>
      <c r="AZ132" s="10" cm="1">
        <f t="array" ref="AZ132">Lair(100000000/($AX132-$AW132))</f>
        <v>8406.824476542417</v>
      </c>
      <c r="BA132" s="10">
        <f t="shared" ref="BA132:BA134" si="225">100000000/($AX132-$AW132)</f>
        <v>8409.1346748145588</v>
      </c>
      <c r="BN132" s="3" cm="1">
        <f t="array" ref="BN132">$C132*EXP(poly_from_str(100000000/$E132,BN$4341))</f>
        <v>0.43975168954205895</v>
      </c>
      <c r="BO132" s="3"/>
      <c r="BY132">
        <v>576</v>
      </c>
    </row>
    <row r="133" spans="1:77" hidden="1" x14ac:dyDescent="0.25">
      <c r="A133" t="s">
        <v>155</v>
      </c>
      <c r="B133" s="2" t="str">
        <f t="shared" si="208"/>
        <v/>
      </c>
      <c r="C133">
        <v>25</v>
      </c>
      <c r="D133" t="s">
        <v>14</v>
      </c>
      <c r="E133" t="s">
        <v>156</v>
      </c>
      <c r="F133">
        <v>15705</v>
      </c>
      <c r="G133" t="s">
        <v>3</v>
      </c>
      <c r="H133" s="5" t="s">
        <v>4</v>
      </c>
      <c r="I133">
        <v>27604</v>
      </c>
      <c r="J133" t="s">
        <v>5</v>
      </c>
      <c r="K133" s="5" t="s">
        <v>4</v>
      </c>
      <c r="L133">
        <v>15705.13</v>
      </c>
      <c r="M133" t="str">
        <f t="shared" si="218"/>
        <v>o</v>
      </c>
      <c r="N133" t="str">
        <f t="shared" si="219"/>
        <v>9/2</v>
      </c>
      <c r="O133">
        <v>27604.26</v>
      </c>
      <c r="P133" t="str">
        <f t="shared" si="220"/>
        <v>e</v>
      </c>
      <c r="Q133" t="str">
        <f t="shared" si="221"/>
        <v>9/2</v>
      </c>
      <c r="R133">
        <v>4</v>
      </c>
      <c r="AA133" s="10">
        <f t="shared" si="211"/>
        <v>8401.6650000000009</v>
      </c>
      <c r="AB133" s="3" cm="1">
        <f t="array" ref="AB133">100000000/Lvac(AA133)</f>
        <v>11899.132760258171</v>
      </c>
      <c r="AC133" s="28">
        <f t="shared" si="212"/>
        <v>1.1902402678516698E-7</v>
      </c>
      <c r="AD133" s="28">
        <f t="shared" si="213"/>
        <v>8.4039738033673589E-7</v>
      </c>
      <c r="AE133" s="21">
        <f t="shared" si="214"/>
        <v>11899.132705980086</v>
      </c>
      <c r="AF133" s="10" cm="1">
        <f t="array" ref="AF133">Lair(100000000/AE133)</f>
        <v>8401.6650383245014</v>
      </c>
      <c r="AG133" s="10">
        <f t="shared" si="215"/>
        <v>5.7081413481886133E-3</v>
      </c>
      <c r="AH133" s="10" t="b">
        <f t="shared" si="209"/>
        <v>1</v>
      </c>
      <c r="AI133" s="10">
        <f t="shared" si="222"/>
        <v>8401.6650383245014</v>
      </c>
      <c r="AJ133">
        <v>7.0000000000000001E-3</v>
      </c>
      <c r="AK133" s="3" cm="1">
        <f t="array" ref="AK133">100000000/Lvac($AA133)</f>
        <v>11899.132760258171</v>
      </c>
      <c r="AL133" s="21">
        <f t="shared" si="199"/>
        <v>9.9139788294176096E-3</v>
      </c>
      <c r="AM133" s="10" cm="1">
        <f t="array" ref="AM133">Lvac($AI133)-$BA133</f>
        <v>-1.9111469391646096E-3</v>
      </c>
      <c r="AN133" s="10">
        <f t="shared" si="223"/>
        <v>2.7602581722021569E-3</v>
      </c>
      <c r="AO133" s="3">
        <f t="shared" si="224"/>
        <v>-0.27302099130922997</v>
      </c>
      <c r="AP133" s="3">
        <v>-0.27849740009904572</v>
      </c>
      <c r="AS133" s="3">
        <f t="shared" si="217"/>
        <v>2.7602581722021569E-3</v>
      </c>
      <c r="AT133" s="3" cm="1">
        <f t="array" ref="AT133">AS133-(100000000/LvacE($A133)-$E133)</f>
        <v>3.7085344956722111E-5</v>
      </c>
      <c r="AU133" t="s">
        <v>4762</v>
      </c>
      <c r="AV133" t="s">
        <v>4713</v>
      </c>
      <c r="AW133" s="3">
        <v>15705.13</v>
      </c>
      <c r="AX133" s="3">
        <v>27604.26</v>
      </c>
      <c r="AY133" s="3"/>
      <c r="AZ133" s="10" cm="1">
        <f t="array" ref="AZ133">Lair(100000000/($AX133-$AW133))</f>
        <v>8401.6669489548894</v>
      </c>
      <c r="BA133" s="10">
        <f t="shared" si="225"/>
        <v>8403.9757528491591</v>
      </c>
      <c r="BB133" s="12">
        <v>175000</v>
      </c>
      <c r="BC133" s="3">
        <v>1.9E-2</v>
      </c>
      <c r="BD133" s="12" cm="1">
        <f t="array" ref="BD133">SfromgA($BB133,$BA133,"")</f>
        <v>5.1265568849108954E-2</v>
      </c>
      <c r="BE133" s="29">
        <f t="shared" ref="BE133:BE134" si="226">(10^MAX(0.05, -0.312925054856973*((LN($BD133))^(1/3)) + 0.454808404431693)-1)*100</f>
        <v>702.88279182192855</v>
      </c>
      <c r="BG133" s="3"/>
      <c r="BH133" s="3"/>
      <c r="BI133" s="12">
        <f t="shared" ref="BI133:BI134" si="227">IF($BB133="",$BF133,$BB133)</f>
        <v>175000</v>
      </c>
      <c r="BJ133" s="29">
        <f t="shared" ref="BJ133:BJ134" si="228">IF($BB133="",$BH133,$BE133)</f>
        <v>702.88279182192855</v>
      </c>
      <c r="BK133" s="3">
        <f t="shared" ref="BK133:BK134" si="229">LN(BN133*100000000/($AX133-$AW133)/$BI133)</f>
        <v>-4.0416100565488113</v>
      </c>
      <c r="BL133" s="13">
        <f>EXP(BK$4341*$AX133+BK$4342)*$BI133/(100000000/($AX133-$AW133))</f>
        <v>0.28727172840601617</v>
      </c>
      <c r="BM133" s="3">
        <f t="shared" ref="BM133:BM134" si="230">LN(BL133/$C133)</f>
        <v>-4.466202547141461</v>
      </c>
      <c r="BN133" s="3" cm="1">
        <f t="array" ref="BN133">$C133*EXP(poly_from_str(100000000/$E133,BN$4341))</f>
        <v>0.36585105556653441</v>
      </c>
      <c r="BO133" s="3">
        <f t="shared" ref="BO133:BO134" si="231">LN($C133)</f>
        <v>3.2188758248682006</v>
      </c>
      <c r="BP133" s="13">
        <f t="shared" ref="BP133:BP134" si="232">LN(BL133/BN133)</f>
        <v>-0.24179774186104619</v>
      </c>
      <c r="BY133">
        <v>478</v>
      </c>
    </row>
    <row r="134" spans="1:77" hidden="1" x14ac:dyDescent="0.25">
      <c r="A134" t="s">
        <v>157</v>
      </c>
      <c r="B134" s="2" t="str">
        <f t="shared" si="208"/>
        <v/>
      </c>
      <c r="C134">
        <v>30</v>
      </c>
      <c r="E134" t="s">
        <v>158</v>
      </c>
      <c r="F134">
        <v>19872</v>
      </c>
      <c r="G134" t="s">
        <v>5</v>
      </c>
      <c r="H134" s="5" t="s">
        <v>8</v>
      </c>
      <c r="I134">
        <v>31787</v>
      </c>
      <c r="J134" t="s">
        <v>3</v>
      </c>
      <c r="K134" s="5" t="s">
        <v>8</v>
      </c>
      <c r="L134">
        <v>19872.43</v>
      </c>
      <c r="M134" t="str">
        <f t="shared" si="218"/>
        <v>e</v>
      </c>
      <c r="N134" t="str">
        <f t="shared" si="219"/>
        <v>7/2</v>
      </c>
      <c r="O134">
        <v>31787.93</v>
      </c>
      <c r="P134" t="str">
        <f t="shared" si="220"/>
        <v>o</v>
      </c>
      <c r="Q134" t="str">
        <f t="shared" si="221"/>
        <v>7/2</v>
      </c>
      <c r="R134">
        <v>4</v>
      </c>
      <c r="S134" t="s">
        <v>159</v>
      </c>
      <c r="AA134" s="10">
        <f t="shared" si="211"/>
        <v>8390.1319999999996</v>
      </c>
      <c r="AB134" s="3" cm="1">
        <f t="array" ref="AB134">100000000/Lvac(AA134)</f>
        <v>11915.489128284244</v>
      </c>
      <c r="AC134" s="28">
        <f t="shared" si="212"/>
        <v>1.1918763614207739E-7</v>
      </c>
      <c r="AD134" s="28">
        <f t="shared" si="213"/>
        <v>8.3924376853843333E-7</v>
      </c>
      <c r="AE134" s="21">
        <f t="shared" si="214"/>
        <v>11915.489145518357</v>
      </c>
      <c r="AF134" s="10" cm="1">
        <f t="array" ref="AF134">Lair(100000000/AE134)</f>
        <v>8390.1319878647737</v>
      </c>
      <c r="AG134" s="10">
        <f t="shared" si="215"/>
        <v>5.7100894913384107E-3</v>
      </c>
      <c r="AH134" s="10" t="b">
        <f t="shared" si="209"/>
        <v>1</v>
      </c>
      <c r="AI134" s="10">
        <f t="shared" si="222"/>
        <v>8390.1319878647737</v>
      </c>
      <c r="AJ134">
        <v>3.0000000000000001E-3</v>
      </c>
      <c r="AK134" s="3" cm="1">
        <f t="array" ref="AK134">100000000/Lvac($AA134)</f>
        <v>11915.489128284244</v>
      </c>
      <c r="AL134" s="21">
        <f t="shared" si="199"/>
        <v>4.2605369541927722E-3</v>
      </c>
      <c r="AM134" s="10" cm="1">
        <f t="array" ref="AM134">Lvac($AI134)-$BA134</f>
        <v>7.6451311870187055E-3</v>
      </c>
      <c r="AN134" s="10">
        <f t="shared" si="223"/>
        <v>-1.0871715756366029E-2</v>
      </c>
      <c r="AO134" s="3">
        <f t="shared" si="224"/>
        <v>2.5483770623395685</v>
      </c>
      <c r="AP134" s="3">
        <v>2.5524232308574333</v>
      </c>
      <c r="AS134" s="3">
        <f t="shared" si="217"/>
        <v>-8.7171575614775065E-4</v>
      </c>
      <c r="AT134" s="3" cm="1">
        <f t="array" ref="AT134">AS134-(100000000/LvacE($A134)-$E134)</f>
        <v>3.7079680623719469E-5</v>
      </c>
      <c r="AU134" t="s">
        <v>4780</v>
      </c>
      <c r="AV134" t="s">
        <v>4799</v>
      </c>
      <c r="AW134" s="3">
        <v>19872.43</v>
      </c>
      <c r="AX134" s="3">
        <v>31787.93</v>
      </c>
      <c r="AY134" s="3"/>
      <c r="AZ134" s="10" cm="1">
        <f t="array" ref="AZ134">Lair(100000000/($AX134-$AW134))</f>
        <v>8390.1243447998895</v>
      </c>
      <c r="BA134" s="10">
        <f t="shared" si="225"/>
        <v>8392.4300281146407</v>
      </c>
      <c r="BB134" s="12">
        <v>361000</v>
      </c>
      <c r="BC134" s="3">
        <v>3.7999999999999999E-2</v>
      </c>
      <c r="BD134" s="12" cm="1">
        <f t="array" ref="BD134">SfromgA($BB134,$BA134,"")</f>
        <v>0.10531827781602267</v>
      </c>
      <c r="BE134" s="29">
        <f t="shared" si="226"/>
        <v>632.66069522648274</v>
      </c>
      <c r="BG134" s="3"/>
      <c r="BH134" s="3"/>
      <c r="BI134" s="12">
        <f t="shared" si="227"/>
        <v>361000</v>
      </c>
      <c r="BJ134" s="29">
        <f t="shared" si="228"/>
        <v>632.66069522648274</v>
      </c>
      <c r="BK134" s="3">
        <f t="shared" si="229"/>
        <v>-4.588509826343425</v>
      </c>
      <c r="BL134" s="13">
        <f>EXP(BK$4341*$AX134+BK$4342)*$BI134/(100000000/($AX134-$AW134))</f>
        <v>0.43182457756181447</v>
      </c>
      <c r="BM134" s="3">
        <f t="shared" si="230"/>
        <v>-4.24093322532788</v>
      </c>
      <c r="BN134" s="3" cm="1">
        <f t="array" ref="BN134">$C134*EXP(poly_from_str(100000000/$E134,BN$4341))</f>
        <v>0.43737602690387828</v>
      </c>
      <c r="BO134" s="3">
        <f t="shared" si="231"/>
        <v>3.4011973816621555</v>
      </c>
      <c r="BP134" s="13">
        <f t="shared" si="232"/>
        <v>-1.2773863248370666E-2</v>
      </c>
      <c r="BY134">
        <v>566</v>
      </c>
    </row>
    <row r="135" spans="1:77" hidden="1" x14ac:dyDescent="0.25">
      <c r="A135" t="s">
        <v>160</v>
      </c>
      <c r="B135" s="2" t="str">
        <f t="shared" si="208"/>
        <v/>
      </c>
      <c r="C135">
        <v>25</v>
      </c>
      <c r="E135" t="s">
        <v>161</v>
      </c>
      <c r="R135">
        <v>4</v>
      </c>
      <c r="S135" t="s">
        <v>22</v>
      </c>
      <c r="AA135" s="10">
        <f t="shared" si="211"/>
        <v>8376.509</v>
      </c>
      <c r="AB135" s="3" cm="1">
        <f t="array" ref="AB135">100000000/Lvac(AA135)</f>
        <v>11934.867604801229</v>
      </c>
      <c r="AC135" s="28">
        <f t="shared" si="212"/>
        <v>1.1938147502736523E-7</v>
      </c>
      <c r="AD135" s="28">
        <f t="shared" si="213"/>
        <v>8.378811002458997E-7</v>
      </c>
      <c r="AE135" s="21">
        <f t="shared" si="214"/>
        <v>11934.867652457768</v>
      </c>
      <c r="AF135" s="10" cm="1">
        <f t="array" ref="AF135">Lair(100000000/AE135)</f>
        <v>8376.5089665520209</v>
      </c>
      <c r="AG135" s="10">
        <f t="shared" si="215"/>
        <v>5.7124010494587442E-3</v>
      </c>
      <c r="AH135" s="10" t="b">
        <f t="shared" si="209"/>
        <v>1</v>
      </c>
      <c r="AI135" s="10">
        <f t="shared" si="216"/>
        <v>8376.509</v>
      </c>
      <c r="AJ135">
        <v>3.0000000000000001E-3</v>
      </c>
      <c r="AK135" s="3" cm="1">
        <f t="array" ref="AK135">100000000/Lvac($AA135)</f>
        <v>11934.867604801229</v>
      </c>
      <c r="AL135" s="21">
        <f t="shared" si="199"/>
        <v>4.2744062967524643E-3</v>
      </c>
      <c r="AM135" s="21"/>
      <c r="AN135" s="21"/>
      <c r="AO135" s="21"/>
      <c r="AP135" s="21"/>
      <c r="AS135" s="3">
        <f t="shared" si="217"/>
        <v>-2.3951987714099232E-3</v>
      </c>
      <c r="AT135" s="3" cm="1">
        <f t="array" ref="AT135">AS135-(100000000/LvacE($A135)-$E135)</f>
        <v>3.7072706618346274E-5</v>
      </c>
      <c r="BB135"/>
      <c r="BC135"/>
      <c r="BD135"/>
      <c r="BE135"/>
      <c r="BF135"/>
      <c r="BG135"/>
      <c r="BH135"/>
      <c r="BI135"/>
      <c r="BJ135"/>
      <c r="BN135" s="3" cm="1">
        <f t="array" ref="BN135">$C135*EXP(poly_from_str(100000000/$E135,BN$4341))</f>
        <v>0.3628449339741997</v>
      </c>
      <c r="BO135" s="3"/>
      <c r="BY135" t="e">
        <v>#N/A</v>
      </c>
    </row>
    <row r="136" spans="1:77" hidden="1" x14ac:dyDescent="0.25">
      <c r="A136" t="s">
        <v>162</v>
      </c>
      <c r="B136" s="2" t="str">
        <f t="shared" si="208"/>
        <v/>
      </c>
      <c r="C136">
        <v>45</v>
      </c>
      <c r="D136" t="s">
        <v>14</v>
      </c>
      <c r="E136" t="s">
        <v>163</v>
      </c>
      <c r="F136">
        <v>10138</v>
      </c>
      <c r="G136" t="s">
        <v>3</v>
      </c>
      <c r="H136" s="5" t="s">
        <v>18</v>
      </c>
      <c r="I136">
        <v>22080</v>
      </c>
      <c r="J136" t="s">
        <v>5</v>
      </c>
      <c r="K136" s="5" t="s">
        <v>8</v>
      </c>
      <c r="L136">
        <v>10138.18</v>
      </c>
      <c r="M136" t="str">
        <f>$G136&amp;""</f>
        <v>o</v>
      </c>
      <c r="N136" t="str">
        <f>$H136&amp;""</f>
        <v>5/2</v>
      </c>
      <c r="O136">
        <v>22080.94</v>
      </c>
      <c r="P136" t="str">
        <f>$J136&amp;""</f>
        <v>e</v>
      </c>
      <c r="Q136" t="str">
        <f>$K136&amp;""</f>
        <v>7/2</v>
      </c>
      <c r="R136">
        <v>4</v>
      </c>
      <c r="AA136" s="10">
        <f t="shared" si="211"/>
        <v>8370.9680000000008</v>
      </c>
      <c r="AB136" s="3" cm="1">
        <f t="array" ref="AB136">100000000/Lvac(AA136)</f>
        <v>11942.767623688049</v>
      </c>
      <c r="AC136" s="28">
        <f t="shared" si="212"/>
        <v>1.1946049728060123E-7</v>
      </c>
      <c r="AD136" s="28">
        <f t="shared" si="213"/>
        <v>8.3732685045008832E-7</v>
      </c>
      <c r="AE136" s="21">
        <f t="shared" si="214"/>
        <v>11942.767671091615</v>
      </c>
      <c r="AF136" s="10" cm="1">
        <f t="array" ref="AF136">Lair(100000000/AE136)</f>
        <v>8370.9679667735727</v>
      </c>
      <c r="AG136" s="10">
        <f t="shared" si="215"/>
        <v>5.7133444796162195E-3</v>
      </c>
      <c r="AH136" s="10" t="b">
        <f t="shared" si="209"/>
        <v>1</v>
      </c>
      <c r="AI136" s="10">
        <f>$AF136</f>
        <v>8370.9679667735727</v>
      </c>
      <c r="AJ136">
        <v>7.0000000000000001E-3</v>
      </c>
      <c r="AK136" s="3" cm="1">
        <f t="array" ref="AK136">100000000/Lvac($AA136)</f>
        <v>11942.767623688049</v>
      </c>
      <c r="AL136" s="21">
        <f t="shared" si="199"/>
        <v>9.9868227542672227E-3</v>
      </c>
      <c r="AM136" s="10" cm="1">
        <f t="array" ref="AM136">Lvac($AI136)-$BA136</f>
        <v>-5.3783304338139715E-3</v>
      </c>
      <c r="AN136" s="10">
        <f>$AK136-($AX136-$AW136)</f>
        <v>7.6236880504438886E-3</v>
      </c>
      <c r="AO136" s="3">
        <f>AM136/AJ136</f>
        <v>-0.76833291911628165</v>
      </c>
      <c r="AP136" s="3">
        <v>-0.76358500336937141</v>
      </c>
      <c r="AS136" s="3">
        <f t="shared" si="217"/>
        <v>-2.3763119515933795E-3</v>
      </c>
      <c r="AT136" s="3" cm="1">
        <f t="array" ref="AT136">AS136-(100000000/LvacE($A136)-$E136)</f>
        <v>3.7069781683385372E-5</v>
      </c>
      <c r="AU136" t="s">
        <v>4710</v>
      </c>
      <c r="AV136" t="s">
        <v>4785</v>
      </c>
      <c r="AW136" s="3">
        <v>10138.18</v>
      </c>
      <c r="AX136" s="3">
        <v>22080.94</v>
      </c>
      <c r="AY136" s="3"/>
      <c r="AZ136" s="10" cm="1">
        <f t="array" ref="AZ136">Lair(100000000/($AX136-$AW136))</f>
        <v>8370.9733436504248</v>
      </c>
      <c r="BA136" s="10">
        <f>100000000/($AX136-$AW136)</f>
        <v>8373.2738495959074</v>
      </c>
      <c r="BN136" s="3" cm="1">
        <f t="array" ref="BN136">$C136*EXP(poly_from_str(100000000/$E136,BN$4341))</f>
        <v>0.6519157750144382</v>
      </c>
      <c r="BO136" s="3"/>
      <c r="BY136">
        <v>833</v>
      </c>
    </row>
    <row r="137" spans="1:77" hidden="1" x14ac:dyDescent="0.25">
      <c r="A137" t="s">
        <v>164</v>
      </c>
      <c r="B137" s="2" t="str">
        <f t="shared" si="208"/>
        <v/>
      </c>
      <c r="C137">
        <v>0</v>
      </c>
      <c r="E137" t="s">
        <v>165</v>
      </c>
      <c r="R137">
        <v>4</v>
      </c>
      <c r="S137" t="s">
        <v>22</v>
      </c>
      <c r="AA137" s="10">
        <f t="shared" si="211"/>
        <v>8361.2510000000002</v>
      </c>
      <c r="AB137" s="3" cm="1">
        <f t="array" ref="AB137">100000000/Lvac(AA137)</f>
        <v>11956.646809027707</v>
      </c>
      <c r="AC137" s="28">
        <f t="shared" si="212"/>
        <v>1.1959932789961694E-7</v>
      </c>
      <c r="AD137" s="28">
        <f t="shared" si="213"/>
        <v>8.3635488776415426E-7</v>
      </c>
      <c r="AE137" s="21">
        <f t="shared" si="214"/>
        <v>11956.646872972904</v>
      </c>
      <c r="AF137" s="10" cm="1">
        <f t="array" ref="AF137">Lair(100000000/AE137)</f>
        <v>8361.2509552830943</v>
      </c>
      <c r="AG137" s="10">
        <f t="shared" si="215"/>
        <v>5.7150034611464064E-3</v>
      </c>
      <c r="AH137" s="10" t="b">
        <f t="shared" si="209"/>
        <v>1</v>
      </c>
      <c r="AI137" s="10">
        <f t="shared" si="216"/>
        <v>8361.2510000000002</v>
      </c>
      <c r="AJ137">
        <v>3.0000000000000001E-3</v>
      </c>
      <c r="AK137" s="3" cm="1">
        <f t="array" ref="AK137">100000000/Lvac($AA137)</f>
        <v>11956.646809027707</v>
      </c>
      <c r="AL137" s="21">
        <f t="shared" si="199"/>
        <v>4.2900207668784395E-3</v>
      </c>
      <c r="AM137" s="21"/>
      <c r="AN137" s="21"/>
      <c r="AO137" s="21"/>
      <c r="AP137" s="21"/>
      <c r="AS137" s="3">
        <f t="shared" si="217"/>
        <v>-3.1909722929412965E-3</v>
      </c>
      <c r="AT137" s="3" cm="1">
        <f t="array" ref="AT137">AS137-(100000000/LvacE($A137)-$E137)</f>
        <v>3.7064526622998528E-5</v>
      </c>
      <c r="BB137"/>
      <c r="BC137"/>
      <c r="BD137"/>
      <c r="BE137"/>
      <c r="BF137"/>
      <c r="BG137"/>
      <c r="BH137"/>
      <c r="BI137"/>
      <c r="BJ137"/>
      <c r="BN137" s="3" cm="1">
        <f t="array" ref="BN137">$C137*EXP(poly_from_str(100000000/$E137,BN$4341))</f>
        <v>0</v>
      </c>
      <c r="BO137" s="3"/>
      <c r="BY137" t="e">
        <v>#N/A</v>
      </c>
    </row>
    <row r="138" spans="1:77" hidden="1" x14ac:dyDescent="0.25">
      <c r="A138" t="s">
        <v>166</v>
      </c>
      <c r="B138" s="2" t="str">
        <f t="shared" si="208"/>
        <v/>
      </c>
      <c r="C138">
        <v>0</v>
      </c>
      <c r="E138" t="s">
        <v>167</v>
      </c>
      <c r="F138" s="4"/>
      <c r="G138" s="4"/>
      <c r="H138" s="6"/>
      <c r="I138" s="4"/>
      <c r="J138" s="4"/>
      <c r="K138" s="6"/>
      <c r="L138" s="4"/>
      <c r="M138" s="4"/>
      <c r="N138" s="4"/>
      <c r="O138" s="4"/>
      <c r="P138" s="4"/>
      <c r="Q138" s="4"/>
      <c r="R138">
        <v>4</v>
      </c>
      <c r="S138" s="4" t="s">
        <v>168</v>
      </c>
      <c r="T138">
        <v>1</v>
      </c>
      <c r="AA138" s="10">
        <f t="shared" si="211"/>
        <v>8361.1589999999997</v>
      </c>
      <c r="AB138" s="3" cm="1">
        <f t="array" ref="AB138">100000000/Lvac(AA138)</f>
        <v>11956.778370521473</v>
      </c>
      <c r="AC138" s="28">
        <f t="shared" si="212"/>
        <v>1.1960064388202641E-7</v>
      </c>
      <c r="AD138" s="28">
        <f t="shared" si="213"/>
        <v>8.3634568527708424E-7</v>
      </c>
      <c r="AE138" s="21">
        <f t="shared" si="214"/>
        <v>11956.77840317667</v>
      </c>
      <c r="AF138" s="10" cm="1">
        <f t="array" ref="AF138">Lair(100000000/AE138)</f>
        <v>8361.1589771647104</v>
      </c>
      <c r="AG138" s="10">
        <f t="shared" si="215"/>
        <v>5.7150191959345273E-3</v>
      </c>
      <c r="AH138" s="10" t="b">
        <f t="shared" si="209"/>
        <v>1</v>
      </c>
      <c r="AI138" s="10">
        <f t="shared" si="216"/>
        <v>8361.1589999999997</v>
      </c>
      <c r="AJ138">
        <v>3.0000000000000001E-3</v>
      </c>
      <c r="AK138" s="3" cm="1">
        <f t="array" ref="AK138">100000000/Lvac($AA138)</f>
        <v>11956.778370521473</v>
      </c>
      <c r="AL138" s="21">
        <f t="shared" si="199"/>
        <v>4.290115175607164E-3</v>
      </c>
      <c r="AM138" s="21"/>
      <c r="AN138" s="21"/>
      <c r="AO138" s="21"/>
      <c r="AP138" s="21"/>
      <c r="AS138" s="3">
        <f t="shared" si="217"/>
        <v>-1.6294785273203161E-3</v>
      </c>
      <c r="AT138" s="3" cm="1">
        <f t="array" ref="AT138">AS138-(100000000/LvacE($A138)-$E138)</f>
        <v>3.7064475691295229E-5</v>
      </c>
      <c r="BB138"/>
      <c r="BC138"/>
      <c r="BD138"/>
      <c r="BE138"/>
      <c r="BF138"/>
      <c r="BG138"/>
      <c r="BH138"/>
      <c r="BI138"/>
      <c r="BJ138"/>
      <c r="BN138" s="3" cm="1">
        <f t="array" ref="BN138">$C138*EXP(poly_from_str(100000000/$E138,BN$4341))</f>
        <v>0</v>
      </c>
      <c r="BO138" s="3"/>
      <c r="BY138" t="e">
        <v>#N/A</v>
      </c>
    </row>
    <row r="139" spans="1:77" hidden="1" x14ac:dyDescent="0.25">
      <c r="A139" t="s">
        <v>169</v>
      </c>
      <c r="B139" s="2" t="str">
        <f t="shared" si="208"/>
        <v/>
      </c>
      <c r="C139">
        <v>5</v>
      </c>
      <c r="D139" t="s">
        <v>170</v>
      </c>
      <c r="E139" t="s">
        <v>171</v>
      </c>
      <c r="F139" s="4">
        <v>16763</v>
      </c>
      <c r="G139" s="4" t="s">
        <v>3</v>
      </c>
      <c r="H139" s="6" t="s">
        <v>4</v>
      </c>
      <c r="I139" s="4">
        <v>28720</v>
      </c>
      <c r="J139" s="4" t="s">
        <v>5</v>
      </c>
      <c r="K139" s="6" t="s">
        <v>4</v>
      </c>
      <c r="L139" s="4">
        <v>16763.98</v>
      </c>
      <c r="M139" t="str">
        <f>$G139&amp;""</f>
        <v>o</v>
      </c>
      <c r="N139" t="str">
        <f>$H139&amp;""</f>
        <v>9/2</v>
      </c>
      <c r="O139" s="4">
        <v>28720.71</v>
      </c>
      <c r="P139" t="str">
        <f>$J139&amp;""</f>
        <v>e</v>
      </c>
      <c r="Q139" t="str">
        <f>$K139&amp;""</f>
        <v>9/2</v>
      </c>
      <c r="R139">
        <v>4</v>
      </c>
      <c r="S139" s="4" t="s">
        <v>172</v>
      </c>
      <c r="T139">
        <v>1</v>
      </c>
      <c r="AA139" s="10">
        <f t="shared" si="211"/>
        <v>8361.06</v>
      </c>
      <c r="AB139" s="3" cm="1">
        <f t="array" ref="AB139">100000000/Lvac(AA139)</f>
        <v>11956.919945362935</v>
      </c>
      <c r="AC139" s="28">
        <f t="shared" si="212"/>
        <v>1.1960206002588191E-7</v>
      </c>
      <c r="AD139" s="28">
        <f t="shared" si="213"/>
        <v>8.3633578260078113E-7</v>
      </c>
      <c r="AE139" s="21">
        <f t="shared" si="214"/>
        <v>11956.919946457927</v>
      </c>
      <c r="AF139" s="10" cm="1">
        <f t="array" ref="AF139">Lair(100000000/AE139)</f>
        <v>8361.0599992343068</v>
      </c>
      <c r="AG139" s="10">
        <f t="shared" si="215"/>
        <v>5.7150361285149814E-3</v>
      </c>
      <c r="AH139" s="10" t="b">
        <f t="shared" si="209"/>
        <v>1</v>
      </c>
      <c r="AI139" s="10">
        <f>$AF139</f>
        <v>8361.0599992343068</v>
      </c>
      <c r="AJ139" s="10">
        <f>AL139/AK139*AI139</f>
        <v>6.9926536578317114E-2</v>
      </c>
      <c r="AK139" s="16" cm="1">
        <f t="array" ref="AK139">100000000/Lvac($AA139)-0</f>
        <v>11956.919945362935</v>
      </c>
      <c r="AL139" s="16">
        <f>MAX(0.1,0.007/$AA139*$AE139)</f>
        <v>0.1</v>
      </c>
      <c r="AM139" s="10" cm="1">
        <f t="array" ref="AM139">Lvac($AI139)-$BA139</f>
        <v>-0.13286159303424938</v>
      </c>
      <c r="AN139" s="10">
        <f>$AK139-($AX139-$AW139)</f>
        <v>0.18994536293575948</v>
      </c>
      <c r="AO139" s="3">
        <f>AM139/AJ139</f>
        <v>-1.9000167824048535</v>
      </c>
      <c r="AP139" s="3">
        <v>-1.9000058293068607</v>
      </c>
      <c r="AS139" s="3">
        <f t="shared" si="217"/>
        <v>-5.4637064749840647E-5</v>
      </c>
      <c r="AT139" s="3" cm="1">
        <f t="array" ref="AT139">AS139-(100000000/LvacE($A139)-$E139)</f>
        <v>3.7064421121613123E-5</v>
      </c>
      <c r="AU139" t="s">
        <v>4980</v>
      </c>
      <c r="AV139" t="s">
        <v>4703</v>
      </c>
      <c r="AW139" s="3">
        <v>16763.98</v>
      </c>
      <c r="AX139" s="3">
        <v>28720.71</v>
      </c>
      <c r="AY139" s="3"/>
      <c r="AZ139" s="10" cm="1">
        <f t="array" ref="AZ139">Lair(100000000/($AX139-$AW139))</f>
        <v>8361.1928249200901</v>
      </c>
      <c r="BA139" s="10">
        <f>100000000/($AX139-$AW139)</f>
        <v>8363.4906868349462</v>
      </c>
      <c r="BB139" s="12">
        <v>139000</v>
      </c>
      <c r="BC139" s="3">
        <v>2.1999999999999999E-2</v>
      </c>
      <c r="BD139" s="12" cm="1">
        <f t="array" ref="BD139">SfromgA($BB139,$BA139,"")</f>
        <v>4.0133856459053596E-2</v>
      </c>
      <c r="BE139" s="29">
        <f>(10^MAX(0.05, -0.312925054856973*((LN($BD139))^(1/3)) + 0.454808404431693)-1)*100</f>
        <v>725.43659336582516</v>
      </c>
      <c r="BG139" s="3"/>
      <c r="BH139" s="3"/>
      <c r="BI139" s="12">
        <f>IF($BB139="",$BF139,$BB139)</f>
        <v>139000</v>
      </c>
      <c r="BJ139" s="29">
        <f>IF($BB139="",$BH139,$BE139)</f>
        <v>725.43659336582516</v>
      </c>
      <c r="BK139" s="3">
        <f>LN(BN139*100000000/($AX139-$AW139)/$BI139)</f>
        <v>-5.4389894104883938</v>
      </c>
      <c r="BL139" s="13">
        <f>EXP(BK$4341*$AX139+BK$4342)*$BI139/(100000000/($AX139-$AW139))</f>
        <v>0.21063304252444057</v>
      </c>
      <c r="BM139" s="3">
        <f t="shared" ref="BM139" si="233">LN(BL139/$C139)</f>
        <v>-3.1670757069463056</v>
      </c>
      <c r="BN139" s="3" cm="1">
        <f t="array" ref="BN139">$C139*EXP(poly_from_str(100000000/$E139,BN$4341))</f>
        <v>7.2194503587493769E-2</v>
      </c>
      <c r="BO139" s="3">
        <f>LN($C139)</f>
        <v>1.6094379124341003</v>
      </c>
      <c r="BP139" s="13">
        <f>LN(BL139/BN139)</f>
        <v>1.070753569066043</v>
      </c>
      <c r="BY139">
        <v>92</v>
      </c>
    </row>
    <row r="140" spans="1:77" hidden="1" x14ac:dyDescent="0.25">
      <c r="A140" t="s">
        <v>173</v>
      </c>
      <c r="B140" s="2" t="str">
        <f t="shared" si="208"/>
        <v/>
      </c>
      <c r="C140">
        <v>20</v>
      </c>
      <c r="E140" t="s">
        <v>174</v>
      </c>
      <c r="R140">
        <v>4</v>
      </c>
      <c r="S140" t="s">
        <v>22</v>
      </c>
      <c r="AA140" s="10">
        <f t="shared" si="211"/>
        <v>8358.8629999999994</v>
      </c>
      <c r="AB140" s="3" cm="1">
        <f t="array" ref="AB140">100000000/Lvac(AA140)</f>
        <v>11960.06262578805</v>
      </c>
      <c r="AC140" s="28">
        <f t="shared" si="212"/>
        <v>1.1963349560819458E-7</v>
      </c>
      <c r="AD140" s="28">
        <f t="shared" si="213"/>
        <v>8.3611602320862413E-7</v>
      </c>
      <c r="AE140" s="21">
        <f t="shared" si="214"/>
        <v>11960.062573109861</v>
      </c>
      <c r="AF140" s="10" cm="1">
        <f t="array" ref="AF140">Lair(100000000/AE140)</f>
        <v>8358.8630368168415</v>
      </c>
      <c r="AG140" s="10">
        <f t="shared" si="215"/>
        <v>5.7154120498079733E-3</v>
      </c>
      <c r="AH140" s="10" t="b">
        <f t="shared" si="209"/>
        <v>1</v>
      </c>
      <c r="AI140" s="10">
        <f t="shared" si="216"/>
        <v>8358.8629999999994</v>
      </c>
      <c r="AJ140">
        <v>3.0000000000000001E-3</v>
      </c>
      <c r="AK140" s="3" cm="1">
        <f t="array" ref="AK140">100000000/Lvac($AA140)</f>
        <v>11960.06262578805</v>
      </c>
      <c r="AL140" s="21">
        <f t="shared" ref="AL140:AL197" si="234">AJ140/AI140*AK140</f>
        <v>4.29247229884784E-3</v>
      </c>
      <c r="AM140" s="21"/>
      <c r="AN140" s="21"/>
      <c r="AO140" s="21"/>
      <c r="AP140" s="21"/>
      <c r="AS140" s="3">
        <f t="shared" si="217"/>
        <v>2.6257880508637754E-3</v>
      </c>
      <c r="AT140" s="3" cm="1">
        <f t="array" ref="AT140">AS140-(100000000/LvacE($A140)-$E140)</f>
        <v>3.7063211493659765E-5</v>
      </c>
      <c r="BB140"/>
      <c r="BC140"/>
      <c r="BD140"/>
      <c r="BE140"/>
      <c r="BF140"/>
      <c r="BG140"/>
      <c r="BH140"/>
      <c r="BI140"/>
      <c r="BJ140"/>
      <c r="BN140" s="3" cm="1">
        <f t="array" ref="BN140">$C140*EXP(poly_from_str(100000000/$E140,BN$4341))</f>
        <v>0.28856399290920826</v>
      </c>
      <c r="BO140" s="3"/>
      <c r="BY140" t="e">
        <v>#N/A</v>
      </c>
    </row>
    <row r="141" spans="1:77" x14ac:dyDescent="0.25">
      <c r="A141" t="s">
        <v>175</v>
      </c>
      <c r="B141" s="2" t="str">
        <f t="shared" si="208"/>
        <v/>
      </c>
      <c r="C141">
        <v>5</v>
      </c>
      <c r="E141" t="s">
        <v>176</v>
      </c>
      <c r="F141">
        <v>2893</v>
      </c>
      <c r="G141" t="s">
        <v>3</v>
      </c>
      <c r="H141" s="5" t="s">
        <v>15</v>
      </c>
      <c r="I141">
        <v>14859</v>
      </c>
      <c r="J141" t="s">
        <v>5</v>
      </c>
      <c r="K141" s="5" t="s">
        <v>16</v>
      </c>
      <c r="L141">
        <v>2893.14</v>
      </c>
      <c r="M141" t="str">
        <f>$G141&amp;""</f>
        <v>o</v>
      </c>
      <c r="N141" t="str">
        <f>$H141&amp;""</f>
        <v>13/2</v>
      </c>
      <c r="O141">
        <v>14859.96</v>
      </c>
      <c r="P141" t="str">
        <f>$J141&amp;""</f>
        <v>e</v>
      </c>
      <c r="Q141" t="str">
        <f>$K141&amp;""</f>
        <v>11/2</v>
      </c>
      <c r="R141">
        <v>4</v>
      </c>
      <c r="S141" t="s">
        <v>177</v>
      </c>
      <c r="U141" s="4" t="str">
        <f>"Sugar wl unc increased 0.003 -&gt; "&amp;ROUND($AJ141,3)&amp;"A"</f>
        <v>Sugar wl unc increased 0.003 -&gt; 0.014A</v>
      </c>
      <c r="AA141" s="10">
        <f t="shared" si="211"/>
        <v>8354.1569999999992</v>
      </c>
      <c r="AB141" s="3" cm="1">
        <f t="array" ref="AB141">100000000/Lvac(AA141)</f>
        <v>11966.799846749345</v>
      </c>
      <c r="AC141" s="28">
        <f t="shared" si="212"/>
        <v>1.1970088663643743E-7</v>
      </c>
      <c r="AD141" s="28">
        <f t="shared" si="213"/>
        <v>8.3564529599084038E-7</v>
      </c>
      <c r="AE141" s="21">
        <f t="shared" si="214"/>
        <v>11966.799849830633</v>
      </c>
      <c r="AF141" s="10" cm="1">
        <f t="array" ref="AF141">Lair(100000000/AE141)</f>
        <v>8354.1569978489097</v>
      </c>
      <c r="AG141" s="10">
        <f t="shared" si="215"/>
        <v>5.7162182759283404E-3</v>
      </c>
      <c r="AH141" s="10" t="b">
        <f t="shared" si="209"/>
        <v>1</v>
      </c>
      <c r="AI141" s="10">
        <f>$AF141</f>
        <v>8354.1569978489097</v>
      </c>
      <c r="AJ141" s="25">
        <f>0.003*ABS($AP141)</f>
        <v>1.4073052914682194E-2</v>
      </c>
      <c r="AK141" s="3" cm="1">
        <f t="array" ref="AK141">100000000/Lvac($AA141)</f>
        <v>11966.799846749345</v>
      </c>
      <c r="AL141" s="21">
        <f t="shared" si="234"/>
        <v>2.0158755396394584E-2</v>
      </c>
      <c r="AM141" s="10" cm="1">
        <f t="array" ref="AM141">Lvac($AI141)-$BA141</f>
        <v>1.4070901243030676E-2</v>
      </c>
      <c r="AN141" s="10">
        <f>$AK141-($AX141-$AW141)</f>
        <v>-2.0153250654402655E-2</v>
      </c>
      <c r="AO141" s="14">
        <f>AM141/AJ141</f>
        <v>0.99984710697354995</v>
      </c>
      <c r="AP141" s="3">
        <v>4.6910176382273976</v>
      </c>
      <c r="AS141" s="3">
        <f t="shared" si="217"/>
        <v>-1.5325065396609716E-4</v>
      </c>
      <c r="AT141" s="3" cm="1">
        <f t="array" ref="AT141">AS141-(100000000/LvacE($A141)-$E141)</f>
        <v>3.7060588510939851E-5</v>
      </c>
      <c r="AU141" t="s">
        <v>4972</v>
      </c>
      <c r="AV141" t="s">
        <v>4704</v>
      </c>
      <c r="AW141" s="3">
        <v>2893.14</v>
      </c>
      <c r="AX141" s="3">
        <v>14859.96</v>
      </c>
      <c r="AY141" s="3"/>
      <c r="AZ141" s="10" cm="1">
        <f t="array" ref="AZ141">Lair(100000000/($AX141-$AW141))</f>
        <v>8354.1429307504204</v>
      </c>
      <c r="BA141" s="10">
        <f>100000000/($AX141-$AW141)</f>
        <v>8356.4388868554888</v>
      </c>
      <c r="BB141" s="12">
        <v>16700</v>
      </c>
      <c r="BC141" s="3">
        <v>8.9999999999999993E-3</v>
      </c>
      <c r="BD141" s="12" cm="1">
        <f t="array" ref="BD141">SfromgA($BB141,$BA141,"")</f>
        <v>4.8096509026243168E-3</v>
      </c>
      <c r="BE141" s="29">
        <f>(10^MAX(0.05, -0.312925054856973*((LN($BD141))^(1/3)) + 0.454808404431693)-1)*100</f>
        <v>903.84940150098441</v>
      </c>
      <c r="BG141" s="3"/>
      <c r="BH141" s="3"/>
      <c r="BI141" s="12">
        <f>IF($BB141="",$BF141,$BB141)</f>
        <v>16700</v>
      </c>
      <c r="BJ141" s="29">
        <f>IF($BB141="",$BH141,$BE141)</f>
        <v>903.84940150098441</v>
      </c>
      <c r="BK141" s="3">
        <f>LN(BN141*100000000/($AX141-$AW141)/$BI141)</f>
        <v>-3.3231042171843992</v>
      </c>
      <c r="BL141" s="13">
        <f>EXP(BK$4341*$AX141+BK$4342)*$BI141/(100000000/($AX141-$AW141))</f>
        <v>7.260528473303722E-2</v>
      </c>
      <c r="BM141" s="3">
        <f t="shared" ref="BM141" si="235">LN(BL141/$C141)</f>
        <v>-4.2321554797686529</v>
      </c>
      <c r="BN141" s="3" cm="1">
        <f t="array" ref="BN141">$C141*EXP(poly_from_str(100000000/$E141,BN$4341))</f>
        <v>7.2026018035645484E-2</v>
      </c>
      <c r="BO141" s="3">
        <f>LN($C141)</f>
        <v>1.6094379124341003</v>
      </c>
      <c r="BP141" s="13">
        <f>LN(BL141/BN141)</f>
        <v>8.0102963007224939E-3</v>
      </c>
      <c r="BY141">
        <v>91</v>
      </c>
    </row>
    <row r="142" spans="1:77" hidden="1" x14ac:dyDescent="0.25">
      <c r="A142" t="s">
        <v>178</v>
      </c>
      <c r="B142" s="2" t="str">
        <f t="shared" si="208"/>
        <v/>
      </c>
      <c r="C142">
        <v>5</v>
      </c>
      <c r="E142" t="s">
        <v>179</v>
      </c>
      <c r="R142">
        <v>4</v>
      </c>
      <c r="S142" t="s">
        <v>22</v>
      </c>
      <c r="AA142" s="10">
        <f t="shared" si="211"/>
        <v>8344.1299999999992</v>
      </c>
      <c r="AB142" s="3" cm="1">
        <f t="array" ref="AB142">100000000/Lvac(AA142)</f>
        <v>11981.180083084744</v>
      </c>
      <c r="AC142" s="28">
        <f t="shared" si="212"/>
        <v>1.1984472916888881E-7</v>
      </c>
      <c r="AD142" s="28">
        <f t="shared" si="213"/>
        <v>8.3464232493410129E-7</v>
      </c>
      <c r="AE142" s="21">
        <f t="shared" si="214"/>
        <v>11981.180081406343</v>
      </c>
      <c r="AF142" s="10" cm="1">
        <f t="array" ref="AF142">Lair(100000000/AE142)</f>
        <v>8344.1300011689036</v>
      </c>
      <c r="AG142" s="10">
        <f t="shared" si="215"/>
        <v>5.7179406410904883E-3</v>
      </c>
      <c r="AH142" s="10" t="b">
        <f t="shared" si="209"/>
        <v>1</v>
      </c>
      <c r="AI142" s="10">
        <f t="shared" si="216"/>
        <v>8344.1299999999992</v>
      </c>
      <c r="AJ142">
        <v>3.0000000000000001E-3</v>
      </c>
      <c r="AK142" s="3" cm="1">
        <f t="array" ref="AK142">100000000/Lvac($AA142)</f>
        <v>11981.180083084744</v>
      </c>
      <c r="AL142" s="21">
        <f t="shared" si="234"/>
        <v>4.3076438465429277E-3</v>
      </c>
      <c r="AM142" s="21"/>
      <c r="AN142" s="21"/>
      <c r="AO142" s="21"/>
      <c r="AP142" s="21"/>
      <c r="AS142" s="3">
        <f t="shared" si="217"/>
        <v>8.3084743891959079E-5</v>
      </c>
      <c r="AT142" s="3" cm="1">
        <f t="array" ref="AT142">AS142-(100000000/LvacE($A142)-$E142)</f>
        <v>3.7054876884212717E-5</v>
      </c>
      <c r="BB142"/>
      <c r="BC142"/>
      <c r="BD142"/>
      <c r="BE142"/>
      <c r="BF142"/>
      <c r="BG142"/>
      <c r="BH142"/>
      <c r="BI142"/>
      <c r="BJ142"/>
      <c r="BN142" s="3" cm="1">
        <f t="array" ref="BN142">$C142*EXP(poly_from_str(100000000/$E142,BN$4341))</f>
        <v>7.17801686993009E-2</v>
      </c>
      <c r="BO142" s="3"/>
      <c r="BY142" t="e">
        <v>#N/A</v>
      </c>
    </row>
    <row r="143" spans="1:77" hidden="1" x14ac:dyDescent="0.25">
      <c r="A143" t="s">
        <v>180</v>
      </c>
      <c r="B143" s="2" t="str">
        <f t="shared" si="208"/>
        <v/>
      </c>
      <c r="C143">
        <v>15</v>
      </c>
      <c r="E143" t="s">
        <v>181</v>
      </c>
      <c r="R143">
        <v>4</v>
      </c>
      <c r="S143" t="s">
        <v>22</v>
      </c>
      <c r="AA143" s="10">
        <f t="shared" si="211"/>
        <v>8327.8050000000003</v>
      </c>
      <c r="AB143" s="3" cm="1">
        <f t="array" ref="AB143">100000000/Lvac(AA143)</f>
        <v>12004.666689743661</v>
      </c>
      <c r="AC143" s="28">
        <f t="shared" si="212"/>
        <v>1.2007966084700591E-7</v>
      </c>
      <c r="AD143" s="28">
        <f t="shared" si="213"/>
        <v>8.3300938363775043E-7</v>
      </c>
      <c r="AE143" s="21">
        <f t="shared" si="214"/>
        <v>12004.666757129513</v>
      </c>
      <c r="AF143" s="10" cm="1">
        <f t="array" ref="AF143">Lair(100000000/AE143)</f>
        <v>8327.8049532532823</v>
      </c>
      <c r="AG143" s="10">
        <f t="shared" si="215"/>
        <v>5.7207581523428842E-3</v>
      </c>
      <c r="AH143" s="10" t="b">
        <f t="shared" si="209"/>
        <v>1</v>
      </c>
      <c r="AI143" s="10">
        <f t="shared" si="216"/>
        <v>8327.8050000000003</v>
      </c>
      <c r="AJ143">
        <v>3.0000000000000001E-3</v>
      </c>
      <c r="AK143" s="3" cm="1">
        <f t="array" ref="AK143">100000000/Lvac($AA143)</f>
        <v>12004.666689743661</v>
      </c>
      <c r="AL143" s="21">
        <f t="shared" si="234"/>
        <v>4.324548914057303E-3</v>
      </c>
      <c r="AM143" s="21"/>
      <c r="AN143" s="21"/>
      <c r="AO143" s="21"/>
      <c r="AP143" s="21"/>
      <c r="AS143" s="3">
        <f t="shared" si="217"/>
        <v>-3.3102563393185847E-3</v>
      </c>
      <c r="AT143" s="3" cm="1">
        <f t="array" ref="AT143">AS143-(100000000/LvacE($A143)-$E143)</f>
        <v>3.7045208955532871E-5</v>
      </c>
      <c r="BB143"/>
      <c r="BC143"/>
      <c r="BD143"/>
      <c r="BE143"/>
      <c r="BF143"/>
      <c r="BG143"/>
      <c r="BH143"/>
      <c r="BI143"/>
      <c r="BJ143"/>
      <c r="BN143" s="3" cm="1">
        <f t="array" ref="BN143">$C143*EXP(poly_from_str(100000000/$E143,BN$4341))</f>
        <v>0.21413198836756833</v>
      </c>
      <c r="BO143" s="3"/>
      <c r="BY143" t="e">
        <v>#N/A</v>
      </c>
    </row>
    <row r="144" spans="1:77" x14ac:dyDescent="0.25">
      <c r="A144" t="s">
        <v>182</v>
      </c>
      <c r="B144" s="2" t="str">
        <f t="shared" si="208"/>
        <v/>
      </c>
      <c r="C144">
        <v>5</v>
      </c>
      <c r="D144" t="s">
        <v>91</v>
      </c>
      <c r="E144" t="s">
        <v>183</v>
      </c>
      <c r="F144">
        <v>23091</v>
      </c>
      <c r="G144" t="s">
        <v>3</v>
      </c>
      <c r="H144" s="5" t="s">
        <v>19</v>
      </c>
      <c r="I144">
        <v>35137</v>
      </c>
      <c r="J144" t="s">
        <v>5</v>
      </c>
      <c r="K144" s="5" t="s">
        <v>19</v>
      </c>
      <c r="L144">
        <v>23091.7</v>
      </c>
      <c r="M144" t="str">
        <f t="shared" ref="M144:M147" si="236">$G144&amp;""</f>
        <v>o</v>
      </c>
      <c r="N144" t="str">
        <f t="shared" ref="N144:N147" si="237">$H144&amp;""</f>
        <v>3/2</v>
      </c>
      <c r="O144">
        <v>35137.82</v>
      </c>
      <c r="P144" t="str">
        <f t="shared" ref="P144:P147" si="238">$J144&amp;""</f>
        <v>e</v>
      </c>
      <c r="Q144" t="str">
        <f t="shared" ref="Q144:Q147" si="239">$K144&amp;""</f>
        <v>3/2</v>
      </c>
      <c r="R144">
        <v>4</v>
      </c>
      <c r="U144" s="4" t="s">
        <v>5019</v>
      </c>
      <c r="AA144" s="10">
        <f t="shared" si="211"/>
        <v>8299.0830000000005</v>
      </c>
      <c r="AB144" s="3" cm="1">
        <f t="array" ref="AB144">100000000/Lvac(AA144)</f>
        <v>12046.213022946002</v>
      </c>
      <c r="AC144" s="28">
        <f t="shared" si="212"/>
        <v>1.2049524025726698E-7</v>
      </c>
      <c r="AD144" s="28">
        <f t="shared" si="213"/>
        <v>8.301364072635681E-7</v>
      </c>
      <c r="AE144" s="21">
        <f t="shared" si="214"/>
        <v>12046.212960570187</v>
      </c>
      <c r="AF144" s="10" cm="1">
        <f t="array" ref="AF144">Lair(100000000/AE144)</f>
        <v>8299.0830429732086</v>
      </c>
      <c r="AG144" s="10">
        <f t="shared" si="215"/>
        <v>5.7257556661950487E-3</v>
      </c>
      <c r="AH144" s="10" t="b">
        <f t="shared" si="209"/>
        <v>1</v>
      </c>
      <c r="AI144" s="10">
        <f t="shared" ref="AI144:AI147" si="240">$AF144</f>
        <v>8299.0830429732086</v>
      </c>
      <c r="AJ144" s="25">
        <f>0.007*9.2</f>
        <v>6.4399999999999999E-2</v>
      </c>
      <c r="AK144" s="3" cm="1">
        <f t="array" ref="AK144">100000000/Lvac($AA144)</f>
        <v>12046.213022946002</v>
      </c>
      <c r="AL144" s="21">
        <f t="shared" si="234"/>
        <v>9.3477329321890346E-2</v>
      </c>
      <c r="AM144" s="10" cm="1">
        <f t="array" ref="AM144">Lvac($AI144)-$BA144</f>
        <v>-6.4062083187309327E-2</v>
      </c>
      <c r="AN144" s="10">
        <f t="shared" ref="AN144:AN147" si="241">$AK144-($AX144-$AW144)</f>
        <v>9.3022946002747631E-2</v>
      </c>
      <c r="AO144" s="14">
        <f t="shared" ref="AO144:AO147" si="242">AM144/AJ144</f>
        <v>-0.99475284452343682</v>
      </c>
      <c r="AP144" s="14">
        <v>-0.99542031073735804</v>
      </c>
      <c r="AS144" s="3">
        <f t="shared" si="217"/>
        <v>3.0229460026021115E-3</v>
      </c>
      <c r="AT144" s="3" cm="1">
        <f t="array" ref="AT144">AS144-(100000000/LvacE($A144)-$E144)</f>
        <v>3.7027068174211308E-5</v>
      </c>
      <c r="AU144" t="s">
        <v>4987</v>
      </c>
      <c r="AV144" t="s">
        <v>4735</v>
      </c>
      <c r="AW144" s="3">
        <v>23091.7</v>
      </c>
      <c r="AX144" s="3">
        <v>35137.82</v>
      </c>
      <c r="AY144" s="3"/>
      <c r="AZ144" s="10" cm="1">
        <f t="array" ref="AZ144">Lair(100000000/($AX144-$AW144))</f>
        <v>8299.1470877452102</v>
      </c>
      <c r="BA144" s="10">
        <f t="shared" ref="BA144:BA147" si="243">100000000/($AX144-$AW144)</f>
        <v>8301.4281777036922</v>
      </c>
      <c r="BN144" s="3" cm="1">
        <f t="array" ref="BN144">$C144*EXP(poly_from_str(100000000/$E144,BN$4341))</f>
        <v>7.0662884989965119E-2</v>
      </c>
      <c r="BO144" s="3"/>
      <c r="BY144">
        <v>86</v>
      </c>
    </row>
    <row r="145" spans="1:77" hidden="1" x14ac:dyDescent="0.25">
      <c r="A145" t="s">
        <v>184</v>
      </c>
      <c r="B145" s="2" t="str">
        <f t="shared" si="208"/>
        <v/>
      </c>
      <c r="C145">
        <v>25</v>
      </c>
      <c r="D145" t="s">
        <v>143</v>
      </c>
      <c r="E145" t="s">
        <v>185</v>
      </c>
      <c r="F145">
        <v>13887</v>
      </c>
      <c r="G145" t="s">
        <v>3</v>
      </c>
      <c r="H145" s="5" t="s">
        <v>8</v>
      </c>
      <c r="I145">
        <v>25934</v>
      </c>
      <c r="J145" t="s">
        <v>5</v>
      </c>
      <c r="K145" s="5" t="s">
        <v>18</v>
      </c>
      <c r="L145">
        <v>13887.6</v>
      </c>
      <c r="M145" t="str">
        <f t="shared" si="236"/>
        <v>o</v>
      </c>
      <c r="N145" t="str">
        <f t="shared" si="237"/>
        <v>7/2</v>
      </c>
      <c r="O145">
        <v>25934.98</v>
      </c>
      <c r="P145" t="str">
        <f t="shared" si="238"/>
        <v>e</v>
      </c>
      <c r="Q145" t="str">
        <f t="shared" si="239"/>
        <v>5/2</v>
      </c>
      <c r="R145">
        <v>4</v>
      </c>
      <c r="AA145" s="10">
        <f t="shared" si="211"/>
        <v>8298.2980000000007</v>
      </c>
      <c r="AB145" s="3" cm="1">
        <f t="array" ref="AB145">100000000/Lvac(AA145)</f>
        <v>12047.352561934105</v>
      </c>
      <c r="AC145" s="28">
        <f t="shared" si="212"/>
        <v>1.2050663883123985E-7</v>
      </c>
      <c r="AD145" s="28">
        <f t="shared" si="213"/>
        <v>8.3005788604517948E-7</v>
      </c>
      <c r="AE145" s="21">
        <f t="shared" si="214"/>
        <v>12047.35250905127</v>
      </c>
      <c r="AF145" s="10" cm="1">
        <f t="array" ref="AF145">Lair(100000000/AE145)</f>
        <v>8298.2980364262203</v>
      </c>
      <c r="AG145" s="10">
        <f t="shared" si="215"/>
        <v>5.7258929820268025E-3</v>
      </c>
      <c r="AH145" s="10" t="b">
        <f t="shared" si="209"/>
        <v>1</v>
      </c>
      <c r="AI145" s="10">
        <f t="shared" si="240"/>
        <v>8298.2980364262203</v>
      </c>
      <c r="AJ145">
        <v>7.0000000000000001E-3</v>
      </c>
      <c r="AK145" s="3" cm="1">
        <f t="array" ref="AK145">100000000/Lvac($AA145)</f>
        <v>12047.352561934105</v>
      </c>
      <c r="AL145" s="21">
        <f t="shared" si="234"/>
        <v>1.0162501703765906E-2</v>
      </c>
      <c r="AM145" s="10" cm="1">
        <f t="array" ref="AM145">Lvac($AI145)-$BA145</f>
        <v>1.8941113243272412E-2</v>
      </c>
      <c r="AN145" s="10">
        <f t="shared" si="241"/>
        <v>-2.7438065893875319E-2</v>
      </c>
      <c r="AO145" s="3">
        <f t="shared" si="242"/>
        <v>2.7058733204674872</v>
      </c>
      <c r="AP145" s="3">
        <v>2.7006681682126197</v>
      </c>
      <c r="AS145" s="3">
        <f t="shared" si="217"/>
        <v>2.5619341049605282E-3</v>
      </c>
      <c r="AT145" s="3" cm="1">
        <f t="array" ref="AT145">AS145-(100000000/LvacE($A145)-$E145)</f>
        <v>3.7026553400210105E-5</v>
      </c>
      <c r="AU145" t="s">
        <v>4813</v>
      </c>
      <c r="AV145" t="s">
        <v>4708</v>
      </c>
      <c r="AW145" s="3">
        <v>13887.6</v>
      </c>
      <c r="AX145" s="3">
        <v>25934.98</v>
      </c>
      <c r="AY145" s="3"/>
      <c r="AZ145" s="10" cm="1">
        <f t="array" ref="AZ145">Lair(100000000/($AX145-$AW145))</f>
        <v>8298.2791004313331</v>
      </c>
      <c r="BA145" s="10">
        <f t="shared" si="243"/>
        <v>8300.5599557746173</v>
      </c>
      <c r="BB145" s="12">
        <v>513000</v>
      </c>
      <c r="BC145" s="3">
        <v>6.8000000000000005E-2</v>
      </c>
      <c r="BD145" s="12" cm="1">
        <f t="array" ref="BD145">SfromgA($BB145,$BA145,"")</f>
        <v>0.14480144561464961</v>
      </c>
      <c r="BE145" s="29">
        <f t="shared" ref="BE145:BE146" si="244">(10^MAX(0.05, -0.312925054856973*((LN($BD145))^(1/3)) + 0.454808404431693)-1)*100</f>
        <v>599.15859991252864</v>
      </c>
      <c r="BG145" s="3"/>
      <c r="BH145" s="3"/>
      <c r="BI145" s="12">
        <f t="shared" ref="BI145:BI146" si="245">IF($BB145="",$BF145,$BB145)</f>
        <v>513000</v>
      </c>
      <c r="BJ145" s="29">
        <f t="shared" ref="BJ145:BJ146" si="246">IF($BB145="",$BH145,$BE145)</f>
        <v>599.15859991252864</v>
      </c>
      <c r="BK145" s="3">
        <f t="shared" ref="BK145:BK146" si="247">LN(BN145*100000000/($AX145-$AW145)/$BI145)</f>
        <v>-5.1646274488832171</v>
      </c>
      <c r="BL145" s="13">
        <f>EXP(BK$4341*$AX145+BK$4342)*$BI145/(100000000/($AX145-$AW145))</f>
        <v>0.96790360456063418</v>
      </c>
      <c r="BM145" s="3">
        <f t="shared" ref="BM145:BM146" si="248">LN(BL145/$C145)</f>
        <v>-3.2514986035978444</v>
      </c>
      <c r="BN145" s="3" cm="1">
        <f t="array" ref="BN145">$C145*EXP(poly_from_str(100000000/$E145,BN$4341))</f>
        <v>0.35321632862333802</v>
      </c>
      <c r="BO145" s="3">
        <f t="shared" ref="BO145:BO146" si="249">LN($C145)</f>
        <v>3.2188758248682006</v>
      </c>
      <c r="BP145" s="13">
        <f>LN(BL145/BN145)</f>
        <v>1.0080518020608844</v>
      </c>
      <c r="BY145">
        <v>428</v>
      </c>
    </row>
    <row r="146" spans="1:77" hidden="1" x14ac:dyDescent="0.25">
      <c r="A146" t="s">
        <v>186</v>
      </c>
      <c r="B146" s="2" t="str">
        <f t="shared" si="208"/>
        <v/>
      </c>
      <c r="C146">
        <v>5</v>
      </c>
      <c r="E146" t="s">
        <v>187</v>
      </c>
      <c r="F146">
        <v>11761</v>
      </c>
      <c r="G146" t="s">
        <v>3</v>
      </c>
      <c r="H146" s="5" t="s">
        <v>4</v>
      </c>
      <c r="I146">
        <v>23844</v>
      </c>
      <c r="J146" t="s">
        <v>5</v>
      </c>
      <c r="K146" s="5" t="s">
        <v>4</v>
      </c>
      <c r="L146">
        <v>11761.69</v>
      </c>
      <c r="M146" t="str">
        <f t="shared" si="236"/>
        <v>o</v>
      </c>
      <c r="N146" t="str">
        <f t="shared" si="237"/>
        <v>9/2</v>
      </c>
      <c r="O146">
        <v>23844.58</v>
      </c>
      <c r="P146" t="str">
        <f t="shared" si="238"/>
        <v>e</v>
      </c>
      <c r="Q146" t="str">
        <f t="shared" si="239"/>
        <v>9/2</v>
      </c>
      <c r="R146">
        <v>4</v>
      </c>
      <c r="S146" t="s">
        <v>6</v>
      </c>
      <c r="AA146" s="10">
        <f t="shared" si="211"/>
        <v>8273.902</v>
      </c>
      <c r="AB146" s="3" cm="1">
        <f t="array" ref="AB146">100000000/Lvac(AA146)</f>
        <v>12082.874600615276</v>
      </c>
      <c r="AC146" s="28">
        <f t="shared" si="212"/>
        <v>1.2086195848101658E-7</v>
      </c>
      <c r="AD146" s="28">
        <f t="shared" si="213"/>
        <v>8.2761762664414199E-7</v>
      </c>
      <c r="AE146" s="21">
        <f t="shared" si="214"/>
        <v>12082.874504548967</v>
      </c>
      <c r="AF146" s="10" cm="1">
        <f t="array" ref="AF146">Lair(100000000/AE146)</f>
        <v>8273.9020657829278</v>
      </c>
      <c r="AG146" s="10">
        <f t="shared" si="215"/>
        <v>5.7301799441554467E-3</v>
      </c>
      <c r="AH146" s="10" t="b">
        <f t="shared" si="209"/>
        <v>1</v>
      </c>
      <c r="AI146" s="10">
        <f t="shared" si="240"/>
        <v>8273.9020657829278</v>
      </c>
      <c r="AJ146">
        <v>3.0000000000000001E-3</v>
      </c>
      <c r="AK146" s="3" cm="1">
        <f t="array" ref="AK146">100000000/Lvac($AA146)</f>
        <v>12082.874600615276</v>
      </c>
      <c r="AL146" s="21">
        <f t="shared" si="234"/>
        <v>4.3810796301002337E-3</v>
      </c>
      <c r="AM146" s="10" cm="1">
        <f t="array" ref="AM146">Lvac($AI146)-$BA146</f>
        <v>1.0613610245854943E-2</v>
      </c>
      <c r="AN146" s="10">
        <f t="shared" si="241"/>
        <v>-1.5399384725242271E-2</v>
      </c>
      <c r="AO146" s="3">
        <f t="shared" si="242"/>
        <v>3.5378700819516475</v>
      </c>
      <c r="AP146" s="3">
        <v>3.5159365124854958</v>
      </c>
      <c r="AS146" s="3">
        <f t="shared" si="217"/>
        <v>4.6006152751942864E-3</v>
      </c>
      <c r="AT146" s="3" cm="1">
        <f t="array" ref="AT146">AS146-(100000000/LvacE($A146)-$E146)</f>
        <v>3.700996057887096E-5</v>
      </c>
      <c r="AU146" t="s">
        <v>4690</v>
      </c>
      <c r="AV146" t="s">
        <v>4758</v>
      </c>
      <c r="AW146" s="3">
        <v>11761.69</v>
      </c>
      <c r="AX146" s="3">
        <v>23844.58</v>
      </c>
      <c r="AY146" s="3"/>
      <c r="AZ146" s="10" cm="1">
        <f t="array" ref="AZ146">Lair(100000000/($AX146-$AW146))</f>
        <v>8273.8914550405916</v>
      </c>
      <c r="BA146" s="10">
        <f t="shared" si="243"/>
        <v>8276.1657186318826</v>
      </c>
      <c r="BB146" s="12">
        <v>18200</v>
      </c>
      <c r="BC146" s="3">
        <v>3.0000000000000001E-3</v>
      </c>
      <c r="BD146" s="12" cm="1">
        <f t="array" ref="BD146">SfromgA($BB146,$BA146,"")</f>
        <v>5.092045581049834E-3</v>
      </c>
      <c r="BE146" s="29">
        <f t="shared" si="244"/>
        <v>899.33912988170357</v>
      </c>
      <c r="BG146" s="3"/>
      <c r="BH146" s="3"/>
      <c r="BI146" s="12">
        <f t="shared" si="245"/>
        <v>18200</v>
      </c>
      <c r="BJ146" s="29">
        <f t="shared" si="246"/>
        <v>899.33912988170357</v>
      </c>
      <c r="BK146" s="3">
        <f t="shared" si="247"/>
        <v>-3.4468394176251436</v>
      </c>
      <c r="BL146" s="13">
        <f>EXP(BK$4341*$AX146+BK$4342)*$BI146/(100000000/($AX146-$AW146))</f>
        <v>4.0368523363611526E-2</v>
      </c>
      <c r="BM146" s="3">
        <f t="shared" si="248"/>
        <v>-4.8191428347875789</v>
      </c>
      <c r="BN146" s="3" cm="1">
        <f t="array" ref="BN146">$C146*EXP(poly_from_str(100000000/$E146,BN$4341))</f>
        <v>7.0032377565059881E-2</v>
      </c>
      <c r="BO146" s="3">
        <f t="shared" si="249"/>
        <v>1.6094379124341003</v>
      </c>
      <c r="BP146" s="13">
        <f>LN(BL146/BN146)</f>
        <v>-0.55090731512731295</v>
      </c>
      <c r="BY146">
        <v>83</v>
      </c>
    </row>
    <row r="147" spans="1:77" hidden="1" x14ac:dyDescent="0.25">
      <c r="A147" t="s">
        <v>188</v>
      </c>
      <c r="B147" s="2" t="str">
        <f t="shared" si="208"/>
        <v/>
      </c>
      <c r="C147">
        <v>40</v>
      </c>
      <c r="D147" t="s">
        <v>14</v>
      </c>
      <c r="E147" t="s">
        <v>189</v>
      </c>
      <c r="F147">
        <v>10950</v>
      </c>
      <c r="G147" t="s">
        <v>3</v>
      </c>
      <c r="H147" s="5" t="s">
        <v>19</v>
      </c>
      <c r="I147">
        <v>23050</v>
      </c>
      <c r="J147" t="s">
        <v>5</v>
      </c>
      <c r="K147" s="5" t="s">
        <v>19</v>
      </c>
      <c r="L147">
        <v>10950.24</v>
      </c>
      <c r="M147" t="str">
        <f t="shared" si="236"/>
        <v>o</v>
      </c>
      <c r="N147" t="str">
        <f t="shared" si="237"/>
        <v>3/2</v>
      </c>
      <c r="O147">
        <v>23050.61</v>
      </c>
      <c r="P147" t="str">
        <f t="shared" si="238"/>
        <v>e</v>
      </c>
      <c r="Q147" t="str">
        <f t="shared" si="239"/>
        <v>3/2</v>
      </c>
      <c r="R147">
        <v>4</v>
      </c>
      <c r="AA147" s="10">
        <f t="shared" si="211"/>
        <v>8261.9449999999997</v>
      </c>
      <c r="AB147" s="3" cm="1">
        <f t="array" ref="AB147">100000000/Lvac(AA147)</f>
        <v>12100.361314380092</v>
      </c>
      <c r="AC147" s="28">
        <f t="shared" si="212"/>
        <v>1.2103687448899746E-7</v>
      </c>
      <c r="AD147" s="28">
        <f t="shared" si="213"/>
        <v>8.2642160347030144E-7</v>
      </c>
      <c r="AE147" s="21">
        <f t="shared" si="214"/>
        <v>12100.361286778392</v>
      </c>
      <c r="AF147" s="10" cm="1">
        <f t="array" ref="AF147">Lair(100000000/AE147)</f>
        <v>8261.9450188461124</v>
      </c>
      <c r="AG147" s="10">
        <f t="shared" si="215"/>
        <v>5.7322949568400722E-3</v>
      </c>
      <c r="AH147" s="10" t="b">
        <f t="shared" si="209"/>
        <v>1</v>
      </c>
      <c r="AI147" s="10">
        <f t="shared" si="240"/>
        <v>8261.9450188461124</v>
      </c>
      <c r="AJ147">
        <v>7.0000000000000001E-3</v>
      </c>
      <c r="AK147" s="3" cm="1">
        <f t="array" ref="AK147">100000000/Lvac($AA147)</f>
        <v>12100.361314380092</v>
      </c>
      <c r="AL147" s="21">
        <f t="shared" si="234"/>
        <v>1.0252129372375131E-2</v>
      </c>
      <c r="AM147" s="10" cm="1">
        <f t="array" ref="AM147">Lvac($AI147)-$BA147</f>
        <v>5.9508879385248292E-3</v>
      </c>
      <c r="AN147" s="10">
        <f t="shared" si="241"/>
        <v>-8.6856199086469132E-3</v>
      </c>
      <c r="AO147" s="3">
        <f t="shared" si="242"/>
        <v>0.85012684836068986</v>
      </c>
      <c r="AP147" s="3">
        <v>0.84743381895740244</v>
      </c>
      <c r="AS147" s="3">
        <f t="shared" si="217"/>
        <v>1.3143800915713655E-3</v>
      </c>
      <c r="AT147" s="3" cm="1">
        <f t="array" ref="AT147">AS147-(100000000/LvacE($A147)-$E147)</f>
        <v>3.7001438613515347E-5</v>
      </c>
      <c r="AU147" t="s">
        <v>4810</v>
      </c>
      <c r="AV147" t="s">
        <v>4764</v>
      </c>
      <c r="AW147" s="3">
        <v>10950.24</v>
      </c>
      <c r="AX147" s="3">
        <v>23050.61</v>
      </c>
      <c r="AY147" s="3"/>
      <c r="AZ147" s="10" cm="1">
        <f t="array" ref="AZ147">Lair(100000000/($AX147-$AW147))</f>
        <v>8261.9390695661241</v>
      </c>
      <c r="BA147" s="10">
        <f t="shared" si="243"/>
        <v>8264.2101026662822</v>
      </c>
      <c r="BN147" s="3" cm="1">
        <f t="array" ref="BN147">$C147*EXP(poly_from_str(100000000/$E147,BN$4341))</f>
        <v>0.55785771502686199</v>
      </c>
      <c r="BO147" s="3"/>
      <c r="BY147">
        <v>659</v>
      </c>
    </row>
    <row r="148" spans="1:77" hidden="1" x14ac:dyDescent="0.25">
      <c r="A148" t="s">
        <v>190</v>
      </c>
      <c r="B148" s="2" t="str">
        <f t="shared" si="208"/>
        <v/>
      </c>
      <c r="C148">
        <v>5</v>
      </c>
      <c r="D148" t="s">
        <v>14</v>
      </c>
      <c r="E148" t="s">
        <v>191</v>
      </c>
      <c r="R148">
        <v>4</v>
      </c>
      <c r="S148" t="s">
        <v>22</v>
      </c>
      <c r="AA148" s="10">
        <f t="shared" si="211"/>
        <v>8253.86</v>
      </c>
      <c r="AB148" s="3" cm="1">
        <f t="array" ref="AB148">100000000/Lvac(AA148)</f>
        <v>12112.214068172505</v>
      </c>
      <c r="AC148" s="28">
        <f t="shared" si="212"/>
        <v>1.2115543515397645E-7</v>
      </c>
      <c r="AD148" s="28">
        <f t="shared" si="213"/>
        <v>8.2561288495364276E-7</v>
      </c>
      <c r="AE148" s="21">
        <f t="shared" si="214"/>
        <v>12112.213982413596</v>
      </c>
      <c r="AF148" s="10" cm="1">
        <f t="array" ref="AF148">Lair(100000000/AE148)</f>
        <v>8253.8600584406213</v>
      </c>
      <c r="AG148" s="10">
        <f t="shared" si="215"/>
        <v>5.7337302830537777E-3</v>
      </c>
      <c r="AH148" s="10" t="b">
        <f t="shared" si="209"/>
        <v>1</v>
      </c>
      <c r="AI148" s="10">
        <f t="shared" si="216"/>
        <v>8253.86</v>
      </c>
      <c r="AJ148">
        <v>7.0000000000000001E-3</v>
      </c>
      <c r="AK148" s="3" cm="1">
        <f t="array" ref="AK148">100000000/Lvac($AA148)</f>
        <v>12112.214068172505</v>
      </c>
      <c r="AL148" s="21">
        <f t="shared" si="234"/>
        <v>1.0272223962752885E-2</v>
      </c>
      <c r="AM148" s="21"/>
      <c r="AN148" s="21"/>
      <c r="AO148" s="21"/>
      <c r="AP148" s="21"/>
      <c r="AS148" s="3">
        <f t="shared" si="217"/>
        <v>4.0681725058675511E-3</v>
      </c>
      <c r="AT148" s="3" cm="1">
        <f t="array" ref="AT148">AS148-(100000000/LvacE($A148)-$E148)</f>
        <v>3.6995526897953823E-5</v>
      </c>
      <c r="BB148"/>
      <c r="BC148"/>
      <c r="BD148"/>
      <c r="BE148"/>
      <c r="BF148"/>
      <c r="BG148"/>
      <c r="BH148"/>
      <c r="BI148"/>
      <c r="BJ148"/>
      <c r="BN148" s="3" cm="1">
        <f t="array" ref="BN148">$C148*EXP(poly_from_str(100000000/$E148,BN$4341))</f>
        <v>6.9529234715617297E-2</v>
      </c>
      <c r="BO148" s="3"/>
      <c r="BY148" t="e">
        <v>#N/A</v>
      </c>
    </row>
    <row r="149" spans="1:77" hidden="1" x14ac:dyDescent="0.25">
      <c r="A149" t="s">
        <v>192</v>
      </c>
      <c r="B149" s="2" t="str">
        <f t="shared" si="208"/>
        <v/>
      </c>
      <c r="C149">
        <v>15</v>
      </c>
      <c r="E149" t="s">
        <v>193</v>
      </c>
      <c r="R149">
        <v>4</v>
      </c>
      <c r="S149" t="s">
        <v>22</v>
      </c>
      <c r="AA149" s="10">
        <f t="shared" si="211"/>
        <v>8250.2360000000008</v>
      </c>
      <c r="AB149" s="3" cm="1">
        <f t="array" ref="AB149">100000000/Lvac(AA149)</f>
        <v>12117.534456737787</v>
      </c>
      <c r="AC149" s="28">
        <f t="shared" si="212"/>
        <v>1.2120865391002146E-7</v>
      </c>
      <c r="AD149" s="28">
        <f t="shared" si="213"/>
        <v>8.2525038700753508E-7</v>
      </c>
      <c r="AE149" s="21">
        <f t="shared" si="214"/>
        <v>12117.534362626053</v>
      </c>
      <c r="AF149" s="10" cm="1">
        <f t="array" ref="AF149">Lair(100000000/AE149)</f>
        <v>8250.2360640763691</v>
      </c>
      <c r="AG149" s="10">
        <f t="shared" si="215"/>
        <v>5.734375020104745E-3</v>
      </c>
      <c r="AH149" s="10" t="b">
        <f t="shared" si="209"/>
        <v>1</v>
      </c>
      <c r="AI149" s="10">
        <f t="shared" si="216"/>
        <v>8250.2360000000008</v>
      </c>
      <c r="AJ149">
        <v>3.0000000000000001E-3</v>
      </c>
      <c r="AK149" s="3" cm="1">
        <f t="array" ref="AK149">100000000/Lvac($AA149)</f>
        <v>12117.534456737787</v>
      </c>
      <c r="AL149" s="21">
        <f t="shared" si="234"/>
        <v>4.4062501206284712E-3</v>
      </c>
      <c r="AM149" s="21"/>
      <c r="AN149" s="21"/>
      <c r="AO149" s="21"/>
      <c r="AP149" s="21"/>
      <c r="AS149" s="3">
        <f t="shared" si="217"/>
        <v>4.4567377863131696E-3</v>
      </c>
      <c r="AT149" s="3" cm="1">
        <f t="array" ref="AT149">AS149-(100000000/LvacE($A149)-$E149)</f>
        <v>3.6992840250604786E-5</v>
      </c>
      <c r="BB149"/>
      <c r="BC149"/>
      <c r="BD149"/>
      <c r="BE149"/>
      <c r="BF149"/>
      <c r="BG149"/>
      <c r="BH149"/>
      <c r="BI149"/>
      <c r="BJ149"/>
      <c r="BN149" s="3" cm="1">
        <f t="array" ref="BN149">$C149*EXP(poly_from_str(100000000/$E149,BN$4341))</f>
        <v>0.20831469251535603</v>
      </c>
      <c r="BO149" s="3"/>
      <c r="BY149">
        <v>244</v>
      </c>
    </row>
    <row r="150" spans="1:77" hidden="1" x14ac:dyDescent="0.25">
      <c r="A150" t="s">
        <v>194</v>
      </c>
      <c r="B150" s="2" t="str">
        <f t="shared" si="208"/>
        <v/>
      </c>
      <c r="C150">
        <v>250</v>
      </c>
      <c r="D150" t="s">
        <v>14</v>
      </c>
      <c r="E150" t="s">
        <v>195</v>
      </c>
      <c r="F150">
        <v>24886</v>
      </c>
      <c r="G150" t="s">
        <v>3</v>
      </c>
      <c r="H150" s="5" t="s">
        <v>8</v>
      </c>
      <c r="I150">
        <v>37011</v>
      </c>
      <c r="J150" t="s">
        <v>5</v>
      </c>
      <c r="K150" s="5" t="s">
        <v>18</v>
      </c>
      <c r="L150">
        <v>24886.51</v>
      </c>
      <c r="M150" t="str">
        <f t="shared" ref="M150:M151" si="250">$G150&amp;""</f>
        <v>o</v>
      </c>
      <c r="N150" t="str">
        <f t="shared" ref="N150:N151" si="251">$H150&amp;""</f>
        <v>7/2</v>
      </c>
      <c r="O150">
        <v>37011.919999999998</v>
      </c>
      <c r="P150" t="str">
        <f t="shared" ref="P150:P151" si="252">$J150&amp;""</f>
        <v>e</v>
      </c>
      <c r="Q150" t="str">
        <f t="shared" ref="Q150:Q151" si="253">$K150&amp;""</f>
        <v>5/2</v>
      </c>
      <c r="R150">
        <v>4</v>
      </c>
      <c r="AA150" s="10">
        <f t="shared" si="211"/>
        <v>8244.8870000000006</v>
      </c>
      <c r="AB150" s="3" cm="1">
        <f t="array" ref="AB150">100000000/Lvac(AA150)</f>
        <v>12125.395861316427</v>
      </c>
      <c r="AC150" s="28">
        <f t="shared" si="212"/>
        <v>1.2128728992889774E-7</v>
      </c>
      <c r="AD150" s="28">
        <f t="shared" si="213"/>
        <v>8.2471534244114342E-7</v>
      </c>
      <c r="AE150" s="21">
        <f t="shared" si="214"/>
        <v>12125.395948934105</v>
      </c>
      <c r="AF150" s="10" cm="1">
        <f t="array" ref="AF150">Lair(100000000/AE150)</f>
        <v>8244.8869404224661</v>
      </c>
      <c r="AG150" s="10">
        <f t="shared" si="215"/>
        <v>5.7353282016670715E-3</v>
      </c>
      <c r="AH150" s="10" t="b">
        <f t="shared" si="209"/>
        <v>1</v>
      </c>
      <c r="AI150" s="10">
        <f t="shared" ref="AI150:AI151" si="254">$AF150</f>
        <v>8244.8869404224661</v>
      </c>
      <c r="AJ150">
        <v>7.0000000000000001E-3</v>
      </c>
      <c r="AK150" s="3" cm="1">
        <f t="array" ref="AK150">100000000/Lvac($AA150)</f>
        <v>12125.395861316427</v>
      </c>
      <c r="AL150" s="21">
        <f t="shared" si="234"/>
        <v>1.0294594897727714E-2</v>
      </c>
      <c r="AM150" s="10" cm="1">
        <f t="array" ref="AM150">Lvac($AI150)-$BA150</f>
        <v>9.5568970755266491E-3</v>
      </c>
      <c r="AN150" s="10">
        <f t="shared" ref="AN150:AN151" si="255">$AK150-($AX150-$AW150)</f>
        <v>-1.413868357303727E-2</v>
      </c>
      <c r="AO150" s="3">
        <f t="shared" ref="AO150:AO151" si="256">AM150/AJ150</f>
        <v>1.3652710107895212</v>
      </c>
      <c r="AP150" s="3">
        <v>1.3737843873968814</v>
      </c>
      <c r="AS150" s="3">
        <f t="shared" si="217"/>
        <v>-4.1386835728189908E-3</v>
      </c>
      <c r="AT150" s="3" cm="1">
        <f t="array" ref="AT150">AS150-(100000000/LvacE($A150)-$E150)</f>
        <v>3.6988827559980564E-5</v>
      </c>
      <c r="AU150" t="s">
        <v>4984</v>
      </c>
      <c r="AV150" t="s">
        <v>4763</v>
      </c>
      <c r="AW150" s="3">
        <v>24886.51</v>
      </c>
      <c r="AX150" s="3">
        <v>37011.919999999998</v>
      </c>
      <c r="AY150" s="3"/>
      <c r="AZ150" s="10" cm="1">
        <f t="array" ref="AZ150">Lair(100000000/($AX150-$AW150))</f>
        <v>8244.8773861076024</v>
      </c>
      <c r="BA150" s="10">
        <f t="shared" ref="BA150:BA151" si="257">100000000/($AX150-$AW150)</f>
        <v>8247.1438079207219</v>
      </c>
      <c r="BF150" s="15">
        <v>438061.50641295855</v>
      </c>
      <c r="BG150" s="12" cm="1">
        <f t="array" ref="BG150">SfromgA($BF150,$BA150,"")</f>
        <v>0.12127719811957891</v>
      </c>
      <c r="BH150" s="29">
        <f>(10^MAX(0.05, -0.312925054856973*((LN($BG150))^(1/3)) + 0.454808404431693)-1)*100</f>
        <v>618.03937358777284</v>
      </c>
      <c r="BI150" s="15">
        <f>IF($BB150="",$BF150,$BB150)</f>
        <v>438061.50641295855</v>
      </c>
      <c r="BJ150" s="29">
        <f>IF($BB150="",$BH150,$BE150)</f>
        <v>618.03937358777284</v>
      </c>
      <c r="BL150" s="13">
        <f>EXP(BK$4341*$AX150+BK$4342)*$BI150/(100000000/($AX150-$AW150))</f>
        <v>0.3585415006054235</v>
      </c>
      <c r="BN150" s="3" cm="1">
        <f t="array" ref="BN150">$C150*EXP(poly_from_str(100000000/$E150,BN$4341))</f>
        <v>3.4651881344179438</v>
      </c>
      <c r="BO150" s="3">
        <f>LN($C150)</f>
        <v>5.521460917862246</v>
      </c>
      <c r="BP150" s="17"/>
      <c r="BY150">
        <v>4043</v>
      </c>
    </row>
    <row r="151" spans="1:77" hidden="1" x14ac:dyDescent="0.25">
      <c r="A151" t="s">
        <v>196</v>
      </c>
      <c r="B151" s="2" t="str">
        <f t="shared" si="208"/>
        <v/>
      </c>
      <c r="C151">
        <v>150</v>
      </c>
      <c r="D151" t="s">
        <v>14</v>
      </c>
      <c r="E151" t="s">
        <v>197</v>
      </c>
      <c r="F151">
        <v>10138</v>
      </c>
      <c r="G151" t="s">
        <v>3</v>
      </c>
      <c r="H151" s="5" t="s">
        <v>18</v>
      </c>
      <c r="I151">
        <v>22277</v>
      </c>
      <c r="J151" t="s">
        <v>5</v>
      </c>
      <c r="K151" s="5" t="s">
        <v>19</v>
      </c>
      <c r="L151">
        <v>10138.18</v>
      </c>
      <c r="M151" t="str">
        <f t="shared" si="250"/>
        <v>o</v>
      </c>
      <c r="N151" t="str">
        <f t="shared" si="251"/>
        <v>5/2</v>
      </c>
      <c r="O151">
        <v>22277.66</v>
      </c>
      <c r="P151" t="str">
        <f t="shared" si="252"/>
        <v>e</v>
      </c>
      <c r="Q151" t="str">
        <f t="shared" si="253"/>
        <v>3/2</v>
      </c>
      <c r="R151">
        <v>4</v>
      </c>
      <c r="AA151" s="10">
        <f t="shared" si="211"/>
        <v>8235.3259999999991</v>
      </c>
      <c r="AB151" s="3" cm="1">
        <f t="array" ref="AB151">100000000/Lvac(AA151)</f>
        <v>12139.47306642002</v>
      </c>
      <c r="AC151" s="28">
        <f t="shared" si="212"/>
        <v>1.2142810132835059E-7</v>
      </c>
      <c r="AD151" s="28">
        <f t="shared" si="213"/>
        <v>8.237589840420513E-7</v>
      </c>
      <c r="AE151" s="21">
        <f t="shared" si="214"/>
        <v>12139.473001207041</v>
      </c>
      <c r="AF151" s="10" cm="1">
        <f t="array" ref="AF151">Lair(100000000/AE151)</f>
        <v>8235.3260442401915</v>
      </c>
      <c r="AG151" s="10">
        <f t="shared" si="215"/>
        <v>5.7370365827910169E-3</v>
      </c>
      <c r="AH151" s="10" t="b">
        <f t="shared" si="209"/>
        <v>1</v>
      </c>
      <c r="AI151" s="10">
        <f t="shared" si="254"/>
        <v>8235.3260442401915</v>
      </c>
      <c r="AJ151">
        <v>7.0000000000000001E-3</v>
      </c>
      <c r="AK151" s="3" cm="1">
        <f t="array" ref="AK151">100000000/Lvac($AA151)</f>
        <v>12139.47306642002</v>
      </c>
      <c r="AL151" s="21">
        <f t="shared" si="234"/>
        <v>1.0318512103643157E-2</v>
      </c>
      <c r="AM151" s="10" cm="1">
        <f t="array" ref="AM151">Lvac($AI151)-$BA151</f>
        <v>4.7492302855971502E-3</v>
      </c>
      <c r="AN151" s="10">
        <f t="shared" si="255"/>
        <v>-6.9335799798864173E-3</v>
      </c>
      <c r="AO151" s="3">
        <f t="shared" si="256"/>
        <v>0.67846146937102148</v>
      </c>
      <c r="AP151" s="3">
        <v>0.67213973384891035</v>
      </c>
      <c r="AS151" s="3">
        <f t="shared" si="217"/>
        <v>3.0664200203318615E-3</v>
      </c>
      <c r="AT151" s="3" cm="1">
        <f t="array" ref="AT151">AS151-(100000000/LvacE($A151)-$E151)</f>
        <v>3.6981527955504134E-5</v>
      </c>
      <c r="AU151" t="s">
        <v>4710</v>
      </c>
      <c r="AV151" t="s">
        <v>4761</v>
      </c>
      <c r="AW151" s="3">
        <v>10138.18</v>
      </c>
      <c r="AX151" s="3">
        <v>22277.66</v>
      </c>
      <c r="AY151" s="3"/>
      <c r="AZ151" s="10" cm="1">
        <f t="array" ref="AZ151">Lair(100000000/($AX151-$AW151))</f>
        <v>8235.3212962930902</v>
      </c>
      <c r="BA151" s="10">
        <f t="shared" si="257"/>
        <v>8237.5851354423758</v>
      </c>
      <c r="BN151" s="3" cm="1">
        <f t="array" ref="BN151">$C151*EXP(poly_from_str(100000000/$E151,BN$4341))</f>
        <v>2.0719162854322621</v>
      </c>
      <c r="BO151" s="3"/>
      <c r="BY151">
        <v>2401</v>
      </c>
    </row>
    <row r="152" spans="1:77" hidden="1" x14ac:dyDescent="0.25">
      <c r="A152" t="s">
        <v>198</v>
      </c>
      <c r="B152" s="2" t="str">
        <f t="shared" si="208"/>
        <v/>
      </c>
      <c r="C152">
        <v>5</v>
      </c>
      <c r="E152" t="s">
        <v>199</v>
      </c>
      <c r="R152">
        <v>4</v>
      </c>
      <c r="S152" t="s">
        <v>22</v>
      </c>
      <c r="AA152" s="10">
        <f t="shared" si="211"/>
        <v>8225.27</v>
      </c>
      <c r="AB152" s="3" cm="1">
        <f t="array" ref="AB152">100000000/Lvac(AA152)</f>
        <v>12154.314399857491</v>
      </c>
      <c r="AC152" s="28">
        <f t="shared" si="212"/>
        <v>1.2157655614952456E-7</v>
      </c>
      <c r="AD152" s="28">
        <f t="shared" si="213"/>
        <v>8.2275311227075466E-7</v>
      </c>
      <c r="AE152" s="21">
        <f t="shared" si="214"/>
        <v>12154.314305837916</v>
      </c>
      <c r="AF152" s="10" cm="1">
        <f t="array" ref="AF152">Lair(100000000/AE152)</f>
        <v>8225.2700636267873</v>
      </c>
      <c r="AG152" s="10">
        <f t="shared" si="215"/>
        <v>5.7388398435466248E-3</v>
      </c>
      <c r="AH152" s="10" t="b">
        <f t="shared" si="209"/>
        <v>1</v>
      </c>
      <c r="AI152" s="10">
        <f t="shared" si="216"/>
        <v>8225.27</v>
      </c>
      <c r="AJ152">
        <v>3.0000000000000001E-3</v>
      </c>
      <c r="AK152" s="3" cm="1">
        <f t="array" ref="AK152">100000000/Lvac($AA152)</f>
        <v>12154.314399857491</v>
      </c>
      <c r="AL152" s="21">
        <f t="shared" si="234"/>
        <v>4.4330390612797475E-3</v>
      </c>
      <c r="AM152" s="21"/>
      <c r="AN152" s="21"/>
      <c r="AO152" s="21"/>
      <c r="AP152" s="21"/>
      <c r="AS152" s="3">
        <f t="shared" si="217"/>
        <v>4.3998574910801835E-3</v>
      </c>
      <c r="AT152" s="3" cm="1">
        <f t="array" ref="AT152">AS152-(100000000/LvacE($A152)-$E152)</f>
        <v>3.6973664464312606E-5</v>
      </c>
      <c r="BB152"/>
      <c r="BC152"/>
      <c r="BD152"/>
      <c r="BE152"/>
      <c r="BF152"/>
      <c r="BG152"/>
      <c r="BH152"/>
      <c r="BI152"/>
      <c r="BJ152"/>
      <c r="BN152" s="3" cm="1">
        <f t="array" ref="BN152">$C152*EXP(poly_from_str(100000000/$E152,BN$4341))</f>
        <v>6.881167378357593E-2</v>
      </c>
      <c r="BO152" s="3"/>
      <c r="BY152" t="e">
        <v>#N/A</v>
      </c>
    </row>
    <row r="153" spans="1:77" hidden="1" x14ac:dyDescent="0.25">
      <c r="A153" t="s">
        <v>200</v>
      </c>
      <c r="B153" s="2" t="str">
        <f t="shared" si="208"/>
        <v/>
      </c>
      <c r="C153">
        <v>5</v>
      </c>
      <c r="D153" t="s">
        <v>14</v>
      </c>
      <c r="E153" t="s">
        <v>201</v>
      </c>
      <c r="F153">
        <v>15443</v>
      </c>
      <c r="G153" t="s">
        <v>3</v>
      </c>
      <c r="H153" s="5" t="s">
        <v>8</v>
      </c>
      <c r="I153">
        <v>27604</v>
      </c>
      <c r="J153" t="s">
        <v>5</v>
      </c>
      <c r="K153" s="5" t="s">
        <v>4</v>
      </c>
      <c r="L153">
        <v>15443.48</v>
      </c>
      <c r="M153" t="str">
        <f>$G153&amp;""</f>
        <v>o</v>
      </c>
      <c r="N153" t="str">
        <f>$H153&amp;""</f>
        <v>7/2</v>
      </c>
      <c r="O153">
        <v>27604.26</v>
      </c>
      <c r="P153" t="str">
        <f>$J153&amp;""</f>
        <v>e</v>
      </c>
      <c r="Q153" t="str">
        <f>$K153&amp;""</f>
        <v>9/2</v>
      </c>
      <c r="R153">
        <v>4</v>
      </c>
      <c r="AA153" s="10">
        <f t="shared" si="211"/>
        <v>8220.91</v>
      </c>
      <c r="AB153" s="3" cm="1">
        <f t="array" ref="AB153">100000000/Lvac(AA153)</f>
        <v>12160.760470246147</v>
      </c>
      <c r="AC153" s="28">
        <f t="shared" si="212"/>
        <v>1.216410348732683E-7</v>
      </c>
      <c r="AD153" s="28">
        <f t="shared" si="213"/>
        <v>8.223169944401996E-7</v>
      </c>
      <c r="AE153" s="21">
        <f t="shared" si="214"/>
        <v>12160.760460176683</v>
      </c>
      <c r="AF153" s="10" cm="1">
        <f t="array" ref="AF153">Lair(100000000/AE153)</f>
        <v>8220.9100068071839</v>
      </c>
      <c r="AG153" s="10">
        <f t="shared" si="215"/>
        <v>5.7396237442233367E-3</v>
      </c>
      <c r="AH153" s="10" t="b">
        <f t="shared" si="209"/>
        <v>1</v>
      </c>
      <c r="AI153" s="10">
        <f>$AF153</f>
        <v>8220.9100068071839</v>
      </c>
      <c r="AJ153">
        <v>7.0000000000000001E-3</v>
      </c>
      <c r="AK153" s="3" cm="1">
        <f t="array" ref="AK153">100000000/Lvac($AA153)</f>
        <v>12160.760470246147</v>
      </c>
      <c r="AL153" s="21">
        <f t="shared" si="234"/>
        <v>1.035473241055266E-2</v>
      </c>
      <c r="AM153" s="10" cm="1">
        <f t="array" ref="AM153">Lvac($AI153)-$BA153</f>
        <v>1.3212909694630071E-2</v>
      </c>
      <c r="AN153" s="10">
        <f>$AK153-($AX153-$AW153)</f>
        <v>-1.9529753852111753E-2</v>
      </c>
      <c r="AO153" s="3">
        <f>AM153/AJ153</f>
        <v>1.8875585278042957</v>
      </c>
      <c r="AP153" s="3">
        <v>1.8865858099681125</v>
      </c>
      <c r="AS153" s="3">
        <f t="shared" si="217"/>
        <v>4.7024614650581498E-4</v>
      </c>
      <c r="AT153" s="3" cm="1">
        <f t="array" ref="AT153">AS153-(100000000/LvacE($A153)-$E153)</f>
        <v>3.6970195651520044E-5</v>
      </c>
      <c r="AU153" t="s">
        <v>4977</v>
      </c>
      <c r="AV153" t="s">
        <v>4713</v>
      </c>
      <c r="AW153" s="3">
        <v>15443.48</v>
      </c>
      <c r="AX153" s="3">
        <v>27604.26</v>
      </c>
      <c r="AY153" s="3"/>
      <c r="AZ153" s="10" cm="1">
        <f t="array" ref="AZ153">Lair(100000000/($AX153-$AW153))</f>
        <v>8220.8967974673433</v>
      </c>
      <c r="BA153" s="10">
        <f>100000000/($AX153-$AW153)</f>
        <v>8223.1567383013262</v>
      </c>
      <c r="BB153" s="12">
        <v>81000</v>
      </c>
      <c r="BC153" s="3">
        <v>8.5999999999999993E-2</v>
      </c>
      <c r="BD153" s="12" cm="1">
        <f t="array" ref="BD153">SfromgA($BB153,$BA153,"")</f>
        <v>2.2229724661612767E-2</v>
      </c>
      <c r="BE153" s="29">
        <f>(10^MAX(0.05, -0.312925054856973*((LN($BD153))^(1/3)) + 0.454808404431693)-1)*100</f>
        <v>777.80052326812722</v>
      </c>
      <c r="BG153" s="3"/>
      <c r="BH153" s="3"/>
      <c r="BI153" s="12">
        <f>IF($BB153="",$BF153,$BB153)</f>
        <v>81000</v>
      </c>
      <c r="BJ153" s="29">
        <f>IF($BB153="",$BH153,$BE153)</f>
        <v>777.80052326812722</v>
      </c>
      <c r="BK153" s="3">
        <f>LN(BN153*100000000/($AX153-$AW153)/$BI153)</f>
        <v>-4.9654669181175191</v>
      </c>
      <c r="BL153" s="13">
        <f>EXP(BK$4341*$AX153+BK$4342)*$BI153/(100000000/($AX153-$AW153))</f>
        <v>0.13588955612173348</v>
      </c>
      <c r="BM153" s="3">
        <f t="shared" ref="BM153" si="258">LN(BL153/$C153)</f>
        <v>-3.6053507229419335</v>
      </c>
      <c r="BN153" s="3" cm="1">
        <f t="array" ref="BN153">$C153*EXP(poly_from_str(100000000/$E153,BN$4341))</f>
        <v>6.8702346113342999E-2</v>
      </c>
      <c r="BO153" s="3">
        <f>LN($C153)</f>
        <v>1.6094379124341003</v>
      </c>
      <c r="BP153" s="13">
        <f>LN(BL153/BN153)</f>
        <v>0.68205911970766153</v>
      </c>
      <c r="BY153">
        <v>79</v>
      </c>
    </row>
    <row r="154" spans="1:77" hidden="1" x14ac:dyDescent="0.25">
      <c r="A154" t="s">
        <v>202</v>
      </c>
      <c r="B154" s="2" t="str">
        <f t="shared" si="208"/>
        <v/>
      </c>
      <c r="C154">
        <v>5</v>
      </c>
      <c r="E154" t="s">
        <v>203</v>
      </c>
      <c r="R154">
        <v>4</v>
      </c>
      <c r="S154" t="s">
        <v>22</v>
      </c>
      <c r="AA154" s="10">
        <f t="shared" si="211"/>
        <v>8213.0949999999993</v>
      </c>
      <c r="AB154" s="3" cm="1">
        <f t="array" ref="AB154">100000000/Lvac(AA154)</f>
        <v>12172.331735483323</v>
      </c>
      <c r="AC154" s="28">
        <f t="shared" si="212"/>
        <v>1.2175677987409132E-7</v>
      </c>
      <c r="AD154" s="28">
        <f t="shared" si="213"/>
        <v>8.2153528323987409E-7</v>
      </c>
      <c r="AE154" s="21">
        <f t="shared" si="214"/>
        <v>12172.331698182517</v>
      </c>
      <c r="AF154" s="10" cm="1">
        <f t="array" ref="AF154">Lair(100000000/AE154)</f>
        <v>8213.0950251682661</v>
      </c>
      <c r="AG154" s="10">
        <f t="shared" si="215"/>
        <v>5.7410319578358295E-3</v>
      </c>
      <c r="AH154" s="10" t="b">
        <f t="shared" si="209"/>
        <v>1</v>
      </c>
      <c r="AI154" s="10">
        <f t="shared" si="216"/>
        <v>8213.0949999999993</v>
      </c>
      <c r="AJ154">
        <v>3.0000000000000001E-3</v>
      </c>
      <c r="AK154" s="3" cm="1">
        <f t="array" ref="AK154">100000000/Lvac($AA154)</f>
        <v>12172.331735483323</v>
      </c>
      <c r="AL154" s="21">
        <f t="shared" si="234"/>
        <v>4.4461917470149772E-3</v>
      </c>
      <c r="AM154" s="21"/>
      <c r="AN154" s="21"/>
      <c r="AO154" s="21"/>
      <c r="AP154" s="21"/>
      <c r="AS154" s="3">
        <f t="shared" si="217"/>
        <v>1.7354833235003753E-3</v>
      </c>
      <c r="AT154" s="3" cm="1">
        <f t="array" ref="AT154">AS154-(100000000/LvacE($A154)-$E154)</f>
        <v>3.696388921525795E-5</v>
      </c>
      <c r="BB154"/>
      <c r="BC154"/>
      <c r="BD154"/>
      <c r="BE154"/>
      <c r="BF154"/>
      <c r="BG154"/>
      <c r="BH154"/>
      <c r="BI154"/>
      <c r="BJ154"/>
      <c r="BN154" s="3" cm="1">
        <f t="array" ref="BN154">$C154*EXP(poly_from_str(100000000/$E154,BN$4341))</f>
        <v>6.8506711847501345E-2</v>
      </c>
      <c r="BO154" s="3"/>
      <c r="BY154" t="e">
        <v>#N/A</v>
      </c>
    </row>
    <row r="155" spans="1:77" hidden="1" x14ac:dyDescent="0.25">
      <c r="A155" t="s">
        <v>204</v>
      </c>
      <c r="B155" s="2" t="str">
        <f t="shared" si="208"/>
        <v/>
      </c>
      <c r="C155">
        <v>5</v>
      </c>
      <c r="E155" t="s">
        <v>205</v>
      </c>
      <c r="R155">
        <v>4</v>
      </c>
      <c r="S155" t="s">
        <v>22</v>
      </c>
      <c r="AA155" s="10">
        <f t="shared" si="211"/>
        <v>8207.0589999999993</v>
      </c>
      <c r="AB155" s="3" cm="1">
        <f t="array" ref="AB155">100000000/Lvac(AA155)</f>
        <v>12181.284010807874</v>
      </c>
      <c r="AC155" s="28">
        <f t="shared" si="212"/>
        <v>1.2184632765525387E-7</v>
      </c>
      <c r="AD155" s="28">
        <f t="shared" si="213"/>
        <v>8.2093152011951088E-7</v>
      </c>
      <c r="AE155" s="21">
        <f t="shared" si="214"/>
        <v>12181.283924355024</v>
      </c>
      <c r="AF155" s="10" cm="1">
        <f t="array" ref="AF155">Lair(100000000/AE155)</f>
        <v>8207.0590582473051</v>
      </c>
      <c r="AG155" s="10">
        <f t="shared" si="215"/>
        <v>5.7421223614213006E-3</v>
      </c>
      <c r="AH155" s="10" t="b">
        <f t="shared" si="209"/>
        <v>1</v>
      </c>
      <c r="AI155" s="10">
        <f t="shared" si="216"/>
        <v>8207.0589999999993</v>
      </c>
      <c r="AJ155">
        <v>3.0000000000000001E-3</v>
      </c>
      <c r="AK155" s="3" cm="1">
        <f t="array" ref="AK155">100000000/Lvac($AA155)</f>
        <v>12181.284010807874</v>
      </c>
      <c r="AL155" s="21">
        <f t="shared" si="234"/>
        <v>4.4527341685278036E-3</v>
      </c>
      <c r="AM155" s="21"/>
      <c r="AN155" s="21"/>
      <c r="AO155" s="21"/>
      <c r="AP155" s="21"/>
      <c r="AS155" s="3">
        <f t="shared" si="217"/>
        <v>4.010807873783051E-3</v>
      </c>
      <c r="AT155" s="3" cm="1">
        <f t="array" ref="AT155">AS155-(100000000/LvacE($A155)-$E155)</f>
        <v>3.6958939745090902E-5</v>
      </c>
      <c r="BB155"/>
      <c r="BC155"/>
      <c r="BD155"/>
      <c r="BE155"/>
      <c r="BF155"/>
      <c r="BG155"/>
      <c r="BH155"/>
      <c r="BI155"/>
      <c r="BJ155"/>
      <c r="BN155" s="3" cm="1">
        <f t="array" ref="BN155">$C155*EXP(poly_from_str(100000000/$E155,BN$4341))</f>
        <v>6.8355826968201555E-2</v>
      </c>
      <c r="BO155" s="3"/>
      <c r="BY155" t="e">
        <v>#N/A</v>
      </c>
    </row>
    <row r="156" spans="1:77" x14ac:dyDescent="0.25">
      <c r="A156" t="s">
        <v>206</v>
      </c>
      <c r="B156" s="2" t="str">
        <f t="shared" si="208"/>
        <v/>
      </c>
      <c r="C156">
        <v>35</v>
      </c>
      <c r="D156" t="s">
        <v>14</v>
      </c>
      <c r="E156" t="s">
        <v>207</v>
      </c>
      <c r="F156">
        <v>26921</v>
      </c>
      <c r="G156" t="s">
        <v>3</v>
      </c>
      <c r="H156" s="5" t="s">
        <v>19</v>
      </c>
      <c r="I156">
        <v>39120</v>
      </c>
      <c r="J156" t="s">
        <v>5</v>
      </c>
      <c r="K156" s="5" t="s">
        <v>19</v>
      </c>
      <c r="L156">
        <v>26921.49</v>
      </c>
      <c r="M156" t="str">
        <f t="shared" ref="M156:M157" si="259">$G156&amp;""</f>
        <v>o</v>
      </c>
      <c r="N156" t="str">
        <f t="shared" ref="N156:N157" si="260">$H156&amp;""</f>
        <v>3/2</v>
      </c>
      <c r="O156">
        <v>39120.49</v>
      </c>
      <c r="P156" t="str">
        <f t="shared" ref="P156:P157" si="261">$J156&amp;""</f>
        <v>e</v>
      </c>
      <c r="Q156" t="str">
        <f t="shared" ref="Q156:Q157" si="262">$K156&amp;""</f>
        <v>3/2</v>
      </c>
      <c r="R156">
        <v>4</v>
      </c>
      <c r="S156" t="s">
        <v>208</v>
      </c>
      <c r="U156" s="4" t="s">
        <v>5010</v>
      </c>
      <c r="AA156" s="10">
        <f t="shared" si="211"/>
        <v>8195.1389999999992</v>
      </c>
      <c r="AB156" s="3" cm="1">
        <f t="array" ref="AB156">100000000/Lvac(AA156)</f>
        <v>12199.001858742582</v>
      </c>
      <c r="AC156" s="28">
        <f t="shared" si="212"/>
        <v>1.2202355567123389E-7</v>
      </c>
      <c r="AD156" s="28">
        <f t="shared" si="213"/>
        <v>8.1973919799293771E-7</v>
      </c>
      <c r="AE156" s="21">
        <f t="shared" si="214"/>
        <v>12199.001818448893</v>
      </c>
      <c r="AF156" s="10" cm="1">
        <f t="array" ref="AF156">Lair(100000000/AE156)</f>
        <v>8195.139027068928</v>
      </c>
      <c r="AG156" s="10">
        <f t="shared" si="215"/>
        <v>5.7442827912218804E-3</v>
      </c>
      <c r="AH156" s="10" t="b">
        <f t="shared" si="209"/>
        <v>1</v>
      </c>
      <c r="AI156" s="10">
        <f t="shared" ref="AI156:AI157" si="263">$AF156</f>
        <v>8195.139027068928</v>
      </c>
      <c r="AJ156" s="25">
        <f>0.007*9</f>
        <v>6.3E-2</v>
      </c>
      <c r="AK156" s="3" cm="1">
        <f t="array" ref="AK156">100000000/Lvac($AA156)</f>
        <v>12199.001858742582</v>
      </c>
      <c r="AL156" s="21">
        <f t="shared" si="234"/>
        <v>9.3779631384198425E-2</v>
      </c>
      <c r="AM156" s="10" cm="1">
        <f t="array" ref="AM156">Lvac($AI156)-$BA156</f>
        <v>-6.169992393188295E-2</v>
      </c>
      <c r="AN156" s="10">
        <f t="shared" ref="AN156:AN157" si="264">$AK156-($AX156-$AW156)</f>
        <v>9.1858742582189734E-2</v>
      </c>
      <c r="AO156" s="14">
        <f t="shared" ref="AO156:AO157" si="265">AM156/AJ156</f>
        <v>-0.97936387193465002</v>
      </c>
      <c r="AP156" s="14">
        <v>-0.97979365359822712</v>
      </c>
      <c r="AS156" s="3">
        <f t="shared" si="217"/>
        <v>1.8587425820442149E-3</v>
      </c>
      <c r="AT156" s="3" cm="1">
        <f t="array" ref="AT156">AS156-(100000000/LvacE($A156)-$E156)</f>
        <v>3.6948964407201856E-5</v>
      </c>
      <c r="AU156" t="s">
        <v>4976</v>
      </c>
      <c r="AV156" t="s">
        <v>4728</v>
      </c>
      <c r="AW156" s="3">
        <v>26921.49</v>
      </c>
      <c r="AX156" s="3">
        <v>39120.400000000001</v>
      </c>
      <c r="AY156" s="3"/>
      <c r="AZ156" s="10" cm="1">
        <f t="array" ref="AZ156">Lair(100000000/($AX156-$AW156))</f>
        <v>8195.200710323772</v>
      </c>
      <c r="BA156" s="10">
        <f t="shared" ref="BA156:BA157" si="266">100000000/($AX156-$AW156)</f>
        <v>8197.4537069295529</v>
      </c>
      <c r="BN156" s="3" cm="1">
        <f t="array" ref="BN156">$C156*EXP(poly_from_str(100000000/$E156,BN$4341))</f>
        <v>0.47640841300462411</v>
      </c>
      <c r="BO156" s="3"/>
      <c r="BY156">
        <v>537</v>
      </c>
    </row>
    <row r="157" spans="1:77" x14ac:dyDescent="0.25">
      <c r="A157" t="s">
        <v>209</v>
      </c>
      <c r="B157" s="2" t="str">
        <f t="shared" si="208"/>
        <v/>
      </c>
      <c r="C157">
        <v>45</v>
      </c>
      <c r="E157" t="s">
        <v>210</v>
      </c>
      <c r="F157">
        <v>19046</v>
      </c>
      <c r="G157" t="s">
        <v>3</v>
      </c>
      <c r="H157" s="5" t="s">
        <v>18</v>
      </c>
      <c r="I157">
        <v>31254</v>
      </c>
      <c r="J157" t="s">
        <v>5</v>
      </c>
      <c r="K157" s="5" t="s">
        <v>8</v>
      </c>
      <c r="L157">
        <v>19046.09</v>
      </c>
      <c r="M157" t="str">
        <f t="shared" si="259"/>
        <v>o</v>
      </c>
      <c r="N157" t="str">
        <f t="shared" si="260"/>
        <v>5/2</v>
      </c>
      <c r="O157">
        <v>31254.71</v>
      </c>
      <c r="P157" t="str">
        <f t="shared" si="261"/>
        <v>e</v>
      </c>
      <c r="Q157" t="str">
        <f t="shared" si="262"/>
        <v>7/2</v>
      </c>
      <c r="R157">
        <v>4</v>
      </c>
      <c r="U157" s="4" t="str">
        <f>"Sugar wl unc increased 0.003 -&gt; "&amp;ROUND($AJ157,3)&amp;"A"</f>
        <v>Sugar wl unc increased 0.003 -&gt; 0.033A</v>
      </c>
      <c r="AA157" s="10">
        <f t="shared" si="211"/>
        <v>8188.7160000000003</v>
      </c>
      <c r="AB157" s="3" cm="1">
        <f t="array" ref="AB157">100000000/Lvac(AA157)</f>
        <v>12208.570370084173</v>
      </c>
      <c r="AC157" s="28">
        <f t="shared" si="212"/>
        <v>1.2211926753840283E-7</v>
      </c>
      <c r="AD157" s="28">
        <f t="shared" si="213"/>
        <v>8.1909672442106378E-7</v>
      </c>
      <c r="AE157" s="21">
        <f t="shared" si="214"/>
        <v>12208.570362036862</v>
      </c>
      <c r="AF157" s="10" cm="1">
        <f t="array" ref="AF157">Lair(100000000/AE157)</f>
        <v>8188.7160053976386</v>
      </c>
      <c r="AG157" s="10">
        <f t="shared" si="215"/>
        <v>5.7454508356428631E-3</v>
      </c>
      <c r="AH157" s="10" t="b">
        <f t="shared" si="209"/>
        <v>1</v>
      </c>
      <c r="AI157" s="10">
        <f t="shared" si="263"/>
        <v>8188.7160053976386</v>
      </c>
      <c r="AJ157" s="25">
        <f>0.003*ABS($AP157)</f>
        <v>3.3297540169769491E-2</v>
      </c>
      <c r="AK157" s="3" cm="1">
        <f t="array" ref="AK157">100000000/Lvac($AA157)</f>
        <v>12208.570370084173</v>
      </c>
      <c r="AL157" s="21">
        <f t="shared" si="234"/>
        <v>4.9643358256090259E-2</v>
      </c>
      <c r="AM157" s="10" cm="1">
        <f t="array" ref="AM157">Lvac($AI157)-$BA157</f>
        <v>3.3302939266832254E-2</v>
      </c>
      <c r="AN157" s="10">
        <f t="shared" si="264"/>
        <v>-4.9629915825789794E-2</v>
      </c>
      <c r="AO157" s="14">
        <f t="shared" si="265"/>
        <v>1.0001621470245321</v>
      </c>
      <c r="AP157" s="3">
        <v>11.09918005658983</v>
      </c>
      <c r="AS157" s="3">
        <f t="shared" si="217"/>
        <v>3.7008417348260991E-4</v>
      </c>
      <c r="AT157" s="3" cm="1">
        <f t="array" ref="AT157">AS157-(100000000/LvacE($A157)-$E157)</f>
        <v>3.6943478335160762E-5</v>
      </c>
      <c r="AU157" t="s">
        <v>4978</v>
      </c>
      <c r="AV157" t="s">
        <v>4730</v>
      </c>
      <c r="AW157" s="3">
        <v>19046.09</v>
      </c>
      <c r="AX157" s="3">
        <v>31254.71</v>
      </c>
      <c r="AY157" s="3"/>
      <c r="AZ157" s="10" cm="1">
        <f t="array" ref="AZ157">Lair(100000000/($AX157-$AW157))</f>
        <v>8188.6827114554926</v>
      </c>
      <c r="BA157" s="10">
        <f t="shared" si="266"/>
        <v>8190.9339466704678</v>
      </c>
      <c r="BN157" s="3" cm="1">
        <f t="array" ref="BN157">$C157*EXP(poly_from_str(100000000/$E157,BN$4341))</f>
        <v>0.61108584304294489</v>
      </c>
      <c r="BO157" s="3"/>
      <c r="BY157">
        <v>685</v>
      </c>
    </row>
    <row r="158" spans="1:77" hidden="1" x14ac:dyDescent="0.25">
      <c r="A158" t="s">
        <v>211</v>
      </c>
      <c r="B158" s="2" t="str">
        <f t="shared" si="208"/>
        <v/>
      </c>
      <c r="C158">
        <v>25</v>
      </c>
      <c r="E158" t="s">
        <v>212</v>
      </c>
      <c r="R158">
        <v>4</v>
      </c>
      <c r="S158" t="s">
        <v>22</v>
      </c>
      <c r="AA158" s="10">
        <f t="shared" si="211"/>
        <v>8188.0079999999998</v>
      </c>
      <c r="AB158" s="3" cm="1">
        <f t="array" ref="AB158">100000000/Lvac(AA158)</f>
        <v>12209.626014791904</v>
      </c>
      <c r="AC158" s="28">
        <f t="shared" si="212"/>
        <v>1.2212982693715005E-7</v>
      </c>
      <c r="AD158" s="28">
        <f t="shared" si="213"/>
        <v>8.1902590528858525E-7</v>
      </c>
      <c r="AE158" s="21">
        <f t="shared" si="214"/>
        <v>12209.626101477757</v>
      </c>
      <c r="AF158" s="10" cm="1">
        <f t="array" ref="AF158">Lair(100000000/AE158)</f>
        <v>8188.0079418665409</v>
      </c>
      <c r="AG158" s="10">
        <f t="shared" si="215"/>
        <v>5.74557975607693E-3</v>
      </c>
      <c r="AH158" s="10" t="b">
        <f t="shared" si="209"/>
        <v>1</v>
      </c>
      <c r="AI158" s="10">
        <f t="shared" si="216"/>
        <v>8188.0079999999998</v>
      </c>
      <c r="AJ158">
        <v>3.0000000000000001E-3</v>
      </c>
      <c r="AK158" s="3" cm="1">
        <f t="array" ref="AK158">100000000/Lvac($AA158)</f>
        <v>12209.626014791904</v>
      </c>
      <c r="AL158" s="21">
        <f t="shared" si="234"/>
        <v>4.4734785364615804E-3</v>
      </c>
      <c r="AM158" s="21"/>
      <c r="AN158" s="21"/>
      <c r="AO158" s="21"/>
      <c r="AP158" s="21"/>
      <c r="AS158" s="3">
        <f t="shared" si="217"/>
        <v>-3.9852080954005942E-3</v>
      </c>
      <c r="AT158" s="3" cm="1">
        <f t="array" ref="AT158">AS158-(100000000/LvacE($A158)-$E158)</f>
        <v>3.6942868973710574E-5</v>
      </c>
      <c r="BB158"/>
      <c r="BC158"/>
      <c r="BD158"/>
      <c r="BE158"/>
      <c r="BF158"/>
      <c r="BG158"/>
      <c r="BH158"/>
      <c r="BI158"/>
      <c r="BJ158"/>
      <c r="BN158" s="3" cm="1">
        <f t="array" ref="BN158">$C158*EXP(poly_from_str(100000000/$E158,BN$4341))</f>
        <v>0.33940373893947079</v>
      </c>
      <c r="BO158" s="3"/>
      <c r="BY158" t="e">
        <v>#N/A</v>
      </c>
    </row>
    <row r="159" spans="1:77" hidden="1" x14ac:dyDescent="0.25">
      <c r="A159" t="s">
        <v>213</v>
      </c>
      <c r="B159" s="2" t="str">
        <f t="shared" si="208"/>
        <v/>
      </c>
      <c r="C159">
        <v>40</v>
      </c>
      <c r="E159" t="s">
        <v>214</v>
      </c>
      <c r="R159">
        <v>4</v>
      </c>
      <c r="S159" t="s">
        <v>22</v>
      </c>
      <c r="AA159" s="10">
        <f t="shared" si="211"/>
        <v>8175.8879999999999</v>
      </c>
      <c r="AB159" s="3" cm="1">
        <f t="array" ref="AB159">100000000/Lvac(AA159)</f>
        <v>12227.725574394599</v>
      </c>
      <c r="AC159" s="28">
        <f t="shared" si="212"/>
        <v>1.2231087314307634E-7</v>
      </c>
      <c r="AD159" s="28">
        <f t="shared" si="213"/>
        <v>8.1781357777119602E-7</v>
      </c>
      <c r="AE159" s="21">
        <f t="shared" si="214"/>
        <v>12227.725671219499</v>
      </c>
      <c r="AF159" s="10" cm="1">
        <f t="array" ref="AF159">Lair(100000000/AE159)</f>
        <v>8175.8879352591575</v>
      </c>
      <c r="AG159" s="10">
        <f t="shared" si="215"/>
        <v>5.7477918957790641E-3</v>
      </c>
      <c r="AH159" s="10" t="b">
        <f t="shared" si="209"/>
        <v>1</v>
      </c>
      <c r="AI159" s="10">
        <f t="shared" si="216"/>
        <v>8175.8879999999999</v>
      </c>
      <c r="AJ159">
        <v>3.0000000000000001E-3</v>
      </c>
      <c r="AK159" s="3" cm="1">
        <f t="array" ref="AK159">100000000/Lvac($AA159)</f>
        <v>12227.725574394599</v>
      </c>
      <c r="AL159" s="21">
        <f t="shared" si="234"/>
        <v>4.4867513746743833E-3</v>
      </c>
      <c r="AM159" s="21"/>
      <c r="AN159" s="21"/>
      <c r="AO159" s="21"/>
      <c r="AP159" s="21"/>
      <c r="AS159" s="3">
        <f t="shared" si="217"/>
        <v>-4.4256054006837076E-3</v>
      </c>
      <c r="AT159" s="3" cm="1">
        <f t="array" ref="AT159">AS159-(100000000/LvacE($A159)-$E159)</f>
        <v>3.6932276998413727E-5</v>
      </c>
      <c r="BB159"/>
      <c r="BC159"/>
      <c r="BD159"/>
      <c r="BE159"/>
      <c r="BF159"/>
      <c r="BG159"/>
      <c r="BH159"/>
      <c r="BI159"/>
      <c r="BJ159"/>
      <c r="BN159" s="3" cm="1">
        <f t="array" ref="BN159">$C159*EXP(poly_from_str(100000000/$E159,BN$4341))</f>
        <v>0.54063964128165953</v>
      </c>
      <c r="BO159" s="3"/>
      <c r="BY159" t="e">
        <v>#N/A</v>
      </c>
    </row>
    <row r="160" spans="1:77" hidden="1" x14ac:dyDescent="0.25">
      <c r="A160" t="s">
        <v>215</v>
      </c>
      <c r="B160" s="2" t="str">
        <f t="shared" si="208"/>
        <v/>
      </c>
      <c r="C160">
        <v>25</v>
      </c>
      <c r="D160" t="s">
        <v>91</v>
      </c>
      <c r="E160" t="s">
        <v>216</v>
      </c>
      <c r="R160">
        <v>4</v>
      </c>
      <c r="S160" t="s">
        <v>22</v>
      </c>
      <c r="AA160" s="10">
        <f t="shared" si="211"/>
        <v>8175.7370000000001</v>
      </c>
      <c r="AB160" s="3" cm="1">
        <f t="array" ref="AB160">100000000/Lvac(AA160)</f>
        <v>12227.951410656373</v>
      </c>
      <c r="AC160" s="28">
        <f t="shared" si="212"/>
        <v>1.2231313213720059E-7</v>
      </c>
      <c r="AD160" s="28">
        <f t="shared" si="213"/>
        <v>8.1779847369079623E-7</v>
      </c>
      <c r="AE160" s="21">
        <f t="shared" si="214"/>
        <v>12227.951379791321</v>
      </c>
      <c r="AF160" s="10" cm="1">
        <f t="array" ref="AF160">Lair(100000000/AE160)</f>
        <v>8175.7370206367959</v>
      </c>
      <c r="AG160" s="10">
        <f t="shared" si="215"/>
        <v>5.7478195183294405E-3</v>
      </c>
      <c r="AH160" s="10" t="b">
        <f t="shared" si="209"/>
        <v>1</v>
      </c>
      <c r="AI160" s="10">
        <f t="shared" si="216"/>
        <v>8175.7370000000001</v>
      </c>
      <c r="AJ160">
        <v>7.0000000000000001E-3</v>
      </c>
      <c r="AK160" s="3" cm="1">
        <f t="array" ref="AK160">100000000/Lvac($AA160)</f>
        <v>12227.951410656373</v>
      </c>
      <c r="AL160" s="21">
        <f t="shared" si="234"/>
        <v>1.0469473256612169E-2</v>
      </c>
      <c r="AM160" s="21"/>
      <c r="AN160" s="21"/>
      <c r="AO160" s="21"/>
      <c r="AP160" s="21"/>
      <c r="AS160" s="3">
        <f t="shared" si="217"/>
        <v>1.4106563721725252E-3</v>
      </c>
      <c r="AT160" s="3" cm="1">
        <f t="array" ref="AT160">AS160-(100000000/LvacE($A160)-$E160)</f>
        <v>3.6932144212187268E-5</v>
      </c>
      <c r="BB160"/>
      <c r="BC160"/>
      <c r="BD160"/>
      <c r="BE160"/>
      <c r="BF160"/>
      <c r="BG160"/>
      <c r="BH160"/>
      <c r="BI160"/>
      <c r="BJ160"/>
      <c r="BN160" s="3" cm="1">
        <f t="array" ref="BN160">$C160*EXP(poly_from_str(100000000/$E160,BN$4341))</f>
        <v>0.33788156077974157</v>
      </c>
      <c r="BO160" s="3"/>
      <c r="BY160">
        <v>375</v>
      </c>
    </row>
    <row r="161" spans="1:77" hidden="1" x14ac:dyDescent="0.25">
      <c r="A161" t="s">
        <v>217</v>
      </c>
      <c r="B161" s="2" t="str">
        <f t="shared" si="208"/>
        <v/>
      </c>
      <c r="C161">
        <v>20</v>
      </c>
      <c r="E161" t="s">
        <v>218</v>
      </c>
      <c r="R161">
        <v>4</v>
      </c>
      <c r="S161" t="s">
        <v>22</v>
      </c>
      <c r="AA161" s="10">
        <f t="shared" si="211"/>
        <v>8169.8249999999998</v>
      </c>
      <c r="AB161" s="3" cm="1">
        <f t="array" ref="AB161">100000000/Lvac(AA161)</f>
        <v>12236.79998556421</v>
      </c>
      <c r="AC161" s="28">
        <f t="shared" si="212"/>
        <v>1.2240164263004411E-7</v>
      </c>
      <c r="AD161" s="28">
        <f t="shared" si="213"/>
        <v>8.1720711393477302E-7</v>
      </c>
      <c r="AE161" s="21">
        <f t="shared" si="214"/>
        <v>12236.79998588096</v>
      </c>
      <c r="AF161" s="10" cm="1">
        <f t="array" ref="AF161">Lair(100000000/AE161)</f>
        <v>8169.8249997885223</v>
      </c>
      <c r="AG161" s="10">
        <f t="shared" si="215"/>
        <v>5.7489022093841794E-3</v>
      </c>
      <c r="AH161" s="10" t="b">
        <f t="shared" si="209"/>
        <v>1</v>
      </c>
      <c r="AI161" s="10">
        <f t="shared" si="216"/>
        <v>8169.8249999999998</v>
      </c>
      <c r="AJ161">
        <v>3.0000000000000001E-3</v>
      </c>
      <c r="AK161" s="3" cm="1">
        <f t="array" ref="AK161">100000000/Lvac($AA161)</f>
        <v>12236.79998556421</v>
      </c>
      <c r="AL161" s="21">
        <f t="shared" si="234"/>
        <v>4.4934132563050778E-3</v>
      </c>
      <c r="AM161" s="21"/>
      <c r="AN161" s="21"/>
      <c r="AO161" s="21"/>
      <c r="AP161" s="21"/>
      <c r="AS161" s="3">
        <f t="shared" si="217"/>
        <v>-1.4435789125855081E-5</v>
      </c>
      <c r="AT161" s="3" cm="1">
        <f t="array" ref="AT161">AS161-(100000000/LvacE($A161)-$E161)</f>
        <v>3.6926874599885195E-5</v>
      </c>
      <c r="BB161"/>
      <c r="BC161"/>
      <c r="BD161"/>
      <c r="BE161"/>
      <c r="BF161"/>
      <c r="BG161"/>
      <c r="BH161"/>
      <c r="BI161"/>
      <c r="BJ161"/>
      <c r="BN161" s="3" cm="1">
        <f t="array" ref="BN161">$C161*EXP(poly_from_str(100000000/$E161,BN$4341))</f>
        <v>0.26972013772555625</v>
      </c>
      <c r="BO161" s="3"/>
      <c r="BY161">
        <v>298</v>
      </c>
    </row>
    <row r="162" spans="1:77" hidden="1" x14ac:dyDescent="0.25">
      <c r="A162" t="s">
        <v>219</v>
      </c>
      <c r="B162" s="2" t="str">
        <f t="shared" si="208"/>
        <v/>
      </c>
      <c r="C162">
        <v>40</v>
      </c>
      <c r="E162" t="s">
        <v>220</v>
      </c>
      <c r="F162">
        <v>9370</v>
      </c>
      <c r="G162" t="s">
        <v>3</v>
      </c>
      <c r="H162" s="5" t="s">
        <v>19</v>
      </c>
      <c r="I162">
        <v>21611</v>
      </c>
      <c r="J162" t="s">
        <v>5</v>
      </c>
      <c r="K162" s="5" t="s">
        <v>18</v>
      </c>
      <c r="L162">
        <v>9370.66</v>
      </c>
      <c r="M162" t="str">
        <f t="shared" ref="M162:M163" si="267">$G162&amp;""</f>
        <v>o</v>
      </c>
      <c r="N162" t="str">
        <f t="shared" ref="N162:N163" si="268">$H162&amp;""</f>
        <v>3/2</v>
      </c>
      <c r="O162">
        <v>21611.19</v>
      </c>
      <c r="P162" t="str">
        <f t="shared" ref="P162:P163" si="269">$J162&amp;""</f>
        <v>e</v>
      </c>
      <c r="Q162" t="str">
        <f t="shared" ref="Q162:Q163" si="270">$K162&amp;""</f>
        <v>5/2</v>
      </c>
      <c r="R162">
        <v>4</v>
      </c>
      <c r="AA162" s="10">
        <f t="shared" si="211"/>
        <v>8167.3410000000003</v>
      </c>
      <c r="AB162" s="3" cm="1">
        <f t="array" ref="AB162">100000000/Lvac(AA162)</f>
        <v>12240.521645769431</v>
      </c>
      <c r="AC162" s="28">
        <f t="shared" si="212"/>
        <v>1.2243886963945792E-7</v>
      </c>
      <c r="AD162" s="28">
        <f t="shared" si="213"/>
        <v>8.1695864681193549E-7</v>
      </c>
      <c r="AE162" s="21">
        <f t="shared" si="214"/>
        <v>12240.521609615085</v>
      </c>
      <c r="AF162" s="10" cm="1">
        <f t="array" ref="AF162">Lair(100000000/AE162)</f>
        <v>8167.341024123667</v>
      </c>
      <c r="AG162" s="10">
        <f t="shared" si="215"/>
        <v>5.7493578170526635E-3</v>
      </c>
      <c r="AH162" s="10" t="b">
        <f t="shared" si="209"/>
        <v>1</v>
      </c>
      <c r="AI162" s="10">
        <f t="shared" ref="AI162:AI163" si="271">$AF162</f>
        <v>8167.341024123667</v>
      </c>
      <c r="AJ162">
        <v>3.0000000000000001E-3</v>
      </c>
      <c r="AK162" s="3" cm="1">
        <f t="array" ref="AK162">100000000/Lvac($AA162)</f>
        <v>12240.521645769431</v>
      </c>
      <c r="AL162" s="21">
        <f t="shared" si="234"/>
        <v>4.4961468890358253E-3</v>
      </c>
      <c r="AM162" s="10" cm="1">
        <f t="array" ref="AM162">Lvac($AI162)-$BA162</f>
        <v>5.5999188971327385E-3</v>
      </c>
      <c r="AN162" s="10">
        <f t="shared" ref="AN162:AN163" si="272">$AK162-($AX162-$AW162)</f>
        <v>-8.3542305674200179E-3</v>
      </c>
      <c r="AO162" s="3">
        <f t="shared" ref="AO162:AO163" si="273">AM162/AJ162</f>
        <v>1.8666396323775793</v>
      </c>
      <c r="AP162" s="3">
        <v>1.8585962373739069</v>
      </c>
      <c r="AS162" s="3">
        <f t="shared" si="217"/>
        <v>1.6457694309792714E-3</v>
      </c>
      <c r="AT162" s="3" cm="1">
        <f t="array" ref="AT162">AS162-(100000000/LvacE($A162)-$E162)</f>
        <v>3.6924640880897641E-5</v>
      </c>
      <c r="AU162" t="s">
        <v>4962</v>
      </c>
      <c r="AV162" t="s">
        <v>4791</v>
      </c>
      <c r="AW162" s="3">
        <v>9370.66</v>
      </c>
      <c r="AX162" s="3">
        <v>21611.19</v>
      </c>
      <c r="AY162" s="3"/>
      <c r="AZ162" s="10" cm="1">
        <f t="array" ref="AZ162">Lair(100000000/($AX162-$AW162))</f>
        <v>8167.3354257175706</v>
      </c>
      <c r="BA162" s="10">
        <f t="shared" ref="BA162:BA163" si="274">100000000/($AX162-$AW162)</f>
        <v>8169.5808923306431</v>
      </c>
      <c r="BN162" s="3" cm="1">
        <f t="array" ref="BN162">$C162*EXP(poly_from_str(100000000/$E162,BN$4341))</f>
        <v>0.53894966886756779</v>
      </c>
      <c r="BO162" s="3"/>
      <c r="BY162">
        <v>595</v>
      </c>
    </row>
    <row r="163" spans="1:77" hidden="1" x14ac:dyDescent="0.25">
      <c r="A163" t="s">
        <v>221</v>
      </c>
      <c r="B163" s="2" t="str">
        <f t="shared" si="208"/>
        <v/>
      </c>
      <c r="C163">
        <v>100</v>
      </c>
      <c r="E163" t="s">
        <v>222</v>
      </c>
      <c r="F163">
        <v>24357</v>
      </c>
      <c r="G163" t="s">
        <v>3</v>
      </c>
      <c r="H163" s="5" t="s">
        <v>16</v>
      </c>
      <c r="I163">
        <v>36642</v>
      </c>
      <c r="J163" t="s">
        <v>5</v>
      </c>
      <c r="K163" s="5" t="s">
        <v>15</v>
      </c>
      <c r="L163">
        <v>24357.98</v>
      </c>
      <c r="M163" t="str">
        <f t="shared" si="267"/>
        <v>o</v>
      </c>
      <c r="N163" t="str">
        <f t="shared" si="268"/>
        <v>11/2</v>
      </c>
      <c r="O163">
        <v>36642.129999999997</v>
      </c>
      <c r="P163" t="str">
        <f t="shared" si="269"/>
        <v>e</v>
      </c>
      <c r="Q163" t="str">
        <f t="shared" si="270"/>
        <v>13/2</v>
      </c>
      <c r="R163">
        <v>4</v>
      </c>
      <c r="AA163" s="10">
        <f t="shared" si="211"/>
        <v>8138.3429999999998</v>
      </c>
      <c r="AB163" s="3" cm="1">
        <f t="array" ref="AB163">100000000/Lvac(AA163)</f>
        <v>12284.136048025726</v>
      </c>
      <c r="AC163" s="28">
        <f t="shared" si="212"/>
        <v>1.2287513563879035E-7</v>
      </c>
      <c r="AD163" s="28">
        <f t="shared" si="213"/>
        <v>8.1405806325363627E-7</v>
      </c>
      <c r="AE163" s="21">
        <f t="shared" si="214"/>
        <v>12284.136136059175</v>
      </c>
      <c r="AF163" s="10" cm="1">
        <f t="array" ref="AF163">Lair(100000000/AE163)</f>
        <v>8138.3429416768267</v>
      </c>
      <c r="AG163" s="10">
        <f t="shared" si="215"/>
        <v>5.7547074415532579E-3</v>
      </c>
      <c r="AH163" s="10" t="b">
        <f t="shared" si="209"/>
        <v>1</v>
      </c>
      <c r="AI163" s="10">
        <f t="shared" si="271"/>
        <v>8138.3429416768267</v>
      </c>
      <c r="AJ163">
        <v>3.0000000000000001E-3</v>
      </c>
      <c r="AK163" s="3" cm="1">
        <f t="array" ref="AK163">100000000/Lvac($AA163)</f>
        <v>12284.136048025726</v>
      </c>
      <c r="AL163" s="21">
        <f t="shared" si="234"/>
        <v>4.5282446817710657E-3</v>
      </c>
      <c r="AM163" s="10" cm="1">
        <f t="array" ref="AM163">Lvac($AI163)-$BA163</f>
        <v>9.187491796183167E-3</v>
      </c>
      <c r="AN163" s="10">
        <f t="shared" si="272"/>
        <v>-1.3951974271549261E-2</v>
      </c>
      <c r="AO163" s="3">
        <f t="shared" si="273"/>
        <v>3.0624972653943892</v>
      </c>
      <c r="AP163" s="3">
        <v>3.0819435760349734</v>
      </c>
      <c r="AS163" s="3">
        <f t="shared" si="217"/>
        <v>-3.9519742731499719E-3</v>
      </c>
      <c r="AT163" s="3" cm="1">
        <f t="array" ref="AT163">AS163-(100000000/LvacE($A163)-$E163)</f>
        <v>3.6897657992085442E-5</v>
      </c>
      <c r="AU163" t="s">
        <v>4982</v>
      </c>
      <c r="AV163" t="s">
        <v>4788</v>
      </c>
      <c r="AW163" s="3">
        <v>24357.98</v>
      </c>
      <c r="AX163" s="3">
        <v>36642.129999999997</v>
      </c>
      <c r="AY163" s="3"/>
      <c r="AZ163" s="10" cm="1">
        <f t="array" ref="AZ163">Lair(100000000/($AX163-$AW163))</f>
        <v>8138.3337566668415</v>
      </c>
      <c r="BA163" s="10">
        <f t="shared" si="274"/>
        <v>8140.5713867056347</v>
      </c>
      <c r="BB163" s="12">
        <v>1830000</v>
      </c>
      <c r="BC163" s="3">
        <v>0.29599999999999999</v>
      </c>
      <c r="BD163" s="12" cm="1">
        <f t="array" ref="BD163">SfromgA($BB163,$BA163,"")</f>
        <v>0.4872469361352465</v>
      </c>
      <c r="BE163" s="29">
        <f>(10^MAX(0.05, -0.312925054856973*((LN($BD163))^(1/3)) + 0.454808404431693)-1)*100</f>
        <v>443.43200602516129</v>
      </c>
      <c r="BG163" s="3"/>
      <c r="BH163" s="3"/>
      <c r="BI163" s="12">
        <f>IF($BB163="",$BF163,$BB163)</f>
        <v>1830000</v>
      </c>
      <c r="BJ163" s="29">
        <f>IF($BB163="",$BH163,$BE163)</f>
        <v>443.43200602516129</v>
      </c>
      <c r="BK163" s="3">
        <f>LN(BN163*100000000/($AX163-$AW163)/$BI163)</f>
        <v>-5.1276702176599391</v>
      </c>
      <c r="BL163" s="13">
        <f>EXP(BK$4341*$AX163+BK$4342)*$BI163/(100000000/($AX163-$AW163))</f>
        <v>1.5606529944657388</v>
      </c>
      <c r="BM163" s="3">
        <f t="shared" ref="BM163" si="275">LN(BL163/$C163)</f>
        <v>-4.1600658661134213</v>
      </c>
      <c r="BN163" s="3" cm="1">
        <f t="array" ref="BN163">$C163*EXP(poly_from_str(100000000/$E163,BN$4341))</f>
        <v>1.3331447909929892</v>
      </c>
      <c r="BO163" s="3">
        <f>LN($C163)</f>
        <v>4.6051701859880918</v>
      </c>
      <c r="BP163" s="13">
        <f>LN(BL163/BN163)</f>
        <v>0.15756366417702519</v>
      </c>
      <c r="BY163">
        <v>1444</v>
      </c>
    </row>
    <row r="164" spans="1:77" hidden="1" x14ac:dyDescent="0.25">
      <c r="A164" t="s">
        <v>223</v>
      </c>
      <c r="B164" s="2" t="str">
        <f t="shared" si="208"/>
        <v/>
      </c>
      <c r="C164">
        <v>5</v>
      </c>
      <c r="E164" t="s">
        <v>224</v>
      </c>
      <c r="R164">
        <v>4</v>
      </c>
      <c r="S164" t="s">
        <v>22</v>
      </c>
      <c r="AA164" s="10">
        <f t="shared" si="211"/>
        <v>8132.7</v>
      </c>
      <c r="AB164" s="3" cm="1">
        <f t="array" ref="AB164">100000000/Lvac(AA164)</f>
        <v>12292.659545805314</v>
      </c>
      <c r="AC164" s="28">
        <f t="shared" si="212"/>
        <v>1.2296039445694543E-7</v>
      </c>
      <c r="AD164" s="28">
        <f t="shared" si="213"/>
        <v>8.1349361077947935E-7</v>
      </c>
      <c r="AE164" s="21">
        <f t="shared" si="214"/>
        <v>12292.659555950355</v>
      </c>
      <c r="AF164" s="10" cm="1">
        <f t="array" ref="AF164">Lair(100000000/AE164)</f>
        <v>8132.6999932881108</v>
      </c>
      <c r="AG164" s="10">
        <f t="shared" si="215"/>
        <v>5.7557551333385784E-3</v>
      </c>
      <c r="AH164" s="10" t="b">
        <f t="shared" si="209"/>
        <v>1</v>
      </c>
      <c r="AI164" s="10">
        <f t="shared" si="216"/>
        <v>8132.7</v>
      </c>
      <c r="AJ164">
        <v>3.0000000000000001E-3</v>
      </c>
      <c r="AK164" s="3" cm="1">
        <f t="array" ref="AK164">100000000/Lvac($AA164)</f>
        <v>12292.659545805314</v>
      </c>
      <c r="AL164" s="21">
        <f t="shared" si="234"/>
        <v>4.5345308000314709E-3</v>
      </c>
      <c r="AM164" s="21"/>
      <c r="AN164" s="21"/>
      <c r="AO164" s="21"/>
      <c r="AP164" s="21"/>
      <c r="AS164" s="3">
        <f t="shared" si="217"/>
        <v>-4.5419468551699538E-4</v>
      </c>
      <c r="AT164" s="3" cm="1">
        <f t="array" ref="AT164">AS164-(100000000/LvacE($A164)-$E164)</f>
        <v>3.6892215575790033E-5</v>
      </c>
      <c r="BB164"/>
      <c r="BC164"/>
      <c r="BD164"/>
      <c r="BE164"/>
      <c r="BF164"/>
      <c r="BG164"/>
      <c r="BH164"/>
      <c r="BI164"/>
      <c r="BJ164"/>
      <c r="BN164" s="3" cm="1">
        <f t="array" ref="BN164">$C164*EXP(poly_from_str(100000000/$E164,BN$4341))</f>
        <v>6.6520025150050566E-2</v>
      </c>
      <c r="BO164" s="3"/>
      <c r="BY164" t="e">
        <v>#N/A</v>
      </c>
    </row>
    <row r="165" spans="1:77" x14ac:dyDescent="0.25">
      <c r="A165" t="s">
        <v>225</v>
      </c>
      <c r="B165" s="2" t="str">
        <f t="shared" si="208"/>
        <v/>
      </c>
      <c r="C165">
        <v>400</v>
      </c>
      <c r="E165" t="s">
        <v>226</v>
      </c>
      <c r="F165">
        <v>12494</v>
      </c>
      <c r="G165" t="s">
        <v>3</v>
      </c>
      <c r="H165" s="5" t="s">
        <v>16</v>
      </c>
      <c r="I165">
        <v>24788</v>
      </c>
      <c r="J165" t="s">
        <v>5</v>
      </c>
      <c r="K165" s="5" t="s">
        <v>4</v>
      </c>
      <c r="L165">
        <v>12494.63</v>
      </c>
      <c r="M165" t="str">
        <f t="shared" ref="M165:M166" si="276">$G165&amp;""</f>
        <v>o</v>
      </c>
      <c r="N165" t="str">
        <f t="shared" ref="N165:N166" si="277">$H165&amp;""</f>
        <v>11/2</v>
      </c>
      <c r="O165">
        <v>24788.02</v>
      </c>
      <c r="P165" t="str">
        <f t="shared" ref="P165:P166" si="278">$J165&amp;""</f>
        <v>e</v>
      </c>
      <c r="Q165" t="str">
        <f t="shared" ref="Q165:Q166" si="279">$K165&amp;""</f>
        <v>9/2</v>
      </c>
      <c r="R165">
        <v>4</v>
      </c>
      <c r="U165" s="4" t="str">
        <f>"Sugar wl unc increased 0.003 -&gt; "&amp;ROUND($AJ165,3)&amp;"A"</f>
        <v>Sugar wl unc increased 0.003 -&gt; 0.016A</v>
      </c>
      <c r="AA165" s="10">
        <f t="shared" si="211"/>
        <v>8132.2330000000002</v>
      </c>
      <c r="AB165" s="3" cm="1">
        <f t="array" ref="AB165">100000000/Lvac(AA165)</f>
        <v>12293.365458280074</v>
      </c>
      <c r="AC165" s="28">
        <f t="shared" si="212"/>
        <v>1.2296745555617997E-7</v>
      </c>
      <c r="AD165" s="28">
        <f t="shared" si="213"/>
        <v>8.1344689816120286E-7</v>
      </c>
      <c r="AE165" s="21">
        <f t="shared" si="214"/>
        <v>12293.365559748181</v>
      </c>
      <c r="AF165" s="10" cm="1">
        <f t="array" ref="AF165">Lair(100000000/AE165)</f>
        <v>8132.232932877112</v>
      </c>
      <c r="AG165" s="10">
        <f t="shared" si="215"/>
        <v>5.7558419353134667E-3</v>
      </c>
      <c r="AH165" s="10" t="b">
        <f t="shared" si="209"/>
        <v>1</v>
      </c>
      <c r="AI165" s="10">
        <f t="shared" ref="AI165:AI166" si="280">$AF165</f>
        <v>8132.232932877112</v>
      </c>
      <c r="AJ165" s="25">
        <f>0.003*ABS($AP165)</f>
        <v>1.6239121959188196E-2</v>
      </c>
      <c r="AK165" s="3" cm="1">
        <f t="array" ref="AK165">100000000/Lvac($AA165)</f>
        <v>12293.365458280074</v>
      </c>
      <c r="AL165" s="21">
        <f t="shared" si="234"/>
        <v>2.4548418941469381E-2</v>
      </c>
      <c r="AM165" s="10" cm="1">
        <f t="array" ref="AM165">Lvac($AI165)-$BA165</f>
        <v>1.6171980933904706E-2</v>
      </c>
      <c r="AN165" s="10">
        <f t="shared" ref="AN165:AN166" si="281">$AK165-($AX165-$AW165)</f>
        <v>-2.4541719927583472E-2</v>
      </c>
      <c r="AO165" s="14">
        <f t="shared" ref="AO165:AO166" si="282">AM165/AJ165</f>
        <v>0.99586547687416671</v>
      </c>
      <c r="AP165" s="3">
        <v>5.4130406530627324</v>
      </c>
      <c r="AS165" s="3">
        <f t="shared" si="217"/>
        <v>-4.5417199271469144E-3</v>
      </c>
      <c r="AT165" s="3" cm="1">
        <f t="array" ref="AT165">AS165-(100000000/LvacE($A165)-$E165)</f>
        <v>3.6891759009449743E-5</v>
      </c>
      <c r="AU165" t="s">
        <v>4755</v>
      </c>
      <c r="AV165" t="s">
        <v>4700</v>
      </c>
      <c r="AW165" s="3">
        <v>12494.63</v>
      </c>
      <c r="AX165" s="3">
        <v>24788.02</v>
      </c>
      <c r="AY165" s="3"/>
      <c r="AZ165" s="10" cm="1">
        <f t="array" ref="AZ165">Lair(100000000/($AX165-$AW165))</f>
        <v>8132.2167652646422</v>
      </c>
      <c r="BA165" s="10">
        <f t="shared" ref="BA165:BA166" si="283">100000000/($AX165-$AW165)</f>
        <v>8134.4527424900689</v>
      </c>
      <c r="BB165" s="12">
        <v>2990000</v>
      </c>
      <c r="BC165" s="3">
        <v>0.16400000000000001</v>
      </c>
      <c r="BD165" s="12" cm="1">
        <f t="array" ref="BD165">SfromgA($BB165,$BA165,"")</f>
        <v>0.79430915759379783</v>
      </c>
      <c r="BE165" s="29">
        <f t="shared" ref="BE165:BE166" si="284">(10^MAX(0.05, -0.312925054856973*((LN($BD165))^(1/3)) + 0.454808404431693)-1)*100</f>
        <v>343.21426695703491</v>
      </c>
      <c r="BF165" s="12">
        <v>471504.17922619515</v>
      </c>
      <c r="BG165" s="12" cm="1">
        <f t="array" ref="BG165">SfromgA($BF165,$BA165,"")</f>
        <v>0.12525755431542279</v>
      </c>
      <c r="BH165" s="29">
        <f t="shared" ref="BH165:BH166" si="285">(10^MAX(0.05, -0.312925054856973*((LN($BG165))^(1/3)) + 0.454808404431693)-1)*100</f>
        <v>614.64428475369118</v>
      </c>
      <c r="BI165" s="12">
        <f t="shared" ref="BI165:BI166" si="286">IF($BB165="",$BF165,$BB165)</f>
        <v>2990000</v>
      </c>
      <c r="BJ165" s="29">
        <f t="shared" ref="BJ165:BJ166" si="287">IF($BB165="",$BH165,$BE165)</f>
        <v>343.21426695703491</v>
      </c>
      <c r="BK165" s="3">
        <f t="shared" ref="BK165:BK166" si="288">LN(BN165*100000000/($AX165-$AW165)/$BI165)</f>
        <v>-4.2353173114935663</v>
      </c>
      <c r="BL165" s="13">
        <f>EXP(BK$4341*$AX165+BK$4342)*$BI165/(100000000/($AX165-$AW165))</f>
        <v>6.2807584824144795</v>
      </c>
      <c r="BM165" s="3">
        <f t="shared" ref="BM165:BM166" si="289">LN(BL165/$C165)</f>
        <v>-4.1539737964663495</v>
      </c>
      <c r="BN165" s="3" cm="1">
        <f t="array" ref="BN165">$C165*EXP(poly_from_str(100000000/$E165,BN$4341))</f>
        <v>5.3206894374208593</v>
      </c>
      <c r="BO165" s="3">
        <f t="shared" ref="BO165:BO166" si="290">LN($C165)</f>
        <v>5.9914645471079817</v>
      </c>
      <c r="BP165" s="13">
        <f t="shared" ref="BP165:BP166" si="291">LN(BL165/BN165)</f>
        <v>0.1658878621844305</v>
      </c>
      <c r="BY165">
        <v>5738</v>
      </c>
    </row>
    <row r="166" spans="1:77" hidden="1" x14ac:dyDescent="0.25">
      <c r="A166" t="s">
        <v>227</v>
      </c>
      <c r="B166" s="2" t="str">
        <f t="shared" si="208"/>
        <v/>
      </c>
      <c r="C166">
        <v>250</v>
      </c>
      <c r="E166" t="s">
        <v>228</v>
      </c>
      <c r="F166">
        <v>24357</v>
      </c>
      <c r="G166" t="s">
        <v>3</v>
      </c>
      <c r="H166" s="5" t="s">
        <v>16</v>
      </c>
      <c r="I166">
        <v>36670</v>
      </c>
      <c r="J166" t="s">
        <v>5</v>
      </c>
      <c r="K166" s="5" t="s">
        <v>16</v>
      </c>
      <c r="L166">
        <v>24357.98</v>
      </c>
      <c r="M166" t="str">
        <f t="shared" si="276"/>
        <v>o</v>
      </c>
      <c r="N166" t="str">
        <f t="shared" si="277"/>
        <v>11/2</v>
      </c>
      <c r="O166">
        <v>36670.57</v>
      </c>
      <c r="P166" t="str">
        <f t="shared" si="278"/>
        <v>e</v>
      </c>
      <c r="Q166" t="str">
        <f t="shared" si="279"/>
        <v>11/2</v>
      </c>
      <c r="R166">
        <v>4</v>
      </c>
      <c r="AA166" s="10">
        <f t="shared" si="211"/>
        <v>8119.5370000000003</v>
      </c>
      <c r="AB166" s="3" cm="1">
        <f t="array" ref="AB166">100000000/Lvac(AA166)</f>
        <v>12312.58771494668</v>
      </c>
      <c r="AC166" s="28">
        <f t="shared" si="212"/>
        <v>1.2315973189111646E-7</v>
      </c>
      <c r="AD166" s="28">
        <f t="shared" si="213"/>
        <v>8.1217695512216754E-7</v>
      </c>
      <c r="AE166" s="21">
        <f t="shared" si="214"/>
        <v>12312.587766310686</v>
      </c>
      <c r="AF166" s="10" cm="1">
        <f t="array" ref="AF166">Lair(100000000/AE166)</f>
        <v>8119.5369661278419</v>
      </c>
      <c r="AG166" s="10">
        <f t="shared" si="215"/>
        <v>5.7582075009293436E-3</v>
      </c>
      <c r="AH166" s="10" t="b">
        <f t="shared" si="209"/>
        <v>1</v>
      </c>
      <c r="AI166" s="10">
        <f t="shared" si="280"/>
        <v>8119.5369661278419</v>
      </c>
      <c r="AJ166">
        <v>3.0000000000000001E-3</v>
      </c>
      <c r="AK166" s="3" cm="1">
        <f t="array" ref="AK166">100000000/Lvac($AA166)</f>
        <v>12312.58771494668</v>
      </c>
      <c r="AL166" s="21">
        <f t="shared" si="234"/>
        <v>4.5492450245540831E-3</v>
      </c>
      <c r="AM166" s="10" cm="1">
        <f t="array" ref="AM166">Lvac($AI166)-$BA166</f>
        <v>1.4734113447048003E-3</v>
      </c>
      <c r="AN166" s="10">
        <f t="shared" si="281"/>
        <v>-2.2850533205200918E-3</v>
      </c>
      <c r="AO166" s="3">
        <f t="shared" si="282"/>
        <v>0.49113711490160006</v>
      </c>
      <c r="AP166" s="3">
        <v>0.5024308851110012</v>
      </c>
      <c r="AS166" s="3">
        <f t="shared" si="217"/>
        <v>-2.2850533205200918E-3</v>
      </c>
      <c r="AT166" s="3" cm="1">
        <f t="array" ref="AT166">AS166-(100000000/LvacE($A166)-$E166)</f>
        <v>3.687926619022619E-5</v>
      </c>
      <c r="AU166" t="s">
        <v>4982</v>
      </c>
      <c r="AV166" t="s">
        <v>4767</v>
      </c>
      <c r="AW166" s="3">
        <v>24357.98</v>
      </c>
      <c r="AX166" s="3">
        <v>36670.57</v>
      </c>
      <c r="AY166" s="3"/>
      <c r="AZ166" s="10" cm="1">
        <f t="array" ref="AZ166">Lair(100000000/($AX166-$AW166))</f>
        <v>8119.5354931144911</v>
      </c>
      <c r="BA166" s="10">
        <f t="shared" si="283"/>
        <v>8121.7680439290189</v>
      </c>
      <c r="BB166" s="12">
        <v>6810000</v>
      </c>
      <c r="BC166" s="3">
        <v>0.41799999999999998</v>
      </c>
      <c r="BD166" s="12" cm="1">
        <f t="array" ref="BD166">SfromgA($BB166,$BA166,"")</f>
        <v>1.8006620751494371</v>
      </c>
      <c r="BE166" s="29">
        <f t="shared" si="284"/>
        <v>55.820878409073707</v>
      </c>
      <c r="BF166" s="12">
        <v>683661.40540384199</v>
      </c>
      <c r="BG166" s="12" cm="1">
        <f t="array" ref="BG166">SfromgA($BF166,$BA166,"")</f>
        <v>0.18076992143231463</v>
      </c>
      <c r="BH166" s="29">
        <f t="shared" si="285"/>
        <v>574.6037229984388</v>
      </c>
      <c r="BI166" s="12">
        <f t="shared" si="286"/>
        <v>6810000</v>
      </c>
      <c r="BJ166" s="29">
        <f t="shared" si="287"/>
        <v>55.820878409073707</v>
      </c>
      <c r="BK166" s="3">
        <f t="shared" si="288"/>
        <v>-5.5346292137405211</v>
      </c>
      <c r="BL166" s="13">
        <f>EXP(BK$4341*$AX166+BK$4342)*$BI166/(100000000/($AX166-$AW166))</f>
        <v>5.8085565648165813</v>
      </c>
      <c r="BM166" s="3">
        <f t="shared" si="289"/>
        <v>-3.7621288176553094</v>
      </c>
      <c r="BN166" s="3" cm="1">
        <f t="array" ref="BN166">$C166*EXP(poly_from_str(100000000/$E166,BN$4341))</f>
        <v>3.310073238340709</v>
      </c>
      <c r="BO166" s="3">
        <f t="shared" si="290"/>
        <v>5.521460917862246</v>
      </c>
      <c r="BP166" s="13">
        <f t="shared" si="291"/>
        <v>0.56236178467582931</v>
      </c>
      <c r="BY166">
        <v>3540</v>
      </c>
    </row>
    <row r="167" spans="1:77" hidden="1" x14ac:dyDescent="0.25">
      <c r="A167" t="s">
        <v>229</v>
      </c>
      <c r="B167" s="2" t="str">
        <f t="shared" si="208"/>
        <v/>
      </c>
      <c r="C167">
        <v>40</v>
      </c>
      <c r="E167" t="s">
        <v>230</v>
      </c>
      <c r="R167">
        <v>4</v>
      </c>
      <c r="S167" t="s">
        <v>22</v>
      </c>
      <c r="AA167" s="10">
        <f t="shared" si="211"/>
        <v>8115.3019999999997</v>
      </c>
      <c r="AB167" s="3" cm="1">
        <f t="array" ref="AB167">100000000/Lvac(AA167)</f>
        <v>12319.013053169389</v>
      </c>
      <c r="AC167" s="28">
        <f t="shared" si="212"/>
        <v>1.2322400324719895E-7</v>
      </c>
      <c r="AD167" s="28">
        <f t="shared" si="213"/>
        <v>8.1175334069698375E-7</v>
      </c>
      <c r="AE167" s="21">
        <f t="shared" si="214"/>
        <v>12319.012984399327</v>
      </c>
      <c r="AF167" s="10" cm="1">
        <f t="array" ref="AF167">Lair(100000000/AE167)</f>
        <v>8115.3020453033432</v>
      </c>
      <c r="AG167" s="10">
        <f t="shared" si="215"/>
        <v>5.7589990522330155E-3</v>
      </c>
      <c r="AH167" s="10" t="b">
        <f t="shared" si="209"/>
        <v>1</v>
      </c>
      <c r="AI167" s="10">
        <f t="shared" si="216"/>
        <v>8115.3019999999997</v>
      </c>
      <c r="AJ167">
        <v>3.0000000000000001E-3</v>
      </c>
      <c r="AK167" s="3" cm="1">
        <f t="array" ref="AK167">100000000/Lvac($AA167)</f>
        <v>12319.013053169389</v>
      </c>
      <c r="AL167" s="21">
        <f t="shared" si="234"/>
        <v>4.5539943133980926E-3</v>
      </c>
      <c r="AM167" s="21"/>
      <c r="AN167" s="21"/>
      <c r="AO167" s="21"/>
      <c r="AP167" s="21"/>
      <c r="AS167" s="3">
        <f t="shared" si="217"/>
        <v>3.0531693882949185E-3</v>
      </c>
      <c r="AT167" s="3" cm="1">
        <f t="array" ref="AT167">AS167-(100000000/LvacE($A167)-$E167)</f>
        <v>3.6875029763905331E-5</v>
      </c>
      <c r="BB167"/>
      <c r="BC167"/>
      <c r="BD167"/>
      <c r="BE167"/>
      <c r="BF167"/>
      <c r="BG167"/>
      <c r="BH167"/>
      <c r="BI167"/>
      <c r="BJ167"/>
      <c r="BN167" s="3" cm="1">
        <f t="array" ref="BN167">$C167*EXP(poly_from_str(100000000/$E167,BN$4341))</f>
        <v>0.52879673147518313</v>
      </c>
      <c r="BO167" s="3"/>
      <c r="BY167" t="e">
        <v>#N/A</v>
      </c>
    </row>
    <row r="168" spans="1:77" hidden="1" x14ac:dyDescent="0.25">
      <c r="A168" t="s">
        <v>231</v>
      </c>
      <c r="B168" s="2" t="str">
        <f t="shared" si="208"/>
        <v/>
      </c>
      <c r="C168">
        <v>35</v>
      </c>
      <c r="E168" t="s">
        <v>232</v>
      </c>
      <c r="R168">
        <v>4</v>
      </c>
      <c r="S168" t="s">
        <v>22</v>
      </c>
      <c r="AA168" s="10">
        <f t="shared" si="211"/>
        <v>8110.5569999999998</v>
      </c>
      <c r="AB168" s="3" cm="1">
        <f t="array" ref="AB168">100000000/Lvac(AA168)</f>
        <v>12326.220133725656</v>
      </c>
      <c r="AC168" s="28">
        <f t="shared" si="212"/>
        <v>1.2329609421399789E-7</v>
      </c>
      <c r="AD168" s="28">
        <f t="shared" si="213"/>
        <v>8.1127871249346693E-7</v>
      </c>
      <c r="AE168" s="21">
        <f t="shared" si="214"/>
        <v>12326.220130706703</v>
      </c>
      <c r="AF168" s="10" cm="1">
        <f t="array" ref="AF168">Lair(100000000/AE168)</f>
        <v>8110.5570019864572</v>
      </c>
      <c r="AG168" s="10">
        <f t="shared" si="215"/>
        <v>5.7598873994551582E-3</v>
      </c>
      <c r="AH168" s="10" t="b">
        <f t="shared" si="209"/>
        <v>1</v>
      </c>
      <c r="AI168" s="10">
        <f t="shared" si="216"/>
        <v>8110.5569999999998</v>
      </c>
      <c r="AJ168">
        <v>3.0000000000000001E-3</v>
      </c>
      <c r="AK168" s="3" cm="1">
        <f t="array" ref="AK168">100000000/Lvac($AA168)</f>
        <v>12326.220133725656</v>
      </c>
      <c r="AL168" s="21">
        <f t="shared" si="234"/>
        <v>4.5593243967309476E-3</v>
      </c>
      <c r="AM168" s="21"/>
      <c r="AN168" s="21"/>
      <c r="AO168" s="21"/>
      <c r="AP168" s="21"/>
      <c r="AS168" s="3">
        <f t="shared" si="217"/>
        <v>1.3372565626923461E-4</v>
      </c>
      <c r="AT168" s="3" cm="1">
        <f t="array" ref="AT168">AS168-(100000000/LvacE($A168)-$E168)</f>
        <v>3.6870233088848181E-5</v>
      </c>
      <c r="BB168"/>
      <c r="BC168"/>
      <c r="BD168"/>
      <c r="BE168"/>
      <c r="BF168"/>
      <c r="BG168"/>
      <c r="BH168"/>
      <c r="BI168"/>
      <c r="BJ168"/>
      <c r="BN168" s="3" cm="1">
        <f t="array" ref="BN168">$C168*EXP(poly_from_str(100000000/$E168,BN$4341))</f>
        <v>0.46189939235177102</v>
      </c>
      <c r="BO168" s="3"/>
      <c r="BY168" t="e">
        <v>#N/A</v>
      </c>
    </row>
    <row r="169" spans="1:77" hidden="1" x14ac:dyDescent="0.25">
      <c r="A169" t="s">
        <v>233</v>
      </c>
      <c r="B169" s="2" t="str">
        <f t="shared" si="208"/>
        <v/>
      </c>
      <c r="C169">
        <v>5</v>
      </c>
      <c r="E169" t="s">
        <v>234</v>
      </c>
      <c r="R169">
        <v>4</v>
      </c>
      <c r="S169" t="s">
        <v>22</v>
      </c>
      <c r="AA169" s="10">
        <f t="shared" si="211"/>
        <v>8106.2820000000002</v>
      </c>
      <c r="AB169" s="3" cm="1">
        <f t="array" ref="AB169">100000000/Lvac(AA169)</f>
        <v>12332.720566232827</v>
      </c>
      <c r="AC169" s="28">
        <f t="shared" si="212"/>
        <v>1.2336111672404192E-7</v>
      </c>
      <c r="AD169" s="28">
        <f t="shared" si="213"/>
        <v>8.1085109698991713E-7</v>
      </c>
      <c r="AE169" s="21">
        <f t="shared" si="214"/>
        <v>12332.720553423338</v>
      </c>
      <c r="AF169" s="10" cm="1">
        <f t="array" ref="AF169">Lair(100000000/AE169)</f>
        <v>8106.2820084197028</v>
      </c>
      <c r="AG169" s="10">
        <f t="shared" si="215"/>
        <v>5.7606890906480197E-3</v>
      </c>
      <c r="AH169" s="10" t="b">
        <f t="shared" si="209"/>
        <v>1</v>
      </c>
      <c r="AI169" s="10">
        <f t="shared" si="216"/>
        <v>8106.2820000000002</v>
      </c>
      <c r="AJ169">
        <v>3.0000000000000001E-3</v>
      </c>
      <c r="AK169" s="3" cm="1">
        <f t="array" ref="AK169">100000000/Lvac($AA169)</f>
        <v>12332.720566232827</v>
      </c>
      <c r="AL169" s="21">
        <f t="shared" si="234"/>
        <v>4.5641345438881204E-3</v>
      </c>
      <c r="AM169" s="21"/>
      <c r="AN169" s="21"/>
      <c r="AO169" s="21"/>
      <c r="AP169" s="21"/>
      <c r="AS169" s="3">
        <f t="shared" si="217"/>
        <v>5.6623282762302551E-4</v>
      </c>
      <c r="AT169" s="3" cm="1">
        <f t="array" ref="AT169">AS169-(100000000/LvacE($A169)-$E169)</f>
        <v>3.6865876609226689E-5</v>
      </c>
      <c r="BB169"/>
      <c r="BC169"/>
      <c r="BD169"/>
      <c r="BE169"/>
      <c r="BF169"/>
      <c r="BG169"/>
      <c r="BH169"/>
      <c r="BI169"/>
      <c r="BJ169"/>
      <c r="BN169" s="3" cm="1">
        <f t="array" ref="BN169">$C169*EXP(poly_from_str(100000000/$E169,BN$4341))</f>
        <v>6.5883296737551028E-2</v>
      </c>
      <c r="BO169" s="3"/>
      <c r="BY169" t="e">
        <v>#N/A</v>
      </c>
    </row>
    <row r="170" spans="1:77" hidden="1" x14ac:dyDescent="0.25">
      <c r="A170" t="s">
        <v>235</v>
      </c>
      <c r="B170" s="2" t="str">
        <f t="shared" si="208"/>
        <v/>
      </c>
      <c r="C170">
        <v>10</v>
      </c>
      <c r="E170" t="s">
        <v>236</v>
      </c>
      <c r="R170">
        <v>4</v>
      </c>
      <c r="S170" t="s">
        <v>22</v>
      </c>
      <c r="AA170" s="10">
        <f t="shared" si="211"/>
        <v>8103.6859999999997</v>
      </c>
      <c r="AB170" s="3" cm="1">
        <f t="array" ref="AB170">100000000/Lvac(AA170)</f>
        <v>12336.671310293741</v>
      </c>
      <c r="AC170" s="28">
        <f t="shared" si="212"/>
        <v>1.2340063521710985E-7</v>
      </c>
      <c r="AD170" s="28">
        <f t="shared" si="213"/>
        <v>8.1059142685077307E-7</v>
      </c>
      <c r="AE170" s="21">
        <f t="shared" si="214"/>
        <v>12336.671280614739</v>
      </c>
      <c r="AF170" s="10" cm="1">
        <f t="array" ref="AF170">Lair(100000000/AE170)</f>
        <v>8103.6860194955716</v>
      </c>
      <c r="AG170" s="10">
        <f t="shared" si="215"/>
        <v>5.7611765380774713E-3</v>
      </c>
      <c r="AH170" s="10" t="b">
        <f t="shared" si="209"/>
        <v>1</v>
      </c>
      <c r="AI170" s="10">
        <f t="shared" si="216"/>
        <v>8103.6859999999997</v>
      </c>
      <c r="AJ170">
        <v>3.0000000000000001E-3</v>
      </c>
      <c r="AK170" s="3" cm="1">
        <f t="array" ref="AK170">100000000/Lvac($AA170)</f>
        <v>12336.671310293741</v>
      </c>
      <c r="AL170" s="21">
        <f t="shared" si="234"/>
        <v>4.567059228464827E-3</v>
      </c>
      <c r="AM170" s="21"/>
      <c r="AN170" s="21"/>
      <c r="AO170" s="21"/>
      <c r="AP170" s="21"/>
      <c r="AS170" s="3">
        <f t="shared" si="217"/>
        <v>1.3102937409712467E-3</v>
      </c>
      <c r="AT170" s="3" cm="1">
        <f t="array" ref="AT170">AS170-(100000000/LvacE($A170)-$E170)</f>
        <v>3.6863211789750494E-5</v>
      </c>
      <c r="BB170"/>
      <c r="BC170"/>
      <c r="BD170"/>
      <c r="BE170"/>
      <c r="BF170"/>
      <c r="BG170"/>
      <c r="BH170"/>
      <c r="BI170"/>
      <c r="BJ170"/>
      <c r="BN170" s="3" cm="1">
        <f t="array" ref="BN170">$C170*EXP(poly_from_str(100000000/$E170,BN$4341))</f>
        <v>0.13164260831227123</v>
      </c>
      <c r="BO170" s="3"/>
      <c r="BY170" t="e">
        <v>#N/A</v>
      </c>
    </row>
    <row r="171" spans="1:77" hidden="1" x14ac:dyDescent="0.25">
      <c r="A171" t="s">
        <v>237</v>
      </c>
      <c r="B171" s="2" t="str">
        <f t="shared" si="208"/>
        <v/>
      </c>
      <c r="C171">
        <v>3000</v>
      </c>
      <c r="E171" t="s">
        <v>238</v>
      </c>
      <c r="F171">
        <v>26447</v>
      </c>
      <c r="G171" t="s">
        <v>3</v>
      </c>
      <c r="H171" s="5" t="s">
        <v>239</v>
      </c>
      <c r="I171">
        <v>38785</v>
      </c>
      <c r="J171" t="s">
        <v>5</v>
      </c>
      <c r="K171" s="5" t="s">
        <v>86</v>
      </c>
      <c r="L171">
        <v>26447.88</v>
      </c>
      <c r="M171" t="str">
        <f>$G171&amp;""</f>
        <v>o</v>
      </c>
      <c r="N171" t="str">
        <f>$H171&amp;""</f>
        <v>17/2</v>
      </c>
      <c r="O171">
        <v>38785.760000000002</v>
      </c>
      <c r="P171" t="str">
        <f>$J171&amp;""</f>
        <v>e</v>
      </c>
      <c r="Q171" t="str">
        <f>$K171&amp;""</f>
        <v>15/2</v>
      </c>
      <c r="R171">
        <v>4</v>
      </c>
      <c r="AA171" s="10">
        <f t="shared" si="211"/>
        <v>8102.9040000000005</v>
      </c>
      <c r="AB171" s="3" cm="1">
        <f t="array" ref="AB171">100000000/Lvac(AA171)</f>
        <v>12337.861899589892</v>
      </c>
      <c r="AC171" s="28">
        <f t="shared" si="212"/>
        <v>1.2341254444085726E-7</v>
      </c>
      <c r="AD171" s="28">
        <f t="shared" si="213"/>
        <v>8.1051320572265426E-7</v>
      </c>
      <c r="AE171" s="21">
        <f t="shared" si="214"/>
        <v>12337.861856546719</v>
      </c>
      <c r="AF171" s="10" cm="1">
        <f t="array" ref="AF171">Lair(100000000/AE171)</f>
        <v>8102.9040282687865</v>
      </c>
      <c r="AG171" s="10">
        <f t="shared" si="215"/>
        <v>5.7613234649941487E-3</v>
      </c>
      <c r="AH171" s="10" t="b">
        <f t="shared" si="209"/>
        <v>1</v>
      </c>
      <c r="AI171" s="10">
        <f>$AF171</f>
        <v>8102.9040282687865</v>
      </c>
      <c r="AJ171">
        <v>3.0000000000000001E-3</v>
      </c>
      <c r="AK171" s="3" cm="1">
        <f t="array" ref="AK171">100000000/Lvac($AA171)</f>
        <v>12337.861899589892</v>
      </c>
      <c r="AL171" s="21">
        <f t="shared" si="234"/>
        <v>4.5679407740286115E-3</v>
      </c>
      <c r="AM171" s="10" cm="1">
        <f t="array" ref="AM171">Lvac($AI171)-$BA171</f>
        <v>1.1918991378479404E-2</v>
      </c>
      <c r="AN171" s="10">
        <f>$AK171-($AX171-$AW171)</f>
        <v>-1.8100410108672804E-2</v>
      </c>
      <c r="AO171" s="3">
        <f>AM171/AJ171</f>
        <v>3.9729971261598012</v>
      </c>
      <c r="AP171" s="3">
        <v>3.9635716514870483</v>
      </c>
      <c r="AS171" s="3">
        <f t="shared" si="217"/>
        <v>1.8995898917637533E-3</v>
      </c>
      <c r="AT171" s="3" cm="1">
        <f t="array" ref="AT171">AS171-(100000000/LvacE($A171)-$E171)</f>
        <v>3.6862405977444723E-5</v>
      </c>
      <c r="AU171" t="s">
        <v>4988</v>
      </c>
      <c r="AV171" t="s">
        <v>4776</v>
      </c>
      <c r="AW171" s="3">
        <v>26447.88</v>
      </c>
      <c r="AX171" s="3">
        <v>38785.760000000002</v>
      </c>
      <c r="AY171" s="3"/>
      <c r="AZ171" s="10" cm="1">
        <f t="array" ref="AZ171">Lair(100000000/($AX171-$AW171))</f>
        <v>8102.8921124968147</v>
      </c>
      <c r="BA171" s="10">
        <f>100000000/($AX171-$AW171)</f>
        <v>8105.1201665115877</v>
      </c>
      <c r="BF171" s="15">
        <v>5842830.8172065364</v>
      </c>
      <c r="BG171" s="12" cm="1">
        <f t="array" ref="BG171">SfromgA($BF171,$BA171,"")</f>
        <v>1.5354477607033676</v>
      </c>
      <c r="BH171" s="29">
        <f>(10^MAX(0.05, -0.312925054856973*((LN($BG171))^(1/3)) + 0.454808404431693)-1)*100</f>
        <v>65.513484511235376</v>
      </c>
      <c r="BI171" s="15">
        <f>IF($BB171="",$BF171,$BB171)</f>
        <v>5842830.8172065364</v>
      </c>
      <c r="BJ171" s="29">
        <f>IF($BB171="",$BH171,$BE171)</f>
        <v>65.513484511235376</v>
      </c>
      <c r="BL171" s="13">
        <f>EXP(BK$4341*$AX171+BK$4342)*$BI171/(100000000/($AX171-$AW171))</f>
        <v>4.2524479905992196</v>
      </c>
      <c r="BN171" s="3" cm="1">
        <f t="array" ref="BN171">$C171*EXP(poly_from_str(100000000/$E171,BN$4341))</f>
        <v>39.481594069356831</v>
      </c>
      <c r="BO171" s="3">
        <f>LN($C171)</f>
        <v>8.0063675676502459</v>
      </c>
      <c r="BP171" s="17"/>
      <c r="BY171">
        <v>41761</v>
      </c>
    </row>
    <row r="172" spans="1:77" hidden="1" x14ac:dyDescent="0.25">
      <c r="A172" t="s">
        <v>240</v>
      </c>
      <c r="B172" s="2" t="str">
        <f t="shared" si="208"/>
        <v/>
      </c>
      <c r="C172">
        <v>5</v>
      </c>
      <c r="E172" t="s">
        <v>241</v>
      </c>
      <c r="R172">
        <v>4</v>
      </c>
      <c r="S172" t="s">
        <v>22</v>
      </c>
      <c r="AA172" s="10">
        <f t="shared" si="211"/>
        <v>8099.5320000000002</v>
      </c>
      <c r="AB172" s="3" cm="1">
        <f t="array" ref="AB172">100000000/Lvac(AA172)</f>
        <v>12342.998377966383</v>
      </c>
      <c r="AC172" s="28">
        <f t="shared" si="212"/>
        <v>1.2346392359459782E-7</v>
      </c>
      <c r="AD172" s="28">
        <f t="shared" si="213"/>
        <v>8.1017591461821025E-7</v>
      </c>
      <c r="AE172" s="21">
        <f t="shared" si="214"/>
        <v>12342.998414780213</v>
      </c>
      <c r="AF172" s="10" cm="1">
        <f t="array" ref="AF172">Lair(100000000/AE172)</f>
        <v>8099.5319758424812</v>
      </c>
      <c r="AG172" s="10">
        <f t="shared" si="215"/>
        <v>5.7619575043327429E-3</v>
      </c>
      <c r="AH172" s="10" t="b">
        <f t="shared" si="209"/>
        <v>1</v>
      </c>
      <c r="AI172" s="10">
        <f t="shared" si="216"/>
        <v>8099.5320000000002</v>
      </c>
      <c r="AJ172">
        <v>3.0000000000000001E-3</v>
      </c>
      <c r="AK172" s="3" cm="1">
        <f t="array" ref="AK172">100000000/Lvac($AA172)</f>
        <v>12342.998377966383</v>
      </c>
      <c r="AL172" s="21">
        <f t="shared" si="234"/>
        <v>4.5717450259964588E-3</v>
      </c>
      <c r="AM172" s="21"/>
      <c r="AN172" s="21"/>
      <c r="AO172" s="21"/>
      <c r="AP172" s="21"/>
      <c r="AS172" s="3">
        <f t="shared" si="217"/>
        <v>-1.6220336165133631E-3</v>
      </c>
      <c r="AT172" s="3" cm="1">
        <f t="array" ref="AT172">AS172-(100000000/LvacE($A172)-$E172)</f>
        <v>3.6858920793747529E-5</v>
      </c>
      <c r="BB172"/>
      <c r="BC172"/>
      <c r="BD172"/>
      <c r="BE172"/>
      <c r="BF172"/>
      <c r="BG172"/>
      <c r="BH172"/>
      <c r="BI172"/>
      <c r="BJ172"/>
      <c r="BN172" s="3" cm="1">
        <f t="array" ref="BN172">$C172*EXP(poly_from_str(100000000/$E172,BN$4341))</f>
        <v>6.572226749885271E-2</v>
      </c>
      <c r="BO172" s="3"/>
      <c r="BY172" t="e">
        <v>#N/A</v>
      </c>
    </row>
    <row r="173" spans="1:77" hidden="1" x14ac:dyDescent="0.25">
      <c r="A173" t="s">
        <v>242</v>
      </c>
      <c r="B173" s="2" t="str">
        <f t="shared" si="208"/>
        <v/>
      </c>
      <c r="C173">
        <v>5</v>
      </c>
      <c r="E173" t="s">
        <v>243</v>
      </c>
      <c r="R173">
        <v>4</v>
      </c>
      <c r="S173" t="s">
        <v>22</v>
      </c>
      <c r="AA173" s="10">
        <f t="shared" si="211"/>
        <v>8097.7619999999997</v>
      </c>
      <c r="AB173" s="3" cm="1">
        <f t="array" ref="AB173">100000000/Lvac(AA173)</f>
        <v>12345.696284176478</v>
      </c>
      <c r="AC173" s="28">
        <f t="shared" si="212"/>
        <v>1.2349091020457259E-7</v>
      </c>
      <c r="AD173" s="28">
        <f t="shared" si="213"/>
        <v>8.0999886679676672E-7</v>
      </c>
      <c r="AE173" s="21">
        <f t="shared" si="214"/>
        <v>12345.696368583242</v>
      </c>
      <c r="AF173" s="10" cm="1">
        <f t="array" ref="AF173">Lair(100000000/AE173)</f>
        <v>8097.7619446358349</v>
      </c>
      <c r="AG173" s="10">
        <f t="shared" si="215"/>
        <v>5.7622906356210816E-3</v>
      </c>
      <c r="AH173" s="10" t="b">
        <f t="shared" si="209"/>
        <v>1</v>
      </c>
      <c r="AI173" s="10">
        <f t="shared" si="216"/>
        <v>8097.7619999999997</v>
      </c>
      <c r="AJ173">
        <v>3.0000000000000001E-3</v>
      </c>
      <c r="AK173" s="3" cm="1">
        <f t="array" ref="AK173">100000000/Lvac($AA173)</f>
        <v>12345.696284176478</v>
      </c>
      <c r="AL173" s="21">
        <f t="shared" si="234"/>
        <v>4.573743813726488E-3</v>
      </c>
      <c r="AM173" s="21"/>
      <c r="AN173" s="21"/>
      <c r="AO173" s="21"/>
      <c r="AP173" s="21"/>
      <c r="AS173" s="3">
        <f t="shared" si="217"/>
        <v>-3.715823522725259E-3</v>
      </c>
      <c r="AT173" s="3" cm="1">
        <f t="array" ref="AT173">AS173-(100000000/LvacE($A173)-$E173)</f>
        <v>3.6857081795460545E-5</v>
      </c>
      <c r="BB173"/>
      <c r="BC173"/>
      <c r="BD173"/>
      <c r="BE173"/>
      <c r="BF173"/>
      <c r="BG173"/>
      <c r="BH173"/>
      <c r="BI173"/>
      <c r="BJ173"/>
      <c r="BN173" s="3" cm="1">
        <f t="array" ref="BN173">$C173*EXP(poly_from_str(100000000/$E173,BN$4341))</f>
        <v>6.5680141111657903E-2</v>
      </c>
      <c r="BO173" s="3"/>
      <c r="BY173">
        <v>69</v>
      </c>
    </row>
    <row r="174" spans="1:77" hidden="1" x14ac:dyDescent="0.25">
      <c r="A174" t="s">
        <v>244</v>
      </c>
      <c r="B174" s="2" t="str">
        <f t="shared" si="208"/>
        <v/>
      </c>
      <c r="C174">
        <v>5</v>
      </c>
      <c r="E174" t="s">
        <v>245</v>
      </c>
      <c r="R174">
        <v>4</v>
      </c>
      <c r="S174" t="s">
        <v>22</v>
      </c>
      <c r="AA174" s="10">
        <f t="shared" si="211"/>
        <v>8096.2380000000003</v>
      </c>
      <c r="AB174" s="3" cm="1">
        <f t="array" ref="AB174">100000000/Lvac(AA174)</f>
        <v>12348.02017224609</v>
      </c>
      <c r="AC174" s="28">
        <f t="shared" si="212"/>
        <v>1.2351415558682933E-7</v>
      </c>
      <c r="AD174" s="28">
        <f t="shared" si="213"/>
        <v>8.0984642562185031E-7</v>
      </c>
      <c r="AE174" s="21">
        <f t="shared" si="214"/>
        <v>12348.020168330557</v>
      </c>
      <c r="AF174" s="10" cm="1">
        <f t="array" ref="AF174">Lair(100000000/AE174)</f>
        <v>8096.2380025673137</v>
      </c>
      <c r="AG174" s="10">
        <f t="shared" si="215"/>
        <v>5.7625776423720554E-3</v>
      </c>
      <c r="AH174" s="10" t="b">
        <f t="shared" si="209"/>
        <v>1</v>
      </c>
      <c r="AI174" s="10">
        <f t="shared" si="216"/>
        <v>8096.2380000000003</v>
      </c>
      <c r="AJ174">
        <v>3.0000000000000001E-3</v>
      </c>
      <c r="AK174" s="3" cm="1">
        <f t="array" ref="AK174">100000000/Lvac($AA174)</f>
        <v>12348.02017224609</v>
      </c>
      <c r="AL174" s="21">
        <f t="shared" si="234"/>
        <v>4.5754658542323324E-3</v>
      </c>
      <c r="AM174" s="21"/>
      <c r="AN174" s="21"/>
      <c r="AO174" s="21"/>
      <c r="AP174" s="21"/>
      <c r="AS174" s="3">
        <f t="shared" si="217"/>
        <v>1.7224608927790541E-4</v>
      </c>
      <c r="AT174" s="3" cm="1">
        <f t="array" ref="AT174">AS174-(100000000/LvacE($A174)-$E174)</f>
        <v>3.6855491998721845E-5</v>
      </c>
      <c r="BB174"/>
      <c r="BC174"/>
      <c r="BD174"/>
      <c r="BE174"/>
      <c r="BF174"/>
      <c r="BG174"/>
      <c r="BH174"/>
      <c r="BI174"/>
      <c r="BJ174"/>
      <c r="BN174" s="3" cm="1">
        <f t="array" ref="BN174">$C174*EXP(poly_from_str(100000000/$E174,BN$4341))</f>
        <v>6.564399987485206E-2</v>
      </c>
      <c r="BO174" s="3"/>
      <c r="BY174" t="e">
        <v>#N/A</v>
      </c>
    </row>
    <row r="175" spans="1:77" hidden="1" x14ac:dyDescent="0.25">
      <c r="A175" t="s">
        <v>246</v>
      </c>
      <c r="B175" s="2" t="str">
        <f t="shared" si="208"/>
        <v/>
      </c>
      <c r="C175">
        <v>25</v>
      </c>
      <c r="E175" t="s">
        <v>247</v>
      </c>
      <c r="R175">
        <v>4</v>
      </c>
      <c r="S175" t="s">
        <v>22</v>
      </c>
      <c r="AA175" s="10">
        <f t="shared" si="211"/>
        <v>8069.1750000000002</v>
      </c>
      <c r="AB175" s="3" cm="1">
        <f t="array" ref="AB175">100000000/Lvac(AA175)</f>
        <v>12389.433682148207</v>
      </c>
      <c r="AC175" s="28">
        <f t="shared" si="212"/>
        <v>1.2392840655953055E-7</v>
      </c>
      <c r="AD175" s="28">
        <f t="shared" si="213"/>
        <v>8.0713939446714877E-7</v>
      </c>
      <c r="AE175" s="21">
        <f t="shared" si="214"/>
        <v>12389.43359734224</v>
      </c>
      <c r="AF175" s="10" cm="1">
        <f t="array" ref="AF175">Lair(100000000/AE175)</f>
        <v>8069.1750552339599</v>
      </c>
      <c r="AG175" s="10">
        <f t="shared" si="215"/>
        <v>5.7677013872018019E-3</v>
      </c>
      <c r="AH175" s="10" t="b">
        <f t="shared" si="209"/>
        <v>1</v>
      </c>
      <c r="AI175" s="10">
        <f t="shared" si="216"/>
        <v>8069.1750000000002</v>
      </c>
      <c r="AJ175">
        <v>3.0000000000000001E-3</v>
      </c>
      <c r="AK175" s="3" cm="1">
        <f t="array" ref="AK175">100000000/Lvac($AA175)</f>
        <v>12389.433682148207</v>
      </c>
      <c r="AL175" s="21">
        <f t="shared" si="234"/>
        <v>4.6062083232108145E-3</v>
      </c>
      <c r="AM175" s="21"/>
      <c r="AN175" s="21"/>
      <c r="AO175" s="21"/>
      <c r="AP175" s="21"/>
      <c r="AS175" s="3">
        <f t="shared" si="217"/>
        <v>3.6821482062805444E-3</v>
      </c>
      <c r="AT175" s="3" cm="1">
        <f t="array" ref="AT175">AS175-(100000000/LvacE($A175)-$E175)</f>
        <v>3.6826475479756482E-5</v>
      </c>
      <c r="BB175"/>
      <c r="BC175"/>
      <c r="BD175"/>
      <c r="BE175"/>
      <c r="BF175"/>
      <c r="BG175"/>
      <c r="BH175"/>
      <c r="BI175"/>
      <c r="BJ175"/>
      <c r="BN175" s="3" cm="1">
        <f t="array" ref="BN175">$C175*EXP(poly_from_str(100000000/$E175,BN$4341))</f>
        <v>0.32503978414340484</v>
      </c>
      <c r="BO175" s="3"/>
      <c r="BY175" t="e">
        <v>#N/A</v>
      </c>
    </row>
    <row r="176" spans="1:77" hidden="1" x14ac:dyDescent="0.25">
      <c r="A176" t="s">
        <v>248</v>
      </c>
      <c r="B176" s="2" t="str">
        <f t="shared" si="208"/>
        <v/>
      </c>
      <c r="C176">
        <v>35</v>
      </c>
      <c r="E176" t="s">
        <v>249</v>
      </c>
      <c r="R176">
        <v>4</v>
      </c>
      <c r="S176" t="s">
        <v>22</v>
      </c>
      <c r="AA176" s="10">
        <f t="shared" si="211"/>
        <v>8069.067</v>
      </c>
      <c r="AB176" s="3" cm="1">
        <f t="array" ref="AB176">100000000/Lvac(AA176)</f>
        <v>12389.59950706637</v>
      </c>
      <c r="AC176" s="28">
        <f t="shared" si="212"/>
        <v>1.2393006527272608E-7</v>
      </c>
      <c r="AD176" s="28">
        <f t="shared" si="213"/>
        <v>8.071285915494307E-7</v>
      </c>
      <c r="AE176" s="21">
        <f t="shared" si="214"/>
        <v>12389.59951842004</v>
      </c>
      <c r="AF176" s="10" cm="1">
        <f t="array" ref="AF176">Lair(100000000/AE176)</f>
        <v>8069.0669926055753</v>
      </c>
      <c r="AG176" s="10">
        <f t="shared" si="215"/>
        <v>5.7677219378068356E-3</v>
      </c>
      <c r="AH176" s="10" t="b">
        <f t="shared" si="209"/>
        <v>1</v>
      </c>
      <c r="AI176" s="10">
        <f t="shared" si="216"/>
        <v>8069.067</v>
      </c>
      <c r="AJ176">
        <v>3.0000000000000001E-3</v>
      </c>
      <c r="AK176" s="3" cm="1">
        <f t="array" ref="AK176">100000000/Lvac($AA176)</f>
        <v>12389.59950706637</v>
      </c>
      <c r="AL176" s="21">
        <f t="shared" si="234"/>
        <v>4.6063316268410105E-3</v>
      </c>
      <c r="AM176" s="21"/>
      <c r="AN176" s="21"/>
      <c r="AO176" s="21"/>
      <c r="AP176" s="21"/>
      <c r="AS176" s="3">
        <f t="shared" si="217"/>
        <v>-4.9293363008473534E-4</v>
      </c>
      <c r="AT176" s="3" cm="1">
        <f t="array" ref="AT176">AS176-(100000000/LvacE($A176)-$E176)</f>
        <v>3.6826355426455848E-5</v>
      </c>
      <c r="BB176"/>
      <c r="BC176"/>
      <c r="BD176"/>
      <c r="BE176"/>
      <c r="BF176"/>
      <c r="BG176"/>
      <c r="BH176"/>
      <c r="BI176"/>
      <c r="BJ176"/>
      <c r="BN176" s="3" cm="1">
        <f t="array" ref="BN176">$C176*EXP(poly_from_str(100000000/$E176,BN$4341))</f>
        <v>0.45503767455437527</v>
      </c>
      <c r="BO176" s="3"/>
      <c r="BY176" t="e">
        <v>#N/A</v>
      </c>
    </row>
    <row r="177" spans="1:77" hidden="1" x14ac:dyDescent="0.25">
      <c r="A177" t="s">
        <v>250</v>
      </c>
      <c r="B177" s="2" t="str">
        <f t="shared" si="208"/>
        <v/>
      </c>
      <c r="C177">
        <v>20</v>
      </c>
      <c r="E177" t="s">
        <v>251</v>
      </c>
      <c r="R177">
        <v>4</v>
      </c>
      <c r="S177" t="s">
        <v>22</v>
      </c>
      <c r="AA177" s="10">
        <f t="shared" si="211"/>
        <v>8068.12</v>
      </c>
      <c r="AB177" s="3" cm="1">
        <f t="array" ref="AB177">100000000/Lvac(AA177)</f>
        <v>12391.053736063132</v>
      </c>
      <c r="AC177" s="28">
        <f t="shared" si="212"/>
        <v>1.2394461163195393E-7</v>
      </c>
      <c r="AD177" s="28">
        <f t="shared" si="213"/>
        <v>8.0703386596539658E-7</v>
      </c>
      <c r="AE177" s="21">
        <f t="shared" si="214"/>
        <v>12391.053649971438</v>
      </c>
      <c r="AF177" s="10" cm="1">
        <f t="array" ref="AF177">Lair(100000000/AE177)</f>
        <v>8068.1200560566913</v>
      </c>
      <c r="AG177" s="10">
        <f t="shared" si="215"/>
        <v>5.7679021715135084E-3</v>
      </c>
      <c r="AH177" s="10" t="b">
        <f t="shared" si="209"/>
        <v>1</v>
      </c>
      <c r="AI177" s="10">
        <f t="shared" si="216"/>
        <v>8068.12</v>
      </c>
      <c r="AJ177">
        <v>3.0000000000000001E-3</v>
      </c>
      <c r="AK177" s="3" cm="1">
        <f t="array" ref="AK177">100000000/Lvac($AA177)</f>
        <v>12391.053736063132</v>
      </c>
      <c r="AL177" s="21">
        <f t="shared" si="234"/>
        <v>4.6074130290810495E-3</v>
      </c>
      <c r="AM177" s="21"/>
      <c r="AN177" s="21"/>
      <c r="AO177" s="21"/>
      <c r="AP177" s="21"/>
      <c r="AS177" s="3">
        <f t="shared" si="217"/>
        <v>3.7360631322371773E-3</v>
      </c>
      <c r="AT177" s="3" cm="1">
        <f t="array" ref="AT177">AS177-(100000000/LvacE($A177)-$E177)</f>
        <v>3.6825311326538213E-5</v>
      </c>
      <c r="BB177"/>
      <c r="BC177"/>
      <c r="BD177"/>
      <c r="BE177"/>
      <c r="BF177"/>
      <c r="BG177"/>
      <c r="BH177"/>
      <c r="BI177"/>
      <c r="BJ177"/>
      <c r="BN177" s="3" cm="1">
        <f t="array" ref="BN177">$C177*EXP(poly_from_str(100000000/$E177,BN$4341))</f>
        <v>0.25993373365648587</v>
      </c>
      <c r="BO177" s="3"/>
      <c r="BY177" t="e">
        <v>#N/A</v>
      </c>
    </row>
    <row r="178" spans="1:77" hidden="1" x14ac:dyDescent="0.25">
      <c r="A178" t="s">
        <v>252</v>
      </c>
      <c r="B178" s="2" t="str">
        <f t="shared" si="208"/>
        <v/>
      </c>
      <c r="C178">
        <v>25</v>
      </c>
      <c r="D178" t="s">
        <v>91</v>
      </c>
      <c r="E178" t="s">
        <v>253</v>
      </c>
      <c r="R178">
        <v>4</v>
      </c>
      <c r="S178" t="s">
        <v>22</v>
      </c>
      <c r="AA178" s="10">
        <f t="shared" si="211"/>
        <v>8057.6859999999997</v>
      </c>
      <c r="AB178" s="3" cm="1">
        <f t="array" ref="AB178">100000000/Lvac(AA178)</f>
        <v>12407.098991343351</v>
      </c>
      <c r="AC178" s="28">
        <f t="shared" si="212"/>
        <v>1.2410510908466773E-7</v>
      </c>
      <c r="AD178" s="28">
        <f t="shared" si="213"/>
        <v>8.0599018408551217E-7</v>
      </c>
      <c r="AE178" s="21">
        <f t="shared" si="214"/>
        <v>12407.099014704088</v>
      </c>
      <c r="AF178" s="10" cm="1">
        <f t="array" ref="AF178">Lair(100000000/AE178)</f>
        <v>8057.685984828493</v>
      </c>
      <c r="AG178" s="10">
        <f t="shared" si="215"/>
        <v>5.7698921868724693E-3</v>
      </c>
      <c r="AH178" s="10" t="b">
        <f t="shared" si="209"/>
        <v>1</v>
      </c>
      <c r="AI178" s="10">
        <f t="shared" si="216"/>
        <v>8057.6859999999997</v>
      </c>
      <c r="AJ178">
        <v>7.0000000000000001E-3</v>
      </c>
      <c r="AK178" s="3" cm="1">
        <f t="array" ref="AK178">100000000/Lvac($AA178)</f>
        <v>12407.098991343351</v>
      </c>
      <c r="AL178" s="21">
        <f t="shared" si="234"/>
        <v>1.0778490616214564E-2</v>
      </c>
      <c r="AM178" s="21"/>
      <c r="AN178" s="21"/>
      <c r="AO178" s="21"/>
      <c r="AP178" s="21"/>
      <c r="AS178" s="3">
        <f t="shared" si="217"/>
        <v>-1.0086566489917459E-3</v>
      </c>
      <c r="AT178" s="3" cm="1">
        <f t="array" ref="AT178">AS178-(100000000/LvacE($A178)-$E178)</f>
        <v>3.6813691622228362E-5</v>
      </c>
      <c r="BB178"/>
      <c r="BC178"/>
      <c r="BD178"/>
      <c r="BE178"/>
      <c r="BF178"/>
      <c r="BG178"/>
      <c r="BH178"/>
      <c r="BI178"/>
      <c r="BJ178"/>
      <c r="BN178" s="3" cm="1">
        <f t="array" ref="BN178">$C178*EXP(poly_from_str(100000000/$E178,BN$4341))</f>
        <v>0.32370993615966825</v>
      </c>
      <c r="BO178" s="3"/>
      <c r="BY178">
        <v>333</v>
      </c>
    </row>
    <row r="179" spans="1:77" hidden="1" x14ac:dyDescent="0.25">
      <c r="A179" t="s">
        <v>254</v>
      </c>
      <c r="B179" s="2" t="str">
        <f t="shared" si="208"/>
        <v/>
      </c>
      <c r="C179">
        <v>15</v>
      </c>
      <c r="E179" t="s">
        <v>255</v>
      </c>
      <c r="R179">
        <v>4</v>
      </c>
      <c r="S179" t="s">
        <v>22</v>
      </c>
      <c r="AA179" s="10">
        <f t="shared" si="211"/>
        <v>8045.09</v>
      </c>
      <c r="AB179" s="3" cm="1">
        <f t="array" ref="AB179">100000000/Lvac(AA179)</f>
        <v>12426.524387462467</v>
      </c>
      <c r="AC179" s="28">
        <f t="shared" si="212"/>
        <v>1.2429941740863061E-7</v>
      </c>
      <c r="AD179" s="28">
        <f t="shared" si="213"/>
        <v>8.0473024380729759E-7</v>
      </c>
      <c r="AE179" s="21">
        <f t="shared" si="214"/>
        <v>12426.52428522475</v>
      </c>
      <c r="AF179" s="10" cm="1">
        <f t="array" ref="AF179">Lair(100000000/AE179)</f>
        <v>8045.0900661903215</v>
      </c>
      <c r="AG179" s="10">
        <f t="shared" si="215"/>
        <v>5.7723048708878625E-3</v>
      </c>
      <c r="AH179" s="10" t="b">
        <f t="shared" si="209"/>
        <v>1</v>
      </c>
      <c r="AI179" s="10">
        <f t="shared" si="216"/>
        <v>8045.09</v>
      </c>
      <c r="AJ179">
        <v>3.0000000000000001E-3</v>
      </c>
      <c r="AK179" s="3" cm="1">
        <f t="array" ref="AK179">100000000/Lvac($AA179)</f>
        <v>12426.524387462467</v>
      </c>
      <c r="AL179" s="21">
        <f t="shared" si="234"/>
        <v>4.6338292253271744E-3</v>
      </c>
      <c r="AM179" s="21"/>
      <c r="AN179" s="21"/>
      <c r="AO179" s="21"/>
      <c r="AP179" s="21"/>
      <c r="AS179" s="3">
        <f t="shared" si="217"/>
        <v>4.3874624661839334E-3</v>
      </c>
      <c r="AT179" s="3" cm="1">
        <f t="array" ref="AT179">AS179-(100000000/LvacE($A179)-$E179)</f>
        <v>3.6799361623707227E-5</v>
      </c>
      <c r="BB179"/>
      <c r="BC179"/>
      <c r="BD179"/>
      <c r="BE179"/>
      <c r="BF179"/>
      <c r="BG179"/>
      <c r="BH179"/>
      <c r="BI179"/>
      <c r="BJ179"/>
      <c r="BN179" s="3" cm="1">
        <f t="array" ref="BN179">$C179*EXP(poly_from_str(100000000/$E179,BN$4341))</f>
        <v>0.19336083297327422</v>
      </c>
      <c r="BO179" s="3"/>
      <c r="BY179" t="e">
        <v>#N/A</v>
      </c>
    </row>
    <row r="180" spans="1:77" hidden="1" x14ac:dyDescent="0.25">
      <c r="A180" t="s">
        <v>256</v>
      </c>
      <c r="B180" s="2" t="str">
        <f t="shared" si="208"/>
        <v/>
      </c>
      <c r="C180">
        <v>15</v>
      </c>
      <c r="E180" t="s">
        <v>257</v>
      </c>
      <c r="R180">
        <v>4</v>
      </c>
      <c r="S180" t="s">
        <v>22</v>
      </c>
      <c r="AA180" s="10">
        <f t="shared" si="211"/>
        <v>8038.5119999999997</v>
      </c>
      <c r="AB180" s="3" cm="1">
        <f t="array" ref="AB180">100000000/Lvac(AA180)</f>
        <v>12436.693095264571</v>
      </c>
      <c r="AC180" s="28">
        <f t="shared" si="212"/>
        <v>1.2440113294599798E-7</v>
      </c>
      <c r="AD180" s="28">
        <f t="shared" si="213"/>
        <v>8.0407226610807234E-7</v>
      </c>
      <c r="AE180" s="21">
        <f t="shared" si="214"/>
        <v>12436.693022907111</v>
      </c>
      <c r="AF180" s="10" cm="1">
        <f t="array" ref="AF180">Lair(100000000/AE180)</f>
        <v>8038.512046768793</v>
      </c>
      <c r="AG180" s="10">
        <f t="shared" si="215"/>
        <v>5.7735693555762916E-3</v>
      </c>
      <c r="AH180" s="10" t="b">
        <f t="shared" si="209"/>
        <v>1</v>
      </c>
      <c r="AI180" s="10">
        <f t="shared" si="216"/>
        <v>8038.5119999999997</v>
      </c>
      <c r="AJ180">
        <v>3.0000000000000001E-3</v>
      </c>
      <c r="AK180" s="3" cm="1">
        <f t="array" ref="AK180">100000000/Lvac($AA180)</f>
        <v>12436.693095264571</v>
      </c>
      <c r="AL180" s="21">
        <f t="shared" si="234"/>
        <v>4.641416133457749E-3</v>
      </c>
      <c r="AM180" s="21"/>
      <c r="AN180" s="21"/>
      <c r="AO180" s="21"/>
      <c r="AP180" s="21"/>
      <c r="AS180" s="3">
        <f t="shared" si="217"/>
        <v>3.0952645702200243E-3</v>
      </c>
      <c r="AT180" s="3" cm="1">
        <f t="array" ref="AT180">AS180-(100000000/LvacE($A180)-$E180)</f>
        <v>3.6791743696085177E-5</v>
      </c>
      <c r="BB180"/>
      <c r="BC180"/>
      <c r="BD180"/>
      <c r="BE180"/>
      <c r="BF180"/>
      <c r="BG180"/>
      <c r="BH180"/>
      <c r="BI180"/>
      <c r="BJ180"/>
      <c r="BN180" s="3" cm="1">
        <f t="array" ref="BN180">$C180*EXP(poly_from_str(100000000/$E180,BN$4341))</f>
        <v>0.19291283881520568</v>
      </c>
      <c r="BO180" s="3"/>
      <c r="BY180" t="e">
        <v>#N/A</v>
      </c>
    </row>
    <row r="181" spans="1:77" hidden="1" x14ac:dyDescent="0.25">
      <c r="A181" t="s">
        <v>258</v>
      </c>
      <c r="B181" s="2" t="str">
        <f t="shared" si="208"/>
        <v/>
      </c>
      <c r="C181">
        <v>5</v>
      </c>
      <c r="E181" t="s">
        <v>259</v>
      </c>
      <c r="R181">
        <v>4</v>
      </c>
      <c r="S181" t="s">
        <v>22</v>
      </c>
      <c r="AA181" s="10">
        <f t="shared" si="211"/>
        <v>8014.7749999999996</v>
      </c>
      <c r="AB181" s="3" cm="1">
        <f t="array" ref="AB181">100000000/Lvac(AA181)</f>
        <v>12473.526111846304</v>
      </c>
      <c r="AC181" s="28">
        <f t="shared" si="212"/>
        <v>1.2476956620741069E-7</v>
      </c>
      <c r="AD181" s="28">
        <f t="shared" si="213"/>
        <v>8.0169792489573922E-7</v>
      </c>
      <c r="AE181" s="21">
        <f t="shared" si="214"/>
        <v>12473.526203794978</v>
      </c>
      <c r="AF181" s="10" cm="1">
        <f t="array" ref="AF181">Lair(100000000/AE181)</f>
        <v>8014.7749409187481</v>
      </c>
      <c r="AG181" s="10">
        <f t="shared" si="215"/>
        <v>5.7781582210259365E-3</v>
      </c>
      <c r="AH181" s="10" t="b">
        <f t="shared" si="209"/>
        <v>1</v>
      </c>
      <c r="AI181" s="10">
        <f t="shared" si="216"/>
        <v>8014.7749999999996</v>
      </c>
      <c r="AJ181">
        <v>3.0000000000000001E-3</v>
      </c>
      <c r="AK181" s="3" cm="1">
        <f t="array" ref="AK181">100000000/Lvac($AA181)</f>
        <v>12473.526111846304</v>
      </c>
      <c r="AL181" s="21">
        <f t="shared" si="234"/>
        <v>4.6689493261556211E-3</v>
      </c>
      <c r="AM181" s="21"/>
      <c r="AN181" s="21"/>
      <c r="AO181" s="21"/>
      <c r="AP181" s="21"/>
      <c r="AS181" s="3">
        <f t="shared" si="217"/>
        <v>-3.8881536966073327E-3</v>
      </c>
      <c r="AT181" s="3" cm="1">
        <f t="array" ref="AT181">AS181-(100000000/LvacE($A181)-$E181)</f>
        <v>3.6763476600754075E-5</v>
      </c>
      <c r="BB181"/>
      <c r="BC181"/>
      <c r="BD181"/>
      <c r="BE181"/>
      <c r="BF181"/>
      <c r="BG181"/>
      <c r="BH181"/>
      <c r="BI181"/>
      <c r="BJ181"/>
      <c r="BN181" s="3" cm="1">
        <f t="array" ref="BN181">$C181*EXP(poly_from_str(100000000/$E181,BN$4341))</f>
        <v>6.3773384657820148E-2</v>
      </c>
      <c r="BO181" s="3"/>
      <c r="BY181" t="e">
        <v>#N/A</v>
      </c>
    </row>
    <row r="182" spans="1:77" hidden="1" x14ac:dyDescent="0.25">
      <c r="A182" t="s">
        <v>260</v>
      </c>
      <c r="B182" s="2" t="str">
        <f t="shared" si="208"/>
        <v/>
      </c>
      <c r="C182">
        <v>15</v>
      </c>
      <c r="E182" t="s">
        <v>261</v>
      </c>
      <c r="R182">
        <v>4</v>
      </c>
      <c r="S182" t="s">
        <v>22</v>
      </c>
      <c r="AA182" s="10">
        <f t="shared" si="211"/>
        <v>8010.2820000000002</v>
      </c>
      <c r="AB182" s="3" cm="1">
        <f t="array" ref="AB182">100000000/Lvac(AA182)</f>
        <v>12480.522529464692</v>
      </c>
      <c r="AC182" s="28">
        <f t="shared" si="212"/>
        <v>1.2483954996840311E-7</v>
      </c>
      <c r="AD182" s="28">
        <f t="shared" si="213"/>
        <v>8.0124850352951653E-7</v>
      </c>
      <c r="AE182" s="21">
        <f t="shared" si="214"/>
        <v>12480.522469515723</v>
      </c>
      <c r="AF182" s="10" cm="1">
        <f t="array" ref="AF182">Lair(100000000/AE182)</f>
        <v>8010.2820384767956</v>
      </c>
      <c r="AG182" s="10">
        <f t="shared" si="215"/>
        <v>5.7790314079744446E-3</v>
      </c>
      <c r="AH182" s="10" t="b">
        <f t="shared" si="209"/>
        <v>1</v>
      </c>
      <c r="AI182" s="10">
        <f t="shared" si="216"/>
        <v>8010.2820000000002</v>
      </c>
      <c r="AJ182">
        <v>3.0000000000000001E-3</v>
      </c>
      <c r="AK182" s="3" cm="1">
        <f t="array" ref="AK182">100000000/Lvac($AA182)</f>
        <v>12480.522529464692</v>
      </c>
      <c r="AL182" s="21">
        <f t="shared" si="234"/>
        <v>4.6741884478466644E-3</v>
      </c>
      <c r="AM182" s="21"/>
      <c r="AN182" s="21"/>
      <c r="AO182" s="21"/>
      <c r="AP182" s="21"/>
      <c r="AS182" s="3">
        <f t="shared" si="217"/>
        <v>2.5294646911788732E-3</v>
      </c>
      <c r="AT182" s="3" cm="1">
        <f t="array" ref="AT182">AS182-(100000000/LvacE($A182)-$E182)</f>
        <v>3.6757988709723577E-5</v>
      </c>
      <c r="BB182"/>
      <c r="BC182"/>
      <c r="BD182"/>
      <c r="BE182"/>
      <c r="BF182"/>
      <c r="BG182"/>
      <c r="BH182"/>
      <c r="BI182"/>
      <c r="BJ182"/>
      <c r="BN182" s="3" cm="1">
        <f t="array" ref="BN182">$C182*EXP(poly_from_str(100000000/$E182,BN$4341))</f>
        <v>0.19102342774106867</v>
      </c>
      <c r="BO182" s="3"/>
      <c r="BY182" t="e">
        <v>#N/A</v>
      </c>
    </row>
    <row r="183" spans="1:77" hidden="1" x14ac:dyDescent="0.25">
      <c r="A183" t="s">
        <v>262</v>
      </c>
      <c r="B183" s="2" t="str">
        <f t="shared" si="208"/>
        <v/>
      </c>
      <c r="C183">
        <v>15</v>
      </c>
      <c r="E183" t="s">
        <v>263</v>
      </c>
      <c r="R183">
        <v>4</v>
      </c>
      <c r="S183" t="s">
        <v>22</v>
      </c>
      <c r="AA183" s="10">
        <f t="shared" si="211"/>
        <v>8002.1580000000004</v>
      </c>
      <c r="AB183" s="3" cm="1">
        <f t="array" ref="AB183">100000000/Lvac(AA183)</f>
        <v>12493.193019989954</v>
      </c>
      <c r="AC183" s="28">
        <f t="shared" si="212"/>
        <v>1.2496629034317993E-7</v>
      </c>
      <c r="AD183" s="28">
        <f t="shared" si="213"/>
        <v>8.0043588408498317E-7</v>
      </c>
      <c r="AE183" s="21">
        <f t="shared" si="214"/>
        <v>12493.192948131235</v>
      </c>
      <c r="AF183" s="10" cm="1">
        <f t="array" ref="AF183">Lair(100000000/AE183)</f>
        <v>8002.1580460272771</v>
      </c>
      <c r="AG183" s="10">
        <f t="shared" si="215"/>
        <v>5.780613993124727E-3</v>
      </c>
      <c r="AH183" s="10" t="b">
        <f t="shared" si="209"/>
        <v>1</v>
      </c>
      <c r="AI183" s="10">
        <f t="shared" si="216"/>
        <v>8002.1580000000004</v>
      </c>
      <c r="AJ183">
        <v>3.0000000000000001E-3</v>
      </c>
      <c r="AK183" s="3" cm="1">
        <f t="array" ref="AK183">100000000/Lvac($AA183)</f>
        <v>12493.193019989954</v>
      </c>
      <c r="AL183" s="21">
        <f t="shared" si="234"/>
        <v>4.6836839587483603E-3</v>
      </c>
      <c r="AM183" s="21"/>
      <c r="AN183" s="21"/>
      <c r="AO183" s="21"/>
      <c r="AP183" s="21"/>
      <c r="AS183" s="3">
        <f t="shared" si="217"/>
        <v>3.0199899538274622E-3</v>
      </c>
      <c r="AT183" s="3" cm="1">
        <f t="array" ref="AT183">AS183-(100000000/LvacE($A183)-$E183)</f>
        <v>3.6747955164173618E-5</v>
      </c>
      <c r="BB183"/>
      <c r="BC183"/>
      <c r="BD183"/>
      <c r="BE183"/>
      <c r="BF183"/>
      <c r="BG183"/>
      <c r="BH183"/>
      <c r="BI183"/>
      <c r="BJ183"/>
      <c r="BN183" s="3" cm="1">
        <f t="array" ref="BN183">$C183*EXP(poly_from_str(100000000/$E183,BN$4341))</f>
        <v>0.19049014301336673</v>
      </c>
      <c r="BO183" s="3"/>
      <c r="BY183" t="e">
        <v>#N/A</v>
      </c>
    </row>
    <row r="184" spans="1:77" hidden="1" x14ac:dyDescent="0.25">
      <c r="A184" t="s">
        <v>264</v>
      </c>
      <c r="B184" s="2" t="str">
        <f t="shared" si="208"/>
        <v/>
      </c>
      <c r="C184">
        <v>250</v>
      </c>
      <c r="E184" t="s">
        <v>265</v>
      </c>
      <c r="F184">
        <v>10032</v>
      </c>
      <c r="G184" t="s">
        <v>3</v>
      </c>
      <c r="H184" s="5" t="s">
        <v>4</v>
      </c>
      <c r="I184">
        <v>22527</v>
      </c>
      <c r="J184" t="s">
        <v>5</v>
      </c>
      <c r="K184" s="5" t="s">
        <v>8</v>
      </c>
      <c r="L184">
        <v>10032.92</v>
      </c>
      <c r="M184" t="str">
        <f>$G184&amp;""</f>
        <v>o</v>
      </c>
      <c r="N184" t="str">
        <f>$H184&amp;""</f>
        <v>9/2</v>
      </c>
      <c r="O184">
        <v>22527.7</v>
      </c>
      <c r="P184" t="str">
        <f>$J184&amp;""</f>
        <v>e</v>
      </c>
      <c r="Q184" t="str">
        <f>$K184&amp;""</f>
        <v>7/2</v>
      </c>
      <c r="R184">
        <v>4</v>
      </c>
      <c r="AA184" s="10">
        <f t="shared" si="211"/>
        <v>8001.1440000000002</v>
      </c>
      <c r="AB184" s="3" cm="1">
        <f t="array" ref="AB184">100000000/Lvac(AA184)</f>
        <v>12494.776298014587</v>
      </c>
      <c r="AC184" s="28">
        <f t="shared" si="212"/>
        <v>1.2498212755575953E-7</v>
      </c>
      <c r="AD184" s="28">
        <f t="shared" si="213"/>
        <v>8.0033445669523462E-7</v>
      </c>
      <c r="AE184" s="21">
        <f t="shared" si="214"/>
        <v>12494.776386144547</v>
      </c>
      <c r="AF184" s="10" cm="1">
        <f t="array" ref="AF184">Lair(100000000/AE184)</f>
        <v>8001.1439435648981</v>
      </c>
      <c r="AG184" s="10">
        <f t="shared" si="215"/>
        <v>5.7808118625295698E-3</v>
      </c>
      <c r="AH184" s="10" t="b">
        <f t="shared" si="209"/>
        <v>1</v>
      </c>
      <c r="AI184" s="10">
        <f>$AF184</f>
        <v>8001.1439435648981</v>
      </c>
      <c r="AJ184">
        <v>3.0000000000000001E-3</v>
      </c>
      <c r="AK184" s="3" cm="1">
        <f t="array" ref="AK184">100000000/Lvac($AA184)</f>
        <v>12494.776298014587</v>
      </c>
      <c r="AL184" s="21">
        <f t="shared" si="234"/>
        <v>4.6848712082215921E-3</v>
      </c>
      <c r="AM184" s="10" cm="1">
        <f t="array" ref="AM184">Lvac($AI184)-$BA184</f>
        <v>2.3148010777731542E-3</v>
      </c>
      <c r="AN184" s="10">
        <f>$AK184-($AX184-$AW184)</f>
        <v>-3.7019854134996422E-3</v>
      </c>
      <c r="AO184" s="3">
        <f>AM184/AJ184</f>
        <v>0.77160035925771808</v>
      </c>
      <c r="AP184" s="3">
        <v>0.79041714100943261</v>
      </c>
      <c r="AS184" s="3">
        <f t="shared" si="217"/>
        <v>-3.7019854134996422E-3</v>
      </c>
      <c r="AT184" s="3" cm="1">
        <f t="array" ref="AT184">AS184-(100000000/LvacE($A184)-$E184)</f>
        <v>3.6746694604516961E-5</v>
      </c>
      <c r="AU184" t="s">
        <v>4807</v>
      </c>
      <c r="AV184" t="s">
        <v>4794</v>
      </c>
      <c r="AW184" s="3">
        <v>10032.92</v>
      </c>
      <c r="AX184" s="3">
        <v>22527.7</v>
      </c>
      <c r="AY184" s="3"/>
      <c r="AZ184" s="10" cm="1">
        <f t="array" ref="AZ184">Lair(100000000/($AX184-$AW184))</f>
        <v>8001.141629388916</v>
      </c>
      <c r="BA184" s="10">
        <f>100000000/($AX184-$AW184)</f>
        <v>8003.3421957009241</v>
      </c>
      <c r="BB184" s="12">
        <v>1380000</v>
      </c>
      <c r="BC184" s="3">
        <v>9.8000000000000004E-2</v>
      </c>
      <c r="BD184" s="12" cm="1">
        <f t="array" ref="BD184">SfromgA($BB184,$BA184,"")</f>
        <v>0.34916170460483559</v>
      </c>
      <c r="BE184" s="29">
        <f>(10^MAX(0.05, -0.312925054856973*((LN($BD184))^(1/3)) + 0.454808404431693)-1)*100</f>
        <v>493.04588780350906</v>
      </c>
      <c r="BF184" s="12">
        <v>193909.66447671107</v>
      </c>
      <c r="BG184" s="12" cm="1">
        <f t="array" ref="BG184">SfromgA($BF184,$BA184,"")</f>
        <v>4.9062194918869692E-2</v>
      </c>
      <c r="BH184" s="29">
        <f>(10^MAX(0.05, -0.312925054856973*((LN($BG184))^(1/3)) + 0.454808404431693)-1)*100</f>
        <v>706.97244361563639</v>
      </c>
      <c r="BI184" s="12">
        <f>IF($BB184="",$BF184,$BB184)</f>
        <v>1380000</v>
      </c>
      <c r="BJ184" s="29">
        <f>IF($BB184="",$BH184,$BE184)</f>
        <v>493.04588780350906</v>
      </c>
      <c r="BK184" s="3">
        <f>LN(BN184*100000000/($AX184-$AW184)/$BI184)</f>
        <v>-3.9950728480286384</v>
      </c>
      <c r="BL184" s="13">
        <f>EXP(BK$4341*$AX184+BK$4342)*$BI184/(100000000/($AX184-$AW184))</f>
        <v>3.4983434686782031</v>
      </c>
      <c r="BM184" s="3">
        <f t="shared" ref="BM184" si="292">LN(BL184/$C184)</f>
        <v>-4.2691713560695215</v>
      </c>
      <c r="BN184" s="3" cm="1">
        <f t="array" ref="BN184">$C184*EXP(poly_from_str(100000000/$E184,BN$4341))</f>
        <v>3.1737272988404928</v>
      </c>
      <c r="BO184" s="3">
        <f>LN($C184)</f>
        <v>5.521460917862246</v>
      </c>
      <c r="BP184" s="13">
        <f>LN(BL184/BN184)</f>
        <v>9.7382860569111843E-2</v>
      </c>
      <c r="BY184">
        <v>3157</v>
      </c>
    </row>
    <row r="185" spans="1:77" hidden="1" x14ac:dyDescent="0.25">
      <c r="A185" t="s">
        <v>266</v>
      </c>
      <c r="B185" s="2" t="str">
        <f t="shared" si="208"/>
        <v/>
      </c>
      <c r="C185">
        <v>5</v>
      </c>
      <c r="E185" t="s">
        <v>267</v>
      </c>
      <c r="R185">
        <v>4</v>
      </c>
      <c r="S185" t="s">
        <v>22</v>
      </c>
      <c r="AA185" s="10">
        <f t="shared" si="211"/>
        <v>7998.2719999999999</v>
      </c>
      <c r="AB185" s="3" cm="1">
        <f t="array" ref="AB185">100000000/Lvac(AA185)</f>
        <v>12499.262869747668</v>
      </c>
      <c r="AC185" s="28">
        <f t="shared" si="212"/>
        <v>1.2502700583326E-7</v>
      </c>
      <c r="AD185" s="28">
        <f t="shared" si="213"/>
        <v>8.0004717911832172E-7</v>
      </c>
      <c r="AE185" s="21">
        <f t="shared" si="214"/>
        <v>12499.262801334235</v>
      </c>
      <c r="AF185" s="10" cm="1">
        <f t="array" ref="AF185">Lair(100000000/AE185)</f>
        <v>7998.2720437779371</v>
      </c>
      <c r="AG185" s="10">
        <f t="shared" si="215"/>
        <v>5.7813727058636964E-3</v>
      </c>
      <c r="AH185" s="10" t="b">
        <f t="shared" si="209"/>
        <v>1</v>
      </c>
      <c r="AI185" s="10">
        <f t="shared" si="216"/>
        <v>7998.2719999999999</v>
      </c>
      <c r="AJ185">
        <v>3.0000000000000001E-3</v>
      </c>
      <c r="AK185" s="3" cm="1">
        <f t="array" ref="AK185">100000000/Lvac($AA185)</f>
        <v>12499.262869747668</v>
      </c>
      <c r="AL185" s="21">
        <f t="shared" si="234"/>
        <v>4.6882362351821751E-3</v>
      </c>
      <c r="AM185" s="21"/>
      <c r="AN185" s="21"/>
      <c r="AO185" s="21"/>
      <c r="AP185" s="21"/>
      <c r="AS185" s="3">
        <f t="shared" si="217"/>
        <v>2.8697476682282286E-3</v>
      </c>
      <c r="AT185" s="3" cm="1">
        <f t="array" ref="AT185">AS185-(100000000/LvacE($A185)-$E185)</f>
        <v>3.6743105738423765E-5</v>
      </c>
      <c r="BB185"/>
      <c r="BC185"/>
      <c r="BD185"/>
      <c r="BE185"/>
      <c r="BF185"/>
      <c r="BG185"/>
      <c r="BH185"/>
      <c r="BI185"/>
      <c r="BJ185"/>
      <c r="BN185" s="3" cm="1">
        <f t="array" ref="BN185">$C185*EXP(poly_from_str(100000000/$E185,BN$4341))</f>
        <v>6.3412252791928858E-2</v>
      </c>
      <c r="BO185" s="3"/>
      <c r="BY185">
        <v>63</v>
      </c>
    </row>
    <row r="186" spans="1:77" hidden="1" x14ac:dyDescent="0.25">
      <c r="A186" t="s">
        <v>268</v>
      </c>
      <c r="B186" s="2" t="str">
        <f t="shared" si="208"/>
        <v/>
      </c>
      <c r="C186">
        <v>45</v>
      </c>
      <c r="D186" t="s">
        <v>14</v>
      </c>
      <c r="E186" t="s">
        <v>269</v>
      </c>
      <c r="F186">
        <v>27597</v>
      </c>
      <c r="G186" t="s">
        <v>3</v>
      </c>
      <c r="H186" s="5" t="s">
        <v>18</v>
      </c>
      <c r="I186">
        <v>40098</v>
      </c>
      <c r="J186" t="s">
        <v>5</v>
      </c>
      <c r="K186" s="5" t="s">
        <v>18</v>
      </c>
      <c r="L186">
        <v>27597.13</v>
      </c>
      <c r="M186" t="str">
        <f>$G186&amp;""</f>
        <v>o</v>
      </c>
      <c r="N186" t="str">
        <f>$H186&amp;""</f>
        <v>5/2</v>
      </c>
      <c r="O186">
        <v>40098.660000000003</v>
      </c>
      <c r="P186" t="str">
        <f>$J186&amp;""</f>
        <v>e</v>
      </c>
      <c r="Q186" t="str">
        <f>$K186&amp;""</f>
        <v>5/2</v>
      </c>
      <c r="R186">
        <v>4</v>
      </c>
      <c r="AA186" s="10">
        <f t="shared" si="211"/>
        <v>7996.8050000000003</v>
      </c>
      <c r="AB186" s="3" cm="1">
        <f t="array" ref="AB186">100000000/Lvac(AA186)</f>
        <v>12501.555826549902</v>
      </c>
      <c r="AC186" s="28">
        <f t="shared" si="212"/>
        <v>1.2504994182051456E-7</v>
      </c>
      <c r="AD186" s="28">
        <f t="shared" si="213"/>
        <v>7.999004394927167E-7</v>
      </c>
      <c r="AE186" s="21">
        <f t="shared" si="214"/>
        <v>12501.555926114273</v>
      </c>
      <c r="AF186" s="10" cm="1">
        <f t="array" ref="AF186">Lair(100000000/AE186)</f>
        <v>7996.8049363118653</v>
      </c>
      <c r="AG186" s="10">
        <f t="shared" si="215"/>
        <v>5.7816594143879898E-3</v>
      </c>
      <c r="AH186" s="10" t="b">
        <f t="shared" si="209"/>
        <v>1</v>
      </c>
      <c r="AI186" s="10">
        <f>$AF186</f>
        <v>7996.8049363118653</v>
      </c>
      <c r="AJ186">
        <v>7.0000000000000001E-3</v>
      </c>
      <c r="AK186" s="3" cm="1">
        <f t="array" ref="AK186">100000000/Lvac($AA186)</f>
        <v>12501.555826549902</v>
      </c>
      <c r="AL186" s="21">
        <f t="shared" si="234"/>
        <v>1.0943231888585921E-2</v>
      </c>
      <c r="AM186" s="10" cm="1">
        <f t="array" ref="AM186">Lvac($AI186)-$BA186</f>
        <v>-1.6588617580964637E-2</v>
      </c>
      <c r="AN186" s="10">
        <f>$AK186-($AX186-$AW186)</f>
        <v>2.5826549899647944E-2</v>
      </c>
      <c r="AO186" s="3">
        <f>AM186/AJ186</f>
        <v>-2.3698025115663768</v>
      </c>
      <c r="AP186" s="3">
        <v>-2.3607017489796687</v>
      </c>
      <c r="AS186" s="3">
        <f t="shared" si="217"/>
        <v>-4.1734500973689137E-3</v>
      </c>
      <c r="AT186" s="3" cm="1">
        <f t="array" ref="AT186">AS186-(100000000/LvacE($A186)-$E186)</f>
        <v>3.6741264921147376E-5</v>
      </c>
      <c r="AU186" t="s">
        <v>4986</v>
      </c>
      <c r="AV186" t="s">
        <v>4732</v>
      </c>
      <c r="AW186" s="3">
        <v>27597.13</v>
      </c>
      <c r="AX186" s="3">
        <v>40098.660000000003</v>
      </c>
      <c r="AY186" s="3"/>
      <c r="AZ186" s="10" cm="1">
        <f t="array" ref="AZ186">Lair(100000000/($AX186-$AW186))</f>
        <v>7996.8215204498592</v>
      </c>
      <c r="BA186" s="10">
        <f>100000000/($AX186-$AW186)</f>
        <v>7999.0209198394105</v>
      </c>
      <c r="BN186" s="3" cm="1">
        <f t="array" ref="BN186">$C186*EXP(poly_from_str(100000000/$E186,BN$4341))</f>
        <v>0.57042332034288845</v>
      </c>
      <c r="BO186" s="3"/>
      <c r="BY186">
        <v>566</v>
      </c>
    </row>
    <row r="187" spans="1:77" hidden="1" x14ac:dyDescent="0.25">
      <c r="A187" t="s">
        <v>270</v>
      </c>
      <c r="B187" s="2" t="str">
        <f t="shared" si="208"/>
        <v/>
      </c>
      <c r="C187">
        <v>20</v>
      </c>
      <c r="D187" t="s">
        <v>91</v>
      </c>
      <c r="E187" t="s">
        <v>271</v>
      </c>
      <c r="R187">
        <v>4</v>
      </c>
      <c r="S187" t="s">
        <v>22</v>
      </c>
      <c r="AA187" s="10">
        <f t="shared" si="211"/>
        <v>7987.3630000000003</v>
      </c>
      <c r="AB187" s="3" cm="1">
        <f t="array" ref="AB187">100000000/Lvac(AA187)</f>
        <v>12516.334059152132</v>
      </c>
      <c r="AC187" s="28">
        <f t="shared" si="212"/>
        <v>1.2519776552036011E-7</v>
      </c>
      <c r="AD187" s="28">
        <f t="shared" si="213"/>
        <v>7.9895598445519677E-7</v>
      </c>
      <c r="AE187" s="21">
        <f t="shared" si="214"/>
        <v>12516.333961866811</v>
      </c>
      <c r="AF187" s="10" cm="1">
        <f t="array" ref="AF187">Lair(100000000/AE187)</f>
        <v>7987.3630620834356</v>
      </c>
      <c r="AG187" s="10">
        <f t="shared" si="215"/>
        <v>5.7835085283561129E-3</v>
      </c>
      <c r="AH187" s="10" t="b">
        <f t="shared" si="209"/>
        <v>1</v>
      </c>
      <c r="AI187" s="10">
        <f t="shared" si="216"/>
        <v>7987.3630000000003</v>
      </c>
      <c r="AJ187">
        <v>7.0000000000000001E-3</v>
      </c>
      <c r="AK187" s="3" cm="1">
        <f t="array" ref="AK187">100000000/Lvac($AA187)</f>
        <v>12516.334059152132</v>
      </c>
      <c r="AL187" s="21">
        <f t="shared" si="234"/>
        <v>1.0969119396985577E-2</v>
      </c>
      <c r="AM187" s="21"/>
      <c r="AN187" s="21"/>
      <c r="AO187" s="21"/>
      <c r="AP187" s="21"/>
      <c r="AS187" s="3">
        <f t="shared" si="217"/>
        <v>4.059152131958399E-3</v>
      </c>
      <c r="AT187" s="3" cm="1">
        <f t="array" ref="AT187">AS187-(100000000/LvacE($A187)-$E187)</f>
        <v>3.6729308703797869E-5</v>
      </c>
      <c r="BB187"/>
      <c r="BC187"/>
      <c r="BD187"/>
      <c r="BE187"/>
      <c r="BF187"/>
      <c r="BG187"/>
      <c r="BH187"/>
      <c r="BI187"/>
      <c r="BJ187"/>
      <c r="BN187" s="3" cm="1">
        <f t="array" ref="BN187">$C187*EXP(poly_from_str(100000000/$E187,BN$4341))</f>
        <v>0.25270880283727376</v>
      </c>
      <c r="BO187" s="3"/>
      <c r="BY187">
        <v>250</v>
      </c>
    </row>
    <row r="188" spans="1:77" hidden="1" x14ac:dyDescent="0.25">
      <c r="A188" t="s">
        <v>272</v>
      </c>
      <c r="B188" s="2" t="str">
        <f t="shared" si="208"/>
        <v/>
      </c>
      <c r="C188">
        <v>10</v>
      </c>
      <c r="D188" t="s">
        <v>91</v>
      </c>
      <c r="E188" t="s">
        <v>273</v>
      </c>
      <c r="R188">
        <v>4</v>
      </c>
      <c r="S188" t="s">
        <v>22</v>
      </c>
      <c r="AA188" s="10">
        <f t="shared" si="211"/>
        <v>7977.8239999999996</v>
      </c>
      <c r="AB188" s="3" cm="1">
        <f t="array" ref="AB188">100000000/Lvac(AA188)</f>
        <v>12531.299633806599</v>
      </c>
      <c r="AC188" s="28">
        <f t="shared" si="212"/>
        <v>1.2534746316790144E-7</v>
      </c>
      <c r="AD188" s="28">
        <f t="shared" si="213"/>
        <v>7.9800182680352423E-7</v>
      </c>
      <c r="AE188" s="21">
        <f t="shared" si="214"/>
        <v>12531.299642624163</v>
      </c>
      <c r="AF188" s="10" cm="1">
        <f t="array" ref="AF188">Lair(100000000/AE188)</f>
        <v>7977.823994386431</v>
      </c>
      <c r="AG188" s="10">
        <f t="shared" si="215"/>
        <v>5.7853833096472547E-3</v>
      </c>
      <c r="AH188" s="10" t="b">
        <f t="shared" si="209"/>
        <v>1</v>
      </c>
      <c r="AI188" s="10">
        <f t="shared" si="216"/>
        <v>7977.8239999999996</v>
      </c>
      <c r="AJ188">
        <v>7.0000000000000001E-3</v>
      </c>
      <c r="AK188" s="3" cm="1">
        <f t="array" ref="AK188">100000000/Lvac($AA188)</f>
        <v>12531.299633806599</v>
      </c>
      <c r="AL188" s="21">
        <f t="shared" si="234"/>
        <v>1.0995366335061565E-2</v>
      </c>
      <c r="AM188" s="21"/>
      <c r="AN188" s="21"/>
      <c r="AO188" s="21"/>
      <c r="AP188" s="21"/>
      <c r="AS188" s="3">
        <f t="shared" si="217"/>
        <v>-3.6619340062316041E-4</v>
      </c>
      <c r="AT188" s="3" cm="1">
        <f t="array" ref="AT188">AS188-(100000000/LvacE($A188)-$E188)</f>
        <v>3.6717028706334531E-5</v>
      </c>
      <c r="BB188"/>
      <c r="BC188"/>
      <c r="BD188"/>
      <c r="BE188"/>
      <c r="BF188"/>
      <c r="BG188"/>
      <c r="BH188"/>
      <c r="BI188"/>
      <c r="BJ188"/>
      <c r="BN188" s="3" cm="1">
        <f t="array" ref="BN188">$C188*EXP(poly_from_str(100000000/$E188,BN$4341))</f>
        <v>0.12594821603993295</v>
      </c>
      <c r="BO188" s="3"/>
      <c r="BY188" t="e">
        <v>#N/A</v>
      </c>
    </row>
    <row r="189" spans="1:77" hidden="1" x14ac:dyDescent="0.25">
      <c r="A189" t="s">
        <v>274</v>
      </c>
      <c r="B189" s="2" t="str">
        <f t="shared" si="208"/>
        <v/>
      </c>
      <c r="C189">
        <v>1000</v>
      </c>
      <c r="D189" t="s">
        <v>14</v>
      </c>
      <c r="E189" t="s">
        <v>275</v>
      </c>
      <c r="F189">
        <v>12494</v>
      </c>
      <c r="G189" t="s">
        <v>3</v>
      </c>
      <c r="H189" s="5" t="s">
        <v>16</v>
      </c>
      <c r="I189">
        <v>25033</v>
      </c>
      <c r="J189" t="s">
        <v>5</v>
      </c>
      <c r="K189" s="5" t="s">
        <v>4</v>
      </c>
      <c r="L189">
        <v>12494.63</v>
      </c>
      <c r="M189" t="str">
        <f t="shared" ref="M189:M192" si="293">$G189&amp;""</f>
        <v>o</v>
      </c>
      <c r="N189" t="str">
        <f t="shared" ref="N189:N192" si="294">$H189&amp;""</f>
        <v>11/2</v>
      </c>
      <c r="O189">
        <v>25033.91</v>
      </c>
      <c r="P189" t="str">
        <f t="shared" ref="P189:P192" si="295">$J189&amp;""</f>
        <v>e</v>
      </c>
      <c r="Q189" t="str">
        <f t="shared" ref="Q189:Q192" si="296">$K189&amp;""</f>
        <v>9/2</v>
      </c>
      <c r="R189">
        <v>4</v>
      </c>
      <c r="AA189" s="10">
        <f t="shared" si="211"/>
        <v>7972.7479999999996</v>
      </c>
      <c r="AB189" s="3" cm="1">
        <f t="array" ref="AB189">100000000/Lvac(AA189)</f>
        <v>12539.277881976077</v>
      </c>
      <c r="AC189" s="28">
        <f t="shared" si="212"/>
        <v>1.254272679884025E-7</v>
      </c>
      <c r="AD189" s="28">
        <f t="shared" si="213"/>
        <v>7.9749408970144698E-7</v>
      </c>
      <c r="AE189" s="21">
        <f t="shared" si="214"/>
        <v>12539.277933102787</v>
      </c>
      <c r="AF189" s="10" cm="1">
        <f t="array" ref="AF189">Lair(100000000/AE189)</f>
        <v>7972.7479674923543</v>
      </c>
      <c r="AG189" s="10">
        <f t="shared" si="215"/>
        <v>5.7863836836418306E-3</v>
      </c>
      <c r="AH189" s="10" t="b">
        <f t="shared" si="209"/>
        <v>1</v>
      </c>
      <c r="AI189" s="10">
        <f t="shared" ref="AI189:AI192" si="297">$AF189</f>
        <v>7972.7479674923543</v>
      </c>
      <c r="AJ189">
        <v>7.0000000000000001E-3</v>
      </c>
      <c r="AK189" s="3" cm="1">
        <f t="array" ref="AK189">100000000/Lvac($AA189)</f>
        <v>12539.277881976077</v>
      </c>
      <c r="AL189" s="21">
        <f t="shared" si="234"/>
        <v>1.1009371615874638E-2</v>
      </c>
      <c r="AM189" s="10" cm="1">
        <f t="array" ref="AM189">Lvac($AI189)-$BA189</f>
        <v>1.3145398343112902E-3</v>
      </c>
      <c r="AN189" s="10">
        <f t="shared" ref="AN189:AN192" si="298">$AK189-($AX189-$AW189)</f>
        <v>-2.1180239236855414E-3</v>
      </c>
      <c r="AO189" s="3">
        <f t="shared" ref="AO189:AO192" si="299">AM189/AJ189</f>
        <v>0.18779140490161289</v>
      </c>
      <c r="AP189" s="3">
        <v>0.19243660855343997</v>
      </c>
      <c r="AS189" s="3">
        <f t="shared" si="217"/>
        <v>-2.1180239236855414E-3</v>
      </c>
      <c r="AT189" s="3" cm="1">
        <f t="array" ref="AT189">AS189-(100000000/LvacE($A189)-$E189)</f>
        <v>3.6710413041873835E-5</v>
      </c>
      <c r="AU189" t="s">
        <v>4755</v>
      </c>
      <c r="AV189" t="s">
        <v>4741</v>
      </c>
      <c r="AW189" s="3">
        <v>12494.63</v>
      </c>
      <c r="AX189" s="3">
        <v>25033.91</v>
      </c>
      <c r="AY189" s="3"/>
      <c r="AZ189" s="10" cm="1">
        <f t="array" ref="AZ189">Lair(100000000/($AX189-$AW189))</f>
        <v>7972.7466533074767</v>
      </c>
      <c r="BA189" s="10">
        <f t="shared" ref="BA189:BA192" si="300">100000000/($AX189-$AW189)</f>
        <v>7974.9395499582106</v>
      </c>
      <c r="BB189" s="12">
        <v>3390000</v>
      </c>
      <c r="BC189" s="3">
        <v>0.182</v>
      </c>
      <c r="BD189" s="12" cm="1">
        <f t="array" ref="BD189">SfromgA($BB189,$BA189,"")</f>
        <v>0.84862389753071976</v>
      </c>
      <c r="BE189" s="29">
        <f t="shared" ref="BE189:BE191" si="301">(10^MAX(0.05, -0.312925054856973*((LN($BD189))^(1/3)) + 0.454808404431693)-1)*100</f>
        <v>322.80756509005488</v>
      </c>
      <c r="BF189" s="12">
        <v>389661.43701730191</v>
      </c>
      <c r="BG189" s="12" cm="1">
        <f t="array" ref="BG189">SfromgA($BF189,$BA189,"")</f>
        <v>9.7544544955470158E-2</v>
      </c>
      <c r="BH189" s="29">
        <f>(10^MAX(0.05, -0.312925054856973*((LN($BG189))^(1/3)) + 0.454808404431693)-1)*100</f>
        <v>640.4708064574487</v>
      </c>
      <c r="BI189" s="12">
        <f>IF($BB189="",$BF189,$BB189)</f>
        <v>3390000</v>
      </c>
      <c r="BJ189" s="29">
        <f>IF($BB189="",$BH189,$BE189)</f>
        <v>322.80756509005488</v>
      </c>
      <c r="BK189" s="3">
        <f t="shared" ref="BK189:BK191" si="302">LN(BN189*100000000/($AX189-$AW189)/$BI189)</f>
        <v>-3.5206972655205528</v>
      </c>
      <c r="BL189" s="13">
        <f>EXP(BK$4341*$AX189+BK$4342)*$BI189/(100000000/($AX189-$AW189))</f>
        <v>7.1289853866038948</v>
      </c>
      <c r="BM189" s="3">
        <f t="shared" ref="BM189:BM191" si="303">LN(BL189/$C189)</f>
        <v>-4.9435863567009148</v>
      </c>
      <c r="BN189" s="3" cm="1">
        <f t="array" ref="BN189">$C189*EXP(poly_from_str(100000000/$E189,BN$4341))</f>
        <v>12.573404964536069</v>
      </c>
      <c r="BO189" s="3">
        <f t="shared" ref="BO189:BO191" si="304">LN($C189)</f>
        <v>6.9077552789821368</v>
      </c>
      <c r="BP189" s="13">
        <f>LN(BL189/BN189)</f>
        <v>-0.56741494387308455</v>
      </c>
      <c r="BY189">
        <v>12321</v>
      </c>
    </row>
    <row r="190" spans="1:77" hidden="1" x14ac:dyDescent="0.25">
      <c r="A190" t="s">
        <v>276</v>
      </c>
      <c r="B190" s="2" t="str">
        <f t="shared" si="208"/>
        <v/>
      </c>
      <c r="C190">
        <v>15</v>
      </c>
      <c r="E190" t="s">
        <v>277</v>
      </c>
      <c r="F190">
        <v>13887</v>
      </c>
      <c r="G190" t="s">
        <v>3</v>
      </c>
      <c r="H190" s="5" t="s">
        <v>8</v>
      </c>
      <c r="I190">
        <v>26446</v>
      </c>
      <c r="J190" t="s">
        <v>5</v>
      </c>
      <c r="K190" s="5" t="s">
        <v>8</v>
      </c>
      <c r="L190">
        <v>13887.6</v>
      </c>
      <c r="M190" t="str">
        <f t="shared" si="293"/>
        <v>o</v>
      </c>
      <c r="N190" t="str">
        <f t="shared" si="294"/>
        <v>7/2</v>
      </c>
      <c r="O190">
        <v>26446.97</v>
      </c>
      <c r="P190" t="str">
        <f t="shared" si="295"/>
        <v>e</v>
      </c>
      <c r="Q190" t="str">
        <f t="shared" si="296"/>
        <v>7/2</v>
      </c>
      <c r="R190">
        <v>4</v>
      </c>
      <c r="AA190" s="10">
        <f t="shared" si="211"/>
        <v>7960</v>
      </c>
      <c r="AB190" s="3" cm="1">
        <f t="array" ref="AB190">100000000/Lvac(AA190)</f>
        <v>12559.359530358366</v>
      </c>
      <c r="AC190" s="28">
        <f t="shared" si="212"/>
        <v>1.2562814070351758E-7</v>
      </c>
      <c r="AD190" s="28">
        <f t="shared" si="213"/>
        <v>7.9621894538715081E-7</v>
      </c>
      <c r="AE190" s="21">
        <f t="shared" si="214"/>
        <v>12559.359541766016</v>
      </c>
      <c r="AF190" s="10" cm="1">
        <f t="array" ref="AF190">Lair(100000000/AE190)</f>
        <v>7959.9999927699055</v>
      </c>
      <c r="AG190" s="10">
        <f t="shared" si="215"/>
        <v>5.7889044931129629E-3</v>
      </c>
      <c r="AH190" s="10" t="b">
        <f t="shared" si="209"/>
        <v>1</v>
      </c>
      <c r="AI190" s="10">
        <f t="shared" si="297"/>
        <v>7959.9999927699055</v>
      </c>
      <c r="AJ190">
        <v>3.0000000000000001E-3</v>
      </c>
      <c r="AK190" s="3" cm="1">
        <f t="array" ref="AK190">100000000/Lvac($AA190)</f>
        <v>12559.359530358366</v>
      </c>
      <c r="AL190" s="21">
        <f t="shared" si="234"/>
        <v>4.7334269629771639E-3</v>
      </c>
      <c r="AM190" s="10" cm="1">
        <f t="array" ref="AM190">Lvac($AI190)-$BA190</f>
        <v>6.6301446859142743E-3</v>
      </c>
      <c r="AN190" s="10">
        <f t="shared" si="298"/>
        <v>-1.0469641634699656E-2</v>
      </c>
      <c r="AO190" s="3">
        <f t="shared" si="299"/>
        <v>2.2100482286380916</v>
      </c>
      <c r="AP190" s="3">
        <v>2.2124589110414186</v>
      </c>
      <c r="AS190" s="3">
        <f t="shared" si="217"/>
        <v>-4.6964163448137697E-4</v>
      </c>
      <c r="AT190" s="3" cm="1">
        <f t="array" ref="AT190">AS190-(100000000/LvacE($A190)-$E190)</f>
        <v>3.669353827717714E-5</v>
      </c>
      <c r="AU190" t="s">
        <v>4813</v>
      </c>
      <c r="AV190" t="s">
        <v>4731</v>
      </c>
      <c r="AW190" s="3">
        <v>13887.6</v>
      </c>
      <c r="AX190" s="3">
        <v>26446.97</v>
      </c>
      <c r="AY190" s="3"/>
      <c r="AZ190" s="10" cm="1">
        <f t="array" ref="AZ190">Lair(100000000/($AX190-$AW190))</f>
        <v>7959.9933644154626</v>
      </c>
      <c r="BA190" s="10">
        <f t="shared" si="300"/>
        <v>7962.1828164947756</v>
      </c>
      <c r="BB190" s="12">
        <v>63700</v>
      </c>
      <c r="BC190" s="3">
        <v>1.4E-2</v>
      </c>
      <c r="BD190" s="12" cm="1">
        <f t="array" ref="BD190">SfromgA($BB190,$BA190,"")</f>
        <v>1.5869718649426743E-2</v>
      </c>
      <c r="BE190" s="29">
        <f t="shared" si="301"/>
        <v>806.58827508234344</v>
      </c>
      <c r="BG190" s="3"/>
      <c r="BH190" s="3"/>
      <c r="BI190" s="12">
        <f t="shared" ref="BI190:BI191" si="305">IF($BB190="",$BF190,$BB190)</f>
        <v>63700</v>
      </c>
      <c r="BJ190" s="29">
        <f t="shared" ref="BJ190:BJ191" si="306">IF($BB190="",$BH190,$BE190)</f>
        <v>806.58827508234344</v>
      </c>
      <c r="BK190" s="3">
        <f t="shared" si="302"/>
        <v>-3.7518390890339552</v>
      </c>
      <c r="BL190" s="13">
        <f>EXP(BK$4341*$AX190+BK$4342)*$BI190/(100000000/($AX190-$AW190))</f>
        <v>0.12051327709397036</v>
      </c>
      <c r="BM190" s="3">
        <f t="shared" si="303"/>
        <v>-4.8240455498709256</v>
      </c>
      <c r="BN190" s="3" cm="1">
        <f t="array" ref="BN190">$C190*EXP(poly_from_str(100000000/$E190,BN$4341))</f>
        <v>0.18780375609585695</v>
      </c>
      <c r="BO190" s="3">
        <f t="shared" si="304"/>
        <v>2.7080502011022101</v>
      </c>
      <c r="BP190" s="13">
        <f>LN(BL190/BN190)</f>
        <v>-0.44363763687115437</v>
      </c>
      <c r="BY190">
        <v>183</v>
      </c>
    </row>
    <row r="191" spans="1:77" hidden="1" x14ac:dyDescent="0.25">
      <c r="A191" t="s">
        <v>278</v>
      </c>
      <c r="B191" s="2" t="str">
        <f t="shared" si="208"/>
        <v/>
      </c>
      <c r="C191">
        <v>5</v>
      </c>
      <c r="D191" t="s">
        <v>14</v>
      </c>
      <c r="E191" t="s">
        <v>279</v>
      </c>
      <c r="F191">
        <v>2893</v>
      </c>
      <c r="G191" t="s">
        <v>3</v>
      </c>
      <c r="H191" s="5" t="s">
        <v>15</v>
      </c>
      <c r="I191">
        <v>15454</v>
      </c>
      <c r="J191" t="s">
        <v>5</v>
      </c>
      <c r="K191" s="5" t="s">
        <v>15</v>
      </c>
      <c r="L191">
        <v>2893.14</v>
      </c>
      <c r="M191" t="str">
        <f t="shared" si="293"/>
        <v>o</v>
      </c>
      <c r="N191" t="str">
        <f t="shared" si="294"/>
        <v>13/2</v>
      </c>
      <c r="O191">
        <v>15454.16</v>
      </c>
      <c r="P191" t="str">
        <f t="shared" si="295"/>
        <v>e</v>
      </c>
      <c r="Q191" t="str">
        <f t="shared" si="296"/>
        <v>13/2</v>
      </c>
      <c r="R191">
        <v>4</v>
      </c>
      <c r="S191" t="s">
        <v>6</v>
      </c>
      <c r="AA191" s="10">
        <f t="shared" si="211"/>
        <v>7958.94</v>
      </c>
      <c r="AB191" s="3" cm="1">
        <f t="array" ref="AB191">100000000/Lvac(AA191)</f>
        <v>12561.032222320195</v>
      </c>
      <c r="AC191" s="28">
        <f t="shared" si="212"/>
        <v>1.2564487230711628E-7</v>
      </c>
      <c r="AD191" s="28">
        <f t="shared" si="213"/>
        <v>7.961129167577968E-7</v>
      </c>
      <c r="AE191" s="21">
        <f t="shared" si="214"/>
        <v>12561.03216831172</v>
      </c>
      <c r="AF191" s="10" cm="1">
        <f t="array" ref="AF191">Lair(100000000/AE191)</f>
        <v>7958.9400342211011</v>
      </c>
      <c r="AG191" s="10">
        <f t="shared" si="215"/>
        <v>5.7891146448094972E-3</v>
      </c>
      <c r="AH191" s="10" t="b">
        <f t="shared" si="209"/>
        <v>1</v>
      </c>
      <c r="AI191" s="10">
        <f t="shared" si="297"/>
        <v>7958.9400342211011</v>
      </c>
      <c r="AJ191">
        <v>7.0000000000000001E-3</v>
      </c>
      <c r="AK191" s="3" cm="1">
        <f t="array" ref="AK191">100000000/Lvac($AA191)</f>
        <v>12561.032222320195</v>
      </c>
      <c r="AL191" s="21">
        <f t="shared" si="234"/>
        <v>1.1047604979831505E-2</v>
      </c>
      <c r="AM191" s="10" cm="1">
        <f t="array" ref="AM191">Lvac($AI191)-$BA191</f>
        <v>-7.7122321090428159E-3</v>
      </c>
      <c r="AN191" s="10">
        <f t="shared" si="298"/>
        <v>1.2222320194268832E-2</v>
      </c>
      <c r="AO191" s="3">
        <f t="shared" si="299"/>
        <v>-1.1017474441489736</v>
      </c>
      <c r="AP191" s="3">
        <v>-1.1066374932592484</v>
      </c>
      <c r="AS191" s="3">
        <f t="shared" si="217"/>
        <v>2.2223201940505533E-3</v>
      </c>
      <c r="AT191" s="3" cm="1">
        <f t="array" ref="AT191">AS191-(100000000/LvacE($A191)-$E191)</f>
        <v>3.6692117646452971E-5</v>
      </c>
      <c r="AU191" t="s">
        <v>4972</v>
      </c>
      <c r="AV191" t="s">
        <v>4798</v>
      </c>
      <c r="AW191" s="3">
        <v>2893.14</v>
      </c>
      <c r="AX191" s="3">
        <v>15454.16</v>
      </c>
      <c r="AY191" s="3"/>
      <c r="AZ191" s="10" cm="1">
        <f t="array" ref="AZ191">Lair(100000000/($AX191-$AW191))</f>
        <v>7958.947744370792</v>
      </c>
      <c r="BA191" s="10">
        <f t="shared" si="300"/>
        <v>7961.1369140404204</v>
      </c>
      <c r="BB191" s="12">
        <v>39100</v>
      </c>
      <c r="BC191" s="3">
        <v>0.32</v>
      </c>
      <c r="BD191" s="12" cm="1">
        <f t="array" ref="BD191">SfromgA($BB191,$BA191,"")</f>
        <v>9.7372292718639324E-3</v>
      </c>
      <c r="BE191" s="29">
        <f t="shared" si="301"/>
        <v>847.17799411979991</v>
      </c>
      <c r="BG191" s="3"/>
      <c r="BH191" s="3"/>
      <c r="BI191" s="12">
        <f t="shared" si="305"/>
        <v>39100</v>
      </c>
      <c r="BJ191" s="29">
        <f t="shared" si="306"/>
        <v>847.17799411979991</v>
      </c>
      <c r="BK191" s="3">
        <f t="shared" si="302"/>
        <v>-4.3628699701987124</v>
      </c>
      <c r="BL191" s="13">
        <f>EXP(BK$4341*$AX191+BK$4342)*$BI191/(100000000/($AX191-$AW191))</f>
        <v>0.1705561553666318</v>
      </c>
      <c r="BM191" s="3">
        <f t="shared" si="303"/>
        <v>-3.3781285919297304</v>
      </c>
      <c r="BN191" s="3" cm="1">
        <f t="array" ref="BN191">$C191*EXP(poly_from_str(100000000/$E191,BN$4341))</f>
        <v>6.2579387938031777E-2</v>
      </c>
      <c r="BO191" s="3">
        <f t="shared" si="304"/>
        <v>1.6094379124341003</v>
      </c>
      <c r="BP191" s="13">
        <f>LN(BL191/BN191)</f>
        <v>1.0026286417660872</v>
      </c>
      <c r="BY191">
        <v>61</v>
      </c>
    </row>
    <row r="192" spans="1:77" x14ac:dyDescent="0.25">
      <c r="A192" t="s">
        <v>280</v>
      </c>
      <c r="B192" s="2" t="str">
        <f t="shared" si="208"/>
        <v/>
      </c>
      <c r="C192">
        <v>50</v>
      </c>
      <c r="D192" t="s">
        <v>14</v>
      </c>
      <c r="E192" t="s">
        <v>281</v>
      </c>
      <c r="F192">
        <v>26921</v>
      </c>
      <c r="G192" t="s">
        <v>3</v>
      </c>
      <c r="H192" s="5" t="s">
        <v>19</v>
      </c>
      <c r="I192">
        <v>39485</v>
      </c>
      <c r="J192" t="s">
        <v>5</v>
      </c>
      <c r="K192" s="5" t="s">
        <v>113</v>
      </c>
      <c r="L192">
        <v>26921.49</v>
      </c>
      <c r="M192" t="str">
        <f t="shared" si="293"/>
        <v>o</v>
      </c>
      <c r="N192" t="str">
        <f t="shared" si="294"/>
        <v>3/2</v>
      </c>
      <c r="O192">
        <v>39485.480000000003</v>
      </c>
      <c r="P192" t="str">
        <f t="shared" si="295"/>
        <v>e</v>
      </c>
      <c r="Q192" t="str">
        <f t="shared" si="296"/>
        <v>1/2</v>
      </c>
      <c r="R192">
        <v>4</v>
      </c>
      <c r="S192" t="s">
        <v>208</v>
      </c>
      <c r="U192" s="4" t="s">
        <v>5012</v>
      </c>
      <c r="AA192" s="10">
        <f t="shared" si="211"/>
        <v>7957.0439999999999</v>
      </c>
      <c r="AB192" s="3" cm="1">
        <f t="array" ref="AB192">100000000/Lvac(AA192)</f>
        <v>12564.025243186232</v>
      </c>
      <c r="AC192" s="28">
        <f t="shared" si="212"/>
        <v>1.2567481089711204E-7</v>
      </c>
      <c r="AD192" s="28">
        <f t="shared" si="213"/>
        <v>7.9592326554925034E-7</v>
      </c>
      <c r="AE192" s="21">
        <f t="shared" si="214"/>
        <v>12564.025358897392</v>
      </c>
      <c r="AF192" s="10" cm="1">
        <f t="array" ref="AF192">Lair(100000000/AE192)</f>
        <v>7957.0439267174852</v>
      </c>
      <c r="AG192" s="10">
        <f t="shared" si="215"/>
        <v>5.7894907482719856E-3</v>
      </c>
      <c r="AH192" s="10" t="b">
        <f t="shared" si="209"/>
        <v>1</v>
      </c>
      <c r="AI192" s="10">
        <f t="shared" si="297"/>
        <v>7957.0439267174852</v>
      </c>
      <c r="AJ192" s="25">
        <f>0.007*3.2</f>
        <v>2.2400000000000003E-2</v>
      </c>
      <c r="AK192" s="3" cm="1">
        <f t="array" ref="AK192">100000000/Lvac($AA192)</f>
        <v>12564.025243186232</v>
      </c>
      <c r="AL192" s="21">
        <f t="shared" si="234"/>
        <v>3.5369185848326906E-2</v>
      </c>
      <c r="AM192" s="10" cm="1">
        <f t="array" ref="AM192">Lvac($AI192)-$BA192</f>
        <v>-2.2399706476790016E-2</v>
      </c>
      <c r="AN192" s="10">
        <f t="shared" si="298"/>
        <v>3.5243186230218271E-2</v>
      </c>
      <c r="AO192" s="14">
        <f t="shared" si="299"/>
        <v>-0.99998689628526838</v>
      </c>
      <c r="AP192" s="14">
        <v>-0.99671447186113116</v>
      </c>
      <c r="AS192" s="3">
        <f t="shared" si="217"/>
        <v>-4.7568137688358547E-3</v>
      </c>
      <c r="AT192" s="3" cm="1">
        <f t="array" ref="AT192">AS192-(100000000/LvacE($A192)-$E192)</f>
        <v>3.6689574699266814E-5</v>
      </c>
      <c r="AU192" t="s">
        <v>4976</v>
      </c>
      <c r="AV192" t="s">
        <v>4804</v>
      </c>
      <c r="AW192" s="3">
        <v>26921.49</v>
      </c>
      <c r="AX192" s="3">
        <v>39485.480000000003</v>
      </c>
      <c r="AY192" s="3"/>
      <c r="AZ192" s="10" cm="1">
        <f t="array" ref="AZ192">Lair(100000000/($AX192-$AW192))</f>
        <v>7957.066320375734</v>
      </c>
      <c r="BA192" s="10">
        <f t="shared" si="300"/>
        <v>7959.2549818966736</v>
      </c>
      <c r="BN192" s="3" cm="1">
        <f t="array" ref="BN192">$C192*EXP(poly_from_str(100000000/$E192,BN$4341))</f>
        <v>0.62540204232440277</v>
      </c>
      <c r="BO192" s="3"/>
      <c r="BY192">
        <v>608</v>
      </c>
    </row>
    <row r="193" spans="1:77" hidden="1" x14ac:dyDescent="0.25">
      <c r="A193" t="s">
        <v>282</v>
      </c>
      <c r="B193" s="2" t="str">
        <f t="shared" si="208"/>
        <v/>
      </c>
      <c r="C193">
        <v>5</v>
      </c>
      <c r="E193" t="s">
        <v>283</v>
      </c>
      <c r="R193">
        <v>4</v>
      </c>
      <c r="S193" t="s">
        <v>22</v>
      </c>
      <c r="AA193" s="10">
        <f t="shared" si="211"/>
        <v>7948.1620000000003</v>
      </c>
      <c r="AB193" s="3" cm="1">
        <f t="array" ref="AB193">100000000/Lvac(AA193)</f>
        <v>12578.0653591962</v>
      </c>
      <c r="AC193" s="28">
        <f t="shared" si="212"/>
        <v>1.258152513750978E-7</v>
      </c>
      <c r="AD193" s="28">
        <f t="shared" si="213"/>
        <v>7.9503482566090352E-7</v>
      </c>
      <c r="AE193" s="21">
        <f t="shared" si="214"/>
        <v>12578.065472578483</v>
      </c>
      <c r="AF193" s="10" cm="1">
        <f t="array" ref="AF193">Lair(100000000/AE193)</f>
        <v>7948.1619283526361</v>
      </c>
      <c r="AG193" s="10">
        <f t="shared" si="215"/>
        <v>5.7912562274898402E-3</v>
      </c>
      <c r="AH193" s="10" t="b">
        <f t="shared" si="209"/>
        <v>1</v>
      </c>
      <c r="AI193" s="10">
        <f t="shared" si="216"/>
        <v>7948.1620000000003</v>
      </c>
      <c r="AJ193">
        <v>3.0000000000000001E-3</v>
      </c>
      <c r="AK193" s="3" cm="1">
        <f t="array" ref="AK193">100000000/Lvac($AA193)</f>
        <v>12578.0653591962</v>
      </c>
      <c r="AL193" s="21">
        <f t="shared" si="234"/>
        <v>4.7475373649390386E-3</v>
      </c>
      <c r="AM193" s="21"/>
      <c r="AN193" s="21"/>
      <c r="AO193" s="21"/>
      <c r="AP193" s="21"/>
      <c r="AS193" s="3">
        <f t="shared" si="217"/>
        <v>-4.6408037997025531E-3</v>
      </c>
      <c r="AT193" s="3" cm="1">
        <f t="array" ref="AT193">AS193-(100000000/LvacE($A193)-$E193)</f>
        <v>3.6677538446383551E-5</v>
      </c>
      <c r="BB193"/>
      <c r="BC193"/>
      <c r="BD193"/>
      <c r="BE193"/>
      <c r="BF193"/>
      <c r="BG193"/>
      <c r="BH193"/>
      <c r="BI193"/>
      <c r="BJ193"/>
      <c r="BN193" s="3" cm="1">
        <f t="array" ref="BN193">$C193*EXP(poly_from_str(100000000/$E193,BN$4341))</f>
        <v>6.2358423584306599E-2</v>
      </c>
      <c r="BO193" s="3"/>
      <c r="BY193" t="e">
        <v>#N/A</v>
      </c>
    </row>
    <row r="194" spans="1:77" hidden="1" x14ac:dyDescent="0.25">
      <c r="A194" t="s">
        <v>284</v>
      </c>
      <c r="B194" s="2" t="str">
        <f t="shared" ref="B194:B257" si="307">IF(OR(A194=A193,A194=A195),IF(B193="",1,B193+1),"")</f>
        <v/>
      </c>
      <c r="C194">
        <v>50</v>
      </c>
      <c r="D194" t="s">
        <v>14</v>
      </c>
      <c r="E194" t="s">
        <v>285</v>
      </c>
      <c r="F194">
        <v>10950</v>
      </c>
      <c r="G194" t="s">
        <v>3</v>
      </c>
      <c r="H194" s="5" t="s">
        <v>19</v>
      </c>
      <c r="I194">
        <v>23532</v>
      </c>
      <c r="J194" t="s">
        <v>5</v>
      </c>
      <c r="K194" s="5" t="s">
        <v>18</v>
      </c>
      <c r="L194">
        <v>10950.24</v>
      </c>
      <c r="M194" t="str">
        <f>$G194&amp;""</f>
        <v>o</v>
      </c>
      <c r="N194" t="str">
        <f>$H194&amp;""</f>
        <v>3/2</v>
      </c>
      <c r="O194">
        <v>23532.86</v>
      </c>
      <c r="P194" t="str">
        <f>$J194&amp;""</f>
        <v>e</v>
      </c>
      <c r="Q194" t="str">
        <f>$K194&amp;""</f>
        <v>5/2</v>
      </c>
      <c r="R194">
        <v>4</v>
      </c>
      <c r="AA194" s="10">
        <f t="shared" si="211"/>
        <v>7945.2790000000005</v>
      </c>
      <c r="AB194" s="3" cm="1">
        <f t="array" ref="AB194">100000000/Lvac(AA194)</f>
        <v>12582.629375344619</v>
      </c>
      <c r="AC194" s="28">
        <f t="shared" si="212"/>
        <v>1.2586090431814919E-7</v>
      </c>
      <c r="AD194" s="28">
        <f t="shared" si="213"/>
        <v>7.9474644779689508E-7</v>
      </c>
      <c r="AE194" s="21">
        <f t="shared" si="214"/>
        <v>12582.629390627573</v>
      </c>
      <c r="AF194" s="10" cm="1">
        <f t="array" ref="AF194">Lair(100000000/AE194)</f>
        <v>7945.2789903495577</v>
      </c>
      <c r="AG194" s="10">
        <f t="shared" si="215"/>
        <v>5.7918305559404911E-3</v>
      </c>
      <c r="AH194" s="10" t="b">
        <f t="shared" ref="AH194:AH257" si="308">ABS(AE194-AB194)&lt;AG194</f>
        <v>1</v>
      </c>
      <c r="AI194" s="10">
        <f>$AF194</f>
        <v>7945.2789903495577</v>
      </c>
      <c r="AJ194">
        <v>7.0000000000000001E-3</v>
      </c>
      <c r="AK194" s="3" cm="1">
        <f t="array" ref="AK194">100000000/Lvac($AA194)</f>
        <v>12582.629375344619</v>
      </c>
      <c r="AL194" s="21">
        <f t="shared" si="234"/>
        <v>1.1085627796631628E-2</v>
      </c>
      <c r="AM194" s="10" cm="1">
        <f t="array" ref="AM194">Lvac($AI194)-$BA194</f>
        <v>-5.9313305946488981E-3</v>
      </c>
      <c r="AN194" s="10">
        <f>$AK194-($AX194-$AW194)</f>
        <v>9.3753446180926403E-3</v>
      </c>
      <c r="AO194" s="3">
        <f>AM194/AJ194</f>
        <v>-0.84733294209269971</v>
      </c>
      <c r="AP194" s="3">
        <v>-0.84595393504319616</v>
      </c>
      <c r="AS194" s="3">
        <f t="shared" si="217"/>
        <v>-6.2465538030664902E-4</v>
      </c>
      <c r="AT194" s="3" cm="1">
        <f t="array" ref="AT194">AS194-(100000000/LvacE($A194)-$E194)</f>
        <v>3.6673594877356663E-5</v>
      </c>
      <c r="AU194" t="s">
        <v>4810</v>
      </c>
      <c r="AV194" t="s">
        <v>4751</v>
      </c>
      <c r="AW194" s="3">
        <v>10950.24</v>
      </c>
      <c r="AX194" s="3">
        <v>23532.86</v>
      </c>
      <c r="AY194" s="3"/>
      <c r="AZ194" s="10" cm="1">
        <f t="array" ref="AZ194">Lair(100000000/($AX194-$AW194))</f>
        <v>7945.2849200786577</v>
      </c>
      <c r="BA194" s="10">
        <f>100000000/($AX194-$AW194)</f>
        <v>7947.4703996464959</v>
      </c>
      <c r="BN194" s="3" cm="1">
        <f t="array" ref="BN194">$C194*EXP(poly_from_str(100000000/$E194,BN$4341))</f>
        <v>0.62299954290714232</v>
      </c>
      <c r="BO194" s="3"/>
      <c r="BY194">
        <v>602</v>
      </c>
    </row>
    <row r="195" spans="1:77" hidden="1" x14ac:dyDescent="0.25">
      <c r="A195" t="s">
        <v>286</v>
      </c>
      <c r="B195" s="2" t="str">
        <f t="shared" si="307"/>
        <v/>
      </c>
      <c r="C195">
        <v>10</v>
      </c>
      <c r="E195" t="s">
        <v>287</v>
      </c>
      <c r="R195">
        <v>4</v>
      </c>
      <c r="S195" t="s">
        <v>22</v>
      </c>
      <c r="AA195" s="10">
        <f t="shared" ref="AA195:AA258" si="309">ROUND($A195,3)+0</f>
        <v>7942.7569999999996</v>
      </c>
      <c r="AB195" s="3" cm="1">
        <f t="array" ref="AB195">100000000/Lvac(AA195)</f>
        <v>12586.624616919396</v>
      </c>
      <c r="AC195" s="28">
        <f t="shared" ref="AC195:AC258" si="310">0.001/AA195</f>
        <v>1.259008679228132E-7</v>
      </c>
      <c r="AD195" s="28">
        <f t="shared" ref="AD195:AD258" si="311">0.01/AB195</f>
        <v>7.9449417968322009E-7</v>
      </c>
      <c r="AE195" s="21">
        <f t="shared" ref="AE195:AE258" si="312">($AB195/$AC195^2+$E195/$AD195^2)/(1/$AC195^2+1/$AD195^2)</f>
        <v>12586.624503820825</v>
      </c>
      <c r="AF195" s="10" cm="1">
        <f t="array" ref="AF195">Lair(100000000/AE195)</f>
        <v>7942.7570713709183</v>
      </c>
      <c r="AG195" s="10">
        <f t="shared" ref="AG195:AG258" si="313">0.0005/$AA195*AB195+0.005</f>
        <v>5.7923334817443989E-3</v>
      </c>
      <c r="AH195" s="10" t="b">
        <f t="shared" si="308"/>
        <v>1</v>
      </c>
      <c r="AI195" s="10">
        <f t="shared" ref="AI195:AI258" si="314">$AA195</f>
        <v>7942.7569999999996</v>
      </c>
      <c r="AJ195">
        <v>3.0000000000000001E-3</v>
      </c>
      <c r="AK195" s="3" cm="1">
        <f t="array" ref="AK195">100000000/Lvac($AA195)</f>
        <v>12586.624616919396</v>
      </c>
      <c r="AL195" s="21">
        <f t="shared" si="234"/>
        <v>4.7540008904663955E-3</v>
      </c>
      <c r="AM195" s="21"/>
      <c r="AN195" s="21"/>
      <c r="AO195" s="21"/>
      <c r="AP195" s="21"/>
      <c r="AS195" s="3">
        <f t="shared" ref="AS195:AS258" si="315">$AB195-$E195</f>
        <v>4.6169193956302479E-3</v>
      </c>
      <c r="AT195" s="3" cm="1">
        <f t="array" ref="AT195">AS195-(100000000/LvacE($A195)-$E195)</f>
        <v>3.6670127883553505E-5</v>
      </c>
      <c r="BB195"/>
      <c r="BC195"/>
      <c r="BD195"/>
      <c r="BE195"/>
      <c r="BF195"/>
      <c r="BG195"/>
      <c r="BH195"/>
      <c r="BI195"/>
      <c r="BJ195"/>
      <c r="BN195" s="3" cm="1">
        <f t="array" ref="BN195">$C195*EXP(poly_from_str(100000000/$E195,BN$4341))</f>
        <v>0.12449804933455808</v>
      </c>
      <c r="BO195" s="3"/>
      <c r="BY195">
        <v>120</v>
      </c>
    </row>
    <row r="196" spans="1:77" hidden="1" x14ac:dyDescent="0.25">
      <c r="A196" t="s">
        <v>288</v>
      </c>
      <c r="B196" s="2" t="str">
        <f t="shared" si="307"/>
        <v/>
      </c>
      <c r="C196">
        <v>0</v>
      </c>
      <c r="E196" t="s">
        <v>289</v>
      </c>
      <c r="R196">
        <v>4</v>
      </c>
      <c r="S196" t="s">
        <v>22</v>
      </c>
      <c r="AA196" s="10">
        <f t="shared" si="309"/>
        <v>7942.3959999999997</v>
      </c>
      <c r="AB196" s="3" cm="1">
        <f t="array" ref="AB196">100000000/Lvac(AA196)</f>
        <v>12587.196704840349</v>
      </c>
      <c r="AC196" s="28">
        <f t="shared" si="310"/>
        <v>1.2590659040420548E-7</v>
      </c>
      <c r="AD196" s="28">
        <f t="shared" si="311"/>
        <v>7.9445806993343848E-7</v>
      </c>
      <c r="AE196" s="21">
        <f t="shared" si="312"/>
        <v>12587.19678557469</v>
      </c>
      <c r="AF196" s="10" cm="1">
        <f t="array" ref="AF196">Lair(100000000/AE196)</f>
        <v>7942.3959490571806</v>
      </c>
      <c r="AG196" s="10">
        <f t="shared" si="313"/>
        <v>5.7924055099267497E-3</v>
      </c>
      <c r="AH196" s="10" t="b">
        <f t="shared" si="308"/>
        <v>1</v>
      </c>
      <c r="AI196" s="10">
        <f t="shared" si="314"/>
        <v>7942.3959999999997</v>
      </c>
      <c r="AJ196">
        <v>3.0000000000000001E-3</v>
      </c>
      <c r="AK196" s="3" cm="1">
        <f t="array" ref="AK196">100000000/Lvac($AA196)</f>
        <v>12587.196704840349</v>
      </c>
      <c r="AL196" s="21">
        <f t="shared" si="234"/>
        <v>4.7544330595604969E-3</v>
      </c>
      <c r="AM196" s="21"/>
      <c r="AN196" s="21"/>
      <c r="AO196" s="21"/>
      <c r="AP196" s="21"/>
      <c r="AS196" s="3">
        <f t="shared" si="315"/>
        <v>-3.295159651315771E-3</v>
      </c>
      <c r="AT196" s="3" cm="1">
        <f t="array" ref="AT196">AS196-(100000000/LvacE($A196)-$E196)</f>
        <v>3.6669631299446337E-5</v>
      </c>
      <c r="BB196"/>
      <c r="BC196"/>
      <c r="BD196"/>
      <c r="BE196"/>
      <c r="BF196"/>
      <c r="BG196"/>
      <c r="BH196"/>
      <c r="BI196"/>
      <c r="BJ196"/>
      <c r="BN196" s="3" cm="1">
        <f t="array" ref="BN196">$C196*EXP(poly_from_str(100000000/$E196,BN$4341))</f>
        <v>0</v>
      </c>
      <c r="BO196" s="3"/>
      <c r="BY196" t="e">
        <v>#N/A</v>
      </c>
    </row>
    <row r="197" spans="1:77" hidden="1" x14ac:dyDescent="0.25">
      <c r="A197" t="s">
        <v>290</v>
      </c>
      <c r="B197" s="2" t="str">
        <f t="shared" si="307"/>
        <v/>
      </c>
      <c r="C197">
        <v>0</v>
      </c>
      <c r="E197" t="s">
        <v>291</v>
      </c>
      <c r="R197">
        <v>4</v>
      </c>
      <c r="S197" t="s">
        <v>22</v>
      </c>
      <c r="AA197" s="10">
        <f t="shared" si="309"/>
        <v>7942.2439999999997</v>
      </c>
      <c r="AB197" s="3" cm="1">
        <f t="array" ref="AB197">100000000/Lvac(AA197)</f>
        <v>12587.437599523544</v>
      </c>
      <c r="AC197" s="28">
        <f t="shared" si="310"/>
        <v>1.2590900002568545E-7</v>
      </c>
      <c r="AD197" s="28">
        <f t="shared" si="311"/>
        <v>7.9444286582826971E-7</v>
      </c>
      <c r="AE197" s="21">
        <f t="shared" si="312"/>
        <v>12587.437658341743</v>
      </c>
      <c r="AF197" s="10" cm="1">
        <f t="array" ref="AF197">Lair(100000000/AE197)</f>
        <v>7942.2439628875354</v>
      </c>
      <c r="AG197" s="10">
        <f t="shared" si="313"/>
        <v>5.7924358405208624E-3</v>
      </c>
      <c r="AH197" s="10" t="b">
        <f t="shared" si="308"/>
        <v>1</v>
      </c>
      <c r="AI197" s="10">
        <f t="shared" si="314"/>
        <v>7942.2439999999997</v>
      </c>
      <c r="AJ197">
        <v>3.0000000000000001E-3</v>
      </c>
      <c r="AK197" s="3" cm="1">
        <f t="array" ref="AK197">100000000/Lvac($AA197)</f>
        <v>12587.437599523544</v>
      </c>
      <c r="AL197" s="21">
        <f t="shared" si="234"/>
        <v>4.7546150431251712E-3</v>
      </c>
      <c r="AM197" s="21"/>
      <c r="AN197" s="21"/>
      <c r="AO197" s="21"/>
      <c r="AP197" s="21"/>
      <c r="AS197" s="3">
        <f t="shared" si="315"/>
        <v>-2.4004764563869685E-3</v>
      </c>
      <c r="AT197" s="3" cm="1">
        <f t="array" ref="AT197">AS197-(100000000/LvacE($A197)-$E197)</f>
        <v>3.6669422115664929E-5</v>
      </c>
      <c r="BB197"/>
      <c r="BC197"/>
      <c r="BD197"/>
      <c r="BE197"/>
      <c r="BF197"/>
      <c r="BG197"/>
      <c r="BH197"/>
      <c r="BI197"/>
      <c r="BJ197"/>
      <c r="BN197" s="3" cm="1">
        <f t="array" ref="BN197">$C197*EXP(poly_from_str(100000000/$E197,BN$4341))</f>
        <v>0</v>
      </c>
      <c r="BO197" s="3"/>
      <c r="BY197" t="e">
        <v>#N/A</v>
      </c>
    </row>
    <row r="198" spans="1:77" hidden="1" x14ac:dyDescent="0.25">
      <c r="A198" t="s">
        <v>292</v>
      </c>
      <c r="B198" s="2" t="str">
        <f t="shared" si="307"/>
        <v/>
      </c>
      <c r="C198">
        <v>5</v>
      </c>
      <c r="D198" t="s">
        <v>170</v>
      </c>
      <c r="E198" t="s">
        <v>293</v>
      </c>
      <c r="R198">
        <v>4</v>
      </c>
      <c r="S198" t="s">
        <v>22</v>
      </c>
      <c r="AA198" s="10">
        <f t="shared" si="309"/>
        <v>7942.0659999999998</v>
      </c>
      <c r="AB198" s="3" cm="1">
        <f t="array" ref="AB198">100000000/Lvac(AA198)</f>
        <v>12587.719711597663</v>
      </c>
      <c r="AC198" s="28">
        <f t="shared" si="310"/>
        <v>1.2591182193650873E-7</v>
      </c>
      <c r="AD198" s="28">
        <f t="shared" si="311"/>
        <v>7.9442506102090322E-7</v>
      </c>
      <c r="AE198" s="21">
        <f t="shared" si="312"/>
        <v>12587.719718664923</v>
      </c>
      <c r="AF198" s="10" cm="1">
        <f t="array" ref="AF198">Lair(100000000/AE198)</f>
        <v>7942.0659955409783</v>
      </c>
      <c r="AG198" s="10">
        <f t="shared" si="313"/>
        <v>5.7924713614566827E-3</v>
      </c>
      <c r="AH198" s="10" t="b">
        <f t="shared" si="308"/>
        <v>1</v>
      </c>
      <c r="AI198" s="10">
        <f t="shared" ref="AI198:AI199" si="316">100000000/AK198</f>
        <v>7944.5661783325822</v>
      </c>
      <c r="AJ198" s="10">
        <f t="shared" ref="AJ198:AJ199" si="317">AL198/AK198*AI198</f>
        <v>0.31558065880952985</v>
      </c>
      <c r="AK198" s="16" cm="1">
        <f t="array" ref="AK198">100000000/Lvac($AA198)-0.5</f>
        <v>12587.219711597663</v>
      </c>
      <c r="AL198" s="22">
        <v>0.5</v>
      </c>
      <c r="AM198" s="22"/>
      <c r="AN198" s="22"/>
      <c r="AO198" s="22"/>
      <c r="AP198" s="22"/>
      <c r="AS198" s="3">
        <f t="shared" si="315"/>
        <v>-2.88402336082072E-4</v>
      </c>
      <c r="AT198" s="3" cm="1">
        <f t="array" ref="AT198">AS198-(100000000/LvacE($A198)-$E198)</f>
        <v>3.6669174733106047E-5</v>
      </c>
      <c r="BB198"/>
      <c r="BC198"/>
      <c r="BD198"/>
      <c r="BE198"/>
      <c r="BF198"/>
      <c r="BG198"/>
      <c r="BH198"/>
      <c r="BI198"/>
      <c r="BJ198"/>
      <c r="BN198" s="3" cm="1">
        <f t="array" ref="BN198">$C198*EXP(poly_from_str(100000000/$E198,BN$4341))</f>
        <v>6.2235021937325781E-2</v>
      </c>
      <c r="BO198" s="3"/>
      <c r="BY198">
        <v>60</v>
      </c>
    </row>
    <row r="199" spans="1:77" hidden="1" x14ac:dyDescent="0.25">
      <c r="A199" t="s">
        <v>294</v>
      </c>
      <c r="B199" s="2" t="str">
        <f t="shared" si="307"/>
        <v/>
      </c>
      <c r="C199">
        <v>20</v>
      </c>
      <c r="D199" t="s">
        <v>134</v>
      </c>
      <c r="E199" t="s">
        <v>295</v>
      </c>
      <c r="R199">
        <v>4</v>
      </c>
      <c r="S199" t="s">
        <v>22</v>
      </c>
      <c r="AA199" s="10">
        <f t="shared" si="309"/>
        <v>7938.6480000000001</v>
      </c>
      <c r="AB199" s="3" cm="1">
        <f t="array" ref="AB199">100000000/Lvac(AA199)</f>
        <v>12593.139351205315</v>
      </c>
      <c r="AC199" s="28">
        <f t="shared" si="310"/>
        <v>1.2596603351099583E-7</v>
      </c>
      <c r="AD199" s="28">
        <f t="shared" si="311"/>
        <v>7.9408316870907021E-7</v>
      </c>
      <c r="AE199" s="21">
        <f t="shared" si="312"/>
        <v>12593.139367130663</v>
      </c>
      <c r="AF199" s="10" cm="1">
        <f t="array" ref="AF199">Lair(100000000/AE199)</f>
        <v>7938.6479899606948</v>
      </c>
      <c r="AG199" s="10">
        <f t="shared" si="313"/>
        <v>5.7931539067612847E-3</v>
      </c>
      <c r="AH199" s="10" t="b">
        <f t="shared" si="308"/>
        <v>1</v>
      </c>
      <c r="AI199" s="10">
        <f t="shared" si="316"/>
        <v>7940.5164155688781</v>
      </c>
      <c r="AJ199" s="10">
        <f t="shared" si="317"/>
        <v>0.31525900472959412</v>
      </c>
      <c r="AK199" s="23" cm="1">
        <f t="array" ref="AK199">100000000/Lvac($AA199)+0.5</f>
        <v>12593.639351205315</v>
      </c>
      <c r="AL199" s="24">
        <v>0.5</v>
      </c>
      <c r="AM199" s="24"/>
      <c r="AN199" s="24"/>
      <c r="AO199" s="24"/>
      <c r="AP199" s="24"/>
      <c r="AS199" s="3">
        <f t="shared" si="315"/>
        <v>-6.487946848210413E-4</v>
      </c>
      <c r="AT199" s="3" cm="1">
        <f t="array" ref="AT199">AS199-(100000000/LvacE($A199)-$E199)</f>
        <v>3.6664450817625038E-5</v>
      </c>
      <c r="BB199"/>
      <c r="BC199"/>
      <c r="BD199"/>
      <c r="BE199"/>
      <c r="BF199"/>
      <c r="BG199"/>
      <c r="BH199"/>
      <c r="BI199"/>
      <c r="BJ199"/>
      <c r="BN199" s="3" cm="1">
        <f t="array" ref="BN199">$C199*EXP(poly_from_str(100000000/$E199,BN$4341))</f>
        <v>0.24866506932801852</v>
      </c>
      <c r="BO199" s="3"/>
      <c r="BY199">
        <v>240</v>
      </c>
    </row>
    <row r="200" spans="1:77" hidden="1" x14ac:dyDescent="0.25">
      <c r="A200" t="s">
        <v>296</v>
      </c>
      <c r="B200" s="2" t="str">
        <f t="shared" si="307"/>
        <v/>
      </c>
      <c r="C200">
        <v>20</v>
      </c>
      <c r="D200" t="s">
        <v>91</v>
      </c>
      <c r="E200" t="s">
        <v>297</v>
      </c>
      <c r="R200">
        <v>4</v>
      </c>
      <c r="S200" t="s">
        <v>22</v>
      </c>
      <c r="AA200" s="10">
        <f t="shared" si="309"/>
        <v>7936.5550000000003</v>
      </c>
      <c r="AB200" s="3" cm="1">
        <f t="array" ref="AB200">100000000/Lvac(AA200)</f>
        <v>12596.460352441303</v>
      </c>
      <c r="AC200" s="28">
        <f t="shared" si="310"/>
        <v>1.2599925282443075E-7</v>
      </c>
      <c r="AD200" s="28">
        <f t="shared" si="311"/>
        <v>7.9387381218263535E-7</v>
      </c>
      <c r="AE200" s="21">
        <f t="shared" si="312"/>
        <v>12596.460343781357</v>
      </c>
      <c r="AF200" s="10" cm="1">
        <f t="array" ref="AF200">Lair(100000000/AE200)</f>
        <v>7936.5550054563337</v>
      </c>
      <c r="AG200" s="10">
        <f t="shared" si="313"/>
        <v>5.7935722963200851E-3</v>
      </c>
      <c r="AH200" s="10" t="b">
        <f t="shared" si="308"/>
        <v>1</v>
      </c>
      <c r="AI200" s="10">
        <f t="shared" si="314"/>
        <v>7936.5550000000003</v>
      </c>
      <c r="AJ200">
        <v>7.0000000000000001E-3</v>
      </c>
      <c r="AK200" s="3" cm="1">
        <f t="array" ref="AK200">100000000/Lvac($AA200)</f>
        <v>12596.460352441303</v>
      </c>
      <c r="AL200" s="21">
        <f t="shared" ref="AL200:AL263" si="318">AJ200/AI200*AK200</f>
        <v>1.1110012148481188E-2</v>
      </c>
      <c r="AM200" s="21"/>
      <c r="AN200" s="21"/>
      <c r="AO200" s="21"/>
      <c r="AP200" s="21"/>
      <c r="AS200" s="3">
        <f t="shared" si="315"/>
        <v>3.5244130413047969E-4</v>
      </c>
      <c r="AT200" s="3" cm="1">
        <f t="array" ref="AT200">AS200-(100000000/LvacE($A200)-$E200)</f>
        <v>3.6661542253568769E-5</v>
      </c>
      <c r="BB200"/>
      <c r="BC200"/>
      <c r="BD200"/>
      <c r="BE200"/>
      <c r="BF200"/>
      <c r="BG200"/>
      <c r="BH200"/>
      <c r="BI200"/>
      <c r="BJ200"/>
      <c r="BN200" s="3" cm="1">
        <f t="array" ref="BN200">$C200*EXP(poly_from_str(100000000/$E200,BN$4341))</f>
        <v>0.24849740046887397</v>
      </c>
      <c r="BO200" s="3"/>
      <c r="BY200">
        <v>239</v>
      </c>
    </row>
    <row r="201" spans="1:77" hidden="1" x14ac:dyDescent="0.25">
      <c r="A201" t="s">
        <v>298</v>
      </c>
      <c r="B201" s="2" t="str">
        <f t="shared" si="307"/>
        <v/>
      </c>
      <c r="C201">
        <v>50</v>
      </c>
      <c r="D201" t="s">
        <v>14</v>
      </c>
      <c r="E201" t="s">
        <v>299</v>
      </c>
      <c r="F201">
        <v>27597</v>
      </c>
      <c r="G201" t="s">
        <v>3</v>
      </c>
      <c r="H201" s="5" t="s">
        <v>18</v>
      </c>
      <c r="I201">
        <v>40205</v>
      </c>
      <c r="J201" t="s">
        <v>5</v>
      </c>
      <c r="K201" s="5" t="s">
        <v>19</v>
      </c>
      <c r="L201">
        <v>27597.13</v>
      </c>
      <c r="M201" t="str">
        <f>$G201&amp;""</f>
        <v>o</v>
      </c>
      <c r="N201" t="str">
        <f>$H201&amp;""</f>
        <v>5/2</v>
      </c>
      <c r="O201">
        <v>40205.74</v>
      </c>
      <c r="P201" t="str">
        <f>$J201&amp;""</f>
        <v>e</v>
      </c>
      <c r="Q201" t="str">
        <f>$K201&amp;""</f>
        <v>3/2</v>
      </c>
      <c r="R201">
        <v>4</v>
      </c>
      <c r="AA201" s="10">
        <f t="shared" si="309"/>
        <v>7928.8879999999999</v>
      </c>
      <c r="AB201" s="3" cm="1">
        <f t="array" ref="AB201">100000000/Lvac(AA201)</f>
        <v>12608.640695786324</v>
      </c>
      <c r="AC201" s="28">
        <f t="shared" si="310"/>
        <v>1.2612109037231956E-7</v>
      </c>
      <c r="AD201" s="28">
        <f t="shared" si="311"/>
        <v>7.9310690511958965E-7</v>
      </c>
      <c r="AE201" s="21">
        <f t="shared" si="312"/>
        <v>12608.640678625345</v>
      </c>
      <c r="AF201" s="10" cm="1">
        <f t="array" ref="AF201">Lair(100000000/AE201)</f>
        <v>7928.8880107916602</v>
      </c>
      <c r="AG201" s="10">
        <f t="shared" si="313"/>
        <v>5.7951077563326864E-3</v>
      </c>
      <c r="AH201" s="10" t="b">
        <f t="shared" si="308"/>
        <v>1</v>
      </c>
      <c r="AI201" s="10">
        <f>$AF201</f>
        <v>7928.8880107916602</v>
      </c>
      <c r="AJ201">
        <v>7.0000000000000001E-3</v>
      </c>
      <c r="AK201" s="3" cm="1">
        <f t="array" ref="AK201">100000000/Lvac($AA201)</f>
        <v>12608.640695786324</v>
      </c>
      <c r="AL201" s="21">
        <f t="shared" si="318"/>
        <v>1.1131508573507004E-2</v>
      </c>
      <c r="AM201" s="10" cm="1">
        <f t="array" ref="AM201">Lvac($AI201)-$BA201</f>
        <v>-1.9297471834761382E-2</v>
      </c>
      <c r="AN201" s="10">
        <f>$AK201-($AX201-$AW201)</f>
        <v>3.0695786326759844E-2</v>
      </c>
      <c r="AO201" s="3">
        <f>AM201/AJ201</f>
        <v>-2.7567816906801972</v>
      </c>
      <c r="AP201" s="3">
        <v>-2.7583237728582128</v>
      </c>
      <c r="AS201" s="3">
        <f t="shared" si="315"/>
        <v>6.957863242860185E-4</v>
      </c>
      <c r="AT201" s="3" cm="1">
        <f t="array" ref="AT201">AS201-(100000000/LvacE($A201)-$E201)</f>
        <v>3.6650804759119637E-5</v>
      </c>
      <c r="AU201" t="s">
        <v>4986</v>
      </c>
      <c r="AV201" t="s">
        <v>4774</v>
      </c>
      <c r="AW201" s="3">
        <v>27597.13</v>
      </c>
      <c r="AX201" s="3">
        <v>40205.74</v>
      </c>
      <c r="AY201" s="3"/>
      <c r="AZ201" s="10" cm="1">
        <f t="array" ref="AZ201">Lair(100000000/($AX201-$AW201))</f>
        <v>7928.9073030532736</v>
      </c>
      <c r="BA201" s="10">
        <f>100000000/($AX201-$AW201)</f>
        <v>7931.0883594623056</v>
      </c>
      <c r="BN201" s="3" cm="1">
        <f t="array" ref="BN201">$C201*EXP(poly_from_str(100000000/$E201,BN$4341))</f>
        <v>0.61971866067578196</v>
      </c>
      <c r="BO201" s="3"/>
      <c r="BY201">
        <v>594</v>
      </c>
    </row>
    <row r="202" spans="1:77" hidden="1" x14ac:dyDescent="0.25">
      <c r="A202" t="s">
        <v>300</v>
      </c>
      <c r="B202" s="2" t="str">
        <f t="shared" si="307"/>
        <v/>
      </c>
      <c r="C202">
        <v>20</v>
      </c>
      <c r="D202" t="s">
        <v>91</v>
      </c>
      <c r="E202" t="s">
        <v>301</v>
      </c>
      <c r="R202">
        <v>4</v>
      </c>
      <c r="S202" t="s">
        <v>22</v>
      </c>
      <c r="AA202" s="10">
        <f t="shared" si="309"/>
        <v>7928.5240000000003</v>
      </c>
      <c r="AB202" s="3" cm="1">
        <f t="array" ref="AB202">100000000/Lvac(AA202)</f>
        <v>12609.219557908791</v>
      </c>
      <c r="AC202" s="28">
        <f t="shared" si="310"/>
        <v>1.261268806148534E-7</v>
      </c>
      <c r="AD202" s="28">
        <f t="shared" si="311"/>
        <v>7.9307049528912135E-7</v>
      </c>
      <c r="AE202" s="21">
        <f t="shared" si="312"/>
        <v>12609.219568814549</v>
      </c>
      <c r="AF202" s="10" cm="1">
        <f t="array" ref="AF202">Lair(100000000/AE202)</f>
        <v>7928.5239931425576</v>
      </c>
      <c r="AG202" s="10">
        <f t="shared" si="313"/>
        <v>5.7951807649134187E-3</v>
      </c>
      <c r="AH202" s="10" t="b">
        <f t="shared" si="308"/>
        <v>1</v>
      </c>
      <c r="AI202" s="10">
        <f t="shared" si="314"/>
        <v>7928.5240000000003</v>
      </c>
      <c r="AJ202">
        <v>7.0000000000000001E-3</v>
      </c>
      <c r="AK202" s="3" cm="1">
        <f t="array" ref="AK202">100000000/Lvac($AA202)</f>
        <v>12609.219557908791</v>
      </c>
      <c r="AL202" s="21">
        <f t="shared" si="318"/>
        <v>1.1132530708787858E-2</v>
      </c>
      <c r="AM202" s="21"/>
      <c r="AN202" s="21"/>
      <c r="AO202" s="21"/>
      <c r="AP202" s="21"/>
      <c r="AS202" s="3">
        <f t="shared" si="315"/>
        <v>-4.420912082423456E-4</v>
      </c>
      <c r="AT202" s="3" cm="1">
        <f t="array" ref="AT202">AS202-(100000000/LvacE($A202)-$E202)</f>
        <v>3.6650293623097241E-5</v>
      </c>
      <c r="BB202"/>
      <c r="BC202"/>
      <c r="BD202"/>
      <c r="BE202"/>
      <c r="BF202"/>
      <c r="BG202"/>
      <c r="BH202"/>
      <c r="BI202"/>
      <c r="BJ202"/>
      <c r="BN202" s="3" cm="1">
        <f t="array" ref="BN202">$C202*EXP(poly_from_str(100000000/$E202,BN$4341))</f>
        <v>0.24785862387172566</v>
      </c>
      <c r="BO202" s="3"/>
      <c r="BY202" t="e">
        <v>#N/A</v>
      </c>
    </row>
    <row r="203" spans="1:77" hidden="1" x14ac:dyDescent="0.25">
      <c r="A203" t="s">
        <v>302</v>
      </c>
      <c r="B203" s="2" t="str">
        <f t="shared" si="307"/>
        <v/>
      </c>
      <c r="C203">
        <v>15</v>
      </c>
      <c r="E203" t="s">
        <v>303</v>
      </c>
      <c r="R203">
        <v>4</v>
      </c>
      <c r="S203" t="s">
        <v>22</v>
      </c>
      <c r="AA203" s="10">
        <f t="shared" si="309"/>
        <v>7925.1319999999996</v>
      </c>
      <c r="AB203" s="3" cm="1">
        <f t="array" ref="AB203">100000000/Lvac(AA203)</f>
        <v>12614.616346052855</v>
      </c>
      <c r="AC203" s="28">
        <f t="shared" si="310"/>
        <v>1.2618086361211399E-7</v>
      </c>
      <c r="AD203" s="28">
        <f t="shared" si="311"/>
        <v>7.9273120368254598E-7</v>
      </c>
      <c r="AE203" s="21">
        <f t="shared" si="312"/>
        <v>12614.616436341101</v>
      </c>
      <c r="AF203" s="10" cm="1">
        <f t="array" ref="AF203">Lair(100000000/AE203)</f>
        <v>7925.1319432761311</v>
      </c>
      <c r="AG203" s="10">
        <f t="shared" si="313"/>
        <v>5.7958615923402197E-3</v>
      </c>
      <c r="AH203" s="10" t="b">
        <f t="shared" si="308"/>
        <v>1</v>
      </c>
      <c r="AI203" s="10">
        <f t="shared" si="314"/>
        <v>7925.1319999999996</v>
      </c>
      <c r="AJ203">
        <v>3.0000000000000001E-3</v>
      </c>
      <c r="AK203" s="3" cm="1">
        <f t="array" ref="AK203">100000000/Lvac($AA203)</f>
        <v>12614.616346052855</v>
      </c>
      <c r="AL203" s="21">
        <f t="shared" si="318"/>
        <v>4.7751695540413164E-3</v>
      </c>
      <c r="AM203" s="21"/>
      <c r="AN203" s="21"/>
      <c r="AO203" s="21"/>
      <c r="AP203" s="21"/>
      <c r="AS203" s="3">
        <f t="shared" si="315"/>
        <v>-3.6539471457217587E-3</v>
      </c>
      <c r="AT203" s="3" cm="1">
        <f t="array" ref="AT203">AS203-(100000000/LvacE($A203)-$E203)</f>
        <v>3.6645495129050687E-5</v>
      </c>
      <c r="BB203"/>
      <c r="BC203"/>
      <c r="BD203"/>
      <c r="BE203"/>
      <c r="BF203"/>
      <c r="BG203"/>
      <c r="BH203"/>
      <c r="BI203"/>
      <c r="BJ203"/>
      <c r="BN203" s="3" cm="1">
        <f t="array" ref="BN203">$C203*EXP(poly_from_str(100000000/$E203,BN$4341))</f>
        <v>0.18569325371739981</v>
      </c>
      <c r="BO203" s="3"/>
      <c r="BY203" t="e">
        <v>#N/A</v>
      </c>
    </row>
    <row r="204" spans="1:77" hidden="1" x14ac:dyDescent="0.25">
      <c r="A204" t="s">
        <v>304</v>
      </c>
      <c r="B204" s="2" t="str">
        <f t="shared" si="307"/>
        <v/>
      </c>
      <c r="C204">
        <v>100</v>
      </c>
      <c r="E204" t="s">
        <v>305</v>
      </c>
      <c r="F204">
        <v>23245</v>
      </c>
      <c r="G204" t="s">
        <v>3</v>
      </c>
      <c r="H204" s="5" t="s">
        <v>18</v>
      </c>
      <c r="I204">
        <v>35863</v>
      </c>
      <c r="J204" t="s">
        <v>5</v>
      </c>
      <c r="K204" s="5" t="s">
        <v>19</v>
      </c>
      <c r="L204">
        <v>23245.99</v>
      </c>
      <c r="M204" t="str">
        <f>$G204&amp;""</f>
        <v>o</v>
      </c>
      <c r="N204" t="str">
        <f>$H204&amp;""</f>
        <v>5/2</v>
      </c>
      <c r="O204">
        <v>35863.74</v>
      </c>
      <c r="P204" t="str">
        <f>$J204&amp;""</f>
        <v>e</v>
      </c>
      <c r="Q204" t="str">
        <f>$K204&amp;""</f>
        <v>3/2</v>
      </c>
      <c r="R204">
        <v>4</v>
      </c>
      <c r="AA204" s="10">
        <f t="shared" si="309"/>
        <v>7923.1639999999998</v>
      </c>
      <c r="AB204" s="3" cm="1">
        <f t="array" ref="AB204">100000000/Lvac(AA204)</f>
        <v>12617.74961964063</v>
      </c>
      <c r="AC204" s="28">
        <f t="shared" si="310"/>
        <v>1.2621220512411457E-7</v>
      </c>
      <c r="AD204" s="28">
        <f t="shared" si="311"/>
        <v>7.9253435053380092E-7</v>
      </c>
      <c r="AE204" s="21">
        <f t="shared" si="312"/>
        <v>12617.749629048338</v>
      </c>
      <c r="AF204" s="10" cm="1">
        <f t="array" ref="AF204">Lair(100000000/AE204)</f>
        <v>7923.1639940925133</v>
      </c>
      <c r="AG204" s="10">
        <f t="shared" si="313"/>
        <v>5.7962570015994011E-3</v>
      </c>
      <c r="AH204" s="10" t="b">
        <f t="shared" si="308"/>
        <v>1</v>
      </c>
      <c r="AI204" s="10">
        <f>$AF204</f>
        <v>7923.1639940925133</v>
      </c>
      <c r="AJ204">
        <v>3.0000000000000001E-3</v>
      </c>
      <c r="AK204" s="3" cm="1">
        <f t="array" ref="AK204">100000000/Lvac($AA204)</f>
        <v>12617.74961964063</v>
      </c>
      <c r="AL204" s="21">
        <f t="shared" si="318"/>
        <v>4.7775420131585256E-3</v>
      </c>
      <c r="AM204" s="10" cm="1">
        <f t="array" ref="AM204">Lvac($AI204)-$BA204</f>
        <v>2.3299869735637913E-4</v>
      </c>
      <c r="AN204" s="10">
        <f>$AK204-($AX204-$AW204)</f>
        <v>-3.8035936631786171E-4</v>
      </c>
      <c r="AO204" s="3">
        <f>AM204/AJ204</f>
        <v>7.766623245212638E-2</v>
      </c>
      <c r="AP204" s="3">
        <v>7.9635926340415608E-2</v>
      </c>
      <c r="AS204" s="3">
        <f t="shared" si="315"/>
        <v>-3.8035936995584052E-4</v>
      </c>
      <c r="AT204" s="3" cm="1">
        <f t="array" ref="AT204">AS204-(100000000/LvacE($A204)-$E204)</f>
        <v>3.6642701161326841E-5</v>
      </c>
      <c r="AU204" t="s">
        <v>4985</v>
      </c>
      <c r="AV204" t="s">
        <v>4806</v>
      </c>
      <c r="AW204" s="3">
        <v>23245.99</v>
      </c>
      <c r="AX204" s="3">
        <v>35863.74</v>
      </c>
      <c r="AY204" s="3"/>
      <c r="AZ204" s="10" cm="1">
        <f t="array" ref="AZ204">Lair(100000000/($AX204-$AW204))</f>
        <v>7923.163761156723</v>
      </c>
      <c r="BA204" s="10">
        <f>100000000/($AX204-$AW204)</f>
        <v>7925.34326643023</v>
      </c>
      <c r="BN204" s="3" cm="1">
        <f t="array" ref="BN204">$C204*EXP(poly_from_str(100000000/$E204,BN$4341))</f>
        <v>1.2371831346667903</v>
      </c>
      <c r="BO204" s="3"/>
      <c r="BY204">
        <v>1184</v>
      </c>
    </row>
    <row r="205" spans="1:77" hidden="1" x14ac:dyDescent="0.25">
      <c r="A205" t="s">
        <v>306</v>
      </c>
      <c r="B205" s="2" t="str">
        <f t="shared" si="307"/>
        <v/>
      </c>
      <c r="C205">
        <v>25</v>
      </c>
      <c r="D205" t="s">
        <v>91</v>
      </c>
      <c r="E205" t="s">
        <v>307</v>
      </c>
      <c r="R205">
        <v>4</v>
      </c>
      <c r="S205" t="s">
        <v>22</v>
      </c>
      <c r="AA205" s="10">
        <f t="shared" si="309"/>
        <v>7920.2179999999998</v>
      </c>
      <c r="AB205" s="3" cm="1">
        <f t="array" ref="AB205">100000000/Lvac(AA205)</f>
        <v>12622.442887410256</v>
      </c>
      <c r="AC205" s="28">
        <f t="shared" si="310"/>
        <v>1.2625915094761282E-7</v>
      </c>
      <c r="AD205" s="28">
        <f t="shared" si="311"/>
        <v>7.9223967097320721E-7</v>
      </c>
      <c r="AE205" s="21">
        <f t="shared" si="312"/>
        <v>12622.442815890132</v>
      </c>
      <c r="AF205" s="10" cm="1">
        <f t="array" ref="AF205">Lair(100000000/AE205)</f>
        <v>7920.218044877035</v>
      </c>
      <c r="AG205" s="10">
        <f t="shared" si="313"/>
        <v>5.7968494609245769E-3</v>
      </c>
      <c r="AH205" s="10" t="b">
        <f t="shared" si="308"/>
        <v>1</v>
      </c>
      <c r="AI205" s="10">
        <f t="shared" si="314"/>
        <v>7920.2179999999998</v>
      </c>
      <c r="AJ205">
        <v>7.0000000000000001E-3</v>
      </c>
      <c r="AK205" s="3" cm="1">
        <f t="array" ref="AK205">100000000/Lvac($AA205)</f>
        <v>12622.442887410256</v>
      </c>
      <c r="AL205" s="21">
        <f t="shared" si="318"/>
        <v>1.1155892452944072E-2</v>
      </c>
      <c r="AM205" s="21"/>
      <c r="AN205" s="21"/>
      <c r="AO205" s="21"/>
      <c r="AP205" s="21"/>
      <c r="AS205" s="3">
        <f t="shared" si="315"/>
        <v>2.8874102554254932E-3</v>
      </c>
      <c r="AT205" s="3" cm="1">
        <f t="array" ref="AT205">AS205-(100000000/LvacE($A205)-$E205)</f>
        <v>3.6638501114794053E-5</v>
      </c>
      <c r="BB205"/>
      <c r="BC205"/>
      <c r="BD205"/>
      <c r="BE205"/>
      <c r="BF205"/>
      <c r="BG205"/>
      <c r="BH205"/>
      <c r="BI205"/>
      <c r="BJ205"/>
      <c r="BN205" s="3" cm="1">
        <f t="array" ref="BN205">$C205*EXP(poly_from_str(100000000/$E205,BN$4341))</f>
        <v>0.30900791119931503</v>
      </c>
      <c r="BO205" s="3"/>
      <c r="BY205">
        <v>295</v>
      </c>
    </row>
    <row r="206" spans="1:77" hidden="1" x14ac:dyDescent="0.25">
      <c r="A206" t="s">
        <v>308</v>
      </c>
      <c r="B206" s="2" t="str">
        <f t="shared" si="307"/>
        <v/>
      </c>
      <c r="C206">
        <v>1000</v>
      </c>
      <c r="E206" t="s">
        <v>309</v>
      </c>
      <c r="F206">
        <v>2893</v>
      </c>
      <c r="G206" t="s">
        <v>3</v>
      </c>
      <c r="H206" s="5" t="s">
        <v>15</v>
      </c>
      <c r="I206">
        <v>15525</v>
      </c>
      <c r="J206" t="s">
        <v>5</v>
      </c>
      <c r="K206" s="5" t="s">
        <v>16</v>
      </c>
      <c r="L206">
        <v>2893.14</v>
      </c>
      <c r="M206" t="str">
        <f>$G206&amp;""</f>
        <v>o</v>
      </c>
      <c r="N206" t="str">
        <f>$H206&amp;""</f>
        <v>13/2</v>
      </c>
      <c r="O206">
        <v>15525.5</v>
      </c>
      <c r="P206" t="str">
        <f>$J206&amp;""</f>
        <v>e</v>
      </c>
      <c r="Q206" t="str">
        <f>$K206&amp;""</f>
        <v>11/2</v>
      </c>
      <c r="R206">
        <v>4</v>
      </c>
      <c r="S206" t="s">
        <v>6</v>
      </c>
      <c r="AA206" s="10">
        <f t="shared" si="309"/>
        <v>7914.0029999999997</v>
      </c>
      <c r="AB206" s="3" cm="1">
        <f t="array" ref="AB206">100000000/Lvac(AA206)</f>
        <v>12632.355454839924</v>
      </c>
      <c r="AC206" s="28">
        <f t="shared" si="310"/>
        <v>1.2635830438780476E-7</v>
      </c>
      <c r="AD206" s="28">
        <f t="shared" si="311"/>
        <v>7.916180031308911E-7</v>
      </c>
      <c r="AE206" s="21">
        <f t="shared" si="312"/>
        <v>12632.35556776719</v>
      </c>
      <c r="AF206" s="10" cm="1">
        <f t="array" ref="AF206">Lair(100000000/AE206)</f>
        <v>7914.0029292522113</v>
      </c>
      <c r="AG206" s="10">
        <f t="shared" si="313"/>
        <v>5.7981015078488046E-3</v>
      </c>
      <c r="AH206" s="10" t="b">
        <f t="shared" si="308"/>
        <v>1</v>
      </c>
      <c r="AI206" s="10">
        <f>$AF206</f>
        <v>7914.0029292522113</v>
      </c>
      <c r="AJ206">
        <v>3.0000000000000001E-3</v>
      </c>
      <c r="AK206" s="3" cm="1">
        <f t="array" ref="AK206">100000000/Lvac($AA206)</f>
        <v>12632.355454839924</v>
      </c>
      <c r="AL206" s="21">
        <f t="shared" si="318"/>
        <v>4.7886090899009357E-3</v>
      </c>
      <c r="AM206" s="10" cm="1">
        <f t="array" ref="AM206">Lvac($AI206)-$BA206</f>
        <v>2.7774978352681501E-3</v>
      </c>
      <c r="AN206" s="10">
        <f>$AK206-($AX206-$AW206)</f>
        <v>-4.5451600763044553E-3</v>
      </c>
      <c r="AO206" s="3">
        <f>AM206/AJ206</f>
        <v>0.92583261175605003</v>
      </c>
      <c r="AP206" s="3">
        <v>0.949421576478926</v>
      </c>
      <c r="AS206" s="3">
        <f t="shared" si="315"/>
        <v>-4.5451600763044553E-3</v>
      </c>
      <c r="AT206" s="3" cm="1">
        <f t="array" ref="AT206">AS206-(100000000/LvacE($A206)-$E206)</f>
        <v>3.6629571695812047E-5</v>
      </c>
      <c r="AU206" t="s">
        <v>4972</v>
      </c>
      <c r="AV206" t="s">
        <v>4729</v>
      </c>
      <c r="AW206" s="3">
        <v>2893.14</v>
      </c>
      <c r="AX206" s="3">
        <v>15525.5</v>
      </c>
      <c r="AY206" s="3"/>
      <c r="AZ206" s="10" cm="1">
        <f t="array" ref="AZ206">Lair(100000000/($AX206-$AW206))</f>
        <v>7914.0001525042589</v>
      </c>
      <c r="BA206" s="10">
        <f>100000000/($AX206-$AW206)</f>
        <v>7916.1771830441812</v>
      </c>
      <c r="BB206" s="12">
        <v>1270000</v>
      </c>
      <c r="BC206" s="3">
        <v>0.48699999999999999</v>
      </c>
      <c r="BD206" s="12" cm="1">
        <f t="array" ref="BD206">SfromgA($BB206,$BA206,"")</f>
        <v>0.31094501554208537</v>
      </c>
      <c r="BE206" s="29">
        <f>(10^MAX(0.05, -0.312925054856973*((LN($BD206))^(1/3)) + 0.454808404431693)-1)*100</f>
        <v>508.65538688740014</v>
      </c>
      <c r="BF206" s="12">
        <v>146930.24913885095</v>
      </c>
      <c r="BG206" s="12" cm="1">
        <f t="array" ref="BG206">SfromgA($BF206,$BA206,"")</f>
        <v>3.5974195749671242E-2</v>
      </c>
      <c r="BH206" s="29">
        <f>(10^MAX(0.05, -0.312925054856973*((LN($BG206))^(1/3)) + 0.454808404431693)-1)*100</f>
        <v>735.3419632874228</v>
      </c>
      <c r="BI206" s="12">
        <f>IF($BB206="",$BF206,$BB206)</f>
        <v>1270000</v>
      </c>
      <c r="BJ206" s="29">
        <f>IF($BB206="",$BH206,$BE206)</f>
        <v>508.65538688740014</v>
      </c>
      <c r="BK206" s="3">
        <f>LN(BN206*100000000/($AX206-$AW206)/$BI206)</f>
        <v>-2.5653286780672384</v>
      </c>
      <c r="BL206" s="13">
        <f>EXP(BK$4341*$AX206+BK$4342)*$BI206/(100000000/($AX206-$AW206))</f>
        <v>5.54114975615148</v>
      </c>
      <c r="BM206" s="3">
        <f t="shared" ref="BM206" si="319">LN(BL206/$C206)</f>
        <v>-5.1955532625443537</v>
      </c>
      <c r="BN206" s="3" cm="1">
        <f t="array" ref="BN206">$C206*EXP(poly_from_str(100000000/$E206,BN$4341))</f>
        <v>12.336163751292554</v>
      </c>
      <c r="BO206" s="3">
        <f>LN($C206)</f>
        <v>6.9077552789821368</v>
      </c>
      <c r="BP206" s="13">
        <f>LN(BL206/BN206)</f>
        <v>-0.80033307455680647</v>
      </c>
      <c r="BY206">
        <v>11756</v>
      </c>
    </row>
    <row r="207" spans="1:77" hidden="1" x14ac:dyDescent="0.25">
      <c r="A207" t="s">
        <v>310</v>
      </c>
      <c r="B207" s="2" t="str">
        <f t="shared" si="307"/>
        <v/>
      </c>
      <c r="C207">
        <v>25</v>
      </c>
      <c r="D207" t="s">
        <v>91</v>
      </c>
      <c r="E207" t="s">
        <v>311</v>
      </c>
      <c r="R207">
        <v>4</v>
      </c>
      <c r="S207" t="s">
        <v>22</v>
      </c>
      <c r="AA207" s="10">
        <f t="shared" si="309"/>
        <v>7912.7539999999999</v>
      </c>
      <c r="AB207" s="3" cm="1">
        <f t="array" ref="AB207">100000000/Lvac(AA207)</f>
        <v>12634.349417072852</v>
      </c>
      <c r="AC207" s="28">
        <f t="shared" si="310"/>
        <v>1.2637824959552642E-7</v>
      </c>
      <c r="AD207" s="28">
        <f t="shared" si="311"/>
        <v>7.9149306940070505E-7</v>
      </c>
      <c r="AE207" s="21">
        <f t="shared" si="312"/>
        <v>12634.34943156495</v>
      </c>
      <c r="AF207" s="10" cm="1">
        <f t="array" ref="AF207">Lair(100000000/AE207)</f>
        <v>7912.753990923713</v>
      </c>
      <c r="AG207" s="10">
        <f t="shared" si="313"/>
        <v>5.7983534820539636E-3</v>
      </c>
      <c r="AH207" s="10" t="b">
        <f t="shared" si="308"/>
        <v>1</v>
      </c>
      <c r="AI207" s="10">
        <f t="shared" si="314"/>
        <v>7912.7539999999999</v>
      </c>
      <c r="AJ207">
        <v>7.0000000000000001E-3</v>
      </c>
      <c r="AK207" s="3" cm="1">
        <f t="array" ref="AK207">100000000/Lvac($AA207)</f>
        <v>12634.349417072852</v>
      </c>
      <c r="AL207" s="21">
        <f t="shared" si="318"/>
        <v>1.1176948748755485E-2</v>
      </c>
      <c r="AM207" s="21"/>
      <c r="AN207" s="21"/>
      <c r="AO207" s="21"/>
      <c r="AP207" s="21"/>
      <c r="AS207" s="3">
        <f t="shared" si="315"/>
        <v>-5.8292714857088868E-4</v>
      </c>
      <c r="AT207" s="3" cm="1">
        <f t="array" ref="AT207">AS207-(100000000/LvacE($A207)-$E207)</f>
        <v>3.6627765439334325E-5</v>
      </c>
      <c r="BB207"/>
      <c r="BC207"/>
      <c r="BD207"/>
      <c r="BE207"/>
      <c r="BF207"/>
      <c r="BG207"/>
      <c r="BH207"/>
      <c r="BI207"/>
      <c r="BJ207"/>
      <c r="BN207" s="3" cm="1">
        <f t="array" ref="BN207">$C207*EXP(poly_from_str(100000000/$E207,BN$4341))</f>
        <v>0.30828379799888678</v>
      </c>
      <c r="BO207" s="3"/>
      <c r="BY207">
        <v>294</v>
      </c>
    </row>
    <row r="208" spans="1:77" hidden="1" x14ac:dyDescent="0.25">
      <c r="A208" t="s">
        <v>312</v>
      </c>
      <c r="B208" s="2" t="str">
        <f t="shared" si="307"/>
        <v/>
      </c>
      <c r="C208">
        <v>15</v>
      </c>
      <c r="D208" t="s">
        <v>91</v>
      </c>
      <c r="E208" t="s">
        <v>313</v>
      </c>
      <c r="R208">
        <v>4</v>
      </c>
      <c r="S208" t="s">
        <v>22</v>
      </c>
      <c r="AA208" s="10">
        <f t="shared" si="309"/>
        <v>7906.69</v>
      </c>
      <c r="AB208" s="3" cm="1">
        <f t="array" ref="AB208">100000000/Lvac(AA208)</f>
        <v>12644.039225219251</v>
      </c>
      <c r="AC208" s="28">
        <f t="shared" si="310"/>
        <v>1.264751748203104E-7</v>
      </c>
      <c r="AD208" s="28">
        <f t="shared" si="311"/>
        <v>7.9088650563930827E-7</v>
      </c>
      <c r="AE208" s="21">
        <f t="shared" si="312"/>
        <v>12644.03924453869</v>
      </c>
      <c r="AF208" s="10" cm="1">
        <f t="array" ref="AF208">Lair(100000000/AE208)</f>
        <v>7906.6899879189241</v>
      </c>
      <c r="AG208" s="10">
        <f t="shared" si="313"/>
        <v>5.7995785357222336E-3</v>
      </c>
      <c r="AH208" s="10" t="b">
        <f t="shared" si="308"/>
        <v>1</v>
      </c>
      <c r="AI208" s="10">
        <f t="shared" si="314"/>
        <v>7906.69</v>
      </c>
      <c r="AJ208">
        <v>7.0000000000000001E-3</v>
      </c>
      <c r="AK208" s="3" cm="1">
        <f t="array" ref="AK208">100000000/Lvac($AA208)</f>
        <v>12644.039225219251</v>
      </c>
      <c r="AL208" s="21">
        <f t="shared" si="318"/>
        <v>1.1194099500111269E-2</v>
      </c>
      <c r="AM208" s="21"/>
      <c r="AN208" s="21"/>
      <c r="AO208" s="21"/>
      <c r="AP208" s="21"/>
      <c r="AS208" s="3">
        <f t="shared" si="315"/>
        <v>-7.7478075036196969E-4</v>
      </c>
      <c r="AT208" s="3" cm="1">
        <f t="array" ref="AT208">AS208-(100000000/LvacE($A208)-$E208)</f>
        <v>3.6618950616684742E-5</v>
      </c>
      <c r="BB208"/>
      <c r="BC208"/>
      <c r="BD208"/>
      <c r="BE208"/>
      <c r="BF208"/>
      <c r="BG208"/>
      <c r="BH208"/>
      <c r="BI208"/>
      <c r="BJ208"/>
      <c r="BN208" s="3" cm="1">
        <f t="array" ref="BN208">$C208*EXP(poly_from_str(100000000/$E208,BN$4341))</f>
        <v>0.18462122039400999</v>
      </c>
      <c r="BO208" s="3"/>
      <c r="BY208">
        <v>175</v>
      </c>
    </row>
    <row r="209" spans="1:77" hidden="1" x14ac:dyDescent="0.25">
      <c r="A209" t="s">
        <v>314</v>
      </c>
      <c r="B209" s="2" t="str">
        <f t="shared" si="307"/>
        <v/>
      </c>
      <c r="C209">
        <v>25</v>
      </c>
      <c r="D209" t="s">
        <v>91</v>
      </c>
      <c r="E209" t="s">
        <v>315</v>
      </c>
      <c r="R209">
        <v>4</v>
      </c>
      <c r="S209" t="s">
        <v>22</v>
      </c>
      <c r="AA209" s="10">
        <f t="shared" si="309"/>
        <v>7897.6940000000004</v>
      </c>
      <c r="AB209" s="3" cm="1">
        <f t="array" ref="AB209">100000000/Lvac(AA209)</f>
        <v>12658.441556206364</v>
      </c>
      <c r="AC209" s="28">
        <f t="shared" si="310"/>
        <v>1.2661923847644642E-7</v>
      </c>
      <c r="AD209" s="28">
        <f t="shared" si="311"/>
        <v>7.8998666270233363E-7</v>
      </c>
      <c r="AE209" s="21">
        <f t="shared" si="312"/>
        <v>12658.441517229126</v>
      </c>
      <c r="AF209" s="10" cm="1">
        <f t="array" ref="AF209">Lair(100000000/AE209)</f>
        <v>7897.6940243183062</v>
      </c>
      <c r="AG209" s="10">
        <f t="shared" si="313"/>
        <v>5.8014011150727268E-3</v>
      </c>
      <c r="AH209" s="10" t="b">
        <f t="shared" si="308"/>
        <v>1</v>
      </c>
      <c r="AI209" s="10">
        <f t="shared" si="314"/>
        <v>7897.6940000000004</v>
      </c>
      <c r="AJ209">
        <v>7.0000000000000001E-3</v>
      </c>
      <c r="AK209" s="3" cm="1">
        <f t="array" ref="AK209">100000000/Lvac($AA209)</f>
        <v>12658.441556206364</v>
      </c>
      <c r="AL209" s="21">
        <f t="shared" si="318"/>
        <v>1.1219615611018171E-2</v>
      </c>
      <c r="AM209" s="21"/>
      <c r="AN209" s="21"/>
      <c r="AO209" s="21"/>
      <c r="AP209" s="21"/>
      <c r="AS209" s="3">
        <f t="shared" si="315"/>
        <v>1.5562063636025414E-3</v>
      </c>
      <c r="AT209" s="3" cm="1">
        <f t="array" ref="AT209">AS209-(100000000/LvacE($A209)-$E209)</f>
        <v>3.6605710192816332E-5</v>
      </c>
      <c r="BB209"/>
      <c r="BC209"/>
      <c r="BD209"/>
      <c r="BE209"/>
      <c r="BF209"/>
      <c r="BG209"/>
      <c r="BH209"/>
      <c r="BI209"/>
      <c r="BJ209"/>
      <c r="BN209" s="3" cm="1">
        <f t="array" ref="BN209">$C209*EXP(poly_from_str(100000000/$E209,BN$4341))</f>
        <v>0.30684982032705149</v>
      </c>
      <c r="BO209" s="3"/>
      <c r="BY209">
        <v>290</v>
      </c>
    </row>
    <row r="210" spans="1:77" x14ac:dyDescent="0.25">
      <c r="A210" t="s">
        <v>316</v>
      </c>
      <c r="B210" s="2" t="str">
        <f t="shared" si="307"/>
        <v/>
      </c>
      <c r="C210">
        <v>400</v>
      </c>
      <c r="E210" t="s">
        <v>317</v>
      </c>
      <c r="F210">
        <v>4453</v>
      </c>
      <c r="G210" t="s">
        <v>3</v>
      </c>
      <c r="H210" s="5" t="s">
        <v>86</v>
      </c>
      <c r="I210">
        <v>17113</v>
      </c>
      <c r="J210" t="s">
        <v>5</v>
      </c>
      <c r="K210" s="5" t="s">
        <v>15</v>
      </c>
      <c r="L210">
        <v>4453.76</v>
      </c>
      <c r="M210" t="str">
        <f>$G210&amp;""</f>
        <v>o</v>
      </c>
      <c r="N210" t="str">
        <f>$H210&amp;""</f>
        <v>15/2</v>
      </c>
      <c r="O210">
        <v>17113.189999999999</v>
      </c>
      <c r="P210" t="str">
        <f>$J210&amp;""</f>
        <v>e</v>
      </c>
      <c r="Q210" t="str">
        <f>$K210&amp;""</f>
        <v>13/2</v>
      </c>
      <c r="R210">
        <v>4</v>
      </c>
      <c r="U210" s="4" t="str">
        <f>"Sugar wl unc increased 0.003 -&gt; "&amp;ROUND($AJ210,3)&amp;"A"</f>
        <v>Sugar wl unc increased 0.003 -&gt; 0.013A</v>
      </c>
      <c r="AA210" s="10">
        <f t="shared" si="309"/>
        <v>7897.09</v>
      </c>
      <c r="AB210" s="3" cm="1">
        <f t="array" ref="AB210">100000000/Lvac(AA210)</f>
        <v>12659.409717908924</v>
      </c>
      <c r="AC210" s="28">
        <f t="shared" si="310"/>
        <v>1.2662892280574236E-7</v>
      </c>
      <c r="AD210" s="28">
        <f t="shared" si="311"/>
        <v>7.8992624639150993E-7</v>
      </c>
      <c r="AE210" s="21">
        <f t="shared" si="312"/>
        <v>12659.409724976374</v>
      </c>
      <c r="AF210" s="10" cm="1">
        <f t="array" ref="AF210">Lair(100000000/AE210)</f>
        <v>7897.0899955912191</v>
      </c>
      <c r="AG210" s="10">
        <f t="shared" si="313"/>
        <v>5.8015237079676769E-3</v>
      </c>
      <c r="AH210" s="10" t="b">
        <f t="shared" si="308"/>
        <v>1</v>
      </c>
      <c r="AI210" s="10">
        <f>$AF210</f>
        <v>7897.0899955912191</v>
      </c>
      <c r="AJ210" s="25">
        <f>0.003*ABS($AP210)</f>
        <v>1.2655669386731462E-2</v>
      </c>
      <c r="AK210" s="3" cm="1">
        <f t="array" ref="AK210">100000000/Lvac($AA210)</f>
        <v>12659.409717908924</v>
      </c>
      <c r="AL210" s="21">
        <f t="shared" si="318"/>
        <v>2.0287638118658202E-2</v>
      </c>
      <c r="AM210" s="10" cm="1">
        <f t="array" ref="AM210">Lvac($AI210)-$BA210</f>
        <v>1.2651259415179084E-2</v>
      </c>
      <c r="AN210" s="10">
        <f>$AK210-($AX210-$AW210)</f>
        <v>-2.0282091074477648E-2</v>
      </c>
      <c r="AO210" s="14">
        <f>AM210/AJ210</f>
        <v>0.99965154181753502</v>
      </c>
      <c r="AP210" s="3">
        <v>4.2185564622438205</v>
      </c>
      <c r="AS210" s="3">
        <f t="shared" si="315"/>
        <v>-2.8209107586008031E-4</v>
      </c>
      <c r="AT210" s="3" cm="1">
        <f t="array" ref="AT210">AS210-(100000000/LvacE($A210)-$E210)</f>
        <v>3.6604815250029787E-5</v>
      </c>
      <c r="AU210" t="s">
        <v>4989</v>
      </c>
      <c r="AV210" t="s">
        <v>4724</v>
      </c>
      <c r="AW210" s="3">
        <v>4453.76</v>
      </c>
      <c r="AX210" s="3">
        <v>17113.189999999999</v>
      </c>
      <c r="AY210" s="3"/>
      <c r="AZ210" s="10" cm="1">
        <f t="array" ref="AZ210">Lair(100000000/($AX210-$AW210))</f>
        <v>7897.0773477473113</v>
      </c>
      <c r="BA210" s="10">
        <f>100000000/($AX210-$AW210)</f>
        <v>7899.2498082457123</v>
      </c>
      <c r="BB210" s="12">
        <v>843000</v>
      </c>
      <c r="BC210" s="3">
        <v>0.73499999999999999</v>
      </c>
      <c r="BD210" s="12" cm="1">
        <f t="array" ref="BD210">SfromgA($BB210,$BA210,"")</f>
        <v>0.20507771953471435</v>
      </c>
      <c r="BE210" s="29">
        <f>(10^MAX(0.05, -0.312925054856973*((LN($BD210))^(1/3)) + 0.454808404431693)-1)*100</f>
        <v>560.10313273588065</v>
      </c>
      <c r="BF210" s="12">
        <v>95273.151387974387</v>
      </c>
      <c r="BG210" s="12" cm="1">
        <f t="array" ref="BG210">SfromgA($BF210,$BA210,"")</f>
        <v>2.3177224934200939E-2</v>
      </c>
      <c r="BH210" s="29">
        <f>(10^MAX(0.05, -0.312925054856973*((LN($BG210))^(1/3)) + 0.454808404431693)-1)*100</f>
        <v>774.18496717155688</v>
      </c>
      <c r="BI210" s="12">
        <f>IF($BB210="",$BF210,$BB210)</f>
        <v>843000</v>
      </c>
      <c r="BJ210" s="29">
        <f>IF($BB210="",$BH210,$BE210)</f>
        <v>560.10313273588065</v>
      </c>
      <c r="BK210" s="3">
        <f>LN(BN210*100000000/($AX210-$AW210)/$BI210)</f>
        <v>-3.0791926402692473</v>
      </c>
      <c r="BL210" s="13">
        <f>EXP(BK$4341*$AX210+BK$4342)*$BI210/(100000000/($AX210-$AW210))</f>
        <v>3.2671056824935003</v>
      </c>
      <c r="BM210" s="3">
        <f t="shared" ref="BM210" si="320">LN(BL210/$C210)</f>
        <v>-4.8075600665293905</v>
      </c>
      <c r="BN210" s="3" cm="1">
        <f t="array" ref="BN210">$C210*EXP(poly_from_str(100000000/$E210,BN$4341))</f>
        <v>4.9086871528915808</v>
      </c>
      <c r="BO210" s="3">
        <f>LN($C210)</f>
        <v>5.9914645471079817</v>
      </c>
      <c r="BP210" s="13">
        <f>LN(BL210/BN210)</f>
        <v>-0.40710204317167636</v>
      </c>
      <c r="BY210">
        <v>4645</v>
      </c>
    </row>
    <row r="211" spans="1:77" hidden="1" x14ac:dyDescent="0.25">
      <c r="A211" t="s">
        <v>318</v>
      </c>
      <c r="B211" s="2" t="str">
        <f t="shared" si="307"/>
        <v/>
      </c>
      <c r="C211">
        <v>10</v>
      </c>
      <c r="D211" t="s">
        <v>91</v>
      </c>
      <c r="E211" t="s">
        <v>319</v>
      </c>
      <c r="R211">
        <v>4</v>
      </c>
      <c r="S211" t="s">
        <v>22</v>
      </c>
      <c r="AA211" s="10">
        <f t="shared" si="309"/>
        <v>7893.277</v>
      </c>
      <c r="AB211" s="3" cm="1">
        <f t="array" ref="AB211">100000000/Lvac(AA211)</f>
        <v>12665.525059530102</v>
      </c>
      <c r="AC211" s="28">
        <f t="shared" si="310"/>
        <v>1.2669009335412909E-7</v>
      </c>
      <c r="AD211" s="28">
        <f t="shared" si="311"/>
        <v>7.8954484342325448E-7</v>
      </c>
      <c r="AE211" s="21">
        <f t="shared" si="312"/>
        <v>12665.524932530749</v>
      </c>
      <c r="AF211" s="10" cm="1">
        <f t="array" ref="AF211">Lair(100000000/AE211)</f>
        <v>7893.2770791476187</v>
      </c>
      <c r="AG211" s="10">
        <f t="shared" si="313"/>
        <v>5.8022982760854653E-3</v>
      </c>
      <c r="AH211" s="10" t="b">
        <f t="shared" si="308"/>
        <v>1</v>
      </c>
      <c r="AI211" s="10">
        <f t="shared" si="314"/>
        <v>7893.277</v>
      </c>
      <c r="AJ211">
        <v>7.0000000000000001E-3</v>
      </c>
      <c r="AK211" s="3" cm="1">
        <f t="array" ref="AK211">100000000/Lvac($AA211)</f>
        <v>12665.525059530102</v>
      </c>
      <c r="AL211" s="21">
        <f t="shared" si="318"/>
        <v>1.123217586519651E-2</v>
      </c>
      <c r="AM211" s="21"/>
      <c r="AN211" s="21"/>
      <c r="AO211" s="21"/>
      <c r="AP211" s="21"/>
      <c r="AS211" s="3">
        <f t="shared" si="315"/>
        <v>5.059530101789278E-3</v>
      </c>
      <c r="AT211" s="3" cm="1">
        <f t="array" ref="AT211">AS211-(100000000/LvacE($A211)-$E211)</f>
        <v>3.6599140003090724E-5</v>
      </c>
      <c r="BB211"/>
      <c r="BC211"/>
      <c r="BD211"/>
      <c r="BE211"/>
      <c r="BF211"/>
      <c r="BG211"/>
      <c r="BH211"/>
      <c r="BI211"/>
      <c r="BJ211"/>
      <c r="BN211" s="3" cm="1">
        <f t="array" ref="BN211">$C211*EXP(poly_from_str(100000000/$E211,BN$4341))</f>
        <v>0.12257450289695646</v>
      </c>
      <c r="BO211" s="3"/>
      <c r="BY211" t="e">
        <v>#N/A</v>
      </c>
    </row>
    <row r="212" spans="1:77" hidden="1" x14ac:dyDescent="0.25">
      <c r="A212" t="s">
        <v>320</v>
      </c>
      <c r="B212" s="2" t="str">
        <f t="shared" si="307"/>
        <v/>
      </c>
      <c r="C212">
        <v>1000</v>
      </c>
      <c r="E212" t="s">
        <v>321</v>
      </c>
      <c r="F212">
        <v>10859</v>
      </c>
      <c r="G212" t="s">
        <v>3</v>
      </c>
      <c r="H212" s="5" t="s">
        <v>8</v>
      </c>
      <c r="I212">
        <v>23532</v>
      </c>
      <c r="J212" t="s">
        <v>5</v>
      </c>
      <c r="K212" s="5" t="s">
        <v>18</v>
      </c>
      <c r="L212">
        <v>10859.06</v>
      </c>
      <c r="M212" t="str">
        <f>$G212&amp;""</f>
        <v>o</v>
      </c>
      <c r="N212" t="str">
        <f>$H212&amp;""</f>
        <v>7/2</v>
      </c>
      <c r="O212">
        <v>23532.86</v>
      </c>
      <c r="P212" t="str">
        <f>$J212&amp;""</f>
        <v>e</v>
      </c>
      <c r="Q212" t="str">
        <f>$K212&amp;""</f>
        <v>5/2</v>
      </c>
      <c r="R212">
        <v>4</v>
      </c>
      <c r="AA212" s="10">
        <f t="shared" si="309"/>
        <v>7888.1170000000002</v>
      </c>
      <c r="AB212" s="3" cm="1">
        <f t="array" ref="AB212">100000000/Lvac(AA212)</f>
        <v>12673.810151990905</v>
      </c>
      <c r="AC212" s="28">
        <f t="shared" si="310"/>
        <v>1.2677296749021344E-7</v>
      </c>
      <c r="AD212" s="28">
        <f t="shared" si="311"/>
        <v>7.8902870408147295E-7</v>
      </c>
      <c r="AE212" s="21">
        <f t="shared" si="312"/>
        <v>12673.810148166038</v>
      </c>
      <c r="AF212" s="10" cm="1">
        <f t="array" ref="AF212">Lair(100000000/AE212)</f>
        <v>7888.1170023805907</v>
      </c>
      <c r="AG212" s="10">
        <f t="shared" si="313"/>
        <v>5.8033482611877397E-3</v>
      </c>
      <c r="AH212" s="10" t="b">
        <f t="shared" si="308"/>
        <v>1</v>
      </c>
      <c r="AI212" s="10">
        <f>$AF212</f>
        <v>7888.1170023805907</v>
      </c>
      <c r="AJ212">
        <v>3.0000000000000001E-3</v>
      </c>
      <c r="AK212" s="3" cm="1">
        <f t="array" ref="AK212">100000000/Lvac($AA212)</f>
        <v>12673.810151990905</v>
      </c>
      <c r="AL212" s="21">
        <f t="shared" si="318"/>
        <v>4.8200895656717634E-3</v>
      </c>
      <c r="AM212" s="10" cm="1">
        <f t="array" ref="AM212">Lvac($AI212)-$BA212</f>
        <v>-6.3179112012221594E-3</v>
      </c>
      <c r="AN212" s="10">
        <f>$AK212-($AX212-$AW212)</f>
        <v>1.0151990903978003E-2</v>
      </c>
      <c r="AO212" s="3">
        <f>AM212/AJ212</f>
        <v>-2.1059704004073865</v>
      </c>
      <c r="AP212" s="3">
        <v>-2.1067641449311245</v>
      </c>
      <c r="AS212" s="3">
        <f t="shared" si="315"/>
        <v>1.5199090557871386E-4</v>
      </c>
      <c r="AT212" s="3" cm="1">
        <f t="array" ref="AT212">AS212-(100000000/LvacE($A212)-$E212)</f>
        <v>3.6591405660146847E-5</v>
      </c>
      <c r="AU212" t="s">
        <v>4812</v>
      </c>
      <c r="AV212" t="s">
        <v>4751</v>
      </c>
      <c r="AW212" s="3">
        <v>10859.06</v>
      </c>
      <c r="AX212" s="3">
        <v>23532.86</v>
      </c>
      <c r="AY212" s="3"/>
      <c r="AZ212" s="10" cm="1">
        <f t="array" ref="AZ212">Lair(100000000/($AX212-$AW212))</f>
        <v>7888.1233185861611</v>
      </c>
      <c r="BA212" s="10">
        <f>100000000/($AX212-$AW212)</f>
        <v>7890.2933611071649</v>
      </c>
      <c r="BF212" s="15">
        <v>186189.8174949915</v>
      </c>
      <c r="BG212" s="12" cm="1">
        <f t="array" ref="BG212">SfromgA($BF212,$BA212,"")</f>
        <v>4.5140746611840858E-2</v>
      </c>
      <c r="BH212" s="29">
        <f>(10^MAX(0.05, -0.312925054856973*((LN($BG212))^(1/3)) + 0.454808404431693)-1)*100</f>
        <v>714.6756301477659</v>
      </c>
      <c r="BI212" s="15">
        <f>IF($BB212="",$BF212,$BB212)</f>
        <v>186189.8174949915</v>
      </c>
      <c r="BJ212" s="29">
        <f>IF($BB212="",$BH212,$BE212)</f>
        <v>714.6756301477659</v>
      </c>
      <c r="BL212" s="17">
        <f>EXP(BK$4341*$AX212+BK$4342)*$BI212/(100000000/($AX212-$AW212))</f>
        <v>0.44355705553506203</v>
      </c>
      <c r="BN212" s="3" cm="1">
        <f t="array" ref="BN212">$C212*EXP(poly_from_str(100000000/$E212,BN$4341))</f>
        <v>12.238264136253106</v>
      </c>
      <c r="BO212" s="3">
        <f>LN($C212)</f>
        <v>6.9077552789821368</v>
      </c>
      <c r="BP212" s="17"/>
      <c r="BY212">
        <v>11538</v>
      </c>
    </row>
    <row r="213" spans="1:77" hidden="1" x14ac:dyDescent="0.25">
      <c r="A213" t="s">
        <v>322</v>
      </c>
      <c r="B213" s="2" t="str">
        <f t="shared" si="307"/>
        <v/>
      </c>
      <c r="C213">
        <v>5</v>
      </c>
      <c r="E213" t="s">
        <v>323</v>
      </c>
      <c r="R213">
        <v>4</v>
      </c>
      <c r="S213" t="s">
        <v>22</v>
      </c>
      <c r="AA213" s="10">
        <f t="shared" si="309"/>
        <v>7881.0649999999996</v>
      </c>
      <c r="AB213" s="3" cm="1">
        <f t="array" ref="AB213">100000000/Lvac(AA213)</f>
        <v>12685.150656893804</v>
      </c>
      <c r="AC213" s="28">
        <f t="shared" si="310"/>
        <v>1.2688640431210758E-7</v>
      </c>
      <c r="AD213" s="28">
        <f t="shared" si="311"/>
        <v>7.883233136506309E-7</v>
      </c>
      <c r="AE213" s="21">
        <f t="shared" si="312"/>
        <v>12685.150640305252</v>
      </c>
      <c r="AF213" s="10" cm="1">
        <f t="array" ref="AF213">Lair(100000000/AE213)</f>
        <v>7881.0650103062326</v>
      </c>
      <c r="AG213" s="10">
        <f t="shared" si="313"/>
        <v>5.8047865775053119E-3</v>
      </c>
      <c r="AH213" s="10" t="b">
        <f t="shared" si="308"/>
        <v>1</v>
      </c>
      <c r="AI213" s="10">
        <f t="shared" si="314"/>
        <v>7881.0649999999996</v>
      </c>
      <c r="AJ213">
        <v>3.0000000000000001E-3</v>
      </c>
      <c r="AK213" s="3" cm="1">
        <f t="array" ref="AK213">100000000/Lvac($AA213)</f>
        <v>12685.150656893804</v>
      </c>
      <c r="AL213" s="21">
        <f t="shared" si="318"/>
        <v>4.8287194650318728E-3</v>
      </c>
      <c r="AM213" s="21"/>
      <c r="AN213" s="21"/>
      <c r="AO213" s="21"/>
      <c r="AP213" s="21"/>
      <c r="AS213" s="3">
        <f t="shared" si="315"/>
        <v>6.5689380426192656E-4</v>
      </c>
      <c r="AT213" s="3" cm="1">
        <f t="array" ref="AT213">AS213-(100000000/LvacE($A213)-$E213)</f>
        <v>3.6580733649316244E-5</v>
      </c>
      <c r="BB213"/>
      <c r="BC213"/>
      <c r="BD213"/>
      <c r="BE213"/>
      <c r="BF213"/>
      <c r="BG213"/>
      <c r="BH213"/>
      <c r="BI213"/>
      <c r="BJ213"/>
      <c r="BN213" s="3" cm="1">
        <f t="array" ref="BN213">$C213*EXP(poly_from_str(100000000/$E213,BN$4341))</f>
        <v>6.1061708018871695E-2</v>
      </c>
      <c r="BO213" s="3"/>
      <c r="BY213" t="e">
        <v>#N/A</v>
      </c>
    </row>
    <row r="214" spans="1:77" hidden="1" x14ac:dyDescent="0.25">
      <c r="A214" t="s">
        <v>324</v>
      </c>
      <c r="B214" s="2" t="str">
        <f t="shared" si="307"/>
        <v/>
      </c>
      <c r="C214">
        <v>25</v>
      </c>
      <c r="D214" t="s">
        <v>91</v>
      </c>
      <c r="E214" t="s">
        <v>325</v>
      </c>
      <c r="R214">
        <v>4</v>
      </c>
      <c r="S214" t="s">
        <v>22</v>
      </c>
      <c r="AA214" s="10">
        <f t="shared" si="309"/>
        <v>7877.1049999999996</v>
      </c>
      <c r="AB214" s="3" cm="1">
        <f t="array" ref="AB214">100000000/Lvac(AA214)</f>
        <v>12691.527738540399</v>
      </c>
      <c r="AC214" s="28">
        <f t="shared" si="310"/>
        <v>1.269501929960309E-7</v>
      </c>
      <c r="AD214" s="28">
        <f t="shared" si="311"/>
        <v>7.8792720671704252E-7</v>
      </c>
      <c r="AE214" s="21">
        <f t="shared" si="312"/>
        <v>12691.527795761102</v>
      </c>
      <c r="AF214" s="10" cm="1">
        <f t="array" ref="AF214">Lair(100000000/AE214)</f>
        <v>7877.104964485301</v>
      </c>
      <c r="AG214" s="10">
        <f t="shared" si="313"/>
        <v>5.8055959479110918E-3</v>
      </c>
      <c r="AH214" s="10" t="b">
        <f t="shared" si="308"/>
        <v>1</v>
      </c>
      <c r="AI214" s="10">
        <f t="shared" si="314"/>
        <v>7877.1049999999996</v>
      </c>
      <c r="AJ214">
        <v>7.0000000000000001E-3</v>
      </c>
      <c r="AK214" s="3" cm="1">
        <f t="array" ref="AK214">100000000/Lvac($AA214)</f>
        <v>12691.527738540399</v>
      </c>
      <c r="AL214" s="21">
        <f t="shared" si="318"/>
        <v>1.1278343270755282E-2</v>
      </c>
      <c r="AM214" s="21"/>
      <c r="AN214" s="21"/>
      <c r="AO214" s="21"/>
      <c r="AP214" s="21"/>
      <c r="AS214" s="3">
        <f t="shared" si="315"/>
        <v>-2.2614596018684097E-3</v>
      </c>
      <c r="AT214" s="3" cm="1">
        <f t="array" ref="AT214">AS214-(100000000/LvacE($A214)-$E214)</f>
        <v>3.6574689147528261E-5</v>
      </c>
      <c r="BB214"/>
      <c r="BC214"/>
      <c r="BD214"/>
      <c r="BE214"/>
      <c r="BF214"/>
      <c r="BG214"/>
      <c r="BH214"/>
      <c r="BI214"/>
      <c r="BJ214"/>
      <c r="BN214" s="3" cm="1">
        <f t="array" ref="BN214">$C214*EXP(poly_from_str(100000000/$E214,BN$4341))</f>
        <v>0.30494804873900788</v>
      </c>
      <c r="BO214" s="3"/>
      <c r="BY214">
        <v>286</v>
      </c>
    </row>
    <row r="215" spans="1:77" hidden="1" x14ac:dyDescent="0.25">
      <c r="A215" t="s">
        <v>326</v>
      </c>
      <c r="B215" s="2" t="str">
        <f t="shared" si="307"/>
        <v/>
      </c>
      <c r="C215">
        <v>15</v>
      </c>
      <c r="D215" t="s">
        <v>91</v>
      </c>
      <c r="E215" t="s">
        <v>327</v>
      </c>
      <c r="R215">
        <v>4</v>
      </c>
      <c r="S215" t="s">
        <v>22</v>
      </c>
      <c r="AA215" s="10">
        <f t="shared" si="309"/>
        <v>7876.567</v>
      </c>
      <c r="AB215" s="3" cm="1">
        <f t="array" ref="AB215">100000000/Lvac(AA215)</f>
        <v>12692.394614587511</v>
      </c>
      <c r="AC215" s="28">
        <f t="shared" si="310"/>
        <v>1.2695886418537417E-7</v>
      </c>
      <c r="AD215" s="28">
        <f t="shared" si="311"/>
        <v>7.8787339218927909E-7</v>
      </c>
      <c r="AE215" s="21">
        <f t="shared" si="312"/>
        <v>12692.394497795562</v>
      </c>
      <c r="AF215" s="10" cm="1">
        <f t="array" ref="AF215">Lair(100000000/AE215)</f>
        <v>7876.5670724783877</v>
      </c>
      <c r="AG215" s="10">
        <f t="shared" si="313"/>
        <v>5.8057060020302951E-3</v>
      </c>
      <c r="AH215" s="10" t="b">
        <f t="shared" si="308"/>
        <v>1</v>
      </c>
      <c r="AI215" s="10">
        <f t="shared" si="314"/>
        <v>7876.567</v>
      </c>
      <c r="AJ215">
        <v>7.0000000000000001E-3</v>
      </c>
      <c r="AK215" s="3" cm="1">
        <f t="array" ref="AK215">100000000/Lvac($AA215)</f>
        <v>12692.394614587511</v>
      </c>
      <c r="AL215" s="21">
        <f t="shared" si="318"/>
        <v>1.1279884028424132E-2</v>
      </c>
      <c r="AM215" s="21"/>
      <c r="AN215" s="21"/>
      <c r="AO215" s="21"/>
      <c r="AP215" s="21"/>
      <c r="AS215" s="3">
        <f t="shared" si="315"/>
        <v>4.6145875112415524E-3</v>
      </c>
      <c r="AT215" s="3" cm="1">
        <f t="array" ref="AT215">AS215-(100000000/LvacE($A215)-$E215)</f>
        <v>3.6573863326339051E-5</v>
      </c>
      <c r="BB215"/>
      <c r="BC215"/>
      <c r="BD215"/>
      <c r="BE215"/>
      <c r="BF215"/>
      <c r="BG215"/>
      <c r="BH215"/>
      <c r="BI215"/>
      <c r="BJ215"/>
      <c r="BN215" s="3" cm="1">
        <f t="array" ref="BN215">$C215*EXP(poly_from_str(100000000/$E215,BN$4341))</f>
        <v>0.18293981001699539</v>
      </c>
      <c r="BO215" s="3"/>
      <c r="BY215" t="e">
        <v>#N/A</v>
      </c>
    </row>
    <row r="216" spans="1:77" hidden="1" x14ac:dyDescent="0.25">
      <c r="A216" t="s">
        <v>328</v>
      </c>
      <c r="B216" s="2" t="str">
        <f t="shared" si="307"/>
        <v/>
      </c>
      <c r="C216">
        <v>5</v>
      </c>
      <c r="D216" t="s">
        <v>14</v>
      </c>
      <c r="E216" t="s">
        <v>329</v>
      </c>
      <c r="R216">
        <v>4</v>
      </c>
      <c r="S216" t="s">
        <v>22</v>
      </c>
      <c r="AA216" s="10">
        <f t="shared" si="309"/>
        <v>7872.1760000000004</v>
      </c>
      <c r="AB216" s="3" cm="1">
        <f t="array" ref="AB216">100000000/Lvac(AA216)</f>
        <v>12699.474235472118</v>
      </c>
      <c r="AC216" s="28">
        <f t="shared" si="310"/>
        <v>1.2702968023072656E-7</v>
      </c>
      <c r="AD216" s="28">
        <f t="shared" si="311"/>
        <v>7.8743417361862443E-7</v>
      </c>
      <c r="AE216" s="21">
        <f t="shared" si="312"/>
        <v>12699.474128042013</v>
      </c>
      <c r="AF216" s="10" cm="1">
        <f t="array" ref="AF216">Lair(100000000/AE216)</f>
        <v>7872.176066594333</v>
      </c>
      <c r="AG216" s="10">
        <f t="shared" si="313"/>
        <v>5.8066050756151871E-3</v>
      </c>
      <c r="AH216" s="10" t="b">
        <f t="shared" si="308"/>
        <v>1</v>
      </c>
      <c r="AI216" s="10">
        <f t="shared" si="314"/>
        <v>7872.1760000000004</v>
      </c>
      <c r="AJ216">
        <v>7.0000000000000001E-3</v>
      </c>
      <c r="AK216" s="3" cm="1">
        <f t="array" ref="AK216">100000000/Lvac($AA216)</f>
        <v>12699.474235472118</v>
      </c>
      <c r="AL216" s="21">
        <f t="shared" si="318"/>
        <v>1.1292471058612615E-2</v>
      </c>
      <c r="AM216" s="21"/>
      <c r="AN216" s="21"/>
      <c r="AO216" s="21"/>
      <c r="AP216" s="21"/>
      <c r="AS216" s="3">
        <f t="shared" si="315"/>
        <v>4.2354721190349665E-3</v>
      </c>
      <c r="AT216" s="3" cm="1">
        <f t="array" ref="AT216">AS216-(100000000/LvacE($A216)-$E216)</f>
        <v>3.6567111237673089E-5</v>
      </c>
      <c r="BB216"/>
      <c r="BC216"/>
      <c r="BD216"/>
      <c r="BE216"/>
      <c r="BF216"/>
      <c r="BG216"/>
      <c r="BH216"/>
      <c r="BI216"/>
      <c r="BJ216"/>
      <c r="BN216" s="3" cm="1">
        <f t="array" ref="BN216">$C216*EXP(poly_from_str(100000000/$E216,BN$4341))</f>
        <v>6.0900714449673279E-2</v>
      </c>
      <c r="BO216" s="3"/>
      <c r="BY216">
        <v>57</v>
      </c>
    </row>
    <row r="217" spans="1:77" hidden="1" x14ac:dyDescent="0.25">
      <c r="A217" t="s">
        <v>330</v>
      </c>
      <c r="B217" s="2" t="str">
        <f t="shared" si="307"/>
        <v/>
      </c>
      <c r="C217">
        <v>1500</v>
      </c>
      <c r="D217" t="s">
        <v>14</v>
      </c>
      <c r="E217" t="s">
        <v>331</v>
      </c>
      <c r="F217">
        <v>11761</v>
      </c>
      <c r="G217" t="s">
        <v>3</v>
      </c>
      <c r="H217" s="5" t="s">
        <v>4</v>
      </c>
      <c r="I217">
        <v>24470</v>
      </c>
      <c r="J217" t="s">
        <v>5</v>
      </c>
      <c r="K217" s="5" t="s">
        <v>8</v>
      </c>
      <c r="L217">
        <v>11761.69</v>
      </c>
      <c r="M217" t="str">
        <f>$G217&amp;""</f>
        <v>o</v>
      </c>
      <c r="N217" t="str">
        <f>$H217&amp;""</f>
        <v>9/2</v>
      </c>
      <c r="O217">
        <v>24470.9</v>
      </c>
      <c r="P217" t="str">
        <f>$J217&amp;""</f>
        <v>e</v>
      </c>
      <c r="Q217" t="str">
        <f>$K217&amp;""</f>
        <v>7/2</v>
      </c>
      <c r="R217">
        <v>4</v>
      </c>
      <c r="S217" t="s">
        <v>6</v>
      </c>
      <c r="AA217" s="10">
        <f t="shared" si="309"/>
        <v>7866.1390000000001</v>
      </c>
      <c r="AB217" s="3" cm="1">
        <f t="array" ref="AB217">100000000/Lvac(AA217)</f>
        <v>12709.220609887654</v>
      </c>
      <c r="AC217" s="28">
        <f t="shared" si="310"/>
        <v>1.2712717128441284E-7</v>
      </c>
      <c r="AD217" s="28">
        <f t="shared" si="311"/>
        <v>7.8683031060300379E-7</v>
      </c>
      <c r="AE217" s="21">
        <f t="shared" si="312"/>
        <v>12709.2205943719</v>
      </c>
      <c r="AF217" s="10" cm="1">
        <f t="array" ref="AF217">Lair(100000000/AE217)</f>
        <v>7866.139009603241</v>
      </c>
      <c r="AG217" s="10">
        <f t="shared" si="313"/>
        <v>5.8078436326822885E-3</v>
      </c>
      <c r="AH217" s="10" t="b">
        <f t="shared" si="308"/>
        <v>1</v>
      </c>
      <c r="AI217" s="10">
        <f>$AF217</f>
        <v>7866.139009603241</v>
      </c>
      <c r="AJ217">
        <v>7.0000000000000001E-3</v>
      </c>
      <c r="AK217" s="3" cm="1">
        <f t="array" ref="AK217">100000000/Lvac($AA217)</f>
        <v>12709.220609887654</v>
      </c>
      <c r="AL217" s="21">
        <f t="shared" si="318"/>
        <v>1.1309810843744656E-2</v>
      </c>
      <c r="AM217" s="10" cm="1">
        <f t="array" ref="AM217">Lvac($AI217)-$BA217</f>
        <v>-6.5590016547503183E-3</v>
      </c>
      <c r="AN217" s="10">
        <f>$AK217-($AX217-$AW217)</f>
        <v>1.0609887653117767E-2</v>
      </c>
      <c r="AO217" s="3">
        <f>AM217/AJ217</f>
        <v>-0.93700023639290264</v>
      </c>
      <c r="AP217" s="3">
        <v>-0.93837249836984227</v>
      </c>
      <c r="AS217" s="3">
        <f t="shared" si="315"/>
        <v>6.0988765471847728E-4</v>
      </c>
      <c r="AT217" s="3" cm="1">
        <f t="array" ref="AT217">AS217-(100000000/LvacE($A217)-$E217)</f>
        <v>3.6557748899213038E-5</v>
      </c>
      <c r="AU217" t="s">
        <v>4690</v>
      </c>
      <c r="AV217" t="s">
        <v>4742</v>
      </c>
      <c r="AW217" s="3">
        <v>11761.69</v>
      </c>
      <c r="AX217" s="3">
        <v>24470.9</v>
      </c>
      <c r="AY217" s="3"/>
      <c r="AZ217" s="10" cm="1">
        <f t="array" ref="AZ217">Lair(100000000/($AX217-$AW217))</f>
        <v>7866.145566834276</v>
      </c>
      <c r="BA217" s="10">
        <f>100000000/($AX217-$AW217)</f>
        <v>7868.3096746375259</v>
      </c>
      <c r="BB217" s="12">
        <v>9350000</v>
      </c>
      <c r="BC217" s="3">
        <v>0.56100000000000005</v>
      </c>
      <c r="BD217" s="12" cm="1">
        <f t="array" ref="BD217">SfromgA($BB217,$BA217,"")</f>
        <v>2.2479637485868067</v>
      </c>
      <c r="BE217" s="29">
        <f>(10^MAX(0.05, -0.312925054856973*((LN($BD217))^(1/3)) + 0.454808404431693)-1)*100</f>
        <v>45.581488673938317</v>
      </c>
      <c r="BF217" s="12">
        <v>1102501.8807329333</v>
      </c>
      <c r="BG217" s="12" cm="1">
        <f t="array" ref="BG217">SfromgA($BF217,$BA217,"")</f>
        <v>0.26506783536218281</v>
      </c>
      <c r="BH217" s="29">
        <f>(10^MAX(0.05, -0.312925054856973*((LN($BG217))^(1/3)) + 0.454808404431693)-1)*100</f>
        <v>529.13993535933423</v>
      </c>
      <c r="BI217" s="12">
        <f>IF($BB217="",$BF217,$BB217)</f>
        <v>9350000</v>
      </c>
      <c r="BJ217" s="29">
        <f>IF($BB217="",$BH217,$BE217)</f>
        <v>45.581488673938317</v>
      </c>
      <c r="BK217" s="3">
        <f>LN(BN217*100000000/($AX217-$AW217)/$BI217)</f>
        <v>-4.1767894370424106</v>
      </c>
      <c r="BL217" s="13">
        <f>EXP(BK$4341*$AX217+BK$4342)*$BI217/(100000000/($AX217-$AW217))</f>
        <v>20.800015687864512</v>
      </c>
      <c r="BM217" s="3">
        <f t="shared" ref="BM217" si="321">LN(BL217/$C217)</f>
        <v>-4.2782666461590582</v>
      </c>
      <c r="BN217" s="3" cm="1">
        <f t="array" ref="BN217">$C217*EXP(poly_from_str(100000000/$E217,BN$4341))</f>
        <v>18.237846750879388</v>
      </c>
      <c r="BO217" s="3">
        <f>LN($C217)</f>
        <v>7.3132203870903014</v>
      </c>
      <c r="BP217" s="13">
        <f>LN(BL217/BN217)</f>
        <v>0.13145481419224839</v>
      </c>
      <c r="BY217">
        <v>17052</v>
      </c>
    </row>
    <row r="218" spans="1:77" hidden="1" x14ac:dyDescent="0.25">
      <c r="A218" t="s">
        <v>332</v>
      </c>
      <c r="B218" s="2" t="str">
        <f t="shared" si="307"/>
        <v/>
      </c>
      <c r="C218">
        <v>15</v>
      </c>
      <c r="D218" t="s">
        <v>91</v>
      </c>
      <c r="E218" t="s">
        <v>333</v>
      </c>
      <c r="R218">
        <v>4</v>
      </c>
      <c r="S218" t="s">
        <v>22</v>
      </c>
      <c r="AA218" s="10">
        <f t="shared" si="309"/>
        <v>7861.384</v>
      </c>
      <c r="AB218" s="3" cm="1">
        <f t="array" ref="AB218">100000000/Lvac(AA218)</f>
        <v>12716.907810528923</v>
      </c>
      <c r="AC218" s="28">
        <f t="shared" si="310"/>
        <v>1.272040648313325E-7</v>
      </c>
      <c r="AD218" s="28">
        <f t="shared" si="311"/>
        <v>7.8635468220667079E-7</v>
      </c>
      <c r="AE218" s="21">
        <f t="shared" si="312"/>
        <v>12716.907866361273</v>
      </c>
      <c r="AF218" s="10" cm="1">
        <f t="array" ref="AF218">Lair(100000000/AE218)</f>
        <v>7861.3839654851809</v>
      </c>
      <c r="AG218" s="10">
        <f t="shared" si="313"/>
        <v>5.8088211827923E-3</v>
      </c>
      <c r="AH218" s="10" t="b">
        <f t="shared" si="308"/>
        <v>1</v>
      </c>
      <c r="AI218" s="10">
        <f t="shared" si="314"/>
        <v>7861.384</v>
      </c>
      <c r="AJ218">
        <v>7.0000000000000001E-3</v>
      </c>
      <c r="AK218" s="3" cm="1">
        <f t="array" ref="AK218">100000000/Lvac($AA218)</f>
        <v>12716.907810528923</v>
      </c>
      <c r="AL218" s="21">
        <f t="shared" si="318"/>
        <v>1.1323496559092198E-2</v>
      </c>
      <c r="AM218" s="21"/>
      <c r="AN218" s="21"/>
      <c r="AO218" s="21"/>
      <c r="AP218" s="21"/>
      <c r="AS218" s="3">
        <f t="shared" si="315"/>
        <v>-2.1894710771448445E-3</v>
      </c>
      <c r="AT218" s="3" cm="1">
        <f t="array" ref="AT218">AS218-(100000000/LvacE($A218)-$E218)</f>
        <v>3.655031650851015E-5</v>
      </c>
      <c r="BB218"/>
      <c r="BC218"/>
      <c r="BD218"/>
      <c r="BE218"/>
      <c r="BF218"/>
      <c r="BG218"/>
      <c r="BH218"/>
      <c r="BI218"/>
      <c r="BJ218"/>
      <c r="BN218" s="3" cm="1">
        <f t="array" ref="BN218">$C218*EXP(poly_from_str(100000000/$E218,BN$4341))</f>
        <v>0.18212615008375591</v>
      </c>
      <c r="BO218" s="3"/>
      <c r="BY218" t="e">
        <v>#N/A</v>
      </c>
    </row>
    <row r="219" spans="1:77" hidden="1" x14ac:dyDescent="0.25">
      <c r="A219" t="s">
        <v>334</v>
      </c>
      <c r="B219" s="2" t="str">
        <f t="shared" si="307"/>
        <v/>
      </c>
      <c r="C219">
        <v>40</v>
      </c>
      <c r="D219" t="s">
        <v>91</v>
      </c>
      <c r="E219" t="s">
        <v>335</v>
      </c>
      <c r="R219">
        <v>4</v>
      </c>
      <c r="S219" t="s">
        <v>22</v>
      </c>
      <c r="AA219" s="10">
        <f t="shared" si="309"/>
        <v>7854.9170000000004</v>
      </c>
      <c r="AB219" s="3" cm="1">
        <f t="array" ref="AB219">100000000/Lvac(AA219)</f>
        <v>12727.377663128742</v>
      </c>
      <c r="AC219" s="28">
        <f t="shared" si="310"/>
        <v>1.2730879269634547E-7</v>
      </c>
      <c r="AD219" s="28">
        <f t="shared" si="311"/>
        <v>7.8570780758474983E-7</v>
      </c>
      <c r="AE219" s="21">
        <f t="shared" si="312"/>
        <v>12727.377722911315</v>
      </c>
      <c r="AF219" s="10" cm="1">
        <f t="array" ref="AF219">Lair(100000000/AE219)</f>
        <v>7854.916963103984</v>
      </c>
      <c r="AG219" s="10">
        <f t="shared" si="313"/>
        <v>5.8101535422416771E-3</v>
      </c>
      <c r="AH219" s="10" t="b">
        <f t="shared" si="308"/>
        <v>1</v>
      </c>
      <c r="AI219" s="10">
        <f t="shared" si="314"/>
        <v>7854.9170000000004</v>
      </c>
      <c r="AJ219">
        <v>7.0000000000000001E-3</v>
      </c>
      <c r="AK219" s="3" cm="1">
        <f t="array" ref="AK219">100000000/Lvac($AA219)</f>
        <v>12727.377663128742</v>
      </c>
      <c r="AL219" s="21">
        <f t="shared" si="318"/>
        <v>1.1342149591383485E-2</v>
      </c>
      <c r="AM219" s="21"/>
      <c r="AN219" s="21"/>
      <c r="AO219" s="21"/>
      <c r="AP219" s="21"/>
      <c r="AS219" s="3">
        <f t="shared" si="315"/>
        <v>-2.3368712572846562E-3</v>
      </c>
      <c r="AT219" s="3" cm="1">
        <f t="array" ref="AT219">AS219-(100000000/LvacE($A219)-$E219)</f>
        <v>3.6540115615935065E-5</v>
      </c>
      <c r="BB219"/>
      <c r="BC219"/>
      <c r="BD219"/>
      <c r="BE219"/>
      <c r="BF219"/>
      <c r="BG219"/>
      <c r="BH219"/>
      <c r="BI219"/>
      <c r="BJ219"/>
      <c r="BN219" s="3" cm="1">
        <f t="array" ref="BN219">$C219*EXP(poly_from_str(100000000/$E219,BN$4341))</f>
        <v>0.48476493766679535</v>
      </c>
      <c r="BO219" s="3"/>
      <c r="BY219" t="e">
        <v>#N/A</v>
      </c>
    </row>
    <row r="220" spans="1:77" hidden="1" x14ac:dyDescent="0.25">
      <c r="A220" t="s">
        <v>336</v>
      </c>
      <c r="B220" s="2" t="str">
        <f t="shared" si="307"/>
        <v/>
      </c>
      <c r="C220">
        <v>15</v>
      </c>
      <c r="E220" t="s">
        <v>337</v>
      </c>
      <c r="R220">
        <v>4</v>
      </c>
      <c r="S220" t="s">
        <v>22</v>
      </c>
      <c r="AA220" s="10">
        <f t="shared" si="309"/>
        <v>7854.0569999999998</v>
      </c>
      <c r="AB220" s="3" cm="1">
        <f t="array" ref="AB220">100000000/Lvac(AA220)</f>
        <v>12728.771272686981</v>
      </c>
      <c r="AC220" s="28">
        <f t="shared" si="310"/>
        <v>1.2732273269725443E-7</v>
      </c>
      <c r="AD220" s="28">
        <f t="shared" si="311"/>
        <v>7.8562178436324826E-7</v>
      </c>
      <c r="AE220" s="21">
        <f t="shared" si="312"/>
        <v>12728.771240114806</v>
      </c>
      <c r="AF220" s="10" cm="1">
        <f t="array" ref="AF220">Lair(100000000/AE220)</f>
        <v>7854.0570200981711</v>
      </c>
      <c r="AG220" s="10">
        <f t="shared" si="313"/>
        <v>5.8103309711584079E-3</v>
      </c>
      <c r="AH220" s="10" t="b">
        <f t="shared" si="308"/>
        <v>1</v>
      </c>
      <c r="AI220" s="10">
        <f t="shared" si="314"/>
        <v>7854.0569999999998</v>
      </c>
      <c r="AJ220">
        <v>3.0000000000000001E-3</v>
      </c>
      <c r="AK220" s="3" cm="1">
        <f t="array" ref="AK220">100000000/Lvac($AA220)</f>
        <v>12728.771272686981</v>
      </c>
      <c r="AL220" s="21">
        <f t="shared" si="318"/>
        <v>4.8619858269504474E-3</v>
      </c>
      <c r="AM220" s="21"/>
      <c r="AN220" s="21"/>
      <c r="AO220" s="21"/>
      <c r="AP220" s="21"/>
      <c r="AS220" s="3">
        <f t="shared" si="315"/>
        <v>1.2726869808830088E-3</v>
      </c>
      <c r="AT220" s="3" cm="1">
        <f t="array" ref="AT220">AS220-(100000000/LvacE($A220)-$E220)</f>
        <v>3.6538753192871809E-5</v>
      </c>
      <c r="BB220"/>
      <c r="BC220"/>
      <c r="BD220"/>
      <c r="BE220"/>
      <c r="BF220"/>
      <c r="BG220"/>
      <c r="BH220"/>
      <c r="BI220"/>
      <c r="BJ220"/>
      <c r="BN220" s="3" cm="1">
        <f t="array" ref="BN220">$C220*EXP(poly_from_str(100000000/$E220,BN$4341))</f>
        <v>0.1817421746132985</v>
      </c>
      <c r="BO220" s="3"/>
      <c r="BY220" t="e">
        <v>#N/A</v>
      </c>
    </row>
    <row r="221" spans="1:77" hidden="1" x14ac:dyDescent="0.25">
      <c r="A221" t="s">
        <v>338</v>
      </c>
      <c r="B221" s="2" t="str">
        <f t="shared" si="307"/>
        <v/>
      </c>
      <c r="C221">
        <v>20</v>
      </c>
      <c r="E221" t="s">
        <v>339</v>
      </c>
      <c r="R221">
        <v>4</v>
      </c>
      <c r="S221" t="s">
        <v>22</v>
      </c>
      <c r="AA221" s="10">
        <f t="shared" si="309"/>
        <v>7853.9690000000001</v>
      </c>
      <c r="AB221" s="3" cm="1">
        <f t="array" ref="AB221">100000000/Lvac(AA221)</f>
        <v>12728.913891807653</v>
      </c>
      <c r="AC221" s="28">
        <f t="shared" si="310"/>
        <v>1.2732415928812554E-7</v>
      </c>
      <c r="AD221" s="28">
        <f t="shared" si="311"/>
        <v>7.8561298198709738E-7</v>
      </c>
      <c r="AE221" s="21">
        <f t="shared" si="312"/>
        <v>12728.913792199361</v>
      </c>
      <c r="AF221" s="10" cm="1">
        <f t="array" ref="AF221">Lair(100000000/AE221)</f>
        <v>7853.9690614604233</v>
      </c>
      <c r="AG221" s="10">
        <f t="shared" si="313"/>
        <v>5.8103491299626763E-3</v>
      </c>
      <c r="AH221" s="10" t="b">
        <f t="shared" si="308"/>
        <v>1</v>
      </c>
      <c r="AI221" s="10">
        <f t="shared" si="314"/>
        <v>7853.9690000000001</v>
      </c>
      <c r="AJ221">
        <v>3.0000000000000001E-3</v>
      </c>
      <c r="AK221" s="3" cm="1">
        <f t="array" ref="AK221">100000000/Lvac($AA221)</f>
        <v>12728.913891807653</v>
      </c>
      <c r="AL221" s="21">
        <f t="shared" si="318"/>
        <v>4.8620947797760545E-3</v>
      </c>
      <c r="AM221" s="21"/>
      <c r="AN221" s="21"/>
      <c r="AO221" s="21"/>
      <c r="AP221" s="21"/>
      <c r="AS221" s="3">
        <f t="shared" si="315"/>
        <v>3.8918076534173451E-3</v>
      </c>
      <c r="AT221" s="3" cm="1">
        <f t="array" ref="AT221">AS221-(100000000/LvacE($A221)-$E221)</f>
        <v>3.6538613130687736E-5</v>
      </c>
      <c r="BB221"/>
      <c r="BC221"/>
      <c r="BD221"/>
      <c r="BE221"/>
      <c r="BF221"/>
      <c r="BG221"/>
      <c r="BH221"/>
      <c r="BI221"/>
      <c r="BJ221"/>
      <c r="BN221" s="3" cm="1">
        <f t="array" ref="BN221">$C221*EXP(poly_from_str(100000000/$E221,BN$4341))</f>
        <v>0.24231690608785894</v>
      </c>
      <c r="BO221" s="3"/>
      <c r="BY221" t="e">
        <v>#N/A</v>
      </c>
    </row>
    <row r="222" spans="1:77" hidden="1" x14ac:dyDescent="0.25">
      <c r="A222" t="s">
        <v>340</v>
      </c>
      <c r="B222" s="2" t="str">
        <f t="shared" si="307"/>
        <v/>
      </c>
      <c r="C222">
        <v>35</v>
      </c>
      <c r="D222" t="s">
        <v>91</v>
      </c>
      <c r="E222" t="s">
        <v>341</v>
      </c>
      <c r="R222">
        <v>4</v>
      </c>
      <c r="S222" t="s">
        <v>22</v>
      </c>
      <c r="AA222" s="10">
        <f t="shared" si="309"/>
        <v>7852.643</v>
      </c>
      <c r="AB222" s="3" cm="1">
        <f t="array" ref="AB222">100000000/Lvac(AA222)</f>
        <v>12731.063289611086</v>
      </c>
      <c r="AC222" s="28">
        <f t="shared" si="310"/>
        <v>1.2734565928949017E-7</v>
      </c>
      <c r="AD222" s="28">
        <f t="shared" si="311"/>
        <v>7.8548034618289019E-7</v>
      </c>
      <c r="AE222" s="21">
        <f t="shared" si="312"/>
        <v>12731.063205360198</v>
      </c>
      <c r="AF222" s="10" cm="1">
        <f t="array" ref="AF222">Lair(100000000/AE222)</f>
        <v>7852.6430519670275</v>
      </c>
      <c r="AG222" s="10">
        <f t="shared" si="313"/>
        <v>5.8106228240358748E-3</v>
      </c>
      <c r="AH222" s="10" t="b">
        <f t="shared" si="308"/>
        <v>1</v>
      </c>
      <c r="AI222" s="10">
        <f t="shared" si="314"/>
        <v>7852.643</v>
      </c>
      <c r="AJ222">
        <v>7.0000000000000001E-3</v>
      </c>
      <c r="AK222" s="3" cm="1">
        <f t="array" ref="AK222">100000000/Lvac($AA222)</f>
        <v>12731.063289611086</v>
      </c>
      <c r="AL222" s="21">
        <f t="shared" si="318"/>
        <v>1.1348719536502246E-2</v>
      </c>
      <c r="AM222" s="21"/>
      <c r="AN222" s="21"/>
      <c r="AO222" s="21"/>
      <c r="AP222" s="21"/>
      <c r="AS222" s="3">
        <f t="shared" si="315"/>
        <v>3.2896110860747285E-3</v>
      </c>
      <c r="AT222" s="3" cm="1">
        <f t="array" ref="AT222">AS222-(100000000/LvacE($A222)-$E222)</f>
        <v>3.6536504921969026E-5</v>
      </c>
      <c r="BB222"/>
      <c r="BC222"/>
      <c r="BD222"/>
      <c r="BE222"/>
      <c r="BF222"/>
      <c r="BG222"/>
      <c r="BH222"/>
      <c r="BI222"/>
      <c r="BJ222"/>
      <c r="BN222" s="3" cm="1">
        <f t="array" ref="BN222">$C222*EXP(poly_from_str(100000000/$E222,BN$4341))</f>
        <v>0.42389377050693228</v>
      </c>
      <c r="BO222" s="3"/>
      <c r="BY222" t="e">
        <v>#N/A</v>
      </c>
    </row>
    <row r="223" spans="1:77" hidden="1" x14ac:dyDescent="0.25">
      <c r="A223" t="s">
        <v>342</v>
      </c>
      <c r="B223" s="2" t="str">
        <f t="shared" si="307"/>
        <v/>
      </c>
      <c r="C223">
        <v>20</v>
      </c>
      <c r="D223" t="s">
        <v>91</v>
      </c>
      <c r="E223" t="s">
        <v>343</v>
      </c>
      <c r="R223">
        <v>4</v>
      </c>
      <c r="S223" t="s">
        <v>22</v>
      </c>
      <c r="AA223" s="10">
        <f t="shared" si="309"/>
        <v>7846.7659999999996</v>
      </c>
      <c r="AB223" s="3" cm="1">
        <f t="array" ref="AB223">100000000/Lvac(AA223)</f>
        <v>12740.598437765635</v>
      </c>
      <c r="AC223" s="28">
        <f t="shared" si="310"/>
        <v>1.274410374923886E-7</v>
      </c>
      <c r="AD223" s="28">
        <f t="shared" si="311"/>
        <v>7.8489248749556674E-7</v>
      </c>
      <c r="AE223" s="21">
        <f t="shared" si="312"/>
        <v>12740.598477893252</v>
      </c>
      <c r="AF223" s="10" cm="1">
        <f t="array" ref="AF223">Lair(100000000/AE223)</f>
        <v>7846.7659752858044</v>
      </c>
      <c r="AG223" s="10">
        <f t="shared" si="313"/>
        <v>5.8118375415913788E-3</v>
      </c>
      <c r="AH223" s="10" t="b">
        <f t="shared" si="308"/>
        <v>1</v>
      </c>
      <c r="AI223" s="10">
        <f t="shared" si="314"/>
        <v>7846.7659999999996</v>
      </c>
      <c r="AJ223">
        <v>7.0000000000000001E-3</v>
      </c>
      <c r="AK223" s="3" cm="1">
        <f t="array" ref="AK223">100000000/Lvac($AA223)</f>
        <v>12740.598437765635</v>
      </c>
      <c r="AL223" s="21">
        <f t="shared" si="318"/>
        <v>1.1365725582279305E-2</v>
      </c>
      <c r="AM223" s="21"/>
      <c r="AN223" s="21"/>
      <c r="AO223" s="21"/>
      <c r="AP223" s="21"/>
      <c r="AS223" s="3">
        <f t="shared" si="315"/>
        <v>-1.5622343653376447E-3</v>
      </c>
      <c r="AT223" s="3" cm="1">
        <f t="array" ref="AT223">AS223-(100000000/LvacE($A223)-$E223)</f>
        <v>3.6527113479678519E-5</v>
      </c>
      <c r="BB223"/>
      <c r="BC223"/>
      <c r="BD223"/>
      <c r="BE223"/>
      <c r="BF223"/>
      <c r="BG223"/>
      <c r="BH223"/>
      <c r="BI223"/>
      <c r="BJ223"/>
      <c r="BN223" s="3" cm="1">
        <f t="array" ref="BN223">$C223*EXP(poly_from_str(100000000/$E223,BN$4341))</f>
        <v>0.24182059508541903</v>
      </c>
      <c r="BO223" s="3"/>
      <c r="BY223" t="e">
        <v>#N/A</v>
      </c>
    </row>
    <row r="224" spans="1:77" hidden="1" x14ac:dyDescent="0.25">
      <c r="A224" t="s">
        <v>344</v>
      </c>
      <c r="B224" s="2" t="str">
        <f t="shared" si="307"/>
        <v/>
      </c>
      <c r="C224">
        <v>35</v>
      </c>
      <c r="D224" t="s">
        <v>91</v>
      </c>
      <c r="E224" t="s">
        <v>345</v>
      </c>
      <c r="R224">
        <v>4</v>
      </c>
      <c r="S224" t="s">
        <v>22</v>
      </c>
      <c r="AA224" s="10">
        <f t="shared" si="309"/>
        <v>7846.42</v>
      </c>
      <c r="AB224" s="3" cm="1">
        <f t="array" ref="AB224">100000000/Lvac(AA224)</f>
        <v>12741.160251243193</v>
      </c>
      <c r="AC224" s="28">
        <f t="shared" si="310"/>
        <v>1.2744665720162827E-7</v>
      </c>
      <c r="AD224" s="28">
        <f t="shared" si="311"/>
        <v>7.8485787815315095E-7</v>
      </c>
      <c r="AE224" s="21">
        <f t="shared" si="312"/>
        <v>12741.160244788642</v>
      </c>
      <c r="AF224" s="10" cm="1">
        <f t="array" ref="AF224">Lair(100000000/AE224)</f>
        <v>7846.4200039749421</v>
      </c>
      <c r="AG224" s="10">
        <f t="shared" si="313"/>
        <v>5.8119091414456014E-3</v>
      </c>
      <c r="AH224" s="10" t="b">
        <f t="shared" si="308"/>
        <v>1</v>
      </c>
      <c r="AI224" s="10">
        <f t="shared" si="314"/>
        <v>7846.42</v>
      </c>
      <c r="AJ224">
        <v>7.0000000000000001E-3</v>
      </c>
      <c r="AK224" s="3" cm="1">
        <f t="array" ref="AK224">100000000/Lvac($AA224)</f>
        <v>12741.160251243193</v>
      </c>
      <c r="AL224" s="21">
        <f t="shared" si="318"/>
        <v>1.136672798023842E-2</v>
      </c>
      <c r="AM224" s="21"/>
      <c r="AN224" s="21"/>
      <c r="AO224" s="21"/>
      <c r="AP224" s="21"/>
      <c r="AS224" s="3">
        <f t="shared" si="315"/>
        <v>2.5124319290625863E-4</v>
      </c>
      <c r="AT224" s="3" cm="1">
        <f t="array" ref="AT224">AS224-(100000000/LvacE($A224)-$E224)</f>
        <v>3.6526560506899841E-5</v>
      </c>
      <c r="BB224"/>
      <c r="BC224"/>
      <c r="BD224"/>
      <c r="BE224"/>
      <c r="BF224"/>
      <c r="BG224"/>
      <c r="BH224"/>
      <c r="BI224"/>
      <c r="BJ224"/>
      <c r="BN224" s="3" cm="1">
        <f t="array" ref="BN224">$C224*EXP(poly_from_str(100000000/$E224,BN$4341))</f>
        <v>0.42314479440538999</v>
      </c>
      <c r="BO224" s="3"/>
      <c r="BY224" t="e">
        <v>#N/A</v>
      </c>
    </row>
    <row r="225" spans="1:77" hidden="1" x14ac:dyDescent="0.25">
      <c r="A225" t="s">
        <v>346</v>
      </c>
      <c r="B225" s="2" t="str">
        <f t="shared" si="307"/>
        <v/>
      </c>
      <c r="C225">
        <v>40</v>
      </c>
      <c r="D225" t="s">
        <v>91</v>
      </c>
      <c r="E225" t="s">
        <v>347</v>
      </c>
      <c r="R225">
        <v>4</v>
      </c>
      <c r="S225" t="s">
        <v>22</v>
      </c>
      <c r="AA225" s="10">
        <f t="shared" si="309"/>
        <v>7844.9340000000002</v>
      </c>
      <c r="AB225" s="3" cm="1">
        <f t="array" ref="AB225">100000000/Lvac(AA225)</f>
        <v>12743.573689933517</v>
      </c>
      <c r="AC225" s="28">
        <f t="shared" si="310"/>
        <v>1.2747079835215951E-7</v>
      </c>
      <c r="AD225" s="28">
        <f t="shared" si="311"/>
        <v>7.8470923802945973E-7</v>
      </c>
      <c r="AE225" s="21">
        <f t="shared" si="312"/>
        <v>12743.573595067446</v>
      </c>
      <c r="AF225" s="10" cm="1">
        <f t="array" ref="AF225">Lair(100000000/AE225)</f>
        <v>7844.93405839978</v>
      </c>
      <c r="AG225" s="10">
        <f t="shared" si="313"/>
        <v>5.8122167560577002E-3</v>
      </c>
      <c r="AH225" s="10" t="b">
        <f t="shared" si="308"/>
        <v>1</v>
      </c>
      <c r="AI225" s="10">
        <f t="shared" si="314"/>
        <v>7844.9340000000002</v>
      </c>
      <c r="AJ225">
        <v>7.0000000000000001E-3</v>
      </c>
      <c r="AK225" s="3" cm="1">
        <f t="array" ref="AK225">100000000/Lvac($AA225)</f>
        <v>12743.573689933517</v>
      </c>
      <c r="AL225" s="21">
        <f t="shared" si="318"/>
        <v>1.1371034584807803E-2</v>
      </c>
      <c r="AM225" s="21"/>
      <c r="AN225" s="21"/>
      <c r="AO225" s="21"/>
      <c r="AP225" s="21"/>
      <c r="AS225" s="3">
        <f t="shared" si="315"/>
        <v>3.6899335173075087E-3</v>
      </c>
      <c r="AT225" s="3" cm="1">
        <f t="array" ref="AT225">AS225-(100000000/LvacE($A225)-$E225)</f>
        <v>3.6524168535834178E-5</v>
      </c>
      <c r="BB225"/>
      <c r="BC225"/>
      <c r="BD225"/>
      <c r="BE225"/>
      <c r="BF225"/>
      <c r="BG225"/>
      <c r="BH225"/>
      <c r="BI225"/>
      <c r="BJ225"/>
      <c r="BN225" s="3" cm="1">
        <f t="array" ref="BN225">$C225*EXP(poly_from_str(100000000/$E225,BN$4341))</f>
        <v>0.4833916130945175</v>
      </c>
      <c r="BO225" s="3"/>
      <c r="BY225">
        <v>449</v>
      </c>
    </row>
    <row r="226" spans="1:77" hidden="1" x14ac:dyDescent="0.25">
      <c r="A226" t="s">
        <v>348</v>
      </c>
      <c r="B226" s="2" t="str">
        <f t="shared" si="307"/>
        <v/>
      </c>
      <c r="C226">
        <v>45</v>
      </c>
      <c r="D226" t="s">
        <v>14</v>
      </c>
      <c r="E226" t="s">
        <v>349</v>
      </c>
      <c r="F226">
        <v>23091</v>
      </c>
      <c r="G226" t="s">
        <v>3</v>
      </c>
      <c r="H226" s="5" t="s">
        <v>19</v>
      </c>
      <c r="I226">
        <v>35863</v>
      </c>
      <c r="J226" t="s">
        <v>5</v>
      </c>
      <c r="K226" s="5" t="s">
        <v>19</v>
      </c>
      <c r="L226">
        <v>23091.7</v>
      </c>
      <c r="M226" t="str">
        <f>$G226&amp;""</f>
        <v>o</v>
      </c>
      <c r="N226" t="str">
        <f>$H226&amp;""</f>
        <v>3/2</v>
      </c>
      <c r="O226">
        <v>35863.74</v>
      </c>
      <c r="P226" t="str">
        <f>$J226&amp;""</f>
        <v>e</v>
      </c>
      <c r="Q226" t="str">
        <f>$K226&amp;""</f>
        <v>3/2</v>
      </c>
      <c r="R226">
        <v>4</v>
      </c>
      <c r="AA226" s="10">
        <f t="shared" si="309"/>
        <v>7827.442</v>
      </c>
      <c r="AB226" s="3" cm="1">
        <f t="array" ref="AB226">100000000/Lvac(AA226)</f>
        <v>12772.051632815012</v>
      </c>
      <c r="AC226" s="28">
        <f t="shared" si="310"/>
        <v>1.2775565759541879E-7</v>
      </c>
      <c r="AD226" s="28">
        <f t="shared" si="311"/>
        <v>7.8295956573704829E-7</v>
      </c>
      <c r="AE226" s="21">
        <f t="shared" si="312"/>
        <v>12772.051590469542</v>
      </c>
      <c r="AF226" s="10" cm="1">
        <f t="array" ref="AF226">Lair(100000000/AE226)</f>
        <v>7827.4420259518529</v>
      </c>
      <c r="AG226" s="10">
        <f t="shared" si="313"/>
        <v>5.8158509275964623E-3</v>
      </c>
      <c r="AH226" s="10" t="b">
        <f t="shared" si="308"/>
        <v>1</v>
      </c>
      <c r="AI226" s="10">
        <f>$AF226</f>
        <v>7827.4420259518529</v>
      </c>
      <c r="AJ226">
        <v>7.0000000000000001E-3</v>
      </c>
      <c r="AK226" s="3" cm="1">
        <f t="array" ref="AK226">100000000/Lvac($AA226)</f>
        <v>12772.051632815012</v>
      </c>
      <c r="AL226" s="21">
        <f t="shared" si="318"/>
        <v>1.1421912948481161E-2</v>
      </c>
      <c r="AM226" s="10" cm="1">
        <f t="array" ref="AM226">Lvac($AI226)-$BA226</f>
        <v>-7.1052619878173573E-3</v>
      </c>
      <c r="AN226" s="10">
        <f>$AK226-($AX226-$AW226)</f>
        <v>1.1632815014309017E-2</v>
      </c>
      <c r="AO226" s="3">
        <f>AM226/AJ226</f>
        <v>-1.0150374268310509</v>
      </c>
      <c r="AP226" s="3">
        <v>-1.0187458353487142</v>
      </c>
      <c r="AS226" s="3">
        <f t="shared" si="315"/>
        <v>1.6328150122717489E-3</v>
      </c>
      <c r="AT226" s="3" cm="1">
        <f t="array" ref="AT226">AS226-(100000000/LvacE($A226)-$E226)</f>
        <v>3.6495639506028965E-5</v>
      </c>
      <c r="AU226" t="s">
        <v>4987</v>
      </c>
      <c r="AV226" t="s">
        <v>4806</v>
      </c>
      <c r="AW226" s="3">
        <v>23091.7</v>
      </c>
      <c r="AX226" s="3">
        <v>35863.74</v>
      </c>
      <c r="AY226" s="3"/>
      <c r="AZ226" s="10" cm="1">
        <f t="array" ref="AZ226">Lair(100000000/($AX226-$AW226))</f>
        <v>7827.4491292959465</v>
      </c>
      <c r="BA226" s="10">
        <f>100000000/($AX226-$AW226)</f>
        <v>7829.6027885913309</v>
      </c>
      <c r="BN226" s="3" cm="1">
        <f t="array" ref="BN226">$C226*EXP(poly_from_str(100000000/$E226,BN$4341))</f>
        <v>0.5411840192075823</v>
      </c>
      <c r="BO226" s="3"/>
      <c r="BY226">
        <v>500</v>
      </c>
    </row>
    <row r="227" spans="1:77" hidden="1" x14ac:dyDescent="0.25">
      <c r="A227" t="s">
        <v>350</v>
      </c>
      <c r="B227" s="2" t="str">
        <f t="shared" si="307"/>
        <v/>
      </c>
      <c r="C227">
        <v>5</v>
      </c>
      <c r="E227" t="s">
        <v>351</v>
      </c>
      <c r="R227">
        <v>4</v>
      </c>
      <c r="S227" t="s">
        <v>22</v>
      </c>
      <c r="AA227" s="10">
        <f t="shared" si="309"/>
        <v>7826.87</v>
      </c>
      <c r="AB227" s="3" cm="1">
        <f t="array" ref="AB227">100000000/Lvac(AA227)</f>
        <v>12772.985029685793</v>
      </c>
      <c r="AC227" s="28">
        <f t="shared" si="310"/>
        <v>1.2776499418030453E-7</v>
      </c>
      <c r="AD227" s="28">
        <f t="shared" si="311"/>
        <v>7.8290235029313217E-7</v>
      </c>
      <c r="AE227" s="21">
        <f t="shared" si="312"/>
        <v>12772.984899208634</v>
      </c>
      <c r="AF227" s="10" cm="1">
        <f t="array" ref="AF227">Lair(100000000/AE227)</f>
        <v>7826.8700799525741</v>
      </c>
      <c r="AG227" s="10">
        <f t="shared" si="313"/>
        <v>5.8159701789914607E-3</v>
      </c>
      <c r="AH227" s="10" t="b">
        <f t="shared" si="308"/>
        <v>1</v>
      </c>
      <c r="AI227" s="10">
        <f t="shared" si="314"/>
        <v>7826.87</v>
      </c>
      <c r="AJ227">
        <v>3.0000000000000001E-3</v>
      </c>
      <c r="AK227" s="3" cm="1">
        <f t="array" ref="AK227">100000000/Lvac($AA227)</f>
        <v>12772.985029685793</v>
      </c>
      <c r="AL227" s="21">
        <f t="shared" si="318"/>
        <v>4.8958210739487662E-3</v>
      </c>
      <c r="AM227" s="21"/>
      <c r="AN227" s="21"/>
      <c r="AO227" s="21"/>
      <c r="AP227" s="21"/>
      <c r="AS227" s="3">
        <f t="shared" si="315"/>
        <v>5.02968579348817E-3</v>
      </c>
      <c r="AT227" s="3" cm="1">
        <f t="array" ref="AT227">AS227-(100000000/LvacE($A227)-$E227)</f>
        <v>3.6494691812549718E-5</v>
      </c>
      <c r="BB227"/>
      <c r="BC227"/>
      <c r="BD227"/>
      <c r="BE227"/>
      <c r="BF227"/>
      <c r="BG227"/>
      <c r="BH227"/>
      <c r="BI227"/>
      <c r="BJ227"/>
      <c r="BN227" s="3" cm="1">
        <f t="array" ref="BN227">$C227*EXP(poly_from_str(100000000/$E227,BN$4341))</f>
        <v>6.0122217242280396E-2</v>
      </c>
      <c r="BO227" s="3"/>
      <c r="BY227" t="e">
        <v>#N/A</v>
      </c>
    </row>
    <row r="228" spans="1:77" hidden="1" x14ac:dyDescent="0.25">
      <c r="A228" t="s">
        <v>352</v>
      </c>
      <c r="B228" s="2" t="str">
        <f t="shared" si="307"/>
        <v/>
      </c>
      <c r="C228">
        <v>25</v>
      </c>
      <c r="D228" t="s">
        <v>91</v>
      </c>
      <c r="E228" t="s">
        <v>353</v>
      </c>
      <c r="R228">
        <v>4</v>
      </c>
      <c r="S228" t="s">
        <v>22</v>
      </c>
      <c r="AA228" s="10">
        <f t="shared" si="309"/>
        <v>7825.4449999999997</v>
      </c>
      <c r="AB228" s="3" cm="1">
        <f t="array" ref="AB228">100000000/Lvac(AA228)</f>
        <v>12775.310956203621</v>
      </c>
      <c r="AC228" s="28">
        <f t="shared" si="310"/>
        <v>1.2778825996476877E-7</v>
      </c>
      <c r="AD228" s="28">
        <f t="shared" si="311"/>
        <v>7.8275981181843993E-7</v>
      </c>
      <c r="AE228" s="21">
        <f t="shared" si="312"/>
        <v>12775.310931380744</v>
      </c>
      <c r="AF228" s="10" cm="1">
        <f t="array" ref="AF228">Lair(100000000/AE228)</f>
        <v>7825.4450152051922</v>
      </c>
      <c r="AG228" s="10">
        <f t="shared" si="313"/>
        <v>5.8162673788010539E-3</v>
      </c>
      <c r="AH228" s="10" t="b">
        <f t="shared" si="308"/>
        <v>1</v>
      </c>
      <c r="AI228" s="10">
        <f t="shared" si="314"/>
        <v>7825.4449999999997</v>
      </c>
      <c r="AJ228">
        <v>7.0000000000000001E-3</v>
      </c>
      <c r="AK228" s="3" cm="1">
        <f t="array" ref="AK228">100000000/Lvac($AA228)</f>
        <v>12775.310956203621</v>
      </c>
      <c r="AL228" s="21">
        <f t="shared" si="318"/>
        <v>1.1427743303214751E-2</v>
      </c>
      <c r="AM228" s="21"/>
      <c r="AN228" s="21"/>
      <c r="AO228" s="21"/>
      <c r="AP228" s="21"/>
      <c r="AS228" s="3">
        <f t="shared" si="315"/>
        <v>9.5620362117188051E-4</v>
      </c>
      <c r="AT228" s="3" cm="1">
        <f t="array" ref="AT228">AS228-(100000000/LvacE($A228)-$E228)</f>
        <v>3.6492332583293319E-5</v>
      </c>
      <c r="BB228"/>
      <c r="BC228"/>
      <c r="BD228"/>
      <c r="BE228"/>
      <c r="BF228"/>
      <c r="BG228"/>
      <c r="BH228"/>
      <c r="BI228"/>
      <c r="BJ228"/>
      <c r="BN228" s="3" cm="1">
        <f t="array" ref="BN228">$C228*EXP(poly_from_str(100000000/$E228,BN$4341))</f>
        <v>0.30049436906632498</v>
      </c>
      <c r="BO228" s="3"/>
      <c r="BY228" t="e">
        <v>#N/A</v>
      </c>
    </row>
    <row r="229" spans="1:77" hidden="1" x14ac:dyDescent="0.25">
      <c r="A229" t="s">
        <v>354</v>
      </c>
      <c r="B229" s="2" t="str">
        <f t="shared" si="307"/>
        <v/>
      </c>
      <c r="C229">
        <v>45</v>
      </c>
      <c r="D229" t="s">
        <v>91</v>
      </c>
      <c r="E229" t="s">
        <v>355</v>
      </c>
      <c r="R229">
        <v>4</v>
      </c>
      <c r="S229" t="s">
        <v>22</v>
      </c>
      <c r="AA229" s="10">
        <f t="shared" si="309"/>
        <v>7824.3969999999999</v>
      </c>
      <c r="AB229" s="3" cm="1">
        <f t="array" ref="AB229">100000000/Lvac(AA229)</f>
        <v>12777.02207298248</v>
      </c>
      <c r="AC229" s="28">
        <f t="shared" si="310"/>
        <v>1.2780537592864985E-7</v>
      </c>
      <c r="AD229" s="28">
        <f t="shared" si="311"/>
        <v>7.8265498352275666E-7</v>
      </c>
      <c r="AE229" s="21">
        <f t="shared" si="312"/>
        <v>12777.022019140131</v>
      </c>
      <c r="AF229" s="10" cm="1">
        <f t="array" ref="AF229">Lair(100000000/AE229)</f>
        <v>7824.3970329721642</v>
      </c>
      <c r="AG229" s="10">
        <f t="shared" si="313"/>
        <v>5.8164860546430913E-3</v>
      </c>
      <c r="AH229" s="10" t="b">
        <f t="shared" si="308"/>
        <v>1</v>
      </c>
      <c r="AI229" s="10">
        <f t="shared" si="314"/>
        <v>7824.3969999999999</v>
      </c>
      <c r="AJ229">
        <v>7.0000000000000001E-3</v>
      </c>
      <c r="AK229" s="3" cm="1">
        <f t="array" ref="AK229">100000000/Lvac($AA229)</f>
        <v>12777.02207298248</v>
      </c>
      <c r="AL229" s="21">
        <f t="shared" si="318"/>
        <v>1.1430804765003279E-2</v>
      </c>
      <c r="AM229" s="21"/>
      <c r="AN229" s="21"/>
      <c r="AO229" s="21"/>
      <c r="AP229" s="21"/>
      <c r="AS229" s="3">
        <f t="shared" si="315"/>
        <v>2.0729824791487772E-3</v>
      </c>
      <c r="AT229" s="3" cm="1">
        <f t="array" ref="AT229">AS229-(100000000/LvacE($A229)-$E229)</f>
        <v>3.6490595448412932E-5</v>
      </c>
      <c r="BB229"/>
      <c r="BC229"/>
      <c r="BD229"/>
      <c r="BE229"/>
      <c r="BF229"/>
      <c r="BG229"/>
      <c r="BH229"/>
      <c r="BI229"/>
      <c r="BJ229"/>
      <c r="BN229" s="3" cm="1">
        <f t="array" ref="BN229">$C229*EXP(poly_from_str(100000000/$E229,BN$4341))</f>
        <v>0.54073615180144319</v>
      </c>
      <c r="BO229" s="3"/>
      <c r="BY229">
        <v>499</v>
      </c>
    </row>
    <row r="230" spans="1:77" hidden="1" x14ac:dyDescent="0.25">
      <c r="A230" t="s">
        <v>356</v>
      </c>
      <c r="B230" s="2" t="str">
        <f t="shared" si="307"/>
        <v/>
      </c>
      <c r="C230">
        <v>5</v>
      </c>
      <c r="E230" t="s">
        <v>357</v>
      </c>
      <c r="F230">
        <v>26446</v>
      </c>
      <c r="G230" t="s">
        <v>5</v>
      </c>
      <c r="H230" s="5" t="s">
        <v>8</v>
      </c>
      <c r="I230">
        <v>39225</v>
      </c>
      <c r="J230" t="s">
        <v>3</v>
      </c>
      <c r="K230" s="5" t="s">
        <v>4</v>
      </c>
      <c r="L230">
        <v>26446.97</v>
      </c>
      <c r="M230" t="str">
        <f>$G230&amp;""</f>
        <v>e</v>
      </c>
      <c r="N230" t="str">
        <f>$H230&amp;""</f>
        <v>7/2</v>
      </c>
      <c r="O230">
        <v>39225.599999999999</v>
      </c>
      <c r="P230" t="str">
        <f>$J230&amp;""</f>
        <v>o</v>
      </c>
      <c r="Q230" t="str">
        <f>$K230&amp;""</f>
        <v>9/2</v>
      </c>
      <c r="R230">
        <v>4</v>
      </c>
      <c r="AA230" s="10">
        <f t="shared" si="309"/>
        <v>7823.41</v>
      </c>
      <c r="AB230" s="3" cm="1">
        <f t="array" ref="AB230">100000000/Lvac(AA230)</f>
        <v>12778.634011495116</v>
      </c>
      <c r="AC230" s="28">
        <f t="shared" si="310"/>
        <v>1.2782149983191473E-7</v>
      </c>
      <c r="AD230" s="28">
        <f t="shared" si="311"/>
        <v>7.8255625687412483E-7</v>
      </c>
      <c r="AE230" s="21">
        <f t="shared" si="312"/>
        <v>12778.633907251831</v>
      </c>
      <c r="AF230" s="10" cm="1">
        <f t="array" ref="AF230">Lair(100000000/AE230)</f>
        <v>7823.410063820761</v>
      </c>
      <c r="AG230" s="10">
        <f t="shared" si="313"/>
        <v>5.8166920825762115E-3</v>
      </c>
      <c r="AH230" s="10" t="b">
        <f t="shared" si="308"/>
        <v>1</v>
      </c>
      <c r="AI230" s="10">
        <f>$AF230</f>
        <v>7823.410063820761</v>
      </c>
      <c r="AJ230">
        <v>3.0000000000000001E-3</v>
      </c>
      <c r="AK230" s="3" cm="1">
        <f t="array" ref="AK230">100000000/Lvac($AA230)</f>
        <v>12778.634011495116</v>
      </c>
      <c r="AL230" s="21">
        <f t="shared" si="318"/>
        <v>4.9001524554834639E-3</v>
      </c>
      <c r="AM230" s="10" cm="1">
        <f t="array" ref="AM230">Lvac($AI230)-$BA230</f>
        <v>-2.3927795036797761E-3</v>
      </c>
      <c r="AN230" s="10">
        <f>$AK230-($AX230-$AW230)</f>
        <v>4.0114951189025305E-3</v>
      </c>
      <c r="AO230" s="3">
        <f>AM230/AJ230</f>
        <v>-0.79759316789325874</v>
      </c>
      <c r="AP230" s="3">
        <v>-0.81887249901531811</v>
      </c>
      <c r="AS230" s="3">
        <f t="shared" si="315"/>
        <v>4.0114951170835411E-3</v>
      </c>
      <c r="AT230" s="3" cm="1">
        <f t="array" ref="AT230">AS230-(100000000/LvacE($A230)-$E230)</f>
        <v>3.6488956538960338E-5</v>
      </c>
      <c r="AU230" t="s">
        <v>4731</v>
      </c>
      <c r="AV230" t="s">
        <v>4709</v>
      </c>
      <c r="AW230" s="3">
        <v>26446.97</v>
      </c>
      <c r="AX230" s="3">
        <v>39225.599999999999</v>
      </c>
      <c r="AY230" s="3"/>
      <c r="AZ230" s="10" cm="1">
        <f t="array" ref="AZ230">Lair(100000000/($AX230-$AW230))</f>
        <v>7823.4124559543989</v>
      </c>
      <c r="BA230" s="10">
        <f>100000000/($AX230-$AW230)</f>
        <v>7825.5650253587455</v>
      </c>
      <c r="BB230" s="12">
        <v>48200</v>
      </c>
      <c r="BC230" s="3">
        <v>4.0000000000000001E-3</v>
      </c>
      <c r="BD230" s="12" cm="1">
        <f t="array" ref="BD230">SfromgA($BB230,$BA230,"")</f>
        <v>1.1400594836490844E-2</v>
      </c>
      <c r="BE230" s="29">
        <f>(10^MAX(0.05, -0.312925054856973*((LN($BD230))^(1/3)) + 0.454808404431693)-1)*100</f>
        <v>834.20637257006297</v>
      </c>
      <c r="BG230" s="3"/>
      <c r="BH230" s="3"/>
      <c r="BI230" s="12">
        <f>IF($BB230="",$BF230,$BB230)</f>
        <v>48200</v>
      </c>
      <c r="BJ230" s="29">
        <f>IF($BB230="",$BH230,$BE230)</f>
        <v>834.20637257006297</v>
      </c>
      <c r="BK230" s="3">
        <f>LN(BN230*100000000/($AX230-$AW230)/$BI230)</f>
        <v>-4.6302784785377531</v>
      </c>
      <c r="BL230" s="13">
        <f>EXP(BK$4341*$AX230+BK$4342)*$BI230/(100000000/($AX230-$AW230))</f>
        <v>3.5139271682774191E-2</v>
      </c>
      <c r="BM230" s="3">
        <f t="shared" ref="BM230" si="322">LN(BL230/$C230)</f>
        <v>-4.9578738350310347</v>
      </c>
      <c r="BN230" s="3" cm="1">
        <f t="array" ref="BN230">$C230*EXP(poly_from_str(100000000/$E230,BN$4341))</f>
        <v>6.0065755069526966E-2</v>
      </c>
      <c r="BO230" s="3">
        <f>LN($C230)</f>
        <v>1.6094379124341003</v>
      </c>
      <c r="BP230" s="13">
        <f>LN(BL230/BN230)</f>
        <v>-0.53612052358279272</v>
      </c>
      <c r="BY230">
        <v>55</v>
      </c>
    </row>
    <row r="231" spans="1:77" hidden="1" x14ac:dyDescent="0.25">
      <c r="A231" t="s">
        <v>358</v>
      </c>
      <c r="B231" s="2" t="str">
        <f t="shared" si="307"/>
        <v/>
      </c>
      <c r="C231">
        <v>45</v>
      </c>
      <c r="D231" t="s">
        <v>14</v>
      </c>
      <c r="E231" t="s">
        <v>359</v>
      </c>
      <c r="R231">
        <v>4</v>
      </c>
      <c r="S231" t="s">
        <v>22</v>
      </c>
      <c r="AA231" s="10">
        <f t="shared" si="309"/>
        <v>7822.26</v>
      </c>
      <c r="AB231" s="3" cm="1">
        <f t="array" ref="AB231">100000000/Lvac(AA231)</f>
        <v>12780.512669767217</v>
      </c>
      <c r="AC231" s="28">
        <f t="shared" si="310"/>
        <v>1.278402916804095E-7</v>
      </c>
      <c r="AD231" s="28">
        <f t="shared" si="311"/>
        <v>7.8244122582463979E-7</v>
      </c>
      <c r="AE231" s="21">
        <f t="shared" si="312"/>
        <v>12780.512600350519</v>
      </c>
      <c r="AF231" s="10" cm="1">
        <f t="array" ref="AF231">Lair(100000000/AE231)</f>
        <v>7822.2600424864231</v>
      </c>
      <c r="AG231" s="10">
        <f t="shared" si="313"/>
        <v>5.8169322337641056E-3</v>
      </c>
      <c r="AH231" s="10" t="b">
        <f t="shared" si="308"/>
        <v>1</v>
      </c>
      <c r="AI231" s="10">
        <f t="shared" si="314"/>
        <v>7822.26</v>
      </c>
      <c r="AJ231">
        <v>7.0000000000000001E-3</v>
      </c>
      <c r="AK231" s="3" cm="1">
        <f t="array" ref="AK231">100000000/Lvac($AA231)</f>
        <v>12780.512669767217</v>
      </c>
      <c r="AL231" s="21">
        <f t="shared" si="318"/>
        <v>1.1437051272697471E-2</v>
      </c>
      <c r="AM231" s="21"/>
      <c r="AN231" s="21"/>
      <c r="AO231" s="21"/>
      <c r="AP231" s="21"/>
      <c r="AS231" s="3">
        <f t="shared" si="315"/>
        <v>2.6697672165028052E-3</v>
      </c>
      <c r="AT231" s="3" cm="1">
        <f t="array" ref="AT231">AS231-(100000000/LvacE($A231)-$E231)</f>
        <v>3.6487039324129E-5</v>
      </c>
      <c r="BB231"/>
      <c r="BC231"/>
      <c r="BD231"/>
      <c r="BE231"/>
      <c r="BF231"/>
      <c r="BG231"/>
      <c r="BH231"/>
      <c r="BI231"/>
      <c r="BJ231"/>
      <c r="BN231" s="3" cm="1">
        <f t="array" ref="BN231">$C231*EXP(poly_from_str(100000000/$E231,BN$4341))</f>
        <v>0.54042368185216116</v>
      </c>
      <c r="BO231" s="3"/>
      <c r="BY231" t="e">
        <v>#N/A</v>
      </c>
    </row>
    <row r="232" spans="1:77" hidden="1" x14ac:dyDescent="0.25">
      <c r="A232" t="s">
        <v>360</v>
      </c>
      <c r="B232" s="2" t="str">
        <f t="shared" si="307"/>
        <v/>
      </c>
      <c r="C232">
        <v>40</v>
      </c>
      <c r="D232" t="s">
        <v>91</v>
      </c>
      <c r="E232" t="s">
        <v>361</v>
      </c>
      <c r="R232">
        <v>4</v>
      </c>
      <c r="S232" t="s">
        <v>22</v>
      </c>
      <c r="AA232" s="10">
        <f t="shared" si="309"/>
        <v>7821.7690000000002</v>
      </c>
      <c r="AB232" s="3" cm="1">
        <f t="array" ref="AB232">100000000/Lvac(AA232)</f>
        <v>12781.314943448268</v>
      </c>
      <c r="AC232" s="28">
        <f t="shared" si="310"/>
        <v>1.2784831666596137E-7</v>
      </c>
      <c r="AD232" s="28">
        <f t="shared" si="311"/>
        <v>7.8239211256788751E-7</v>
      </c>
      <c r="AE232" s="21">
        <f t="shared" si="312"/>
        <v>12781.314814882084</v>
      </c>
      <c r="AF232" s="10" cm="1">
        <f t="array" ref="AF232">Lair(100000000/AE232)</f>
        <v>7821.769078678929</v>
      </c>
      <c r="AG232" s="10">
        <f t="shared" si="313"/>
        <v>5.8170348001486795E-3</v>
      </c>
      <c r="AH232" s="10" t="b">
        <f t="shared" si="308"/>
        <v>1</v>
      </c>
      <c r="AI232" s="10">
        <f t="shared" si="314"/>
        <v>7821.7690000000002</v>
      </c>
      <c r="AJ232">
        <v>7.0000000000000001E-3</v>
      </c>
      <c r="AK232" s="3" cm="1">
        <f t="array" ref="AK232">100000000/Lvac($AA232)</f>
        <v>12781.314943448268</v>
      </c>
      <c r="AL232" s="21">
        <f t="shared" si="318"/>
        <v>1.1438487202081508E-2</v>
      </c>
      <c r="AM232" s="21"/>
      <c r="AN232" s="21"/>
      <c r="AO232" s="21"/>
      <c r="AP232" s="21"/>
      <c r="AS232" s="3">
        <f t="shared" si="315"/>
        <v>4.9434482680226211E-3</v>
      </c>
      <c r="AT232" s="3" cm="1">
        <f t="array" ref="AT232">AS232-(100000000/LvacE($A232)-$E232)</f>
        <v>3.6486222597886808E-5</v>
      </c>
      <c r="BB232"/>
      <c r="BC232"/>
      <c r="BD232"/>
      <c r="BE232"/>
      <c r="BF232"/>
      <c r="BG232"/>
      <c r="BH232"/>
      <c r="BI232"/>
      <c r="BJ232"/>
      <c r="BN232" s="3" cm="1">
        <f t="array" ref="BN232">$C232*EXP(poly_from_str(100000000/$E232,BN$4341))</f>
        <v>0.48031314809322145</v>
      </c>
      <c r="BO232" s="3"/>
      <c r="BY232">
        <v>443</v>
      </c>
    </row>
    <row r="233" spans="1:77" hidden="1" x14ac:dyDescent="0.25">
      <c r="A233" t="s">
        <v>362</v>
      </c>
      <c r="B233" s="2" t="str">
        <f t="shared" si="307"/>
        <v/>
      </c>
      <c r="C233">
        <v>45</v>
      </c>
      <c r="D233" t="s">
        <v>91</v>
      </c>
      <c r="E233" t="s">
        <v>363</v>
      </c>
      <c r="R233">
        <v>4</v>
      </c>
      <c r="S233" t="s">
        <v>22</v>
      </c>
      <c r="AA233" s="10">
        <f t="shared" si="309"/>
        <v>7820.6819999999998</v>
      </c>
      <c r="AB233" s="3" cm="1">
        <f t="array" ref="AB233">100000000/Lvac(AA233)</f>
        <v>12783.091414833441</v>
      </c>
      <c r="AC233" s="28">
        <f t="shared" si="310"/>
        <v>1.2786608635922033E-7</v>
      </c>
      <c r="AD233" s="28">
        <f t="shared" si="311"/>
        <v>7.8228338321949618E-7</v>
      </c>
      <c r="AE233" s="21">
        <f t="shared" si="312"/>
        <v>12783.091378017389</v>
      </c>
      <c r="AF233" s="10" cm="1">
        <f t="array" ref="AF233">Lair(100000000/AE233)</f>
        <v>7820.6820225241381</v>
      </c>
      <c r="AG233" s="10">
        <f t="shared" si="313"/>
        <v>5.8172619353934509E-3</v>
      </c>
      <c r="AH233" s="10" t="b">
        <f t="shared" si="308"/>
        <v>1</v>
      </c>
      <c r="AI233" s="10">
        <f t="shared" si="314"/>
        <v>7820.6819999999998</v>
      </c>
      <c r="AJ233">
        <v>7.0000000000000001E-3</v>
      </c>
      <c r="AK233" s="3" cm="1">
        <f t="array" ref="AK233">100000000/Lvac($AA233)</f>
        <v>12783.091414833441</v>
      </c>
      <c r="AL233" s="21">
        <f t="shared" si="318"/>
        <v>1.1441667095508305E-2</v>
      </c>
      <c r="AM233" s="21"/>
      <c r="AN233" s="21"/>
      <c r="AO233" s="21"/>
      <c r="AP233" s="21"/>
      <c r="AS233" s="3">
        <f t="shared" si="315"/>
        <v>1.4148334412311669E-3</v>
      </c>
      <c r="AT233" s="3" cm="1">
        <f t="array" ref="AT233">AS233-(100000000/LvacE($A233)-$E233)</f>
        <v>3.6484409065451473E-5</v>
      </c>
      <c r="BB233"/>
      <c r="BC233"/>
      <c r="BD233"/>
      <c r="BE233"/>
      <c r="BF233"/>
      <c r="BG233"/>
      <c r="BH233"/>
      <c r="BI233"/>
      <c r="BJ233"/>
      <c r="BN233" s="3" cm="1">
        <f t="array" ref="BN233">$C233*EXP(poly_from_str(100000000/$E233,BN$4341))</f>
        <v>0.54019376450890588</v>
      </c>
      <c r="BO233" s="3"/>
      <c r="BY233">
        <v>498</v>
      </c>
    </row>
    <row r="234" spans="1:77" hidden="1" x14ac:dyDescent="0.25">
      <c r="A234" t="s">
        <v>364</v>
      </c>
      <c r="B234" s="2" t="str">
        <f t="shared" si="307"/>
        <v/>
      </c>
      <c r="C234">
        <v>30</v>
      </c>
      <c r="D234" t="s">
        <v>91</v>
      </c>
      <c r="E234" t="s">
        <v>365</v>
      </c>
      <c r="R234">
        <v>4</v>
      </c>
      <c r="S234" t="s">
        <v>22</v>
      </c>
      <c r="AA234" s="10">
        <f t="shared" si="309"/>
        <v>7818.7960000000003</v>
      </c>
      <c r="AB234" s="3" cm="1">
        <f t="array" ref="AB234">100000000/Lvac(AA234)</f>
        <v>12786.174854557334</v>
      </c>
      <c r="AC234" s="28">
        <f t="shared" si="310"/>
        <v>1.2789692939936021E-7</v>
      </c>
      <c r="AD234" s="28">
        <f t="shared" si="311"/>
        <v>7.8209473229874794E-7</v>
      </c>
      <c r="AE234" s="21">
        <f t="shared" si="312"/>
        <v>12786.174728115837</v>
      </c>
      <c r="AF234" s="10" cm="1">
        <f t="array" ref="AF234">Lair(100000000/AE234)</f>
        <v>7818.7960773198702</v>
      </c>
      <c r="AG234" s="10">
        <f t="shared" si="313"/>
        <v>5.817656251330597E-3</v>
      </c>
      <c r="AH234" s="10" t="b">
        <f t="shared" si="308"/>
        <v>1</v>
      </c>
      <c r="AI234" s="10">
        <f t="shared" si="314"/>
        <v>7818.7960000000003</v>
      </c>
      <c r="AJ234">
        <v>7.0000000000000001E-3</v>
      </c>
      <c r="AK234" s="3" cm="1">
        <f t="array" ref="AK234">100000000/Lvac($AA234)</f>
        <v>12786.174854557334</v>
      </c>
      <c r="AL234" s="21">
        <f t="shared" si="318"/>
        <v>1.1447187518628358E-2</v>
      </c>
      <c r="AM234" s="21"/>
      <c r="AN234" s="21"/>
      <c r="AO234" s="21"/>
      <c r="AP234" s="21"/>
      <c r="AS234" s="3">
        <f t="shared" si="315"/>
        <v>4.8545573336014058E-3</v>
      </c>
      <c r="AT234" s="3" cm="1">
        <f t="array" ref="AT234">AS234-(100000000/LvacE($A234)-$E234)</f>
        <v>3.6481254937825724E-5</v>
      </c>
      <c r="BB234"/>
      <c r="BC234"/>
      <c r="BD234"/>
      <c r="BE234"/>
      <c r="BF234"/>
      <c r="BG234"/>
      <c r="BH234"/>
      <c r="BI234"/>
      <c r="BJ234"/>
      <c r="BN234" s="3" cm="1">
        <f t="array" ref="BN234">$C234*EXP(poly_from_str(100000000/$E234,BN$4341))</f>
        <v>0.35994699378736528</v>
      </c>
      <c r="BO234" s="3"/>
      <c r="BY234">
        <v>331</v>
      </c>
    </row>
    <row r="235" spans="1:77" hidden="1" x14ac:dyDescent="0.25">
      <c r="A235" t="s">
        <v>366</v>
      </c>
      <c r="B235" s="2" t="str">
        <f t="shared" si="307"/>
        <v/>
      </c>
      <c r="C235">
        <v>25</v>
      </c>
      <c r="D235" t="s">
        <v>91</v>
      </c>
      <c r="E235" t="s">
        <v>367</v>
      </c>
      <c r="R235">
        <v>4</v>
      </c>
      <c r="S235" t="s">
        <v>22</v>
      </c>
      <c r="AA235" s="10">
        <f t="shared" si="309"/>
        <v>7817.05</v>
      </c>
      <c r="AB235" s="3" cm="1">
        <f t="array" ref="AB235">100000000/Lvac(AA235)</f>
        <v>12789.030733208105</v>
      </c>
      <c r="AC235" s="28">
        <f t="shared" si="310"/>
        <v>1.2792549619101835E-7</v>
      </c>
      <c r="AD235" s="28">
        <f t="shared" si="311"/>
        <v>7.8192008515812823E-7</v>
      </c>
      <c r="AE235" s="21">
        <f t="shared" si="312"/>
        <v>12789.030714094391</v>
      </c>
      <c r="AF235" s="10" cm="1">
        <f t="array" ref="AF235">Lair(100000000/AE235)</f>
        <v>7817.0500116829517</v>
      </c>
      <c r="AG235" s="10">
        <f t="shared" si="313"/>
        <v>5.8180215511739151E-3</v>
      </c>
      <c r="AH235" s="10" t="b">
        <f t="shared" si="308"/>
        <v>1</v>
      </c>
      <c r="AI235" s="10">
        <f t="shared" si="314"/>
        <v>7817.05</v>
      </c>
      <c r="AJ235">
        <v>7.0000000000000001E-3</v>
      </c>
      <c r="AK235" s="3" cm="1">
        <f t="array" ref="AK235">100000000/Lvac($AA235)</f>
        <v>12789.030733208105</v>
      </c>
      <c r="AL235" s="21">
        <f t="shared" si="318"/>
        <v>1.1452301716434811E-2</v>
      </c>
      <c r="AM235" s="21"/>
      <c r="AN235" s="21"/>
      <c r="AO235" s="21"/>
      <c r="AP235" s="21"/>
      <c r="AS235" s="3">
        <f t="shared" si="315"/>
        <v>7.3320810406585224E-4</v>
      </c>
      <c r="AT235" s="3" cm="1">
        <f t="array" ref="AT235">AS235-(100000000/LvacE($A235)-$E235)</f>
        <v>3.6478328183875419E-5</v>
      </c>
      <c r="BB235"/>
      <c r="BC235"/>
      <c r="BD235"/>
      <c r="BE235"/>
      <c r="BF235"/>
      <c r="BG235"/>
      <c r="BH235"/>
      <c r="BI235"/>
      <c r="BJ235"/>
      <c r="BN235" s="3" cm="1">
        <f t="array" ref="BN235">$C235*EXP(poly_from_str(100000000/$E235,BN$4341))</f>
        <v>0.2998155046246595</v>
      </c>
      <c r="BO235" s="3"/>
      <c r="BY235" t="e">
        <v>#N/A</v>
      </c>
    </row>
    <row r="236" spans="1:77" hidden="1" x14ac:dyDescent="0.25">
      <c r="A236" t="s">
        <v>368</v>
      </c>
      <c r="B236" s="2" t="str">
        <f t="shared" si="307"/>
        <v/>
      </c>
      <c r="C236">
        <v>200</v>
      </c>
      <c r="D236" t="s">
        <v>14</v>
      </c>
      <c r="E236" t="s">
        <v>369</v>
      </c>
      <c r="F236">
        <v>10859</v>
      </c>
      <c r="G236" t="s">
        <v>3</v>
      </c>
      <c r="H236" s="5" t="s">
        <v>8</v>
      </c>
      <c r="I236">
        <v>23651</v>
      </c>
      <c r="J236" t="s">
        <v>5</v>
      </c>
      <c r="K236" s="5" t="s">
        <v>8</v>
      </c>
      <c r="L236">
        <v>10859.06</v>
      </c>
      <c r="M236" t="str">
        <f>$G236&amp;""</f>
        <v>o</v>
      </c>
      <c r="N236" t="str">
        <f>$H236&amp;""</f>
        <v>7/2</v>
      </c>
      <c r="O236">
        <v>23651.88</v>
      </c>
      <c r="P236" t="str">
        <f>$J236&amp;""</f>
        <v>e</v>
      </c>
      <c r="Q236" t="str">
        <f>$K236&amp;""</f>
        <v>7/2</v>
      </c>
      <c r="R236">
        <v>4</v>
      </c>
      <c r="AA236" s="10">
        <f t="shared" si="309"/>
        <v>7814.7359999999999</v>
      </c>
      <c r="AB236" s="3" cm="1">
        <f t="array" ref="AB236">100000000/Lvac(AA236)</f>
        <v>12792.817638417206</v>
      </c>
      <c r="AC236" s="28">
        <f t="shared" si="310"/>
        <v>1.2796337585812241E-7</v>
      </c>
      <c r="AD236" s="28">
        <f t="shared" si="311"/>
        <v>7.8168862268228598E-7</v>
      </c>
      <c r="AE236" s="21">
        <f t="shared" si="312"/>
        <v>12792.817700051426</v>
      </c>
      <c r="AF236" s="10" cm="1">
        <f t="array" ref="AF236">Lair(100000000/AE236)</f>
        <v>7814.7359623493703</v>
      </c>
      <c r="AG236" s="10">
        <f t="shared" si="313"/>
        <v>5.8185060658745994E-3</v>
      </c>
      <c r="AH236" s="10" t="b">
        <f t="shared" si="308"/>
        <v>1</v>
      </c>
      <c r="AI236" s="10">
        <f>$AF236</f>
        <v>7814.7359623493703</v>
      </c>
      <c r="AJ236">
        <v>7.0000000000000001E-3</v>
      </c>
      <c r="AK236" s="3" cm="1">
        <f t="array" ref="AK236">100000000/Lvac($AA236)</f>
        <v>12792.817638417206</v>
      </c>
      <c r="AL236" s="21">
        <f t="shared" si="318"/>
        <v>1.1459084977453135E-2</v>
      </c>
      <c r="AM236" s="10" cm="1">
        <f t="array" ref="AM236">Lvac($AI236)-$BA236</f>
        <v>1.4053536478968454E-3</v>
      </c>
      <c r="AN236" s="10">
        <f>$AK236-($AX236-$AW236)</f>
        <v>-2.3615827958565205E-3</v>
      </c>
      <c r="AO236" s="3">
        <f>AM236/AJ236</f>
        <v>0.20076480684240647</v>
      </c>
      <c r="AP236" s="3">
        <v>0.20614492041204358</v>
      </c>
      <c r="AS236" s="3">
        <f t="shared" si="315"/>
        <v>-2.3615827940375311E-3</v>
      </c>
      <c r="AT236" s="3" cm="1">
        <f t="array" ref="AT236">AS236-(100000000/LvacE($A236)-$E236)</f>
        <v>3.6474435546551831E-5</v>
      </c>
      <c r="AU236" t="s">
        <v>4812</v>
      </c>
      <c r="AV236" t="s">
        <v>4754</v>
      </c>
      <c r="AW236" s="3">
        <v>10859.06</v>
      </c>
      <c r="AX236" s="3">
        <v>23651.88</v>
      </c>
      <c r="AY236" s="3"/>
      <c r="AZ236" s="10" cm="1">
        <f t="array" ref="AZ236">Lair(100000000/($AX236-$AW236))</f>
        <v>7814.7345573750508</v>
      </c>
      <c r="BA236" s="10">
        <f>100000000/($AX236-$AW236)</f>
        <v>7816.8847838084166</v>
      </c>
      <c r="BF236" s="12">
        <v>194122.02178902007</v>
      </c>
      <c r="BG236" s="12" cm="1">
        <f t="array" ref="BG236">SfromgA($BF236,$BA236,"")</f>
        <v>4.5762453233071633E-2</v>
      </c>
      <c r="BH236" s="29">
        <f>(10^MAX(0.05, -0.312925054856973*((LN($BG236))^(1/3)) + 0.454808404431693)-1)*100</f>
        <v>713.4153069707869</v>
      </c>
      <c r="BI236" s="12">
        <f>IF($BB236="",$BF236,$BB236)</f>
        <v>194122.02178902007</v>
      </c>
      <c r="BJ236" s="29">
        <f>IF($BB236="",$BH236,$BE236)</f>
        <v>713.4153069707869</v>
      </c>
      <c r="BK236" s="3">
        <f>LN(BN236*100000000/($AX236-$AW236)/$BI236)</f>
        <v>-2.33796445599096</v>
      </c>
      <c r="BL236" s="13">
        <f>EXP(BK$4341*$AX236+BK$4342)*$BI236/(100000000/($AX236-$AW236))</f>
        <v>0.46259444966981561</v>
      </c>
      <c r="BM236" s="3">
        <f>LN(BL236/$C236)</f>
        <v>-6.0692218939245368</v>
      </c>
      <c r="BN236" s="3" cm="1">
        <f t="array" ref="BN236">$C236*EXP(poly_from_str(100000000/$E236,BN$4341))</f>
        <v>2.3970441489357133</v>
      </c>
      <c r="BO236" s="3">
        <f>LN($C236)</f>
        <v>5.2983173665480363</v>
      </c>
      <c r="BP236" s="13">
        <f>LN(BL236/BN236)</f>
        <v>-1.6451409010720275</v>
      </c>
      <c r="BY236">
        <v>2205</v>
      </c>
    </row>
    <row r="237" spans="1:77" hidden="1" x14ac:dyDescent="0.25">
      <c r="A237" t="s">
        <v>370</v>
      </c>
      <c r="B237" s="2" t="str">
        <f t="shared" si="307"/>
        <v/>
      </c>
      <c r="C237">
        <v>35</v>
      </c>
      <c r="D237" t="s">
        <v>91</v>
      </c>
      <c r="E237" t="s">
        <v>371</v>
      </c>
      <c r="R237">
        <v>4</v>
      </c>
      <c r="S237" t="s">
        <v>22</v>
      </c>
      <c r="AA237" s="10">
        <f t="shared" si="309"/>
        <v>7812.6260000000002</v>
      </c>
      <c r="AB237" s="3" cm="1">
        <f t="array" ref="AB237">100000000/Lvac(AA237)</f>
        <v>12796.272649050441</v>
      </c>
      <c r="AC237" s="28">
        <f t="shared" si="310"/>
        <v>1.2799793564929386E-7</v>
      </c>
      <c r="AD237" s="28">
        <f t="shared" si="311"/>
        <v>7.8147756571458006E-7</v>
      </c>
      <c r="AE237" s="21">
        <f t="shared" si="312"/>
        <v>12796.272579840921</v>
      </c>
      <c r="AF237" s="10" cm="1">
        <f t="array" ref="AF237">Lair(100000000/AE237)</f>
        <v>7812.6260422553423</v>
      </c>
      <c r="AG237" s="10">
        <f t="shared" si="313"/>
        <v>5.8189482415419887E-3</v>
      </c>
      <c r="AH237" s="10" t="b">
        <f t="shared" si="308"/>
        <v>1</v>
      </c>
      <c r="AI237" s="10">
        <f t="shared" si="314"/>
        <v>7812.6260000000002</v>
      </c>
      <c r="AJ237">
        <v>7.0000000000000001E-3</v>
      </c>
      <c r="AK237" s="3" cm="1">
        <f t="array" ref="AK237">100000000/Lvac($AA237)</f>
        <v>12796.272649050441</v>
      </c>
      <c r="AL237" s="21">
        <f t="shared" si="318"/>
        <v>1.1465275381587842E-2</v>
      </c>
      <c r="AM237" s="21"/>
      <c r="AN237" s="21"/>
      <c r="AO237" s="21"/>
      <c r="AP237" s="21"/>
      <c r="AS237" s="3">
        <f t="shared" si="315"/>
        <v>2.6490504405956017E-3</v>
      </c>
      <c r="AT237" s="3" cm="1">
        <f t="array" ref="AT237">AS237-(100000000/LvacE($A237)-$E237)</f>
        <v>3.6470875784289092E-5</v>
      </c>
      <c r="BB237"/>
      <c r="BC237"/>
      <c r="BD237"/>
      <c r="BE237"/>
      <c r="BF237"/>
      <c r="BG237"/>
      <c r="BH237"/>
      <c r="BI237"/>
      <c r="BJ237"/>
      <c r="BN237" s="3" cm="1">
        <f t="array" ref="BN237">$C237*EXP(poly_from_str(100000000/$E237,BN$4341))</f>
        <v>0.41924832255099265</v>
      </c>
      <c r="BO237" s="3"/>
      <c r="BY237" t="e">
        <v>#N/A</v>
      </c>
    </row>
    <row r="238" spans="1:77" hidden="1" x14ac:dyDescent="0.25">
      <c r="A238" t="s">
        <v>372</v>
      </c>
      <c r="B238" s="2" t="str">
        <f t="shared" si="307"/>
        <v/>
      </c>
      <c r="C238">
        <v>30</v>
      </c>
      <c r="D238" t="s">
        <v>91</v>
      </c>
      <c r="E238" t="s">
        <v>373</v>
      </c>
      <c r="R238">
        <v>4</v>
      </c>
      <c r="S238" t="s">
        <v>22</v>
      </c>
      <c r="AA238" s="10">
        <f t="shared" si="309"/>
        <v>7811.067</v>
      </c>
      <c r="AB238" s="3" cm="1">
        <f t="array" ref="AB238">100000000/Lvac(AA238)</f>
        <v>12798.826626125827</v>
      </c>
      <c r="AC238" s="28">
        <f t="shared" si="310"/>
        <v>1.2802348257926861E-7</v>
      </c>
      <c r="AD238" s="28">
        <f t="shared" si="311"/>
        <v>7.8132162362347556E-7</v>
      </c>
      <c r="AE238" s="21">
        <f t="shared" si="312"/>
        <v>12798.826714340757</v>
      </c>
      <c r="AF238" s="10" cm="1">
        <f t="array" ref="AF238">Lair(100000000/AE238)</f>
        <v>7811.066946162543</v>
      </c>
      <c r="AG238" s="10">
        <f t="shared" si="313"/>
        <v>5.8192751788024499E-3</v>
      </c>
      <c r="AH238" s="10" t="b">
        <f t="shared" si="308"/>
        <v>1</v>
      </c>
      <c r="AI238" s="10">
        <f t="shared" si="314"/>
        <v>7811.067</v>
      </c>
      <c r="AJ238">
        <v>7.0000000000000001E-3</v>
      </c>
      <c r="AK238" s="3" cm="1">
        <f t="array" ref="AK238">100000000/Lvac($AA238)</f>
        <v>12798.826626125827</v>
      </c>
      <c r="AL238" s="21">
        <f t="shared" si="318"/>
        <v>1.1469852503234295E-2</v>
      </c>
      <c r="AM238" s="21"/>
      <c r="AN238" s="21"/>
      <c r="AO238" s="21"/>
      <c r="AP238" s="21"/>
      <c r="AS238" s="3">
        <f t="shared" si="315"/>
        <v>-3.373874173121294E-3</v>
      </c>
      <c r="AT238" s="3" cm="1">
        <f t="array" ref="AT238">AS238-(100000000/LvacE($A238)-$E238)</f>
        <v>3.646823824965395E-5</v>
      </c>
      <c r="BB238"/>
      <c r="BC238"/>
      <c r="BD238"/>
      <c r="BE238"/>
      <c r="BF238"/>
      <c r="BG238"/>
      <c r="BH238"/>
      <c r="BI238"/>
      <c r="BJ238"/>
      <c r="BN238" s="3" cm="1">
        <f t="array" ref="BN238">$C238*EXP(poly_from_str(100000000/$E238,BN$4341))</f>
        <v>0.35920732903182834</v>
      </c>
      <c r="BO238" s="3"/>
      <c r="BY238">
        <v>330</v>
      </c>
    </row>
    <row r="239" spans="1:77" hidden="1" x14ac:dyDescent="0.25">
      <c r="A239" t="s">
        <v>374</v>
      </c>
      <c r="B239" s="2" t="str">
        <f t="shared" si="307"/>
        <v/>
      </c>
      <c r="C239">
        <v>40</v>
      </c>
      <c r="D239" t="s">
        <v>91</v>
      </c>
      <c r="E239" t="s">
        <v>375</v>
      </c>
      <c r="R239">
        <v>4</v>
      </c>
      <c r="S239" t="s">
        <v>22</v>
      </c>
      <c r="AA239" s="10">
        <f t="shared" si="309"/>
        <v>7809.8140000000003</v>
      </c>
      <c r="AB239" s="3" cm="1">
        <f t="array" ref="AB239">100000000/Lvac(AA239)</f>
        <v>12800.880048515612</v>
      </c>
      <c r="AC239" s="28">
        <f t="shared" si="310"/>
        <v>1.2804402255930806E-7</v>
      </c>
      <c r="AD239" s="28">
        <f t="shared" si="311"/>
        <v>7.8119628979412231E-7</v>
      </c>
      <c r="AE239" s="21">
        <f t="shared" si="312"/>
        <v>12800.880047246308</v>
      </c>
      <c r="AF239" s="10" cm="1">
        <f t="array" ref="AF239">Lair(100000000/AE239)</f>
        <v>7809.8140007744059</v>
      </c>
      <c r="AG239" s="10">
        <f t="shared" si="313"/>
        <v>5.8195380868555652E-3</v>
      </c>
      <c r="AH239" s="10" t="b">
        <f t="shared" si="308"/>
        <v>1</v>
      </c>
      <c r="AI239" s="10">
        <f t="shared" si="314"/>
        <v>7809.8140000000003</v>
      </c>
      <c r="AJ239">
        <v>7.0000000000000001E-3</v>
      </c>
      <c r="AK239" s="3" cm="1">
        <f t="array" ref="AK239">100000000/Lvac($AA239)</f>
        <v>12800.880048515612</v>
      </c>
      <c r="AL239" s="21">
        <f t="shared" si="318"/>
        <v>1.1473533215977907E-2</v>
      </c>
      <c r="AM239" s="21"/>
      <c r="AN239" s="21"/>
      <c r="AO239" s="21"/>
      <c r="AP239" s="21"/>
      <c r="AS239" s="3">
        <f t="shared" si="315"/>
        <v>4.8515612434130162E-5</v>
      </c>
      <c r="AT239" s="3" cm="1">
        <f t="array" ref="AT239">AS239-(100000000/LvacE($A239)-$E239)</f>
        <v>3.6466115489020012E-5</v>
      </c>
      <c r="BB239"/>
      <c r="BC239"/>
      <c r="BD239"/>
      <c r="BE239"/>
      <c r="BF239"/>
      <c r="BG239"/>
      <c r="BH239"/>
      <c r="BI239"/>
      <c r="BJ239"/>
      <c r="BN239" s="3" cm="1">
        <f t="array" ref="BN239">$C239*EXP(poly_from_str(100000000/$E239,BN$4341))</f>
        <v>0.47878526554944617</v>
      </c>
      <c r="BO239" s="3"/>
      <c r="BY239" t="e">
        <v>#N/A</v>
      </c>
    </row>
    <row r="240" spans="1:77" hidden="1" x14ac:dyDescent="0.25">
      <c r="A240" t="s">
        <v>376</v>
      </c>
      <c r="B240" s="2" t="str">
        <f t="shared" si="307"/>
        <v/>
      </c>
      <c r="C240">
        <v>25</v>
      </c>
      <c r="D240" t="s">
        <v>91</v>
      </c>
      <c r="E240" t="s">
        <v>377</v>
      </c>
      <c r="R240">
        <v>4</v>
      </c>
      <c r="S240" t="s">
        <v>22</v>
      </c>
      <c r="AA240" s="10">
        <f t="shared" si="309"/>
        <v>7809.5810000000001</v>
      </c>
      <c r="AB240" s="3" cm="1">
        <f t="array" ref="AB240">100000000/Lvac(AA240)</f>
        <v>12801.261962685317</v>
      </c>
      <c r="AC240" s="28">
        <f t="shared" si="310"/>
        <v>1.2804784277159044E-7</v>
      </c>
      <c r="AD240" s="28">
        <f t="shared" si="311"/>
        <v>7.8117298350344067E-7</v>
      </c>
      <c r="AE240" s="21">
        <f t="shared" si="312"/>
        <v>12801.261911329959</v>
      </c>
      <c r="AF240" s="10" cm="1">
        <f t="array" ref="AF240">Lair(100000000/AE240)</f>
        <v>7809.5810313301854</v>
      </c>
      <c r="AG240" s="10">
        <f t="shared" si="313"/>
        <v>5.8195869895379358E-3</v>
      </c>
      <c r="AH240" s="10" t="b">
        <f t="shared" si="308"/>
        <v>1</v>
      </c>
      <c r="AI240" s="10">
        <f t="shared" si="314"/>
        <v>7809.5810000000001</v>
      </c>
      <c r="AJ240">
        <v>7.0000000000000001E-3</v>
      </c>
      <c r="AK240" s="3" cm="1">
        <f t="array" ref="AK240">100000000/Lvac($AA240)</f>
        <v>12801.261962685317</v>
      </c>
      <c r="AL240" s="21">
        <f t="shared" si="318"/>
        <v>1.1474217853531095E-2</v>
      </c>
      <c r="AM240" s="21"/>
      <c r="AN240" s="21"/>
      <c r="AO240" s="21"/>
      <c r="AP240" s="21"/>
      <c r="AS240" s="3">
        <f t="shared" si="315"/>
        <v>1.9626853172667325E-3</v>
      </c>
      <c r="AT240" s="3" cm="1">
        <f t="array" ref="AT240">AS240-(100000000/LvacE($A240)-$E240)</f>
        <v>3.6465718949330039E-5</v>
      </c>
      <c r="BB240"/>
      <c r="BC240"/>
      <c r="BD240"/>
      <c r="BE240"/>
      <c r="BF240"/>
      <c r="BG240"/>
      <c r="BH240"/>
      <c r="BI240"/>
      <c r="BJ240"/>
      <c r="BN240" s="3" cm="1">
        <f t="array" ref="BN240">$C240*EXP(poly_from_str(100000000/$E240,BN$4341))</f>
        <v>0.29922254024177181</v>
      </c>
      <c r="BO240" s="3"/>
      <c r="BY240">
        <v>275</v>
      </c>
    </row>
    <row r="241" spans="1:77" hidden="1" x14ac:dyDescent="0.25">
      <c r="A241" t="s">
        <v>378</v>
      </c>
      <c r="B241" s="2" t="str">
        <f t="shared" si="307"/>
        <v/>
      </c>
      <c r="C241">
        <v>40</v>
      </c>
      <c r="E241" t="s">
        <v>379</v>
      </c>
      <c r="F241">
        <v>27138</v>
      </c>
      <c r="G241" t="s">
        <v>5</v>
      </c>
      <c r="H241" s="5" t="s">
        <v>8</v>
      </c>
      <c r="I241">
        <v>39940</v>
      </c>
      <c r="J241" t="s">
        <v>3</v>
      </c>
      <c r="K241" s="5" t="s">
        <v>8</v>
      </c>
      <c r="L241">
        <v>27138.55</v>
      </c>
      <c r="M241" t="str">
        <f>$G241&amp;""</f>
        <v>e</v>
      </c>
      <c r="N241" t="str">
        <f>$H241&amp;""</f>
        <v>7/2</v>
      </c>
      <c r="O241">
        <v>39940.720000000001</v>
      </c>
      <c r="P241" t="str">
        <f>$J241&amp;""</f>
        <v>o</v>
      </c>
      <c r="Q241" t="str">
        <f>$K241&amp;""</f>
        <v>7/2</v>
      </c>
      <c r="R241">
        <v>4</v>
      </c>
      <c r="AA241" s="10">
        <f t="shared" si="309"/>
        <v>7809.0169999999998</v>
      </c>
      <c r="AB241" s="3" cm="1">
        <f t="array" ref="AB241">100000000/Lvac(AA241)</f>
        <v>12802.186518803543</v>
      </c>
      <c r="AC241" s="28">
        <f t="shared" si="310"/>
        <v>1.2805709092450433E-7</v>
      </c>
      <c r="AD241" s="28">
        <f t="shared" si="311"/>
        <v>7.8111656827622696E-7</v>
      </c>
      <c r="AE241" s="21">
        <f t="shared" si="312"/>
        <v>12802.18660991769</v>
      </c>
      <c r="AF241" s="10" cm="1">
        <f t="array" ref="AF241">Lair(100000000/AE241)</f>
        <v>7809.0169444223375</v>
      </c>
      <c r="AG241" s="10">
        <f t="shared" si="313"/>
        <v>5.8197053815354444E-3</v>
      </c>
      <c r="AH241" s="10" t="b">
        <f t="shared" si="308"/>
        <v>1</v>
      </c>
      <c r="AI241" s="10">
        <f>$AF241</f>
        <v>7809.0169444223375</v>
      </c>
      <c r="AJ241">
        <v>3.0000000000000001E-3</v>
      </c>
      <c r="AK241" s="3" cm="1">
        <f t="array" ref="AK241">100000000/Lvac($AA241)</f>
        <v>12802.186518803543</v>
      </c>
      <c r="AL241" s="21">
        <f t="shared" si="318"/>
        <v>4.9182323242162856E-3</v>
      </c>
      <c r="AM241" s="10" cm="1">
        <f t="array" ref="AM241">Lvac($AI241)-$BA241</f>
        <v>-1.0134439560715691E-2</v>
      </c>
      <c r="AN241" s="10">
        <f>$AK241-($AX241-$AW241)</f>
        <v>1.6518803540748195E-2</v>
      </c>
      <c r="AO241" s="3">
        <f>AM241/AJ241</f>
        <v>-3.3781465202385639</v>
      </c>
      <c r="AP241" s="3">
        <v>-3.359615631173559</v>
      </c>
      <c r="AS241" s="3">
        <f t="shared" si="315"/>
        <v>-3.4811964578693733E-3</v>
      </c>
      <c r="AT241" s="3" cm="1">
        <f t="array" ref="AT241">AS241-(100000000/LvacE($A241)-$E241)</f>
        <v>3.6464762160903774E-5</v>
      </c>
      <c r="AU241" t="s">
        <v>4718</v>
      </c>
      <c r="AV241" t="s">
        <v>4747</v>
      </c>
      <c r="AW241" s="3">
        <v>27138.55</v>
      </c>
      <c r="AX241" s="3">
        <v>39940.720000000001</v>
      </c>
      <c r="AY241" s="3"/>
      <c r="AZ241" s="10" cm="1">
        <f t="array" ref="AZ241">Lair(100000000/($AX241-$AW241))</f>
        <v>7809.0270761264819</v>
      </c>
      <c r="BA241" s="10">
        <f>100000000/($AX241-$AW241)</f>
        <v>7811.1757616091636</v>
      </c>
      <c r="BB241" s="12">
        <v>416000</v>
      </c>
      <c r="BC241" s="3">
        <v>2.1999999999999999E-2</v>
      </c>
      <c r="BD241" s="12" cm="1">
        <f t="array" ref="BD241">SfromgA($BB241,$BA241,"")</f>
        <v>9.7853400149551684E-2</v>
      </c>
      <c r="BE241" s="29">
        <f>(10^MAX(0.05, -0.312925054856973*((LN($BD241))^(1/3)) + 0.454808404431693)-1)*100</f>
        <v>640.15060420978045</v>
      </c>
      <c r="BG241" s="3"/>
      <c r="BH241" s="3"/>
      <c r="BI241" s="12">
        <f>IF($BB241="",$BF241,$BB241)</f>
        <v>416000</v>
      </c>
      <c r="BJ241" s="29">
        <f>IF($BB241="",$BH241,$BE241)</f>
        <v>640.15060420978045</v>
      </c>
      <c r="BK241" s="3">
        <f>LN(BN241*100000000/($AX241-$AW241)/$BI241)</f>
        <v>-4.7118429619794941</v>
      </c>
      <c r="BL241" s="13">
        <f>EXP(BK$4341*$AX241+BK$4342)*$BI241/(100000000/($AX241-$AW241))</f>
        <v>0.28776699604140599</v>
      </c>
      <c r="BM241" s="3">
        <f t="shared" ref="BM241" si="323">LN(BL241/$C241)</f>
        <v>-4.934483621933742</v>
      </c>
      <c r="BN241" s="3" cm="1">
        <f t="array" ref="BN241">$C241*EXP(poly_from_str(100000000/$E241,BN$4341))</f>
        <v>0.47868467355624772</v>
      </c>
      <c r="BO241" s="3">
        <f>LN($C241)</f>
        <v>3.6888794541139363</v>
      </c>
      <c r="BP241" s="13">
        <f>LN(BL241/BN241)</f>
        <v>-0.50889096792025723</v>
      </c>
      <c r="BY241">
        <v>440</v>
      </c>
    </row>
    <row r="242" spans="1:77" hidden="1" x14ac:dyDescent="0.25">
      <c r="A242" t="s">
        <v>380</v>
      </c>
      <c r="B242" s="2" t="str">
        <f t="shared" si="307"/>
        <v/>
      </c>
      <c r="C242">
        <v>30</v>
      </c>
      <c r="D242" t="s">
        <v>91</v>
      </c>
      <c r="E242" t="s">
        <v>381</v>
      </c>
      <c r="R242">
        <v>4</v>
      </c>
      <c r="S242" t="s">
        <v>22</v>
      </c>
      <c r="AA242" s="10">
        <f t="shared" si="309"/>
        <v>7808.4889999999996</v>
      </c>
      <c r="AB242" s="3" cm="1">
        <f t="array" ref="AB242">100000000/Lvac(AA242)</f>
        <v>12803.052181744628</v>
      </c>
      <c r="AC242" s="28">
        <f t="shared" si="310"/>
        <v>1.2806574998056604E-7</v>
      </c>
      <c r="AD242" s="28">
        <f t="shared" si="311"/>
        <v>7.8106375402098338E-7</v>
      </c>
      <c r="AE242" s="21">
        <f t="shared" si="312"/>
        <v>12803.052124626287</v>
      </c>
      <c r="AF242" s="10" cm="1">
        <f t="array" ref="AF242">Lair(100000000/AE242)</f>
        <v>7808.4890348362424</v>
      </c>
      <c r="AG242" s="10">
        <f t="shared" si="313"/>
        <v>5.8198162398477244E-3</v>
      </c>
      <c r="AH242" s="10" t="b">
        <f t="shared" si="308"/>
        <v>1</v>
      </c>
      <c r="AI242" s="10">
        <f t="shared" si="314"/>
        <v>7808.4889999999996</v>
      </c>
      <c r="AJ242">
        <v>7.0000000000000001E-3</v>
      </c>
      <c r="AK242" s="3" cm="1">
        <f t="array" ref="AK242">100000000/Lvac($AA242)</f>
        <v>12803.052181744628</v>
      </c>
      <c r="AL242" s="21">
        <f t="shared" si="318"/>
        <v>1.1477427357868136E-2</v>
      </c>
      <c r="AM242" s="21"/>
      <c r="AN242" s="21"/>
      <c r="AO242" s="21"/>
      <c r="AP242" s="21"/>
      <c r="AS242" s="3">
        <f t="shared" si="315"/>
        <v>2.1817446286149789E-3</v>
      </c>
      <c r="AT242" s="3" cm="1">
        <f t="array" ref="AT242">AS242-(100000000/LvacE($A242)-$E242)</f>
        <v>3.6463865399127826E-5</v>
      </c>
      <c r="BB242"/>
      <c r="BC242"/>
      <c r="BD242"/>
      <c r="BE242"/>
      <c r="BF242"/>
      <c r="BG242"/>
      <c r="BH242"/>
      <c r="BI242"/>
      <c r="BJ242"/>
      <c r="BN242" s="3" cm="1">
        <f t="array" ref="BN242">$C242*EXP(poly_from_str(100000000/$E242,BN$4341))</f>
        <v>0.35896406343235421</v>
      </c>
      <c r="BO242" s="3"/>
      <c r="BY242" t="e">
        <v>#N/A</v>
      </c>
    </row>
    <row r="243" spans="1:77" hidden="1" x14ac:dyDescent="0.25">
      <c r="A243" t="s">
        <v>382</v>
      </c>
      <c r="B243" s="2" t="str">
        <f t="shared" si="307"/>
        <v/>
      </c>
      <c r="C243">
        <v>10</v>
      </c>
      <c r="D243" t="s">
        <v>91</v>
      </c>
      <c r="E243" t="s">
        <v>383</v>
      </c>
      <c r="R243">
        <v>4</v>
      </c>
      <c r="S243" t="s">
        <v>22</v>
      </c>
      <c r="AA243" s="10">
        <f t="shared" si="309"/>
        <v>7805.7809999999999</v>
      </c>
      <c r="AB243" s="3" cm="1">
        <f t="array" ref="AB243">100000000/Lvac(AA243)</f>
        <v>12807.493823913719</v>
      </c>
      <c r="AC243" s="28">
        <f t="shared" si="310"/>
        <v>1.2811017885333959E-7</v>
      </c>
      <c r="AD243" s="28">
        <f t="shared" si="311"/>
        <v>7.8079288090917045E-7</v>
      </c>
      <c r="AE243" s="21">
        <f t="shared" si="312"/>
        <v>12807.493723667842</v>
      </c>
      <c r="AF243" s="10" cm="1">
        <f t="array" ref="AF243">Lair(100000000/AE243)</f>
        <v>7805.7810610971528</v>
      </c>
      <c r="AG243" s="10">
        <f t="shared" si="313"/>
        <v>5.8203851622223145E-3</v>
      </c>
      <c r="AH243" s="10" t="b">
        <f t="shared" si="308"/>
        <v>1</v>
      </c>
      <c r="AI243" s="10">
        <f t="shared" si="314"/>
        <v>7805.7809999999999</v>
      </c>
      <c r="AJ243">
        <v>7.0000000000000001E-3</v>
      </c>
      <c r="AK243" s="3" cm="1">
        <f t="array" ref="AK243">100000000/Lvac($AA243)</f>
        <v>12807.493823913719</v>
      </c>
      <c r="AL243" s="21">
        <f t="shared" si="318"/>
        <v>1.1485392271112402E-2</v>
      </c>
      <c r="AM243" s="21"/>
      <c r="AN243" s="21"/>
      <c r="AO243" s="21"/>
      <c r="AP243" s="21"/>
      <c r="AS243" s="3">
        <f t="shared" si="315"/>
        <v>3.8239137193158967E-3</v>
      </c>
      <c r="AT243" s="3" cm="1">
        <f t="array" ref="AT243">AS243-(100000000/LvacE($A243)-$E243)</f>
        <v>3.645925062301103E-5</v>
      </c>
      <c r="BB243"/>
      <c r="BC243"/>
      <c r="BD243"/>
      <c r="BE243"/>
      <c r="BF243"/>
      <c r="BG243"/>
      <c r="BH243"/>
      <c r="BI243"/>
      <c r="BJ243"/>
      <c r="BN243" s="3" cm="1">
        <f t="array" ref="BN243">$C243*EXP(poly_from_str(100000000/$E243,BN$4341))</f>
        <v>0.11956996543544429</v>
      </c>
      <c r="BO243" s="3"/>
      <c r="BY243" t="e">
        <v>#N/A</v>
      </c>
    </row>
    <row r="244" spans="1:77" hidden="1" x14ac:dyDescent="0.25">
      <c r="A244" t="s">
        <v>384</v>
      </c>
      <c r="B244" s="2" t="str">
        <f t="shared" si="307"/>
        <v/>
      </c>
      <c r="C244">
        <v>10</v>
      </c>
      <c r="E244" t="s">
        <v>385</v>
      </c>
      <c r="R244">
        <v>4</v>
      </c>
      <c r="S244" t="s">
        <v>22</v>
      </c>
      <c r="AA244" s="10">
        <f t="shared" si="309"/>
        <v>7803.3109999999997</v>
      </c>
      <c r="AB244" s="3" cm="1">
        <f t="array" ref="AB244">100000000/Lvac(AA244)</f>
        <v>12811.547788452308</v>
      </c>
      <c r="AC244" s="28">
        <f t="shared" si="310"/>
        <v>1.2815072986325934E-7</v>
      </c>
      <c r="AD244" s="28">
        <f t="shared" si="311"/>
        <v>7.8054581422343855E-7</v>
      </c>
      <c r="AE244" s="21">
        <f t="shared" si="312"/>
        <v>12811.547846500689</v>
      </c>
      <c r="AF244" s="10" cm="1">
        <f t="array" ref="AF244">Lair(100000000/AE244)</f>
        <v>7803.3109646434659</v>
      </c>
      <c r="AG244" s="10">
        <f t="shared" si="313"/>
        <v>5.8209045998840947E-3</v>
      </c>
      <c r="AH244" s="10" t="b">
        <f t="shared" si="308"/>
        <v>1</v>
      </c>
      <c r="AI244" s="10">
        <f t="shared" si="314"/>
        <v>7803.3109999999997</v>
      </c>
      <c r="AJ244">
        <v>3.0000000000000001E-3</v>
      </c>
      <c r="AK244" s="3" cm="1">
        <f t="array" ref="AK244">100000000/Lvac($AA244)</f>
        <v>12811.547788452308</v>
      </c>
      <c r="AL244" s="21">
        <f t="shared" si="318"/>
        <v>4.9254275993045682E-3</v>
      </c>
      <c r="AM244" s="21"/>
      <c r="AN244" s="21"/>
      <c r="AO244" s="21"/>
      <c r="AP244" s="21"/>
      <c r="AS244" s="3">
        <f t="shared" si="315"/>
        <v>-2.2115476913313614E-3</v>
      </c>
      <c r="AT244" s="3" cm="1">
        <f t="array" ref="AT244">AS244-(100000000/LvacE($A244)-$E244)</f>
        <v>3.6455025110626593E-5</v>
      </c>
      <c r="BB244"/>
      <c r="BC244"/>
      <c r="BD244"/>
      <c r="BE244"/>
      <c r="BF244"/>
      <c r="BG244"/>
      <c r="BH244"/>
      <c r="BI244"/>
      <c r="BJ244"/>
      <c r="BN244" s="3" cm="1">
        <f t="array" ref="BN244">$C244*EXP(poly_from_str(100000000/$E244,BN$4341))</f>
        <v>0.11949302765973467</v>
      </c>
      <c r="BO244" s="3"/>
      <c r="BY244" t="e">
        <v>#N/A</v>
      </c>
    </row>
    <row r="245" spans="1:77" hidden="1" x14ac:dyDescent="0.25">
      <c r="A245" t="s">
        <v>386</v>
      </c>
      <c r="B245" s="2" t="str">
        <f t="shared" si="307"/>
        <v/>
      </c>
      <c r="C245">
        <v>40</v>
      </c>
      <c r="D245" t="s">
        <v>91</v>
      </c>
      <c r="E245" t="s">
        <v>387</v>
      </c>
      <c r="R245">
        <v>4</v>
      </c>
      <c r="S245" t="s">
        <v>22</v>
      </c>
      <c r="AA245" s="10">
        <f t="shared" si="309"/>
        <v>7794.3389999999999</v>
      </c>
      <c r="AB245" s="3" cm="1">
        <f t="array" ref="AB245">100000000/Lvac(AA245)</f>
        <v>12826.294980089497</v>
      </c>
      <c r="AC245" s="28">
        <f t="shared" si="310"/>
        <v>1.2829824312234815E-7</v>
      </c>
      <c r="AD245" s="28">
        <f t="shared" si="311"/>
        <v>7.7964837199855384E-7</v>
      </c>
      <c r="AE245" s="21">
        <f t="shared" si="312"/>
        <v>12826.294848785825</v>
      </c>
      <c r="AF245" s="10" cm="1">
        <f t="array" ref="AF245">Lair(100000000/AE245)</f>
        <v>7794.3390797916036</v>
      </c>
      <c r="AG245" s="10">
        <f t="shared" si="313"/>
        <v>5.8227955558572382E-3</v>
      </c>
      <c r="AH245" s="10" t="b">
        <f t="shared" si="308"/>
        <v>1</v>
      </c>
      <c r="AI245" s="10">
        <f t="shared" si="314"/>
        <v>7794.3389999999999</v>
      </c>
      <c r="AJ245">
        <v>7.0000000000000001E-3</v>
      </c>
      <c r="AK245" s="3" cm="1">
        <f t="array" ref="AK245">100000000/Lvac($AA245)</f>
        <v>12826.294980089497</v>
      </c>
      <c r="AL245" s="21">
        <f t="shared" si="318"/>
        <v>1.1519137782001332E-2</v>
      </c>
      <c r="AM245" s="21"/>
      <c r="AN245" s="21"/>
      <c r="AO245" s="21"/>
      <c r="AP245" s="21"/>
      <c r="AS245" s="3">
        <f t="shared" si="315"/>
        <v>4.980089495802531E-3</v>
      </c>
      <c r="AT245" s="3" cm="1">
        <f t="array" ref="AT245">AS245-(100000000/LvacE($A245)-$E245)</f>
        <v>3.6439550967770629E-5</v>
      </c>
      <c r="BB245"/>
      <c r="BC245"/>
      <c r="BD245"/>
      <c r="BE245"/>
      <c r="BF245"/>
      <c r="BG245"/>
      <c r="BH245"/>
      <c r="BI245"/>
      <c r="BJ245"/>
      <c r="BN245" s="3" cm="1">
        <f t="array" ref="BN245">$C245*EXP(poly_from_str(100000000/$E245,BN$4341))</f>
        <v>0.47687199694632537</v>
      </c>
      <c r="BO245" s="3"/>
      <c r="BY245" t="e">
        <v>#N/A</v>
      </c>
    </row>
    <row r="246" spans="1:77" hidden="1" x14ac:dyDescent="0.25">
      <c r="A246" t="s">
        <v>388</v>
      </c>
      <c r="B246" s="2" t="str">
        <f t="shared" si="307"/>
        <v/>
      </c>
      <c r="C246">
        <v>5</v>
      </c>
      <c r="D246" t="s">
        <v>91</v>
      </c>
      <c r="E246" t="s">
        <v>389</v>
      </c>
      <c r="R246">
        <v>4</v>
      </c>
      <c r="S246" t="s">
        <v>22</v>
      </c>
      <c r="AA246" s="10">
        <f t="shared" si="309"/>
        <v>7791.0420000000004</v>
      </c>
      <c r="AB246" s="3" cm="1">
        <f t="array" ref="AB246">100000000/Lvac(AA246)</f>
        <v>12831.722761773184</v>
      </c>
      <c r="AC246" s="28">
        <f t="shared" si="310"/>
        <v>1.2835253615626767E-7</v>
      </c>
      <c r="AD246" s="28">
        <f t="shared" si="311"/>
        <v>7.7931858298800439E-7</v>
      </c>
      <c r="AE246" s="21">
        <f t="shared" si="312"/>
        <v>12831.722688836953</v>
      </c>
      <c r="AF246" s="10" cm="1">
        <f t="array" ref="AF246">Lair(100000000/AE246)</f>
        <v>7791.04204428495</v>
      </c>
      <c r="AG246" s="10">
        <f t="shared" si="313"/>
        <v>5.8234920798638477E-3</v>
      </c>
      <c r="AH246" s="10" t="b">
        <f t="shared" si="308"/>
        <v>1</v>
      </c>
      <c r="AI246" s="10">
        <f t="shared" si="314"/>
        <v>7791.0420000000004</v>
      </c>
      <c r="AJ246">
        <v>7.0000000000000001E-3</v>
      </c>
      <c r="AK246" s="3" cm="1">
        <f t="array" ref="AK246">100000000/Lvac($AA246)</f>
        <v>12831.722761773184</v>
      </c>
      <c r="AL246" s="21">
        <f t="shared" si="318"/>
        <v>1.1528889118093869E-2</v>
      </c>
      <c r="AM246" s="21"/>
      <c r="AN246" s="21"/>
      <c r="AO246" s="21"/>
      <c r="AP246" s="21"/>
      <c r="AS246" s="3">
        <f t="shared" si="315"/>
        <v>2.761773184829508E-3</v>
      </c>
      <c r="AT246" s="3" cm="1">
        <f t="array" ref="AT246">AS246-(100000000/LvacE($A246)-$E246)</f>
        <v>3.6433812056202441E-5</v>
      </c>
      <c r="BB246"/>
      <c r="BC246"/>
      <c r="BD246"/>
      <c r="BE246"/>
      <c r="BF246"/>
      <c r="BG246"/>
      <c r="BH246"/>
      <c r="BI246"/>
      <c r="BJ246"/>
      <c r="BN246" s="3" cm="1">
        <f t="array" ref="BN246">$C246*EXP(poly_from_str(100000000/$E246,BN$4341))</f>
        <v>5.9559193202901262E-2</v>
      </c>
      <c r="BO246" s="3"/>
      <c r="BY246" t="e">
        <v>#N/A</v>
      </c>
    </row>
    <row r="247" spans="1:77" hidden="1" x14ac:dyDescent="0.25">
      <c r="A247" t="s">
        <v>390</v>
      </c>
      <c r="B247" s="2" t="str">
        <f t="shared" si="307"/>
        <v/>
      </c>
      <c r="C247">
        <v>20</v>
      </c>
      <c r="E247" t="s">
        <v>391</v>
      </c>
      <c r="R247">
        <v>4</v>
      </c>
      <c r="S247" t="s">
        <v>22</v>
      </c>
      <c r="AA247" s="10">
        <f t="shared" si="309"/>
        <v>7788.7370000000001</v>
      </c>
      <c r="AB247" s="3" cm="1">
        <f t="array" ref="AB247">100000000/Lvac(AA247)</f>
        <v>12835.520164015757</v>
      </c>
      <c r="AC247" s="28">
        <f t="shared" si="310"/>
        <v>1.2839052082513506E-7</v>
      </c>
      <c r="AD247" s="28">
        <f t="shared" si="311"/>
        <v>7.7908802075936836E-7</v>
      </c>
      <c r="AE247" s="21">
        <f t="shared" si="312"/>
        <v>12835.520159679238</v>
      </c>
      <c r="AF247" s="10" cm="1">
        <f t="array" ref="AF247">Lair(100000000/AE247)</f>
        <v>7788.7370026314629</v>
      </c>
      <c r="AG247" s="10">
        <f t="shared" si="313"/>
        <v>5.8239795594597528E-3</v>
      </c>
      <c r="AH247" s="10" t="b">
        <f t="shared" si="308"/>
        <v>1</v>
      </c>
      <c r="AI247" s="10">
        <f t="shared" si="314"/>
        <v>7788.7370000000001</v>
      </c>
      <c r="AJ247">
        <v>3.0000000000000001E-3</v>
      </c>
      <c r="AK247" s="3" cm="1">
        <f t="array" ref="AK247">100000000/Lvac($AA247)</f>
        <v>12835.520164015757</v>
      </c>
      <c r="AL247" s="21">
        <f t="shared" si="318"/>
        <v>4.9438773567585187E-3</v>
      </c>
      <c r="AM247" s="21"/>
      <c r="AN247" s="21"/>
      <c r="AO247" s="21"/>
      <c r="AP247" s="21"/>
      <c r="AS247" s="3">
        <f t="shared" si="315"/>
        <v>1.6401575703639537E-4</v>
      </c>
      <c r="AT247" s="3" cm="1">
        <f t="array" ref="AT247">AS247-(100000000/LvacE($A247)-$E247)</f>
        <v>3.6429782994673587E-5</v>
      </c>
      <c r="BB247"/>
      <c r="BC247"/>
      <c r="BD247"/>
      <c r="BE247"/>
      <c r="BF247"/>
      <c r="BG247"/>
      <c r="BH247"/>
      <c r="BI247"/>
      <c r="BJ247"/>
      <c r="BN247" s="3" cm="1">
        <f t="array" ref="BN247">$C247*EXP(poly_from_str(100000000/$E247,BN$4341))</f>
        <v>0.23809844587561974</v>
      </c>
      <c r="BO247" s="3"/>
      <c r="BY247" t="e">
        <v>#N/A</v>
      </c>
    </row>
    <row r="248" spans="1:77" hidden="1" x14ac:dyDescent="0.25">
      <c r="A248" t="s">
        <v>392</v>
      </c>
      <c r="B248" s="2" t="str">
        <f t="shared" si="307"/>
        <v/>
      </c>
      <c r="C248">
        <v>20</v>
      </c>
      <c r="E248" t="s">
        <v>393</v>
      </c>
      <c r="R248">
        <v>4</v>
      </c>
      <c r="S248" t="s">
        <v>22</v>
      </c>
      <c r="AA248" s="10">
        <f t="shared" si="309"/>
        <v>7785.83</v>
      </c>
      <c r="AB248" s="3" cm="1">
        <f t="array" ref="AB248">100000000/Lvac(AA248)</f>
        <v>12840.312544941509</v>
      </c>
      <c r="AC248" s="28">
        <f t="shared" si="310"/>
        <v>1.2843845807062317E-7</v>
      </c>
      <c r="AD248" s="28">
        <f t="shared" si="311"/>
        <v>7.7879724227893029E-7</v>
      </c>
      <c r="AE248" s="21">
        <f t="shared" si="312"/>
        <v>12840.312477556254</v>
      </c>
      <c r="AF248" s="10" cm="1">
        <f t="array" ref="AF248">Lair(100000000/AE248)</f>
        <v>7785.8300408598216</v>
      </c>
      <c r="AG248" s="10">
        <f t="shared" si="313"/>
        <v>5.8245949722085834E-3</v>
      </c>
      <c r="AH248" s="10" t="b">
        <f t="shared" si="308"/>
        <v>1</v>
      </c>
      <c r="AI248" s="10">
        <f t="shared" si="314"/>
        <v>7785.83</v>
      </c>
      <c r="AJ248">
        <v>3.0000000000000001E-3</v>
      </c>
      <c r="AK248" s="3" cm="1">
        <f t="array" ref="AK248">100000000/Lvac($AA248)</f>
        <v>12840.312544941509</v>
      </c>
      <c r="AL248" s="21">
        <f t="shared" si="318"/>
        <v>4.9475698332515005E-3</v>
      </c>
      <c r="AM248" s="21"/>
      <c r="AN248" s="21"/>
      <c r="AO248" s="21"/>
      <c r="AP248" s="21"/>
      <c r="AS248" s="3">
        <f t="shared" si="315"/>
        <v>2.5449415097682504E-3</v>
      </c>
      <c r="AT248" s="3" cm="1">
        <f t="array" ref="AT248">AS248-(100000000/LvacE($A248)-$E248)</f>
        <v>3.6424684367375448E-5</v>
      </c>
      <c r="BB248"/>
      <c r="BC248"/>
      <c r="BD248"/>
      <c r="BE248"/>
      <c r="BF248"/>
      <c r="BG248"/>
      <c r="BH248"/>
      <c r="BI248"/>
      <c r="BJ248"/>
      <c r="BN248" s="3" cm="1">
        <f t="array" ref="BN248">$C248*EXP(poly_from_str(100000000/$E248,BN$4341))</f>
        <v>0.23792536707094225</v>
      </c>
      <c r="BO248" s="3"/>
      <c r="BY248" t="e">
        <v>#N/A</v>
      </c>
    </row>
    <row r="249" spans="1:77" hidden="1" x14ac:dyDescent="0.25">
      <c r="A249" t="s">
        <v>394</v>
      </c>
      <c r="B249" s="2" t="str">
        <f t="shared" si="307"/>
        <v/>
      </c>
      <c r="C249">
        <v>5</v>
      </c>
      <c r="E249" t="s">
        <v>395</v>
      </c>
      <c r="R249">
        <v>4</v>
      </c>
      <c r="S249" t="s">
        <v>22</v>
      </c>
      <c r="AA249" s="10">
        <f t="shared" si="309"/>
        <v>7785.2290000000003</v>
      </c>
      <c r="AB249" s="3" cm="1">
        <f t="array" ref="AB249">100000000/Lvac(AA249)</f>
        <v>12841.303779459795</v>
      </c>
      <c r="AC249" s="28">
        <f t="shared" si="310"/>
        <v>1.2844837319493107E-7</v>
      </c>
      <c r="AD249" s="28">
        <f t="shared" si="311"/>
        <v>7.78737126053775E-7</v>
      </c>
      <c r="AE249" s="21">
        <f t="shared" si="312"/>
        <v>12841.303679356732</v>
      </c>
      <c r="AF249" s="10" cm="1">
        <f t="array" ref="AF249">Lair(100000000/AE249)</f>
        <v>7785.2290606892693</v>
      </c>
      <c r="AG249" s="10">
        <f t="shared" si="313"/>
        <v>5.8247222900867654E-3</v>
      </c>
      <c r="AH249" s="10" t="b">
        <f t="shared" si="308"/>
        <v>1</v>
      </c>
      <c r="AI249" s="10">
        <f t="shared" si="314"/>
        <v>7785.2290000000003</v>
      </c>
      <c r="AJ249">
        <v>3.0000000000000001E-3</v>
      </c>
      <c r="AK249" s="3" cm="1">
        <f t="array" ref="AK249">100000000/Lvac($AA249)</f>
        <v>12841.303779459795</v>
      </c>
      <c r="AL249" s="21">
        <f t="shared" si="318"/>
        <v>4.948333740520592E-3</v>
      </c>
      <c r="AM249" s="21"/>
      <c r="AN249" s="21"/>
      <c r="AO249" s="21"/>
      <c r="AP249" s="21"/>
      <c r="AS249" s="3">
        <f t="shared" si="315"/>
        <v>3.7794597956235521E-3</v>
      </c>
      <c r="AT249" s="3" cm="1">
        <f t="array" ref="AT249">AS249-(100000000/LvacE($A249)-$E249)</f>
        <v>3.6423627534531988E-5</v>
      </c>
      <c r="BB249"/>
      <c r="BC249"/>
      <c r="BD249"/>
      <c r="BE249"/>
      <c r="BF249"/>
      <c r="BG249"/>
      <c r="BH249"/>
      <c r="BI249"/>
      <c r="BJ249"/>
      <c r="BN249" s="3" cm="1">
        <f t="array" ref="BN249">$C249*EXP(poly_from_str(100000000/$E249,BN$4341))</f>
        <v>5.9472443519964543E-2</v>
      </c>
      <c r="BO249" s="3"/>
      <c r="BY249" t="e">
        <v>#N/A</v>
      </c>
    </row>
    <row r="250" spans="1:77" hidden="1" x14ac:dyDescent="0.25">
      <c r="A250" t="s">
        <v>396</v>
      </c>
      <c r="B250" s="2" t="str">
        <f t="shared" si="307"/>
        <v/>
      </c>
      <c r="C250">
        <v>3000</v>
      </c>
      <c r="E250" t="s">
        <v>397</v>
      </c>
      <c r="F250">
        <v>0</v>
      </c>
      <c r="G250" t="s">
        <v>3</v>
      </c>
      <c r="H250" s="5" t="s">
        <v>4</v>
      </c>
      <c r="I250">
        <v>12846</v>
      </c>
      <c r="J250" t="s">
        <v>5</v>
      </c>
      <c r="K250" s="5" t="s">
        <v>4</v>
      </c>
      <c r="L250">
        <v>0</v>
      </c>
      <c r="M250" t="str">
        <f>$G250&amp;""</f>
        <v>o</v>
      </c>
      <c r="N250" t="str">
        <f>$H250&amp;""</f>
        <v>9/2</v>
      </c>
      <c r="O250">
        <v>12846.66</v>
      </c>
      <c r="P250" t="str">
        <f>$J250&amp;""</f>
        <v>e</v>
      </c>
      <c r="Q250" t="str">
        <f>$K250&amp;""</f>
        <v>9/2</v>
      </c>
      <c r="R250">
        <v>4</v>
      </c>
      <c r="S250" t="s">
        <v>6</v>
      </c>
      <c r="AA250" s="10">
        <f t="shared" si="309"/>
        <v>7781.9849999999997</v>
      </c>
      <c r="AB250" s="3" cm="1">
        <f t="array" ref="AB250">100000000/Lvac(AA250)</f>
        <v>12846.656780362751</v>
      </c>
      <c r="AC250" s="28">
        <f t="shared" si="310"/>
        <v>1.2850191821238413E-7</v>
      </c>
      <c r="AD250" s="28">
        <f t="shared" si="311"/>
        <v>7.78412638476174E-7</v>
      </c>
      <c r="AE250" s="21">
        <f t="shared" si="312"/>
        <v>12846.656865776815</v>
      </c>
      <c r="AF250" s="10" cm="1">
        <f t="array" ref="AF250">Lair(100000000/AE250)</f>
        <v>7781.9849482593463</v>
      </c>
      <c r="AG250" s="10">
        <f t="shared" si="313"/>
        <v>5.8254100194463721E-3</v>
      </c>
      <c r="AH250" s="10" t="b">
        <f t="shared" si="308"/>
        <v>1</v>
      </c>
      <c r="AI250" s="10">
        <f>$AF250</f>
        <v>7781.9849482593463</v>
      </c>
      <c r="AJ250">
        <v>3.0000000000000001E-3</v>
      </c>
      <c r="AK250" s="3" cm="1">
        <f t="array" ref="AK250">100000000/Lvac($AA250)</f>
        <v>12846.656780362751</v>
      </c>
      <c r="AL250" s="21">
        <f t="shared" si="318"/>
        <v>4.9524601496060174E-3</v>
      </c>
      <c r="AM250" s="10" cm="1">
        <f t="array" ref="AM250">Lvac($AI250)-$BA250</f>
        <v>1.899107568533509E-3</v>
      </c>
      <c r="AN250" s="10">
        <f>$AK250-($AX250-$AW250)</f>
        <v>-3.2196372485486791E-3</v>
      </c>
      <c r="AO250" s="3">
        <f>AM250/AJ250</f>
        <v>0.63303585617783631</v>
      </c>
      <c r="AP250" s="3">
        <v>0.65028739663830493</v>
      </c>
      <c r="AS250" s="3">
        <f t="shared" si="315"/>
        <v>-3.2196372485486791E-3</v>
      </c>
      <c r="AT250" s="3" cm="1">
        <f t="array" ref="AT250">AS250-(100000000/LvacE($A250)-$E250)</f>
        <v>3.6417906812857836E-5</v>
      </c>
      <c r="AU250" t="s">
        <v>4752</v>
      </c>
      <c r="AV250" t="s">
        <v>4753</v>
      </c>
      <c r="AW250" s="3">
        <v>0</v>
      </c>
      <c r="AX250" s="3">
        <v>12846.66</v>
      </c>
      <c r="AY250" s="3"/>
      <c r="AZ250" s="10" cm="1">
        <f t="array" ref="AZ250">Lair(100000000/($AX250-$AW250))</f>
        <v>7781.9830496643353</v>
      </c>
      <c r="BA250" s="10">
        <f>100000000/($AX250-$AW250)</f>
        <v>7784.1244338995502</v>
      </c>
      <c r="BB250" s="12">
        <v>6820000</v>
      </c>
      <c r="BC250" s="3">
        <v>0.75800000000000001</v>
      </c>
      <c r="BD250" s="12" cm="1">
        <f t="array" ref="BD250">SfromgA($BB250,$BA250,"")</f>
        <v>1.5876217642184338</v>
      </c>
      <c r="BE250" s="29">
        <f>(10^MAX(0.05, -0.312925054856973*((LN($BD250))^(1/3)) + 0.454808404431693)-1)*100</f>
        <v>63.25133331306354</v>
      </c>
      <c r="BF250" s="12">
        <v>761592.55135485705</v>
      </c>
      <c r="BG250" s="12" cm="1">
        <f t="array" ref="BG250">SfromgA($BF250,$BA250,"")</f>
        <v>0.17729045601138069</v>
      </c>
      <c r="BH250" s="29">
        <f>(10^MAX(0.05, -0.312925054856973*((LN($BG250))^(1/3)) + 0.454808404431693)-1)*100</f>
        <v>576.80073037242062</v>
      </c>
      <c r="BI250" s="12">
        <f>IF($BB250="",$BF250,$BB250)</f>
        <v>6820000</v>
      </c>
      <c r="BJ250" s="29">
        <f>IF($BB250="",$BH250,$BE250)</f>
        <v>63.25133331306354</v>
      </c>
      <c r="BK250" s="3">
        <f>LN(BN250*100000000/($AX250-$AW250)/$BI250)</f>
        <v>-3.2016468771877187</v>
      </c>
      <c r="BL250" s="13">
        <f>EXP(BK$4341*$AX250+BK$4342)*$BI250/(100000000/($AX250-$AW250))</f>
        <v>37.092149503145265</v>
      </c>
      <c r="BM250" s="3">
        <f t="shared" ref="BM250" si="324">LN(BL250/$C250)</f>
        <v>-4.3929622241168831</v>
      </c>
      <c r="BN250" s="3" cm="1">
        <f t="array" ref="BN250">$C250*EXP(poly_from_str(100000000/$E250,BN$4341))</f>
        <v>35.654720236209741</v>
      </c>
      <c r="BO250" s="3">
        <f>LN($C250)</f>
        <v>8.0063675676502459</v>
      </c>
      <c r="BP250" s="13">
        <f>LN(BL250/BN250)</f>
        <v>3.9523800495049416E-2</v>
      </c>
      <c r="BY250">
        <v>32532</v>
      </c>
    </row>
    <row r="251" spans="1:77" hidden="1" x14ac:dyDescent="0.25">
      <c r="A251" t="s">
        <v>398</v>
      </c>
      <c r="B251" s="2" t="str">
        <f t="shared" si="307"/>
        <v/>
      </c>
      <c r="C251">
        <v>45</v>
      </c>
      <c r="D251" t="s">
        <v>91</v>
      </c>
      <c r="E251" t="s">
        <v>399</v>
      </c>
      <c r="R251">
        <v>4</v>
      </c>
      <c r="S251" t="s">
        <v>22</v>
      </c>
      <c r="AA251" s="10">
        <f t="shared" si="309"/>
        <v>7780.1390000000001</v>
      </c>
      <c r="AB251" s="3" cm="1">
        <f t="array" ref="AB251">100000000/Lvac(AA251)</f>
        <v>12849.704901349205</v>
      </c>
      <c r="AC251" s="28">
        <f t="shared" si="310"/>
        <v>1.2853240796854657E-7</v>
      </c>
      <c r="AD251" s="28">
        <f t="shared" si="311"/>
        <v>7.7822798864042478E-7</v>
      </c>
      <c r="AE251" s="21">
        <f t="shared" si="312"/>
        <v>12849.704771200673</v>
      </c>
      <c r="AF251" s="10" cm="1">
        <f t="array" ref="AF251">Lair(100000000/AE251)</f>
        <v>7780.1390788017279</v>
      </c>
      <c r="AG251" s="10">
        <f t="shared" si="313"/>
        <v>5.8258017563278244E-3</v>
      </c>
      <c r="AH251" s="10" t="b">
        <f t="shared" si="308"/>
        <v>1</v>
      </c>
      <c r="AI251" s="10">
        <f t="shared" si="314"/>
        <v>7780.1390000000001</v>
      </c>
      <c r="AJ251">
        <v>7.0000000000000001E-3</v>
      </c>
      <c r="AK251" s="3" cm="1">
        <f t="array" ref="AK251">100000000/Lvac($AA251)</f>
        <v>12849.704901349205</v>
      </c>
      <c r="AL251" s="21">
        <f t="shared" si="318"/>
        <v>1.156122458858954E-2</v>
      </c>
      <c r="AM251" s="21"/>
      <c r="AN251" s="21"/>
      <c r="AO251" s="21"/>
      <c r="AP251" s="21"/>
      <c r="AS251" s="3">
        <f t="shared" si="315"/>
        <v>4.901349204374128E-3</v>
      </c>
      <c r="AT251" s="3" cm="1">
        <f t="array" ref="AT251">AS251-(100000000/LvacE($A251)-$E251)</f>
        <v>3.6414639907889068E-5</v>
      </c>
      <c r="BB251"/>
      <c r="BC251"/>
      <c r="BD251"/>
      <c r="BE251"/>
      <c r="BF251"/>
      <c r="BG251"/>
      <c r="BH251"/>
      <c r="BI251"/>
      <c r="BJ251"/>
      <c r="BN251" s="3" cm="1">
        <f t="array" ref="BN251">$C251*EXP(poly_from_str(100000000/$E251,BN$4341))</f>
        <v>0.53457805106236678</v>
      </c>
      <c r="BO251" s="3"/>
      <c r="BY251">
        <v>488</v>
      </c>
    </row>
    <row r="252" spans="1:77" hidden="1" x14ac:dyDescent="0.25">
      <c r="A252" t="s">
        <v>400</v>
      </c>
      <c r="B252" s="2" t="str">
        <f t="shared" si="307"/>
        <v/>
      </c>
      <c r="C252">
        <v>5</v>
      </c>
      <c r="E252" t="s">
        <v>401</v>
      </c>
      <c r="R252">
        <v>4</v>
      </c>
      <c r="S252" t="s">
        <v>22</v>
      </c>
      <c r="AA252" s="10">
        <f t="shared" si="309"/>
        <v>7778.741</v>
      </c>
      <c r="AB252" s="3" cm="1">
        <f t="array" ref="AB252">100000000/Lvac(AA252)</f>
        <v>12852.01424599762</v>
      </c>
      <c r="AC252" s="28">
        <f t="shared" si="310"/>
        <v>1.2855550789003002E-7</v>
      </c>
      <c r="AD252" s="28">
        <f t="shared" si="311"/>
        <v>7.7808815089931956E-7</v>
      </c>
      <c r="AE252" s="21">
        <f t="shared" si="312"/>
        <v>12852.014133172121</v>
      </c>
      <c r="AF252" s="10" cm="1">
        <f t="array" ref="AF252">Lair(100000000/AE252)</f>
        <v>7778.7410682885111</v>
      </c>
      <c r="AG252" s="10">
        <f t="shared" si="313"/>
        <v>5.8260986094020627E-3</v>
      </c>
      <c r="AH252" s="10" t="b">
        <f t="shared" si="308"/>
        <v>1</v>
      </c>
      <c r="AI252" s="10">
        <f t="shared" si="314"/>
        <v>7778.741</v>
      </c>
      <c r="AJ252">
        <v>3.0000000000000001E-3</v>
      </c>
      <c r="AK252" s="3" cm="1">
        <f t="array" ref="AK252">100000000/Lvac($AA252)</f>
        <v>12852.01424599762</v>
      </c>
      <c r="AL252" s="21">
        <f t="shared" si="318"/>
        <v>4.9565916564123756E-3</v>
      </c>
      <c r="AM252" s="21"/>
      <c r="AN252" s="21"/>
      <c r="AO252" s="21"/>
      <c r="AP252" s="21"/>
      <c r="AS252" s="3">
        <f t="shared" si="315"/>
        <v>4.2459976193640614E-3</v>
      </c>
      <c r="AT252" s="3" cm="1">
        <f t="array" ref="AT252">AS252-(100000000/LvacE($A252)-$E252)</f>
        <v>3.6412156987353228E-5</v>
      </c>
      <c r="BB252"/>
      <c r="BC252"/>
      <c r="BD252"/>
      <c r="BE252"/>
      <c r="BF252"/>
      <c r="BG252"/>
      <c r="BH252"/>
      <c r="BI252"/>
      <c r="BJ252"/>
      <c r="BN252" s="3" cm="1">
        <f t="array" ref="BN252">$C252*EXP(poly_from_str(100000000/$E252,BN$4341))</f>
        <v>5.937716269771489E-2</v>
      </c>
      <c r="BO252" s="3"/>
      <c r="BY252" t="e">
        <v>#N/A</v>
      </c>
    </row>
    <row r="253" spans="1:77" hidden="1" x14ac:dyDescent="0.25">
      <c r="A253" t="s">
        <v>402</v>
      </c>
      <c r="B253" s="2" t="str">
        <f t="shared" si="307"/>
        <v/>
      </c>
      <c r="C253">
        <v>25</v>
      </c>
      <c r="D253" t="s">
        <v>91</v>
      </c>
      <c r="E253" t="s">
        <v>403</v>
      </c>
      <c r="R253">
        <v>4</v>
      </c>
      <c r="S253" t="s">
        <v>22</v>
      </c>
      <c r="AA253" s="10">
        <f t="shared" si="309"/>
        <v>7768.1469999999999</v>
      </c>
      <c r="AB253" s="3" cm="1">
        <f t="array" ref="AB253">100000000/Lvac(AA253)</f>
        <v>12869.541402513842</v>
      </c>
      <c r="AC253" s="28">
        <f t="shared" si="310"/>
        <v>1.2873082860043715E-7</v>
      </c>
      <c r="AD253" s="28">
        <f t="shared" si="311"/>
        <v>7.7702846490292765E-7</v>
      </c>
      <c r="AE253" s="21">
        <f t="shared" si="312"/>
        <v>12869.541365047689</v>
      </c>
      <c r="AF253" s="10" cm="1">
        <f t="array" ref="AF253">Lair(100000000/AE253)</f>
        <v>7768.1470226149549</v>
      </c>
      <c r="AG253" s="10">
        <f t="shared" si="313"/>
        <v>5.8283533642266199E-3</v>
      </c>
      <c r="AH253" s="10" t="b">
        <f t="shared" si="308"/>
        <v>1</v>
      </c>
      <c r="AI253" s="10">
        <f t="shared" si="314"/>
        <v>7768.1469999999999</v>
      </c>
      <c r="AJ253">
        <v>7.0000000000000001E-3</v>
      </c>
      <c r="AK253" s="3" cm="1">
        <f t="array" ref="AK253">100000000/Lvac($AA253)</f>
        <v>12869.541402513842</v>
      </c>
      <c r="AL253" s="21">
        <f t="shared" si="318"/>
        <v>1.1596947099172672E-2</v>
      </c>
      <c r="AM253" s="21"/>
      <c r="AN253" s="21"/>
      <c r="AO253" s="21"/>
      <c r="AP253" s="21"/>
      <c r="AS253" s="3">
        <f t="shared" si="315"/>
        <v>1.4025138407305349E-3</v>
      </c>
      <c r="AT253" s="3" cm="1">
        <f t="array" ref="AT253">AS253-(100000000/LvacE($A253)-$E253)</f>
        <v>3.6393195841810666E-5</v>
      </c>
      <c r="BB253"/>
      <c r="BC253"/>
      <c r="BD253"/>
      <c r="BE253"/>
      <c r="BF253"/>
      <c r="BG253"/>
      <c r="BH253"/>
      <c r="BI253"/>
      <c r="BJ253"/>
      <c r="BN253" s="3" cm="1">
        <f t="array" ref="BN253">$C253*EXP(poly_from_str(100000000/$E253,BN$4341))</f>
        <v>0.2961255036575246</v>
      </c>
      <c r="BO253" s="3"/>
      <c r="BY253">
        <v>269</v>
      </c>
    </row>
    <row r="254" spans="1:77" hidden="1" x14ac:dyDescent="0.25">
      <c r="A254" t="s">
        <v>404</v>
      </c>
      <c r="B254" s="2" t="str">
        <f t="shared" si="307"/>
        <v/>
      </c>
      <c r="C254">
        <v>5</v>
      </c>
      <c r="E254" t="s">
        <v>405</v>
      </c>
      <c r="R254">
        <v>4</v>
      </c>
      <c r="S254" t="s">
        <v>22</v>
      </c>
      <c r="AA254" s="10">
        <f t="shared" si="309"/>
        <v>7767.4539999999997</v>
      </c>
      <c r="AB254" s="3" cm="1">
        <f t="array" ref="AB254">100000000/Lvac(AA254)</f>
        <v>12870.689596710332</v>
      </c>
      <c r="AC254" s="28">
        <f t="shared" si="310"/>
        <v>1.2874231376201262E-7</v>
      </c>
      <c r="AD254" s="28">
        <f t="shared" si="311"/>
        <v>7.7695914619492787E-7</v>
      </c>
      <c r="AE254" s="21">
        <f t="shared" si="312"/>
        <v>12870.689607487382</v>
      </c>
      <c r="AF254" s="10" cm="1">
        <f t="array" ref="AF254">Lair(100000000/AE254)</f>
        <v>7767.4539934960212</v>
      </c>
      <c r="AG254" s="10">
        <f t="shared" si="313"/>
        <v>5.8285011791965767E-3</v>
      </c>
      <c r="AH254" s="10" t="b">
        <f t="shared" si="308"/>
        <v>1</v>
      </c>
      <c r="AI254" s="10">
        <f t="shared" si="314"/>
        <v>7767.4539999999997</v>
      </c>
      <c r="AJ254">
        <v>3.0000000000000001E-3</v>
      </c>
      <c r="AK254" s="3" cm="1">
        <f t="array" ref="AK254">100000000/Lvac($AA254)</f>
        <v>12870.689596710332</v>
      </c>
      <c r="AL254" s="21">
        <f t="shared" si="318"/>
        <v>4.9710070751794603E-3</v>
      </c>
      <c r="AM254" s="21"/>
      <c r="AN254" s="21"/>
      <c r="AO254" s="21"/>
      <c r="AP254" s="21"/>
      <c r="AS254" s="3">
        <f t="shared" si="315"/>
        <v>-4.0328966861125082E-4</v>
      </c>
      <c r="AT254" s="3" cm="1">
        <f t="array" ref="AT254">AS254-(100000000/LvacE($A254)-$E254)</f>
        <v>3.639194619609043E-5</v>
      </c>
      <c r="BB254"/>
      <c r="BC254"/>
      <c r="BD254"/>
      <c r="BE254"/>
      <c r="BF254"/>
      <c r="BG254"/>
      <c r="BH254"/>
      <c r="BI254"/>
      <c r="BJ254"/>
      <c r="BN254" s="3" cm="1">
        <f t="array" ref="BN254">$C254*EXP(poly_from_str(100000000/$E254,BN$4341))</f>
        <v>5.9215294649486411E-2</v>
      </c>
      <c r="BO254" s="3"/>
      <c r="BY254" t="e">
        <v>#N/A</v>
      </c>
    </row>
    <row r="255" spans="1:77" hidden="1" x14ac:dyDescent="0.25">
      <c r="A255" t="s">
        <v>406</v>
      </c>
      <c r="B255" s="2" t="str">
        <f t="shared" si="307"/>
        <v/>
      </c>
      <c r="C255">
        <v>35</v>
      </c>
      <c r="D255" t="s">
        <v>91</v>
      </c>
      <c r="E255" t="s">
        <v>407</v>
      </c>
      <c r="R255">
        <v>4</v>
      </c>
      <c r="S255" t="s">
        <v>22</v>
      </c>
      <c r="AA255" s="10">
        <f t="shared" si="309"/>
        <v>7766.4390000000003</v>
      </c>
      <c r="AB255" s="3" cm="1">
        <f t="array" ref="AB255">100000000/Lvac(AA255)</f>
        <v>12872.371665118166</v>
      </c>
      <c r="AC255" s="28">
        <f t="shared" si="310"/>
        <v>1.2875913916274885E-7</v>
      </c>
      <c r="AD255" s="28">
        <f t="shared" si="311"/>
        <v>7.7685761879438416E-7</v>
      </c>
      <c r="AE255" s="21">
        <f t="shared" si="312"/>
        <v>12872.371620598818</v>
      </c>
      <c r="AF255" s="10" cm="1">
        <f t="array" ref="AF255">Lair(100000000/AE255)</f>
        <v>7766.4390268605202</v>
      </c>
      <c r="AG255" s="10">
        <f t="shared" si="313"/>
        <v>5.8287177472917881E-3</v>
      </c>
      <c r="AH255" s="10" t="b">
        <f t="shared" si="308"/>
        <v>1</v>
      </c>
      <c r="AI255" s="10">
        <f t="shared" si="314"/>
        <v>7766.4390000000003</v>
      </c>
      <c r="AJ255">
        <v>7.0000000000000001E-3</v>
      </c>
      <c r="AK255" s="3" cm="1">
        <f t="array" ref="AK255">100000000/Lvac($AA255)</f>
        <v>12872.371665118166</v>
      </c>
      <c r="AL255" s="21">
        <f t="shared" si="318"/>
        <v>1.1602048462085025E-2</v>
      </c>
      <c r="AM255" s="21"/>
      <c r="AN255" s="21"/>
      <c r="AO255" s="21"/>
      <c r="AP255" s="21"/>
      <c r="AS255" s="3">
        <f t="shared" si="315"/>
        <v>1.6651181649649516E-3</v>
      </c>
      <c r="AT255" s="3" cm="1">
        <f t="array" ref="AT255">AS255-(100000000/LvacE($A255)-$E255)</f>
        <v>3.6390112654771656E-5</v>
      </c>
      <c r="BB255"/>
      <c r="BC255"/>
      <c r="BD255"/>
      <c r="BE255"/>
      <c r="BF255"/>
      <c r="BG255"/>
      <c r="BH255"/>
      <c r="BI255"/>
      <c r="BJ255"/>
      <c r="BN255" s="3" cm="1">
        <f t="array" ref="BN255">$C255*EXP(poly_from_str(100000000/$E255,BN$4341))</f>
        <v>0.41440704780943238</v>
      </c>
      <c r="BO255" s="3"/>
      <c r="BY255" t="e">
        <v>#N/A</v>
      </c>
    </row>
    <row r="256" spans="1:77" hidden="1" x14ac:dyDescent="0.25">
      <c r="A256" t="s">
        <v>408</v>
      </c>
      <c r="B256" s="2" t="str">
        <f t="shared" si="307"/>
        <v/>
      </c>
      <c r="C256">
        <v>5</v>
      </c>
      <c r="D256" t="s">
        <v>91</v>
      </c>
      <c r="E256" t="s">
        <v>409</v>
      </c>
      <c r="R256">
        <v>5</v>
      </c>
      <c r="S256" t="s">
        <v>22</v>
      </c>
      <c r="AA256" s="10">
        <f t="shared" si="309"/>
        <v>7763.8389999999999</v>
      </c>
      <c r="AB256" s="3" cm="1">
        <f t="array" ref="AB256">100000000/Lvac(AA256)</f>
        <v>12876.682418001912</v>
      </c>
      <c r="AC256" s="28">
        <f t="shared" si="310"/>
        <v>1.2880225877945176E-7</v>
      </c>
      <c r="AD256" s="28">
        <f t="shared" si="311"/>
        <v>7.7659754860613466E-7</v>
      </c>
      <c r="AE256" s="21">
        <f t="shared" si="312"/>
        <v>12876.682353268803</v>
      </c>
      <c r="AF256" s="10" cm="1">
        <f t="array" ref="AF256">Lair(100000000/AE256)</f>
        <v>7763.8390390302447</v>
      </c>
      <c r="AG256" s="10">
        <f t="shared" si="313"/>
        <v>5.8292728905121492E-3</v>
      </c>
      <c r="AH256" s="10" t="b">
        <f t="shared" si="308"/>
        <v>1</v>
      </c>
      <c r="AI256" s="10">
        <f t="shared" si="314"/>
        <v>7763.8389999999999</v>
      </c>
      <c r="AJ256">
        <v>7.0000000000000001E-3</v>
      </c>
      <c r="AK256" s="3" cm="1">
        <f t="array" ref="AK256">100000000/Lvac($AA256)</f>
        <v>12876.682418001912</v>
      </c>
      <c r="AL256" s="21">
        <f t="shared" si="318"/>
        <v>1.1609820467170092E-2</v>
      </c>
      <c r="AM256" s="21"/>
      <c r="AN256" s="21"/>
      <c r="AO256" s="21"/>
      <c r="AP256" s="21"/>
      <c r="AS256" s="3">
        <f t="shared" si="315"/>
        <v>2.4180019117920892E-3</v>
      </c>
      <c r="AT256" s="3" cm="1">
        <f t="array" ref="AT256">AS256-(100000000/LvacE($A256)-$E256)</f>
        <v>3.6385401472216472E-5</v>
      </c>
      <c r="BB256"/>
      <c r="BC256"/>
      <c r="BD256"/>
      <c r="BE256"/>
      <c r="BF256"/>
      <c r="BG256"/>
      <c r="BH256"/>
      <c r="BI256"/>
      <c r="BJ256"/>
      <c r="BN256" s="3" cm="1">
        <f t="array" ref="BN256">$C256*EXP(poly_from_str(100000000/$E256,BN$4341))</f>
        <v>5.9164556025809716E-2</v>
      </c>
      <c r="BO256" s="3"/>
      <c r="BY256" t="e">
        <v>#N/A</v>
      </c>
    </row>
    <row r="257" spans="1:77" hidden="1" x14ac:dyDescent="0.25">
      <c r="A257" t="s">
        <v>410</v>
      </c>
      <c r="B257" s="2" t="str">
        <f t="shared" si="307"/>
        <v/>
      </c>
      <c r="C257">
        <v>15</v>
      </c>
      <c r="E257" t="s">
        <v>411</v>
      </c>
      <c r="R257">
        <v>5</v>
      </c>
      <c r="S257" t="s">
        <v>22</v>
      </c>
      <c r="AA257" s="10">
        <f t="shared" si="309"/>
        <v>7761.848</v>
      </c>
      <c r="AB257" s="3" cm="1">
        <f t="array" ref="AB257">100000000/Lvac(AA257)</f>
        <v>12879.985412415803</v>
      </c>
      <c r="AC257" s="28">
        <f t="shared" si="310"/>
        <v>1.2883529798573742E-7</v>
      </c>
      <c r="AD257" s="28">
        <f t="shared" si="311"/>
        <v>7.763983948584593E-7</v>
      </c>
      <c r="AE257" s="21">
        <f t="shared" si="312"/>
        <v>12879.985535354183</v>
      </c>
      <c r="AF257" s="10" cm="1">
        <f t="array" ref="AF257">Lair(100000000/AE257)</f>
        <v>7761.8479259134247</v>
      </c>
      <c r="AG257" s="10">
        <f t="shared" si="313"/>
        <v>5.8296983793302707E-3</v>
      </c>
      <c r="AH257" s="10" t="b">
        <f t="shared" si="308"/>
        <v>1</v>
      </c>
      <c r="AI257" s="10">
        <f t="shared" si="314"/>
        <v>7761.848</v>
      </c>
      <c r="AJ257">
        <v>3.0000000000000001E-3</v>
      </c>
      <c r="AK257" s="3" cm="1">
        <f t="array" ref="AK257">100000000/Lvac($AA257)</f>
        <v>12879.985412415803</v>
      </c>
      <c r="AL257" s="21">
        <f t="shared" si="318"/>
        <v>4.9781902759816234E-3</v>
      </c>
      <c r="AM257" s="21"/>
      <c r="AN257" s="21"/>
      <c r="AO257" s="21"/>
      <c r="AP257" s="21"/>
      <c r="AS257" s="3">
        <f t="shared" si="315"/>
        <v>-4.5875841969973408E-3</v>
      </c>
      <c r="AT257" s="3" cm="1">
        <f t="array" ref="AT257">AS257-(100000000/LvacE($A257)-$E257)</f>
        <v>3.6381785321282223E-5</v>
      </c>
      <c r="BB257"/>
      <c r="BC257"/>
      <c r="BD257"/>
      <c r="BE257"/>
      <c r="BF257"/>
      <c r="BG257"/>
      <c r="BH257"/>
      <c r="BI257"/>
      <c r="BJ257"/>
      <c r="BN257" s="3" cm="1">
        <f t="array" ref="BN257">$C257*EXP(poly_from_str(100000000/$E257,BN$4341))</f>
        <v>0.17741028669297196</v>
      </c>
      <c r="BO257" s="3"/>
      <c r="BY257" t="e">
        <v>#N/A</v>
      </c>
    </row>
    <row r="258" spans="1:77" hidden="1" x14ac:dyDescent="0.25">
      <c r="A258" t="s">
        <v>412</v>
      </c>
      <c r="B258" s="2" t="str">
        <f t="shared" ref="B258:B321" si="325">IF(OR(A258=A257,A258=A259),IF(B257="",1,B257+1),"")</f>
        <v/>
      </c>
      <c r="C258">
        <v>5</v>
      </c>
      <c r="D258" t="s">
        <v>91</v>
      </c>
      <c r="E258" t="s">
        <v>413</v>
      </c>
      <c r="R258">
        <v>5</v>
      </c>
      <c r="S258" t="s">
        <v>22</v>
      </c>
      <c r="AA258" s="10">
        <f t="shared" si="309"/>
        <v>7761.0249999999996</v>
      </c>
      <c r="AB258" s="3" cm="1">
        <f t="array" ref="AB258">100000000/Lvac(AA258)</f>
        <v>12881.351233622207</v>
      </c>
      <c r="AC258" s="28">
        <f t="shared" si="310"/>
        <v>1.2884896002783139E-7</v>
      </c>
      <c r="AD258" s="28">
        <f t="shared" si="311"/>
        <v>7.7631607264139659E-7</v>
      </c>
      <c r="AE258" s="21">
        <f t="shared" si="312"/>
        <v>12881.351200549867</v>
      </c>
      <c r="AF258" s="10" cm="1">
        <f t="array" ref="AF258">Lair(100000000/AE258)</f>
        <v>7761.0250199262164</v>
      </c>
      <c r="AG258" s="10">
        <f t="shared" si="313"/>
        <v>5.829874355102722E-3</v>
      </c>
      <c r="AH258" s="10" t="b">
        <f t="shared" ref="AH258:AH321" si="326">ABS(AE258-AB258)&lt;AG258</f>
        <v>1</v>
      </c>
      <c r="AI258" s="10">
        <f t="shared" si="314"/>
        <v>7761.0249999999996</v>
      </c>
      <c r="AJ258">
        <v>7.0000000000000001E-3</v>
      </c>
      <c r="AK258" s="3" cm="1">
        <f t="array" ref="AK258">100000000/Lvac($AA258)</f>
        <v>12881.351233622207</v>
      </c>
      <c r="AL258" s="21">
        <f t="shared" si="318"/>
        <v>1.1618240971438109E-2</v>
      </c>
      <c r="AM258" s="21"/>
      <c r="AN258" s="21"/>
      <c r="AO258" s="21"/>
      <c r="AP258" s="21"/>
      <c r="AS258" s="3">
        <f t="shared" si="315"/>
        <v>1.2336222062003799E-3</v>
      </c>
      <c r="AT258" s="3" cm="1">
        <f t="array" ref="AT258">AS258-(100000000/LvacE($A258)-$E258)</f>
        <v>3.6380284655024298E-5</v>
      </c>
      <c r="BB258"/>
      <c r="BC258"/>
      <c r="BD258"/>
      <c r="BE258"/>
      <c r="BF258"/>
      <c r="BG258"/>
      <c r="BH258"/>
      <c r="BI258"/>
      <c r="BJ258"/>
      <c r="BN258" s="3" cm="1">
        <f t="array" ref="BN258">$C258*EXP(poly_from_str(100000000/$E258,BN$4341))</f>
        <v>5.9125392769029075E-2</v>
      </c>
      <c r="BO258" s="3"/>
      <c r="BY258" t="e">
        <v>#N/A</v>
      </c>
    </row>
    <row r="259" spans="1:77" hidden="1" x14ac:dyDescent="0.25">
      <c r="A259" t="s">
        <v>414</v>
      </c>
      <c r="B259" s="2" t="str">
        <f t="shared" si="325"/>
        <v/>
      </c>
      <c r="C259">
        <v>5</v>
      </c>
      <c r="D259" t="s">
        <v>91</v>
      </c>
      <c r="E259" t="s">
        <v>415</v>
      </c>
      <c r="R259">
        <v>5</v>
      </c>
      <c r="S259" t="s">
        <v>22</v>
      </c>
      <c r="AA259" s="10">
        <f t="shared" ref="AA259:AA322" si="327">ROUND($A259,3)+0</f>
        <v>7760.4390000000003</v>
      </c>
      <c r="AB259" s="3" cm="1">
        <f t="array" ref="AB259">100000000/Lvac(AA259)</f>
        <v>12882.323914719052</v>
      </c>
      <c r="AC259" s="28">
        <f t="shared" ref="AC259:AC322" si="328">0.001/AA259</f>
        <v>1.288586895664021E-7</v>
      </c>
      <c r="AD259" s="28">
        <f t="shared" ref="AD259:AD322" si="329">0.01/AB259</f>
        <v>7.7625745682222952E-7</v>
      </c>
      <c r="AE259" s="21">
        <f t="shared" ref="AE259:AE322" si="330">($AB259/$AC259^2+$E259/$AD259^2)/(1/$AC259^2+1/$AD259^2)</f>
        <v>12882.323809737991</v>
      </c>
      <c r="AF259" s="10" cm="1">
        <f t="array" ref="AF259">Lair(100000000/AE259)</f>
        <v>7760.4390632419581</v>
      </c>
      <c r="AG259" s="10">
        <f t="shared" ref="AG259:AG322" si="331">0.0005/$AA259*AB259+0.005</f>
        <v>5.8299996891103103E-3</v>
      </c>
      <c r="AH259" s="10" t="b">
        <f t="shared" si="326"/>
        <v>1</v>
      </c>
      <c r="AI259" s="10">
        <f t="shared" ref="AI259:AI320" si="332">$AA259</f>
        <v>7760.4390000000003</v>
      </c>
      <c r="AJ259">
        <v>7.0000000000000001E-3</v>
      </c>
      <c r="AK259" s="3" cm="1">
        <f t="array" ref="AK259">100000000/Lvac($AA259)</f>
        <v>12882.323914719052</v>
      </c>
      <c r="AL259" s="21">
        <f t="shared" si="318"/>
        <v>1.1619995647544342E-2</v>
      </c>
      <c r="AM259" s="21"/>
      <c r="AN259" s="21"/>
      <c r="AO259" s="21"/>
      <c r="AP259" s="21"/>
      <c r="AS259" s="3">
        <f t="shared" ref="AS259:AS322" si="333">$AB259-$E259</f>
        <v>3.9147190527728526E-3</v>
      </c>
      <c r="AT259" s="3" cm="1">
        <f t="array" ref="AT259">AS259-(100000000/LvacE($A259)-$E259)</f>
        <v>3.6379216908244416E-5</v>
      </c>
      <c r="BB259"/>
      <c r="BC259"/>
      <c r="BD259"/>
      <c r="BE259"/>
      <c r="BF259"/>
      <c r="BG259"/>
      <c r="BH259"/>
      <c r="BI259"/>
      <c r="BJ259"/>
      <c r="BN259" s="3" cm="1">
        <f t="array" ref="BN259">$C259*EXP(poly_from_str(100000000/$E259,BN$4341))</f>
        <v>5.9117301593219845E-2</v>
      </c>
      <c r="BO259" s="3"/>
      <c r="BY259" t="e">
        <v>#N/A</v>
      </c>
    </row>
    <row r="260" spans="1:77" hidden="1" x14ac:dyDescent="0.25">
      <c r="A260" t="s">
        <v>416</v>
      </c>
      <c r="B260" s="2" t="str">
        <f t="shared" si="325"/>
        <v/>
      </c>
      <c r="C260">
        <v>15</v>
      </c>
      <c r="D260" t="s">
        <v>91</v>
      </c>
      <c r="E260" t="s">
        <v>417</v>
      </c>
      <c r="R260">
        <v>5</v>
      </c>
      <c r="S260" t="s">
        <v>22</v>
      </c>
      <c r="AA260" s="10">
        <f t="shared" si="327"/>
        <v>7757.0140000000001</v>
      </c>
      <c r="AB260" s="3" cm="1">
        <f t="array" ref="AB260">100000000/Lvac(AA260)</f>
        <v>12888.011893151681</v>
      </c>
      <c r="AC260" s="28">
        <f t="shared" si="328"/>
        <v>1.2891558530125123E-7</v>
      </c>
      <c r="AD260" s="28">
        <f t="shared" si="329"/>
        <v>7.7591486436427889E-7</v>
      </c>
      <c r="AE260" s="21">
        <f t="shared" si="330"/>
        <v>12888.011842295698</v>
      </c>
      <c r="AF260" s="10" cm="1">
        <f t="array" ref="AF260">Lair(100000000/AE260)</f>
        <v>7757.0140306092699</v>
      </c>
      <c r="AG260" s="10">
        <f t="shared" si="331"/>
        <v>5.8307327982875679E-3</v>
      </c>
      <c r="AH260" s="10" t="b">
        <f t="shared" si="326"/>
        <v>1</v>
      </c>
      <c r="AI260" s="10">
        <f t="shared" si="332"/>
        <v>7757.0140000000001</v>
      </c>
      <c r="AJ260">
        <v>7.0000000000000001E-3</v>
      </c>
      <c r="AK260" s="3" cm="1">
        <f t="array" ref="AK260">100000000/Lvac($AA260)</f>
        <v>12888.011893151681</v>
      </c>
      <c r="AL260" s="21">
        <f t="shared" si="318"/>
        <v>1.1630259176025951E-2</v>
      </c>
      <c r="AM260" s="21"/>
      <c r="AN260" s="21"/>
      <c r="AO260" s="21"/>
      <c r="AP260" s="21"/>
      <c r="AS260" s="3">
        <f t="shared" si="333"/>
        <v>1.8931516806333093E-3</v>
      </c>
      <c r="AT260" s="3" cm="1">
        <f t="array" ref="AT260">AS260-(100000000/LvacE($A260)-$E260)</f>
        <v>3.6372955946717411E-5</v>
      </c>
      <c r="BB260"/>
      <c r="BC260"/>
      <c r="BD260"/>
      <c r="BE260"/>
      <c r="BF260"/>
      <c r="BG260"/>
      <c r="BH260"/>
      <c r="BI260"/>
      <c r="BJ260"/>
      <c r="BN260" s="3" cm="1">
        <f t="array" ref="BN260">$C260*EXP(poly_from_str(100000000/$E260,BN$4341))</f>
        <v>0.17721041920497366</v>
      </c>
      <c r="BO260" s="3"/>
      <c r="BY260" t="e">
        <v>#N/A</v>
      </c>
    </row>
    <row r="261" spans="1:77" x14ac:dyDescent="0.25">
      <c r="A261" t="s">
        <v>418</v>
      </c>
      <c r="B261" s="2" t="str">
        <f t="shared" si="325"/>
        <v/>
      </c>
      <c r="C261">
        <v>100</v>
      </c>
      <c r="D261" t="s">
        <v>14</v>
      </c>
      <c r="E261" t="s">
        <v>419</v>
      </c>
      <c r="F261">
        <v>26979</v>
      </c>
      <c r="G261" t="s">
        <v>3</v>
      </c>
      <c r="H261" s="5" t="s">
        <v>4</v>
      </c>
      <c r="I261">
        <v>39870</v>
      </c>
      <c r="J261" t="s">
        <v>5</v>
      </c>
      <c r="K261" s="5" t="s">
        <v>4</v>
      </c>
      <c r="L261">
        <v>26979.66</v>
      </c>
      <c r="M261" t="str">
        <f>$G261&amp;""</f>
        <v>o</v>
      </c>
      <c r="N261" t="str">
        <f>$H261&amp;""</f>
        <v>9/2</v>
      </c>
      <c r="O261">
        <v>39870.17</v>
      </c>
      <c r="P261" t="str">
        <f>$J261&amp;""</f>
        <v>e</v>
      </c>
      <c r="Q261" t="str">
        <f>$K261&amp;""</f>
        <v>9/2</v>
      </c>
      <c r="R261">
        <v>5</v>
      </c>
      <c r="S261" t="s">
        <v>420</v>
      </c>
      <c r="U261" s="4" t="s">
        <v>5011</v>
      </c>
      <c r="AA261" s="10">
        <f t="shared" si="327"/>
        <v>7755.48</v>
      </c>
      <c r="AB261" s="3" cm="1">
        <f t="array" ref="AB261">100000000/Lvac(AA261)</f>
        <v>12890.561072138475</v>
      </c>
      <c r="AC261" s="28">
        <f t="shared" si="328"/>
        <v>1.2894108423978915E-7</v>
      </c>
      <c r="AD261" s="28">
        <f t="shared" si="329"/>
        <v>7.7576142295418757E-7</v>
      </c>
      <c r="AE261" s="21">
        <f t="shared" si="330"/>
        <v>12890.561043315296</v>
      </c>
      <c r="AF261" s="10" cm="1">
        <f t="array" ref="AF261">Lair(100000000/AE261)</f>
        <v>7755.4800173412741</v>
      </c>
      <c r="AG261" s="10">
        <f t="shared" si="331"/>
        <v>5.8310614605503767E-3</v>
      </c>
      <c r="AH261" s="10" t="b">
        <f t="shared" si="326"/>
        <v>1</v>
      </c>
      <c r="AI261" s="10">
        <f>$AF261</f>
        <v>7755.4800173412741</v>
      </c>
      <c r="AJ261" s="25">
        <f>0.007*5</f>
        <v>3.5000000000000003E-2</v>
      </c>
      <c r="AK261" s="3" cm="1">
        <f t="array" ref="AK261">100000000/Lvac($AA261)</f>
        <v>12890.561072138475</v>
      </c>
      <c r="AL261" s="21">
        <f t="shared" si="318"/>
        <v>5.8174302108448497E-2</v>
      </c>
      <c r="AM261" s="10" cm="1">
        <f t="array" ref="AM261">Lvac($AI261)-$BA261</f>
        <v>-3.0718284223439696E-2</v>
      </c>
      <c r="AN261" s="10">
        <f>$AK261-($AX261-$AW261)</f>
        <v>5.1072138476229156E-2</v>
      </c>
      <c r="AO261" s="14">
        <f>AM261/AJ261</f>
        <v>-0.87766526352684837</v>
      </c>
      <c r="AP261" s="14">
        <v>-0.87816086226147094</v>
      </c>
      <c r="AS261" s="3">
        <f t="shared" si="333"/>
        <v>1.0721384751377627E-3</v>
      </c>
      <c r="AT261" s="3" cm="1">
        <f t="array" ref="AT261">AS261-(100000000/LvacE($A261)-$E261)</f>
        <v>3.6370140151120722E-5</v>
      </c>
      <c r="AU261" t="s">
        <v>4803</v>
      </c>
      <c r="AV261" t="s">
        <v>4726</v>
      </c>
      <c r="AW261" s="3">
        <v>26979.66</v>
      </c>
      <c r="AX261" s="3">
        <v>39870.17</v>
      </c>
      <c r="AY261" s="3"/>
      <c r="AZ261" s="10" cm="1">
        <f t="array" ref="AZ261">Lair(100000000/($AX261-$AW261))</f>
        <v>7755.5107273353988</v>
      </c>
      <c r="BA261" s="10">
        <f>100000000/($AX261-$AW261)</f>
        <v>7757.6449651720541</v>
      </c>
      <c r="BB261" s="12">
        <v>2970000</v>
      </c>
      <c r="BC261" s="3">
        <v>0.16700000000000001</v>
      </c>
      <c r="BD261" s="12" cm="1">
        <f t="array" ref="BD261">SfromgA($BB261,$BA261,"")</f>
        <v>0.6843519496870607</v>
      </c>
      <c r="BE261" s="29">
        <f>(10^MAX(0.05, -0.312925054856973*((LN($BD261))^(1/3)) + 0.454808404431693)-1)*100</f>
        <v>380.08955999357835</v>
      </c>
      <c r="BG261" s="3"/>
      <c r="BH261" s="3"/>
      <c r="BI261" s="12">
        <f>IF($BB261="",$BF261,$BB261)</f>
        <v>2970000</v>
      </c>
      <c r="BJ261" s="29">
        <f>IF($BB261="",$BH261,$BE261)</f>
        <v>380.08955999357835</v>
      </c>
      <c r="BK261" s="3">
        <f>LN(BN261*100000000/($AX261-$AW261)/$BI261)</f>
        <v>-5.781290931453384</v>
      </c>
      <c r="BL261" s="13">
        <f>EXP(BK$4341*$AX261+BK$4342)*$BI261/(100000000/($AX261-$AW261))</f>
        <v>2.0797857789121967</v>
      </c>
      <c r="BM261" s="3">
        <f t="shared" ref="BM261" si="334">LN(BL261/$C261)</f>
        <v>-3.8729052884863902</v>
      </c>
      <c r="BN261" s="3" cm="1">
        <f t="array" ref="BN261">$C261*EXP(poly_from_str(100000000/$E261,BN$4341))</f>
        <v>1.1809834175337852</v>
      </c>
      <c r="BO261" s="3">
        <f>LN($C261)</f>
        <v>4.6051701859880918</v>
      </c>
      <c r="BP261" s="13">
        <f>LN(BL261/BN261)</f>
        <v>0.56591740142333735</v>
      </c>
      <c r="BY261">
        <v>1072</v>
      </c>
    </row>
    <row r="262" spans="1:77" hidden="1" x14ac:dyDescent="0.25">
      <c r="A262" t="s">
        <v>421</v>
      </c>
      <c r="B262" s="2" t="str">
        <f t="shared" si="325"/>
        <v/>
      </c>
      <c r="C262">
        <v>500</v>
      </c>
      <c r="E262" t="s">
        <v>422</v>
      </c>
      <c r="R262">
        <v>5</v>
      </c>
      <c r="S262" t="s">
        <v>22</v>
      </c>
      <c r="AA262" s="10">
        <f t="shared" si="327"/>
        <v>7754.31</v>
      </c>
      <c r="AB262" s="3" cm="1">
        <f t="array" ref="AB262">100000000/Lvac(AA262)</f>
        <v>12892.506039182432</v>
      </c>
      <c r="AC262" s="28">
        <f t="shared" si="328"/>
        <v>1.2896053936455984E-7</v>
      </c>
      <c r="AD262" s="28">
        <f t="shared" si="329"/>
        <v>7.7564439137033299E-7</v>
      </c>
      <c r="AE262" s="21">
        <f t="shared" si="330"/>
        <v>12892.506145726888</v>
      </c>
      <c r="AF262" s="10" cm="1">
        <f t="array" ref="AF262">Lair(100000000/AE262)</f>
        <v>7754.3099359175758</v>
      </c>
      <c r="AG262" s="10">
        <f t="shared" si="331"/>
        <v>5.8313122662869057E-3</v>
      </c>
      <c r="AH262" s="10" t="b">
        <f t="shared" si="326"/>
        <v>1</v>
      </c>
      <c r="AI262" s="10">
        <f t="shared" si="332"/>
        <v>7754.31</v>
      </c>
      <c r="AJ262">
        <v>3.0000000000000001E-3</v>
      </c>
      <c r="AK262" s="3" cm="1">
        <f t="array" ref="AK262">100000000/Lvac($AA262)</f>
        <v>12892.506039182432</v>
      </c>
      <c r="AL262" s="21">
        <f t="shared" si="318"/>
        <v>4.9878735977214343E-3</v>
      </c>
      <c r="AM262" s="21"/>
      <c r="AN262" s="21"/>
      <c r="AO262" s="21"/>
      <c r="AP262" s="21"/>
      <c r="AS262" s="3">
        <f t="shared" si="333"/>
        <v>-3.9608175684406888E-3</v>
      </c>
      <c r="AT262" s="3" cm="1">
        <f t="array" ref="AT262">AS262-(100000000/LvacE($A262)-$E262)</f>
        <v>3.6367990105645731E-5</v>
      </c>
      <c r="BB262"/>
      <c r="BC262"/>
      <c r="BD262"/>
      <c r="BE262"/>
      <c r="BF262"/>
      <c r="BG262"/>
      <c r="BH262"/>
      <c r="BI262"/>
      <c r="BJ262"/>
      <c r="BN262" s="3" cm="1">
        <f t="array" ref="BN262">$C262*EXP(poly_from_str(100000000/$E262,BN$4341))</f>
        <v>5.9033205659678289</v>
      </c>
      <c r="BO262" s="3"/>
      <c r="BY262">
        <v>5358</v>
      </c>
    </row>
    <row r="263" spans="1:77" hidden="1" x14ac:dyDescent="0.25">
      <c r="A263" t="s">
        <v>423</v>
      </c>
      <c r="B263" s="2" t="str">
        <f t="shared" si="325"/>
        <v/>
      </c>
      <c r="C263">
        <v>5</v>
      </c>
      <c r="E263" t="s">
        <v>424</v>
      </c>
      <c r="R263">
        <v>5</v>
      </c>
      <c r="S263" t="s">
        <v>22</v>
      </c>
      <c r="AA263" s="10">
        <f t="shared" si="327"/>
        <v>7751.0879999999997</v>
      </c>
      <c r="AB263" s="3" cm="1">
        <f t="array" ref="AB263">100000000/Lvac(AA263)</f>
        <v>12897.86521412175</v>
      </c>
      <c r="AC263" s="28">
        <f t="shared" si="328"/>
        <v>1.2901414614309631E-7</v>
      </c>
      <c r="AD263" s="28">
        <f t="shared" si="329"/>
        <v>7.7532210439376396E-7</v>
      </c>
      <c r="AE263" s="21">
        <f t="shared" si="330"/>
        <v>12897.865343068439</v>
      </c>
      <c r="AF263" s="10" cm="1">
        <f t="array" ref="AF263">Lair(100000000/AE263)</f>
        <v>7751.0879225079234</v>
      </c>
      <c r="AG263" s="10">
        <f t="shared" si="331"/>
        <v>5.8320035338343306E-3</v>
      </c>
      <c r="AH263" s="10" t="b">
        <f t="shared" si="326"/>
        <v>1</v>
      </c>
      <c r="AI263" s="10">
        <f t="shared" si="332"/>
        <v>7751.0879999999997</v>
      </c>
      <c r="AJ263">
        <v>3.0000000000000001E-3</v>
      </c>
      <c r="AK263" s="3" cm="1">
        <f t="array" ref="AK263">100000000/Lvac($AA263)</f>
        <v>12897.86521412175</v>
      </c>
      <c r="AL263" s="21">
        <f t="shared" si="318"/>
        <v>4.9920212030059846E-3</v>
      </c>
      <c r="AM263" s="21"/>
      <c r="AN263" s="21"/>
      <c r="AO263" s="21"/>
      <c r="AP263" s="21"/>
      <c r="AS263" s="3">
        <f t="shared" si="333"/>
        <v>-4.7858782509138109E-3</v>
      </c>
      <c r="AT263" s="3" cm="1">
        <f t="array" ref="AT263">AS263-(100000000/LvacE($A263)-$E263)</f>
        <v>3.636204928625375E-5</v>
      </c>
      <c r="BB263"/>
      <c r="BC263"/>
      <c r="BD263"/>
      <c r="BE263"/>
      <c r="BF263"/>
      <c r="BG263"/>
      <c r="BH263"/>
      <c r="BI263"/>
      <c r="BJ263"/>
      <c r="BN263" s="3" cm="1">
        <f t="array" ref="BN263">$C263*EXP(poly_from_str(100000000/$E263,BN$4341))</f>
        <v>5.8989633717159304E-2</v>
      </c>
      <c r="BO263" s="3"/>
      <c r="BY263" t="e">
        <v>#N/A</v>
      </c>
    </row>
    <row r="264" spans="1:77" hidden="1" x14ac:dyDescent="0.25">
      <c r="A264" t="s">
        <v>425</v>
      </c>
      <c r="B264" s="2" t="str">
        <f t="shared" si="325"/>
        <v/>
      </c>
      <c r="C264">
        <v>10</v>
      </c>
      <c r="D264" t="s">
        <v>14</v>
      </c>
      <c r="E264" t="s">
        <v>426</v>
      </c>
      <c r="R264">
        <v>5</v>
      </c>
      <c r="S264" t="s">
        <v>22</v>
      </c>
      <c r="AA264" s="10">
        <f t="shared" si="327"/>
        <v>7746.0879999999997</v>
      </c>
      <c r="AB264" s="3" cm="1">
        <f t="array" ref="AB264">100000000/Lvac(AA264)</f>
        <v>12906.190576212015</v>
      </c>
      <c r="AC264" s="28">
        <f t="shared" si="328"/>
        <v>1.2909742311215675E-7</v>
      </c>
      <c r="AD264" s="28">
        <f t="shared" si="329"/>
        <v>7.7482196942229055E-7</v>
      </c>
      <c r="AE264" s="21">
        <f t="shared" si="330"/>
        <v>12906.190560648001</v>
      </c>
      <c r="AF264" s="10" cm="1">
        <f t="array" ref="AF264">Lair(100000000/AE264)</f>
        <v>7746.0880093413198</v>
      </c>
      <c r="AG264" s="10">
        <f t="shared" si="331"/>
        <v>5.8330779727916865E-3</v>
      </c>
      <c r="AH264" s="10" t="b">
        <f t="shared" si="326"/>
        <v>1</v>
      </c>
      <c r="AI264" s="10">
        <f t="shared" si="332"/>
        <v>7746.0879999999997</v>
      </c>
      <c r="AJ264">
        <v>7.0000000000000001E-3</v>
      </c>
      <c r="AK264" s="3" cm="1">
        <f t="array" ref="AK264">100000000/Lvac($AA264)</f>
        <v>12906.190576212015</v>
      </c>
      <c r="AL264" s="21">
        <f t="shared" ref="AL264:AL310" si="335">AJ264/AI264*AK264</f>
        <v>1.1663091619083609E-2</v>
      </c>
      <c r="AM264" s="21"/>
      <c r="AN264" s="21"/>
      <c r="AO264" s="21"/>
      <c r="AP264" s="21"/>
      <c r="AS264" s="3">
        <f t="shared" si="333"/>
        <v>5.7621201449364889E-4</v>
      </c>
      <c r="AT264" s="3" cm="1">
        <f t="array" ref="AT264">AS264-(100000000/LvacE($A264)-$E264)</f>
        <v>3.6352776078274474E-5</v>
      </c>
      <c r="BB264"/>
      <c r="BC264"/>
      <c r="BD264"/>
      <c r="BE264"/>
      <c r="BF264"/>
      <c r="BG264"/>
      <c r="BH264"/>
      <c r="BI264"/>
      <c r="BJ264"/>
      <c r="BN264" s="3" cm="1">
        <f t="array" ref="BN264">$C264*EXP(poly_from_str(100000000/$E264,BN$4341))</f>
        <v>0.11784581436642273</v>
      </c>
      <c r="BO264" s="3"/>
      <c r="BY264" t="e">
        <v>#N/A</v>
      </c>
    </row>
    <row r="265" spans="1:77" hidden="1" x14ac:dyDescent="0.25">
      <c r="A265" t="s">
        <v>427</v>
      </c>
      <c r="B265" s="2" t="str">
        <f t="shared" si="325"/>
        <v/>
      </c>
      <c r="C265">
        <v>250</v>
      </c>
      <c r="D265" t="s">
        <v>14</v>
      </c>
      <c r="E265" t="s">
        <v>428</v>
      </c>
      <c r="F265">
        <v>9370</v>
      </c>
      <c r="G265" t="s">
        <v>3</v>
      </c>
      <c r="H265" s="5" t="s">
        <v>19</v>
      </c>
      <c r="I265">
        <v>22277</v>
      </c>
      <c r="J265" t="s">
        <v>5</v>
      </c>
      <c r="K265" s="5" t="s">
        <v>19</v>
      </c>
      <c r="L265">
        <v>9370.66</v>
      </c>
      <c r="M265" t="str">
        <f t="shared" ref="M265:M266" si="336">$G265&amp;""</f>
        <v>o</v>
      </c>
      <c r="N265" t="str">
        <f t="shared" ref="N265:N266" si="337">$H265&amp;""</f>
        <v>3/2</v>
      </c>
      <c r="O265">
        <v>22277.66</v>
      </c>
      <c r="P265" t="str">
        <f t="shared" ref="P265:P266" si="338">$J265&amp;""</f>
        <v>e</v>
      </c>
      <c r="Q265" t="str">
        <f t="shared" ref="Q265:Q266" si="339">$K265&amp;""</f>
        <v>3/2</v>
      </c>
      <c r="R265">
        <v>5</v>
      </c>
      <c r="S265" t="s">
        <v>429</v>
      </c>
      <c r="AA265" s="10">
        <f t="shared" si="327"/>
        <v>7745.5929999999998</v>
      </c>
      <c r="AB265" s="3" cm="1">
        <f t="array" ref="AB265">100000000/Lvac(AA265)</f>
        <v>12907.015371778829</v>
      </c>
      <c r="AC265" s="28">
        <f t="shared" si="328"/>
        <v>1.2910567338097935E-7</v>
      </c>
      <c r="AD265" s="28">
        <f t="shared" si="329"/>
        <v>7.7477245606021251E-7</v>
      </c>
      <c r="AE265" s="21">
        <f t="shared" si="330"/>
        <v>12907.015496822403</v>
      </c>
      <c r="AF265" s="10" cm="1">
        <f t="array" ref="AF265">Lair(100000000/AE265)</f>
        <v>7745.5929249600549</v>
      </c>
      <c r="AG265" s="10">
        <f t="shared" si="331"/>
        <v>5.833184455456079E-3</v>
      </c>
      <c r="AH265" s="10" t="b">
        <f t="shared" si="326"/>
        <v>1</v>
      </c>
      <c r="AI265" s="10">
        <f t="shared" ref="AI265:AI266" si="340">$AF265</f>
        <v>7745.5929249600549</v>
      </c>
      <c r="AJ265">
        <v>7.0000000000000001E-3</v>
      </c>
      <c r="AK265" s="3" cm="1">
        <f t="array" ref="AK265">100000000/Lvac($AA265)</f>
        <v>12907.015371778829</v>
      </c>
      <c r="AL265" s="21">
        <f t="shared" si="335"/>
        <v>1.166458248939254E-2</v>
      </c>
      <c r="AM265" s="10" cm="1">
        <f t="array" ref="AM265">Lvac($AI265)-$BA265</f>
        <v>-9.302325124735944E-3</v>
      </c>
      <c r="AN265" s="10">
        <f t="shared" ref="AN265:AN266" si="341">$AK265-($AX265-$AW265)</f>
        <v>1.5371778828921379E-2</v>
      </c>
      <c r="AO265" s="3">
        <f t="shared" ref="AO265:AO266" si="342">AM265/AJ265</f>
        <v>-1.3289035892479919</v>
      </c>
      <c r="AP265" s="3">
        <v>-1.3181807033626163</v>
      </c>
      <c r="AS265" s="3">
        <f t="shared" si="333"/>
        <v>-4.6282211715151789E-3</v>
      </c>
      <c r="AT265" s="3" cm="1">
        <f t="array" ref="AT265">AS265-(100000000/LvacE($A265)-$E265)</f>
        <v>3.6351853850646876E-5</v>
      </c>
      <c r="AU265" t="s">
        <v>4962</v>
      </c>
      <c r="AV265" t="s">
        <v>4761</v>
      </c>
      <c r="AW265" s="3">
        <v>9370.66</v>
      </c>
      <c r="AX265" s="3">
        <v>22277.66</v>
      </c>
      <c r="AY265" s="3"/>
      <c r="AZ265" s="10" cm="1">
        <f t="array" ref="AZ265">Lair(100000000/($AX265-$AW265))</f>
        <v>7745.6022247747806</v>
      </c>
      <c r="BA265" s="10">
        <f t="shared" ref="BA265:BA266" si="343">100000000/($AX265-$AW265)</f>
        <v>7747.7337878670487</v>
      </c>
      <c r="BF265" s="12">
        <v>237570.68368134325</v>
      </c>
      <c r="BG265" s="12" cm="1">
        <f t="array" ref="BG265">SfromgA($BF265,$BA265,"")</f>
        <v>5.4531855752197551E-2</v>
      </c>
      <c r="BH265" s="29">
        <f t="shared" ref="BH265:BH266" si="344">(10^MAX(0.05, -0.312925054856973*((LN($BG265))^(1/3)) + 0.454808404431693)-1)*100</f>
        <v>697.09973867442261</v>
      </c>
      <c r="BI265" s="12">
        <f t="shared" ref="BI265:BI266" si="345">IF($BB265="",$BF265,$BB265)</f>
        <v>237570.68368134325</v>
      </c>
      <c r="BJ265" s="29">
        <f t="shared" ref="BJ265:BJ266" si="346">IF($BB265="",$BH265,$BE265)</f>
        <v>697.09973867442261</v>
      </c>
      <c r="BK265" s="3">
        <f t="shared" ref="BK265:BK266" si="347">LN(BN265*100000000/($AX265-$AW265)/$BI265)</f>
        <v>-2.3426790992367481</v>
      </c>
      <c r="BL265" s="13">
        <f t="shared" ref="BL265:BL266" si="348">EXP(BK$4341*$AX265+BK$4342)*$BI265/(100000000/($AX265-$AW265))</f>
        <v>0.63405022960662649</v>
      </c>
      <c r="BM265" s="3">
        <f t="shared" ref="BM265:BM266" si="349">LN(BL265/$C265)</f>
        <v>-5.977088019036537</v>
      </c>
      <c r="BN265" s="3" cm="1">
        <f t="array" ref="BN265">$C265*EXP(poly_from_str(100000000/$E265,BN$4341))</f>
        <v>2.9458155604969365</v>
      </c>
      <c r="BO265" s="3">
        <f t="shared" ref="BO265:BO266" si="350">LN($C265)</f>
        <v>5.521460917862246</v>
      </c>
      <c r="BP265" s="13">
        <f t="shared" ref="BP265:BP266" si="351">LN(BL265/BN265)</f>
        <v>-1.5360128104988826</v>
      </c>
      <c r="BY265">
        <v>2670</v>
      </c>
    </row>
    <row r="266" spans="1:77" hidden="1" x14ac:dyDescent="0.25">
      <c r="A266" t="s">
        <v>430</v>
      </c>
      <c r="B266" s="2" t="str">
        <f t="shared" si="325"/>
        <v/>
      </c>
      <c r="C266">
        <v>500</v>
      </c>
      <c r="E266" t="s">
        <v>431</v>
      </c>
      <c r="F266">
        <v>10138</v>
      </c>
      <c r="G266" t="s">
        <v>3</v>
      </c>
      <c r="H266" s="5" t="s">
        <v>18</v>
      </c>
      <c r="I266">
        <v>23050</v>
      </c>
      <c r="J266" t="s">
        <v>5</v>
      </c>
      <c r="K266" s="5" t="s">
        <v>19</v>
      </c>
      <c r="L266">
        <v>10138.18</v>
      </c>
      <c r="M266" t="str">
        <f t="shared" si="336"/>
        <v>o</v>
      </c>
      <c r="N266" t="str">
        <f t="shared" si="337"/>
        <v>5/2</v>
      </c>
      <c r="O266">
        <v>23050.61</v>
      </c>
      <c r="P266" t="str">
        <f t="shared" si="338"/>
        <v>e</v>
      </c>
      <c r="Q266" t="str">
        <f t="shared" si="339"/>
        <v>3/2</v>
      </c>
      <c r="R266">
        <v>5</v>
      </c>
      <c r="S266" t="s">
        <v>6</v>
      </c>
      <c r="AA266" s="10">
        <f t="shared" si="327"/>
        <v>7742.335</v>
      </c>
      <c r="AB266" s="3" cm="1">
        <f t="array" ref="AB266">100000000/Lvac(AA266)</f>
        <v>12912.446657687909</v>
      </c>
      <c r="AC266" s="28">
        <f t="shared" si="328"/>
        <v>1.2916000147242403E-7</v>
      </c>
      <c r="AD266" s="28">
        <f t="shared" si="329"/>
        <v>7.7444656811388453E-7</v>
      </c>
      <c r="AE266" s="21">
        <f t="shared" si="330"/>
        <v>12912.446748137241</v>
      </c>
      <c r="AF266" s="10" cm="1">
        <f t="array" ref="AF266">Lair(100000000/AE266)</f>
        <v>7742.3349457660715</v>
      </c>
      <c r="AG266" s="10">
        <f t="shared" si="331"/>
        <v>5.8338858146597837E-3</v>
      </c>
      <c r="AH266" s="10" t="b">
        <f t="shared" si="326"/>
        <v>1</v>
      </c>
      <c r="AI266" s="10">
        <f t="shared" si="340"/>
        <v>7742.3349457660715</v>
      </c>
      <c r="AJ266">
        <v>3.0000000000000001E-3</v>
      </c>
      <c r="AK266" s="3" cm="1">
        <f t="array" ref="AK266">100000000/Lvac($AA266)</f>
        <v>12912.446657687909</v>
      </c>
      <c r="AL266" s="21">
        <f t="shared" si="335"/>
        <v>5.0033149230061932E-3</v>
      </c>
      <c r="AM266" s="10" cm="1">
        <f t="array" ref="AM266">Lvac($AI266)-$BA266</f>
        <v>-1.0045001070466242E-2</v>
      </c>
      <c r="AN266" s="10">
        <f t="shared" si="341"/>
        <v>1.6657687909173546E-2</v>
      </c>
      <c r="AO266" s="3">
        <f t="shared" si="342"/>
        <v>-3.3483336901554139</v>
      </c>
      <c r="AP266" s="3">
        <v>-3.330250834248242</v>
      </c>
      <c r="AS266" s="3">
        <f t="shared" si="333"/>
        <v>-3.3423120912630111E-3</v>
      </c>
      <c r="AT266" s="3" cm="1">
        <f t="array" ref="AT266">AS266-(100000000/LvacE($A266)-$E266)</f>
        <v>3.6345772969070822E-5</v>
      </c>
      <c r="AU266" t="s">
        <v>4710</v>
      </c>
      <c r="AV266" t="s">
        <v>4764</v>
      </c>
      <c r="AW266" s="3">
        <v>10138.18</v>
      </c>
      <c r="AX266" s="3">
        <v>23050.61</v>
      </c>
      <c r="AY266" s="3"/>
      <c r="AZ266" s="10" cm="1">
        <f t="array" ref="AZ266">Lair(100000000/($AX266-$AW266))</f>
        <v>7742.3449880563421</v>
      </c>
      <c r="BA266" s="10">
        <f t="shared" si="343"/>
        <v>7744.4756718913477</v>
      </c>
      <c r="BF266" s="12">
        <v>422822.59541528922</v>
      </c>
      <c r="BG266" s="12" cm="1">
        <f t="array" ref="BG266">SfromgA($BF266,$BA266,"")</f>
        <v>9.6932096753739191E-2</v>
      </c>
      <c r="BH266" s="29">
        <f t="shared" si="344"/>
        <v>641.10831377664363</v>
      </c>
      <c r="BI266" s="12">
        <f t="shared" si="345"/>
        <v>422822.59541528922</v>
      </c>
      <c r="BJ266" s="29">
        <f t="shared" si="346"/>
        <v>641.10831377664363</v>
      </c>
      <c r="BK266" s="3">
        <f t="shared" si="347"/>
        <v>-2.2271681123853702</v>
      </c>
      <c r="BL266" s="13">
        <f t="shared" si="348"/>
        <v>1.0645499763152741</v>
      </c>
      <c r="BM266" s="3">
        <f t="shared" si="349"/>
        <v>-6.1520559460138076</v>
      </c>
      <c r="BN266" s="3" cm="1">
        <f t="array" ref="BN266">$C266*EXP(poly_from_str(100000000/$E266,BN$4341))</f>
        <v>5.8873431031901964</v>
      </c>
      <c r="BO266" s="3">
        <f t="shared" si="350"/>
        <v>6.2146080984221914</v>
      </c>
      <c r="BP266" s="13">
        <f t="shared" si="351"/>
        <v>-1.7102526574393877</v>
      </c>
      <c r="BY266">
        <v>5334</v>
      </c>
    </row>
    <row r="267" spans="1:77" hidden="1" x14ac:dyDescent="0.25">
      <c r="A267" t="s">
        <v>432</v>
      </c>
      <c r="B267" s="2" t="str">
        <f t="shared" si="325"/>
        <v/>
      </c>
      <c r="C267">
        <v>35</v>
      </c>
      <c r="D267" t="s">
        <v>91</v>
      </c>
      <c r="E267" t="s">
        <v>433</v>
      </c>
      <c r="R267">
        <v>5</v>
      </c>
      <c r="S267" t="s">
        <v>22</v>
      </c>
      <c r="AA267" s="10">
        <f t="shared" si="327"/>
        <v>7739.8419999999996</v>
      </c>
      <c r="AB267" s="3" cm="1">
        <f t="array" ref="AB267">100000000/Lvac(AA267)</f>
        <v>12916.605729687928</v>
      </c>
      <c r="AC267" s="28">
        <f t="shared" si="328"/>
        <v>1.2920160385702964E-7</v>
      </c>
      <c r="AD267" s="28">
        <f t="shared" si="329"/>
        <v>7.741972008184541E-7</v>
      </c>
      <c r="AE267" s="21">
        <f t="shared" si="330"/>
        <v>12916.605845395636</v>
      </c>
      <c r="AF267" s="10" cm="1">
        <f t="array" ref="AF267">Lair(100000000/AE267)</f>
        <v>7739.8419306656806</v>
      </c>
      <c r="AG267" s="10">
        <f t="shared" si="331"/>
        <v>5.8344230883322894E-3</v>
      </c>
      <c r="AH267" s="10" t="b">
        <f t="shared" si="326"/>
        <v>1</v>
      </c>
      <c r="AI267" s="10">
        <f t="shared" si="332"/>
        <v>7739.8419999999996</v>
      </c>
      <c r="AJ267">
        <v>7.0000000000000001E-3</v>
      </c>
      <c r="AK267" s="3" cm="1">
        <f t="array" ref="AK267">100000000/Lvac($AA267)</f>
        <v>12916.605729687928</v>
      </c>
      <c r="AL267" s="21">
        <f t="shared" si="335"/>
        <v>1.1681923236652054E-2</v>
      </c>
      <c r="AM267" s="21"/>
      <c r="AN267" s="21"/>
      <c r="AO267" s="21"/>
      <c r="AP267" s="21"/>
      <c r="AS267" s="3">
        <f t="shared" si="333"/>
        <v>-4.2703120725491317E-3</v>
      </c>
      <c r="AT267" s="3" cm="1">
        <f t="array" ref="AT267">AS267-(100000000/LvacE($A267)-$E267)</f>
        <v>3.6341096347314306E-5</v>
      </c>
      <c r="BB267"/>
      <c r="BC267"/>
      <c r="BD267"/>
      <c r="BE267"/>
      <c r="BF267"/>
      <c r="BG267"/>
      <c r="BH267"/>
      <c r="BI267"/>
      <c r="BJ267"/>
      <c r="BN267" s="3" cm="1">
        <f t="array" ref="BN267">$C267*EXP(poly_from_str(100000000/$E267,BN$4341))</f>
        <v>0.41188629454879122</v>
      </c>
      <c r="BO267" s="3"/>
      <c r="BY267" t="e">
        <v>#N/A</v>
      </c>
    </row>
    <row r="268" spans="1:77" hidden="1" x14ac:dyDescent="0.25">
      <c r="A268" t="s">
        <v>434</v>
      </c>
      <c r="B268" s="2" t="str">
        <f t="shared" si="325"/>
        <v/>
      </c>
      <c r="C268">
        <v>10</v>
      </c>
      <c r="D268" t="s">
        <v>91</v>
      </c>
      <c r="E268" t="s">
        <v>435</v>
      </c>
      <c r="R268">
        <v>5</v>
      </c>
      <c r="S268" t="s">
        <v>22</v>
      </c>
      <c r="AA268" s="10">
        <f t="shared" si="327"/>
        <v>7735.8559999999998</v>
      </c>
      <c r="AB268" s="3" cm="1">
        <f t="array" ref="AB268">100000000/Lvac(AA268)</f>
        <v>12923.261143036914</v>
      </c>
      <c r="AC268" s="28">
        <f t="shared" si="328"/>
        <v>1.2926817665685607E-7</v>
      </c>
      <c r="AD268" s="28">
        <f t="shared" si="329"/>
        <v>7.737984932222797E-7</v>
      </c>
      <c r="AE268" s="21">
        <f t="shared" si="330"/>
        <v>12923.261112003216</v>
      </c>
      <c r="AF268" s="10" cm="1">
        <f t="array" ref="AF268">Lair(100000000/AE268)</f>
        <v>7735.8560185768501</v>
      </c>
      <c r="AG268" s="10">
        <f t="shared" si="331"/>
        <v>5.8352832022103901E-3</v>
      </c>
      <c r="AH268" s="10" t="b">
        <f t="shared" si="326"/>
        <v>1</v>
      </c>
      <c r="AI268" s="10">
        <f t="shared" si="332"/>
        <v>7735.8559999999998</v>
      </c>
      <c r="AJ268">
        <v>7.0000000000000001E-3</v>
      </c>
      <c r="AK268" s="3" cm="1">
        <f t="array" ref="AK268">100000000/Lvac($AA268)</f>
        <v>12923.261143036914</v>
      </c>
      <c r="AL268" s="21">
        <f t="shared" si="335"/>
        <v>1.1693964830945458E-2</v>
      </c>
      <c r="AM268" s="21"/>
      <c r="AN268" s="21"/>
      <c r="AO268" s="21"/>
      <c r="AP268" s="21"/>
      <c r="AS268" s="3">
        <f t="shared" si="333"/>
        <v>1.1430369140725816E-3</v>
      </c>
      <c r="AT268" s="3" cm="1">
        <f t="array" ref="AT268">AS268-(100000000/LvacE($A268)-$E268)</f>
        <v>3.6333591197035275E-5</v>
      </c>
      <c r="BB268"/>
      <c r="BC268"/>
      <c r="BD268"/>
      <c r="BE268"/>
      <c r="BF268"/>
      <c r="BG268"/>
      <c r="BH268"/>
      <c r="BI268"/>
      <c r="BJ268"/>
      <c r="BN268" s="3" cm="1">
        <f t="array" ref="BN268">$C268*EXP(poly_from_str(100000000/$E268,BN$4341))</f>
        <v>0.11757894294113611</v>
      </c>
      <c r="BO268" s="3"/>
      <c r="BY268" t="e">
        <v>#N/A</v>
      </c>
    </row>
    <row r="269" spans="1:77" hidden="1" x14ac:dyDescent="0.25">
      <c r="A269" t="s">
        <v>436</v>
      </c>
      <c r="B269" s="2" t="str">
        <f t="shared" si="325"/>
        <v/>
      </c>
      <c r="C269">
        <v>45</v>
      </c>
      <c r="D269" t="s">
        <v>91</v>
      </c>
      <c r="E269" t="s">
        <v>437</v>
      </c>
      <c r="R269">
        <v>5</v>
      </c>
      <c r="S269" t="s">
        <v>22</v>
      </c>
      <c r="AA269" s="10">
        <f t="shared" si="327"/>
        <v>7735.3770000000004</v>
      </c>
      <c r="AB269" s="3" cm="1">
        <f t="array" ref="AB269">100000000/Lvac(AA269)</f>
        <v>12924.061389679635</v>
      </c>
      <c r="AC269" s="28">
        <f t="shared" si="328"/>
        <v>1.292761813677601E-7</v>
      </c>
      <c r="AD269" s="28">
        <f t="shared" si="329"/>
        <v>7.7375058029246046E-7</v>
      </c>
      <c r="AE269" s="21">
        <f t="shared" si="330"/>
        <v>12924.061351940441</v>
      </c>
      <c r="AF269" s="10" cm="1">
        <f t="array" ref="AF269">Lair(100000000/AE269)</f>
        <v>7735.3770225879789</v>
      </c>
      <c r="AG269" s="10">
        <f t="shared" si="331"/>
        <v>5.8353866521101451E-3</v>
      </c>
      <c r="AH269" s="10" t="b">
        <f t="shared" si="326"/>
        <v>1</v>
      </c>
      <c r="AI269" s="10">
        <f t="shared" si="332"/>
        <v>7735.3770000000004</v>
      </c>
      <c r="AJ269">
        <v>7.0000000000000001E-3</v>
      </c>
      <c r="AK269" s="3" cm="1">
        <f t="array" ref="AK269">100000000/Lvac($AA269)</f>
        <v>12924.061389679635</v>
      </c>
      <c r="AL269" s="21">
        <f t="shared" si="335"/>
        <v>1.169541312954203E-2</v>
      </c>
      <c r="AM269" s="21"/>
      <c r="AN269" s="21"/>
      <c r="AO269" s="21"/>
      <c r="AP269" s="21"/>
      <c r="AS269" s="3">
        <f t="shared" si="333"/>
        <v>1.3896796353947138E-3</v>
      </c>
      <c r="AT269" s="3" cm="1">
        <f t="array" ref="AT269">AS269-(100000000/LvacE($A269)-$E269)</f>
        <v>3.6332687159301713E-5</v>
      </c>
      <c r="BB269"/>
      <c r="BC269"/>
      <c r="BD269"/>
      <c r="BE269"/>
      <c r="BF269"/>
      <c r="BG269"/>
      <c r="BH269"/>
      <c r="BI269"/>
      <c r="BJ269"/>
      <c r="BN269" s="3" cm="1">
        <f t="array" ref="BN269">$C269*EXP(poly_from_str(100000000/$E269,BN$4341))</f>
        <v>0.5290499924872607</v>
      </c>
      <c r="BO269" s="3"/>
      <c r="BY269" t="e">
        <v>#N/A</v>
      </c>
    </row>
    <row r="270" spans="1:77" hidden="1" x14ac:dyDescent="0.25">
      <c r="A270" t="s">
        <v>438</v>
      </c>
      <c r="B270" s="2" t="str">
        <f t="shared" si="325"/>
        <v/>
      </c>
      <c r="C270">
        <v>20</v>
      </c>
      <c r="D270" t="s">
        <v>91</v>
      </c>
      <c r="E270" t="s">
        <v>439</v>
      </c>
      <c r="R270">
        <v>5</v>
      </c>
      <c r="S270" t="s">
        <v>22</v>
      </c>
      <c r="AA270" s="10">
        <f t="shared" si="327"/>
        <v>7734.2820000000002</v>
      </c>
      <c r="AB270" s="3" cm="1">
        <f t="array" ref="AB270">100000000/Lvac(AA270)</f>
        <v>12925.891135820848</v>
      </c>
      <c r="AC270" s="28">
        <f t="shared" si="328"/>
        <v>1.2929448396114856E-7</v>
      </c>
      <c r="AD270" s="28">
        <f t="shared" si="329"/>
        <v>7.7364105073479392E-7</v>
      </c>
      <c r="AE270" s="21">
        <f t="shared" si="330"/>
        <v>12925.89110495864</v>
      </c>
      <c r="AF270" s="10" cm="1">
        <f t="array" ref="AF270">Lair(100000000/AE270)</f>
        <v>7734.282018466678</v>
      </c>
      <c r="AG270" s="10">
        <f t="shared" si="331"/>
        <v>5.8356232120719709E-3</v>
      </c>
      <c r="AH270" s="10" t="b">
        <f t="shared" si="326"/>
        <v>1</v>
      </c>
      <c r="AI270" s="10">
        <f t="shared" si="332"/>
        <v>7734.2820000000002</v>
      </c>
      <c r="AJ270">
        <v>7.0000000000000001E-3</v>
      </c>
      <c r="AK270" s="3" cm="1">
        <f t="array" ref="AK270">100000000/Lvac($AA270)</f>
        <v>12925.891135820848</v>
      </c>
      <c r="AL270" s="21">
        <f t="shared" si="335"/>
        <v>1.1698724969007587E-2</v>
      </c>
      <c r="AM270" s="21"/>
      <c r="AN270" s="21"/>
      <c r="AO270" s="21"/>
      <c r="AP270" s="21"/>
      <c r="AS270" s="3">
        <f t="shared" si="333"/>
        <v>1.1358208485034993E-3</v>
      </c>
      <c r="AT270" s="3" cm="1">
        <f t="array" ref="AT270">AS270-(100000000/LvacE($A270)-$E270)</f>
        <v>3.6330615330371074E-5</v>
      </c>
      <c r="BB270"/>
      <c r="BC270"/>
      <c r="BD270"/>
      <c r="BE270"/>
      <c r="BF270"/>
      <c r="BG270"/>
      <c r="BH270"/>
      <c r="BI270"/>
      <c r="BJ270"/>
      <c r="BN270" s="3" cm="1">
        <f t="array" ref="BN270">$C270*EXP(poly_from_str(100000000/$E270,BN$4341))</f>
        <v>0.2350773130096748</v>
      </c>
      <c r="BO270" s="3"/>
      <c r="BY270" t="e">
        <v>#N/A</v>
      </c>
    </row>
    <row r="271" spans="1:77" hidden="1" x14ac:dyDescent="0.25">
      <c r="A271" t="s">
        <v>440</v>
      </c>
      <c r="B271" s="2" t="str">
        <f t="shared" si="325"/>
        <v/>
      </c>
      <c r="C271">
        <v>5</v>
      </c>
      <c r="E271" t="s">
        <v>441</v>
      </c>
      <c r="R271">
        <v>5</v>
      </c>
      <c r="S271" t="s">
        <v>22</v>
      </c>
      <c r="AA271" s="10">
        <f t="shared" si="327"/>
        <v>7728.076</v>
      </c>
      <c r="AB271" s="3" cm="1">
        <f t="array" ref="AB271">100000000/Lvac(AA271)</f>
        <v>12936.271165352862</v>
      </c>
      <c r="AC271" s="28">
        <f t="shared" si="328"/>
        <v>1.2939831337062419E-7</v>
      </c>
      <c r="AD271" s="28">
        <f t="shared" si="329"/>
        <v>7.7302028321599662E-7</v>
      </c>
      <c r="AE271" s="21">
        <f t="shared" si="330"/>
        <v>12936.271133589158</v>
      </c>
      <c r="AF271" s="10" cm="1">
        <f t="array" ref="AF271">Lair(100000000/AE271)</f>
        <v>7728.0760189756083</v>
      </c>
      <c r="AG271" s="10">
        <f t="shared" si="331"/>
        <v>5.83696583505085E-3</v>
      </c>
      <c r="AH271" s="10" t="b">
        <f t="shared" si="326"/>
        <v>1</v>
      </c>
      <c r="AI271" s="10">
        <f t="shared" si="332"/>
        <v>7728.076</v>
      </c>
      <c r="AJ271">
        <v>3.0000000000000001E-3</v>
      </c>
      <c r="AK271" s="3" cm="1">
        <f t="array" ref="AK271">100000000/Lvac($AA271)</f>
        <v>12936.271165352862</v>
      </c>
      <c r="AL271" s="21">
        <f t="shared" si="335"/>
        <v>5.0217950103050987E-3</v>
      </c>
      <c r="AM271" s="21"/>
      <c r="AN271" s="21"/>
      <c r="AO271" s="21"/>
      <c r="AP271" s="21"/>
      <c r="AS271" s="3">
        <f t="shared" si="333"/>
        <v>1.1653528617898701E-3</v>
      </c>
      <c r="AT271" s="3" cm="1">
        <f t="array" ref="AT271">AS271-(100000000/LvacE($A271)-$E271)</f>
        <v>3.6318817365099676E-5</v>
      </c>
      <c r="BB271"/>
      <c r="BC271"/>
      <c r="BD271"/>
      <c r="BE271"/>
      <c r="BF271"/>
      <c r="BG271"/>
      <c r="BH271"/>
      <c r="BI271"/>
      <c r="BJ271"/>
      <c r="BN271" s="3" cm="1">
        <f t="array" ref="BN271">$C271*EXP(poly_from_str(100000000/$E271,BN$4341))</f>
        <v>5.8690913377974802E-2</v>
      </c>
      <c r="BO271" s="3"/>
      <c r="BY271" t="e">
        <v>#N/A</v>
      </c>
    </row>
    <row r="272" spans="1:77" hidden="1" x14ac:dyDescent="0.25">
      <c r="A272" t="s">
        <v>442</v>
      </c>
      <c r="B272" s="2" t="str">
        <f t="shared" si="325"/>
        <v/>
      </c>
      <c r="C272">
        <v>10</v>
      </c>
      <c r="D272" t="s">
        <v>91</v>
      </c>
      <c r="E272" t="s">
        <v>443</v>
      </c>
      <c r="R272">
        <v>5</v>
      </c>
      <c r="S272" t="s">
        <v>22</v>
      </c>
      <c r="AA272" s="10">
        <f t="shared" si="327"/>
        <v>7726.8689999999997</v>
      </c>
      <c r="AB272" s="3" cm="1">
        <f t="array" ref="AB272">100000000/Lvac(AA272)</f>
        <v>12938.291905817294</v>
      </c>
      <c r="AC272" s="28">
        <f t="shared" si="328"/>
        <v>1.2941852644324628E-7</v>
      </c>
      <c r="AD272" s="28">
        <f t="shared" si="329"/>
        <v>7.7289955063572311E-7</v>
      </c>
      <c r="AE272" s="21">
        <f t="shared" si="330"/>
        <v>12938.291853839375</v>
      </c>
      <c r="AF272" s="10" cm="1">
        <f t="array" ref="AF272">Lair(100000000/AE272)</f>
        <v>7726.8690310418633</v>
      </c>
      <c r="AG272" s="10">
        <f t="shared" si="331"/>
        <v>5.8372273365717275E-3</v>
      </c>
      <c r="AH272" s="10" t="b">
        <f t="shared" si="326"/>
        <v>1</v>
      </c>
      <c r="AI272" s="10">
        <f t="shared" si="332"/>
        <v>7726.8689999999997</v>
      </c>
      <c r="AJ272">
        <v>7.0000000000000001E-3</v>
      </c>
      <c r="AK272" s="3" cm="1">
        <f t="array" ref="AK272">100000000/Lvac($AA272)</f>
        <v>12938.291905817294</v>
      </c>
      <c r="AL272" s="21">
        <f t="shared" si="335"/>
        <v>1.1721182712004185E-2</v>
      </c>
      <c r="AM272" s="21"/>
      <c r="AN272" s="21"/>
      <c r="AO272" s="21"/>
      <c r="AP272" s="21"/>
      <c r="AS272" s="3">
        <f t="shared" si="333"/>
        <v>1.9058172929362627E-3</v>
      </c>
      <c r="AT272" s="3" cm="1">
        <f t="array" ref="AT272">AS272-(100000000/LvacE($A272)-$E272)</f>
        <v>3.631651088653598E-5</v>
      </c>
      <c r="BB272"/>
      <c r="BC272"/>
      <c r="BD272"/>
      <c r="BE272"/>
      <c r="BF272"/>
      <c r="BG272"/>
      <c r="BH272"/>
      <c r="BI272"/>
      <c r="BJ272"/>
      <c r="BN272" s="3" cm="1">
        <f t="array" ref="BN272">$C272*EXP(poly_from_str(100000000/$E272,BN$4341))</f>
        <v>0.11735171020462884</v>
      </c>
      <c r="BO272" s="3"/>
      <c r="BY272" t="e">
        <v>#N/A</v>
      </c>
    </row>
    <row r="273" spans="1:77" hidden="1" x14ac:dyDescent="0.25">
      <c r="A273" t="s">
        <v>444</v>
      </c>
      <c r="B273" s="2" t="str">
        <f t="shared" si="325"/>
        <v/>
      </c>
      <c r="C273">
        <v>30</v>
      </c>
      <c r="E273" t="s">
        <v>445</v>
      </c>
      <c r="R273">
        <v>5</v>
      </c>
      <c r="S273" t="s">
        <v>22</v>
      </c>
      <c r="AA273" s="10">
        <f t="shared" si="327"/>
        <v>7724.1909999999998</v>
      </c>
      <c r="AB273" s="3" cm="1">
        <f t="array" ref="AB273">100000000/Lvac(AA273)</f>
        <v>12942.777626413845</v>
      </c>
      <c r="AC273" s="28">
        <f t="shared" si="328"/>
        <v>1.2946339623139821E-7</v>
      </c>
      <c r="AD273" s="28">
        <f t="shared" si="329"/>
        <v>7.7263167834946245E-7</v>
      </c>
      <c r="AE273" s="21">
        <f t="shared" si="330"/>
        <v>12942.777691236735</v>
      </c>
      <c r="AF273" s="10" cm="1">
        <f t="array" ref="AF273">Lair(100000000/AE273)</f>
        <v>7724.1909613137886</v>
      </c>
      <c r="AG273" s="10">
        <f t="shared" si="331"/>
        <v>5.8378079740916454E-3</v>
      </c>
      <c r="AH273" s="10" t="b">
        <f t="shared" si="326"/>
        <v>1</v>
      </c>
      <c r="AI273" s="10">
        <f t="shared" si="332"/>
        <v>7724.1909999999998</v>
      </c>
      <c r="AJ273">
        <v>3.0000000000000001E-3</v>
      </c>
      <c r="AK273" s="3" cm="1">
        <f t="array" ref="AK273">100000000/Lvac($AA273)</f>
        <v>12942.777626413845</v>
      </c>
      <c r="AL273" s="21">
        <f t="shared" si="335"/>
        <v>5.0268478445498746E-3</v>
      </c>
      <c r="AM273" s="21"/>
      <c r="AN273" s="21"/>
      <c r="AO273" s="21"/>
      <c r="AP273" s="21"/>
      <c r="AS273" s="3">
        <f t="shared" si="333"/>
        <v>-2.3735861559543991E-3</v>
      </c>
      <c r="AT273" s="3" cm="1">
        <f t="array" ref="AT273">AS273-(100000000/LvacE($A273)-$E273)</f>
        <v>3.631138133641798E-5</v>
      </c>
      <c r="BB273"/>
      <c r="BC273"/>
      <c r="BD273"/>
      <c r="BE273"/>
      <c r="BF273"/>
      <c r="BG273"/>
      <c r="BH273"/>
      <c r="BI273"/>
      <c r="BJ273"/>
      <c r="BN273" s="3" cm="1">
        <f t="array" ref="BN273">$C273*EXP(poly_from_str(100000000/$E273,BN$4341))</f>
        <v>0.35185571790895082</v>
      </c>
      <c r="BO273" s="3"/>
      <c r="BY273" t="e">
        <v>#N/A</v>
      </c>
    </row>
    <row r="274" spans="1:77" hidden="1" x14ac:dyDescent="0.25">
      <c r="A274" t="s">
        <v>446</v>
      </c>
      <c r="B274" s="2" t="str">
        <f t="shared" si="325"/>
        <v/>
      </c>
      <c r="C274">
        <v>20</v>
      </c>
      <c r="E274" t="s">
        <v>447</v>
      </c>
      <c r="R274">
        <v>5</v>
      </c>
      <c r="S274" t="s">
        <v>22</v>
      </c>
      <c r="AA274" s="10">
        <f t="shared" si="327"/>
        <v>7723.7510000000002</v>
      </c>
      <c r="AB274" s="3" cm="1">
        <f t="array" ref="AB274">100000000/Lvac(AA274)</f>
        <v>12943.514935534686</v>
      </c>
      <c r="AC274" s="28">
        <f t="shared" si="328"/>
        <v>1.2947077139074006E-7</v>
      </c>
      <c r="AD274" s="28">
        <f t="shared" si="329"/>
        <v>7.7258766647275541E-7</v>
      </c>
      <c r="AE274" s="21">
        <f t="shared" si="330"/>
        <v>12943.514800714838</v>
      </c>
      <c r="AF274" s="10" cm="1">
        <f t="array" ref="AF274">Lair(100000000/AE274)</f>
        <v>7723.7510804511339</v>
      </c>
      <c r="AG274" s="10">
        <f t="shared" si="331"/>
        <v>5.8379034316056204E-3</v>
      </c>
      <c r="AH274" s="10" t="b">
        <f t="shared" si="326"/>
        <v>1</v>
      </c>
      <c r="AI274" s="10">
        <f t="shared" si="332"/>
        <v>7723.7510000000002</v>
      </c>
      <c r="AJ274">
        <v>3.0000000000000001E-3</v>
      </c>
      <c r="AK274" s="3" cm="1">
        <f t="array" ref="AK274">100000000/Lvac($AA274)</f>
        <v>12943.514935534686</v>
      </c>
      <c r="AL274" s="21">
        <f t="shared" si="335"/>
        <v>5.0274205896337232E-3</v>
      </c>
      <c r="AM274" s="21"/>
      <c r="AN274" s="21"/>
      <c r="AO274" s="21"/>
      <c r="AP274" s="21"/>
      <c r="AS274" s="3">
        <f t="shared" si="333"/>
        <v>4.9355346855008975E-3</v>
      </c>
      <c r="AT274" s="3" cm="1">
        <f t="array" ref="AT274">AS274-(100000000/LvacE($A274)-$E274)</f>
        <v>3.6310537325334735E-5</v>
      </c>
      <c r="BB274"/>
      <c r="BC274"/>
      <c r="BD274"/>
      <c r="BE274"/>
      <c r="BF274"/>
      <c r="BG274"/>
      <c r="BH274"/>
      <c r="BI274"/>
      <c r="BJ274"/>
      <c r="BN274" s="3" cm="1">
        <f t="array" ref="BN274">$C274*EXP(poly_from_str(100000000/$E274,BN$4341))</f>
        <v>0.23454898742881791</v>
      </c>
      <c r="BO274" s="3"/>
      <c r="BY274" t="e">
        <v>#N/A</v>
      </c>
    </row>
    <row r="275" spans="1:77" hidden="1" x14ac:dyDescent="0.25">
      <c r="A275" t="s">
        <v>448</v>
      </c>
      <c r="B275" s="2" t="str">
        <f t="shared" si="325"/>
        <v/>
      </c>
      <c r="C275">
        <v>20</v>
      </c>
      <c r="D275" t="s">
        <v>91</v>
      </c>
      <c r="E275" t="s">
        <v>449</v>
      </c>
      <c r="R275">
        <v>5</v>
      </c>
      <c r="S275" t="s">
        <v>22</v>
      </c>
      <c r="AA275" s="10">
        <f t="shared" si="327"/>
        <v>7720.8969999999999</v>
      </c>
      <c r="AB275" s="3" cm="1">
        <f t="array" ref="AB275">100000000/Lvac(AA275)</f>
        <v>12948.299430948047</v>
      </c>
      <c r="AC275" s="28">
        <f t="shared" si="328"/>
        <v>1.2951862976542753E-7</v>
      </c>
      <c r="AD275" s="28">
        <f t="shared" si="329"/>
        <v>7.7230218943645649E-7</v>
      </c>
      <c r="AE275" s="21">
        <f t="shared" si="330"/>
        <v>12948.299446514728</v>
      </c>
      <c r="AF275" s="10" cm="1">
        <f t="array" ref="AF275">Lair(100000000/AE275)</f>
        <v>7720.8969907177479</v>
      </c>
      <c r="AG275" s="10">
        <f t="shared" si="331"/>
        <v>5.838523000044428E-3</v>
      </c>
      <c r="AH275" s="10" t="b">
        <f t="shared" si="326"/>
        <v>1</v>
      </c>
      <c r="AI275" s="10">
        <f t="shared" si="332"/>
        <v>7720.8969999999999</v>
      </c>
      <c r="AJ275">
        <v>7.0000000000000001E-3</v>
      </c>
      <c r="AK275" s="3" cm="1">
        <f t="array" ref="AK275">100000000/Lvac($AA275)</f>
        <v>12948.299430948047</v>
      </c>
      <c r="AL275" s="21">
        <f t="shared" si="335"/>
        <v>1.1739322000621992E-2</v>
      </c>
      <c r="AM275" s="21"/>
      <c r="AN275" s="21"/>
      <c r="AO275" s="21"/>
      <c r="AP275" s="21"/>
      <c r="AS275" s="3">
        <f t="shared" si="333"/>
        <v>-5.6905195197032299E-4</v>
      </c>
      <c r="AT275" s="3" cm="1">
        <f t="array" ref="AT275">AS275-(100000000/LvacE($A275)-$E275)</f>
        <v>3.6305043977336027E-5</v>
      </c>
      <c r="BB275"/>
      <c r="BC275"/>
      <c r="BD275"/>
      <c r="BE275"/>
      <c r="BF275"/>
      <c r="BG275"/>
      <c r="BH275"/>
      <c r="BI275"/>
      <c r="BJ275"/>
      <c r="BN275" s="3" cm="1">
        <f t="array" ref="BN275">$C275*EXP(poly_from_str(100000000/$E275,BN$4341))</f>
        <v>0.2344088239647516</v>
      </c>
      <c r="BO275" s="3"/>
      <c r="BY275" t="e">
        <v>#N/A</v>
      </c>
    </row>
    <row r="276" spans="1:77" hidden="1" x14ac:dyDescent="0.25">
      <c r="A276" t="s">
        <v>450</v>
      </c>
      <c r="B276" s="2" t="str">
        <f t="shared" si="325"/>
        <v/>
      </c>
      <c r="C276">
        <v>5</v>
      </c>
      <c r="D276" t="s">
        <v>91</v>
      </c>
      <c r="E276" t="s">
        <v>451</v>
      </c>
      <c r="R276">
        <v>5</v>
      </c>
      <c r="S276" t="s">
        <v>22</v>
      </c>
      <c r="AA276" s="10">
        <f t="shared" si="327"/>
        <v>7706.2979999999998</v>
      </c>
      <c r="AB276" s="3" cm="1">
        <f t="array" ref="AB276">100000000/Lvac(AA276)</f>
        <v>12972.828876953783</v>
      </c>
      <c r="AC276" s="28">
        <f t="shared" si="328"/>
        <v>1.2976399303530698E-7</v>
      </c>
      <c r="AD276" s="28">
        <f t="shared" si="329"/>
        <v>7.7084189538374238E-7</v>
      </c>
      <c r="AE276" s="21">
        <f t="shared" si="330"/>
        <v>12972.828907902262</v>
      </c>
      <c r="AF276" s="10" cm="1">
        <f t="array" ref="AF276">Lair(100000000/AE276)</f>
        <v>7706.297981615462</v>
      </c>
      <c r="AG276" s="10">
        <f t="shared" si="331"/>
        <v>5.8417030380186301E-3</v>
      </c>
      <c r="AH276" s="10" t="b">
        <f t="shared" si="326"/>
        <v>1</v>
      </c>
      <c r="AI276" s="10">
        <f t="shared" si="332"/>
        <v>7706.2979999999998</v>
      </c>
      <c r="AJ276">
        <v>7.0000000000000001E-3</v>
      </c>
      <c r="AK276" s="3" cm="1">
        <f t="array" ref="AK276">100000000/Lvac($AA276)</f>
        <v>12972.828876953783</v>
      </c>
      <c r="AL276" s="21">
        <f t="shared" si="335"/>
        <v>1.178384253226082E-2</v>
      </c>
      <c r="AM276" s="21"/>
      <c r="AN276" s="21"/>
      <c r="AO276" s="21"/>
      <c r="AP276" s="21"/>
      <c r="AS276" s="3">
        <f t="shared" si="333"/>
        <v>-1.1230462168896338E-3</v>
      </c>
      <c r="AT276" s="3" cm="1">
        <f t="array" ref="AT276">AS276-(100000000/LvacE($A276)-$E276)</f>
        <v>3.6276604078011587E-5</v>
      </c>
      <c r="BB276"/>
      <c r="BC276"/>
      <c r="BD276"/>
      <c r="BE276"/>
      <c r="BF276"/>
      <c r="BG276"/>
      <c r="BH276"/>
      <c r="BI276"/>
      <c r="BJ276"/>
      <c r="BN276" s="3" cm="1">
        <f t="array" ref="BN276">$C276*EXP(poly_from_str(100000000/$E276,BN$4341))</f>
        <v>5.8428580700890714E-2</v>
      </c>
      <c r="BO276" s="3"/>
      <c r="BY276">
        <v>53</v>
      </c>
    </row>
    <row r="277" spans="1:77" hidden="1" x14ac:dyDescent="0.25">
      <c r="A277" t="s">
        <v>452</v>
      </c>
      <c r="B277" s="2" t="str">
        <f t="shared" si="325"/>
        <v/>
      </c>
      <c r="C277">
        <v>5</v>
      </c>
      <c r="E277" t="s">
        <v>453</v>
      </c>
      <c r="R277">
        <v>5</v>
      </c>
      <c r="S277" t="s">
        <v>22</v>
      </c>
      <c r="AA277" s="10">
        <f t="shared" si="327"/>
        <v>7702.7470000000003</v>
      </c>
      <c r="AB277" s="3" cm="1">
        <f t="array" ref="AB277">100000000/Lvac(AA277)</f>
        <v>12978.809375932919</v>
      </c>
      <c r="AC277" s="28">
        <f t="shared" si="328"/>
        <v>1.2982381480269313E-7</v>
      </c>
      <c r="AD277" s="28">
        <f t="shared" si="329"/>
        <v>7.7048669953835413E-7</v>
      </c>
      <c r="AE277" s="21">
        <f t="shared" si="330"/>
        <v>12978.80939316158</v>
      </c>
      <c r="AF277" s="10" cm="1">
        <f t="array" ref="AF277">Lair(100000000/AE277)</f>
        <v>7702.7469897749688</v>
      </c>
      <c r="AG277" s="10">
        <f t="shared" si="331"/>
        <v>5.8424792723902859E-3</v>
      </c>
      <c r="AH277" s="10" t="b">
        <f t="shared" si="326"/>
        <v>1</v>
      </c>
      <c r="AI277" s="10">
        <f t="shared" si="332"/>
        <v>7702.7470000000003</v>
      </c>
      <c r="AJ277">
        <v>3.0000000000000001E-3</v>
      </c>
      <c r="AK277" s="3" cm="1">
        <f t="array" ref="AK277">100000000/Lvac($AA277)</f>
        <v>12978.809375932919</v>
      </c>
      <c r="AL277" s="21">
        <f t="shared" si="335"/>
        <v>5.0548756343417166E-3</v>
      </c>
      <c r="AM277" s="21"/>
      <c r="AN277" s="21"/>
      <c r="AO277" s="21"/>
      <c r="AP277" s="21"/>
      <c r="AS277" s="3">
        <f t="shared" si="333"/>
        <v>-6.2406708093476482E-4</v>
      </c>
      <c r="AT277" s="3" cm="1">
        <f t="array" ref="AT277">AS277-(100000000/LvacE($A277)-$E277)</f>
        <v>3.6269599149818532E-5</v>
      </c>
      <c r="BB277"/>
      <c r="BC277"/>
      <c r="BD277"/>
      <c r="BE277"/>
      <c r="BF277"/>
      <c r="BG277"/>
      <c r="BH277"/>
      <c r="BI277"/>
      <c r="BJ277"/>
      <c r="BN277" s="3" cm="1">
        <f t="array" ref="BN277">$C277*EXP(poly_from_str(100000000/$E277,BN$4341))</f>
        <v>5.8387734962011398E-2</v>
      </c>
      <c r="BO277" s="3"/>
      <c r="BY277">
        <v>53</v>
      </c>
    </row>
    <row r="278" spans="1:77" hidden="1" x14ac:dyDescent="0.25">
      <c r="A278" t="s">
        <v>454</v>
      </c>
      <c r="B278" s="2" t="str">
        <f t="shared" si="325"/>
        <v/>
      </c>
      <c r="C278">
        <v>35</v>
      </c>
      <c r="E278" t="s">
        <v>455</v>
      </c>
      <c r="F278">
        <v>10859</v>
      </c>
      <c r="G278" t="s">
        <v>3</v>
      </c>
      <c r="H278" s="5" t="s">
        <v>8</v>
      </c>
      <c r="I278">
        <v>23844</v>
      </c>
      <c r="J278" t="s">
        <v>5</v>
      </c>
      <c r="K278" s="5" t="s">
        <v>4</v>
      </c>
      <c r="L278">
        <v>10859.06</v>
      </c>
      <c r="M278" t="str">
        <f>$G278&amp;""</f>
        <v>o</v>
      </c>
      <c r="N278" t="str">
        <f>$H278&amp;""</f>
        <v>7/2</v>
      </c>
      <c r="O278">
        <v>23844.58</v>
      </c>
      <c r="P278" t="str">
        <f>$J278&amp;""</f>
        <v>e</v>
      </c>
      <c r="Q278" t="str">
        <f>$K278&amp;""</f>
        <v>9/2</v>
      </c>
      <c r="R278">
        <v>5</v>
      </c>
      <c r="S278" t="s">
        <v>420</v>
      </c>
      <c r="AA278" s="10">
        <f t="shared" si="327"/>
        <v>7698.76</v>
      </c>
      <c r="AB278" s="3" cm="1">
        <f t="array" ref="AB278">100000000/Lvac(AA278)</f>
        <v>12985.530748951966</v>
      </c>
      <c r="AC278" s="28">
        <f t="shared" si="328"/>
        <v>1.2989104738944973E-7</v>
      </c>
      <c r="AD278" s="28">
        <f t="shared" si="329"/>
        <v>7.7008789192594832E-7</v>
      </c>
      <c r="AE278" s="21">
        <f t="shared" si="330"/>
        <v>12985.53072823392</v>
      </c>
      <c r="AF278" s="10" cm="1">
        <f t="array" ref="AF278">Lair(100000000/AE278)</f>
        <v>7698.7600122832191</v>
      </c>
      <c r="AG278" s="10">
        <f t="shared" si="331"/>
        <v>5.8433520949446385E-3</v>
      </c>
      <c r="AH278" s="10" t="b">
        <f t="shared" si="326"/>
        <v>1</v>
      </c>
      <c r="AI278" s="10">
        <f>$AF278</f>
        <v>7698.7600122832191</v>
      </c>
      <c r="AJ278">
        <v>3.0000000000000001E-3</v>
      </c>
      <c r="AK278" s="3" cm="1">
        <f t="array" ref="AK278">100000000/Lvac($AA278)</f>
        <v>12985.530748951966</v>
      </c>
      <c r="AL278" s="21">
        <f t="shared" si="335"/>
        <v>5.0601125615945203E-3</v>
      </c>
      <c r="AM278" s="10" cm="1">
        <f t="array" ref="AM278">Lvac($AI278)-$BA278</f>
        <v>-6.3622273537475849E-3</v>
      </c>
      <c r="AN278" s="10">
        <f>$AK278-($AX278-$AW278)</f>
        <v>1.0748951963250875E-2</v>
      </c>
      <c r="AO278" s="3">
        <f>AM278/AJ278</f>
        <v>-2.1207424512491948</v>
      </c>
      <c r="AP278" s="3">
        <v>-2.1248379625831149</v>
      </c>
      <c r="AS278" s="3">
        <f t="shared" si="333"/>
        <v>7.4895196485158522E-4</v>
      </c>
      <c r="AT278" s="3" cm="1">
        <f t="array" ref="AT278">AS278-(100000000/LvacE($A278)-$E278)</f>
        <v>3.6261692002881318E-5</v>
      </c>
      <c r="AU278" t="s">
        <v>4812</v>
      </c>
      <c r="AV278" t="s">
        <v>4758</v>
      </c>
      <c r="AW278" s="3">
        <v>10859.06</v>
      </c>
      <c r="AX278" s="3">
        <v>23844.58</v>
      </c>
      <c r="AY278" s="3"/>
      <c r="AZ278" s="10" cm="1">
        <f t="array" ref="AZ278">Lair(100000000/($AX278-$AW278))</f>
        <v>7698.7663727938279</v>
      </c>
      <c r="BA278" s="10">
        <f>100000000/($AX278-$AW278)</f>
        <v>7700.8852937733709</v>
      </c>
      <c r="BN278" s="3" cm="1">
        <f t="array" ref="BN278">$C278*EXP(poly_from_str(100000000/$E278,BN$4341))</f>
        <v>0.40839770743550119</v>
      </c>
      <c r="BO278" s="3"/>
      <c r="BY278">
        <v>368</v>
      </c>
    </row>
    <row r="279" spans="1:77" hidden="1" x14ac:dyDescent="0.25">
      <c r="A279" t="s">
        <v>456</v>
      </c>
      <c r="B279" s="2" t="str">
        <f t="shared" si="325"/>
        <v/>
      </c>
      <c r="C279">
        <v>35</v>
      </c>
      <c r="D279" t="s">
        <v>91</v>
      </c>
      <c r="E279" t="s">
        <v>457</v>
      </c>
      <c r="R279">
        <v>5</v>
      </c>
      <c r="S279" t="s">
        <v>22</v>
      </c>
      <c r="AA279" s="10">
        <f t="shared" si="327"/>
        <v>7697.1880000000001</v>
      </c>
      <c r="AB279" s="3" cm="1">
        <f t="array" ref="AB279">100000000/Lvac(AA279)</f>
        <v>12988.182775340856</v>
      </c>
      <c r="AC279" s="28">
        <f t="shared" si="328"/>
        <v>1.2991757509365758E-7</v>
      </c>
      <c r="AD279" s="28">
        <f t="shared" si="329"/>
        <v>7.6993064949669719E-7</v>
      </c>
      <c r="AE279" s="21">
        <f t="shared" si="330"/>
        <v>12988.182698506398</v>
      </c>
      <c r="AF279" s="10" cm="1">
        <f t="array" ref="AF279">Lair(100000000/AE279)</f>
        <v>7697.1880455346554</v>
      </c>
      <c r="AG279" s="10">
        <f t="shared" si="331"/>
        <v>5.843696605522748E-3</v>
      </c>
      <c r="AH279" s="10" t="b">
        <f t="shared" si="326"/>
        <v>1</v>
      </c>
      <c r="AI279" s="10">
        <f t="shared" si="332"/>
        <v>7697.1880000000001</v>
      </c>
      <c r="AJ279">
        <v>7.0000000000000001E-3</v>
      </c>
      <c r="AK279" s="3" cm="1">
        <f t="array" ref="AK279">100000000/Lvac($AA279)</f>
        <v>12988.182775340856</v>
      </c>
      <c r="AL279" s="21">
        <f t="shared" si="335"/>
        <v>1.1811752477318469E-2</v>
      </c>
      <c r="AM279" s="21"/>
      <c r="AN279" s="21"/>
      <c r="AO279" s="21"/>
      <c r="AP279" s="21"/>
      <c r="AS279" s="3">
        <f t="shared" si="333"/>
        <v>2.7753408558055526E-3</v>
      </c>
      <c r="AT279" s="3" cm="1">
        <f t="array" ref="AT279">AS279-(100000000/LvacE($A279)-$E279)</f>
        <v>3.6258563341107219E-5</v>
      </c>
      <c r="BB279"/>
      <c r="BC279"/>
      <c r="BD279"/>
      <c r="BE279"/>
      <c r="BF279"/>
      <c r="BG279"/>
      <c r="BH279"/>
      <c r="BI279"/>
      <c r="BJ279"/>
      <c r="BN279" s="3" cm="1">
        <f t="array" ref="BN279">$C279*EXP(poly_from_str(100000000/$E279,BN$4341))</f>
        <v>0.40827433882851721</v>
      </c>
      <c r="BO279" s="3"/>
      <c r="BY279" t="e">
        <v>#N/A</v>
      </c>
    </row>
    <row r="280" spans="1:77" hidden="1" x14ac:dyDescent="0.25">
      <c r="A280" t="s">
        <v>458</v>
      </c>
      <c r="B280" s="2" t="str">
        <f t="shared" si="325"/>
        <v/>
      </c>
      <c r="C280">
        <v>5</v>
      </c>
      <c r="D280" t="s">
        <v>91</v>
      </c>
      <c r="E280" t="s">
        <v>459</v>
      </c>
      <c r="F280">
        <v>40098</v>
      </c>
      <c r="G280" t="s">
        <v>5</v>
      </c>
      <c r="H280" s="5" t="s">
        <v>18</v>
      </c>
      <c r="I280">
        <v>53092</v>
      </c>
      <c r="J280" t="s">
        <v>3</v>
      </c>
      <c r="K280" s="5" t="s">
        <v>8</v>
      </c>
      <c r="L280">
        <v>40098.660000000003</v>
      </c>
      <c r="M280" t="str">
        <f>$G280&amp;""</f>
        <v>e</v>
      </c>
      <c r="N280" t="str">
        <f>$H280&amp;""</f>
        <v>5/2</v>
      </c>
      <c r="O280">
        <v>53092.800000000003</v>
      </c>
      <c r="P280" t="str">
        <f>$J280&amp;""</f>
        <v>o</v>
      </c>
      <c r="Q280" t="str">
        <f>$K280&amp;""</f>
        <v>7/2</v>
      </c>
      <c r="R280">
        <v>5</v>
      </c>
      <c r="AA280" s="10">
        <f t="shared" si="327"/>
        <v>7693.6530000000002</v>
      </c>
      <c r="AB280" s="3" cm="1">
        <f t="array" ref="AB280">100000000/Lvac(AA280)</f>
        <v>12994.150419262183</v>
      </c>
      <c r="AC280" s="28">
        <f t="shared" si="328"/>
        <v>1.299772682755513E-7</v>
      </c>
      <c r="AD280" s="28">
        <f t="shared" si="329"/>
        <v>7.695770540855265E-7</v>
      </c>
      <c r="AE280" s="21">
        <f t="shared" si="330"/>
        <v>12994.150407634283</v>
      </c>
      <c r="AF280" s="10" cm="1">
        <f t="array" ref="AF280">Lair(100000000/AE280)</f>
        <v>7693.6530068847533</v>
      </c>
      <c r="AG280" s="10">
        <f t="shared" si="331"/>
        <v>5.8444720875286543E-3</v>
      </c>
      <c r="AH280" s="10" t="b">
        <f t="shared" si="326"/>
        <v>1</v>
      </c>
      <c r="AI280" s="10">
        <f>$AF280</f>
        <v>7693.6530068847533</v>
      </c>
      <c r="AJ280">
        <v>7.0000000000000001E-3</v>
      </c>
      <c r="AK280" s="3" cm="1">
        <f t="array" ref="AK280">100000000/Lvac($AA280)</f>
        <v>12994.150419262183</v>
      </c>
      <c r="AL280" s="21">
        <f t="shared" si="335"/>
        <v>1.1822609214821559E-2</v>
      </c>
      <c r="AM280" s="10" cm="1">
        <f t="array" ref="AM280">Lvac($AI280)-$BA280</f>
        <v>-6.1639143023057841E-3</v>
      </c>
      <c r="AN280" s="10">
        <f>$AK280-($AX280-$AW280)</f>
        <v>1.0419262183859246E-2</v>
      </c>
      <c r="AO280" s="3">
        <f>AM280/AJ280</f>
        <v>-0.88055918604368344</v>
      </c>
      <c r="AP280" s="3">
        <v>-0.8815429876319415</v>
      </c>
      <c r="AS280" s="3">
        <f t="shared" si="333"/>
        <v>4.1926218364096712E-4</v>
      </c>
      <c r="AT280" s="3" cm="1">
        <f t="array" ref="AT280">AS280-(100000000/LvacE($A280)-$E280)</f>
        <v>3.6251502024242654E-5</v>
      </c>
      <c r="AU280" t="s">
        <v>4732</v>
      </c>
      <c r="AV280" t="s">
        <v>4809</v>
      </c>
      <c r="AW280" s="3">
        <v>40098.660000000003</v>
      </c>
      <c r="AX280" s="3">
        <v>53092.800000000003</v>
      </c>
      <c r="AY280" s="3"/>
      <c r="AZ280" s="10" cm="1">
        <f t="array" ref="AZ280">Lair(100000000/($AX280-$AW280))</f>
        <v>7693.6591691358453</v>
      </c>
      <c r="BA280" s="10">
        <f>100000000/($AX280-$AW280)</f>
        <v>7695.7767116561781</v>
      </c>
      <c r="BB280" s="12">
        <v>59000</v>
      </c>
      <c r="BC280" s="3">
        <v>1.4999999999999999E-2</v>
      </c>
      <c r="BD280" s="12" cm="1">
        <f t="array" ref="BD280">SfromgA($BB280,$BA280,"")</f>
        <v>1.3272194783874472E-2</v>
      </c>
      <c r="BE280" s="29">
        <f>(10^MAX(0.05, -0.312925054856973*((LN($BD280))^(1/3)) + 0.454808404431693)-1)*100</f>
        <v>821.58609709908978</v>
      </c>
      <c r="BG280" s="3"/>
      <c r="BH280" s="3"/>
      <c r="BI280" s="12">
        <f>IF($BB280="",$BF280,$BB280)</f>
        <v>59000</v>
      </c>
      <c r="BJ280" s="29">
        <f>IF($BB280="",$BH280,$BE280)</f>
        <v>821.58609709908978</v>
      </c>
      <c r="BK280" s="3">
        <f>LN(BN280*100000000/($AX280-$AW280)/$BI280)</f>
        <v>-4.8792655904063196</v>
      </c>
      <c r="BL280" s="13">
        <f>EXP(BK$4341*$AX280+BK$4342)*$BI280/(100000000/($AX280-$AW280))</f>
        <v>1.5250160519251247E-2</v>
      </c>
      <c r="BM280" s="3">
        <f t="shared" ref="BM280" si="352">LN(BL280/$C280)</f>
        <v>-5.7926031625656726</v>
      </c>
      <c r="BN280" s="3" cm="1">
        <f t="array" ref="BN280">$C280*EXP(poly_from_str(100000000/$E280,BN$4341))</f>
        <v>5.8285621480264782E-2</v>
      </c>
      <c r="BO280" s="3">
        <f>LN($C280)</f>
        <v>1.6094379124341003</v>
      </c>
      <c r="BP280" s="13">
        <f>LN(BL280/BN280)</f>
        <v>-1.3407654042466568</v>
      </c>
      <c r="BY280">
        <v>53</v>
      </c>
    </row>
    <row r="281" spans="1:77" hidden="1" x14ac:dyDescent="0.25">
      <c r="A281" t="s">
        <v>460</v>
      </c>
      <c r="B281" s="2" t="str">
        <f t="shared" si="325"/>
        <v/>
      </c>
      <c r="C281">
        <v>45</v>
      </c>
      <c r="D281" t="s">
        <v>91</v>
      </c>
      <c r="E281" t="s">
        <v>461</v>
      </c>
      <c r="R281">
        <v>5</v>
      </c>
      <c r="S281" t="s">
        <v>22</v>
      </c>
      <c r="AA281" s="10">
        <f t="shared" si="327"/>
        <v>7687.1260000000002</v>
      </c>
      <c r="AB281" s="3" cm="1">
        <f t="array" ref="AB281">100000000/Lvac(AA281)</f>
        <v>13005.183459092827</v>
      </c>
      <c r="AC281" s="28">
        <f t="shared" si="328"/>
        <v>1.3008762962907072E-7</v>
      </c>
      <c r="AD281" s="28">
        <f t="shared" si="329"/>
        <v>7.6892417792140455E-7</v>
      </c>
      <c r="AE281" s="21">
        <f t="shared" si="330"/>
        <v>13005.183362840498</v>
      </c>
      <c r="AF281" s="10" cm="1">
        <f t="array" ref="AF281">Lair(100000000/AE281)</f>
        <v>7687.1260568932958</v>
      </c>
      <c r="AG281" s="10">
        <f t="shared" si="331"/>
        <v>5.8459067445422921E-3</v>
      </c>
      <c r="AH281" s="10" t="b">
        <f t="shared" si="326"/>
        <v>1</v>
      </c>
      <c r="AI281" s="10">
        <f t="shared" si="332"/>
        <v>7687.1260000000002</v>
      </c>
      <c r="AJ281">
        <v>7.0000000000000001E-3</v>
      </c>
      <c r="AK281" s="3" cm="1">
        <f t="array" ref="AK281">100000000/Lvac($AA281)</f>
        <v>13005.183459092827</v>
      </c>
      <c r="AL281" s="21">
        <f t="shared" si="335"/>
        <v>1.1842694423592091E-2</v>
      </c>
      <c r="AM281" s="21"/>
      <c r="AN281" s="21"/>
      <c r="AO281" s="21"/>
      <c r="AP281" s="21"/>
      <c r="AS281" s="3">
        <f t="shared" si="333"/>
        <v>3.4590928262332454E-3</v>
      </c>
      <c r="AT281" s="3" cm="1">
        <f t="array" ref="AT281">AS281-(100000000/LvacE($A281)-$E281)</f>
        <v>3.623837255872786E-5</v>
      </c>
      <c r="BB281"/>
      <c r="BC281"/>
      <c r="BD281"/>
      <c r="BE281"/>
      <c r="BF281"/>
      <c r="BG281"/>
      <c r="BH281"/>
      <c r="BI281"/>
      <c r="BJ281"/>
      <c r="BN281" s="3" cm="1">
        <f t="array" ref="BN281">$C281*EXP(poly_from_str(100000000/$E281,BN$4341))</f>
        <v>0.52393116619197655</v>
      </c>
      <c r="BO281" s="3"/>
      <c r="BY281">
        <v>472</v>
      </c>
    </row>
    <row r="282" spans="1:77" hidden="1" x14ac:dyDescent="0.25">
      <c r="A282" t="s">
        <v>462</v>
      </c>
      <c r="B282" s="2" t="str">
        <f t="shared" si="325"/>
        <v/>
      </c>
      <c r="C282">
        <v>45</v>
      </c>
      <c r="D282" t="s">
        <v>91</v>
      </c>
      <c r="E282" t="s">
        <v>463</v>
      </c>
      <c r="R282">
        <v>5</v>
      </c>
      <c r="S282" t="s">
        <v>22</v>
      </c>
      <c r="AA282" s="10">
        <f t="shared" si="327"/>
        <v>7683.8739999999998</v>
      </c>
      <c r="AB282" s="3" cm="1">
        <f t="array" ref="AB282">100000000/Lvac(AA282)</f>
        <v>13010.687535649022</v>
      </c>
      <c r="AC282" s="28">
        <f t="shared" si="328"/>
        <v>1.3014268583789897E-7</v>
      </c>
      <c r="AD282" s="28">
        <f t="shared" si="329"/>
        <v>7.6859889015090107E-7</v>
      </c>
      <c r="AE282" s="21">
        <f t="shared" si="330"/>
        <v>13010.687604334697</v>
      </c>
      <c r="AF282" s="10" cm="1">
        <f t="array" ref="AF282">Lair(100000000/AE282)</f>
        <v>7683.873959435281</v>
      </c>
      <c r="AG282" s="10">
        <f t="shared" si="331"/>
        <v>5.8466229102435196E-3</v>
      </c>
      <c r="AH282" s="10" t="b">
        <f t="shared" si="326"/>
        <v>1</v>
      </c>
      <c r="AI282" s="10">
        <f t="shared" si="332"/>
        <v>7683.8739999999998</v>
      </c>
      <c r="AJ282">
        <v>7.0000000000000001E-3</v>
      </c>
      <c r="AK282" s="3" cm="1">
        <f t="array" ref="AK282">100000000/Lvac($AA282)</f>
        <v>13010.687535649022</v>
      </c>
      <c r="AL282" s="21">
        <f t="shared" si="335"/>
        <v>1.1852720743409269E-2</v>
      </c>
      <c r="AM282" s="21"/>
      <c r="AN282" s="21"/>
      <c r="AO282" s="21"/>
      <c r="AP282" s="21"/>
      <c r="AS282" s="3">
        <f t="shared" si="333"/>
        <v>-2.4643509786983486E-3</v>
      </c>
      <c r="AT282" s="3" cm="1">
        <f t="array" ref="AT282">AS282-(100000000/LvacE($A282)-$E282)</f>
        <v>3.6231789636076428E-5</v>
      </c>
      <c r="BB282"/>
      <c r="BC282"/>
      <c r="BD282"/>
      <c r="BE282"/>
      <c r="BF282"/>
      <c r="BG282"/>
      <c r="BH282"/>
      <c r="BI282"/>
      <c r="BJ282"/>
      <c r="BN282" s="3" cm="1">
        <f t="array" ref="BN282">$C282*EXP(poly_from_str(100000000/$E282,BN$4341))</f>
        <v>0.52361845790497574</v>
      </c>
      <c r="BO282" s="3"/>
      <c r="BY282">
        <v>472</v>
      </c>
    </row>
    <row r="283" spans="1:77" hidden="1" x14ac:dyDescent="0.25">
      <c r="A283" t="s">
        <v>464</v>
      </c>
      <c r="B283" s="2" t="str">
        <f t="shared" si="325"/>
        <v/>
      </c>
      <c r="C283">
        <v>5</v>
      </c>
      <c r="E283" t="s">
        <v>465</v>
      </c>
      <c r="R283">
        <v>5</v>
      </c>
      <c r="S283" t="s">
        <v>22</v>
      </c>
      <c r="AA283" s="10">
        <f t="shared" si="327"/>
        <v>7682.4809999999998</v>
      </c>
      <c r="AB283" s="3" cm="1">
        <f t="array" ref="AB283">100000000/Lvac(AA283)</f>
        <v>13013.046642153548</v>
      </c>
      <c r="AC283" s="28">
        <f t="shared" si="328"/>
        <v>1.3016628352221113E-7</v>
      </c>
      <c r="AD283" s="28">
        <f t="shared" si="329"/>
        <v>7.6845955255448815E-7</v>
      </c>
      <c r="AE283" s="21">
        <f t="shared" si="330"/>
        <v>13013.046735808472</v>
      </c>
      <c r="AF283" s="10" cm="1">
        <f t="array" ref="AF283">Lair(100000000/AE283)</f>
        <v>7682.4809447088719</v>
      </c>
      <c r="AG283" s="10">
        <f t="shared" si="331"/>
        <v>5.8469299593551585E-3</v>
      </c>
      <c r="AH283" s="10" t="b">
        <f t="shared" si="326"/>
        <v>1</v>
      </c>
      <c r="AI283" s="10">
        <f t="shared" si="332"/>
        <v>7682.4809999999998</v>
      </c>
      <c r="AJ283">
        <v>3.0000000000000001E-3</v>
      </c>
      <c r="AK283" s="3" cm="1">
        <f t="array" ref="AK283">100000000/Lvac($AA283)</f>
        <v>13013.046642153548</v>
      </c>
      <c r="AL283" s="21">
        <f t="shared" si="335"/>
        <v>5.0815797561309479E-3</v>
      </c>
      <c r="AM283" s="21"/>
      <c r="AN283" s="21"/>
      <c r="AO283" s="21"/>
      <c r="AP283" s="21"/>
      <c r="AS283" s="3">
        <f t="shared" si="333"/>
        <v>-3.3578464517631801E-3</v>
      </c>
      <c r="AT283" s="3" cm="1">
        <f t="array" ref="AT283">AS283-(100000000/LvacE($A283)-$E283)</f>
        <v>3.6228961107553914E-5</v>
      </c>
      <c r="BB283"/>
      <c r="BC283"/>
      <c r="BD283"/>
      <c r="BE283"/>
      <c r="BF283"/>
      <c r="BG283"/>
      <c r="BH283"/>
      <c r="BI283"/>
      <c r="BJ283"/>
      <c r="BN283" s="3" cm="1">
        <f t="array" ref="BN283">$C283*EXP(poly_from_str(100000000/$E283,BN$4341))</f>
        <v>5.8165099069170487E-2</v>
      </c>
      <c r="BO283" s="3"/>
      <c r="BY283" t="e">
        <v>#N/A</v>
      </c>
    </row>
    <row r="284" spans="1:77" hidden="1" x14ac:dyDescent="0.25">
      <c r="A284" t="s">
        <v>466</v>
      </c>
      <c r="B284" s="2" t="str">
        <f t="shared" si="325"/>
        <v/>
      </c>
      <c r="C284">
        <v>5</v>
      </c>
      <c r="E284" t="s">
        <v>467</v>
      </c>
      <c r="R284">
        <v>5</v>
      </c>
      <c r="S284" t="s">
        <v>22</v>
      </c>
      <c r="AA284" s="10">
        <f t="shared" si="327"/>
        <v>7682.2190000000001</v>
      </c>
      <c r="AB284" s="3" cm="1">
        <f t="array" ref="AB284">100000000/Lvac(AA284)</f>
        <v>13013.490446215943</v>
      </c>
      <c r="AC284" s="28">
        <f t="shared" si="328"/>
        <v>1.301707228080845E-7</v>
      </c>
      <c r="AD284" s="28">
        <f t="shared" si="329"/>
        <v>7.6843334548324782E-7</v>
      </c>
      <c r="AE284" s="21">
        <f t="shared" si="330"/>
        <v>13013.49043376872</v>
      </c>
      <c r="AF284" s="10" cm="1">
        <f t="array" ref="AF284">Lair(100000000/AE284)</f>
        <v>7682.2190073479742</v>
      </c>
      <c r="AG284" s="10">
        <f t="shared" si="331"/>
        <v>5.8469877288200162E-3</v>
      </c>
      <c r="AH284" s="10" t="b">
        <f t="shared" si="326"/>
        <v>1</v>
      </c>
      <c r="AI284" s="10">
        <f t="shared" si="332"/>
        <v>7682.2190000000001</v>
      </c>
      <c r="AJ284">
        <v>3.0000000000000001E-3</v>
      </c>
      <c r="AK284" s="3" cm="1">
        <f t="array" ref="AK284">100000000/Lvac($AA284)</f>
        <v>13013.490446215943</v>
      </c>
      <c r="AL284" s="21">
        <f t="shared" si="335"/>
        <v>5.0819263729200937E-3</v>
      </c>
      <c r="AM284" s="21"/>
      <c r="AN284" s="21"/>
      <c r="AO284" s="21"/>
      <c r="AP284" s="21"/>
      <c r="AS284" s="3">
        <f t="shared" si="333"/>
        <v>4.4621594315685797E-4</v>
      </c>
      <c r="AT284" s="3" cm="1">
        <f t="array" ref="AT284">AS284-(100000000/LvacE($A284)-$E284)</f>
        <v>3.6228429962648079E-5</v>
      </c>
      <c r="BB284"/>
      <c r="BC284"/>
      <c r="BD284"/>
      <c r="BE284"/>
      <c r="BF284"/>
      <c r="BG284"/>
      <c r="BH284"/>
      <c r="BI284"/>
      <c r="BJ284"/>
      <c r="BN284" s="3" cm="1">
        <f t="array" ref="BN284">$C284*EXP(poly_from_str(100000000/$E284,BN$4341))</f>
        <v>5.816236298184501E-2</v>
      </c>
      <c r="BO284" s="3"/>
      <c r="BY284" t="e">
        <v>#N/A</v>
      </c>
    </row>
    <row r="285" spans="1:77" hidden="1" x14ac:dyDescent="0.25">
      <c r="A285" t="s">
        <v>468</v>
      </c>
      <c r="B285" s="2" t="str">
        <f t="shared" si="325"/>
        <v/>
      </c>
      <c r="C285">
        <v>15</v>
      </c>
      <c r="D285" t="s">
        <v>91</v>
      </c>
      <c r="E285" t="s">
        <v>469</v>
      </c>
      <c r="F285">
        <v>15705</v>
      </c>
      <c r="G285" t="s">
        <v>3</v>
      </c>
      <c r="H285" s="5" t="s">
        <v>4</v>
      </c>
      <c r="I285">
        <v>28720</v>
      </c>
      <c r="J285" t="s">
        <v>5</v>
      </c>
      <c r="K285" s="5" t="s">
        <v>4</v>
      </c>
      <c r="L285">
        <v>15705.13</v>
      </c>
      <c r="M285" t="str">
        <f t="shared" ref="M285:M287" si="353">$G285&amp;""</f>
        <v>o</v>
      </c>
      <c r="N285" t="str">
        <f t="shared" ref="N285:N287" si="354">$H285&amp;""</f>
        <v>9/2</v>
      </c>
      <c r="O285">
        <v>28720.71</v>
      </c>
      <c r="P285" t="str">
        <f t="shared" ref="P285:P287" si="355">$J285&amp;""</f>
        <v>e</v>
      </c>
      <c r="Q285" t="str">
        <f t="shared" ref="Q285:Q287" si="356">$K285&amp;""</f>
        <v>9/2</v>
      </c>
      <c r="R285">
        <v>5</v>
      </c>
      <c r="S285" t="s">
        <v>420</v>
      </c>
      <c r="AA285" s="10">
        <f t="shared" si="327"/>
        <v>7680.9759999999997</v>
      </c>
      <c r="AB285" s="3" cm="1">
        <f t="array" ref="AB285">100000000/Lvac(AA285)</f>
        <v>13015.59638720037</v>
      </c>
      <c r="AC285" s="28">
        <f t="shared" si="328"/>
        <v>1.3019178812692554E-7</v>
      </c>
      <c r="AD285" s="28">
        <f t="shared" si="329"/>
        <v>7.6830901193540939E-7</v>
      </c>
      <c r="AE285" s="21">
        <f t="shared" si="330"/>
        <v>13015.59648804308</v>
      </c>
      <c r="AF285" s="10" cm="1">
        <f t="array" ref="AF285">Lair(100000000/AE285)</f>
        <v>7680.9759404887382</v>
      </c>
      <c r="AG285" s="10">
        <f t="shared" si="331"/>
        <v>5.8472618835939839E-3</v>
      </c>
      <c r="AH285" s="10" t="b">
        <f t="shared" si="326"/>
        <v>1</v>
      </c>
      <c r="AI285" s="10">
        <f t="shared" ref="AI285:AI287" si="357">$AF285</f>
        <v>7680.9759404887382</v>
      </c>
      <c r="AJ285">
        <v>7.0000000000000001E-3</v>
      </c>
      <c r="AK285" s="3" cm="1">
        <f t="array" ref="AK285">100000000/Lvac($AA285)</f>
        <v>13015.59638720037</v>
      </c>
      <c r="AL285" s="21">
        <f t="shared" si="335"/>
        <v>1.1861666462218517E-2</v>
      </c>
      <c r="AM285" s="10" cm="1">
        <f t="array" ref="AM285">Lvac($AI285)-$BA285</f>
        <v>-9.7328831980121322E-3</v>
      </c>
      <c r="AN285" s="10">
        <f t="shared" ref="AN285:AN287" si="358">$AK285-($AX285-$AW285)</f>
        <v>1.6387200370445498E-2</v>
      </c>
      <c r="AO285" s="3">
        <f t="shared" ref="AO285:AO287" si="359">AM285/AJ285</f>
        <v>-1.3904118854303045</v>
      </c>
      <c r="AP285" s="3">
        <v>-1.3819079821197582</v>
      </c>
      <c r="AS285" s="3">
        <f t="shared" si="333"/>
        <v>-3.6127996299910592E-3</v>
      </c>
      <c r="AT285" s="3" cm="1">
        <f t="array" ref="AT285">AS285-(100000000/LvacE($A285)-$E285)</f>
        <v>3.6225896110408939E-5</v>
      </c>
      <c r="AU285" t="s">
        <v>4762</v>
      </c>
      <c r="AV285" t="s">
        <v>4703</v>
      </c>
      <c r="AW285" s="3">
        <v>15705.13</v>
      </c>
      <c r="AX285" s="3">
        <v>28720.71</v>
      </c>
      <c r="AY285" s="3"/>
      <c r="AZ285" s="10" cm="1">
        <f t="array" ref="AZ285">Lair(100000000/($AX285-$AW285))</f>
        <v>7680.9856707458021</v>
      </c>
      <c r="BA285" s="10">
        <f t="shared" ref="BA285:BA287" si="360">100000000/($AX285-$AW285)</f>
        <v>7683.0997927099679</v>
      </c>
      <c r="BB285" s="12">
        <v>56700</v>
      </c>
      <c r="BC285" s="3">
        <v>8.9999999999999993E-3</v>
      </c>
      <c r="BD285" s="12" cm="1">
        <f t="array" ref="BD285">SfromgA($BB285,$BA285,"")</f>
        <v>1.2691876605747807E-2</v>
      </c>
      <c r="BE285" s="29">
        <f t="shared" ref="BE285:BE286" si="361">(10^MAX(0.05, -0.312925054856973*((LN($BD285))^(1/3)) + 0.454808404431693)-1)*100</f>
        <v>825.31049005486864</v>
      </c>
      <c r="BG285" s="3"/>
      <c r="BH285" s="3"/>
      <c r="BI285" s="12">
        <f>IF($BB285="",$BF285,$BB285)</f>
        <v>56700</v>
      </c>
      <c r="BJ285" s="29">
        <f>IF($BB285="",$BH285,$BE285)</f>
        <v>825.31049005486864</v>
      </c>
      <c r="BK285" s="3">
        <f t="shared" ref="BK285:BK286" si="362">LN(BN285*100000000/($AX285-$AW285)/$BI285)</f>
        <v>-3.7448805100834366</v>
      </c>
      <c r="BL285" s="13">
        <f>EXP(BK$4341*$AX285+BK$4342)*$BI285/(100000000/($AX285-$AW285))</f>
        <v>9.3528907882491075E-2</v>
      </c>
      <c r="BM285" s="3">
        <f t="shared" ref="BM285:BM286" si="363">LN(BL285/$C285)</f>
        <v>-5.0775349163607046</v>
      </c>
      <c r="BN285" s="3" cm="1">
        <f t="array" ref="BN285">$C285*EXP(poly_from_str(100000000/$E285,BN$4341))</f>
        <v>0.17444785906326135</v>
      </c>
      <c r="BO285" s="3">
        <f t="shared" ref="BO285:BO286" si="364">LN($C285)</f>
        <v>2.7080502011022101</v>
      </c>
      <c r="BP285" s="13">
        <f>LN(BL285/BN285)</f>
        <v>-0.62335533133891396</v>
      </c>
      <c r="BY285">
        <v>157</v>
      </c>
    </row>
    <row r="286" spans="1:77" hidden="1" x14ac:dyDescent="0.25">
      <c r="A286" t="s">
        <v>470</v>
      </c>
      <c r="B286" s="2" t="str">
        <f t="shared" si="325"/>
        <v/>
      </c>
      <c r="C286">
        <v>200</v>
      </c>
      <c r="D286" t="s">
        <v>14</v>
      </c>
      <c r="E286" t="s">
        <v>471</v>
      </c>
      <c r="F286">
        <v>11761</v>
      </c>
      <c r="G286" t="s">
        <v>3</v>
      </c>
      <c r="H286" s="5" t="s">
        <v>4</v>
      </c>
      <c r="I286">
        <v>24788</v>
      </c>
      <c r="J286" t="s">
        <v>5</v>
      </c>
      <c r="K286" s="5" t="s">
        <v>4</v>
      </c>
      <c r="L286">
        <v>11761.69</v>
      </c>
      <c r="M286" t="str">
        <f t="shared" si="353"/>
        <v>o</v>
      </c>
      <c r="N286" t="str">
        <f t="shared" si="354"/>
        <v>9/2</v>
      </c>
      <c r="O286">
        <v>24788.02</v>
      </c>
      <c r="P286" t="str">
        <f t="shared" si="355"/>
        <v>e</v>
      </c>
      <c r="Q286" t="str">
        <f t="shared" si="356"/>
        <v>9/2</v>
      </c>
      <c r="R286">
        <v>5</v>
      </c>
      <c r="AA286" s="10">
        <f t="shared" si="327"/>
        <v>7674.6459999999997</v>
      </c>
      <c r="AB286" s="3" cm="1">
        <f t="array" ref="AB286">100000000/Lvac(AA286)</f>
        <v>13026.331512199849</v>
      </c>
      <c r="AC286" s="28">
        <f t="shared" si="328"/>
        <v>1.3029916949915344E-7</v>
      </c>
      <c r="AD286" s="28">
        <f t="shared" si="329"/>
        <v>7.6767584109420754E-7</v>
      </c>
      <c r="AE286" s="21">
        <f t="shared" si="330"/>
        <v>13026.331469854862</v>
      </c>
      <c r="AF286" s="10" cm="1">
        <f t="array" ref="AF286">Lair(100000000/AE286)</f>
        <v>7674.646024948277</v>
      </c>
      <c r="AG286" s="10">
        <f t="shared" si="331"/>
        <v>5.8486600888301458E-3</v>
      </c>
      <c r="AH286" s="10" t="b">
        <f t="shared" si="326"/>
        <v>1</v>
      </c>
      <c r="AI286" s="10">
        <f t="shared" si="357"/>
        <v>7674.646024948277</v>
      </c>
      <c r="AJ286">
        <v>7.0000000000000001E-3</v>
      </c>
      <c r="AK286" s="3" cm="1">
        <f t="array" ref="AK286">100000000/Lvac($AA286)</f>
        <v>13026.331512199849</v>
      </c>
      <c r="AL286" s="21">
        <f t="shared" si="335"/>
        <v>1.1881241204999221E-2</v>
      </c>
      <c r="AM286" s="10" cm="1">
        <f t="array" ref="AM286">Lvac($AI286)-$BA286</f>
        <v>-8.6622407889080932E-4</v>
      </c>
      <c r="AN286" s="10">
        <f t="shared" si="358"/>
        <v>1.5121998494578293E-3</v>
      </c>
      <c r="AO286" s="3">
        <f t="shared" si="359"/>
        <v>-0.12374629698440133</v>
      </c>
      <c r="AP286" s="3">
        <v>-0.12731129845633404</v>
      </c>
      <c r="AS286" s="3">
        <f t="shared" si="333"/>
        <v>1.5121998494578293E-3</v>
      </c>
      <c r="AT286" s="3" cm="1">
        <f t="array" ref="AT286">AS286-(100000000/LvacE($A286)-$E286)</f>
        <v>3.6212946724845096E-5</v>
      </c>
      <c r="AU286" t="s">
        <v>4690</v>
      </c>
      <c r="AV286" t="s">
        <v>4700</v>
      </c>
      <c r="AW286" s="3">
        <v>11761.69</v>
      </c>
      <c r="AX286" s="3">
        <v>24788.02</v>
      </c>
      <c r="AY286" s="3"/>
      <c r="AZ286" s="10" cm="1">
        <f t="array" ref="AZ286">Lair(100000000/($AX286-$AW286))</f>
        <v>7674.646890938634</v>
      </c>
      <c r="BA286" s="10">
        <f t="shared" si="360"/>
        <v>7676.7593021211651</v>
      </c>
      <c r="BB286" s="12">
        <v>1840000</v>
      </c>
      <c r="BC286" s="3">
        <v>0.17599999999999999</v>
      </c>
      <c r="BD286" s="12" cm="1">
        <f t="array" ref="BD286">SfromgA($BB286,$BA286,"")</f>
        <v>0.41085157354251595</v>
      </c>
      <c r="BE286" s="29">
        <f t="shared" si="361"/>
        <v>469.845750545736</v>
      </c>
      <c r="BF286" s="12">
        <v>253388.19600709857</v>
      </c>
      <c r="BG286" s="12" cm="1">
        <f t="array" ref="BG286">SfromgA($BF286,$BA286,"")</f>
        <v>5.6578771220986902E-2</v>
      </c>
      <c r="BH286" s="29">
        <f>(10^MAX(0.05, -0.312925054856973*((LN($BG286))^(1/3)) + 0.454808404431693)-1)*100</f>
        <v>693.63071322570124</v>
      </c>
      <c r="BI286" s="12">
        <f>IF($BB286="",$BF286,$BB286)</f>
        <v>1840000</v>
      </c>
      <c r="BJ286" s="29">
        <f>IF($BB286="",$BH286,$BE286)</f>
        <v>469.845750545736</v>
      </c>
      <c r="BK286" s="3">
        <f t="shared" si="362"/>
        <v>-4.6363103325841211</v>
      </c>
      <c r="BL286" s="13">
        <f>EXP(BK$4341*$AX286+BK$4342)*$BI286/(100000000/($AX286-$AW286))</f>
        <v>4.0955208833480157</v>
      </c>
      <c r="BM286" s="3">
        <f t="shared" si="363"/>
        <v>-3.8884234574914323</v>
      </c>
      <c r="BN286" s="3" cm="1">
        <f t="array" ref="BN286">$C286*EXP(poly_from_str(100000000/$E286,BN$4341))</f>
        <v>2.3233567751351778</v>
      </c>
      <c r="BO286" s="3">
        <f t="shared" si="364"/>
        <v>5.2983173665480363</v>
      </c>
      <c r="BP286" s="13">
        <f>LN(BL286/BN286)</f>
        <v>0.56688088327498531</v>
      </c>
      <c r="BY286">
        <v>2094</v>
      </c>
    </row>
    <row r="287" spans="1:77" x14ac:dyDescent="0.25">
      <c r="A287" t="s">
        <v>472</v>
      </c>
      <c r="B287" s="2" t="str">
        <f t="shared" si="325"/>
        <v/>
      </c>
      <c r="C287">
        <v>100</v>
      </c>
      <c r="D287" t="s">
        <v>14</v>
      </c>
      <c r="E287" t="s">
        <v>473</v>
      </c>
      <c r="F287">
        <v>24886</v>
      </c>
      <c r="G287" t="s">
        <v>3</v>
      </c>
      <c r="H287" s="5" t="s">
        <v>8</v>
      </c>
      <c r="I287">
        <v>37919</v>
      </c>
      <c r="J287" t="s">
        <v>5</v>
      </c>
      <c r="K287" s="5" t="s">
        <v>8</v>
      </c>
      <c r="L287">
        <v>24886.51</v>
      </c>
      <c r="M287" t="str">
        <f t="shared" si="353"/>
        <v>o</v>
      </c>
      <c r="N287" t="str">
        <f t="shared" si="354"/>
        <v>7/2</v>
      </c>
      <c r="O287">
        <v>37919.58</v>
      </c>
      <c r="P287" t="str">
        <f t="shared" si="355"/>
        <v>e</v>
      </c>
      <c r="Q287" t="str">
        <f t="shared" si="356"/>
        <v>7/2</v>
      </c>
      <c r="R287">
        <v>5</v>
      </c>
      <c r="U287" s="4" t="s">
        <v>5013</v>
      </c>
      <c r="AA287" s="10">
        <f t="shared" si="327"/>
        <v>7670.6540000000005</v>
      </c>
      <c r="AB287" s="3" cm="1">
        <f t="array" ref="AB287">100000000/Lvac(AA287)</f>
        <v>13033.110704262421</v>
      </c>
      <c r="AC287" s="28">
        <f t="shared" si="328"/>
        <v>1.3036698044260632E-7</v>
      </c>
      <c r="AD287" s="28">
        <f t="shared" si="329"/>
        <v>7.6727653335512179E-7</v>
      </c>
      <c r="AE287" s="21">
        <f t="shared" si="330"/>
        <v>13033.110684501564</v>
      </c>
      <c r="AF287" s="10" cm="1">
        <f t="array" ref="AF287">Lair(100000000/AE287)</f>
        <v>7670.6540116303404</v>
      </c>
      <c r="AG287" s="10">
        <f t="shared" si="331"/>
        <v>5.8495436441444509E-3</v>
      </c>
      <c r="AH287" s="10" t="b">
        <f t="shared" si="326"/>
        <v>1</v>
      </c>
      <c r="AI287" s="10">
        <f t="shared" si="357"/>
        <v>7670.6540116303404</v>
      </c>
      <c r="AJ287" s="25">
        <f>0.007*3.5</f>
        <v>2.4500000000000001E-2</v>
      </c>
      <c r="AK287" s="3" cm="1">
        <f t="array" ref="AK287">100000000/Lvac($AA287)</f>
        <v>13033.110704262421</v>
      </c>
      <c r="AL287" s="21">
        <f t="shared" si="335"/>
        <v>4.1627638499961768E-2</v>
      </c>
      <c r="AM287" s="10" cm="1">
        <f t="array" ref="AM287">Lvac($AI287)-$BA287</f>
        <v>-2.3951581144501688E-2</v>
      </c>
      <c r="AN287" s="10">
        <f t="shared" si="358"/>
        <v>4.0704262417420978E-2</v>
      </c>
      <c r="AO287" s="14">
        <f t="shared" si="359"/>
        <v>-0.97761555691843616</v>
      </c>
      <c r="AP287" s="14">
        <v>-0.97809039277995091</v>
      </c>
      <c r="AS287" s="3">
        <f t="shared" si="333"/>
        <v>7.0426242018584162E-4</v>
      </c>
      <c r="AT287" s="3" cm="1">
        <f t="array" ref="AT287">AS287-(100000000/LvacE($A287)-$E287)</f>
        <v>3.6204721254762262E-5</v>
      </c>
      <c r="AU287" t="s">
        <v>4984</v>
      </c>
      <c r="AV287" t="s">
        <v>4759</v>
      </c>
      <c r="AW287" s="3">
        <v>24886.51</v>
      </c>
      <c r="AX287" s="3">
        <v>37919.58</v>
      </c>
      <c r="AY287" s="3"/>
      <c r="AZ287" s="10" cm="1">
        <f t="array" ref="AZ287">Lair(100000000/($AX287-$AW287))</f>
        <v>7670.6779567490321</v>
      </c>
      <c r="BA287" s="10">
        <f t="shared" si="360"/>
        <v>7672.7892967658408</v>
      </c>
      <c r="BN287" s="3" cm="1">
        <f t="array" ref="BN287">$C287*EXP(poly_from_str(100000000/$E287,BN$4341))</f>
        <v>1.1608718451980153</v>
      </c>
      <c r="BO287" s="3"/>
      <c r="BY287">
        <v>1046</v>
      </c>
    </row>
    <row r="288" spans="1:77" hidden="1" x14ac:dyDescent="0.25">
      <c r="A288" t="s">
        <v>474</v>
      </c>
      <c r="B288" s="2" t="str">
        <f t="shared" si="325"/>
        <v/>
      </c>
      <c r="C288">
        <v>15</v>
      </c>
      <c r="E288" t="s">
        <v>475</v>
      </c>
      <c r="R288">
        <v>5</v>
      </c>
      <c r="S288" t="s">
        <v>22</v>
      </c>
      <c r="AA288" s="10">
        <f t="shared" si="327"/>
        <v>7664.18</v>
      </c>
      <c r="AB288" s="3" cm="1">
        <f t="array" ref="AB288">100000000/Lvac(AA288)</f>
        <v>13044.119827977978</v>
      </c>
      <c r="AC288" s="28">
        <f t="shared" si="328"/>
        <v>1.3047710257326942E-7</v>
      </c>
      <c r="AD288" s="28">
        <f t="shared" si="329"/>
        <v>7.6662895863247686E-7</v>
      </c>
      <c r="AE288" s="21">
        <f t="shared" si="330"/>
        <v>13044.119832820605</v>
      </c>
      <c r="AF288" s="10" cm="1">
        <f t="array" ref="AF288">Lair(100000000/AE288)</f>
        <v>7664.1799971546588</v>
      </c>
      <c r="AG288" s="10">
        <f t="shared" si="331"/>
        <v>5.8509794803865501E-3</v>
      </c>
      <c r="AH288" s="10" t="b">
        <f t="shared" si="326"/>
        <v>1</v>
      </c>
      <c r="AI288" s="10">
        <f t="shared" si="332"/>
        <v>7664.18</v>
      </c>
      <c r="AJ288">
        <v>3.0000000000000001E-3</v>
      </c>
      <c r="AK288" s="3" cm="1">
        <f t="array" ref="AK288">100000000/Lvac($AA288)</f>
        <v>13044.119827977978</v>
      </c>
      <c r="AL288" s="21">
        <f t="shared" si="335"/>
        <v>5.1058768823193006E-3</v>
      </c>
      <c r="AM288" s="21"/>
      <c r="AN288" s="21"/>
      <c r="AO288" s="21"/>
      <c r="AP288" s="21"/>
      <c r="AS288" s="3">
        <f t="shared" si="333"/>
        <v>-1.7202202252519783E-4</v>
      </c>
      <c r="AT288" s="3" cm="1">
        <f t="array" ref="AT288">AS288-(100000000/LvacE($A288)-$E288)</f>
        <v>3.619128983700648E-5</v>
      </c>
      <c r="BB288"/>
      <c r="BC288"/>
      <c r="BD288"/>
      <c r="BE288"/>
      <c r="BF288"/>
      <c r="BG288"/>
      <c r="BH288"/>
      <c r="BI288"/>
      <c r="BJ288"/>
      <c r="BN288" s="3" cm="1">
        <f t="array" ref="BN288">$C288*EXP(poly_from_str(100000000/$E288,BN$4341))</f>
        <v>0.17393915885013694</v>
      </c>
      <c r="BO288" s="3"/>
      <c r="BY288" t="e">
        <v>#N/A</v>
      </c>
    </row>
    <row r="289" spans="1:77" hidden="1" x14ac:dyDescent="0.25">
      <c r="A289" t="s">
        <v>476</v>
      </c>
      <c r="B289" s="2" t="str">
        <f t="shared" si="325"/>
        <v/>
      </c>
      <c r="C289">
        <v>10</v>
      </c>
      <c r="D289" t="s">
        <v>91</v>
      </c>
      <c r="E289" t="s">
        <v>477</v>
      </c>
      <c r="R289">
        <v>5</v>
      </c>
      <c r="S289" t="s">
        <v>22</v>
      </c>
      <c r="AA289" s="10">
        <f t="shared" si="327"/>
        <v>7660.701</v>
      </c>
      <c r="AB289" s="3" cm="1">
        <f t="array" ref="AB289">100000000/Lvac(AA289)</f>
        <v>13050.043600360834</v>
      </c>
      <c r="AC289" s="28">
        <f t="shared" si="328"/>
        <v>1.3053635692086142E-7</v>
      </c>
      <c r="AD289" s="28">
        <f t="shared" si="329"/>
        <v>7.6628096474125956E-7</v>
      </c>
      <c r="AE289" s="21">
        <f t="shared" si="330"/>
        <v>13050.043498827321</v>
      </c>
      <c r="AF289" s="10" cm="1">
        <f t="array" ref="AF289">Lair(100000000/AE289)</f>
        <v>7660.701059603025</v>
      </c>
      <c r="AG289" s="10">
        <f t="shared" si="331"/>
        <v>5.8517525746247523E-3</v>
      </c>
      <c r="AH289" s="10" t="b">
        <f t="shared" si="326"/>
        <v>1</v>
      </c>
      <c r="AI289" s="10">
        <f t="shared" si="332"/>
        <v>7660.701</v>
      </c>
      <c r="AJ289">
        <v>7.0000000000000001E-3</v>
      </c>
      <c r="AK289" s="3" cm="1">
        <f t="array" ref="AK289">100000000/Lvac($AA289)</f>
        <v>13050.043600360834</v>
      </c>
      <c r="AL289" s="21">
        <f t="shared" si="335"/>
        <v>1.1924536044746536E-2</v>
      </c>
      <c r="AM289" s="21"/>
      <c r="AN289" s="21"/>
      <c r="AO289" s="21"/>
      <c r="AP289" s="21"/>
      <c r="AS289" s="3">
        <f t="shared" si="333"/>
        <v>3.6003608329338022E-3</v>
      </c>
      <c r="AT289" s="3" cm="1">
        <f t="array" ref="AT289">AS289-(100000000/LvacE($A289)-$E289)</f>
        <v>3.618402115534991E-5</v>
      </c>
      <c r="BB289"/>
      <c r="BC289"/>
      <c r="BD289"/>
      <c r="BE289"/>
      <c r="BF289"/>
      <c r="BG289"/>
      <c r="BH289"/>
      <c r="BI289"/>
      <c r="BJ289"/>
      <c r="BN289" s="3" cm="1">
        <f t="array" ref="BN289">$C289*EXP(poly_from_str(100000000/$E289,BN$4341))</f>
        <v>0.11589240623984635</v>
      </c>
      <c r="BO289" s="3"/>
      <c r="BY289" t="e">
        <v>#N/A</v>
      </c>
    </row>
    <row r="290" spans="1:77" hidden="1" x14ac:dyDescent="0.25">
      <c r="A290" t="s">
        <v>478</v>
      </c>
      <c r="B290" s="2" t="str">
        <f t="shared" si="325"/>
        <v/>
      </c>
      <c r="C290">
        <v>100</v>
      </c>
      <c r="D290" t="s">
        <v>14</v>
      </c>
      <c r="E290" t="s">
        <v>479</v>
      </c>
      <c r="F290">
        <v>16763</v>
      </c>
      <c r="G290" t="s">
        <v>3</v>
      </c>
      <c r="H290" s="5" t="s">
        <v>4</v>
      </c>
      <c r="I290">
        <v>29835</v>
      </c>
      <c r="J290" t="s">
        <v>5</v>
      </c>
      <c r="K290" s="5" t="s">
        <v>4</v>
      </c>
      <c r="L290">
        <v>16763.98</v>
      </c>
      <c r="M290" t="str">
        <f t="shared" ref="M290:M291" si="365">$G290&amp;""</f>
        <v>o</v>
      </c>
      <c r="N290" t="str">
        <f t="shared" ref="N290:N291" si="366">$H290&amp;""</f>
        <v>9/2</v>
      </c>
      <c r="O290">
        <v>29835.09</v>
      </c>
      <c r="P290" t="str">
        <f t="shared" ref="P290:P291" si="367">$J290&amp;""</f>
        <v>e</v>
      </c>
      <c r="Q290" t="str">
        <f t="shared" ref="Q290:Q291" si="368">$K290&amp;""</f>
        <v>9/2</v>
      </c>
      <c r="R290">
        <v>5</v>
      </c>
      <c r="AA290" s="10">
        <f t="shared" si="327"/>
        <v>7648.3450000000003</v>
      </c>
      <c r="AB290" s="3" cm="1">
        <f t="array" ref="AB290">100000000/Lvac(AA290)</f>
        <v>13071.126000523351</v>
      </c>
      <c r="AC290" s="28">
        <f t="shared" si="328"/>
        <v>1.3074724008919577E-7</v>
      </c>
      <c r="AD290" s="28">
        <f t="shared" si="329"/>
        <v>7.6504503128495688E-7</v>
      </c>
      <c r="AE290" s="21">
        <f t="shared" si="330"/>
        <v>13071.12611402218</v>
      </c>
      <c r="AF290" s="10" cm="1">
        <f t="array" ref="AF290">Lair(100000000/AE290)</f>
        <v>7648.3449335877513</v>
      </c>
      <c r="AG290" s="10">
        <f t="shared" si="331"/>
        <v>5.8545068247132783E-3</v>
      </c>
      <c r="AH290" s="10" t="b">
        <f t="shared" si="326"/>
        <v>1</v>
      </c>
      <c r="AI290" s="10">
        <f t="shared" ref="AI290:AI291" si="369">$AF290</f>
        <v>7648.3449335877513</v>
      </c>
      <c r="AJ290">
        <v>7.0000000000000001E-3</v>
      </c>
      <c r="AK290" s="3" cm="1">
        <f t="array" ref="AK290">100000000/Lvac($AA290)</f>
        <v>13071.126000523351</v>
      </c>
      <c r="AL290" s="21">
        <f t="shared" si="335"/>
        <v>1.1963095649864062E-2</v>
      </c>
      <c r="AM290" s="10" cm="1">
        <f t="array" ref="AM290">Lvac($AI290)-$BA290</f>
        <v>-9.431450346710335E-3</v>
      </c>
      <c r="AN290" s="10">
        <f t="shared" ref="AN290:AN291" si="370">$AK290-($AX290-$AW290)</f>
        <v>1.6000523350157891E-2</v>
      </c>
      <c r="AO290" s="3">
        <f t="shared" ref="AO290:AO291" si="371">AM290/AJ290</f>
        <v>-1.3473500495300479</v>
      </c>
      <c r="AP290" s="3">
        <v>-1.3378600250299704</v>
      </c>
      <c r="AS290" s="3">
        <f t="shared" si="333"/>
        <v>-3.9994766484596767E-3</v>
      </c>
      <c r="AT290" s="3" cm="1">
        <f t="array" ref="AT290">AS290-(100000000/LvacE($A290)-$E290)</f>
        <v>3.6157936847303063E-5</v>
      </c>
      <c r="AU290" t="s">
        <v>4980</v>
      </c>
      <c r="AV290" t="s">
        <v>4692</v>
      </c>
      <c r="AW290" s="3">
        <v>16763.98</v>
      </c>
      <c r="AX290" s="3">
        <v>29835.09</v>
      </c>
      <c r="AY290" s="3"/>
      <c r="AZ290" s="10" cm="1">
        <f t="array" ref="AZ290">Lair(100000000/($AX290-$AW290))</f>
        <v>7648.3543624935255</v>
      </c>
      <c r="BA290" s="10">
        <f t="shared" ref="BA290:BA291" si="372">100000000/($AX290-$AW290)</f>
        <v>7650.4596778697442</v>
      </c>
      <c r="BB290" s="12">
        <v>1870000</v>
      </c>
      <c r="BC290" s="3">
        <v>0.214</v>
      </c>
      <c r="BD290" s="12" cm="1">
        <f t="array" ref="BD290">SfromgA($BB290,$BA290,"")</f>
        <v>0.41327349975817379</v>
      </c>
      <c r="BE290" s="29">
        <f t="shared" ref="BE290:BE291" si="373">(10^MAX(0.05, -0.312925054856973*((LN($BD290))^(1/3)) + 0.454808404431693)-1)*100</f>
        <v>468.974760614096</v>
      </c>
      <c r="BG290" s="3"/>
      <c r="BH290" s="3"/>
      <c r="BI290" s="12">
        <f t="shared" ref="BI290:BI291" si="374">IF($BB290="",$BF290,$BB290)</f>
        <v>1870000</v>
      </c>
      <c r="BJ290" s="29">
        <f t="shared" ref="BJ290:BJ291" si="375">IF($BB290="",$BH290,$BE290)</f>
        <v>468.974760614096</v>
      </c>
      <c r="BK290" s="3">
        <f t="shared" ref="BK290:BK291" si="376">LN(BN290*100000000/($AX290-$AW290)/$BI290)</f>
        <v>-5.353417111949228</v>
      </c>
      <c r="BL290" s="13">
        <f>EXP(BK$4341*$AX290+BK$4342)*$BI290/(100000000/($AX290-$AW290))</f>
        <v>2.8463041683339538</v>
      </c>
      <c r="BM290" s="3">
        <f t="shared" ref="BM290:BM291" si="377">LN(BL290/$C290)</f>
        <v>-3.5591488162989955</v>
      </c>
      <c r="BN290" s="3" cm="1">
        <f t="array" ref="BN290">$C290*EXP(poly_from_str(100000000/$E290,BN$4341))</f>
        <v>1.1566302992847313</v>
      </c>
      <c r="BO290" s="3">
        <f t="shared" ref="BO290:BO291" si="378">LN($C290)</f>
        <v>4.6051701859880918</v>
      </c>
      <c r="BP290" s="13">
        <f t="shared" ref="BP290:BP291" si="379">LN(BL290/BN290)</f>
        <v>0.90051050643331154</v>
      </c>
      <c r="BY290">
        <v>1043</v>
      </c>
    </row>
    <row r="291" spans="1:77" x14ac:dyDescent="0.25">
      <c r="A291" t="s">
        <v>480</v>
      </c>
      <c r="B291" s="2" t="str">
        <f t="shared" si="325"/>
        <v/>
      </c>
      <c r="C291">
        <v>30</v>
      </c>
      <c r="E291" t="s">
        <v>481</v>
      </c>
      <c r="F291">
        <v>4453</v>
      </c>
      <c r="G291" t="s">
        <v>3</v>
      </c>
      <c r="H291" s="5" t="s">
        <v>86</v>
      </c>
      <c r="I291">
        <v>17534</v>
      </c>
      <c r="J291" t="s">
        <v>5</v>
      </c>
      <c r="K291" s="5" t="s">
        <v>86</v>
      </c>
      <c r="L291">
        <v>4453.76</v>
      </c>
      <c r="M291" t="str">
        <f t="shared" si="365"/>
        <v>o</v>
      </c>
      <c r="N291" t="str">
        <f t="shared" si="366"/>
        <v>15/2</v>
      </c>
      <c r="O291">
        <v>17534.759999999998</v>
      </c>
      <c r="P291" t="str">
        <f t="shared" si="367"/>
        <v>e</v>
      </c>
      <c r="Q291" t="str">
        <f t="shared" si="368"/>
        <v>15/2</v>
      </c>
      <c r="R291">
        <v>5</v>
      </c>
      <c r="U291" s="4" t="str">
        <f>"Sugar wl unc increased 0.003 -&gt; "&amp;ROUND($AJ291,3)&amp;"A"</f>
        <v>Sugar wl unc increased 0.003 -&gt; 0.013A</v>
      </c>
      <c r="AA291" s="10">
        <f t="shared" si="327"/>
        <v>7642.5590000000002</v>
      </c>
      <c r="AB291" s="3" cm="1">
        <f t="array" ref="AB291">100000000/Lvac(AA291)</f>
        <v>13081.021786306184</v>
      </c>
      <c r="AC291" s="28">
        <f t="shared" si="328"/>
        <v>1.3084622572099214E-7</v>
      </c>
      <c r="AD291" s="28">
        <f t="shared" si="329"/>
        <v>7.6446627513979527E-7</v>
      </c>
      <c r="AE291" s="21">
        <f t="shared" si="330"/>
        <v>13081.021735464325</v>
      </c>
      <c r="AF291" s="10" cm="1">
        <f t="array" ref="AF291">Lair(100000000/AE291)</f>
        <v>7642.5590297044082</v>
      </c>
      <c r="AG291" s="10">
        <f t="shared" si="331"/>
        <v>5.8558011646561176E-3</v>
      </c>
      <c r="AH291" s="10" t="b">
        <f t="shared" si="326"/>
        <v>1</v>
      </c>
      <c r="AI291" s="10">
        <f t="shared" si="369"/>
        <v>7642.5590297044082</v>
      </c>
      <c r="AJ291" s="25">
        <f>0.003*ABS($AP291)</f>
        <v>1.273212777232402E-2</v>
      </c>
      <c r="AK291" s="3" cm="1">
        <f t="array" ref="AK291">100000000/Lvac($AA291)</f>
        <v>13081.021786306184</v>
      </c>
      <c r="AL291" s="21">
        <f t="shared" si="335"/>
        <v>2.1792339467510292E-2</v>
      </c>
      <c r="AM291" s="10" cm="1">
        <f t="array" ref="AM291">Lvac($AI291)-$BA291</f>
        <v>-1.2702415348030627E-2</v>
      </c>
      <c r="AN291" s="10">
        <f t="shared" si="370"/>
        <v>2.1786306186186266E-2</v>
      </c>
      <c r="AO291" s="14">
        <f t="shared" si="371"/>
        <v>-0.99766634259216436</v>
      </c>
      <c r="AP291" s="3">
        <v>-4.2440425907746731</v>
      </c>
      <c r="AS291" s="3">
        <f t="shared" si="333"/>
        <v>1.7863061839307193E-3</v>
      </c>
      <c r="AT291" s="3" cm="1">
        <f t="array" ref="AT291">AS291-(100000000/LvacE($A291)-$E291)</f>
        <v>3.6145574995316565E-5</v>
      </c>
      <c r="AU291" t="s">
        <v>4989</v>
      </c>
      <c r="AV291" t="s">
        <v>4696</v>
      </c>
      <c r="AW291" s="3">
        <v>4453.76</v>
      </c>
      <c r="AX291" s="3">
        <v>17534.759999999998</v>
      </c>
      <c r="AY291" s="3"/>
      <c r="AZ291" s="10" cm="1">
        <f t="array" ref="AZ291">Lair(100000000/($AX291-$AW291))</f>
        <v>7642.5717286927438</v>
      </c>
      <c r="BA291" s="10">
        <f t="shared" si="372"/>
        <v>7644.6754835257252</v>
      </c>
      <c r="BB291" s="12">
        <v>75600</v>
      </c>
      <c r="BC291" s="3">
        <v>0.63900000000000001</v>
      </c>
      <c r="BD291" s="12" cm="1">
        <f t="array" ref="BD291">SfromgA($BB291,$BA291,"")</f>
        <v>1.6669874046825885E-2</v>
      </c>
      <c r="BE291" s="29">
        <f t="shared" si="373"/>
        <v>802.42930291048856</v>
      </c>
      <c r="BG291" s="3"/>
      <c r="BH291" s="3"/>
      <c r="BI291" s="12">
        <f t="shared" si="374"/>
        <v>75600</v>
      </c>
      <c r="BJ291" s="29">
        <f t="shared" si="375"/>
        <v>802.42930291048856</v>
      </c>
      <c r="BK291" s="3">
        <f t="shared" si="376"/>
        <v>-3.3507952552883977</v>
      </c>
      <c r="BL291" s="13">
        <f>EXP(BK$4341*$AX291+BK$4342)*$BI291/(100000000/($AX291-$AW291))</f>
        <v>0.29320632289114451</v>
      </c>
      <c r="BM291" s="3">
        <f t="shared" si="377"/>
        <v>-4.6280761257512752</v>
      </c>
      <c r="BN291" s="3" cm="1">
        <f t="array" ref="BN291">$C291*EXP(poly_from_str(100000000/$E291,BN$4341))</f>
        <v>0.34668164754205399</v>
      </c>
      <c r="BO291" s="3">
        <f t="shared" si="378"/>
        <v>3.4011973816621555</v>
      </c>
      <c r="BP291" s="13">
        <f t="shared" si="379"/>
        <v>-0.16753038170420839</v>
      </c>
      <c r="BY291">
        <v>313</v>
      </c>
    </row>
    <row r="292" spans="1:77" hidden="1" x14ac:dyDescent="0.25">
      <c r="A292" t="s">
        <v>482</v>
      </c>
      <c r="B292" s="2" t="str">
        <f t="shared" si="325"/>
        <v/>
      </c>
      <c r="C292">
        <v>5</v>
      </c>
      <c r="E292" t="s">
        <v>483</v>
      </c>
      <c r="R292">
        <v>5</v>
      </c>
      <c r="S292" t="s">
        <v>22</v>
      </c>
      <c r="AA292" s="10">
        <f t="shared" si="327"/>
        <v>7638.6</v>
      </c>
      <c r="AB292" s="3" cm="1">
        <f t="array" ref="AB292">100000000/Lvac(AA292)</f>
        <v>13087.801495323898</v>
      </c>
      <c r="AC292" s="28">
        <f t="shared" si="328"/>
        <v>1.3091404184012777E-7</v>
      </c>
      <c r="AD292" s="28">
        <f t="shared" si="329"/>
        <v>7.6407026830081968E-7</v>
      </c>
      <c r="AE292" s="21">
        <f t="shared" si="330"/>
        <v>13087.801452678195</v>
      </c>
      <c r="AF292" s="10" cm="1">
        <f t="array" ref="AF292">Lair(100000000/AE292)</f>
        <v>7638.6000248899891</v>
      </c>
      <c r="AG292" s="10">
        <f t="shared" si="331"/>
        <v>5.8566884962770599E-3</v>
      </c>
      <c r="AH292" s="10" t="b">
        <f t="shared" si="326"/>
        <v>1</v>
      </c>
      <c r="AI292" s="10">
        <f t="shared" si="332"/>
        <v>7638.6</v>
      </c>
      <c r="AJ292">
        <v>3.0000000000000001E-3</v>
      </c>
      <c r="AK292" s="3" cm="1">
        <f t="array" ref="AK292">100000000/Lvac($AA292)</f>
        <v>13087.801495323898</v>
      </c>
      <c r="AL292" s="21">
        <f t="shared" si="335"/>
        <v>5.1401309776623588E-3</v>
      </c>
      <c r="AM292" s="21"/>
      <c r="AN292" s="21"/>
      <c r="AO292" s="21"/>
      <c r="AP292" s="21"/>
      <c r="AS292" s="3">
        <f t="shared" si="333"/>
        <v>1.4953238987800432E-3</v>
      </c>
      <c r="AT292" s="3" cm="1">
        <f t="array" ref="AT292">AS292-(100000000/LvacE($A292)-$E292)</f>
        <v>3.6137058486929163E-5</v>
      </c>
      <c r="BB292"/>
      <c r="BC292"/>
      <c r="BD292"/>
      <c r="BE292"/>
      <c r="BF292"/>
      <c r="BG292"/>
      <c r="BH292"/>
      <c r="BI292"/>
      <c r="BJ292"/>
      <c r="BN292" s="3" cm="1">
        <f t="array" ref="BN292">$C292*EXP(poly_from_str(100000000/$E292,BN$4341))</f>
        <v>5.774608709139023E-2</v>
      </c>
      <c r="BO292" s="3"/>
      <c r="BY292" t="e">
        <v>#N/A</v>
      </c>
    </row>
    <row r="293" spans="1:77" hidden="1" x14ac:dyDescent="0.25">
      <c r="A293" t="s">
        <v>484</v>
      </c>
      <c r="B293" s="2" t="str">
        <f t="shared" si="325"/>
        <v/>
      </c>
      <c r="C293">
        <v>50</v>
      </c>
      <c r="E293" t="s">
        <v>485</v>
      </c>
      <c r="R293">
        <v>5</v>
      </c>
      <c r="S293" t="s">
        <v>22</v>
      </c>
      <c r="AA293" s="10">
        <f t="shared" si="327"/>
        <v>7635.0680000000002</v>
      </c>
      <c r="AB293" s="3" cm="1">
        <f t="array" ref="AB293">100000000/Lvac(AA293)</f>
        <v>13093.855909606909</v>
      </c>
      <c r="AC293" s="28">
        <f t="shared" si="328"/>
        <v>1.3097460297668598E-7</v>
      </c>
      <c r="AD293" s="28">
        <f t="shared" si="329"/>
        <v>7.6371697298601246E-7</v>
      </c>
      <c r="AE293" s="21">
        <f t="shared" si="330"/>
        <v>13093.856026472204</v>
      </c>
      <c r="AF293" s="10" cm="1">
        <f t="array" ref="AF293">Lair(100000000/AE293)</f>
        <v>7635.0679318551165</v>
      </c>
      <c r="AG293" s="10">
        <f t="shared" si="331"/>
        <v>5.857481289597349E-3</v>
      </c>
      <c r="AH293" s="10" t="b">
        <f t="shared" si="326"/>
        <v>1</v>
      </c>
      <c r="AI293" s="10">
        <f t="shared" si="332"/>
        <v>7635.0680000000002</v>
      </c>
      <c r="AJ293">
        <v>3.0000000000000001E-3</v>
      </c>
      <c r="AK293" s="3" cm="1">
        <f t="array" ref="AK293">100000000/Lvac($AA293)</f>
        <v>13093.855909606909</v>
      </c>
      <c r="AL293" s="21">
        <f t="shared" si="335"/>
        <v>5.1448877375840961E-3</v>
      </c>
      <c r="AM293" s="21"/>
      <c r="AN293" s="21"/>
      <c r="AO293" s="21"/>
      <c r="AP293" s="21"/>
      <c r="AS293" s="3">
        <f t="shared" si="333"/>
        <v>-4.0903930912463693E-3</v>
      </c>
      <c r="AT293" s="3" cm="1">
        <f t="array" ref="AT293">AS293-(100000000/LvacE($A293)-$E293)</f>
        <v>3.6129426007391885E-5</v>
      </c>
      <c r="BB293"/>
      <c r="BC293"/>
      <c r="BD293"/>
      <c r="BE293"/>
      <c r="BF293"/>
      <c r="BG293"/>
      <c r="BH293"/>
      <c r="BI293"/>
      <c r="BJ293"/>
      <c r="BN293" s="3" cm="1">
        <f t="array" ref="BN293">$C293*EXP(poly_from_str(100000000/$E293,BN$4341))</f>
        <v>0.57716178099269089</v>
      </c>
      <c r="BO293" s="3"/>
      <c r="BY293" t="e">
        <v>#N/A</v>
      </c>
    </row>
    <row r="294" spans="1:77" hidden="1" x14ac:dyDescent="0.25">
      <c r="A294" t="s">
        <v>486</v>
      </c>
      <c r="B294" s="2" t="str">
        <f t="shared" si="325"/>
        <v/>
      </c>
      <c r="C294">
        <v>100</v>
      </c>
      <c r="D294" t="s">
        <v>14</v>
      </c>
      <c r="E294" t="s">
        <v>487</v>
      </c>
      <c r="F294">
        <v>18693</v>
      </c>
      <c r="G294" t="s">
        <v>3</v>
      </c>
      <c r="H294" s="5" t="s">
        <v>113</v>
      </c>
      <c r="I294">
        <v>31803</v>
      </c>
      <c r="J294" t="s">
        <v>5</v>
      </c>
      <c r="K294" s="5" t="s">
        <v>113</v>
      </c>
      <c r="L294">
        <v>18693.650000000001</v>
      </c>
      <c r="M294" t="str">
        <f t="shared" ref="M294:M295" si="380">$G294&amp;""</f>
        <v>o</v>
      </c>
      <c r="N294" t="str">
        <f t="shared" ref="N294:N295" si="381">$H294&amp;""</f>
        <v>1/2</v>
      </c>
      <c r="O294">
        <v>31803.7</v>
      </c>
      <c r="P294" t="str">
        <f t="shared" ref="P294:P295" si="382">$J294&amp;""</f>
        <v>e</v>
      </c>
      <c r="Q294" t="str">
        <f t="shared" ref="Q294:Q295" si="383">$K294&amp;""</f>
        <v>1/2</v>
      </c>
      <c r="R294">
        <v>5</v>
      </c>
      <c r="AA294" s="10">
        <f t="shared" si="327"/>
        <v>7625.6329999999998</v>
      </c>
      <c r="AB294" s="3" cm="1">
        <f t="array" ref="AB294">100000000/Lvac(AA294)</f>
        <v>13110.056513621674</v>
      </c>
      <c r="AC294" s="28">
        <f t="shared" si="328"/>
        <v>1.3113665449150255E-7</v>
      </c>
      <c r="AD294" s="28">
        <f t="shared" si="329"/>
        <v>7.6277321837703381E-7</v>
      </c>
      <c r="AE294" s="21">
        <f t="shared" si="330"/>
        <v>13110.056613709563</v>
      </c>
      <c r="AF294" s="10" cm="1">
        <f t="array" ref="AF294">Lair(100000000/AE294)</f>
        <v>7625.6329417822762</v>
      </c>
      <c r="AG294" s="10">
        <f t="shared" si="331"/>
        <v>5.8596044756954388E-3</v>
      </c>
      <c r="AH294" s="10" t="b">
        <f t="shared" si="326"/>
        <v>1</v>
      </c>
      <c r="AI294" s="10">
        <f t="shared" ref="AI294:AI295" si="384">$AF294</f>
        <v>7625.6329417822762</v>
      </c>
      <c r="AJ294">
        <v>7.0000000000000001E-3</v>
      </c>
      <c r="AK294" s="3" cm="1">
        <f t="array" ref="AK294">100000000/Lvac($AA294)</f>
        <v>13110.056513621674</v>
      </c>
      <c r="AL294" s="21">
        <f t="shared" si="335"/>
        <v>1.2034462751612979E-2</v>
      </c>
      <c r="AM294" s="10" cm="1">
        <f t="array" ref="AM294">Lvac($AI294)-$BA294</f>
        <v>-3.8480101075037965E-3</v>
      </c>
      <c r="AN294" s="10">
        <f t="shared" ref="AN294:AN295" si="385">$AK294-($AX294-$AW294)</f>
        <v>6.5136216744576814E-3</v>
      </c>
      <c r="AO294" s="3">
        <f t="shared" ref="AO294:AO295" si="386">AM294/AJ294</f>
        <v>-0.54971572964339943</v>
      </c>
      <c r="AP294" s="3">
        <v>-0.5413966676184957</v>
      </c>
      <c r="AS294" s="3">
        <f t="shared" si="333"/>
        <v>-3.4863783257605974E-3</v>
      </c>
      <c r="AT294" s="3" cm="1">
        <f t="array" ref="AT294">AS294-(100000000/LvacE($A294)-$E294)</f>
        <v>3.6108860513195395E-5</v>
      </c>
      <c r="AU294" t="s">
        <v>4790</v>
      </c>
      <c r="AV294" t="s">
        <v>4698</v>
      </c>
      <c r="AW294" s="3">
        <v>18693.650000000001</v>
      </c>
      <c r="AX294" s="3">
        <v>31803.7</v>
      </c>
      <c r="AY294" s="3"/>
      <c r="AZ294" s="10" cm="1">
        <f t="array" ref="AZ294">Lair(100000000/($AX294-$AW294))</f>
        <v>7625.6367887542692</v>
      </c>
      <c r="BA294" s="10">
        <f t="shared" ref="BA294:BA295" si="387">100000000/($AX294-$AW294)</f>
        <v>7627.7359735470118</v>
      </c>
      <c r="BN294" s="3" cm="1">
        <f t="array" ref="BN294">$C294*EXP(poly_from_str(100000000/$E294,BN$4341))</f>
        <v>1.152784635420337</v>
      </c>
      <c r="BO294" s="3"/>
      <c r="BY294">
        <v>1041</v>
      </c>
    </row>
    <row r="295" spans="1:77" x14ac:dyDescent="0.25">
      <c r="A295" t="s">
        <v>488</v>
      </c>
      <c r="B295" s="2" t="str">
        <f t="shared" si="325"/>
        <v/>
      </c>
      <c r="C295">
        <v>5</v>
      </c>
      <c r="E295" t="s">
        <v>489</v>
      </c>
      <c r="F295">
        <v>31787</v>
      </c>
      <c r="G295" t="s">
        <v>3</v>
      </c>
      <c r="H295" s="5" t="s">
        <v>8</v>
      </c>
      <c r="I295">
        <v>44903</v>
      </c>
      <c r="J295" t="s">
        <v>5</v>
      </c>
      <c r="K295" s="5" t="s">
        <v>18</v>
      </c>
      <c r="L295">
        <v>31787.93</v>
      </c>
      <c r="M295" t="str">
        <f t="shared" si="380"/>
        <v>o</v>
      </c>
      <c r="N295" t="str">
        <f t="shared" si="381"/>
        <v>7/2</v>
      </c>
      <c r="O295">
        <v>44903.42</v>
      </c>
      <c r="P295" t="str">
        <f t="shared" si="382"/>
        <v>e</v>
      </c>
      <c r="Q295" t="str">
        <f t="shared" si="383"/>
        <v>5/2</v>
      </c>
      <c r="R295">
        <v>5</v>
      </c>
      <c r="U295" s="4" t="str">
        <f>"Sugar wl unc increased 0.003 -&gt; "&amp;ROUND($AJ295,3)&amp;"A"</f>
        <v>Sugar wl unc increased 0.003 -&gt; 0.013A</v>
      </c>
      <c r="AA295" s="10">
        <f t="shared" si="327"/>
        <v>7622.4870000000001</v>
      </c>
      <c r="AB295" s="3" cm="1">
        <f t="array" ref="AB295">100000000/Lvac(AA295)</f>
        <v>13115.467347887705</v>
      </c>
      <c r="AC295" s="28">
        <f t="shared" si="328"/>
        <v>1.3119077802297335E-7</v>
      </c>
      <c r="AD295" s="28">
        <f t="shared" si="329"/>
        <v>7.6245853348188449E-7</v>
      </c>
      <c r="AE295" s="21">
        <f t="shared" si="330"/>
        <v>13115.467424147417</v>
      </c>
      <c r="AF295" s="10" cm="1">
        <f t="array" ref="AF295">Lair(100000000/AE295)</f>
        <v>7622.486955678909</v>
      </c>
      <c r="AG295" s="10">
        <f t="shared" si="331"/>
        <v>5.8603141827521452E-3</v>
      </c>
      <c r="AH295" s="10" t="b">
        <f t="shared" si="326"/>
        <v>1</v>
      </c>
      <c r="AI295" s="10">
        <f t="shared" si="384"/>
        <v>7622.486955678909</v>
      </c>
      <c r="AJ295" s="25">
        <f>0.003*ABS($AP295)</f>
        <v>1.3168624519494188E-2</v>
      </c>
      <c r="AK295" s="3" cm="1">
        <f t="array" ref="AK295">100000000/Lvac($AA295)</f>
        <v>13115.467347887705</v>
      </c>
      <c r="AL295" s="21">
        <f t="shared" si="335"/>
        <v>2.2658309014664164E-2</v>
      </c>
      <c r="AM295" s="10" cm="1">
        <f t="array" ref="AM295">Lvac($AI295)-$BA295</f>
        <v>1.3124291468557203E-2</v>
      </c>
      <c r="AN295" s="10">
        <f t="shared" si="385"/>
        <v>-2.2652112293144455E-2</v>
      </c>
      <c r="AO295" s="14">
        <f t="shared" si="386"/>
        <v>0.9966334334408764</v>
      </c>
      <c r="AP295" s="3">
        <v>4.3895415064980625</v>
      </c>
      <c r="AS295" s="3">
        <f t="shared" si="333"/>
        <v>-2.6521122945268871E-3</v>
      </c>
      <c r="AT295" s="3" cm="1">
        <f t="array" ref="AT295">AS295-(100000000/LvacE($A295)-$E295)</f>
        <v>3.6101944715483114E-5</v>
      </c>
      <c r="AU295" t="s">
        <v>4799</v>
      </c>
      <c r="AV295" t="s">
        <v>4760</v>
      </c>
      <c r="AW295" s="3">
        <v>31787.93</v>
      </c>
      <c r="AX295" s="3">
        <v>44903.42</v>
      </c>
      <c r="AY295" s="3"/>
      <c r="AZ295" s="10" cm="1">
        <f t="array" ref="AZ295">Lair(100000000/($AX295-$AW295))</f>
        <v>7622.4738349280733</v>
      </c>
      <c r="BA295" s="10">
        <f t="shared" si="387"/>
        <v>7624.5721661943253</v>
      </c>
      <c r="BB295" s="12">
        <v>46600</v>
      </c>
      <c r="BC295" s="3">
        <v>1.0999999999999999E-2</v>
      </c>
      <c r="BD295" s="12" cm="1">
        <f t="array" ref="BD295">SfromgA($BB295,$BA295,"")</f>
        <v>1.0194494940299968E-2</v>
      </c>
      <c r="BE295" s="29">
        <f>(10^MAX(0.05, -0.312925054856973*((LN($BD295))^(1/3)) + 0.454808404431693)-1)*100</f>
        <v>843.41581803047984</v>
      </c>
      <c r="BG295" s="3"/>
      <c r="BH295" s="3"/>
      <c r="BI295" s="12">
        <f>IF($BB295="",$BF295,$BB295)</f>
        <v>46600</v>
      </c>
      <c r="BJ295" s="29">
        <f>IF($BB295="",$BH295,$BE295)</f>
        <v>843.41581803047984</v>
      </c>
      <c r="BK295" s="3">
        <f>LN(BN295*100000000/($AX295-$AW295)/$BI295)</f>
        <v>-4.6642051202221495</v>
      </c>
      <c r="BL295" s="13">
        <f>EXP(BK$4341*$AX295+BK$4342)*$BI295/(100000000/($AX295-$AW295))</f>
        <v>2.2650432984016512E-2</v>
      </c>
      <c r="BM295" s="3">
        <f t="shared" ref="BM295" si="388">LN(BL295/$C295)</f>
        <v>-5.3970142233777887</v>
      </c>
      <c r="BN295" s="3" cm="1">
        <f t="array" ref="BN295">$C295*EXP(poly_from_str(100000000/$E295,BN$4341))</f>
        <v>5.7614512455744997E-2</v>
      </c>
      <c r="BO295" s="3">
        <f>LN($C295)</f>
        <v>1.6094379124341003</v>
      </c>
      <c r="BP295" s="13">
        <f>LN(BL295/BN295)</f>
        <v>-0.93359552028541604</v>
      </c>
      <c r="BY295">
        <v>52</v>
      </c>
    </row>
    <row r="296" spans="1:77" hidden="1" x14ac:dyDescent="0.25">
      <c r="A296" t="s">
        <v>490</v>
      </c>
      <c r="B296" s="2" t="str">
        <f t="shared" si="325"/>
        <v/>
      </c>
      <c r="C296">
        <v>5</v>
      </c>
      <c r="E296" t="s">
        <v>491</v>
      </c>
      <c r="R296">
        <v>5</v>
      </c>
      <c r="S296" t="s">
        <v>22</v>
      </c>
      <c r="AA296" s="10">
        <f t="shared" si="327"/>
        <v>7600.5630000000001</v>
      </c>
      <c r="AB296" s="3" cm="1">
        <f t="array" ref="AB296">100000000/Lvac(AA296)</f>
        <v>13153.299010836859</v>
      </c>
      <c r="AC296" s="28">
        <f t="shared" si="328"/>
        <v>1.3156920086051521E-7</v>
      </c>
      <c r="AD296" s="28">
        <f t="shared" si="329"/>
        <v>7.6026554188125042E-7</v>
      </c>
      <c r="AE296" s="21">
        <f t="shared" si="330"/>
        <v>13153.299039599595</v>
      </c>
      <c r="AF296" s="10" cm="1">
        <f t="array" ref="AF296">Lair(100000000/AE296)</f>
        <v>7600.5629833795174</v>
      </c>
      <c r="AG296" s="10">
        <f t="shared" si="331"/>
        <v>5.8652845197676058E-3</v>
      </c>
      <c r="AH296" s="10" t="b">
        <f t="shared" si="326"/>
        <v>1</v>
      </c>
      <c r="AI296" s="10">
        <f t="shared" si="332"/>
        <v>7600.5630000000001</v>
      </c>
      <c r="AJ296">
        <v>3.0000000000000001E-3</v>
      </c>
      <c r="AK296" s="3" cm="1">
        <f t="array" ref="AK296">100000000/Lvac($AA296)</f>
        <v>13153.299010836859</v>
      </c>
      <c r="AL296" s="21">
        <f t="shared" si="335"/>
        <v>5.1917071186056325E-3</v>
      </c>
      <c r="AM296" s="21"/>
      <c r="AN296" s="21"/>
      <c r="AO296" s="21"/>
      <c r="AP296" s="21"/>
      <c r="AS296" s="3">
        <f t="shared" si="333"/>
        <v>-9.8916313982044812E-4</v>
      </c>
      <c r="AT296" s="3" cm="1">
        <f t="array" ref="AT296">AS296-(100000000/LvacE($A296)-$E296)</f>
        <v>3.6052964787813835E-5</v>
      </c>
      <c r="BB296"/>
      <c r="BC296"/>
      <c r="BD296"/>
      <c r="BE296"/>
      <c r="BF296"/>
      <c r="BG296"/>
      <c r="BH296"/>
      <c r="BI296"/>
      <c r="BJ296"/>
      <c r="BN296" s="3" cm="1">
        <f t="array" ref="BN296">$C296*EXP(poly_from_str(100000000/$E296,BN$4341))</f>
        <v>5.7455377533697054E-2</v>
      </c>
      <c r="BO296" s="3"/>
      <c r="BY296" t="e">
        <v>#N/A</v>
      </c>
    </row>
    <row r="297" spans="1:77" hidden="1" x14ac:dyDescent="0.25">
      <c r="A297" t="s">
        <v>492</v>
      </c>
      <c r="B297" s="2" t="str">
        <f t="shared" si="325"/>
        <v/>
      </c>
      <c r="C297">
        <v>300</v>
      </c>
      <c r="E297" t="s">
        <v>493</v>
      </c>
      <c r="F297">
        <v>41023</v>
      </c>
      <c r="G297" t="s">
        <v>5</v>
      </c>
      <c r="H297" s="5" t="s">
        <v>8</v>
      </c>
      <c r="I297">
        <v>54184</v>
      </c>
      <c r="J297" t="s">
        <v>3</v>
      </c>
      <c r="K297" s="5" t="s">
        <v>18</v>
      </c>
      <c r="L297" s="4"/>
      <c r="M297" s="4"/>
      <c r="N297" s="4"/>
      <c r="O297" s="4"/>
      <c r="P297" s="4"/>
      <c r="Q297" s="4"/>
      <c r="R297">
        <v>5</v>
      </c>
      <c r="S297" t="s">
        <v>494</v>
      </c>
      <c r="U297" s="4" t="s">
        <v>4680</v>
      </c>
      <c r="AA297" s="10">
        <f t="shared" si="327"/>
        <v>7596.41</v>
      </c>
      <c r="AB297" s="3" cm="1">
        <f t="array" ref="AB297">100000000/Lvac(AA297)</f>
        <v>13160.489953941993</v>
      </c>
      <c r="AC297" s="28">
        <f t="shared" si="328"/>
        <v>1.3164113048137214E-7</v>
      </c>
      <c r="AD297" s="28">
        <f t="shared" si="329"/>
        <v>7.5985012982018016E-7</v>
      </c>
      <c r="AE297" s="21">
        <f t="shared" si="330"/>
        <v>13160.489955284109</v>
      </c>
      <c r="AF297" s="10" cm="1">
        <f t="array" ref="AF297">Lair(100000000/AE297)</f>
        <v>7596.4099992253086</v>
      </c>
      <c r="AG297" s="10">
        <f t="shared" si="331"/>
        <v>5.8662308876128322E-3</v>
      </c>
      <c r="AH297" s="10" t="b">
        <f t="shared" si="326"/>
        <v>1</v>
      </c>
      <c r="AI297" s="10">
        <f t="shared" si="332"/>
        <v>7596.41</v>
      </c>
      <c r="AJ297">
        <v>3.0000000000000001E-3</v>
      </c>
      <c r="AK297" s="3" cm="1">
        <f t="array" ref="AK297">100000000/Lvac($AA297)</f>
        <v>13160.489953941993</v>
      </c>
      <c r="AL297" s="21">
        <f t="shared" si="335"/>
        <v>5.1973853256769946E-3</v>
      </c>
      <c r="AM297" s="21"/>
      <c r="AN297" s="21"/>
      <c r="AO297" s="21"/>
      <c r="AP297" s="21"/>
      <c r="AS297" s="3">
        <f t="shared" si="333"/>
        <v>-4.6058006773819216E-5</v>
      </c>
      <c r="AT297" s="3" cm="1">
        <f t="array" ref="AT297">AS297-(100000000/LvacE($A297)-$E297)</f>
        <v>3.6043527870788239E-5</v>
      </c>
      <c r="BB297"/>
      <c r="BC297"/>
      <c r="BD297"/>
      <c r="BE297"/>
      <c r="BF297"/>
      <c r="BG297"/>
      <c r="BH297"/>
      <c r="BI297"/>
      <c r="BJ297"/>
      <c r="BN297" s="3" cm="1">
        <f t="array" ref="BN297">$C297*EXP(poly_from_str(100000000/$E297,BN$4341))</f>
        <v>3.4456712796644968</v>
      </c>
      <c r="BO297" s="3"/>
      <c r="BY297">
        <v>3122</v>
      </c>
    </row>
    <row r="298" spans="1:77" hidden="1" x14ac:dyDescent="0.25">
      <c r="A298" t="s">
        <v>495</v>
      </c>
      <c r="B298" s="2" t="str">
        <f t="shared" si="325"/>
        <v/>
      </c>
      <c r="C298">
        <v>5</v>
      </c>
      <c r="E298" t="s">
        <v>496</v>
      </c>
      <c r="R298">
        <v>5</v>
      </c>
      <c r="S298" t="s">
        <v>22</v>
      </c>
      <c r="AA298" s="10">
        <f t="shared" si="327"/>
        <v>7589.308</v>
      </c>
      <c r="AB298" s="3" cm="1">
        <f t="array" ref="AB298">100000000/Lvac(AA298)</f>
        <v>13172.805343925504</v>
      </c>
      <c r="AC298" s="28">
        <f t="shared" si="328"/>
        <v>1.3176431896030574E-7</v>
      </c>
      <c r="AD298" s="28">
        <f t="shared" si="329"/>
        <v>7.591397381888279E-7</v>
      </c>
      <c r="AE298" s="21">
        <f t="shared" si="330"/>
        <v>13172.805480095509</v>
      </c>
      <c r="AF298" s="10" cm="1">
        <f t="array" ref="AF298">Lair(100000000/AE298)</f>
        <v>7589.307921547329</v>
      </c>
      <c r="AG298" s="10">
        <f t="shared" si="331"/>
        <v>5.8678528624695105E-3</v>
      </c>
      <c r="AH298" s="10" t="b">
        <f t="shared" si="326"/>
        <v>1</v>
      </c>
      <c r="AI298" s="10">
        <f t="shared" si="332"/>
        <v>7589.308</v>
      </c>
      <c r="AJ298">
        <v>3.0000000000000001E-3</v>
      </c>
      <c r="AK298" s="3" cm="1">
        <f t="array" ref="AK298">100000000/Lvac($AA298)</f>
        <v>13172.805343925504</v>
      </c>
      <c r="AL298" s="21">
        <f t="shared" si="335"/>
        <v>5.20711717481706E-3</v>
      </c>
      <c r="AM298" s="21"/>
      <c r="AN298" s="21"/>
      <c r="AO298" s="21"/>
      <c r="AP298" s="21"/>
      <c r="AS298" s="3">
        <f t="shared" si="333"/>
        <v>-4.6560744958696887E-3</v>
      </c>
      <c r="AT298" s="3" cm="1">
        <f t="array" ref="AT298">AS298-(100000000/LvacE($A298)-$E298)</f>
        <v>3.6027273381478153E-5</v>
      </c>
      <c r="BB298"/>
      <c r="BC298"/>
      <c r="BD298"/>
      <c r="BE298"/>
      <c r="BF298"/>
      <c r="BG298"/>
      <c r="BH298"/>
      <c r="BI298"/>
      <c r="BJ298"/>
      <c r="BN298" s="3" cm="1">
        <f t="array" ref="BN298">$C298*EXP(poly_from_str(100000000/$E298,BN$4341))</f>
        <v>5.7382722665223901E-2</v>
      </c>
      <c r="BO298" s="3"/>
      <c r="BY298" t="e">
        <v>#N/A</v>
      </c>
    </row>
    <row r="299" spans="1:77" hidden="1" x14ac:dyDescent="0.25">
      <c r="A299" t="s">
        <v>497</v>
      </c>
      <c r="B299" s="2" t="str">
        <f t="shared" si="325"/>
        <v/>
      </c>
      <c r="C299">
        <v>150</v>
      </c>
      <c r="D299" t="s">
        <v>14</v>
      </c>
      <c r="E299" t="s">
        <v>498</v>
      </c>
      <c r="F299">
        <v>16089</v>
      </c>
      <c r="G299" t="s">
        <v>3</v>
      </c>
      <c r="H299" s="5" t="s">
        <v>15</v>
      </c>
      <c r="I299">
        <v>29263</v>
      </c>
      <c r="J299" t="s">
        <v>5</v>
      </c>
      <c r="K299" s="5" t="s">
        <v>15</v>
      </c>
      <c r="L299">
        <v>16089.14</v>
      </c>
      <c r="M299" t="str">
        <f t="shared" ref="M299:M300" si="389">$G299&amp;""</f>
        <v>o</v>
      </c>
      <c r="N299" t="str">
        <f t="shared" ref="N299:N300" si="390">$H299&amp;""</f>
        <v>13/2</v>
      </c>
      <c r="O299">
        <v>29263.08</v>
      </c>
      <c r="P299" t="str">
        <f t="shared" ref="P299:P300" si="391">$J299&amp;""</f>
        <v>e</v>
      </c>
      <c r="Q299" t="str">
        <f t="shared" ref="Q299:Q300" si="392">$K299&amp;""</f>
        <v>13/2</v>
      </c>
      <c r="R299">
        <v>5</v>
      </c>
      <c r="S299" t="s">
        <v>420</v>
      </c>
      <c r="AA299" s="10">
        <f t="shared" si="327"/>
        <v>7588.6379999999999</v>
      </c>
      <c r="AB299" s="3" cm="1">
        <f t="array" ref="AB299">100000000/Lvac(AA299)</f>
        <v>13173.968363061422</v>
      </c>
      <c r="AC299" s="28">
        <f t="shared" si="328"/>
        <v>1.3177595241728489E-7</v>
      </c>
      <c r="AD299" s="28">
        <f t="shared" si="329"/>
        <v>7.5907272011059836E-7</v>
      </c>
      <c r="AE299" s="21">
        <f t="shared" si="330"/>
        <v>13173.968410951196</v>
      </c>
      <c r="AF299" s="10" cm="1">
        <f t="array" ref="AF299">Lair(100000000/AE299)</f>
        <v>7588.6379724137678</v>
      </c>
      <c r="AG299" s="10">
        <f t="shared" si="331"/>
        <v>5.8680061140787996E-3</v>
      </c>
      <c r="AH299" s="10" t="b">
        <f t="shared" si="326"/>
        <v>1</v>
      </c>
      <c r="AI299" s="10">
        <f t="shared" ref="AI299:AI300" si="393">$AF299</f>
        <v>7588.6379724137678</v>
      </c>
      <c r="AJ299">
        <v>7.0000000000000001E-3</v>
      </c>
      <c r="AK299" s="3" cm="1">
        <f t="array" ref="AK299">100000000/Lvac($AA299)</f>
        <v>13173.968363061422</v>
      </c>
      <c r="AL299" s="21">
        <f t="shared" si="335"/>
        <v>1.2152085641278476E-2</v>
      </c>
      <c r="AM299" s="10" cm="1">
        <f t="array" ref="AM299">Lvac($AI299)-$BA299</f>
        <v>-1.6370180769627041E-2</v>
      </c>
      <c r="AN299" s="10">
        <f t="shared" ref="AN299:AN300" si="394">$AK299-($AX299-$AW299)</f>
        <v>2.8363061419440783E-2</v>
      </c>
      <c r="AO299" s="3">
        <f t="shared" ref="AO299:AO300" si="395">AM299/AJ299</f>
        <v>-2.3385972528038628</v>
      </c>
      <c r="AP299" s="3">
        <v>-2.3346552991694938</v>
      </c>
      <c r="AS299" s="3">
        <f t="shared" si="333"/>
        <v>-1.6369385775760747E-3</v>
      </c>
      <c r="AT299" s="3" cm="1">
        <f t="array" ref="AT299">AS299-(100000000/LvacE($A299)-$E299)</f>
        <v>3.6025729059474543E-5</v>
      </c>
      <c r="AU299" t="s">
        <v>4983</v>
      </c>
      <c r="AV299" t="s">
        <v>4694</v>
      </c>
      <c r="AW299" s="3">
        <v>16089.14</v>
      </c>
      <c r="AX299" s="3">
        <v>29263.08</v>
      </c>
      <c r="AY299" s="3"/>
      <c r="AZ299" s="10" cm="1">
        <f t="array" ref="AZ299">Lair(100000000/($AX299-$AW299))</f>
        <v>7588.6543381786605</v>
      </c>
      <c r="BA299" s="10">
        <f t="shared" ref="BA299:BA300" si="396">100000000/($AX299-$AW299)</f>
        <v>7590.7435436930773</v>
      </c>
      <c r="BN299" s="3" cm="1">
        <f t="array" ref="BN299">$C299*EXP(poly_from_str(100000000/$E299,BN$4341))</f>
        <v>1.7213581596474981</v>
      </c>
      <c r="BO299" s="3"/>
      <c r="BY299">
        <v>1562</v>
      </c>
    </row>
    <row r="300" spans="1:77" x14ac:dyDescent="0.25">
      <c r="A300" t="s">
        <v>499</v>
      </c>
      <c r="B300" s="2" t="str">
        <f t="shared" si="325"/>
        <v/>
      </c>
      <c r="C300">
        <v>15</v>
      </c>
      <c r="E300" t="s">
        <v>500</v>
      </c>
      <c r="F300">
        <v>26921</v>
      </c>
      <c r="G300" t="s">
        <v>3</v>
      </c>
      <c r="H300" s="5" t="s">
        <v>19</v>
      </c>
      <c r="I300">
        <v>40098</v>
      </c>
      <c r="J300" t="s">
        <v>5</v>
      </c>
      <c r="K300" s="5" t="s">
        <v>18</v>
      </c>
      <c r="L300">
        <v>26921.49</v>
      </c>
      <c r="M300" t="str">
        <f t="shared" si="389"/>
        <v>o</v>
      </c>
      <c r="N300" t="str">
        <f t="shared" si="390"/>
        <v>3/2</v>
      </c>
      <c r="O300">
        <v>40098.660000000003</v>
      </c>
      <c r="P300" t="str">
        <f t="shared" si="391"/>
        <v>e</v>
      </c>
      <c r="Q300" t="str">
        <f t="shared" si="392"/>
        <v>5/2</v>
      </c>
      <c r="R300">
        <v>5</v>
      </c>
      <c r="U300" s="4" t="str">
        <f>"Sugar wl unc increased 0.003 -&gt; "&amp;ROUND($AJ300,3)&amp;"A"</f>
        <v>Sugar wl unc increased 0.003 -&gt; 0.022A</v>
      </c>
      <c r="AA300" s="10">
        <f t="shared" si="327"/>
        <v>7586.7719999999999</v>
      </c>
      <c r="AB300" s="3" cm="1">
        <f t="array" ref="AB300">100000000/Lvac(AA300)</f>
        <v>13177.208540857728</v>
      </c>
      <c r="AC300" s="28">
        <f t="shared" si="328"/>
        <v>1.3180836329337431E-7</v>
      </c>
      <c r="AD300" s="28">
        <f t="shared" si="329"/>
        <v>7.5888606976156142E-7</v>
      </c>
      <c r="AE300" s="21">
        <f t="shared" si="330"/>
        <v>13177.208583586729</v>
      </c>
      <c r="AF300" s="10" cm="1">
        <f t="array" ref="AF300">Lair(100000000/AE300)</f>
        <v>7586.7719753986612</v>
      </c>
      <c r="AG300" s="10">
        <f t="shared" si="331"/>
        <v>5.8684331452729648E-3</v>
      </c>
      <c r="AH300" s="10" t="b">
        <f t="shared" si="326"/>
        <v>1</v>
      </c>
      <c r="AI300" s="10">
        <f t="shared" si="393"/>
        <v>7586.7719753986612</v>
      </c>
      <c r="AJ300" s="25">
        <f>0.003*ABS($AP300)</f>
        <v>2.2196055787389923E-2</v>
      </c>
      <c r="AK300" s="3" cm="1">
        <f t="array" ref="AK300">100000000/Lvac($AA300)</f>
        <v>13177.208540857728</v>
      </c>
      <c r="AL300" s="21">
        <f t="shared" si="335"/>
        <v>3.8551581205204216E-2</v>
      </c>
      <c r="AM300" s="10" cm="1">
        <f t="array" ref="AM300">Lvac($AI300)-$BA300</f>
        <v>-2.2220663764528581E-2</v>
      </c>
      <c r="AN300" s="10">
        <f t="shared" si="394"/>
        <v>3.8540857725820388E-2</v>
      </c>
      <c r="AO300" s="14">
        <f t="shared" si="395"/>
        <v>-1.0011086644120186</v>
      </c>
      <c r="AP300" s="3">
        <v>-7.3986852624633075</v>
      </c>
      <c r="AS300" s="3">
        <f t="shared" si="333"/>
        <v>-1.4591422714147484E-3</v>
      </c>
      <c r="AT300" s="3" cm="1">
        <f t="array" ref="AT300">AS300-(100000000/LvacE($A300)-$E300)</f>
        <v>3.6021432606503367E-5</v>
      </c>
      <c r="AU300" t="s">
        <v>4976</v>
      </c>
      <c r="AV300" t="s">
        <v>4732</v>
      </c>
      <c r="AW300" s="3">
        <v>26921.49</v>
      </c>
      <c r="AX300" s="3">
        <v>40098.660000000003</v>
      </c>
      <c r="AY300" s="3"/>
      <c r="AZ300" s="10" cm="1">
        <f t="array" ref="AZ300">Lair(100000000/($AX300-$AW300))</f>
        <v>7586.7941900684045</v>
      </c>
      <c r="BA300" s="10">
        <f t="shared" si="396"/>
        <v>7588.8828936714017</v>
      </c>
      <c r="BN300" s="3" cm="1">
        <f t="array" ref="BN300">$C300*EXP(poly_from_str(100000000/$E300,BN$4341))</f>
        <v>0.17210167710012098</v>
      </c>
      <c r="BO300" s="3"/>
      <c r="BY300">
        <v>156</v>
      </c>
    </row>
    <row r="301" spans="1:77" hidden="1" x14ac:dyDescent="0.25">
      <c r="A301" t="s">
        <v>501</v>
      </c>
      <c r="B301" s="2" t="str">
        <f t="shared" si="325"/>
        <v/>
      </c>
      <c r="C301">
        <v>10</v>
      </c>
      <c r="E301" t="s">
        <v>502</v>
      </c>
      <c r="R301">
        <v>5</v>
      </c>
      <c r="S301" t="s">
        <v>22</v>
      </c>
      <c r="AA301" s="10">
        <f t="shared" si="327"/>
        <v>7583.768</v>
      </c>
      <c r="AB301" s="3" cm="1">
        <f t="array" ref="AB301">100000000/Lvac(AA301)</f>
        <v>13182.428125272425</v>
      </c>
      <c r="AC301" s="28">
        <f t="shared" si="328"/>
        <v>1.3186057379392407E-7</v>
      </c>
      <c r="AD301" s="28">
        <f t="shared" si="329"/>
        <v>7.5858558870718987E-7</v>
      </c>
      <c r="AE301" s="21">
        <f t="shared" si="330"/>
        <v>13182.428180255762</v>
      </c>
      <c r="AF301" s="10" cm="1">
        <f t="array" ref="AF301">Lair(100000000/AE301)</f>
        <v>7583.7679683682582</v>
      </c>
      <c r="AG301" s="10">
        <f t="shared" si="331"/>
        <v>5.8691212682977925E-3</v>
      </c>
      <c r="AH301" s="10" t="b">
        <f t="shared" si="326"/>
        <v>1</v>
      </c>
      <c r="AI301" s="10">
        <f t="shared" si="332"/>
        <v>7583.768</v>
      </c>
      <c r="AJ301">
        <v>3.0000000000000001E-3</v>
      </c>
      <c r="AK301" s="3" cm="1">
        <f t="array" ref="AK301">100000000/Lvac($AA301)</f>
        <v>13182.428125272425</v>
      </c>
      <c r="AL301" s="21">
        <f t="shared" si="335"/>
        <v>5.2147276097867547E-3</v>
      </c>
      <c r="AM301" s="21"/>
      <c r="AN301" s="21"/>
      <c r="AO301" s="21"/>
      <c r="AP301" s="21"/>
      <c r="AS301" s="3">
        <f t="shared" si="333"/>
        <v>-1.8747275753412396E-3</v>
      </c>
      <c r="AT301" s="3" cm="1">
        <f t="array" ref="AT301">AS301-(100000000/LvacE($A301)-$E301)</f>
        <v>3.6014489523950033E-5</v>
      </c>
      <c r="BB301"/>
      <c r="BC301"/>
      <c r="BD301"/>
      <c r="BE301"/>
      <c r="BF301"/>
      <c r="BG301"/>
      <c r="BH301"/>
      <c r="BI301"/>
      <c r="BJ301"/>
      <c r="BN301" s="3" cm="1">
        <f t="array" ref="BN301">$C301*EXP(poly_from_str(100000000/$E301,BN$4341))</f>
        <v>0.11469853096351736</v>
      </c>
      <c r="BO301" s="3"/>
      <c r="BY301" t="e">
        <v>#N/A</v>
      </c>
    </row>
    <row r="302" spans="1:77" x14ac:dyDescent="0.25">
      <c r="A302" t="s">
        <v>503</v>
      </c>
      <c r="B302" s="2" t="str">
        <f t="shared" si="325"/>
        <v/>
      </c>
      <c r="C302">
        <v>45</v>
      </c>
      <c r="D302" t="s">
        <v>14</v>
      </c>
      <c r="E302" t="s">
        <v>504</v>
      </c>
      <c r="F302">
        <v>23465</v>
      </c>
      <c r="G302" t="s">
        <v>3</v>
      </c>
      <c r="H302" s="5" t="s">
        <v>113</v>
      </c>
      <c r="I302">
        <v>36683</v>
      </c>
      <c r="J302" t="s">
        <v>5</v>
      </c>
      <c r="K302" s="5" t="s">
        <v>113</v>
      </c>
      <c r="L302">
        <v>23465.43</v>
      </c>
      <c r="M302" t="str">
        <f t="shared" ref="M302:M309" si="397">$G302&amp;""</f>
        <v>o</v>
      </c>
      <c r="N302" t="str">
        <f t="shared" ref="N302:N309" si="398">$H302&amp;""</f>
        <v>1/2</v>
      </c>
      <c r="O302">
        <v>36683.21</v>
      </c>
      <c r="P302" t="str">
        <f t="shared" ref="P302:P309" si="399">$J302&amp;""</f>
        <v>e</v>
      </c>
      <c r="Q302" t="str">
        <f t="shared" ref="Q302:Q309" si="400">$K302&amp;""</f>
        <v>1/2</v>
      </c>
      <c r="R302">
        <v>5</v>
      </c>
      <c r="U302" s="4" t="s">
        <v>5011</v>
      </c>
      <c r="AA302" s="10">
        <f t="shared" si="327"/>
        <v>7563.45</v>
      </c>
      <c r="AB302" s="3" cm="1">
        <f t="array" ref="AB302">100000000/Lvac(AA302)</f>
        <v>13217.840417102729</v>
      </c>
      <c r="AC302" s="28">
        <f t="shared" si="328"/>
        <v>1.3221479615783802E-7</v>
      </c>
      <c r="AD302" s="28">
        <f t="shared" si="329"/>
        <v>7.5655324050219851E-7</v>
      </c>
      <c r="AE302" s="21">
        <f t="shared" si="330"/>
        <v>13217.840404741575</v>
      </c>
      <c r="AF302" s="10" cm="1">
        <f t="array" ref="AF302">Lair(100000000/AE302)</f>
        <v>7563.4500070732784</v>
      </c>
      <c r="AG302" s="10">
        <f t="shared" si="331"/>
        <v>5.873797038197035E-3</v>
      </c>
      <c r="AH302" s="10" t="b">
        <f t="shared" si="326"/>
        <v>1</v>
      </c>
      <c r="AI302" s="10">
        <f t="shared" ref="AI302:AI309" si="401">$AF302</f>
        <v>7563.4500070732784</v>
      </c>
      <c r="AJ302" s="25">
        <f>0.007*5</f>
        <v>3.5000000000000003E-2</v>
      </c>
      <c r="AK302" s="3" cm="1">
        <f t="array" ref="AK302">100000000/Lvac($AA302)</f>
        <v>13217.840417102729</v>
      </c>
      <c r="AL302" s="21">
        <f t="shared" si="335"/>
        <v>6.1165792616590699E-2</v>
      </c>
      <c r="AM302" s="10" cm="1">
        <f t="array" ref="AM302">Lvac($AI302)-$BA302</f>
        <v>-3.457418948164559E-2</v>
      </c>
      <c r="AN302" s="10">
        <f t="shared" ref="AN302:AN309" si="402">$AK302-($AX302-$AW302)</f>
        <v>6.0417102729843464E-2</v>
      </c>
      <c r="AO302" s="14">
        <f t="shared" ref="AO302:AO309" si="403">AM302/AJ302</f>
        <v>-0.98783398518987386</v>
      </c>
      <c r="AP302" s="14">
        <v>-0.98803613340610996</v>
      </c>
      <c r="AS302" s="3">
        <f t="shared" si="333"/>
        <v>4.1710272853379138E-4</v>
      </c>
      <c r="AT302" s="3" cm="1">
        <f t="array" ref="AT302">AS302-(100000000/LvacE($A302)-$E302)</f>
        <v>3.5966826544608921E-5</v>
      </c>
      <c r="AU302" t="s">
        <v>4990</v>
      </c>
      <c r="AV302" t="s">
        <v>4770</v>
      </c>
      <c r="AW302" s="3">
        <v>23465.43</v>
      </c>
      <c r="AX302" s="3">
        <v>36683.21</v>
      </c>
      <c r="AY302" s="3"/>
      <c r="AZ302" s="10" cm="1">
        <f t="array" ref="AZ302">Lair(100000000/($AX302-$AW302))</f>
        <v>7563.4845719370005</v>
      </c>
      <c r="BA302" s="10">
        <f t="shared" ref="BA302:BA309" si="404">100000000/($AX302-$AW302)</f>
        <v>7565.5669862866544</v>
      </c>
      <c r="BN302" s="3" cm="1">
        <f t="array" ref="BN302">$C302*EXP(poly_from_str(100000000/$E302,BN$4341))</f>
        <v>0.51515669994927038</v>
      </c>
      <c r="BO302" s="3"/>
      <c r="BY302">
        <v>470</v>
      </c>
    </row>
    <row r="303" spans="1:77" x14ac:dyDescent="0.25">
      <c r="A303" t="s">
        <v>505</v>
      </c>
      <c r="B303" s="2" t="str">
        <f t="shared" si="325"/>
        <v/>
      </c>
      <c r="C303">
        <v>25</v>
      </c>
      <c r="E303" t="s">
        <v>506</v>
      </c>
      <c r="F303">
        <v>14859</v>
      </c>
      <c r="G303" t="s">
        <v>5</v>
      </c>
      <c r="H303" s="5" t="s">
        <v>16</v>
      </c>
      <c r="I303">
        <v>28101</v>
      </c>
      <c r="J303" t="s">
        <v>3</v>
      </c>
      <c r="K303" s="5" t="s">
        <v>16</v>
      </c>
      <c r="L303">
        <v>14859.96</v>
      </c>
      <c r="M303" t="str">
        <f t="shared" si="397"/>
        <v>e</v>
      </c>
      <c r="N303" t="str">
        <f t="shared" si="398"/>
        <v>11/2</v>
      </c>
      <c r="O303">
        <v>28101.77</v>
      </c>
      <c r="P303" t="str">
        <f t="shared" si="399"/>
        <v>o</v>
      </c>
      <c r="Q303" t="str">
        <f t="shared" si="400"/>
        <v>11/2</v>
      </c>
      <c r="R303">
        <v>5</v>
      </c>
      <c r="U303" s="4" t="str">
        <f>"Sugar wl unc increased 0.003 -&gt; "&amp;ROUND($AJ303,3)&amp;"A"</f>
        <v>Sugar wl unc increased 0.003 -&gt; 0.019A</v>
      </c>
      <c r="AA303" s="10">
        <f t="shared" si="327"/>
        <v>7549.74</v>
      </c>
      <c r="AB303" s="3" cm="1">
        <f t="array" ref="AB303">100000000/Lvac(AA303)</f>
        <v>13241.843308496098</v>
      </c>
      <c r="AC303" s="28">
        <f t="shared" si="328"/>
        <v>1.3245489248636379E-7</v>
      </c>
      <c r="AD303" s="28">
        <f t="shared" si="329"/>
        <v>7.551818706073875E-7</v>
      </c>
      <c r="AE303" s="21">
        <f t="shared" si="330"/>
        <v>13241.843209753495</v>
      </c>
      <c r="AF303" s="10" cm="1">
        <f t="array" ref="AF303">Lair(100000000/AE303)</f>
        <v>7549.7400562976845</v>
      </c>
      <c r="AG303" s="10">
        <f t="shared" si="331"/>
        <v>5.876973465874063E-3</v>
      </c>
      <c r="AH303" s="10" t="b">
        <f t="shared" si="326"/>
        <v>1</v>
      </c>
      <c r="AI303" s="10">
        <f t="shared" si="401"/>
        <v>7549.7400562976845</v>
      </c>
      <c r="AJ303" s="25">
        <f>0.003*ABS($AP303)</f>
        <v>1.8995871704646561E-2</v>
      </c>
      <c r="AK303" s="3" cm="1">
        <f t="array" ref="AK303">100000000/Lvac($AA303)</f>
        <v>13241.843308496098</v>
      </c>
      <c r="AL303" s="21">
        <f t="shared" si="335"/>
        <v>3.3317750643798619E-2</v>
      </c>
      <c r="AM303" s="10" cm="1">
        <f t="array" ref="AM303">Lvac($AI303)-$BA303</f>
        <v>-1.893955883133458E-2</v>
      </c>
      <c r="AN303" s="10">
        <f t="shared" si="402"/>
        <v>3.3308496096651652E-2</v>
      </c>
      <c r="AO303" s="14">
        <f t="shared" si="403"/>
        <v>-0.99703552044425492</v>
      </c>
      <c r="AP303" s="3">
        <v>-6.3319572348821866</v>
      </c>
      <c r="AS303" s="3">
        <f t="shared" si="333"/>
        <v>3.3084960978158051E-3</v>
      </c>
      <c r="AT303" s="3" cm="1">
        <f t="array" ref="AT303">AS303-(100000000/LvacE($A303)-$E303)</f>
        <v>3.5933964682044461E-5</v>
      </c>
      <c r="AU303" t="s">
        <v>4704</v>
      </c>
      <c r="AV303" t="s">
        <v>4773</v>
      </c>
      <c r="AW303" s="3">
        <v>14859.96</v>
      </c>
      <c r="AX303" s="3">
        <v>28101.77</v>
      </c>
      <c r="AY303" s="3"/>
      <c r="AZ303" s="10" cm="1">
        <f t="array" ref="AZ303">Lair(100000000/($AX303-$AW303))</f>
        <v>7549.758990748116</v>
      </c>
      <c r="BA303" s="10">
        <f t="shared" si="404"/>
        <v>7551.8377019455793</v>
      </c>
      <c r="BB303" s="12">
        <v>97000</v>
      </c>
      <c r="BC303" s="3">
        <v>8.9999999999999993E-3</v>
      </c>
      <c r="BD303" s="12" cm="1">
        <f t="array" ref="BD303">SfromgA($BB303,$BA303,"")</f>
        <v>2.0618783467441532E-2</v>
      </c>
      <c r="BE303" s="29">
        <f>(10^MAX(0.05, -0.312925054856973*((LN($BD303))^(1/3)) + 0.454808404431693)-1)*100</f>
        <v>784.2878525622981</v>
      </c>
      <c r="BG303" s="3"/>
      <c r="BH303" s="3"/>
      <c r="BI303" s="12">
        <f>IF($BB303="",$BF303,$BB303)</f>
        <v>97000</v>
      </c>
      <c r="BJ303" s="29">
        <f>IF($BB303="",$BH303,$BE303)</f>
        <v>784.2878525622981</v>
      </c>
      <c r="BK303" s="3">
        <f>LN(BN303*100000000/($AX303-$AW303)/$BI303)</f>
        <v>-3.8050775967409685</v>
      </c>
      <c r="BL303" s="13">
        <f>EXP(BK$4341*$AX303+BK$4342)*$BI303/(100000000/($AX303-$AW303))</f>
        <v>0.17062473874098749</v>
      </c>
      <c r="BM303" s="3">
        <f t="shared" ref="BM303" si="405">LN(BL303/$C303)</f>
        <v>-4.9871644691006374</v>
      </c>
      <c r="BN303" s="3" cm="1">
        <f t="array" ref="BN303">$C303*EXP(poly_from_str(100000000/$E303,BN$4341))</f>
        <v>0.28588731305220466</v>
      </c>
      <c r="BO303" s="3">
        <f>LN($C303)</f>
        <v>3.2188758248682006</v>
      </c>
      <c r="BP303" s="13">
        <f>LN(BL303/BN303)</f>
        <v>-0.51613108812071939</v>
      </c>
      <c r="BY303">
        <v>261</v>
      </c>
    </row>
    <row r="304" spans="1:77" x14ac:dyDescent="0.25">
      <c r="A304" t="s">
        <v>507</v>
      </c>
      <c r="B304" s="2" t="str">
        <f t="shared" si="325"/>
        <v/>
      </c>
      <c r="C304">
        <v>100</v>
      </c>
      <c r="D304" t="s">
        <v>14</v>
      </c>
      <c r="E304" t="s">
        <v>508</v>
      </c>
      <c r="F304">
        <v>19046</v>
      </c>
      <c r="G304" t="s">
        <v>3</v>
      </c>
      <c r="H304" s="5" t="s">
        <v>18</v>
      </c>
      <c r="I304">
        <v>32288</v>
      </c>
      <c r="J304" t="s">
        <v>5</v>
      </c>
      <c r="K304" s="5" t="s">
        <v>19</v>
      </c>
      <c r="L304">
        <v>19046.09</v>
      </c>
      <c r="M304" t="str">
        <f t="shared" si="397"/>
        <v>o</v>
      </c>
      <c r="N304" t="str">
        <f t="shared" si="398"/>
        <v>5/2</v>
      </c>
      <c r="O304">
        <v>32288.92</v>
      </c>
      <c r="P304" t="str">
        <f t="shared" si="399"/>
        <v>e</v>
      </c>
      <c r="Q304" t="str">
        <f t="shared" si="400"/>
        <v>3/2</v>
      </c>
      <c r="R304">
        <v>5</v>
      </c>
      <c r="U304" s="4" t="s">
        <v>5013</v>
      </c>
      <c r="AA304" s="10">
        <f t="shared" si="327"/>
        <v>7549.201</v>
      </c>
      <c r="AB304" s="3" cm="1">
        <f t="array" ref="AB304">100000000/Lvac(AA304)</f>
        <v>13242.788748152931</v>
      </c>
      <c r="AC304" s="28">
        <f t="shared" si="328"/>
        <v>1.3246434953844784E-7</v>
      </c>
      <c r="AD304" s="28">
        <f t="shared" si="329"/>
        <v>7.5512795606550578E-7</v>
      </c>
      <c r="AE304" s="21">
        <f t="shared" si="330"/>
        <v>13242.788785524865</v>
      </c>
      <c r="AF304" s="10" cm="1">
        <f t="array" ref="AF304">Lair(100000000/AE304)</f>
        <v>7549.2009786955905</v>
      </c>
      <c r="AG304" s="10">
        <f t="shared" si="331"/>
        <v>5.8770986987995771E-3</v>
      </c>
      <c r="AH304" s="10" t="b">
        <f t="shared" si="326"/>
        <v>1</v>
      </c>
      <c r="AI304" s="10">
        <f t="shared" si="401"/>
        <v>7549.2009786955905</v>
      </c>
      <c r="AJ304" s="25">
        <f>0.007*3.5</f>
        <v>2.4500000000000001E-2</v>
      </c>
      <c r="AK304" s="3" cm="1">
        <f t="array" ref="AK304">100000000/Lvac($AA304)</f>
        <v>13242.788748152931</v>
      </c>
      <c r="AL304" s="21">
        <f t="shared" si="335"/>
        <v>4.2977836362465938E-2</v>
      </c>
      <c r="AM304" s="10" cm="1">
        <f t="array" ref="AM304">Lvac($AI304)-$BA304</f>
        <v>2.3501171788666397E-2</v>
      </c>
      <c r="AN304" s="10">
        <f t="shared" si="402"/>
        <v>-4.1251847067542258E-2</v>
      </c>
      <c r="AO304" s="14">
        <f t="shared" si="403"/>
        <v>0.95923150157822024</v>
      </c>
      <c r="AP304" s="14">
        <v>0.96010130392660731</v>
      </c>
      <c r="AS304" s="3">
        <f t="shared" si="333"/>
        <v>-1.2518470703071216E-3</v>
      </c>
      <c r="AT304" s="3" cm="1">
        <f t="array" ref="AT304">AS304-(100000000/LvacE($A304)-$E304)</f>
        <v>3.5932658647652715E-5</v>
      </c>
      <c r="AU304" t="s">
        <v>4978</v>
      </c>
      <c r="AV304" t="s">
        <v>4714</v>
      </c>
      <c r="AW304" s="3">
        <v>19046.09</v>
      </c>
      <c r="AX304" s="3">
        <v>32288.92</v>
      </c>
      <c r="AY304" s="3"/>
      <c r="AZ304" s="10" cm="1">
        <f t="array" ref="AZ304">Lair(100000000/($AX304-$AW304))</f>
        <v>7549.1774838625552</v>
      </c>
      <c r="BA304" s="10">
        <f t="shared" si="404"/>
        <v>7551.2560381731109</v>
      </c>
      <c r="BN304" s="3" cm="1">
        <f t="array" ref="BN304">$C304*EXP(poly_from_str(100000000/$E304,BN$4341))</f>
        <v>1.1435040815758513</v>
      </c>
      <c r="BO304" s="3"/>
      <c r="BY304">
        <v>1046</v>
      </c>
    </row>
    <row r="305" spans="1:77" x14ac:dyDescent="0.25">
      <c r="A305" t="s">
        <v>509</v>
      </c>
      <c r="B305" s="2" t="str">
        <f t="shared" si="325"/>
        <v/>
      </c>
      <c r="C305">
        <v>15</v>
      </c>
      <c r="E305" t="s">
        <v>510</v>
      </c>
      <c r="F305">
        <v>13887</v>
      </c>
      <c r="G305" t="s">
        <v>3</v>
      </c>
      <c r="H305" s="5" t="s">
        <v>8</v>
      </c>
      <c r="I305">
        <v>27138</v>
      </c>
      <c r="J305" t="s">
        <v>5</v>
      </c>
      <c r="K305" s="5" t="s">
        <v>8</v>
      </c>
      <c r="L305">
        <v>13887.6</v>
      </c>
      <c r="M305" t="str">
        <f t="shared" si="397"/>
        <v>o</v>
      </c>
      <c r="N305" t="str">
        <f t="shared" si="398"/>
        <v>7/2</v>
      </c>
      <c r="O305">
        <v>27138.55</v>
      </c>
      <c r="P305" t="str">
        <f t="shared" si="399"/>
        <v>e</v>
      </c>
      <c r="Q305" t="str">
        <f t="shared" si="400"/>
        <v>7/2</v>
      </c>
      <c r="R305">
        <v>5</v>
      </c>
      <c r="U305" s="4" t="str">
        <f>"Sugar wl unc increased 0.003 -&gt; "&amp;ROUND($AJ305,3)&amp;"A"</f>
        <v>Sugar wl unc increased 0.003 -&gt; 0.021A</v>
      </c>
      <c r="AA305" s="10">
        <f t="shared" si="327"/>
        <v>7544.53</v>
      </c>
      <c r="AB305" s="3" cm="1">
        <f t="array" ref="AB305">100000000/Lvac(AA305)</f>
        <v>13250.987631744138</v>
      </c>
      <c r="AC305" s="28">
        <f t="shared" si="328"/>
        <v>1.3254636140355994E-7</v>
      </c>
      <c r="AD305" s="28">
        <f t="shared" si="329"/>
        <v>7.5466073004580776E-7</v>
      </c>
      <c r="AE305" s="21">
        <f t="shared" si="330"/>
        <v>13250.987702614715</v>
      </c>
      <c r="AF305" s="10" cm="1">
        <f t="array" ref="AF305">Lair(100000000/AE305)</f>
        <v>7544.5299596491841</v>
      </c>
      <c r="AG305" s="10">
        <f t="shared" si="331"/>
        <v>5.8781850977956303E-3</v>
      </c>
      <c r="AH305" s="10" t="b">
        <f t="shared" si="326"/>
        <v>1</v>
      </c>
      <c r="AI305" s="10">
        <f t="shared" si="401"/>
        <v>7544.5299596491841</v>
      </c>
      <c r="AJ305" s="25">
        <f>0.003*ABS($AP305)</f>
        <v>2.1431821495752956E-2</v>
      </c>
      <c r="AK305" s="3" cm="1">
        <f t="array" ref="AK305">100000000/Lvac($AA305)</f>
        <v>13250.987631744138</v>
      </c>
      <c r="AL305" s="21">
        <f t="shared" si="335"/>
        <v>3.7642212713696492E-2</v>
      </c>
      <c r="AM305" s="10" cm="1">
        <f t="array" ref="AM305">Lvac($AI305)-$BA305</f>
        <v>-2.1472183198056882E-2</v>
      </c>
      <c r="AN305" s="10">
        <f t="shared" si="402"/>
        <v>3.763174413870729E-2</v>
      </c>
      <c r="AO305" s="14">
        <f t="shared" si="403"/>
        <v>-1.0018832604737737</v>
      </c>
      <c r="AP305" s="3">
        <v>-7.1439404985843185</v>
      </c>
      <c r="AS305" s="3">
        <f t="shared" si="333"/>
        <v>-2.3682558621658245E-3</v>
      </c>
      <c r="AT305" s="3" cm="1">
        <f t="array" ref="AT305">AS305-(100000000/LvacE($A305)-$E305)</f>
        <v>3.5921328162658028E-5</v>
      </c>
      <c r="AU305" t="s">
        <v>4813</v>
      </c>
      <c r="AV305" t="s">
        <v>4718</v>
      </c>
      <c r="AW305" s="3">
        <v>13887.6</v>
      </c>
      <c r="AX305" s="3">
        <v>27138.55</v>
      </c>
      <c r="AY305" s="3"/>
      <c r="AZ305" s="10" cm="1">
        <f t="array" ref="AZ305">Lair(100000000/($AX305-$AW305))</f>
        <v>7544.5514260409664</v>
      </c>
      <c r="BA305" s="10">
        <f t="shared" si="404"/>
        <v>7546.6287322795733</v>
      </c>
      <c r="BB305" s="12">
        <v>14300</v>
      </c>
      <c r="BC305" s="3">
        <v>1E-3</v>
      </c>
      <c r="BD305" s="12" cm="1">
        <f t="array" ref="BD305">SfromgA($BB305,$BA305,"")</f>
        <v>3.0333907047441033E-3</v>
      </c>
      <c r="BE305" s="29">
        <f t="shared" ref="BE305:BE307" si="406">(10^MAX(0.05, -0.312925054856973*((LN($BD305))^(1/3)) + 0.454808404431693)-1)*100</f>
        <v>939.87030084799267</v>
      </c>
      <c r="BG305" s="3"/>
      <c r="BH305" s="3"/>
      <c r="BI305" s="12">
        <f t="shared" ref="BI305:BI307" si="407">IF($BB305="",$BF305,$BB305)</f>
        <v>14300</v>
      </c>
      <c r="BJ305" s="29">
        <f t="shared" ref="BJ305:BJ307" si="408">IF($BB305="",$BH305,$BE305)</f>
        <v>939.87030084799267</v>
      </c>
      <c r="BK305" s="3">
        <f t="shared" ref="BK305:BK307" si="409">LN(BN305*100000000/($AX305-$AW305)/$BI305)</f>
        <v>-2.4025110732393529</v>
      </c>
      <c r="BL305" s="13">
        <f>EXP(BK$4341*$AX305+BK$4342)*$BI305/(100000000/($AX305-$AW305))</f>
        <v>2.7082582183056664E-2</v>
      </c>
      <c r="BM305" s="3">
        <f t="shared" ref="BM305:BM307" si="410">LN(BL305/$C305)</f>
        <v>-6.3169146827066722</v>
      </c>
      <c r="BN305" s="3" cm="1">
        <f t="array" ref="BN305">$C305*EXP(poly_from_str(100000000/$E305,BN$4341))</f>
        <v>0.17146905362625289</v>
      </c>
      <c r="BO305" s="3">
        <f t="shared" ref="BO305:BO308" si="411">LN($C305)</f>
        <v>2.7080502011022101</v>
      </c>
      <c r="BP305" s="13">
        <f t="shared" ref="BP305:BP307" si="412">LN(BL305/BN305)</f>
        <v>-1.8455120076181313</v>
      </c>
      <c r="BY305">
        <v>157</v>
      </c>
    </row>
    <row r="306" spans="1:77" hidden="1" x14ac:dyDescent="0.25">
      <c r="A306" t="s">
        <v>511</v>
      </c>
      <c r="B306" s="2" t="str">
        <f t="shared" si="325"/>
        <v/>
      </c>
      <c r="C306">
        <v>45</v>
      </c>
      <c r="E306" t="s">
        <v>512</v>
      </c>
      <c r="F306">
        <v>11761</v>
      </c>
      <c r="G306" t="s">
        <v>3</v>
      </c>
      <c r="H306" s="5" t="s">
        <v>4</v>
      </c>
      <c r="I306">
        <v>25033</v>
      </c>
      <c r="J306" t="s">
        <v>5</v>
      </c>
      <c r="K306" s="5" t="s">
        <v>4</v>
      </c>
      <c r="L306">
        <v>11761.69</v>
      </c>
      <c r="M306" t="str">
        <f t="shared" si="397"/>
        <v>o</v>
      </c>
      <c r="N306" t="str">
        <f t="shared" si="398"/>
        <v>9/2</v>
      </c>
      <c r="O306">
        <v>25033.91</v>
      </c>
      <c r="P306" t="str">
        <f t="shared" si="399"/>
        <v>e</v>
      </c>
      <c r="Q306" t="str">
        <f t="shared" si="400"/>
        <v>9/2</v>
      </c>
      <c r="R306">
        <v>5</v>
      </c>
      <c r="AA306" s="10">
        <f t="shared" si="327"/>
        <v>7532.4549999999999</v>
      </c>
      <c r="AB306" s="3" cm="1">
        <f t="array" ref="AB306">100000000/Lvac(AA306)</f>
        <v>13272.229681764235</v>
      </c>
      <c r="AC306" s="28">
        <f t="shared" si="328"/>
        <v>1.3275884157290022E-7</v>
      </c>
      <c r="AD306" s="28">
        <f t="shared" si="329"/>
        <v>7.53452904280265E-7</v>
      </c>
      <c r="AE306" s="21">
        <f t="shared" si="330"/>
        <v>13272.229691346878</v>
      </c>
      <c r="AF306" s="10" cm="1">
        <f t="array" ref="AF306">Lair(100000000/AE306)</f>
        <v>7532.4549945614845</v>
      </c>
      <c r="AG306" s="10">
        <f t="shared" si="331"/>
        <v>5.881002918820241E-3</v>
      </c>
      <c r="AH306" s="10" t="b">
        <f t="shared" si="326"/>
        <v>1</v>
      </c>
      <c r="AI306" s="10">
        <f t="shared" si="401"/>
        <v>7532.4549945614845</v>
      </c>
      <c r="AJ306">
        <v>3.0000000000000001E-3</v>
      </c>
      <c r="AK306" s="3" cm="1">
        <f t="array" ref="AK306">100000000/Lvac($AA306)</f>
        <v>13272.229681764235</v>
      </c>
      <c r="AL306" s="21">
        <f t="shared" si="335"/>
        <v>5.2860175167380079E-3</v>
      </c>
      <c r="AM306" s="10" cm="1">
        <f t="array" ref="AM306">Lvac($AI306)-$BA306</f>
        <v>-5.5016971145960269E-3</v>
      </c>
      <c r="AN306" s="10">
        <f t="shared" si="402"/>
        <v>9.6817642352107214E-3</v>
      </c>
      <c r="AO306" s="3">
        <f t="shared" si="403"/>
        <v>-1.8338990381986755</v>
      </c>
      <c r="AP306" s="3">
        <v>-1.8320857103996482</v>
      </c>
      <c r="AS306" s="3">
        <f t="shared" si="333"/>
        <v>-3.1823576500755735E-4</v>
      </c>
      <c r="AT306" s="3" cm="1">
        <f t="array" ref="AT306">AS306-(100000000/LvacE($A306)-$E306)</f>
        <v>3.5891718653147109E-5</v>
      </c>
      <c r="AU306" t="s">
        <v>4690</v>
      </c>
      <c r="AV306" t="s">
        <v>4741</v>
      </c>
      <c r="AW306" s="3">
        <v>11761.69</v>
      </c>
      <c r="AX306" s="3">
        <v>25033.91</v>
      </c>
      <c r="AY306" s="3"/>
      <c r="AZ306" s="10" cm="1">
        <f t="array" ref="AZ306">Lair(100000000/($AX306-$AW306))</f>
        <v>7532.4604947747493</v>
      </c>
      <c r="BA306" s="10">
        <f t="shared" si="404"/>
        <v>7534.5345390597813</v>
      </c>
      <c r="BB306" s="12">
        <v>101000</v>
      </c>
      <c r="BC306" s="3">
        <v>6.0000000000000001E-3</v>
      </c>
      <c r="BD306" s="12" cm="1">
        <f t="array" ref="BD306">SfromgA($BB306,$BA306,"")</f>
        <v>2.1321807490843843E-2</v>
      </c>
      <c r="BE306" s="29">
        <f t="shared" si="406"/>
        <v>781.40110227814978</v>
      </c>
      <c r="BG306" s="3"/>
      <c r="BH306" s="3"/>
      <c r="BI306" s="12">
        <f t="shared" si="407"/>
        <v>101000</v>
      </c>
      <c r="BJ306" s="29">
        <f t="shared" si="408"/>
        <v>781.40110227814978</v>
      </c>
      <c r="BK306" s="3">
        <f t="shared" si="409"/>
        <v>-3.2611245801774658</v>
      </c>
      <c r="BL306" s="13">
        <f>EXP(BK$4341*$AX306+BK$4342)*$BI306/(100000000/($AX306-$AW306))</f>
        <v>0.22481245683315745</v>
      </c>
      <c r="BM306" s="3">
        <f t="shared" si="410"/>
        <v>-5.2991512393092766</v>
      </c>
      <c r="BN306" s="3" cm="1">
        <f t="array" ref="BN306">$C306*EXP(poly_from_str(100000000/$E306,BN$4341))</f>
        <v>0.5140158793522327</v>
      </c>
      <c r="BO306" s="3">
        <f t="shared" si="411"/>
        <v>3.8066624897703196</v>
      </c>
      <c r="BP306" s="13">
        <f t="shared" si="412"/>
        <v>-0.82698762921617153</v>
      </c>
      <c r="BY306">
        <v>472</v>
      </c>
    </row>
    <row r="307" spans="1:77" hidden="1" x14ac:dyDescent="0.25">
      <c r="A307" t="s">
        <v>513</v>
      </c>
      <c r="B307" s="2" t="str">
        <f t="shared" si="325"/>
        <v/>
      </c>
      <c r="C307">
        <v>5</v>
      </c>
      <c r="D307" t="s">
        <v>91</v>
      </c>
      <c r="E307" t="s">
        <v>514</v>
      </c>
      <c r="F307">
        <v>15443</v>
      </c>
      <c r="G307" t="s">
        <v>3</v>
      </c>
      <c r="H307" s="5" t="s">
        <v>8</v>
      </c>
      <c r="I307">
        <v>28720</v>
      </c>
      <c r="J307" t="s">
        <v>5</v>
      </c>
      <c r="K307" s="5" t="s">
        <v>4</v>
      </c>
      <c r="L307">
        <v>15443.48</v>
      </c>
      <c r="M307" t="str">
        <f t="shared" si="397"/>
        <v>o</v>
      </c>
      <c r="N307" t="str">
        <f t="shared" si="398"/>
        <v>7/2</v>
      </c>
      <c r="O307">
        <v>28720.71</v>
      </c>
      <c r="P307" t="str">
        <f t="shared" si="399"/>
        <v>e</v>
      </c>
      <c r="Q307" t="str">
        <f t="shared" si="400"/>
        <v>9/2</v>
      </c>
      <c r="R307">
        <v>5</v>
      </c>
      <c r="AA307" s="10">
        <f t="shared" si="327"/>
        <v>7529.6170000000002</v>
      </c>
      <c r="AB307" s="3" cm="1">
        <f t="array" ref="AB307">100000000/Lvac(AA307)</f>
        <v>13277.232111247513</v>
      </c>
      <c r="AC307" s="28">
        <f t="shared" si="328"/>
        <v>1.328088799204528E-7</v>
      </c>
      <c r="AD307" s="28">
        <f t="shared" si="329"/>
        <v>7.5316902771690807E-7</v>
      </c>
      <c r="AE307" s="21">
        <f t="shared" si="330"/>
        <v>13277.232047581094</v>
      </c>
      <c r="AF307" s="10" cm="1">
        <f t="array" ref="AF307">Lair(100000000/AE307)</f>
        <v>7529.6170361059003</v>
      </c>
      <c r="AG307" s="10">
        <f t="shared" si="331"/>
        <v>5.8816671625693253E-3</v>
      </c>
      <c r="AH307" s="10" t="b">
        <f t="shared" si="326"/>
        <v>1</v>
      </c>
      <c r="AI307" s="10">
        <f t="shared" si="401"/>
        <v>7529.6170361059003</v>
      </c>
      <c r="AJ307">
        <v>7.0000000000000001E-3</v>
      </c>
      <c r="AK307" s="3" cm="1">
        <f t="array" ref="AK307">100000000/Lvac($AA307)</f>
        <v>13277.232111247513</v>
      </c>
      <c r="AL307" s="21">
        <f t="shared" si="335"/>
        <v>1.2343340216781967E-2</v>
      </c>
      <c r="AM307" s="10" cm="1">
        <f t="array" ref="AM307">Lvac($AI307)-$BA307</f>
        <v>-1.1615183811954921E-3</v>
      </c>
      <c r="AN307" s="10">
        <f t="shared" si="402"/>
        <v>2.1112475133122643E-3</v>
      </c>
      <c r="AO307" s="3">
        <f t="shared" si="403"/>
        <v>-0.16593119731364173</v>
      </c>
      <c r="AP307" s="3">
        <v>-0.17109057457024132</v>
      </c>
      <c r="AS307" s="3">
        <f t="shared" si="333"/>
        <v>2.1112475133122643E-3</v>
      </c>
      <c r="AT307" s="3" cm="1">
        <f t="array" ref="AT307">AS307-(100000000/LvacE($A307)-$E307)</f>
        <v>3.5884695535060018E-5</v>
      </c>
      <c r="AU307" t="s">
        <v>4977</v>
      </c>
      <c r="AV307" t="s">
        <v>4703</v>
      </c>
      <c r="AW307" s="3">
        <v>15443.48</v>
      </c>
      <c r="AX307" s="3">
        <v>28720.71</v>
      </c>
      <c r="AY307" s="3"/>
      <c r="AZ307" s="10" cm="1">
        <f t="array" ref="AZ307">Lair(100000000/($AX307-$AW307))</f>
        <v>7529.6181973110142</v>
      </c>
      <c r="BA307" s="10">
        <f t="shared" si="404"/>
        <v>7531.6914748031031</v>
      </c>
      <c r="BB307" s="12">
        <v>17900</v>
      </c>
      <c r="BC307" s="3">
        <v>0.01</v>
      </c>
      <c r="BD307" s="12" cm="1">
        <f t="array" ref="BD307">SfromgA($BB307,$BA307,"")</f>
        <v>3.774539331907331E-3</v>
      </c>
      <c r="BE307" s="29">
        <f t="shared" si="406"/>
        <v>922.87731586016889</v>
      </c>
      <c r="BG307" s="3"/>
      <c r="BH307" s="3"/>
      <c r="BI307" s="12">
        <f t="shared" si="407"/>
        <v>17900</v>
      </c>
      <c r="BJ307" s="29">
        <f t="shared" si="408"/>
        <v>922.87731586016889</v>
      </c>
      <c r="BK307" s="3">
        <f t="shared" si="409"/>
        <v>-3.7285662513128295</v>
      </c>
      <c r="BL307" s="13">
        <f>EXP(BK$4341*$AX307+BK$4342)*$BI307/(100000000/($AX307-$AW307))</f>
        <v>3.0120334317015614E-2</v>
      </c>
      <c r="BM307" s="3">
        <f t="shared" si="410"/>
        <v>-5.1119926890436336</v>
      </c>
      <c r="BN307" s="3" cm="1">
        <f t="array" ref="BN307">$C307*EXP(poly_from_str(100000000/$E307,BN$4341))</f>
        <v>5.7103767343606622E-2</v>
      </c>
      <c r="BO307" s="3">
        <f t="shared" si="411"/>
        <v>1.6094379124341003</v>
      </c>
      <c r="BP307" s="13">
        <f t="shared" si="412"/>
        <v>-0.6396695901095214</v>
      </c>
      <c r="BY307">
        <v>53</v>
      </c>
    </row>
    <row r="308" spans="1:77" hidden="1" x14ac:dyDescent="0.25">
      <c r="A308" t="s">
        <v>515</v>
      </c>
      <c r="B308" s="2" t="str">
        <f t="shared" si="325"/>
        <v/>
      </c>
      <c r="C308">
        <v>500</v>
      </c>
      <c r="E308" t="s">
        <v>516</v>
      </c>
      <c r="F308">
        <v>26447</v>
      </c>
      <c r="G308" t="s">
        <v>3</v>
      </c>
      <c r="H308" s="5" t="s">
        <v>239</v>
      </c>
      <c r="I308">
        <v>39725</v>
      </c>
      <c r="J308" t="s">
        <v>5</v>
      </c>
      <c r="K308" s="5" t="s">
        <v>86</v>
      </c>
      <c r="L308">
        <v>26447.88</v>
      </c>
      <c r="M308" t="str">
        <f t="shared" si="397"/>
        <v>o</v>
      </c>
      <c r="N308" t="str">
        <f t="shared" si="398"/>
        <v>17/2</v>
      </c>
      <c r="O308">
        <v>39725.99</v>
      </c>
      <c r="P308" t="str">
        <f t="shared" si="399"/>
        <v>e</v>
      </c>
      <c r="Q308" t="str">
        <f t="shared" si="400"/>
        <v>15/2</v>
      </c>
      <c r="R308">
        <v>5</v>
      </c>
      <c r="AA308" s="10">
        <f t="shared" si="327"/>
        <v>7529.1130000000003</v>
      </c>
      <c r="AB308" s="3" cm="1">
        <f t="array" ref="AB308">100000000/Lvac(AA308)</f>
        <v>13278.120886287519</v>
      </c>
      <c r="AC308" s="28">
        <f t="shared" si="328"/>
        <v>1.328177701676147E-7</v>
      </c>
      <c r="AD308" s="28">
        <f t="shared" si="329"/>
        <v>7.5311861412009922E-7</v>
      </c>
      <c r="AE308" s="21">
        <f t="shared" si="330"/>
        <v>13278.120859553841</v>
      </c>
      <c r="AF308" s="10" cm="1">
        <f t="array" ref="AF308">Lair(100000000/AE308)</f>
        <v>7529.1130151589232</v>
      </c>
      <c r="AG308" s="10">
        <f t="shared" si="331"/>
        <v>5.8817852040663702E-3</v>
      </c>
      <c r="AH308" s="10" t="b">
        <f t="shared" si="326"/>
        <v>1</v>
      </c>
      <c r="AI308" s="10">
        <f t="shared" si="401"/>
        <v>7529.1130151589232</v>
      </c>
      <c r="AJ308">
        <v>3.0000000000000001E-3</v>
      </c>
      <c r="AK308" s="3" cm="1">
        <f t="array" ref="AK308">100000000/Lvac($AA308)</f>
        <v>13278.120886287519</v>
      </c>
      <c r="AL308" s="21">
        <f t="shared" si="335"/>
        <v>5.2907112137460383E-3</v>
      </c>
      <c r="AM308" s="10" cm="1">
        <f t="array" ref="AM308">Lvac($AI308)-$BA308</f>
        <v>-6.1594098542627762E-3</v>
      </c>
      <c r="AN308" s="10">
        <f t="shared" si="402"/>
        <v>1.0886287522225757E-2</v>
      </c>
      <c r="AO308" s="3">
        <f t="shared" si="403"/>
        <v>-2.0531366180875921</v>
      </c>
      <c r="AP308" s="3">
        <v>-2.0581909554190738</v>
      </c>
      <c r="AS308" s="3">
        <f t="shared" si="333"/>
        <v>8.8628751836949959E-4</v>
      </c>
      <c r="AT308" s="3" cm="1">
        <f t="array" ref="AT308">AS308-(100000000/LvacE($A308)-$E308)</f>
        <v>3.5883445889339782E-5</v>
      </c>
      <c r="AU308" t="s">
        <v>4988</v>
      </c>
      <c r="AV308" t="s">
        <v>4740</v>
      </c>
      <c r="AW308" s="3">
        <v>26447.88</v>
      </c>
      <c r="AX308" s="3">
        <v>39725.99</v>
      </c>
      <c r="AY308" s="3"/>
      <c r="AZ308" s="10" cm="1">
        <f t="array" ref="AZ308">Lair(100000000/($AX308-$AW308))</f>
        <v>7529.1191729075535</v>
      </c>
      <c r="BA308" s="10">
        <f t="shared" si="404"/>
        <v>7531.1923157738584</v>
      </c>
      <c r="BF308" s="12">
        <v>1480521.6129996937</v>
      </c>
      <c r="BG308" s="12" cm="1">
        <f t="array" ref="BG308">SfromgA($BF308,$BA308,"")</f>
        <v>0.31213274027801885</v>
      </c>
      <c r="BH308" s="29">
        <f>(10^MAX(0.05, -0.312925054856973*((LN($BG308))^(1/3)) + 0.454808404431693)-1)*100</f>
        <v>508.15257267663515</v>
      </c>
      <c r="BI308" s="12">
        <f>IF($BB308="",$BF308,$BB308)</f>
        <v>1480521.6129996937</v>
      </c>
      <c r="BJ308" s="29">
        <f>IF($BB308="",$BH308,$BE308)</f>
        <v>508.15257267663515</v>
      </c>
      <c r="BK308" s="3">
        <f>LN(BN308*100000000/($AX308-$AW308)/$BI308)</f>
        <v>-3.5388389775154812</v>
      </c>
      <c r="BL308" s="13">
        <f>EXP(BK$4341*$AX308+BK$4342)*$BI308/(100000000/($AX308-$AW308))</f>
        <v>1.0796939951021522</v>
      </c>
      <c r="BM308" s="3">
        <f>LN(BL308/$C308)</f>
        <v>-6.1379304353021986</v>
      </c>
      <c r="BN308" s="3" cm="1">
        <f t="array" ref="BN308">$C308*EXP(poly_from_str(100000000/$E308,BN$4341))</f>
        <v>5.710219116047953</v>
      </c>
      <c r="BO308" s="3">
        <f t="shared" si="411"/>
        <v>6.2146080984221914</v>
      </c>
      <c r="BP308" s="13">
        <f>LN(BL308/BN308)</f>
        <v>-1.6655797339006178</v>
      </c>
      <c r="BY308">
        <v>5251</v>
      </c>
    </row>
    <row r="309" spans="1:77" x14ac:dyDescent="0.25">
      <c r="A309" t="s">
        <v>517</v>
      </c>
      <c r="B309" s="2" t="str">
        <f t="shared" si="325"/>
        <v/>
      </c>
      <c r="C309">
        <v>15</v>
      </c>
      <c r="D309" t="s">
        <v>14</v>
      </c>
      <c r="E309" t="s">
        <v>518</v>
      </c>
      <c r="F309">
        <v>26921</v>
      </c>
      <c r="G309" t="s">
        <v>3</v>
      </c>
      <c r="H309" s="5" t="s">
        <v>19</v>
      </c>
      <c r="I309">
        <v>40205</v>
      </c>
      <c r="J309" t="s">
        <v>5</v>
      </c>
      <c r="K309" s="5" t="s">
        <v>19</v>
      </c>
      <c r="L309">
        <v>26921.49</v>
      </c>
      <c r="M309" t="str">
        <f t="shared" si="397"/>
        <v>o</v>
      </c>
      <c r="N309" t="str">
        <f t="shared" si="398"/>
        <v>3/2</v>
      </c>
      <c r="O309">
        <v>40205.74</v>
      </c>
      <c r="P309" t="str">
        <f t="shared" si="399"/>
        <v>e</v>
      </c>
      <c r="Q309" t="str">
        <f t="shared" si="400"/>
        <v>3/2</v>
      </c>
      <c r="R309">
        <v>5</v>
      </c>
      <c r="U309" s="4" t="s">
        <v>5012</v>
      </c>
      <c r="AA309" s="10">
        <f t="shared" si="327"/>
        <v>7525.6170000000002</v>
      </c>
      <c r="AB309" s="3" cm="1">
        <f t="array" ref="AB309">100000000/Lvac(AA309)</f>
        <v>13284.289158183454</v>
      </c>
      <c r="AC309" s="28">
        <f t="shared" si="328"/>
        <v>1.3287947021486742E-7</v>
      </c>
      <c r="AD309" s="28">
        <f t="shared" si="329"/>
        <v>7.5276891980627735E-7</v>
      </c>
      <c r="AE309" s="21">
        <f t="shared" si="330"/>
        <v>13284.289183621513</v>
      </c>
      <c r="AF309" s="10" cm="1">
        <f t="array" ref="AF309">Lair(100000000/AE309)</f>
        <v>7525.6169855891303</v>
      </c>
      <c r="AG309" s="10">
        <f t="shared" si="331"/>
        <v>5.8826046527602621E-3</v>
      </c>
      <c r="AH309" s="10" t="b">
        <f t="shared" si="326"/>
        <v>1</v>
      </c>
      <c r="AI309" s="10">
        <f t="shared" si="401"/>
        <v>7525.6169855891303</v>
      </c>
      <c r="AJ309" s="25">
        <f>0.007*3.2</f>
        <v>2.2400000000000003E-2</v>
      </c>
      <c r="AK309" s="3" cm="1">
        <f t="array" ref="AK309">100000000/Lvac($AA309)</f>
        <v>13284.289158183454</v>
      </c>
      <c r="AL309" s="21">
        <f t="shared" si="335"/>
        <v>3.9540688519376567E-2</v>
      </c>
      <c r="AM309" s="10" cm="1">
        <f t="array" ref="AM309">Lvac($AI309)-$BA309</f>
        <v>-2.220389738704398E-2</v>
      </c>
      <c r="AN309" s="10">
        <f t="shared" si="402"/>
        <v>3.9158183457402629E-2</v>
      </c>
      <c r="AO309" s="14">
        <f t="shared" si="403"/>
        <v>-0.99124541906446328</v>
      </c>
      <c r="AP309" s="14">
        <v>-0.99060190312424556</v>
      </c>
      <c r="AS309" s="3">
        <f t="shared" si="333"/>
        <v>-8.4181654710846487E-4</v>
      </c>
      <c r="AT309" s="3" cm="1">
        <f t="array" ref="AT309">AS309-(100000000/LvacE($A309)-$E309)</f>
        <v>3.5874752938980237E-5</v>
      </c>
      <c r="AU309" t="s">
        <v>4976</v>
      </c>
      <c r="AV309" t="s">
        <v>4774</v>
      </c>
      <c r="AW309" s="3">
        <v>26921.49</v>
      </c>
      <c r="AX309" s="3">
        <v>40205.74</v>
      </c>
      <c r="AY309" s="3"/>
      <c r="AZ309" s="10" cm="1">
        <f t="array" ref="AZ309">Lair(100000000/($AX309-$AW309))</f>
        <v>7525.6391834980768</v>
      </c>
      <c r="BA309" s="10">
        <f t="shared" si="404"/>
        <v>7527.7113875454033</v>
      </c>
      <c r="BN309" s="3" cm="1">
        <f t="array" ref="BN309">$C309*EXP(poly_from_str(100000000/$E309,BN$4341))</f>
        <v>0.17127491660102334</v>
      </c>
      <c r="BO309" s="3"/>
      <c r="BY309">
        <v>158</v>
      </c>
    </row>
    <row r="310" spans="1:77" hidden="1" x14ac:dyDescent="0.25">
      <c r="A310" t="s">
        <v>519</v>
      </c>
      <c r="B310" s="2" t="str">
        <f t="shared" si="325"/>
        <v/>
      </c>
      <c r="C310">
        <v>10</v>
      </c>
      <c r="E310" t="s">
        <v>520</v>
      </c>
      <c r="R310">
        <v>5</v>
      </c>
      <c r="S310" t="s">
        <v>22</v>
      </c>
      <c r="AA310" s="10">
        <f t="shared" si="327"/>
        <v>7523.7650000000003</v>
      </c>
      <c r="AB310" s="3" cm="1">
        <f t="array" ref="AB310">100000000/Lvac(AA310)</f>
        <v>13287.559112293467</v>
      </c>
      <c r="AC310" s="28">
        <f t="shared" si="328"/>
        <v>1.3291217894232474E-7</v>
      </c>
      <c r="AD310" s="28">
        <f t="shared" si="329"/>
        <v>7.5258366984408279E-7</v>
      </c>
      <c r="AE310" s="21">
        <f t="shared" si="330"/>
        <v>13287.559139143857</v>
      </c>
      <c r="AF310" s="10" cm="1">
        <f t="array" ref="AF310">Lair(100000000/AE310)</f>
        <v>7523.7649847965195</v>
      </c>
      <c r="AG310" s="10">
        <f t="shared" si="331"/>
        <v>5.8830392172199335E-3</v>
      </c>
      <c r="AH310" s="10" t="b">
        <f t="shared" si="326"/>
        <v>1</v>
      </c>
      <c r="AI310" s="10">
        <f t="shared" si="332"/>
        <v>7523.7650000000003</v>
      </c>
      <c r="AJ310">
        <v>3.0000000000000001E-3</v>
      </c>
      <c r="AK310" s="3" cm="1">
        <f t="array" ref="AK310">100000000/Lvac($AA310)</f>
        <v>13287.559112293467</v>
      </c>
      <c r="AL310" s="21">
        <f t="shared" si="335"/>
        <v>5.2982353033196022E-3</v>
      </c>
      <c r="AM310" s="21"/>
      <c r="AN310" s="21"/>
      <c r="AO310" s="21"/>
      <c r="AP310" s="21"/>
      <c r="AS310" s="3">
        <f t="shared" si="333"/>
        <v>-8.8770653201208916E-4</v>
      </c>
      <c r="AT310" s="3" cm="1">
        <f t="array" ref="AT310">AS310-(100000000/LvacE($A310)-$E310)</f>
        <v>3.5870134524884634E-5</v>
      </c>
      <c r="BB310"/>
      <c r="BC310"/>
      <c r="BD310"/>
      <c r="BE310"/>
      <c r="BF310"/>
      <c r="BG310"/>
      <c r="BH310"/>
      <c r="BI310"/>
      <c r="BJ310"/>
      <c r="BN310" s="3" cm="1">
        <f t="array" ref="BN310">$C310*EXP(poly_from_str(100000000/$E310,BN$4341))</f>
        <v>0.11417262404292139</v>
      </c>
      <c r="BO310" s="3"/>
      <c r="BY310" t="e">
        <v>#N/A</v>
      </c>
    </row>
    <row r="311" spans="1:77" hidden="1" x14ac:dyDescent="0.25">
      <c r="A311" t="s">
        <v>521</v>
      </c>
      <c r="B311" s="2" t="str">
        <f t="shared" si="325"/>
        <v/>
      </c>
      <c r="C311">
        <v>30</v>
      </c>
      <c r="D311" t="s">
        <v>170</v>
      </c>
      <c r="E311" t="s">
        <v>522</v>
      </c>
      <c r="R311">
        <v>5</v>
      </c>
      <c r="S311" t="s">
        <v>22</v>
      </c>
      <c r="AA311" s="10">
        <f t="shared" si="327"/>
        <v>7516.4539999999997</v>
      </c>
      <c r="AB311" s="3" cm="1">
        <f t="array" ref="AB311">100000000/Lvac(AA311)</f>
        <v>13300.483398386319</v>
      </c>
      <c r="AC311" s="28">
        <f t="shared" si="328"/>
        <v>1.330414581130943E-7</v>
      </c>
      <c r="AD311" s="28">
        <f t="shared" si="329"/>
        <v>7.5185237261476156E-7</v>
      </c>
      <c r="AE311" s="21">
        <f t="shared" si="330"/>
        <v>13300.483295207256</v>
      </c>
      <c r="AF311" s="10" cm="1">
        <f t="array" ref="AF311">Lair(100000000/AE311)</f>
        <v>7516.4540583095368</v>
      </c>
      <c r="AG311" s="10">
        <f t="shared" si="331"/>
        <v>5.8847578524651601E-3</v>
      </c>
      <c r="AH311" s="10" t="b">
        <f t="shared" si="326"/>
        <v>1</v>
      </c>
      <c r="AI311" s="10">
        <f>100000000/AK311</f>
        <v>7518.8063777683328</v>
      </c>
      <c r="AJ311" s="10">
        <f>AL311/AK311*AI311</f>
        <v>0.28266224673184881</v>
      </c>
      <c r="AK311" s="16" cm="1">
        <f t="array" ref="AK311">100000000/Lvac($AA311)-0.5</f>
        <v>13299.983398386319</v>
      </c>
      <c r="AL311" s="22">
        <v>0.5</v>
      </c>
      <c r="AM311" s="22"/>
      <c r="AN311" s="22"/>
      <c r="AO311" s="22"/>
      <c r="AP311" s="22"/>
      <c r="AS311" s="3">
        <f t="shared" si="333"/>
        <v>3.3983863195317099E-3</v>
      </c>
      <c r="AT311" s="3" cm="1">
        <f t="array" ref="AT311">AS311-(100000000/LvacE($A311)-$E311)</f>
        <v>3.5851791835739277E-5</v>
      </c>
      <c r="BB311"/>
      <c r="BC311"/>
      <c r="BD311"/>
      <c r="BE311"/>
      <c r="BF311"/>
      <c r="BG311"/>
      <c r="BH311"/>
      <c r="BI311"/>
      <c r="BJ311"/>
      <c r="BN311" s="3" cm="1">
        <f t="array" ref="BN311">$C311*EXP(poly_from_str(100000000/$E311,BN$4341))</f>
        <v>0.34240240748718059</v>
      </c>
      <c r="BO311" s="3"/>
      <c r="BY311">
        <v>316</v>
      </c>
    </row>
    <row r="312" spans="1:77" hidden="1" x14ac:dyDescent="0.25">
      <c r="A312" t="s">
        <v>523</v>
      </c>
      <c r="B312" s="2" t="str">
        <f t="shared" si="325"/>
        <v/>
      </c>
      <c r="C312">
        <v>40</v>
      </c>
      <c r="E312" t="s">
        <v>524</v>
      </c>
      <c r="R312">
        <v>5</v>
      </c>
      <c r="S312" t="s">
        <v>22</v>
      </c>
      <c r="AA312" s="10">
        <f t="shared" si="327"/>
        <v>7514.6440000000002</v>
      </c>
      <c r="AB312" s="3" cm="1">
        <f t="array" ref="AB312">100000000/Lvac(AA312)</f>
        <v>13303.68697533904</v>
      </c>
      <c r="AC312" s="28">
        <f t="shared" si="328"/>
        <v>1.3307350288317051E-7</v>
      </c>
      <c r="AD312" s="28">
        <f t="shared" si="329"/>
        <v>7.5167132378692737E-7</v>
      </c>
      <c r="AE312" s="21">
        <f t="shared" si="330"/>
        <v>13303.687067257173</v>
      </c>
      <c r="AF312" s="10" cm="1">
        <f t="array" ref="AF312">Lair(100000000/AE312)</f>
        <v>7514.6439480793624</v>
      </c>
      <c r="AG312" s="10">
        <f t="shared" si="331"/>
        <v>5.8851841135347891E-3</v>
      </c>
      <c r="AH312" s="10" t="b">
        <f t="shared" si="326"/>
        <v>1</v>
      </c>
      <c r="AI312" s="10">
        <f t="shared" si="332"/>
        <v>7514.6440000000002</v>
      </c>
      <c r="AJ312">
        <v>3.0000000000000001E-3</v>
      </c>
      <c r="AK312" s="3" cm="1">
        <f t="array" ref="AK312">100000000/Lvac($AA312)</f>
        <v>13303.68697533904</v>
      </c>
      <c r="AL312" s="21">
        <f t="shared" ref="AL312:AL348" si="413">AJ312/AI312*AK312</f>
        <v>5.3111046812087332E-3</v>
      </c>
      <c r="AM312" s="21"/>
      <c r="AN312" s="21"/>
      <c r="AO312" s="21"/>
      <c r="AP312" s="21"/>
      <c r="AS312" s="3">
        <f t="shared" si="333"/>
        <v>-3.0246609603636898E-3</v>
      </c>
      <c r="AT312" s="3" cm="1">
        <f t="array" ref="AT312">AS312-(100000000/LvacE($A312)-$E312)</f>
        <v>3.5847226172336377E-5</v>
      </c>
      <c r="BB312"/>
      <c r="BC312"/>
      <c r="BD312"/>
      <c r="BE312"/>
      <c r="BF312"/>
      <c r="BG312"/>
      <c r="BH312"/>
      <c r="BI312"/>
      <c r="BJ312"/>
      <c r="BN312" s="3" cm="1">
        <f t="array" ref="BN312">$C312*EXP(poly_from_str(100000000/$E312,BN$4341))</f>
        <v>0.45650186686191996</v>
      </c>
      <c r="BO312" s="3"/>
      <c r="BY312" t="e">
        <v>#N/A</v>
      </c>
    </row>
    <row r="313" spans="1:77" hidden="1" x14ac:dyDescent="0.25">
      <c r="A313" t="s">
        <v>525</v>
      </c>
      <c r="B313" s="2" t="str">
        <f t="shared" si="325"/>
        <v/>
      </c>
      <c r="C313">
        <v>30</v>
      </c>
      <c r="D313" t="s">
        <v>91</v>
      </c>
      <c r="E313" t="s">
        <v>526</v>
      </c>
      <c r="R313">
        <v>5</v>
      </c>
      <c r="S313" t="s">
        <v>22</v>
      </c>
      <c r="AA313" s="10">
        <f t="shared" si="327"/>
        <v>7513.3810000000003</v>
      </c>
      <c r="AB313" s="3" cm="1">
        <f t="array" ref="AB313">100000000/Lvac(AA313)</f>
        <v>13305.923313766591</v>
      </c>
      <c r="AC313" s="28">
        <f t="shared" si="328"/>
        <v>1.3309587255058674E-7</v>
      </c>
      <c r="AD313" s="28">
        <f t="shared" si="329"/>
        <v>7.5154498971550425E-7</v>
      </c>
      <c r="AE313" s="21">
        <f t="shared" si="330"/>
        <v>13305.923212996993</v>
      </c>
      <c r="AF313" s="10" cm="1">
        <f t="array" ref="AF313">Lair(100000000/AE313)</f>
        <v>7513.3810569013222</v>
      </c>
      <c r="AG313" s="10">
        <f t="shared" si="331"/>
        <v>5.8854817367684793E-3</v>
      </c>
      <c r="AH313" s="10" t="b">
        <f t="shared" si="326"/>
        <v>1</v>
      </c>
      <c r="AI313" s="10">
        <f t="shared" si="332"/>
        <v>7513.3810000000003</v>
      </c>
      <c r="AJ313">
        <v>7.0000000000000001E-3</v>
      </c>
      <c r="AK313" s="3" cm="1">
        <f t="array" ref="AK313">100000000/Lvac($AA313)</f>
        <v>13305.923313766591</v>
      </c>
      <c r="AL313" s="21">
        <f t="shared" si="413"/>
        <v>1.2396744314758712E-2</v>
      </c>
      <c r="AM313" s="21"/>
      <c r="AN313" s="21"/>
      <c r="AO313" s="21"/>
      <c r="AP313" s="21"/>
      <c r="AS313" s="3">
        <f t="shared" si="333"/>
        <v>3.3137665905087488E-3</v>
      </c>
      <c r="AT313" s="3" cm="1">
        <f t="array" ref="AT313">AS313-(100000000/LvacE($A313)-$E313)</f>
        <v>3.5844032026943751E-5</v>
      </c>
      <c r="BB313"/>
      <c r="BC313"/>
      <c r="BD313"/>
      <c r="BE313"/>
      <c r="BF313"/>
      <c r="BG313"/>
      <c r="BH313"/>
      <c r="BI313"/>
      <c r="BJ313"/>
      <c r="BN313" s="3" cm="1">
        <f t="array" ref="BN313">$C313*EXP(poly_from_str(100000000/$E313,BN$4341))</f>
        <v>0.34235896130326826</v>
      </c>
      <c r="BO313" s="3"/>
      <c r="BY313" t="e">
        <v>#N/A</v>
      </c>
    </row>
    <row r="314" spans="1:77" hidden="1" x14ac:dyDescent="0.25">
      <c r="A314" t="s">
        <v>527</v>
      </c>
      <c r="B314" s="2" t="str">
        <f t="shared" si="325"/>
        <v/>
      </c>
      <c r="C314">
        <v>100</v>
      </c>
      <c r="E314" t="s">
        <v>528</v>
      </c>
      <c r="F314">
        <v>25391</v>
      </c>
      <c r="G314" t="s">
        <v>3</v>
      </c>
      <c r="H314" s="5" t="s">
        <v>15</v>
      </c>
      <c r="I314">
        <v>38701</v>
      </c>
      <c r="J314" t="s">
        <v>5</v>
      </c>
      <c r="K314" s="5" t="s">
        <v>15</v>
      </c>
      <c r="L314">
        <v>25391.75</v>
      </c>
      <c r="M314" t="str">
        <f>$G314&amp;""</f>
        <v>o</v>
      </c>
      <c r="N314" t="str">
        <f>$H314&amp;""</f>
        <v>13/2</v>
      </c>
      <c r="O314">
        <v>38701.589999999997</v>
      </c>
      <c r="P314" t="str">
        <f>$J314&amp;""</f>
        <v>e</v>
      </c>
      <c r="Q314" t="str">
        <f>$K314&amp;""</f>
        <v>13/2</v>
      </c>
      <c r="R314">
        <v>5</v>
      </c>
      <c r="AA314" s="10">
        <f t="shared" si="327"/>
        <v>7511.1710000000003</v>
      </c>
      <c r="AB314" s="3" cm="1">
        <f t="array" ref="AB314">100000000/Lvac(AA314)</f>
        <v>13309.838272689472</v>
      </c>
      <c r="AC314" s="28">
        <f t="shared" si="328"/>
        <v>1.3313503313930677E-7</v>
      </c>
      <c r="AD314" s="28">
        <f t="shared" si="329"/>
        <v>7.5132393009756199E-7</v>
      </c>
      <c r="AE314" s="21">
        <f t="shared" si="330"/>
        <v>13309.838325275883</v>
      </c>
      <c r="AF314" s="10" cm="1">
        <f t="array" ref="AF314">Lair(100000000/AE314)</f>
        <v>7511.1709703236265</v>
      </c>
      <c r="AG314" s="10">
        <f t="shared" si="331"/>
        <v>5.8860028797566629E-3</v>
      </c>
      <c r="AH314" s="10" t="b">
        <f t="shared" si="326"/>
        <v>1</v>
      </c>
      <c r="AI314" s="10">
        <f>$AF314</f>
        <v>7511.1709703236265</v>
      </c>
      <c r="AJ314">
        <v>3.0000000000000001E-3</v>
      </c>
      <c r="AK314" s="3" cm="1">
        <f t="array" ref="AK314">100000000/Lvac($AA314)</f>
        <v>13309.838272689472</v>
      </c>
      <c r="AL314" s="21">
        <f t="shared" si="413"/>
        <v>5.3160172995433781E-3</v>
      </c>
      <c r="AM314" s="10" cm="1">
        <f t="array" ref="AM314">Lvac($AI314)-$BA314</f>
        <v>9.4536094911745749E-4</v>
      </c>
      <c r="AN314" s="10">
        <f>$AK314-($AX314-$AW314)</f>
        <v>-1.72731052407471E-3</v>
      </c>
      <c r="AO314" s="3">
        <f>AM314/AJ314</f>
        <v>0.31512031637248583</v>
      </c>
      <c r="AP314" s="3">
        <v>0.3250151094107423</v>
      </c>
      <c r="AS314" s="3">
        <f t="shared" si="333"/>
        <v>-1.7273105277126888E-3</v>
      </c>
      <c r="AT314" s="3" cm="1">
        <f t="array" ref="AT314">AS314-(100000000/LvacE($A314)-$E314)</f>
        <v>3.5838436815538444E-5</v>
      </c>
      <c r="AU314" t="s">
        <v>4979</v>
      </c>
      <c r="AV314" t="s">
        <v>4746</v>
      </c>
      <c r="AW314" s="3">
        <v>25391.75</v>
      </c>
      <c r="AX314" s="3">
        <v>38701.589999999997</v>
      </c>
      <c r="AY314" s="3"/>
      <c r="AZ314" s="10" cm="1">
        <f t="array" ref="AZ314">Lair(100000000/($AX314-$AW314))</f>
        <v>7511.1700252176324</v>
      </c>
      <c r="BA314" s="10">
        <f>100000000/($AX314-$AW314)</f>
        <v>7513.2383259302915</v>
      </c>
      <c r="BB314" s="12">
        <v>3340000</v>
      </c>
      <c r="BC314" s="3">
        <v>0.312</v>
      </c>
      <c r="BD314" s="12" cm="1">
        <f t="array" ref="BD314">SfromgA($BB314,$BA314,"")</f>
        <v>0.69913544774806935</v>
      </c>
      <c r="BE314" s="29">
        <f>(10^MAX(0.05, -0.312925054856973*((LN($BD314))^(1/3)) + 0.454808404431693)-1)*100</f>
        <v>375.31897098822611</v>
      </c>
      <c r="BG314" s="3"/>
      <c r="BH314" s="3"/>
      <c r="BI314" s="12">
        <f>IF($BB314="",$BF314,$BB314)</f>
        <v>3340000</v>
      </c>
      <c r="BJ314" s="29">
        <f>IF($BB314="",$BH314,$BE314)</f>
        <v>375.31897098822611</v>
      </c>
      <c r="BK314" s="3">
        <f>LN(BN314*100000000/($AX314-$AW314)/$BI314)</f>
        <v>-5.9650680981216739</v>
      </c>
      <c r="BL314" s="13">
        <f>EXP(BK$4341*$AX314+BK$4342)*$BI314/(100000000/($AX314-$AW314))</f>
        <v>2.63919743671133</v>
      </c>
      <c r="BM314" s="3">
        <f t="shared" ref="BM314" si="414">LN(BL314/$C314)</f>
        <v>-3.6346953162933207</v>
      </c>
      <c r="BN314" s="3" cm="1">
        <f t="array" ref="BN314">$C314*EXP(poly_from_str(100000000/$E314,BN$4341))</f>
        <v>1.1410985207935269</v>
      </c>
      <c r="BO314" s="3">
        <f>LN($C314)</f>
        <v>4.6051701859880918</v>
      </c>
      <c r="BP314" s="13">
        <f>LN(BL314/BN314)</f>
        <v>0.83848345653583722</v>
      </c>
      <c r="BY314">
        <v>1055</v>
      </c>
    </row>
    <row r="315" spans="1:77" hidden="1" x14ac:dyDescent="0.25">
      <c r="A315" t="s">
        <v>529</v>
      </c>
      <c r="B315" s="2" t="str">
        <f t="shared" si="325"/>
        <v/>
      </c>
      <c r="C315">
        <v>5</v>
      </c>
      <c r="D315" t="s">
        <v>530</v>
      </c>
      <c r="E315" t="s">
        <v>531</v>
      </c>
      <c r="R315">
        <v>5</v>
      </c>
      <c r="S315" t="s">
        <v>22</v>
      </c>
      <c r="AA315" s="10">
        <f t="shared" si="327"/>
        <v>7506.3779999999997</v>
      </c>
      <c r="AB315" s="3" cm="1">
        <f t="array" ref="AB315">100000000/Lvac(AA315)</f>
        <v>13318.336871795318</v>
      </c>
      <c r="AC315" s="28">
        <f t="shared" si="328"/>
        <v>1.3322004300875869E-7</v>
      </c>
      <c r="AD315" s="28">
        <f t="shared" si="329"/>
        <v>7.5084450080079674E-7</v>
      </c>
      <c r="AE315" s="21">
        <f t="shared" si="330"/>
        <v>13318.336967266729</v>
      </c>
      <c r="AF315" s="10" cm="1">
        <f t="array" ref="AF315">Lair(100000000/AE315)</f>
        <v>7506.3779461908407</v>
      </c>
      <c r="AG315" s="10">
        <f t="shared" si="331"/>
        <v>5.887134705432855E-3</v>
      </c>
      <c r="AH315" s="10" t="b">
        <f t="shared" si="326"/>
        <v>1</v>
      </c>
      <c r="AI315" s="10">
        <f t="shared" si="332"/>
        <v>7506.3779999999997</v>
      </c>
      <c r="AJ315">
        <v>7.0000000000000001E-3</v>
      </c>
      <c r="AK315" s="3" cm="1">
        <f t="array" ref="AK315">100000000/Lvac($AA315)</f>
        <v>13318.336871795318</v>
      </c>
      <c r="AL315" s="21">
        <f t="shared" si="413"/>
        <v>1.2419885876059963E-2</v>
      </c>
      <c r="AM315" s="21"/>
      <c r="AN315" s="21"/>
      <c r="AO315" s="21"/>
      <c r="AP315" s="21"/>
      <c r="AS315" s="3">
        <f t="shared" si="333"/>
        <v>-3.1282046820706455E-3</v>
      </c>
      <c r="AT315" s="3" cm="1">
        <f t="array" ref="AT315">AS315-(100000000/LvacE($A315)-$E315)</f>
        <v>3.5826240491587669E-5</v>
      </c>
      <c r="BB315"/>
      <c r="BC315"/>
      <c r="BD315"/>
      <c r="BE315"/>
      <c r="BF315"/>
      <c r="BG315"/>
      <c r="BH315"/>
      <c r="BI315"/>
      <c r="BJ315"/>
      <c r="BN315" s="3" cm="1">
        <f t="array" ref="BN315">$C315*EXP(poly_from_str(100000000/$E315,BN$4341))</f>
        <v>5.7045212070543749E-2</v>
      </c>
      <c r="BO315" s="3"/>
      <c r="BY315" t="e">
        <v>#N/A</v>
      </c>
    </row>
    <row r="316" spans="1:77" hidden="1" x14ac:dyDescent="0.25">
      <c r="A316" t="s">
        <v>532</v>
      </c>
      <c r="B316" s="2" t="str">
        <f t="shared" si="325"/>
        <v/>
      </c>
      <c r="C316">
        <v>45</v>
      </c>
      <c r="E316" t="s">
        <v>533</v>
      </c>
      <c r="R316">
        <v>5</v>
      </c>
      <c r="S316" t="s">
        <v>22</v>
      </c>
      <c r="AA316" s="10">
        <f t="shared" si="327"/>
        <v>7503.86</v>
      </c>
      <c r="AB316" s="3" cm="1">
        <f t="array" ref="AB316">100000000/Lvac(AA316)</f>
        <v>13322.805956261143</v>
      </c>
      <c r="AC316" s="28">
        <f t="shared" si="328"/>
        <v>1.3326474641051407E-7</v>
      </c>
      <c r="AD316" s="28">
        <f t="shared" si="329"/>
        <v>7.5059263287554166E-7</v>
      </c>
      <c r="AE316" s="21">
        <f t="shared" si="330"/>
        <v>13322.80607983492</v>
      </c>
      <c r="AF316" s="10" cm="1">
        <f t="array" ref="AF316">Lair(100000000/AE316)</f>
        <v>7503.8599303986311</v>
      </c>
      <c r="AG316" s="10">
        <f t="shared" si="331"/>
        <v>5.8877301786188141E-3</v>
      </c>
      <c r="AH316" s="10" t="b">
        <f t="shared" si="326"/>
        <v>1</v>
      </c>
      <c r="AI316" s="10">
        <f t="shared" si="332"/>
        <v>7503.86</v>
      </c>
      <c r="AJ316">
        <v>3.0000000000000001E-3</v>
      </c>
      <c r="AK316" s="3" cm="1">
        <f t="array" ref="AK316">100000000/Lvac($AA316)</f>
        <v>13322.805956261143</v>
      </c>
      <c r="AL316" s="21">
        <f t="shared" si="413"/>
        <v>5.3263810717128829E-3</v>
      </c>
      <c r="AM316" s="21"/>
      <c r="AN316" s="21"/>
      <c r="AO316" s="21"/>
      <c r="AP316" s="21"/>
      <c r="AS316" s="3">
        <f t="shared" si="333"/>
        <v>-4.0437388561258558E-3</v>
      </c>
      <c r="AT316" s="3" cm="1">
        <f t="array" ref="AT316">AS316-(100000000/LvacE($A316)-$E316)</f>
        <v>3.5819808545056731E-5</v>
      </c>
      <c r="BB316"/>
      <c r="BC316"/>
      <c r="BD316"/>
      <c r="BE316"/>
      <c r="BF316"/>
      <c r="BG316"/>
      <c r="BH316"/>
      <c r="BI316"/>
      <c r="BJ316"/>
      <c r="BN316" s="3" cm="1">
        <f t="array" ref="BN316">$C316*EXP(poly_from_str(100000000/$E316,BN$4341))</f>
        <v>0.51336544902530989</v>
      </c>
      <c r="BO316" s="3"/>
      <c r="BY316" t="e">
        <v>#N/A</v>
      </c>
    </row>
    <row r="317" spans="1:77" hidden="1" x14ac:dyDescent="0.25">
      <c r="A317" t="s">
        <v>534</v>
      </c>
      <c r="B317" s="2" t="str">
        <f t="shared" si="325"/>
        <v/>
      </c>
      <c r="C317">
        <v>5</v>
      </c>
      <c r="E317" t="s">
        <v>535</v>
      </c>
      <c r="R317">
        <v>5</v>
      </c>
      <c r="S317" t="s">
        <v>22</v>
      </c>
      <c r="AA317" s="10">
        <f t="shared" si="327"/>
        <v>7498.2889999999998</v>
      </c>
      <c r="AB317" s="3" cm="1">
        <f t="array" ref="AB317">100000000/Lvac(AA317)</f>
        <v>13332.704339100894</v>
      </c>
      <c r="AC317" s="28">
        <f t="shared" si="328"/>
        <v>1.3336375805200361E-7</v>
      </c>
      <c r="AD317" s="28">
        <f t="shared" si="329"/>
        <v>7.5003538259473332E-7</v>
      </c>
      <c r="AE317" s="21">
        <f t="shared" si="330"/>
        <v>13332.704206118648</v>
      </c>
      <c r="AF317" s="10" cm="1">
        <f t="array" ref="AF317">Lair(100000000/AE317)</f>
        <v>7498.2890747893962</v>
      </c>
      <c r="AG317" s="10">
        <f t="shared" si="331"/>
        <v>5.8890497778293751E-3</v>
      </c>
      <c r="AH317" s="10" t="b">
        <f t="shared" si="326"/>
        <v>1</v>
      </c>
      <c r="AI317" s="10">
        <f t="shared" si="332"/>
        <v>7498.2889999999998</v>
      </c>
      <c r="AJ317">
        <v>3.0000000000000001E-3</v>
      </c>
      <c r="AK317" s="3" cm="1">
        <f t="array" ref="AK317">100000000/Lvac($AA317)</f>
        <v>13332.704339100894</v>
      </c>
      <c r="AL317" s="21">
        <f t="shared" si="413"/>
        <v>5.3342986669762506E-3</v>
      </c>
      <c r="AM317" s="21"/>
      <c r="AN317" s="21"/>
      <c r="AO317" s="21"/>
      <c r="AP317" s="21"/>
      <c r="AS317" s="3">
        <f t="shared" si="333"/>
        <v>4.3391008930484531E-3</v>
      </c>
      <c r="AT317" s="3" cm="1">
        <f t="array" ref="AT317">AS317-(100000000/LvacE($A317)-$E317)</f>
        <v>3.5805500374408439E-5</v>
      </c>
      <c r="BB317"/>
      <c r="BC317"/>
      <c r="BD317"/>
      <c r="BE317"/>
      <c r="BF317"/>
      <c r="BG317"/>
      <c r="BH317"/>
      <c r="BI317"/>
      <c r="BJ317"/>
      <c r="BN317" s="3" cm="1">
        <f t="array" ref="BN317">$C317*EXP(poly_from_str(100000000/$E317,BN$4341))</f>
        <v>5.7031643903098977E-2</v>
      </c>
      <c r="BO317" s="3"/>
      <c r="BY317" t="e">
        <v>#N/A</v>
      </c>
    </row>
    <row r="318" spans="1:77" hidden="1" x14ac:dyDescent="0.25">
      <c r="A318" t="s">
        <v>536</v>
      </c>
      <c r="B318" s="2" t="str">
        <f t="shared" si="325"/>
        <v/>
      </c>
      <c r="C318">
        <v>200</v>
      </c>
      <c r="E318" t="s">
        <v>537</v>
      </c>
      <c r="F318">
        <v>20856</v>
      </c>
      <c r="G318" t="s">
        <v>3</v>
      </c>
      <c r="H318" s="5" t="s">
        <v>19</v>
      </c>
      <c r="I318">
        <v>34198</v>
      </c>
      <c r="J318" t="s">
        <v>5</v>
      </c>
      <c r="K318" s="5" t="s">
        <v>113</v>
      </c>
      <c r="L318">
        <v>20856.86</v>
      </c>
      <c r="M318" t="str">
        <f t="shared" ref="M318:M319" si="415">$G318&amp;""</f>
        <v>o</v>
      </c>
      <c r="N318" t="str">
        <f t="shared" ref="N318:N319" si="416">$H318&amp;""</f>
        <v>3/2</v>
      </c>
      <c r="O318">
        <v>34198.61</v>
      </c>
      <c r="P318" t="str">
        <f t="shared" ref="P318:P319" si="417">$J318&amp;""</f>
        <v>e</v>
      </c>
      <c r="Q318" t="str">
        <f t="shared" ref="Q318:Q319" si="418">$K318&amp;""</f>
        <v>1/2</v>
      </c>
      <c r="R318">
        <v>5</v>
      </c>
      <c r="AA318" s="10">
        <f t="shared" si="327"/>
        <v>7493.2</v>
      </c>
      <c r="AB318" s="3" cm="1">
        <f t="array" ref="AB318">100000000/Lvac(AA318)</f>
        <v>13341.759182264939</v>
      </c>
      <c r="AC318" s="28">
        <f t="shared" si="328"/>
        <v>1.3345433192761438E-7</v>
      </c>
      <c r="AD318" s="28">
        <f t="shared" si="329"/>
        <v>7.4952634531830666E-7</v>
      </c>
      <c r="AE318" s="21">
        <f t="shared" si="330"/>
        <v>13341.759207392466</v>
      </c>
      <c r="AF318" s="10" cm="1">
        <f t="array" ref="AF318">Lair(100000000/AE318)</f>
        <v>7493.1999858874196</v>
      </c>
      <c r="AG318" s="10">
        <f t="shared" si="331"/>
        <v>5.8902577792041416E-3</v>
      </c>
      <c r="AH318" s="10" t="b">
        <f t="shared" si="326"/>
        <v>1</v>
      </c>
      <c r="AI318" s="10">
        <f t="shared" ref="AI318:AI319" si="419">$AF318</f>
        <v>7493.1999858874196</v>
      </c>
      <c r="AJ318">
        <v>3.0000000000000001E-3</v>
      </c>
      <c r="AK318" s="3" cm="1">
        <f t="array" ref="AK318">100000000/Lvac($AA318)</f>
        <v>13341.759182264939</v>
      </c>
      <c r="AL318" s="21">
        <f t="shared" si="413"/>
        <v>5.3415466852850344E-3</v>
      </c>
      <c r="AM318" s="10" cm="1">
        <f t="array" ref="AM318">Lvac($AI318)-$BA318</f>
        <v>-5.1726221918215742E-3</v>
      </c>
      <c r="AN318" s="10">
        <f t="shared" ref="AN318:AN319" si="420">$AK318-($AX318-$AW318)</f>
        <v>9.182264939227025E-3</v>
      </c>
      <c r="AO318" s="3">
        <f t="shared" ref="AO318:AO319" si="421">AM318/AJ318</f>
        <v>-1.7242073972738581</v>
      </c>
      <c r="AP318" s="3">
        <v>-1.7195019348340186</v>
      </c>
      <c r="AS318" s="3">
        <f t="shared" si="333"/>
        <v>-8.177350609912537E-4</v>
      </c>
      <c r="AT318" s="3" cm="1">
        <f t="array" ref="AT318">AS318-(100000000/LvacE($A318)-$E318)</f>
        <v>3.5792345443041995E-5</v>
      </c>
      <c r="AU318" t="s">
        <v>4822</v>
      </c>
      <c r="AV318" t="s">
        <v>4722</v>
      </c>
      <c r="AW318" s="3">
        <v>20856.86</v>
      </c>
      <c r="AX318" s="3">
        <v>34198.61</v>
      </c>
      <c r="AY318" s="3"/>
      <c r="AZ318" s="10" cm="1">
        <f t="array" ref="AZ318">Lair(100000000/($AX318-$AW318))</f>
        <v>7493.2051571146767</v>
      </c>
      <c r="BA318" s="10">
        <f t="shared" ref="BA318:BA319" si="422">100000000/($AX318-$AW318)</f>
        <v>7495.2686116888717</v>
      </c>
      <c r="BB318" s="12">
        <v>3020000</v>
      </c>
      <c r="BC318" s="3">
        <v>0.51900000000000002</v>
      </c>
      <c r="BD318" s="12" cm="1">
        <f t="array" ref="BD318">SfromgA($BB318,$BA318,"")</f>
        <v>0.6276274176962543</v>
      </c>
      <c r="BE318" s="29">
        <f t="shared" ref="BE318:BE319" si="423">(10^MAX(0.05, -0.312925054856973*((LN($BD318))^(1/3)) + 0.454808404431693)-1)*100</f>
        <v>398.17463476921358</v>
      </c>
      <c r="BF318" s="12">
        <v>358564.9415177445</v>
      </c>
      <c r="BG318" s="12" cm="1">
        <f t="array" ref="BG318">SfromgA($BF318,$BA318,"")</f>
        <v>7.4518274278539867E-2</v>
      </c>
      <c r="BH318" s="29">
        <f t="shared" ref="BH318:BH319" si="424">(10^MAX(0.05, -0.312925054856973*((LN($BG318))^(1/3)) + 0.454808404431693)-1)*100</f>
        <v>667.22082419599667</v>
      </c>
      <c r="BI318" s="12">
        <f t="shared" ref="BI318:BI319" si="425">IF($BB318="",$BF318,$BB318)</f>
        <v>3020000</v>
      </c>
      <c r="BJ318" s="29">
        <f t="shared" ref="BJ318:BJ319" si="426">IF($BB318="",$BH318,$BE318)</f>
        <v>398.17463476921358</v>
      </c>
      <c r="BK318" s="3">
        <f t="shared" ref="BK318:BK319" si="427">LN(BN318*100000000/($AX318-$AW318)/$BI318)</f>
        <v>-5.1741275266253304</v>
      </c>
      <c r="BL318" s="13">
        <f>EXP(BK$4341*$AX318+BK$4342)*$BI318/(100000000/($AX318-$AW318))</f>
        <v>3.3679108060483562</v>
      </c>
      <c r="BM318" s="3">
        <f t="shared" ref="BM318:BM319" si="428">LN(BL318/$C318)</f>
        <v>-4.0840247532833711</v>
      </c>
      <c r="BN318" s="3" cm="1">
        <f t="array" ref="BN318">$C318*EXP(poly_from_str(100000000/$E318,BN$4341))</f>
        <v>2.2809969679704341</v>
      </c>
      <c r="BO318" s="3">
        <f t="shared" ref="BO318:BO319" si="429">LN($C318)</f>
        <v>5.2983173665480363</v>
      </c>
      <c r="BP318" s="13">
        <f t="shared" ref="BP318:BP319" si="430">LN(BL318/BN318)</f>
        <v>0.38967999921782093</v>
      </c>
      <c r="BY318">
        <v>2122</v>
      </c>
    </row>
    <row r="319" spans="1:77" hidden="1" x14ac:dyDescent="0.25">
      <c r="A319" t="s">
        <v>538</v>
      </c>
      <c r="B319" s="2" t="str">
        <f t="shared" si="325"/>
        <v/>
      </c>
      <c r="C319">
        <v>250</v>
      </c>
      <c r="E319" t="s">
        <v>539</v>
      </c>
      <c r="F319">
        <v>0</v>
      </c>
      <c r="G319" t="s">
        <v>3</v>
      </c>
      <c r="H319" s="5" t="s">
        <v>4</v>
      </c>
      <c r="I319">
        <v>13352</v>
      </c>
      <c r="J319" t="s">
        <v>5</v>
      </c>
      <c r="K319" s="5" t="s">
        <v>16</v>
      </c>
      <c r="L319">
        <v>0</v>
      </c>
      <c r="M319" t="str">
        <f t="shared" si="415"/>
        <v>o</v>
      </c>
      <c r="N319" t="str">
        <f t="shared" si="416"/>
        <v>9/2</v>
      </c>
      <c r="O319">
        <v>13352.1</v>
      </c>
      <c r="P319" t="str">
        <f t="shared" si="417"/>
        <v>e</v>
      </c>
      <c r="Q319" t="str">
        <f t="shared" si="418"/>
        <v>11/2</v>
      </c>
      <c r="R319">
        <v>5</v>
      </c>
      <c r="S319" t="s">
        <v>6</v>
      </c>
      <c r="AA319" s="10">
        <f t="shared" si="327"/>
        <v>7487.3969999999999</v>
      </c>
      <c r="AB319" s="3" cm="1">
        <f t="array" ref="AB319">100000000/Lvac(AA319)</f>
        <v>13352.099463732853</v>
      </c>
      <c r="AC319" s="28">
        <f t="shared" si="328"/>
        <v>1.3355776379962223E-7</v>
      </c>
      <c r="AD319" s="28">
        <f t="shared" si="329"/>
        <v>7.4894588878416696E-7</v>
      </c>
      <c r="AE319" s="21">
        <f t="shared" si="330"/>
        <v>13352.099480260948</v>
      </c>
      <c r="AF319" s="10" cm="1">
        <f t="array" ref="AF319">Lair(100000000/AE319)</f>
        <v>7487.3969907315623</v>
      </c>
      <c r="AG319" s="10">
        <f t="shared" si="331"/>
        <v>5.8916382732031479E-3</v>
      </c>
      <c r="AH319" s="10" t="b">
        <f t="shared" si="326"/>
        <v>1</v>
      </c>
      <c r="AI319" s="10">
        <f t="shared" si="419"/>
        <v>7487.3969907315623</v>
      </c>
      <c r="AJ319">
        <v>3.0000000000000001E-3</v>
      </c>
      <c r="AK319" s="3" cm="1">
        <f t="array" ref="AK319">100000000/Lvac($AA319)</f>
        <v>13352.099463732853</v>
      </c>
      <c r="AL319" s="21">
        <f t="shared" si="413"/>
        <v>5.349829645841288E-3</v>
      </c>
      <c r="AM319" s="10" cm="1">
        <f t="array" ref="AM319">Lvac($AI319)-$BA319</f>
        <v>2.915319882959011E-4</v>
      </c>
      <c r="AN319" s="10">
        <f t="shared" si="420"/>
        <v>-5.3626714725396596E-4</v>
      </c>
      <c r="AO319" s="3">
        <f t="shared" si="421"/>
        <v>9.7177329431967038E-2</v>
      </c>
      <c r="AP319" s="3">
        <v>0.10026764205880075</v>
      </c>
      <c r="AS319" s="3">
        <f t="shared" si="333"/>
        <v>-5.3626714725396596E-4</v>
      </c>
      <c r="AT319" s="3" cm="1">
        <f t="array" ref="AT319">AS319-(100000000/LvacE($A319)-$E319)</f>
        <v>3.5777246012003161E-5</v>
      </c>
      <c r="AU319" t="s">
        <v>4752</v>
      </c>
      <c r="AV319" t="s">
        <v>4775</v>
      </c>
      <c r="AW319" s="3">
        <v>0</v>
      </c>
      <c r="AX319" s="3">
        <v>13352.1</v>
      </c>
      <c r="AY319" s="3"/>
      <c r="AZ319" s="10" cm="1">
        <f t="array" ref="AZ319">Lair(100000000/($AX319-$AW319))</f>
        <v>7487.3966992781925</v>
      </c>
      <c r="BA319" s="10">
        <f t="shared" si="422"/>
        <v>7489.4585870387427</v>
      </c>
      <c r="BB319" s="12">
        <v>943000</v>
      </c>
      <c r="BC319" s="3">
        <v>0.51200000000000001</v>
      </c>
      <c r="BD319" s="12" cm="1">
        <f t="array" ref="BD319">SfromgA($BB319,$BA319,"")</f>
        <v>0.19552231186157373</v>
      </c>
      <c r="BE319" s="29">
        <f t="shared" si="423"/>
        <v>565.63746025372166</v>
      </c>
      <c r="BF319" s="12">
        <v>136534.17800173833</v>
      </c>
      <c r="BG319" s="12" cm="1">
        <f t="array" ref="BG319">SfromgA($BF319,$BA319,"")</f>
        <v>2.8309096639469251E-2</v>
      </c>
      <c r="BH319" s="29">
        <f t="shared" si="424"/>
        <v>756.69220015756264</v>
      </c>
      <c r="BI319" s="12">
        <f t="shared" si="425"/>
        <v>943000</v>
      </c>
      <c r="BJ319" s="29">
        <f t="shared" si="426"/>
        <v>565.63746025372166</v>
      </c>
      <c r="BK319" s="3">
        <f t="shared" si="427"/>
        <v>-3.7879175252560819</v>
      </c>
      <c r="BL319" s="13">
        <f>EXP(BK$4341*$AX319+BK$4342)*$BI319/(100000000/($AX319-$AW319))</f>
        <v>5.129680039271876</v>
      </c>
      <c r="BM319" s="3">
        <f t="shared" si="428"/>
        <v>-3.8864176311369945</v>
      </c>
      <c r="BN319" s="3" cm="1">
        <f t="array" ref="BN319">$C319*EXP(poly_from_str(100000000/$E319,BN$4341))</f>
        <v>2.8509499291960072</v>
      </c>
      <c r="BO319" s="3">
        <f t="shared" si="429"/>
        <v>5.521460917862246</v>
      </c>
      <c r="BP319" s="13">
        <f t="shared" si="430"/>
        <v>0.58739103948980065</v>
      </c>
      <c r="BY319">
        <v>2658</v>
      </c>
    </row>
    <row r="320" spans="1:77" hidden="1" x14ac:dyDescent="0.25">
      <c r="A320" t="s">
        <v>540</v>
      </c>
      <c r="B320" s="2" t="str">
        <f t="shared" si="325"/>
        <v/>
      </c>
      <c r="C320">
        <v>5</v>
      </c>
      <c r="D320" t="s">
        <v>14</v>
      </c>
      <c r="E320" t="s">
        <v>541</v>
      </c>
      <c r="R320">
        <v>5</v>
      </c>
      <c r="S320" t="s">
        <v>22</v>
      </c>
      <c r="AA320" s="10">
        <f t="shared" si="327"/>
        <v>7479</v>
      </c>
      <c r="AB320" s="3" cm="1">
        <f t="array" ref="AB320">100000000/Lvac(AA320)</f>
        <v>13367.090364432042</v>
      </c>
      <c r="AC320" s="28">
        <f t="shared" si="328"/>
        <v>1.3370771493515176E-7</v>
      </c>
      <c r="AD320" s="28">
        <f t="shared" si="329"/>
        <v>7.4810596228245765E-7</v>
      </c>
      <c r="AE320" s="21">
        <f t="shared" si="330"/>
        <v>13367.090353151054</v>
      </c>
      <c r="AF320" s="10" cm="1">
        <f t="array" ref="AF320">Lair(100000000/AE320)</f>
        <v>7479.0000063118441</v>
      </c>
      <c r="AG320" s="10">
        <f t="shared" si="331"/>
        <v>5.8936415539799468E-3</v>
      </c>
      <c r="AH320" s="10" t="b">
        <f t="shared" si="326"/>
        <v>1</v>
      </c>
      <c r="AI320" s="10">
        <f t="shared" si="332"/>
        <v>7479</v>
      </c>
      <c r="AJ320">
        <v>7.0000000000000001E-3</v>
      </c>
      <c r="AK320" s="3" cm="1">
        <f t="array" ref="AK320">100000000/Lvac($AA320)</f>
        <v>13367.090364432042</v>
      </c>
      <c r="AL320" s="21">
        <f t="shared" si="413"/>
        <v>1.2510981755719254E-2</v>
      </c>
      <c r="AM320" s="21"/>
      <c r="AN320" s="21"/>
      <c r="AO320" s="21"/>
      <c r="AP320" s="21"/>
      <c r="AS320" s="3">
        <f t="shared" si="333"/>
        <v>3.644320422608871E-4</v>
      </c>
      <c r="AT320" s="3" cm="1">
        <f t="array" ref="AT320">AS320-(100000000/LvacE($A320)-$E320)</f>
        <v>3.5755205317400396E-5</v>
      </c>
      <c r="BB320"/>
      <c r="BC320"/>
      <c r="BD320"/>
      <c r="BE320"/>
      <c r="BF320"/>
      <c r="BG320"/>
      <c r="BH320"/>
      <c r="BI320"/>
      <c r="BJ320"/>
      <c r="BN320" s="3" cm="1">
        <f t="array" ref="BN320">$C320*EXP(poly_from_str(100000000/$E320,BN$4341))</f>
        <v>5.7013714617913921E-2</v>
      </c>
      <c r="BO320" s="3"/>
      <c r="BY320">
        <v>53</v>
      </c>
    </row>
    <row r="321" spans="1:77" hidden="1" x14ac:dyDescent="0.25">
      <c r="A321" t="s">
        <v>542</v>
      </c>
      <c r="B321" s="2" t="str">
        <f t="shared" si="325"/>
        <v/>
      </c>
      <c r="C321">
        <v>100</v>
      </c>
      <c r="E321" t="s">
        <v>543</v>
      </c>
      <c r="F321">
        <v>25391</v>
      </c>
      <c r="G321" t="s">
        <v>3</v>
      </c>
      <c r="H321" s="5" t="s">
        <v>15</v>
      </c>
      <c r="I321">
        <v>38785</v>
      </c>
      <c r="J321" t="s">
        <v>5</v>
      </c>
      <c r="K321" s="5" t="s">
        <v>86</v>
      </c>
      <c r="L321">
        <v>25391.75</v>
      </c>
      <c r="M321" t="str">
        <f t="shared" ref="M321:M324" si="431">$G321&amp;""</f>
        <v>o</v>
      </c>
      <c r="N321" t="str">
        <f t="shared" ref="N321:N324" si="432">$H321&amp;""</f>
        <v>13/2</v>
      </c>
      <c r="O321">
        <v>38785.760000000002</v>
      </c>
      <c r="P321" t="str">
        <f t="shared" ref="P321:P324" si="433">$J321&amp;""</f>
        <v>e</v>
      </c>
      <c r="Q321" t="str">
        <f t="shared" ref="Q321:Q324" si="434">$K321&amp;""</f>
        <v>15/2</v>
      </c>
      <c r="R321">
        <v>5</v>
      </c>
      <c r="AA321" s="10">
        <f t="shared" si="327"/>
        <v>7463.9620000000004</v>
      </c>
      <c r="AB321" s="3" cm="1">
        <f t="array" ref="AB321">100000000/Lvac(AA321)</f>
        <v>13394.021525932118</v>
      </c>
      <c r="AC321" s="28">
        <f t="shared" si="328"/>
        <v>1.3397710224141012E-7</v>
      </c>
      <c r="AD321" s="28">
        <f t="shared" si="329"/>
        <v>7.4660175665979302E-7</v>
      </c>
      <c r="AE321" s="21">
        <f t="shared" si="330"/>
        <v>13394.021478326998</v>
      </c>
      <c r="AF321" s="10" cm="1">
        <f t="array" ref="AF321">Lair(100000000/AE321)</f>
        <v>7463.9620265286139</v>
      </c>
      <c r="AG321" s="10">
        <f t="shared" si="331"/>
        <v>5.8972460957017279E-3</v>
      </c>
      <c r="AH321" s="10" t="b">
        <f t="shared" si="326"/>
        <v>1</v>
      </c>
      <c r="AI321" s="10">
        <f t="shared" ref="AI321:AI324" si="435">$AF321</f>
        <v>7463.9620265286139</v>
      </c>
      <c r="AJ321">
        <v>3.0000000000000001E-3</v>
      </c>
      <c r="AK321" s="3" cm="1">
        <f t="array" ref="AK321">100000000/Lvac($AA321)</f>
        <v>13394.021525932118</v>
      </c>
      <c r="AL321" s="21">
        <f t="shared" si="413"/>
        <v>5.3834765550762696E-3</v>
      </c>
      <c r="AM321" s="10" cm="1">
        <f t="array" ref="AM321">Lvac($AI321)-$BA321</f>
        <v>-6.3981877938203979E-3</v>
      </c>
      <c r="AN321" s="10">
        <f t="shared" ref="AN321:AN324" si="436">$AK321-($AX321-$AW321)</f>
        <v>1.1525932115546311E-2</v>
      </c>
      <c r="AO321" s="3">
        <f t="shared" ref="AO321:AO324" si="437">AM321/AJ321</f>
        <v>-2.1327292646067995</v>
      </c>
      <c r="AP321" s="3">
        <v>-2.141574521071258</v>
      </c>
      <c r="AS321" s="3">
        <f t="shared" si="333"/>
        <v>1.5259321171470219E-3</v>
      </c>
      <c r="AT321" s="3" cm="1">
        <f t="array" ref="AT321">AS321-(100000000/LvacE($A321)-$E321)</f>
        <v>3.5715171179617755E-5</v>
      </c>
      <c r="AU321" t="s">
        <v>4979</v>
      </c>
      <c r="AV321" t="s">
        <v>4776</v>
      </c>
      <c r="AW321" s="3">
        <v>25391.75</v>
      </c>
      <c r="AX321" s="3">
        <v>38785.760000000002</v>
      </c>
      <c r="AY321" s="3"/>
      <c r="AZ321" s="10" cm="1">
        <f t="array" ref="AZ321">Lair(100000000/($AX321-$AW321))</f>
        <v>7463.9684229911172</v>
      </c>
      <c r="BA321" s="10">
        <f t="shared" ref="BA321:BA324" si="438">100000000/($AX321-$AW321)</f>
        <v>7466.0239913214928</v>
      </c>
      <c r="BB321" s="12">
        <v>1630000</v>
      </c>
      <c r="BC321" s="3">
        <v>0.22</v>
      </c>
      <c r="BD321" s="12" cm="1">
        <f t="array" ref="BD321">SfromgA($BB321,$BA321,"")</f>
        <v>0.33480282033410402</v>
      </c>
      <c r="BE321" s="29">
        <f>(10^MAX(0.05, -0.312925054856973*((LN($BD321))^(1/3)) + 0.454808404431693)-1)*100</f>
        <v>498.78001930635048</v>
      </c>
      <c r="BG321" s="3"/>
      <c r="BH321" s="3"/>
      <c r="BI321" s="12">
        <f>IF($BB321="",$BF321,$BB321)</f>
        <v>1630000</v>
      </c>
      <c r="BJ321" s="29">
        <f>IF($BB321="",$BH321,$BE321)</f>
        <v>498.78001930635048</v>
      </c>
      <c r="BK321" s="3">
        <f>LN(BN321*100000000/($AX321-$AW321)/$BI321)</f>
        <v>-5.2546974199539838</v>
      </c>
      <c r="BL321" s="13">
        <f>EXP(BK$4341*$AX321+BK$4342)*$BI321/(100000000/($AX321-$AW321))</f>
        <v>1.2878740153763717</v>
      </c>
      <c r="BM321" s="3">
        <f t="shared" ref="BM321" si="439">LN(BL321/$C321)</f>
        <v>-4.3521773772388253</v>
      </c>
      <c r="BN321" s="3" cm="1">
        <f t="array" ref="BN321">$C321*EXP(poly_from_str(100000000/$E321,BN$4341))</f>
        <v>1.1402816347817999</v>
      </c>
      <c r="BO321" s="3">
        <f>LN($C321)</f>
        <v>4.6051701859880918</v>
      </c>
      <c r="BP321" s="13">
        <f>LN(BL321/BN321)</f>
        <v>0.12171752879999717</v>
      </c>
      <c r="BY321">
        <v>1073</v>
      </c>
    </row>
    <row r="322" spans="1:77" x14ac:dyDescent="0.25">
      <c r="A322" t="s">
        <v>544</v>
      </c>
      <c r="B322" s="2" t="str">
        <f t="shared" ref="B322:B385" si="440">IF(OR(A322=A321,A322=A323),IF(B321="",1,B321+1),"")</f>
        <v/>
      </c>
      <c r="C322">
        <v>50</v>
      </c>
      <c r="E322" t="s">
        <v>545</v>
      </c>
      <c r="F322">
        <v>10138</v>
      </c>
      <c r="G322" t="s">
        <v>3</v>
      </c>
      <c r="H322" s="5" t="s">
        <v>18</v>
      </c>
      <c r="I322">
        <v>23532</v>
      </c>
      <c r="J322" t="s">
        <v>5</v>
      </c>
      <c r="K322" s="5" t="s">
        <v>18</v>
      </c>
      <c r="L322">
        <v>10138.18</v>
      </c>
      <c r="M322" t="str">
        <f t="shared" si="431"/>
        <v>o</v>
      </c>
      <c r="N322" t="str">
        <f t="shared" si="432"/>
        <v>5/2</v>
      </c>
      <c r="O322">
        <v>23532.86</v>
      </c>
      <c r="P322" t="str">
        <f t="shared" si="433"/>
        <v>e</v>
      </c>
      <c r="Q322" t="str">
        <f t="shared" si="434"/>
        <v>5/2</v>
      </c>
      <c r="R322">
        <v>5</v>
      </c>
      <c r="S322" t="s">
        <v>6</v>
      </c>
      <c r="U322" s="4" t="str">
        <f t="shared" ref="U322:U323" si="441">"Sugar wl unc increased 0.003 -&gt; "&amp;ROUND($AJ322,3)&amp;"A"</f>
        <v>Sugar wl unc increased 0.003 -&gt; 0.017A</v>
      </c>
      <c r="AA322" s="10">
        <f t="shared" si="327"/>
        <v>7463.6120000000001</v>
      </c>
      <c r="AB322" s="3" cm="1">
        <f t="array" ref="AB322">100000000/Lvac(AA322)</f>
        <v>13394.649624089459</v>
      </c>
      <c r="AC322" s="28">
        <f t="shared" si="328"/>
        <v>1.3398338498839436E-7</v>
      </c>
      <c r="AD322" s="28">
        <f t="shared" si="329"/>
        <v>7.46566747219398E-7</v>
      </c>
      <c r="AE322" s="21">
        <f t="shared" si="330"/>
        <v>13394.649635819027</v>
      </c>
      <c r="AF322" s="10" cm="1">
        <f t="array" ref="AF322">Lair(100000000/AE322)</f>
        <v>7463.6119934641483</v>
      </c>
      <c r="AG322" s="10">
        <f t="shared" si="331"/>
        <v>5.8973302486845149E-3</v>
      </c>
      <c r="AH322" s="10" t="b">
        <f t="shared" ref="AH322:AH385" si="442">ABS(AE322-AB322)&lt;AG322</f>
        <v>1</v>
      </c>
      <c r="AI322" s="10">
        <f t="shared" si="435"/>
        <v>7463.6119934641483</v>
      </c>
      <c r="AJ322" s="25">
        <f t="shared" ref="AJ322:AJ323" si="443">0.003*ABS($AP322)</f>
        <v>1.6930337063968182E-2</v>
      </c>
      <c r="AK322" s="3" cm="1">
        <f t="array" ref="AK322">100000000/Lvac($AA322)</f>
        <v>13394.649624089459</v>
      </c>
      <c r="AL322" s="21">
        <f t="shared" si="413"/>
        <v>3.0384207162453773E-2</v>
      </c>
      <c r="AM322" s="10" cm="1">
        <f t="array" ref="AM322">Lvac($AI322)-$BA322</f>
        <v>1.6923799449614307E-2</v>
      </c>
      <c r="AN322" s="10">
        <f t="shared" si="436"/>
        <v>-3.0375910540897166E-2</v>
      </c>
      <c r="AO322" s="14">
        <f t="shared" si="437"/>
        <v>0.99961385208521403</v>
      </c>
      <c r="AP322" s="3">
        <v>5.6434456879893942</v>
      </c>
      <c r="AS322" s="3">
        <f t="shared" si="333"/>
        <v>-3.7591054024233017E-4</v>
      </c>
      <c r="AT322" s="3" cm="1">
        <f t="array" ref="AT322">AS322-(100000000/LvacE($A322)-$E322)</f>
        <v>3.5714230762096122E-5</v>
      </c>
      <c r="AU322" t="s">
        <v>4710</v>
      </c>
      <c r="AV322" t="s">
        <v>4751</v>
      </c>
      <c r="AW322" s="3">
        <v>10138.18</v>
      </c>
      <c r="AX322" s="3">
        <v>23532.86</v>
      </c>
      <c r="AY322" s="3"/>
      <c r="AZ322" s="10" cm="1">
        <f t="array" ref="AZ322">Lair(100000000/($AX322-$AW322))</f>
        <v>7463.5950742282466</v>
      </c>
      <c r="BA322" s="10">
        <f t="shared" si="438"/>
        <v>7465.6505418569159</v>
      </c>
      <c r="BN322" s="3" cm="1">
        <f t="array" ref="BN322">$C322*EXP(poly_from_str(100000000/$E322,BN$4341))</f>
        <v>0.5701424234658089</v>
      </c>
      <c r="BO322" s="3"/>
      <c r="BY322">
        <v>537</v>
      </c>
    </row>
    <row r="323" spans="1:77" x14ac:dyDescent="0.25">
      <c r="A323" t="s">
        <v>546</v>
      </c>
      <c r="B323" s="2" t="str">
        <f t="shared" si="440"/>
        <v/>
      </c>
      <c r="C323">
        <v>25</v>
      </c>
      <c r="E323" t="s">
        <v>547</v>
      </c>
      <c r="F323">
        <v>23245</v>
      </c>
      <c r="G323" t="s">
        <v>3</v>
      </c>
      <c r="H323" s="5" t="s">
        <v>18</v>
      </c>
      <c r="I323">
        <v>36652</v>
      </c>
      <c r="J323" t="s">
        <v>5</v>
      </c>
      <c r="K323" s="5" t="s">
        <v>18</v>
      </c>
      <c r="L323">
        <v>23245.99</v>
      </c>
      <c r="M323" t="str">
        <f t="shared" si="431"/>
        <v>o</v>
      </c>
      <c r="N323" t="str">
        <f t="shared" si="432"/>
        <v>5/2</v>
      </c>
      <c r="O323">
        <v>36652.29</v>
      </c>
      <c r="P323" t="str">
        <f t="shared" si="433"/>
        <v>e</v>
      </c>
      <c r="Q323" t="str">
        <f t="shared" si="434"/>
        <v>5/2</v>
      </c>
      <c r="R323">
        <v>5</v>
      </c>
      <c r="U323" s="4" t="str">
        <f t="shared" si="441"/>
        <v>Sugar wl unc increased 0.003 -&gt; 0.019A</v>
      </c>
      <c r="AA323" s="10">
        <f t="shared" ref="AA323:AA386" si="444">ROUND($A323,3)+0</f>
        <v>7457.107</v>
      </c>
      <c r="AB323" s="3" cm="1">
        <f t="array" ref="AB323">100000000/Lvac(AA323)</f>
        <v>13406.334007982352</v>
      </c>
      <c r="AC323" s="28">
        <f t="shared" ref="AC323:AC386" si="445">0.001/AA323</f>
        <v>1.341002616698406E-7</v>
      </c>
      <c r="AD323" s="28">
        <f t="shared" ref="AD323:AD386" si="446">0.01/AB323</f>
        <v>7.4591607176472219E-7</v>
      </c>
      <c r="AE323" s="21">
        <f t="shared" ref="AE323:AE386" si="447">($AB323/$AC323^2+$E323/$AD323^2)/(1/$AC323^2+1/$AD323^2)</f>
        <v>13406.333882497722</v>
      </c>
      <c r="AF323" s="10" cm="1">
        <f t="array" ref="AF323">Lair(100000000/AE323)</f>
        <v>7457.1070697996665</v>
      </c>
      <c r="AG323" s="10">
        <f t="shared" ref="AG323:AG386" si="448">0.0005/$AA323*AB323+0.005</f>
        <v>5.8988964492518586E-3</v>
      </c>
      <c r="AH323" s="10" t="b">
        <f t="shared" si="442"/>
        <v>1</v>
      </c>
      <c r="AI323" s="10">
        <f t="shared" si="435"/>
        <v>7457.1070697996665</v>
      </c>
      <c r="AJ323" s="25">
        <f t="shared" si="443"/>
        <v>1.8921776035313087E-2</v>
      </c>
      <c r="AK323" s="3" cm="1">
        <f t="array" ref="AK323">100000000/Lvac($AA323)</f>
        <v>13406.334007982352</v>
      </c>
      <c r="AL323" s="21">
        <f t="shared" si="413"/>
        <v>3.4017434264955265E-2</v>
      </c>
      <c r="AM323" s="10" cm="1">
        <f t="array" ref="AM323">Lvac($AI323)-$BA323</f>
        <v>-1.8851957542210585E-2</v>
      </c>
      <c r="AN323" s="10">
        <f t="shared" si="436"/>
        <v>3.4007982352704857E-2</v>
      </c>
      <c r="AO323" s="14">
        <f t="shared" si="437"/>
        <v>-0.99631015117332522</v>
      </c>
      <c r="AP323" s="3">
        <v>-6.3072586784376954</v>
      </c>
      <c r="AS323" s="3">
        <f t="shared" ref="AS323:AS386" si="449">$AB323-$E323</f>
        <v>4.0079823520500213E-3</v>
      </c>
      <c r="AT323" s="3" cm="1">
        <f t="array" ref="AT323">AS323-(100000000/LvacE($A323)-$E323)</f>
        <v>3.5696679333341308E-5</v>
      </c>
      <c r="AU323" t="s">
        <v>4985</v>
      </c>
      <c r="AV323" t="s">
        <v>4766</v>
      </c>
      <c r="AW323" s="3">
        <v>23245.99</v>
      </c>
      <c r="AX323" s="3">
        <v>36652.29</v>
      </c>
      <c r="AY323" s="3"/>
      <c r="AZ323" s="10" cm="1">
        <f t="array" ref="AZ323">Lair(100000000/($AX323-$AW323))</f>
        <v>7457.1259166738264</v>
      </c>
      <c r="BA323" s="10">
        <f t="shared" si="438"/>
        <v>7459.179639423257</v>
      </c>
      <c r="BN323" s="3" cm="1">
        <f t="array" ref="BN323">$C323*EXP(poly_from_str(100000000/$E323,BN$4341))</f>
        <v>0.28509240849839357</v>
      </c>
      <c r="BO323" s="3"/>
      <c r="BY323">
        <v>269</v>
      </c>
    </row>
    <row r="324" spans="1:77" hidden="1" x14ac:dyDescent="0.25">
      <c r="A324" t="s">
        <v>548</v>
      </c>
      <c r="B324" s="2" t="str">
        <f t="shared" si="440"/>
        <v/>
      </c>
      <c r="C324">
        <v>10</v>
      </c>
      <c r="D324" t="s">
        <v>14</v>
      </c>
      <c r="E324" t="s">
        <v>549</v>
      </c>
      <c r="F324">
        <v>10032</v>
      </c>
      <c r="G324" t="s">
        <v>3</v>
      </c>
      <c r="H324" s="5" t="s">
        <v>4</v>
      </c>
      <c r="I324">
        <v>23442</v>
      </c>
      <c r="J324" t="s">
        <v>5</v>
      </c>
      <c r="K324" s="5" t="s">
        <v>16</v>
      </c>
      <c r="L324">
        <v>10032.92</v>
      </c>
      <c r="M324" t="str">
        <f t="shared" si="431"/>
        <v>o</v>
      </c>
      <c r="N324" t="str">
        <f t="shared" si="432"/>
        <v>9/2</v>
      </c>
      <c r="O324">
        <v>23442.25</v>
      </c>
      <c r="P324" t="str">
        <f t="shared" si="433"/>
        <v>e</v>
      </c>
      <c r="Q324" t="str">
        <f t="shared" si="434"/>
        <v>11/2</v>
      </c>
      <c r="R324">
        <v>5</v>
      </c>
      <c r="AA324" s="10">
        <f t="shared" si="444"/>
        <v>7455.4359999999997</v>
      </c>
      <c r="AB324" s="3" cm="1">
        <f t="array" ref="AB324">100000000/Lvac(AA324)</f>
        <v>13409.338776152521</v>
      </c>
      <c r="AC324" s="28">
        <f t="shared" si="445"/>
        <v>1.3413031779764458E-7</v>
      </c>
      <c r="AD324" s="28">
        <f t="shared" si="446"/>
        <v>7.4574892669459829E-7</v>
      </c>
      <c r="AE324" s="21">
        <f t="shared" si="447"/>
        <v>13409.338814502855</v>
      </c>
      <c r="AF324" s="10" cm="1">
        <f t="array" ref="AF324">Lair(100000000/AE324)</f>
        <v>7455.4359786775394</v>
      </c>
      <c r="AG324" s="10">
        <f t="shared" si="448"/>
        <v>5.899299435750808E-3</v>
      </c>
      <c r="AH324" s="10" t="b">
        <f t="shared" si="442"/>
        <v>1</v>
      </c>
      <c r="AI324" s="10">
        <f t="shared" si="435"/>
        <v>7455.4359786775394</v>
      </c>
      <c r="AJ324">
        <v>7.0000000000000001E-3</v>
      </c>
      <c r="AK324" s="3" cm="1">
        <f t="array" ref="AK324">100000000/Lvac($AA324)</f>
        <v>13409.338776152521</v>
      </c>
      <c r="AL324" s="21">
        <f t="shared" si="413"/>
        <v>1.2590192136519114E-2</v>
      </c>
      <c r="AM324" s="10" cm="1">
        <f t="array" ref="AM324">Lvac($AI324)-$BA324</f>
        <v>-4.9021136965166079E-3</v>
      </c>
      <c r="AN324" s="10">
        <f t="shared" si="436"/>
        <v>8.7761525210225955E-3</v>
      </c>
      <c r="AO324" s="3">
        <f t="shared" si="437"/>
        <v>-0.70030195664522965</v>
      </c>
      <c r="AP324" s="3">
        <v>-0.69725506935875659</v>
      </c>
      <c r="AS324" s="3">
        <f t="shared" si="449"/>
        <v>-1.2238474791956833E-3</v>
      </c>
      <c r="AT324" s="3" cm="1">
        <f t="array" ref="AT324">AS324-(100000000/LvacE($A324)-$E324)</f>
        <v>3.5692150049726479E-5</v>
      </c>
      <c r="AU324" t="s">
        <v>4807</v>
      </c>
      <c r="AV324" t="s">
        <v>4777</v>
      </c>
      <c r="AW324" s="3">
        <v>10032.92</v>
      </c>
      <c r="AX324" s="3">
        <v>23442.25</v>
      </c>
      <c r="AY324" s="3"/>
      <c r="AZ324" s="10" cm="1">
        <f t="array" ref="AZ324">Lair(100000000/($AX324-$AW324))</f>
        <v>7455.4408794694</v>
      </c>
      <c r="BA324" s="10">
        <f t="shared" si="438"/>
        <v>7457.4941477314678</v>
      </c>
      <c r="BB324" s="12">
        <v>72500</v>
      </c>
      <c r="BC324" s="3">
        <v>1.2999999999999999E-2</v>
      </c>
      <c r="BD324" s="12" cm="1">
        <f t="array" ref="BD324">SfromgA($BB324,$BA324,"")</f>
        <v>1.4840554568042844E-2</v>
      </c>
      <c r="BE324" s="29">
        <f>(10^MAX(0.05, -0.312925054856973*((LN($BD324))^(1/3)) + 0.454808404431693)-1)*100</f>
        <v>812.23494249814064</v>
      </c>
      <c r="BG324" s="3"/>
      <c r="BH324" s="3"/>
      <c r="BI324" s="12">
        <f>IF($BB324="",$BF324,$BB324)</f>
        <v>72500</v>
      </c>
      <c r="BJ324" s="29">
        <f>IF($BB324="",$BH324,$BE324)</f>
        <v>812.23494249814064</v>
      </c>
      <c r="BK324" s="3">
        <f>LN(BN324*100000000/($AX324-$AW324)/$BI324)</f>
        <v>-4.4455737804460327</v>
      </c>
      <c r="BL324" s="13">
        <f>EXP(BK$4341*$AX324+BK$4342)*$BI324/(100000000/($AX324-$AW324))</f>
        <v>0.18400165475837665</v>
      </c>
      <c r="BM324" s="3">
        <f t="shared" ref="BM324" si="450">LN(BL324/$C324)</f>
        <v>-3.995395621155589</v>
      </c>
      <c r="BN324" s="3" cm="1">
        <f t="array" ref="BN324">$C324*EXP(poly_from_str(100000000/$E324,BN$4341))</f>
        <v>0.11403992515502381</v>
      </c>
      <c r="BO324" s="3">
        <f>LN($C324)</f>
        <v>2.3025850929940459</v>
      </c>
      <c r="BP324" s="13">
        <f>LN(BL324/BN324)</f>
        <v>0.47839614308093426</v>
      </c>
      <c r="BY324">
        <v>108</v>
      </c>
    </row>
    <row r="325" spans="1:77" hidden="1" x14ac:dyDescent="0.25">
      <c r="A325" t="s">
        <v>550</v>
      </c>
      <c r="B325" s="2" t="str">
        <f t="shared" si="440"/>
        <v/>
      </c>
      <c r="C325">
        <v>5</v>
      </c>
      <c r="E325" t="s">
        <v>551</v>
      </c>
      <c r="R325">
        <v>5</v>
      </c>
      <c r="S325" t="s">
        <v>22</v>
      </c>
      <c r="AA325" s="10">
        <f t="shared" si="444"/>
        <v>7453.0439999999999</v>
      </c>
      <c r="AB325" s="3" cm="1">
        <f t="array" ref="AB325">100000000/Lvac(AA325)</f>
        <v>13413.642380950243</v>
      </c>
      <c r="AC325" s="28">
        <f t="shared" si="445"/>
        <v>1.3417336594282819E-7</v>
      </c>
      <c r="AD325" s="28">
        <f t="shared" si="446"/>
        <v>7.4550966217809545E-7</v>
      </c>
      <c r="AE325" s="21">
        <f t="shared" si="447"/>
        <v>13413.642306248261</v>
      </c>
      <c r="AF325" s="10" cm="1">
        <f t="array" ref="AF325">Lair(100000000/AE325)</f>
        <v>7453.0440415070207</v>
      </c>
      <c r="AG325" s="10">
        <f t="shared" si="448"/>
        <v>5.8998767739027336E-3</v>
      </c>
      <c r="AH325" s="10" t="b">
        <f t="shared" si="442"/>
        <v>1</v>
      </c>
      <c r="AI325" s="10">
        <f t="shared" ref="AI325:AI381" si="451">$AA325</f>
        <v>7453.0439999999999</v>
      </c>
      <c r="AJ325">
        <v>3.0000000000000001E-3</v>
      </c>
      <c r="AK325" s="3" cm="1">
        <f t="array" ref="AK325">100000000/Lvac($AA325)</f>
        <v>13413.642380950243</v>
      </c>
      <c r="AL325" s="21">
        <f t="shared" si="413"/>
        <v>5.3992606434163986E-3</v>
      </c>
      <c r="AM325" s="21"/>
      <c r="AN325" s="21"/>
      <c r="AO325" s="21"/>
      <c r="AP325" s="21"/>
      <c r="AS325" s="3">
        <f t="shared" si="449"/>
        <v>2.3809502436051844E-3</v>
      </c>
      <c r="AT325" s="3" cm="1">
        <f t="array" ref="AT325">AS325-(100000000/LvacE($A325)-$E325)</f>
        <v>3.5685647162608802E-5</v>
      </c>
      <c r="BB325"/>
      <c r="BC325"/>
      <c r="BD325"/>
      <c r="BE325"/>
      <c r="BF325"/>
      <c r="BG325"/>
      <c r="BH325"/>
      <c r="BI325"/>
      <c r="BJ325"/>
      <c r="BN325" s="3" cm="1">
        <f t="array" ref="BN325">$C325*EXP(poly_from_str(100000000/$E325,BN$4341))</f>
        <v>5.7022354515071962E-2</v>
      </c>
      <c r="BO325" s="3"/>
      <c r="BY325">
        <v>54</v>
      </c>
    </row>
    <row r="326" spans="1:77" hidden="1" x14ac:dyDescent="0.25">
      <c r="A326" t="s">
        <v>552</v>
      </c>
      <c r="B326" s="2" t="str">
        <f t="shared" si="440"/>
        <v/>
      </c>
      <c r="C326">
        <v>15</v>
      </c>
      <c r="D326" t="s">
        <v>14</v>
      </c>
      <c r="E326" t="s">
        <v>553</v>
      </c>
      <c r="F326">
        <v>27597</v>
      </c>
      <c r="G326" t="s">
        <v>3</v>
      </c>
      <c r="H326" s="5" t="s">
        <v>18</v>
      </c>
      <c r="I326">
        <v>41023</v>
      </c>
      <c r="J326" t="s">
        <v>5</v>
      </c>
      <c r="K326" s="5" t="s">
        <v>8</v>
      </c>
      <c r="L326">
        <v>27597.13</v>
      </c>
      <c r="M326" t="str">
        <f>$G326&amp;""</f>
        <v>o</v>
      </c>
      <c r="N326" t="str">
        <f>$H326&amp;""</f>
        <v>5/2</v>
      </c>
      <c r="O326">
        <v>41023.980000000003</v>
      </c>
      <c r="P326" t="str">
        <f>$J326&amp;""</f>
        <v>e</v>
      </c>
      <c r="Q326" t="str">
        <f>$K326&amp;""</f>
        <v>7/2</v>
      </c>
      <c r="R326">
        <v>5</v>
      </c>
      <c r="S326" t="s">
        <v>420</v>
      </c>
      <c r="AA326" s="10">
        <f t="shared" si="444"/>
        <v>7445.7</v>
      </c>
      <c r="AB326" s="3" cm="1">
        <f t="array" ref="AB326">100000000/Lvac(AA326)</f>
        <v>13426.872732481957</v>
      </c>
      <c r="AC326" s="28">
        <f t="shared" si="445"/>
        <v>1.3430570664947554E-7</v>
      </c>
      <c r="AD326" s="28">
        <f t="shared" si="446"/>
        <v>7.4477506410023896E-7</v>
      </c>
      <c r="AE326" s="21">
        <f t="shared" si="447"/>
        <v>13426.872646422644</v>
      </c>
      <c r="AF326" s="10" cm="1">
        <f t="array" ref="AF326">Lair(100000000/AE326)</f>
        <v>7445.7000477233614</v>
      </c>
      <c r="AG326" s="10">
        <f t="shared" si="448"/>
        <v>5.9016528152142818E-3</v>
      </c>
      <c r="AH326" s="10" t="b">
        <f t="shared" si="442"/>
        <v>1</v>
      </c>
      <c r="AI326" s="10">
        <f>$AF326</f>
        <v>7445.7000477233614</v>
      </c>
      <c r="AJ326">
        <v>7.0000000000000001E-3</v>
      </c>
      <c r="AK326" s="3" cm="1">
        <f t="array" ref="AK326">100000000/Lvac($AA326)</f>
        <v>13426.872732481957</v>
      </c>
      <c r="AL326" s="21">
        <f t="shared" si="413"/>
        <v>1.2623139332091686E-2</v>
      </c>
      <c r="AM326" s="10" cm="1">
        <f t="array" ref="AM326">Lvac($AI326)-$BA326</f>
        <v>-1.2561763170197082E-2</v>
      </c>
      <c r="AN326" s="10">
        <f>$AK326-($AX326-$AW326)</f>
        <v>2.2732481955245021E-2</v>
      </c>
      <c r="AO326" s="3">
        <f>AM326/AJ326</f>
        <v>-1.7945375957424403</v>
      </c>
      <c r="AP326" s="3">
        <v>-1.8013570575671369</v>
      </c>
      <c r="AS326" s="3">
        <f t="shared" si="449"/>
        <v>2.7324819566274527E-3</v>
      </c>
      <c r="AT326" s="3" cm="1">
        <f t="array" ref="AT326">AS326-(100000000/LvacE($A326)-$E326)</f>
        <v>3.5665570976561867E-5</v>
      </c>
      <c r="AU326" t="s">
        <v>4986</v>
      </c>
      <c r="AV326" t="s">
        <v>4706</v>
      </c>
      <c r="AW326" s="3">
        <v>27597.13</v>
      </c>
      <c r="AX326" s="3">
        <v>41023.980000000003</v>
      </c>
      <c r="AY326" s="3"/>
      <c r="AZ326" s="10" cm="1">
        <f t="array" ref="AZ326">Lair(100000000/($AX326-$AW326))</f>
        <v>7445.7126060994005</v>
      </c>
      <c r="BA326" s="10">
        <f>100000000/($AX326-$AW326)</f>
        <v>7447.7632505017918</v>
      </c>
      <c r="BN326" s="3" cm="1">
        <f t="array" ref="BN326">$C326*EXP(poly_from_str(100000000/$E326,BN$4341))</f>
        <v>0.17109526720922408</v>
      </c>
      <c r="BO326" s="3"/>
      <c r="BY326">
        <v>162</v>
      </c>
    </row>
    <row r="327" spans="1:77" hidden="1" x14ac:dyDescent="0.25">
      <c r="A327" t="s">
        <v>554</v>
      </c>
      <c r="B327" s="2" t="str">
        <f t="shared" si="440"/>
        <v/>
      </c>
      <c r="C327">
        <v>5</v>
      </c>
      <c r="E327" t="s">
        <v>555</v>
      </c>
      <c r="R327">
        <v>5</v>
      </c>
      <c r="S327" t="s">
        <v>22</v>
      </c>
      <c r="AA327" s="10">
        <f t="shared" si="444"/>
        <v>7432.1369999999997</v>
      </c>
      <c r="AB327" s="3" cm="1">
        <f t="array" ref="AB327">100000000/Lvac(AA327)</f>
        <v>13451.375460819749</v>
      </c>
      <c r="AC327" s="28">
        <f t="shared" si="445"/>
        <v>1.3455080281754765E-7</v>
      </c>
      <c r="AD327" s="28">
        <f t="shared" si="446"/>
        <v>7.4341839829891897E-7</v>
      </c>
      <c r="AE327" s="21">
        <f t="shared" si="447"/>
        <v>13451.375604794122</v>
      </c>
      <c r="AF327" s="10" cm="1">
        <f t="array" ref="AF327">Lair(100000000/AE327)</f>
        <v>7432.1369204510056</v>
      </c>
      <c r="AG327" s="10">
        <f t="shared" si="448"/>
        <v>5.9049466836267788E-3</v>
      </c>
      <c r="AH327" s="10" t="b">
        <f t="shared" si="442"/>
        <v>1</v>
      </c>
      <c r="AI327" s="10">
        <f t="shared" si="451"/>
        <v>7432.1369999999997</v>
      </c>
      <c r="AJ327">
        <v>3.0000000000000001E-3</v>
      </c>
      <c r="AK327" s="3" cm="1">
        <f t="array" ref="AK327">100000000/Lvac($AA327)</f>
        <v>13451.375460819749</v>
      </c>
      <c r="AL327" s="21">
        <f t="shared" si="413"/>
        <v>5.4296801017606712E-3</v>
      </c>
      <c r="AM327" s="21"/>
      <c r="AN327" s="21"/>
      <c r="AO327" s="21"/>
      <c r="AP327" s="21"/>
      <c r="AS327" s="3">
        <f t="shared" si="449"/>
        <v>-4.5391802505037049E-3</v>
      </c>
      <c r="AT327" s="3" cm="1">
        <f t="array" ref="AT327">AS327-(100000000/LvacE($A327)-$E327)</f>
        <v>3.5628028854262084E-5</v>
      </c>
      <c r="BB327"/>
      <c r="BC327"/>
      <c r="BD327"/>
      <c r="BE327"/>
      <c r="BF327"/>
      <c r="BG327"/>
      <c r="BH327"/>
      <c r="BI327"/>
      <c r="BJ327"/>
      <c r="BN327" s="3" cm="1">
        <f t="array" ref="BN327">$C327*EXP(poly_from_str(100000000/$E327,BN$4341))</f>
        <v>5.7057336977533728E-2</v>
      </c>
      <c r="BO327" s="3"/>
      <c r="BY327" t="e">
        <v>#N/A</v>
      </c>
    </row>
    <row r="328" spans="1:77" hidden="1" x14ac:dyDescent="0.25">
      <c r="A328" t="s">
        <v>556</v>
      </c>
      <c r="B328" s="2" t="str">
        <f t="shared" si="440"/>
        <v/>
      </c>
      <c r="C328">
        <v>5</v>
      </c>
      <c r="E328" t="s">
        <v>557</v>
      </c>
      <c r="R328">
        <v>5</v>
      </c>
      <c r="S328" t="s">
        <v>22</v>
      </c>
      <c r="AA328" s="10">
        <f t="shared" si="444"/>
        <v>7429.5479999999998</v>
      </c>
      <c r="AB328" s="3" cm="1">
        <f t="array" ref="AB328">100000000/Lvac(AA328)</f>
        <v>13456.062880793879</v>
      </c>
      <c r="AC328" s="28">
        <f t="shared" si="445"/>
        <v>1.3459769019595809E-7</v>
      </c>
      <c r="AD328" s="28">
        <f t="shared" si="446"/>
        <v>7.4315942847392683E-7</v>
      </c>
      <c r="AE328" s="21">
        <f t="shared" si="447"/>
        <v>13456.062789297059</v>
      </c>
      <c r="AF328" s="10" cm="1">
        <f t="array" ref="AF328">Lair(100000000/AE328)</f>
        <v>7429.5480505187816</v>
      </c>
      <c r="AG328" s="10">
        <f t="shared" si="448"/>
        <v>5.9055774914432129E-3</v>
      </c>
      <c r="AH328" s="10" t="b">
        <f t="shared" si="442"/>
        <v>1</v>
      </c>
      <c r="AI328" s="10">
        <f t="shared" si="451"/>
        <v>7429.5479999999998</v>
      </c>
      <c r="AJ328">
        <v>3.0000000000000001E-3</v>
      </c>
      <c r="AK328" s="3" cm="1">
        <f t="array" ref="AK328">100000000/Lvac($AA328)</f>
        <v>13456.062880793879</v>
      </c>
      <c r="AL328" s="21">
        <f t="shared" si="413"/>
        <v>5.4334649486592777E-3</v>
      </c>
      <c r="AM328" s="21"/>
      <c r="AN328" s="21"/>
      <c r="AO328" s="21"/>
      <c r="AP328" s="21"/>
      <c r="AS328" s="3">
        <f t="shared" si="449"/>
        <v>2.8807938797399402E-3</v>
      </c>
      <c r="AT328" s="3" cm="1">
        <f t="array" ref="AT328">AS328-(100000000/LvacE($A328)-$E328)</f>
        <v>3.5620792914414778E-5</v>
      </c>
      <c r="BB328"/>
      <c r="BC328"/>
      <c r="BD328"/>
      <c r="BE328"/>
      <c r="BF328"/>
      <c r="BG328"/>
      <c r="BH328"/>
      <c r="BI328"/>
      <c r="BJ328"/>
      <c r="BN328" s="3" cm="1">
        <f t="array" ref="BN328">$C328*EXP(poly_from_str(100000000/$E328,BN$4341))</f>
        <v>5.7063430419239503E-2</v>
      </c>
      <c r="BO328" s="3"/>
      <c r="BY328" t="e">
        <v>#N/A</v>
      </c>
    </row>
    <row r="329" spans="1:77" hidden="1" x14ac:dyDescent="0.25">
      <c r="A329" t="s">
        <v>558</v>
      </c>
      <c r="B329" s="2" t="str">
        <f t="shared" si="440"/>
        <v/>
      </c>
      <c r="C329">
        <v>4000</v>
      </c>
      <c r="E329" t="s">
        <v>559</v>
      </c>
      <c r="F329">
        <v>25244</v>
      </c>
      <c r="G329" t="s">
        <v>3</v>
      </c>
      <c r="H329" s="5" t="s">
        <v>86</v>
      </c>
      <c r="I329">
        <v>38701</v>
      </c>
      <c r="J329" t="s">
        <v>5</v>
      </c>
      <c r="K329" s="5" t="s">
        <v>15</v>
      </c>
      <c r="L329">
        <v>25244.61</v>
      </c>
      <c r="M329" t="str">
        <f t="shared" ref="M329:M330" si="452">$G329&amp;""</f>
        <v>o</v>
      </c>
      <c r="N329" t="str">
        <f t="shared" ref="N329:N330" si="453">$H329&amp;""</f>
        <v>15/2</v>
      </c>
      <c r="O329">
        <v>38701.589999999997</v>
      </c>
      <c r="P329" t="str">
        <f t="shared" ref="P329:P330" si="454">$J329&amp;""</f>
        <v>e</v>
      </c>
      <c r="Q329" t="str">
        <f t="shared" ref="Q329:Q330" si="455">$K329&amp;""</f>
        <v>13/2</v>
      </c>
      <c r="R329">
        <v>5</v>
      </c>
      <c r="AA329" s="10">
        <f t="shared" si="444"/>
        <v>7429.0529999999999</v>
      </c>
      <c r="AB329" s="3" cm="1">
        <f t="array" ref="AB329">100000000/Lvac(AA329)</f>
        <v>13456.959457111574</v>
      </c>
      <c r="AC329" s="28">
        <f t="shared" si="445"/>
        <v>1.346066584798897E-7</v>
      </c>
      <c r="AD329" s="28">
        <f t="shared" si="446"/>
        <v>7.4310991512390408E-7</v>
      </c>
      <c r="AE329" s="21">
        <f t="shared" si="447"/>
        <v>13456.959474358689</v>
      </c>
      <c r="AF329" s="10" cm="1">
        <f t="array" ref="AF329">Lair(100000000/AE329)</f>
        <v>7429.0529904784971</v>
      </c>
      <c r="AG329" s="10">
        <f t="shared" si="448"/>
        <v>5.9056981729105696E-3</v>
      </c>
      <c r="AH329" s="10" t="b">
        <f t="shared" si="442"/>
        <v>1</v>
      </c>
      <c r="AI329" s="10">
        <f t="shared" ref="AI329:AI330" si="456">$AF329</f>
        <v>7429.0529904784971</v>
      </c>
      <c r="AJ329">
        <v>3.0000000000000001E-3</v>
      </c>
      <c r="AK329" s="3" cm="1">
        <f t="array" ref="AK329">100000000/Lvac($AA329)</f>
        <v>13456.959457111574</v>
      </c>
      <c r="AL329" s="21">
        <f t="shared" si="413"/>
        <v>5.4341890444281884E-3</v>
      </c>
      <c r="AM329" s="10" cm="1">
        <f t="array" ref="AM329">Lvac($AI329)-$BA329</f>
        <v>1.133449522058072E-2</v>
      </c>
      <c r="AN329" s="10">
        <f t="shared" ref="AN329:AN330" si="457">$AK329-($AX329-$AW329)</f>
        <v>-2.054288842191454E-2</v>
      </c>
      <c r="AO329" s="3">
        <f t="shared" ref="AO329:AO330" si="458">AM329/AJ329</f>
        <v>3.7781650735269068</v>
      </c>
      <c r="AP329" s="3">
        <v>3.7813397636152026</v>
      </c>
      <c r="AS329" s="3">
        <f t="shared" si="449"/>
        <v>-5.4288842511596158E-4</v>
      </c>
      <c r="AT329" s="3" cm="1">
        <f t="array" ref="AT329">AS329-(100000000/LvacE($A329)-$E329)</f>
        <v>3.5619406844489276E-5</v>
      </c>
      <c r="AU329" t="s">
        <v>4981</v>
      </c>
      <c r="AV329" t="s">
        <v>4746</v>
      </c>
      <c r="AW329" s="3">
        <v>25244.61</v>
      </c>
      <c r="AX329" s="3">
        <v>38701.589999999997</v>
      </c>
      <c r="AY329" s="3"/>
      <c r="AZ329" s="10" cm="1">
        <f t="array" ref="AZ329">Lair(100000000/($AX329-$AW329))</f>
        <v>7429.0416590393343</v>
      </c>
      <c r="BA329" s="10">
        <f t="shared" ref="BA329:BA330" si="459">100000000/($AX329-$AW329)</f>
        <v>7431.0878072197502</v>
      </c>
      <c r="BF329" s="15">
        <v>5916126.3595214831</v>
      </c>
      <c r="BG329" s="12" cm="1">
        <f t="array" ref="BG329">SfromgA($BF329,$BA329,"")</f>
        <v>1.1981963170468448</v>
      </c>
      <c r="BH329" s="29">
        <f t="shared" ref="BH329:BH330" si="460">(10^MAX(0.05, -0.312925054856973*((LN($BG329))^(1/3)) + 0.454808404431693)-1)*100</f>
        <v>89.608203818713378</v>
      </c>
      <c r="BI329" s="15">
        <f t="shared" ref="BI329:BI330" si="461">IF($BB329="",$BF329,$BB329)</f>
        <v>5916126.3595214831</v>
      </c>
      <c r="BJ329" s="29">
        <f t="shared" ref="BJ329:BJ330" si="462">IF($BB329="",$BH329,$BE329)</f>
        <v>89.608203818713378</v>
      </c>
      <c r="BL329" s="13">
        <f>EXP(BK$4341*$AX329+BK$4342)*$BI329/(100000000/($AX329-$AW329))</f>
        <v>4.7264778546685005</v>
      </c>
      <c r="BN329" s="3" cm="1">
        <f t="array" ref="BN329">$C329*EXP(poly_from_str(100000000/$E329,BN$4341))</f>
        <v>45.651717407244448</v>
      </c>
      <c r="BO329" s="3">
        <f t="shared" ref="BO329:BO330" si="463">LN($C329)</f>
        <v>8.2940496401020276</v>
      </c>
      <c r="BP329" s="17"/>
      <c r="BY329">
        <v>43670</v>
      </c>
    </row>
    <row r="330" spans="1:77" hidden="1" x14ac:dyDescent="0.25">
      <c r="A330" t="s">
        <v>560</v>
      </c>
      <c r="B330" s="2" t="str">
        <f t="shared" si="440"/>
        <v/>
      </c>
      <c r="C330">
        <v>2000</v>
      </c>
      <c r="E330" t="s">
        <v>561</v>
      </c>
      <c r="F330">
        <v>1398</v>
      </c>
      <c r="G330" t="s">
        <v>3</v>
      </c>
      <c r="H330" s="5" t="s">
        <v>16</v>
      </c>
      <c r="I330">
        <v>14859</v>
      </c>
      <c r="J330" t="s">
        <v>5</v>
      </c>
      <c r="K330" s="5" t="s">
        <v>16</v>
      </c>
      <c r="L330">
        <v>1398.34</v>
      </c>
      <c r="M330" t="str">
        <f t="shared" si="452"/>
        <v>o</v>
      </c>
      <c r="N330" t="str">
        <f t="shared" si="453"/>
        <v>11/2</v>
      </c>
      <c r="O330">
        <v>14859.96</v>
      </c>
      <c r="P330" t="str">
        <f t="shared" si="454"/>
        <v>e</v>
      </c>
      <c r="Q330" t="str">
        <f t="shared" si="455"/>
        <v>11/2</v>
      </c>
      <c r="R330">
        <v>5</v>
      </c>
      <c r="AA330" s="10">
        <f t="shared" si="444"/>
        <v>7426.4750000000004</v>
      </c>
      <c r="AB330" s="3" cm="1">
        <f t="array" ref="AB330">100000000/Lvac(AA330)</f>
        <v>13461.630831175449</v>
      </c>
      <c r="AC330" s="28">
        <f t="shared" si="445"/>
        <v>1.3465338535442453E-7</v>
      </c>
      <c r="AD330" s="28">
        <f t="shared" si="446"/>
        <v>7.4285204559623297E-7</v>
      </c>
      <c r="AE330" s="21">
        <f t="shared" si="447"/>
        <v>13461.630804734177</v>
      </c>
      <c r="AF330" s="10" cm="1">
        <f t="array" ref="AF330">Lair(100000000/AE330)</f>
        <v>7426.4750145871303</v>
      </c>
      <c r="AG330" s="10">
        <f t="shared" si="448"/>
        <v>5.9063270819046353E-3</v>
      </c>
      <c r="AH330" s="10" t="b">
        <f t="shared" si="442"/>
        <v>1</v>
      </c>
      <c r="AI330" s="10">
        <f t="shared" si="456"/>
        <v>7426.4750145871303</v>
      </c>
      <c r="AJ330">
        <v>3.0000000000000001E-3</v>
      </c>
      <c r="AK330" s="3" cm="1">
        <f t="array" ref="AK330">100000000/Lvac($AA330)</f>
        <v>13461.630831175449</v>
      </c>
      <c r="AL330" s="21">
        <f t="shared" si="413"/>
        <v>5.4379624807465296E-3</v>
      </c>
      <c r="AM330" s="10" cm="1">
        <f t="array" ref="AM330">Lvac($AI330)-$BA330</f>
        <v>-5.9623722127071233E-3</v>
      </c>
      <c r="AN330" s="10">
        <f t="shared" si="457"/>
        <v>1.0831175450221053E-2</v>
      </c>
      <c r="AO330" s="3">
        <f t="shared" si="458"/>
        <v>-1.9874574042357076</v>
      </c>
      <c r="AP330" s="3">
        <v>-1.9923210923783092</v>
      </c>
      <c r="AS330" s="3">
        <f t="shared" si="449"/>
        <v>8.311754500027746E-4</v>
      </c>
      <c r="AT330" s="3" cm="1">
        <f t="array" ref="AT330">AS330-(100000000/LvacE($A330)-$E330)</f>
        <v>3.5612178180599585E-5</v>
      </c>
      <c r="AU330" t="s">
        <v>4821</v>
      </c>
      <c r="AV330" t="s">
        <v>4704</v>
      </c>
      <c r="AW330" s="3">
        <v>1398.34</v>
      </c>
      <c r="AX330" s="3">
        <v>14859.96</v>
      </c>
      <c r="AY330" s="3"/>
      <c r="AZ330" s="10" cm="1">
        <f t="array" ref="AZ330">Lair(100000000/($AX330-$AW330))</f>
        <v>7426.4809753517538</v>
      </c>
      <c r="BA330" s="10">
        <f t="shared" si="459"/>
        <v>7428.526432925607</v>
      </c>
      <c r="BB330" s="12">
        <v>4920000</v>
      </c>
      <c r="BC330" s="3">
        <v>0.62</v>
      </c>
      <c r="BD330" s="12" cm="1">
        <f t="array" ref="BD330">SfromgA($BB330,$BA330,"")</f>
        <v>0.99542027380698617</v>
      </c>
      <c r="BE330" s="29">
        <f>(10^MAX(0.05, -0.312925054856973*((LN($BD330))^(1/3)) + 0.454808404431693)-1)*100</f>
        <v>221.22864562808138</v>
      </c>
      <c r="BF330" s="12">
        <v>539929.28210701665</v>
      </c>
      <c r="BG330" s="12" cm="1">
        <f t="array" ref="BG330">SfromgA($BF330,$BA330,"")</f>
        <v>0.10923913695759674</v>
      </c>
      <c r="BH330" s="29">
        <f t="shared" si="460"/>
        <v>628.90477013651537</v>
      </c>
      <c r="BI330" s="12">
        <f t="shared" si="461"/>
        <v>4920000</v>
      </c>
      <c r="BJ330" s="29">
        <f t="shared" si="462"/>
        <v>221.22864562808138</v>
      </c>
      <c r="BK330" s="3">
        <f>LN(BN330*100000000/($AX330-$AW330)/$BI330)</f>
        <v>-3.3677276109919703</v>
      </c>
      <c r="BL330" s="13">
        <f>EXP(BK$4341*$AX330+BK$4342)*$BI330/(100000000/($AX330-$AW330))</f>
        <v>24.06220557673457</v>
      </c>
      <c r="BM330" s="3">
        <f t="shared" ref="BM330" si="464">LN(BL330/$C330)</f>
        <v>-4.4202600833410068</v>
      </c>
      <c r="BN330" s="3" cm="1">
        <f t="array" ref="BN330">$C330*EXP(poly_from_str(100000000/$E330,BN$4341))</f>
        <v>22.828475590227491</v>
      </c>
      <c r="BO330" s="3">
        <f t="shared" si="463"/>
        <v>7.6009024595420822</v>
      </c>
      <c r="BP330" s="13">
        <f>LN(BL330/BN330)</f>
        <v>5.2633690108293218E-2</v>
      </c>
      <c r="BY330">
        <v>21865</v>
      </c>
    </row>
    <row r="331" spans="1:77" hidden="1" x14ac:dyDescent="0.25">
      <c r="A331" t="s">
        <v>562</v>
      </c>
      <c r="B331" s="2" t="str">
        <f t="shared" si="440"/>
        <v/>
      </c>
      <c r="C331">
        <v>5</v>
      </c>
      <c r="E331" t="s">
        <v>563</v>
      </c>
      <c r="R331">
        <v>5</v>
      </c>
      <c r="S331" t="s">
        <v>22</v>
      </c>
      <c r="AA331" s="10">
        <f t="shared" si="444"/>
        <v>7423.3710000000001</v>
      </c>
      <c r="AB331" s="3" cm="1">
        <f t="array" ref="AB331">100000000/Lvac(AA331)</f>
        <v>13467.25963007043</v>
      </c>
      <c r="AC331" s="28">
        <f t="shared" si="445"/>
        <v>1.3470968916951612E-7</v>
      </c>
      <c r="AD331" s="28">
        <f t="shared" si="446"/>
        <v>7.4254156188326952E-7</v>
      </c>
      <c r="AE331" s="21">
        <f t="shared" si="447"/>
        <v>13467.25964185766</v>
      </c>
      <c r="AF331" s="10" cm="1">
        <f t="array" ref="AF331">Lair(100000000/AE331)</f>
        <v>7423.3709935026518</v>
      </c>
      <c r="AG331" s="10">
        <f t="shared" si="448"/>
        <v>5.9070851793659798E-3</v>
      </c>
      <c r="AH331" s="10" t="b">
        <f t="shared" si="442"/>
        <v>1</v>
      </c>
      <c r="AI331" s="10">
        <f t="shared" si="451"/>
        <v>7423.3710000000001</v>
      </c>
      <c r="AJ331">
        <v>3.0000000000000001E-3</v>
      </c>
      <c r="AK331" s="3" cm="1">
        <f t="array" ref="AK331">100000000/Lvac($AA331)</f>
        <v>13467.25963007043</v>
      </c>
      <c r="AL331" s="21">
        <f t="shared" si="413"/>
        <v>5.44251107619588E-3</v>
      </c>
      <c r="AM331" s="21"/>
      <c r="AN331" s="21"/>
      <c r="AO331" s="21"/>
      <c r="AP331" s="21"/>
      <c r="AS331" s="3">
        <f t="shared" si="449"/>
        <v>-3.6992957029724494E-4</v>
      </c>
      <c r="AT331" s="3" cm="1">
        <f t="array" ref="AT331">AS331-(100000000/LvacE($A331)-$E331)</f>
        <v>3.5603439755504951E-5</v>
      </c>
      <c r="BB331"/>
      <c r="BC331"/>
      <c r="BD331"/>
      <c r="BE331"/>
      <c r="BF331"/>
      <c r="BG331"/>
      <c r="BH331"/>
      <c r="BI331"/>
      <c r="BJ331"/>
      <c r="BN331" s="3" cm="1">
        <f t="array" ref="BN331">$C331*EXP(poly_from_str(100000000/$E331,BN$4341))</f>
        <v>5.7079590870459829E-2</v>
      </c>
      <c r="BO331" s="3"/>
      <c r="BY331" t="e">
        <v>#N/A</v>
      </c>
    </row>
    <row r="332" spans="1:77" hidden="1" x14ac:dyDescent="0.25">
      <c r="A332" t="s">
        <v>564</v>
      </c>
      <c r="B332" s="2" t="str">
        <f t="shared" si="440"/>
        <v/>
      </c>
      <c r="C332">
        <v>45</v>
      </c>
      <c r="D332" t="s">
        <v>14</v>
      </c>
      <c r="E332" t="s">
        <v>565</v>
      </c>
      <c r="F332">
        <v>10950</v>
      </c>
      <c r="G332" t="s">
        <v>3</v>
      </c>
      <c r="H332" s="5" t="s">
        <v>19</v>
      </c>
      <c r="I332">
        <v>24461</v>
      </c>
      <c r="J332" t="s">
        <v>5</v>
      </c>
      <c r="K332" s="5" t="s">
        <v>18</v>
      </c>
      <c r="L332">
        <v>10950.24</v>
      </c>
      <c r="M332" t="str">
        <f t="shared" ref="M332:M333" si="465">$G332&amp;""</f>
        <v>o</v>
      </c>
      <c r="N332" t="str">
        <f t="shared" ref="N332:N333" si="466">$H332&amp;""</f>
        <v>3/2</v>
      </c>
      <c r="O332">
        <v>24461.24</v>
      </c>
      <c r="P332" t="str">
        <f t="shared" ref="P332:P333" si="467">$J332&amp;""</f>
        <v>e</v>
      </c>
      <c r="Q332" t="str">
        <f t="shared" ref="Q332:Q333" si="468">$K332&amp;""</f>
        <v>5/2</v>
      </c>
      <c r="R332">
        <v>5</v>
      </c>
      <c r="S332" t="s">
        <v>208</v>
      </c>
      <c r="AA332" s="10">
        <f t="shared" si="444"/>
        <v>7399.3389999999999</v>
      </c>
      <c r="AB332" s="3" cm="1">
        <f t="array" ref="AB332">100000000/Lvac(AA332)</f>
        <v>13510.99912055703</v>
      </c>
      <c r="AC332" s="28">
        <f t="shared" si="445"/>
        <v>1.351472070680908E-7</v>
      </c>
      <c r="AD332" s="28">
        <f t="shared" si="446"/>
        <v>7.4013771378202277E-7</v>
      </c>
      <c r="AE332" s="21">
        <f t="shared" si="447"/>
        <v>13510.999148933133</v>
      </c>
      <c r="AF332" s="10" cm="1">
        <f t="array" ref="AF332">Lair(100000000/AE332)</f>
        <v>7399.3389844596531</v>
      </c>
      <c r="AG332" s="10">
        <f t="shared" si="448"/>
        <v>5.9129868979213573E-3</v>
      </c>
      <c r="AH332" s="10" t="b">
        <f t="shared" si="442"/>
        <v>1</v>
      </c>
      <c r="AI332" s="10">
        <f t="shared" ref="AI332:AI333" si="469">$AF332</f>
        <v>7399.3389844596531</v>
      </c>
      <c r="AJ332">
        <v>7.0000000000000001E-3</v>
      </c>
      <c r="AK332" s="3" cm="1">
        <f t="array" ref="AK332">100000000/Lvac($AA332)</f>
        <v>13510.99912055703</v>
      </c>
      <c r="AL332" s="21">
        <f t="shared" si="413"/>
        <v>1.2781816597743809E-2</v>
      </c>
      <c r="AM332" s="10" cm="1">
        <f t="array" ref="AM332">Lvac($AI332)-$BA332</f>
        <v>4.6621766341559123E-4</v>
      </c>
      <c r="AN332" s="10">
        <f t="shared" ref="AN332:AN333" si="470">$AK332-($AX332-$AW332)</f>
        <v>-8.7944297229114454E-4</v>
      </c>
      <c r="AO332" s="3">
        <f t="shared" ref="AO332:AO333" si="471">AM332/AJ332</f>
        <v>6.6602523345084458E-2</v>
      </c>
      <c r="AP332" s="3">
        <v>6.8823171594496149E-2</v>
      </c>
      <c r="AS332" s="3">
        <f t="shared" si="449"/>
        <v>-8.7944297047215514E-4</v>
      </c>
      <c r="AT332" s="3" cm="1">
        <f t="array" ref="AT332">AS332-(100000000/LvacE($A332)-$E332)</f>
        <v>3.5534716516849585E-5</v>
      </c>
      <c r="AU332" t="s">
        <v>4810</v>
      </c>
      <c r="AV332" t="s">
        <v>4712</v>
      </c>
      <c r="AW332" s="3">
        <v>10950.24</v>
      </c>
      <c r="AX332" s="3">
        <v>24461.24</v>
      </c>
      <c r="AY332" s="3"/>
      <c r="AZ332" s="10" cm="1">
        <f t="array" ref="AZ332">Lair(100000000/($AX332-$AW332))</f>
        <v>7399.3385183676819</v>
      </c>
      <c r="BA332" s="10">
        <f t="shared" ref="BA332:BA333" si="472">100000000/($AX332-$AW332)</f>
        <v>7401.3766560580261</v>
      </c>
      <c r="BN332" s="3" cm="1">
        <f t="array" ref="BN332">$C332*EXP(poly_from_str(100000000/$E332,BN$4341))</f>
        <v>0.51447693075723477</v>
      </c>
      <c r="BO332" s="3"/>
      <c r="BY332">
        <v>500</v>
      </c>
    </row>
    <row r="333" spans="1:77" hidden="1" x14ac:dyDescent="0.25">
      <c r="A333" t="s">
        <v>566</v>
      </c>
      <c r="B333" s="2" t="str">
        <f t="shared" si="440"/>
        <v/>
      </c>
      <c r="C333">
        <v>30</v>
      </c>
      <c r="E333" t="s">
        <v>567</v>
      </c>
      <c r="F333">
        <v>10138</v>
      </c>
      <c r="G333" t="s">
        <v>3</v>
      </c>
      <c r="H333" s="5" t="s">
        <v>18</v>
      </c>
      <c r="I333">
        <v>23651</v>
      </c>
      <c r="J333" t="s">
        <v>5</v>
      </c>
      <c r="K333" s="5" t="s">
        <v>8</v>
      </c>
      <c r="L333">
        <v>10138.18</v>
      </c>
      <c r="M333" t="str">
        <f t="shared" si="465"/>
        <v>o</v>
      </c>
      <c r="N333" t="str">
        <f t="shared" si="466"/>
        <v>5/2</v>
      </c>
      <c r="O333">
        <v>23651.88</v>
      </c>
      <c r="P333" t="str">
        <f t="shared" si="467"/>
        <v>e</v>
      </c>
      <c r="Q333" t="str">
        <f t="shared" si="468"/>
        <v>7/2</v>
      </c>
      <c r="R333">
        <v>5</v>
      </c>
      <c r="S333" t="s">
        <v>6</v>
      </c>
      <c r="AA333" s="10">
        <f t="shared" si="444"/>
        <v>7397.8490000000002</v>
      </c>
      <c r="AB333" s="3" cm="1">
        <f t="array" ref="AB333">100000000/Lvac(AA333)</f>
        <v>13513.720353770483</v>
      </c>
      <c r="AC333" s="28">
        <f t="shared" si="445"/>
        <v>1.3517442705305285E-7</v>
      </c>
      <c r="AD333" s="28">
        <f t="shared" si="446"/>
        <v>7.3998867360089227E-7</v>
      </c>
      <c r="AE333" s="21">
        <f t="shared" si="447"/>
        <v>13513.720342346824</v>
      </c>
      <c r="AF333" s="10" cm="1">
        <f t="array" ref="AF333">Lair(100000000/AE333)</f>
        <v>7397.8490062537185</v>
      </c>
      <c r="AG333" s="10">
        <f t="shared" si="448"/>
        <v>5.9133547030880522E-3</v>
      </c>
      <c r="AH333" s="10" t="b">
        <f t="shared" si="442"/>
        <v>1</v>
      </c>
      <c r="AI333" s="10">
        <f t="shared" si="469"/>
        <v>7397.8490062537185</v>
      </c>
      <c r="AJ333">
        <v>3.0000000000000001E-3</v>
      </c>
      <c r="AK333" s="3" cm="1">
        <f t="array" ref="AK333">100000000/Lvac($AA333)</f>
        <v>13513.720353770483</v>
      </c>
      <c r="AL333" s="21">
        <f t="shared" si="413"/>
        <v>5.4801282138957248E-3</v>
      </c>
      <c r="AM333" s="10" cm="1">
        <f t="array" ref="AM333">Lvac($AI333)-$BA333</f>
        <v>-1.113914490906609E-2</v>
      </c>
      <c r="AN333" s="10">
        <f t="shared" si="470"/>
        <v>2.0353770481960964E-2</v>
      </c>
      <c r="AO333" s="3">
        <f t="shared" si="471"/>
        <v>-3.7130483030220298</v>
      </c>
      <c r="AP333" s="3">
        <v>-3.7151334378601555</v>
      </c>
      <c r="AS333" s="3">
        <f t="shared" si="449"/>
        <v>3.5377048334339634E-4</v>
      </c>
      <c r="AT333" s="3" cm="1">
        <f t="array" ref="AT333">AS333-(100000000/LvacE($A333)-$E333)</f>
        <v>3.5530390960047953E-5</v>
      </c>
      <c r="AU333" t="s">
        <v>4710</v>
      </c>
      <c r="AV333" t="s">
        <v>4754</v>
      </c>
      <c r="AW333" s="3">
        <v>10138.18</v>
      </c>
      <c r="AX333" s="3">
        <v>23651.88</v>
      </c>
      <c r="AY333" s="3"/>
      <c r="AZ333" s="10" cm="1">
        <f t="array" ref="AZ333">Lair(100000000/($AX333-$AW333))</f>
        <v>7397.8601423955279</v>
      </c>
      <c r="BA333" s="10">
        <f t="shared" si="472"/>
        <v>7399.8978814092361</v>
      </c>
      <c r="BN333" s="3" cm="1">
        <f t="array" ref="BN333">$C333*EXP(poly_from_str(100000000/$E333,BN$4341))</f>
        <v>0.34302293094894482</v>
      </c>
      <c r="BO333" s="3"/>
      <c r="BY333">
        <v>334</v>
      </c>
    </row>
    <row r="334" spans="1:77" hidden="1" x14ac:dyDescent="0.25">
      <c r="A334" t="s">
        <v>568</v>
      </c>
      <c r="B334" s="2" t="str">
        <f t="shared" si="440"/>
        <v/>
      </c>
      <c r="C334">
        <v>20</v>
      </c>
      <c r="E334" t="s">
        <v>569</v>
      </c>
      <c r="R334">
        <v>5</v>
      </c>
      <c r="S334" t="s">
        <v>22</v>
      </c>
      <c r="AA334" s="10">
        <f t="shared" si="444"/>
        <v>7383.9589999999998</v>
      </c>
      <c r="AB334" s="3" cm="1">
        <f t="array" ref="AB334">100000000/Lvac(AA334)</f>
        <v>13539.140929405365</v>
      </c>
      <c r="AC334" s="28">
        <f t="shared" si="445"/>
        <v>1.3542870430347732E-7</v>
      </c>
      <c r="AD334" s="28">
        <f t="shared" si="446"/>
        <v>7.3859929903537814E-7</v>
      </c>
      <c r="AE334" s="21">
        <f t="shared" si="447"/>
        <v>13539.140899174696</v>
      </c>
      <c r="AF334" s="10" cm="1">
        <f t="array" ref="AF334">Lair(100000000/AE334)</f>
        <v>7383.9590164872579</v>
      </c>
      <c r="AG334" s="10">
        <f t="shared" si="448"/>
        <v>5.9167941567257734E-3</v>
      </c>
      <c r="AH334" s="10" t="b">
        <f t="shared" si="442"/>
        <v>1</v>
      </c>
      <c r="AI334" s="10">
        <f t="shared" si="451"/>
        <v>7383.9589999999998</v>
      </c>
      <c r="AJ334">
        <v>3.0000000000000001E-3</v>
      </c>
      <c r="AK334" s="3" cm="1">
        <f t="array" ref="AK334">100000000/Lvac($AA334)</f>
        <v>13539.140929405365</v>
      </c>
      <c r="AL334" s="21">
        <f t="shared" si="413"/>
        <v>5.5007649403546379E-3</v>
      </c>
      <c r="AM334" s="21"/>
      <c r="AN334" s="21"/>
      <c r="AO334" s="21"/>
      <c r="AP334" s="21"/>
      <c r="AS334" s="3">
        <f t="shared" si="449"/>
        <v>9.2940536524110939E-4</v>
      </c>
      <c r="AT334" s="3" cm="1">
        <f t="array" ref="AT334">AS334-(100000000/LvacE($A334)-$E334)</f>
        <v>3.5489711081027053E-5</v>
      </c>
      <c r="BB334"/>
      <c r="BC334"/>
      <c r="BD334"/>
      <c r="BE334"/>
      <c r="BF334"/>
      <c r="BG334"/>
      <c r="BH334"/>
      <c r="BI334"/>
      <c r="BJ334"/>
      <c r="BN334" s="3" cm="1">
        <f t="array" ref="BN334">$C334*EXP(poly_from_str(100000000/$E334,BN$4341))</f>
        <v>0.2289463425410237</v>
      </c>
      <c r="BO334" s="3"/>
      <c r="BY334" t="e">
        <v>#N/A</v>
      </c>
    </row>
    <row r="335" spans="1:77" x14ac:dyDescent="0.25">
      <c r="A335" t="s">
        <v>570</v>
      </c>
      <c r="B335" s="2" t="str">
        <f t="shared" si="440"/>
        <v/>
      </c>
      <c r="C335">
        <v>50</v>
      </c>
      <c r="E335" t="s">
        <v>571</v>
      </c>
      <c r="F335">
        <v>25244</v>
      </c>
      <c r="G335" t="s">
        <v>3</v>
      </c>
      <c r="H335" s="5" t="s">
        <v>86</v>
      </c>
      <c r="I335">
        <v>38785</v>
      </c>
      <c r="J335" t="s">
        <v>5</v>
      </c>
      <c r="K335" s="5" t="s">
        <v>86</v>
      </c>
      <c r="L335">
        <v>25244.61</v>
      </c>
      <c r="M335" t="str">
        <f t="shared" ref="M335:M336" si="473">$G335&amp;""</f>
        <v>o</v>
      </c>
      <c r="N335" t="str">
        <f t="shared" ref="N335:N336" si="474">$H335&amp;""</f>
        <v>15/2</v>
      </c>
      <c r="O335">
        <v>38785.760000000002</v>
      </c>
      <c r="P335" t="str">
        <f t="shared" ref="P335:P336" si="475">$J335&amp;""</f>
        <v>e</v>
      </c>
      <c r="Q335" t="str">
        <f t="shared" ref="Q335:Q336" si="476">$K335&amp;""</f>
        <v>15/2</v>
      </c>
      <c r="R335">
        <v>5</v>
      </c>
      <c r="U335" s="4" t="str">
        <f>"Sugar wl unc increased 0.003 -&gt; "&amp;ROUND($AJ335,3)&amp;"A"</f>
        <v>Sugar wl unc increased 0.003 -&gt; 0.021A</v>
      </c>
      <c r="AA335" s="10">
        <f t="shared" si="444"/>
        <v>7382.884</v>
      </c>
      <c r="AB335" s="3" cm="1">
        <f t="array" ref="AB335">100000000/Lvac(AA335)</f>
        <v>13541.112312414225</v>
      </c>
      <c r="AC335" s="28">
        <f t="shared" si="445"/>
        <v>1.3544842367833491E-7</v>
      </c>
      <c r="AD335" s="28">
        <f t="shared" si="446"/>
        <v>7.3849177004699953E-7</v>
      </c>
      <c r="AE335" s="21">
        <f t="shared" si="447"/>
        <v>13541.112237156185</v>
      </c>
      <c r="AF335" s="10" cm="1">
        <f t="array" ref="AF335">Lair(100000000/AE335)</f>
        <v>7382.8840410324201</v>
      </c>
      <c r="AG335" s="10">
        <f t="shared" si="448"/>
        <v>5.9170611587838996E-3</v>
      </c>
      <c r="AH335" s="10" t="b">
        <f t="shared" si="442"/>
        <v>1</v>
      </c>
      <c r="AI335" s="10">
        <f t="shared" ref="AI335:AI336" si="477">$AF335</f>
        <v>7382.8840410324201</v>
      </c>
      <c r="AJ335" s="25">
        <f>0.003*ABS($AP335)</f>
        <v>2.0553625008687959E-2</v>
      </c>
      <c r="AK335" s="3" cm="1">
        <f t="array" ref="AK335">100000000/Lvac($AA335)</f>
        <v>13541.112312414225</v>
      </c>
      <c r="AL335" s="21">
        <f t="shared" si="413"/>
        <v>3.7697862125837943E-2</v>
      </c>
      <c r="AM335" s="10" cm="1">
        <f t="array" ref="AM335">Lvac($AI335)-$BA335</f>
        <v>2.0594668493686186E-2</v>
      </c>
      <c r="AN335" s="10">
        <f t="shared" ref="AN335:AN336" si="478">$AK335-($AX335-$AW335)</f>
        <v>-3.7687585776438937E-2</v>
      </c>
      <c r="AO335" s="14">
        <f t="shared" ref="AO335:AO336" si="479">AM335/AJ335</f>
        <v>1.0019968976266171</v>
      </c>
      <c r="AP335" s="3">
        <v>6.8512083362293197</v>
      </c>
      <c r="AS335" s="3">
        <f t="shared" si="449"/>
        <v>2.3124142244341783E-3</v>
      </c>
      <c r="AT335" s="3" cm="1">
        <f t="array" ref="AT335">AS335-(100000000/LvacE($A335)-$E335)</f>
        <v>3.5486536944517866E-5</v>
      </c>
      <c r="AU335" t="s">
        <v>4981</v>
      </c>
      <c r="AV335" t="s">
        <v>4776</v>
      </c>
      <c r="AW335" s="3">
        <v>25244.61</v>
      </c>
      <c r="AX335" s="3">
        <v>38785.760000000002</v>
      </c>
      <c r="AY335" s="3"/>
      <c r="AZ335" s="10" cm="1">
        <f t="array" ref="AZ335">Lair(100000000/($AX335-$AW335))</f>
        <v>7382.8634519159641</v>
      </c>
      <c r="BA335" s="10">
        <f t="shared" ref="BA335:BA336" si="480">100000000/($AX335-$AW335)</f>
        <v>7384.8971468449863</v>
      </c>
      <c r="BN335" s="3" cm="1">
        <f t="array" ref="BN335">$C335*EXP(poly_from_str(100000000/$E335,BN$4341))</f>
        <v>0.5724219367883534</v>
      </c>
      <c r="BO335" s="3"/>
      <c r="BY335">
        <v>561</v>
      </c>
    </row>
    <row r="336" spans="1:77" hidden="1" x14ac:dyDescent="0.25">
      <c r="A336" t="s">
        <v>572</v>
      </c>
      <c r="B336" s="2" t="str">
        <f t="shared" si="440"/>
        <v/>
      </c>
      <c r="C336">
        <v>10</v>
      </c>
      <c r="D336" t="s">
        <v>14</v>
      </c>
      <c r="E336" t="s">
        <v>573</v>
      </c>
      <c r="F336">
        <v>13887</v>
      </c>
      <c r="G336" t="s">
        <v>3</v>
      </c>
      <c r="H336" s="5" t="s">
        <v>8</v>
      </c>
      <c r="I336">
        <v>27452</v>
      </c>
      <c r="J336" t="s">
        <v>5</v>
      </c>
      <c r="K336" s="5" t="s">
        <v>18</v>
      </c>
      <c r="L336">
        <v>13887.6</v>
      </c>
      <c r="M336" t="str">
        <f t="shared" si="473"/>
        <v>o</v>
      </c>
      <c r="N336" t="str">
        <f t="shared" si="474"/>
        <v>7/2</v>
      </c>
      <c r="O336">
        <v>27452.45</v>
      </c>
      <c r="P336" t="str">
        <f t="shared" si="475"/>
        <v>e</v>
      </c>
      <c r="Q336" t="str">
        <f t="shared" si="476"/>
        <v>5/2</v>
      </c>
      <c r="R336">
        <v>5</v>
      </c>
      <c r="AA336" s="10">
        <f t="shared" si="444"/>
        <v>7369.9650000000001</v>
      </c>
      <c r="AB336" s="3" cm="1">
        <f t="array" ref="AB336">100000000/Lvac(AA336)</f>
        <v>13564.848736184764</v>
      </c>
      <c r="AC336" s="28">
        <f t="shared" si="445"/>
        <v>1.3568585468180651E-7</v>
      </c>
      <c r="AD336" s="28">
        <f t="shared" si="446"/>
        <v>7.3719952168169854E-7</v>
      </c>
      <c r="AE336" s="21">
        <f t="shared" si="447"/>
        <v>13564.848777595596</v>
      </c>
      <c r="AF336" s="10" cm="1">
        <f t="array" ref="AF336">Lair(100000000/AE336)</f>
        <v>7369.9649775008065</v>
      </c>
      <c r="AG336" s="10">
        <f t="shared" si="448"/>
        <v>5.9202790471993266E-3</v>
      </c>
      <c r="AH336" s="10" t="b">
        <f t="shared" si="442"/>
        <v>1</v>
      </c>
      <c r="AI336" s="10">
        <f t="shared" si="477"/>
        <v>7369.9649775008065</v>
      </c>
      <c r="AJ336">
        <v>7.0000000000000001E-3</v>
      </c>
      <c r="AK336" s="3" cm="1">
        <f t="array" ref="AK336">100000000/Lvac($AA336)</f>
        <v>13564.848736184764</v>
      </c>
      <c r="AL336" s="21">
        <f t="shared" si="413"/>
        <v>1.2883906700122844E-2</v>
      </c>
      <c r="AM336" s="10" cm="1">
        <f t="array" ref="AM336">Lvac($AI336)-$BA336</f>
        <v>6.643316655754461E-4</v>
      </c>
      <c r="AN336" s="10">
        <f t="shared" si="478"/>
        <v>-1.2638152365980204E-3</v>
      </c>
      <c r="AO336" s="3">
        <f t="shared" si="479"/>
        <v>9.4904523653635151E-2</v>
      </c>
      <c r="AP336" s="3">
        <v>9.8119560919128296E-2</v>
      </c>
      <c r="AS336" s="3">
        <f t="shared" si="449"/>
        <v>-1.2638152365980204E-3</v>
      </c>
      <c r="AT336" s="3" cm="1">
        <f t="array" ref="AT336">AS336-(100000000/LvacE($A336)-$E336)</f>
        <v>3.544805986166466E-5</v>
      </c>
      <c r="AU336" t="s">
        <v>4813</v>
      </c>
      <c r="AV336" t="s">
        <v>4778</v>
      </c>
      <c r="AW336" s="3">
        <v>13887.6</v>
      </c>
      <c r="AX336" s="3">
        <v>27452.45</v>
      </c>
      <c r="AY336" s="3"/>
      <c r="AZ336" s="10" cm="1">
        <f t="array" ref="AZ336">Lair(100000000/($AX336-$AW336))</f>
        <v>7369.9643133482286</v>
      </c>
      <c r="BA336" s="10">
        <f t="shared" si="480"/>
        <v>7371.9945299800584</v>
      </c>
      <c r="BB336" s="12">
        <v>80700</v>
      </c>
      <c r="BC336" s="3">
        <v>3.7999999999999999E-2</v>
      </c>
      <c r="BD336" s="12" cm="1">
        <f t="array" ref="BD336">SfromgA($BB336,$BA336,"")</f>
        <v>1.5957391769815938E-2</v>
      </c>
      <c r="BE336" s="29">
        <f>(10^MAX(0.05, -0.312925054856973*((LN($BD336))^(1/3)) + 0.454808404431693)-1)*100</f>
        <v>806.12316135437072</v>
      </c>
      <c r="BG336" s="3"/>
      <c r="BH336" s="3"/>
      <c r="BI336" s="12">
        <f>IF($BB336="",$BF336,$BB336)</f>
        <v>80700</v>
      </c>
      <c r="BJ336" s="29">
        <f>IF($BB336="",$BH336,$BE336)</f>
        <v>806.12316135437072</v>
      </c>
      <c r="BK336" s="3">
        <f>LN(BN336*100000000/($AX336-$AW336)/$BI336)</f>
        <v>-4.5590909826160049</v>
      </c>
      <c r="BL336" s="13">
        <f>EXP(BK$4341*$AX336+BK$4342)*$BI336/(100000000/($AX336-$AW336))</f>
        <v>0.15276981405644466</v>
      </c>
      <c r="BM336" s="3">
        <f t="shared" ref="BM336" si="481">LN(BL336/$C336)</f>
        <v>-4.1814080667463456</v>
      </c>
      <c r="BN336" s="3" cm="1">
        <f t="array" ref="BN336">$C336*EXP(poly_from_str(100000000/$E336,BN$4341))</f>
        <v>0.11463057586901024</v>
      </c>
      <c r="BO336" s="3">
        <f>LN($C336)</f>
        <v>2.3025850929940459</v>
      </c>
      <c r="BP336" s="13">
        <f>LN(BL336/BN336)</f>
        <v>0.28721773139565449</v>
      </c>
      <c r="BY336">
        <v>113</v>
      </c>
    </row>
    <row r="337" spans="1:77" hidden="1" x14ac:dyDescent="0.25">
      <c r="A337" t="s">
        <v>574</v>
      </c>
      <c r="B337" s="2" t="str">
        <f t="shared" si="440"/>
        <v/>
      </c>
      <c r="C337">
        <v>5</v>
      </c>
      <c r="E337" t="s">
        <v>575</v>
      </c>
      <c r="R337">
        <v>5</v>
      </c>
      <c r="S337" t="s">
        <v>22</v>
      </c>
      <c r="AA337" s="10">
        <f t="shared" si="444"/>
        <v>7364.4620000000004</v>
      </c>
      <c r="AB337" s="3" cm="1">
        <f t="array" ref="AB337">100000000/Lvac(AA337)</f>
        <v>13574.984836757218</v>
      </c>
      <c r="AC337" s="28">
        <f t="shared" si="445"/>
        <v>1.357872442005947E-7</v>
      </c>
      <c r="AD337" s="28">
        <f t="shared" si="446"/>
        <v>7.3664907329567177E-7</v>
      </c>
      <c r="AE337" s="21">
        <f t="shared" si="447"/>
        <v>13574.984677814849</v>
      </c>
      <c r="AF337" s="10" cm="1">
        <f t="array" ref="AF337">Lair(100000000/AE337)</f>
        <v>7364.4620862271222</v>
      </c>
      <c r="AG337" s="10">
        <f t="shared" si="448"/>
        <v>5.9216548905240609E-3</v>
      </c>
      <c r="AH337" s="10" t="b">
        <f t="shared" si="442"/>
        <v>1</v>
      </c>
      <c r="AI337" s="10">
        <f t="shared" si="451"/>
        <v>7364.4620000000004</v>
      </c>
      <c r="AJ337">
        <v>3.0000000000000001E-3</v>
      </c>
      <c r="AK337" s="3" cm="1">
        <f t="array" ref="AK337">100000000/Lvac($AA337)</f>
        <v>13574.984836757218</v>
      </c>
      <c r="AL337" s="21">
        <f t="shared" si="413"/>
        <v>5.5299293431443674E-3</v>
      </c>
      <c r="AM337" s="21"/>
      <c r="AN337" s="21"/>
      <c r="AO337" s="21"/>
      <c r="AP337" s="21"/>
      <c r="AS337" s="3">
        <f t="shared" si="449"/>
        <v>4.8367572180723073E-3</v>
      </c>
      <c r="AT337" s="3" cm="1">
        <f t="array" ref="AT337">AS337-(100000000/LvacE($A337)-$E337)</f>
        <v>3.5431496144155972E-5</v>
      </c>
      <c r="BB337"/>
      <c r="BC337"/>
      <c r="BD337"/>
      <c r="BE337"/>
      <c r="BF337"/>
      <c r="BG337"/>
      <c r="BH337"/>
      <c r="BI337"/>
      <c r="BJ337"/>
      <c r="BN337" s="3" cm="1">
        <f t="array" ref="BN337">$C337*EXP(poly_from_str(100000000/$E337,BN$4341))</f>
        <v>5.7349584708943642E-2</v>
      </c>
      <c r="BO337" s="3"/>
      <c r="BY337" t="e">
        <v>#N/A</v>
      </c>
    </row>
    <row r="338" spans="1:77" hidden="1" x14ac:dyDescent="0.25">
      <c r="A338" t="s">
        <v>576</v>
      </c>
      <c r="B338" s="2" t="str">
        <f t="shared" si="440"/>
        <v/>
      </c>
      <c r="C338">
        <v>100</v>
      </c>
      <c r="D338" t="s">
        <v>14</v>
      </c>
      <c r="E338" t="s">
        <v>577</v>
      </c>
      <c r="F338">
        <v>23091</v>
      </c>
      <c r="G338" t="s">
        <v>3</v>
      </c>
      <c r="H338" s="5" t="s">
        <v>19</v>
      </c>
      <c r="I338">
        <v>36683</v>
      </c>
      <c r="J338" t="s">
        <v>5</v>
      </c>
      <c r="K338" s="5" t="s">
        <v>113</v>
      </c>
      <c r="L338">
        <v>23091.7</v>
      </c>
      <c r="M338" t="str">
        <f t="shared" ref="M338:M339" si="482">$G338&amp;""</f>
        <v>o</v>
      </c>
      <c r="N338" t="str">
        <f t="shared" ref="N338:N339" si="483">$H338&amp;""</f>
        <v>3/2</v>
      </c>
      <c r="O338">
        <v>36683.21</v>
      </c>
      <c r="P338" t="str">
        <f t="shared" ref="P338:P339" si="484">$J338&amp;""</f>
        <v>e</v>
      </c>
      <c r="Q338" t="str">
        <f t="shared" ref="Q338:Q339" si="485">$K338&amp;""</f>
        <v>1/2</v>
      </c>
      <c r="R338">
        <v>5</v>
      </c>
      <c r="AA338" s="10">
        <f t="shared" si="444"/>
        <v>7355.5150000000003</v>
      </c>
      <c r="AB338" s="3" cm="1">
        <f t="array" ref="AB338">100000000/Lvac(AA338)</f>
        <v>13591.496893329278</v>
      </c>
      <c r="AC338" s="28">
        <f t="shared" si="445"/>
        <v>1.3595241121797727E-7</v>
      </c>
      <c r="AD338" s="28">
        <f t="shared" si="446"/>
        <v>7.3575413204913518E-7</v>
      </c>
      <c r="AE338" s="21">
        <f t="shared" si="447"/>
        <v>13591.496995899857</v>
      </c>
      <c r="AF338" s="10" cm="1">
        <f t="array" ref="AF338">Lair(100000000/AE338)</f>
        <v>7355.5149444900126</v>
      </c>
      <c r="AG338" s="10">
        <f t="shared" si="448"/>
        <v>5.9238983873548812E-3</v>
      </c>
      <c r="AH338" s="10" t="b">
        <f t="shared" si="442"/>
        <v>1</v>
      </c>
      <c r="AI338" s="10">
        <f t="shared" ref="AI338:AI339" si="486">$AF338</f>
        <v>7355.5149444900126</v>
      </c>
      <c r="AJ338">
        <v>7.0000000000000001E-3</v>
      </c>
      <c r="AK338" s="3" cm="1">
        <f t="array" ref="AK338">100000000/Lvac($AA338)</f>
        <v>13591.496893329278</v>
      </c>
      <c r="AL338" s="21">
        <f t="shared" si="413"/>
        <v>1.2934577520581929E-2</v>
      </c>
      <c r="AM338" s="10" cm="1">
        <f t="array" ref="AM338">Lvac($AI338)-$BA338</f>
        <v>7.0395565617218381E-3</v>
      </c>
      <c r="AN338" s="10">
        <f t="shared" ref="AN338:AN339" si="487">$AK338-($AX338-$AW338)</f>
        <v>-1.3106670719935209E-2</v>
      </c>
      <c r="AO338" s="3">
        <f t="shared" ref="AO338:AO339" si="488">AM338/AJ338</f>
        <v>1.005650937388834</v>
      </c>
      <c r="AP338" s="3">
        <v>1.0135830738623293</v>
      </c>
      <c r="AS338" s="3">
        <f t="shared" si="449"/>
        <v>-3.1066707215359202E-3</v>
      </c>
      <c r="AT338" s="3" cm="1">
        <f t="array" ref="AT338">AS338-(100000000/LvacE($A338)-$E338)</f>
        <v>3.5404338632361032E-5</v>
      </c>
      <c r="AU338" t="s">
        <v>4987</v>
      </c>
      <c r="AV338" t="s">
        <v>4770</v>
      </c>
      <c r="AW338" s="3">
        <v>23091.7</v>
      </c>
      <c r="AX338" s="3">
        <v>36683.21</v>
      </c>
      <c r="AY338" s="3"/>
      <c r="AZ338" s="10" cm="1">
        <f t="array" ref="AZ338">Lair(100000000/($AX338-$AW338))</f>
        <v>7355.5079068310561</v>
      </c>
      <c r="BA338" s="10">
        <f t="shared" ref="BA338:BA339" si="489">100000000/($AX338-$AW338)</f>
        <v>7357.5342254098341</v>
      </c>
      <c r="BN338" s="3" cm="1">
        <f t="array" ref="BN338">$C338*EXP(poly_from_str(100000000/$E338,BN$4341))</f>
        <v>1.1481903459178195</v>
      </c>
      <c r="BO338" s="3"/>
      <c r="BY338">
        <v>1145</v>
      </c>
    </row>
    <row r="339" spans="1:77" x14ac:dyDescent="0.25">
      <c r="A339" t="s">
        <v>578</v>
      </c>
      <c r="B339" s="2" t="str">
        <f t="shared" si="440"/>
        <v/>
      </c>
      <c r="C339">
        <v>20</v>
      </c>
      <c r="E339" t="s">
        <v>579</v>
      </c>
      <c r="F339">
        <v>18693</v>
      </c>
      <c r="G339" t="s">
        <v>3</v>
      </c>
      <c r="H339" s="5" t="s">
        <v>113</v>
      </c>
      <c r="I339">
        <v>32288</v>
      </c>
      <c r="J339" t="s">
        <v>5</v>
      </c>
      <c r="K339" s="5" t="s">
        <v>19</v>
      </c>
      <c r="L339">
        <v>18693.650000000001</v>
      </c>
      <c r="M339" t="str">
        <f t="shared" si="482"/>
        <v>o</v>
      </c>
      <c r="N339" t="str">
        <f t="shared" si="483"/>
        <v>1/2</v>
      </c>
      <c r="O339">
        <v>32288.92</v>
      </c>
      <c r="P339" t="str">
        <f t="shared" si="484"/>
        <v>e</v>
      </c>
      <c r="Q339" t="str">
        <f t="shared" si="485"/>
        <v>3/2</v>
      </c>
      <c r="R339">
        <v>5</v>
      </c>
      <c r="S339" t="s">
        <v>580</v>
      </c>
      <c r="U339" s="4" t="str">
        <f>"Err in Sugar; Sugar wl unc increased 0.003 -&gt; "&amp;ROUND($AJ339,3)&amp;"A"</f>
        <v>Err in Sugar; Sugar wl unc increased 0.003 -&gt; 0.03A</v>
      </c>
      <c r="V339">
        <f>$O339-$L339</f>
        <v>13595.269999999997</v>
      </c>
      <c r="W339">
        <f>$E339-V339</f>
        <v>-5.9999999997671694E-2</v>
      </c>
      <c r="AA339" s="10">
        <f t="shared" si="444"/>
        <v>7353.5039999999999</v>
      </c>
      <c r="AB339" s="3" cm="1">
        <f t="array" ref="AB339">100000000/Lvac(AA339)</f>
        <v>13595.213807117103</v>
      </c>
      <c r="AC339" s="28">
        <f t="shared" si="445"/>
        <v>1.3598959081276084E-7</v>
      </c>
      <c r="AD339" s="28">
        <f t="shared" si="446"/>
        <v>7.3555297782554869E-7</v>
      </c>
      <c r="AE339" s="21">
        <f t="shared" si="447"/>
        <v>13595.213681287411</v>
      </c>
      <c r="AF339" s="10" cm="1">
        <f t="array" ref="AF339">Lair(100000000/AE339)</f>
        <v>7353.504068060317</v>
      </c>
      <c r="AG339" s="10">
        <f t="shared" si="448"/>
        <v>5.9244037813209255E-3</v>
      </c>
      <c r="AH339" s="10" t="b">
        <f t="shared" si="442"/>
        <v>1</v>
      </c>
      <c r="AI339" s="10">
        <f t="shared" si="486"/>
        <v>7353.504068060317</v>
      </c>
      <c r="AJ339" s="25">
        <f>0.003*ABS($AP339)</f>
        <v>3.0402369607145378E-2</v>
      </c>
      <c r="AK339" s="3" cm="1">
        <f t="array" ref="AK339">100000000/Lvac($AA339)</f>
        <v>13595.213807117103</v>
      </c>
      <c r="AL339" s="21">
        <f t="shared" si="413"/>
        <v>5.6208130331689088E-2</v>
      </c>
      <c r="AM339" s="10" cm="1">
        <f t="array" ref="AM339">Lvac($AI339)-$BA339</f>
        <v>3.0470448275991657E-2</v>
      </c>
      <c r="AN339" s="10">
        <f t="shared" si="487"/>
        <v>-5.6192882893810747E-2</v>
      </c>
      <c r="AO339" s="14">
        <f t="shared" si="488"/>
        <v>1.002239255351671</v>
      </c>
      <c r="AP339" s="3">
        <v>10.134123202381792</v>
      </c>
      <c r="AS339" s="3">
        <f t="shared" si="449"/>
        <v>3.8071171038609464E-3</v>
      </c>
      <c r="AT339" s="3" cm="1">
        <f t="array" ref="AT339">AS339-(100000000/LvacE($A339)-$E339)</f>
        <v>3.5398199543124065E-5</v>
      </c>
      <c r="AU339" t="s">
        <v>4790</v>
      </c>
      <c r="AV339" t="s">
        <v>4714</v>
      </c>
      <c r="AW339" s="3">
        <v>18693.650000000001</v>
      </c>
      <c r="AX339" s="3">
        <v>32288.92</v>
      </c>
      <c r="AY339" s="3"/>
      <c r="AZ339" s="10" cm="1">
        <f t="array" ref="AZ339">Lair(100000000/($AX339-$AW339))</f>
        <v>7353.4736058256976</v>
      </c>
      <c r="BA339" s="10">
        <f t="shared" si="489"/>
        <v>7355.49937588588</v>
      </c>
      <c r="BN339" s="3" cm="1">
        <f t="array" ref="BN339">$C339*EXP(poly_from_str(100000000/$E339,BN$4341))</f>
        <v>0.22969464164205416</v>
      </c>
      <c r="BO339" s="3"/>
      <c r="BY339">
        <v>229</v>
      </c>
    </row>
    <row r="340" spans="1:77" hidden="1" x14ac:dyDescent="0.25">
      <c r="A340" t="s">
        <v>581</v>
      </c>
      <c r="B340" s="2" t="str">
        <f t="shared" si="440"/>
        <v/>
      </c>
      <c r="C340">
        <v>15</v>
      </c>
      <c r="E340" t="s">
        <v>582</v>
      </c>
      <c r="R340">
        <v>5</v>
      </c>
      <c r="S340" t="s">
        <v>583</v>
      </c>
      <c r="U340" s="4" t="s">
        <v>4643</v>
      </c>
      <c r="W340">
        <f>$E340-V339</f>
        <v>7.0000000003346941E-2</v>
      </c>
      <c r="AA340" s="10">
        <f t="shared" si="444"/>
        <v>7353.433</v>
      </c>
      <c r="AB340" s="3" cm="1">
        <f t="array" ref="AB340">100000000/Lvac(AA340)</f>
        <v>13595.345072953665</v>
      </c>
      <c r="AC340" s="28">
        <f t="shared" si="445"/>
        <v>1.3599090384042393E-7</v>
      </c>
      <c r="AD340" s="28">
        <f t="shared" si="446"/>
        <v>7.3554587591114695E-7</v>
      </c>
      <c r="AE340" s="21">
        <f t="shared" si="447"/>
        <v>13595.344905280323</v>
      </c>
      <c r="AF340" s="10" cm="1">
        <f t="array" ref="AF340">Lair(100000000/AE340)</f>
        <v>7353.4330906914765</v>
      </c>
      <c r="AG340" s="10">
        <f t="shared" si="448"/>
        <v>5.9244216322467116E-3</v>
      </c>
      <c r="AH340" s="10" t="b">
        <f t="shared" si="442"/>
        <v>1</v>
      </c>
      <c r="AI340" s="10">
        <f t="shared" si="451"/>
        <v>7353.433</v>
      </c>
      <c r="AJ340">
        <v>3.0000000000000001E-3</v>
      </c>
      <c r="AK340" s="3" cm="1">
        <f t="array" ref="AK340">100000000/Lvac($AA340)</f>
        <v>13595.345072953665</v>
      </c>
      <c r="AL340" s="21">
        <f t="shared" si="413"/>
        <v>5.546529793480269E-3</v>
      </c>
      <c r="AM340" s="21"/>
      <c r="AN340" s="21"/>
      <c r="AO340" s="21"/>
      <c r="AP340" s="21"/>
      <c r="AS340" s="3">
        <f t="shared" si="449"/>
        <v>5.0729536651488161E-3</v>
      </c>
      <c r="AT340" s="3" cm="1">
        <f t="array" ref="AT340">AS340-(100000000/LvacE($A340)-$E340)</f>
        <v>3.5397981264395639E-5</v>
      </c>
      <c r="BB340"/>
      <c r="BC340"/>
      <c r="BD340"/>
      <c r="BE340"/>
      <c r="BF340"/>
      <c r="BG340"/>
      <c r="BH340"/>
      <c r="BI340"/>
      <c r="BJ340"/>
      <c r="BN340" s="3" cm="1">
        <f t="array" ref="BN340">$C340*EXP(poly_from_str(100000000/$E340,BN$4341))</f>
        <v>0.17227248163652994</v>
      </c>
      <c r="BO340" s="3"/>
      <c r="BY340" t="e">
        <v>#N/A</v>
      </c>
    </row>
    <row r="341" spans="1:77" hidden="1" x14ac:dyDescent="0.25">
      <c r="A341" t="s">
        <v>584</v>
      </c>
      <c r="B341" s="2" t="str">
        <f t="shared" si="440"/>
        <v/>
      </c>
      <c r="C341">
        <v>300</v>
      </c>
      <c r="D341" t="s">
        <v>14</v>
      </c>
      <c r="E341" t="s">
        <v>585</v>
      </c>
      <c r="F341">
        <v>12494</v>
      </c>
      <c r="G341" t="s">
        <v>3</v>
      </c>
      <c r="H341" s="5" t="s">
        <v>16</v>
      </c>
      <c r="I341">
        <v>26095</v>
      </c>
      <c r="J341" t="s">
        <v>5</v>
      </c>
      <c r="K341" s="5" t="s">
        <v>16</v>
      </c>
      <c r="L341">
        <v>12494.63</v>
      </c>
      <c r="M341" t="str">
        <f t="shared" ref="M341:M343" si="490">$G341&amp;""</f>
        <v>o</v>
      </c>
      <c r="N341" t="str">
        <f t="shared" ref="N341:N343" si="491">$H341&amp;""</f>
        <v>11/2</v>
      </c>
      <c r="O341">
        <v>26095.23</v>
      </c>
      <c r="P341" t="str">
        <f t="shared" ref="P341:P343" si="492">$J341&amp;""</f>
        <v>e</v>
      </c>
      <c r="Q341" t="str">
        <f t="shared" ref="Q341:Q343" si="493">$K341&amp;""</f>
        <v>11/2</v>
      </c>
      <c r="R341">
        <v>5</v>
      </c>
      <c r="AA341" s="10">
        <f t="shared" si="444"/>
        <v>7350.607</v>
      </c>
      <c r="AB341" s="3" cm="1">
        <f t="array" ref="AB341">100000000/Lvac(AA341)</f>
        <v>13600.571882156724</v>
      </c>
      <c r="AC341" s="28">
        <f t="shared" si="445"/>
        <v>1.3604318663751171E-7</v>
      </c>
      <c r="AD341" s="28">
        <f t="shared" si="446"/>
        <v>7.3526319971291088E-7</v>
      </c>
      <c r="AE341" s="21">
        <f t="shared" si="447"/>
        <v>13600.571819854355</v>
      </c>
      <c r="AF341" s="10" cm="1">
        <f t="array" ref="AF341">Lair(100000000/AE341)</f>
        <v>7350.6070336723287</v>
      </c>
      <c r="AG341" s="10">
        <f t="shared" si="448"/>
        <v>5.925132569470571E-3</v>
      </c>
      <c r="AH341" s="10" t="b">
        <f t="shared" si="442"/>
        <v>1</v>
      </c>
      <c r="AI341" s="10">
        <f t="shared" ref="AI341:AI343" si="494">$AF341</f>
        <v>7350.6070336723287</v>
      </c>
      <c r="AJ341">
        <v>7.0000000000000001E-3</v>
      </c>
      <c r="AK341" s="3" cm="1">
        <f t="array" ref="AK341">100000000/Lvac($AA341)</f>
        <v>13600.571882156724</v>
      </c>
      <c r="AL341" s="21">
        <f t="shared" si="413"/>
        <v>1.2951855913256949E-2</v>
      </c>
      <c r="AM341" s="10" cm="1">
        <f t="array" ref="AM341">Lvac($AI341)-$BA341</f>
        <v>1.5234492706440506E-2</v>
      </c>
      <c r="AN341" s="10">
        <f t="shared" ref="AN341:AN343" si="495">$AK341-($AX341-$AW341)</f>
        <v>-2.8117843276049825E-2</v>
      </c>
      <c r="AO341" s="3">
        <f t="shared" ref="AO341:AO343" si="496">AM341/AJ341</f>
        <v>2.176356100920072</v>
      </c>
      <c r="AP341" s="3">
        <v>2.1715444713013961</v>
      </c>
      <c r="AS341" s="3">
        <f t="shared" si="449"/>
        <v>1.8821567246050108E-3</v>
      </c>
      <c r="AT341" s="3" cm="1">
        <f t="array" ref="AT341">AS341-(100000000/LvacE($A341)-$E341)</f>
        <v>3.5389324693824165E-5</v>
      </c>
      <c r="AU341" t="s">
        <v>4755</v>
      </c>
      <c r="AV341" t="s">
        <v>4733</v>
      </c>
      <c r="AW341" s="3">
        <v>12494.63</v>
      </c>
      <c r="AX341" s="3">
        <v>26095.23</v>
      </c>
      <c r="AY341" s="3"/>
      <c r="AZ341" s="10" cm="1">
        <f t="array" ref="AZ341">Lair(100000000/($AX341-$AW341))</f>
        <v>7350.5918032862155</v>
      </c>
      <c r="BA341" s="10">
        <f t="shared" ref="BA341:BA343" si="497">100000000/($AX341-$AW341)</f>
        <v>7352.6167963178095</v>
      </c>
      <c r="BB341" s="12">
        <v>2160000</v>
      </c>
      <c r="BC341" s="3">
        <v>0.14399999999999999</v>
      </c>
      <c r="BD341" s="12" cm="1">
        <f t="array" ref="BD341">SfromgA($BB341,$BA341,"")</f>
        <v>0.4237531182705348</v>
      </c>
      <c r="BE341" s="29">
        <f>(10^MAX(0.05, -0.312925054856973*((LN($BD341))^(1/3)) + 0.454808404431693)-1)*100</f>
        <v>465.23521759876996</v>
      </c>
      <c r="BF341" s="12">
        <v>276222.06227511226</v>
      </c>
      <c r="BG341" s="12" cm="1">
        <f t="array" ref="BG341">SfromgA($BF341,$BA341,"")</f>
        <v>5.4189796400091056E-2</v>
      </c>
      <c r="BH341" s="29">
        <f t="shared" ref="BH341:BH342" si="498">(10^MAX(0.05, -0.312925054856973*((LN($BG341))^(1/3)) + 0.454808404431693)-1)*100</f>
        <v>697.69069152694271</v>
      </c>
      <c r="BI341" s="12">
        <f t="shared" ref="BI341:BI342" si="499">IF($BB341="",$BF341,$BB341)</f>
        <v>2160000</v>
      </c>
      <c r="BJ341" s="29">
        <f t="shared" ref="BJ341:BJ342" si="500">IF($BB341="",$BH341,$BE341)</f>
        <v>465.23521759876996</v>
      </c>
      <c r="BK341" s="3">
        <f>LN(BN341*100000000/($AX341-$AW341)/$BI341)</f>
        <v>-4.4453980275000697</v>
      </c>
      <c r="BL341" s="13">
        <f>EXP(BK$4341*$AX341+BK$4342)*$BI341/(100000000/($AX341-$AW341))</f>
        <v>4.545127397973614</v>
      </c>
      <c r="BM341" s="3">
        <f t="shared" ref="BM341" si="501">LN(BL341/$C341)</f>
        <v>-4.1897267170623715</v>
      </c>
      <c r="BN341" s="3" cm="1">
        <f t="array" ref="BN341">$C341*EXP(poly_from_str(100000000/$E341,BN$4341))</f>
        <v>3.4466722371524181</v>
      </c>
      <c r="BO341" s="3">
        <f t="shared" ref="BO341:BO342" si="502">LN($C341)</f>
        <v>5.7037824746562009</v>
      </c>
      <c r="BP341" s="13">
        <f>LN(BL341/BN341)</f>
        <v>0.27664656098787027</v>
      </c>
      <c r="BY341">
        <v>3449</v>
      </c>
    </row>
    <row r="342" spans="1:77" hidden="1" x14ac:dyDescent="0.25">
      <c r="A342" t="s">
        <v>586</v>
      </c>
      <c r="B342" s="2" t="str">
        <f t="shared" si="440"/>
        <v/>
      </c>
      <c r="C342">
        <v>200</v>
      </c>
      <c r="E342" t="s">
        <v>587</v>
      </c>
      <c r="F342">
        <v>10859</v>
      </c>
      <c r="G342" t="s">
        <v>3</v>
      </c>
      <c r="H342" s="5" t="s">
        <v>8</v>
      </c>
      <c r="I342">
        <v>24461</v>
      </c>
      <c r="J342" t="s">
        <v>5</v>
      </c>
      <c r="K342" s="5" t="s">
        <v>18</v>
      </c>
      <c r="L342">
        <v>10859.06</v>
      </c>
      <c r="M342" t="str">
        <f t="shared" si="490"/>
        <v>o</v>
      </c>
      <c r="N342" t="str">
        <f t="shared" si="491"/>
        <v>7/2</v>
      </c>
      <c r="O342">
        <v>24461.24</v>
      </c>
      <c r="P342" t="str">
        <f t="shared" si="492"/>
        <v>e</v>
      </c>
      <c r="Q342" t="str">
        <f t="shared" si="493"/>
        <v>5/2</v>
      </c>
      <c r="R342">
        <v>5</v>
      </c>
      <c r="AA342" s="10">
        <f t="shared" si="444"/>
        <v>7349.7489999999998</v>
      </c>
      <c r="AB342" s="3" cm="1">
        <f t="array" ref="AB342">100000000/Lvac(AA342)</f>
        <v>13602.159585675941</v>
      </c>
      <c r="AC342" s="28">
        <f t="shared" si="445"/>
        <v>1.3605906813960588E-7</v>
      </c>
      <c r="AD342" s="28">
        <f t="shared" si="446"/>
        <v>7.3517737657854887E-7</v>
      </c>
      <c r="AE342" s="21">
        <f t="shared" si="447"/>
        <v>13602.159599396917</v>
      </c>
      <c r="AF342" s="10" cm="1">
        <f t="array" ref="AF342">Lair(100000000/AE342)</f>
        <v>7349.7489925860073</v>
      </c>
      <c r="AG342" s="10">
        <f t="shared" si="448"/>
        <v>5.9253485789566383E-3</v>
      </c>
      <c r="AH342" s="10" t="b">
        <f t="shared" si="442"/>
        <v>1</v>
      </c>
      <c r="AI342" s="10">
        <f t="shared" si="494"/>
        <v>7349.7489925860073</v>
      </c>
      <c r="AJ342">
        <v>3.0000000000000001E-3</v>
      </c>
      <c r="AK342" s="3" cm="1">
        <f t="array" ref="AK342">100000000/Lvac($AA342)</f>
        <v>13602.159585675941</v>
      </c>
      <c r="AL342" s="21">
        <f t="shared" si="413"/>
        <v>5.5520914793404496E-3</v>
      </c>
      <c r="AM342" s="10" cm="1">
        <f t="array" ref="AM342">Lvac($AI342)-$BA342</f>
        <v>1.1026219210179988E-2</v>
      </c>
      <c r="AN342" s="10">
        <f t="shared" si="495"/>
        <v>-2.0414324060766376E-2</v>
      </c>
      <c r="AO342" s="3">
        <f t="shared" si="496"/>
        <v>3.6754064033933291</v>
      </c>
      <c r="AP342" s="3">
        <v>3.6778784005946363</v>
      </c>
      <c r="AS342" s="3">
        <f t="shared" si="449"/>
        <v>-4.1432405851082876E-4</v>
      </c>
      <c r="AT342" s="3" cm="1">
        <f t="array" ref="AT342">AS342-(100000000/LvacE($A342)-$E342)</f>
        <v>3.5386692616157234E-5</v>
      </c>
      <c r="AU342" t="s">
        <v>4812</v>
      </c>
      <c r="AV342" t="s">
        <v>4712</v>
      </c>
      <c r="AW342" s="3">
        <v>10859.06</v>
      </c>
      <c r="AX342" s="3">
        <v>24461.24</v>
      </c>
      <c r="AY342" s="3"/>
      <c r="AZ342" s="10" cm="1">
        <f t="array" ref="AZ342">Lair(100000000/($AX342-$AW342))</f>
        <v>7349.7379693390048</v>
      </c>
      <c r="BA342" s="10">
        <f t="shared" si="497"/>
        <v>7351.7627321502869</v>
      </c>
      <c r="BF342" s="12">
        <v>129228.7854573081</v>
      </c>
      <c r="BG342" s="12" cm="1">
        <f t="array" ref="BG342">SfromgA($BF342,$BA342,"")</f>
        <v>2.5343527883790101E-2</v>
      </c>
      <c r="BH342" s="29">
        <f t="shared" si="498"/>
        <v>766.40521707289759</v>
      </c>
      <c r="BI342" s="12">
        <f t="shared" si="499"/>
        <v>129228.7854573081</v>
      </c>
      <c r="BJ342" s="29">
        <f t="shared" si="500"/>
        <v>766.40521707289759</v>
      </c>
      <c r="BK342" s="3">
        <f>LN(BN342*100000000/($AX342-$AW342)/$BI342)</f>
        <v>-2.0345906050876543</v>
      </c>
      <c r="BL342" s="13">
        <f>EXP(BK$4341*$AX342+BK$4342)*$BI342/(100000000/($AX342-$AW342))</f>
        <v>0.30790733479053323</v>
      </c>
      <c r="BM342" s="3">
        <f>LN(BL342/$C342)</f>
        <v>-6.4762737688940675</v>
      </c>
      <c r="BN342" s="3" cm="1">
        <f t="array" ref="BN342">$C342*EXP(poly_from_str(100000000/$E342,BN$4341))</f>
        <v>2.2980332470187514</v>
      </c>
      <c r="BO342" s="3">
        <f t="shared" si="502"/>
        <v>5.2983173665480363</v>
      </c>
      <c r="BP342" s="13">
        <f>LN(BL342/BN342)</f>
        <v>-2.0100100494741828</v>
      </c>
      <c r="BY342">
        <v>2301</v>
      </c>
    </row>
    <row r="343" spans="1:77" hidden="1" x14ac:dyDescent="0.25">
      <c r="A343" t="s">
        <v>588</v>
      </c>
      <c r="B343" s="2" t="str">
        <f t="shared" si="440"/>
        <v/>
      </c>
      <c r="C343">
        <v>50</v>
      </c>
      <c r="E343" t="s">
        <v>589</v>
      </c>
      <c r="F343">
        <v>10859</v>
      </c>
      <c r="G343" t="s">
        <v>3</v>
      </c>
      <c r="H343" s="5" t="s">
        <v>8</v>
      </c>
      <c r="I343">
        <v>24470</v>
      </c>
      <c r="J343" t="s">
        <v>5</v>
      </c>
      <c r="K343" s="5" t="s">
        <v>8</v>
      </c>
      <c r="L343">
        <v>10859.06</v>
      </c>
      <c r="M343" t="str">
        <f t="shared" si="490"/>
        <v>o</v>
      </c>
      <c r="N343" t="str">
        <f t="shared" si="491"/>
        <v>7/2</v>
      </c>
      <c r="O343">
        <v>24470.9</v>
      </c>
      <c r="P343" t="str">
        <f t="shared" si="492"/>
        <v>e</v>
      </c>
      <c r="Q343" t="str">
        <f t="shared" si="493"/>
        <v>7/2</v>
      </c>
      <c r="R343">
        <v>5</v>
      </c>
      <c r="AA343" s="10">
        <f t="shared" si="444"/>
        <v>7344.5330000000004</v>
      </c>
      <c r="AB343" s="3" cm="1">
        <f t="array" ref="AB343">100000000/Lvac(AA343)</f>
        <v>13611.819621041512</v>
      </c>
      <c r="AC343" s="28">
        <f t="shared" si="445"/>
        <v>1.3615569567186912E-7</v>
      </c>
      <c r="AD343" s="28">
        <f t="shared" si="446"/>
        <v>7.346556359402335E-7</v>
      </c>
      <c r="AE343" s="21">
        <f t="shared" si="447"/>
        <v>13611.819633625806</v>
      </c>
      <c r="AF343" s="10" cm="1">
        <f t="array" ref="AF343">Lair(100000000/AE343)</f>
        <v>7344.5329932098493</v>
      </c>
      <c r="AG343" s="10">
        <f t="shared" si="448"/>
        <v>5.9266633849314526E-3</v>
      </c>
      <c r="AH343" s="10" t="b">
        <f t="shared" si="442"/>
        <v>1</v>
      </c>
      <c r="AI343" s="10">
        <f t="shared" si="494"/>
        <v>7344.5329932098493</v>
      </c>
      <c r="AJ343">
        <v>3.0000000000000001E-3</v>
      </c>
      <c r="AK343" s="3" cm="1">
        <f t="array" ref="AK343">100000000/Lvac($AA343)</f>
        <v>13611.819621041512</v>
      </c>
      <c r="AL343" s="21">
        <f t="shared" si="413"/>
        <v>5.5599803147290154E-3</v>
      </c>
      <c r="AM343" s="10" cm="1">
        <f t="array" ref="AM343">Lvac($AI343)-$BA343</f>
        <v>1.0992100680596195E-2</v>
      </c>
      <c r="AN343" s="10">
        <f t="shared" si="495"/>
        <v>-2.0378958490255172E-2</v>
      </c>
      <c r="AO343" s="3">
        <f t="shared" si="496"/>
        <v>3.6640335601987317</v>
      </c>
      <c r="AP343" s="3">
        <v>3.6662975541427536</v>
      </c>
      <c r="AS343" s="3">
        <f t="shared" si="449"/>
        <v>-3.789584879996255E-4</v>
      </c>
      <c r="AT343" s="3" cm="1">
        <f t="array" ref="AT343">AS343-(100000000/LvacE($A343)-$E343)</f>
        <v>3.5370627301745117E-5</v>
      </c>
      <c r="AU343" t="s">
        <v>4812</v>
      </c>
      <c r="AV343" t="s">
        <v>4742</v>
      </c>
      <c r="AW343" s="3">
        <v>10859.06</v>
      </c>
      <c r="AX343" s="3">
        <v>24470.9</v>
      </c>
      <c r="AY343" s="3"/>
      <c r="AZ343" s="10" cm="1">
        <f t="array" ref="AZ343">Lair(100000000/($AX343-$AW343))</f>
        <v>7344.5220040721306</v>
      </c>
      <c r="BA343" s="10">
        <f t="shared" si="497"/>
        <v>7346.5453605096727</v>
      </c>
      <c r="BN343" s="3" cm="1">
        <f t="array" ref="BN343">$C343*EXP(poly_from_str(100000000/$E343,BN$4341))</f>
        <v>0.57490063422583459</v>
      </c>
      <c r="BO343" s="3"/>
      <c r="BY343">
        <v>578</v>
      </c>
    </row>
    <row r="344" spans="1:77" hidden="1" x14ac:dyDescent="0.25">
      <c r="A344" t="s">
        <v>590</v>
      </c>
      <c r="B344" s="2" t="str">
        <f t="shared" si="440"/>
        <v/>
      </c>
      <c r="C344">
        <v>350</v>
      </c>
      <c r="E344" t="s">
        <v>591</v>
      </c>
      <c r="R344">
        <v>5</v>
      </c>
      <c r="S344" t="s">
        <v>22</v>
      </c>
      <c r="AA344" s="10">
        <f t="shared" si="444"/>
        <v>7343.7</v>
      </c>
      <c r="AB344" s="3" cm="1">
        <f t="array" ref="AB344">100000000/Lvac(AA344)</f>
        <v>13613.363608301986</v>
      </c>
      <c r="AC344" s="28">
        <f t="shared" si="445"/>
        <v>1.36171139888612E-7</v>
      </c>
      <c r="AD344" s="28">
        <f t="shared" si="446"/>
        <v>7.3457231348037977E-7</v>
      </c>
      <c r="AE344" s="21">
        <f t="shared" si="447"/>
        <v>13613.363488426439</v>
      </c>
      <c r="AF344" s="10" cm="1">
        <f t="array" ref="AF344">Lair(100000000/AE344)</f>
        <v>7343.7000646669876</v>
      </c>
      <c r="AG344" s="10">
        <f t="shared" si="448"/>
        <v>5.9268736201303152E-3</v>
      </c>
      <c r="AH344" s="10" t="b">
        <f t="shared" si="442"/>
        <v>1</v>
      </c>
      <c r="AI344" s="10">
        <f t="shared" si="451"/>
        <v>7343.7</v>
      </c>
      <c r="AJ344">
        <v>3.0000000000000001E-3</v>
      </c>
      <c r="AK344" s="3" cm="1">
        <f t="array" ref="AK344">100000000/Lvac($AA344)</f>
        <v>13613.363608301986</v>
      </c>
      <c r="AL344" s="21">
        <f t="shared" si="413"/>
        <v>5.5612417207818897E-3</v>
      </c>
      <c r="AM344" s="21"/>
      <c r="AN344" s="21"/>
      <c r="AO344" s="21"/>
      <c r="AP344" s="21"/>
      <c r="AS344" s="3">
        <f t="shared" si="449"/>
        <v>3.6083019858779153E-3</v>
      </c>
      <c r="AT344" s="3" cm="1">
        <f t="array" ref="AT344">AS344-(100000000/LvacE($A344)-$E344)</f>
        <v>3.5368055250728503E-5</v>
      </c>
      <c r="BB344"/>
      <c r="BC344"/>
      <c r="BD344"/>
      <c r="BE344"/>
      <c r="BF344"/>
      <c r="BG344"/>
      <c r="BH344"/>
      <c r="BI344"/>
      <c r="BJ344"/>
      <c r="BN344" s="3" cm="1">
        <f t="array" ref="BN344">$C344*EXP(poly_from_str(100000000/$E344,BN$4341))</f>
        <v>4.0247533015721917</v>
      </c>
      <c r="BO344" s="3"/>
      <c r="BY344">
        <v>4046</v>
      </c>
    </row>
    <row r="345" spans="1:77" hidden="1" x14ac:dyDescent="0.25">
      <c r="A345" t="s">
        <v>592</v>
      </c>
      <c r="B345" s="2" t="str">
        <f t="shared" si="440"/>
        <v/>
      </c>
      <c r="C345">
        <v>150</v>
      </c>
      <c r="D345" t="s">
        <v>14</v>
      </c>
      <c r="E345" t="s">
        <v>593</v>
      </c>
      <c r="F345">
        <v>10032</v>
      </c>
      <c r="G345" t="s">
        <v>3</v>
      </c>
      <c r="H345" s="5" t="s">
        <v>4</v>
      </c>
      <c r="I345">
        <v>23651</v>
      </c>
      <c r="J345" t="s">
        <v>5</v>
      </c>
      <c r="K345" s="5" t="s">
        <v>8</v>
      </c>
      <c r="L345">
        <v>10032.92</v>
      </c>
      <c r="M345" t="str">
        <f t="shared" ref="M345:M347" si="503">$G345&amp;""</f>
        <v>o</v>
      </c>
      <c r="N345" t="str">
        <f t="shared" ref="N345:N347" si="504">$H345&amp;""</f>
        <v>9/2</v>
      </c>
      <c r="O345">
        <v>23651.88</v>
      </c>
      <c r="P345" t="str">
        <f t="shared" ref="P345:P347" si="505">$J345&amp;""</f>
        <v>e</v>
      </c>
      <c r="Q345" t="str">
        <f t="shared" ref="Q345:Q347" si="506">$K345&amp;""</f>
        <v>7/2</v>
      </c>
      <c r="R345">
        <v>5</v>
      </c>
      <c r="AA345" s="10">
        <f t="shared" si="444"/>
        <v>7340.692</v>
      </c>
      <c r="AB345" s="3" cm="1">
        <f t="array" ref="AB345">100000000/Lvac(AA345)</f>
        <v>13618.941932172269</v>
      </c>
      <c r="AC345" s="28">
        <f t="shared" si="445"/>
        <v>1.3622693882266141E-7</v>
      </c>
      <c r="AD345" s="28">
        <f t="shared" si="446"/>
        <v>7.3427143237734368E-7</v>
      </c>
      <c r="AE345" s="21">
        <f t="shared" si="447"/>
        <v>13618.941867879577</v>
      </c>
      <c r="AF345" s="10" cm="1">
        <f t="array" ref="AF345">Lair(100000000/AE345)</f>
        <v>7340.6920346543538</v>
      </c>
      <c r="AG345" s="10">
        <f t="shared" si="448"/>
        <v>5.9276333847117051E-3</v>
      </c>
      <c r="AH345" s="10" t="b">
        <f t="shared" si="442"/>
        <v>1</v>
      </c>
      <c r="AI345" s="10">
        <f t="shared" ref="AI345:AI347" si="507">$AF345</f>
        <v>7340.6920346543538</v>
      </c>
      <c r="AJ345">
        <v>7.0000000000000001E-3</v>
      </c>
      <c r="AK345" s="3" cm="1">
        <f t="array" ref="AK345">100000000/Lvac($AA345)</f>
        <v>13618.941932172269</v>
      </c>
      <c r="AL345" s="21">
        <f t="shared" si="413"/>
        <v>1.2986867324654731E-2</v>
      </c>
      <c r="AM345" s="10" cm="1">
        <f t="array" ref="AM345">Lvac($AI345)-$BA345</f>
        <v>9.7760020580608398E-3</v>
      </c>
      <c r="AN345" s="10">
        <f t="shared" ref="AN345:AN347" si="508">$AK345-($AX345-$AW345)</f>
        <v>-1.806782773201121E-2</v>
      </c>
      <c r="AO345" s="3">
        <f t="shared" ref="AO345:AO347" si="509">AM345/AJ345</f>
        <v>1.39657172258012</v>
      </c>
      <c r="AP345" s="3">
        <v>1.391619765854557</v>
      </c>
      <c r="AS345" s="3">
        <f t="shared" si="449"/>
        <v>1.9321722684253473E-3</v>
      </c>
      <c r="AT345" s="3" cm="1">
        <f t="array" ref="AT345">AS345-(100000000/LvacE($A345)-$E345)</f>
        <v>3.5358734749024734E-5</v>
      </c>
      <c r="AU345" t="s">
        <v>4807</v>
      </c>
      <c r="AV345" t="s">
        <v>4754</v>
      </c>
      <c r="AW345" s="3">
        <v>10032.92</v>
      </c>
      <c r="AX345" s="3">
        <v>23651.88</v>
      </c>
      <c r="AY345" s="3"/>
      <c r="AZ345" s="10" cm="1">
        <f t="array" ref="AZ345">Lair(100000000/($AX345-$AW345))</f>
        <v>7340.6822612874221</v>
      </c>
      <c r="BA345" s="10">
        <f t="shared" ref="BA345:BA347" si="510">100000000/($AX345-$AW345)</f>
        <v>7342.7045824350753</v>
      </c>
      <c r="BB345" s="12">
        <v>1560000</v>
      </c>
      <c r="BC345" s="3">
        <v>6.0999999999999999E-2</v>
      </c>
      <c r="BD345" s="12" cm="1">
        <f t="array" ref="BD345">SfromgA($BB345,$BA345,"")</f>
        <v>0.30480783434180392</v>
      </c>
      <c r="BE345" s="29">
        <f t="shared" ref="BE345:BE347" si="511">(10^MAX(0.05, -0.312925054856973*((LN($BD345))^(1/3)) + 0.454808404431693)-1)*100</f>
        <v>511.27353931506531</v>
      </c>
      <c r="BG345" s="3"/>
      <c r="BH345" s="3"/>
      <c r="BI345" s="12">
        <f t="shared" ref="BI345:BI347" si="512">IF($BB345="",$BF345,$BB345)</f>
        <v>1560000</v>
      </c>
      <c r="BJ345" s="29">
        <f t="shared" ref="BJ345:BJ347" si="513">IF($BB345="",$BH345,$BE345)</f>
        <v>511.27353931506531</v>
      </c>
      <c r="BK345" s="3">
        <f t="shared" ref="BK345:BK347" si="514">LN(BN345*100000000/($AX345-$AW345)/$BI345)</f>
        <v>-4.8131577486414088</v>
      </c>
      <c r="BL345" s="13">
        <f>EXP(BK$4341*$AX345+BK$4342)*$BI345/(100000000/($AX345-$AW345))</f>
        <v>3.9575632569036707</v>
      </c>
      <c r="BM345" s="3">
        <f t="shared" ref="BM345:BM347" si="515">LN(BL345/$C345)</f>
        <v>-3.6350067973944511</v>
      </c>
      <c r="BN345" s="3" cm="1">
        <f t="array" ref="BN345">$C345*EXP(poly_from_str(100000000/$E345,BN$4341))</f>
        <v>1.7256022243525908</v>
      </c>
      <c r="BO345" s="3">
        <f t="shared" ref="BO345:BO347" si="516">LN($C345)</f>
        <v>5.0106352940962555</v>
      </c>
      <c r="BP345" s="13">
        <f>LN(BL345/BN345)</f>
        <v>0.83005239157842181</v>
      </c>
      <c r="BY345">
        <v>1738</v>
      </c>
    </row>
    <row r="346" spans="1:77" hidden="1" x14ac:dyDescent="0.25">
      <c r="A346" t="s">
        <v>594</v>
      </c>
      <c r="B346" s="2" t="str">
        <f t="shared" si="440"/>
        <v/>
      </c>
      <c r="C346">
        <v>40</v>
      </c>
      <c r="E346" t="s">
        <v>595</v>
      </c>
      <c r="F346">
        <v>11761</v>
      </c>
      <c r="G346" t="s">
        <v>3</v>
      </c>
      <c r="H346" s="5" t="s">
        <v>4</v>
      </c>
      <c r="I346">
        <v>25409</v>
      </c>
      <c r="J346" t="s">
        <v>5</v>
      </c>
      <c r="K346" s="5" t="s">
        <v>8</v>
      </c>
      <c r="L346">
        <v>11761.69</v>
      </c>
      <c r="M346" t="str">
        <f t="shared" si="503"/>
        <v>o</v>
      </c>
      <c r="N346" t="str">
        <f t="shared" si="504"/>
        <v>9/2</v>
      </c>
      <c r="O346">
        <v>25409.74</v>
      </c>
      <c r="P346" t="str">
        <f t="shared" si="505"/>
        <v>e</v>
      </c>
      <c r="Q346" t="str">
        <f t="shared" si="506"/>
        <v>7/2</v>
      </c>
      <c r="R346">
        <v>5</v>
      </c>
      <c r="AA346" s="10">
        <f t="shared" si="444"/>
        <v>7325.0379999999996</v>
      </c>
      <c r="AB346" s="3" cm="1">
        <f t="array" ref="AB346">100000000/Lvac(AA346)</f>
        <v>13648.046171826671</v>
      </c>
      <c r="AC346" s="28">
        <f t="shared" si="445"/>
        <v>1.3651806311448489E-7</v>
      </c>
      <c r="AD346" s="28">
        <f t="shared" si="446"/>
        <v>7.327056103197216E-7</v>
      </c>
      <c r="AE346" s="21">
        <f t="shared" si="447"/>
        <v>13648.04630026419</v>
      </c>
      <c r="AF346" s="10" cm="1">
        <f t="array" ref="AF346">Lair(100000000/AE346)</f>
        <v>7325.0379310659382</v>
      </c>
      <c r="AG346" s="10">
        <f t="shared" si="448"/>
        <v>5.9316024143374188E-3</v>
      </c>
      <c r="AH346" s="10" t="b">
        <f t="shared" si="442"/>
        <v>1</v>
      </c>
      <c r="AI346" s="10">
        <f t="shared" si="507"/>
        <v>7325.0379310659382</v>
      </c>
      <c r="AJ346">
        <v>3.0000000000000001E-3</v>
      </c>
      <c r="AK346" s="3" cm="1">
        <f t="array" ref="AK346">100000000/Lvac($AA346)</f>
        <v>13648.046171826671</v>
      </c>
      <c r="AL346" s="21">
        <f t="shared" si="413"/>
        <v>5.5896145386269466E-3</v>
      </c>
      <c r="AM346" s="10" cm="1">
        <f t="array" ref="AM346">Lvac($AI346)-$BA346</f>
        <v>1.9862303843183327E-3</v>
      </c>
      <c r="AN346" s="10">
        <f t="shared" si="508"/>
        <v>-3.8281733304756926E-3</v>
      </c>
      <c r="AO346" s="3">
        <f t="shared" si="509"/>
        <v>0.66207679477277759</v>
      </c>
      <c r="AP346" s="3">
        <v>0.68506101039626321</v>
      </c>
      <c r="AS346" s="3">
        <f t="shared" si="449"/>
        <v>-3.8281733286567032E-3</v>
      </c>
      <c r="AT346" s="3" cm="1">
        <f t="array" ref="AT346">AS346-(100000000/LvacE($A346)-$E346)</f>
        <v>3.5309732993482612E-5</v>
      </c>
      <c r="AU346" t="s">
        <v>4690</v>
      </c>
      <c r="AV346" t="s">
        <v>4715</v>
      </c>
      <c r="AW346" s="3">
        <v>11761.69</v>
      </c>
      <c r="AX346" s="3">
        <v>25409.74</v>
      </c>
      <c r="AY346" s="3"/>
      <c r="AZ346" s="10" cm="1">
        <f t="array" ref="AZ346">Lair(100000000/($AX346-$AW346))</f>
        <v>7325.0359453709161</v>
      </c>
      <c r="BA346" s="10">
        <f t="shared" si="510"/>
        <v>7327.0540480141844</v>
      </c>
      <c r="BB346" s="12">
        <v>134000</v>
      </c>
      <c r="BC346" s="3">
        <v>1.4E-2</v>
      </c>
      <c r="BD346" s="12" cm="1">
        <f t="array" ref="BD346">SfromgA($BB346,$BA346,"")</f>
        <v>2.6015150558270469E-2</v>
      </c>
      <c r="BE346" s="29">
        <f t="shared" si="511"/>
        <v>764.11738217024003</v>
      </c>
      <c r="BG346" s="3"/>
      <c r="BH346" s="3"/>
      <c r="BI346" s="12">
        <f t="shared" si="512"/>
        <v>134000</v>
      </c>
      <c r="BJ346" s="29">
        <f t="shared" si="513"/>
        <v>764.11738217024003</v>
      </c>
      <c r="BK346" s="3">
        <f t="shared" si="514"/>
        <v>-3.6801469804979661</v>
      </c>
      <c r="BL346" s="13">
        <f>EXP(BK$4341*$AX346+BK$4342)*$BI346/(100000000/($AX346-$AW346))</f>
        <v>0.29807755863840485</v>
      </c>
      <c r="BM346" s="3">
        <f t="shared" si="515"/>
        <v>-4.8992810165661744</v>
      </c>
      <c r="BN346" s="3" cm="1">
        <f t="array" ref="BN346">$C346*EXP(poly_from_str(100000000/$E346,BN$4341))</f>
        <v>0.46121972979016967</v>
      </c>
      <c r="BO346" s="3">
        <f t="shared" si="516"/>
        <v>3.6888794541139363</v>
      </c>
      <c r="BP346" s="13">
        <f>LN(BL346/BN346)</f>
        <v>-0.43652085020015002</v>
      </c>
      <c r="BY346">
        <v>470</v>
      </c>
    </row>
    <row r="347" spans="1:77" hidden="1" x14ac:dyDescent="0.25">
      <c r="A347" t="s">
        <v>596</v>
      </c>
      <c r="B347" s="2" t="str">
        <f t="shared" si="440"/>
        <v/>
      </c>
      <c r="C347">
        <v>20</v>
      </c>
      <c r="D347" t="s">
        <v>14</v>
      </c>
      <c r="E347" t="s">
        <v>597</v>
      </c>
      <c r="F347">
        <v>13887</v>
      </c>
      <c r="G347" t="s">
        <v>3</v>
      </c>
      <c r="H347" s="5" t="s">
        <v>8</v>
      </c>
      <c r="I347">
        <v>27604</v>
      </c>
      <c r="J347" t="s">
        <v>5</v>
      </c>
      <c r="K347" s="5" t="s">
        <v>4</v>
      </c>
      <c r="L347">
        <v>13887.6</v>
      </c>
      <c r="M347" t="str">
        <f t="shared" si="503"/>
        <v>o</v>
      </c>
      <c r="N347" t="str">
        <f t="shared" si="504"/>
        <v>7/2</v>
      </c>
      <c r="O347">
        <v>27604.26</v>
      </c>
      <c r="P347" t="str">
        <f t="shared" si="505"/>
        <v>e</v>
      </c>
      <c r="Q347" t="str">
        <f t="shared" si="506"/>
        <v>9/2</v>
      </c>
      <c r="R347">
        <v>5</v>
      </c>
      <c r="AA347" s="10">
        <f t="shared" si="444"/>
        <v>7288.3950000000004</v>
      </c>
      <c r="AB347" s="3" cm="1">
        <f t="array" ref="AB347">100000000/Lvac(AA347)</f>
        <v>13716.66242881968</v>
      </c>
      <c r="AC347" s="28">
        <f t="shared" si="445"/>
        <v>1.3720441880551205E-7</v>
      </c>
      <c r="AD347" s="28">
        <f t="shared" si="446"/>
        <v>7.2904032244675585E-7</v>
      </c>
      <c r="AE347" s="21">
        <f t="shared" si="447"/>
        <v>13716.662345736646</v>
      </c>
      <c r="AF347" s="10" cm="1">
        <f t="array" ref="AF347">Lair(100000000/AE347)</f>
        <v>7288.395044146715</v>
      </c>
      <c r="AG347" s="10">
        <f t="shared" si="448"/>
        <v>5.9409933482488034E-3</v>
      </c>
      <c r="AH347" s="10" t="b">
        <f t="shared" si="442"/>
        <v>1</v>
      </c>
      <c r="AI347" s="10">
        <f t="shared" si="507"/>
        <v>7288.395044146715</v>
      </c>
      <c r="AJ347">
        <v>7.0000000000000001E-3</v>
      </c>
      <c r="AK347" s="3" cm="1">
        <f t="array" ref="AK347">100000000/Lvac($AA347)</f>
        <v>13716.66242881968</v>
      </c>
      <c r="AL347" s="21">
        <f t="shared" si="413"/>
        <v>1.317390679568726E-2</v>
      </c>
      <c r="AM347" s="10" cm="1">
        <f t="array" ref="AM347">Lvac($AI347)-$BA347</f>
        <v>-1.2467587685023318E-3</v>
      </c>
      <c r="AN347" s="10">
        <f t="shared" si="508"/>
        <v>2.4288196818815777E-3</v>
      </c>
      <c r="AO347" s="3">
        <f t="shared" si="509"/>
        <v>-0.17810839550033311</v>
      </c>
      <c r="AP347" s="3">
        <v>-0.18441676911606919</v>
      </c>
      <c r="AS347" s="3">
        <f t="shared" si="449"/>
        <v>2.4288196800625883E-3</v>
      </c>
      <c r="AT347" s="3" cm="1">
        <f t="array" ref="AT347">AS347-(100000000/LvacE($A347)-$E347)</f>
        <v>3.5191589631722309E-5</v>
      </c>
      <c r="AU347" t="s">
        <v>4813</v>
      </c>
      <c r="AV347" t="s">
        <v>4713</v>
      </c>
      <c r="AW347" s="3">
        <v>13887.6</v>
      </c>
      <c r="AX347" s="3">
        <v>27604.26</v>
      </c>
      <c r="AY347" s="3"/>
      <c r="AZ347" s="10" cm="1">
        <f t="array" ref="AZ347">Lair(100000000/($AX347-$AW347))</f>
        <v>7288.3962905694752</v>
      </c>
      <c r="BA347" s="10">
        <f t="shared" si="510"/>
        <v>7290.404515384942</v>
      </c>
      <c r="BB347" s="12">
        <v>129000</v>
      </c>
      <c r="BC347" s="3">
        <v>6.9000000000000006E-2</v>
      </c>
      <c r="BD347" s="12" cm="1">
        <f t="array" ref="BD347">SfromgA($BB347,$BA347,"")</f>
        <v>2.4670499856853059E-2</v>
      </c>
      <c r="BE347" s="29">
        <f t="shared" si="511"/>
        <v>768.75445945160016</v>
      </c>
      <c r="BG347" s="3"/>
      <c r="BH347" s="3"/>
      <c r="BI347" s="12">
        <f t="shared" si="512"/>
        <v>129000</v>
      </c>
      <c r="BJ347" s="29">
        <f t="shared" si="513"/>
        <v>768.75445945160016</v>
      </c>
      <c r="BK347" s="3">
        <f t="shared" si="514"/>
        <v>-4.3338117952746282</v>
      </c>
      <c r="BL347" s="13">
        <f>EXP(BK$4341*$AX347+BK$4342)*$BI347/(100000000/($AX347-$AW347))</f>
        <v>0.24410558360117271</v>
      </c>
      <c r="BM347" s="3">
        <f t="shared" si="515"/>
        <v>-4.4058867011621485</v>
      </c>
      <c r="BN347" s="3" cm="1">
        <f t="array" ref="BN347">$C347*EXP(poly_from_str(100000000/$E347,BN$4341))</f>
        <v>0.232106624513744</v>
      </c>
      <c r="BO347" s="3">
        <f t="shared" si="516"/>
        <v>2.9957322735539909</v>
      </c>
      <c r="BP347" s="13">
        <f>LN(BL347/BN347)</f>
        <v>5.0403996864770512E-2</v>
      </c>
      <c r="BY347">
        <v>243</v>
      </c>
    </row>
    <row r="348" spans="1:77" hidden="1" x14ac:dyDescent="0.25">
      <c r="A348" t="s">
        <v>598</v>
      </c>
      <c r="B348" s="2" t="str">
        <f t="shared" si="440"/>
        <v/>
      </c>
      <c r="C348">
        <v>0</v>
      </c>
      <c r="E348" t="s">
        <v>599</v>
      </c>
      <c r="R348">
        <v>5</v>
      </c>
      <c r="S348" t="s">
        <v>22</v>
      </c>
      <c r="AA348" s="10">
        <f t="shared" si="444"/>
        <v>7285.5940000000001</v>
      </c>
      <c r="AB348" s="3" cm="1">
        <f t="array" ref="AB348">100000000/Lvac(AA348)</f>
        <v>13721.93586876611</v>
      </c>
      <c r="AC348" s="28">
        <f t="shared" si="445"/>
        <v>1.3725716804971564E-7</v>
      </c>
      <c r="AD348" s="28">
        <f t="shared" si="446"/>
        <v>7.287601469383059E-7</v>
      </c>
      <c r="AE348" s="21">
        <f t="shared" si="447"/>
        <v>13721.936010293906</v>
      </c>
      <c r="AF348" s="10" cm="1">
        <f t="array" ref="AF348">Lair(100000000/AE348)</f>
        <v>7285.593924856069</v>
      </c>
      <c r="AG348" s="10">
        <f t="shared" si="448"/>
        <v>5.9417170287533252E-3</v>
      </c>
      <c r="AH348" s="10" t="b">
        <f t="shared" si="442"/>
        <v>1</v>
      </c>
      <c r="AI348" s="10">
        <f t="shared" si="451"/>
        <v>7285.5940000000001</v>
      </c>
      <c r="AJ348">
        <v>3.0000000000000001E-3</v>
      </c>
      <c r="AK348" s="3" cm="1">
        <f t="array" ref="AK348">100000000/Lvac($AA348)</f>
        <v>13721.93586876611</v>
      </c>
      <c r="AL348" s="21">
        <f t="shared" si="413"/>
        <v>5.6503021725199526E-3</v>
      </c>
      <c r="AM348" s="21"/>
      <c r="AN348" s="21"/>
      <c r="AO348" s="21"/>
      <c r="AP348" s="21"/>
      <c r="AS348" s="3">
        <f t="shared" si="449"/>
        <v>-4.1312338908028323E-3</v>
      </c>
      <c r="AT348" s="3" cm="1">
        <f t="array" ref="AT348">AS348-(100000000/LvacE($A348)-$E348)</f>
        <v>3.518235644150991E-5</v>
      </c>
      <c r="BB348"/>
      <c r="BC348"/>
      <c r="BD348"/>
      <c r="BE348"/>
      <c r="BF348"/>
      <c r="BG348"/>
      <c r="BH348"/>
      <c r="BI348"/>
      <c r="BJ348"/>
      <c r="BN348" s="3" cm="1">
        <f t="array" ref="BN348">$C348*EXP(poly_from_str(100000000/$E348,BN$4341))</f>
        <v>0</v>
      </c>
      <c r="BO348" s="3"/>
      <c r="BY348" t="e">
        <v>#N/A</v>
      </c>
    </row>
    <row r="349" spans="1:77" hidden="1" x14ac:dyDescent="0.25">
      <c r="A349" t="s">
        <v>600</v>
      </c>
      <c r="B349" s="2" t="str">
        <f t="shared" si="440"/>
        <v/>
      </c>
      <c r="C349">
        <v>5</v>
      </c>
      <c r="D349" t="s">
        <v>170</v>
      </c>
      <c r="E349" t="s">
        <v>601</v>
      </c>
      <c r="R349">
        <v>5</v>
      </c>
      <c r="S349" t="s">
        <v>22</v>
      </c>
      <c r="AA349" s="10">
        <f t="shared" si="444"/>
        <v>7285.4449999999997</v>
      </c>
      <c r="AB349" s="3" cm="1">
        <f t="array" ref="AB349">100000000/Lvac(AA349)</f>
        <v>13722.216504506761</v>
      </c>
      <c r="AC349" s="28">
        <f t="shared" si="445"/>
        <v>1.372599751971225E-7</v>
      </c>
      <c r="AD349" s="28">
        <f t="shared" si="446"/>
        <v>7.2874524292163147E-7</v>
      </c>
      <c r="AE349" s="21">
        <f t="shared" si="447"/>
        <v>13722.216624264815</v>
      </c>
      <c r="AF349" s="10" cm="1">
        <f t="array" ref="AF349">Lair(100000000/AE349)</f>
        <v>7285.444936417276</v>
      </c>
      <c r="AG349" s="10">
        <f t="shared" si="448"/>
        <v>5.9417555485290719E-3</v>
      </c>
      <c r="AH349" s="10" t="b">
        <f t="shared" si="442"/>
        <v>1</v>
      </c>
      <c r="AI349" s="10">
        <f>100000000/AK349</f>
        <v>7287.717973706569</v>
      </c>
      <c r="AJ349" s="10">
        <f>AL349/AK349*AI349</f>
        <v>0.26555416632142886</v>
      </c>
      <c r="AK349" s="16" cm="1">
        <f t="array" ref="AK349">100000000/Lvac($AA349)-0.5</f>
        <v>13721.716504506761</v>
      </c>
      <c r="AL349" s="22">
        <v>0.5</v>
      </c>
      <c r="AM349" s="22"/>
      <c r="AN349" s="22"/>
      <c r="AO349" s="22"/>
      <c r="AP349" s="22"/>
      <c r="AS349" s="3">
        <f t="shared" si="449"/>
        <v>-3.49549323800602E-3</v>
      </c>
      <c r="AT349" s="3" cm="1">
        <f t="array" ref="AT349">AS349-(100000000/LvacE($A349)-$E349)</f>
        <v>3.5181863495381549E-5</v>
      </c>
      <c r="BB349"/>
      <c r="BC349"/>
      <c r="BD349"/>
      <c r="BE349"/>
      <c r="BF349"/>
      <c r="BG349"/>
      <c r="BH349"/>
      <c r="BI349"/>
      <c r="BJ349"/>
      <c r="BN349" s="3" cm="1">
        <f t="array" ref="BN349">$C349*EXP(poly_from_str(100000000/$E349,BN$4341))</f>
        <v>5.806083594563663E-2</v>
      </c>
      <c r="BO349" s="3"/>
      <c r="BY349">
        <v>61</v>
      </c>
    </row>
    <row r="350" spans="1:77" hidden="1" x14ac:dyDescent="0.25">
      <c r="A350" t="s">
        <v>602</v>
      </c>
      <c r="B350" s="2" t="str">
        <f t="shared" si="440"/>
        <v/>
      </c>
      <c r="C350">
        <v>35</v>
      </c>
      <c r="D350" t="s">
        <v>14</v>
      </c>
      <c r="E350" t="s">
        <v>603</v>
      </c>
      <c r="F350">
        <v>16763</v>
      </c>
      <c r="G350" t="s">
        <v>3</v>
      </c>
      <c r="H350" s="5" t="s">
        <v>4</v>
      </c>
      <c r="I350">
        <v>30505</v>
      </c>
      <c r="J350" t="s">
        <v>5</v>
      </c>
      <c r="K350" s="5" t="s">
        <v>16</v>
      </c>
      <c r="L350">
        <v>16763.98</v>
      </c>
      <c r="M350" t="str">
        <f t="shared" ref="M350:M355" si="517">$G350&amp;""</f>
        <v>o</v>
      </c>
      <c r="N350" t="str">
        <f t="shared" ref="N350:N355" si="518">$H350&amp;""</f>
        <v>9/2</v>
      </c>
      <c r="O350">
        <v>30505.72</v>
      </c>
      <c r="P350" t="str">
        <f t="shared" ref="P350:P355" si="519">$J350&amp;""</f>
        <v>e</v>
      </c>
      <c r="Q350" t="str">
        <f t="shared" ref="Q350:Q355" si="520">$K350&amp;""</f>
        <v>11/2</v>
      </c>
      <c r="R350">
        <v>5</v>
      </c>
      <c r="AA350" s="10">
        <f t="shared" si="444"/>
        <v>7275.1030000000001</v>
      </c>
      <c r="AB350" s="3" cm="1">
        <f t="array" ref="AB350">100000000/Lvac(AA350)</f>
        <v>13741.723350671535</v>
      </c>
      <c r="AC350" s="28">
        <f t="shared" si="445"/>
        <v>1.3745509857386212E-7</v>
      </c>
      <c r="AD350" s="28">
        <f t="shared" si="446"/>
        <v>7.2771076413143751E-7</v>
      </c>
      <c r="AE350" s="21">
        <f t="shared" si="447"/>
        <v>13741.723235243557</v>
      </c>
      <c r="AF350" s="10" cm="1">
        <f t="array" ref="AF350">Lair(100000000/AE350)</f>
        <v>7275.1030611099095</v>
      </c>
      <c r="AG350" s="10">
        <f t="shared" si="448"/>
        <v>5.9444349688706497E-3</v>
      </c>
      <c r="AH350" s="10" t="b">
        <f t="shared" si="442"/>
        <v>1</v>
      </c>
      <c r="AI350" s="10">
        <f t="shared" ref="AI350:AI355" si="521">$AF350</f>
        <v>7275.1030611099095</v>
      </c>
      <c r="AJ350">
        <v>7.0000000000000001E-3</v>
      </c>
      <c r="AK350" s="3" cm="1">
        <f t="array" ref="AK350">100000000/Lvac($AA350)</f>
        <v>13741.723350671535</v>
      </c>
      <c r="AL350" s="21">
        <f t="shared" ref="AL350:AL358" si="522">AJ350/AI350*AK350</f>
        <v>1.3222089453125276E-2</v>
      </c>
      <c r="AM350" s="10" cm="1">
        <f t="array" ref="AM350">Lvac($AI350)-$BA350</f>
        <v>8.8779833022272214E-3</v>
      </c>
      <c r="AN350" s="10">
        <f t="shared" ref="AN350:AN355" si="523">$AK350-($AX350-$AW350)</f>
        <v>-1.6649328466883162E-2</v>
      </c>
      <c r="AO350" s="3">
        <f t="shared" ref="AO350:AO355" si="524">AM350/AJ350</f>
        <v>1.2682833288896029</v>
      </c>
      <c r="AP350" s="3">
        <v>1.2595509885743792</v>
      </c>
      <c r="AS350" s="3">
        <f t="shared" si="449"/>
        <v>3.3506715353723848E-3</v>
      </c>
      <c r="AT350" s="3" cm="1">
        <f t="array" ref="AT350">AS350-(100000000/LvacE($A350)-$E350)</f>
        <v>3.5147522794432007E-5</v>
      </c>
      <c r="AU350" t="s">
        <v>4980</v>
      </c>
      <c r="AV350" t="s">
        <v>4701</v>
      </c>
      <c r="AW350" s="3">
        <v>16763.98</v>
      </c>
      <c r="AX350" s="3">
        <v>30505.72</v>
      </c>
      <c r="AY350" s="3"/>
      <c r="AZ350" s="10" cm="1">
        <f t="array" ref="AZ350">Lair(100000000/($AX350-$AW350))</f>
        <v>7275.0941855191677</v>
      </c>
      <c r="BA350" s="10">
        <f t="shared" ref="BA350:BA355" si="525">100000000/($AX350-$AW350)</f>
        <v>7277.0988244574546</v>
      </c>
      <c r="BB350" s="12">
        <v>310000</v>
      </c>
      <c r="BC350" s="3">
        <v>4.2999999999999997E-2</v>
      </c>
      <c r="BD350" s="12" cm="1">
        <f t="array" ref="BD350">SfromgA($BB350,$BA350,"")</f>
        <v>5.8961683072182323E-2</v>
      </c>
      <c r="BE350" s="29">
        <f>(10^MAX(0.05, -0.312925054856973*((LN($BD350))^(1/3)) + 0.454808404431693)-1)*100</f>
        <v>689.72975137445212</v>
      </c>
      <c r="BG350" s="3"/>
      <c r="BH350" s="3"/>
      <c r="BI350" s="12">
        <f>IF($BB350="",$BF350,$BB350)</f>
        <v>310000</v>
      </c>
      <c r="BJ350" s="29">
        <f>IF($BB350="",$BH350,$BE350)</f>
        <v>689.72975137445212</v>
      </c>
      <c r="BK350" s="3">
        <f>LN(BN350*100000000/($AX350-$AW350)/$BI350)</f>
        <v>-4.650052091752146</v>
      </c>
      <c r="BL350" s="13">
        <f>EXP(BK$4341*$AX350+BK$4342)*$BI350/(100000000/($AX350-$AW350))</f>
        <v>0.47141279399866742</v>
      </c>
      <c r="BM350" s="3">
        <f t="shared" ref="BM350" si="526">LN(BL350/$C350)</f>
        <v>-4.307369209907888</v>
      </c>
      <c r="BN350" s="3" cm="1">
        <f t="array" ref="BN350">$C350*EXP(poly_from_str(100000000/$E350,BN$4341))</f>
        <v>0.40729723053138067</v>
      </c>
      <c r="BO350" s="3">
        <f>LN($C350)</f>
        <v>3.5553480614894135</v>
      </c>
      <c r="BP350" s="13">
        <f>LN(BL350/BN350)</f>
        <v>0.1461909155116404</v>
      </c>
      <c r="BY350">
        <v>430</v>
      </c>
    </row>
    <row r="351" spans="1:77" hidden="1" x14ac:dyDescent="0.25">
      <c r="A351" t="s">
        <v>604</v>
      </c>
      <c r="B351" s="2" t="str">
        <f t="shared" si="440"/>
        <v/>
      </c>
      <c r="C351">
        <v>100</v>
      </c>
      <c r="D351" t="s">
        <v>14</v>
      </c>
      <c r="E351" t="s">
        <v>605</v>
      </c>
      <c r="F351">
        <v>23245</v>
      </c>
      <c r="G351" t="s">
        <v>3</v>
      </c>
      <c r="H351" s="5" t="s">
        <v>18</v>
      </c>
      <c r="I351">
        <v>37011</v>
      </c>
      <c r="J351" t="s">
        <v>5</v>
      </c>
      <c r="K351" s="5" t="s">
        <v>18</v>
      </c>
      <c r="L351">
        <v>23245.99</v>
      </c>
      <c r="M351" t="str">
        <f t="shared" si="517"/>
        <v>o</v>
      </c>
      <c r="N351" t="str">
        <f t="shared" si="518"/>
        <v>5/2</v>
      </c>
      <c r="O351">
        <v>37011.919999999998</v>
      </c>
      <c r="P351" t="str">
        <f t="shared" si="519"/>
        <v>e</v>
      </c>
      <c r="Q351" t="str">
        <f t="shared" si="520"/>
        <v>5/2</v>
      </c>
      <c r="R351">
        <v>5</v>
      </c>
      <c r="AA351" s="10">
        <f t="shared" si="444"/>
        <v>7262.3159999999998</v>
      </c>
      <c r="AB351" s="3" cm="1">
        <f t="array" ref="AB351">100000000/Lvac(AA351)</f>
        <v>13765.918712431088</v>
      </c>
      <c r="AC351" s="28">
        <f t="shared" si="445"/>
        <v>1.3769712031258348E-7</v>
      </c>
      <c r="AD351" s="28">
        <f t="shared" si="446"/>
        <v>7.2643171944417075E-7</v>
      </c>
      <c r="AE351" s="21">
        <f t="shared" si="447"/>
        <v>13765.918757089175</v>
      </c>
      <c r="AF351" s="10" cm="1">
        <f t="array" ref="AF351">Lair(100000000/AE351)</f>
        <v>7262.3159764401425</v>
      </c>
      <c r="AG351" s="10">
        <f t="shared" si="448"/>
        <v>5.947763682579434E-3</v>
      </c>
      <c r="AH351" s="10" t="b">
        <f t="shared" si="442"/>
        <v>1</v>
      </c>
      <c r="AI351" s="10">
        <f t="shared" si="521"/>
        <v>7262.3159764401425</v>
      </c>
      <c r="AJ351">
        <v>7.0000000000000001E-3</v>
      </c>
      <c r="AK351" s="3" cm="1">
        <f t="array" ref="AK351">100000000/Lvac($AA351)</f>
        <v>13765.918712431088</v>
      </c>
      <c r="AL351" s="21">
        <f t="shared" si="522"/>
        <v>1.3268691599157363E-2</v>
      </c>
      <c r="AM351" s="10" cm="1">
        <f t="array" ref="AM351">Lvac($AI351)-$BA351</f>
        <v>5.9329133691790048E-3</v>
      </c>
      <c r="AN351" s="10">
        <f t="shared" si="523"/>
        <v>-1.1287568908301182E-2</v>
      </c>
      <c r="AO351" s="3">
        <f t="shared" si="524"/>
        <v>0.84755905273985777</v>
      </c>
      <c r="AP351" s="3">
        <v>0.85092565391927821</v>
      </c>
      <c r="AS351" s="3">
        <f t="shared" si="449"/>
        <v>-1.2875689117208822E-3</v>
      </c>
      <c r="AT351" s="3" cm="1">
        <f t="array" ref="AT351">AS351-(100000000/LvacE($A351)-$E351)</f>
        <v>3.5104516427963972E-5</v>
      </c>
      <c r="AU351" t="s">
        <v>4985</v>
      </c>
      <c r="AV351" t="s">
        <v>4763</v>
      </c>
      <c r="AW351" s="3">
        <v>23245.99</v>
      </c>
      <c r="AX351" s="3">
        <v>37011.919999999998</v>
      </c>
      <c r="AY351" s="3"/>
      <c r="AZ351" s="10" cm="1">
        <f t="array" ref="AZ351">Lair(100000000/($AX351-$AW351))</f>
        <v>7262.3100451255887</v>
      </c>
      <c r="BA351" s="10">
        <f t="shared" si="525"/>
        <v>7264.3112379621298</v>
      </c>
      <c r="BN351" s="3" cm="1">
        <f t="array" ref="BN351">$C351*EXP(poly_from_str(100000000/$E351,BN$4341))</f>
        <v>1.166996419872091</v>
      </c>
      <c r="BO351" s="3"/>
      <c r="BY351">
        <v>1245</v>
      </c>
    </row>
    <row r="352" spans="1:77" x14ac:dyDescent="0.25">
      <c r="A352" t="s">
        <v>606</v>
      </c>
      <c r="B352" s="2" t="str">
        <f t="shared" si="440"/>
        <v/>
      </c>
      <c r="C352">
        <v>250</v>
      </c>
      <c r="E352" t="s">
        <v>607</v>
      </c>
      <c r="F352">
        <v>24886</v>
      </c>
      <c r="G352" t="s">
        <v>3</v>
      </c>
      <c r="H352" s="5" t="s">
        <v>8</v>
      </c>
      <c r="I352">
        <v>38694</v>
      </c>
      <c r="J352" t="s">
        <v>5</v>
      </c>
      <c r="K352" s="5" t="s">
        <v>18</v>
      </c>
      <c r="L352">
        <v>24886.51</v>
      </c>
      <c r="M352" t="str">
        <f t="shared" si="517"/>
        <v>o</v>
      </c>
      <c r="N352" t="str">
        <f t="shared" si="518"/>
        <v>7/2</v>
      </c>
      <c r="O352">
        <v>38694.51</v>
      </c>
      <c r="P352" t="str">
        <f t="shared" si="519"/>
        <v>e</v>
      </c>
      <c r="Q352" t="str">
        <f t="shared" si="520"/>
        <v>5/2</v>
      </c>
      <c r="R352">
        <v>5</v>
      </c>
      <c r="U352" s="4" t="str">
        <f>"Sugar wl unc increased 0.003 -&gt; "&amp;ROUND($AJ352,3)&amp;"A"</f>
        <v>Sugar wl unc increased 0.003 -&gt; 0.025A</v>
      </c>
      <c r="AA352" s="10">
        <f t="shared" si="444"/>
        <v>7240.2079999999996</v>
      </c>
      <c r="AB352" s="3" cm="1">
        <f t="array" ref="AB352">100000000/Lvac(AA352)</f>
        <v>13807.952739035609</v>
      </c>
      <c r="AC352" s="28">
        <f t="shared" si="445"/>
        <v>1.3811757894248342E-7</v>
      </c>
      <c r="AD352" s="28">
        <f t="shared" si="446"/>
        <v>7.2422032353352563E-7</v>
      </c>
      <c r="AE352" s="21">
        <f t="shared" si="447"/>
        <v>13807.95264291005</v>
      </c>
      <c r="AF352" s="10" cm="1">
        <f t="array" ref="AF352">Lair(100000000/AE352)</f>
        <v>7240.2080504037976</v>
      </c>
      <c r="AG352" s="10">
        <f t="shared" si="448"/>
        <v>5.9535605012339156E-3</v>
      </c>
      <c r="AH352" s="10" t="b">
        <f t="shared" si="442"/>
        <v>1</v>
      </c>
      <c r="AI352" s="10">
        <f t="shared" si="521"/>
        <v>7240.2080504037976</v>
      </c>
      <c r="AJ352" s="25">
        <f>0.003*ABS($AP352)</f>
        <v>2.4788058317426476E-2</v>
      </c>
      <c r="AK352" s="3" cm="1">
        <f t="array" ref="AK352">100000000/Lvac($AA352)</f>
        <v>13807.952739035609</v>
      </c>
      <c r="AL352" s="21">
        <f t="shared" si="522"/>
        <v>4.7273826298457576E-2</v>
      </c>
      <c r="AM352" s="10" cm="1">
        <f t="array" ref="AM352">Lvac($AI352)-$BA352</f>
        <v>2.4838475700562412E-2</v>
      </c>
      <c r="AN352" s="10">
        <f t="shared" si="523"/>
        <v>-4.726096439480898E-2</v>
      </c>
      <c r="AO352" s="14">
        <f t="shared" si="524"/>
        <v>1.0020339383783237</v>
      </c>
      <c r="AP352" s="3">
        <v>8.2626861058088252</v>
      </c>
      <c r="AS352" s="3">
        <f t="shared" si="449"/>
        <v>2.7390356081014033E-3</v>
      </c>
      <c r="AT352" s="3" cm="1">
        <f t="array" ref="AT352">AS352-(100000000/LvacE($A352)-$E352)</f>
        <v>3.5028715501539409E-5</v>
      </c>
      <c r="AU352" t="s">
        <v>4984</v>
      </c>
      <c r="AV352" t="s">
        <v>4789</v>
      </c>
      <c r="AW352" s="3">
        <v>24886.51</v>
      </c>
      <c r="AX352" s="3">
        <v>38694.51</v>
      </c>
      <c r="AY352" s="3"/>
      <c r="AZ352" s="10" cm="1">
        <f t="array" ref="AZ352">Lair(100000000/($AX352-$AW352))</f>
        <v>7240.1832186211414</v>
      </c>
      <c r="BA352" s="10">
        <f t="shared" si="525"/>
        <v>7242.1784472769386</v>
      </c>
      <c r="BF352" s="12">
        <v>840240.83513594547</v>
      </c>
      <c r="BG352" s="12" cm="1">
        <f t="array" ref="BG352">SfromgA($BF352,$BA352,"")</f>
        <v>0.15752330273646648</v>
      </c>
      <c r="BH352" s="29">
        <f>(10^MAX(0.05, -0.312925054856973*((LN($BG352))^(1/3)) + 0.454808404431693)-1)*100</f>
        <v>589.96909617014683</v>
      </c>
      <c r="BI352" s="12">
        <f>IF($BB352="",$BF352,$BB352)</f>
        <v>840240.83513594547</v>
      </c>
      <c r="BJ352" s="29">
        <f>IF($BB352="",$BH352,$BE352)</f>
        <v>589.96909617014683</v>
      </c>
      <c r="BK352" s="3">
        <f>LN(BN352*100000000/($AX352-$AW352)/$BI352)</f>
        <v>-3.6777048629597955</v>
      </c>
      <c r="BL352" s="13">
        <f>EXP(BK$4341*$AX352+BK$4342)*$BI352/(100000000/($AX352-$AW352))</f>
        <v>0.68916111631288857</v>
      </c>
      <c r="BM352" s="3">
        <f>LN(BL352/$C352)</f>
        <v>-5.8937411123647729</v>
      </c>
      <c r="BN352" s="3" cm="1">
        <f t="array" ref="BN352">$C352*EXP(poly_from_str(100000000/$E352,BN$4341))</f>
        <v>2.9331051635367182</v>
      </c>
      <c r="BO352" s="3">
        <f t="shared" ref="BO352:BO355" si="527">LN($C352)</f>
        <v>5.521460917862246</v>
      </c>
      <c r="BP352" s="13">
        <f>LN(BL352/BN352)</f>
        <v>-1.4483418391352185</v>
      </c>
      <c r="BY352">
        <v>3188</v>
      </c>
    </row>
    <row r="353" spans="1:77" hidden="1" x14ac:dyDescent="0.25">
      <c r="A353" t="s">
        <v>608</v>
      </c>
      <c r="B353" s="2" t="str">
        <f t="shared" si="440"/>
        <v/>
      </c>
      <c r="C353">
        <v>100</v>
      </c>
      <c r="D353" t="s">
        <v>14</v>
      </c>
      <c r="E353" t="s">
        <v>609</v>
      </c>
      <c r="F353">
        <v>10032</v>
      </c>
      <c r="G353" t="s">
        <v>3</v>
      </c>
      <c r="H353" s="5" t="s">
        <v>4</v>
      </c>
      <c r="I353">
        <v>23844</v>
      </c>
      <c r="J353" t="s">
        <v>5</v>
      </c>
      <c r="K353" s="5" t="s">
        <v>4</v>
      </c>
      <c r="L353">
        <v>10032.92</v>
      </c>
      <c r="M353" t="str">
        <f t="shared" si="517"/>
        <v>o</v>
      </c>
      <c r="N353" t="str">
        <f t="shared" si="518"/>
        <v>9/2</v>
      </c>
      <c r="O353">
        <v>23844.58</v>
      </c>
      <c r="P353" t="str">
        <f t="shared" si="519"/>
        <v>e</v>
      </c>
      <c r="Q353" t="str">
        <f t="shared" si="520"/>
        <v>9/2</v>
      </c>
      <c r="R353">
        <v>5</v>
      </c>
      <c r="AA353" s="10">
        <f t="shared" si="444"/>
        <v>7238.2629999999999</v>
      </c>
      <c r="AB353" s="3" cm="1">
        <f t="array" ref="AB353">100000000/Lvac(AA353)</f>
        <v>13811.663063708478</v>
      </c>
      <c r="AC353" s="28">
        <f t="shared" si="445"/>
        <v>1.3815469263827525E-7</v>
      </c>
      <c r="AD353" s="28">
        <f t="shared" si="446"/>
        <v>7.240257711090562E-7</v>
      </c>
      <c r="AE353" s="21">
        <f t="shared" si="447"/>
        <v>13811.662956077078</v>
      </c>
      <c r="AF353" s="10" cm="1">
        <f t="array" ref="AF353">Lair(100000000/AE353)</f>
        <v>7238.2630564066112</v>
      </c>
      <c r="AG353" s="10">
        <f t="shared" si="448"/>
        <v>5.9540730326950323E-3</v>
      </c>
      <c r="AH353" s="10" t="b">
        <f t="shared" si="442"/>
        <v>1</v>
      </c>
      <c r="AI353" s="10">
        <f t="shared" si="521"/>
        <v>7238.2630564066112</v>
      </c>
      <c r="AJ353">
        <v>7.0000000000000001E-3</v>
      </c>
      <c r="AK353" s="3" cm="1">
        <f t="array" ref="AK353">100000000/Lvac($AA353)</f>
        <v>13811.663063708478</v>
      </c>
      <c r="AL353" s="21">
        <f t="shared" si="522"/>
        <v>1.3357022353641333E-2</v>
      </c>
      <c r="AM353" s="10" cm="1">
        <f t="array" ref="AM353">Lvac($AI353)-$BA353</f>
        <v>-1.549615325529885E-3</v>
      </c>
      <c r="AN353" s="10">
        <f t="shared" si="523"/>
        <v>3.0637084764748579E-3</v>
      </c>
      <c r="AO353" s="3">
        <f t="shared" si="524"/>
        <v>-0.22137361793284072</v>
      </c>
      <c r="AP353" s="3">
        <v>-0.22943387713374769</v>
      </c>
      <c r="AS353" s="3">
        <f t="shared" si="449"/>
        <v>3.0637084782938473E-3</v>
      </c>
      <c r="AT353" s="3" cm="1">
        <f t="array" ref="AT353">AS353-(100000000/LvacE($A353)-$E353)</f>
        <v>3.5021957955905236E-5</v>
      </c>
      <c r="AU353" t="s">
        <v>4807</v>
      </c>
      <c r="AV353" t="s">
        <v>4758</v>
      </c>
      <c r="AW353" s="3">
        <v>10032.92</v>
      </c>
      <c r="AX353" s="3">
        <v>23844.58</v>
      </c>
      <c r="AY353" s="3"/>
      <c r="AZ353" s="10" cm="1">
        <f t="array" ref="AZ353">Lair(100000000/($AX353-$AW353))</f>
        <v>7238.2646056043759</v>
      </c>
      <c r="BA353" s="10">
        <f t="shared" si="525"/>
        <v>7240.2593171277013</v>
      </c>
      <c r="BB353" s="12">
        <v>1240000</v>
      </c>
      <c r="BC353" s="3">
        <v>8.6999999999999994E-2</v>
      </c>
      <c r="BD353" s="12" cm="1">
        <f t="array" ref="BD353">SfromgA($BB353,$BA353,"")</f>
        <v>0.23228299044671549</v>
      </c>
      <c r="BE353" s="29">
        <f t="shared" ref="BE353:BE355" si="528">(10^MAX(0.05, -0.312925054856973*((LN($BD353))^(1/3)) + 0.454808404431693)-1)*100</f>
        <v>545.34069454540861</v>
      </c>
      <c r="BG353" s="3"/>
      <c r="BH353" s="3"/>
      <c r="BI353" s="12">
        <f t="shared" ref="BI353:BI354" si="529">IF($BB353="",$BF353,$BB353)</f>
        <v>1240000</v>
      </c>
      <c r="BJ353" s="29">
        <f t="shared" ref="BJ353:BJ354" si="530">IF($BB353="",$BH353,$BE353)</f>
        <v>545.34069454540861</v>
      </c>
      <c r="BK353" s="3">
        <f t="shared" ref="BK353:BK355" si="531">LN(BN353*100000000/($AX353-$AW353)/$BI353)</f>
        <v>-4.9829411397543062</v>
      </c>
      <c r="BL353" s="13">
        <f>EXP(BK$4341*$AX353+BK$4342)*$BI353/(100000000/($AX353-$AW353))</f>
        <v>3.1438963384975103</v>
      </c>
      <c r="BM353" s="3">
        <f t="shared" ref="BM353:BM355" si="532">LN(BL353/$C353)</f>
        <v>-3.4597072831804985</v>
      </c>
      <c r="BN353" s="3" cm="1">
        <f t="array" ref="BN353">$C353*EXP(poly_from_str(100000000/$E353,BN$4341))</f>
        <v>1.1738259960416493</v>
      </c>
      <c r="BO353" s="3">
        <f t="shared" si="527"/>
        <v>4.6051701859880918</v>
      </c>
      <c r="BP353" s="13">
        <f>LN(BL353/BN353)</f>
        <v>0.98519440700185013</v>
      </c>
      <c r="BY353">
        <v>1278</v>
      </c>
    </row>
    <row r="354" spans="1:77" hidden="1" x14ac:dyDescent="0.25">
      <c r="A354" t="s">
        <v>610</v>
      </c>
      <c r="B354" s="2" t="str">
        <f t="shared" si="440"/>
        <v/>
      </c>
      <c r="C354">
        <v>25</v>
      </c>
      <c r="E354" t="s">
        <v>611</v>
      </c>
      <c r="F354">
        <v>25409</v>
      </c>
      <c r="G354" t="s">
        <v>5</v>
      </c>
      <c r="H354" s="5" t="s">
        <v>8</v>
      </c>
      <c r="I354">
        <v>39225</v>
      </c>
      <c r="J354" t="s">
        <v>3</v>
      </c>
      <c r="K354" s="5" t="s">
        <v>4</v>
      </c>
      <c r="L354">
        <v>25409.74</v>
      </c>
      <c r="M354" t="str">
        <f t="shared" si="517"/>
        <v>e</v>
      </c>
      <c r="N354" t="str">
        <f t="shared" si="518"/>
        <v>7/2</v>
      </c>
      <c r="O354">
        <v>39225.599999999999</v>
      </c>
      <c r="P354" t="str">
        <f t="shared" si="519"/>
        <v>o</v>
      </c>
      <c r="Q354" t="str">
        <f t="shared" si="520"/>
        <v>9/2</v>
      </c>
      <c r="R354">
        <v>5</v>
      </c>
      <c r="AA354" s="10">
        <f t="shared" si="444"/>
        <v>7236.06</v>
      </c>
      <c r="AB354" s="3" cm="1">
        <f t="array" ref="AB354">100000000/Lvac(AA354)</f>
        <v>13815.867963856035</v>
      </c>
      <c r="AC354" s="28">
        <f t="shared" si="445"/>
        <v>1.381967534818672E-7</v>
      </c>
      <c r="AD354" s="28">
        <f t="shared" si="446"/>
        <v>7.2380541173100362E-7</v>
      </c>
      <c r="AE354" s="21">
        <f t="shared" si="447"/>
        <v>13815.868035472064</v>
      </c>
      <c r="AF354" s="10" cm="1">
        <f t="array" ref="AF354">Lair(100000000/AE354)</f>
        <v>7236.0599624908828</v>
      </c>
      <c r="AG354" s="10">
        <f t="shared" si="448"/>
        <v>5.9546540495695197E-3</v>
      </c>
      <c r="AH354" s="10" t="b">
        <f t="shared" si="442"/>
        <v>1</v>
      </c>
      <c r="AI354" s="10">
        <f t="shared" si="521"/>
        <v>7236.0599624908828</v>
      </c>
      <c r="AJ354">
        <v>3.0000000000000001E-3</v>
      </c>
      <c r="AK354" s="3" cm="1">
        <f t="array" ref="AK354">100000000/Lvac($AA354)</f>
        <v>13815.867963856035</v>
      </c>
      <c r="AL354" s="21">
        <f t="shared" si="522"/>
        <v>5.7279243271086046E-3</v>
      </c>
      <c r="AM354" s="10" cm="1">
        <f t="array" ref="AM354">Lvac($AI354)-$BA354</f>
        <v>-4.2097402101717307E-3</v>
      </c>
      <c r="AN354" s="10">
        <f t="shared" si="523"/>
        <v>7.9638560382591095E-3</v>
      </c>
      <c r="AO354" s="3">
        <f t="shared" si="524"/>
        <v>-1.4032467367239103</v>
      </c>
      <c r="AP354" s="3">
        <v>-1.3907403275273584</v>
      </c>
      <c r="AS354" s="3">
        <f t="shared" si="449"/>
        <v>-2.0361439655971481E-3</v>
      </c>
      <c r="AT354" s="3" cm="1">
        <f t="array" ref="AT354">AS354-(100000000/LvacE($A354)-$E354)</f>
        <v>3.5014289096579887E-5</v>
      </c>
      <c r="AU354" t="s">
        <v>4715</v>
      </c>
      <c r="AV354" t="s">
        <v>4709</v>
      </c>
      <c r="AW354" s="3">
        <v>25409.74</v>
      </c>
      <c r="AX354" s="3">
        <v>39225.599999999999</v>
      </c>
      <c r="AY354" s="3"/>
      <c r="AZ354" s="10" cm="1">
        <f t="array" ref="AZ354">Lair(100000000/($AX354-$AW354))</f>
        <v>7236.0641710967402</v>
      </c>
      <c r="BA354" s="10">
        <f t="shared" si="525"/>
        <v>7238.058289531019</v>
      </c>
      <c r="BB354" s="12">
        <v>50800</v>
      </c>
      <c r="BC354" s="3">
        <v>5.0000000000000001E-3</v>
      </c>
      <c r="BD354" s="12" cm="1">
        <f t="array" ref="BD354">SfromgA($BB354,$BA354,"")</f>
        <v>9.5074335989909567E-3</v>
      </c>
      <c r="BE354" s="29">
        <f t="shared" si="528"/>
        <v>849.13196487616028</v>
      </c>
      <c r="BG354" s="3"/>
      <c r="BH354" s="3"/>
      <c r="BI354" s="12">
        <f t="shared" si="529"/>
        <v>50800</v>
      </c>
      <c r="BJ354" s="29">
        <f t="shared" si="530"/>
        <v>849.13196487616028</v>
      </c>
      <c r="BK354" s="3">
        <f t="shared" si="531"/>
        <v>-3.17399941320721</v>
      </c>
      <c r="BL354" s="13">
        <f>EXP(BK$4341*$AX354+BK$4342)*$BI354/(100000000/($AX354-$AW354))</f>
        <v>4.0040828781523471E-2</v>
      </c>
      <c r="BM354" s="3">
        <f t="shared" si="532"/>
        <v>-6.4367314507782885</v>
      </c>
      <c r="BN354" s="3" cm="1">
        <f t="array" ref="BN354">$C354*EXP(poly_from_str(100000000/$E354,BN$4341))</f>
        <v>0.29362376648581823</v>
      </c>
      <c r="BO354" s="3">
        <f t="shared" si="527"/>
        <v>3.2188758248682006</v>
      </c>
      <c r="BP354" s="13">
        <f>LN(BL354/BN354)</f>
        <v>-1.9923995889133357</v>
      </c>
      <c r="BY354">
        <v>320</v>
      </c>
    </row>
    <row r="355" spans="1:77" x14ac:dyDescent="0.25">
      <c r="A355" t="s">
        <v>612</v>
      </c>
      <c r="B355" s="2" t="str">
        <f t="shared" si="440"/>
        <v/>
      </c>
      <c r="C355">
        <v>250</v>
      </c>
      <c r="E355" t="s">
        <v>613</v>
      </c>
      <c r="F355">
        <v>15443</v>
      </c>
      <c r="G355" t="s">
        <v>3</v>
      </c>
      <c r="H355" s="5" t="s">
        <v>8</v>
      </c>
      <c r="I355">
        <v>29267</v>
      </c>
      <c r="J355" t="s">
        <v>5</v>
      </c>
      <c r="K355" s="5" t="s">
        <v>18</v>
      </c>
      <c r="L355">
        <v>15443.48</v>
      </c>
      <c r="M355" t="str">
        <f t="shared" si="517"/>
        <v>o</v>
      </c>
      <c r="N355" t="str">
        <f t="shared" si="518"/>
        <v>7/2</v>
      </c>
      <c r="O355">
        <v>29267.86</v>
      </c>
      <c r="P355" t="str">
        <f t="shared" si="519"/>
        <v>e</v>
      </c>
      <c r="Q355" t="str">
        <f t="shared" si="520"/>
        <v>5/2</v>
      </c>
      <c r="R355">
        <v>5</v>
      </c>
      <c r="U355" s="4" t="str">
        <f>"Sugar wl unc increased 0.003 -&gt; "&amp;ROUND($AJ355,3)&amp;"A"</f>
        <v>Sugar wl unc increased 0.003 -&gt; 0.02A</v>
      </c>
      <c r="AA355" s="10">
        <f t="shared" si="444"/>
        <v>7231.625</v>
      </c>
      <c r="AB355" s="3" cm="1">
        <f t="array" ref="AB355">100000000/Lvac(AA355)</f>
        <v>13824.340887098153</v>
      </c>
      <c r="AC355" s="28">
        <f t="shared" si="445"/>
        <v>1.3828150657701417E-7</v>
      </c>
      <c r="AD355" s="28">
        <f t="shared" si="446"/>
        <v>7.2336179219457059E-7</v>
      </c>
      <c r="AE355" s="21">
        <f t="shared" si="447"/>
        <v>13824.340855822891</v>
      </c>
      <c r="AF355" s="10" cm="1">
        <f t="array" ref="AF355">Lair(100000000/AE355)</f>
        <v>7231.6250163604418</v>
      </c>
      <c r="AG355" s="10">
        <f t="shared" si="448"/>
        <v>5.9558253426510747E-3</v>
      </c>
      <c r="AH355" s="10" t="b">
        <f t="shared" si="442"/>
        <v>1</v>
      </c>
      <c r="AI355" s="10">
        <f t="shared" si="521"/>
        <v>7231.6250163604418</v>
      </c>
      <c r="AJ355" s="25">
        <f>0.003*ABS($AP355)</f>
        <v>2.0465857260205667E-2</v>
      </c>
      <c r="AK355" s="3" cm="1">
        <f t="array" ref="AK355">100000000/Lvac($AA355)</f>
        <v>13824.340887098153</v>
      </c>
      <c r="AL355" s="21">
        <f t="shared" si="522"/>
        <v>3.9123569968257048E-2</v>
      </c>
      <c r="AM355" s="10" cm="1">
        <f t="array" ref="AM355">Lvac($AI355)-$BA355</f>
        <v>2.0482222112150339E-2</v>
      </c>
      <c r="AN355" s="10">
        <f t="shared" si="523"/>
        <v>-3.9112901848056936E-2</v>
      </c>
      <c r="AO355" s="14">
        <f t="shared" si="524"/>
        <v>1.0007996172228022</v>
      </c>
      <c r="AP355" s="3">
        <v>6.8219524200685555</v>
      </c>
      <c r="AS355" s="3">
        <f t="shared" si="449"/>
        <v>8.8709815281617921E-4</v>
      </c>
      <c r="AT355" s="3" cm="1">
        <f t="array" ref="AT355">AS355-(100000000/LvacE($A355)-$E355)</f>
        <v>3.499879312585108E-5</v>
      </c>
      <c r="AU355" t="s">
        <v>4977</v>
      </c>
      <c r="AV355" t="s">
        <v>4695</v>
      </c>
      <c r="AW355" s="3">
        <v>15443.48</v>
      </c>
      <c r="AX355" s="3">
        <v>29267.86</v>
      </c>
      <c r="AY355" s="3"/>
      <c r="AZ355" s="10" cm="1">
        <f t="array" ref="AZ355">Lair(100000000/($AX355-$AW355))</f>
        <v>7231.6045396573691</v>
      </c>
      <c r="BA355" s="10">
        <f t="shared" si="525"/>
        <v>7233.5974560884461</v>
      </c>
      <c r="BB355" s="12">
        <v>3790000</v>
      </c>
      <c r="BC355" s="3">
        <v>0.4</v>
      </c>
      <c r="BD355" s="12" cm="1">
        <f t="array" ref="BD355">SfromgA($BB355,$BA355,"")</f>
        <v>0.7080037871310888</v>
      </c>
      <c r="BE355" s="29">
        <f t="shared" si="528"/>
        <v>372.43895477949263</v>
      </c>
      <c r="BF355" s="12">
        <v>473623.83876278758</v>
      </c>
      <c r="BG355" s="12" cm="1">
        <f t="array" ref="BG355">SfromgA($BF355,$BA355,"")</f>
        <v>8.8476905414147169E-2</v>
      </c>
      <c r="BH355" s="29">
        <f>(10^MAX(0.05, -0.312925054856973*((LN($BG355))^(1/3)) + 0.454808404431693)-1)*100</f>
        <v>650.28039556282829</v>
      </c>
      <c r="BI355" s="12">
        <f>IF($BB355="",$BF355,$BB355)</f>
        <v>3790000</v>
      </c>
      <c r="BJ355" s="29">
        <f>IF($BB355="",$BH355,$BE355)</f>
        <v>372.43895477949263</v>
      </c>
      <c r="BK355" s="3">
        <f t="shared" si="531"/>
        <v>-5.1830926377124351</v>
      </c>
      <c r="BL355" s="13">
        <f>EXP(BK$4341*$AX355+BK$4342)*$BI355/(100000000/($AX355-$AW355))</f>
        <v>6.3698532362019682</v>
      </c>
      <c r="BM355" s="3">
        <f t="shared" si="532"/>
        <v>-3.6698844883863009</v>
      </c>
      <c r="BN355" s="3" cm="1">
        <f t="array" ref="BN355">$C355*EXP(poly_from_str(100000000/$E355,BN$4341))</f>
        <v>2.9396548440796662</v>
      </c>
      <c r="BO355" s="3">
        <f t="shared" si="527"/>
        <v>5.521460917862246</v>
      </c>
      <c r="BP355" s="13">
        <f>LN(BL355/BN355)</f>
        <v>0.77328425499017428</v>
      </c>
      <c r="BY355">
        <v>3218</v>
      </c>
    </row>
    <row r="356" spans="1:77" hidden="1" x14ac:dyDescent="0.25">
      <c r="A356" t="s">
        <v>614</v>
      </c>
      <c r="B356" s="2" t="str">
        <f t="shared" si="440"/>
        <v/>
      </c>
      <c r="C356">
        <v>5</v>
      </c>
      <c r="D356" t="s">
        <v>14</v>
      </c>
      <c r="E356" t="s">
        <v>615</v>
      </c>
      <c r="R356">
        <v>5</v>
      </c>
      <c r="S356" t="s">
        <v>22</v>
      </c>
      <c r="AA356" s="10">
        <f t="shared" si="444"/>
        <v>7220.5320000000002</v>
      </c>
      <c r="AB356" s="3" cm="1">
        <f t="array" ref="AB356">100000000/Lvac(AA356)</f>
        <v>13845.579278222091</v>
      </c>
      <c r="AC356" s="28">
        <f t="shared" si="445"/>
        <v>1.3849395030726268E-7</v>
      </c>
      <c r="AD356" s="28">
        <f t="shared" si="446"/>
        <v>7.2225219321297327E-7</v>
      </c>
      <c r="AE356" s="21">
        <f t="shared" si="447"/>
        <v>13845.579303820052</v>
      </c>
      <c r="AF356" s="10" cm="1">
        <f t="array" ref="AF356">Lair(100000000/AE356)</f>
        <v>7220.5319866504669</v>
      </c>
      <c r="AG356" s="10">
        <f t="shared" si="448"/>
        <v>5.958764484266678E-3</v>
      </c>
      <c r="AH356" s="10" t="b">
        <f t="shared" si="442"/>
        <v>1</v>
      </c>
      <c r="AI356" s="10">
        <f t="shared" si="451"/>
        <v>7220.5320000000002</v>
      </c>
      <c r="AJ356">
        <v>7.0000000000000001E-3</v>
      </c>
      <c r="AK356" s="3" cm="1">
        <f t="array" ref="AK356">100000000/Lvac($AA356)</f>
        <v>13845.579278222091</v>
      </c>
      <c r="AL356" s="21">
        <f t="shared" si="522"/>
        <v>1.3422702779733491E-2</v>
      </c>
      <c r="AM356" s="21"/>
      <c r="AN356" s="21"/>
      <c r="AO356" s="21"/>
      <c r="AP356" s="21"/>
      <c r="AS356" s="3">
        <f t="shared" si="449"/>
        <v>-7.2177790934802033E-4</v>
      </c>
      <c r="AT356" s="3" cm="1">
        <f t="array" ref="AT356">AS356-(100000000/LvacE($A356)-$E356)</f>
        <v>3.4959697586600669E-5</v>
      </c>
      <c r="BB356"/>
      <c r="BC356"/>
      <c r="BD356"/>
      <c r="BE356"/>
      <c r="BF356"/>
      <c r="BG356"/>
      <c r="BH356"/>
      <c r="BI356"/>
      <c r="BJ356"/>
      <c r="BN356" s="3" cm="1">
        <f t="array" ref="BN356">$C356*EXP(poly_from_str(100000000/$E356,BN$4341))</f>
        <v>5.8970608001481795E-2</v>
      </c>
      <c r="BO356" s="3"/>
      <c r="BY356" t="e">
        <v>#N/A</v>
      </c>
    </row>
    <row r="357" spans="1:77" hidden="1" x14ac:dyDescent="0.25">
      <c r="A357" t="s">
        <v>616</v>
      </c>
      <c r="B357" s="2" t="str">
        <f t="shared" si="440"/>
        <v/>
      </c>
      <c r="C357">
        <v>5</v>
      </c>
      <c r="E357" t="s">
        <v>617</v>
      </c>
      <c r="R357">
        <v>5</v>
      </c>
      <c r="S357" t="s">
        <v>22</v>
      </c>
      <c r="AA357" s="10">
        <f t="shared" si="444"/>
        <v>7211.7849999999999</v>
      </c>
      <c r="AB357" s="3" cm="1">
        <f t="array" ref="AB357">100000000/Lvac(AA357)</f>
        <v>13862.372145030626</v>
      </c>
      <c r="AC357" s="28">
        <f t="shared" si="445"/>
        <v>1.3866192627761367E-7</v>
      </c>
      <c r="AD357" s="28">
        <f t="shared" si="446"/>
        <v>7.213772574692271E-7</v>
      </c>
      <c r="AE357" s="21">
        <f t="shared" si="447"/>
        <v>13862.372068600227</v>
      </c>
      <c r="AF357" s="10" cm="1">
        <f t="array" ref="AF357">Lair(100000000/AE357)</f>
        <v>7211.785039762528</v>
      </c>
      <c r="AG357" s="10">
        <f t="shared" si="448"/>
        <v>5.9610916122035413E-3</v>
      </c>
      <c r="AH357" s="10" t="b">
        <f t="shared" si="442"/>
        <v>1</v>
      </c>
      <c r="AI357" s="10">
        <f t="shared" si="451"/>
        <v>7211.7849999999999</v>
      </c>
      <c r="AJ357">
        <v>3.0000000000000001E-3</v>
      </c>
      <c r="AK357" s="3" cm="1">
        <f t="array" ref="AK357">100000000/Lvac($AA357)</f>
        <v>13862.372145030626</v>
      </c>
      <c r="AL357" s="21">
        <f t="shared" si="522"/>
        <v>5.7665496732212454E-3</v>
      </c>
      <c r="AM357" s="21"/>
      <c r="AN357" s="21"/>
      <c r="AO357" s="21"/>
      <c r="AP357" s="21"/>
      <c r="AS357" s="3">
        <f t="shared" si="449"/>
        <v>2.1450306248880224E-3</v>
      </c>
      <c r="AT357" s="3" cm="1">
        <f t="array" ref="AT357">AS357-(100000000/LvacE($A357)-$E357)</f>
        <v>3.4928538298117928E-5</v>
      </c>
      <c r="BB357"/>
      <c r="BC357"/>
      <c r="BD357"/>
      <c r="BE357"/>
      <c r="BF357"/>
      <c r="BG357"/>
      <c r="BH357"/>
      <c r="BI357"/>
      <c r="BJ357"/>
      <c r="BN357" s="3" cm="1">
        <f t="array" ref="BN357">$C357*EXP(poly_from_str(100000000/$E357,BN$4341))</f>
        <v>5.9117159065259051E-2</v>
      </c>
      <c r="BO357" s="3"/>
      <c r="BY357">
        <v>66</v>
      </c>
    </row>
    <row r="358" spans="1:77" hidden="1" x14ac:dyDescent="0.25">
      <c r="A358" t="s">
        <v>618</v>
      </c>
      <c r="B358" s="2" t="str">
        <f t="shared" si="440"/>
        <v/>
      </c>
      <c r="C358">
        <v>5</v>
      </c>
      <c r="E358" t="s">
        <v>619</v>
      </c>
      <c r="R358">
        <v>5</v>
      </c>
      <c r="S358" t="s">
        <v>22</v>
      </c>
      <c r="AA358" s="10">
        <f t="shared" si="444"/>
        <v>7204.5460000000003</v>
      </c>
      <c r="AB358" s="3" cm="1">
        <f t="array" ref="AB358">100000000/Lvac(AA358)</f>
        <v>13876.300725672296</v>
      </c>
      <c r="AC358" s="28">
        <f t="shared" si="445"/>
        <v>1.388012513210409E-7</v>
      </c>
      <c r="AD358" s="28">
        <f t="shared" si="446"/>
        <v>7.2065316237339676E-7</v>
      </c>
      <c r="AE358" s="21">
        <f t="shared" si="447"/>
        <v>13876.300699715237</v>
      </c>
      <c r="AF358" s="10" cm="1">
        <f t="array" ref="AF358">Lair(100000000/AE358)</f>
        <v>7204.5460134769319</v>
      </c>
      <c r="AG358" s="10">
        <f t="shared" si="448"/>
        <v>5.9630239522151917E-3</v>
      </c>
      <c r="AH358" s="10" t="b">
        <f t="shared" si="442"/>
        <v>1</v>
      </c>
      <c r="AI358" s="10">
        <f t="shared" si="451"/>
        <v>7204.5460000000003</v>
      </c>
      <c r="AJ358">
        <v>3.0000000000000001E-3</v>
      </c>
      <c r="AK358" s="3" cm="1">
        <f t="array" ref="AK358">100000000/Lvac($AA358)</f>
        <v>13876.300725672296</v>
      </c>
      <c r="AL358" s="21">
        <f t="shared" si="522"/>
        <v>5.7781437132911478E-3</v>
      </c>
      <c r="AM358" s="21"/>
      <c r="AN358" s="21"/>
      <c r="AO358" s="21"/>
      <c r="AP358" s="21"/>
      <c r="AS358" s="3">
        <f t="shared" si="449"/>
        <v>7.2567229653941467E-4</v>
      </c>
      <c r="AT358" s="3" cm="1">
        <f t="array" ref="AT358">AS358-(100000000/LvacE($A358)-$E358)</f>
        <v>3.4902526749647222E-5</v>
      </c>
      <c r="BB358"/>
      <c r="BC358"/>
      <c r="BD358"/>
      <c r="BE358"/>
      <c r="BF358"/>
      <c r="BG358"/>
      <c r="BH358"/>
      <c r="BI358"/>
      <c r="BJ358"/>
      <c r="BN358" s="3" cm="1">
        <f t="array" ref="BN358">$C358*EXP(poly_from_str(100000000/$E358,BN$4341))</f>
        <v>5.9242945190956235E-2</v>
      </c>
      <c r="BO358" s="3"/>
      <c r="BY358" t="e">
        <v>#N/A</v>
      </c>
    </row>
    <row r="359" spans="1:77" hidden="1" x14ac:dyDescent="0.25">
      <c r="A359" t="s">
        <v>620</v>
      </c>
      <c r="B359" s="2" t="str">
        <f t="shared" si="440"/>
        <v/>
      </c>
      <c r="C359">
        <v>5</v>
      </c>
      <c r="D359" t="s">
        <v>170</v>
      </c>
      <c r="E359" t="s">
        <v>621</v>
      </c>
      <c r="R359">
        <v>5</v>
      </c>
      <c r="S359" t="s">
        <v>22</v>
      </c>
      <c r="AA359" s="10">
        <f t="shared" si="444"/>
        <v>7192.1329999999998</v>
      </c>
      <c r="AB359" s="3" cm="1">
        <f t="array" ref="AB359">100000000/Lvac(AA359)</f>
        <v>13900.249874980784</v>
      </c>
      <c r="AC359" s="28">
        <f t="shared" si="445"/>
        <v>1.3904081028534929E-7</v>
      </c>
      <c r="AD359" s="28">
        <f t="shared" si="446"/>
        <v>7.1941152784592115E-7</v>
      </c>
      <c r="AE359" s="21">
        <f t="shared" si="447"/>
        <v>13900.249879482517</v>
      </c>
      <c r="AF359" s="10" cm="1">
        <f t="array" ref="AF359">Lair(100000000/AE359)</f>
        <v>7192.132997670742</v>
      </c>
      <c r="AG359" s="10">
        <f t="shared" si="448"/>
        <v>5.9663510028930763E-3</v>
      </c>
      <c r="AH359" s="10" t="b">
        <f t="shared" si="442"/>
        <v>1</v>
      </c>
      <c r="AI359" s="10">
        <f>100000000/AK359</f>
        <v>7194.3740642410839</v>
      </c>
      <c r="AJ359" s="10">
        <f>AL359/AK359*AI359</f>
        <v>0.2587950908811239</v>
      </c>
      <c r="AK359" s="16" cm="1">
        <f t="array" ref="AK359">100000000/Lvac($AA359)-0.5</f>
        <v>13899.749874980784</v>
      </c>
      <c r="AL359" s="22">
        <v>0.5</v>
      </c>
      <c r="AM359" s="22"/>
      <c r="AN359" s="22"/>
      <c r="AO359" s="22"/>
      <c r="AP359" s="22"/>
      <c r="AS359" s="3">
        <f t="shared" si="449"/>
        <v>-1.2501921628427226E-4</v>
      </c>
      <c r="AT359" s="3" cm="1">
        <f t="array" ref="AT359">AS359-(100000000/LvacE($A359)-$E359)</f>
        <v>3.4857448554248549E-5</v>
      </c>
      <c r="BB359"/>
      <c r="BC359"/>
      <c r="BD359"/>
      <c r="BE359"/>
      <c r="BF359"/>
      <c r="BG359"/>
      <c r="BH359"/>
      <c r="BI359"/>
      <c r="BJ359"/>
      <c r="BN359" s="3" cm="1">
        <f t="array" ref="BN359">$C359*EXP(poly_from_str(100000000/$E359,BN$4341))</f>
        <v>5.9468164351544096E-2</v>
      </c>
      <c r="BO359" s="3"/>
      <c r="BY359" t="e">
        <v>#N/A</v>
      </c>
    </row>
    <row r="360" spans="1:77" hidden="1" x14ac:dyDescent="0.25">
      <c r="A360" t="s">
        <v>622</v>
      </c>
      <c r="B360" s="2" t="str">
        <f t="shared" si="440"/>
        <v/>
      </c>
      <c r="C360">
        <v>30</v>
      </c>
      <c r="D360" t="s">
        <v>14</v>
      </c>
      <c r="E360" t="s">
        <v>623</v>
      </c>
      <c r="F360">
        <v>23091</v>
      </c>
      <c r="G360" t="s">
        <v>3</v>
      </c>
      <c r="H360" s="5" t="s">
        <v>19</v>
      </c>
      <c r="I360">
        <v>37011</v>
      </c>
      <c r="J360" t="s">
        <v>5</v>
      </c>
      <c r="K360" s="5" t="s">
        <v>18</v>
      </c>
      <c r="L360">
        <v>23091.7</v>
      </c>
      <c r="M360" t="str">
        <f t="shared" ref="M360:M361" si="533">$G360&amp;""</f>
        <v>o</v>
      </c>
      <c r="N360" t="str">
        <f t="shared" ref="N360:N361" si="534">$H360&amp;""</f>
        <v>3/2</v>
      </c>
      <c r="O360">
        <v>37011.919999999998</v>
      </c>
      <c r="P360" t="str">
        <f t="shared" ref="P360:P361" si="535">$J360&amp;""</f>
        <v>e</v>
      </c>
      <c r="Q360" t="str">
        <f t="shared" ref="Q360:Q361" si="536">$K360&amp;""</f>
        <v>5/2</v>
      </c>
      <c r="R360">
        <v>5</v>
      </c>
      <c r="AA360" s="10">
        <f t="shared" si="444"/>
        <v>7181.8130000000001</v>
      </c>
      <c r="AB360" s="3" cm="1">
        <f t="array" ref="AB360">100000000/Lvac(AA360)</f>
        <v>13920.223898015944</v>
      </c>
      <c r="AC360" s="28">
        <f t="shared" si="445"/>
        <v>1.3924060679385553E-7</v>
      </c>
      <c r="AD360" s="28">
        <f t="shared" si="446"/>
        <v>7.1837924973500647E-7</v>
      </c>
      <c r="AE360" s="21">
        <f t="shared" si="447"/>
        <v>13920.223756875628</v>
      </c>
      <c r="AF360" s="10" cm="1">
        <f t="array" ref="AF360">Lair(100000000/AE360)</f>
        <v>7181.8130728184833</v>
      </c>
      <c r="AG360" s="10">
        <f t="shared" si="448"/>
        <v>5.9691302111330342E-3</v>
      </c>
      <c r="AH360" s="10" t="b">
        <f t="shared" si="442"/>
        <v>1</v>
      </c>
      <c r="AI360" s="10">
        <f t="shared" ref="AI360:AI361" si="537">$AF360</f>
        <v>7181.8130728184833</v>
      </c>
      <c r="AJ360">
        <v>7.0000000000000001E-3</v>
      </c>
      <c r="AK360" s="3" cm="1">
        <f t="array" ref="AK360">100000000/Lvac($AA360)</f>
        <v>13920.223898015944</v>
      </c>
      <c r="AL360" s="21">
        <f t="shared" ref="AL360:AL423" si="538">AJ360/AI360*AK360</f>
        <v>1.3567822818294398E-2</v>
      </c>
      <c r="AM360" s="10" cm="1">
        <f t="array" ref="AM360">Lvac($AI360)-$BA360</f>
        <v>-1.9388066602914478E-3</v>
      </c>
      <c r="AN360" s="10">
        <f t="shared" ref="AN360:AN361" si="539">$AK360-($AX360-$AW360)</f>
        <v>3.8980159461061703E-3</v>
      </c>
      <c r="AO360" s="3">
        <f t="shared" ref="AO360:AO361" si="540">AM360/AJ360</f>
        <v>-0.27697238004163538</v>
      </c>
      <c r="AP360" s="3">
        <v>-0.28737782382190091</v>
      </c>
      <c r="AS360" s="3">
        <f t="shared" si="449"/>
        <v>3.8980159442871809E-3</v>
      </c>
      <c r="AT360" s="3" cm="1">
        <f t="array" ref="AT360">AS360-(100000000/LvacE($A360)-$E360)</f>
        <v>3.4819511711248197E-5</v>
      </c>
      <c r="AU360" t="s">
        <v>4987</v>
      </c>
      <c r="AV360" t="s">
        <v>4763</v>
      </c>
      <c r="AW360" s="3">
        <v>23091.7</v>
      </c>
      <c r="AX360" s="3">
        <v>37011.919999999998</v>
      </c>
      <c r="AY360" s="3"/>
      <c r="AZ360" s="10" cm="1">
        <f t="array" ref="AZ360">Lair(100000000/($AX360-$AW360))</f>
        <v>7181.8150111028099</v>
      </c>
      <c r="BA360" s="10">
        <f t="shared" ref="BA360:BA361" si="541">100000000/($AX360-$AW360)</f>
        <v>7183.7945089948307</v>
      </c>
      <c r="BN360" s="3" cm="1">
        <f t="array" ref="BN360">$C360*EXP(poly_from_str(100000000/$E360,BN$4341))</f>
        <v>0.35798801021804239</v>
      </c>
      <c r="BO360" s="3"/>
      <c r="BY360">
        <v>410</v>
      </c>
    </row>
    <row r="361" spans="1:77" hidden="1" x14ac:dyDescent="0.25">
      <c r="A361" t="s">
        <v>624</v>
      </c>
      <c r="B361" s="2" t="str">
        <f t="shared" si="440"/>
        <v/>
      </c>
      <c r="C361">
        <v>5</v>
      </c>
      <c r="E361" t="s">
        <v>625</v>
      </c>
      <c r="F361">
        <v>10859</v>
      </c>
      <c r="G361" t="s">
        <v>3</v>
      </c>
      <c r="H361" s="5" t="s">
        <v>8</v>
      </c>
      <c r="I361">
        <v>24788</v>
      </c>
      <c r="J361" t="s">
        <v>5</v>
      </c>
      <c r="K361" s="5" t="s">
        <v>4</v>
      </c>
      <c r="L361">
        <v>10859.06</v>
      </c>
      <c r="M361" t="str">
        <f t="shared" si="533"/>
        <v>o</v>
      </c>
      <c r="N361" t="str">
        <f t="shared" si="534"/>
        <v>7/2</v>
      </c>
      <c r="O361">
        <v>24788.02</v>
      </c>
      <c r="P361" t="str">
        <f t="shared" si="535"/>
        <v>e</v>
      </c>
      <c r="Q361" t="str">
        <f t="shared" si="536"/>
        <v>9/2</v>
      </c>
      <c r="R361">
        <v>5</v>
      </c>
      <c r="AA361" s="10">
        <f t="shared" si="444"/>
        <v>7177.308</v>
      </c>
      <c r="AB361" s="3" cm="1">
        <f t="array" ref="AB361">100000000/Lvac(AA361)</f>
        <v>13928.961188252504</v>
      </c>
      <c r="AC361" s="28">
        <f t="shared" si="445"/>
        <v>1.3932800431582426E-7</v>
      </c>
      <c r="AD361" s="28">
        <f t="shared" si="446"/>
        <v>7.1792862833402567E-7</v>
      </c>
      <c r="AE361" s="21">
        <f t="shared" si="447"/>
        <v>13928.961145123769</v>
      </c>
      <c r="AF361" s="10" cm="1">
        <f t="array" ref="AF361">Lair(100000000/AE361)</f>
        <v>7177.3080222234894</v>
      </c>
      <c r="AG361" s="10">
        <f t="shared" si="448"/>
        <v>5.9703471822758966E-3</v>
      </c>
      <c r="AH361" s="10" t="b">
        <f t="shared" si="442"/>
        <v>1</v>
      </c>
      <c r="AI361" s="10">
        <f t="shared" si="537"/>
        <v>7177.3080222234894</v>
      </c>
      <c r="AJ361">
        <v>3.0000000000000001E-3</v>
      </c>
      <c r="AK361" s="3" cm="1">
        <f t="array" ref="AK361">100000000/Lvac($AA361)</f>
        <v>13928.961188252504</v>
      </c>
      <c r="AL361" s="21">
        <f t="shared" si="538"/>
        <v>5.8220830756281474E-3</v>
      </c>
      <c r="AM361" s="10" cm="1">
        <f t="array" ref="AM361">Lvac($AI361)-$BA361</f>
        <v>-5.9022147979703732E-4</v>
      </c>
      <c r="AN361" s="10">
        <f t="shared" si="539"/>
        <v>1.188252503197873E-3</v>
      </c>
      <c r="AO361" s="3">
        <f t="shared" si="540"/>
        <v>-0.19674049326567911</v>
      </c>
      <c r="AP361" s="3">
        <v>-0.20415031940501649</v>
      </c>
      <c r="AS361" s="3">
        <f t="shared" si="449"/>
        <v>1.1882525050168624E-3</v>
      </c>
      <c r="AT361" s="3" cm="1">
        <f t="array" ref="AT361">AS361-(100000000/LvacE($A361)-$E361)</f>
        <v>3.4802817026502453E-5</v>
      </c>
      <c r="AU361" t="s">
        <v>4812</v>
      </c>
      <c r="AV361" t="s">
        <v>4700</v>
      </c>
      <c r="AW361" s="3">
        <v>10859.06</v>
      </c>
      <c r="AX361" s="3">
        <v>24788.02</v>
      </c>
      <c r="AY361" s="3"/>
      <c r="AZ361" s="10" cm="1">
        <f t="array" ref="AZ361">Lair(100000000/($AX361-$AW361))</f>
        <v>7177.3086122859604</v>
      </c>
      <c r="BA361" s="10">
        <f t="shared" si="541"/>
        <v>7179.2868957912142</v>
      </c>
      <c r="BN361" s="3" cm="1">
        <f t="array" ref="BN361">$C361*EXP(poly_from_str(100000000/$E361,BN$4341))</f>
        <v>5.9753176753660167E-2</v>
      </c>
      <c r="BO361" s="3"/>
      <c r="BY361">
        <v>69</v>
      </c>
    </row>
    <row r="362" spans="1:77" hidden="1" x14ac:dyDescent="0.25">
      <c r="A362" t="s">
        <v>626</v>
      </c>
      <c r="B362" s="2" t="str">
        <f t="shared" si="440"/>
        <v/>
      </c>
      <c r="C362">
        <v>5</v>
      </c>
      <c r="E362" t="s">
        <v>627</v>
      </c>
      <c r="R362">
        <v>5</v>
      </c>
      <c r="S362" t="s">
        <v>22</v>
      </c>
      <c r="AA362" s="10">
        <f t="shared" si="444"/>
        <v>7167.7420000000002</v>
      </c>
      <c r="AB362" s="3" cm="1">
        <f t="array" ref="AB362">100000000/Lvac(AA362)</f>
        <v>13947.550532229874</v>
      </c>
      <c r="AC362" s="28">
        <f t="shared" si="445"/>
        <v>1.395139501393884E-7</v>
      </c>
      <c r="AD362" s="28">
        <f t="shared" si="446"/>
        <v>7.169717705551301E-7</v>
      </c>
      <c r="AE362" s="21">
        <f t="shared" si="447"/>
        <v>13947.550512812533</v>
      </c>
      <c r="AF362" s="10" cm="1">
        <f t="array" ref="AF362">Lair(100000000/AE362)</f>
        <v>7167.7420099787669</v>
      </c>
      <c r="AG362" s="10">
        <f t="shared" si="448"/>
        <v>5.9729389347600598E-3</v>
      </c>
      <c r="AH362" s="10" t="b">
        <f t="shared" si="442"/>
        <v>1</v>
      </c>
      <c r="AI362" s="10">
        <f t="shared" si="451"/>
        <v>7167.7420000000002</v>
      </c>
      <c r="AJ362">
        <v>3.0000000000000001E-3</v>
      </c>
      <c r="AK362" s="3" cm="1">
        <f t="array" ref="AK362">100000000/Lvac($AA362)</f>
        <v>13947.550532229874</v>
      </c>
      <c r="AL362" s="21">
        <f t="shared" si="538"/>
        <v>5.8376336085603558E-3</v>
      </c>
      <c r="AM362" s="21"/>
      <c r="AN362" s="21"/>
      <c r="AO362" s="21"/>
      <c r="AP362" s="21"/>
      <c r="AS362" s="3">
        <f t="shared" si="449"/>
        <v>5.3222987480694428E-4</v>
      </c>
      <c r="AT362" s="3" cm="1">
        <f t="array" ref="AT362">AS362-(100000000/LvacE($A362)-$E362)</f>
        <v>3.4767106626532041E-5</v>
      </c>
      <c r="BB362"/>
      <c r="BC362"/>
      <c r="BD362"/>
      <c r="BE362"/>
      <c r="BF362"/>
      <c r="BG362"/>
      <c r="BH362"/>
      <c r="BI362"/>
      <c r="BJ362"/>
      <c r="BN362" s="3" cm="1">
        <f t="array" ref="BN362">$C362*EXP(poly_from_str(100000000/$E362,BN$4341))</f>
        <v>5.9946538225018969E-2</v>
      </c>
      <c r="BO362" s="3"/>
      <c r="BY362" t="e">
        <v>#N/A</v>
      </c>
    </row>
    <row r="363" spans="1:77" hidden="1" x14ac:dyDescent="0.25">
      <c r="A363" t="s">
        <v>628</v>
      </c>
      <c r="B363" s="2" t="str">
        <f t="shared" si="440"/>
        <v/>
      </c>
      <c r="C363">
        <v>100</v>
      </c>
      <c r="D363" t="s">
        <v>14</v>
      </c>
      <c r="E363" t="s">
        <v>629</v>
      </c>
      <c r="F363">
        <v>23245</v>
      </c>
      <c r="G363" t="s">
        <v>3</v>
      </c>
      <c r="H363" s="5" t="s">
        <v>18</v>
      </c>
      <c r="I363">
        <v>37197</v>
      </c>
      <c r="J363" t="s">
        <v>5</v>
      </c>
      <c r="K363" s="5" t="s">
        <v>19</v>
      </c>
      <c r="L363">
        <v>23245.99</v>
      </c>
      <c r="M363" t="str">
        <f t="shared" ref="M363:M366" si="542">$G363&amp;""</f>
        <v>o</v>
      </c>
      <c r="N363" t="str">
        <f t="shared" ref="N363:N366" si="543">$H363&amp;""</f>
        <v>5/2</v>
      </c>
      <c r="O363">
        <v>37197.64</v>
      </c>
      <c r="P363" t="str">
        <f t="shared" ref="P363:P366" si="544">$J363&amp;""</f>
        <v>e</v>
      </c>
      <c r="Q363" t="str">
        <f t="shared" ref="Q363:Q366" si="545">$K363&amp;""</f>
        <v>3/2</v>
      </c>
      <c r="R363">
        <v>5</v>
      </c>
      <c r="AA363" s="10">
        <f t="shared" si="444"/>
        <v>7165.64</v>
      </c>
      <c r="AB363" s="3" cm="1">
        <f t="array" ref="AB363">100000000/Lvac(AA363)</f>
        <v>13951.641942115271</v>
      </c>
      <c r="AC363" s="28">
        <f t="shared" si="445"/>
        <v>1.395548757682496E-7</v>
      </c>
      <c r="AD363" s="28">
        <f t="shared" si="446"/>
        <v>7.1676151391281014E-7</v>
      </c>
      <c r="AE363" s="21">
        <f t="shared" si="447"/>
        <v>13951.641871180942</v>
      </c>
      <c r="AF363" s="10" cm="1">
        <f t="array" ref="AF363">Lair(100000000/AE363)</f>
        <v>7165.6400364324872</v>
      </c>
      <c r="AG363" s="10">
        <f t="shared" si="448"/>
        <v>5.9735098289974984E-3</v>
      </c>
      <c r="AH363" s="10" t="b">
        <f t="shared" si="442"/>
        <v>1</v>
      </c>
      <c r="AI363" s="10">
        <f t="shared" ref="AI363:AI366" si="546">$AF363</f>
        <v>7165.6400364324872</v>
      </c>
      <c r="AJ363">
        <v>7.0000000000000001E-3</v>
      </c>
      <c r="AK363" s="3" cm="1">
        <f t="array" ref="AK363">100000000/Lvac($AA363)</f>
        <v>13951.641942115271</v>
      </c>
      <c r="AL363" s="21">
        <f t="shared" si="538"/>
        <v>1.362913753666993E-2</v>
      </c>
      <c r="AM363" s="10" cm="1">
        <f t="array" ref="AM363">Lvac($AI363)-$BA363</f>
        <v>4.1761545644476428E-3</v>
      </c>
      <c r="AN363" s="10">
        <f t="shared" ref="AN363:AN366" si="547">$AK363-($AX363-$AW363)</f>
        <v>-8.057884726440534E-3</v>
      </c>
      <c r="AO363" s="3">
        <f t="shared" ref="AO363:AO366" si="548">AM363/AJ363</f>
        <v>0.59659350920680609</v>
      </c>
      <c r="AP363" s="3">
        <v>0.59138746577705859</v>
      </c>
      <c r="AS363" s="3">
        <f t="shared" si="449"/>
        <v>1.9421152719587553E-3</v>
      </c>
      <c r="AT363" s="3" cm="1">
        <f t="array" ref="AT363">AS363-(100000000/LvacE($A363)-$E363)</f>
        <v>3.4759208574541844E-5</v>
      </c>
      <c r="AU363" t="s">
        <v>4985</v>
      </c>
      <c r="AV363" t="s">
        <v>4782</v>
      </c>
      <c r="AW363" s="3">
        <v>23245.99</v>
      </c>
      <c r="AX363" s="3">
        <v>37197.64</v>
      </c>
      <c r="AY363" s="3"/>
      <c r="AZ363" s="10" cm="1">
        <f t="array" ref="AZ363">Lair(100000000/($AX363-$AW363))</f>
        <v>7165.6358614029587</v>
      </c>
      <c r="BA363" s="10">
        <f t="shared" ref="BA363:BA366" si="549">100000000/($AX363-$AW363)</f>
        <v>7167.6109994158405</v>
      </c>
      <c r="BN363" s="3" cm="1">
        <f t="array" ref="BN363">$C363*EXP(poly_from_str(100000000/$E363,BN$4341))</f>
        <v>1.1998003020326491</v>
      </c>
      <c r="BO363" s="3"/>
      <c r="BY363">
        <v>1394</v>
      </c>
    </row>
    <row r="364" spans="1:77" hidden="1" x14ac:dyDescent="0.25">
      <c r="A364" t="s">
        <v>630</v>
      </c>
      <c r="B364" s="2" t="str">
        <f t="shared" si="440"/>
        <v/>
      </c>
      <c r="C364">
        <v>25</v>
      </c>
      <c r="E364" t="s">
        <v>631</v>
      </c>
      <c r="F364">
        <v>25934</v>
      </c>
      <c r="G364" t="s">
        <v>5</v>
      </c>
      <c r="H364" s="5" t="s">
        <v>18</v>
      </c>
      <c r="I364">
        <v>39940</v>
      </c>
      <c r="J364" t="s">
        <v>3</v>
      </c>
      <c r="K364" s="5" t="s">
        <v>8</v>
      </c>
      <c r="L364">
        <v>25934.98</v>
      </c>
      <c r="M364" t="str">
        <f t="shared" si="542"/>
        <v>e</v>
      </c>
      <c r="N364" t="str">
        <f t="shared" si="543"/>
        <v>5/2</v>
      </c>
      <c r="O364">
        <v>39940.720000000001</v>
      </c>
      <c r="P364" t="str">
        <f t="shared" si="544"/>
        <v>o</v>
      </c>
      <c r="Q364" t="str">
        <f t="shared" si="545"/>
        <v>7/2</v>
      </c>
      <c r="R364">
        <v>5</v>
      </c>
      <c r="AA364" s="10">
        <f t="shared" si="444"/>
        <v>7137.9560000000001</v>
      </c>
      <c r="AB364" s="3" cm="1">
        <f t="array" ref="AB364">100000000/Lvac(AA364)</f>
        <v>14005.751950343136</v>
      </c>
      <c r="AC364" s="28">
        <f t="shared" si="445"/>
        <v>1.4009612835943512E-7</v>
      </c>
      <c r="AD364" s="28">
        <f t="shared" si="446"/>
        <v>7.1399236795386796E-7</v>
      </c>
      <c r="AE364" s="21">
        <f t="shared" si="447"/>
        <v>14005.751878037945</v>
      </c>
      <c r="AF364" s="10" cm="1">
        <f t="array" ref="AF364">Lair(100000000/AE364)</f>
        <v>7137.9560368501807</v>
      </c>
      <c r="AG364" s="10">
        <f t="shared" si="448"/>
        <v>5.9810758115028404E-3</v>
      </c>
      <c r="AH364" s="10" t="b">
        <f t="shared" si="442"/>
        <v>1</v>
      </c>
      <c r="AI364" s="10">
        <f t="shared" si="546"/>
        <v>7137.9560368501807</v>
      </c>
      <c r="AJ364">
        <v>3.0000000000000001E-3</v>
      </c>
      <c r="AK364" s="3" cm="1">
        <f t="array" ref="AK364">100000000/Lvac($AA364)</f>
        <v>14005.751950343136</v>
      </c>
      <c r="AL364" s="21">
        <f t="shared" si="538"/>
        <v>5.886454838627821E-3</v>
      </c>
      <c r="AM364" s="10" cm="1">
        <f t="array" ref="AM364">Lvac($AI364)-$BA364</f>
        <v>-6.0552519762495649E-3</v>
      </c>
      <c r="AN364" s="10">
        <f t="shared" si="547"/>
        <v>1.1950343134230934E-2</v>
      </c>
      <c r="AO364" s="3">
        <f t="shared" si="548"/>
        <v>-2.0184173254165216</v>
      </c>
      <c r="AP364" s="3">
        <v>-2.0307040285842959</v>
      </c>
      <c r="AS364" s="3">
        <f t="shared" si="449"/>
        <v>1.9503431358316448E-3</v>
      </c>
      <c r="AT364" s="3" cm="1">
        <f t="array" ref="AT364">AS364-(100000000/LvacE($A364)-$E364)</f>
        <v>3.465355621301569E-5</v>
      </c>
      <c r="AU364" t="s">
        <v>4708</v>
      </c>
      <c r="AV364" t="s">
        <v>4747</v>
      </c>
      <c r="AW364" s="3">
        <v>25934.98</v>
      </c>
      <c r="AX364" s="3">
        <v>39940.720000000001</v>
      </c>
      <c r="AY364" s="3"/>
      <c r="AZ364" s="10" cm="1">
        <f t="array" ref="AZ364">Lair(100000000/($AX364-$AW364))</f>
        <v>7137.9620904710564</v>
      </c>
      <c r="BA364" s="10">
        <f t="shared" si="549"/>
        <v>7139.9297716507654</v>
      </c>
      <c r="BB364" s="12">
        <v>207000</v>
      </c>
      <c r="BC364" s="3">
        <v>1.7000000000000001E-2</v>
      </c>
      <c r="BD364" s="12" cm="1">
        <f t="array" ref="BD364">SfromgA($BB364,$BA364,"")</f>
        <v>3.7186518939101902E-2</v>
      </c>
      <c r="BE364" s="29">
        <f t="shared" ref="BE364:BE366" si="550">(10^MAX(0.05, -0.312925054856973*((LN($BD364))^(1/3)) + 0.454808404431693)-1)*100</f>
        <v>732.35229761130927</v>
      </c>
      <c r="BG364" s="3"/>
      <c r="BH364" s="3"/>
      <c r="BI364" s="12">
        <f t="shared" ref="BI364:BI365" si="551">IF($BB364="",$BF364,$BB364)</f>
        <v>207000</v>
      </c>
      <c r="BJ364" s="29">
        <f t="shared" ref="BJ364:BJ365" si="552">IF($BB364="",$BH364,$BE364)</f>
        <v>732.35229761130927</v>
      </c>
      <c r="BK364" s="3">
        <f t="shared" ref="BK364:BK366" si="553">LN(BN364*100000000/($AX364-$AW364)/$BI364)</f>
        <v>-4.5610837041917609</v>
      </c>
      <c r="BL364" s="13">
        <f>EXP(BK$4341*$AX364+BK$4342)*$BI364/(100000000/($AX364-$AW364))</f>
        <v>0.1566536319018105</v>
      </c>
      <c r="BM364" s="3">
        <f t="shared" ref="BM364:BM366" si="554">LN(BL364/$C364)</f>
        <v>-5.0725939019024491</v>
      </c>
      <c r="BN364" s="3" cm="1">
        <f t="array" ref="BN364">$C364*EXP(poly_from_str(100000000/$E364,BN$4341))</f>
        <v>0.30298625082234887</v>
      </c>
      <c r="BO364" s="3">
        <f t="shared" ref="BO364:BO366" si="555">LN($C364)</f>
        <v>3.2188758248682006</v>
      </c>
      <c r="BP364" s="13">
        <f t="shared" ref="BP364:BP365" si="556">LN(BL364/BN364)</f>
        <v>-0.6596502257079897</v>
      </c>
      <c r="BY364">
        <v>361</v>
      </c>
    </row>
    <row r="365" spans="1:77" x14ac:dyDescent="0.25">
      <c r="A365" t="s">
        <v>632</v>
      </c>
      <c r="B365" s="2" t="str">
        <f t="shared" si="440"/>
        <v/>
      </c>
      <c r="C365">
        <v>15</v>
      </c>
      <c r="E365" t="s">
        <v>633</v>
      </c>
      <c r="F365">
        <v>31787</v>
      </c>
      <c r="G365" t="s">
        <v>3</v>
      </c>
      <c r="H365" s="5" t="s">
        <v>8</v>
      </c>
      <c r="I365">
        <v>45805</v>
      </c>
      <c r="J365" t="s">
        <v>5</v>
      </c>
      <c r="K365" s="5" t="s">
        <v>4</v>
      </c>
      <c r="L365">
        <v>31787.93</v>
      </c>
      <c r="M365" t="str">
        <f t="shared" si="542"/>
        <v>o</v>
      </c>
      <c r="N365" t="str">
        <f t="shared" si="543"/>
        <v>7/2</v>
      </c>
      <c r="O365">
        <v>45805.95</v>
      </c>
      <c r="P365" t="str">
        <f t="shared" si="544"/>
        <v>e</v>
      </c>
      <c r="Q365" t="str">
        <f t="shared" si="545"/>
        <v>9/2</v>
      </c>
      <c r="R365">
        <v>5</v>
      </c>
      <c r="U365" s="4" t="str">
        <f>"Sugar wl unc increased 0.003 -&gt; "&amp;ROUND($AJ365,3)&amp;"A"</f>
        <v>Sugar wl unc increased 0.003 -&gt; 0.025A</v>
      </c>
      <c r="AA365" s="10">
        <f t="shared" si="444"/>
        <v>7131.6840000000002</v>
      </c>
      <c r="AB365" s="3" cm="1">
        <f t="array" ref="AB365">100000000/Lvac(AA365)</f>
        <v>14018.069311720255</v>
      </c>
      <c r="AC365" s="28">
        <f t="shared" si="445"/>
        <v>1.4021933669523214E-7</v>
      </c>
      <c r="AD365" s="28">
        <f t="shared" si="446"/>
        <v>7.1336499896167441E-7</v>
      </c>
      <c r="AE365" s="21">
        <f t="shared" si="447"/>
        <v>14018.069337323434</v>
      </c>
      <c r="AF365" s="10" cm="1">
        <f t="array" ref="AF365">Lair(100000000/AE365)</f>
        <v>7131.683986974318</v>
      </c>
      <c r="AG365" s="10">
        <f t="shared" si="448"/>
        <v>5.9828021903186018E-3</v>
      </c>
      <c r="AH365" s="10" t="b">
        <f t="shared" si="442"/>
        <v>1</v>
      </c>
      <c r="AI365" s="10">
        <f t="shared" si="546"/>
        <v>7131.683986974318</v>
      </c>
      <c r="AJ365" s="25">
        <f>0.003*ABS($AP365)</f>
        <v>2.5094310944950848E-2</v>
      </c>
      <c r="AK365" s="3" cm="1">
        <f t="array" ref="AK365">100000000/Lvac($AA365)</f>
        <v>14018.069311720255</v>
      </c>
      <c r="AL365" s="21">
        <f t="shared" si="538"/>
        <v>4.9325487612558179E-2</v>
      </c>
      <c r="AM365" s="10" cm="1">
        <f t="array" ref="AM365">Lvac($AI365)-$BA365</f>
        <v>-2.5107340136855782E-2</v>
      </c>
      <c r="AN365" s="10">
        <f t="shared" si="547"/>
        <v>4.9311720258629066E-2</v>
      </c>
      <c r="AO365" s="14">
        <f t="shared" si="548"/>
        <v>-1.0005192089925687</v>
      </c>
      <c r="AP365" s="3">
        <v>-8.3647703149836161</v>
      </c>
      <c r="AS365" s="3">
        <f t="shared" si="449"/>
        <v>-6.8827974428131711E-4</v>
      </c>
      <c r="AT365" s="3" cm="1">
        <f t="array" ref="AT365">AS365-(100000000/LvacE($A365)-$E365)</f>
        <v>3.4629187211976387E-5</v>
      </c>
      <c r="AU365" t="s">
        <v>4799</v>
      </c>
      <c r="AV365" t="s">
        <v>4797</v>
      </c>
      <c r="AW365" s="3">
        <v>31787.93</v>
      </c>
      <c r="AX365" s="3">
        <v>45805.95</v>
      </c>
      <c r="AY365" s="3"/>
      <c r="AZ365" s="10" cm="1">
        <f t="array" ref="AZ365">Lair(100000000/($AX365-$AW365))</f>
        <v>7131.7090875514514</v>
      </c>
      <c r="BA365" s="10">
        <f t="shared" si="549"/>
        <v>7133.6750839276892</v>
      </c>
      <c r="BB365" s="12">
        <v>321000</v>
      </c>
      <c r="BC365" s="3">
        <v>1.0999999999999999E-2</v>
      </c>
      <c r="BD365" s="12" cm="1">
        <f t="array" ref="BD365">SfromgA($BB365,$BA365,"")</f>
        <v>5.7514634799726634E-2</v>
      </c>
      <c r="BE365" s="29">
        <f t="shared" si="550"/>
        <v>692.08160776808313</v>
      </c>
      <c r="BG365" s="3"/>
      <c r="BH365" s="3"/>
      <c r="BI365" s="12">
        <f t="shared" si="551"/>
        <v>321000</v>
      </c>
      <c r="BJ365" s="29">
        <f t="shared" si="552"/>
        <v>692.08160776808313</v>
      </c>
      <c r="BK365" s="3">
        <f t="shared" si="553"/>
        <v>-5.5090907873482236</v>
      </c>
      <c r="BL365" s="13">
        <f>EXP(BK$4341*$AX365+BK$4342)*$BI365/(100000000/($AX365-$AW365))</f>
        <v>0.15570992979406589</v>
      </c>
      <c r="BM365" s="3">
        <f t="shared" si="554"/>
        <v>-4.5678106281073223</v>
      </c>
      <c r="BN365" s="3" cm="1">
        <f t="array" ref="BN365">$C365*EXP(poly_from_str(100000000/$E365,BN$4341))</f>
        <v>0.18223172173394636</v>
      </c>
      <c r="BO365" s="3">
        <f t="shared" si="555"/>
        <v>2.7080502011022101</v>
      </c>
      <c r="BP365" s="13">
        <f t="shared" si="556"/>
        <v>-0.15728422161298067</v>
      </c>
      <c r="BY365">
        <v>219</v>
      </c>
    </row>
    <row r="366" spans="1:77" hidden="1" x14ac:dyDescent="0.25">
      <c r="A366" t="s">
        <v>634</v>
      </c>
      <c r="B366" s="2" t="str">
        <f t="shared" si="440"/>
        <v/>
      </c>
      <c r="C366">
        <v>500</v>
      </c>
      <c r="E366" t="s">
        <v>635</v>
      </c>
      <c r="F366">
        <v>1398</v>
      </c>
      <c r="G366" t="s">
        <v>3</v>
      </c>
      <c r="H366" s="5" t="s">
        <v>16</v>
      </c>
      <c r="I366">
        <v>15454</v>
      </c>
      <c r="J366" t="s">
        <v>5</v>
      </c>
      <c r="K366" s="5" t="s">
        <v>15</v>
      </c>
      <c r="L366">
        <v>1398.34</v>
      </c>
      <c r="M366" t="str">
        <f t="shared" si="542"/>
        <v>o</v>
      </c>
      <c r="N366" t="str">
        <f t="shared" si="543"/>
        <v>11/2</v>
      </c>
      <c r="O366">
        <v>15454.16</v>
      </c>
      <c r="P366" t="str">
        <f t="shared" si="544"/>
        <v>e</v>
      </c>
      <c r="Q366" t="str">
        <f t="shared" si="545"/>
        <v>13/2</v>
      </c>
      <c r="R366">
        <v>5</v>
      </c>
      <c r="AA366" s="10">
        <f t="shared" si="444"/>
        <v>7112.5280000000002</v>
      </c>
      <c r="AB366" s="3" cm="1">
        <f t="array" ref="AB366">100000000/Lvac(AA366)</f>
        <v>14055.82360321182</v>
      </c>
      <c r="AC366" s="28">
        <f t="shared" si="445"/>
        <v>1.4059698605052943E-7</v>
      </c>
      <c r="AD366" s="28">
        <f t="shared" si="446"/>
        <v>7.1144888284703247E-7</v>
      </c>
      <c r="AE366" s="21">
        <f t="shared" si="447"/>
        <v>14055.823467781369</v>
      </c>
      <c r="AF366" s="10" cm="1">
        <f t="array" ref="AF366">Lair(100000000/AE366)</f>
        <v>7112.5280685309481</v>
      </c>
      <c r="AG366" s="10">
        <f t="shared" si="448"/>
        <v>5.9881032175347374E-3</v>
      </c>
      <c r="AH366" s="10" t="b">
        <f t="shared" si="442"/>
        <v>1</v>
      </c>
      <c r="AI366" s="10">
        <f t="shared" si="546"/>
        <v>7112.5280685309481</v>
      </c>
      <c r="AJ366">
        <v>3.0000000000000001E-3</v>
      </c>
      <c r="AK366" s="3" cm="1">
        <f t="array" ref="AK366">100000000/Lvac($AA366)</f>
        <v>14055.82360321182</v>
      </c>
      <c r="AL366" s="21">
        <f t="shared" si="538"/>
        <v>5.9286192480847268E-3</v>
      </c>
      <c r="AM366" s="10" cm="1">
        <f t="array" ref="AM366">Lvac($AI366)-$BA366</f>
        <v>-1.7552509962115437E-3</v>
      </c>
      <c r="AN366" s="10">
        <f t="shared" si="547"/>
        <v>3.6032118205184815E-3</v>
      </c>
      <c r="AO366" s="3">
        <f t="shared" si="548"/>
        <v>-0.58508366540384793</v>
      </c>
      <c r="AP366" s="3">
        <v>-0.60793346923067781</v>
      </c>
      <c r="AS366" s="3">
        <f t="shared" si="449"/>
        <v>3.6032118205184815E-3</v>
      </c>
      <c r="AT366" s="3" cm="1">
        <f t="array" ref="AT366">AS366-(100000000/LvacE($A366)-$E366)</f>
        <v>3.4553757359390147E-5</v>
      </c>
      <c r="AU366" t="s">
        <v>4821</v>
      </c>
      <c r="AV366" t="s">
        <v>4798</v>
      </c>
      <c r="AW366" s="3">
        <v>1398.34</v>
      </c>
      <c r="AX366" s="3">
        <v>15454.16</v>
      </c>
      <c r="AY366" s="3"/>
      <c r="AZ366" s="10" cm="1">
        <f t="array" ref="AZ366">Lair(100000000/($AX366-$AW366))</f>
        <v>7112.5298233091753</v>
      </c>
      <c r="BA366" s="10">
        <f t="shared" si="549"/>
        <v>7114.4906522707324</v>
      </c>
      <c r="BB366" s="12">
        <v>1370000</v>
      </c>
      <c r="BC366" s="3">
        <v>0.57499999999999996</v>
      </c>
      <c r="BD366" s="12" cm="1">
        <f t="array" ref="BD366">SfromgA($BB366,$BA366,"")</f>
        <v>0.24349237531531656</v>
      </c>
      <c r="BE366" s="29">
        <f t="shared" si="550"/>
        <v>539.62736539325226</v>
      </c>
      <c r="BF366" s="12">
        <v>194919.19145464175</v>
      </c>
      <c r="BG366" s="12" cm="1">
        <f t="array" ref="BG366">SfromgA($BF366,$BA366,"")</f>
        <v>3.4643311621774947E-2</v>
      </c>
      <c r="BH366" s="29">
        <f>(10^MAX(0.05, -0.312925054856973*((LN($BG366))^(1/3)) + 0.454808404431693)-1)*100</f>
        <v>738.73115974552843</v>
      </c>
      <c r="BI366" s="12">
        <f>IF($BB366="",$BF366,$BB366)</f>
        <v>1370000</v>
      </c>
      <c r="BJ366" s="29">
        <f>IF($BB366="",$BH366,$BE366)</f>
        <v>539.62736539325226</v>
      </c>
      <c r="BK366" s="3">
        <f t="shared" si="553"/>
        <v>-3.4486589604034537</v>
      </c>
      <c r="BL366" s="13">
        <f>EXP(BK$4341*$AX366+BK$4342)*$BI366/(100000000/($AX366-$AW366))</f>
        <v>6.6871718996573168</v>
      </c>
      <c r="BM366" s="3">
        <f t="shared" si="554"/>
        <v>-4.3144170491371181</v>
      </c>
      <c r="BN366" s="3" cm="1">
        <f t="array" ref="BN366">$C366*EXP(poly_from_str(100000000/$E366,BN$4341))</f>
        <v>6.1212934198933029</v>
      </c>
      <c r="BO366" s="3">
        <f t="shared" si="555"/>
        <v>6.2146080984221914</v>
      </c>
      <c r="BP366" s="13">
        <f>LN(BL366/BN366)</f>
        <v>8.8417631970828969E-2</v>
      </c>
      <c r="BY366">
        <v>7488</v>
      </c>
    </row>
    <row r="367" spans="1:77" hidden="1" x14ac:dyDescent="0.25">
      <c r="A367" t="s">
        <v>636</v>
      </c>
      <c r="B367" s="2" t="str">
        <f t="shared" si="440"/>
        <v/>
      </c>
      <c r="C367">
        <v>15</v>
      </c>
      <c r="E367" t="s">
        <v>637</v>
      </c>
      <c r="R367">
        <v>5</v>
      </c>
      <c r="S367" t="s">
        <v>22</v>
      </c>
      <c r="AA367" s="10">
        <f t="shared" si="444"/>
        <v>7101.777</v>
      </c>
      <c r="AB367" s="3" cm="1">
        <f t="array" ref="AB367">100000000/Lvac(AA367)</f>
        <v>14077.101828417062</v>
      </c>
      <c r="AC367" s="28">
        <f t="shared" si="445"/>
        <v>1.4080982830071966E-7</v>
      </c>
      <c r="AD367" s="28">
        <f t="shared" si="446"/>
        <v>7.1037349320108434E-7</v>
      </c>
      <c r="AE367" s="21">
        <f t="shared" si="447"/>
        <v>14077.101759292793</v>
      </c>
      <c r="AF367" s="10" cm="1">
        <f t="array" ref="AF367">Lair(100000000/AE367)</f>
        <v>7101.77703487282</v>
      </c>
      <c r="AG367" s="10">
        <f t="shared" si="448"/>
        <v>5.9910971457155767E-3</v>
      </c>
      <c r="AH367" s="10" t="b">
        <f t="shared" si="442"/>
        <v>1</v>
      </c>
      <c r="AI367" s="10">
        <f t="shared" si="451"/>
        <v>7101.777</v>
      </c>
      <c r="AJ367">
        <v>3.0000000000000001E-3</v>
      </c>
      <c r="AK367" s="3" cm="1">
        <f t="array" ref="AK367">100000000/Lvac($AA367)</f>
        <v>14077.101828417062</v>
      </c>
      <c r="AL367" s="21">
        <f t="shared" si="538"/>
        <v>5.9465828742934603E-3</v>
      </c>
      <c r="AM367" s="21"/>
      <c r="AN367" s="21"/>
      <c r="AO367" s="21"/>
      <c r="AP367" s="21"/>
      <c r="AS367" s="3">
        <f t="shared" si="449"/>
        <v>1.8284170619153883E-3</v>
      </c>
      <c r="AT367" s="3" cm="1">
        <f t="array" ref="AT367">AS367-(100000000/LvacE($A367)-$E367)</f>
        <v>3.4510756449890323E-5</v>
      </c>
      <c r="BB367"/>
      <c r="BC367"/>
      <c r="BD367"/>
      <c r="BE367"/>
      <c r="BF367"/>
      <c r="BG367"/>
      <c r="BH367"/>
      <c r="BI367"/>
      <c r="BJ367"/>
      <c r="BN367" s="3" cm="1">
        <f t="array" ref="BN367">$C367*EXP(poly_from_str(100000000/$E367,BN$4341))</f>
        <v>0.1844715273816025</v>
      </c>
      <c r="BO367" s="3"/>
      <c r="BY367" t="e">
        <v>#N/A</v>
      </c>
    </row>
    <row r="368" spans="1:77" hidden="1" x14ac:dyDescent="0.25">
      <c r="A368" t="s">
        <v>638</v>
      </c>
      <c r="B368" s="2" t="str">
        <f t="shared" si="440"/>
        <v/>
      </c>
      <c r="C368">
        <v>35</v>
      </c>
      <c r="E368" t="s">
        <v>639</v>
      </c>
      <c r="F368">
        <v>23091</v>
      </c>
      <c r="G368" t="s">
        <v>3</v>
      </c>
      <c r="H368" s="5" t="s">
        <v>19</v>
      </c>
      <c r="I368">
        <v>37197</v>
      </c>
      <c r="J368" t="s">
        <v>5</v>
      </c>
      <c r="K368" s="5" t="s">
        <v>19</v>
      </c>
      <c r="L368">
        <v>23091.7</v>
      </c>
      <c r="M368" t="str">
        <f t="shared" ref="M368:M369" si="557">$G368&amp;""</f>
        <v>o</v>
      </c>
      <c r="N368" t="str">
        <f t="shared" ref="N368:N369" si="558">$H368&amp;""</f>
        <v>3/2</v>
      </c>
      <c r="O368">
        <v>37197.64</v>
      </c>
      <c r="P368" t="str">
        <f t="shared" ref="P368:P369" si="559">$J368&amp;""</f>
        <v>e</v>
      </c>
      <c r="Q368" t="str">
        <f t="shared" ref="Q368:Q369" si="560">$K368&amp;""</f>
        <v>3/2</v>
      </c>
      <c r="R368">
        <v>5</v>
      </c>
      <c r="AA368" s="10">
        <f t="shared" si="444"/>
        <v>7087.26</v>
      </c>
      <c r="AB368" s="3" cm="1">
        <f t="array" ref="AB368">100000000/Lvac(AA368)</f>
        <v>14105.936102667547</v>
      </c>
      <c r="AC368" s="28">
        <f t="shared" si="445"/>
        <v>1.410982523570463E-7</v>
      </c>
      <c r="AD368" s="28">
        <f t="shared" si="446"/>
        <v>7.0892140211162012E-7</v>
      </c>
      <c r="AE368" s="21">
        <f t="shared" si="447"/>
        <v>14105.936251173032</v>
      </c>
      <c r="AF368" s="10" cm="1">
        <f t="array" ref="AF368">Lair(100000000/AE368)</f>
        <v>7087.2599253857661</v>
      </c>
      <c r="AG368" s="10">
        <f t="shared" si="448"/>
        <v>5.9951614659732779E-3</v>
      </c>
      <c r="AH368" s="10" t="b">
        <f t="shared" si="442"/>
        <v>1</v>
      </c>
      <c r="AI368" s="10">
        <f t="shared" ref="AI368:AI369" si="561">$AF368</f>
        <v>7087.2599253857661</v>
      </c>
      <c r="AJ368">
        <v>3.0000000000000001E-3</v>
      </c>
      <c r="AK368" s="3" cm="1">
        <f t="array" ref="AK368">100000000/Lvac($AA368)</f>
        <v>14105.936102667547</v>
      </c>
      <c r="AL368" s="21">
        <f t="shared" si="538"/>
        <v>5.9709688587016576E-3</v>
      </c>
      <c r="AM368" s="10" cm="1">
        <f t="array" ref="AM368">Lvac($AI368)-$BA368</f>
        <v>1.884045757833519E-3</v>
      </c>
      <c r="AN368" s="10">
        <f t="shared" ref="AN368:AN369" si="562">$AK368-($AX368-$AW368)</f>
        <v>-3.8973324517428409E-3</v>
      </c>
      <c r="AO368" s="3">
        <f t="shared" ref="AO368:AO369" si="563">AM368/AJ368</f>
        <v>0.62801525261117297</v>
      </c>
      <c r="AP368" s="3">
        <v>0.65289336422817235</v>
      </c>
      <c r="AS368" s="3">
        <f t="shared" si="449"/>
        <v>-3.8973324535618303E-3</v>
      </c>
      <c r="AT368" s="3" cm="1">
        <f t="array" ref="AT368">AS368-(100000000/LvacE($A368)-$E368)</f>
        <v>3.4451923056622036E-5</v>
      </c>
      <c r="AU368" t="s">
        <v>4987</v>
      </c>
      <c r="AV368" t="s">
        <v>4782</v>
      </c>
      <c r="AW368" s="3">
        <v>23091.7</v>
      </c>
      <c r="AX368" s="3">
        <v>37197.64</v>
      </c>
      <c r="AY368" s="3"/>
      <c r="AZ368" s="10" cm="1">
        <f t="array" ref="AZ368">Lair(100000000/($AX368-$AW368))</f>
        <v>7087.2580418474226</v>
      </c>
      <c r="BA368" s="10">
        <f t="shared" ref="BA368:BA369" si="564">100000000/($AX368-$AW368)</f>
        <v>7089.2120624361087</v>
      </c>
      <c r="BN368" s="3" cm="1">
        <f t="array" ref="BN368">$C368*EXP(poly_from_str(100000000/$E368,BN$4341))</f>
        <v>0.43317427221908589</v>
      </c>
      <c r="BO368" s="3"/>
      <c r="BY368">
        <v>544</v>
      </c>
    </row>
    <row r="369" spans="1:77" hidden="1" x14ac:dyDescent="0.25">
      <c r="A369" t="s">
        <v>640</v>
      </c>
      <c r="B369" s="2" t="str">
        <f t="shared" si="440"/>
        <v/>
      </c>
      <c r="C369">
        <v>100</v>
      </c>
      <c r="E369" t="s">
        <v>641</v>
      </c>
      <c r="F369">
        <v>10138</v>
      </c>
      <c r="G369" t="s">
        <v>3</v>
      </c>
      <c r="H369" s="5" t="s">
        <v>18</v>
      </c>
      <c r="I369">
        <v>24250</v>
      </c>
      <c r="J369" t="s">
        <v>5</v>
      </c>
      <c r="K369" s="5" t="s">
        <v>19</v>
      </c>
      <c r="L369">
        <v>10138.18</v>
      </c>
      <c r="M369" t="str">
        <f t="shared" si="557"/>
        <v>o</v>
      </c>
      <c r="N369" t="str">
        <f t="shared" si="558"/>
        <v>5/2</v>
      </c>
      <c r="O369">
        <v>24250.62</v>
      </c>
      <c r="P369" t="str">
        <f t="shared" si="559"/>
        <v>e</v>
      </c>
      <c r="Q369" t="str">
        <f t="shared" si="560"/>
        <v>3/2</v>
      </c>
      <c r="R369">
        <v>5</v>
      </c>
      <c r="S369" t="s">
        <v>6</v>
      </c>
      <c r="AA369" s="10">
        <f t="shared" si="444"/>
        <v>7083.9930000000004</v>
      </c>
      <c r="AB369" s="3" cm="1">
        <f t="array" ref="AB369">100000000/Lvac(AA369)</f>
        <v>14112.441445361492</v>
      </c>
      <c r="AC369" s="28">
        <f t="shared" si="445"/>
        <v>1.4116332413089623E-7</v>
      </c>
      <c r="AD369" s="28">
        <f t="shared" si="446"/>
        <v>7.0859461410107901E-7</v>
      </c>
      <c r="AE369" s="21">
        <f t="shared" si="447"/>
        <v>14112.441390189084</v>
      </c>
      <c r="AF369" s="10" cm="1">
        <f t="array" ref="AF369">Lair(100000000/AE369)</f>
        <v>7083.9930276949553</v>
      </c>
      <c r="AG369" s="10">
        <f t="shared" si="448"/>
        <v>5.9960795730149286E-3</v>
      </c>
      <c r="AH369" s="10" t="b">
        <f t="shared" si="442"/>
        <v>1</v>
      </c>
      <c r="AI369" s="10">
        <f t="shared" si="561"/>
        <v>7083.9930276949553</v>
      </c>
      <c r="AJ369">
        <v>3.0000000000000001E-3</v>
      </c>
      <c r="AK369" s="3" cm="1">
        <f t="array" ref="AK369">100000000/Lvac($AA369)</f>
        <v>14112.441445361492</v>
      </c>
      <c r="AL369" s="21">
        <f t="shared" si="538"/>
        <v>5.9764774147244648E-3</v>
      </c>
      <c r="AM369" s="10" cm="1">
        <f t="array" ref="AM369">Lvac($AI369)-$BA369</f>
        <v>-6.980228099564556E-4</v>
      </c>
      <c r="AN369" s="10">
        <f t="shared" si="562"/>
        <v>1.4453614930971526E-3</v>
      </c>
      <c r="AO369" s="3">
        <f t="shared" si="563"/>
        <v>-0.23267426998548518</v>
      </c>
      <c r="AP369" s="3">
        <v>-0.24190840849769302</v>
      </c>
      <c r="AS369" s="3">
        <f t="shared" si="449"/>
        <v>1.4453614912781632E-3</v>
      </c>
      <c r="AT369" s="3" cm="1">
        <f t="array" ref="AT369">AS369-(100000000/LvacE($A369)-$E369)</f>
        <v>3.4438560760463588E-5</v>
      </c>
      <c r="AU369" t="s">
        <v>4710</v>
      </c>
      <c r="AV369" t="s">
        <v>4705</v>
      </c>
      <c r="AW369" s="3">
        <v>10138.18</v>
      </c>
      <c r="AX369" s="3">
        <v>24250.62</v>
      </c>
      <c r="AY369" s="3"/>
      <c r="AZ369" s="10" cm="1">
        <f t="array" ref="AZ369">Lair(100000000/($AX369-$AW369))</f>
        <v>7083.9937255297746</v>
      </c>
      <c r="BA369" s="10">
        <f t="shared" si="564"/>
        <v>7085.9468667360152</v>
      </c>
      <c r="BN369" s="3" cm="1">
        <f t="array" ref="BN369">$C369*EXP(poly_from_str(100000000/$E369,BN$4341))</f>
        <v>1.2394547843388746</v>
      </c>
      <c r="BO369" s="3"/>
      <c r="BY369">
        <v>1561</v>
      </c>
    </row>
    <row r="370" spans="1:77" hidden="1" x14ac:dyDescent="0.25">
      <c r="A370" t="s">
        <v>642</v>
      </c>
      <c r="B370" s="2" t="str">
        <f t="shared" si="440"/>
        <v/>
      </c>
      <c r="C370">
        <v>20</v>
      </c>
      <c r="E370" t="s">
        <v>643</v>
      </c>
      <c r="R370">
        <v>5</v>
      </c>
      <c r="S370" t="s">
        <v>22</v>
      </c>
      <c r="AA370" s="10">
        <f t="shared" si="444"/>
        <v>7079.5590000000002</v>
      </c>
      <c r="AB370" s="3" cm="1">
        <f t="array" ref="AB370">100000000/Lvac(AA370)</f>
        <v>14121.280155451936</v>
      </c>
      <c r="AC370" s="28">
        <f t="shared" si="445"/>
        <v>1.4125173616040207E-7</v>
      </c>
      <c r="AD370" s="28">
        <f t="shared" si="446"/>
        <v>7.0815109465406412E-7</v>
      </c>
      <c r="AE370" s="21">
        <f t="shared" si="447"/>
        <v>14121.280149503706</v>
      </c>
      <c r="AF370" s="10" cm="1">
        <f t="array" ref="AF370">Lair(100000000/AE370)</f>
        <v>7079.5590029821033</v>
      </c>
      <c r="AG370" s="10">
        <f t="shared" si="448"/>
        <v>5.9973276693825097E-3</v>
      </c>
      <c r="AH370" s="10" t="b">
        <f t="shared" si="442"/>
        <v>1</v>
      </c>
      <c r="AI370" s="10">
        <f t="shared" si="451"/>
        <v>7079.5590000000002</v>
      </c>
      <c r="AJ370">
        <v>3.0000000000000001E-3</v>
      </c>
      <c r="AK370" s="3" cm="1">
        <f t="array" ref="AK370">100000000/Lvac($AA370)</f>
        <v>14121.280155451936</v>
      </c>
      <c r="AL370" s="21">
        <f t="shared" si="538"/>
        <v>5.9839660162950559E-3</v>
      </c>
      <c r="AM370" s="21"/>
      <c r="AN370" s="21"/>
      <c r="AO370" s="21"/>
      <c r="AP370" s="21"/>
      <c r="AS370" s="3">
        <f t="shared" si="449"/>
        <v>1.5545193491561804E-4</v>
      </c>
      <c r="AT370" s="3" cm="1">
        <f t="array" ref="AT370">AS370-(100000000/LvacE($A370)-$E370)</f>
        <v>3.4420352676534094E-5</v>
      </c>
      <c r="BB370"/>
      <c r="BC370"/>
      <c r="BD370"/>
      <c r="BE370"/>
      <c r="BF370"/>
      <c r="BG370"/>
      <c r="BH370"/>
      <c r="BI370"/>
      <c r="BJ370"/>
      <c r="BN370" s="3" cm="1">
        <f t="array" ref="BN370">$C370*EXP(poly_from_str(100000000/$E370,BN$4341))</f>
        <v>0.2483902028816099</v>
      </c>
      <c r="BO370" s="3"/>
      <c r="BY370" t="e">
        <v>#N/A</v>
      </c>
    </row>
    <row r="371" spans="1:77" hidden="1" x14ac:dyDescent="0.25">
      <c r="A371" t="s">
        <v>644</v>
      </c>
      <c r="B371" s="2" t="str">
        <f t="shared" si="440"/>
        <v/>
      </c>
      <c r="C371">
        <v>4500</v>
      </c>
      <c r="E371" t="s">
        <v>645</v>
      </c>
      <c r="F371">
        <v>1398</v>
      </c>
      <c r="G371" t="s">
        <v>3</v>
      </c>
      <c r="H371" s="5" t="s">
        <v>16</v>
      </c>
      <c r="I371">
        <v>15525</v>
      </c>
      <c r="J371" t="s">
        <v>5</v>
      </c>
      <c r="K371" s="5" t="s">
        <v>16</v>
      </c>
      <c r="L371">
        <v>1398.34</v>
      </c>
      <c r="M371" t="str">
        <f t="shared" ref="M371:M376" si="565">$G371&amp;""</f>
        <v>o</v>
      </c>
      <c r="N371" t="str">
        <f t="shared" ref="N371:N376" si="566">$H371&amp;""</f>
        <v>11/2</v>
      </c>
      <c r="O371">
        <v>15525.5</v>
      </c>
      <c r="P371" t="str">
        <f t="shared" ref="P371:P376" si="567">$J371&amp;""</f>
        <v>e</v>
      </c>
      <c r="Q371" t="str">
        <f t="shared" ref="Q371:Q376" si="568">$K371&amp;""</f>
        <v>11/2</v>
      </c>
      <c r="R371">
        <v>5</v>
      </c>
      <c r="AA371" s="10">
        <f t="shared" si="444"/>
        <v>7076.6180000000004</v>
      </c>
      <c r="AB371" s="3" cm="1">
        <f t="array" ref="AB371">100000000/Lvac(AA371)</f>
        <v>14127.148837637307</v>
      </c>
      <c r="AC371" s="28">
        <f t="shared" si="445"/>
        <v>1.4131043953481733E-7</v>
      </c>
      <c r="AD371" s="28">
        <f t="shared" si="446"/>
        <v>7.078569154278443E-7</v>
      </c>
      <c r="AE371" s="21">
        <f t="shared" si="447"/>
        <v>14127.148882185222</v>
      </c>
      <c r="AF371" s="10" cm="1">
        <f t="array" ref="AF371">Lair(100000000/AE371)</f>
        <v>7076.6179776847703</v>
      </c>
      <c r="AG371" s="10">
        <f t="shared" si="448"/>
        <v>5.9981568058101557E-3</v>
      </c>
      <c r="AH371" s="10" t="b">
        <f t="shared" si="442"/>
        <v>1</v>
      </c>
      <c r="AI371" s="10">
        <f t="shared" ref="AI371:AI376" si="569">$AF371</f>
        <v>7076.6179776847703</v>
      </c>
      <c r="AJ371">
        <v>3.0000000000000001E-3</v>
      </c>
      <c r="AK371" s="3" cm="1">
        <f t="array" ref="AK371">100000000/Lvac($AA371)</f>
        <v>14127.148837637307</v>
      </c>
      <c r="AL371" s="21">
        <f t="shared" si="538"/>
        <v>5.9889408537463114E-3</v>
      </c>
      <c r="AM371" s="10" cm="1">
        <f t="array" ref="AM371">Lvac($AI371)-$BA371</f>
        <v>5.5707035598970833E-3</v>
      </c>
      <c r="AN371" s="10">
        <f t="shared" ref="AN371:AN376" si="570">$AK371-($AX371-$AW371)</f>
        <v>-1.1162362692630268E-2</v>
      </c>
      <c r="AO371" s="3">
        <f t="shared" ref="AO371:AO376" si="571">AM371/AJ371</f>
        <v>1.856901186632361</v>
      </c>
      <c r="AP371" s="3">
        <v>1.8643416002911786</v>
      </c>
      <c r="AS371" s="3">
        <f t="shared" si="449"/>
        <v>-1.162362692411989E-3</v>
      </c>
      <c r="AT371" s="3" cm="1">
        <f t="array" ref="AT371">AS371-(100000000/LvacE($A371)-$E371)</f>
        <v>3.4408230931148864E-5</v>
      </c>
      <c r="AU371" t="s">
        <v>4821</v>
      </c>
      <c r="AV371" t="s">
        <v>4729</v>
      </c>
      <c r="AW371" s="3">
        <v>1398.34</v>
      </c>
      <c r="AX371" s="3">
        <v>15525.5</v>
      </c>
      <c r="AY371" s="3"/>
      <c r="AZ371" s="10" cm="1">
        <f t="array" ref="AZ371">Lair(100000000/($AX371-$AW371))</f>
        <v>7076.6124084814637</v>
      </c>
      <c r="BA371" s="10">
        <f t="shared" ref="BA371:BA376" si="572">100000000/($AX371-$AW371)</f>
        <v>7078.5635612536416</v>
      </c>
      <c r="BB371" s="12">
        <v>13000000</v>
      </c>
      <c r="BC371" s="3">
        <v>0.626</v>
      </c>
      <c r="BD371" s="12" cm="1">
        <f t="array" ref="BD371">SfromgA($BB371,$BA371,"")</f>
        <v>2.2756848620485397</v>
      </c>
      <c r="BE371" s="29">
        <f t="shared" ref="BE371:BE373" si="573">(10^MAX(0.05, -0.312925054856973*((LN($BD371))^(1/3)) + 0.454808404431693)-1)*100</f>
        <v>45.091608403589831</v>
      </c>
      <c r="BF371" s="12">
        <v>1459660.8342495176</v>
      </c>
      <c r="BG371" s="12" cm="1">
        <f t="array" ref="BG371">SfromgA($BF371,$BA371,"")</f>
        <v>0.25551754340205923</v>
      </c>
      <c r="BH371" s="29">
        <f>(10^MAX(0.05, -0.312925054856973*((LN($BG371))^(1/3)) + 0.454808404431693)-1)*100</f>
        <v>533.70467457474331</v>
      </c>
      <c r="BI371" s="12">
        <f>IF($BB371="",$BF371,$BB371)</f>
        <v>13000000</v>
      </c>
      <c r="BJ371" s="29">
        <f>IF($BB371="",$BH371,$BE371)</f>
        <v>45.091608403589831</v>
      </c>
      <c r="BK371" s="3">
        <f t="shared" ref="BK371:BK373" si="574">LN(BN371*100000000/($AX371-$AW371)/$BI371)</f>
        <v>-3.4909388638623962</v>
      </c>
      <c r="BL371" s="13">
        <f>EXP(BK$4341*$AX371+BK$4342)*$BI371/(100000000/($AX371-$AW371))</f>
        <v>63.432216782833443</v>
      </c>
      <c r="BM371" s="3">
        <f t="shared" ref="BM371:BM373" si="575">LN(BL371/$C371)</f>
        <v>-4.2618607922315119</v>
      </c>
      <c r="BN371" s="3" cm="1">
        <f t="array" ref="BN371">$C371*EXP(poly_from_str(100000000/$E371,BN$4341))</f>
        <v>55.963224647516533</v>
      </c>
      <c r="BO371" s="3">
        <f t="shared" ref="BO371:BO373" si="576">LN($C371)</f>
        <v>8.4118326757584114</v>
      </c>
      <c r="BP371" s="13">
        <f t="shared" ref="BP371:BP372" si="577">LN(BL371/BN371)</f>
        <v>0.12527711123835117</v>
      </c>
      <c r="BY371">
        <v>70999</v>
      </c>
    </row>
    <row r="372" spans="1:77" hidden="1" x14ac:dyDescent="0.25">
      <c r="A372" t="s">
        <v>646</v>
      </c>
      <c r="B372" s="2" t="str">
        <f t="shared" si="440"/>
        <v/>
      </c>
      <c r="C372">
        <v>100</v>
      </c>
      <c r="E372" t="s">
        <v>647</v>
      </c>
      <c r="F372">
        <v>15705</v>
      </c>
      <c r="G372" t="s">
        <v>3</v>
      </c>
      <c r="H372" s="5" t="s">
        <v>4</v>
      </c>
      <c r="I372">
        <v>29835</v>
      </c>
      <c r="J372" t="s">
        <v>5</v>
      </c>
      <c r="K372" s="5" t="s">
        <v>4</v>
      </c>
      <c r="L372">
        <v>15705.13</v>
      </c>
      <c r="M372" t="str">
        <f t="shared" si="565"/>
        <v>o</v>
      </c>
      <c r="N372" t="str">
        <f t="shared" si="566"/>
        <v>9/2</v>
      </c>
      <c r="O372">
        <v>29835.09</v>
      </c>
      <c r="P372" t="str">
        <f t="shared" si="567"/>
        <v>e</v>
      </c>
      <c r="Q372" t="str">
        <f t="shared" si="568"/>
        <v>9/2</v>
      </c>
      <c r="R372">
        <v>5</v>
      </c>
      <c r="S372" t="s">
        <v>420</v>
      </c>
      <c r="AA372" s="10">
        <f t="shared" si="444"/>
        <v>7075.2129999999997</v>
      </c>
      <c r="AB372" s="3" cm="1">
        <f t="array" ref="AB372">100000000/Lvac(AA372)</f>
        <v>14129.954197473195</v>
      </c>
      <c r="AC372" s="28">
        <f t="shared" si="445"/>
        <v>1.4133850104583426E-7</v>
      </c>
      <c r="AD372" s="28">
        <f t="shared" si="446"/>
        <v>7.0771637757950143E-7</v>
      </c>
      <c r="AE372" s="21">
        <f t="shared" si="447"/>
        <v>14129.9540364808</v>
      </c>
      <c r="AF372" s="10" cm="1">
        <f t="array" ref="AF372">Lair(100000000/AE372)</f>
        <v>7075.2130806133337</v>
      </c>
      <c r="AG372" s="10">
        <f t="shared" si="448"/>
        <v>5.9985532730585777E-3</v>
      </c>
      <c r="AH372" s="10" t="b">
        <f t="shared" si="442"/>
        <v>1</v>
      </c>
      <c r="AI372" s="10">
        <f t="shared" si="569"/>
        <v>7075.2130806133337</v>
      </c>
      <c r="AJ372">
        <v>3.0000000000000001E-3</v>
      </c>
      <c r="AK372" s="3" cm="1">
        <f t="array" ref="AK372">100000000/Lvac($AA372)</f>
        <v>14129.954197473195</v>
      </c>
      <c r="AL372" s="21">
        <f t="shared" si="538"/>
        <v>5.9913195700877619E-3</v>
      </c>
      <c r="AM372" s="10" cm="1">
        <f t="array" ref="AM372">Lvac($AI372)-$BA372</f>
        <v>2.9869017707824241E-3</v>
      </c>
      <c r="AN372" s="10">
        <f t="shared" si="570"/>
        <v>-5.8025268062920077E-3</v>
      </c>
      <c r="AO372" s="3">
        <f t="shared" si="571"/>
        <v>0.99563392359414138</v>
      </c>
      <c r="AP372" s="3">
        <v>0.96875557361878839</v>
      </c>
      <c r="AS372" s="3">
        <f t="shared" si="449"/>
        <v>4.1974731939262711E-3</v>
      </c>
      <c r="AT372" s="3" cm="1">
        <f t="array" ref="AT372">AS372-(100000000/LvacE($A372)-$E372)</f>
        <v>3.440242653596215E-5</v>
      </c>
      <c r="AU372" t="s">
        <v>4762</v>
      </c>
      <c r="AV372" t="s">
        <v>4692</v>
      </c>
      <c r="AW372" s="3">
        <v>15705.13</v>
      </c>
      <c r="AX372" s="3">
        <v>29835.09</v>
      </c>
      <c r="AY372" s="3"/>
      <c r="AZ372" s="10" cm="1">
        <f t="array" ref="AZ372">Lair(100000000/($AX372-$AW372))</f>
        <v>7075.2100945159655</v>
      </c>
      <c r="BA372" s="10">
        <f t="shared" si="572"/>
        <v>7077.160869528293</v>
      </c>
      <c r="BB372" s="12">
        <v>1100000</v>
      </c>
      <c r="BC372" s="3">
        <v>0.11</v>
      </c>
      <c r="BD372" s="12" cm="1">
        <f t="array" ref="BD372">SfromgA($BB372,$BA372,"")</f>
        <v>0.19244350040662053</v>
      </c>
      <c r="BE372" s="29">
        <f t="shared" si="573"/>
        <v>567.46457719025716</v>
      </c>
      <c r="BG372" s="3"/>
      <c r="BH372" s="3"/>
      <c r="BI372" s="12">
        <f t="shared" ref="BI372:BI373" si="578">IF($BB372="",$BF372,$BB372)</f>
        <v>1100000</v>
      </c>
      <c r="BJ372" s="29">
        <f t="shared" ref="BJ372:BJ373" si="579">IF($BB372="",$BH372,$BE372)</f>
        <v>567.46457719025716</v>
      </c>
      <c r="BK372" s="3">
        <f t="shared" si="574"/>
        <v>-4.8275134244524152</v>
      </c>
      <c r="BL372" s="13">
        <f>EXP(BK$4341*$AX372+BK$4342)*$BI372/(100000000/($AX372-$AW372))</f>
        <v>1.8099261314992523</v>
      </c>
      <c r="BM372" s="3">
        <f t="shared" si="575"/>
        <v>-4.0118841528695421</v>
      </c>
      <c r="BN372" s="3" cm="1">
        <f t="array" ref="BN372">$C372*EXP(poly_from_str(100000000/$E372,BN$4341))</f>
        <v>1.2444320165101557</v>
      </c>
      <c r="BO372" s="3">
        <f t="shared" si="576"/>
        <v>4.6051701859880918</v>
      </c>
      <c r="BP372" s="13">
        <f t="shared" si="577"/>
        <v>0.3746068189364985</v>
      </c>
      <c r="BY372">
        <v>1581</v>
      </c>
    </row>
    <row r="373" spans="1:77" x14ac:dyDescent="0.25">
      <c r="A373" t="s">
        <v>648</v>
      </c>
      <c r="B373" s="2" t="str">
        <f t="shared" si="440"/>
        <v/>
      </c>
      <c r="C373">
        <v>20</v>
      </c>
      <c r="E373" t="s">
        <v>649</v>
      </c>
      <c r="F373">
        <v>12846</v>
      </c>
      <c r="G373" t="s">
        <v>5</v>
      </c>
      <c r="H373" s="5" t="s">
        <v>4</v>
      </c>
      <c r="I373">
        <v>26979</v>
      </c>
      <c r="J373" t="s">
        <v>3</v>
      </c>
      <c r="K373" s="5" t="s">
        <v>4</v>
      </c>
      <c r="L373">
        <v>12846.66</v>
      </c>
      <c r="M373" t="str">
        <f t="shared" si="565"/>
        <v>e</v>
      </c>
      <c r="N373" t="str">
        <f t="shared" si="566"/>
        <v>9/2</v>
      </c>
      <c r="O373">
        <v>26979.66</v>
      </c>
      <c r="P373" t="str">
        <f t="shared" si="567"/>
        <v>o</v>
      </c>
      <c r="Q373" t="str">
        <f t="shared" si="568"/>
        <v>9/2</v>
      </c>
      <c r="R373">
        <v>5</v>
      </c>
      <c r="S373" t="s">
        <v>650</v>
      </c>
      <c r="U373" s="4" t="str">
        <f>"Sugar wl unc increased 0.003 -&gt; "&amp;ROUND($AJ373,3)&amp;"A"</f>
        <v>Sugar wl unc increased 0.003 -&gt; 0.026A</v>
      </c>
      <c r="AA373" s="10">
        <f t="shared" si="444"/>
        <v>7073.6620000000003</v>
      </c>
      <c r="AB373" s="3" cm="1">
        <f t="array" ref="AB373">100000000/Lvac(AA373)</f>
        <v>14133.052369264404</v>
      </c>
      <c r="AC373" s="28">
        <f t="shared" si="445"/>
        <v>1.4136949150242123E-7</v>
      </c>
      <c r="AD373" s="28">
        <f t="shared" si="446"/>
        <v>7.0756123579838403E-7</v>
      </c>
      <c r="AE373" s="21">
        <f t="shared" si="447"/>
        <v>14133.052278315557</v>
      </c>
      <c r="AF373" s="10" cm="1">
        <f t="array" ref="AF373">Lair(100000000/AE373)</f>
        <v>7073.6620455206321</v>
      </c>
      <c r="AG373" s="10">
        <f t="shared" si="448"/>
        <v>5.9989912134099993E-3</v>
      </c>
      <c r="AH373" s="10" t="b">
        <f t="shared" si="442"/>
        <v>1</v>
      </c>
      <c r="AI373" s="10">
        <f t="shared" si="569"/>
        <v>7073.6620455206321</v>
      </c>
      <c r="AJ373" s="25">
        <f>0.003*ABS($AP373)</f>
        <v>2.6218397679258487E-2</v>
      </c>
      <c r="AK373" s="3" cm="1">
        <f t="array" ref="AK373">100000000/Lvac($AA373)</f>
        <v>14133.052369264404</v>
      </c>
      <c r="AL373" s="21">
        <f t="shared" si="538"/>
        <v>5.238389748543433E-2</v>
      </c>
      <c r="AM373" s="10" cm="1">
        <f t="array" ref="AM373">Lvac($AI373)-$BA373</f>
        <v>-2.6172864784712147E-2</v>
      </c>
      <c r="AN373" s="10">
        <f t="shared" si="570"/>
        <v>5.2369264403751004E-2</v>
      </c>
      <c r="AO373" s="14">
        <f t="shared" si="571"/>
        <v>-0.99826332275895102</v>
      </c>
      <c r="AP373" s="3">
        <v>-8.7394658930861624</v>
      </c>
      <c r="AS373" s="3">
        <f t="shared" si="449"/>
        <v>2.3692644044785993E-3</v>
      </c>
      <c r="AT373" s="3" cm="1">
        <f t="array" ref="AT373">AS373-(100000000/LvacE($A373)-$E373)</f>
        <v>3.439600914134644E-5</v>
      </c>
      <c r="AU373" t="s">
        <v>4753</v>
      </c>
      <c r="AV373" t="s">
        <v>4803</v>
      </c>
      <c r="AW373" s="3">
        <v>12846.66</v>
      </c>
      <c r="AX373" s="3">
        <v>26979.66</v>
      </c>
      <c r="AY373" s="3"/>
      <c r="AZ373" s="10" cm="1">
        <f t="array" ref="AZ373">Lair(100000000/($AX373-$AW373))</f>
        <v>7073.688211336842</v>
      </c>
      <c r="BA373" s="10">
        <f t="shared" si="572"/>
        <v>7075.6385763815188</v>
      </c>
      <c r="BB373" s="12">
        <v>154000</v>
      </c>
      <c r="BC373" s="3">
        <v>2.3E-2</v>
      </c>
      <c r="BD373" s="12" cm="1">
        <f t="array" ref="BD373">SfromgA($BB373,$BA373,"")</f>
        <v>2.6924708113062756E-2</v>
      </c>
      <c r="BE373" s="29">
        <f t="shared" si="573"/>
        <v>761.10403588281486</v>
      </c>
      <c r="BG373" s="3"/>
      <c r="BH373" s="3"/>
      <c r="BI373" s="12">
        <f t="shared" si="578"/>
        <v>154000</v>
      </c>
      <c r="BJ373" s="29">
        <f t="shared" si="579"/>
        <v>761.10403588281486</v>
      </c>
      <c r="BK373" s="3">
        <f t="shared" si="574"/>
        <v>-4.4703346625787708</v>
      </c>
      <c r="BL373" s="13">
        <f>EXP(BK$4341*$AX373+BK$4342)*$BI373/(100000000/($AX373-$AW373))</f>
        <v>0.31485102473822685</v>
      </c>
      <c r="BM373" s="3">
        <f t="shared" si="575"/>
        <v>-4.1513879629195936</v>
      </c>
      <c r="BN373" s="3" cm="1">
        <f t="array" ref="BN373">$C373*EXP(poly_from_str(100000000/$E373,BN$4341))</f>
        <v>0.24906540215053824</v>
      </c>
      <c r="BO373" s="3">
        <f t="shared" si="576"/>
        <v>2.9957322735539909</v>
      </c>
      <c r="BP373" s="13">
        <f>LN(BL373/BN373)</f>
        <v>0.2343840684016161</v>
      </c>
      <c r="BY373">
        <v>317</v>
      </c>
    </row>
    <row r="374" spans="1:77" hidden="1" x14ac:dyDescent="0.25">
      <c r="A374" t="s">
        <v>651</v>
      </c>
      <c r="B374" s="2" t="str">
        <f t="shared" si="440"/>
        <v/>
      </c>
      <c r="C374">
        <v>25</v>
      </c>
      <c r="E374" t="s">
        <v>652</v>
      </c>
      <c r="F374">
        <v>9370</v>
      </c>
      <c r="G374" t="s">
        <v>3</v>
      </c>
      <c r="H374" s="5" t="s">
        <v>19</v>
      </c>
      <c r="I374">
        <v>23532</v>
      </c>
      <c r="J374" t="s">
        <v>5</v>
      </c>
      <c r="K374" s="5" t="s">
        <v>18</v>
      </c>
      <c r="L374">
        <v>9370.66</v>
      </c>
      <c r="M374" t="str">
        <f t="shared" si="565"/>
        <v>o</v>
      </c>
      <c r="N374" t="str">
        <f t="shared" si="566"/>
        <v>3/2</v>
      </c>
      <c r="O374">
        <v>23532.86</v>
      </c>
      <c r="P374" t="str">
        <f t="shared" si="567"/>
        <v>e</v>
      </c>
      <c r="Q374" t="str">
        <f t="shared" si="568"/>
        <v>5/2</v>
      </c>
      <c r="R374">
        <v>5</v>
      </c>
      <c r="S374" t="s">
        <v>429</v>
      </c>
      <c r="AA374" s="10">
        <f t="shared" si="444"/>
        <v>7059.098</v>
      </c>
      <c r="AB374" s="3" cm="1">
        <f t="array" ref="AB374">100000000/Lvac(AA374)</f>
        <v>14162.210834825832</v>
      </c>
      <c r="AC374" s="28">
        <f t="shared" si="445"/>
        <v>1.4166115840862389E-7</v>
      </c>
      <c r="AD374" s="28">
        <f t="shared" si="446"/>
        <v>7.0610444348203928E-7</v>
      </c>
      <c r="AE374" s="21">
        <f t="shared" si="447"/>
        <v>14162.210802524391</v>
      </c>
      <c r="AF374" s="10" cm="1">
        <f t="array" ref="AF374">Lair(100000000/AE374)</f>
        <v>7059.0980161006291</v>
      </c>
      <c r="AG374" s="10">
        <f t="shared" si="448"/>
        <v>6.0031175962442958E-3</v>
      </c>
      <c r="AH374" s="10" t="b">
        <f t="shared" si="442"/>
        <v>1</v>
      </c>
      <c r="AI374" s="10">
        <f t="shared" si="569"/>
        <v>7059.0980161006291</v>
      </c>
      <c r="AJ374">
        <v>3.0000000000000001E-3</v>
      </c>
      <c r="AK374" s="3" cm="1">
        <f t="array" ref="AK374">100000000/Lvac($AA374)</f>
        <v>14162.210834825832</v>
      </c>
      <c r="AL374" s="21">
        <f t="shared" si="538"/>
        <v>6.0187055637381083E-3</v>
      </c>
      <c r="AM374" s="10" cm="1">
        <f t="array" ref="AM374">Lvac($AI374)-$BA374</f>
        <v>-5.3859643912801403E-3</v>
      </c>
      <c r="AN374" s="10">
        <f t="shared" si="570"/>
        <v>1.0834825830897898E-2</v>
      </c>
      <c r="AO374" s="3">
        <f t="shared" si="571"/>
        <v>-1.7953214637600468</v>
      </c>
      <c r="AP374" s="3">
        <v>-1.8006897856442567</v>
      </c>
      <c r="AS374" s="3">
        <f t="shared" si="449"/>
        <v>8.3482583249860909E-4</v>
      </c>
      <c r="AT374" s="3" cm="1">
        <f t="array" ref="AT374">AS374-(100000000/LvacE($A374)-$E374)</f>
        <v>3.4335243981331587E-5</v>
      </c>
      <c r="AU374" t="s">
        <v>4962</v>
      </c>
      <c r="AV374" t="s">
        <v>4751</v>
      </c>
      <c r="AW374" s="3">
        <v>9370.66</v>
      </c>
      <c r="AX374" s="3">
        <v>23532.86</v>
      </c>
      <c r="AY374" s="3"/>
      <c r="AZ374" s="10" cm="1">
        <f t="array" ref="AZ374">Lair(100000000/($AX374-$AW374))</f>
        <v>7059.1034006146101</v>
      </c>
      <c r="BA374" s="10">
        <f t="shared" si="572"/>
        <v>7061.0498368897488</v>
      </c>
      <c r="BN374" s="3" cm="1">
        <f t="array" ref="BN374">$C374*EXP(poly_from_str(100000000/$E374,BN$4341))</f>
        <v>0.31348764383838268</v>
      </c>
      <c r="BO374" s="3"/>
      <c r="BY374">
        <v>405</v>
      </c>
    </row>
    <row r="375" spans="1:77" hidden="1" x14ac:dyDescent="0.25">
      <c r="A375" t="s">
        <v>653</v>
      </c>
      <c r="B375" s="2" t="str">
        <f t="shared" si="440"/>
        <v/>
      </c>
      <c r="C375">
        <v>75</v>
      </c>
      <c r="D375" t="s">
        <v>14</v>
      </c>
      <c r="E375" t="s">
        <v>654</v>
      </c>
      <c r="F375">
        <v>10138</v>
      </c>
      <c r="G375" t="s">
        <v>3</v>
      </c>
      <c r="H375" s="5" t="s">
        <v>18</v>
      </c>
      <c r="I375">
        <v>24309</v>
      </c>
      <c r="J375" t="s">
        <v>5</v>
      </c>
      <c r="K375" s="5" t="s">
        <v>19</v>
      </c>
      <c r="L375">
        <v>10138.18</v>
      </c>
      <c r="M375" t="str">
        <f t="shared" si="565"/>
        <v>o</v>
      </c>
      <c r="N375" t="str">
        <f t="shared" si="566"/>
        <v>5/2</v>
      </c>
      <c r="O375">
        <v>24309.200000000001</v>
      </c>
      <c r="P375" t="str">
        <f t="shared" si="567"/>
        <v>e</v>
      </c>
      <c r="Q375" t="str">
        <f t="shared" si="568"/>
        <v>3/2</v>
      </c>
      <c r="R375">
        <v>5</v>
      </c>
      <c r="S375" t="s">
        <v>655</v>
      </c>
      <c r="AA375" s="10">
        <f t="shared" si="444"/>
        <v>7054.7150000000001</v>
      </c>
      <c r="AB375" s="3" cm="1">
        <f t="array" ref="AB375">100000000/Lvac(AA375)</f>
        <v>14171.009570790195</v>
      </c>
      <c r="AC375" s="28">
        <f t="shared" si="445"/>
        <v>1.4174917059016559E-7</v>
      </c>
      <c r="AD375" s="28">
        <f t="shared" si="446"/>
        <v>7.0566602541941458E-7</v>
      </c>
      <c r="AE375" s="21">
        <f t="shared" si="447"/>
        <v>14171.009587437073</v>
      </c>
      <c r="AF375" s="10" cm="1">
        <f t="array" ref="AF375">Lair(100000000/AE375)</f>
        <v>7054.7149917126781</v>
      </c>
      <c r="AG375" s="10">
        <f t="shared" si="448"/>
        <v>6.0043644265424046E-3</v>
      </c>
      <c r="AH375" s="10" t="b">
        <f t="shared" si="442"/>
        <v>1</v>
      </c>
      <c r="AI375" s="10">
        <f t="shared" si="569"/>
        <v>7054.7149917126781</v>
      </c>
      <c r="AJ375">
        <v>7.0000000000000001E-3</v>
      </c>
      <c r="AK375" s="3" cm="1">
        <f t="array" ref="AK375">100000000/Lvac($AA375)</f>
        <v>14171.009570790195</v>
      </c>
      <c r="AL375" s="21">
        <f t="shared" si="538"/>
        <v>1.406110198811153E-2</v>
      </c>
      <c r="AM375" s="10" cm="1">
        <f t="array" ref="AM375">Lvac($AI375)-$BA375</f>
        <v>5.1850832805939717E-3</v>
      </c>
      <c r="AN375" s="10">
        <f t="shared" si="570"/>
        <v>-1.042920980580675E-2</v>
      </c>
      <c r="AO375" s="3">
        <f t="shared" si="571"/>
        <v>0.74072618294199599</v>
      </c>
      <c r="AP375" s="3">
        <v>0.74191040507035466</v>
      </c>
      <c r="AS375" s="3">
        <f t="shared" si="449"/>
        <v>-4.2920980558847077E-4</v>
      </c>
      <c r="AT375" s="3" cm="1">
        <f t="array" ref="AT375">AS375-(100000000/LvacE($A375)-$E375)</f>
        <v>3.4316779419896193E-5</v>
      </c>
      <c r="AU375" t="s">
        <v>4710</v>
      </c>
      <c r="AV375" t="s">
        <v>4744</v>
      </c>
      <c r="AW375" s="3">
        <v>10138.18</v>
      </c>
      <c r="AX375" s="3">
        <v>24309.200000000001</v>
      </c>
      <c r="AY375" s="3"/>
      <c r="AZ375" s="10" cm="1">
        <f t="array" ref="AZ375">Lair(100000000/($AX375-$AW375))</f>
        <v>7054.7098080256892</v>
      </c>
      <c r="BA375" s="10">
        <f t="shared" si="572"/>
        <v>7056.6550608213101</v>
      </c>
      <c r="BN375" s="3" cm="1">
        <f t="array" ref="BN375">$C375*EXP(poly_from_str(100000000/$E375,BN$4341))</f>
        <v>0.94246963945577067</v>
      </c>
      <c r="BO375" s="3"/>
      <c r="BY375">
        <v>1223</v>
      </c>
    </row>
    <row r="376" spans="1:77" hidden="1" x14ac:dyDescent="0.25">
      <c r="A376" t="s">
        <v>656</v>
      </c>
      <c r="B376" s="2" t="str">
        <f t="shared" si="440"/>
        <v/>
      </c>
      <c r="C376">
        <v>5</v>
      </c>
      <c r="E376" t="s">
        <v>657</v>
      </c>
      <c r="F376">
        <v>10859</v>
      </c>
      <c r="G376" t="s">
        <v>3</v>
      </c>
      <c r="H376" s="5" t="s">
        <v>8</v>
      </c>
      <c r="I376">
        <v>25033</v>
      </c>
      <c r="J376" t="s">
        <v>5</v>
      </c>
      <c r="K376" s="5" t="s">
        <v>4</v>
      </c>
      <c r="L376">
        <v>10859.06</v>
      </c>
      <c r="M376" t="str">
        <f t="shared" si="565"/>
        <v>o</v>
      </c>
      <c r="N376" t="str">
        <f t="shared" si="566"/>
        <v>7/2</v>
      </c>
      <c r="O376">
        <v>25033.91</v>
      </c>
      <c r="P376" t="str">
        <f t="shared" si="567"/>
        <v>e</v>
      </c>
      <c r="Q376" t="str">
        <f t="shared" si="568"/>
        <v>9/2</v>
      </c>
      <c r="R376">
        <v>5</v>
      </c>
      <c r="AA376" s="10">
        <f t="shared" si="444"/>
        <v>7052.8029999999999</v>
      </c>
      <c r="AB376" s="3" cm="1">
        <f t="array" ref="AB376">100000000/Lvac(AA376)</f>
        <v>14174.85127706403</v>
      </c>
      <c r="AC376" s="28">
        <f t="shared" si="445"/>
        <v>1.4178759849098296E-7</v>
      </c>
      <c r="AD376" s="28">
        <f t="shared" si="446"/>
        <v>7.0547477391743423E-7</v>
      </c>
      <c r="AE376" s="21">
        <f t="shared" si="447"/>
        <v>14174.851227481524</v>
      </c>
      <c r="AF376" s="10" cm="1">
        <f t="array" ref="AF376">Lair(100000000/AE376)</f>
        <v>7052.8030246703029</v>
      </c>
      <c r="AG376" s="10">
        <f t="shared" si="448"/>
        <v>6.0049090607708763E-3</v>
      </c>
      <c r="AH376" s="10" t="b">
        <f t="shared" si="442"/>
        <v>1</v>
      </c>
      <c r="AI376" s="10">
        <f t="shared" si="569"/>
        <v>7052.8030246703029</v>
      </c>
      <c r="AJ376">
        <v>3.0000000000000001E-3</v>
      </c>
      <c r="AK376" s="3" cm="1">
        <f t="array" ref="AK376">100000000/Lvac($AA376)</f>
        <v>14174.85127706403</v>
      </c>
      <c r="AL376" s="21">
        <f t="shared" si="538"/>
        <v>6.0294543435345672E-3</v>
      </c>
      <c r="AM376" s="10" cm="1">
        <f t="array" ref="AM376">Lvac($AI376)-$BA376</f>
        <v>-6.1091105271771085E-4</v>
      </c>
      <c r="AN376" s="10">
        <f t="shared" si="570"/>
        <v>1.2770640296366764E-3</v>
      </c>
      <c r="AO376" s="3">
        <f t="shared" si="571"/>
        <v>-0.20363701757257027</v>
      </c>
      <c r="AP376" s="3">
        <v>-0.21186266682586088</v>
      </c>
      <c r="AS376" s="3">
        <f t="shared" si="449"/>
        <v>1.2770640296366764E-3</v>
      </c>
      <c r="AT376" s="3" cm="1">
        <f t="array" ref="AT376">AS376-(100000000/LvacE($A376)-$E376)</f>
        <v>3.4308697649976239E-5</v>
      </c>
      <c r="AU376" t="s">
        <v>4812</v>
      </c>
      <c r="AV376" t="s">
        <v>4741</v>
      </c>
      <c r="AW376" s="3">
        <v>10859.06</v>
      </c>
      <c r="AX376" s="3">
        <v>25033.91</v>
      </c>
      <c r="AY376" s="3"/>
      <c r="AZ376" s="10" cm="1">
        <f t="array" ref="AZ376">Lair(100000000/($AX376-$AW376))</f>
        <v>7052.8036354168444</v>
      </c>
      <c r="BA376" s="10">
        <f t="shared" si="572"/>
        <v>7054.7483747623428</v>
      </c>
      <c r="BN376" s="3" cm="1">
        <f t="array" ref="BN376">$C376*EXP(poly_from_str(100000000/$E376,BN$4341))</f>
        <v>6.2890220950779355E-2</v>
      </c>
      <c r="BO376" s="3"/>
      <c r="BY376">
        <v>82</v>
      </c>
    </row>
    <row r="377" spans="1:77" hidden="1" x14ac:dyDescent="0.25">
      <c r="A377" t="s">
        <v>658</v>
      </c>
      <c r="B377" s="2" t="str">
        <f t="shared" si="440"/>
        <v/>
      </c>
      <c r="C377">
        <v>5</v>
      </c>
      <c r="E377" t="s">
        <v>659</v>
      </c>
      <c r="R377">
        <v>5</v>
      </c>
      <c r="S377" t="s">
        <v>22</v>
      </c>
      <c r="AA377" s="10">
        <f t="shared" si="444"/>
        <v>7036.2619999999997</v>
      </c>
      <c r="AB377" s="3" cm="1">
        <f t="array" ref="AB377">100000000/Lvac(AA377)</f>
        <v>14208.173617010769</v>
      </c>
      <c r="AC377" s="28">
        <f t="shared" si="445"/>
        <v>1.4212091590676983E-7</v>
      </c>
      <c r="AD377" s="28">
        <f t="shared" si="446"/>
        <v>7.0382022838090017E-7</v>
      </c>
      <c r="AE377" s="21">
        <f t="shared" si="447"/>
        <v>14208.173475305659</v>
      </c>
      <c r="AF377" s="10" cm="1">
        <f t="array" ref="AF377">Lair(100000000/AE377)</f>
        <v>7036.2620701765545</v>
      </c>
      <c r="AG377" s="10">
        <f t="shared" si="448"/>
        <v>6.0096393239059869E-3</v>
      </c>
      <c r="AH377" s="10" t="b">
        <f t="shared" si="442"/>
        <v>1</v>
      </c>
      <c r="AI377" s="10">
        <f t="shared" si="451"/>
        <v>7036.2619999999997</v>
      </c>
      <c r="AJ377">
        <v>3.0000000000000001E-3</v>
      </c>
      <c r="AK377" s="3" cm="1">
        <f t="array" ref="AK377">100000000/Lvac($AA377)</f>
        <v>14208.173617010769</v>
      </c>
      <c r="AL377" s="21">
        <f t="shared" si="538"/>
        <v>6.0578359434359198E-3</v>
      </c>
      <c r="AM377" s="21"/>
      <c r="AN377" s="21"/>
      <c r="AO377" s="21"/>
      <c r="AP377" s="21"/>
      <c r="AS377" s="3">
        <f t="shared" si="449"/>
        <v>3.6170107687212294E-3</v>
      </c>
      <c r="AT377" s="3" cm="1">
        <f t="array" ref="AT377">AS377-(100000000/LvacE($A377)-$E377)</f>
        <v>3.4238120861118659E-5</v>
      </c>
      <c r="BB377"/>
      <c r="BC377"/>
      <c r="BD377"/>
      <c r="BE377"/>
      <c r="BF377"/>
      <c r="BG377"/>
      <c r="BH377"/>
      <c r="BI377"/>
      <c r="BJ377"/>
      <c r="BN377" s="3" cm="1">
        <f t="array" ref="BN377">$C377*EXP(poly_from_str(100000000/$E377,BN$4341))</f>
        <v>6.3415132709233435E-2</v>
      </c>
      <c r="BO377" s="3"/>
      <c r="BY377" t="e">
        <v>#N/A</v>
      </c>
    </row>
    <row r="378" spans="1:77" hidden="1" x14ac:dyDescent="0.25">
      <c r="A378" t="s">
        <v>660</v>
      </c>
      <c r="B378" s="2" t="str">
        <f t="shared" si="440"/>
        <v/>
      </c>
      <c r="C378">
        <v>20</v>
      </c>
      <c r="E378" t="s">
        <v>661</v>
      </c>
      <c r="R378">
        <v>5</v>
      </c>
      <c r="S378" t="s">
        <v>22</v>
      </c>
      <c r="AA378" s="10">
        <f t="shared" si="444"/>
        <v>7033.317</v>
      </c>
      <c r="AB378" s="3" cm="1">
        <f t="array" ref="AB378">100000000/Lvac(AA378)</f>
        <v>14214.122844520818</v>
      </c>
      <c r="AC378" s="28">
        <f t="shared" si="445"/>
        <v>1.4218042496875941E-7</v>
      </c>
      <c r="AD378" s="28">
        <f t="shared" si="446"/>
        <v>7.0352564905929071E-7</v>
      </c>
      <c r="AE378" s="21">
        <f t="shared" si="447"/>
        <v>14214.122732900423</v>
      </c>
      <c r="AF378" s="10" cm="1">
        <f t="array" ref="AF378">Lair(100000000/AE378)</f>
        <v>7033.3170552314541</v>
      </c>
      <c r="AG378" s="10">
        <f t="shared" si="448"/>
        <v>6.0104850132960607E-3</v>
      </c>
      <c r="AH378" s="10" t="b">
        <f t="shared" si="442"/>
        <v>1</v>
      </c>
      <c r="AI378" s="10">
        <f t="shared" si="451"/>
        <v>7033.317</v>
      </c>
      <c r="AJ378">
        <v>3.0000000000000001E-3</v>
      </c>
      <c r="AK378" s="3" cm="1">
        <f t="array" ref="AK378">100000000/Lvac($AA378)</f>
        <v>14214.122844520818</v>
      </c>
      <c r="AL378" s="21">
        <f t="shared" si="538"/>
        <v>6.0629100797763638E-3</v>
      </c>
      <c r="AM378" s="21"/>
      <c r="AN378" s="21"/>
      <c r="AO378" s="21"/>
      <c r="AP378" s="21"/>
      <c r="AS378" s="3">
        <f t="shared" si="449"/>
        <v>2.8445208172342973E-3</v>
      </c>
      <c r="AT378" s="3" cm="1">
        <f t="array" ref="AT378">AS378-(100000000/LvacE($A378)-$E378)</f>
        <v>3.4225427953060716E-5</v>
      </c>
      <c r="BB378"/>
      <c r="BC378"/>
      <c r="BD378"/>
      <c r="BE378"/>
      <c r="BF378"/>
      <c r="BG378"/>
      <c r="BH378"/>
      <c r="BI378"/>
      <c r="BJ378"/>
      <c r="BN378" s="3" cm="1">
        <f t="array" ref="BN378">$C378*EXP(poly_from_str(100000000/$E378,BN$4341))</f>
        <v>0.2540458972520736</v>
      </c>
      <c r="BO378" s="3"/>
      <c r="BY378" t="e">
        <v>#N/A</v>
      </c>
    </row>
    <row r="379" spans="1:77" hidden="1" x14ac:dyDescent="0.25">
      <c r="A379" t="s">
        <v>662</v>
      </c>
      <c r="B379" s="2" t="str">
        <f t="shared" si="440"/>
        <v/>
      </c>
      <c r="C379">
        <v>5000</v>
      </c>
      <c r="E379" t="s">
        <v>663</v>
      </c>
      <c r="F379">
        <v>2893</v>
      </c>
      <c r="G379" t="s">
        <v>3</v>
      </c>
      <c r="H379" s="5" t="s">
        <v>15</v>
      </c>
      <c r="I379">
        <v>17113</v>
      </c>
      <c r="J379" t="s">
        <v>5</v>
      </c>
      <c r="K379" s="5" t="s">
        <v>15</v>
      </c>
      <c r="L379">
        <v>2893.14</v>
      </c>
      <c r="M379" t="str">
        <f>$G379&amp;""</f>
        <v>o</v>
      </c>
      <c r="N379" t="str">
        <f>$H379&amp;""</f>
        <v>13/2</v>
      </c>
      <c r="O379">
        <v>17113.189999999999</v>
      </c>
      <c r="P379" t="str">
        <f>$J379&amp;""</f>
        <v>e</v>
      </c>
      <c r="Q379" t="str">
        <f>$K379&amp;""</f>
        <v>13/2</v>
      </c>
      <c r="R379">
        <v>5</v>
      </c>
      <c r="S379" t="s">
        <v>420</v>
      </c>
      <c r="AA379" s="10">
        <f t="shared" si="444"/>
        <v>7030.3879999999999</v>
      </c>
      <c r="AB379" s="3" cm="1">
        <f t="array" ref="AB379">100000000/Lvac(AA379)</f>
        <v>14220.044693870781</v>
      </c>
      <c r="AC379" s="28">
        <f t="shared" si="445"/>
        <v>1.4223966017238308E-7</v>
      </c>
      <c r="AD379" s="28">
        <f t="shared" si="446"/>
        <v>7.0323267016947332E-7</v>
      </c>
      <c r="AE379" s="21">
        <f t="shared" si="447"/>
        <v>14220.044509385916</v>
      </c>
      <c r="AF379" s="10" cm="1">
        <f t="array" ref="AF379">Lair(100000000/AE379)</f>
        <v>7030.3880912098766</v>
      </c>
      <c r="AG379" s="10">
        <f t="shared" si="448"/>
        <v>6.0113271624461393E-3</v>
      </c>
      <c r="AH379" s="10" t="b">
        <f t="shared" si="442"/>
        <v>1</v>
      </c>
      <c r="AI379" s="10">
        <f>$AF379</f>
        <v>7030.3880912098766</v>
      </c>
      <c r="AJ379">
        <v>3.0000000000000001E-3</v>
      </c>
      <c r="AK379" s="3" cm="1">
        <f t="array" ref="AK379">100000000/Lvac($AA379)</f>
        <v>14220.044693870781</v>
      </c>
      <c r="AL379" s="21">
        <f t="shared" si="538"/>
        <v>6.0679628959531386E-3</v>
      </c>
      <c r="AM379" s="10" cm="1">
        <f t="array" ref="AM379">Lvac($AI379)-$BA379</f>
        <v>2.7153063829246094E-3</v>
      </c>
      <c r="AN379" s="10">
        <f>$AK379-($AX379-$AW379)</f>
        <v>-5.3061292182974285E-3</v>
      </c>
      <c r="AO379" s="3">
        <f>AM379/AJ379</f>
        <v>0.90510212764153641</v>
      </c>
      <c r="AP379" s="3">
        <v>0.87469064662097173</v>
      </c>
      <c r="AS379" s="3">
        <f t="shared" si="449"/>
        <v>4.6938707801018609E-3</v>
      </c>
      <c r="AT379" s="3" cm="1">
        <f t="array" ref="AT379">AS379-(100000000/LvacE($A379)-$E379)</f>
        <v>3.4212769605801441E-5</v>
      </c>
      <c r="AU379" t="s">
        <v>4972</v>
      </c>
      <c r="AV379" t="s">
        <v>4724</v>
      </c>
      <c r="AW379" s="3">
        <v>2893.14</v>
      </c>
      <c r="AX379" s="3">
        <v>17113.189999999999</v>
      </c>
      <c r="AY379" s="3"/>
      <c r="AZ379" s="10" cm="1">
        <f t="array" ref="AZ379">Lair(100000000/($AX379-$AW379))</f>
        <v>7030.3853766346347</v>
      </c>
      <c r="BA379" s="10">
        <f>100000000/($AX379-$AW379)</f>
        <v>7032.3240776227931</v>
      </c>
      <c r="BB379" s="12">
        <v>22400000</v>
      </c>
      <c r="BC379" s="3">
        <v>0.79300000000000004</v>
      </c>
      <c r="BD379" s="12" cm="1">
        <f t="array" ref="BD379">SfromgA($BB379,$BA379,"")</f>
        <v>3.8448376646857989</v>
      </c>
      <c r="BE379" s="29">
        <f>(10^MAX(0.05, -0.312925054856973*((LN($BD379))^(1/3)) + 0.454808404431693)-1)*100</f>
        <v>28.599720398525228</v>
      </c>
      <c r="BF379" s="12">
        <v>2511565.3006054112</v>
      </c>
      <c r="BG379" s="12" cm="1">
        <f t="array" ref="BG379">SfromgA($BF379,$BA379,"")</f>
        <v>0.43109646719132122</v>
      </c>
      <c r="BH379" s="29">
        <f>(10^MAX(0.05, -0.312925054856973*((LN($BG379))^(1/3)) + 0.454808404431693)-1)*100</f>
        <v>462.64182385884726</v>
      </c>
      <c r="BI379" s="12">
        <f>IF($BB379="",$BF379,$BB379)</f>
        <v>22400000</v>
      </c>
      <c r="BJ379" s="29">
        <f>IF($BB379="",$BH379,$BE379)</f>
        <v>28.599720398525228</v>
      </c>
      <c r="BK379" s="3">
        <f>LN(BN379*100000000/($AX379-$AW379)/$BI379)</f>
        <v>-3.9135578649748752</v>
      </c>
      <c r="BL379" s="13">
        <f>EXP(BK$4341*$AX379+BK$4342)*$BI379/(100000000/($AX379-$AW379))</f>
        <v>97.514814393332912</v>
      </c>
      <c r="BM379" s="3">
        <f t="shared" ref="BM379" si="580">LN(BL379/$C379)</f>
        <v>-3.9371888824588055</v>
      </c>
      <c r="BN379" s="3" cm="1">
        <f t="array" ref="BN379">$C379*EXP(poly_from_str(100000000/$E379,BN$4341))</f>
        <v>63.608119508368176</v>
      </c>
      <c r="BO379" s="3">
        <f>LN($C379)</f>
        <v>8.5171931914162382</v>
      </c>
      <c r="BP379" s="13">
        <f>LN(BL379/BN379)</f>
        <v>0.42726318153395199</v>
      </c>
      <c r="BY379">
        <v>84679</v>
      </c>
    </row>
    <row r="380" spans="1:77" hidden="1" x14ac:dyDescent="0.25">
      <c r="A380" t="s">
        <v>664</v>
      </c>
      <c r="B380" s="2" t="str">
        <f t="shared" si="440"/>
        <v/>
      </c>
      <c r="C380">
        <v>20</v>
      </c>
      <c r="E380" t="s">
        <v>665</v>
      </c>
      <c r="R380">
        <v>5</v>
      </c>
      <c r="S380" t="s">
        <v>22</v>
      </c>
      <c r="AA380" s="10">
        <f t="shared" si="444"/>
        <v>7027.4629999999997</v>
      </c>
      <c r="AB380" s="3" cm="1">
        <f t="array" ref="AB380">100000000/Lvac(AA380)</f>
        <v>14225.963382243655</v>
      </c>
      <c r="AC380" s="28">
        <f t="shared" si="445"/>
        <v>1.4229886375780279E-7</v>
      </c>
      <c r="AD380" s="28">
        <f t="shared" si="446"/>
        <v>7.0294009138823218E-7</v>
      </c>
      <c r="AE380" s="21">
        <f t="shared" si="447"/>
        <v>14225.963249097395</v>
      </c>
      <c r="AF380" s="10" cm="1">
        <f t="array" ref="AF380">Lair(100000000/AE380)</f>
        <v>7027.4630657731514</v>
      </c>
      <c r="AG380" s="10">
        <f t="shared" si="448"/>
        <v>6.012169212576691E-3</v>
      </c>
      <c r="AH380" s="10" t="b">
        <f t="shared" si="442"/>
        <v>1</v>
      </c>
      <c r="AI380" s="10">
        <f t="shared" si="451"/>
        <v>7027.4629999999997</v>
      </c>
      <c r="AJ380">
        <v>3.0000000000000001E-3</v>
      </c>
      <c r="AK380" s="3" cm="1">
        <f t="array" ref="AK380">100000000/Lvac($AA380)</f>
        <v>14225.963382243655</v>
      </c>
      <c r="AL380" s="21">
        <f t="shared" si="538"/>
        <v>6.0730152754601436E-3</v>
      </c>
      <c r="AM380" s="21"/>
      <c r="AN380" s="21"/>
      <c r="AO380" s="21"/>
      <c r="AP380" s="21"/>
      <c r="AS380" s="3">
        <f t="shared" si="449"/>
        <v>3.3822436562331859E-3</v>
      </c>
      <c r="AT380" s="3" cm="1">
        <f t="array" ref="AT380">AS380-(100000000/LvacE($A380)-$E380)</f>
        <v>3.4200089430669323E-5</v>
      </c>
      <c r="BB380"/>
      <c r="BC380"/>
      <c r="BD380"/>
      <c r="BE380"/>
      <c r="BF380"/>
      <c r="BG380"/>
      <c r="BH380"/>
      <c r="BI380"/>
      <c r="BJ380"/>
      <c r="BN380" s="3" cm="1">
        <f t="array" ref="BN380">$C380*EXP(poly_from_str(100000000/$E380,BN$4341))</f>
        <v>0.25482221651658676</v>
      </c>
      <c r="BO380" s="3"/>
      <c r="BY380" t="e">
        <v>#N/A</v>
      </c>
    </row>
    <row r="381" spans="1:77" hidden="1" x14ac:dyDescent="0.25">
      <c r="A381" t="s">
        <v>666</v>
      </c>
      <c r="B381" s="2" t="str">
        <f t="shared" si="440"/>
        <v/>
      </c>
      <c r="C381">
        <v>25</v>
      </c>
      <c r="D381" t="s">
        <v>14</v>
      </c>
      <c r="E381" t="s">
        <v>667</v>
      </c>
      <c r="R381">
        <v>5</v>
      </c>
      <c r="S381" t="s">
        <v>22</v>
      </c>
      <c r="AA381" s="10">
        <f t="shared" si="444"/>
        <v>7019.0129999999999</v>
      </c>
      <c r="AB381" s="3" cm="1">
        <f t="array" ref="AB381">100000000/Lvac(AA381)</f>
        <v>14243.089524737034</v>
      </c>
      <c r="AC381" s="28">
        <f t="shared" si="445"/>
        <v>1.4247017351299963E-7</v>
      </c>
      <c r="AD381" s="28">
        <f t="shared" si="446"/>
        <v>7.0209486380270625E-7</v>
      </c>
      <c r="AE381" s="21">
        <f t="shared" si="447"/>
        <v>14243.089543533044</v>
      </c>
      <c r="AF381" s="10" cm="1">
        <f t="array" ref="AF381">Lair(100000000/AE381)</f>
        <v>7019.012990737242</v>
      </c>
      <c r="AG381" s="10">
        <f t="shared" si="448"/>
        <v>6.0146077179752365E-3</v>
      </c>
      <c r="AH381" s="10" t="b">
        <f t="shared" si="442"/>
        <v>1</v>
      </c>
      <c r="AI381" s="10">
        <f t="shared" si="451"/>
        <v>7019.0129999999999</v>
      </c>
      <c r="AJ381">
        <v>7.0000000000000001E-3</v>
      </c>
      <c r="AK381" s="3" cm="1">
        <f t="array" ref="AK381">100000000/Lvac($AA381)</f>
        <v>14243.089524737034</v>
      </c>
      <c r="AL381" s="21">
        <f t="shared" si="538"/>
        <v>1.4204508051653308E-2</v>
      </c>
      <c r="AM381" s="21"/>
      <c r="AN381" s="21"/>
      <c r="AO381" s="21"/>
      <c r="AP381" s="21"/>
      <c r="AS381" s="3">
        <f t="shared" si="449"/>
        <v>-4.7526296657451894E-4</v>
      </c>
      <c r="AT381" s="3" cm="1">
        <f t="array" ref="AT381">AS381-(100000000/LvacE($A381)-$E381)</f>
        <v>3.4163242162321694E-5</v>
      </c>
      <c r="BB381"/>
      <c r="BC381"/>
      <c r="BD381"/>
      <c r="BE381"/>
      <c r="BF381"/>
      <c r="BG381"/>
      <c r="BH381"/>
      <c r="BI381"/>
      <c r="BJ381"/>
      <c r="BN381" s="3" cm="1">
        <f t="array" ref="BN381">$C381*EXP(poly_from_str(100000000/$E381,BN$4341))</f>
        <v>0.31995977646234558</v>
      </c>
      <c r="BO381" s="3"/>
      <c r="BY381">
        <v>431</v>
      </c>
    </row>
    <row r="382" spans="1:77" hidden="1" x14ac:dyDescent="0.25">
      <c r="A382" t="s">
        <v>668</v>
      </c>
      <c r="B382" s="2" t="str">
        <f t="shared" si="440"/>
        <v/>
      </c>
      <c r="C382">
        <v>100</v>
      </c>
      <c r="E382" t="s">
        <v>669</v>
      </c>
      <c r="F382">
        <v>10138</v>
      </c>
      <c r="G382" t="s">
        <v>3</v>
      </c>
      <c r="H382" s="5" t="s">
        <v>18</v>
      </c>
      <c r="I382">
        <v>24461</v>
      </c>
      <c r="J382" t="s">
        <v>5</v>
      </c>
      <c r="K382" s="5" t="s">
        <v>18</v>
      </c>
      <c r="L382">
        <v>10138.18</v>
      </c>
      <c r="M382" t="str">
        <f t="shared" ref="M382:M387" si="581">$G382&amp;""</f>
        <v>o</v>
      </c>
      <c r="N382" t="str">
        <f t="shared" ref="N382:N387" si="582">$H382&amp;""</f>
        <v>5/2</v>
      </c>
      <c r="O382">
        <v>24461.24</v>
      </c>
      <c r="P382" t="str">
        <f t="shared" ref="P382:P387" si="583">$J382&amp;""</f>
        <v>e</v>
      </c>
      <c r="Q382" t="str">
        <f t="shared" ref="Q382:Q387" si="584">$K382&amp;""</f>
        <v>5/2</v>
      </c>
      <c r="R382">
        <v>5</v>
      </c>
      <c r="S382" t="s">
        <v>420</v>
      </c>
      <c r="AA382" s="10">
        <f t="shared" si="444"/>
        <v>6979.83</v>
      </c>
      <c r="AB382" s="3" cm="1">
        <f t="array" ref="AB382">100000000/Lvac(AA382)</f>
        <v>14323.046106927972</v>
      </c>
      <c r="AC382" s="28">
        <f t="shared" si="445"/>
        <v>1.4326996502780154E-7</v>
      </c>
      <c r="AD382" s="28">
        <f t="shared" si="446"/>
        <v>6.9817550857167602E-7</v>
      </c>
      <c r="AE382" s="21">
        <f t="shared" si="447"/>
        <v>14323.04626423935</v>
      </c>
      <c r="AF382" s="10" cm="1">
        <f t="array" ref="AF382">Lair(100000000/AE382)</f>
        <v>6979.8299233393645</v>
      </c>
      <c r="AG382" s="10">
        <f t="shared" si="448"/>
        <v>6.02603115741558E-3</v>
      </c>
      <c r="AH382" s="10" t="b">
        <f t="shared" si="442"/>
        <v>1</v>
      </c>
      <c r="AI382" s="10">
        <f t="shared" ref="AI382:AI387" si="585">$AF382</f>
        <v>6979.8299233393645</v>
      </c>
      <c r="AJ382">
        <v>3.0000000000000001E-3</v>
      </c>
      <c r="AK382" s="3" cm="1">
        <f t="array" ref="AK382">100000000/Lvac($AA382)</f>
        <v>14323.046106927972</v>
      </c>
      <c r="AL382" s="21">
        <f t="shared" si="538"/>
        <v>6.1561870121079054E-3</v>
      </c>
      <c r="AM382" s="10" cm="1">
        <f t="array" ref="AM382">Lvac($AI382)-$BA382</f>
        <v>6.6954767853530939E-3</v>
      </c>
      <c r="AN382" s="10">
        <f t="shared" ref="AN382:AN387" si="586">$AK382-($AX382-$AW382)</f>
        <v>-1.389307202953205E-2</v>
      </c>
      <c r="AO382" s="3">
        <f t="shared" ref="AO382:AO387" si="587">AM382/AJ382</f>
        <v>2.231825595117698</v>
      </c>
      <c r="AP382" s="3">
        <v>2.2573860217865636</v>
      </c>
      <c r="AS382" s="3">
        <f t="shared" si="449"/>
        <v>-3.8930720274947817E-3</v>
      </c>
      <c r="AT382" s="3" cm="1">
        <f t="array" ref="AT382">AS382-(100000000/LvacE($A382)-$E382)</f>
        <v>3.3988213544944301E-5</v>
      </c>
      <c r="AU382" t="s">
        <v>4710</v>
      </c>
      <c r="AV382" t="s">
        <v>4712</v>
      </c>
      <c r="AW382" s="3">
        <v>10138.18</v>
      </c>
      <c r="AX382" s="3">
        <v>24461.24</v>
      </c>
      <c r="AY382" s="3"/>
      <c r="AZ382" s="10" cm="1">
        <f t="array" ref="AZ382">Lair(100000000/($AX382-$AW382))</f>
        <v>6979.8232296651104</v>
      </c>
      <c r="BA382" s="10">
        <f t="shared" ref="BA382:BA387" si="588">100000000/($AX382-$AW382)</f>
        <v>6981.7483135586945</v>
      </c>
      <c r="BN382" s="3" cm="1">
        <f t="array" ref="BN382">$C382*EXP(poly_from_str(100000000/$E382,BN$4341))</f>
        <v>1.308360477575208</v>
      </c>
      <c r="BO382" s="3"/>
      <c r="BY382">
        <v>1838</v>
      </c>
    </row>
    <row r="383" spans="1:77" hidden="1" x14ac:dyDescent="0.25">
      <c r="A383" t="s">
        <v>670</v>
      </c>
      <c r="B383" s="2" t="str">
        <f t="shared" si="440"/>
        <v/>
      </c>
      <c r="C383">
        <v>5</v>
      </c>
      <c r="E383" t="s">
        <v>671</v>
      </c>
      <c r="F383">
        <v>10138</v>
      </c>
      <c r="G383" t="s">
        <v>3</v>
      </c>
      <c r="H383" s="5" t="s">
        <v>18</v>
      </c>
      <c r="I383">
        <v>24470</v>
      </c>
      <c r="J383" t="s">
        <v>5</v>
      </c>
      <c r="K383" s="5" t="s">
        <v>8</v>
      </c>
      <c r="L383">
        <v>10138.18</v>
      </c>
      <c r="M383" t="str">
        <f t="shared" si="581"/>
        <v>o</v>
      </c>
      <c r="N383" t="str">
        <f t="shared" si="582"/>
        <v>5/2</v>
      </c>
      <c r="O383">
        <v>24470.9</v>
      </c>
      <c r="P383" t="str">
        <f t="shared" si="583"/>
        <v>e</v>
      </c>
      <c r="Q383" t="str">
        <f t="shared" si="584"/>
        <v>7/2</v>
      </c>
      <c r="R383">
        <v>5</v>
      </c>
      <c r="S383" t="s">
        <v>420</v>
      </c>
      <c r="AA383" s="10">
        <f t="shared" si="444"/>
        <v>6975.1180000000004</v>
      </c>
      <c r="AB383" s="3" cm="1">
        <f t="array" ref="AB383">100000000/Lvac(AA383)</f>
        <v>14332.72189348953</v>
      </c>
      <c r="AC383" s="28">
        <f t="shared" si="445"/>
        <v>1.433667502112509E-7</v>
      </c>
      <c r="AD383" s="28">
        <f t="shared" si="446"/>
        <v>6.9770418168389793E-7</v>
      </c>
      <c r="AE383" s="21">
        <f t="shared" si="447"/>
        <v>14332.721816778772</v>
      </c>
      <c r="AF383" s="10" cm="1">
        <f t="array" ref="AF383">Lair(100000000/AE383)</f>
        <v>6975.1180373320631</v>
      </c>
      <c r="AG383" s="10">
        <f t="shared" si="448"/>
        <v>6.0274178797756206E-3</v>
      </c>
      <c r="AH383" s="10" t="b">
        <f t="shared" si="442"/>
        <v>1</v>
      </c>
      <c r="AI383" s="10">
        <f t="shared" si="585"/>
        <v>6975.1180373320631</v>
      </c>
      <c r="AJ383">
        <v>3.0000000000000001E-3</v>
      </c>
      <c r="AK383" s="3" cm="1">
        <f t="array" ref="AK383">100000000/Lvac($AA383)</f>
        <v>14332.72189348953</v>
      </c>
      <c r="AL383" s="21">
        <f t="shared" si="538"/>
        <v>6.1645072456601906E-3</v>
      </c>
      <c r="AM383" s="10" cm="1">
        <f t="array" ref="AM383">Lvac($AI383)-$BA383</f>
        <v>-8.8439190403732937E-4</v>
      </c>
      <c r="AN383" s="10">
        <f t="shared" si="586"/>
        <v>1.8934895288111875E-3</v>
      </c>
      <c r="AO383" s="3">
        <f t="shared" si="587"/>
        <v>-0.29479730134577647</v>
      </c>
      <c r="AP383" s="3">
        <v>-0.30724467342224671</v>
      </c>
      <c r="AS383" s="3">
        <f t="shared" si="449"/>
        <v>1.8934895306301769E-3</v>
      </c>
      <c r="AT383" s="3" cm="1">
        <f t="array" ref="AT383">AS383-(100000000/LvacE($A383)-$E383)</f>
        <v>3.3966696719289757E-5</v>
      </c>
      <c r="AU383" t="s">
        <v>4710</v>
      </c>
      <c r="AV383" t="s">
        <v>4742</v>
      </c>
      <c r="AW383" s="3">
        <v>10138.18</v>
      </c>
      <c r="AX383" s="3">
        <v>24470.9</v>
      </c>
      <c r="AY383" s="3"/>
      <c r="AZ383" s="10" cm="1">
        <f t="array" ref="AZ383">Lair(100000000/($AX383-$AW383))</f>
        <v>6975.1189214858787</v>
      </c>
      <c r="BA383" s="10">
        <f t="shared" si="588"/>
        <v>6977.042738572999</v>
      </c>
      <c r="BN383" s="3" cm="1">
        <f t="array" ref="BN383">$C383*EXP(poly_from_str(100000000/$E383,BN$4341))</f>
        <v>6.5600609140957472E-2</v>
      </c>
      <c r="BO383" s="3"/>
      <c r="BY383">
        <v>93</v>
      </c>
    </row>
    <row r="384" spans="1:77" hidden="1" x14ac:dyDescent="0.25">
      <c r="A384" t="s">
        <v>672</v>
      </c>
      <c r="B384" s="2" t="str">
        <f t="shared" si="440"/>
        <v/>
      </c>
      <c r="C384">
        <v>5</v>
      </c>
      <c r="E384">
        <v>14333.52</v>
      </c>
      <c r="F384">
        <v>11761</v>
      </c>
      <c r="G384" t="s">
        <v>3</v>
      </c>
      <c r="H384" s="5" t="s">
        <v>4</v>
      </c>
      <c r="I384">
        <v>26095</v>
      </c>
      <c r="J384" t="s">
        <v>5</v>
      </c>
      <c r="K384" s="5" t="s">
        <v>16</v>
      </c>
      <c r="L384">
        <v>11761.69</v>
      </c>
      <c r="M384" t="str">
        <f t="shared" si="581"/>
        <v>o</v>
      </c>
      <c r="N384" t="str">
        <f t="shared" si="582"/>
        <v>9/2</v>
      </c>
      <c r="O384">
        <v>26095.23</v>
      </c>
      <c r="P384" t="str">
        <f t="shared" si="583"/>
        <v>e</v>
      </c>
      <c r="Q384" t="str">
        <f t="shared" si="584"/>
        <v>11/2</v>
      </c>
      <c r="R384">
        <v>6</v>
      </c>
      <c r="S384" t="s">
        <v>6</v>
      </c>
      <c r="AA384" s="10">
        <f t="shared" si="444"/>
        <v>6974.73</v>
      </c>
      <c r="AB384" s="3" cm="1">
        <f t="array" ref="AB384">100000000/Lvac(AA384)</f>
        <v>14333.519208912887</v>
      </c>
      <c r="AC384" s="28">
        <f t="shared" si="445"/>
        <v>1.4337472561661887E-7</v>
      </c>
      <c r="AD384" s="28">
        <f t="shared" si="446"/>
        <v>6.9766537123568286E-7</v>
      </c>
      <c r="AE384" s="21">
        <f t="shared" si="447"/>
        <v>14333.519240968966</v>
      </c>
      <c r="AF384" s="10" cm="1">
        <f t="array" ref="AF384">Lair(100000000/AE384)</f>
        <v>6974.7299844013214</v>
      </c>
      <c r="AG384" s="10">
        <f t="shared" si="448"/>
        <v>6.0275321918492105E-3</v>
      </c>
      <c r="AH384" s="10" t="b">
        <f t="shared" si="442"/>
        <v>1</v>
      </c>
      <c r="AI384" s="10">
        <f t="shared" si="585"/>
        <v>6974.7299844013214</v>
      </c>
      <c r="AJ384">
        <v>3.0000000000000001E-3</v>
      </c>
      <c r="AK384" s="3" cm="1">
        <f t="array" ref="AK384">100000000/Lvac($AA384)</f>
        <v>14333.519208912887</v>
      </c>
      <c r="AL384" s="21">
        <f t="shared" si="538"/>
        <v>6.1651931648834474E-3</v>
      </c>
      <c r="AM384" s="10" cm="1">
        <f t="array" ref="AM384">Lvac($AI384)-$BA384</f>
        <v>1.0104173191393784E-2</v>
      </c>
      <c r="AN384" s="10">
        <f t="shared" si="586"/>
        <v>-2.0791087112229434E-2</v>
      </c>
      <c r="AO384" s="3">
        <f t="shared" si="587"/>
        <v>3.3680577304645944</v>
      </c>
      <c r="AP384" s="3">
        <v>3.3732586901654336</v>
      </c>
      <c r="AS384" s="3">
        <f t="shared" si="449"/>
        <v>-7.9108711361186579E-4</v>
      </c>
      <c r="AT384" s="3" cm="1">
        <f t="array" ref="AT384">AS384-(100000000/LvacE($A384)-$E384)</f>
        <v>3.3964919566642493E-5</v>
      </c>
      <c r="AU384" t="s">
        <v>4690</v>
      </c>
      <c r="AV384" t="s">
        <v>4733</v>
      </c>
      <c r="AW384" s="3">
        <v>11761.69</v>
      </c>
      <c r="AX384" s="3">
        <v>26095.23</v>
      </c>
      <c r="AY384" s="3"/>
      <c r="AZ384" s="10" cm="1">
        <f t="array" ref="AZ384">Lair(100000000/($AX384-$AW384))</f>
        <v>6974.7198829482868</v>
      </c>
      <c r="BA384" s="10">
        <f t="shared" si="588"/>
        <v>6976.6435925807582</v>
      </c>
      <c r="BN384" s="3" cm="1">
        <f t="array" ref="BN384">$C384*EXP(poly_from_str(100000000/$E384,BN$4341))</f>
        <v>6.5615813653592855E-2</v>
      </c>
      <c r="BO384" s="3"/>
      <c r="BY384">
        <v>93</v>
      </c>
    </row>
    <row r="385" spans="1:77" x14ac:dyDescent="0.25">
      <c r="A385" t="s">
        <v>673</v>
      </c>
      <c r="B385" s="2" t="str">
        <f t="shared" si="440"/>
        <v/>
      </c>
      <c r="C385">
        <v>25</v>
      </c>
      <c r="E385">
        <v>14334.27</v>
      </c>
      <c r="F385">
        <v>25391</v>
      </c>
      <c r="G385" t="s">
        <v>3</v>
      </c>
      <c r="H385" s="5" t="s">
        <v>15</v>
      </c>
      <c r="I385">
        <v>39725</v>
      </c>
      <c r="J385" t="s">
        <v>5</v>
      </c>
      <c r="K385" s="5" t="s">
        <v>86</v>
      </c>
      <c r="L385">
        <v>25391.75</v>
      </c>
      <c r="M385" t="str">
        <f t="shared" si="581"/>
        <v>o</v>
      </c>
      <c r="N385" t="str">
        <f t="shared" si="582"/>
        <v>13/2</v>
      </c>
      <c r="O385">
        <v>39725.99</v>
      </c>
      <c r="P385" t="str">
        <f t="shared" si="583"/>
        <v>e</v>
      </c>
      <c r="Q385" t="str">
        <f t="shared" si="584"/>
        <v>15/2</v>
      </c>
      <c r="R385">
        <v>6</v>
      </c>
      <c r="U385" s="4" t="str">
        <f>"Sugar wl unc increased 0.003 -&gt; "&amp;ROUND($AJ385,3)&amp;"A"</f>
        <v>Sugar wl unc increased 0.003 -&gt; 0.014A</v>
      </c>
      <c r="AA385" s="10">
        <f t="shared" si="444"/>
        <v>6974.3649999999998</v>
      </c>
      <c r="AB385" s="3" cm="1">
        <f t="array" ref="AB385">100000000/Lvac(AA385)</f>
        <v>14334.269341773006</v>
      </c>
      <c r="AC385" s="28">
        <f t="shared" si="445"/>
        <v>1.433822290631477E-7</v>
      </c>
      <c r="AD385" s="28">
        <f t="shared" si="446"/>
        <v>6.9762886140683467E-7</v>
      </c>
      <c r="AE385" s="21">
        <f t="shared" si="447"/>
        <v>14334.269368450745</v>
      </c>
      <c r="AF385" s="10" cm="1">
        <f t="array" ref="AF385">Lair(100000000/AE385)</f>
        <v>6974.3649870198124</v>
      </c>
      <c r="AG385" s="10">
        <f t="shared" si="448"/>
        <v>6.0276397451074762E-3</v>
      </c>
      <c r="AH385" s="10" t="b">
        <f t="shared" si="442"/>
        <v>1</v>
      </c>
      <c r="AI385" s="10">
        <f t="shared" si="585"/>
        <v>6974.3649870198124</v>
      </c>
      <c r="AJ385" s="25">
        <f>0.003*ABS($AP385)</f>
        <v>1.4280260199484474E-2</v>
      </c>
      <c r="AK385" s="3" cm="1">
        <f t="array" ref="AK385">100000000/Lvac($AA385)</f>
        <v>14334.269341773006</v>
      </c>
      <c r="AL385" s="21">
        <f t="shared" si="538"/>
        <v>2.93499259575573E-2</v>
      </c>
      <c r="AM385" s="10" cm="1">
        <f t="array" ref="AM385">Lvac($AI385)-$BA385</f>
        <v>-1.429324388209352E-2</v>
      </c>
      <c r="AN385" s="10">
        <f t="shared" si="586"/>
        <v>2.9341773008127348E-2</v>
      </c>
      <c r="AO385" s="14">
        <f t="shared" si="587"/>
        <v>-1.0009092049043697</v>
      </c>
      <c r="AP385" s="3">
        <v>-4.7600867331614909</v>
      </c>
      <c r="AS385" s="3">
        <f t="shared" si="449"/>
        <v>-6.5822699434647802E-4</v>
      </c>
      <c r="AT385" s="3" cm="1">
        <f t="array" ref="AT385">AS385-(100000000/LvacE($A385)-$E385)</f>
        <v>3.3963247915380634E-5</v>
      </c>
      <c r="AU385" t="s">
        <v>4979</v>
      </c>
      <c r="AV385" t="s">
        <v>4740</v>
      </c>
      <c r="AW385" s="3">
        <v>25391.75</v>
      </c>
      <c r="AX385" s="3">
        <v>39725.99</v>
      </c>
      <c r="AY385" s="3"/>
      <c r="AZ385" s="10" cm="1">
        <f t="array" ref="AZ385">Lair(100000000/($AX385-$AW385))</f>
        <v>6974.3792764157988</v>
      </c>
      <c r="BA385" s="10">
        <f t="shared" si="588"/>
        <v>6976.3028943285462</v>
      </c>
      <c r="BB385" s="12">
        <v>534000</v>
      </c>
      <c r="BC385" s="3">
        <v>0.248</v>
      </c>
      <c r="BD385" s="12" cm="1">
        <f t="array" ref="BD385">SfromgA($BB385,$BA385,"")</f>
        <v>8.9485074090203856E-2</v>
      </c>
      <c r="BE385" s="29">
        <f t="shared" ref="BE385:BE387" si="589">(10^MAX(0.05, -0.312925054856973*((LN($BD385))^(1/3)) + 0.454808404431693)-1)*100</f>
        <v>649.14832731487718</v>
      </c>
      <c r="BG385" s="3"/>
      <c r="BH385" s="3"/>
      <c r="BI385" s="12">
        <f>IF($BB385="",$BF385,$BB385)</f>
        <v>534000</v>
      </c>
      <c r="BJ385" s="29">
        <f>IF($BB385="",$BH385,$BE385)</f>
        <v>649.14832731487718</v>
      </c>
      <c r="BK385" s="3">
        <f t="shared" ref="BK385:BK387" si="590">LN(BN385*100000000/($AX385-$AW385)/$BI385)</f>
        <v>-5.4521599473353239</v>
      </c>
      <c r="BL385" s="13">
        <f>EXP(BK$4341*$AX385+BK$4342)*$BI385/(100000000/($AX385-$AW385))</f>
        <v>0.42040280087143839</v>
      </c>
      <c r="BM385" s="3">
        <f t="shared" ref="BM385:BM387" si="591">LN(BL385/$C385)</f>
        <v>-4.085417802473355</v>
      </c>
      <c r="BN385" s="3" cm="1">
        <f t="array" ref="BN385">$C385*EXP(poly_from_str(100000000/$E385,BN$4341))</f>
        <v>0.32815040839540738</v>
      </c>
      <c r="BO385" s="3">
        <f t="shared" ref="BO385:BO387" si="592">LN($C385)</f>
        <v>3.2188758248682006</v>
      </c>
      <c r="BP385" s="13">
        <f t="shared" ref="BP385:BP386" si="593">LN(BL385/BN385)</f>
        <v>0.2477412359192252</v>
      </c>
      <c r="BY385">
        <v>464</v>
      </c>
    </row>
    <row r="386" spans="1:77" hidden="1" x14ac:dyDescent="0.25">
      <c r="A386" t="s">
        <v>674</v>
      </c>
      <c r="B386" s="2" t="str">
        <f t="shared" ref="B386:B449" si="594">IF(OR(A386=A385,A386=A387),IF(B385="",1,B385+1),"")</f>
        <v/>
      </c>
      <c r="C386">
        <v>500</v>
      </c>
      <c r="E386">
        <v>14341.26</v>
      </c>
      <c r="F386">
        <v>25391</v>
      </c>
      <c r="G386" t="s">
        <v>3</v>
      </c>
      <c r="H386" s="5" t="s">
        <v>15</v>
      </c>
      <c r="I386">
        <v>39732</v>
      </c>
      <c r="J386" t="s">
        <v>5</v>
      </c>
      <c r="K386" s="5" t="s">
        <v>16</v>
      </c>
      <c r="L386">
        <v>25391.75</v>
      </c>
      <c r="M386" t="str">
        <f t="shared" si="581"/>
        <v>o</v>
      </c>
      <c r="N386" t="str">
        <f t="shared" si="582"/>
        <v>13/2</v>
      </c>
      <c r="O386">
        <v>39732.99</v>
      </c>
      <c r="P386" t="str">
        <f t="shared" si="583"/>
        <v>e</v>
      </c>
      <c r="Q386" t="str">
        <f t="shared" si="584"/>
        <v>11/2</v>
      </c>
      <c r="R386">
        <v>6</v>
      </c>
      <c r="AA386" s="10">
        <f t="shared" si="444"/>
        <v>6970.9650000000001</v>
      </c>
      <c r="AB386" s="3" cm="1">
        <f t="array" ref="AB386">100000000/Lvac(AA386)</f>
        <v>14341.260654657646</v>
      </c>
      <c r="AC386" s="28">
        <f t="shared" si="445"/>
        <v>1.4345216193166944E-7</v>
      </c>
      <c r="AD386" s="28">
        <f t="shared" si="446"/>
        <v>6.9728876985108526E-7</v>
      </c>
      <c r="AE386" s="21">
        <f t="shared" si="447"/>
        <v>14341.260628074875</v>
      </c>
      <c r="AF386" s="10" cm="1">
        <f t="array" ref="AF386">Lair(100000000/AE386)</f>
        <v>6970.9650129213742</v>
      </c>
      <c r="AG386" s="10">
        <f t="shared" si="448"/>
        <v>6.0286424228681145E-3</v>
      </c>
      <c r="AH386" s="10" t="b">
        <f t="shared" ref="AH386:AH449" si="595">ABS(AE386-AB386)&lt;AG386</f>
        <v>1</v>
      </c>
      <c r="AI386" s="10">
        <f t="shared" si="585"/>
        <v>6970.9650129213742</v>
      </c>
      <c r="AJ386">
        <v>3.0000000000000001E-3</v>
      </c>
      <c r="AK386" s="3" cm="1">
        <f t="array" ref="AK386">100000000/Lvac($AA386)</f>
        <v>14341.260654657646</v>
      </c>
      <c r="AL386" s="21">
        <f t="shared" si="538"/>
        <v>6.1718545257685407E-3</v>
      </c>
      <c r="AM386" s="10" cm="1">
        <f t="array" ref="AM386">Lvac($AI386)-$BA386</f>
        <v>-1.0029624343587784E-2</v>
      </c>
      <c r="AN386" s="10">
        <f t="shared" si="586"/>
        <v>2.0654657648265129E-2</v>
      </c>
      <c r="AO386" s="3">
        <f t="shared" si="587"/>
        <v>-3.3432081145292614</v>
      </c>
      <c r="AP386" s="3">
        <v>-3.347516398813847</v>
      </c>
      <c r="AS386" s="3">
        <f t="shared" si="449"/>
        <v>6.5465764600958209E-4</v>
      </c>
      <c r="AT386" s="3" cm="1">
        <f t="array" ref="AT386">AS386-(100000000/LvacE($A386)-$E386)</f>
        <v>3.3947646443266422E-5</v>
      </c>
      <c r="AU386" t="s">
        <v>4979</v>
      </c>
      <c r="AV386" t="s">
        <v>4720</v>
      </c>
      <c r="AW386" s="3">
        <v>25391.75</v>
      </c>
      <c r="AX386" s="3">
        <v>39732.99</v>
      </c>
      <c r="AY386" s="3"/>
      <c r="AZ386" s="10" cm="1">
        <f t="array" ref="AZ386">Lair(100000000/($AX386-$AW386))</f>
        <v>6970.9750398456681</v>
      </c>
      <c r="BA386" s="10">
        <f t="shared" si="588"/>
        <v>6972.8977410600492</v>
      </c>
      <c r="BB386" s="12">
        <v>26900000</v>
      </c>
      <c r="BC386" s="3">
        <v>0.9</v>
      </c>
      <c r="BD386" s="12" cm="1">
        <f t="array" ref="BD386">SfromgA($BB386,$BA386,"")</f>
        <v>4.5011711707015269</v>
      </c>
      <c r="BE386" s="29">
        <f t="shared" si="589"/>
        <v>24.811236389694002</v>
      </c>
      <c r="BF386" s="12">
        <v>3866478.8146457481</v>
      </c>
      <c r="BG386" s="12" cm="1">
        <f t="array" ref="BG386">SfromgA($BF386,$BA386,"")</f>
        <v>0.64697706217887185</v>
      </c>
      <c r="BH386" s="29">
        <f>(10^MAX(0.05, -0.312925054856973*((LN($BG386))^(1/3)) + 0.454808404431693)-1)*100</f>
        <v>392.03043351743247</v>
      </c>
      <c r="BI386" s="12">
        <f>IF($BB386="",$BF386,$BB386)</f>
        <v>26900000</v>
      </c>
      <c r="BJ386" s="29">
        <f>IF($BB386="",$BH386,$BE386)</f>
        <v>24.811236389694002</v>
      </c>
      <c r="BK386" s="3">
        <f t="shared" si="590"/>
        <v>-6.3743677222608746</v>
      </c>
      <c r="BL386" s="13">
        <f>EXP(BK$4341*$AX386+BK$4342)*$BI386/(100000000/($AX386-$AW386))</f>
        <v>21.17667012563394</v>
      </c>
      <c r="BM386" s="3">
        <f t="shared" si="591"/>
        <v>-3.161707988473264</v>
      </c>
      <c r="BN386" s="3" cm="1">
        <f t="array" ref="BN386">$C386*EXP(poly_from_str(100000000/$E386,BN$4341))</f>
        <v>6.5763702551946288</v>
      </c>
      <c r="BO386" s="3">
        <f t="shared" si="592"/>
        <v>6.2146080984221914</v>
      </c>
      <c r="BP386" s="13">
        <f t="shared" si="593"/>
        <v>1.1694171497662786</v>
      </c>
      <c r="BY386">
        <v>9324</v>
      </c>
    </row>
    <row r="387" spans="1:77" hidden="1" x14ac:dyDescent="0.25">
      <c r="A387" t="s">
        <v>675</v>
      </c>
      <c r="B387" s="2" t="str">
        <f t="shared" si="594"/>
        <v/>
      </c>
      <c r="C387">
        <v>25</v>
      </c>
      <c r="E387">
        <v>14343.62</v>
      </c>
      <c r="F387">
        <v>24357</v>
      </c>
      <c r="G387" t="s">
        <v>3</v>
      </c>
      <c r="H387" s="5" t="s">
        <v>16</v>
      </c>
      <c r="I387">
        <v>38701</v>
      </c>
      <c r="J387" t="s">
        <v>5</v>
      </c>
      <c r="K387" s="5" t="s">
        <v>15</v>
      </c>
      <c r="L387">
        <v>24357.98</v>
      </c>
      <c r="M387" t="str">
        <f t="shared" si="581"/>
        <v>o</v>
      </c>
      <c r="N387" t="str">
        <f t="shared" si="582"/>
        <v>11/2</v>
      </c>
      <c r="O387">
        <v>38701.589999999997</v>
      </c>
      <c r="P387" t="str">
        <f t="shared" si="583"/>
        <v>e</v>
      </c>
      <c r="Q387" t="str">
        <f t="shared" si="584"/>
        <v>13/2</v>
      </c>
      <c r="R387">
        <v>6</v>
      </c>
      <c r="AA387" s="10">
        <f t="shared" ref="AA387:AA450" si="596">ROUND($A387,3)+0</f>
        <v>6969.8180000000002</v>
      </c>
      <c r="AB387" s="3" cm="1">
        <f t="array" ref="AB387">100000000/Lvac(AA387)</f>
        <v>14343.620733281005</v>
      </c>
      <c r="AC387" s="28">
        <f t="shared" ref="AC387:AC450" si="597">0.001/AA387</f>
        <v>1.4347576938163952E-7</v>
      </c>
      <c r="AD387" s="28">
        <f t="shared" ref="AD387:AD450" si="598">0.01/AB387</f>
        <v>6.9717403896474673E-7</v>
      </c>
      <c r="AE387" s="21">
        <f t="shared" ref="AE387:AE450" si="599">($AB387/$AC387^2+$E387/$AD387^2)/(1/$AC387^2+1/$AD387^2)</f>
        <v>14343.620703486877</v>
      </c>
      <c r="AF387" s="10" cm="1">
        <f t="array" ref="AF387">Lair(100000000/AE387)</f>
        <v>6969.8180144775861</v>
      </c>
      <c r="AG387" s="10">
        <f t="shared" ref="AG387:AG450" si="600">0.0005/$AA387*AB387+0.005</f>
        <v>6.0289810102129643E-3</v>
      </c>
      <c r="AH387" s="10" t="b">
        <f t="shared" si="595"/>
        <v>1</v>
      </c>
      <c r="AI387" s="10">
        <f t="shared" si="585"/>
        <v>6969.8180144775861</v>
      </c>
      <c r="AJ387">
        <v>3.0000000000000001E-3</v>
      </c>
      <c r="AK387" s="3" cm="1">
        <f t="array" ref="AK387">100000000/Lvac($AA387)</f>
        <v>14343.620733281005</v>
      </c>
      <c r="AL387" s="21">
        <f t="shared" si="538"/>
        <v>6.1738860484534964E-3</v>
      </c>
      <c r="AM387" s="10" cm="1">
        <f t="array" ref="AM387">Lvac($AI387)-$BA387</f>
        <v>-5.202451261538954E-3</v>
      </c>
      <c r="AN387" s="10">
        <f t="shared" si="586"/>
        <v>1.0733281007560436E-2</v>
      </c>
      <c r="AO387" s="3">
        <f t="shared" si="587"/>
        <v>-1.7341504205129847</v>
      </c>
      <c r="AP387" s="3">
        <v>-1.7389775821357034</v>
      </c>
      <c r="AS387" s="3">
        <f t="shared" ref="AS387:AS450" si="601">$AB387-$E387</f>
        <v>7.3328100370417815E-4</v>
      </c>
      <c r="AT387" s="3" cm="1">
        <f t="array" ref="AT387">AS387-(100000000/LvacE($A387)-$E387)</f>
        <v>3.3942373192985542E-5</v>
      </c>
      <c r="AU387" t="s">
        <v>4982</v>
      </c>
      <c r="AV387" t="s">
        <v>4746</v>
      </c>
      <c r="AW387" s="3">
        <v>24357.98</v>
      </c>
      <c r="AX387" s="3">
        <v>38701.589999999997</v>
      </c>
      <c r="AY387" s="3"/>
      <c r="AZ387" s="10" cm="1">
        <f t="array" ref="AZ387">Lair(100000000/($AX387-$AW387))</f>
        <v>6969.8232155283149</v>
      </c>
      <c r="BA387" s="10">
        <f t="shared" si="588"/>
        <v>6971.7456065802135</v>
      </c>
      <c r="BB387" s="12">
        <v>269000</v>
      </c>
      <c r="BC387" s="3">
        <v>2.4E-2</v>
      </c>
      <c r="BD387" s="12" cm="1">
        <f t="array" ref="BD387">SfromgA($BB387,$BA387,"")</f>
        <v>4.4989403487959295E-2</v>
      </c>
      <c r="BE387" s="29">
        <f t="shared" si="589"/>
        <v>714.98479009496054</v>
      </c>
      <c r="BG387" s="3"/>
      <c r="BH387" s="3"/>
      <c r="BI387" s="12">
        <f>IF($BB387="",$BF387,$BB387)</f>
        <v>269000</v>
      </c>
      <c r="BJ387" s="29">
        <f>IF($BB387="",$BH387,$BE387)</f>
        <v>714.98479009496054</v>
      </c>
      <c r="BK387" s="3">
        <f t="shared" si="590"/>
        <v>-4.7644053003376285</v>
      </c>
      <c r="BL387" s="13">
        <f>EXP(BK$4341*$AX387+BK$4342)*$BI387/(100000000/($AX387-$AW387))</f>
        <v>0.22906742164248731</v>
      </c>
      <c r="BM387" s="3">
        <f t="shared" si="591"/>
        <v>-4.6926147259756874</v>
      </c>
      <c r="BN387" s="3" cm="1">
        <f t="array" ref="BN387">$C387*EXP(poly_from_str(100000000/$E387,BN$4341))</f>
        <v>0.32904539472105854</v>
      </c>
      <c r="BO387" s="3">
        <f t="shared" si="592"/>
        <v>3.2188758248682006</v>
      </c>
      <c r="BP387" s="13">
        <f>LN(BL387/BN387)</f>
        <v>-0.36217934124820772</v>
      </c>
      <c r="BY387">
        <v>467</v>
      </c>
    </row>
    <row r="388" spans="1:77" hidden="1" x14ac:dyDescent="0.25">
      <c r="A388" t="s">
        <v>676</v>
      </c>
      <c r="B388" s="2" t="str">
        <f t="shared" si="594"/>
        <v/>
      </c>
      <c r="C388">
        <v>35</v>
      </c>
      <c r="E388">
        <v>14380.9</v>
      </c>
      <c r="R388">
        <v>6</v>
      </c>
      <c r="S388" t="s">
        <v>22</v>
      </c>
      <c r="AA388" s="10">
        <f t="shared" si="596"/>
        <v>6951.7510000000002</v>
      </c>
      <c r="AB388" s="3" cm="1">
        <f t="array" ref="AB388">100000000/Lvac(AA388)</f>
        <v>14380.898319214171</v>
      </c>
      <c r="AC388" s="28">
        <f t="shared" si="597"/>
        <v>1.4384865050546258E-7</v>
      </c>
      <c r="AD388" s="28">
        <f t="shared" si="598"/>
        <v>6.9536685247534936E-7</v>
      </c>
      <c r="AE388" s="21">
        <f t="shared" si="599"/>
        <v>14380.89838819008</v>
      </c>
      <c r="AF388" s="10" cm="1">
        <f t="array" ref="AF388">Lair(100000000/AE388)</f>
        <v>6951.7509666567075</v>
      </c>
      <c r="AG388" s="10">
        <f t="shared" si="600"/>
        <v>6.034336408137617E-3</v>
      </c>
      <c r="AH388" s="10" t="b">
        <f t="shared" si="595"/>
        <v>1</v>
      </c>
      <c r="AI388" s="10">
        <f t="shared" ref="AI388:AI449" si="602">$AA388</f>
        <v>6951.7510000000002</v>
      </c>
      <c r="AJ388">
        <v>3.0000000000000001E-3</v>
      </c>
      <c r="AK388" s="3" cm="1">
        <f t="array" ref="AK388">100000000/Lvac($AA388)</f>
        <v>14380.898319214171</v>
      </c>
      <c r="AL388" s="21">
        <f t="shared" si="538"/>
        <v>6.2060184488257012E-3</v>
      </c>
      <c r="AM388" s="21"/>
      <c r="AN388" s="21"/>
      <c r="AO388" s="21"/>
      <c r="AP388" s="21"/>
      <c r="AS388" s="3">
        <f t="shared" si="601"/>
        <v>-1.68078582828457E-3</v>
      </c>
      <c r="AT388" s="3" cm="1">
        <f t="array" ref="AT388">AS388-(100000000/LvacE($A388)-$E388)</f>
        <v>3.3858481401694007E-5</v>
      </c>
      <c r="BB388"/>
      <c r="BC388"/>
      <c r="BD388"/>
      <c r="BE388"/>
      <c r="BF388"/>
      <c r="BG388"/>
      <c r="BH388"/>
      <c r="BI388"/>
      <c r="BJ388"/>
      <c r="BN388" s="3" cm="1">
        <f t="array" ref="BN388">$C388*EXP(poly_from_str(100000000/$E388,BN$4341))</f>
        <v>0.46580514327071543</v>
      </c>
      <c r="BO388" s="3"/>
      <c r="BY388">
        <v>674</v>
      </c>
    </row>
    <row r="389" spans="1:77" hidden="1" x14ac:dyDescent="0.25">
      <c r="A389" t="s">
        <v>677</v>
      </c>
      <c r="B389" s="2" t="str">
        <f t="shared" si="594"/>
        <v/>
      </c>
      <c r="C389">
        <v>150</v>
      </c>
      <c r="D389" t="s">
        <v>14</v>
      </c>
      <c r="E389">
        <v>14416.57</v>
      </c>
      <c r="F389">
        <v>16089</v>
      </c>
      <c r="G389" t="s">
        <v>3</v>
      </c>
      <c r="H389" s="5" t="s">
        <v>15</v>
      </c>
      <c r="I389">
        <v>30505</v>
      </c>
      <c r="J389" t="s">
        <v>5</v>
      </c>
      <c r="K389" s="5" t="s">
        <v>16</v>
      </c>
      <c r="L389">
        <v>16089.14</v>
      </c>
      <c r="M389" t="str">
        <f t="shared" ref="M389:M391" si="603">$G389&amp;""</f>
        <v>o</v>
      </c>
      <c r="N389" t="str">
        <f t="shared" ref="N389:N391" si="604">$H389&amp;""</f>
        <v>13/2</v>
      </c>
      <c r="O389">
        <v>30505.72</v>
      </c>
      <c r="P389" t="str">
        <f t="shared" ref="P389:P391" si="605">$J389&amp;""</f>
        <v>e</v>
      </c>
      <c r="Q389" t="str">
        <f t="shared" ref="Q389:Q391" si="606">$K389&amp;""</f>
        <v>11/2</v>
      </c>
      <c r="R389">
        <v>6</v>
      </c>
      <c r="AA389" s="10">
        <f t="shared" si="596"/>
        <v>6934.5510000000004</v>
      </c>
      <c r="AB389" s="3" cm="1">
        <f t="array" ref="AB389">100000000/Lvac(AA389)</f>
        <v>14416.567509550283</v>
      </c>
      <c r="AC389" s="28">
        <f t="shared" si="597"/>
        <v>1.4420544314981605E-7</v>
      </c>
      <c r="AD389" s="28">
        <f t="shared" si="598"/>
        <v>6.9364638936248039E-7</v>
      </c>
      <c r="AE389" s="21">
        <f t="shared" si="599"/>
        <v>14416.567612728692</v>
      </c>
      <c r="AF389" s="10" cm="1">
        <f t="array" ref="AF389">Lair(100000000/AE389)</f>
        <v>6934.5509503695566</v>
      </c>
      <c r="AG389" s="10">
        <f t="shared" si="600"/>
        <v>6.0394737532069691E-3</v>
      </c>
      <c r="AH389" s="10" t="b">
        <f t="shared" si="595"/>
        <v>1</v>
      </c>
      <c r="AI389" s="10">
        <f t="shared" ref="AI389:AI391" si="607">$AF389</f>
        <v>6934.5509503695566</v>
      </c>
      <c r="AJ389">
        <v>7.0000000000000001E-3</v>
      </c>
      <c r="AK389" s="3" cm="1">
        <f t="array" ref="AK389">100000000/Lvac($AA389)</f>
        <v>14416.567509550283</v>
      </c>
      <c r="AL389" s="21">
        <f t="shared" si="538"/>
        <v>1.4552632649050472E-2</v>
      </c>
      <c r="AM389" s="10" cm="1">
        <f t="array" ref="AM389">Lvac($AI389)-$BA389</f>
        <v>5.9600723316179938E-3</v>
      </c>
      <c r="AN389" s="10">
        <f t="shared" ref="AN389:AN391" si="608">$AK389-($AX389-$AW389)</f>
        <v>-1.2490449718825403E-2</v>
      </c>
      <c r="AO389" s="3">
        <f t="shared" ref="AO389:AO391" si="609">AM389/AJ389</f>
        <v>0.85143890451685622</v>
      </c>
      <c r="AP389" s="3">
        <v>0.85853087693976704</v>
      </c>
      <c r="AS389" s="3">
        <f t="shared" si="601"/>
        <v>-2.4904497167881345E-3</v>
      </c>
      <c r="AT389" s="3" cm="1">
        <f t="array" ref="AT389">AS389-(100000000/LvacE($A389)-$E389)</f>
        <v>3.3777201679185964E-5</v>
      </c>
      <c r="AU389" t="s">
        <v>4983</v>
      </c>
      <c r="AV389" t="s">
        <v>4701</v>
      </c>
      <c r="AW389" s="3">
        <v>16089.14</v>
      </c>
      <c r="AX389" s="3">
        <v>30505.72</v>
      </c>
      <c r="AY389" s="3"/>
      <c r="AZ389" s="10" cm="1">
        <f t="array" ref="AZ389">Lair(100000000/($AX389-$AW389))</f>
        <v>6934.5449919015</v>
      </c>
      <c r="BA389" s="10">
        <f t="shared" ref="BA389:BA391" si="610">100000000/($AX389-$AW389)</f>
        <v>6936.4578839086653</v>
      </c>
      <c r="BN389" s="3" cm="1">
        <f t="array" ref="BN389">$C389*EXP(poly_from_str(100000000/$E389,BN$4341))</f>
        <v>2.0183390328265056</v>
      </c>
      <c r="BO389" s="3"/>
      <c r="BY389">
        <v>2974</v>
      </c>
    </row>
    <row r="390" spans="1:77" hidden="1" x14ac:dyDescent="0.25">
      <c r="A390" t="s">
        <v>678</v>
      </c>
      <c r="B390" s="2" t="str">
        <f t="shared" si="594"/>
        <v/>
      </c>
      <c r="C390">
        <v>20</v>
      </c>
      <c r="E390">
        <v>14437.56</v>
      </c>
      <c r="F390">
        <v>24788</v>
      </c>
      <c r="G390" t="s">
        <v>5</v>
      </c>
      <c r="H390" s="5" t="s">
        <v>4</v>
      </c>
      <c r="I390">
        <v>39225</v>
      </c>
      <c r="J390" t="s">
        <v>3</v>
      </c>
      <c r="K390" s="5" t="s">
        <v>4</v>
      </c>
      <c r="L390">
        <v>24788.02</v>
      </c>
      <c r="M390" t="str">
        <f t="shared" si="603"/>
        <v>e</v>
      </c>
      <c r="N390" t="str">
        <f t="shared" si="604"/>
        <v>9/2</v>
      </c>
      <c r="O390">
        <v>39225.599999999999</v>
      </c>
      <c r="P390" t="str">
        <f t="shared" si="605"/>
        <v>o</v>
      </c>
      <c r="Q390" t="str">
        <f t="shared" si="606"/>
        <v>9/2</v>
      </c>
      <c r="R390">
        <v>6</v>
      </c>
      <c r="S390" t="s">
        <v>159</v>
      </c>
      <c r="AA390" s="10">
        <f t="shared" si="596"/>
        <v>6924.4660000000003</v>
      </c>
      <c r="AB390" s="3" cm="1">
        <f t="array" ref="AB390">100000000/Lvac(AA390)</f>
        <v>14437.564091940347</v>
      </c>
      <c r="AC390" s="28">
        <f t="shared" si="597"/>
        <v>1.4441546828304161E-7</v>
      </c>
      <c r="AD390" s="28">
        <f t="shared" si="598"/>
        <v>6.9263761783626782E-7</v>
      </c>
      <c r="AE390" s="21">
        <f t="shared" si="599"/>
        <v>14437.563921464234</v>
      </c>
      <c r="AF390" s="10" cm="1">
        <f t="array" ref="AF390">Lair(100000000/AE390)</f>
        <v>6924.4660817633694</v>
      </c>
      <c r="AG390" s="10">
        <f t="shared" si="600"/>
        <v>6.0425037896019961E-3</v>
      </c>
      <c r="AH390" s="10" t="b">
        <f t="shared" si="595"/>
        <v>1</v>
      </c>
      <c r="AI390" s="10">
        <f t="shared" si="607"/>
        <v>6924.4660817633694</v>
      </c>
      <c r="AJ390">
        <v>3.0000000000000001E-3</v>
      </c>
      <c r="AK390" s="3" cm="1">
        <f t="array" ref="AK390">100000000/Lvac($AA390)</f>
        <v>14437.564091940347</v>
      </c>
      <c r="AL390" s="21">
        <f t="shared" si="538"/>
        <v>6.2550226637533221E-3</v>
      </c>
      <c r="AM390" s="10" cm="1">
        <f t="array" ref="AM390">Lvac($AI390)-$BA390</f>
        <v>7.7136187937867362E-3</v>
      </c>
      <c r="AN390" s="10">
        <f t="shared" si="608"/>
        <v>-1.590805965133768E-2</v>
      </c>
      <c r="AO390" s="3">
        <f t="shared" si="609"/>
        <v>2.5712062645955789</v>
      </c>
      <c r="AP390" s="3">
        <v>2.5439444704412986</v>
      </c>
      <c r="AS390" s="3">
        <f t="shared" si="601"/>
        <v>4.0919403472798876E-3</v>
      </c>
      <c r="AT390" s="3" cm="1">
        <f t="array" ref="AT390">AS390-(100000000/LvacE($A390)-$E390)</f>
        <v>3.3728898415574804E-5</v>
      </c>
      <c r="AU390" t="s">
        <v>4700</v>
      </c>
      <c r="AV390" t="s">
        <v>4709</v>
      </c>
      <c r="AW390" s="3">
        <v>24788.02</v>
      </c>
      <c r="AX390" s="3">
        <v>39225.599999999999</v>
      </c>
      <c r="AY390" s="3"/>
      <c r="AZ390" s="10" cm="1">
        <f t="array" ref="AZ390">Lair(100000000/($AX390-$AW390))</f>
        <v>6924.4583702207738</v>
      </c>
      <c r="BA390" s="10">
        <f t="shared" si="610"/>
        <v>6926.3685465292665</v>
      </c>
      <c r="BB390" s="12">
        <v>609000</v>
      </c>
      <c r="BC390" s="3">
        <v>2.3E-2</v>
      </c>
      <c r="BD390" s="12" cm="1">
        <f t="array" ref="BD390">SfromgA($BB390,$BA390,"")</f>
        <v>9.9877449008419328E-2</v>
      </c>
      <c r="BE390" s="29">
        <f t="shared" ref="BE390:BE391" si="611">(10^MAX(0.05, -0.312925054856973*((LN($BD390))^(1/3)) + 0.454808404431693)-1)*100</f>
        <v>638.07319019634554</v>
      </c>
      <c r="BG390" s="3"/>
      <c r="BH390" s="3"/>
      <c r="BI390" s="12">
        <f t="shared" ref="BI390:BI391" si="612">IF($BB390="",$BF390,$BB390)</f>
        <v>609000</v>
      </c>
      <c r="BJ390" s="29">
        <f t="shared" ref="BJ390:BJ391" si="613">IF($BB390="",$BH390,$BE390)</f>
        <v>638.07319019634554</v>
      </c>
      <c r="BK390" s="3">
        <f t="shared" ref="BK390:BK391" si="614">LN(BN390*100000000/($AX390-$AW390)/$BI390)</f>
        <v>-5.7824915427428376</v>
      </c>
      <c r="BL390" s="13">
        <f>EXP(BK$4341*$AX390+BK$4342)*$BI390/(100000000/($AX390-$AW390))</f>
        <v>0.50161800708950799</v>
      </c>
      <c r="BM390" s="3">
        <f t="shared" ref="BM390:BM391" si="615">LN(BL390/$C390)</f>
        <v>-3.6856486645605298</v>
      </c>
      <c r="BN390" s="3" cm="1">
        <f t="array" ref="BN390">$C390*EXP(poly_from_str(100000000/$E390,BN$4341))</f>
        <v>0.27089907847081279</v>
      </c>
      <c r="BO390" s="3">
        <f t="shared" ref="BO390:BO391" si="616">LN($C390)</f>
        <v>2.9957322735539909</v>
      </c>
      <c r="BP390" s="13">
        <f>LN(BL390/BN390)</f>
        <v>0.61609254062229213</v>
      </c>
      <c r="BY390">
        <v>403</v>
      </c>
    </row>
    <row r="391" spans="1:77" hidden="1" x14ac:dyDescent="0.25">
      <c r="A391" t="s">
        <v>679</v>
      </c>
      <c r="B391" s="2" t="str">
        <f t="shared" si="594"/>
        <v/>
      </c>
      <c r="C391">
        <v>75</v>
      </c>
      <c r="D391" t="s">
        <v>14</v>
      </c>
      <c r="E391">
        <v>14437.96</v>
      </c>
      <c r="F391">
        <v>10032</v>
      </c>
      <c r="G391" t="s">
        <v>3</v>
      </c>
      <c r="H391" s="5" t="s">
        <v>4</v>
      </c>
      <c r="I391">
        <v>24470</v>
      </c>
      <c r="J391" t="s">
        <v>5</v>
      </c>
      <c r="K391" s="5" t="s">
        <v>8</v>
      </c>
      <c r="L391">
        <v>10032.92</v>
      </c>
      <c r="M391" t="str">
        <f t="shared" si="603"/>
        <v>o</v>
      </c>
      <c r="N391" t="str">
        <f t="shared" si="604"/>
        <v>9/2</v>
      </c>
      <c r="O391">
        <v>24470.9</v>
      </c>
      <c r="P391" t="str">
        <f t="shared" si="605"/>
        <v>e</v>
      </c>
      <c r="Q391" t="str">
        <f t="shared" si="606"/>
        <v>7/2</v>
      </c>
      <c r="R391">
        <v>6</v>
      </c>
      <c r="S391" t="s">
        <v>6</v>
      </c>
      <c r="AA391" s="10">
        <f t="shared" si="596"/>
        <v>6924.2780000000002</v>
      </c>
      <c r="AB391" s="3" cm="1">
        <f t="array" ref="AB391">100000000/Lvac(AA391)</f>
        <v>14437.956081410821</v>
      </c>
      <c r="AC391" s="28">
        <f t="shared" si="597"/>
        <v>1.4441938928506335E-7</v>
      </c>
      <c r="AD391" s="28">
        <f t="shared" si="598"/>
        <v>6.9261881277469845E-7</v>
      </c>
      <c r="AE391" s="21">
        <f t="shared" si="599"/>
        <v>14437.956244681869</v>
      </c>
      <c r="AF391" s="10" cm="1">
        <f t="array" ref="AF391">Lair(100000000/AE391)</f>
        <v>6924.277921696561</v>
      </c>
      <c r="AG391" s="10">
        <f t="shared" si="600"/>
        <v>6.0425603999009585E-3</v>
      </c>
      <c r="AH391" s="10" t="b">
        <f t="shared" si="595"/>
        <v>1</v>
      </c>
      <c r="AI391" s="10">
        <f t="shared" si="607"/>
        <v>6924.277921696561</v>
      </c>
      <c r="AJ391">
        <v>7.0000000000000001E-3</v>
      </c>
      <c r="AK391" s="3" cm="1">
        <f t="array" ref="AK391">100000000/Lvac($AA391)</f>
        <v>14437.956081410821</v>
      </c>
      <c r="AL391" s="21">
        <f t="shared" si="538"/>
        <v>1.4595845763671051E-2</v>
      </c>
      <c r="AM391" s="10" cm="1">
        <f t="array" ref="AM391">Lvac($AI391)-$BA391</f>
        <v>1.1395901681680698E-2</v>
      </c>
      <c r="AN391" s="10">
        <f t="shared" si="608"/>
        <v>-2.3918589180539129E-2</v>
      </c>
      <c r="AO391" s="3">
        <f t="shared" si="609"/>
        <v>1.627985954525814</v>
      </c>
      <c r="AP391" s="3">
        <v>1.6391751717362371</v>
      </c>
      <c r="AS391" s="3">
        <f t="shared" si="601"/>
        <v>-3.9185891782835824E-3</v>
      </c>
      <c r="AT391" s="3" cm="1">
        <f t="array" ref="AT391">AS391-(100000000/LvacE($A391)-$E391)</f>
        <v>3.3727994377841242E-5</v>
      </c>
      <c r="AU391" t="s">
        <v>4807</v>
      </c>
      <c r="AV391" t="s">
        <v>4742</v>
      </c>
      <c r="AW391" s="3">
        <v>10032.92</v>
      </c>
      <c r="AX391" s="3">
        <v>24470.9</v>
      </c>
      <c r="AY391" s="3"/>
      <c r="AZ391" s="10" cm="1">
        <f t="array" ref="AZ391">Lair(100000000/($AX391-$AW391))</f>
        <v>6924.2665288621984</v>
      </c>
      <c r="BA391" s="10">
        <f t="shared" si="610"/>
        <v>6926.1766535207826</v>
      </c>
      <c r="BB391" s="12">
        <v>1820000</v>
      </c>
      <c r="BC391" s="3">
        <v>0.13700000000000001</v>
      </c>
      <c r="BD391" s="12" cm="1">
        <f t="array" ref="BD391">SfromgA($BB391,$BA391,"")</f>
        <v>0.29845952279488247</v>
      </c>
      <c r="BE391" s="29">
        <f t="shared" si="611"/>
        <v>514.01824211787323</v>
      </c>
      <c r="BG391" s="3"/>
      <c r="BH391" s="3"/>
      <c r="BI391" s="12">
        <f t="shared" si="612"/>
        <v>1820000</v>
      </c>
      <c r="BJ391" s="29">
        <f t="shared" si="613"/>
        <v>514.01824211787323</v>
      </c>
      <c r="BK391" s="3">
        <f t="shared" si="614"/>
        <v>-5.5554096333779288</v>
      </c>
      <c r="BL391" s="13">
        <f>EXP(BK$4341*$AX391+BK$4342)*$BI391/(100000000/($AX391-$AW391))</f>
        <v>4.5995073765925349</v>
      </c>
      <c r="BM391" s="3">
        <f t="shared" si="615"/>
        <v>-2.7915389078211246</v>
      </c>
      <c r="BN391" s="3" cm="1">
        <f t="array" ref="BN391">$C391*EXP(poly_from_str(100000000/$E391,BN$4341))</f>
        <v>1.0160008595679901</v>
      </c>
      <c r="BO391" s="3">
        <f t="shared" si="616"/>
        <v>4.3174881135363101</v>
      </c>
      <c r="BP391" s="13">
        <f>LN(BL391/BN391)</f>
        <v>1.5100750105277669</v>
      </c>
      <c r="BY391">
        <v>1513</v>
      </c>
    </row>
    <row r="392" spans="1:77" hidden="1" x14ac:dyDescent="0.25">
      <c r="A392" t="s">
        <v>680</v>
      </c>
      <c r="B392" s="2" t="str">
        <f t="shared" si="594"/>
        <v/>
      </c>
      <c r="C392">
        <v>5</v>
      </c>
      <c r="E392">
        <v>14456.19</v>
      </c>
      <c r="R392">
        <v>6</v>
      </c>
      <c r="S392" t="s">
        <v>22</v>
      </c>
      <c r="AA392" s="10">
        <f t="shared" si="596"/>
        <v>6915.5460000000003</v>
      </c>
      <c r="AB392" s="3" cm="1">
        <f t="array" ref="AB392">100000000/Lvac(AA392)</f>
        <v>14456.186224859761</v>
      </c>
      <c r="AC392" s="28">
        <f t="shared" si="597"/>
        <v>1.4460174221963096E-7</v>
      </c>
      <c r="AD392" s="28">
        <f t="shared" si="598"/>
        <v>6.9174537768497855E-7</v>
      </c>
      <c r="AE392" s="21">
        <f t="shared" si="599"/>
        <v>14456.186382916512</v>
      </c>
      <c r="AF392" s="10" cm="1">
        <f t="array" ref="AF392">Lair(100000000/AE392)</f>
        <v>6915.5459243883579</v>
      </c>
      <c r="AG392" s="10">
        <f t="shared" si="600"/>
        <v>6.0451948569830759E-3</v>
      </c>
      <c r="AH392" s="10" t="b">
        <f t="shared" si="595"/>
        <v>1</v>
      </c>
      <c r="AI392" s="10">
        <f t="shared" si="602"/>
        <v>6915.5460000000003</v>
      </c>
      <c r="AJ392">
        <v>3.0000000000000001E-3</v>
      </c>
      <c r="AK392" s="3" cm="1">
        <f t="array" ref="AK392">100000000/Lvac($AA392)</f>
        <v>14456.186224859761</v>
      </c>
      <c r="AL392" s="21">
        <f t="shared" si="538"/>
        <v>6.271169141898454E-3</v>
      </c>
      <c r="AM392" s="21"/>
      <c r="AN392" s="21"/>
      <c r="AO392" s="21"/>
      <c r="AP392" s="21"/>
      <c r="AS392" s="3">
        <f t="shared" si="601"/>
        <v>-3.7751402396679623E-3</v>
      </c>
      <c r="AT392" s="3" cm="1">
        <f t="array" ref="AT392">AS392-(100000000/LvacE($A392)-$E392)</f>
        <v>3.3685768357827328E-5</v>
      </c>
      <c r="BB392"/>
      <c r="BC392"/>
      <c r="BD392"/>
      <c r="BE392"/>
      <c r="BF392"/>
      <c r="BG392"/>
      <c r="BH392"/>
      <c r="BI392"/>
      <c r="BJ392"/>
      <c r="BN392" s="3" cm="1">
        <f t="array" ref="BN392">$C392*EXP(poly_from_str(100000000/$E392,BN$4341))</f>
        <v>6.8130547249091844E-2</v>
      </c>
      <c r="BO392" s="3"/>
      <c r="BY392">
        <v>102</v>
      </c>
    </row>
    <row r="393" spans="1:77" hidden="1" x14ac:dyDescent="0.25">
      <c r="A393" t="s">
        <v>681</v>
      </c>
      <c r="B393" s="2" t="str">
        <f t="shared" si="594"/>
        <v/>
      </c>
      <c r="C393">
        <v>15</v>
      </c>
      <c r="E393">
        <v>14461.42</v>
      </c>
      <c r="R393">
        <v>6</v>
      </c>
      <c r="S393" t="s">
        <v>22</v>
      </c>
      <c r="AA393" s="10">
        <f t="shared" si="596"/>
        <v>6913.0420000000004</v>
      </c>
      <c r="AB393" s="3" cm="1">
        <f t="array" ref="AB393">100000000/Lvac(AA393)</f>
        <v>14461.422421850548</v>
      </c>
      <c r="AC393" s="28">
        <f t="shared" si="597"/>
        <v>1.4465411898264178E-7</v>
      </c>
      <c r="AD393" s="28">
        <f t="shared" si="598"/>
        <v>6.9149491027179024E-7</v>
      </c>
      <c r="AE393" s="21">
        <f t="shared" si="599"/>
        <v>14461.422320312213</v>
      </c>
      <c r="AF393" s="10" cm="1">
        <f t="array" ref="AF393">Lair(100000000/AE393)</f>
        <v>6913.0420485390332</v>
      </c>
      <c r="AG393" s="10">
        <f t="shared" si="600"/>
        <v>6.0459521598343067E-3</v>
      </c>
      <c r="AH393" s="10" t="b">
        <f t="shared" si="595"/>
        <v>1</v>
      </c>
      <c r="AI393" s="10">
        <f t="shared" si="602"/>
        <v>6913.0420000000004</v>
      </c>
      <c r="AJ393">
        <v>3.0000000000000001E-3</v>
      </c>
      <c r="AK393" s="3" cm="1">
        <f t="array" ref="AK393">100000000/Lvac($AA393)</f>
        <v>14461.422421850548</v>
      </c>
      <c r="AL393" s="21">
        <f t="shared" si="538"/>
        <v>6.2757129590058393E-3</v>
      </c>
      <c r="AM393" s="21"/>
      <c r="AN393" s="21"/>
      <c r="AO393" s="21"/>
      <c r="AP393" s="21"/>
      <c r="AS393" s="3">
        <f t="shared" si="601"/>
        <v>2.4218505477620056E-3</v>
      </c>
      <c r="AT393" s="3" cm="1">
        <f t="array" ref="AT393">AS393-(100000000/LvacE($A393)-$E393)</f>
        <v>3.3673593861749396E-5</v>
      </c>
      <c r="BB393"/>
      <c r="BC393"/>
      <c r="BD393"/>
      <c r="BE393"/>
      <c r="BF393"/>
      <c r="BG393"/>
      <c r="BH393"/>
      <c r="BI393"/>
      <c r="BJ393"/>
      <c r="BN393" s="3" cm="1">
        <f t="array" ref="BN393">$C393*EXP(poly_from_str(100000000/$E393,BN$4341))</f>
        <v>0.20473809075433197</v>
      </c>
      <c r="BO393" s="3"/>
      <c r="BY393" t="e">
        <v>#N/A</v>
      </c>
    </row>
    <row r="394" spans="1:77" hidden="1" x14ac:dyDescent="0.25">
      <c r="A394" t="s">
        <v>682</v>
      </c>
      <c r="B394" s="2" t="str">
        <f t="shared" si="594"/>
        <v/>
      </c>
      <c r="C394">
        <v>7000</v>
      </c>
      <c r="E394">
        <v>14467.49</v>
      </c>
      <c r="F394">
        <v>4453</v>
      </c>
      <c r="G394" t="s">
        <v>3</v>
      </c>
      <c r="H394" s="5" t="s">
        <v>86</v>
      </c>
      <c r="I394">
        <v>18921</v>
      </c>
      <c r="J394" t="s">
        <v>5</v>
      </c>
      <c r="K394" s="5" t="s">
        <v>86</v>
      </c>
      <c r="L394">
        <v>4453.76</v>
      </c>
      <c r="M394" t="str">
        <f>$G394&amp;""</f>
        <v>o</v>
      </c>
      <c r="N394" t="str">
        <f>$H394&amp;""</f>
        <v>15/2</v>
      </c>
      <c r="O394">
        <v>18921.240000000002</v>
      </c>
      <c r="P394" t="str">
        <f>$J394&amp;""</f>
        <v>e</v>
      </c>
      <c r="Q394" t="str">
        <f>$K394&amp;""</f>
        <v>15/2</v>
      </c>
      <c r="R394">
        <v>6</v>
      </c>
      <c r="S394" t="s">
        <v>6</v>
      </c>
      <c r="AA394" s="10">
        <f t="shared" si="596"/>
        <v>6910.1440000000002</v>
      </c>
      <c r="AB394" s="3" cm="1">
        <f t="array" ref="AB394">100000000/Lvac(AA394)</f>
        <v>14467.487262669756</v>
      </c>
      <c r="AC394" s="28">
        <f t="shared" si="597"/>
        <v>1.4471478452547443E-7</v>
      </c>
      <c r="AD394" s="28">
        <f t="shared" si="598"/>
        <v>6.9120503225206587E-7</v>
      </c>
      <c r="AE394" s="21">
        <f t="shared" si="599"/>
        <v>14467.487377619425</v>
      </c>
      <c r="AF394" s="10" cm="1">
        <f t="array" ref="AF394">Lair(100000000/AE394)</f>
        <v>6910.1439450959224</v>
      </c>
      <c r="AG394" s="10">
        <f t="shared" si="600"/>
        <v>6.0468296509211504E-3</v>
      </c>
      <c r="AH394" s="10" t="b">
        <f t="shared" si="595"/>
        <v>1</v>
      </c>
      <c r="AI394" s="10">
        <f>$AF394</f>
        <v>6910.1439450959224</v>
      </c>
      <c r="AJ394">
        <v>3.0000000000000001E-3</v>
      </c>
      <c r="AK394" s="3" cm="1">
        <f t="array" ref="AK394">100000000/Lvac($AA394)</f>
        <v>14467.487262669756</v>
      </c>
      <c r="AL394" s="21">
        <f t="shared" si="538"/>
        <v>6.280977955431981E-3</v>
      </c>
      <c r="AM394" s="10" cm="1">
        <f t="array" ref="AM394">Lvac($AI394)-$BA394</f>
        <v>-3.5247656333012856E-3</v>
      </c>
      <c r="AN394" s="10">
        <f>$AK394-($AX394-$AW394)</f>
        <v>7.2626697547093499E-3</v>
      </c>
      <c r="AO394" s="3">
        <f>AM394/AJ394</f>
        <v>-1.1749218777670951</v>
      </c>
      <c r="AP394" s="3">
        <v>-1.1566155914503422</v>
      </c>
      <c r="AS394" s="3">
        <f t="shared" si="601"/>
        <v>-2.7373302436899394E-3</v>
      </c>
      <c r="AT394" s="3" cm="1">
        <f t="array" ref="AT394">AS394-(100000000/LvacE($A394)-$E394)</f>
        <v>3.3659467590041459E-5</v>
      </c>
      <c r="AU394" t="s">
        <v>4989</v>
      </c>
      <c r="AV394" t="s">
        <v>4736</v>
      </c>
      <c r="AW394" s="3">
        <v>4453.76</v>
      </c>
      <c r="AX394" s="3">
        <v>18921.240000000002</v>
      </c>
      <c r="AY394" s="3"/>
      <c r="AZ394" s="10" cm="1">
        <f t="array" ref="AZ394">Lair(100000000/($AX394-$AW394))</f>
        <v>6910.1474689128818</v>
      </c>
      <c r="BA394" s="10">
        <f>100000000/($AX394-$AW394)</f>
        <v>6912.0537923674328</v>
      </c>
      <c r="BB394" s="12">
        <v>28800000</v>
      </c>
      <c r="BC394" s="3">
        <v>0.81499999999999995</v>
      </c>
      <c r="BD394" s="12" cm="1">
        <f t="array" ref="BD394">SfromgA($BB394,$BA394,"")</f>
        <v>4.694044210799925</v>
      </c>
      <c r="BE394" s="29">
        <f>(10^MAX(0.05, -0.312925054856973*((LN($BD394))^(1/3)) + 0.454808404431693)-1)*100</f>
        <v>23.865616321045181</v>
      </c>
      <c r="BF394" s="12">
        <v>3198364.8854073146</v>
      </c>
      <c r="BG394" s="12" cm="1">
        <f t="array" ref="BG394">SfromgA($BF394,$BA394,"")</f>
        <v>0.52129396438791564</v>
      </c>
      <c r="BH394" s="29">
        <f>(10^MAX(0.05, -0.312925054856973*((LN($BG394))^(1/3)) + 0.454808404431693)-1)*100</f>
        <v>432.20201108356594</v>
      </c>
      <c r="BI394" s="12">
        <f>IF($BB394="",$BF394,$BB394)</f>
        <v>28800000</v>
      </c>
      <c r="BJ394" s="29">
        <f>IF($BB394="",$BH394,$BE394)</f>
        <v>23.865616321045181</v>
      </c>
      <c r="BK394" s="3">
        <f>LN(BN394*100000000/($AX394-$AW394)/$BI394)</f>
        <v>-3.7732976605559623</v>
      </c>
      <c r="BL394" s="13">
        <f>EXP(BK$4341*$AX394+BK$4342)*$BI394/(100000000/($AX394-$AW394))</f>
        <v>111.18475211907064</v>
      </c>
      <c r="BM394" s="3">
        <f t="shared" ref="BM394" si="617">LN(BL394/$C394)</f>
        <v>-4.1424721768543229</v>
      </c>
      <c r="BN394" s="3" cm="1">
        <f t="array" ref="BN394">$C394*EXP(poly_from_str(100000000/$E394,BN$4341))</f>
        <v>95.733299168992275</v>
      </c>
      <c r="BO394" s="3">
        <f>LN($C394)</f>
        <v>8.8536654280374503</v>
      </c>
      <c r="BP394" s="13">
        <f>LN(BL394/BN394)</f>
        <v>0.14962705954708938</v>
      </c>
      <c r="BY394">
        <v>144712</v>
      </c>
    </row>
    <row r="395" spans="1:77" hidden="1" x14ac:dyDescent="0.25">
      <c r="A395" t="s">
        <v>683</v>
      </c>
      <c r="B395" s="2" t="str">
        <f t="shared" si="594"/>
        <v/>
      </c>
      <c r="C395">
        <v>15</v>
      </c>
      <c r="D395" t="s">
        <v>14</v>
      </c>
      <c r="E395">
        <v>14473.49</v>
      </c>
      <c r="R395">
        <v>6</v>
      </c>
      <c r="S395" t="s">
        <v>22</v>
      </c>
      <c r="AA395" s="10">
        <f t="shared" si="596"/>
        <v>6907.2780000000002</v>
      </c>
      <c r="AB395" s="3" cm="1">
        <f t="array" ref="AB395">100000000/Lvac(AA395)</f>
        <v>14473.490139988196</v>
      </c>
      <c r="AC395" s="28">
        <f t="shared" si="597"/>
        <v>1.4477483025875026E-7</v>
      </c>
      <c r="AD395" s="28">
        <f t="shared" si="598"/>
        <v>6.9091835509469978E-7</v>
      </c>
      <c r="AE395" s="21">
        <f t="shared" si="599"/>
        <v>14473.490134100273</v>
      </c>
      <c r="AF395" s="10" cm="1">
        <f t="array" ref="AF395">Lair(100000000/AE395)</f>
        <v>6907.2780028099505</v>
      </c>
      <c r="AG395" s="10">
        <f t="shared" si="600"/>
        <v>6.0476985391342431E-3</v>
      </c>
      <c r="AH395" s="10" t="b">
        <f t="shared" si="595"/>
        <v>1</v>
      </c>
      <c r="AI395" s="10">
        <f t="shared" si="602"/>
        <v>6907.2780000000002</v>
      </c>
      <c r="AJ395">
        <v>7.0000000000000001E-3</v>
      </c>
      <c r="AK395" s="3" cm="1">
        <f t="array" ref="AK395">100000000/Lvac($AA395)</f>
        <v>14473.490139988196</v>
      </c>
      <c r="AL395" s="21">
        <f t="shared" si="538"/>
        <v>1.4667779547879409E-2</v>
      </c>
      <c r="AM395" s="21"/>
      <c r="AN395" s="21"/>
      <c r="AO395" s="21"/>
      <c r="AP395" s="21"/>
      <c r="AS395" s="3">
        <f t="shared" si="601"/>
        <v>1.3998819667904172E-4</v>
      </c>
      <c r="AT395" s="3" cm="1">
        <f t="array" ref="AT395">AS395-(100000000/LvacE($A395)-$E395)</f>
        <v>3.3645455914665945E-5</v>
      </c>
      <c r="BB395"/>
      <c r="BC395"/>
      <c r="BD395"/>
      <c r="BE395"/>
      <c r="BF395"/>
      <c r="BG395"/>
      <c r="BH395"/>
      <c r="BI395"/>
      <c r="BJ395"/>
      <c r="BN395" s="3" cm="1">
        <f t="array" ref="BN395">$C395*EXP(poly_from_str(100000000/$E395,BN$4341))</f>
        <v>0.20554556367053076</v>
      </c>
      <c r="BO395" s="3"/>
      <c r="BY395" t="e">
        <v>#N/A</v>
      </c>
    </row>
    <row r="396" spans="1:77" hidden="1" x14ac:dyDescent="0.25">
      <c r="A396" t="s">
        <v>684</v>
      </c>
      <c r="B396" s="2" t="str">
        <f t="shared" si="594"/>
        <v/>
      </c>
      <c r="C396">
        <v>500</v>
      </c>
      <c r="E396">
        <v>14481.36</v>
      </c>
      <c r="F396">
        <v>25244</v>
      </c>
      <c r="G396" t="s">
        <v>3</v>
      </c>
      <c r="H396" s="5" t="s">
        <v>86</v>
      </c>
      <c r="I396">
        <v>39725</v>
      </c>
      <c r="J396" t="s">
        <v>5</v>
      </c>
      <c r="K396" s="5" t="s">
        <v>86</v>
      </c>
      <c r="L396">
        <v>25244.61</v>
      </c>
      <c r="M396" t="str">
        <f t="shared" ref="M396:M397" si="618">$G396&amp;""</f>
        <v>o</v>
      </c>
      <c r="N396" t="str">
        <f t="shared" ref="N396:N397" si="619">$H396&amp;""</f>
        <v>15/2</v>
      </c>
      <c r="O396">
        <v>39725.99</v>
      </c>
      <c r="P396" t="str">
        <f t="shared" ref="P396:P397" si="620">$J396&amp;""</f>
        <v>e</v>
      </c>
      <c r="Q396" t="str">
        <f t="shared" ref="Q396:Q397" si="621">$K396&amp;""</f>
        <v>15/2</v>
      </c>
      <c r="R396">
        <v>6</v>
      </c>
      <c r="AA396" s="10">
        <f t="shared" si="596"/>
        <v>6903.5219999999999</v>
      </c>
      <c r="AB396" s="3" cm="1">
        <f t="array" ref="AB396">100000000/Lvac(AA396)</f>
        <v>14481.36468093258</v>
      </c>
      <c r="AC396" s="28">
        <f t="shared" si="597"/>
        <v>1.4485359791712114E-7</v>
      </c>
      <c r="AD396" s="28">
        <f t="shared" si="598"/>
        <v>6.905426539783828E-7</v>
      </c>
      <c r="AE396" s="21">
        <f t="shared" si="599"/>
        <v>14481.364483641069</v>
      </c>
      <c r="AF396" s="10" cm="1">
        <f t="array" ref="AF396">Lair(100000000/AE396)</f>
        <v>6903.5220940529707</v>
      </c>
      <c r="AG396" s="10">
        <f t="shared" si="600"/>
        <v>6.0488388883915035E-3</v>
      </c>
      <c r="AH396" s="10" t="b">
        <f t="shared" si="595"/>
        <v>1</v>
      </c>
      <c r="AI396" s="10">
        <f t="shared" ref="AI396:AI397" si="622">$AF396</f>
        <v>6903.5220940529707</v>
      </c>
      <c r="AJ396">
        <v>3.0000000000000001E-3</v>
      </c>
      <c r="AK396" s="3" cm="1">
        <f t="array" ref="AK396">100000000/Lvac($AA396)</f>
        <v>14481.36468093258</v>
      </c>
      <c r="AL396" s="21">
        <f t="shared" si="538"/>
        <v>6.2930332446132966E-3</v>
      </c>
      <c r="AM396" s="10" cm="1">
        <f t="array" ref="AM396">Lvac($AI396)-$BA396</f>
        <v>7.398954947348102E-3</v>
      </c>
      <c r="AN396" s="10">
        <f t="shared" ref="AN396:AN397" si="623">$AK396-($AX396-$AW396)</f>
        <v>-1.5319067417294718E-2</v>
      </c>
      <c r="AO396" s="3">
        <f t="shared" ref="AO396:AO397" si="624">AM396/AJ396</f>
        <v>2.4663183157827007</v>
      </c>
      <c r="AP396" s="3">
        <v>2.4349588854117123</v>
      </c>
      <c r="AS396" s="3">
        <f t="shared" si="601"/>
        <v>4.6809325795038603E-3</v>
      </c>
      <c r="AT396" s="3" cm="1">
        <f t="array" ref="AT396">AS396-(100000000/LvacE($A396)-$E396)</f>
        <v>3.3627033189986832E-5</v>
      </c>
      <c r="AU396" t="s">
        <v>4981</v>
      </c>
      <c r="AV396" t="s">
        <v>4740</v>
      </c>
      <c r="AW396" s="3">
        <v>25244.61</v>
      </c>
      <c r="AX396" s="3">
        <v>39725.99</v>
      </c>
      <c r="AY396" s="3"/>
      <c r="AZ396" s="10" cm="1">
        <f t="array" ref="AZ396">Lair(100000000/($AX396-$AW396))</f>
        <v>6903.5146970893666</v>
      </c>
      <c r="BA396" s="10">
        <f t="shared" ref="BA396:BA397" si="625">100000000/($AX396-$AW396)</f>
        <v>6905.4192349071718</v>
      </c>
      <c r="BF396" s="12">
        <v>1085830.7265804519</v>
      </c>
      <c r="BG396" s="12" cm="1">
        <f t="array" ref="BG396">SfromgA($BF396,$BA396,"")</f>
        <v>0.17646786746392049</v>
      </c>
      <c r="BH396" s="29">
        <f t="shared" ref="BH396:BH397" si="626">(10^MAX(0.05, -0.312925054856973*((LN($BG396))^(1/3)) + 0.454808404431693)-1)*100</f>
        <v>577.32504270827917</v>
      </c>
      <c r="BI396" s="12">
        <f t="shared" ref="BI396:BI397" si="627">IF($BB396="",$BF396,$BB396)</f>
        <v>1085830.7265804519</v>
      </c>
      <c r="BJ396" s="29">
        <f t="shared" ref="BJ396:BJ397" si="628">IF($BB396="",$BH396,$BE396)</f>
        <v>577.32504270827917</v>
      </c>
      <c r="BK396" s="3">
        <f>LN(BN396*100000000/($AX396-$AW396)/$BI396)</f>
        <v>-3.1307365659371453</v>
      </c>
      <c r="BL396" s="13">
        <f>EXP(BK$4341*$AX396+BK$4342)*$BI396/(100000000/($AX396-$AW396))</f>
        <v>0.86361812616607847</v>
      </c>
      <c r="BM396" s="3">
        <f>LN(BL396/$C396)</f>
        <v>-6.3612326899078919</v>
      </c>
      <c r="BN396" s="3" cm="1">
        <f t="array" ref="BN396">$C396*EXP(poly_from_str(100000000/$E396,BN$4341))</f>
        <v>6.8692680251017713</v>
      </c>
      <c r="BO396" s="3">
        <f t="shared" ref="BO396:BO397" si="629">LN($C396)</f>
        <v>6.2146080984221914</v>
      </c>
      <c r="BP396" s="13">
        <f>LN(BL396/BN396)</f>
        <v>-2.0736821454789536</v>
      </c>
      <c r="BY396">
        <v>10455</v>
      </c>
    </row>
    <row r="397" spans="1:77" hidden="1" x14ac:dyDescent="0.25">
      <c r="A397" t="s">
        <v>685</v>
      </c>
      <c r="B397" s="2" t="str">
        <f t="shared" si="594"/>
        <v/>
      </c>
      <c r="C397">
        <v>1000</v>
      </c>
      <c r="E397">
        <v>14490.73</v>
      </c>
      <c r="F397">
        <v>16763</v>
      </c>
      <c r="G397" t="s">
        <v>3</v>
      </c>
      <c r="H397" s="5" t="s">
        <v>4</v>
      </c>
      <c r="I397">
        <v>31254</v>
      </c>
      <c r="J397" t="s">
        <v>5</v>
      </c>
      <c r="K397" s="5" t="s">
        <v>8</v>
      </c>
      <c r="L397">
        <v>16763.98</v>
      </c>
      <c r="M397" t="str">
        <f t="shared" si="618"/>
        <v>o</v>
      </c>
      <c r="N397" t="str">
        <f t="shared" si="619"/>
        <v>9/2</v>
      </c>
      <c r="O397">
        <v>31254.71</v>
      </c>
      <c r="P397" t="str">
        <f t="shared" si="620"/>
        <v>e</v>
      </c>
      <c r="Q397" t="str">
        <f t="shared" si="621"/>
        <v>7/2</v>
      </c>
      <c r="R397">
        <v>6</v>
      </c>
      <c r="AA397" s="10">
        <f t="shared" si="596"/>
        <v>6899.0590000000002</v>
      </c>
      <c r="AB397" s="3" cm="1">
        <f t="array" ref="AB397">100000000/Lvac(AA397)</f>
        <v>14490.732610568448</v>
      </c>
      <c r="AC397" s="28">
        <f t="shared" si="597"/>
        <v>1.4494730368300951E-7</v>
      </c>
      <c r="AD397" s="28">
        <f t="shared" si="598"/>
        <v>6.9009623383063149E-7</v>
      </c>
      <c r="AE397" s="21">
        <f t="shared" si="599"/>
        <v>14490.732500265505</v>
      </c>
      <c r="AF397" s="10" cm="1">
        <f t="array" ref="AF397">Lair(100000000/AE397)</f>
        <v>6899.0590525157431</v>
      </c>
      <c r="AG397" s="10">
        <f t="shared" si="600"/>
        <v>6.0501963101466773E-3</v>
      </c>
      <c r="AH397" s="10" t="b">
        <f t="shared" si="595"/>
        <v>1</v>
      </c>
      <c r="AI397" s="10">
        <f t="shared" si="622"/>
        <v>6899.0590525157431</v>
      </c>
      <c r="AJ397">
        <v>3.0000000000000001E-3</v>
      </c>
      <c r="AK397" s="3" cm="1">
        <f t="array" ref="AK397">100000000/Lvac($AA397)</f>
        <v>14490.732610568448</v>
      </c>
      <c r="AL397" s="21">
        <f t="shared" si="538"/>
        <v>6.3011778129154006E-3</v>
      </c>
      <c r="AM397" s="10" cm="1">
        <f t="array" ref="AM397">Lvac($AI397)-$BA397</f>
        <v>-1.1907086955034174E-3</v>
      </c>
      <c r="AN397" s="10">
        <f t="shared" si="623"/>
        <v>2.610568448289996E-3</v>
      </c>
      <c r="AO397" s="3">
        <f t="shared" si="624"/>
        <v>-0.39690289850113913</v>
      </c>
      <c r="AP397" s="3">
        <v>-0.41441285884502577</v>
      </c>
      <c r="AS397" s="3">
        <f t="shared" si="601"/>
        <v>2.610568448289996E-3</v>
      </c>
      <c r="AT397" s="3" cm="1">
        <f t="array" ref="AT397">AS397-(100000000/LvacE($A397)-$E397)</f>
        <v>3.3605052522034384E-5</v>
      </c>
      <c r="AU397" t="s">
        <v>4980</v>
      </c>
      <c r="AV397" t="s">
        <v>4730</v>
      </c>
      <c r="AW397" s="3">
        <v>16763.98</v>
      </c>
      <c r="AX397" s="3">
        <v>31254.71</v>
      </c>
      <c r="AY397" s="3"/>
      <c r="AZ397" s="10" cm="1">
        <f t="array" ref="AZ397">Lair(100000000/($AX397-$AW397))</f>
        <v>6899.0602429039791</v>
      </c>
      <c r="BA397" s="10">
        <f t="shared" si="625"/>
        <v>6900.963581544891</v>
      </c>
      <c r="BB397" s="12">
        <v>11300000</v>
      </c>
      <c r="BC397" s="3">
        <v>0.39400000000000002</v>
      </c>
      <c r="BD397" s="12" cm="1">
        <f t="array" ref="BD397">SfromgA($BB397,$BA397,"")</f>
        <v>1.8329094482630535</v>
      </c>
      <c r="BE397" s="29">
        <f>(10^MAX(0.05, -0.312925054856973*((LN($BD397))^(1/3)) + 0.454808404431693)-1)*100</f>
        <v>54.886739819237775</v>
      </c>
      <c r="BF397" s="12">
        <v>1368745.6639067074</v>
      </c>
      <c r="BG397" s="12" cm="1">
        <f t="array" ref="BG397">SfromgA($BF397,$BA397,"")</f>
        <v>0.22201653625165396</v>
      </c>
      <c r="BH397" s="29">
        <f t="shared" si="626"/>
        <v>550.75274996324288</v>
      </c>
      <c r="BI397" s="12">
        <f t="shared" si="627"/>
        <v>11300000</v>
      </c>
      <c r="BJ397" s="29">
        <f t="shared" si="628"/>
        <v>54.886739819237775</v>
      </c>
      <c r="BK397" s="3">
        <f>LN(BN397*100000000/($AX397-$AW397)/$BI397)</f>
        <v>-4.7775906728743003</v>
      </c>
      <c r="BL397" s="13">
        <f>EXP(BK$4341*$AX397+BK$4342)*$BI397/(100000000/($AX397-$AW397))</f>
        <v>17.117946250429394</v>
      </c>
      <c r="BM397" s="3">
        <f t="shared" ref="BM397" si="630">LN(BL397/$C397)</f>
        <v>-4.0676278774721872</v>
      </c>
      <c r="BN397" s="3" cm="1">
        <f t="array" ref="BN397">$C397*EXP(poly_from_str(100000000/$E397,BN$4341))</f>
        <v>13.78121289853558</v>
      </c>
      <c r="BO397" s="3">
        <f t="shared" si="629"/>
        <v>6.9077552789821368</v>
      </c>
      <c r="BP397" s="13">
        <f>LN(BL397/BN397)</f>
        <v>0.21682112103620829</v>
      </c>
      <c r="BY397">
        <v>21073</v>
      </c>
    </row>
    <row r="398" spans="1:77" hidden="1" x14ac:dyDescent="0.25">
      <c r="A398" t="s">
        <v>686</v>
      </c>
      <c r="B398" s="2" t="str">
        <f t="shared" si="594"/>
        <v/>
      </c>
      <c r="C398">
        <v>4</v>
      </c>
      <c r="E398">
        <v>14528.34</v>
      </c>
      <c r="R398">
        <v>6</v>
      </c>
      <c r="S398" t="s">
        <v>22</v>
      </c>
      <c r="AA398" s="10">
        <f t="shared" si="596"/>
        <v>6881.201</v>
      </c>
      <c r="AB398" s="3" cm="1">
        <f t="array" ref="AB398">100000000/Lvac(AA398)</f>
        <v>14528.33851229052</v>
      </c>
      <c r="AC398" s="28">
        <f t="shared" si="597"/>
        <v>1.4532346897002429E-7</v>
      </c>
      <c r="AD398" s="28">
        <f t="shared" si="598"/>
        <v>6.8830995309892544E-7</v>
      </c>
      <c r="AE398" s="21">
        <f t="shared" si="599"/>
        <v>14528.338575777025</v>
      </c>
      <c r="AF398" s="10" cm="1">
        <f t="array" ref="AF398">Lair(100000000/AE398)</f>
        <v>6881.2009699300561</v>
      </c>
      <c r="AG398" s="10">
        <f t="shared" si="600"/>
        <v>6.0556542754884304E-3</v>
      </c>
      <c r="AH398" s="10" t="b">
        <f t="shared" si="595"/>
        <v>1</v>
      </c>
      <c r="AI398" s="10">
        <f t="shared" si="602"/>
        <v>6881.201</v>
      </c>
      <c r="AJ398">
        <v>3.0000000000000001E-3</v>
      </c>
      <c r="AK398" s="3" cm="1">
        <f t="array" ref="AK398">100000000/Lvac($AA398)</f>
        <v>14528.33851229052</v>
      </c>
      <c r="AL398" s="21">
        <f t="shared" si="538"/>
        <v>6.3339256529305801E-3</v>
      </c>
      <c r="AM398" s="21"/>
      <c r="AN398" s="21"/>
      <c r="AO398" s="21"/>
      <c r="AP398" s="21"/>
      <c r="AS398" s="3">
        <f t="shared" si="601"/>
        <v>-1.4877094799885526E-3</v>
      </c>
      <c r="AT398" s="3" cm="1">
        <f t="array" ref="AT398">AS398-(100000000/LvacE($A398)-$E398)</f>
        <v>3.3516136682010256E-5</v>
      </c>
      <c r="BB398"/>
      <c r="BC398"/>
      <c r="BD398"/>
      <c r="BE398"/>
      <c r="BF398"/>
      <c r="BG398"/>
      <c r="BH398"/>
      <c r="BI398"/>
      <c r="BJ398"/>
      <c r="BN398" s="3" cm="1">
        <f t="array" ref="BN398">$C398*EXP(poly_from_str(100000000/$E398,BN$4341))</f>
        <v>5.582826546950951E-2</v>
      </c>
      <c r="BO398" s="3"/>
      <c r="BY398" t="e">
        <v>#N/A</v>
      </c>
    </row>
    <row r="399" spans="1:77" hidden="1" x14ac:dyDescent="0.25">
      <c r="A399" t="s">
        <v>687</v>
      </c>
      <c r="B399" s="2" t="str">
        <f t="shared" si="594"/>
        <v/>
      </c>
      <c r="C399">
        <v>1</v>
      </c>
      <c r="E399">
        <v>14531</v>
      </c>
      <c r="F399">
        <v>25409</v>
      </c>
      <c r="G399" t="s">
        <v>5</v>
      </c>
      <c r="H399" s="5" t="s">
        <v>8</v>
      </c>
      <c r="I399">
        <v>39940</v>
      </c>
      <c r="J399" t="s">
        <v>3</v>
      </c>
      <c r="K399" s="5" t="s">
        <v>8</v>
      </c>
      <c r="L399">
        <v>25409.74</v>
      </c>
      <c r="M399" t="str">
        <f t="shared" ref="M399:M400" si="631">$G399&amp;""</f>
        <v>e</v>
      </c>
      <c r="N399" t="str">
        <f t="shared" ref="N399:N400" si="632">$H399&amp;""</f>
        <v>7/2</v>
      </c>
      <c r="O399">
        <v>39940.720000000001</v>
      </c>
      <c r="P399" t="str">
        <f t="shared" ref="P399:P400" si="633">$J399&amp;""</f>
        <v>o</v>
      </c>
      <c r="Q399" t="str">
        <f t="shared" ref="Q399:Q400" si="634">$K399&amp;""</f>
        <v>7/2</v>
      </c>
      <c r="R399">
        <v>6</v>
      </c>
      <c r="AA399" s="10">
        <f t="shared" si="596"/>
        <v>6879.942</v>
      </c>
      <c r="AB399" s="3" cm="1">
        <f t="array" ref="AB399">100000000/Lvac(AA399)</f>
        <v>14530.997118334864</v>
      </c>
      <c r="AC399" s="28">
        <f t="shared" si="597"/>
        <v>1.4535006254413193E-7</v>
      </c>
      <c r="AD399" s="28">
        <f t="shared" si="598"/>
        <v>6.8818401920830603E-7</v>
      </c>
      <c r="AE399" s="21">
        <f t="shared" si="599"/>
        <v>14530.997241393212</v>
      </c>
      <c r="AF399" s="10" cm="1">
        <f t="array" ref="AF399">Lair(100000000/AE399)</f>
        <v>6879.9419417355894</v>
      </c>
      <c r="AG399" s="10">
        <f t="shared" si="600"/>
        <v>6.0560406699892867E-3</v>
      </c>
      <c r="AH399" s="10" t="b">
        <f t="shared" si="595"/>
        <v>1</v>
      </c>
      <c r="AI399" s="10">
        <f t="shared" ref="AI399:AI400" si="635">$AF399</f>
        <v>6879.9419417355894</v>
      </c>
      <c r="AJ399">
        <v>3.0000000000000001E-3</v>
      </c>
      <c r="AK399" s="3" cm="1">
        <f t="array" ref="AK399">100000000/Lvac($AA399)</f>
        <v>14530.997118334864</v>
      </c>
      <c r="AL399" s="21">
        <f t="shared" si="538"/>
        <v>6.3362440735956968E-3</v>
      </c>
      <c r="AM399" s="10" cm="1">
        <f t="array" ref="AM399">Lvac($AI399)-$BA399</f>
        <v>-8.1654858640831662E-3</v>
      </c>
      <c r="AN399" s="10">
        <f t="shared" ref="AN399:AN400" si="636">$AK399-($AX399-$AW399)</f>
        <v>1.7118334864790086E-2</v>
      </c>
      <c r="AO399" s="3">
        <f t="shared" ref="AO399:AO400" si="637">AM399/AJ399</f>
        <v>-2.7218286213610554</v>
      </c>
      <c r="AP399" s="3">
        <v>-2.7024019233673848</v>
      </c>
      <c r="AS399" s="3">
        <f t="shared" si="601"/>
        <v>-2.8816651356464718E-3</v>
      </c>
      <c r="AT399" s="3" cm="1">
        <f t="array" ref="AT399">AS399-(100000000/LvacE($A399)-$E399)</f>
        <v>3.3509810236864723E-5</v>
      </c>
      <c r="AU399" t="s">
        <v>4715</v>
      </c>
      <c r="AV399" t="s">
        <v>4747</v>
      </c>
      <c r="AW399" s="3">
        <v>25409.74</v>
      </c>
      <c r="AX399" s="3">
        <v>39940.720000000001</v>
      </c>
      <c r="AY399" s="3"/>
      <c r="AZ399" s="10" cm="1">
        <f t="array" ref="AZ399">Lair(100000000/($AX399-$AW399))</f>
        <v>6879.9501050240096</v>
      </c>
      <c r="BA399" s="10">
        <f t="shared" ref="BA399:BA400" si="638">100000000/($AX399-$AW399)</f>
        <v>6881.8482992888303</v>
      </c>
      <c r="BB399" s="12">
        <v>43200</v>
      </c>
      <c r="BC399" s="3">
        <v>2E-3</v>
      </c>
      <c r="BD399" s="12" cm="1">
        <f t="array" ref="BD399">SfromgA($BB399,$BA399,"")</f>
        <v>6.9491612881337067E-3</v>
      </c>
      <c r="BE399" s="29">
        <f>(10^MAX(0.05, -0.312925054856973*((LN($BD399))^(1/3)) + 0.454808404431693)-1)*100</f>
        <v>874.53934448648647</v>
      </c>
      <c r="BG399" s="3"/>
      <c r="BH399" s="3"/>
      <c r="BI399" s="12">
        <f>IF($BB399="",$BF399,$BB399)</f>
        <v>43200</v>
      </c>
      <c r="BJ399" s="29">
        <f>IF($BB399="",$BH399,$BE399)</f>
        <v>874.53934448648647</v>
      </c>
      <c r="BK399" s="3">
        <f>LN(BN399*100000000/($AX399-$AW399)/$BI399)</f>
        <v>-6.1078119280351357</v>
      </c>
      <c r="BL399" s="13">
        <f>EXP(BK$4341*$AX399+BK$4342)*$BI399/(100000000/($AX399-$AW399))</f>
        <v>3.3918974593225272E-2</v>
      </c>
      <c r="BM399" s="3">
        <f t="shared" ref="BM399" si="639">LN(BL399/$C399)</f>
        <v>-3.3837806986679317</v>
      </c>
      <c r="BN399" s="3" cm="1">
        <f t="array" ref="BN399">$C399*EXP(poly_from_str(100000000/$E399,BN$4341))</f>
        <v>1.396978219416993E-2</v>
      </c>
      <c r="BO399" s="3">
        <f>LN($C399)</f>
        <v>0</v>
      </c>
      <c r="BP399" s="13">
        <f>LN(BL399/BN399)</f>
        <v>0.88707799813538413</v>
      </c>
      <c r="BY399">
        <v>22</v>
      </c>
    </row>
    <row r="400" spans="1:77" hidden="1" x14ac:dyDescent="0.25">
      <c r="A400" t="s">
        <v>688</v>
      </c>
      <c r="B400" s="2" t="str">
        <f t="shared" si="594"/>
        <v/>
      </c>
      <c r="C400">
        <v>60</v>
      </c>
      <c r="E400">
        <v>14550.67</v>
      </c>
      <c r="F400">
        <v>10859</v>
      </c>
      <c r="G400" t="s">
        <v>3</v>
      </c>
      <c r="H400" s="5" t="s">
        <v>8</v>
      </c>
      <c r="I400">
        <v>25409</v>
      </c>
      <c r="J400" t="s">
        <v>5</v>
      </c>
      <c r="K400" s="5" t="s">
        <v>8</v>
      </c>
      <c r="L400">
        <v>10859.06</v>
      </c>
      <c r="M400" t="str">
        <f t="shared" si="631"/>
        <v>o</v>
      </c>
      <c r="N400" t="str">
        <f t="shared" si="632"/>
        <v>7/2</v>
      </c>
      <c r="O400">
        <v>25409.74</v>
      </c>
      <c r="P400" t="str">
        <f t="shared" si="633"/>
        <v>e</v>
      </c>
      <c r="Q400" t="str">
        <f t="shared" si="634"/>
        <v>7/2</v>
      </c>
      <c r="R400">
        <v>6</v>
      </c>
      <c r="S400" t="s">
        <v>420</v>
      </c>
      <c r="AA400" s="10">
        <f t="shared" si="596"/>
        <v>6870.64</v>
      </c>
      <c r="AB400" s="3" cm="1">
        <f t="array" ref="AB400">100000000/Lvac(AA400)</f>
        <v>14550.670165641059</v>
      </c>
      <c r="AC400" s="28">
        <f t="shared" si="597"/>
        <v>1.455468486196337E-7</v>
      </c>
      <c r="AD400" s="28">
        <f t="shared" si="598"/>
        <v>6.8725356881590956E-7</v>
      </c>
      <c r="AE400" s="21">
        <f t="shared" si="599"/>
        <v>14550.670158530806</v>
      </c>
      <c r="AF400" s="10" cm="1">
        <f t="array" ref="AF400">Lair(100000000/AE400)</f>
        <v>6870.6400033573927</v>
      </c>
      <c r="AG400" s="10">
        <f t="shared" si="600"/>
        <v>6.0589020939563901E-3</v>
      </c>
      <c r="AH400" s="10" t="b">
        <f t="shared" si="595"/>
        <v>1</v>
      </c>
      <c r="AI400" s="10">
        <f t="shared" si="635"/>
        <v>6870.6400033573927</v>
      </c>
      <c r="AJ400">
        <v>3.0000000000000001E-3</v>
      </c>
      <c r="AK400" s="3" cm="1">
        <f t="array" ref="AK400">100000000/Lvac($AA400)</f>
        <v>14550.670165641059</v>
      </c>
      <c r="AL400" s="21">
        <f t="shared" si="538"/>
        <v>6.3534125606336932E-3</v>
      </c>
      <c r="AM400" s="10" cm="1">
        <f t="array" ref="AM400">Lvac($AI400)-$BA400</f>
        <v>4.6482946709147654E-3</v>
      </c>
      <c r="AN400" s="10">
        <f t="shared" si="636"/>
        <v>-9.8343589434080059E-3</v>
      </c>
      <c r="AO400" s="3">
        <f t="shared" si="637"/>
        <v>1.5494315569715884</v>
      </c>
      <c r="AP400" s="3">
        <v>1.548312124820465</v>
      </c>
      <c r="AS400" s="3">
        <f t="shared" si="601"/>
        <v>1.6564105862926226E-4</v>
      </c>
      <c r="AT400" s="3" cm="1">
        <f t="array" ref="AT400">AS400-(100000000/LvacE($A400)-$E400)</f>
        <v>3.3462820283602923E-5</v>
      </c>
      <c r="AU400" t="s">
        <v>4812</v>
      </c>
      <c r="AV400" t="s">
        <v>4715</v>
      </c>
      <c r="AW400" s="3">
        <v>10859.06</v>
      </c>
      <c r="AX400" s="3">
        <v>25409.74</v>
      </c>
      <c r="AY400" s="3"/>
      <c r="AZ400" s="10" cm="1">
        <f t="array" ref="AZ400">Lair(100000000/($AX400-$AW400))</f>
        <v>6870.6353563135963</v>
      </c>
      <c r="BA400" s="10">
        <f t="shared" si="638"/>
        <v>6872.5310432227216</v>
      </c>
      <c r="BN400" s="3" cm="1">
        <f t="array" ref="BN400">$C400*EXP(poly_from_str(100000000/$E400,BN$4341))</f>
        <v>0.84389795622911401</v>
      </c>
      <c r="BO400" s="3"/>
      <c r="BY400">
        <v>1328</v>
      </c>
    </row>
    <row r="401" spans="1:77" hidden="1" x14ac:dyDescent="0.25">
      <c r="A401" t="s">
        <v>689</v>
      </c>
      <c r="B401" s="2" t="str">
        <f t="shared" si="594"/>
        <v/>
      </c>
      <c r="C401">
        <v>4</v>
      </c>
      <c r="E401">
        <v>14552.74</v>
      </c>
      <c r="R401">
        <v>6</v>
      </c>
      <c r="S401" t="s">
        <v>22</v>
      </c>
      <c r="AA401" s="10">
        <f t="shared" si="596"/>
        <v>6869.6610000000001</v>
      </c>
      <c r="AB401" s="3" cm="1">
        <f t="array" ref="AB401">100000000/Lvac(AA401)</f>
        <v>14552.743777447437</v>
      </c>
      <c r="AC401" s="28">
        <f t="shared" si="597"/>
        <v>1.4556759059872097E-7</v>
      </c>
      <c r="AD401" s="28">
        <f t="shared" si="598"/>
        <v>6.8715564246359658E-7</v>
      </c>
      <c r="AE401" s="21">
        <f t="shared" si="599"/>
        <v>14552.743615209427</v>
      </c>
      <c r="AF401" s="10" cm="1">
        <f t="array" ref="AF401">Lair(100000000/AE401)</f>
        <v>6869.6610765853966</v>
      </c>
      <c r="AG401" s="10">
        <f t="shared" si="600"/>
        <v>6.0592039241417761E-3</v>
      </c>
      <c r="AH401" s="10" t="b">
        <f t="shared" si="595"/>
        <v>1</v>
      </c>
      <c r="AI401" s="10">
        <f t="shared" si="602"/>
        <v>6869.6610000000001</v>
      </c>
      <c r="AJ401">
        <v>3.0000000000000001E-3</v>
      </c>
      <c r="AK401" s="3" cm="1">
        <f t="array" ref="AK401">100000000/Lvac($AA401)</f>
        <v>14552.743777447437</v>
      </c>
      <c r="AL401" s="21">
        <f t="shared" si="538"/>
        <v>6.3552235448506569E-3</v>
      </c>
      <c r="AM401" s="21"/>
      <c r="AN401" s="21"/>
      <c r="AO401" s="21"/>
      <c r="AP401" s="21"/>
      <c r="AS401" s="3">
        <f t="shared" si="601"/>
        <v>3.7774474367324729E-3</v>
      </c>
      <c r="AT401" s="3" cm="1">
        <f t="array" ref="AT401">AS401-(100000000/LvacE($A401)-$E401)</f>
        <v>3.3457848985563032E-5</v>
      </c>
      <c r="BB401"/>
      <c r="BC401"/>
      <c r="BD401"/>
      <c r="BE401"/>
      <c r="BF401"/>
      <c r="BG401"/>
      <c r="BH401"/>
      <c r="BI401"/>
      <c r="BJ401"/>
      <c r="BN401" s="3" cm="1">
        <f t="array" ref="BN401">$C401*EXP(poly_from_str(100000000/$E401,BN$4341))</f>
        <v>5.6300405679499052E-2</v>
      </c>
      <c r="BO401" s="3"/>
      <c r="BY401" t="e">
        <v>#N/A</v>
      </c>
    </row>
    <row r="402" spans="1:77" hidden="1" x14ac:dyDescent="0.25">
      <c r="A402" t="s">
        <v>690</v>
      </c>
      <c r="B402" s="2" t="str">
        <f t="shared" si="594"/>
        <v/>
      </c>
      <c r="C402">
        <v>1000</v>
      </c>
      <c r="E402">
        <v>14558.8</v>
      </c>
      <c r="F402">
        <v>0</v>
      </c>
      <c r="G402" t="s">
        <v>3</v>
      </c>
      <c r="H402" s="5" t="s">
        <v>4</v>
      </c>
      <c r="I402">
        <v>14558</v>
      </c>
      <c r="J402" t="s">
        <v>5</v>
      </c>
      <c r="K402" s="5" t="s">
        <v>4</v>
      </c>
      <c r="L402">
        <v>0</v>
      </c>
      <c r="M402" t="str">
        <f>$G402&amp;""</f>
        <v>o</v>
      </c>
      <c r="N402" t="str">
        <f>$H402&amp;""</f>
        <v>9/2</v>
      </c>
      <c r="O402">
        <v>14558.82</v>
      </c>
      <c r="P402" t="str">
        <f>$J402&amp;""</f>
        <v>e</v>
      </c>
      <c r="Q402" t="str">
        <f>$K402&amp;""</f>
        <v>9/2</v>
      </c>
      <c r="R402">
        <v>6</v>
      </c>
      <c r="S402" t="s">
        <v>6</v>
      </c>
      <c r="AA402" s="10">
        <f t="shared" si="596"/>
        <v>6866.8010000000004</v>
      </c>
      <c r="AB402" s="3" cm="1">
        <f t="array" ref="AB402">100000000/Lvac(AA402)</f>
        <v>14558.80490645025</v>
      </c>
      <c r="AC402" s="28">
        <f t="shared" si="597"/>
        <v>1.4562821902076381E-7</v>
      </c>
      <c r="AD402" s="28">
        <f t="shared" si="598"/>
        <v>6.8686956547989178E-7</v>
      </c>
      <c r="AE402" s="21">
        <f t="shared" si="599"/>
        <v>14558.804695386396</v>
      </c>
      <c r="AF402" s="10" cm="1">
        <f t="array" ref="AF402">Lair(100000000/AE402)</f>
        <v>6866.8010995509794</v>
      </c>
      <c r="AG402" s="10">
        <f t="shared" si="600"/>
        <v>6.0600864147985541E-3</v>
      </c>
      <c r="AH402" s="10" t="b">
        <f t="shared" si="595"/>
        <v>1</v>
      </c>
      <c r="AI402" s="10">
        <f>$AF402</f>
        <v>6866.8010995509794</v>
      </c>
      <c r="AJ402">
        <v>3.0000000000000001E-3</v>
      </c>
      <c r="AK402" s="3" cm="1">
        <f t="array" ref="AK402">100000000/Lvac($AA402)</f>
        <v>14558.80490645025</v>
      </c>
      <c r="AL402" s="21">
        <f t="shared" si="538"/>
        <v>6.3605183965801428E-3</v>
      </c>
      <c r="AM402" s="10" cm="1">
        <f t="array" ref="AM402">Lvac($AI402)-$BA402</f>
        <v>7.2205532096631941E-3</v>
      </c>
      <c r="AN402" s="10">
        <f>$AK402-($AX402-$AW402)</f>
        <v>-1.5093549749508384E-2</v>
      </c>
      <c r="AO402" s="3">
        <f>AM402/AJ402</f>
        <v>2.4068510698877312</v>
      </c>
      <c r="AP402" s="3">
        <v>2.3736584780635894</v>
      </c>
      <c r="AS402" s="3">
        <f t="shared" si="601"/>
        <v>4.9064502509281738E-3</v>
      </c>
      <c r="AT402" s="3" cm="1">
        <f t="array" ref="AT402">AS402-(100000000/LvacE($A402)-$E402)</f>
        <v>3.3443300708313473E-5</v>
      </c>
      <c r="AU402" t="s">
        <v>4752</v>
      </c>
      <c r="AV402" t="s">
        <v>4748</v>
      </c>
      <c r="AW402" s="3">
        <v>0</v>
      </c>
      <c r="AX402" s="3">
        <v>14558.82</v>
      </c>
      <c r="AY402" s="3"/>
      <c r="AZ402" s="10" cm="1">
        <f t="array" ref="AZ402">Lair(100000000/($AX402-$AW402))</f>
        <v>6866.7938809408197</v>
      </c>
      <c r="BA402" s="10">
        <f>100000000/($AX402-$AW402)</f>
        <v>6868.6885338234833</v>
      </c>
      <c r="BB402" s="12">
        <v>8270000</v>
      </c>
      <c r="BC402" s="3">
        <v>0.44500000000000001</v>
      </c>
      <c r="BD402" s="12" cm="1">
        <f t="array" ref="BD402">SfromgA($BB402,$BA402,"")</f>
        <v>1.3226969120130978</v>
      </c>
      <c r="BE402" s="29">
        <f>(10^MAX(0.05, -0.312925054856973*((LN($BD402))^(1/3)) + 0.454808404431693)-1)*100</f>
        <v>77.89693503875543</v>
      </c>
      <c r="BF402" s="12">
        <v>934102.59935644781</v>
      </c>
      <c r="BG402" s="12" cm="1">
        <f t="array" ref="BG402">SfromgA($BF402,$BA402,"")</f>
        <v>0.14939959173786957</v>
      </c>
      <c r="BH402" s="29">
        <f>(10^MAX(0.05, -0.312925054856973*((LN($BG402))^(1/3)) + 0.454808404431693)-1)*100</f>
        <v>595.76481061800143</v>
      </c>
      <c r="BI402" s="12">
        <f>IF($BB402="",$BF402,$BB402)</f>
        <v>8270000</v>
      </c>
      <c r="BJ402" s="29">
        <f>IF($BB402="",$BH402,$BE402)</f>
        <v>77.89693503875543</v>
      </c>
      <c r="BK402" s="3">
        <f>LN(BN402*100000000/($AX402-$AW402)/$BI402)</f>
        <v>-4.4468940606378142</v>
      </c>
      <c r="BL402" s="13">
        <f>EXP(BK$4341*$AX402+BK$4342)*$BI402/(100000000/($AX402-$AW402))</f>
        <v>44.755007606034305</v>
      </c>
      <c r="BM402" s="3">
        <f t="shared" ref="BM402" si="640">LN(BL402/$C402)</f>
        <v>-3.1065519387109908</v>
      </c>
      <c r="BN402" s="3" cm="1">
        <f t="array" ref="BN402">$C402*EXP(poly_from_str(100000000/$E402,BN$4341))</f>
        <v>14.104903980061573</v>
      </c>
      <c r="BO402" s="3">
        <f>LN($C402)</f>
        <v>6.9077552789821368</v>
      </c>
      <c r="BP402" s="13">
        <f>LN(BL402/BN402)</f>
        <v>1.154680803351058</v>
      </c>
      <c r="BY402">
        <v>22289</v>
      </c>
    </row>
    <row r="403" spans="1:77" hidden="1" x14ac:dyDescent="0.25">
      <c r="A403" t="s">
        <v>691</v>
      </c>
      <c r="B403" s="2" t="str">
        <f t="shared" si="594"/>
        <v/>
      </c>
      <c r="C403">
        <v>4</v>
      </c>
      <c r="E403">
        <v>14564.89</v>
      </c>
      <c r="R403">
        <v>6</v>
      </c>
      <c r="S403" t="s">
        <v>22</v>
      </c>
      <c r="AA403" s="10">
        <f t="shared" si="596"/>
        <v>6863.9319999999998</v>
      </c>
      <c r="AB403" s="3" cm="1">
        <f t="array" ref="AB403">100000000/Lvac(AA403)</f>
        <v>14564.890183741245</v>
      </c>
      <c r="AC403" s="28">
        <f t="shared" si="597"/>
        <v>1.456890889944714E-7</v>
      </c>
      <c r="AD403" s="28">
        <f t="shared" si="598"/>
        <v>6.865825882548005E-7</v>
      </c>
      <c r="AE403" s="21">
        <f t="shared" si="599"/>
        <v>14564.890175824476</v>
      </c>
      <c r="AF403" s="10" cm="1">
        <f t="array" ref="AF403">Lair(100000000/AE403)</f>
        <v>6863.9320037309262</v>
      </c>
      <c r="AG403" s="10">
        <f t="shared" si="600"/>
        <v>6.0609727910868908E-3</v>
      </c>
      <c r="AH403" s="10" t="b">
        <f t="shared" si="595"/>
        <v>1</v>
      </c>
      <c r="AI403" s="10">
        <f t="shared" si="602"/>
        <v>6863.9319999999998</v>
      </c>
      <c r="AJ403">
        <v>3.0000000000000001E-3</v>
      </c>
      <c r="AK403" s="3" cm="1">
        <f t="array" ref="AK403">100000000/Lvac($AA403)</f>
        <v>14564.890183741245</v>
      </c>
      <c r="AL403" s="21">
        <f t="shared" si="538"/>
        <v>6.3658367465213436E-3</v>
      </c>
      <c r="AM403" s="21"/>
      <c r="AN403" s="21"/>
      <c r="AO403" s="21"/>
      <c r="AP403" s="21"/>
      <c r="AS403" s="3">
        <f t="shared" si="601"/>
        <v>1.8374124556430615E-4</v>
      </c>
      <c r="AT403" s="3" cm="1">
        <f t="array" ref="AT403">AS403-(100000000/LvacE($A403)-$E403)</f>
        <v>3.3428666938561946E-5</v>
      </c>
      <c r="BB403"/>
      <c r="BC403"/>
      <c r="BD403"/>
      <c r="BE403"/>
      <c r="BF403"/>
      <c r="BG403"/>
      <c r="BH403"/>
      <c r="BI403"/>
      <c r="BJ403"/>
      <c r="BN403" s="3" cm="1">
        <f t="array" ref="BN403">$C403*EXP(poly_from_str(100000000/$E403,BN$4341))</f>
        <v>5.6540202631055692E-2</v>
      </c>
      <c r="BO403" s="3"/>
      <c r="BY403" t="e">
        <v>#N/A</v>
      </c>
    </row>
    <row r="404" spans="1:77" hidden="1" x14ac:dyDescent="0.25">
      <c r="A404" t="s">
        <v>692</v>
      </c>
      <c r="B404" s="2" t="str">
        <f t="shared" si="594"/>
        <v/>
      </c>
      <c r="C404">
        <v>200</v>
      </c>
      <c r="E404">
        <v>14578.97</v>
      </c>
      <c r="F404">
        <v>26447</v>
      </c>
      <c r="G404" t="s">
        <v>3</v>
      </c>
      <c r="H404" s="5" t="s">
        <v>239</v>
      </c>
      <c r="I404">
        <v>41026</v>
      </c>
      <c r="J404" t="s">
        <v>5</v>
      </c>
      <c r="K404" s="5" t="s">
        <v>239</v>
      </c>
      <c r="L404">
        <v>26447.88</v>
      </c>
      <c r="M404" t="str">
        <f>$G404&amp;""</f>
        <v>o</v>
      </c>
      <c r="N404" t="str">
        <f>$H404&amp;""</f>
        <v>17/2</v>
      </c>
      <c r="O404">
        <v>41026.870000000003</v>
      </c>
      <c r="P404" t="str">
        <f>$J404&amp;""</f>
        <v>e</v>
      </c>
      <c r="Q404" t="str">
        <f>$K404&amp;""</f>
        <v>17/2</v>
      </c>
      <c r="R404">
        <v>6</v>
      </c>
      <c r="AA404" s="10">
        <f t="shared" si="596"/>
        <v>6857.3010000000004</v>
      </c>
      <c r="AB404" s="3" cm="1">
        <f t="array" ref="AB404">100000000/Lvac(AA404)</f>
        <v>14578.974316000005</v>
      </c>
      <c r="AC404" s="28">
        <f t="shared" si="597"/>
        <v>1.4582997012964721E-7</v>
      </c>
      <c r="AD404" s="28">
        <f t="shared" si="598"/>
        <v>6.8591930977100954E-7</v>
      </c>
      <c r="AE404" s="21">
        <f t="shared" si="599"/>
        <v>14578.974129349508</v>
      </c>
      <c r="AF404" s="10" cm="1">
        <f t="array" ref="AF404">Lair(100000000/AE404)</f>
        <v>6857.3010877926863</v>
      </c>
      <c r="AG404" s="10">
        <f t="shared" si="600"/>
        <v>6.0630256945115877E-3</v>
      </c>
      <c r="AH404" s="10" t="b">
        <f t="shared" si="595"/>
        <v>1</v>
      </c>
      <c r="AI404" s="10">
        <f>$AF404</f>
        <v>6857.3010877926863</v>
      </c>
      <c r="AJ404">
        <v>3.0000000000000001E-3</v>
      </c>
      <c r="AK404" s="3" cm="1">
        <f t="array" ref="AK404">100000000/Lvac($AA404)</f>
        <v>14578.974316000005</v>
      </c>
      <c r="AL404" s="21">
        <f t="shared" si="538"/>
        <v>6.3781540854112627E-3</v>
      </c>
      <c r="AM404" s="10" cm="1">
        <f t="array" ref="AM404">Lvac($AI404)-$BA404</f>
        <v>7.4668998140623444E-3</v>
      </c>
      <c r="AN404" s="10">
        <f>$AK404-($AX404-$AW404)</f>
        <v>-1.5683999996326747E-2</v>
      </c>
      <c r="AO404" s="3">
        <f>AM404/AJ404</f>
        <v>2.4889666046874481</v>
      </c>
      <c r="AP404" s="3">
        <v>2.4596944992178273</v>
      </c>
      <c r="AS404" s="3">
        <f t="shared" si="601"/>
        <v>4.3160000059287995E-3</v>
      </c>
      <c r="AT404" s="3" cm="1">
        <f t="array" ref="AT404">AS404-(100000000/LvacE($A404)-$E404)</f>
        <v>3.339468821650371E-5</v>
      </c>
      <c r="AU404" t="s">
        <v>4988</v>
      </c>
      <c r="AV404" t="s">
        <v>4749</v>
      </c>
      <c r="AW404" s="3">
        <v>26447.88</v>
      </c>
      <c r="AX404" s="3">
        <v>41026.870000000003</v>
      </c>
      <c r="AY404" s="3"/>
      <c r="AZ404" s="10" cm="1">
        <f t="array" ref="AZ404">Lair(100000000/($AX404-$AW404))</f>
        <v>6857.2936229021379</v>
      </c>
      <c r="BA404" s="10">
        <f>100000000/($AX404-$AW404)</f>
        <v>6859.1857186265979</v>
      </c>
      <c r="BF404" s="12">
        <v>1744203.2987764254</v>
      </c>
      <c r="BG404" s="12" cm="1">
        <f t="array" ref="BG404">SfromgA($BF404,$BA404,"")</f>
        <v>0.27781017575834172</v>
      </c>
      <c r="BH404" s="29">
        <f>(10^MAX(0.05, -0.312925054856973*((LN($BG404))^(1/3)) + 0.454808404431693)-1)*100</f>
        <v>523.22434434107083</v>
      </c>
      <c r="BI404" s="12">
        <f>IF($BB404="",$BF404,$BB404)</f>
        <v>1744203.2987764254</v>
      </c>
      <c r="BJ404" s="29">
        <f>IF($BB404="",$BH404,$BE404)</f>
        <v>523.22434434107083</v>
      </c>
      <c r="BK404" s="3">
        <f>LN(BN404*100000000/($AX404-$AW404)/$BI404)</f>
        <v>-4.4942726160452846</v>
      </c>
      <c r="BL404" s="13">
        <f>EXP(BK$4341*$AX404+BK$4342)*$BI404/(100000000/($AX404-$AW404))</f>
        <v>1.2651676702481722</v>
      </c>
      <c r="BM404" s="3">
        <f>LN(BL404/$C404)</f>
        <v>-5.0631127075012223</v>
      </c>
      <c r="BN404" s="3" cm="1">
        <f t="array" ref="BN404">$C404*EXP(poly_from_str(100000000/$E404,BN$4341))</f>
        <v>2.8411014663466414</v>
      </c>
      <c r="BO404" s="3">
        <f>LN($C404)</f>
        <v>5.2983173665480363</v>
      </c>
      <c r="BP404" s="13">
        <f>LN(BL404/BN404)</f>
        <v>-0.80898715819860856</v>
      </c>
      <c r="BY404">
        <v>4532</v>
      </c>
    </row>
    <row r="405" spans="1:77" hidden="1" x14ac:dyDescent="0.25">
      <c r="A405" t="s">
        <v>693</v>
      </c>
      <c r="B405" s="2" t="str">
        <f t="shared" si="594"/>
        <v/>
      </c>
      <c r="C405">
        <v>100</v>
      </c>
      <c r="E405">
        <v>14584.66</v>
      </c>
      <c r="R405">
        <v>6</v>
      </c>
      <c r="S405" t="s">
        <v>22</v>
      </c>
      <c r="AA405" s="10">
        <f t="shared" si="596"/>
        <v>6854.63</v>
      </c>
      <c r="AB405" s="3" cm="1">
        <f t="array" ref="AB405">100000000/Lvac(AA405)</f>
        <v>14584.655173607758</v>
      </c>
      <c r="AC405" s="28">
        <f t="shared" si="597"/>
        <v>1.4588679476499826E-7</v>
      </c>
      <c r="AD405" s="28">
        <f t="shared" si="598"/>
        <v>6.8565213787816509E-7</v>
      </c>
      <c r="AE405" s="21">
        <f t="shared" si="599"/>
        <v>14584.655382642186</v>
      </c>
      <c r="AF405" s="10" cm="1">
        <f t="array" ref="AF405">Lair(100000000/AE405)</f>
        <v>6854.6299017554193</v>
      </c>
      <c r="AG405" s="10">
        <f t="shared" si="600"/>
        <v>6.0638542980151929E-3</v>
      </c>
      <c r="AH405" s="10" t="b">
        <f t="shared" si="595"/>
        <v>1</v>
      </c>
      <c r="AI405" s="10">
        <f t="shared" si="602"/>
        <v>6854.63</v>
      </c>
      <c r="AJ405">
        <v>3.0000000000000001E-3</v>
      </c>
      <c r="AK405" s="3" cm="1">
        <f t="array" ref="AK405">100000000/Lvac($AA405)</f>
        <v>14584.655173607758</v>
      </c>
      <c r="AL405" s="21">
        <f t="shared" si="538"/>
        <v>6.3831257880911547E-3</v>
      </c>
      <c r="AM405" s="21"/>
      <c r="AN405" s="21"/>
      <c r="AO405" s="21"/>
      <c r="AP405" s="21"/>
      <c r="AS405" s="3">
        <f t="shared" si="601"/>
        <v>-4.8263922417390859E-3</v>
      </c>
      <c r="AT405" s="3" cm="1">
        <f t="array" ref="AT405">AS405-(100000000/LvacE($A405)-$E405)</f>
        <v>3.338094029459171E-5</v>
      </c>
      <c r="BB405"/>
      <c r="BC405"/>
      <c r="BD405"/>
      <c r="BE405"/>
      <c r="BF405"/>
      <c r="BG405"/>
      <c r="BH405"/>
      <c r="BI405"/>
      <c r="BJ405"/>
      <c r="BN405" s="3" cm="1">
        <f t="array" ref="BN405">$C405*EXP(poly_from_str(100000000/$E405,BN$4341))</f>
        <v>1.4234281822902499</v>
      </c>
      <c r="BO405" s="3"/>
      <c r="BY405" t="e">
        <v>#N/A</v>
      </c>
    </row>
    <row r="406" spans="1:77" hidden="1" x14ac:dyDescent="0.25">
      <c r="A406" t="s">
        <v>694</v>
      </c>
      <c r="B406" s="2" t="str">
        <f t="shared" si="594"/>
        <v/>
      </c>
      <c r="C406">
        <v>200</v>
      </c>
      <c r="E406">
        <v>14641.61</v>
      </c>
      <c r="F406">
        <v>2893</v>
      </c>
      <c r="G406" t="s">
        <v>3</v>
      </c>
      <c r="H406" s="5" t="s">
        <v>15</v>
      </c>
      <c r="I406">
        <v>17534</v>
      </c>
      <c r="J406" t="s">
        <v>5</v>
      </c>
      <c r="K406" s="5" t="s">
        <v>86</v>
      </c>
      <c r="L406">
        <v>2893.14</v>
      </c>
      <c r="M406" t="str">
        <f t="shared" ref="M406:M407" si="641">$G406&amp;""</f>
        <v>o</v>
      </c>
      <c r="N406" t="str">
        <f t="shared" ref="N406:N407" si="642">$H406&amp;""</f>
        <v>13/2</v>
      </c>
      <c r="O406">
        <v>17534.759999999998</v>
      </c>
      <c r="P406" t="str">
        <f t="shared" ref="P406:P407" si="643">$J406&amp;""</f>
        <v>e</v>
      </c>
      <c r="Q406" t="str">
        <f t="shared" ref="Q406:Q407" si="644">$K406&amp;""</f>
        <v>15/2</v>
      </c>
      <c r="R406">
        <v>6</v>
      </c>
      <c r="S406" t="s">
        <v>6</v>
      </c>
      <c r="AA406" s="10">
        <f t="shared" si="596"/>
        <v>6827.9650000000001</v>
      </c>
      <c r="AB406" s="3" cm="1">
        <f t="array" ref="AB406">100000000/Lvac(AA406)</f>
        <v>14641.611702102489</v>
      </c>
      <c r="AC406" s="28">
        <f t="shared" si="597"/>
        <v>1.4645652108644377E-7</v>
      </c>
      <c r="AD406" s="28">
        <f t="shared" si="598"/>
        <v>6.8298492020274189E-7</v>
      </c>
      <c r="AE406" s="21">
        <f t="shared" si="599"/>
        <v>14641.611627275828</v>
      </c>
      <c r="AF406" s="10" cm="1">
        <f t="array" ref="AF406">Lair(100000000/AE406)</f>
        <v>6827.9650348948826</v>
      </c>
      <c r="AG406" s="10">
        <f t="shared" si="600"/>
        <v>6.0721797564942479E-3</v>
      </c>
      <c r="AH406" s="10" t="b">
        <f t="shared" si="595"/>
        <v>1</v>
      </c>
      <c r="AI406" s="10">
        <f t="shared" ref="AI406:AI407" si="645">$AF406</f>
        <v>6827.9650348948826</v>
      </c>
      <c r="AJ406">
        <v>3.0000000000000001E-3</v>
      </c>
      <c r="AK406" s="3" cm="1">
        <f t="array" ref="AK406">100000000/Lvac($AA406)</f>
        <v>14641.611702102489</v>
      </c>
      <c r="AL406" s="21">
        <f t="shared" si="538"/>
        <v>6.4330785060887023E-3</v>
      </c>
      <c r="AM406" s="10" cm="1">
        <f t="array" ref="AM406">Lvac($AI406)-$BA406</f>
        <v>3.9056090645317454E-3</v>
      </c>
      <c r="AN406" s="10">
        <f t="shared" ref="AN406:AN407" si="646">$AK406-($AX406-$AW406)</f>
        <v>-8.2978975096921204E-3</v>
      </c>
      <c r="AO406" s="3">
        <f t="shared" ref="AO406:AO407" si="647">AM406/AJ406</f>
        <v>1.3018696881772485</v>
      </c>
      <c r="AP406" s="3">
        <v>1.2902349305174237</v>
      </c>
      <c r="AS406" s="3">
        <f t="shared" si="601"/>
        <v>1.702102488707169E-3</v>
      </c>
      <c r="AT406" s="3" cm="1">
        <f t="array" ref="AT406">AS406-(100000000/LvacE($A406)-$E406)</f>
        <v>3.3241716664633714E-5</v>
      </c>
      <c r="AU406" t="s">
        <v>4972</v>
      </c>
      <c r="AV406" t="s">
        <v>4696</v>
      </c>
      <c r="AW406" s="3">
        <v>2893.14</v>
      </c>
      <c r="AX406" s="3">
        <v>17534.759999999998</v>
      </c>
      <c r="AY406" s="3"/>
      <c r="AZ406" s="10" cm="1">
        <f t="array" ref="AZ406">Lair(100000000/($AX406-$AW406))</f>
        <v>6827.9611303366546</v>
      </c>
      <c r="BA406" s="10">
        <f t="shared" ref="BA406:BA407" si="648">100000000/($AX406-$AW406)</f>
        <v>6829.8453313226273</v>
      </c>
      <c r="BB406" s="12">
        <v>1740000</v>
      </c>
      <c r="BC406" s="3">
        <v>0.56699999999999995</v>
      </c>
      <c r="BD406" s="12" cm="1">
        <f t="array" ref="BD406">SfromgA($BB406,$BA406,"")</f>
        <v>0.27359944650800105</v>
      </c>
      <c r="BE406" s="29">
        <f t="shared" ref="BE406:BE407" si="649">(10^MAX(0.05, -0.312925054856973*((LN($BD406))^(1/3)) + 0.454808404431693)-1)*100</f>
        <v>525.1580800144485</v>
      </c>
      <c r="BF406" s="12">
        <v>248496.62225740388</v>
      </c>
      <c r="BG406" s="12" cm="1">
        <f t="array" ref="BG406">SfromgA($BF406,$BA406,"")</f>
        <v>3.9073872591226161E-2</v>
      </c>
      <c r="BH406" s="29">
        <f>(10^MAX(0.05, -0.312925054856973*((LN($BG406))^(1/3)) + 0.454808404431693)-1)*100</f>
        <v>727.86921910486819</v>
      </c>
      <c r="BI406" s="12">
        <f>IF($BB406="",$BF406,$BB406)</f>
        <v>1740000</v>
      </c>
      <c r="BJ406" s="29">
        <f>IF($BB406="",$BH406,$BE406)</f>
        <v>525.1580800144485</v>
      </c>
      <c r="BK406" s="3">
        <f t="shared" ref="BK406:BK407" si="650">LN(BN406*100000000/($AX406-$AW406)/$BI406)</f>
        <v>-4.4734249720161001</v>
      </c>
      <c r="BL406" s="13">
        <f>EXP(BK$4341*$AX406+BK$4342)*$BI406/(100000000/($AX406-$AW406))</f>
        <v>7.5535128060275074</v>
      </c>
      <c r="BM406" s="3">
        <f t="shared" ref="BM406:BM407" si="651">LN(BL406/$C406)</f>
        <v>-3.2763046391711836</v>
      </c>
      <c r="BN406" s="3" cm="1">
        <f t="array" ref="BN406">$C406*EXP(poly_from_str(100000000/$E406,BN$4341))</f>
        <v>2.9063947406661637</v>
      </c>
      <c r="BO406" s="3">
        <f t="shared" ref="BO406:BO407" si="652">LN($C406)</f>
        <v>5.2983173665480363</v>
      </c>
      <c r="BP406" s="13">
        <f t="shared" ref="BP406:BP407" si="653">LN(BL406/BN406)</f>
        <v>0.95509933502349353</v>
      </c>
      <c r="BY406">
        <v>4771</v>
      </c>
    </row>
    <row r="407" spans="1:77" hidden="1" x14ac:dyDescent="0.25">
      <c r="A407" t="s">
        <v>695</v>
      </c>
      <c r="B407" s="2" t="str">
        <f t="shared" si="594"/>
        <v/>
      </c>
      <c r="C407">
        <v>40</v>
      </c>
      <c r="D407" t="s">
        <v>143</v>
      </c>
      <c r="E407">
        <v>14666.33</v>
      </c>
      <c r="F407">
        <v>24357</v>
      </c>
      <c r="G407" t="s">
        <v>3</v>
      </c>
      <c r="H407" s="5" t="s">
        <v>16</v>
      </c>
      <c r="I407">
        <v>39024</v>
      </c>
      <c r="J407" t="s">
        <v>5</v>
      </c>
      <c r="K407" s="5" t="s">
        <v>4</v>
      </c>
      <c r="L407">
        <v>24357.98</v>
      </c>
      <c r="M407" t="str">
        <f t="shared" si="641"/>
        <v>o</v>
      </c>
      <c r="N407" t="str">
        <f t="shared" si="642"/>
        <v>11/2</v>
      </c>
      <c r="O407">
        <v>39024.269999999997</v>
      </c>
      <c r="P407" t="str">
        <f t="shared" si="643"/>
        <v>e</v>
      </c>
      <c r="Q407" t="str">
        <f t="shared" si="644"/>
        <v>9/2</v>
      </c>
      <c r="R407">
        <v>6</v>
      </c>
      <c r="AA407" s="10">
        <f t="shared" si="596"/>
        <v>6816.4560000000001</v>
      </c>
      <c r="AB407" s="3" cm="1">
        <f t="array" ref="AB407">100000000/Lvac(AA407)</f>
        <v>14666.332635778452</v>
      </c>
      <c r="AC407" s="28">
        <f t="shared" si="597"/>
        <v>1.4670380033260687E-7</v>
      </c>
      <c r="AD407" s="28">
        <f t="shared" si="598"/>
        <v>6.8183371046726739E-7</v>
      </c>
      <c r="AE407" s="21">
        <f t="shared" si="599"/>
        <v>14666.332519156338</v>
      </c>
      <c r="AF407" s="10" cm="1">
        <f t="array" ref="AF407">Lair(100000000/AE407)</f>
        <v>6816.4560542027093</v>
      </c>
      <c r="AG407" s="10">
        <f t="shared" si="600"/>
        <v>6.075803367305419E-3</v>
      </c>
      <c r="AH407" s="10" t="b">
        <f t="shared" si="595"/>
        <v>1</v>
      </c>
      <c r="AI407" s="10">
        <f t="shared" si="645"/>
        <v>6816.4560542027093</v>
      </c>
      <c r="AJ407">
        <v>7.0000000000000001E-3</v>
      </c>
      <c r="AK407" s="3" cm="1">
        <f t="array" ref="AK407">100000000/Lvac($AA407)</f>
        <v>14666.332635778452</v>
      </c>
      <c r="AL407" s="21">
        <f t="shared" si="538"/>
        <v>1.5061247022512691E-2</v>
      </c>
      <c r="AM407" s="10" cm="1">
        <f t="array" ref="AM407">Lvac($AI407)-$BA407</f>
        <v>-1.9767094721828471E-2</v>
      </c>
      <c r="AN407" s="10">
        <f t="shared" si="646"/>
        <v>4.2635778454496176E-2</v>
      </c>
      <c r="AO407" s="3">
        <f t="shared" si="647"/>
        <v>-2.8238706745469244</v>
      </c>
      <c r="AP407" s="3">
        <v>-2.831616002497737</v>
      </c>
      <c r="AS407" s="3">
        <f t="shared" si="601"/>
        <v>2.6357784518040717E-3</v>
      </c>
      <c r="AT407" s="3" cm="1">
        <f t="array" ref="AT407">AS407-(100000000/LvacE($A407)-$E407)</f>
        <v>3.3180507671204396E-5</v>
      </c>
      <c r="AU407" t="s">
        <v>4982</v>
      </c>
      <c r="AV407" t="s">
        <v>4697</v>
      </c>
      <c r="AW407" s="3">
        <v>24357.98</v>
      </c>
      <c r="AX407" s="3">
        <v>39024.269999999997</v>
      </c>
      <c r="AY407" s="3"/>
      <c r="AZ407" s="10" cm="1">
        <f t="array" ref="AZ407">Lair(100000000/($AX407-$AW407))</f>
        <v>6816.4758159791745</v>
      </c>
      <c r="BA407" s="10">
        <f t="shared" si="648"/>
        <v>6818.3569259846918</v>
      </c>
      <c r="BB407" s="12">
        <v>3210000</v>
      </c>
      <c r="BC407" s="3">
        <v>0.70599999999999996</v>
      </c>
      <c r="BD407" s="12" cm="1">
        <f t="array" ref="BD407">SfromgA($BB407,$BA407,"")</f>
        <v>0.5022010169970339</v>
      </c>
      <c r="BE407" s="29">
        <f t="shared" si="649"/>
        <v>438.46805262670279</v>
      </c>
      <c r="BG407" s="3"/>
      <c r="BH407" s="3"/>
      <c r="BI407" s="12">
        <f>IF($BB407="",$BF407,$BB407)</f>
        <v>3210000</v>
      </c>
      <c r="BJ407" s="29">
        <f>IF($BB407="",$BH407,$BE407)</f>
        <v>438.46805262670279</v>
      </c>
      <c r="BK407" s="3">
        <f t="shared" si="650"/>
        <v>-6.6876995994514719</v>
      </c>
      <c r="BL407" s="13">
        <f>EXP(BK$4341*$AX407+BK$4342)*$BI407/(100000000/($AX407-$AW407))</f>
        <v>2.7272827273081339</v>
      </c>
      <c r="BM407" s="3">
        <f t="shared" si="651"/>
        <v>-2.6855736785772244</v>
      </c>
      <c r="BN407" s="3" cm="1">
        <f t="array" ref="BN407">$C407*EXP(poly_from_str(100000000/$E407,BN$4341))</f>
        <v>0.58667052307678524</v>
      </c>
      <c r="BO407" s="3">
        <f t="shared" si="652"/>
        <v>3.6888794541139363</v>
      </c>
      <c r="BP407" s="13">
        <f t="shared" si="653"/>
        <v>1.5365976817500273</v>
      </c>
      <c r="BY407">
        <v>974</v>
      </c>
    </row>
    <row r="408" spans="1:77" hidden="1" x14ac:dyDescent="0.25">
      <c r="A408" t="s">
        <v>696</v>
      </c>
      <c r="B408" s="2" t="str">
        <f t="shared" si="594"/>
        <v/>
      </c>
      <c r="C408">
        <v>1</v>
      </c>
      <c r="E408">
        <v>14686.52</v>
      </c>
      <c r="R408">
        <v>6</v>
      </c>
      <c r="S408" t="s">
        <v>22</v>
      </c>
      <c r="AA408" s="10">
        <f t="shared" si="596"/>
        <v>6807.0870000000004</v>
      </c>
      <c r="AB408" s="3" cm="1">
        <f t="array" ref="AB408">100000000/Lvac(AA408)</f>
        <v>14686.518646022103</v>
      </c>
      <c r="AC408" s="28">
        <f t="shared" si="597"/>
        <v>1.4690571752645441E-7</v>
      </c>
      <c r="AD408" s="28">
        <f t="shared" si="598"/>
        <v>6.8089655833505079E-7</v>
      </c>
      <c r="AE408" s="21">
        <f t="shared" si="599"/>
        <v>14686.51870624573</v>
      </c>
      <c r="AF408" s="10" cm="1">
        <f t="array" ref="AF408">Lair(100000000/AE408)</f>
        <v>6807.0869720866267</v>
      </c>
      <c r="AG408" s="10">
        <f t="shared" si="600"/>
        <v>6.0787667798297643E-3</v>
      </c>
      <c r="AH408" s="10" t="b">
        <f t="shared" si="595"/>
        <v>1</v>
      </c>
      <c r="AI408" s="10">
        <f t="shared" si="602"/>
        <v>6807.0870000000004</v>
      </c>
      <c r="AJ408">
        <v>3.0000000000000001E-3</v>
      </c>
      <c r="AK408" s="3" cm="1">
        <f t="array" ref="AK408">100000000/Lvac($AA408)</f>
        <v>14686.518646022103</v>
      </c>
      <c r="AL408" s="21">
        <f t="shared" si="538"/>
        <v>6.4726006789785863E-3</v>
      </c>
      <c r="AM408" s="21"/>
      <c r="AN408" s="21"/>
      <c r="AO408" s="21"/>
      <c r="AP408" s="21"/>
      <c r="AS408" s="3">
        <f t="shared" si="601"/>
        <v>-1.3539778974518413E-3</v>
      </c>
      <c r="AT408" s="3" cm="1">
        <f t="array" ref="AT408">AS408-(100000000/LvacE($A408)-$E408)</f>
        <v>3.3130181691376492E-5</v>
      </c>
      <c r="BB408"/>
      <c r="BC408"/>
      <c r="BD408"/>
      <c r="BE408"/>
      <c r="BF408"/>
      <c r="BG408"/>
      <c r="BH408"/>
      <c r="BI408"/>
      <c r="BJ408"/>
      <c r="BN408" s="3" cm="1">
        <f t="array" ref="BN408">$C408*EXP(poly_from_str(100000000/$E408,BN$4341))</f>
        <v>1.4779400118507572E-2</v>
      </c>
      <c r="BO408" s="3"/>
      <c r="BY408" t="e">
        <v>#N/A</v>
      </c>
    </row>
    <row r="409" spans="1:77" hidden="1" x14ac:dyDescent="0.25">
      <c r="A409" t="s">
        <v>697</v>
      </c>
      <c r="B409" s="2" t="str">
        <f t="shared" si="594"/>
        <v/>
      </c>
      <c r="C409">
        <v>40</v>
      </c>
      <c r="D409" t="s">
        <v>14</v>
      </c>
      <c r="E409">
        <v>14708.05</v>
      </c>
      <c r="F409">
        <v>17095</v>
      </c>
      <c r="G409" t="s">
        <v>3</v>
      </c>
      <c r="H409" s="5" t="s">
        <v>19</v>
      </c>
      <c r="I409">
        <v>31803</v>
      </c>
      <c r="J409" t="s">
        <v>5</v>
      </c>
      <c r="K409" s="5" t="s">
        <v>113</v>
      </c>
      <c r="L409">
        <v>17095.63</v>
      </c>
      <c r="M409" t="str">
        <f t="shared" ref="M409:M414" si="654">$G409&amp;""</f>
        <v>o</v>
      </c>
      <c r="N409" t="str">
        <f t="shared" ref="N409:N414" si="655">$H409&amp;""</f>
        <v>3/2</v>
      </c>
      <c r="O409">
        <v>31803.7</v>
      </c>
      <c r="P409" t="str">
        <f t="shared" ref="P409:P414" si="656">$J409&amp;""</f>
        <v>e</v>
      </c>
      <c r="Q409" t="str">
        <f t="shared" ref="Q409:Q414" si="657">$K409&amp;""</f>
        <v>1/2</v>
      </c>
      <c r="R409">
        <v>6</v>
      </c>
      <c r="S409" t="s">
        <v>6</v>
      </c>
      <c r="AA409" s="10">
        <f t="shared" si="596"/>
        <v>6797.1210000000001</v>
      </c>
      <c r="AB409" s="3" cm="1">
        <f t="array" ref="AB409">100000000/Lvac(AA409)</f>
        <v>14708.052003721365</v>
      </c>
      <c r="AC409" s="28">
        <f t="shared" si="597"/>
        <v>1.4712111201198273E-7</v>
      </c>
      <c r="AD409" s="28">
        <f t="shared" si="598"/>
        <v>6.7989969014726396E-7</v>
      </c>
      <c r="AE409" s="21">
        <f t="shared" si="599"/>
        <v>14708.051914097363</v>
      </c>
      <c r="AF409" s="10" cm="1">
        <f t="array" ref="AF409">Lair(100000000/AE409)</f>
        <v>6797.1210414187672</v>
      </c>
      <c r="AG409" s="10">
        <f t="shared" si="600"/>
        <v>6.0819324831587786E-3</v>
      </c>
      <c r="AH409" s="10" t="b">
        <f t="shared" si="595"/>
        <v>1</v>
      </c>
      <c r="AI409" s="10">
        <f t="shared" ref="AI409:AI414" si="658">$AF409</f>
        <v>6797.1210414187672</v>
      </c>
      <c r="AJ409">
        <v>7.0000000000000001E-3</v>
      </c>
      <c r="AK409" s="3" cm="1">
        <f t="array" ref="AK409">100000000/Lvac($AA409)</f>
        <v>14708.052003721365</v>
      </c>
      <c r="AL409" s="21">
        <f t="shared" si="538"/>
        <v>1.5147054671923191E-2</v>
      </c>
      <c r="AM409" s="10" cm="1">
        <f t="array" ref="AM409">Lvac($AI409)-$BA409</f>
        <v>8.3604440787894418E-3</v>
      </c>
      <c r="AN409" s="10">
        <f t="shared" ref="AN409:AN414" si="659">$AK409-($AX409-$AW409)</f>
        <v>-1.7996278635109775E-2</v>
      </c>
      <c r="AO409" s="3">
        <f t="shared" ref="AO409:AO414" si="660">AM409/AJ409</f>
        <v>1.1943491541127773</v>
      </c>
      <c r="AP409" s="3">
        <v>1.1884305951233338</v>
      </c>
      <c r="AS409" s="3">
        <f t="shared" si="601"/>
        <v>2.0037213653267827E-3</v>
      </c>
      <c r="AT409" s="3" cm="1">
        <f t="array" ref="AT409">AS409-(100000000/LvacE($A409)-$E409)</f>
        <v>3.3076150430133566E-5</v>
      </c>
      <c r="AU409" t="s">
        <v>4851</v>
      </c>
      <c r="AV409" t="s">
        <v>4698</v>
      </c>
      <c r="AW409" s="3">
        <v>17095.63</v>
      </c>
      <c r="AX409" s="3">
        <v>31803.7</v>
      </c>
      <c r="AY409" s="3"/>
      <c r="AZ409" s="10" cm="1">
        <f t="array" ref="AZ409">Lair(100000000/($AX409-$AW409))</f>
        <v>6797.112683223856</v>
      </c>
      <c r="BA409" s="10">
        <f t="shared" ref="BA409:BA414" si="661">100000000/($AX409-$AW409)</f>
        <v>6798.9885824584735</v>
      </c>
      <c r="BN409" s="3" cm="1">
        <f t="array" ref="BN409">$C409*EXP(poly_from_str(100000000/$E409,BN$4341))</f>
        <v>0.59608269266283231</v>
      </c>
      <c r="BO409" s="3"/>
      <c r="BY409">
        <v>1007</v>
      </c>
    </row>
    <row r="410" spans="1:77" hidden="1" x14ac:dyDescent="0.25">
      <c r="A410" t="s">
        <v>698</v>
      </c>
      <c r="B410" s="2" t="str">
        <f t="shared" si="594"/>
        <v/>
      </c>
      <c r="C410">
        <v>1</v>
      </c>
      <c r="E410">
        <v>14755.11</v>
      </c>
      <c r="F410">
        <v>10032</v>
      </c>
      <c r="G410" t="s">
        <v>3</v>
      </c>
      <c r="H410" s="5" t="s">
        <v>4</v>
      </c>
      <c r="I410">
        <v>24788</v>
      </c>
      <c r="J410" t="s">
        <v>5</v>
      </c>
      <c r="K410" s="5" t="s">
        <v>4</v>
      </c>
      <c r="L410">
        <v>10032.92</v>
      </c>
      <c r="M410" t="str">
        <f t="shared" si="654"/>
        <v>o</v>
      </c>
      <c r="N410" t="str">
        <f t="shared" si="655"/>
        <v>9/2</v>
      </c>
      <c r="O410">
        <v>24788.02</v>
      </c>
      <c r="P410" t="str">
        <f t="shared" si="656"/>
        <v>e</v>
      </c>
      <c r="Q410" t="str">
        <f t="shared" si="657"/>
        <v>9/2</v>
      </c>
      <c r="R410">
        <v>6</v>
      </c>
      <c r="S410" t="s">
        <v>6</v>
      </c>
      <c r="AA410" s="10">
        <f t="shared" si="596"/>
        <v>6775.4440000000004</v>
      </c>
      <c r="AB410" s="3" cm="1">
        <f t="array" ref="AB410">100000000/Lvac(AA410)</f>
        <v>14755.107847909825</v>
      </c>
      <c r="AC410" s="28">
        <f t="shared" si="597"/>
        <v>1.4759180357774337E-7</v>
      </c>
      <c r="AD410" s="28">
        <f t="shared" si="598"/>
        <v>6.777314068508539E-7</v>
      </c>
      <c r="AE410" s="21">
        <f t="shared" si="599"/>
        <v>14755.107945351938</v>
      </c>
      <c r="AF410" s="10" cm="1">
        <f t="array" ref="AF410">Lair(100000000/AE410)</f>
        <v>6775.4439552549429</v>
      </c>
      <c r="AG410" s="10">
        <f t="shared" si="600"/>
        <v>6.0888664896285635E-3</v>
      </c>
      <c r="AH410" s="10" t="b">
        <f t="shared" si="595"/>
        <v>1</v>
      </c>
      <c r="AI410" s="10">
        <f t="shared" si="658"/>
        <v>6775.4439552549429</v>
      </c>
      <c r="AJ410">
        <v>3.0000000000000001E-3</v>
      </c>
      <c r="AK410" s="3" cm="1">
        <f t="array" ref="AK410">100000000/Lvac($AA410)</f>
        <v>14755.107847909825</v>
      </c>
      <c r="AL410" s="21">
        <f t="shared" si="538"/>
        <v>6.5331989809166505E-3</v>
      </c>
      <c r="AM410" s="10" cm="1">
        <f t="array" ref="AM410">Lvac($AI410)-$BA410</f>
        <v>-3.6494598552962998E-3</v>
      </c>
      <c r="AN410" s="10">
        <f t="shared" si="659"/>
        <v>7.8479098247044021E-3</v>
      </c>
      <c r="AO410" s="3">
        <f t="shared" si="660"/>
        <v>-1.2164866184320999</v>
      </c>
      <c r="AP410" s="3">
        <v>-1.2015675859705273</v>
      </c>
      <c r="AS410" s="3">
        <f t="shared" si="601"/>
        <v>-2.1520901755138766E-3</v>
      </c>
      <c r="AT410" s="3" cm="1">
        <f t="array" ref="AT410">AS410-(100000000/LvacE($A410)-$E410)</f>
        <v>3.2956832001218572E-5</v>
      </c>
      <c r="AU410" t="s">
        <v>4807</v>
      </c>
      <c r="AV410" t="s">
        <v>4700</v>
      </c>
      <c r="AW410" s="3">
        <v>10032.92</v>
      </c>
      <c r="AX410" s="3">
        <v>24788.02</v>
      </c>
      <c r="AY410" s="3"/>
      <c r="AZ410" s="10" cm="1">
        <f t="array" ref="AZ410">Lair(100000000/($AX410-$AW410))</f>
        <v>6775.4476037330896</v>
      </c>
      <c r="BA410" s="10">
        <f t="shared" si="661"/>
        <v>6777.3176732112961</v>
      </c>
      <c r="BB410" s="12">
        <v>32800</v>
      </c>
      <c r="BC410" s="3">
        <v>2E-3</v>
      </c>
      <c r="BD410" s="12" cm="1">
        <f t="array" ref="BD410">SfromgA($BB410,$BA410,"")</f>
        <v>5.0394220514225242E-3</v>
      </c>
      <c r="BE410" s="29">
        <f t="shared" ref="BE410:BE414" si="662">(10^MAX(0.05, -0.312925054856973*((LN($BD410))^(1/3)) + 0.454808404431693)-1)*100</f>
        <v>900.16122686812685</v>
      </c>
      <c r="BG410" s="3"/>
      <c r="BH410" s="3"/>
      <c r="BI410" s="12">
        <f t="shared" ref="BI410:BI414" si="663">IF($BB410="",$BF410,$BB410)</f>
        <v>32800</v>
      </c>
      <c r="BJ410" s="29">
        <f t="shared" ref="BJ410:BJ414" si="664">IF($BB410="",$BH410,$BE410)</f>
        <v>900.16122686812685</v>
      </c>
      <c r="BK410" s="3">
        <f t="shared" ref="BK410:BK414" si="665">LN(BN410*100000000/($AX410-$AW410)/$BI410)</f>
        <v>-5.7646552666662902</v>
      </c>
      <c r="BL410" s="13">
        <f>EXP(BK$4341*$AX410+BK$4342)*$BI410/(100000000/($AX410-$AW410))</f>
        <v>8.2696141537994025E-2</v>
      </c>
      <c r="BM410" s="3">
        <f t="shared" ref="BM410:BM414" si="666">LN(BL410/$C410)</f>
        <v>-2.4925823341715874</v>
      </c>
      <c r="BN410" s="3" cm="1">
        <f t="array" ref="BN410">$C410*EXP(poly_from_str(100000000/$E410,BN$4341))</f>
        <v>1.5179519643876491E-2</v>
      </c>
      <c r="BO410" s="3">
        <f t="shared" ref="BO410:BO414" si="667">LN($C410)</f>
        <v>0</v>
      </c>
      <c r="BP410" s="13">
        <f t="shared" ref="BP410:BP411" si="668">LN(BL410/BN410)</f>
        <v>1.6952258173571546</v>
      </c>
      <c r="BY410">
        <v>26</v>
      </c>
    </row>
    <row r="411" spans="1:77" hidden="1" x14ac:dyDescent="0.25">
      <c r="A411" t="s">
        <v>699</v>
      </c>
      <c r="B411" s="2" t="str">
        <f t="shared" si="594"/>
        <v/>
      </c>
      <c r="C411">
        <v>20</v>
      </c>
      <c r="D411" t="s">
        <v>14</v>
      </c>
      <c r="E411">
        <v>14800.57</v>
      </c>
      <c r="F411">
        <v>15705</v>
      </c>
      <c r="G411" t="s">
        <v>3</v>
      </c>
      <c r="H411" s="5" t="s">
        <v>4</v>
      </c>
      <c r="I411">
        <v>30505</v>
      </c>
      <c r="J411" t="s">
        <v>5</v>
      </c>
      <c r="K411" s="5" t="s">
        <v>16</v>
      </c>
      <c r="L411">
        <v>15705.13</v>
      </c>
      <c r="M411" t="str">
        <f t="shared" si="654"/>
        <v>o</v>
      </c>
      <c r="N411" t="str">
        <f t="shared" si="655"/>
        <v>9/2</v>
      </c>
      <c r="O411">
        <v>30505.72</v>
      </c>
      <c r="P411" t="str">
        <f t="shared" si="656"/>
        <v>e</v>
      </c>
      <c r="Q411" t="str">
        <f t="shared" si="657"/>
        <v>11/2</v>
      </c>
      <c r="R411">
        <v>6</v>
      </c>
      <c r="AA411" s="10">
        <f t="shared" si="596"/>
        <v>6754.6319999999996</v>
      </c>
      <c r="AB411" s="3" cm="1">
        <f t="array" ref="AB411">100000000/Lvac(AA411)</f>
        <v>14800.570156721991</v>
      </c>
      <c r="AC411" s="28">
        <f t="shared" si="597"/>
        <v>1.4804655531196962E-7</v>
      </c>
      <c r="AD411" s="28">
        <f t="shared" si="598"/>
        <v>6.7564964687919736E-7</v>
      </c>
      <c r="AE411" s="21">
        <f t="shared" si="599"/>
        <v>14800.570149542113</v>
      </c>
      <c r="AF411" s="10" cm="1">
        <f t="array" ref="AF411">Lair(100000000/AE411)</f>
        <v>6754.6320032767489</v>
      </c>
      <c r="AG411" s="10">
        <f t="shared" si="600"/>
        <v>6.0955867141779148E-3</v>
      </c>
      <c r="AH411" s="10" t="b">
        <f t="shared" si="595"/>
        <v>1</v>
      </c>
      <c r="AI411" s="10">
        <f t="shared" si="658"/>
        <v>6754.6320032767489</v>
      </c>
      <c r="AJ411">
        <v>7.0000000000000001E-3</v>
      </c>
      <c r="AK411" s="3" cm="1">
        <f t="array" ref="AK411">100000000/Lvac($AA411)</f>
        <v>14800.570156721991</v>
      </c>
      <c r="AL411" s="21">
        <f t="shared" si="538"/>
        <v>1.5338213991050063E-2</v>
      </c>
      <c r="AM411" s="10" cm="1">
        <f t="array" ref="AM411">Lvac($AI411)-$BA411</f>
        <v>9.0617704217947903E-3</v>
      </c>
      <c r="AN411" s="10">
        <f t="shared" si="659"/>
        <v>-1.9843278010739596E-2</v>
      </c>
      <c r="AO411" s="3">
        <f t="shared" si="660"/>
        <v>1.2945386316849701</v>
      </c>
      <c r="AP411" s="3">
        <v>1.2940703986065012</v>
      </c>
      <c r="AS411" s="3">
        <f t="shared" si="601"/>
        <v>1.5672199151595123E-4</v>
      </c>
      <c r="AT411" s="3" cm="1">
        <f t="array" ref="AT411">AS411-(100000000/LvacE($A411)-$E411)</f>
        <v>3.2839940104167908E-5</v>
      </c>
      <c r="AU411" t="s">
        <v>4762</v>
      </c>
      <c r="AV411" t="s">
        <v>4701</v>
      </c>
      <c r="AW411" s="3">
        <v>15705.13</v>
      </c>
      <c r="AX411" s="3">
        <v>30505.72</v>
      </c>
      <c r="AY411" s="3"/>
      <c r="AZ411" s="10" cm="1">
        <f t="array" ref="AZ411">Lair(100000000/($AX411-$AW411))</f>
        <v>6754.6229439437438</v>
      </c>
      <c r="BA411" s="10">
        <f t="shared" si="661"/>
        <v>6756.4874102991835</v>
      </c>
      <c r="BB411" s="12">
        <v>146000</v>
      </c>
      <c r="BC411" s="3">
        <v>2.4E-2</v>
      </c>
      <c r="BD411" s="12" cm="1">
        <f t="array" ref="BD411">SfromgA($BB411,$BA411,"")</f>
        <v>2.2225376734166059E-2</v>
      </c>
      <c r="BE411" s="29">
        <f t="shared" si="662"/>
        <v>777.81743990882899</v>
      </c>
      <c r="BG411" s="3"/>
      <c r="BH411" s="3"/>
      <c r="BI411" s="12">
        <f t="shared" si="663"/>
        <v>146000</v>
      </c>
      <c r="BJ411" s="29">
        <f t="shared" si="664"/>
        <v>777.81743990882899</v>
      </c>
      <c r="BK411" s="3">
        <f t="shared" si="665"/>
        <v>-4.2468738485676303</v>
      </c>
      <c r="BL411" s="13">
        <f>EXP(BK$4341*$AX411+BK$4342)*$BI411/(100000000/($AX411-$AW411))</f>
        <v>0.23912766758381485</v>
      </c>
      <c r="BM411" s="3">
        <f t="shared" si="666"/>
        <v>-4.4264899692338995</v>
      </c>
      <c r="BN411" s="3" cm="1">
        <f t="array" ref="BN411">$C411*EXP(poly_from_str(100000000/$E411,BN$4341))</f>
        <v>0.30919894694755318</v>
      </c>
      <c r="BO411" s="3">
        <f t="shared" si="667"/>
        <v>2.9957322735539909</v>
      </c>
      <c r="BP411" s="13">
        <f t="shared" si="668"/>
        <v>-0.2569873276728753</v>
      </c>
      <c r="BY411">
        <v>542</v>
      </c>
    </row>
    <row r="412" spans="1:77" hidden="1" x14ac:dyDescent="0.25">
      <c r="A412" t="s">
        <v>700</v>
      </c>
      <c r="B412" s="2" t="str">
        <f t="shared" si="594"/>
        <v/>
      </c>
      <c r="C412">
        <v>4</v>
      </c>
      <c r="E412">
        <v>14819.63</v>
      </c>
      <c r="F412">
        <v>48401</v>
      </c>
      <c r="G412" t="s">
        <v>5</v>
      </c>
      <c r="H412" s="5" t="s">
        <v>19</v>
      </c>
      <c r="I412">
        <v>63221</v>
      </c>
      <c r="J412" t="s">
        <v>3</v>
      </c>
      <c r="K412" s="5" t="s">
        <v>19</v>
      </c>
      <c r="L412">
        <v>48401.64</v>
      </c>
      <c r="M412" t="str">
        <f t="shared" si="654"/>
        <v>e</v>
      </c>
      <c r="N412" t="str">
        <f t="shared" si="655"/>
        <v>3/2</v>
      </c>
      <c r="O412">
        <v>63221.279999999999</v>
      </c>
      <c r="P412" t="str">
        <f t="shared" si="656"/>
        <v>o</v>
      </c>
      <c r="Q412" t="str">
        <f t="shared" si="657"/>
        <v>3/2</v>
      </c>
      <c r="R412">
        <v>6</v>
      </c>
      <c r="S412" t="s">
        <v>159</v>
      </c>
      <c r="AA412" s="10">
        <f t="shared" si="596"/>
        <v>6745.9430000000002</v>
      </c>
      <c r="AB412" s="3" cm="1">
        <f t="array" ref="AB412">100000000/Lvac(AA412)</f>
        <v>14819.633652395236</v>
      </c>
      <c r="AC412" s="28">
        <f t="shared" si="597"/>
        <v>1.4823724422219399E-7</v>
      </c>
      <c r="AD412" s="28">
        <f t="shared" si="598"/>
        <v>6.7478051310558151E-7</v>
      </c>
      <c r="AE412" s="21">
        <f t="shared" si="599"/>
        <v>14819.633484244703</v>
      </c>
      <c r="AF412" s="10" cm="1">
        <f t="array" ref="AF412">Lair(100000000/AE412)</f>
        <v>6745.943076543178</v>
      </c>
      <c r="AG412" s="10">
        <f t="shared" si="600"/>
        <v>6.0984108265067782E-3</v>
      </c>
      <c r="AH412" s="10" t="b">
        <f t="shared" si="595"/>
        <v>1</v>
      </c>
      <c r="AI412" s="10">
        <f t="shared" si="658"/>
        <v>6745.943076543178</v>
      </c>
      <c r="AJ412">
        <v>3.0000000000000001E-3</v>
      </c>
      <c r="AK412" s="3" cm="1">
        <f t="array" ref="AK412">100000000/Lvac($AA412)</f>
        <v>14819.633652395236</v>
      </c>
      <c r="AL412" s="21">
        <f t="shared" si="538"/>
        <v>6.5904648842616343E-3</v>
      </c>
      <c r="AM412" s="10" cm="1">
        <f t="array" ref="AM412">Lvac($AI412)-$BA412</f>
        <v>2.9668094175576698E-3</v>
      </c>
      <c r="AN412" s="10">
        <f t="shared" si="659"/>
        <v>-6.3476047635049326E-3</v>
      </c>
      <c r="AO412" s="3">
        <f t="shared" si="660"/>
        <v>0.98893647251922323</v>
      </c>
      <c r="AP412" s="3">
        <v>0.96341521536184394</v>
      </c>
      <c r="AS412" s="3">
        <f t="shared" si="601"/>
        <v>3.6523952367133461E-3</v>
      </c>
      <c r="AT412" s="3" cm="1">
        <f t="array" ref="AT412">AS412-(100000000/LvacE($A412)-$E412)</f>
        <v>3.2790450859465636E-5</v>
      </c>
      <c r="AU412" t="s">
        <v>4940</v>
      </c>
      <c r="AV412" t="s">
        <v>4702</v>
      </c>
      <c r="AW412" s="3">
        <v>48401.64</v>
      </c>
      <c r="AX412" s="3">
        <v>63221.279999999999</v>
      </c>
      <c r="AY412" s="3"/>
      <c r="AZ412" s="10" cm="1">
        <f t="array" ref="AZ412">Lair(100000000/($AX412-$AW412))</f>
        <v>6745.9401105317384</v>
      </c>
      <c r="BA412" s="10">
        <f t="shared" si="661"/>
        <v>6747.8022408101688</v>
      </c>
      <c r="BB412" s="12">
        <v>342000</v>
      </c>
      <c r="BC412" s="3">
        <v>0.161</v>
      </c>
      <c r="BD412" s="12" cm="1">
        <f t="array" ref="BD412">SfromgA($BB412,$BA412,"")</f>
        <v>5.1861670837612506E-2</v>
      </c>
      <c r="BE412" s="29">
        <f t="shared" si="662"/>
        <v>701.80335225952285</v>
      </c>
      <c r="BG412" s="3"/>
      <c r="BH412" s="3"/>
      <c r="BI412" s="12">
        <f t="shared" si="663"/>
        <v>342000</v>
      </c>
      <c r="BJ412" s="29">
        <f t="shared" si="664"/>
        <v>701.80335225952285</v>
      </c>
      <c r="BK412" s="3">
        <f t="shared" si="665"/>
        <v>-6.7009881626686729</v>
      </c>
      <c r="BL412" s="13">
        <f>EXP(BK$4341*$AX412+BK$4342)*$BI412/(100000000/($AX412-$AW412))</f>
        <v>4.6700491655489534E-2</v>
      </c>
      <c r="BM412" s="3">
        <f t="shared" si="666"/>
        <v>-4.4502949475277864</v>
      </c>
      <c r="BN412" s="3" cm="1">
        <f t="array" ref="BN412">$C412*EXP(poly_from_str(100000000/$E412,BN$4341))</f>
        <v>6.232489816435377E-2</v>
      </c>
      <c r="BO412" s="3">
        <f t="shared" si="667"/>
        <v>1.3862943611198906</v>
      </c>
      <c r="BP412" s="13">
        <f>LN(BL412/BN412)</f>
        <v>-0.28860630288865885</v>
      </c>
      <c r="BY412">
        <v>110</v>
      </c>
    </row>
    <row r="413" spans="1:77" hidden="1" x14ac:dyDescent="0.25">
      <c r="A413" t="s">
        <v>701</v>
      </c>
      <c r="B413" s="2" t="str">
        <f t="shared" si="594"/>
        <v/>
      </c>
      <c r="C413">
        <v>9</v>
      </c>
      <c r="D413" t="s">
        <v>14</v>
      </c>
      <c r="E413">
        <v>14833.11</v>
      </c>
      <c r="F413">
        <v>13887</v>
      </c>
      <c r="G413" t="s">
        <v>3</v>
      </c>
      <c r="H413" s="5" t="s">
        <v>8</v>
      </c>
      <c r="I413">
        <v>28720</v>
      </c>
      <c r="J413" t="s">
        <v>5</v>
      </c>
      <c r="K413" s="5" t="s">
        <v>4</v>
      </c>
      <c r="L413">
        <v>13887.6</v>
      </c>
      <c r="M413" t="str">
        <f t="shared" si="654"/>
        <v>o</v>
      </c>
      <c r="N413" t="str">
        <f t="shared" si="655"/>
        <v>7/2</v>
      </c>
      <c r="O413">
        <v>28720.71</v>
      </c>
      <c r="P413" t="str">
        <f t="shared" si="656"/>
        <v>e</v>
      </c>
      <c r="Q413" t="str">
        <f t="shared" si="657"/>
        <v>9/2</v>
      </c>
      <c r="R413">
        <v>6</v>
      </c>
      <c r="AA413" s="10">
        <f t="shared" si="596"/>
        <v>6739.8140000000003</v>
      </c>
      <c r="AB413" s="3" cm="1">
        <f t="array" ref="AB413">100000000/Lvac(AA413)</f>
        <v>14833.110121990116</v>
      </c>
      <c r="AC413" s="28">
        <f t="shared" si="597"/>
        <v>1.4837204706242634E-7</v>
      </c>
      <c r="AD413" s="28">
        <f t="shared" si="598"/>
        <v>6.7416744821269676E-7</v>
      </c>
      <c r="AE413" s="21">
        <f t="shared" si="599"/>
        <v>14833.11011635437</v>
      </c>
      <c r="AF413" s="10" cm="1">
        <f t="array" ref="AF413">Lair(100000000/AE413)</f>
        <v>6739.8140025607681</v>
      </c>
      <c r="AG413" s="10">
        <f t="shared" si="600"/>
        <v>6.100409456551035E-3</v>
      </c>
      <c r="AH413" s="10" t="b">
        <f t="shared" si="595"/>
        <v>1</v>
      </c>
      <c r="AI413" s="10">
        <f t="shared" si="658"/>
        <v>6739.8140025607681</v>
      </c>
      <c r="AJ413">
        <v>7.0000000000000001E-3</v>
      </c>
      <c r="AK413" s="3" cm="1">
        <f t="array" ref="AK413">100000000/Lvac($AA413)</f>
        <v>14833.110121990116</v>
      </c>
      <c r="AL413" s="21">
        <f t="shared" si="538"/>
        <v>1.5405732385861138E-2</v>
      </c>
      <c r="AM413" s="10" cm="1">
        <f t="array" ref="AM413">Lvac($AI413)-$BA413</f>
        <v>-5.288326610752847E-5</v>
      </c>
      <c r="AN413" s="10">
        <f t="shared" si="659"/>
        <v>1.2199011689517647E-4</v>
      </c>
      <c r="AO413" s="3">
        <f t="shared" si="660"/>
        <v>-7.5547523010754958E-3</v>
      </c>
      <c r="AP413" s="3">
        <v>-7.9206746314801936E-3</v>
      </c>
      <c r="AS413" s="3">
        <f t="shared" si="601"/>
        <v>1.2199011507618707E-4</v>
      </c>
      <c r="AT413" s="3" cm="1">
        <f t="array" ref="AT413">AS413-(100000000/LvacE($A413)-$E413)</f>
        <v>3.2755297070252709E-5</v>
      </c>
      <c r="AU413" t="s">
        <v>4813</v>
      </c>
      <c r="AV413" t="s">
        <v>4703</v>
      </c>
      <c r="AW413" s="3">
        <v>13887.6</v>
      </c>
      <c r="AX413" s="3">
        <v>28720.71</v>
      </c>
      <c r="AY413" s="3"/>
      <c r="AZ413" s="10" cm="1">
        <f t="array" ref="AZ413">Lair(100000000/($AX413-$AW413))</f>
        <v>6739.8140554298107</v>
      </c>
      <c r="BA413" s="10">
        <f t="shared" si="661"/>
        <v>6741.6745375716901</v>
      </c>
      <c r="BB413" s="12">
        <v>137000</v>
      </c>
      <c r="BC413" s="3">
        <v>3.4000000000000002E-2</v>
      </c>
      <c r="BD413" s="12" cm="1">
        <f t="array" ref="BD413">SfromgA($BB413,$BA413,"")</f>
        <v>2.0718450632732494E-2</v>
      </c>
      <c r="BE413" s="29">
        <f t="shared" si="662"/>
        <v>783.87311087044043</v>
      </c>
      <c r="BG413" s="3"/>
      <c r="BH413" s="3"/>
      <c r="BI413" s="12">
        <f t="shared" si="663"/>
        <v>137000</v>
      </c>
      <c r="BJ413" s="29">
        <f t="shared" si="664"/>
        <v>783.87311087044043</v>
      </c>
      <c r="BK413" s="3">
        <f t="shared" si="665"/>
        <v>-4.9705614146226171</v>
      </c>
      <c r="BL413" s="13">
        <f>EXP(BK$4341*$AX413+BK$4342)*$BI413/(100000000/($AX413-$AW413))</f>
        <v>0.25754437146057574</v>
      </c>
      <c r="BM413" s="3">
        <f t="shared" si="666"/>
        <v>-3.5537878347075726</v>
      </c>
      <c r="BN413" s="3" cm="1">
        <f t="array" ref="BN413">$C413*EXP(poly_from_str(100000000/$E413,BN$4341))</f>
        <v>0.14101502548309003</v>
      </c>
      <c r="BO413" s="3">
        <f t="shared" si="667"/>
        <v>2.1972245773362196</v>
      </c>
      <c r="BP413" s="13">
        <f>LN(BL413/BN413)</f>
        <v>0.60232557320026614</v>
      </c>
      <c r="BY413">
        <v>250</v>
      </c>
    </row>
    <row r="414" spans="1:77" hidden="1" x14ac:dyDescent="0.25">
      <c r="A414" t="s">
        <v>702</v>
      </c>
      <c r="B414" s="2" t="str">
        <f t="shared" si="594"/>
        <v/>
      </c>
      <c r="C414">
        <v>100</v>
      </c>
      <c r="E414">
        <v>14859.98</v>
      </c>
      <c r="F414">
        <v>0</v>
      </c>
      <c r="G414" t="s">
        <v>3</v>
      </c>
      <c r="H414" s="5" t="s">
        <v>4</v>
      </c>
      <c r="I414">
        <v>14859</v>
      </c>
      <c r="J414" t="s">
        <v>5</v>
      </c>
      <c r="K414" s="5" t="s">
        <v>16</v>
      </c>
      <c r="L414">
        <v>0</v>
      </c>
      <c r="M414" t="str">
        <f t="shared" si="654"/>
        <v>o</v>
      </c>
      <c r="N414" t="str">
        <f t="shared" si="655"/>
        <v>9/2</v>
      </c>
      <c r="O414">
        <v>14859.96</v>
      </c>
      <c r="P414" t="str">
        <f t="shared" si="656"/>
        <v>e</v>
      </c>
      <c r="Q414" t="str">
        <f t="shared" si="657"/>
        <v>11/2</v>
      </c>
      <c r="R414">
        <v>6</v>
      </c>
      <c r="S414" t="s">
        <v>6</v>
      </c>
      <c r="AA414" s="10">
        <f t="shared" si="596"/>
        <v>6727.6270000000004</v>
      </c>
      <c r="AB414" s="3" cm="1">
        <f t="array" ref="AB414">100000000/Lvac(AA414)</f>
        <v>14859.979899802971</v>
      </c>
      <c r="AC414" s="28">
        <f t="shared" si="597"/>
        <v>1.4864082090163441E-7</v>
      </c>
      <c r="AD414" s="28">
        <f t="shared" si="598"/>
        <v>6.729484203496527E-7</v>
      </c>
      <c r="AE414" s="21">
        <f t="shared" si="599"/>
        <v>14859.979904463977</v>
      </c>
      <c r="AF414" s="10" cm="1">
        <f t="array" ref="AF414">Lair(100000000/AE414)</f>
        <v>6727.6269978897872</v>
      </c>
      <c r="AG414" s="10">
        <f t="shared" si="600"/>
        <v>6.1043998054442503E-3</v>
      </c>
      <c r="AH414" s="10" t="b">
        <f t="shared" si="595"/>
        <v>1</v>
      </c>
      <c r="AI414" s="10">
        <f t="shared" si="658"/>
        <v>6727.6269978897872</v>
      </c>
      <c r="AJ414">
        <v>3.0000000000000001E-3</v>
      </c>
      <c r="AK414" s="3" cm="1">
        <f t="array" ref="AK414">100000000/Lvac($AA414)</f>
        <v>14859.979899802971</v>
      </c>
      <c r="AL414" s="21">
        <f t="shared" si="538"/>
        <v>6.6263988347439635E-3</v>
      </c>
      <c r="AM414" s="10" cm="1">
        <f t="array" ref="AM414">Lvac($AI414)-$BA414</f>
        <v>-9.0139391950287973E-3</v>
      </c>
      <c r="AN414" s="10">
        <f t="shared" si="659"/>
        <v>1.9899802971849567E-2</v>
      </c>
      <c r="AO414" s="3">
        <f t="shared" si="660"/>
        <v>-3.0046463983429326</v>
      </c>
      <c r="AP414" s="3">
        <v>-3.0039428047530237</v>
      </c>
      <c r="AS414" s="3">
        <f t="shared" si="601"/>
        <v>-1.001970285869902E-4</v>
      </c>
      <c r="AT414" s="3" cm="1">
        <f t="array" ref="AT414">AS414-(100000000/LvacE($A414)-$E414)</f>
        <v>3.2684791221981868E-5</v>
      </c>
      <c r="AU414" t="s">
        <v>4752</v>
      </c>
      <c r="AV414" t="s">
        <v>4704</v>
      </c>
      <c r="AW414" s="3">
        <v>0</v>
      </c>
      <c r="AX414" s="3">
        <v>14859.96</v>
      </c>
      <c r="AY414" s="3"/>
      <c r="AZ414" s="10" cm="1">
        <f t="array" ref="AZ414">Lair(100000000/($AX414-$AW414))</f>
        <v>6727.6360094047041</v>
      </c>
      <c r="BA414" s="10">
        <f t="shared" si="661"/>
        <v>6729.493215324941</v>
      </c>
      <c r="BB414" s="12">
        <v>592000</v>
      </c>
      <c r="BC414" s="3">
        <v>0.39800000000000002</v>
      </c>
      <c r="BD414" s="12" cm="1">
        <f t="array" ref="BD414">SfromgA($BB414,$BA414,"")</f>
        <v>8.9043484240454315E-2</v>
      </c>
      <c r="BE414" s="29">
        <f t="shared" si="662"/>
        <v>649.64283320917605</v>
      </c>
      <c r="BG414" s="3"/>
      <c r="BH414" s="3"/>
      <c r="BI414" s="12">
        <f t="shared" si="663"/>
        <v>592000</v>
      </c>
      <c r="BJ414" s="29">
        <f t="shared" si="664"/>
        <v>649.64283320917605</v>
      </c>
      <c r="BK414" s="3">
        <f t="shared" si="665"/>
        <v>-4.016717389855569</v>
      </c>
      <c r="BL414" s="13">
        <f>EXP(BK$4341*$AX414+BK$4342)*$BI414/(100000000/($AX414-$AW414))</f>
        <v>3.1960410612066603</v>
      </c>
      <c r="BM414" s="3">
        <f t="shared" si="666"/>
        <v>-3.4432573104799045</v>
      </c>
      <c r="BN414" s="3" cm="1">
        <f t="array" ref="BN414">$C414*EXP(poly_from_str(100000000/$E414,BN$4341))</f>
        <v>1.5845324927040783</v>
      </c>
      <c r="BO414" s="3">
        <f t="shared" si="667"/>
        <v>4.6051701859880918</v>
      </c>
      <c r="BP414" s="13">
        <f>LN(BL414/BN414)</f>
        <v>0.70162346897189198</v>
      </c>
      <c r="BY414">
        <v>2836</v>
      </c>
    </row>
    <row r="415" spans="1:77" hidden="1" x14ac:dyDescent="0.25">
      <c r="A415" t="s">
        <v>703</v>
      </c>
      <c r="B415" s="2" t="str">
        <f t="shared" si="594"/>
        <v/>
      </c>
      <c r="C415">
        <v>1</v>
      </c>
      <c r="E415">
        <v>14869.55</v>
      </c>
      <c r="R415">
        <v>6</v>
      </c>
      <c r="S415" t="s">
        <v>22</v>
      </c>
      <c r="AA415" s="10">
        <f t="shared" si="596"/>
        <v>6723.2979999999998</v>
      </c>
      <c r="AB415" s="3" cm="1">
        <f t="array" ref="AB415">100000000/Lvac(AA415)</f>
        <v>14869.547882663088</v>
      </c>
      <c r="AC415" s="28">
        <f t="shared" si="597"/>
        <v>1.4873652781715166E-7</v>
      </c>
      <c r="AD415" s="28">
        <f t="shared" si="598"/>
        <v>6.7251540389195967E-7</v>
      </c>
      <c r="AE415" s="21">
        <f t="shared" si="599"/>
        <v>14869.547981400332</v>
      </c>
      <c r="AF415" s="10" cm="1">
        <f t="array" ref="AF415">Lair(100000000/AE415)</f>
        <v>6723.2979553554287</v>
      </c>
      <c r="AG415" s="10">
        <f t="shared" si="600"/>
        <v>6.1058224611390934E-3</v>
      </c>
      <c r="AH415" s="10" t="b">
        <f t="shared" si="595"/>
        <v>1</v>
      </c>
      <c r="AI415" s="10">
        <f t="shared" si="602"/>
        <v>6723.2979999999998</v>
      </c>
      <c r="AJ415">
        <v>3.0000000000000001E-3</v>
      </c>
      <c r="AK415" s="3" cm="1">
        <f t="array" ref="AK415">100000000/Lvac($AA415)</f>
        <v>14869.547882663088</v>
      </c>
      <c r="AL415" s="21">
        <f t="shared" si="538"/>
        <v>6.6349347668345606E-3</v>
      </c>
      <c r="AM415" s="21"/>
      <c r="AN415" s="21"/>
      <c r="AO415" s="21"/>
      <c r="AP415" s="21"/>
      <c r="AS415" s="3">
        <f t="shared" si="601"/>
        <v>-2.1173369113967055E-3</v>
      </c>
      <c r="AT415" s="3" cm="1">
        <f t="array" ref="AT415">AS415-(100000000/LvacE($A415)-$E415)</f>
        <v>3.2659550925018266E-5</v>
      </c>
      <c r="BB415"/>
      <c r="BC415"/>
      <c r="BD415"/>
      <c r="BE415"/>
      <c r="BF415"/>
      <c r="BG415"/>
      <c r="BH415"/>
      <c r="BI415"/>
      <c r="BJ415"/>
      <c r="BN415" s="3" cm="1">
        <f t="array" ref="BN415">$C415*EXP(poly_from_str(100000000/$E415,BN$4341))</f>
        <v>1.5909447597624398E-2</v>
      </c>
      <c r="BO415" s="3"/>
      <c r="BY415" t="e">
        <v>#N/A</v>
      </c>
    </row>
    <row r="416" spans="1:77" hidden="1" x14ac:dyDescent="0.25">
      <c r="A416" t="s">
        <v>704</v>
      </c>
      <c r="B416" s="2" t="str">
        <f t="shared" si="594"/>
        <v/>
      </c>
      <c r="C416">
        <v>20</v>
      </c>
      <c r="D416" t="s">
        <v>14</v>
      </c>
      <c r="E416">
        <v>14879.96</v>
      </c>
      <c r="F416">
        <v>9370</v>
      </c>
      <c r="G416" t="s">
        <v>3</v>
      </c>
      <c r="H416" s="5" t="s">
        <v>19</v>
      </c>
      <c r="I416">
        <v>24250</v>
      </c>
      <c r="J416" t="s">
        <v>5</v>
      </c>
      <c r="K416" s="5" t="s">
        <v>19</v>
      </c>
      <c r="L416">
        <v>9370.66</v>
      </c>
      <c r="M416" t="str">
        <f t="shared" ref="M416:M417" si="669">$G416&amp;""</f>
        <v>o</v>
      </c>
      <c r="N416" t="str">
        <f t="shared" ref="N416:N417" si="670">$H416&amp;""</f>
        <v>3/2</v>
      </c>
      <c r="O416">
        <v>24250.62</v>
      </c>
      <c r="P416" t="str">
        <f t="shared" ref="P416:P417" si="671">$J416&amp;""</f>
        <v>e</v>
      </c>
      <c r="Q416" t="str">
        <f t="shared" ref="Q416:Q417" si="672">$K416&amp;""</f>
        <v>3/2</v>
      </c>
      <c r="R416">
        <v>6</v>
      </c>
      <c r="S416" t="s">
        <v>6</v>
      </c>
      <c r="AA416" s="10">
        <f t="shared" si="596"/>
        <v>6718.5919999999996</v>
      </c>
      <c r="AB416" s="3" cm="1">
        <f t="array" ref="AB416">100000000/Lvac(AA416)</f>
        <v>14879.96310045121</v>
      </c>
      <c r="AC416" s="28">
        <f t="shared" si="597"/>
        <v>1.4884070948198671E-7</v>
      </c>
      <c r="AD416" s="28">
        <f t="shared" si="598"/>
        <v>6.72044677294715E-7</v>
      </c>
      <c r="AE416" s="21">
        <f t="shared" si="599"/>
        <v>14879.962955482091</v>
      </c>
      <c r="AF416" s="10" cm="1">
        <f t="array" ref="AF416">Lair(100000000/AE416)</f>
        <v>6718.5920654568308</v>
      </c>
      <c r="AG416" s="10">
        <f t="shared" si="600"/>
        <v>6.10737213246847E-3</v>
      </c>
      <c r="AH416" s="10" t="b">
        <f t="shared" si="595"/>
        <v>1</v>
      </c>
      <c r="AI416" s="10">
        <f t="shared" ref="AI416:AI417" si="673">$AF416</f>
        <v>6718.5920654568308</v>
      </c>
      <c r="AJ416">
        <v>7.0000000000000001E-3</v>
      </c>
      <c r="AK416" s="3" cm="1">
        <f t="array" ref="AK416">100000000/Lvac($AA416)</f>
        <v>14879.96310045121</v>
      </c>
      <c r="AL416" s="21">
        <f t="shared" si="538"/>
        <v>1.5503209703516378E-2</v>
      </c>
      <c r="AM416" s="10" cm="1">
        <f t="array" ref="AM416">Lvac($AI416)-$BA416</f>
        <v>-1.3348261882129009E-3</v>
      </c>
      <c r="AN416" s="10">
        <f t="shared" ref="AN416:AN417" si="674">$AK416-($AX416-$AW416)</f>
        <v>3.1004512111394433E-3</v>
      </c>
      <c r="AO416" s="3">
        <f t="shared" ref="AO416:AO417" si="675">AM416/AJ416</f>
        <v>-0.19068945545898583</v>
      </c>
      <c r="AP416" s="3">
        <v>-0.20004294687428878</v>
      </c>
      <c r="AS416" s="3">
        <f t="shared" si="601"/>
        <v>3.1004512111394433E-3</v>
      </c>
      <c r="AT416" s="3" cm="1">
        <f t="array" ref="AT416">AS416-(100000000/LvacE($A416)-$E416)</f>
        <v>3.2631996873533353E-5</v>
      </c>
      <c r="AU416" t="s">
        <v>4962</v>
      </c>
      <c r="AV416" t="s">
        <v>4705</v>
      </c>
      <c r="AW416" s="3">
        <v>9370.66</v>
      </c>
      <c r="AX416" s="3">
        <v>24250.62</v>
      </c>
      <c r="AY416" s="3"/>
      <c r="AZ416" s="10" cm="1">
        <f t="array" ref="AZ416">Lair(100000000/($AX416-$AW416))</f>
        <v>6718.5933999240351</v>
      </c>
      <c r="BA416" s="10">
        <f t="shared" ref="BA416:BA417" si="676">100000000/($AX416-$AW416)</f>
        <v>6720.448173247778</v>
      </c>
      <c r="BN416" s="3" cm="1">
        <f t="array" ref="BN416">$C416*EXP(poly_from_str(100000000/$E416,BN$4341))</f>
        <v>0.31959704360389718</v>
      </c>
      <c r="BO416" s="3"/>
      <c r="BY416">
        <v>576</v>
      </c>
    </row>
    <row r="417" spans="1:77" hidden="1" x14ac:dyDescent="0.25">
      <c r="A417" t="s">
        <v>705</v>
      </c>
      <c r="B417" s="2" t="str">
        <f t="shared" si="594"/>
        <v/>
      </c>
      <c r="C417">
        <v>50</v>
      </c>
      <c r="E417">
        <v>14885.67</v>
      </c>
      <c r="F417">
        <v>12494</v>
      </c>
      <c r="G417" t="s">
        <v>3</v>
      </c>
      <c r="H417" s="5" t="s">
        <v>16</v>
      </c>
      <c r="I417">
        <v>27380</v>
      </c>
      <c r="J417" t="s">
        <v>5</v>
      </c>
      <c r="K417" s="5" t="s">
        <v>16</v>
      </c>
      <c r="L417">
        <v>12494.63</v>
      </c>
      <c r="M417" t="str">
        <f t="shared" si="669"/>
        <v>o</v>
      </c>
      <c r="N417" t="str">
        <f t="shared" si="670"/>
        <v>11/2</v>
      </c>
      <c r="O417">
        <v>27380.31</v>
      </c>
      <c r="P417" t="str">
        <f t="shared" si="671"/>
        <v>e</v>
      </c>
      <c r="Q417" t="str">
        <f t="shared" si="672"/>
        <v>11/2</v>
      </c>
      <c r="R417">
        <v>6</v>
      </c>
      <c r="AA417" s="10">
        <f t="shared" si="596"/>
        <v>6716.0159999999996</v>
      </c>
      <c r="AB417" s="3" cm="1">
        <f t="array" ref="AB417">100000000/Lvac(AA417)</f>
        <v>14885.670429677439</v>
      </c>
      <c r="AC417" s="28">
        <f t="shared" si="597"/>
        <v>1.4889779893317707E-7</v>
      </c>
      <c r="AD417" s="28">
        <f t="shared" si="598"/>
        <v>6.7178700799818074E-7</v>
      </c>
      <c r="AE417" s="21">
        <f t="shared" si="599"/>
        <v>14885.67040955743</v>
      </c>
      <c r="AF417" s="10" cm="1">
        <f t="array" ref="AF417">Lair(100000000/AE417)</f>
        <v>6716.0160090776735</v>
      </c>
      <c r="AG417" s="10">
        <f t="shared" si="600"/>
        <v>6.1082217813118256E-3</v>
      </c>
      <c r="AH417" s="10" t="b">
        <f t="shared" si="595"/>
        <v>1</v>
      </c>
      <c r="AI417" s="10">
        <f t="shared" si="673"/>
        <v>6716.0160090776735</v>
      </c>
      <c r="AJ417">
        <v>3.0000000000000001E-3</v>
      </c>
      <c r="AK417" s="3" cm="1">
        <f t="array" ref="AK417">100000000/Lvac($AA417)</f>
        <v>14885.670429677439</v>
      </c>
      <c r="AL417" s="21">
        <f t="shared" si="538"/>
        <v>6.6493306788834132E-3</v>
      </c>
      <c r="AM417" s="10" cm="1">
        <f t="array" ref="AM417">Lvac($AI417)-$BA417</f>
        <v>4.3281427051624632E-3</v>
      </c>
      <c r="AN417" s="10">
        <f t="shared" si="674"/>
        <v>-9.5703225633769762E-3</v>
      </c>
      <c r="AO417" s="3">
        <f t="shared" si="675"/>
        <v>1.4427142350541544</v>
      </c>
      <c r="AP417" s="3">
        <v>1.4396875297582785</v>
      </c>
      <c r="AS417" s="3">
        <f t="shared" si="601"/>
        <v>4.2967743866029195E-4</v>
      </c>
      <c r="AT417" s="3" cm="1">
        <f t="array" ref="AT417">AS417-(100000000/LvacE($A417)-$E417)</f>
        <v>3.2616862881695852E-5</v>
      </c>
      <c r="AU417" t="s">
        <v>4755</v>
      </c>
      <c r="AV417" t="s">
        <v>4707</v>
      </c>
      <c r="AW417" s="3">
        <v>12494.63</v>
      </c>
      <c r="AX417" s="3">
        <v>27380.31</v>
      </c>
      <c r="AY417" s="3"/>
      <c r="AZ417" s="10" cm="1">
        <f t="array" ref="AZ417">Lair(100000000/($AX417-$AW417))</f>
        <v>6716.0116820989551</v>
      </c>
      <c r="BA417" s="10">
        <f t="shared" si="676"/>
        <v>6717.8657609192178</v>
      </c>
      <c r="BB417" s="12">
        <v>1080000</v>
      </c>
      <c r="BC417" s="3">
        <v>0.193</v>
      </c>
      <c r="BD417" s="12" cm="1">
        <f t="array" ref="BD417">SfromgA($BB417,$BA417,"")</f>
        <v>0.16160361794515574</v>
      </c>
      <c r="BE417" s="29">
        <f>(10^MAX(0.05, -0.312925054856973*((LN($BD417))^(1/3)) + 0.454808404431693)-1)*100</f>
        <v>587.14783637510561</v>
      </c>
      <c r="BG417" s="3"/>
      <c r="BH417" s="3"/>
      <c r="BI417" s="12">
        <f>IF($BB417="",$BF417,$BB417)</f>
        <v>1080000</v>
      </c>
      <c r="BJ417" s="29">
        <f>IF($BB417="",$BH417,$BE417)</f>
        <v>587.14783637510561</v>
      </c>
      <c r="BK417" s="3">
        <f>LN(BN417*100000000/($AX417-$AW417)/$BI417)</f>
        <v>-5.3019175193910986</v>
      </c>
      <c r="BL417" s="13">
        <f>EXP(BK$4341*$AX417+BK$4342)*$BI417/(100000000/($AX417-$AW417))</f>
        <v>2.2559107421941196</v>
      </c>
      <c r="BM417" s="3">
        <f t="shared" ref="BM417" si="677">LN(BL417/$C417)</f>
        <v>-3.0984692372053004</v>
      </c>
      <c r="BN417" s="3" cm="1">
        <f t="array" ref="BN417">$C417*EXP(poly_from_str(100000000/$E417,BN$4341))</f>
        <v>0.80093802394238123</v>
      </c>
      <c r="BO417" s="3">
        <f>LN($C417)</f>
        <v>3.912023005428146</v>
      </c>
      <c r="BP417" s="13">
        <f>LN(BL417/BN417)</f>
        <v>1.0355254764854254</v>
      </c>
      <c r="BY417">
        <v>1446</v>
      </c>
    </row>
    <row r="418" spans="1:77" hidden="1" x14ac:dyDescent="0.25">
      <c r="A418" t="s">
        <v>706</v>
      </c>
      <c r="B418" s="2" t="str">
        <f t="shared" si="594"/>
        <v/>
      </c>
      <c r="C418">
        <v>3</v>
      </c>
      <c r="E418">
        <v>14900.1</v>
      </c>
      <c r="R418">
        <v>6</v>
      </c>
      <c r="S418" t="s">
        <v>22</v>
      </c>
      <c r="AA418" s="10">
        <f t="shared" si="596"/>
        <v>6709.51</v>
      </c>
      <c r="AB418" s="3" cm="1">
        <f t="array" ref="AB418">100000000/Lvac(AA418)</f>
        <v>14900.10449223829</v>
      </c>
      <c r="AC418" s="28">
        <f t="shared" si="597"/>
        <v>1.4904218042748277E-7</v>
      </c>
      <c r="AD418" s="28">
        <f t="shared" si="598"/>
        <v>6.7113623298475294E-7</v>
      </c>
      <c r="AE418" s="21">
        <f t="shared" si="599"/>
        <v>14900.104281106769</v>
      </c>
      <c r="AF418" s="10" cm="1">
        <f t="array" ref="AF418">Lair(100000000/AE418)</f>
        <v>6709.5100950730975</v>
      </c>
      <c r="AG418" s="10">
        <f t="shared" si="600"/>
        <v>6.1103720310602631E-3</v>
      </c>
      <c r="AH418" s="10" t="b">
        <f t="shared" si="595"/>
        <v>1</v>
      </c>
      <c r="AI418" s="10">
        <f t="shared" si="602"/>
        <v>6709.51</v>
      </c>
      <c r="AJ418">
        <v>3.0000000000000001E-3</v>
      </c>
      <c r="AK418" s="3" cm="1">
        <f t="array" ref="AK418">100000000/Lvac($AA418)</f>
        <v>14900.10449223829</v>
      </c>
      <c r="AL418" s="21">
        <f t="shared" si="538"/>
        <v>6.6622321863615778E-3</v>
      </c>
      <c r="AM418" s="21"/>
      <c r="AN418" s="21"/>
      <c r="AO418" s="21"/>
      <c r="AP418" s="21"/>
      <c r="AS418" s="3">
        <f t="shared" si="601"/>
        <v>4.4922382894583279E-3</v>
      </c>
      <c r="AT418" s="3" cm="1">
        <f t="array" ref="AT418">AS418-(100000000/LvacE($A418)-$E418)</f>
        <v>3.2578473110334016E-5</v>
      </c>
      <c r="BB418"/>
      <c r="BC418"/>
      <c r="BD418"/>
      <c r="BE418"/>
      <c r="BF418"/>
      <c r="BG418"/>
      <c r="BH418"/>
      <c r="BI418"/>
      <c r="BJ418"/>
      <c r="BN418" s="3" cm="1">
        <f t="array" ref="BN418">$C418*EXP(poly_from_str(100000000/$E418,BN$4341))</f>
        <v>4.8354030354747571E-2</v>
      </c>
      <c r="BO418" s="3"/>
      <c r="BY418" t="e">
        <v>#N/A</v>
      </c>
    </row>
    <row r="419" spans="1:77" hidden="1" x14ac:dyDescent="0.25">
      <c r="A419" t="s">
        <v>707</v>
      </c>
      <c r="B419" s="2" t="str">
        <f t="shared" si="594"/>
        <v/>
      </c>
      <c r="C419">
        <v>1</v>
      </c>
      <c r="E419">
        <v>14905.36</v>
      </c>
      <c r="R419">
        <v>6</v>
      </c>
      <c r="S419" t="s">
        <v>22</v>
      </c>
      <c r="AA419" s="10">
        <f t="shared" si="596"/>
        <v>6707.1450000000004</v>
      </c>
      <c r="AB419" s="3" cm="1">
        <f t="array" ref="AB419">100000000/Lvac(AA419)</f>
        <v>14905.358366683038</v>
      </c>
      <c r="AC419" s="28">
        <f t="shared" si="597"/>
        <v>1.4909473404854077E-7</v>
      </c>
      <c r="AD419" s="28">
        <f t="shared" si="598"/>
        <v>6.7089966936671166E-7</v>
      </c>
      <c r="AE419" s="21">
        <f t="shared" si="599"/>
        <v>14905.358443550831</v>
      </c>
      <c r="AF419" s="10" cm="1">
        <f t="array" ref="AF419">Lair(100000000/AE419)</f>
        <v>6707.1449654106218</v>
      </c>
      <c r="AG419" s="10">
        <f t="shared" si="600"/>
        <v>6.1111552207893998E-3</v>
      </c>
      <c r="AH419" s="10" t="b">
        <f t="shared" si="595"/>
        <v>1</v>
      </c>
      <c r="AI419" s="10">
        <f t="shared" si="602"/>
        <v>6707.1450000000004</v>
      </c>
      <c r="AJ419">
        <v>3.0000000000000001E-3</v>
      </c>
      <c r="AK419" s="3" cm="1">
        <f t="array" ref="AK419">100000000/Lvac($AA419)</f>
        <v>14905.358366683038</v>
      </c>
      <c r="AL419" s="21">
        <f t="shared" si="538"/>
        <v>6.6669313247363984E-3</v>
      </c>
      <c r="AM419" s="21"/>
      <c r="AN419" s="21"/>
      <c r="AO419" s="21"/>
      <c r="AP419" s="21"/>
      <c r="AS419" s="3">
        <f t="shared" si="601"/>
        <v>-1.6333169623976573E-3</v>
      </c>
      <c r="AT419" s="3" cm="1">
        <f t="array" ref="AT419">AS419-(100000000/LvacE($A419)-$E419)</f>
        <v>3.2564463253947906E-5</v>
      </c>
      <c r="BB419"/>
      <c r="BC419"/>
      <c r="BD419"/>
      <c r="BE419"/>
      <c r="BF419"/>
      <c r="BG419"/>
      <c r="BH419"/>
      <c r="BI419"/>
      <c r="BJ419"/>
      <c r="BN419" s="3" cm="1">
        <f t="array" ref="BN419">$C419*EXP(poly_from_str(100000000/$E419,BN$4341))</f>
        <v>1.6154518801798197E-2</v>
      </c>
      <c r="BO419" s="3"/>
      <c r="BY419" t="e">
        <v>#N/A</v>
      </c>
    </row>
    <row r="420" spans="1:77" hidden="1" x14ac:dyDescent="0.25">
      <c r="A420" t="s">
        <v>708</v>
      </c>
      <c r="B420" s="2" t="str">
        <f t="shared" si="594"/>
        <v/>
      </c>
      <c r="C420">
        <v>600</v>
      </c>
      <c r="E420">
        <v>14906.34</v>
      </c>
      <c r="F420">
        <v>4453</v>
      </c>
      <c r="G420" t="s">
        <v>3</v>
      </c>
      <c r="H420" s="5" t="s">
        <v>86</v>
      </c>
      <c r="I420">
        <v>19360</v>
      </c>
      <c r="J420" t="s">
        <v>5</v>
      </c>
      <c r="K420" s="5" t="s">
        <v>15</v>
      </c>
      <c r="L420">
        <v>4453.76</v>
      </c>
      <c r="M420" t="str">
        <f>$G420&amp;""</f>
        <v>o</v>
      </c>
      <c r="N420" t="str">
        <f>$H420&amp;""</f>
        <v>15/2</v>
      </c>
      <c r="O420">
        <v>19360.099999999999</v>
      </c>
      <c r="P420" t="str">
        <f>$J420&amp;""</f>
        <v>e</v>
      </c>
      <c r="Q420" t="str">
        <f>$K420&amp;""</f>
        <v>13/2</v>
      </c>
      <c r="R420">
        <v>6</v>
      </c>
      <c r="S420" t="s">
        <v>6</v>
      </c>
      <c r="AA420" s="10">
        <f t="shared" si="596"/>
        <v>6706.7049999999999</v>
      </c>
      <c r="AB420" s="3" cm="1">
        <f t="array" ref="AB420">100000000/Lvac(AA420)</f>
        <v>14906.33624050473</v>
      </c>
      <c r="AC420" s="28">
        <f t="shared" si="597"/>
        <v>1.4910451555570136E-7</v>
      </c>
      <c r="AD420" s="28">
        <f t="shared" si="598"/>
        <v>6.7085565753086751E-7</v>
      </c>
      <c r="AE420" s="21">
        <f t="shared" si="599"/>
        <v>14906.33641747979</v>
      </c>
      <c r="AF420" s="10" cm="1">
        <f t="array" ref="AF420">Lair(100000000/AE420)</f>
        <v>6706.704920374269</v>
      </c>
      <c r="AG420" s="10">
        <f t="shared" si="600"/>
        <v>6.1113010219254263E-3</v>
      </c>
      <c r="AH420" s="10" t="b">
        <f t="shared" si="595"/>
        <v>1</v>
      </c>
      <c r="AI420" s="10">
        <f>$AF420</f>
        <v>6706.704920374269</v>
      </c>
      <c r="AJ420">
        <v>3.0000000000000001E-3</v>
      </c>
      <c r="AK420" s="3" cm="1">
        <f t="array" ref="AK420">100000000/Lvac($AA420)</f>
        <v>14906.33624050473</v>
      </c>
      <c r="AL420" s="21">
        <f t="shared" si="538"/>
        <v>6.66780621071646E-3</v>
      </c>
      <c r="AM420" s="10" cm="1">
        <f t="array" ref="AM420">Lvac($AI420)-$BA420</f>
        <v>1.6123031682582223E-3</v>
      </c>
      <c r="AN420" s="10">
        <f>$AK420-($AX420-$AW420)</f>
        <v>-3.7594952682411531E-3</v>
      </c>
      <c r="AO420" s="3">
        <f>AM420/AJ420</f>
        <v>0.53743438941940747</v>
      </c>
      <c r="AP420" s="3">
        <v>0.56398343925441929</v>
      </c>
      <c r="AS420" s="3">
        <f t="shared" si="601"/>
        <v>-3.7594952700601425E-3</v>
      </c>
      <c r="AT420" s="3" cm="1">
        <f t="array" ref="AT420">AS420-(100000000/LvacE($A420)-$E420)</f>
        <v>3.2561853004153818E-5</v>
      </c>
      <c r="AU420" t="s">
        <v>4989</v>
      </c>
      <c r="AV420" t="s">
        <v>4743</v>
      </c>
      <c r="AW420" s="3">
        <v>4453.76</v>
      </c>
      <c r="AX420" s="3">
        <v>19360.099999999999</v>
      </c>
      <c r="AY420" s="3"/>
      <c r="AZ420" s="10" cm="1">
        <f t="array" ref="AZ420">Lair(100000000/($AX420-$AW420))</f>
        <v>6706.7033085046878</v>
      </c>
      <c r="BA420" s="10">
        <f>100000000/($AX420-$AW420)</f>
        <v>6708.5548833583571</v>
      </c>
      <c r="BB420" s="12">
        <v>3330000</v>
      </c>
      <c r="BC420" s="3">
        <v>0.13100000000000001</v>
      </c>
      <c r="BD420" s="12" cm="1">
        <f t="array" ref="BD420">SfromgA($BB420,$BA420,"")</f>
        <v>0.49620887178087908</v>
      </c>
      <c r="BE420" s="29">
        <f>(10^MAX(0.05, -0.312925054856973*((LN($BD420))^(1/3)) + 0.454808404431693)-1)*100</f>
        <v>440.45073251788114</v>
      </c>
      <c r="BF420" s="12">
        <v>417719.04181436502</v>
      </c>
      <c r="BG420" s="12" cm="1">
        <f t="array" ref="BG420">SfromgA($BF420,$BA420,"")</f>
        <v>6.2245013351380156E-2</v>
      </c>
      <c r="BH420" s="29">
        <f>(10^MAX(0.05, -0.312925054856973*((LN($BG420))^(1/3)) + 0.454808404431693)-1)*100</f>
        <v>684.57711856900403</v>
      </c>
      <c r="BI420" s="12">
        <f>IF($BB420="",$BF420,$BB420)</f>
        <v>3330000</v>
      </c>
      <c r="BJ420" s="29">
        <f>IF($BB420="",$BH420,$BE420)</f>
        <v>440.45073251788114</v>
      </c>
      <c r="BK420" s="3">
        <f>LN(BN420*100000000/($AX420-$AW420)/$BI420)</f>
        <v>-3.9355476525747304</v>
      </c>
      <c r="BL420" s="13">
        <f>EXP(BK$4341*$AX420+BK$4342)*$BI420/(100000000/($AX420-$AW420))</f>
        <v>12.811315083935954</v>
      </c>
      <c r="BM420" s="3">
        <f t="shared" ref="BM420" si="678">LN(BL420/$C420)</f>
        <v>-3.8466008838479535</v>
      </c>
      <c r="BN420" s="3" cm="1">
        <f t="array" ref="BN420">$C420*EXP(poly_from_str(100000000/$E420,BN$4341))</f>
        <v>9.696804228229853</v>
      </c>
      <c r="BO420" s="3">
        <f>LN($C420)</f>
        <v>6.3969296552161463</v>
      </c>
      <c r="BP420" s="13">
        <f>LN(BL420/BN420)</f>
        <v>0.27853240115028838</v>
      </c>
      <c r="BY420">
        <v>17621</v>
      </c>
    </row>
    <row r="421" spans="1:77" hidden="1" x14ac:dyDescent="0.25">
      <c r="A421" t="s">
        <v>709</v>
      </c>
      <c r="B421" s="2" t="str">
        <f t="shared" si="594"/>
        <v/>
      </c>
      <c r="C421">
        <v>2</v>
      </c>
      <c r="E421">
        <v>14912.54</v>
      </c>
      <c r="R421">
        <v>6</v>
      </c>
      <c r="S421" t="s">
        <v>22</v>
      </c>
      <c r="AA421" s="10">
        <f t="shared" si="596"/>
        <v>6703.9139999999998</v>
      </c>
      <c r="AB421" s="3" cm="1">
        <f t="array" ref="AB421">100000000/Lvac(AA421)</f>
        <v>14912.542061417949</v>
      </c>
      <c r="AC421" s="28">
        <f t="shared" si="597"/>
        <v>1.4916659133753805E-7</v>
      </c>
      <c r="AD421" s="28">
        <f t="shared" si="598"/>
        <v>6.7057648245447141E-7</v>
      </c>
      <c r="AE421" s="21">
        <f t="shared" si="599"/>
        <v>14912.541964224367</v>
      </c>
      <c r="AF421" s="10" cm="1">
        <f t="array" ref="AF421">Lair(100000000/AE421)</f>
        <v>6703.9140436935604</v>
      </c>
      <c r="AG421" s="10">
        <f t="shared" si="600"/>
        <v>6.1122265337396897E-3</v>
      </c>
      <c r="AH421" s="10" t="b">
        <f t="shared" si="595"/>
        <v>1</v>
      </c>
      <c r="AI421" s="10">
        <f t="shared" si="602"/>
        <v>6703.9139999999998</v>
      </c>
      <c r="AJ421">
        <v>3.0000000000000001E-3</v>
      </c>
      <c r="AK421" s="3" cm="1">
        <f t="array" ref="AK421">100000000/Lvac($AA421)</f>
        <v>14912.542061417949</v>
      </c>
      <c r="AL421" s="21">
        <f t="shared" si="538"/>
        <v>6.6733592024381351E-3</v>
      </c>
      <c r="AM421" s="21"/>
      <c r="AN421" s="21"/>
      <c r="AO421" s="21"/>
      <c r="AP421" s="21"/>
      <c r="AS421" s="3">
        <f t="shared" si="601"/>
        <v>2.0614179484255146E-3</v>
      </c>
      <c r="AT421" s="3" cm="1">
        <f t="array" ref="AT421">AS421-(100000000/LvacE($A421)-$E421)</f>
        <v>3.2545265639782883E-5</v>
      </c>
      <c r="BB421"/>
      <c r="BC421"/>
      <c r="BD421"/>
      <c r="BE421"/>
      <c r="BF421"/>
      <c r="BG421"/>
      <c r="BH421"/>
      <c r="BI421"/>
      <c r="BJ421"/>
      <c r="BN421" s="3" cm="1">
        <f t="array" ref="BN421">$C421*EXP(poly_from_str(100000000/$E421,BN$4341))</f>
        <v>3.2409280338770108E-2</v>
      </c>
      <c r="BO421" s="3"/>
      <c r="BY421" t="e">
        <v>#N/A</v>
      </c>
    </row>
    <row r="422" spans="1:77" hidden="1" x14ac:dyDescent="0.25">
      <c r="A422" t="s">
        <v>710</v>
      </c>
      <c r="B422" s="2" t="str">
        <f t="shared" si="594"/>
        <v/>
      </c>
      <c r="C422">
        <v>50</v>
      </c>
      <c r="D422" t="s">
        <v>14</v>
      </c>
      <c r="E422">
        <v>14938.55</v>
      </c>
      <c r="F422">
        <v>9370</v>
      </c>
      <c r="G422" t="s">
        <v>3</v>
      </c>
      <c r="H422" s="5" t="s">
        <v>19</v>
      </c>
      <c r="I422">
        <v>24309</v>
      </c>
      <c r="J422" t="s">
        <v>5</v>
      </c>
      <c r="K422" s="5" t="s">
        <v>19</v>
      </c>
      <c r="L422">
        <v>9370.66</v>
      </c>
      <c r="M422" t="str">
        <f>$G422&amp;""</f>
        <v>o</v>
      </c>
      <c r="N422" t="str">
        <f>$H422&amp;""</f>
        <v>3/2</v>
      </c>
      <c r="O422">
        <v>24309.200000000001</v>
      </c>
      <c r="P422" t="str">
        <f>$J422&amp;""</f>
        <v>e</v>
      </c>
      <c r="Q422" t="str">
        <f>$K422&amp;""</f>
        <v>3/2</v>
      </c>
      <c r="R422">
        <v>6</v>
      </c>
      <c r="S422" t="s">
        <v>711</v>
      </c>
      <c r="AA422" s="10">
        <f t="shared" si="596"/>
        <v>6692.241</v>
      </c>
      <c r="AB422" s="3" cm="1">
        <f t="array" ref="AB422">100000000/Lvac(AA422)</f>
        <v>14938.553208750878</v>
      </c>
      <c r="AC422" s="28">
        <f t="shared" si="597"/>
        <v>1.494267764714391E-7</v>
      </c>
      <c r="AD422" s="28">
        <f t="shared" si="598"/>
        <v>6.6940886846673239E-7</v>
      </c>
      <c r="AE422" s="21">
        <f t="shared" si="599"/>
        <v>14938.553056453733</v>
      </c>
      <c r="AF422" s="10" cm="1">
        <f t="array" ref="AF422">Lair(100000000/AE422)</f>
        <v>6692.2410682272539</v>
      </c>
      <c r="AG422" s="10">
        <f t="shared" si="600"/>
        <v>6.1161099255653585E-3</v>
      </c>
      <c r="AH422" s="10" t="b">
        <f t="shared" si="595"/>
        <v>1</v>
      </c>
      <c r="AI422" s="10">
        <f>$AF422</f>
        <v>6692.2410682272539</v>
      </c>
      <c r="AJ422">
        <v>7.0000000000000001E-3</v>
      </c>
      <c r="AK422" s="3" cm="1">
        <f t="array" ref="AK422">100000000/Lvac($AA422)</f>
        <v>14938.553208750878</v>
      </c>
      <c r="AL422" s="21">
        <f t="shared" si="538"/>
        <v>1.5625538798612983E-2</v>
      </c>
      <c r="AM422" s="10" cm="1">
        <f t="array" ref="AM422">Lvac($AI422)-$BA422</f>
        <v>-5.8507096464381902E-3</v>
      </c>
      <c r="AN422" s="10">
        <f>$AK422-($AX422-$AW422)</f>
        <v>1.3208750877311104E-2</v>
      </c>
      <c r="AO422" s="3">
        <f>AM422/AJ422</f>
        <v>-0.83581566377688432</v>
      </c>
      <c r="AP422" s="3">
        <v>-0.84556503601821276</v>
      </c>
      <c r="AS422" s="3">
        <f t="shared" si="601"/>
        <v>3.2087508789118147E-3</v>
      </c>
      <c r="AT422" s="3" cm="1">
        <f t="array" ref="AT422">AS422-(100000000/LvacE($A422)-$E422)</f>
        <v>3.2475438274559565E-5</v>
      </c>
      <c r="AU422" t="s">
        <v>4962</v>
      </c>
      <c r="AV422" t="s">
        <v>4744</v>
      </c>
      <c r="AW422" s="3">
        <v>9370.66</v>
      </c>
      <c r="AX422" s="3">
        <v>24309.200000000001</v>
      </c>
      <c r="AY422" s="3"/>
      <c r="AZ422" s="10" cm="1">
        <f t="array" ref="AZ422">Lair(100000000/($AX422-$AW422))</f>
        <v>6692.2469173636018</v>
      </c>
      <c r="BA422" s="10">
        <f>100000000/($AX422-$AW422)</f>
        <v>6694.094603622576</v>
      </c>
      <c r="BN422" s="3" cm="1">
        <f t="array" ref="BN422">$C422*EXP(poly_from_str(100000000/$E422,BN$4341))</f>
        <v>0.81944974412735649</v>
      </c>
      <c r="BO422" s="3"/>
      <c r="BY422">
        <v>1504</v>
      </c>
    </row>
    <row r="423" spans="1:77" hidden="1" x14ac:dyDescent="0.25">
      <c r="A423" t="s">
        <v>712</v>
      </c>
      <c r="B423" s="2" t="str">
        <f t="shared" si="594"/>
        <v/>
      </c>
      <c r="C423">
        <v>1</v>
      </c>
      <c r="E423">
        <v>14959.71</v>
      </c>
      <c r="R423">
        <v>6</v>
      </c>
      <c r="S423" t="s">
        <v>22</v>
      </c>
      <c r="AA423" s="10">
        <f t="shared" si="596"/>
        <v>6682.7780000000002</v>
      </c>
      <c r="AB423" s="3" cm="1">
        <f t="array" ref="AB423">100000000/Lvac(AA423)</f>
        <v>14959.706465891128</v>
      </c>
      <c r="AC423" s="28">
        <f t="shared" si="597"/>
        <v>1.4963836895374948E-7</v>
      </c>
      <c r="AD423" s="28">
        <f t="shared" si="598"/>
        <v>6.6846231393647297E-7</v>
      </c>
      <c r="AE423" s="21">
        <f t="shared" si="599"/>
        <v>14959.706634537437</v>
      </c>
      <c r="AF423" s="10" cm="1">
        <f t="array" ref="AF423">Lair(100000000/AE423)</f>
        <v>6682.777924662033</v>
      </c>
      <c r="AG423" s="10">
        <f t="shared" si="600"/>
        <v>6.1192730377914043E-3</v>
      </c>
      <c r="AH423" s="10" t="b">
        <f t="shared" si="595"/>
        <v>1</v>
      </c>
      <c r="AI423" s="10">
        <f t="shared" si="602"/>
        <v>6682.7780000000002</v>
      </c>
      <c r="AJ423">
        <v>3.0000000000000001E-3</v>
      </c>
      <c r="AK423" s="3" cm="1">
        <f t="array" ref="AK423">100000000/Lvac($AA423)</f>
        <v>14959.706465891128</v>
      </c>
      <c r="AL423" s="21">
        <f t="shared" si="538"/>
        <v>6.7156382267484242E-3</v>
      </c>
      <c r="AM423" s="21"/>
      <c r="AN423" s="21"/>
      <c r="AO423" s="21"/>
      <c r="AP423" s="21"/>
      <c r="AS423" s="3">
        <f t="shared" si="601"/>
        <v>-3.5341088714631042E-3</v>
      </c>
      <c r="AT423" s="3" cm="1">
        <f t="array" ref="AT423">AS423-(100000000/LvacE($A423)-$E423)</f>
        <v>3.2418271075584926E-5</v>
      </c>
      <c r="BB423"/>
      <c r="BC423"/>
      <c r="BD423"/>
      <c r="BE423"/>
      <c r="BF423"/>
      <c r="BG423"/>
      <c r="BH423"/>
      <c r="BI423"/>
      <c r="BJ423"/>
      <c r="BN423" s="3" cm="1">
        <f t="array" ref="BN423">$C423*EXP(poly_from_str(100000000/$E423,BN$4341))</f>
        <v>1.6542228153114766E-2</v>
      </c>
      <c r="BO423" s="3"/>
      <c r="BY423" t="e">
        <v>#N/A</v>
      </c>
    </row>
    <row r="424" spans="1:77" hidden="1" x14ac:dyDescent="0.25">
      <c r="A424" t="s">
        <v>713</v>
      </c>
      <c r="B424" s="2" t="str">
        <f t="shared" si="594"/>
        <v/>
      </c>
      <c r="C424">
        <v>2</v>
      </c>
      <c r="E424">
        <v>14984.29</v>
      </c>
      <c r="R424">
        <v>6</v>
      </c>
      <c r="S424" t="s">
        <v>22</v>
      </c>
      <c r="AA424" s="10">
        <f t="shared" si="596"/>
        <v>6671.8119999999999</v>
      </c>
      <c r="AB424" s="3" cm="1">
        <f t="array" ref="AB424">100000000/Lvac(AA424)</f>
        <v>14984.29453401856</v>
      </c>
      <c r="AC424" s="28">
        <f t="shared" si="597"/>
        <v>1.4988431928237787E-7</v>
      </c>
      <c r="AD424" s="28">
        <f t="shared" si="598"/>
        <v>6.6736541899234492E-7</v>
      </c>
      <c r="AE424" s="21">
        <f t="shared" si="599"/>
        <v>14984.294316299442</v>
      </c>
      <c r="AF424" s="10" cm="1">
        <f t="array" ref="AF424">Lair(100000000/AE424)</f>
        <v>6671.8120969409292</v>
      </c>
      <c r="AG424" s="10">
        <f t="shared" si="600"/>
        <v>6.122955393079014E-3</v>
      </c>
      <c r="AH424" s="10" t="b">
        <f t="shared" si="595"/>
        <v>1</v>
      </c>
      <c r="AI424" s="10">
        <f t="shared" si="602"/>
        <v>6671.8119999999999</v>
      </c>
      <c r="AJ424">
        <v>3.0000000000000001E-3</v>
      </c>
      <c r="AK424" s="3" cm="1">
        <f t="array" ref="AK424">100000000/Lvac($AA424)</f>
        <v>14984.29453401856</v>
      </c>
      <c r="AL424" s="21">
        <f t="shared" ref="AL424:AL427" si="679">AJ424/AI424*AK424</f>
        <v>6.7377323584740826E-3</v>
      </c>
      <c r="AM424" s="21"/>
      <c r="AN424" s="21"/>
      <c r="AO424" s="21"/>
      <c r="AP424" s="21"/>
      <c r="AS424" s="3">
        <f t="shared" si="601"/>
        <v>4.5340185588429449E-3</v>
      </c>
      <c r="AT424" s="3" cm="1">
        <f t="array" ref="AT424">AS424-(100000000/LvacE($A424)-$E424)</f>
        <v>3.2351388654205948E-5</v>
      </c>
      <c r="BB424"/>
      <c r="BC424"/>
      <c r="BD424"/>
      <c r="BE424"/>
      <c r="BF424"/>
      <c r="BG424"/>
      <c r="BH424"/>
      <c r="BI424"/>
      <c r="BJ424"/>
      <c r="BN424" s="3" cm="1">
        <f t="array" ref="BN424">$C424*EXP(poly_from_str(100000000/$E424,BN$4341))</f>
        <v>3.3447884906801867E-2</v>
      </c>
      <c r="BO424" s="3"/>
      <c r="BY424" t="e">
        <v>#N/A</v>
      </c>
    </row>
    <row r="425" spans="1:77" hidden="1" x14ac:dyDescent="0.25">
      <c r="A425" t="s">
        <v>714</v>
      </c>
      <c r="B425" s="2" t="str">
        <f t="shared" si="594"/>
        <v/>
      </c>
      <c r="C425">
        <v>10</v>
      </c>
      <c r="E425">
        <v>14984.75</v>
      </c>
      <c r="F425">
        <v>10950</v>
      </c>
      <c r="G425" t="s">
        <v>3</v>
      </c>
      <c r="H425" s="5" t="s">
        <v>19</v>
      </c>
      <c r="I425">
        <v>25934</v>
      </c>
      <c r="J425" t="s">
        <v>5</v>
      </c>
      <c r="K425" s="5" t="s">
        <v>18</v>
      </c>
      <c r="L425">
        <v>10950.24</v>
      </c>
      <c r="M425" t="str">
        <f>$G425&amp;""</f>
        <v>o</v>
      </c>
      <c r="N425" t="str">
        <f>$H425&amp;""</f>
        <v>3/2</v>
      </c>
      <c r="O425">
        <v>25934.98</v>
      </c>
      <c r="P425" t="str">
        <f>$J425&amp;""</f>
        <v>e</v>
      </c>
      <c r="Q425" t="str">
        <f>$K425&amp;""</f>
        <v>5/2</v>
      </c>
      <c r="R425">
        <v>6</v>
      </c>
      <c r="S425" t="s">
        <v>6</v>
      </c>
      <c r="AA425" s="10">
        <f t="shared" si="596"/>
        <v>6671.6109999999999</v>
      </c>
      <c r="AB425" s="3" cm="1">
        <f t="array" ref="AB425">100000000/Lvac(AA425)</f>
        <v>14984.745972455748</v>
      </c>
      <c r="AC425" s="28">
        <f t="shared" si="597"/>
        <v>1.4988883494556263E-7</v>
      </c>
      <c r="AD425" s="28">
        <f t="shared" si="598"/>
        <v>6.6734531358633155E-7</v>
      </c>
      <c r="AE425" s="21">
        <f t="shared" si="599"/>
        <v>14984.746165876655</v>
      </c>
      <c r="AF425" s="10" cm="1">
        <f t="array" ref="AF425">Lair(100000000/AE425)</f>
        <v>6671.6109138832062</v>
      </c>
      <c r="AG425" s="10">
        <f t="shared" si="600"/>
        <v>6.1230230578833023E-3</v>
      </c>
      <c r="AH425" s="10" t="b">
        <f t="shared" si="595"/>
        <v>1</v>
      </c>
      <c r="AI425" s="10">
        <f>$AF425</f>
        <v>6671.6109138832062</v>
      </c>
      <c r="AJ425">
        <v>3.0000000000000001E-3</v>
      </c>
      <c r="AK425" s="3" cm="1">
        <f t="array" ref="AK425">100000000/Lvac($AA425)</f>
        <v>14984.745972455748</v>
      </c>
      <c r="AL425" s="21">
        <f t="shared" si="679"/>
        <v>6.7381384342753382E-3</v>
      </c>
      <c r="AM425" s="10" cm="1">
        <f t="array" ref="AM425">Lvac($AI425)-$BA425</f>
        <v>-2.7459727944005863E-3</v>
      </c>
      <c r="AN425" s="10">
        <f>$AK425-($AX425-$AW425)</f>
        <v>5.9724557486333651E-3</v>
      </c>
      <c r="AO425" s="3">
        <f>AM425/AJ425</f>
        <v>-0.91532426480019535</v>
      </c>
      <c r="AP425" s="3">
        <v>-0.88661094650888117</v>
      </c>
      <c r="AS425" s="3">
        <f t="shared" si="601"/>
        <v>-4.0275442515849136E-3</v>
      </c>
      <c r="AT425" s="3" cm="1">
        <f t="array" ref="AT425">AS425-(100000000/LvacE($A425)-$E425)</f>
        <v>3.2350155379390344E-5</v>
      </c>
      <c r="AU425" t="s">
        <v>4810</v>
      </c>
      <c r="AV425" t="s">
        <v>4708</v>
      </c>
      <c r="AW425" s="3">
        <v>10950.24</v>
      </c>
      <c r="AX425" s="3">
        <v>25934.98</v>
      </c>
      <c r="AY425" s="3"/>
      <c r="AZ425" s="10" cm="1">
        <f t="array" ref="AZ425">Lair(100000000/($AX425-$AW425))</f>
        <v>6671.6136591176546</v>
      </c>
      <c r="BA425" s="10">
        <f>100000000/($AX425-$AW425)</f>
        <v>6673.4557956961553</v>
      </c>
      <c r="BN425" s="3" cm="1">
        <f t="array" ref="BN425">$C425*EXP(poly_from_str(100000000/$E425,BN$4341))</f>
        <v>0.16727381507711914</v>
      </c>
      <c r="BO425" s="3"/>
      <c r="BY425">
        <v>311</v>
      </c>
    </row>
    <row r="426" spans="1:77" hidden="1" x14ac:dyDescent="0.25">
      <c r="A426" t="s">
        <v>715</v>
      </c>
      <c r="B426" s="2" t="str">
        <f t="shared" si="594"/>
        <v/>
      </c>
      <c r="C426">
        <v>1</v>
      </c>
      <c r="D426" t="s">
        <v>14</v>
      </c>
      <c r="E426">
        <v>14985.76</v>
      </c>
      <c r="R426">
        <v>6</v>
      </c>
      <c r="S426" t="s">
        <v>22</v>
      </c>
      <c r="AA426" s="10">
        <f t="shared" si="596"/>
        <v>6671.1610000000001</v>
      </c>
      <c r="AB426" s="3" cm="1">
        <f t="array" ref="AB426">100000000/Lvac(AA426)</f>
        <v>14985.756754149701</v>
      </c>
      <c r="AC426" s="28">
        <f t="shared" si="597"/>
        <v>1.4989894562580636E-7</v>
      </c>
      <c r="AD426" s="28">
        <f t="shared" si="598"/>
        <v>6.6730030148333371E-7</v>
      </c>
      <c r="AE426" s="21">
        <f t="shared" si="599"/>
        <v>14985.756910070169</v>
      </c>
      <c r="AF426" s="10" cm="1">
        <f t="array" ref="AF426">Lair(100000000/AE426)</f>
        <v>6671.1609305888915</v>
      </c>
      <c r="AG426" s="10">
        <f t="shared" si="600"/>
        <v>6.123174568425923E-3</v>
      </c>
      <c r="AH426" s="10" t="b">
        <f t="shared" si="595"/>
        <v>1</v>
      </c>
      <c r="AI426" s="10">
        <f t="shared" si="602"/>
        <v>6671.1610000000001</v>
      </c>
      <c r="AJ426">
        <v>7.0000000000000001E-3</v>
      </c>
      <c r="AK426" s="3" cm="1">
        <f t="array" ref="AK426">100000000/Lvac($AA426)</f>
        <v>14985.756754149701</v>
      </c>
      <c r="AL426" s="21">
        <f t="shared" si="679"/>
        <v>1.5724443957962925E-2</v>
      </c>
      <c r="AM426" s="21"/>
      <c r="AN426" s="21"/>
      <c r="AO426" s="21"/>
      <c r="AP426" s="21"/>
      <c r="AS426" s="3">
        <f t="shared" si="601"/>
        <v>-3.2458502992085414E-3</v>
      </c>
      <c r="AT426" s="3" cm="1">
        <f t="array" ref="AT426">AS426-(100000000/LvacE($A426)-$E426)</f>
        <v>3.2347394153475761E-5</v>
      </c>
      <c r="BB426"/>
      <c r="BC426"/>
      <c r="BD426"/>
      <c r="BE426"/>
      <c r="BF426"/>
      <c r="BG426"/>
      <c r="BH426"/>
      <c r="BI426"/>
      <c r="BJ426"/>
      <c r="BN426" s="3" cm="1">
        <f t="array" ref="BN426">$C426*EXP(poly_from_str(100000000/$E426,BN$4341))</f>
        <v>1.6734937445565805E-2</v>
      </c>
      <c r="BO426" s="3"/>
      <c r="BY426" t="e">
        <v>#N/A</v>
      </c>
    </row>
    <row r="427" spans="1:77" hidden="1" x14ac:dyDescent="0.25">
      <c r="A427" t="s">
        <v>716</v>
      </c>
      <c r="B427" s="2" t="str">
        <f t="shared" si="594"/>
        <v/>
      </c>
      <c r="C427">
        <v>0</v>
      </c>
      <c r="E427">
        <v>14997.21</v>
      </c>
      <c r="R427">
        <v>6</v>
      </c>
      <c r="S427" t="s">
        <v>22</v>
      </c>
      <c r="AA427" s="10">
        <f t="shared" si="596"/>
        <v>6666.0680000000002</v>
      </c>
      <c r="AB427" s="3" cm="1">
        <f t="array" ref="AB427">100000000/Lvac(AA427)</f>
        <v>14997.206069116733</v>
      </c>
      <c r="AC427" s="28">
        <f t="shared" si="597"/>
        <v>1.5001347120971463E-7</v>
      </c>
      <c r="AD427" s="28">
        <f t="shared" si="598"/>
        <v>6.6679086450593491E-7</v>
      </c>
      <c r="AE427" s="21">
        <f t="shared" si="599"/>
        <v>14997.206258493934</v>
      </c>
      <c r="AF427" s="10" cm="1">
        <f t="array" ref="AF427">Lair(100000000/AE427)</f>
        <v>6666.0679158236326</v>
      </c>
      <c r="AG427" s="10">
        <f t="shared" si="600"/>
        <v>6.1248914704378002E-3</v>
      </c>
      <c r="AH427" s="10" t="b">
        <f t="shared" si="595"/>
        <v>1</v>
      </c>
      <c r="AI427" s="10">
        <f t="shared" si="602"/>
        <v>6666.0680000000002</v>
      </c>
      <c r="AJ427">
        <v>3.0000000000000001E-3</v>
      </c>
      <c r="AK427" s="3" cm="1">
        <f t="array" ref="AK427">100000000/Lvac($AA427)</f>
        <v>14997.206069116733</v>
      </c>
      <c r="AL427" s="21">
        <f t="shared" si="679"/>
        <v>6.7493488226268014E-3</v>
      </c>
      <c r="AM427" s="21"/>
      <c r="AN427" s="21"/>
      <c r="AO427" s="21"/>
      <c r="AP427" s="21"/>
      <c r="AS427" s="3">
        <f t="shared" si="601"/>
        <v>-3.9308832656388404E-3</v>
      </c>
      <c r="AT427" s="3" cm="1">
        <f t="array" ref="AT427">AS427-(100000000/LvacE($A427)-$E427)</f>
        <v>3.2316080250893719E-5</v>
      </c>
      <c r="BB427"/>
      <c r="BC427"/>
      <c r="BD427"/>
      <c r="BE427"/>
      <c r="BF427"/>
      <c r="BG427"/>
      <c r="BH427"/>
      <c r="BI427"/>
      <c r="BJ427"/>
      <c r="BN427" s="3" cm="1">
        <f t="array" ref="BN427">$C427*EXP(poly_from_str(100000000/$E427,BN$4341))</f>
        <v>0</v>
      </c>
      <c r="BO427" s="3"/>
      <c r="BY427" t="e">
        <v>#N/A</v>
      </c>
    </row>
    <row r="428" spans="1:77" hidden="1" x14ac:dyDescent="0.25">
      <c r="A428" t="s">
        <v>717</v>
      </c>
      <c r="B428" s="2" t="str">
        <f t="shared" si="594"/>
        <v/>
      </c>
      <c r="C428">
        <v>1</v>
      </c>
      <c r="D428" t="s">
        <v>170</v>
      </c>
      <c r="E428">
        <v>14997.61</v>
      </c>
      <c r="R428">
        <v>6</v>
      </c>
      <c r="S428" t="s">
        <v>22</v>
      </c>
      <c r="AA428" s="10">
        <f t="shared" si="596"/>
        <v>6665.89</v>
      </c>
      <c r="AB428" s="3" cm="1">
        <f t="array" ref="AB428">100000000/Lvac(AA428)</f>
        <v>14997.606538302169</v>
      </c>
      <c r="AC428" s="28">
        <f t="shared" si="597"/>
        <v>1.5001747703607471E-7</v>
      </c>
      <c r="AD428" s="28">
        <f t="shared" si="598"/>
        <v>6.6677305971863886E-7</v>
      </c>
      <c r="AE428" s="21">
        <f t="shared" si="599"/>
        <v>14997.606705092492</v>
      </c>
      <c r="AF428" s="10" cm="1">
        <f t="array" ref="AF428">Lair(100000000/AE428)</f>
        <v>6665.8899258672445</v>
      </c>
      <c r="AG428" s="10">
        <f t="shared" si="600"/>
        <v>6.1249515472279149E-3</v>
      </c>
      <c r="AH428" s="10" t="b">
        <f t="shared" si="595"/>
        <v>1</v>
      </c>
      <c r="AI428" s="10">
        <f>100000000/AK428</f>
        <v>6667.9528977541731</v>
      </c>
      <c r="AJ428" s="10">
        <f>AL428/AK428*AI428</f>
        <v>0.22230797923334136</v>
      </c>
      <c r="AK428" s="16" cm="1">
        <f t="array" ref="AK428">100000000/Lvac($AA428)-0.5</f>
        <v>14997.106538302169</v>
      </c>
      <c r="AL428" s="22">
        <v>0.5</v>
      </c>
      <c r="AM428" s="22"/>
      <c r="AN428" s="22"/>
      <c r="AO428" s="22"/>
      <c r="AP428" s="22"/>
      <c r="AS428" s="3">
        <f t="shared" si="601"/>
        <v>-3.4616978318808833E-3</v>
      </c>
      <c r="AT428" s="3" cm="1">
        <f t="array" ref="AT428">AS428-(100000000/LvacE($A428)-$E428)</f>
        <v>3.2314983400283381E-5</v>
      </c>
      <c r="BB428"/>
      <c r="BC428"/>
      <c r="BD428"/>
      <c r="BE428"/>
      <c r="BF428"/>
      <c r="BG428"/>
      <c r="BH428"/>
      <c r="BI428"/>
      <c r="BJ428"/>
      <c r="BN428" s="3" cm="1">
        <f t="array" ref="BN428">$C428*EXP(poly_from_str(100000000/$E428,BN$4341))</f>
        <v>1.6824100247218546E-2</v>
      </c>
      <c r="BO428" s="3"/>
      <c r="BY428">
        <v>31</v>
      </c>
    </row>
    <row r="429" spans="1:77" hidden="1" x14ac:dyDescent="0.25">
      <c r="A429" t="s">
        <v>718</v>
      </c>
      <c r="B429" s="2" t="str">
        <f t="shared" si="594"/>
        <v/>
      </c>
      <c r="C429">
        <v>10</v>
      </c>
      <c r="D429" t="s">
        <v>14</v>
      </c>
      <c r="E429">
        <v>15001</v>
      </c>
      <c r="F429">
        <v>10032</v>
      </c>
      <c r="G429" t="s">
        <v>3</v>
      </c>
      <c r="H429" s="5" t="s">
        <v>4</v>
      </c>
      <c r="I429">
        <v>25033</v>
      </c>
      <c r="J429" t="s">
        <v>5</v>
      </c>
      <c r="K429" s="5" t="s">
        <v>4</v>
      </c>
      <c r="L429">
        <v>10032.92</v>
      </c>
      <c r="M429" t="str">
        <f>$G429&amp;""</f>
        <v>o</v>
      </c>
      <c r="N429" t="str">
        <f>$H429&amp;""</f>
        <v>9/2</v>
      </c>
      <c r="O429">
        <v>25033.91</v>
      </c>
      <c r="P429" t="str">
        <f>$J429&amp;""</f>
        <v>e</v>
      </c>
      <c r="Q429" t="str">
        <f>$K429&amp;""</f>
        <v>9/2</v>
      </c>
      <c r="R429">
        <v>6</v>
      </c>
      <c r="S429" t="s">
        <v>6</v>
      </c>
      <c r="AA429" s="10">
        <f t="shared" si="596"/>
        <v>6664.3810000000003</v>
      </c>
      <c r="AB429" s="3" cm="1">
        <f t="array" ref="AB429">100000000/Lvac(AA429)</f>
        <v>15001.002386457882</v>
      </c>
      <c r="AC429" s="28">
        <f t="shared" si="597"/>
        <v>1.5005144513796554E-7</v>
      </c>
      <c r="AD429" s="28">
        <f t="shared" si="598"/>
        <v>6.6662211913435042E-7</v>
      </c>
      <c r="AE429" s="21">
        <f t="shared" si="599"/>
        <v>15001.002271375242</v>
      </c>
      <c r="AF429" s="10" cm="1">
        <f t="array" ref="AF429">Lair(100000000/AE429)</f>
        <v>6664.3810511272541</v>
      </c>
      <c r="AG429" s="10">
        <f t="shared" si="600"/>
        <v>6.1254610433030378E-3</v>
      </c>
      <c r="AH429" s="10" t="b">
        <f t="shared" si="595"/>
        <v>1</v>
      </c>
      <c r="AI429" s="10">
        <f>$AF429</f>
        <v>6664.3810511272541</v>
      </c>
      <c r="AJ429">
        <v>7.0000000000000001E-3</v>
      </c>
      <c r="AK429" s="3" cm="1">
        <f t="array" ref="AK429">100000000/Lvac($AA429)</f>
        <v>15001.002386457882</v>
      </c>
      <c r="AL429" s="21">
        <f t="shared" ref="AL429:AL492" si="680">AJ429/AI429*AK429</f>
        <v>1.5756454485363443E-2</v>
      </c>
      <c r="AM429" s="10" cm="1">
        <f t="array" ref="AM429">Lvac($AI429)-$BA429</f>
        <v>-5.4532202420887188E-3</v>
      </c>
      <c r="AN429" s="10">
        <f>$AK429-($AX429-$AW429)</f>
        <v>1.2386457881802926E-2</v>
      </c>
      <c r="AO429" s="3">
        <f>AM429/AJ429</f>
        <v>-0.77903146315553129</v>
      </c>
      <c r="AP429" s="3">
        <v>-0.78633732092774666</v>
      </c>
      <c r="AS429" s="3">
        <f t="shared" si="601"/>
        <v>2.3864578815846471E-3</v>
      </c>
      <c r="AT429" s="3" cm="1">
        <f t="array" ref="AT429">AS429-(100000000/LvacE($A429)-$E429)</f>
        <v>3.2305675631505437E-5</v>
      </c>
      <c r="AU429" t="s">
        <v>4807</v>
      </c>
      <c r="AV429" t="s">
        <v>4741</v>
      </c>
      <c r="AW429" s="3">
        <v>10032.92</v>
      </c>
      <c r="AX429" s="3">
        <v>25033.91</v>
      </c>
      <c r="AY429" s="3"/>
      <c r="AZ429" s="10" cm="1">
        <f t="array" ref="AZ429">Lair(100000000/($AX429-$AW429))</f>
        <v>6664.3865028812615</v>
      </c>
      <c r="BA429" s="10">
        <f>100000000/($AX429-$AW429)</f>
        <v>6666.2266957047505</v>
      </c>
      <c r="BB429" s="12">
        <v>385000</v>
      </c>
      <c r="BC429" s="3">
        <v>1.4999999999999999E-2</v>
      </c>
      <c r="BD429" s="12" cm="1">
        <f t="array" ref="BD429">SfromgA($BB429,$BA429,"")</f>
        <v>5.6290398704977138E-2</v>
      </c>
      <c r="BE429" s="29">
        <f>(10^MAX(0.05, -0.312925054856973*((LN($BD429))^(1/3)) + 0.454808404431693)-1)*100</f>
        <v>694.11262621154492</v>
      </c>
      <c r="BG429" s="3"/>
      <c r="BH429" s="3"/>
      <c r="BI429" s="12">
        <f>IF($BB429="",$BF429,$BB429)</f>
        <v>385000</v>
      </c>
      <c r="BJ429" s="29">
        <f>IF($BB429="",$BH429,$BE429)</f>
        <v>694.11262621154492</v>
      </c>
      <c r="BK429" s="3">
        <f>LN(BN429*100000000/($AX429-$AW429)/$BI429)</f>
        <v>-5.8370218444556885</v>
      </c>
      <c r="BL429" s="13">
        <f>EXP(BK$4341*$AX429+BK$4342)*$BI429/(100000000/($AX429-$AW429))</f>
        <v>0.96858129345712984</v>
      </c>
      <c r="BM429" s="3">
        <f t="shared" ref="BM429" si="681">LN(BL429/$C429)</f>
        <v>-2.334507955163684</v>
      </c>
      <c r="BN429" s="3" cm="1">
        <f t="array" ref="BN429">$C429*EXP(poly_from_str(100000000/$E429,BN$4341))</f>
        <v>0.16849781489909643</v>
      </c>
      <c r="BO429" s="3">
        <f>LN($C429)</f>
        <v>2.3025850929940459</v>
      </c>
      <c r="BP429" s="13">
        <f>LN(BL429/BN429)</f>
        <v>1.7489096350620517</v>
      </c>
      <c r="BY429">
        <v>314</v>
      </c>
    </row>
    <row r="430" spans="1:77" hidden="1" x14ac:dyDescent="0.25">
      <c r="A430" t="s">
        <v>719</v>
      </c>
      <c r="B430" s="2" t="str">
        <f t="shared" si="594"/>
        <v/>
      </c>
      <c r="C430">
        <v>1</v>
      </c>
      <c r="E430">
        <v>15047.73</v>
      </c>
      <c r="R430">
        <v>6</v>
      </c>
      <c r="S430" t="s">
        <v>22</v>
      </c>
      <c r="AA430" s="10">
        <f t="shared" si="596"/>
        <v>6643.6880000000001</v>
      </c>
      <c r="AB430" s="3" cm="1">
        <f t="array" ref="AB430">100000000/Lvac(AA430)</f>
        <v>15047.725457249979</v>
      </c>
      <c r="AC430" s="28">
        <f t="shared" si="597"/>
        <v>1.5051880822820096E-7</v>
      </c>
      <c r="AD430" s="28">
        <f t="shared" si="598"/>
        <v>6.6455226262664239E-7</v>
      </c>
      <c r="AE430" s="21">
        <f t="shared" si="599"/>
        <v>15047.725678924178</v>
      </c>
      <c r="AF430" s="10" cm="1">
        <f t="array" ref="AF430">Lair(100000000/AE430)</f>
        <v>6643.6879021284094</v>
      </c>
      <c r="AG430" s="10">
        <f t="shared" si="600"/>
        <v>6.1324828511852142E-3</v>
      </c>
      <c r="AH430" s="10" t="b">
        <f t="shared" si="595"/>
        <v>1</v>
      </c>
      <c r="AI430" s="10">
        <f t="shared" si="602"/>
        <v>6643.6880000000001</v>
      </c>
      <c r="AJ430">
        <v>3.0000000000000001E-3</v>
      </c>
      <c r="AK430" s="3" cm="1">
        <f t="array" ref="AK430">100000000/Lvac($AA430)</f>
        <v>15047.725457249979</v>
      </c>
      <c r="AL430" s="21">
        <f t="shared" si="680"/>
        <v>6.7948971071112819E-3</v>
      </c>
      <c r="AM430" s="21"/>
      <c r="AN430" s="21"/>
      <c r="AO430" s="21"/>
      <c r="AP430" s="21"/>
      <c r="AS430" s="3">
        <f t="shared" si="601"/>
        <v>-4.5427500208461424E-3</v>
      </c>
      <c r="AT430" s="3" cm="1">
        <f t="array" ref="AT430">AS430-(100000000/LvacE($A430)-$E430)</f>
        <v>3.2176712920772843E-5</v>
      </c>
      <c r="BB430"/>
      <c r="BC430"/>
      <c r="BD430"/>
      <c r="BE430"/>
      <c r="BF430"/>
      <c r="BG430"/>
      <c r="BH430"/>
      <c r="BI430"/>
      <c r="BJ430"/>
      <c r="BN430" s="3" cm="1">
        <f t="array" ref="BN430">$C430*EXP(poly_from_str(100000000/$E430,BN$4341))</f>
        <v>1.7211762806277661E-2</v>
      </c>
      <c r="BO430" s="3"/>
      <c r="BY430" t="e">
        <v>#N/A</v>
      </c>
    </row>
    <row r="431" spans="1:77" hidden="1" x14ac:dyDescent="0.25">
      <c r="A431" t="s">
        <v>720</v>
      </c>
      <c r="B431" s="2" t="str">
        <f t="shared" si="594"/>
        <v/>
      </c>
      <c r="C431">
        <v>4</v>
      </c>
      <c r="E431">
        <v>15080.53</v>
      </c>
      <c r="F431">
        <v>14187</v>
      </c>
      <c r="G431" t="s">
        <v>3</v>
      </c>
      <c r="H431" s="5" t="s">
        <v>18</v>
      </c>
      <c r="I431">
        <v>29267</v>
      </c>
      <c r="J431" t="s">
        <v>5</v>
      </c>
      <c r="K431" s="5" t="s">
        <v>18</v>
      </c>
      <c r="L431">
        <v>14187.35</v>
      </c>
      <c r="M431" t="str">
        <f t="shared" ref="M431:M434" si="682">$G431&amp;""</f>
        <v>o</v>
      </c>
      <c r="N431" t="str">
        <f t="shared" ref="N431:N434" si="683">$H431&amp;""</f>
        <v>5/2</v>
      </c>
      <c r="O431">
        <v>29267.86</v>
      </c>
      <c r="P431" t="str">
        <f t="shared" ref="P431:P434" si="684">$J431&amp;""</f>
        <v>e</v>
      </c>
      <c r="Q431" t="str">
        <f t="shared" ref="Q431:Q434" si="685">$K431&amp;""</f>
        <v>5/2</v>
      </c>
      <c r="R431">
        <v>6</v>
      </c>
      <c r="AA431" s="10">
        <f t="shared" si="596"/>
        <v>6629.2370000000001</v>
      </c>
      <c r="AB431" s="3" cm="1">
        <f t="array" ref="AB431">100000000/Lvac(AA431)</f>
        <v>15080.527588948373</v>
      </c>
      <c r="AC431" s="28">
        <f t="shared" si="597"/>
        <v>1.5084692250405288E-7</v>
      </c>
      <c r="AD431" s="28">
        <f t="shared" si="598"/>
        <v>6.6310677401819878E-7</v>
      </c>
      <c r="AE431" s="21">
        <f t="shared" si="599"/>
        <v>15080.527707579919</v>
      </c>
      <c r="AF431" s="10" cm="1">
        <f t="array" ref="AF431">Lair(100000000/AE431)</f>
        <v>6629.2369478504761</v>
      </c>
      <c r="AG431" s="10">
        <f t="shared" si="600"/>
        <v>6.1374255882651633E-3</v>
      </c>
      <c r="AH431" s="10" t="b">
        <f t="shared" si="595"/>
        <v>1</v>
      </c>
      <c r="AI431" s="10">
        <f t="shared" ref="AI431:AI434" si="686">$AF431</f>
        <v>6629.2369478504761</v>
      </c>
      <c r="AJ431">
        <v>3.0000000000000001E-3</v>
      </c>
      <c r="AK431" s="3" cm="1">
        <f t="array" ref="AK431">100000000/Lvac($AA431)</f>
        <v>15080.527588948373</v>
      </c>
      <c r="AL431" s="21">
        <f t="shared" si="680"/>
        <v>6.8245535832769802E-3</v>
      </c>
      <c r="AM431" s="10" cm="1">
        <f t="array" ref="AM431">Lvac($AI431)-$BA431</f>
        <v>-7.7862195003035595E-3</v>
      </c>
      <c r="AN431" s="10">
        <f t="shared" ref="AN431:AN434" si="687">$AK431-($AX431-$AW431)</f>
        <v>1.7588948372576851E-2</v>
      </c>
      <c r="AO431" s="3">
        <f t="shared" ref="AO431:AO434" si="688">AM431/AJ431</f>
        <v>-2.5954065001011863</v>
      </c>
      <c r="AP431" s="3">
        <v>-2.5780186509412792</v>
      </c>
      <c r="AS431" s="3">
        <f t="shared" si="601"/>
        <v>-2.4110516278597061E-3</v>
      </c>
      <c r="AT431" s="3" cm="1">
        <f t="array" ref="AT431">AS431-(100000000/LvacE($A431)-$E431)</f>
        <v>3.2085175917018205E-5</v>
      </c>
      <c r="AU431" t="s">
        <v>4974</v>
      </c>
      <c r="AV431" t="s">
        <v>4695</v>
      </c>
      <c r="AW431" s="3">
        <v>14187.35</v>
      </c>
      <c r="AX431" s="3">
        <v>29267.86</v>
      </c>
      <c r="AY431" s="3"/>
      <c r="AZ431" s="10" cm="1">
        <f t="array" ref="AZ431">Lair(100000000/($AX431-$AW431))</f>
        <v>6629.244731976778</v>
      </c>
      <c r="BA431" s="10">
        <f t="shared" ref="BA431:BA434" si="689">100000000/($AX431-$AW431)</f>
        <v>6631.0754742379404</v>
      </c>
      <c r="BB431" s="12">
        <v>37900</v>
      </c>
      <c r="BC431" s="3">
        <v>2.9000000000000001E-2</v>
      </c>
      <c r="BD431" s="12" cm="1">
        <f t="array" ref="BD431">SfromgA($BB431,$BA431,"")</f>
        <v>5.4541174135733471E-3</v>
      </c>
      <c r="BE431" s="29">
        <f>(10^MAX(0.05, -0.312925054856973*((LN($BD431))^(1/3)) + 0.454808404431693)-1)*100</f>
        <v>893.89290772336483</v>
      </c>
      <c r="BG431" s="3"/>
      <c r="BH431" s="3"/>
      <c r="BI431" s="12">
        <f>IF($BB431="",$BF431,$BB431)</f>
        <v>37900</v>
      </c>
      <c r="BJ431" s="29">
        <f>IF($BB431="",$BH431,$BE431)</f>
        <v>893.89290772336483</v>
      </c>
      <c r="BK431" s="3">
        <f>LN(BN431*100000000/($AX431-$AW431)/$BI431)</f>
        <v>-4.4038819596738099</v>
      </c>
      <c r="BL431" s="13">
        <f>EXP(BK$4341*$AX431+BK$4342)*$BI431/(100000000/($AX431-$AW431))</f>
        <v>6.9486396805553768E-2</v>
      </c>
      <c r="BM431" s="3">
        <f t="shared" ref="BM431" si="690">LN(BL431/$C431)</f>
        <v>-4.052918636105276</v>
      </c>
      <c r="BN431" s="3" cm="1">
        <f t="array" ref="BN431">$C431*EXP(poly_from_str(100000000/$E431,BN$4341))</f>
        <v>6.9899425270962892E-2</v>
      </c>
      <c r="BO431" s="3">
        <f>LN($C431)</f>
        <v>1.3862943611198906</v>
      </c>
      <c r="BP431" s="13">
        <f>LN(BL431/BN431)</f>
        <v>-5.9264230484508563E-3</v>
      </c>
      <c r="BY431">
        <v>133</v>
      </c>
    </row>
    <row r="432" spans="1:77" x14ac:dyDescent="0.25">
      <c r="A432" t="s">
        <v>721</v>
      </c>
      <c r="B432" s="2" t="str">
        <f t="shared" si="594"/>
        <v/>
      </c>
      <c r="C432">
        <v>40</v>
      </c>
      <c r="E432">
        <v>15084.37</v>
      </c>
      <c r="F432">
        <v>23465</v>
      </c>
      <c r="G432" t="s">
        <v>3</v>
      </c>
      <c r="H432" s="5" t="s">
        <v>113</v>
      </c>
      <c r="I432">
        <v>38549</v>
      </c>
      <c r="J432" t="s">
        <v>5</v>
      </c>
      <c r="K432" s="5" t="s">
        <v>113</v>
      </c>
      <c r="L432">
        <v>23465.43</v>
      </c>
      <c r="M432" t="str">
        <f t="shared" si="682"/>
        <v>o</v>
      </c>
      <c r="N432" t="str">
        <f t="shared" si="683"/>
        <v>1/2</v>
      </c>
      <c r="O432">
        <v>38549.9</v>
      </c>
      <c r="P432" t="str">
        <f t="shared" si="684"/>
        <v>e</v>
      </c>
      <c r="Q432" t="str">
        <f t="shared" si="685"/>
        <v>1/2</v>
      </c>
      <c r="R432">
        <v>6</v>
      </c>
      <c r="U432" s="4" t="str">
        <f>"Sugar wl unc increased 0.003 -&gt; "&amp;ROUND($AJ432,3)&amp;"A"</f>
        <v>Sugar wl unc increased 0.003 -&gt; 0.046A</v>
      </c>
      <c r="AA432" s="10">
        <f t="shared" si="596"/>
        <v>6627.55</v>
      </c>
      <c r="AB432" s="3" cm="1">
        <f t="array" ref="AB432">100000000/Lvac(AA432)</f>
        <v>15084.366211883676</v>
      </c>
      <c r="AC432" s="28">
        <f t="shared" si="597"/>
        <v>1.5088531961282827E-7</v>
      </c>
      <c r="AD432" s="28">
        <f t="shared" si="598"/>
        <v>6.6293802865392248E-7</v>
      </c>
      <c r="AE432" s="21">
        <f t="shared" si="599"/>
        <v>15084.366398451757</v>
      </c>
      <c r="AF432" s="10" cm="1">
        <f t="array" ref="AF432">Lair(100000000/AE432)</f>
        <v>6627.5499180278293</v>
      </c>
      <c r="AG432" s="10">
        <f t="shared" si="600"/>
        <v>6.1380047085185085E-3</v>
      </c>
      <c r="AH432" s="10" t="b">
        <f t="shared" si="595"/>
        <v>1</v>
      </c>
      <c r="AI432" s="10">
        <f t="shared" si="686"/>
        <v>6627.5499180278293</v>
      </c>
      <c r="AJ432" s="25">
        <f>0.003*ABS($AP432)</f>
        <v>4.5613196376507403E-2</v>
      </c>
      <c r="AK432" s="3" cm="1">
        <f t="array" ref="AK432">100000000/Lvac($AA432)</f>
        <v>15084.366211883676</v>
      </c>
      <c r="AL432" s="21">
        <f t="shared" si="680"/>
        <v>0.10381606577812788</v>
      </c>
      <c r="AM432" s="10" cm="1">
        <f t="array" ref="AM432">Lvac($AI432)-$BA432</f>
        <v>4.55312021631471E-2</v>
      </c>
      <c r="AN432" s="10">
        <f t="shared" si="687"/>
        <v>-0.10378811632472207</v>
      </c>
      <c r="AO432" s="14">
        <f t="shared" si="688"/>
        <v>0.99820240150057682</v>
      </c>
      <c r="AP432" s="3">
        <v>15.204398792169133</v>
      </c>
      <c r="AS432" s="3">
        <f t="shared" si="601"/>
        <v>-3.7881163243582705E-3</v>
      </c>
      <c r="AT432" s="3" cm="1">
        <f t="array" ref="AT432">AS432-(100000000/LvacE($A432)-$E432)</f>
        <v>3.2074411137728021E-5</v>
      </c>
      <c r="AU432" t="s">
        <v>4990</v>
      </c>
      <c r="AV432" t="s">
        <v>4699</v>
      </c>
      <c r="AW432" s="3">
        <v>23465.43</v>
      </c>
      <c r="AX432" s="3">
        <v>38549.9</v>
      </c>
      <c r="AY432" s="3"/>
      <c r="AZ432" s="10" cm="1">
        <f t="array" ref="AZ432">Lair(100000000/($AX432-$AW432))</f>
        <v>6627.504399065896</v>
      </c>
      <c r="BA432" s="10">
        <f t="shared" si="689"/>
        <v>6629.334673342848</v>
      </c>
      <c r="BN432" s="3" cm="1">
        <f t="array" ref="BN432">$C432*EXP(poly_from_str(100000000/$E432,BN$4341))</f>
        <v>0.70024605206134138</v>
      </c>
      <c r="BO432" s="3"/>
      <c r="BY432">
        <v>1330</v>
      </c>
    </row>
    <row r="433" spans="1:77" hidden="1" x14ac:dyDescent="0.25">
      <c r="A433" t="s">
        <v>722</v>
      </c>
      <c r="B433" s="2" t="str">
        <f t="shared" si="594"/>
        <v/>
      </c>
      <c r="C433">
        <v>30</v>
      </c>
      <c r="E433">
        <v>15090.57</v>
      </c>
      <c r="F433">
        <v>9370</v>
      </c>
      <c r="G433" t="s">
        <v>3</v>
      </c>
      <c r="H433" s="5" t="s">
        <v>19</v>
      </c>
      <c r="I433">
        <v>24461</v>
      </c>
      <c r="J433" t="s">
        <v>5</v>
      </c>
      <c r="K433" s="5" t="s">
        <v>18</v>
      </c>
      <c r="L433">
        <v>9370.66</v>
      </c>
      <c r="M433" t="str">
        <f t="shared" si="682"/>
        <v>o</v>
      </c>
      <c r="N433" t="str">
        <f t="shared" si="683"/>
        <v>3/2</v>
      </c>
      <c r="O433">
        <v>24461.24</v>
      </c>
      <c r="P433" t="str">
        <f t="shared" si="684"/>
        <v>e</v>
      </c>
      <c r="Q433" t="str">
        <f t="shared" si="685"/>
        <v>5/2</v>
      </c>
      <c r="R433">
        <v>6</v>
      </c>
      <c r="S433" t="s">
        <v>6</v>
      </c>
      <c r="AA433" s="10">
        <f t="shared" si="596"/>
        <v>6624.8239999999996</v>
      </c>
      <c r="AB433" s="3" cm="1">
        <f t="array" ref="AB433">100000000/Lvac(AA433)</f>
        <v>15090.573121483405</v>
      </c>
      <c r="AC433" s="28">
        <f t="shared" si="597"/>
        <v>1.5094740630090702E-7</v>
      </c>
      <c r="AD433" s="28">
        <f t="shared" si="598"/>
        <v>6.6266535535112928E-7</v>
      </c>
      <c r="AE433" s="21">
        <f t="shared" si="599"/>
        <v>15090.572967506881</v>
      </c>
      <c r="AF433" s="10" cm="1">
        <f t="array" ref="AF433">Lair(100000000/AE433)</f>
        <v>6624.8240675968209</v>
      </c>
      <c r="AG433" s="10">
        <f t="shared" si="600"/>
        <v>6.1389414361410514E-3</v>
      </c>
      <c r="AH433" s="10" t="b">
        <f t="shared" si="595"/>
        <v>1</v>
      </c>
      <c r="AI433" s="10">
        <f t="shared" si="686"/>
        <v>6624.8240675968209</v>
      </c>
      <c r="AJ433">
        <v>3.0000000000000001E-3</v>
      </c>
      <c r="AK433" s="3" cm="1">
        <f t="array" ref="AK433">100000000/Lvac($AA433)</f>
        <v>15090.573121483405</v>
      </c>
      <c r="AL433" s="21">
        <f t="shared" si="680"/>
        <v>6.8336485471187309E-3</v>
      </c>
      <c r="AM433" s="10" cm="1">
        <f t="array" ref="AM433">Lvac($AI433)-$BA433</f>
        <v>3.0881447892170399E-3</v>
      </c>
      <c r="AN433" s="10">
        <f t="shared" si="687"/>
        <v>-6.8785165967710782E-3</v>
      </c>
      <c r="AO433" s="3">
        <f t="shared" si="688"/>
        <v>1.0293815964056801</v>
      </c>
      <c r="AP433" s="3">
        <v>1.0068432635913875</v>
      </c>
      <c r="AS433" s="3">
        <f t="shared" si="601"/>
        <v>3.1214834052661899E-3</v>
      </c>
      <c r="AT433" s="3" cm="1">
        <f t="array" ref="AT433">AS433-(100000000/LvacE($A433)-$E433)</f>
        <v>3.2056981581263244E-5</v>
      </c>
      <c r="AU433" t="s">
        <v>4962</v>
      </c>
      <c r="AV433" t="s">
        <v>4712</v>
      </c>
      <c r="AW433" s="3">
        <v>9370.66</v>
      </c>
      <c r="AX433" s="3">
        <v>24461.24</v>
      </c>
      <c r="AY433" s="3"/>
      <c r="AZ433" s="10" cm="1">
        <f t="array" ref="AZ433">Lair(100000000/($AX433-$AW433))</f>
        <v>6624.820980282213</v>
      </c>
      <c r="BA433" s="10">
        <f t="shared" si="689"/>
        <v>6626.6505329815018</v>
      </c>
      <c r="BN433" s="3" cm="1">
        <f t="array" ref="BN433">$C433*EXP(poly_from_str(100000000/$E433,BN$4341))</f>
        <v>0.52670699502367657</v>
      </c>
      <c r="BO433" s="3"/>
      <c r="BY433">
        <v>1002</v>
      </c>
    </row>
    <row r="434" spans="1:77" hidden="1" x14ac:dyDescent="0.25">
      <c r="A434" t="s">
        <v>723</v>
      </c>
      <c r="B434" s="2" t="str">
        <f t="shared" si="594"/>
        <v/>
      </c>
      <c r="C434">
        <v>100</v>
      </c>
      <c r="E434">
        <v>15109.65</v>
      </c>
      <c r="F434">
        <v>12494</v>
      </c>
      <c r="G434" t="s">
        <v>3</v>
      </c>
      <c r="H434" s="5" t="s">
        <v>16</v>
      </c>
      <c r="I434">
        <v>27604</v>
      </c>
      <c r="J434" t="s">
        <v>5</v>
      </c>
      <c r="K434" s="5" t="s">
        <v>4</v>
      </c>
      <c r="L434">
        <v>12494.63</v>
      </c>
      <c r="M434" t="str">
        <f t="shared" si="682"/>
        <v>o</v>
      </c>
      <c r="N434" t="str">
        <f t="shared" si="683"/>
        <v>11/2</v>
      </c>
      <c r="O434">
        <v>27604.26</v>
      </c>
      <c r="P434" t="str">
        <f t="shared" si="684"/>
        <v>e</v>
      </c>
      <c r="Q434" t="str">
        <f t="shared" si="685"/>
        <v>9/2</v>
      </c>
      <c r="R434">
        <v>6</v>
      </c>
      <c r="AA434" s="10">
        <f t="shared" si="596"/>
        <v>6616.4589999999998</v>
      </c>
      <c r="AB434" s="3" cm="1">
        <f t="array" ref="AB434">100000000/Lvac(AA434)</f>
        <v>15109.651562908426</v>
      </c>
      <c r="AC434" s="28">
        <f t="shared" si="597"/>
        <v>1.5113824479226729E-7</v>
      </c>
      <c r="AD434" s="28">
        <f t="shared" si="598"/>
        <v>6.6182863041979509E-7</v>
      </c>
      <c r="AE434" s="21">
        <f t="shared" si="599"/>
        <v>15109.651485442029</v>
      </c>
      <c r="AF434" s="10" cm="1">
        <f t="array" ref="AF434">Lair(100000000/AE434)</f>
        <v>6616.4590339224878</v>
      </c>
      <c r="AG434" s="10">
        <f t="shared" si="600"/>
        <v>6.141823108320359E-3</v>
      </c>
      <c r="AH434" s="10" t="b">
        <f t="shared" si="595"/>
        <v>1</v>
      </c>
      <c r="AI434" s="10">
        <f t="shared" si="686"/>
        <v>6616.4590339224878</v>
      </c>
      <c r="AJ434">
        <v>3.0000000000000001E-3</v>
      </c>
      <c r="AK434" s="3" cm="1">
        <f t="array" ref="AK434">100000000/Lvac($AA434)</f>
        <v>15109.651562908426</v>
      </c>
      <c r="AL434" s="21">
        <f t="shared" si="680"/>
        <v>6.8509386147974924E-3</v>
      </c>
      <c r="AM434" s="10" cm="1">
        <f t="array" ref="AM434">Lvac($AI434)-$BA434</f>
        <v>-9.4110052632458974E-3</v>
      </c>
      <c r="AN434" s="10">
        <f t="shared" si="687"/>
        <v>2.1562908426858485E-2</v>
      </c>
      <c r="AO434" s="3">
        <f t="shared" si="688"/>
        <v>-3.1370017544152993</v>
      </c>
      <c r="AP434" s="3">
        <v>-3.1483122908563623</v>
      </c>
      <c r="AS434" s="3">
        <f t="shared" si="601"/>
        <v>1.5629084264219273E-3</v>
      </c>
      <c r="AT434" s="3" cm="1">
        <f t="array" ref="AT434">AS434-(100000000/LvacE($A434)-$E434)</f>
        <v>3.2003215892473236E-5</v>
      </c>
      <c r="AU434" t="s">
        <v>4755</v>
      </c>
      <c r="AV434" t="s">
        <v>4713</v>
      </c>
      <c r="AW434" s="3">
        <v>12494.63</v>
      </c>
      <c r="AX434" s="3">
        <v>27604.26</v>
      </c>
      <c r="AY434" s="3"/>
      <c r="AZ434" s="10" cm="1">
        <f t="array" ref="AZ434">Lair(100000000/($AX434-$AW434))</f>
        <v>6616.4684423978979</v>
      </c>
      <c r="BA434" s="10">
        <f t="shared" si="689"/>
        <v>6618.2957491348234</v>
      </c>
      <c r="BB434" s="12">
        <v>2830000</v>
      </c>
      <c r="BC434" s="3">
        <v>0.14699999999999999</v>
      </c>
      <c r="BD434" s="12" cm="1">
        <f t="array" ref="BD434">SfromgA($BB434,$BA434,"")</f>
        <v>0.40490981729048853</v>
      </c>
      <c r="BE434" s="29">
        <f>(10^MAX(0.05, -0.312925054856973*((LN($BD434))^(1/3)) + 0.454808404431693)-1)*100</f>
        <v>471.9937688522345</v>
      </c>
      <c r="BG434" s="3"/>
      <c r="BH434" s="3"/>
      <c r="BI434" s="12">
        <f>IF($BB434="",$BF434,$BB434)</f>
        <v>2830000</v>
      </c>
      <c r="BJ434" s="29">
        <f>IF($BB434="",$BH434,$BE434)</f>
        <v>471.9937688522345</v>
      </c>
      <c r="BK434" s="3">
        <f>LN(BN434*100000000/($AX434-$AW434)/$BI434)</f>
        <v>-5.4863793327418309</v>
      </c>
      <c r="BL434" s="13">
        <f>EXP(BK$4341*$AX434+BK$4342)*$BI434/(100000000/($AX434-$AW434))</f>
        <v>5.8990203522256879</v>
      </c>
      <c r="BM434" s="3">
        <f t="shared" ref="BM434" si="691">LN(BL434/$C434)</f>
        <v>-2.8303838908585619</v>
      </c>
      <c r="BN434" s="3" cm="1">
        <f t="array" ref="BN434">$C434*EXP(poly_from_str(100000000/$E434,BN$4341))</f>
        <v>1.77147894668759</v>
      </c>
      <c r="BO434" s="3">
        <f>LN($C434)</f>
        <v>4.6051701859880918</v>
      </c>
      <c r="BP434" s="13">
        <f>LN(BL434/BN434)</f>
        <v>1.2029715343319736</v>
      </c>
      <c r="BY434">
        <v>3380</v>
      </c>
    </row>
    <row r="435" spans="1:77" hidden="1" x14ac:dyDescent="0.25">
      <c r="A435" t="s">
        <v>724</v>
      </c>
      <c r="B435" s="2" t="str">
        <f t="shared" si="594"/>
        <v/>
      </c>
      <c r="C435">
        <v>1</v>
      </c>
      <c r="D435" t="s">
        <v>14</v>
      </c>
      <c r="E435">
        <v>15140</v>
      </c>
      <c r="R435">
        <v>6</v>
      </c>
      <c r="S435" t="s">
        <v>22</v>
      </c>
      <c r="AA435" s="10">
        <f t="shared" si="596"/>
        <v>6603.1940000000004</v>
      </c>
      <c r="AB435" s="3" cm="1">
        <f t="array" ref="AB435">100000000/Lvac(AA435)</f>
        <v>15140.004762251498</v>
      </c>
      <c r="AC435" s="28">
        <f t="shared" si="597"/>
        <v>1.5144186283183563E-7</v>
      </c>
      <c r="AD435" s="28">
        <f t="shared" si="598"/>
        <v>6.6050177374666043E-7</v>
      </c>
      <c r="AE435" s="21">
        <f t="shared" si="599"/>
        <v>15140.004524400516</v>
      </c>
      <c r="AF435" s="10" cm="1">
        <f t="array" ref="AF435">Lair(100000000/AE435)</f>
        <v>6603.1941037375955</v>
      </c>
      <c r="AG435" s="10">
        <f t="shared" si="600"/>
        <v>6.1464152622391147E-3</v>
      </c>
      <c r="AH435" s="10" t="b">
        <f t="shared" si="595"/>
        <v>1</v>
      </c>
      <c r="AI435" s="10">
        <f t="shared" si="602"/>
        <v>6603.1940000000004</v>
      </c>
      <c r="AJ435">
        <v>7.0000000000000001E-3</v>
      </c>
      <c r="AK435" s="3" cm="1">
        <f t="array" ref="AK435">100000000/Lvac($AA435)</f>
        <v>15140.004762251498</v>
      </c>
      <c r="AL435" s="21">
        <f t="shared" si="680"/>
        <v>1.6049813671347606E-2</v>
      </c>
      <c r="AM435" s="21"/>
      <c r="AN435" s="21"/>
      <c r="AO435" s="21"/>
      <c r="AP435" s="21"/>
      <c r="AS435" s="3">
        <f t="shared" si="601"/>
        <v>4.762251497595571E-3</v>
      </c>
      <c r="AT435" s="3" cm="1">
        <f t="array" ref="AT435">AS435-(100000000/LvacE($A435)-$E435)</f>
        <v>3.1917110391077586E-5</v>
      </c>
      <c r="BB435"/>
      <c r="BC435"/>
      <c r="BD435"/>
      <c r="BE435"/>
      <c r="BF435"/>
      <c r="BG435"/>
      <c r="BH435"/>
      <c r="BI435"/>
      <c r="BJ435"/>
      <c r="BN435" s="3" cm="1">
        <f t="array" ref="BN435">$C435*EXP(poly_from_str(100000000/$E435,BN$4341))</f>
        <v>1.7971328452582702E-2</v>
      </c>
      <c r="BO435" s="3"/>
      <c r="BY435" t="e">
        <v>#N/A</v>
      </c>
    </row>
    <row r="436" spans="1:77" hidden="1" x14ac:dyDescent="0.25">
      <c r="A436" t="s">
        <v>725</v>
      </c>
      <c r="B436" s="2" t="str">
        <f t="shared" si="594"/>
        <v/>
      </c>
      <c r="C436">
        <v>7</v>
      </c>
      <c r="E436">
        <v>15162.03</v>
      </c>
      <c r="R436">
        <v>6</v>
      </c>
      <c r="S436" t="s">
        <v>22</v>
      </c>
      <c r="AA436" s="10">
        <f t="shared" si="596"/>
        <v>6593.6030000000001</v>
      </c>
      <c r="AB436" s="3" cm="1">
        <f t="array" ref="AB436">100000000/Lvac(AA436)</f>
        <v>15162.027125646649</v>
      </c>
      <c r="AC436" s="28">
        <f t="shared" si="597"/>
        <v>1.5166214890402107E-7</v>
      </c>
      <c r="AD436" s="28">
        <f t="shared" si="598"/>
        <v>6.5954241587425649E-7</v>
      </c>
      <c r="AE436" s="21">
        <f t="shared" si="599"/>
        <v>15162.027270001494</v>
      </c>
      <c r="AF436" s="10" cm="1">
        <f t="array" ref="AF436">Lair(100000000/AE436)</f>
        <v>6593.6029372230705</v>
      </c>
      <c r="AG436" s="10">
        <f t="shared" si="600"/>
        <v>6.1497528078083147E-3</v>
      </c>
      <c r="AH436" s="10" t="b">
        <f t="shared" si="595"/>
        <v>1</v>
      </c>
      <c r="AI436" s="10">
        <f t="shared" si="602"/>
        <v>6593.6030000000001</v>
      </c>
      <c r="AJ436">
        <v>3.0000000000000001E-3</v>
      </c>
      <c r="AK436" s="3" cm="1">
        <f t="array" ref="AK436">100000000/Lvac($AA436)</f>
        <v>15162.027125646649</v>
      </c>
      <c r="AL436" s="21">
        <f t="shared" si="680"/>
        <v>6.8985168468498866E-3</v>
      </c>
      <c r="AM436" s="21"/>
      <c r="AN436" s="21"/>
      <c r="AO436" s="21"/>
      <c r="AP436" s="21"/>
      <c r="AS436" s="3">
        <f t="shared" si="601"/>
        <v>-2.8743533512169961E-3</v>
      </c>
      <c r="AT436" s="3" cm="1">
        <f t="array" ref="AT436">AS436-(100000000/LvacE($A436)-$E436)</f>
        <v>3.1854197004577145E-5</v>
      </c>
      <c r="BB436"/>
      <c r="BC436"/>
      <c r="BD436"/>
      <c r="BE436"/>
      <c r="BF436"/>
      <c r="BG436"/>
      <c r="BH436"/>
      <c r="BI436"/>
      <c r="BJ436"/>
      <c r="BN436" s="3" cm="1">
        <f t="array" ref="BN436">$C436*EXP(poly_from_str(100000000/$E436,BN$4341))</f>
        <v>0.12713217845460287</v>
      </c>
      <c r="BO436" s="3"/>
      <c r="BY436" t="e">
        <v>#N/A</v>
      </c>
    </row>
    <row r="437" spans="1:77" hidden="1" x14ac:dyDescent="0.25">
      <c r="A437" t="s">
        <v>726</v>
      </c>
      <c r="B437" s="2" t="str">
        <f t="shared" si="594"/>
        <v/>
      </c>
      <c r="C437">
        <v>1</v>
      </c>
      <c r="E437">
        <v>15189.59</v>
      </c>
      <c r="R437">
        <v>6</v>
      </c>
      <c r="S437" t="s">
        <v>22</v>
      </c>
      <c r="AA437" s="10">
        <f t="shared" si="596"/>
        <v>6581.6390000000001</v>
      </c>
      <c r="AB437" s="3" cm="1">
        <f t="array" ref="AB437">100000000/Lvac(AA437)</f>
        <v>15189.588217672226</v>
      </c>
      <c r="AC437" s="28">
        <f t="shared" si="597"/>
        <v>1.5193783797622446E-7</v>
      </c>
      <c r="AD437" s="28">
        <f t="shared" si="598"/>
        <v>6.5834569421477575E-7</v>
      </c>
      <c r="AE437" s="21">
        <f t="shared" si="599"/>
        <v>15189.588307803335</v>
      </c>
      <c r="AF437" s="10" cm="1">
        <f t="array" ref="AF437">Lair(100000000/AE437)</f>
        <v>6581.6389609459611</v>
      </c>
      <c r="AG437" s="10">
        <f t="shared" si="600"/>
        <v>6.153936596771126E-3</v>
      </c>
      <c r="AH437" s="10" t="b">
        <f t="shared" si="595"/>
        <v>1</v>
      </c>
      <c r="AI437" s="10">
        <f t="shared" si="602"/>
        <v>6581.6390000000001</v>
      </c>
      <c r="AJ437">
        <v>3.0000000000000001E-3</v>
      </c>
      <c r="AK437" s="3" cm="1">
        <f t="array" ref="AK437">100000000/Lvac($AA437)</f>
        <v>15189.588217672226</v>
      </c>
      <c r="AL437" s="21">
        <f t="shared" si="680"/>
        <v>6.9236195806267531E-3</v>
      </c>
      <c r="AM437" s="21"/>
      <c r="AN437" s="21"/>
      <c r="AO437" s="21"/>
      <c r="AP437" s="21"/>
      <c r="AS437" s="3">
        <f t="shared" si="601"/>
        <v>-1.7823277739807963E-3</v>
      </c>
      <c r="AT437" s="3" cm="1">
        <f t="array" ref="AT437">AS437-(100000000/LvacE($A437)-$E437)</f>
        <v>3.1774939998285845E-5</v>
      </c>
      <c r="BB437"/>
      <c r="BC437"/>
      <c r="BD437"/>
      <c r="BE437"/>
      <c r="BF437"/>
      <c r="BG437"/>
      <c r="BH437"/>
      <c r="BI437"/>
      <c r="BJ437"/>
      <c r="BN437" s="3" cm="1">
        <f t="array" ref="BN437">$C437*EXP(poly_from_str(100000000/$E437,BN$4341))</f>
        <v>1.8404993336229303E-2</v>
      </c>
      <c r="BO437" s="3"/>
      <c r="BY437" t="e">
        <v>#N/A</v>
      </c>
    </row>
    <row r="438" spans="1:77" hidden="1" x14ac:dyDescent="0.25">
      <c r="A438" t="s">
        <v>727</v>
      </c>
      <c r="B438" s="2" t="str">
        <f t="shared" si="594"/>
        <v/>
      </c>
      <c r="C438">
        <v>60</v>
      </c>
      <c r="E438">
        <v>15193.28</v>
      </c>
      <c r="F438">
        <v>17095</v>
      </c>
      <c r="G438" t="s">
        <v>3</v>
      </c>
      <c r="H438" s="5" t="s">
        <v>19</v>
      </c>
      <c r="I438">
        <v>32288</v>
      </c>
      <c r="J438" t="s">
        <v>5</v>
      </c>
      <c r="K438" s="5" t="s">
        <v>19</v>
      </c>
      <c r="L438">
        <v>17095.63</v>
      </c>
      <c r="M438" t="str">
        <f t="shared" ref="M438:M439" si="692">$G438&amp;""</f>
        <v>o</v>
      </c>
      <c r="N438" t="str">
        <f t="shared" ref="N438:N439" si="693">$H438&amp;""</f>
        <v>3/2</v>
      </c>
      <c r="O438">
        <v>32288.92</v>
      </c>
      <c r="P438" t="str">
        <f t="shared" ref="P438:P439" si="694">$J438&amp;""</f>
        <v>e</v>
      </c>
      <c r="Q438" t="str">
        <f t="shared" ref="Q438:Q439" si="695">$K438&amp;""</f>
        <v>3/2</v>
      </c>
      <c r="R438">
        <v>6</v>
      </c>
      <c r="S438" t="s">
        <v>6</v>
      </c>
      <c r="AA438" s="10">
        <f t="shared" si="596"/>
        <v>6580.0389999999998</v>
      </c>
      <c r="AB438" s="3" cm="1">
        <f t="array" ref="AB438">100000000/Lvac(AA438)</f>
        <v>15193.281685466087</v>
      </c>
      <c r="AC438" s="28">
        <f t="shared" si="597"/>
        <v>1.5197478312818511E-7</v>
      </c>
      <c r="AD438" s="28">
        <f t="shared" si="598"/>
        <v>6.5818565119910954E-7</v>
      </c>
      <c r="AE438" s="21">
        <f t="shared" si="599"/>
        <v>15193.281600154472</v>
      </c>
      <c r="AF438" s="10" cm="1">
        <f t="array" ref="AF438">Lair(100000000/AE438)</f>
        <v>6580.0390369477709</v>
      </c>
      <c r="AG438" s="10">
        <f t="shared" si="600"/>
        <v>6.1544978445770681E-3</v>
      </c>
      <c r="AH438" s="10" t="b">
        <f t="shared" si="595"/>
        <v>1</v>
      </c>
      <c r="AI438" s="10">
        <f t="shared" ref="AI438:AI439" si="696">$AF438</f>
        <v>6580.0390369477709</v>
      </c>
      <c r="AJ438">
        <v>3.0000000000000001E-3</v>
      </c>
      <c r="AK438" s="3" cm="1">
        <f t="array" ref="AK438">100000000/Lvac($AA438)</f>
        <v>15193.281685466087</v>
      </c>
      <c r="AL438" s="21">
        <f t="shared" si="680"/>
        <v>6.9269870285664763E-3</v>
      </c>
      <c r="AM438" s="10" cm="1">
        <f t="array" ref="AM438">Lvac($AI438)-$BA438</f>
        <v>3.6388812613949995E-3</v>
      </c>
      <c r="AN438" s="10">
        <f t="shared" ref="AN438:AN439" si="697">$AK438-($AX438-$AW438)</f>
        <v>-8.3145339103793958E-3</v>
      </c>
      <c r="AO438" s="3">
        <f t="shared" ref="AO438:AO439" si="698">AM438/AJ438</f>
        <v>1.2129604204649997</v>
      </c>
      <c r="AP438" s="3">
        <v>1.2006411855812378</v>
      </c>
      <c r="AS438" s="3">
        <f t="shared" si="601"/>
        <v>1.6854660862009041E-3</v>
      </c>
      <c r="AT438" s="3" cm="1">
        <f t="array" ref="AT438">AS438-(100000000/LvacE($A438)-$E438)</f>
        <v>3.1764277082402259E-5</v>
      </c>
      <c r="AU438" t="s">
        <v>4851</v>
      </c>
      <c r="AV438" t="s">
        <v>4714</v>
      </c>
      <c r="AW438" s="3">
        <v>17095.63</v>
      </c>
      <c r="AX438" s="3">
        <v>32288.92</v>
      </c>
      <c r="AY438" s="3"/>
      <c r="AZ438" s="10" cm="1">
        <f t="array" ref="AZ438">Lair(100000000/($AX438-$AW438))</f>
        <v>6580.0353990445483</v>
      </c>
      <c r="BA438" s="10">
        <f t="shared" ref="BA438:BA439" si="699">100000000/($AX438-$AW438)</f>
        <v>6581.8529100675378</v>
      </c>
      <c r="BN438" s="3" cm="1">
        <f t="array" ref="BN438">$C438*EXP(poly_from_str(100000000/$E438,BN$4341))</f>
        <v>1.1062795331373172</v>
      </c>
      <c r="BO438" s="3"/>
      <c r="BY438">
        <v>2133</v>
      </c>
    </row>
    <row r="439" spans="1:77" hidden="1" x14ac:dyDescent="0.25">
      <c r="A439" t="s">
        <v>728</v>
      </c>
      <c r="B439" s="2" t="str">
        <f t="shared" si="594"/>
        <v/>
      </c>
      <c r="C439">
        <v>200</v>
      </c>
      <c r="E439">
        <v>15195.91</v>
      </c>
      <c r="F439">
        <v>4453</v>
      </c>
      <c r="G439" t="s">
        <v>3</v>
      </c>
      <c r="H439" s="5" t="s">
        <v>86</v>
      </c>
      <c r="I439">
        <v>19649</v>
      </c>
      <c r="J439" t="s">
        <v>5</v>
      </c>
      <c r="K439" s="5" t="s">
        <v>239</v>
      </c>
      <c r="L439">
        <v>4453.76</v>
      </c>
      <c r="M439" t="str">
        <f t="shared" si="692"/>
        <v>o</v>
      </c>
      <c r="N439" t="str">
        <f t="shared" si="693"/>
        <v>15/2</v>
      </c>
      <c r="O439">
        <v>19649.669999999998</v>
      </c>
      <c r="P439" t="str">
        <f t="shared" si="694"/>
        <v>e</v>
      </c>
      <c r="Q439" t="str">
        <f t="shared" si="695"/>
        <v>17/2</v>
      </c>
      <c r="R439">
        <v>6</v>
      </c>
      <c r="S439" t="s">
        <v>6</v>
      </c>
      <c r="AA439" s="10">
        <f t="shared" si="596"/>
        <v>6578.9009999999998</v>
      </c>
      <c r="AB439" s="3" cm="1">
        <f t="array" ref="AB439">100000000/Lvac(AA439)</f>
        <v>15195.909757715346</v>
      </c>
      <c r="AC439" s="28">
        <f t="shared" si="597"/>
        <v>1.5200107130355057E-7</v>
      </c>
      <c r="AD439" s="28">
        <f t="shared" si="598"/>
        <v>6.5807182060440624E-7</v>
      </c>
      <c r="AE439" s="21">
        <f t="shared" si="599"/>
        <v>15195.909769986896</v>
      </c>
      <c r="AF439" s="10" cm="1">
        <f t="array" ref="AF439">Lair(100000000/AE439)</f>
        <v>6578.9009946871283</v>
      </c>
      <c r="AG439" s="10">
        <f t="shared" si="600"/>
        <v>6.1548972813024053E-3</v>
      </c>
      <c r="AH439" s="10" t="b">
        <f t="shared" si="595"/>
        <v>1</v>
      </c>
      <c r="AI439" s="10">
        <f t="shared" si="696"/>
        <v>6578.9009946871283</v>
      </c>
      <c r="AJ439">
        <v>3.0000000000000001E-3</v>
      </c>
      <c r="AK439" s="3" cm="1">
        <f t="array" ref="AK439">100000000/Lvac($AA439)</f>
        <v>15195.909757715346</v>
      </c>
      <c r="AL439" s="21">
        <f t="shared" si="680"/>
        <v>6.9293836934103377E-3</v>
      </c>
      <c r="AM439" s="10" cm="1">
        <f t="array" ref="AM439">Lvac($AI439)-$BA439</f>
        <v>9.9609132121258881E-5</v>
      </c>
      <c r="AN439" s="10">
        <f t="shared" si="697"/>
        <v>-2.4228465190390125E-4</v>
      </c>
      <c r="AO439" s="3">
        <f t="shared" si="698"/>
        <v>3.3203044040419627E-2</v>
      </c>
      <c r="AP439" s="3">
        <v>3.4974477178669382E-2</v>
      </c>
      <c r="AS439" s="3">
        <f t="shared" si="601"/>
        <v>-2.4228465372289065E-4</v>
      </c>
      <c r="AT439" s="3" cm="1">
        <f t="array" ref="AT439">AS439-(100000000/LvacE($A439)-$E439)</f>
        <v>3.1756680982653052E-5</v>
      </c>
      <c r="AU439" t="s">
        <v>4989</v>
      </c>
      <c r="AV439" t="s">
        <v>4716</v>
      </c>
      <c r="AW439" s="3">
        <v>4453.76</v>
      </c>
      <c r="AX439" s="3">
        <v>19649.669999999998</v>
      </c>
      <c r="AY439" s="3"/>
      <c r="AZ439" s="10" cm="1">
        <f t="array" ref="AZ439">Lair(100000000/($AX439-$AW439))</f>
        <v>6578.900895104769</v>
      </c>
      <c r="BA439" s="10">
        <f t="shared" si="699"/>
        <v>6580.7181011206312</v>
      </c>
      <c r="BB439" s="12">
        <v>2300000</v>
      </c>
      <c r="BC439" s="3">
        <v>0.59499999999999997</v>
      </c>
      <c r="BD439" s="12" cm="1">
        <f t="array" ref="BD439">SfromgA($BB439,$BA439,"")</f>
        <v>0.32350504498108817</v>
      </c>
      <c r="BE439" s="29">
        <f>(10^MAX(0.05, -0.312925054856973*((LN($BD439))^(1/3)) + 0.454808404431693)-1)*100</f>
        <v>503.39907545265498</v>
      </c>
      <c r="BF439" s="12">
        <v>329302.97392212861</v>
      </c>
      <c r="BG439" s="12" cm="1">
        <f t="array" ref="BG439">SfromgA($BF439,$BA439,"")</f>
        <v>4.6317901474384485E-2</v>
      </c>
      <c r="BH439" s="29">
        <f>(10^MAX(0.05, -0.312925054856973*((LN($BG439))^(1/3)) + 0.454808404431693)-1)*100</f>
        <v>712.30222997466331</v>
      </c>
      <c r="BI439" s="12">
        <f>IF($BB439="",$BF439,$BB439)</f>
        <v>2300000</v>
      </c>
      <c r="BJ439" s="29">
        <f>IF($BB439="",$BH439,$BE439)</f>
        <v>503.39907545265498</v>
      </c>
      <c r="BK439" s="3">
        <f>LN(BN439*100000000/($AX439-$AW439)/$BI439)</f>
        <v>-4.5502669464943262</v>
      </c>
      <c r="BL439" s="13">
        <f>EXP(BK$4341*$AX439+BK$4342)*$BI439/(100000000/($AX439-$AW439))</f>
        <v>8.8242507996081194</v>
      </c>
      <c r="BM439" s="3">
        <f t="shared" ref="BM439" si="700">LN(BL439/$C439)</f>
        <v>-3.1208136625610217</v>
      </c>
      <c r="BN439" s="3" cm="1">
        <f t="array" ref="BN439">$C439*EXP(poly_from_str(100000000/$E439,BN$4341))</f>
        <v>3.6923148136133745</v>
      </c>
      <c r="BO439" s="3">
        <f>LN($C439)</f>
        <v>5.2983173665480363</v>
      </c>
      <c r="BP439" s="13">
        <f>LN(BL439/BN439)</f>
        <v>0.87125012185556494</v>
      </c>
      <c r="BY439">
        <v>7120</v>
      </c>
    </row>
    <row r="440" spans="1:77" hidden="1" x14ac:dyDescent="0.25">
      <c r="A440" t="s">
        <v>729</v>
      </c>
      <c r="B440" s="2" t="str">
        <f t="shared" si="594"/>
        <v/>
      </c>
      <c r="C440">
        <v>1</v>
      </c>
      <c r="E440">
        <v>15228.6</v>
      </c>
      <c r="R440">
        <v>6</v>
      </c>
      <c r="S440" t="s">
        <v>22</v>
      </c>
      <c r="AA440" s="10">
        <f t="shared" si="596"/>
        <v>6564.777</v>
      </c>
      <c r="AB440" s="3" cm="1">
        <f t="array" ref="AB440">100000000/Lvac(AA440)</f>
        <v>15228.603243333095</v>
      </c>
      <c r="AC440" s="28">
        <f t="shared" si="597"/>
        <v>1.5232809888287141E-7</v>
      </c>
      <c r="AD440" s="28">
        <f t="shared" si="598"/>
        <v>6.566590408990978E-7</v>
      </c>
      <c r="AE440" s="21">
        <f t="shared" si="599"/>
        <v>15228.603077714708</v>
      </c>
      <c r="AF440" s="10" cm="1">
        <f t="array" ref="AF440">Lair(100000000/AE440)</f>
        <v>6564.7770713956361</v>
      </c>
      <c r="AG440" s="10">
        <f t="shared" si="600"/>
        <v>6.1598720903492301E-3</v>
      </c>
      <c r="AH440" s="10" t="b">
        <f t="shared" si="595"/>
        <v>1</v>
      </c>
      <c r="AI440" s="10">
        <f t="shared" si="602"/>
        <v>6564.777</v>
      </c>
      <c r="AJ440">
        <v>3.0000000000000001E-3</v>
      </c>
      <c r="AK440" s="3" cm="1">
        <f t="array" ref="AK440">100000000/Lvac($AA440)</f>
        <v>15228.603243333095</v>
      </c>
      <c r="AL440" s="21">
        <f t="shared" si="680"/>
        <v>6.9592325420953808E-3</v>
      </c>
      <c r="AM440" s="21"/>
      <c r="AN440" s="21"/>
      <c r="AO440" s="21"/>
      <c r="AP440" s="21"/>
      <c r="AS440" s="3">
        <f t="shared" si="601"/>
        <v>3.2433330943604233E-3</v>
      </c>
      <c r="AT440" s="3" cm="1">
        <f t="array" ref="AT440">AS440-(100000000/LvacE($A440)-$E440)</f>
        <v>3.1661760658607818E-5</v>
      </c>
      <c r="BB440"/>
      <c r="BC440"/>
      <c r="BD440"/>
      <c r="BE440"/>
      <c r="BF440"/>
      <c r="BG440"/>
      <c r="BH440"/>
      <c r="BI440"/>
      <c r="BJ440"/>
      <c r="BN440" s="3" cm="1">
        <f t="array" ref="BN440">$C440*EXP(poly_from_str(100000000/$E440,BN$4341))</f>
        <v>1.8759047663518946E-2</v>
      </c>
      <c r="BO440" s="3"/>
      <c r="BY440" t="e">
        <v>#N/A</v>
      </c>
    </row>
    <row r="441" spans="1:77" x14ac:dyDescent="0.25">
      <c r="A441" t="s">
        <v>730</v>
      </c>
      <c r="B441" s="2" t="str">
        <f t="shared" si="594"/>
        <v/>
      </c>
      <c r="C441">
        <v>30</v>
      </c>
      <c r="E441">
        <v>15271.59</v>
      </c>
      <c r="F441">
        <v>10138</v>
      </c>
      <c r="G441" t="s">
        <v>3</v>
      </c>
      <c r="H441" s="5" t="s">
        <v>18</v>
      </c>
      <c r="I441">
        <v>25409</v>
      </c>
      <c r="J441" t="s">
        <v>5</v>
      </c>
      <c r="K441" s="5" t="s">
        <v>8</v>
      </c>
      <c r="L441">
        <v>10138.18</v>
      </c>
      <c r="M441" t="str">
        <f>$G441&amp;""</f>
        <v>o</v>
      </c>
      <c r="N441" t="str">
        <f>$H441&amp;""</f>
        <v>5/2</v>
      </c>
      <c r="O441">
        <v>25409.74</v>
      </c>
      <c r="P441" t="str">
        <f>$J441&amp;""</f>
        <v>e</v>
      </c>
      <c r="Q441" t="str">
        <f>$K441&amp;""</f>
        <v>7/2</v>
      </c>
      <c r="R441">
        <v>6</v>
      </c>
      <c r="U441" s="4" t="str">
        <f>"Sugar wl unc increased 0.003 -&gt; "&amp;ROUND($AJ441,3)&amp;"A"</f>
        <v>Sugar wl unc increased 0.003 -&gt; 0.013A</v>
      </c>
      <c r="AA441" s="10">
        <f t="shared" si="596"/>
        <v>6546.2979999999998</v>
      </c>
      <c r="AB441" s="3" cm="1">
        <f t="array" ref="AB441">100000000/Lvac(AA441)</f>
        <v>15271.590480858864</v>
      </c>
      <c r="AC441" s="28">
        <f t="shared" si="597"/>
        <v>1.5275809320015679E-7</v>
      </c>
      <c r="AD441" s="28">
        <f t="shared" si="598"/>
        <v>6.5481064415221323E-7</v>
      </c>
      <c r="AE441" s="21">
        <f t="shared" si="599"/>
        <v>15271.590456040105</v>
      </c>
      <c r="AF441" s="10" cm="1">
        <f t="array" ref="AF441">Lair(100000000/AE441)</f>
        <v>6546.2980106388532</v>
      </c>
      <c r="AG441" s="10">
        <f t="shared" si="600"/>
        <v>6.1664295209948334E-3</v>
      </c>
      <c r="AH441" s="10" t="b">
        <f t="shared" si="595"/>
        <v>1</v>
      </c>
      <c r="AI441" s="10">
        <f>$AF441</f>
        <v>6546.2980106388532</v>
      </c>
      <c r="AJ441" s="25">
        <f>0.003*ABS($AP441)</f>
        <v>1.3069516687210125E-2</v>
      </c>
      <c r="AK441" s="3" cm="1">
        <f t="array" ref="AK441">100000000/Lvac($AA441)</f>
        <v>15271.590480858864</v>
      </c>
      <c r="AL441" s="21">
        <f t="shared" si="680"/>
        <v>3.0489340128642572E-2</v>
      </c>
      <c r="AM441" s="10" cm="1">
        <f t="array" ref="AM441">Lvac($AI441)-$BA441</f>
        <v>-1.3058874974376522E-2</v>
      </c>
      <c r="AN441" s="10">
        <f>$AK441-($AX441-$AW441)</f>
        <v>3.0480858862574678E-2</v>
      </c>
      <c r="AO441" s="14">
        <f>AM441/AJ441</f>
        <v>-0.99918576079833021</v>
      </c>
      <c r="AP441" s="3">
        <v>-4.3565055624033748</v>
      </c>
      <c r="AS441" s="3">
        <f t="shared" si="601"/>
        <v>4.8085886373883113E-4</v>
      </c>
      <c r="AT441" s="3" cm="1">
        <f t="array" ref="AT441">AS441-(100000000/LvacE($A441)-$E441)</f>
        <v>3.1535717425867915E-5</v>
      </c>
      <c r="AU441" t="s">
        <v>4710</v>
      </c>
      <c r="AV441" t="s">
        <v>4715</v>
      </c>
      <c r="AW441" s="3">
        <v>10138.18</v>
      </c>
      <c r="AX441" s="3">
        <v>25409.74</v>
      </c>
      <c r="AY441" s="3"/>
      <c r="AZ441" s="10" cm="1">
        <f t="array" ref="AZ441">Lair(100000000/($AX441-$AW441))</f>
        <v>6546.3110660044722</v>
      </c>
      <c r="BA441" s="10">
        <f>100000000/($AX441-$AW441)</f>
        <v>6548.1195110388189</v>
      </c>
      <c r="BN441" s="3" cm="1">
        <f t="array" ref="BN441">$C441*EXP(poly_from_str(100000000/$E441,BN$4341))</f>
        <v>0.5748811606225307</v>
      </c>
      <c r="BO441" s="3"/>
      <c r="BY441">
        <v>1113</v>
      </c>
    </row>
    <row r="442" spans="1:77" hidden="1" x14ac:dyDescent="0.25">
      <c r="A442" t="s">
        <v>731</v>
      </c>
      <c r="B442" s="2" t="str">
        <f t="shared" si="594"/>
        <v/>
      </c>
      <c r="C442">
        <v>1</v>
      </c>
      <c r="E442">
        <v>15346</v>
      </c>
      <c r="R442">
        <v>6</v>
      </c>
      <c r="S442" t="s">
        <v>22</v>
      </c>
      <c r="AA442" s="10">
        <f t="shared" si="596"/>
        <v>6514.5550000000003</v>
      </c>
      <c r="AB442" s="3" cm="1">
        <f t="array" ref="AB442">100000000/Lvac(AA442)</f>
        <v>15346.002694688395</v>
      </c>
      <c r="AC442" s="28">
        <f t="shared" si="597"/>
        <v>1.5350242648960673E-7</v>
      </c>
      <c r="AD442" s="28">
        <f t="shared" si="598"/>
        <v>6.5163549094522379E-7</v>
      </c>
      <c r="AE442" s="21">
        <f t="shared" si="599"/>
        <v>15346.002553019296</v>
      </c>
      <c r="AF442" s="10" cm="1">
        <f t="array" ref="AF442">Lair(100000000/AE442)</f>
        <v>6514.5550601406194</v>
      </c>
      <c r="AG442" s="10">
        <f t="shared" si="600"/>
        <v>6.1778243252753563E-3</v>
      </c>
      <c r="AH442" s="10" t="b">
        <f t="shared" si="595"/>
        <v>1</v>
      </c>
      <c r="AI442" s="10">
        <f t="shared" si="602"/>
        <v>6514.5550000000003</v>
      </c>
      <c r="AJ442">
        <v>3.0000000000000001E-3</v>
      </c>
      <c r="AK442" s="3" cm="1">
        <f t="array" ref="AK442">100000000/Lvac($AA442)</f>
        <v>15346.002694688395</v>
      </c>
      <c r="AL442" s="21">
        <f t="shared" si="680"/>
        <v>7.0669459516521371E-3</v>
      </c>
      <c r="AM442" s="21"/>
      <c r="AN442" s="21"/>
      <c r="AO442" s="21"/>
      <c r="AP442" s="21"/>
      <c r="AS442" s="3">
        <f t="shared" si="601"/>
        <v>2.6946883954224177E-3</v>
      </c>
      <c r="AT442" s="3" cm="1">
        <f t="array" ref="AT442">AS442-(100000000/LvacE($A442)-$E442)</f>
        <v>3.131422090518754E-5</v>
      </c>
      <c r="BB442"/>
      <c r="BC442"/>
      <c r="BD442"/>
      <c r="BE442"/>
      <c r="BF442"/>
      <c r="BG442"/>
      <c r="BH442"/>
      <c r="BI442"/>
      <c r="BJ442"/>
      <c r="BN442" s="3" cm="1">
        <f t="array" ref="BN442">$C442*EXP(poly_from_str(100000000/$E442,BN$4341))</f>
        <v>1.9895722959668419E-2</v>
      </c>
      <c r="BO442" s="3"/>
      <c r="BY442" t="e">
        <v>#N/A</v>
      </c>
    </row>
    <row r="443" spans="1:77" hidden="1" x14ac:dyDescent="0.25">
      <c r="A443" t="s">
        <v>732</v>
      </c>
      <c r="B443" s="2" t="str">
        <f t="shared" si="594"/>
        <v/>
      </c>
      <c r="C443">
        <v>10</v>
      </c>
      <c r="E443">
        <v>15348.4</v>
      </c>
      <c r="F443">
        <v>2893</v>
      </c>
      <c r="G443" t="s">
        <v>3</v>
      </c>
      <c r="H443" s="5" t="s">
        <v>15</v>
      </c>
      <c r="I443">
        <v>18241</v>
      </c>
      <c r="J443" t="s">
        <v>5</v>
      </c>
      <c r="K443" s="5" t="s">
        <v>16</v>
      </c>
      <c r="L443">
        <v>2893.14</v>
      </c>
      <c r="M443" t="str">
        <f>$G443&amp;""</f>
        <v>o</v>
      </c>
      <c r="N443" t="str">
        <f>$H443&amp;""</f>
        <v>13/2</v>
      </c>
      <c r="O443">
        <v>18241.54</v>
      </c>
      <c r="P443" t="str">
        <f>$J443&amp;""</f>
        <v>e</v>
      </c>
      <c r="Q443" t="str">
        <f>$K443&amp;""</f>
        <v>11/2</v>
      </c>
      <c r="R443">
        <v>6</v>
      </c>
      <c r="S443" t="s">
        <v>6</v>
      </c>
      <c r="AA443" s="10">
        <f t="shared" si="596"/>
        <v>6513.5379999999996</v>
      </c>
      <c r="AB443" s="3" cm="1">
        <f t="array" ref="AB443">100000000/Lvac(AA443)</f>
        <v>15348.398745392618</v>
      </c>
      <c r="AC443" s="28">
        <f t="shared" si="597"/>
        <v>1.5352639379704243E-7</v>
      </c>
      <c r="AD443" s="28">
        <f t="shared" si="598"/>
        <v>6.5153376361178162E-7</v>
      </c>
      <c r="AE443" s="21">
        <f t="shared" si="599"/>
        <v>15348.398811390711</v>
      </c>
      <c r="AF443" s="10" cm="1">
        <f t="array" ref="AF443">Lair(100000000/AE443)</f>
        <v>6513.5379719915854</v>
      </c>
      <c r="AG443" s="10">
        <f t="shared" si="600"/>
        <v>6.17819215496959E-3</v>
      </c>
      <c r="AH443" s="10" t="b">
        <f t="shared" si="595"/>
        <v>1</v>
      </c>
      <c r="AI443" s="10">
        <f>$AF443</f>
        <v>6513.5379719915854</v>
      </c>
      <c r="AJ443">
        <v>3.0000000000000001E-3</v>
      </c>
      <c r="AK443" s="3" cm="1">
        <f t="array" ref="AK443">100000000/Lvac($AA443)</f>
        <v>15348.398745392618</v>
      </c>
      <c r="AL443" s="21">
        <f t="shared" si="680"/>
        <v>7.0691529602151127E-3</v>
      </c>
      <c r="AM443" s="10" cm="1">
        <f t="array" ref="AM443">Lvac($AI443)-$BA443</f>
        <v>5.0456013741495553E-4</v>
      </c>
      <c r="AN443" s="10">
        <f>$AK443-($AX443-$AW443)</f>
        <v>-1.2546073830890236E-3</v>
      </c>
      <c r="AO443" s="3">
        <f>AM443/AJ443</f>
        <v>0.16818671247165184</v>
      </c>
      <c r="AP443" s="3">
        <v>0.17752535980738079</v>
      </c>
      <c r="AS443" s="3">
        <f t="shared" si="601"/>
        <v>-1.2546073812700342E-3</v>
      </c>
      <c r="AT443" s="3" cm="1">
        <f t="array" ref="AT443">AS443-(100000000/LvacE($A443)-$E443)</f>
        <v>3.1307015888160095E-5</v>
      </c>
      <c r="AU443" t="s">
        <v>4972</v>
      </c>
      <c r="AV443" t="s">
        <v>4719</v>
      </c>
      <c r="AW443" s="3">
        <v>2893.14</v>
      </c>
      <c r="AX443" s="3">
        <v>18241.54</v>
      </c>
      <c r="AY443" s="3"/>
      <c r="AZ443" s="10" cm="1">
        <f t="array" ref="AZ443">Lair(100000000/($AX443-$AW443))</f>
        <v>6513.53746756702</v>
      </c>
      <c r="BA443" s="10">
        <f>100000000/($AX443-$AW443)</f>
        <v>6515.3371035417367</v>
      </c>
      <c r="BB443" s="12">
        <v>24800</v>
      </c>
      <c r="BC443" s="3">
        <v>6.0000000000000001E-3</v>
      </c>
      <c r="BD443" s="12" cm="1">
        <f t="array" ref="BD443">SfromgA($BB443,$BA443,"")</f>
        <v>3.3852887175274205E-3</v>
      </c>
      <c r="BE443" s="29">
        <f>(10^MAX(0.05, -0.312925054856973*((LN($BD443))^(1/3)) + 0.454808404431693)-1)*100</f>
        <v>931.3575099106298</v>
      </c>
      <c r="BG443" s="3"/>
      <c r="BH443" s="3"/>
      <c r="BI443" s="12">
        <f>IF($BB443="",$BF443,$BB443)</f>
        <v>24800</v>
      </c>
      <c r="BJ443" s="29">
        <f>IF($BB443="",$BH443,$BE443)</f>
        <v>931.3575099106298</v>
      </c>
      <c r="BK443" s="3">
        <f>LN(BN443*100000000/($AX443-$AW443)/$BI443)</f>
        <v>-2.9501253451558629</v>
      </c>
      <c r="BL443" s="13">
        <f>EXP(BK$4341*$AX443+BK$4342)*$BI443/(100000000/($AX443-$AW443))</f>
        <v>0.10695552458316231</v>
      </c>
      <c r="BM443" s="3">
        <f t="shared" ref="BM443" si="701">LN(BL443/$C443)</f>
        <v>-4.5379272820253371</v>
      </c>
      <c r="BN443" s="3" cm="1">
        <f t="array" ref="BN443">$C443*EXP(poly_from_str(100000000/$E443,BN$4341))</f>
        <v>0.19920105375711095</v>
      </c>
      <c r="BO443" s="3">
        <f>LN($C443)</f>
        <v>2.3025850929940459</v>
      </c>
      <c r="BP443" s="13">
        <f>LN(BL443/BN443)</f>
        <v>-0.62190154513099694</v>
      </c>
      <c r="BY443">
        <v>385</v>
      </c>
    </row>
    <row r="444" spans="1:77" hidden="1" x14ac:dyDescent="0.25">
      <c r="A444" t="s">
        <v>733</v>
      </c>
      <c r="B444" s="2" t="str">
        <f t="shared" si="594"/>
        <v/>
      </c>
      <c r="C444">
        <v>1</v>
      </c>
      <c r="E444">
        <v>15373.87</v>
      </c>
      <c r="R444">
        <v>6</v>
      </c>
      <c r="S444" t="s">
        <v>22</v>
      </c>
      <c r="AA444" s="10">
        <f t="shared" si="596"/>
        <v>6502.7460000000001</v>
      </c>
      <c r="AB444" s="3" cm="1">
        <f t="array" ref="AB444">100000000/Lvac(AA444)</f>
        <v>15373.870856660567</v>
      </c>
      <c r="AC444" s="28">
        <f t="shared" si="597"/>
        <v>1.53781187209219E-7</v>
      </c>
      <c r="AD444" s="28">
        <f t="shared" si="598"/>
        <v>6.5045427356816947E-7</v>
      </c>
      <c r="AE444" s="21">
        <f t="shared" si="599"/>
        <v>15373.870811312274</v>
      </c>
      <c r="AF444" s="10" cm="1">
        <f t="array" ref="AF444">Lair(100000000/AE444)</f>
        <v>6502.7460191812888</v>
      </c>
      <c r="AG444" s="10">
        <f t="shared" si="600"/>
        <v>6.1821060561692374E-3</v>
      </c>
      <c r="AH444" s="10" t="b">
        <f t="shared" si="595"/>
        <v>1</v>
      </c>
      <c r="AI444" s="10">
        <f t="shared" si="602"/>
        <v>6502.7460000000001</v>
      </c>
      <c r="AJ444">
        <v>3.0000000000000001E-3</v>
      </c>
      <c r="AK444" s="3" cm="1">
        <f t="array" ref="AK444">100000000/Lvac($AA444)</f>
        <v>15373.870856660567</v>
      </c>
      <c r="AL444" s="21">
        <f t="shared" si="680"/>
        <v>7.0926363370154245E-3</v>
      </c>
      <c r="AM444" s="21"/>
      <c r="AN444" s="21"/>
      <c r="AO444" s="21"/>
      <c r="AP444" s="21"/>
      <c r="AS444" s="3">
        <f t="shared" si="601"/>
        <v>8.5666056656918954E-4</v>
      </c>
      <c r="AT444" s="3" cm="1">
        <f t="array" ref="AT444">AS444-(100000000/LvacE($A444)-$E444)</f>
        <v>3.1230189051711932E-5</v>
      </c>
      <c r="BB444"/>
      <c r="BC444"/>
      <c r="BD444"/>
      <c r="BE444"/>
      <c r="BF444"/>
      <c r="BG444"/>
      <c r="BH444"/>
      <c r="BI444"/>
      <c r="BJ444"/>
      <c r="BN444" s="3" cm="1">
        <f t="array" ref="BN444">$C444*EXP(poly_from_str(100000000/$E444,BN$4341))</f>
        <v>2.0181763166208927E-2</v>
      </c>
      <c r="BO444" s="3"/>
      <c r="BY444" t="e">
        <v>#N/A</v>
      </c>
    </row>
    <row r="445" spans="1:77" x14ac:dyDescent="0.25">
      <c r="A445" t="s">
        <v>734</v>
      </c>
      <c r="B445" s="2" t="str">
        <f t="shared" si="594"/>
        <v/>
      </c>
      <c r="C445">
        <v>10</v>
      </c>
      <c r="E445">
        <v>15375.05</v>
      </c>
      <c r="F445">
        <v>24357</v>
      </c>
      <c r="G445" t="s">
        <v>3</v>
      </c>
      <c r="H445" s="5" t="s">
        <v>16</v>
      </c>
      <c r="I445">
        <v>39732</v>
      </c>
      <c r="J445" t="s">
        <v>5</v>
      </c>
      <c r="K445" s="5" t="s">
        <v>16</v>
      </c>
      <c r="L445">
        <v>24357.98</v>
      </c>
      <c r="M445" t="str">
        <f t="shared" ref="M445:M448" si="702">$G445&amp;""</f>
        <v>o</v>
      </c>
      <c r="N445" t="str">
        <f t="shared" ref="N445:N448" si="703">$H445&amp;""</f>
        <v>11/2</v>
      </c>
      <c r="O445">
        <v>39732.99</v>
      </c>
      <c r="P445" t="str">
        <f t="shared" ref="P445:P448" si="704">$J445&amp;""</f>
        <v>e</v>
      </c>
      <c r="Q445" t="str">
        <f t="shared" ref="Q445:Q448" si="705">$K445&amp;""</f>
        <v>11/2</v>
      </c>
      <c r="R445">
        <v>6</v>
      </c>
      <c r="U445" s="4" t="str">
        <f>"Sugar wl unc increased 0.003 -&gt; "&amp;ROUND($AJ445,3)&amp;"A"</f>
        <v>Sugar wl unc increased 0.003 -&gt; 0.018A</v>
      </c>
      <c r="AA445" s="10">
        <f t="shared" si="596"/>
        <v>6502.2460000000001</v>
      </c>
      <c r="AB445" s="3" cm="1">
        <f t="array" ref="AB445">100000000/Lvac(AA445)</f>
        <v>15375.053044688873</v>
      </c>
      <c r="AC445" s="28">
        <f t="shared" si="597"/>
        <v>1.5379301244523815E-7</v>
      </c>
      <c r="AD445" s="28">
        <f t="shared" si="598"/>
        <v>6.5040426013062629E-7</v>
      </c>
      <c r="AE445" s="21">
        <f t="shared" si="599"/>
        <v>15375.052883467886</v>
      </c>
      <c r="AF445" s="10" cm="1">
        <f t="array" ref="AF445">Lair(100000000/AE445)</f>
        <v>6502.2460681822977</v>
      </c>
      <c r="AG445" s="10">
        <f t="shared" si="600"/>
        <v>6.1822878621240161E-3</v>
      </c>
      <c r="AH445" s="10" t="b">
        <f t="shared" si="595"/>
        <v>1</v>
      </c>
      <c r="AI445" s="10">
        <f t="shared" ref="AI445:AI448" si="706">$AF445</f>
        <v>6502.2460681822977</v>
      </c>
      <c r="AJ445" s="25">
        <f>0.003*ABS($AP445)</f>
        <v>1.8209060689514445E-2</v>
      </c>
      <c r="AK445" s="3" cm="1">
        <f t="array" ref="AK445">100000000/Lvac($AA445)</f>
        <v>15375.053044688873</v>
      </c>
      <c r="AL445" s="21">
        <f t="shared" si="680"/>
        <v>4.3056702416294099E-2</v>
      </c>
      <c r="AM445" s="10" cm="1">
        <f t="array" ref="AM445">Lvac($AI445)-$BA445</f>
        <v>-1.8140860067433096E-2</v>
      </c>
      <c r="AN445" s="10">
        <f t="shared" ref="AN445:AN448" si="707">$AK445-($AX445-$AW445)</f>
        <v>4.3044688874942949E-2</v>
      </c>
      <c r="AO445" s="14">
        <f t="shared" ref="AO445:AO448" si="708">AM445/AJ445</f>
        <v>-0.99625457769380588</v>
      </c>
      <c r="AP445" s="3">
        <v>-6.0696868965048152</v>
      </c>
      <c r="AS445" s="3">
        <f t="shared" si="601"/>
        <v>3.0446888740698341E-3</v>
      </c>
      <c r="AT445" s="3" cm="1">
        <f t="array" ref="AT445">AS445-(100000000/LvacE($A445)-$E445)</f>
        <v>3.1226612918544561E-5</v>
      </c>
      <c r="AU445" t="s">
        <v>4982</v>
      </c>
      <c r="AV445" t="s">
        <v>4720</v>
      </c>
      <c r="AW445" s="3">
        <v>24357.98</v>
      </c>
      <c r="AX445" s="3">
        <v>39732.99</v>
      </c>
      <c r="AY445" s="3"/>
      <c r="AZ445" s="10" cm="1">
        <f t="array" ref="AZ445">Lair(100000000/($AX445-$AW445))</f>
        <v>6502.2642041683084</v>
      </c>
      <c r="BA445" s="10">
        <f t="shared" ref="BA445:BA448" si="709">100000000/($AX445-$AW445)</f>
        <v>6504.0608103669529</v>
      </c>
      <c r="BB445" s="12">
        <v>628000</v>
      </c>
      <c r="BC445" s="3">
        <v>3.7999999999999999E-2</v>
      </c>
      <c r="BD445" s="12" cm="1">
        <f t="array" ref="BD445">SfromgA($BB445,$BA445,"")</f>
        <v>8.5279919729527545E-2</v>
      </c>
      <c r="BE445" s="29">
        <f t="shared" ref="BE445:BE448" si="710">(10^MAX(0.05, -0.312925054856973*((LN($BD445))^(1/3)) + 0.454808404431693)-1)*100</f>
        <v>653.94506172936315</v>
      </c>
      <c r="BG445" s="3"/>
      <c r="BH445" s="3"/>
      <c r="BI445" s="12">
        <f>IF($BB445="",$BF445,$BB445)</f>
        <v>628000</v>
      </c>
      <c r="BJ445" s="29">
        <f>IF($BB445="",$BH445,$BE445)</f>
        <v>653.94506172936315</v>
      </c>
      <c r="BK445" s="3">
        <f t="shared" ref="BK445:BK448" si="711">LN(BN445*100000000/($AX445-$AW445)/$BI445)</f>
        <v>-6.1698973771247623</v>
      </c>
      <c r="BL445" s="13">
        <f>EXP(BK$4341*$AX445+BK$4342)*$BI445/(100000000/($AX445-$AW445))</f>
        <v>0.53002180704440527</v>
      </c>
      <c r="BM445" s="3">
        <f t="shared" ref="BM445:BM448" si="712">LN(BL445/$C445)</f>
        <v>-2.9374222209096601</v>
      </c>
      <c r="BN445" s="3" cm="1">
        <f t="array" ref="BN445">$C445*EXP(poly_from_str(100000000/$E445,BN$4341))</f>
        <v>0.20194014597443777</v>
      </c>
      <c r="BO445" s="3">
        <f t="shared" ref="BO445:BO448" si="713">LN($C445)</f>
        <v>2.3025850929940459</v>
      </c>
      <c r="BP445" s="13">
        <f>LN(BL445/BN445)</f>
        <v>0.96494680463016624</v>
      </c>
      <c r="BY445">
        <v>389</v>
      </c>
    </row>
    <row r="446" spans="1:77" hidden="1" x14ac:dyDescent="0.25">
      <c r="A446" t="s">
        <v>735</v>
      </c>
      <c r="B446" s="2">
        <f t="shared" si="594"/>
        <v>1</v>
      </c>
      <c r="C446">
        <v>300</v>
      </c>
      <c r="D446" t="s">
        <v>736</v>
      </c>
      <c r="E446">
        <v>15376.84</v>
      </c>
      <c r="F446">
        <v>10032</v>
      </c>
      <c r="G446" t="s">
        <v>3</v>
      </c>
      <c r="H446" s="5" t="s">
        <v>4</v>
      </c>
      <c r="I446">
        <v>25409</v>
      </c>
      <c r="J446" t="s">
        <v>5</v>
      </c>
      <c r="K446" s="5" t="s">
        <v>8</v>
      </c>
      <c r="L446">
        <v>10032.92</v>
      </c>
      <c r="M446" t="str">
        <f t="shared" si="702"/>
        <v>o</v>
      </c>
      <c r="N446" t="str">
        <f t="shared" si="703"/>
        <v>9/2</v>
      </c>
      <c r="O446">
        <v>25409.74</v>
      </c>
      <c r="P446" t="str">
        <f t="shared" si="704"/>
        <v>e</v>
      </c>
      <c r="Q446" t="str">
        <f t="shared" si="705"/>
        <v>7/2</v>
      </c>
      <c r="R446">
        <v>6</v>
      </c>
      <c r="S446" t="s">
        <v>420</v>
      </c>
      <c r="AA446" s="10">
        <f t="shared" si="596"/>
        <v>6501.4889999999996</v>
      </c>
      <c r="AB446" s="3" cm="1">
        <f t="array" ref="AB446">100000000/Lvac(AA446)</f>
        <v>15376.843223406526</v>
      </c>
      <c r="AC446" s="28">
        <f t="shared" si="597"/>
        <v>1.5381091931402177E-7</v>
      </c>
      <c r="AD446" s="28">
        <f t="shared" si="598"/>
        <v>6.5032853978624618E-7</v>
      </c>
      <c r="AE446" s="21">
        <f t="shared" si="599"/>
        <v>15376.843052646866</v>
      </c>
      <c r="AF446" s="10" cm="1">
        <f t="array" ref="AF446">Lair(100000000/AE446)</f>
        <v>6501.4890721995025</v>
      </c>
      <c r="AG446" s="10">
        <f t="shared" si="600"/>
        <v>6.1825631961698723E-3</v>
      </c>
      <c r="AH446" s="10" t="b">
        <f t="shared" si="595"/>
        <v>1</v>
      </c>
      <c r="AI446" s="10">
        <f t="shared" si="706"/>
        <v>6501.4890721995025</v>
      </c>
      <c r="AJ446">
        <v>7.0000000000000001E-3</v>
      </c>
      <c r="AK446" s="3" cm="1">
        <f t="array" ref="AK446">100000000/Lvac($AA446)</f>
        <v>15376.843223406526</v>
      </c>
      <c r="AL446" s="21">
        <f t="shared" si="680"/>
        <v>1.6555884562523916E-2</v>
      </c>
      <c r="AM446" s="10" cm="1">
        <f t="array" ref="AM446">Lvac($AI446)-$BA446</f>
        <v>-9.7496064463484799E-3</v>
      </c>
      <c r="AN446" s="10">
        <f t="shared" si="707"/>
        <v>2.3223406524266466E-2</v>
      </c>
      <c r="AO446" s="3">
        <f t="shared" si="708"/>
        <v>-1.3928009209069256</v>
      </c>
      <c r="AP446" s="3">
        <v>-1.4031179076222802</v>
      </c>
      <c r="AS446" s="3">
        <f t="shared" si="601"/>
        <v>3.2234065256488975E-3</v>
      </c>
      <c r="AT446" s="3" cm="1">
        <f t="array" ref="AT446">AS446-(100000000/LvacE($A446)-$E446)</f>
        <v>3.1221192330121994E-5</v>
      </c>
      <c r="AU446" t="s">
        <v>4807</v>
      </c>
      <c r="AV446" t="s">
        <v>4715</v>
      </c>
      <c r="AW446" s="3">
        <v>10032.92</v>
      </c>
      <c r="AX446" s="3">
        <v>25409.74</v>
      </c>
      <c r="AY446" s="3"/>
      <c r="AZ446" s="10" cm="1">
        <f t="array" ref="AZ446">Lair(100000000/($AX446-$AW446))</f>
        <v>6501.4988191864504</v>
      </c>
      <c r="BA446" s="10">
        <f t="shared" si="709"/>
        <v>6503.295219687815</v>
      </c>
      <c r="BB446" s="12">
        <v>2070000</v>
      </c>
      <c r="BC446" s="3">
        <v>7.6999999999999999E-2</v>
      </c>
      <c r="BD446" s="12" cm="1">
        <f t="array" ref="BD446">SfromgA($BB446,$BA446,"")</f>
        <v>0.28099857249588439</v>
      </c>
      <c r="BE446" s="29">
        <f t="shared" si="710"/>
        <v>521.7733918661977</v>
      </c>
      <c r="BF446" s="12">
        <v>255785.12720424583</v>
      </c>
      <c r="BG446" s="12" cm="1">
        <f t="array" ref="BG446">SfromgA($BF446,$BA446,"")</f>
        <v>3.4722345705348441E-2</v>
      </c>
      <c r="BH446" s="29">
        <f>(10^MAX(0.05, -0.312925054856973*((LN($BG446))^(1/3)) + 0.454808404431693)-1)*100</f>
        <v>738.52661814343833</v>
      </c>
      <c r="BI446" s="12">
        <f>IF($BB446="",$BF446,$BB446)</f>
        <v>2070000</v>
      </c>
      <c r="BJ446" s="29">
        <f>IF($BB446="",$BH446,$BE446)</f>
        <v>521.7733918661977</v>
      </c>
      <c r="BK446" s="3">
        <f t="shared" si="711"/>
        <v>-3.9606604579777684</v>
      </c>
      <c r="BL446" s="13">
        <f>EXP(BK$4341*$AX446+BK$4342)*$BI446/(100000000/($AX446-$AW446))</f>
        <v>5.1878899314685043</v>
      </c>
      <c r="BM446" s="3">
        <f t="shared" si="712"/>
        <v>-4.0574554244123195</v>
      </c>
      <c r="BN446" s="3" cm="1">
        <f t="array" ref="BN446">$C446*EXP(poly_from_str(100000000/$E446,BN$4341))</f>
        <v>6.0637863970830415</v>
      </c>
      <c r="BO446" s="3">
        <f t="shared" si="713"/>
        <v>5.7037824746562009</v>
      </c>
      <c r="BP446" s="13">
        <f t="shared" ref="BP446:BP448" si="714">LN(BL446/BN446)</f>
        <v>-0.15600737272034748</v>
      </c>
      <c r="BY446">
        <v>11686</v>
      </c>
    </row>
    <row r="447" spans="1:77" hidden="1" x14ac:dyDescent="0.25">
      <c r="A447" t="s">
        <v>735</v>
      </c>
      <c r="B447" s="2">
        <f t="shared" si="594"/>
        <v>2</v>
      </c>
      <c r="C447">
        <v>300</v>
      </c>
      <c r="D447" t="s">
        <v>736</v>
      </c>
      <c r="E447">
        <v>15376.84</v>
      </c>
      <c r="F447">
        <v>11761</v>
      </c>
      <c r="G447" t="s">
        <v>3</v>
      </c>
      <c r="H447" s="5" t="s">
        <v>4</v>
      </c>
      <c r="I447">
        <v>27138</v>
      </c>
      <c r="J447" t="s">
        <v>5</v>
      </c>
      <c r="K447" s="5" t="s">
        <v>8</v>
      </c>
      <c r="L447">
        <v>11761.69</v>
      </c>
      <c r="M447" t="str">
        <f t="shared" si="702"/>
        <v>o</v>
      </c>
      <c r="N447" t="str">
        <f t="shared" si="703"/>
        <v>9/2</v>
      </c>
      <c r="O447">
        <v>27138.55</v>
      </c>
      <c r="P447" t="str">
        <f t="shared" si="704"/>
        <v>e</v>
      </c>
      <c r="Q447" t="str">
        <f t="shared" si="705"/>
        <v>7/2</v>
      </c>
      <c r="R447">
        <v>6</v>
      </c>
      <c r="S447" t="s">
        <v>6</v>
      </c>
      <c r="AA447" s="10">
        <f t="shared" si="596"/>
        <v>6501.4889999999996</v>
      </c>
      <c r="AB447" s="3" cm="1">
        <f t="array" ref="AB447">100000000/Lvac(AA447)</f>
        <v>15376.843223406526</v>
      </c>
      <c r="AC447" s="28">
        <f t="shared" si="597"/>
        <v>1.5381091931402177E-7</v>
      </c>
      <c r="AD447" s="28">
        <f t="shared" si="598"/>
        <v>6.5032853978624618E-7</v>
      </c>
      <c r="AE447" s="21">
        <f t="shared" si="599"/>
        <v>15376.843052646866</v>
      </c>
      <c r="AF447" s="10" cm="1">
        <f t="array" ref="AF447">Lair(100000000/AE447)</f>
        <v>6501.4890721995025</v>
      </c>
      <c r="AG447" s="10">
        <f t="shared" si="600"/>
        <v>6.1825631961698723E-3</v>
      </c>
      <c r="AH447" s="10" t="b">
        <f t="shared" si="595"/>
        <v>1</v>
      </c>
      <c r="AI447" s="10">
        <f t="shared" si="706"/>
        <v>6501.4890721995025</v>
      </c>
      <c r="AJ447">
        <v>7.0000000000000001E-3</v>
      </c>
      <c r="AK447" s="3" cm="1">
        <f t="array" ref="AK447">100000000/Lvac($AA447)</f>
        <v>15376.843223406526</v>
      </c>
      <c r="AL447" s="21">
        <f t="shared" si="680"/>
        <v>1.6555884562523916E-2</v>
      </c>
      <c r="AM447" s="10" cm="1">
        <f t="array" ref="AM447">Lvac($AI447)-$BA447</f>
        <v>7.1674890314170625E-3</v>
      </c>
      <c r="AN447" s="10">
        <f t="shared" si="707"/>
        <v>-1.6776593472968671E-2</v>
      </c>
      <c r="AO447" s="3">
        <f t="shared" si="708"/>
        <v>1.0239270044881517</v>
      </c>
      <c r="AP447" s="3">
        <v>1.0136100177727971</v>
      </c>
      <c r="AS447" s="3">
        <f t="shared" si="601"/>
        <v>3.2234065256488975E-3</v>
      </c>
      <c r="AT447" s="3" cm="1">
        <f t="array" ref="AT447">AS447-(100000000/LvacE($A447)-$E447)</f>
        <v>3.1221192330121994E-5</v>
      </c>
      <c r="AU447" t="s">
        <v>4690</v>
      </c>
      <c r="AV447" t="s">
        <v>4718</v>
      </c>
      <c r="AW447" s="3">
        <v>11761.69</v>
      </c>
      <c r="AX447" s="3">
        <v>27138.55</v>
      </c>
      <c r="AY447" s="3"/>
      <c r="AZ447" s="10" cm="1">
        <f t="array" ref="AZ447">Lair(100000000/($AX447-$AW447))</f>
        <v>6501.4819066362134</v>
      </c>
      <c r="BA447" s="10">
        <f t="shared" si="709"/>
        <v>6503.2783025923372</v>
      </c>
      <c r="BB447" s="12">
        <v>6440000</v>
      </c>
      <c r="BC447" s="3">
        <v>0.39500000000000002</v>
      </c>
      <c r="BD447" s="12" cm="1">
        <f t="array" ref="BD447">SfromgA($BB447,$BA447,"")</f>
        <v>0.87421095877822141</v>
      </c>
      <c r="BE447" s="29">
        <f t="shared" si="710"/>
        <v>312.20368262963564</v>
      </c>
      <c r="BG447" s="3"/>
      <c r="BH447" s="3"/>
      <c r="BI447" s="12">
        <f>IF($BB447="",$BF447,$BB447)</f>
        <v>6440000</v>
      </c>
      <c r="BJ447" s="29">
        <f>IF($BB447="",$BH447,$BE447)</f>
        <v>312.20368262963564</v>
      </c>
      <c r="BK447" s="3">
        <f t="shared" si="711"/>
        <v>-5.0956429921314577</v>
      </c>
      <c r="BL447" s="13">
        <f>EXP(BK$4341*$AX447+BK$4342)*$BI447/(100000000/($AX447-$AW447))</f>
        <v>14.153392305176471</v>
      </c>
      <c r="BM447" s="3">
        <f t="shared" si="712"/>
        <v>-3.0538281404179988</v>
      </c>
      <c r="BN447" s="3" cm="1">
        <f t="array" ref="BN447">$C447*EXP(poly_from_str(100000000/$E447,BN$4341))</f>
        <v>6.0637863970830415</v>
      </c>
      <c r="BO447" s="3">
        <f t="shared" si="713"/>
        <v>5.7037824746562009</v>
      </c>
      <c r="BP447" s="13">
        <f t="shared" si="714"/>
        <v>0.8476199112739734</v>
      </c>
      <c r="BY447">
        <v>11686</v>
      </c>
    </row>
    <row r="448" spans="1:77" hidden="1" x14ac:dyDescent="0.25">
      <c r="A448" t="s">
        <v>737</v>
      </c>
      <c r="B448" s="2" t="str">
        <f t="shared" si="594"/>
        <v/>
      </c>
      <c r="C448">
        <v>600</v>
      </c>
      <c r="E448">
        <v>15380.28</v>
      </c>
      <c r="F448">
        <v>13887</v>
      </c>
      <c r="G448" t="s">
        <v>3</v>
      </c>
      <c r="H448" s="5" t="s">
        <v>8</v>
      </c>
      <c r="I448">
        <v>29267</v>
      </c>
      <c r="J448" t="s">
        <v>5</v>
      </c>
      <c r="K448" s="5" t="s">
        <v>18</v>
      </c>
      <c r="L448">
        <v>13887.6</v>
      </c>
      <c r="M448" t="str">
        <f t="shared" si="702"/>
        <v>o</v>
      </c>
      <c r="N448" t="str">
        <f t="shared" si="703"/>
        <v>7/2</v>
      </c>
      <c r="O448">
        <v>29267.86</v>
      </c>
      <c r="P448" t="str">
        <f t="shared" si="704"/>
        <v>e</v>
      </c>
      <c r="Q448" t="str">
        <f t="shared" si="705"/>
        <v>5/2</v>
      </c>
      <c r="R448">
        <v>6</v>
      </c>
      <c r="AA448" s="10">
        <f t="shared" si="596"/>
        <v>6500.0379999999996</v>
      </c>
      <c r="AB448" s="3" cm="1">
        <f t="array" ref="AB448">100000000/Lvac(AA448)</f>
        <v>15380.275761942037</v>
      </c>
      <c r="AC448" s="28">
        <f t="shared" si="597"/>
        <v>1.5384525444312789E-7</v>
      </c>
      <c r="AD448" s="28">
        <f t="shared" si="598"/>
        <v>6.5018340079081385E-7</v>
      </c>
      <c r="AE448" s="21">
        <f t="shared" si="599"/>
        <v>15380.27598664266</v>
      </c>
      <c r="AF448" s="10" cm="1">
        <f t="array" ref="AF448">Lair(100000000/AE448)</f>
        <v>6500.0379050359279</v>
      </c>
      <c r="AG448" s="10">
        <f t="shared" si="600"/>
        <v>6.1830912190007229E-3</v>
      </c>
      <c r="AH448" s="10" t="b">
        <f t="shared" si="595"/>
        <v>1</v>
      </c>
      <c r="AI448" s="10">
        <f t="shared" si="706"/>
        <v>6500.0379050359279</v>
      </c>
      <c r="AJ448">
        <v>3.0000000000000001E-3</v>
      </c>
      <c r="AK448" s="3" cm="1">
        <f t="array" ref="AK448">100000000/Lvac($AA448)</f>
        <v>15380.275761942037</v>
      </c>
      <c r="AL448" s="21">
        <f t="shared" si="680"/>
        <v>7.0985474177124933E-3</v>
      </c>
      <c r="AM448" s="10" cm="1">
        <f t="array" ref="AM448">Lvac($AI448)-$BA448</f>
        <v>-6.7581754401544458E-3</v>
      </c>
      <c r="AN448" s="10">
        <f t="shared" si="707"/>
        <v>1.576194203698833E-2</v>
      </c>
      <c r="AO448" s="3">
        <f t="shared" si="708"/>
        <v>-2.2527251467181486</v>
      </c>
      <c r="AP448" s="3">
        <v>-2.221061949057912</v>
      </c>
      <c r="AS448" s="3">
        <f t="shared" si="601"/>
        <v>-4.2380579634482274E-3</v>
      </c>
      <c r="AT448" s="3" cm="1">
        <f t="array" ref="AT448">AS448-(100000000/LvacE($A448)-$E448)</f>
        <v>3.1210793167701922E-5</v>
      </c>
      <c r="AU448" t="s">
        <v>4813</v>
      </c>
      <c r="AV448" t="s">
        <v>4695</v>
      </c>
      <c r="AW448" s="3">
        <v>13887.6</v>
      </c>
      <c r="AX448" s="3">
        <v>29267.86</v>
      </c>
      <c r="AY448" s="3"/>
      <c r="AZ448" s="10" cm="1">
        <f t="array" ref="AZ448">Lair(100000000/($AX448-$AW448))</f>
        <v>6500.0446613956119</v>
      </c>
      <c r="BA448" s="10">
        <f t="shared" si="709"/>
        <v>6501.8406710939862</v>
      </c>
      <c r="BB448" s="12">
        <v>11500000</v>
      </c>
      <c r="BC448" s="3">
        <v>0.442</v>
      </c>
      <c r="BD448" s="12" cm="1">
        <f t="array" ref="BD448">SfromgA($BB448,$BA448,"")</f>
        <v>1.5600559302427175</v>
      </c>
      <c r="BE448" s="29">
        <f t="shared" si="710"/>
        <v>64.419093808158749</v>
      </c>
      <c r="BF448" s="12">
        <v>1439029.1180299397</v>
      </c>
      <c r="BG448" s="12" cm="1">
        <f t="array" ref="BG448">SfromgA($BF448,$BA448,"")</f>
        <v>0.19521442690213522</v>
      </c>
      <c r="BH448" s="29">
        <f>(10^MAX(0.05, -0.312925054856973*((LN($BG448))^(1/3)) + 0.454808404431693)-1)*100</f>
        <v>565.81917853232335</v>
      </c>
      <c r="BI448" s="12">
        <f>IF($BB448="",$BF448,$BB448)</f>
        <v>11500000</v>
      </c>
      <c r="BJ448" s="29">
        <f>IF($BB448="",$BH448,$BE448)</f>
        <v>64.419093808158749</v>
      </c>
      <c r="BK448" s="3">
        <f t="shared" si="711"/>
        <v>-4.9807641865663701</v>
      </c>
      <c r="BL448" s="13">
        <f>EXP(BK$4341*$AX448+BK$4342)*$BI448/(100000000/($AX448-$AW448))</f>
        <v>21.503347370092012</v>
      </c>
      <c r="BM448" s="3">
        <f t="shared" si="712"/>
        <v>-3.3287210405690271</v>
      </c>
      <c r="BN448" s="3" cm="1">
        <f t="array" ref="BN448">$C448*EXP(poly_from_str(100000000/$E448,BN$4341))</f>
        <v>12.149072273770466</v>
      </c>
      <c r="BO448" s="3">
        <f t="shared" si="713"/>
        <v>6.3969296552161463</v>
      </c>
      <c r="BP448" s="13">
        <f t="shared" si="714"/>
        <v>0.57095580384410927</v>
      </c>
      <c r="BY448">
        <v>23405</v>
      </c>
    </row>
    <row r="449" spans="1:77" hidden="1" x14ac:dyDescent="0.25">
      <c r="A449" t="s">
        <v>738</v>
      </c>
      <c r="B449" s="2" t="str">
        <f t="shared" si="594"/>
        <v/>
      </c>
      <c r="C449">
        <v>1</v>
      </c>
      <c r="E449">
        <v>15401.91</v>
      </c>
      <c r="R449">
        <v>6</v>
      </c>
      <c r="S449" t="s">
        <v>22</v>
      </c>
      <c r="AA449" s="10">
        <f t="shared" si="596"/>
        <v>6490.9080000000004</v>
      </c>
      <c r="AB449" s="3" cm="1">
        <f t="array" ref="AB449">100000000/Lvac(AA449)</f>
        <v>15401.909230505951</v>
      </c>
      <c r="AC449" s="28">
        <f t="shared" si="597"/>
        <v>1.5406165054257431E-7</v>
      </c>
      <c r="AD449" s="28">
        <f t="shared" si="598"/>
        <v>6.4927015542939289E-7</v>
      </c>
      <c r="AE449" s="21">
        <f t="shared" si="599"/>
        <v>15401.909271522074</v>
      </c>
      <c r="AF449" s="10" cm="1">
        <f t="array" ref="AF449">Lair(100000000/AE449)</f>
        <v>6490.9079827142277</v>
      </c>
      <c r="AG449" s="10">
        <f t="shared" si="600"/>
        <v>6.1864217787793285E-3</v>
      </c>
      <c r="AH449" s="10" t="b">
        <f t="shared" si="595"/>
        <v>1</v>
      </c>
      <c r="AI449" s="10">
        <f t="shared" si="602"/>
        <v>6490.9080000000004</v>
      </c>
      <c r="AJ449">
        <v>3.0000000000000001E-3</v>
      </c>
      <c r="AK449" s="3" cm="1">
        <f t="array" ref="AK449">100000000/Lvac($AA449)</f>
        <v>15401.909230505951</v>
      </c>
      <c r="AL449" s="21">
        <f t="shared" si="680"/>
        <v>7.1185306726759719E-3</v>
      </c>
      <c r="AM449" s="21"/>
      <c r="AN449" s="21"/>
      <c r="AO449" s="21"/>
      <c r="AP449" s="21"/>
      <c r="AS449" s="3">
        <f t="shared" si="601"/>
        <v>-7.6949404865445103E-4</v>
      </c>
      <c r="AT449" s="3" cm="1">
        <f t="array" ref="AT449">AS449-(100000000/LvacE($A449)-$E449)</f>
        <v>3.1145053071668372E-5</v>
      </c>
      <c r="BB449"/>
      <c r="BC449"/>
      <c r="BD449"/>
      <c r="BE449"/>
      <c r="BF449"/>
      <c r="BG449"/>
      <c r="BH449"/>
      <c r="BI449"/>
      <c r="BJ449"/>
      <c r="BN449" s="3" cm="1">
        <f t="array" ref="BN449">$C449*EXP(poly_from_str(100000000/$E449,BN$4341))</f>
        <v>2.047601012183746E-2</v>
      </c>
      <c r="BO449" s="3"/>
      <c r="BY449" t="e">
        <v>#N/A</v>
      </c>
    </row>
    <row r="450" spans="1:77" hidden="1" x14ac:dyDescent="0.25">
      <c r="A450" t="s">
        <v>739</v>
      </c>
      <c r="B450" s="2" t="str">
        <f t="shared" ref="B450:B513" si="715">IF(OR(A450=A449,A450=A451),IF(B449="",1,B449+1),"")</f>
        <v/>
      </c>
      <c r="C450">
        <v>7</v>
      </c>
      <c r="E450">
        <v>15458.22</v>
      </c>
      <c r="F450">
        <v>23091</v>
      </c>
      <c r="G450" t="s">
        <v>3</v>
      </c>
      <c r="H450" s="5" t="s">
        <v>19</v>
      </c>
      <c r="I450">
        <v>38549</v>
      </c>
      <c r="J450" t="s">
        <v>5</v>
      </c>
      <c r="K450" s="5" t="s">
        <v>113</v>
      </c>
      <c r="L450">
        <v>23091.7</v>
      </c>
      <c r="M450" t="str">
        <f>$G450&amp;""</f>
        <v>o</v>
      </c>
      <c r="N450" t="str">
        <f>$H450&amp;""</f>
        <v>3/2</v>
      </c>
      <c r="O450">
        <v>38549.9</v>
      </c>
      <c r="P450" t="str">
        <f>$J450&amp;""</f>
        <v>e</v>
      </c>
      <c r="Q450" t="str">
        <f>$K450&amp;""</f>
        <v>1/2</v>
      </c>
      <c r="R450">
        <v>6</v>
      </c>
      <c r="AA450" s="10">
        <f t="shared" si="596"/>
        <v>6467.2640000000001</v>
      </c>
      <c r="AB450" s="3" cm="1">
        <f t="array" ref="AB450">100000000/Lvac(AA450)</f>
        <v>15458.217426060612</v>
      </c>
      <c r="AC450" s="28">
        <f t="shared" si="597"/>
        <v>1.5462489238107491E-7</v>
      </c>
      <c r="AD450" s="28">
        <f t="shared" si="598"/>
        <v>6.4690512006521894E-7</v>
      </c>
      <c r="AE450" s="21">
        <f t="shared" si="599"/>
        <v>15458.217565166922</v>
      </c>
      <c r="AF450" s="10" cm="1">
        <f t="array" ref="AF450">Lair(100000000/AE450)</f>
        <v>6467.2639418015624</v>
      </c>
      <c r="AG450" s="10">
        <f t="shared" si="600"/>
        <v>6.1951126029539394E-3</v>
      </c>
      <c r="AH450" s="10" t="b">
        <f t="shared" ref="AH450:AH513" si="716">ABS(AE450-AB450)&lt;AG450</f>
        <v>1</v>
      </c>
      <c r="AI450" s="10">
        <f>$AF450</f>
        <v>6467.2639418015624</v>
      </c>
      <c r="AJ450">
        <v>3.0000000000000001E-3</v>
      </c>
      <c r="AK450" s="3" cm="1">
        <f t="array" ref="AK450">100000000/Lvac($AA450)</f>
        <v>15458.217426060612</v>
      </c>
      <c r="AL450" s="21">
        <f t="shared" si="680"/>
        <v>7.1706756822520245E-3</v>
      </c>
      <c r="AM450" s="10" cm="1">
        <f t="array" ref="AM450">Lvac($AI450)-$BA450</f>
        <v>-7.3507887818777817E-3</v>
      </c>
      <c r="AN450" s="10">
        <f>$AK450-($AX450-$AW450)</f>
        <v>1.7426060610887362E-2</v>
      </c>
      <c r="AO450" s="3">
        <f>AM450/AJ450</f>
        <v>-2.4502629272925938</v>
      </c>
      <c r="AP450" s="3">
        <v>-2.4308582354327277</v>
      </c>
      <c r="AS450" s="3">
        <f t="shared" si="601"/>
        <v>-2.5739393877302064E-3</v>
      </c>
      <c r="AT450" s="3" cm="1">
        <f t="array" ref="AT450">AS450-(100000000/LvacE($A450)-$E450)</f>
        <v>3.0972280001151375E-5</v>
      </c>
      <c r="AU450" t="s">
        <v>4987</v>
      </c>
      <c r="AV450" t="s">
        <v>4699</v>
      </c>
      <c r="AW450" s="3">
        <v>23091.7</v>
      </c>
      <c r="AX450" s="3">
        <v>38549.9</v>
      </c>
      <c r="AY450" s="3"/>
      <c r="AZ450" s="10" cm="1">
        <f t="array" ref="AZ450">Lair(100000000/($AX450-$AW450))</f>
        <v>6467.2712906156748</v>
      </c>
      <c r="BA450" s="10">
        <f>100000000/($AX450-$AW450)</f>
        <v>6469.0584932268957</v>
      </c>
      <c r="BN450" s="3" cm="1">
        <f t="array" ref="BN450">$C450*EXP(poly_from_str(100000000/$E450,BN$4341))</f>
        <v>0.14760808464148953</v>
      </c>
      <c r="BO450" s="3"/>
      <c r="BY450">
        <v>281</v>
      </c>
    </row>
    <row r="451" spans="1:77" hidden="1" x14ac:dyDescent="0.25">
      <c r="A451" t="s">
        <v>740</v>
      </c>
      <c r="B451" s="2" t="str">
        <f t="shared" si="715"/>
        <v/>
      </c>
      <c r="C451">
        <v>1</v>
      </c>
      <c r="E451">
        <v>15471.26</v>
      </c>
      <c r="R451">
        <v>6</v>
      </c>
      <c r="S451" t="s">
        <v>22</v>
      </c>
      <c r="AA451" s="10">
        <f t="shared" ref="AA451:AA514" si="717">ROUND($A451,3)+0</f>
        <v>6461.8130000000001</v>
      </c>
      <c r="AB451" s="3" cm="1">
        <f t="array" ref="AB451">100000000/Lvac(AA451)</f>
        <v>15471.257434922332</v>
      </c>
      <c r="AC451" s="28">
        <f t="shared" ref="AC451:AC514" si="718">0.001/AA451</f>
        <v>1.5475532950272624E-7</v>
      </c>
      <c r="AD451" s="28">
        <f t="shared" ref="AD451:AD514" si="719">0.01/AB451</f>
        <v>6.4635987359551042E-7</v>
      </c>
      <c r="AE451" s="21">
        <f t="shared" ref="AE451:AE514" si="720">($AB451/$AC451^2+$E451/$AD451^2)/(1/$AC451^2+1/$AD451^2)</f>
        <v>15471.257573992687</v>
      </c>
      <c r="AF451" s="10" cm="1">
        <f t="array" ref="AF451">Lair(100000000/AE451)</f>
        <v>6461.8129419146435</v>
      </c>
      <c r="AG451" s="10">
        <f t="shared" ref="AG451:AG514" si="721">0.0005/$AA451*AB451+0.005</f>
        <v>6.1971297710814548E-3</v>
      </c>
      <c r="AH451" s="10" t="b">
        <f t="shared" si="716"/>
        <v>1</v>
      </c>
      <c r="AI451" s="10">
        <f t="shared" ref="AI451:AI513" si="722">$AA451</f>
        <v>6461.8130000000001</v>
      </c>
      <c r="AJ451">
        <v>3.0000000000000001E-3</v>
      </c>
      <c r="AK451" s="3" cm="1">
        <f t="array" ref="AK451">100000000/Lvac($AA451)</f>
        <v>15471.257434922332</v>
      </c>
      <c r="AL451" s="21">
        <f t="shared" si="680"/>
        <v>7.1827786264887271E-3</v>
      </c>
      <c r="AM451" s="21"/>
      <c r="AN451" s="21"/>
      <c r="AO451" s="21"/>
      <c r="AP451" s="21"/>
      <c r="AS451" s="3">
        <f t="shared" ref="AS451:AS514" si="723">$AB451-$E451</f>
        <v>-2.5650776678958209E-3</v>
      </c>
      <c r="AT451" s="3" cm="1">
        <f t="array" ref="AT451">AS451-(100000000/LvacE($A451)-$E451)</f>
        <v>3.0931927540223114E-5</v>
      </c>
      <c r="BB451"/>
      <c r="BC451"/>
      <c r="BD451"/>
      <c r="BE451"/>
      <c r="BF451"/>
      <c r="BG451"/>
      <c r="BH451"/>
      <c r="BI451"/>
      <c r="BJ451"/>
      <c r="BN451" s="3" cm="1">
        <f t="array" ref="BN451">$C451*EXP(poly_from_str(100000000/$E451,BN$4341))</f>
        <v>2.1232189665842775E-2</v>
      </c>
      <c r="BO451" s="3"/>
      <c r="BY451" t="e">
        <v>#N/A</v>
      </c>
    </row>
    <row r="452" spans="1:77" x14ac:dyDescent="0.25">
      <c r="A452" t="s">
        <v>741</v>
      </c>
      <c r="B452" s="2" t="str">
        <f t="shared" si="715"/>
        <v/>
      </c>
      <c r="C452">
        <v>20</v>
      </c>
      <c r="E452">
        <v>15474.15</v>
      </c>
      <c r="F452">
        <v>19046</v>
      </c>
      <c r="G452" t="s">
        <v>3</v>
      </c>
      <c r="H452" s="5" t="s">
        <v>18</v>
      </c>
      <c r="I452">
        <v>34520</v>
      </c>
      <c r="J452" t="s">
        <v>5</v>
      </c>
      <c r="K452" s="5" t="s">
        <v>18</v>
      </c>
      <c r="L452">
        <v>19046.09</v>
      </c>
      <c r="M452" t="str">
        <f t="shared" ref="M452:M453" si="724">$G452&amp;""</f>
        <v>o</v>
      </c>
      <c r="N452" t="str">
        <f t="shared" ref="N452:N453" si="725">$H452&amp;""</f>
        <v>5/2</v>
      </c>
      <c r="O452">
        <v>34520.269999999997</v>
      </c>
      <c r="P452" t="str">
        <f t="shared" ref="P452:P453" si="726">$J452&amp;""</f>
        <v>e</v>
      </c>
      <c r="Q452" t="str">
        <f t="shared" ref="Q452:Q453" si="727">$K452&amp;""</f>
        <v>5/2</v>
      </c>
      <c r="R452">
        <v>6</v>
      </c>
      <c r="U452" s="4" t="str">
        <f>"Sugar wl unc increased 0.003 -&gt; "&amp;ROUND($AJ452,3)&amp;"A"</f>
        <v>Sugar wl unc increased 0.003 -&gt; 0.012A</v>
      </c>
      <c r="AA452" s="10">
        <f t="shared" si="717"/>
        <v>6460.6049999999996</v>
      </c>
      <c r="AB452" s="3" cm="1">
        <f t="array" ref="AB452">100000000/Lvac(AA452)</f>
        <v>15474.150219103785</v>
      </c>
      <c r="AC452" s="28">
        <f t="shared" si="718"/>
        <v>1.5478426556026875E-7</v>
      </c>
      <c r="AD452" s="28">
        <f t="shared" si="719"/>
        <v>6.4623904113677201E-7</v>
      </c>
      <c r="AE452" s="21">
        <f t="shared" si="720"/>
        <v>15474.150207216268</v>
      </c>
      <c r="AF452" s="10" cm="1">
        <f t="array" ref="AF452">Lair(100000000/AE452)</f>
        <v>6460.6050049631895</v>
      </c>
      <c r="AG452" s="10">
        <f t="shared" si="721"/>
        <v>6.1975774884166258E-3</v>
      </c>
      <c r="AH452" s="10" t="b">
        <f t="shared" si="716"/>
        <v>1</v>
      </c>
      <c r="AI452" s="10">
        <f t="shared" ref="AI452:AI453" si="728">$AF452</f>
        <v>6460.6050049631895</v>
      </c>
      <c r="AJ452" s="25">
        <f>0.003*ABS($AP452)</f>
        <v>1.2437219815183198E-2</v>
      </c>
      <c r="AK452" s="3" cm="1">
        <f t="array" ref="AK452">100000000/Lvac($AA452)</f>
        <v>15474.150219103785</v>
      </c>
      <c r="AL452" s="21">
        <f t="shared" si="680"/>
        <v>2.9789068915420495E-2</v>
      </c>
      <c r="AM452" s="10" cm="1">
        <f t="array" ref="AM452">Lvac($AI452)-$BA452</f>
        <v>1.2442184338397055E-2</v>
      </c>
      <c r="AN452" s="10">
        <f t="shared" ref="AN452:AN453" si="729">$AK452-($AX452-$AW452)</f>
        <v>-2.9780896211377694E-2</v>
      </c>
      <c r="AO452" s="14">
        <f t="shared" ref="AO452:AO453" si="730">AM452/AJ452</f>
        <v>1.0003991666375307</v>
      </c>
      <c r="AP452" s="3">
        <v>4.1457399383943994</v>
      </c>
      <c r="AS452" s="3">
        <f t="shared" si="723"/>
        <v>2.1910378563916311E-4</v>
      </c>
      <c r="AT452" s="3" cm="1">
        <f t="array" ref="AT452">AS452-(100000000/LvacE($A452)-$E452)</f>
        <v>3.092295810347423E-5</v>
      </c>
      <c r="AU452" t="s">
        <v>4978</v>
      </c>
      <c r="AV452" t="s">
        <v>4717</v>
      </c>
      <c r="AW452" s="3">
        <v>19046.09</v>
      </c>
      <c r="AX452" s="3">
        <v>34520.269999999997</v>
      </c>
      <c r="AY452" s="3"/>
      <c r="AZ452" s="10" cm="1">
        <f t="array" ref="AZ452">Lair(100000000/($AX452-$AW452))</f>
        <v>6460.592566121135</v>
      </c>
      <c r="BA452" s="10">
        <f t="shared" ref="BA452:BA453" si="731">100000000/($AX452-$AW452)</f>
        <v>6462.3779741479048</v>
      </c>
      <c r="BN452" s="3" cm="1">
        <f t="array" ref="BN452">$C452*EXP(poly_from_str(100000000/$E452,BN$4341))</f>
        <v>0.42529190596432132</v>
      </c>
      <c r="BO452" s="3"/>
      <c r="BY452">
        <v>808</v>
      </c>
    </row>
    <row r="453" spans="1:77" hidden="1" x14ac:dyDescent="0.25">
      <c r="A453" t="s">
        <v>742</v>
      </c>
      <c r="B453" s="2" t="str">
        <f t="shared" si="715"/>
        <v/>
      </c>
      <c r="C453">
        <v>6</v>
      </c>
      <c r="E453">
        <v>15486.22</v>
      </c>
      <c r="F453">
        <v>44679</v>
      </c>
      <c r="G453" t="s">
        <v>5</v>
      </c>
      <c r="H453" s="5" t="s">
        <v>8</v>
      </c>
      <c r="I453">
        <v>60166</v>
      </c>
      <c r="J453" t="s">
        <v>3</v>
      </c>
      <c r="K453" s="5" t="s">
        <v>4</v>
      </c>
      <c r="L453">
        <v>44679.98</v>
      </c>
      <c r="M453" t="str">
        <f t="shared" si="724"/>
        <v>e</v>
      </c>
      <c r="N453" t="str">
        <f t="shared" si="725"/>
        <v>7/2</v>
      </c>
      <c r="O453">
        <v>60166.2</v>
      </c>
      <c r="P453" t="str">
        <f t="shared" si="726"/>
        <v>o</v>
      </c>
      <c r="Q453" t="str">
        <f t="shared" si="727"/>
        <v>9/2</v>
      </c>
      <c r="R453">
        <v>6</v>
      </c>
      <c r="S453" t="s">
        <v>743</v>
      </c>
      <c r="AA453" s="10">
        <f t="shared" si="717"/>
        <v>6455.5680000000002</v>
      </c>
      <c r="AB453" s="3" cm="1">
        <f t="array" ref="AB453">100000000/Lvac(AA453)</f>
        <v>15486.223935521915</v>
      </c>
      <c r="AC453" s="28">
        <f t="shared" si="718"/>
        <v>1.5490503701610765E-7</v>
      </c>
      <c r="AD453" s="28">
        <f t="shared" si="719"/>
        <v>6.4573520579553602E-7</v>
      </c>
      <c r="AE453" s="21">
        <f t="shared" si="720"/>
        <v>15486.223721368584</v>
      </c>
      <c r="AF453" s="10" cm="1">
        <f t="array" ref="AF453">Lair(100000000/AE453)</f>
        <v>6455.5680892723758</v>
      </c>
      <c r="AG453" s="10">
        <f t="shared" si="721"/>
        <v>6.1994470459858777E-3</v>
      </c>
      <c r="AH453" s="10" t="b">
        <f t="shared" si="716"/>
        <v>1</v>
      </c>
      <c r="AI453" s="10">
        <f t="shared" si="728"/>
        <v>6455.5680892723758</v>
      </c>
      <c r="AJ453">
        <v>3.0000000000000001E-3</v>
      </c>
      <c r="AK453" s="3" cm="1">
        <f t="array" ref="AK453">100000000/Lvac($AA453)</f>
        <v>15486.223935521915</v>
      </c>
      <c r="AL453" s="21">
        <f t="shared" si="680"/>
        <v>7.196682176394212E-3</v>
      </c>
      <c r="AM453" s="10" cm="1">
        <f t="array" ref="AM453">Lvac($AI453)-$BA453</f>
        <v>-1.5517141991949757E-3</v>
      </c>
      <c r="AN453" s="10">
        <f t="shared" si="729"/>
        <v>3.935521921448526E-3</v>
      </c>
      <c r="AO453" s="3">
        <f t="shared" si="730"/>
        <v>-0.51723806639832526</v>
      </c>
      <c r="AP453" s="3">
        <v>-0.5470035205992948</v>
      </c>
      <c r="AS453" s="3">
        <f t="shared" si="723"/>
        <v>3.9355219159915578E-3</v>
      </c>
      <c r="AT453" s="3" cm="1">
        <f t="array" ref="AT453">AS453-(100000000/LvacE($A453)-$E453)</f>
        <v>3.0885457817930728E-5</v>
      </c>
      <c r="AU453" t="s">
        <v>4801</v>
      </c>
      <c r="AV453" t="s">
        <v>4721</v>
      </c>
      <c r="AW453" s="3">
        <v>44679.98</v>
      </c>
      <c r="AX453" s="3">
        <v>60166.2</v>
      </c>
      <c r="AY453" s="3"/>
      <c r="AZ453" s="10" cm="1">
        <f t="array" ref="AZ453">Lair(100000000/($AX453-$AW453))</f>
        <v>6455.5696405697554</v>
      </c>
      <c r="BA453" s="10">
        <f t="shared" si="731"/>
        <v>6457.3536989659224</v>
      </c>
      <c r="BB453" s="12">
        <v>298000</v>
      </c>
      <c r="BC453" s="3">
        <v>0.124</v>
      </c>
      <c r="BD453" s="12" cm="1">
        <f t="array" ref="BD453">SfromgA($BB453,$BA453,"")</f>
        <v>3.9601656284910296E-2</v>
      </c>
      <c r="BE453" s="29">
        <f>(10^MAX(0.05, -0.312925054856973*((LN($BD453))^(1/3)) + 0.454808404431693)-1)*100</f>
        <v>726.65062074388823</v>
      </c>
      <c r="BG453" s="3"/>
      <c r="BH453" s="3"/>
      <c r="BI453" s="12">
        <f>IF($BB453="",$BF453,$BB453)</f>
        <v>298000</v>
      </c>
      <c r="BJ453" s="29">
        <f>IF($BB453="",$BH453,$BE453)</f>
        <v>726.65062074388823</v>
      </c>
      <c r="BK453" s="3">
        <f>LN(BN453*100000000/($AX453-$AW453)/$BI453)</f>
        <v>-5.8844451367206085</v>
      </c>
      <c r="BL453" s="13">
        <f>EXP(BK$4341*$AX453+BK$4342)*$BI453/(100000000/($AX453-$AW453))</f>
        <v>5.3632764498775805E-2</v>
      </c>
      <c r="BM453" s="3">
        <f t="shared" ref="BM453" si="732">LN(BL453/$C453)</f>
        <v>-4.7173545889254722</v>
      </c>
      <c r="BN453" s="3" cm="1">
        <f t="array" ref="BN453">$C453*EXP(poly_from_str(100000000/$E453,BN$4341))</f>
        <v>0.12840432044591238</v>
      </c>
      <c r="BO453" s="3">
        <f>LN($C453)</f>
        <v>1.791759469228055</v>
      </c>
      <c r="BP453" s="13">
        <f>LN(BL453/BN453)</f>
        <v>-0.87302387973769946</v>
      </c>
      <c r="BY453">
        <v>243</v>
      </c>
    </row>
    <row r="454" spans="1:77" hidden="1" x14ac:dyDescent="0.25">
      <c r="A454" t="s">
        <v>744</v>
      </c>
      <c r="B454" s="2" t="str">
        <f t="shared" si="715"/>
        <v/>
      </c>
      <c r="C454">
        <v>1</v>
      </c>
      <c r="E454">
        <v>15487.27</v>
      </c>
      <c r="R454">
        <v>6</v>
      </c>
      <c r="S454" t="s">
        <v>22</v>
      </c>
      <c r="AA454" s="10">
        <f t="shared" si="717"/>
        <v>6455.1319999999996</v>
      </c>
      <c r="AB454" s="3" cm="1">
        <f t="array" ref="AB454">100000000/Lvac(AA454)</f>
        <v>15487.269915970635</v>
      </c>
      <c r="AC454" s="28">
        <f t="shared" si="718"/>
        <v>1.5491549979148375E-7</v>
      </c>
      <c r="AD454" s="28">
        <f t="shared" si="719"/>
        <v>6.4569159408062591E-7</v>
      </c>
      <c r="AE454" s="21">
        <f t="shared" si="720"/>
        <v>15487.269920544304</v>
      </c>
      <c r="AF454" s="10" cm="1">
        <f t="array" ref="AF454">Lair(100000000/AE454)</f>
        <v>6455.1319980936687</v>
      </c>
      <c r="AG454" s="10">
        <f t="shared" si="721"/>
        <v>6.1996090797191011E-3</v>
      </c>
      <c r="AH454" s="10" t="b">
        <f t="shared" si="716"/>
        <v>1</v>
      </c>
      <c r="AI454" s="10">
        <f t="shared" si="722"/>
        <v>6455.1319999999996</v>
      </c>
      <c r="AJ454">
        <v>3.0000000000000001E-3</v>
      </c>
      <c r="AK454" s="3" cm="1">
        <f t="array" ref="AK454">100000000/Lvac($AA454)</f>
        <v>15487.269915970635</v>
      </c>
      <c r="AL454" s="21">
        <f t="shared" si="680"/>
        <v>7.1976544783146044E-3</v>
      </c>
      <c r="AM454" s="21"/>
      <c r="AN454" s="21"/>
      <c r="AO454" s="21"/>
      <c r="AP454" s="21"/>
      <c r="AS454" s="3">
        <f t="shared" si="723"/>
        <v>-8.4029365098103881E-5</v>
      </c>
      <c r="AT454" s="3" cm="1">
        <f t="array" ref="AT454">AS454-(100000000/LvacE($A454)-$E454)</f>
        <v>3.0882201826898381E-5</v>
      </c>
      <c r="BB454"/>
      <c r="BC454"/>
      <c r="BD454"/>
      <c r="BE454"/>
      <c r="BF454"/>
      <c r="BG454"/>
      <c r="BH454"/>
      <c r="BI454"/>
      <c r="BJ454"/>
      <c r="BN454" s="3" cm="1">
        <f t="array" ref="BN454">$C454*EXP(poly_from_str(100000000/$E454,BN$4341))</f>
        <v>2.1412621853963958E-2</v>
      </c>
      <c r="BO454" s="3"/>
      <c r="BY454" t="e">
        <v>#N/A</v>
      </c>
    </row>
    <row r="455" spans="1:77" hidden="1" x14ac:dyDescent="0.25">
      <c r="A455" t="s">
        <v>745</v>
      </c>
      <c r="B455" s="2" t="str">
        <f t="shared" si="715"/>
        <v/>
      </c>
      <c r="C455">
        <v>2</v>
      </c>
      <c r="D455" t="s">
        <v>14</v>
      </c>
      <c r="E455">
        <v>15493.58</v>
      </c>
      <c r="R455">
        <v>6</v>
      </c>
      <c r="S455" t="s">
        <v>22</v>
      </c>
      <c r="AA455" s="10">
        <f t="shared" si="717"/>
        <v>6452.5029999999997</v>
      </c>
      <c r="AB455" s="3" cm="1">
        <f t="array" ref="AB455">100000000/Lvac(AA455)</f>
        <v>15493.579982035928</v>
      </c>
      <c r="AC455" s="28">
        <f t="shared" si="718"/>
        <v>1.5497861837491591E-7</v>
      </c>
      <c r="AD455" s="28">
        <f t="shared" si="719"/>
        <v>6.4542862344238885E-7</v>
      </c>
      <c r="AE455" s="21">
        <f t="shared" si="720"/>
        <v>15493.579983015208</v>
      </c>
      <c r="AF455" s="10" cm="1">
        <f t="array" ref="AF455">Lair(100000000/AE455)</f>
        <v>6452.5029995921623</v>
      </c>
      <c r="AG455" s="10">
        <f t="shared" si="721"/>
        <v>6.2005868096485913E-3</v>
      </c>
      <c r="AH455" s="10" t="b">
        <f t="shared" si="716"/>
        <v>1</v>
      </c>
      <c r="AI455" s="10">
        <f t="shared" si="722"/>
        <v>6452.5029999999997</v>
      </c>
      <c r="AJ455">
        <v>7.0000000000000001E-3</v>
      </c>
      <c r="AK455" s="3" cm="1">
        <f t="array" ref="AK455">100000000/Lvac($AA455)</f>
        <v>15493.579982035928</v>
      </c>
      <c r="AL455" s="21">
        <f t="shared" si="680"/>
        <v>1.6808215335080277E-2</v>
      </c>
      <c r="AM455" s="21"/>
      <c r="AN455" s="21"/>
      <c r="AO455" s="21"/>
      <c r="AP455" s="21"/>
      <c r="AS455" s="3">
        <f t="shared" si="723"/>
        <v>-1.7964071957976557E-5</v>
      </c>
      <c r="AT455" s="3" cm="1">
        <f t="array" ref="AT455">AS455-(100000000/LvacE($A455)-$E455)</f>
        <v>3.0862554922350682E-5</v>
      </c>
      <c r="BB455"/>
      <c r="BC455"/>
      <c r="BD455"/>
      <c r="BE455"/>
      <c r="BF455"/>
      <c r="BG455"/>
      <c r="BH455"/>
      <c r="BI455"/>
      <c r="BJ455"/>
      <c r="BN455" s="3" cm="1">
        <f t="array" ref="BN455">$C455*EXP(poly_from_str(100000000/$E455,BN$4341))</f>
        <v>4.2968697170226333E-2</v>
      </c>
      <c r="BO455" s="3"/>
      <c r="BY455" t="e">
        <v>#N/A</v>
      </c>
    </row>
    <row r="456" spans="1:77" hidden="1" x14ac:dyDescent="0.25">
      <c r="A456" t="s">
        <v>746</v>
      </c>
      <c r="B456" s="2" t="str">
        <f t="shared" si="715"/>
        <v/>
      </c>
      <c r="C456">
        <v>5</v>
      </c>
      <c r="E456">
        <v>15504.95</v>
      </c>
      <c r="F456">
        <v>18693</v>
      </c>
      <c r="G456" t="s">
        <v>3</v>
      </c>
      <c r="H456" s="5" t="s">
        <v>113</v>
      </c>
      <c r="I456">
        <v>34198</v>
      </c>
      <c r="J456" t="s">
        <v>5</v>
      </c>
      <c r="K456" s="5" t="s">
        <v>113</v>
      </c>
      <c r="L456">
        <v>18693.650000000001</v>
      </c>
      <c r="M456" t="str">
        <f>$G456&amp;""</f>
        <v>o</v>
      </c>
      <c r="N456" t="str">
        <f>$H456&amp;""</f>
        <v>1/2</v>
      </c>
      <c r="O456">
        <v>34198.61</v>
      </c>
      <c r="P456" t="str">
        <f>$J456&amp;""</f>
        <v>e</v>
      </c>
      <c r="Q456" t="str">
        <f>$K456&amp;""</f>
        <v>1/2</v>
      </c>
      <c r="R456">
        <v>6</v>
      </c>
      <c r="S456" t="s">
        <v>747</v>
      </c>
      <c r="U456" s="4" t="s">
        <v>4643</v>
      </c>
      <c r="V456">
        <f>$O456-$L456</f>
        <v>15504.96</v>
      </c>
      <c r="W456">
        <f>$E456-V456</f>
        <v>-9.9999999983992893E-3</v>
      </c>
      <c r="AA456" s="10">
        <f t="shared" si="717"/>
        <v>6447.7730000000001</v>
      </c>
      <c r="AB456" s="3" cm="1">
        <f t="array" ref="AB456">100000000/Lvac(AA456)</f>
        <v>15504.945777680216</v>
      </c>
      <c r="AC456" s="28">
        <f t="shared" si="718"/>
        <v>1.5509230861570343E-7</v>
      </c>
      <c r="AD456" s="28">
        <f t="shared" si="719"/>
        <v>6.4495549635492872E-7</v>
      </c>
      <c r="AE456" s="21">
        <f t="shared" si="720"/>
        <v>15504.946008492027</v>
      </c>
      <c r="AF456" s="10" cm="1">
        <f t="array" ref="AF456">Lair(100000000/AE456)</f>
        <v>6447.7729040155582</v>
      </c>
      <c r="AG456" s="10">
        <f t="shared" si="721"/>
        <v>6.2023489178108637E-3</v>
      </c>
      <c r="AH456" s="10" t="b">
        <f t="shared" si="716"/>
        <v>1</v>
      </c>
      <c r="AI456" s="10">
        <f>$AF456</f>
        <v>6447.7729040155582</v>
      </c>
      <c r="AJ456">
        <v>3.0000000000000001E-3</v>
      </c>
      <c r="AK456" s="3" cm="1">
        <f t="array" ref="AK456">100000000/Lvac($AA456)</f>
        <v>15504.945777680216</v>
      </c>
      <c r="AL456" s="21">
        <f t="shared" si="680"/>
        <v>7.2140936142574179E-3</v>
      </c>
      <c r="AM456" s="10" cm="1">
        <f t="array" ref="AM456">Lvac($AI456)-$BA456</f>
        <v>5.8200084586133016E-3</v>
      </c>
      <c r="AN456" s="10">
        <f>$AK456-($AX456-$AW456)</f>
        <v>-1.422231978358468E-2</v>
      </c>
      <c r="AO456" s="3">
        <f>AM456/AJ456</f>
        <v>1.9400028195377672</v>
      </c>
      <c r="AP456" s="3">
        <v>1.9720062300621066</v>
      </c>
      <c r="AS456" s="3">
        <f t="shared" si="723"/>
        <v>-4.2223197851853911E-3</v>
      </c>
      <c r="AT456" s="3" cm="1">
        <f t="array" ref="AT456">AS456-(100000000/LvacE($A456)-$E456)</f>
        <v>3.0827086447970942E-5</v>
      </c>
      <c r="AU456" t="s">
        <v>4790</v>
      </c>
      <c r="AV456" t="s">
        <v>4722</v>
      </c>
      <c r="AW456" s="3">
        <v>18693.650000000001</v>
      </c>
      <c r="AX456" s="3">
        <v>34198.61</v>
      </c>
      <c r="AY456" s="3"/>
      <c r="AZ456" s="10" cm="1">
        <f t="array" ref="AZ456">Lair(100000000/($AX456-$AW456))</f>
        <v>6447.7670855704037</v>
      </c>
      <c r="BA456" s="10">
        <f>100000000/($AX456-$AW456)</f>
        <v>6449.5490475305969</v>
      </c>
      <c r="BN456" s="3" cm="1">
        <f t="array" ref="BN456">$C456*EXP(poly_from_str(100000000/$E456,BN$4341))</f>
        <v>0.10807236579686566</v>
      </c>
      <c r="BO456" s="3"/>
      <c r="BY456">
        <v>204</v>
      </c>
    </row>
    <row r="457" spans="1:77" hidden="1" x14ac:dyDescent="0.25">
      <c r="A457" t="s">
        <v>748</v>
      </c>
      <c r="B457" s="2" t="str">
        <f t="shared" si="715"/>
        <v/>
      </c>
      <c r="C457">
        <v>4</v>
      </c>
      <c r="E457">
        <v>15505.05</v>
      </c>
      <c r="R457">
        <v>6</v>
      </c>
      <c r="S457" t="s">
        <v>749</v>
      </c>
      <c r="U457" s="4" t="s">
        <v>4643</v>
      </c>
      <c r="W457">
        <f>$E457-V456</f>
        <v>9.0000000000145519E-2</v>
      </c>
      <c r="AA457" s="10">
        <f t="shared" si="717"/>
        <v>6447.7309999999998</v>
      </c>
      <c r="AB457" s="3" cm="1">
        <f t="array" ref="AB457">100000000/Lvac(AA457)</f>
        <v>15505.046774870931</v>
      </c>
      <c r="AC457" s="28">
        <f t="shared" si="718"/>
        <v>1.550933188745002E-7</v>
      </c>
      <c r="AD457" s="28">
        <f t="shared" si="719"/>
        <v>6.4495129522646951E-7</v>
      </c>
      <c r="AE457" s="21">
        <f t="shared" si="720"/>
        <v>15505.04695117596</v>
      </c>
      <c r="AF457" s="10" cm="1">
        <f t="array" ref="AF457">Lair(100000000/AE457)</f>
        <v>6447.7309266834764</v>
      </c>
      <c r="AG457" s="10">
        <f t="shared" si="721"/>
        <v>6.2023645818095495E-3</v>
      </c>
      <c r="AH457" s="10" t="b">
        <f t="shared" si="716"/>
        <v>1</v>
      </c>
      <c r="AI457" s="10">
        <f t="shared" si="722"/>
        <v>6447.7309999999998</v>
      </c>
      <c r="AJ457">
        <v>3.0000000000000001E-3</v>
      </c>
      <c r="AK457" s="3" cm="1">
        <f t="array" ref="AK457">100000000/Lvac($AA457)</f>
        <v>15505.046774870931</v>
      </c>
      <c r="AL457" s="21">
        <f t="shared" si="680"/>
        <v>7.2141874908572953E-3</v>
      </c>
      <c r="AM457" s="21"/>
      <c r="AN457" s="21"/>
      <c r="AO457" s="21"/>
      <c r="AP457" s="21"/>
      <c r="AS457" s="3">
        <f t="shared" si="723"/>
        <v>-3.2251290685962886E-3</v>
      </c>
      <c r="AT457" s="3" cm="1">
        <f t="array" ref="AT457">AS457-(100000000/LvacE($A457)-$E457)</f>
        <v>3.0826771762804128E-5</v>
      </c>
      <c r="BB457"/>
      <c r="BC457"/>
      <c r="BD457"/>
      <c r="BE457"/>
      <c r="BF457"/>
      <c r="BG457"/>
      <c r="BH457"/>
      <c r="BI457"/>
      <c r="BJ457"/>
      <c r="BN457" s="3" cm="1">
        <f t="array" ref="BN457">$C457*EXP(poly_from_str(100000000/$E457,BN$4341))</f>
        <v>8.6462490602292566E-2</v>
      </c>
      <c r="BO457" s="3"/>
      <c r="BY457" t="e">
        <v>#N/A</v>
      </c>
    </row>
    <row r="458" spans="1:77" x14ac:dyDescent="0.25">
      <c r="A458" t="s">
        <v>750</v>
      </c>
      <c r="B458" s="2" t="str">
        <f t="shared" si="715"/>
        <v/>
      </c>
      <c r="C458">
        <v>300</v>
      </c>
      <c r="E458">
        <v>15512.24</v>
      </c>
      <c r="F458">
        <v>24357</v>
      </c>
      <c r="G458" t="s">
        <v>3</v>
      </c>
      <c r="H458" s="5" t="s">
        <v>16</v>
      </c>
      <c r="I458">
        <v>39870</v>
      </c>
      <c r="J458" t="s">
        <v>5</v>
      </c>
      <c r="K458" s="5" t="s">
        <v>4</v>
      </c>
      <c r="L458">
        <v>24357.98</v>
      </c>
      <c r="M458" t="str">
        <f t="shared" ref="M458:M460" si="733">$G458&amp;""</f>
        <v>o</v>
      </c>
      <c r="N458" t="str">
        <f t="shared" ref="N458:N460" si="734">$H458&amp;""</f>
        <v>11/2</v>
      </c>
      <c r="O458">
        <v>39870.17</v>
      </c>
      <c r="P458" t="str">
        <f t="shared" ref="P458:P460" si="735">$J458&amp;""</f>
        <v>e</v>
      </c>
      <c r="Q458" t="str">
        <f t="shared" ref="Q458:Q460" si="736">$K458&amp;""</f>
        <v>9/2</v>
      </c>
      <c r="R458">
        <v>6</v>
      </c>
      <c r="S458" t="s">
        <v>751</v>
      </c>
      <c r="U458" s="4" t="str">
        <f>"Sugar wl unc increased 0.003 -&gt; "&amp;ROUND($AJ458,3)&amp;"A"</f>
        <v>Sugar wl unc increased 0.003 -&gt; 0.02A</v>
      </c>
      <c r="AA458" s="10">
        <f t="shared" si="717"/>
        <v>6444.7420000000002</v>
      </c>
      <c r="AB458" s="3" cm="1">
        <f t="array" ref="AB458">100000000/Lvac(AA458)</f>
        <v>15512.237788622682</v>
      </c>
      <c r="AC458" s="28">
        <f t="shared" si="718"/>
        <v>1.5516524943900003E-7</v>
      </c>
      <c r="AD458" s="28">
        <f t="shared" si="719"/>
        <v>6.4465231491838104E-7</v>
      </c>
      <c r="AE458" s="21">
        <f t="shared" si="720"/>
        <v>15512.237909722049</v>
      </c>
      <c r="AF458" s="10" cm="1">
        <f t="array" ref="AF458">Lair(100000000/AE458)</f>
        <v>6444.7419496874545</v>
      </c>
      <c r="AG458" s="10">
        <f t="shared" si="721"/>
        <v>6.20348012291436E-3</v>
      </c>
      <c r="AH458" s="10" t="b">
        <f t="shared" si="716"/>
        <v>1</v>
      </c>
      <c r="AI458" s="10">
        <f t="shared" ref="AI458:AI460" si="737">$AF458</f>
        <v>6444.7419496874545</v>
      </c>
      <c r="AJ458" s="25">
        <f>0.003*ABS($AP458)</f>
        <v>1.9859894856381288E-2</v>
      </c>
      <c r="AK458" s="3" cm="1">
        <f t="array" ref="AK458">100000000/Lvac($AA458)</f>
        <v>15512.237788622682</v>
      </c>
      <c r="AL458" s="21">
        <f t="shared" si="680"/>
        <v>4.7801977778826561E-2</v>
      </c>
      <c r="AM458" s="10" cm="1">
        <f t="array" ref="AM458">Lvac($AI458)-$BA458</f>
        <v>-1.9910220919882704E-2</v>
      </c>
      <c r="AN458" s="10">
        <f t="shared" ref="AN458:AN460" si="738">$AK458-($AX458-$AW458)</f>
        <v>4.7788622683583526E-2</v>
      </c>
      <c r="AO458" s="14">
        <f t="shared" ref="AO458:AO460" si="739">AM458/AJ458</f>
        <v>-1.0025340548812243</v>
      </c>
      <c r="AP458" s="3">
        <v>-6.6199649521270958</v>
      </c>
      <c r="AS458" s="3">
        <f t="shared" si="723"/>
        <v>-2.2113773175078677E-3</v>
      </c>
      <c r="AT458" s="3" cm="1">
        <f t="array" ref="AT458">AS458-(100000000/LvacE($A458)-$E458)</f>
        <v>3.0804281777818687E-5</v>
      </c>
      <c r="AU458" t="s">
        <v>4982</v>
      </c>
      <c r="AV458" t="s">
        <v>4726</v>
      </c>
      <c r="AW458" s="3">
        <v>24357.98</v>
      </c>
      <c r="AX458" s="3">
        <v>39870.17</v>
      </c>
      <c r="AY458" s="3"/>
      <c r="AZ458" s="10" cm="1">
        <f t="array" ref="AZ458">Lair(100000000/($AX458-$AW458))</f>
        <v>6444.7618545603955</v>
      </c>
      <c r="BA458" s="10">
        <f t="shared" ref="BA458:BA460" si="740">100000000/($AX458-$AW458)</f>
        <v>6446.5430090786667</v>
      </c>
      <c r="BB458" s="12">
        <v>18900000</v>
      </c>
      <c r="BC458" s="3">
        <v>0.53800000000000003</v>
      </c>
      <c r="BD458" s="12" cm="1">
        <f t="array" ref="BD458">SfromgA($BB458,$BA458,"")</f>
        <v>2.4990550182376992</v>
      </c>
      <c r="BE458" s="29">
        <f t="shared" ref="BE458:BE460" si="741">(10^MAX(0.05, -0.312925054856973*((LN($BD458))^(1/3)) + 0.454808404431693)-1)*100</f>
        <v>41.550815305949108</v>
      </c>
      <c r="BF458" s="12">
        <v>2789256.5297415615</v>
      </c>
      <c r="BG458" s="12" cm="1">
        <f t="array" ref="BG458">SfromgA($BF458,$BA458,"")</f>
        <v>0.36880981628586873</v>
      </c>
      <c r="BH458" s="29">
        <f>(10^MAX(0.05, -0.312925054856973*((LN($BG458))^(1/3)) + 0.454808404431693)-1)*100</f>
        <v>485.42298807772744</v>
      </c>
      <c r="BI458" s="12">
        <f>IF($BB458="",$BF458,$BB458)</f>
        <v>18900000</v>
      </c>
      <c r="BJ458" s="29">
        <f>IF($BB458="",$BH458,$BE458)</f>
        <v>41.550815305949108</v>
      </c>
      <c r="BK458" s="3">
        <f t="shared" ref="BK458:BK460" si="742">LN(BN458*100000000/($AX458-$AW458)/$BI458)</f>
        <v>-6.1101027653275057</v>
      </c>
      <c r="BL458" s="13">
        <f>EXP(BK$4341*$AX458+BK$4342)*$BI458/(100000000/($AX458-$AW458))</f>
        <v>15.92674308693252</v>
      </c>
      <c r="BM458" s="3">
        <f t="shared" ref="BM458:BM460" si="743">LN(BL458/$C458)</f>
        <v>-2.9357828231795242</v>
      </c>
      <c r="BN458" s="3" cm="1">
        <f t="array" ref="BN458">$C458*EXP(poly_from_str(100000000/$E458,BN$4341))</f>
        <v>6.5095505648460819</v>
      </c>
      <c r="BO458" s="3">
        <f t="shared" ref="BO458:BO460" si="744">LN($C458)</f>
        <v>5.7037824746562009</v>
      </c>
      <c r="BP458" s="13">
        <f t="shared" ref="BP458:BP460" si="745">LN(BL458/BN458)</f>
        <v>0.89472923529745962</v>
      </c>
      <c r="BY458">
        <v>12253</v>
      </c>
    </row>
    <row r="459" spans="1:77" hidden="1" x14ac:dyDescent="0.25">
      <c r="A459" t="s">
        <v>752</v>
      </c>
      <c r="B459" s="2" t="str">
        <f t="shared" si="715"/>
        <v/>
      </c>
      <c r="C459">
        <v>50</v>
      </c>
      <c r="E459">
        <v>15525.52</v>
      </c>
      <c r="F459">
        <v>0</v>
      </c>
      <c r="G459" t="s">
        <v>3</v>
      </c>
      <c r="H459" s="5" t="s">
        <v>4</v>
      </c>
      <c r="I459">
        <v>15525</v>
      </c>
      <c r="J459" t="s">
        <v>5</v>
      </c>
      <c r="K459" s="5" t="s">
        <v>16</v>
      </c>
      <c r="L459">
        <v>0</v>
      </c>
      <c r="M459" t="str">
        <f t="shared" si="733"/>
        <v>o</v>
      </c>
      <c r="N459" t="str">
        <f t="shared" si="734"/>
        <v>9/2</v>
      </c>
      <c r="O459">
        <v>15525.5</v>
      </c>
      <c r="P459" t="str">
        <f t="shared" si="735"/>
        <v>e</v>
      </c>
      <c r="Q459" t="str">
        <f t="shared" si="736"/>
        <v>11/2</v>
      </c>
      <c r="R459">
        <v>6</v>
      </c>
      <c r="S459" t="s">
        <v>6</v>
      </c>
      <c r="AA459" s="10">
        <f t="shared" si="717"/>
        <v>6439.23</v>
      </c>
      <c r="AB459" s="3" cm="1">
        <f t="array" ref="AB459">100000000/Lvac(AA459)</f>
        <v>15525.516207936938</v>
      </c>
      <c r="AC459" s="28">
        <f t="shared" si="718"/>
        <v>1.5529807135325187E-7</v>
      </c>
      <c r="AD459" s="28">
        <f t="shared" si="719"/>
        <v>6.4410096682568339E-7</v>
      </c>
      <c r="AE459" s="21">
        <f t="shared" si="720"/>
        <v>15525.516416270591</v>
      </c>
      <c r="AF459" s="10" cm="1">
        <f t="array" ref="AF459">Lair(100000000/AE459)</f>
        <v>6439.229913592656</v>
      </c>
      <c r="AG459" s="10">
        <f t="shared" si="721"/>
        <v>6.20554136192813E-3</v>
      </c>
      <c r="AH459" s="10" t="b">
        <f t="shared" si="716"/>
        <v>1</v>
      </c>
      <c r="AI459" s="10">
        <f t="shared" si="737"/>
        <v>6439.229913592656</v>
      </c>
      <c r="AJ459">
        <v>3.0000000000000001E-3</v>
      </c>
      <c r="AK459" s="3" cm="1">
        <f t="array" ref="AK459">100000000/Lvac($AA459)</f>
        <v>15525.516207936938</v>
      </c>
      <c r="AL459" s="21">
        <f t="shared" si="680"/>
        <v>7.2332482686309676E-3</v>
      </c>
      <c r="AM459" s="10" cm="1">
        <f t="array" ref="AM459">Lvac($AI459)-$BA459</f>
        <v>-6.8105604441370815E-3</v>
      </c>
      <c r="AN459" s="10">
        <f t="shared" si="738"/>
        <v>1.6207936938371859E-2</v>
      </c>
      <c r="AO459" s="3">
        <f t="shared" si="739"/>
        <v>-2.2701868147123605</v>
      </c>
      <c r="AP459" s="3">
        <v>-2.2413766282625147</v>
      </c>
      <c r="AS459" s="3">
        <f t="shared" si="723"/>
        <v>-3.7920630620646989E-3</v>
      </c>
      <c r="AT459" s="3" cm="1">
        <f t="array" ref="AT459">AS459-(100000000/LvacE($A459)-$E459)</f>
        <v>3.076264874835033E-5</v>
      </c>
      <c r="AU459" t="s">
        <v>4752</v>
      </c>
      <c r="AV459" t="s">
        <v>4729</v>
      </c>
      <c r="AW459" s="3">
        <v>0</v>
      </c>
      <c r="AX459" s="3">
        <v>15525.5</v>
      </c>
      <c r="AY459" s="3"/>
      <c r="AZ459" s="10" cm="1">
        <f t="array" ref="AZ459">Lair(100000000/($AX459-$AW459))</f>
        <v>6439.2367223238007</v>
      </c>
      <c r="BA459" s="10">
        <f t="shared" si="740"/>
        <v>6441.0163923867185</v>
      </c>
      <c r="BB459" s="12">
        <v>450000</v>
      </c>
      <c r="BC459" s="3">
        <v>0.188</v>
      </c>
      <c r="BD459" s="12" cm="1">
        <f t="array" ref="BD459">SfromgA($BB459,$BA459,"")</f>
        <v>5.9348409823281163E-2</v>
      </c>
      <c r="BE459" s="29">
        <f t="shared" si="741"/>
        <v>689.10986562353651</v>
      </c>
      <c r="BG459" s="3"/>
      <c r="BH459" s="3"/>
      <c r="BI459" s="12">
        <f>IF($BB459="",$BF459,$BB459)</f>
        <v>450000</v>
      </c>
      <c r="BJ459" s="29">
        <f>IF($BB459="",$BH459,$BE459)</f>
        <v>689.10986562353651</v>
      </c>
      <c r="BK459" s="3">
        <f t="shared" si="742"/>
        <v>-4.1579652833126381</v>
      </c>
      <c r="BL459" s="13">
        <f>EXP(BK$4341*$AX459+BK$4342)*$BI459/(100000000/($AX459-$AW459))</f>
        <v>2.4130692322058866</v>
      </c>
      <c r="BM459" s="3">
        <f t="shared" si="743"/>
        <v>-3.0311235278558177</v>
      </c>
      <c r="BN459" s="3" cm="1">
        <f t="array" ref="BN459">$C459*EXP(poly_from_str(100000000/$E459,BN$4341))</f>
        <v>1.0926390828963806</v>
      </c>
      <c r="BO459" s="3">
        <f t="shared" si="744"/>
        <v>3.912023005428146</v>
      </c>
      <c r="BP459" s="13">
        <f t="shared" si="745"/>
        <v>0.79230353068859294</v>
      </c>
      <c r="BY459">
        <v>2050</v>
      </c>
    </row>
    <row r="460" spans="1:77" hidden="1" x14ac:dyDescent="0.25">
      <c r="A460" t="s">
        <v>753</v>
      </c>
      <c r="B460" s="2" t="str">
        <f t="shared" si="715"/>
        <v/>
      </c>
      <c r="C460">
        <v>300</v>
      </c>
      <c r="E460">
        <v>15549.6</v>
      </c>
      <c r="F460">
        <v>15705</v>
      </c>
      <c r="G460" t="s">
        <v>3</v>
      </c>
      <c r="H460" s="5" t="s">
        <v>4</v>
      </c>
      <c r="I460">
        <v>31254</v>
      </c>
      <c r="J460" t="s">
        <v>5</v>
      </c>
      <c r="K460" s="5" t="s">
        <v>8</v>
      </c>
      <c r="L460">
        <v>15705.13</v>
      </c>
      <c r="M460" t="str">
        <f t="shared" si="733"/>
        <v>o</v>
      </c>
      <c r="N460" t="str">
        <f t="shared" si="734"/>
        <v>9/2</v>
      </c>
      <c r="O460">
        <v>31254.71</v>
      </c>
      <c r="P460" t="str">
        <f t="shared" si="735"/>
        <v>e</v>
      </c>
      <c r="Q460" t="str">
        <f t="shared" si="736"/>
        <v>7/2</v>
      </c>
      <c r="R460">
        <v>6</v>
      </c>
      <c r="AA460" s="10">
        <f t="shared" si="717"/>
        <v>6429.2569999999996</v>
      </c>
      <c r="AB460" s="3" cm="1">
        <f t="array" ref="AB460">100000000/Lvac(AA460)</f>
        <v>15549.599049378901</v>
      </c>
      <c r="AC460" s="28">
        <f t="shared" si="718"/>
        <v>1.5553896818870363E-7</v>
      </c>
      <c r="AD460" s="28">
        <f t="shared" si="719"/>
        <v>6.4310339888792375E-7</v>
      </c>
      <c r="AE460" s="21">
        <f t="shared" si="720"/>
        <v>15549.599101912307</v>
      </c>
      <c r="AF460" s="10" cm="1">
        <f t="array" ref="AF460">Lair(100000000/AE460)</f>
        <v>6429.256978278966</v>
      </c>
      <c r="AG460" s="10">
        <f t="shared" si="721"/>
        <v>6.2092842959442212E-3</v>
      </c>
      <c r="AH460" s="10" t="b">
        <f t="shared" si="716"/>
        <v>1</v>
      </c>
      <c r="AI460" s="10">
        <f t="shared" si="737"/>
        <v>6429.256978278966</v>
      </c>
      <c r="AJ460">
        <v>3.0000000000000001E-3</v>
      </c>
      <c r="AK460" s="3" cm="1">
        <f t="array" ref="AK460">100000000/Lvac($AA460)</f>
        <v>15549.599049378901</v>
      </c>
      <c r="AL460" s="21">
        <f t="shared" si="680"/>
        <v>7.2557058001784872E-3</v>
      </c>
      <c r="AM460" s="10" cm="1">
        <f t="array" ref="AM460">Lvac($AI460)-$BA460</f>
        <v>-7.900216396592441E-3</v>
      </c>
      <c r="AN460" s="10">
        <f t="shared" si="738"/>
        <v>1.9049378901399905E-2</v>
      </c>
      <c r="AO460" s="3">
        <f t="shared" si="739"/>
        <v>-2.6334054655308137</v>
      </c>
      <c r="AP460" s="3">
        <v>-2.6261631755915005</v>
      </c>
      <c r="AS460" s="3">
        <f t="shared" si="723"/>
        <v>-9.5062109903665259E-4</v>
      </c>
      <c r="AT460" s="3" cm="1">
        <f t="array" ref="AT460">AS460-(100000000/LvacE($A460)-$E460)</f>
        <v>3.0686805985169485E-5</v>
      </c>
      <c r="AU460" t="s">
        <v>4762</v>
      </c>
      <c r="AV460" t="s">
        <v>4730</v>
      </c>
      <c r="AW460" s="3">
        <v>15705.13</v>
      </c>
      <c r="AX460" s="3">
        <v>31254.71</v>
      </c>
      <c r="AY460" s="3"/>
      <c r="AZ460" s="10" cm="1">
        <f t="array" ref="AZ460">Lair(100000000/($AX460-$AW460))</f>
        <v>6429.2648763734869</v>
      </c>
      <c r="BA460" s="10">
        <f t="shared" si="740"/>
        <v>6431.0418673687645</v>
      </c>
      <c r="BB460" s="12">
        <v>9900000</v>
      </c>
      <c r="BC460" s="3">
        <v>0.41499999999999998</v>
      </c>
      <c r="BD460" s="12" cm="1">
        <f t="array" ref="BD460">SfromgA($BB460,$BA460,"")</f>
        <v>1.2996085663063404</v>
      </c>
      <c r="BE460" s="29">
        <f t="shared" si="741"/>
        <v>79.703679363866712</v>
      </c>
      <c r="BF460" s="12">
        <v>1168367.7303965471</v>
      </c>
      <c r="BG460" s="12" cm="1">
        <f t="array" ref="BG460">SfromgA($BF460,$BA460,"")</f>
        <v>0.15337582939588379</v>
      </c>
      <c r="BH460" s="29">
        <f>(10^MAX(0.05, -0.312925054856973*((LN($BG460))^(1/3)) + 0.454808404431693)-1)*100</f>
        <v>592.89726466839261</v>
      </c>
      <c r="BI460" s="12">
        <f>IF($BB460="",$BF460,$BB460)</f>
        <v>9900000</v>
      </c>
      <c r="BJ460" s="29">
        <f>IF($BB460="",$BH460,$BE460)</f>
        <v>79.703679363866712</v>
      </c>
      <c r="BK460" s="3">
        <f t="shared" si="742"/>
        <v>-5.4458969697509625</v>
      </c>
      <c r="BL460" s="13">
        <f>EXP(BK$4341*$AX460+BK$4342)*$BI460/(100000000/($AX460-$AW460))</f>
        <v>16.092992469673693</v>
      </c>
      <c r="BM460" s="3">
        <f t="shared" si="743"/>
        <v>-2.9253985477455298</v>
      </c>
      <c r="BN460" s="3" cm="1">
        <f t="array" ref="BN460">$C460*EXP(poly_from_str(100000000/$E460,BN$4341))</f>
        <v>6.6409598515522523</v>
      </c>
      <c r="BO460" s="3">
        <f t="shared" si="744"/>
        <v>5.7037824746562009</v>
      </c>
      <c r="BP460" s="13">
        <f t="shared" si="745"/>
        <v>0.88512741791287008</v>
      </c>
      <c r="BY460">
        <v>12372</v>
      </c>
    </row>
    <row r="461" spans="1:77" hidden="1" x14ac:dyDescent="0.25">
      <c r="A461" t="s">
        <v>754</v>
      </c>
      <c r="B461" s="2" t="str">
        <f t="shared" si="715"/>
        <v/>
      </c>
      <c r="C461">
        <v>1</v>
      </c>
      <c r="D461" t="s">
        <v>14</v>
      </c>
      <c r="E461">
        <v>15556.02</v>
      </c>
      <c r="R461">
        <v>6</v>
      </c>
      <c r="S461" t="s">
        <v>22</v>
      </c>
      <c r="AA461" s="10">
        <f t="shared" si="717"/>
        <v>6426.6040000000003</v>
      </c>
      <c r="AB461" s="3" cm="1">
        <f t="array" ref="AB461">100000000/Lvac(AA461)</f>
        <v>15556.018111000749</v>
      </c>
      <c r="AC461" s="28">
        <f t="shared" si="718"/>
        <v>1.5560317704342759E-7</v>
      </c>
      <c r="AD461" s="28">
        <f t="shared" si="719"/>
        <v>6.4283802761378251E-7</v>
      </c>
      <c r="AE461" s="21">
        <f t="shared" si="720"/>
        <v>15556.018215553922</v>
      </c>
      <c r="AF461" s="10" cm="1">
        <f t="array" ref="AF461">Lair(100000000/AE461)</f>
        <v>6426.603956805975</v>
      </c>
      <c r="AG461" s="10">
        <f t="shared" si="721"/>
        <v>6.210282920108408E-3</v>
      </c>
      <c r="AH461" s="10" t="b">
        <f t="shared" si="716"/>
        <v>1</v>
      </c>
      <c r="AI461" s="10">
        <f t="shared" si="722"/>
        <v>6426.6040000000003</v>
      </c>
      <c r="AJ461">
        <v>7.0000000000000001E-3</v>
      </c>
      <c r="AK461" s="3" cm="1">
        <f t="array" ref="AK461">100000000/Lvac($AA461)</f>
        <v>15556.018111000749</v>
      </c>
      <c r="AL461" s="21">
        <f t="shared" si="680"/>
        <v>1.6943960881517707E-2</v>
      </c>
      <c r="AM461" s="21"/>
      <c r="AN461" s="21"/>
      <c r="AO461" s="21"/>
      <c r="AP461" s="21"/>
      <c r="AS461" s="3">
        <f t="shared" si="723"/>
        <v>-1.8889992516051279E-3</v>
      </c>
      <c r="AT461" s="3" cm="1">
        <f t="array" ref="AT461">AS461-(100000000/LvacE($A461)-$E461)</f>
        <v>3.0666516977362335E-5</v>
      </c>
      <c r="BB461"/>
      <c r="BC461"/>
      <c r="BD461"/>
      <c r="BE461"/>
      <c r="BF461"/>
      <c r="BG461"/>
      <c r="BH461"/>
      <c r="BI461"/>
      <c r="BJ461"/>
      <c r="BN461" s="3" cm="1">
        <f t="array" ref="BN461">$C461*EXP(poly_from_str(100000000/$E461,BN$4341))</f>
        <v>2.2213061408092923E-2</v>
      </c>
      <c r="BO461" s="3"/>
      <c r="BY461" t="e">
        <v>#N/A</v>
      </c>
    </row>
    <row r="462" spans="1:77" hidden="1" x14ac:dyDescent="0.25">
      <c r="A462" t="s">
        <v>755</v>
      </c>
      <c r="B462" s="2" t="str">
        <f t="shared" si="715"/>
        <v/>
      </c>
      <c r="C462">
        <v>7</v>
      </c>
      <c r="E462">
        <v>15573.72</v>
      </c>
      <c r="F462">
        <v>23651</v>
      </c>
      <c r="G462" t="s">
        <v>5</v>
      </c>
      <c r="H462" s="5" t="s">
        <v>8</v>
      </c>
      <c r="I462">
        <v>39225</v>
      </c>
      <c r="J462" t="s">
        <v>3</v>
      </c>
      <c r="K462" s="5" t="s">
        <v>4</v>
      </c>
      <c r="L462">
        <v>23651.88</v>
      </c>
      <c r="M462" t="str">
        <f t="shared" ref="M462:M464" si="746">$G462&amp;""</f>
        <v>e</v>
      </c>
      <c r="N462" t="str">
        <f t="shared" ref="N462:N464" si="747">$H462&amp;""</f>
        <v>7/2</v>
      </c>
      <c r="O462">
        <v>39225.599999999999</v>
      </c>
      <c r="P462" t="str">
        <f t="shared" ref="P462:P464" si="748">$J462&amp;""</f>
        <v>o</v>
      </c>
      <c r="Q462" t="str">
        <f t="shared" ref="Q462:Q464" si="749">$K462&amp;""</f>
        <v>9/2</v>
      </c>
      <c r="R462">
        <v>6</v>
      </c>
      <c r="AA462" s="10">
        <f t="shared" si="717"/>
        <v>6419.299</v>
      </c>
      <c r="AB462" s="3" cm="1">
        <f t="array" ref="AB462">100000000/Lvac(AA462)</f>
        <v>15573.72032916012</v>
      </c>
      <c r="AC462" s="28">
        <f t="shared" si="718"/>
        <v>1.5578024952568809E-7</v>
      </c>
      <c r="AD462" s="28">
        <f t="shared" si="719"/>
        <v>6.4210733136616523E-7</v>
      </c>
      <c r="AE462" s="21">
        <f t="shared" si="720"/>
        <v>15573.720310863166</v>
      </c>
      <c r="AF462" s="10" cm="1">
        <f t="array" ref="AF462">Lair(100000000/AE462)</f>
        <v>6419.299007541842</v>
      </c>
      <c r="AG462" s="10">
        <f t="shared" si="721"/>
        <v>6.2130390194599225E-3</v>
      </c>
      <c r="AH462" s="10" t="b">
        <f t="shared" si="716"/>
        <v>1</v>
      </c>
      <c r="AI462" s="10">
        <f t="shared" ref="AI462:AI464" si="750">$AF462</f>
        <v>6419.299007541842</v>
      </c>
      <c r="AJ462">
        <v>3.0000000000000001E-3</v>
      </c>
      <c r="AK462" s="3" cm="1">
        <f t="array" ref="AK462">100000000/Lvac($AA462)</f>
        <v>15573.72032916012</v>
      </c>
      <c r="AL462" s="21">
        <f t="shared" si="680"/>
        <v>7.2782341082085556E-3</v>
      </c>
      <c r="AM462" s="10" cm="1">
        <f t="array" ref="AM462">Lvac($AI462)-$BA462</f>
        <v>-1.2816945400118129E-4</v>
      </c>
      <c r="AN462" s="10">
        <f t="shared" ref="AN462:AN464" si="751">$AK462-($AX462-$AW462)</f>
        <v>3.291601224191254E-4</v>
      </c>
      <c r="AO462" s="3">
        <f t="shared" ref="AO462:AO464" si="752">AM462/AJ462</f>
        <v>-4.2723151333727095E-2</v>
      </c>
      <c r="AP462" s="3">
        <v>-4.5237773823221993E-2</v>
      </c>
      <c r="AS462" s="3">
        <f t="shared" si="723"/>
        <v>3.29160120600136E-4</v>
      </c>
      <c r="AT462" s="3" cm="1">
        <f t="array" ref="AT462">AS462-(100000000/LvacE($A462)-$E462)</f>
        <v>3.0610404792241752E-5</v>
      </c>
      <c r="AU462" t="s">
        <v>4754</v>
      </c>
      <c r="AV462" t="s">
        <v>4709</v>
      </c>
      <c r="AW462" s="3">
        <v>23651.88</v>
      </c>
      <c r="AX462" s="3">
        <v>39225.599999999999</v>
      </c>
      <c r="AY462" s="3"/>
      <c r="AZ462" s="10" cm="1">
        <f t="array" ref="AZ462">Lair(100000000/($AX462-$AW462))</f>
        <v>6419.2991356768725</v>
      </c>
      <c r="BA462" s="10">
        <f t="shared" ref="BA462:BA464" si="753">100000000/($AX462-$AW462)</f>
        <v>6421.0734493749733</v>
      </c>
      <c r="BB462" s="12">
        <v>83900</v>
      </c>
      <c r="BC462" s="3">
        <v>5.0000000000000001E-3</v>
      </c>
      <c r="BD462" s="12" cm="1">
        <f t="array" ref="BD462">SfromgA($BB462,$BA462,"")</f>
        <v>1.0962717781326979E-2</v>
      </c>
      <c r="BE462" s="29">
        <f>(10^MAX(0.05, -0.312925054856973*((LN($BD462))^(1/3)) + 0.454808404431693)-1)*100</f>
        <v>837.43905767831882</v>
      </c>
      <c r="BG462" s="3"/>
      <c r="BH462" s="3"/>
      <c r="BI462" s="12">
        <f>IF($BB462="",$BF462,$BB462)</f>
        <v>83900</v>
      </c>
      <c r="BJ462" s="29">
        <f>IF($BB462="",$BH462,$BE462)</f>
        <v>837.43905767831882</v>
      </c>
      <c r="BK462" s="3">
        <f>LN(BN462*100000000/($AX462-$AW462)/$BI462)</f>
        <v>-4.4216653878852759</v>
      </c>
      <c r="BL462" s="13">
        <f>EXP(BK$4341*$AX462+BK$4342)*$BI462/(100000000/($AX462-$AW462))</f>
        <v>7.4544523865986104E-2</v>
      </c>
      <c r="BM462" s="3">
        <f t="shared" ref="BM462" si="754">LN(BL462/$C462)</f>
        <v>-4.5422688453800335</v>
      </c>
      <c r="BN462" s="3" cm="1">
        <f t="array" ref="BN462">$C462*EXP(poly_from_str(100000000/$E462,BN$4341))</f>
        <v>0.15698185052160424</v>
      </c>
      <c r="BO462" s="3">
        <f>LN($C462)</f>
        <v>1.9459101490553132</v>
      </c>
      <c r="BP462" s="13">
        <f>LN(BL462/BN462)</f>
        <v>-0.74473361423526996</v>
      </c>
      <c r="BY462">
        <v>290</v>
      </c>
    </row>
    <row r="463" spans="1:77" hidden="1" x14ac:dyDescent="0.25">
      <c r="A463" t="s">
        <v>756</v>
      </c>
      <c r="B463" s="2" t="str">
        <f t="shared" si="715"/>
        <v/>
      </c>
      <c r="C463">
        <v>80</v>
      </c>
      <c r="E463">
        <v>15587.92</v>
      </c>
      <c r="F463">
        <v>10859</v>
      </c>
      <c r="G463" t="s">
        <v>3</v>
      </c>
      <c r="H463" s="5" t="s">
        <v>8</v>
      </c>
      <c r="I463">
        <v>26446</v>
      </c>
      <c r="J463" t="s">
        <v>5</v>
      </c>
      <c r="K463" s="5" t="s">
        <v>8</v>
      </c>
      <c r="L463">
        <v>10859.06</v>
      </c>
      <c r="M463" t="str">
        <f t="shared" si="746"/>
        <v>o</v>
      </c>
      <c r="N463" t="str">
        <f t="shared" si="747"/>
        <v>7/2</v>
      </c>
      <c r="O463">
        <v>26446.97</v>
      </c>
      <c r="P463" t="str">
        <f t="shared" si="748"/>
        <v>e</v>
      </c>
      <c r="Q463" t="str">
        <f t="shared" si="749"/>
        <v>7/2</v>
      </c>
      <c r="R463">
        <v>6</v>
      </c>
      <c r="S463" t="s">
        <v>6</v>
      </c>
      <c r="AA463" s="10">
        <f t="shared" si="717"/>
        <v>6413.45</v>
      </c>
      <c r="AB463" s="3" cm="1">
        <f t="array" ref="AB463">100000000/Lvac(AA463)</f>
        <v>15587.923290528484</v>
      </c>
      <c r="AC463" s="28">
        <f t="shared" si="718"/>
        <v>1.559223195004249E-7</v>
      </c>
      <c r="AD463" s="28">
        <f t="shared" si="719"/>
        <v>6.4152227423881335E-7</v>
      </c>
      <c r="AE463" s="21">
        <f t="shared" si="720"/>
        <v>15587.923106987684</v>
      </c>
      <c r="AF463" s="10" cm="1">
        <f t="array" ref="AF463">Lair(100000000/AE463)</f>
        <v>6413.4500755160834</v>
      </c>
      <c r="AG463" s="10">
        <f t="shared" si="721"/>
        <v>6.2152525778269487E-3</v>
      </c>
      <c r="AH463" s="10" t="b">
        <f t="shared" si="716"/>
        <v>1</v>
      </c>
      <c r="AI463" s="10">
        <f t="shared" si="750"/>
        <v>6413.4500755160834</v>
      </c>
      <c r="AJ463">
        <v>3.0000000000000001E-3</v>
      </c>
      <c r="AK463" s="3" cm="1">
        <f t="array" ref="AK463">100000000/Lvac($AA463)</f>
        <v>15587.923290528484</v>
      </c>
      <c r="AL463" s="21">
        <f t="shared" si="680"/>
        <v>7.291515381106701E-3</v>
      </c>
      <c r="AM463" s="10" cm="1">
        <f t="array" ref="AM463">Lvac($AI463)-$BA463</f>
        <v>-5.3941963005854632E-3</v>
      </c>
      <c r="AN463" s="10">
        <f t="shared" si="751"/>
        <v>1.3290528482684749E-2</v>
      </c>
      <c r="AO463" s="3">
        <f t="shared" si="752"/>
        <v>-1.7980654335284876</v>
      </c>
      <c r="AP463" s="3">
        <v>-1.8232442234875634</v>
      </c>
      <c r="AS463" s="3">
        <f t="shared" si="723"/>
        <v>3.2905284842854599E-3</v>
      </c>
      <c r="AT463" s="3" cm="1">
        <f t="array" ref="AT463">AS463-(100000000/LvacE($A463)-$E463)</f>
        <v>3.0565213819500059E-5</v>
      </c>
      <c r="AU463" t="s">
        <v>4812</v>
      </c>
      <c r="AV463" t="s">
        <v>4731</v>
      </c>
      <c r="AW463" s="3">
        <v>10859.06</v>
      </c>
      <c r="AX463" s="3">
        <v>26446.97</v>
      </c>
      <c r="AY463" s="3"/>
      <c r="AZ463" s="10" cm="1">
        <f t="array" ref="AZ463">Lair(100000000/($AX463-$AW463))</f>
        <v>6413.455468263699</v>
      </c>
      <c r="BA463" s="10">
        <f t="shared" si="753"/>
        <v>6415.2282121208036</v>
      </c>
      <c r="BN463" s="3" cm="1">
        <f t="array" ref="BN463">$C463*EXP(poly_from_str(100000000/$E463,BN$4341))</f>
        <v>1.8079080548103201</v>
      </c>
      <c r="BO463" s="3"/>
      <c r="BY463">
        <v>3327</v>
      </c>
    </row>
    <row r="464" spans="1:77" x14ac:dyDescent="0.25">
      <c r="A464" t="s">
        <v>757</v>
      </c>
      <c r="B464" s="2" t="str">
        <f t="shared" si="715"/>
        <v/>
      </c>
      <c r="C464">
        <v>15</v>
      </c>
      <c r="D464" t="s">
        <v>14</v>
      </c>
      <c r="E464">
        <v>15655.1</v>
      </c>
      <c r="F464">
        <v>23465</v>
      </c>
      <c r="G464" t="s">
        <v>3</v>
      </c>
      <c r="H464" s="5" t="s">
        <v>113</v>
      </c>
      <c r="I464">
        <v>39120</v>
      </c>
      <c r="J464" t="s">
        <v>5</v>
      </c>
      <c r="K464" s="5" t="s">
        <v>19</v>
      </c>
      <c r="L464">
        <v>23465.43</v>
      </c>
      <c r="M464" t="str">
        <f t="shared" si="746"/>
        <v>o</v>
      </c>
      <c r="N464" t="str">
        <f t="shared" si="747"/>
        <v>1/2</v>
      </c>
      <c r="O464">
        <v>39120.49</v>
      </c>
      <c r="P464" t="str">
        <f t="shared" si="748"/>
        <v>e</v>
      </c>
      <c r="Q464" t="str">
        <f t="shared" si="749"/>
        <v>3/2</v>
      </c>
      <c r="R464">
        <v>6</v>
      </c>
      <c r="U464" s="4" t="s">
        <v>5014</v>
      </c>
      <c r="AA464" s="10">
        <f t="shared" si="717"/>
        <v>6385.9309999999996</v>
      </c>
      <c r="AB464" s="3" cm="1">
        <f t="array" ref="AB464">100000000/Lvac(AA464)</f>
        <v>15655.096065310054</v>
      </c>
      <c r="AC464" s="28">
        <f t="shared" si="718"/>
        <v>1.5659423817764395E-7</v>
      </c>
      <c r="AD464" s="28">
        <f t="shared" si="719"/>
        <v>6.3876963503014749E-7</v>
      </c>
      <c r="AE464" s="21">
        <f t="shared" si="720"/>
        <v>15655.096288372963</v>
      </c>
      <c r="AF464" s="10" cm="1">
        <f t="array" ref="AF464">Lair(100000000/AE464)</f>
        <v>6385.93090900883</v>
      </c>
      <c r="AG464" s="10">
        <f t="shared" si="721"/>
        <v>6.2257489209725297E-3</v>
      </c>
      <c r="AH464" s="10" t="b">
        <f t="shared" si="716"/>
        <v>1</v>
      </c>
      <c r="AI464" s="10">
        <f t="shared" si="750"/>
        <v>6385.93090900883</v>
      </c>
      <c r="AJ464" s="25">
        <f>0.007*8</f>
        <v>5.6000000000000001E-2</v>
      </c>
      <c r="AK464" s="3" cm="1">
        <f t="array" ref="AK464">100000000/Lvac($AA464)</f>
        <v>15655.096065310054</v>
      </c>
      <c r="AL464" s="21">
        <f t="shared" si="680"/>
        <v>0.13728388110503917</v>
      </c>
      <c r="AM464" s="10" cm="1">
        <f t="array" ref="AM464">Lvac($AI464)-$BA464</f>
        <v>-5.1529435544580338E-2</v>
      </c>
      <c r="AN464" s="10">
        <f t="shared" si="751"/>
        <v>0.12606531005258148</v>
      </c>
      <c r="AO464" s="14">
        <f t="shared" si="752"/>
        <v>-0.92016849186750604</v>
      </c>
      <c r="AP464" s="14">
        <v>-0.91854321312569354</v>
      </c>
      <c r="AS464" s="3">
        <f t="shared" si="723"/>
        <v>-3.934689946618164E-3</v>
      </c>
      <c r="AT464" s="3" cm="1">
        <f t="array" ref="AT464">AS464-(100000000/LvacE($A464)-$E464)</f>
        <v>3.0349436201504432E-5</v>
      </c>
      <c r="AU464" t="s">
        <v>4990</v>
      </c>
      <c r="AV464" t="s">
        <v>4728</v>
      </c>
      <c r="AW464" s="3">
        <v>23465.43</v>
      </c>
      <c r="AX464" s="3">
        <v>39120.400000000001</v>
      </c>
      <c r="AY464" s="3"/>
      <c r="AZ464" s="10" cm="1">
        <f t="array" ref="AZ464">Lair(100000000/($AX464-$AW464))</f>
        <v>6385.982424607324</v>
      </c>
      <c r="BA464" s="10">
        <f t="shared" si="753"/>
        <v>6387.7477887214091</v>
      </c>
      <c r="BN464" s="3" cm="1">
        <f t="array" ref="BN464">$C464*EXP(poly_from_str(100000000/$E464,BN$4341))</f>
        <v>0.3516286887023814</v>
      </c>
      <c r="BO464" s="3"/>
      <c r="BY464">
        <v>630</v>
      </c>
    </row>
    <row r="465" spans="1:77" hidden="1" x14ac:dyDescent="0.25">
      <c r="A465" t="s">
        <v>758</v>
      </c>
      <c r="B465" s="2" t="str">
        <f t="shared" si="715"/>
        <v/>
      </c>
      <c r="C465">
        <v>3</v>
      </c>
      <c r="E465">
        <v>15663.89</v>
      </c>
      <c r="R465">
        <v>6</v>
      </c>
      <c r="S465" t="s">
        <v>22</v>
      </c>
      <c r="AA465" s="10">
        <f t="shared" si="717"/>
        <v>6382.3469999999998</v>
      </c>
      <c r="AB465" s="3" cm="1">
        <f t="array" ref="AB465">100000000/Lvac(AA465)</f>
        <v>15663.887098436437</v>
      </c>
      <c r="AC465" s="28">
        <f t="shared" si="718"/>
        <v>1.5668217350137812E-7</v>
      </c>
      <c r="AD465" s="28">
        <f t="shared" si="719"/>
        <v>6.3841113876505123E-7</v>
      </c>
      <c r="AE465" s="21">
        <f t="shared" si="720"/>
        <v>15663.887263278793</v>
      </c>
      <c r="AF465" s="10" cm="1">
        <f t="array" ref="AF465">Lair(100000000/AE465)</f>
        <v>6382.3469328334431</v>
      </c>
      <c r="AG465" s="10">
        <f t="shared" si="721"/>
        <v>6.2271259380316081E-3</v>
      </c>
      <c r="AH465" s="10" t="b">
        <f t="shared" si="716"/>
        <v>1</v>
      </c>
      <c r="AI465" s="10">
        <f t="shared" si="722"/>
        <v>6382.3469999999998</v>
      </c>
      <c r="AJ465">
        <v>3.0000000000000001E-3</v>
      </c>
      <c r="AK465" s="3" cm="1">
        <f t="array" ref="AK465">100000000/Lvac($AA465)</f>
        <v>15663.887098436437</v>
      </c>
      <c r="AL465" s="21">
        <f t="shared" si="680"/>
        <v>7.3627556281896473E-3</v>
      </c>
      <c r="AM465" s="21"/>
      <c r="AN465" s="21"/>
      <c r="AO465" s="21"/>
      <c r="AP465" s="21"/>
      <c r="AS465" s="3">
        <f t="shared" si="723"/>
        <v>-2.9015635627729353E-3</v>
      </c>
      <c r="AT465" s="3" cm="1">
        <f t="array" ref="AT465">AS465-(100000000/LvacE($A465)-$E465)</f>
        <v>3.0320947189466096E-5</v>
      </c>
      <c r="BB465"/>
      <c r="BC465"/>
      <c r="BD465"/>
      <c r="BE465"/>
      <c r="BF465"/>
      <c r="BG465"/>
      <c r="BH465"/>
      <c r="BI465"/>
      <c r="BJ465"/>
      <c r="BN465" s="3" cm="1">
        <f t="array" ref="BN465">$C465*EXP(poly_from_str(100000000/$E465,BN$4341))</f>
        <v>7.0666025276620192E-2</v>
      </c>
      <c r="BO465" s="3"/>
      <c r="BY465" t="e">
        <v>#N/A</v>
      </c>
    </row>
    <row r="466" spans="1:77" hidden="1" x14ac:dyDescent="0.25">
      <c r="A466" t="s">
        <v>759</v>
      </c>
      <c r="B466" s="2" t="str">
        <f t="shared" si="715"/>
        <v/>
      </c>
      <c r="C466">
        <v>100</v>
      </c>
      <c r="E466">
        <v>15714.85</v>
      </c>
      <c r="F466">
        <v>1398</v>
      </c>
      <c r="G466" t="s">
        <v>3</v>
      </c>
      <c r="H466" s="5" t="s">
        <v>16</v>
      </c>
      <c r="I466">
        <v>17113</v>
      </c>
      <c r="J466" t="s">
        <v>5</v>
      </c>
      <c r="K466" s="5" t="s">
        <v>15</v>
      </c>
      <c r="L466">
        <v>1398.34</v>
      </c>
      <c r="M466" t="str">
        <f>$G466&amp;""</f>
        <v>o</v>
      </c>
      <c r="N466" t="str">
        <f>$H466&amp;""</f>
        <v>11/2</v>
      </c>
      <c r="O466">
        <v>17113.189999999999</v>
      </c>
      <c r="P466" t="str">
        <f>$J466&amp;""</f>
        <v>e</v>
      </c>
      <c r="Q466" t="str">
        <f>$K466&amp;""</f>
        <v>13/2</v>
      </c>
      <c r="R466">
        <v>6</v>
      </c>
      <c r="AA466" s="10">
        <f t="shared" si="717"/>
        <v>6361.6490000000003</v>
      </c>
      <c r="AB466" s="3" cm="1">
        <f t="array" ref="AB466">100000000/Lvac(AA466)</f>
        <v>15714.85007624281</v>
      </c>
      <c r="AC466" s="28">
        <f t="shared" si="718"/>
        <v>1.5719194818827633E-7</v>
      </c>
      <c r="AD466" s="28">
        <f t="shared" si="719"/>
        <v>6.3634078285720769E-7</v>
      </c>
      <c r="AE466" s="21">
        <f t="shared" si="720"/>
        <v>15714.850071857949</v>
      </c>
      <c r="AF466" s="10" cm="1">
        <f t="array" ref="AF466">Lair(100000000/AE466)</f>
        <v>6361.6490017750839</v>
      </c>
      <c r="AG466" s="10">
        <f t="shared" si="721"/>
        <v>6.235123949485645E-3</v>
      </c>
      <c r="AH466" s="10" t="b">
        <f t="shared" si="716"/>
        <v>1</v>
      </c>
      <c r="AI466" s="10">
        <f>$AF466</f>
        <v>6361.6490017750839</v>
      </c>
      <c r="AJ466">
        <v>3.0000000000000001E-3</v>
      </c>
      <c r="AK466" s="3" cm="1">
        <f t="array" ref="AK466">100000000/Lvac($AA466)</f>
        <v>15714.85007624281</v>
      </c>
      <c r="AL466" s="21">
        <f t="shared" si="680"/>
        <v>7.41074369484606E-3</v>
      </c>
      <c r="AM466" s="10" cm="1">
        <f t="array" ref="AM466">Lvac($AI466)-$BA466</f>
        <v>-2.9097410333633889E-5</v>
      </c>
      <c r="AN466" s="10">
        <f>$AK466-($AX466-$AW466)</f>
        <v>7.6242811701376922E-5</v>
      </c>
      <c r="AO466" s="3">
        <f>AM466/AJ466</f>
        <v>-9.6991367778779623E-3</v>
      </c>
      <c r="AP466" s="3">
        <v>-1.0290990151891796E-2</v>
      </c>
      <c r="AS466" s="3">
        <f t="shared" si="723"/>
        <v>7.6242809882387519E-5</v>
      </c>
      <c r="AT466" s="3" cm="1">
        <f t="array" ref="AT466">AS466-(100000000/LvacE($A466)-$E466)</f>
        <v>3.0154653359204531E-5</v>
      </c>
      <c r="AU466" t="s">
        <v>4821</v>
      </c>
      <c r="AV466" t="s">
        <v>4724</v>
      </c>
      <c r="AW466" s="3">
        <v>1398.34</v>
      </c>
      <c r="AX466" s="3">
        <v>17113.189999999999</v>
      </c>
      <c r="AY466" s="3"/>
      <c r="AZ466" s="10" cm="1">
        <f t="array" ref="AZ466">Lair(100000000/($AX466-$AW466))</f>
        <v>6361.6490308646817</v>
      </c>
      <c r="BA466" s="10">
        <f>100000000/($AX466-$AW466)</f>
        <v>6363.4078594450475</v>
      </c>
      <c r="BB466" s="12">
        <v>1380000</v>
      </c>
      <c r="BC466" s="3">
        <v>0.70599999999999996</v>
      </c>
      <c r="BD466" s="12" cm="1">
        <f t="array" ref="BD466">SfromgA($BB466,$BA466,"")</f>
        <v>0.1755018611317474</v>
      </c>
      <c r="BE466" s="29">
        <f>(10^MAX(0.05, -0.312925054856973*((LN($BD466))^(1/3)) + 0.454808404431693)-1)*100</f>
        <v>577.94321457696003</v>
      </c>
      <c r="BG466" s="3"/>
      <c r="BH466" s="3"/>
      <c r="BI466" s="12">
        <f>IF($BB466="",$BF466,$BB466)</f>
        <v>1380000</v>
      </c>
      <c r="BJ466" s="29">
        <f>IF($BB466="",$BH466,$BE466)</f>
        <v>577.94321457696003</v>
      </c>
      <c r="BK466" s="3">
        <f>LN(BN466*100000000/($AX466-$AW466)/$BI466)</f>
        <v>-4.4943737448233376</v>
      </c>
      <c r="BL466" s="13">
        <f>EXP(BK$4341*$AX466+BK$4342)*$BI466/(100000000/($AX466-$AW466))</f>
        <v>6.6391240453535723</v>
      </c>
      <c r="BM466" s="3">
        <f t="shared" ref="BM466" si="755">LN(BL466/$C466)</f>
        <v>-2.7121901520825595</v>
      </c>
      <c r="BN466" s="3" cm="1">
        <f t="array" ref="BN466">$C466*EXP(poly_from_str(100000000/$E466,BN$4341))</f>
        <v>2.4227444613347706</v>
      </c>
      <c r="BO466" s="3">
        <f>LN($C466)</f>
        <v>4.6051701859880918</v>
      </c>
      <c r="BP466" s="13">
        <f>LN(BL466/BN466)</f>
        <v>1.008079061382414</v>
      </c>
      <c r="BY466">
        <v>4220</v>
      </c>
    </row>
    <row r="467" spans="1:77" hidden="1" x14ac:dyDescent="0.25">
      <c r="A467" t="s">
        <v>760</v>
      </c>
      <c r="B467" s="2" t="str">
        <f t="shared" si="715"/>
        <v/>
      </c>
      <c r="C467">
        <v>7</v>
      </c>
      <c r="E467">
        <v>15736.25</v>
      </c>
      <c r="R467">
        <v>6</v>
      </c>
      <c r="S467" t="s">
        <v>22</v>
      </c>
      <c r="AA467" s="10">
        <f t="shared" si="717"/>
        <v>6352.9970000000003</v>
      </c>
      <c r="AB467" s="3" cm="1">
        <f t="array" ref="AB467">100000000/Lvac(AA467)</f>
        <v>15736.251598357381</v>
      </c>
      <c r="AC467" s="28">
        <f t="shared" si="718"/>
        <v>1.5740602427484224E-7</v>
      </c>
      <c r="AD467" s="28">
        <f t="shared" si="719"/>
        <v>6.3547535049858026E-7</v>
      </c>
      <c r="AE467" s="21">
        <f t="shared" si="720"/>
        <v>15736.25150596019</v>
      </c>
      <c r="AF467" s="10" cm="1">
        <f t="array" ref="AF467">Lair(100000000/AE467)</f>
        <v>6352.9970373026408</v>
      </c>
      <c r="AG467" s="10">
        <f t="shared" si="721"/>
        <v>6.2384904005430338E-3</v>
      </c>
      <c r="AH467" s="10" t="b">
        <f t="shared" si="716"/>
        <v>1</v>
      </c>
      <c r="AI467" s="10">
        <f t="shared" si="722"/>
        <v>6352.9970000000003</v>
      </c>
      <c r="AJ467">
        <v>3.0000000000000001E-3</v>
      </c>
      <c r="AK467" s="3" cm="1">
        <f t="array" ref="AK467">100000000/Lvac($AA467)</f>
        <v>15736.251598357381</v>
      </c>
      <c r="AL467" s="21">
        <f t="shared" si="680"/>
        <v>7.4309424032582005E-3</v>
      </c>
      <c r="AM467" s="21"/>
      <c r="AN467" s="21"/>
      <c r="AO467" s="21"/>
      <c r="AP467" s="21"/>
      <c r="AS467" s="3">
        <f t="shared" si="723"/>
        <v>1.5983573812263785E-3</v>
      </c>
      <c r="AT467" s="3" cm="1">
        <f t="array" ref="AT467">AS467-(100000000/LvacE($A467)-$E467)</f>
        <v>3.0084238460403867E-5</v>
      </c>
      <c r="BB467"/>
      <c r="BC467"/>
      <c r="BD467"/>
      <c r="BE467"/>
      <c r="BF467"/>
      <c r="BG467"/>
      <c r="BH467"/>
      <c r="BI467"/>
      <c r="BJ467"/>
      <c r="BN467" s="3" cm="1">
        <f t="array" ref="BN467">$C467*EXP(poly_from_str(100000000/$E467,BN$4341))</f>
        <v>0.1716200119723803</v>
      </c>
      <c r="BO467" s="3"/>
      <c r="BY467" t="e">
        <v>#N/A</v>
      </c>
    </row>
    <row r="468" spans="1:77" hidden="1" x14ac:dyDescent="0.25">
      <c r="A468" t="s">
        <v>761</v>
      </c>
      <c r="B468" s="2" t="str">
        <f t="shared" si="715"/>
        <v/>
      </c>
      <c r="C468">
        <v>9</v>
      </c>
      <c r="D468" t="s">
        <v>14</v>
      </c>
      <c r="E468">
        <v>15783.53</v>
      </c>
      <c r="R468">
        <v>6</v>
      </c>
      <c r="S468" t="s">
        <v>22</v>
      </c>
      <c r="AA468" s="10">
        <f t="shared" si="717"/>
        <v>6333.9669999999996</v>
      </c>
      <c r="AB468" s="3" cm="1">
        <f t="array" ref="AB468">100000000/Lvac(AA468)</f>
        <v>15783.529786400144</v>
      </c>
      <c r="AC468" s="28">
        <f t="shared" si="718"/>
        <v>1.5787894063862348E-7</v>
      </c>
      <c r="AD468" s="28">
        <f t="shared" si="719"/>
        <v>6.3357183946372288E-7</v>
      </c>
      <c r="AE468" s="21">
        <f t="shared" si="720"/>
        <v>15783.529798888187</v>
      </c>
      <c r="AF468" s="10" cm="1">
        <f t="array" ref="AF468">Lair(100000000/AE468)</f>
        <v>6333.9669949884792</v>
      </c>
      <c r="AG468" s="10">
        <f t="shared" si="721"/>
        <v>6.2459434811075066E-3</v>
      </c>
      <c r="AH468" s="10" t="b">
        <f t="shared" si="716"/>
        <v>1</v>
      </c>
      <c r="AI468" s="10">
        <f t="shared" si="722"/>
        <v>6333.9669999999996</v>
      </c>
      <c r="AJ468">
        <v>7.0000000000000001E-3</v>
      </c>
      <c r="AK468" s="3" cm="1">
        <f t="array" ref="AK468">100000000/Lvac($AA468)</f>
        <v>15783.529786400144</v>
      </c>
      <c r="AL468" s="21">
        <f t="shared" si="680"/>
        <v>1.7443208735505096E-2</v>
      </c>
      <c r="AM468" s="21"/>
      <c r="AN468" s="21"/>
      <c r="AO468" s="21"/>
      <c r="AP468" s="21"/>
      <c r="AS468" s="3">
        <f t="shared" si="723"/>
        <v>-2.1359985657909419E-4</v>
      </c>
      <c r="AT468" s="3" cm="1">
        <f t="array" ref="AT468">AS468-(100000000/LvacE($A468)-$E468)</f>
        <v>2.9927479772595689E-5</v>
      </c>
      <c r="BB468"/>
      <c r="BC468"/>
      <c r="BD468"/>
      <c r="BE468"/>
      <c r="BF468"/>
      <c r="BG468"/>
      <c r="BH468"/>
      <c r="BI468"/>
      <c r="BJ468"/>
      <c r="BN468" s="3" cm="1">
        <f t="array" ref="BN468">$C468*EXP(poly_from_str(100000000/$E468,BN$4341))</f>
        <v>0.2265578670508783</v>
      </c>
      <c r="BO468" s="3"/>
      <c r="BY468">
        <v>380</v>
      </c>
    </row>
    <row r="469" spans="1:77" hidden="1" x14ac:dyDescent="0.25">
      <c r="A469" t="s">
        <v>762</v>
      </c>
      <c r="B469" s="2" t="str">
        <f t="shared" si="715"/>
        <v/>
      </c>
      <c r="C469">
        <v>8</v>
      </c>
      <c r="D469" t="s">
        <v>14</v>
      </c>
      <c r="E469">
        <v>15791.06</v>
      </c>
      <c r="R469">
        <v>6</v>
      </c>
      <c r="S469" t="s">
        <v>22</v>
      </c>
      <c r="AA469" s="10">
        <f t="shared" si="717"/>
        <v>6330.9480000000003</v>
      </c>
      <c r="AB469" s="3" cm="1">
        <f t="array" ref="AB469">100000000/Lvac(AA469)</f>
        <v>15791.056320501257</v>
      </c>
      <c r="AC469" s="28">
        <f t="shared" si="718"/>
        <v>1.5795422739216939E-7</v>
      </c>
      <c r="AD469" s="28">
        <f t="shared" si="719"/>
        <v>6.3326985839555091E-7</v>
      </c>
      <c r="AE469" s="21">
        <f t="shared" si="720"/>
        <v>15791.056536008413</v>
      </c>
      <c r="AF469" s="10" cm="1">
        <f t="array" ref="AF469">Lair(100000000/AE469)</f>
        <v>6330.9479135982137</v>
      </c>
      <c r="AG469" s="10">
        <f t="shared" si="721"/>
        <v>6.2471320504055051E-3</v>
      </c>
      <c r="AH469" s="10" t="b">
        <f t="shared" si="716"/>
        <v>1</v>
      </c>
      <c r="AI469" s="10">
        <f t="shared" si="722"/>
        <v>6330.9480000000003</v>
      </c>
      <c r="AJ469">
        <v>7.0000000000000001E-3</v>
      </c>
      <c r="AK469" s="3" cm="1">
        <f t="array" ref="AK469">100000000/Lvac($AA469)</f>
        <v>15791.056320501257</v>
      </c>
      <c r="AL469" s="21">
        <f t="shared" si="680"/>
        <v>1.7459848705677065E-2</v>
      </c>
      <c r="AM469" s="21"/>
      <c r="AN469" s="21"/>
      <c r="AO469" s="21"/>
      <c r="AP469" s="21"/>
      <c r="AS469" s="3">
        <f t="shared" si="723"/>
        <v>-3.6794987427128945E-3</v>
      </c>
      <c r="AT469" s="3" cm="1">
        <f t="array" ref="AT469">AS469-(100000000/LvacE($A469)-$E469)</f>
        <v>2.9902370442869142E-5</v>
      </c>
      <c r="BB469"/>
      <c r="BC469"/>
      <c r="BD469"/>
      <c r="BE469"/>
      <c r="BF469"/>
      <c r="BG469"/>
      <c r="BH469"/>
      <c r="BI469"/>
      <c r="BJ469"/>
      <c r="BN469" s="3" cm="1">
        <f t="array" ref="BN469">$C469*EXP(poly_from_str(100000000/$E469,BN$4341))</f>
        <v>0.20223686635818491</v>
      </c>
      <c r="BO469" s="3"/>
      <c r="BY469">
        <v>337</v>
      </c>
    </row>
    <row r="470" spans="1:77" hidden="1" x14ac:dyDescent="0.25">
      <c r="A470" t="s">
        <v>763</v>
      </c>
      <c r="B470" s="2" t="str">
        <f t="shared" si="715"/>
        <v/>
      </c>
      <c r="C470">
        <v>10</v>
      </c>
      <c r="E470">
        <v>15796.81</v>
      </c>
      <c r="F470">
        <v>10138</v>
      </c>
      <c r="G470" t="s">
        <v>3</v>
      </c>
      <c r="H470" s="5" t="s">
        <v>18</v>
      </c>
      <c r="I470">
        <v>25934</v>
      </c>
      <c r="J470" t="s">
        <v>5</v>
      </c>
      <c r="K470" s="5" t="s">
        <v>18</v>
      </c>
      <c r="L470">
        <v>10138.18</v>
      </c>
      <c r="M470" t="str">
        <f>$G470&amp;""</f>
        <v>o</v>
      </c>
      <c r="N470" t="str">
        <f>$H470&amp;""</f>
        <v>5/2</v>
      </c>
      <c r="O470">
        <v>25934.98</v>
      </c>
      <c r="P470" t="str">
        <f>$J470&amp;""</f>
        <v>e</v>
      </c>
      <c r="Q470" t="str">
        <f>$K470&amp;""</f>
        <v>5/2</v>
      </c>
      <c r="R470">
        <v>6</v>
      </c>
      <c r="AA470" s="10">
        <f t="shared" si="717"/>
        <v>6328.643</v>
      </c>
      <c r="AB470" s="3" cm="1">
        <f t="array" ref="AB470">100000000/Lvac(AA470)</f>
        <v>15796.807647286176</v>
      </c>
      <c r="AC470" s="28">
        <f t="shared" si="718"/>
        <v>1.5801175702279304E-7</v>
      </c>
      <c r="AD470" s="28">
        <f t="shared" si="719"/>
        <v>6.3303929650102173E-7</v>
      </c>
      <c r="AE470" s="21">
        <f t="shared" si="720"/>
        <v>15796.807785273015</v>
      </c>
      <c r="AF470" s="10" cm="1">
        <f t="array" ref="AF470">Lair(100000000/AE470)</f>
        <v>6328.6429447181708</v>
      </c>
      <c r="AG470" s="10">
        <f t="shared" si="721"/>
        <v>6.2480406658493911E-3</v>
      </c>
      <c r="AH470" s="10" t="b">
        <f t="shared" si="716"/>
        <v>1</v>
      </c>
      <c r="AI470" s="10">
        <f>$AF470</f>
        <v>6328.6429447181708</v>
      </c>
      <c r="AJ470">
        <v>3.0000000000000001E-3</v>
      </c>
      <c r="AK470" s="3" cm="1">
        <f t="array" ref="AK470">100000000/Lvac($AA470)</f>
        <v>15796.807647286176</v>
      </c>
      <c r="AL470" s="21">
        <f t="shared" si="680"/>
        <v>7.4882440605074981E-3</v>
      </c>
      <c r="AM470" s="10" cm="1">
        <f t="array" ref="AM470">Lvac($AI470)-$BA470</f>
        <v>-3.1198620672512334E-3</v>
      </c>
      <c r="AN470" s="10">
        <f>$AK470-($AX470-$AW470)</f>
        <v>7.6472861765068956E-3</v>
      </c>
      <c r="AO470" s="3">
        <f>AM470/AJ470</f>
        <v>-1.0399540224170778</v>
      </c>
      <c r="AP470" s="3">
        <v>-1.0215217980658053</v>
      </c>
      <c r="AS470" s="3">
        <f t="shared" si="723"/>
        <v>-2.3527138237113832E-3</v>
      </c>
      <c r="AT470" s="3" cm="1">
        <f t="array" ref="AT470">AS470-(100000000/LvacE($A470)-$E470)</f>
        <v>2.9883154638810083E-5</v>
      </c>
      <c r="AU470" t="s">
        <v>4710</v>
      </c>
      <c r="AV470" t="s">
        <v>4708</v>
      </c>
      <c r="AW470" s="3">
        <v>10138.18</v>
      </c>
      <c r="AX470" s="3">
        <v>25934.98</v>
      </c>
      <c r="AY470" s="3"/>
      <c r="AZ470" s="10" cm="1">
        <f t="array" ref="AZ470">Lair(100000000/($AX470-$AW470))</f>
        <v>6328.6460637427135</v>
      </c>
      <c r="BA470" s="10">
        <f>100000000/($AX470-$AW470)</f>
        <v>6330.3960295756106</v>
      </c>
      <c r="BN470" s="3" cm="1">
        <f t="array" ref="BN470">$C470*EXP(poly_from_str(100000000/$E470,BN$4341))</f>
        <v>0.25361323080063325</v>
      </c>
      <c r="BO470" s="3"/>
      <c r="BY470">
        <v>421</v>
      </c>
    </row>
    <row r="471" spans="1:77" hidden="1" x14ac:dyDescent="0.25">
      <c r="A471" t="s">
        <v>764</v>
      </c>
      <c r="B471" s="2" t="str">
        <f t="shared" si="715"/>
        <v/>
      </c>
      <c r="C471">
        <v>3</v>
      </c>
      <c r="E471">
        <v>15800.69</v>
      </c>
      <c r="R471">
        <v>6</v>
      </c>
      <c r="S471" t="s">
        <v>22</v>
      </c>
      <c r="AA471" s="10">
        <f t="shared" si="717"/>
        <v>6327.0870000000004</v>
      </c>
      <c r="AB471" s="3" cm="1">
        <f t="array" ref="AB471">100000000/Lvac(AA471)</f>
        <v>15800.692473936131</v>
      </c>
      <c r="AC471" s="28">
        <f t="shared" si="718"/>
        <v>1.5805061634208601E-7</v>
      </c>
      <c r="AD471" s="28">
        <f t="shared" si="719"/>
        <v>6.3288365471927243E-7</v>
      </c>
      <c r="AE471" s="21">
        <f t="shared" si="720"/>
        <v>15800.692328705196</v>
      </c>
      <c r="AF471" s="10" cm="1">
        <f t="array" ref="AF471">Lair(100000000/AE471)</f>
        <v>6327.0870581554336</v>
      </c>
      <c r="AG471" s="10">
        <f t="shared" si="721"/>
        <v>6.2486545920686825E-3</v>
      </c>
      <c r="AH471" s="10" t="b">
        <f t="shared" si="716"/>
        <v>1</v>
      </c>
      <c r="AI471" s="10">
        <f t="shared" si="722"/>
        <v>6327.0870000000004</v>
      </c>
      <c r="AJ471">
        <v>3.0000000000000001E-3</v>
      </c>
      <c r="AK471" s="3" cm="1">
        <f t="array" ref="AK471">100000000/Lvac($AA471)</f>
        <v>15800.692473936131</v>
      </c>
      <c r="AL471" s="21">
        <f t="shared" si="680"/>
        <v>7.4919275524120959E-3</v>
      </c>
      <c r="AM471" s="21"/>
      <c r="AN471" s="21"/>
      <c r="AO471" s="21"/>
      <c r="AP471" s="21"/>
      <c r="AS471" s="3">
        <f t="shared" si="723"/>
        <v>2.4739361306274077E-3</v>
      </c>
      <c r="AT471" s="3" cm="1">
        <f t="array" ref="AT471">AS471-(100000000/LvacE($A471)-$E471)</f>
        <v>2.9870161597500555E-5</v>
      </c>
      <c r="BB471"/>
      <c r="BC471"/>
      <c r="BD471"/>
      <c r="BE471"/>
      <c r="BF471"/>
      <c r="BG471"/>
      <c r="BH471"/>
      <c r="BI471"/>
      <c r="BJ471"/>
      <c r="BN471" s="3" cm="1">
        <f t="array" ref="BN471">$C471*EXP(poly_from_str(100000000/$E471,BN$4341))</f>
        <v>7.6249948876500009E-2</v>
      </c>
      <c r="BO471" s="3"/>
      <c r="BY471" t="e">
        <v>#N/A</v>
      </c>
    </row>
    <row r="472" spans="1:77" hidden="1" x14ac:dyDescent="0.25">
      <c r="A472" t="s">
        <v>765</v>
      </c>
      <c r="B472" s="2" t="str">
        <f t="shared" si="715"/>
        <v/>
      </c>
      <c r="C472">
        <v>2</v>
      </c>
      <c r="D472" t="s">
        <v>14</v>
      </c>
      <c r="E472">
        <v>15824.65</v>
      </c>
      <c r="R472">
        <v>6</v>
      </c>
      <c r="S472" t="s">
        <v>22</v>
      </c>
      <c r="AA472" s="10">
        <f t="shared" si="717"/>
        <v>6317.5069999999996</v>
      </c>
      <c r="AB472" s="3" cm="1">
        <f t="array" ref="AB472">100000000/Lvac(AA472)</f>
        <v>15824.65278308282</v>
      </c>
      <c r="AC472" s="28">
        <f t="shared" si="718"/>
        <v>1.582902876087039E-7</v>
      </c>
      <c r="AD472" s="28">
        <f t="shared" si="719"/>
        <v>6.3192539748425927E-7</v>
      </c>
      <c r="AE472" s="21">
        <f t="shared" si="720"/>
        <v>15824.652618768996</v>
      </c>
      <c r="AF472" s="10" cm="1">
        <f t="array" ref="AF472">Lair(100000000/AE472)</f>
        <v>6317.5070655977779</v>
      </c>
      <c r="AG472" s="10">
        <f t="shared" si="721"/>
        <v>6.2524444201710284E-3</v>
      </c>
      <c r="AH472" s="10" t="b">
        <f t="shared" si="716"/>
        <v>1</v>
      </c>
      <c r="AI472" s="10">
        <f t="shared" si="722"/>
        <v>6317.5069999999996</v>
      </c>
      <c r="AJ472">
        <v>7.0000000000000001E-3</v>
      </c>
      <c r="AK472" s="3" cm="1">
        <f t="array" ref="AK472">100000000/Lvac($AA472)</f>
        <v>15824.65278308282</v>
      </c>
      <c r="AL472" s="21">
        <f t="shared" si="680"/>
        <v>1.7534221882394393E-2</v>
      </c>
      <c r="AM472" s="21"/>
      <c r="AN472" s="21"/>
      <c r="AO472" s="21"/>
      <c r="AP472" s="21"/>
      <c r="AS472" s="3">
        <f t="shared" si="723"/>
        <v>2.7830828203150304E-3</v>
      </c>
      <c r="AT472" s="3" cm="1">
        <f t="array" ref="AT472">AS472-(100000000/LvacE($A472)-$E472)</f>
        <v>2.9789776817779057E-5</v>
      </c>
      <c r="BB472"/>
      <c r="BC472"/>
      <c r="BD472"/>
      <c r="BE472"/>
      <c r="BF472"/>
      <c r="BG472"/>
      <c r="BH472"/>
      <c r="BI472"/>
      <c r="BJ472"/>
      <c r="BN472" s="3" cm="1">
        <f t="array" ref="BN472">$C472*EXP(poly_from_str(100000000/$E472,BN$4341))</f>
        <v>5.1523310594212758E-2</v>
      </c>
      <c r="BO472" s="3"/>
      <c r="BY472" t="e">
        <v>#N/A</v>
      </c>
    </row>
    <row r="473" spans="1:77" hidden="1" x14ac:dyDescent="0.25">
      <c r="A473" t="s">
        <v>766</v>
      </c>
      <c r="B473" s="2" t="str">
        <f t="shared" si="715"/>
        <v/>
      </c>
      <c r="C473">
        <v>200</v>
      </c>
      <c r="E473">
        <v>15842.57</v>
      </c>
      <c r="F473">
        <v>11761</v>
      </c>
      <c r="G473" t="s">
        <v>3</v>
      </c>
      <c r="H473" s="5" t="s">
        <v>4</v>
      </c>
      <c r="I473">
        <v>27604</v>
      </c>
      <c r="J473" t="s">
        <v>5</v>
      </c>
      <c r="K473" s="5" t="s">
        <v>4</v>
      </c>
      <c r="L473">
        <v>11761.69</v>
      </c>
      <c r="M473" t="str">
        <f>$G473&amp;""</f>
        <v>o</v>
      </c>
      <c r="N473" t="str">
        <f>$H473&amp;""</f>
        <v>9/2</v>
      </c>
      <c r="O473">
        <v>27604.26</v>
      </c>
      <c r="P473" t="str">
        <f>$J473&amp;""</f>
        <v>e</v>
      </c>
      <c r="Q473" t="str">
        <f>$K473&amp;""</f>
        <v>9/2</v>
      </c>
      <c r="R473">
        <v>6</v>
      </c>
      <c r="S473" t="s">
        <v>6</v>
      </c>
      <c r="AA473" s="10">
        <f t="shared" si="717"/>
        <v>6310.3609999999999</v>
      </c>
      <c r="AB473" s="3" cm="1">
        <f t="array" ref="AB473">100000000/Lvac(AA473)</f>
        <v>15842.572845050272</v>
      </c>
      <c r="AC473" s="28">
        <f t="shared" si="718"/>
        <v>1.5846953922287489E-7</v>
      </c>
      <c r="AD473" s="28">
        <f t="shared" si="719"/>
        <v>6.3121060561348915E-7</v>
      </c>
      <c r="AE473" s="21">
        <f t="shared" si="720"/>
        <v>15842.572676360909</v>
      </c>
      <c r="AF473" s="10" cm="1">
        <f t="array" ref="AF473">Lair(100000000/AE473)</f>
        <v>6310.3610671923279</v>
      </c>
      <c r="AG473" s="10">
        <f t="shared" si="721"/>
        <v>6.2552826094299735E-3</v>
      </c>
      <c r="AH473" s="10" t="b">
        <f t="shared" si="716"/>
        <v>1</v>
      </c>
      <c r="AI473" s="10">
        <f>$AF473</f>
        <v>6310.3610671923279</v>
      </c>
      <c r="AJ473">
        <v>3.0000000000000001E-3</v>
      </c>
      <c r="AK473" s="3" cm="1">
        <f t="array" ref="AK473">100000000/Lvac($AA473)</f>
        <v>15842.572845050272</v>
      </c>
      <c r="AL473" s="21">
        <f t="shared" si="680"/>
        <v>7.5316955763828179E-3</v>
      </c>
      <c r="AM473" s="10" cm="1">
        <f t="array" ref="AM473">Lvac($AI473)-$BA473</f>
        <v>-1.0663341927283909E-3</v>
      </c>
      <c r="AN473" s="10">
        <f>$AK473-($AX473-$AW473)</f>
        <v>2.8450502741179662E-3</v>
      </c>
      <c r="AO473" s="3">
        <f>AM473/AJ473</f>
        <v>-0.35544473090946366</v>
      </c>
      <c r="AP473" s="3">
        <v>-0.37784818717530771</v>
      </c>
      <c r="AS473" s="3">
        <f t="shared" si="723"/>
        <v>2.8450502722989768E-3</v>
      </c>
      <c r="AT473" s="3" cm="1">
        <f t="array" ref="AT473">AS473-(100000000/LvacE($A473)-$E473)</f>
        <v>2.9729375455644913E-5</v>
      </c>
      <c r="AU473" t="s">
        <v>4690</v>
      </c>
      <c r="AV473" t="s">
        <v>4713</v>
      </c>
      <c r="AW473" s="3">
        <v>11761.69</v>
      </c>
      <c r="AX473" s="3">
        <v>27604.26</v>
      </c>
      <c r="AY473" s="3"/>
      <c r="AZ473" s="10" cm="1">
        <f t="array" ref="AZ473">Lair(100000000/($AX473-$AW473))</f>
        <v>6310.3621332402909</v>
      </c>
      <c r="BA473" s="10">
        <f>100000000/($AX473-$AW473)</f>
        <v>6312.1071896794529</v>
      </c>
      <c r="BB473" s="12">
        <v>3590000</v>
      </c>
      <c r="BC473" s="3">
        <v>0.10199999999999999</v>
      </c>
      <c r="BD473" s="12" cm="1">
        <f t="array" ref="BD473">SfromgA($BB473,$BA473,"")</f>
        <v>0.4456058711555041</v>
      </c>
      <c r="BE473" s="29">
        <f>(10^MAX(0.05, -0.312925054856973*((LN($BD473))^(1/3)) + 0.454808404431693)-1)*100</f>
        <v>457.57836849655905</v>
      </c>
      <c r="BF473" s="12">
        <v>529411.65349648567</v>
      </c>
      <c r="BG473" s="12" cm="1">
        <f t="array" ref="BG473">SfromgA($BF473,$BA473,"")</f>
        <v>6.5712796951581443E-2</v>
      </c>
      <c r="BH473" s="29">
        <f>(10^MAX(0.05, -0.312925054856973*((LN($BG473))^(1/3)) + 0.454808404431693)-1)*100</f>
        <v>679.38891802663477</v>
      </c>
      <c r="BI473" s="12">
        <f>IF($BB473="",$BF473,$BB473)</f>
        <v>3590000</v>
      </c>
      <c r="BJ473" s="29">
        <f>IF($BB473="",$BH473,$BE473)</f>
        <v>457.57836849655905</v>
      </c>
      <c r="BK473" s="3">
        <f>LN(BN473*100000000/($AX473-$AW473)/$BI473)</f>
        <v>-4.6938765864213385</v>
      </c>
      <c r="BL473" s="13">
        <f>EXP(BK$4341*$AX473+BK$4342)*$BI473/(100000000/($AX473-$AW473))</f>
        <v>7.8462061171064956</v>
      </c>
      <c r="BM473" s="3">
        <f t="shared" ref="BM473" si="756">LN(BL473/$C473)</f>
        <v>-3.2382872487633323</v>
      </c>
      <c r="BN473" s="3" cm="1">
        <f t="array" ref="BN473">$C473*EXP(poly_from_str(100000000/$E473,BN$4341))</f>
        <v>5.2046961810786367</v>
      </c>
      <c r="BO473" s="3">
        <f>LN($C473)</f>
        <v>5.2983173665480363</v>
      </c>
      <c r="BP473" s="13">
        <f>LN(BL473/BN473)</f>
        <v>0.41046878801148096</v>
      </c>
      <c r="BY473">
        <v>8386</v>
      </c>
    </row>
    <row r="474" spans="1:77" hidden="1" x14ac:dyDescent="0.25">
      <c r="A474" t="s">
        <v>767</v>
      </c>
      <c r="B474" s="2" t="str">
        <f t="shared" si="715"/>
        <v/>
      </c>
      <c r="C474">
        <v>2</v>
      </c>
      <c r="E474">
        <v>15870.06</v>
      </c>
      <c r="R474">
        <v>6</v>
      </c>
      <c r="S474" t="s">
        <v>22</v>
      </c>
      <c r="AA474" s="10">
        <f t="shared" si="717"/>
        <v>6299.4309999999996</v>
      </c>
      <c r="AB474" s="3" cm="1">
        <f t="array" ref="AB474">100000000/Lvac(AA474)</f>
        <v>15870.060712644712</v>
      </c>
      <c r="AC474" s="28">
        <f t="shared" si="718"/>
        <v>1.5874449612988857E-7</v>
      </c>
      <c r="AD474" s="28">
        <f t="shared" si="719"/>
        <v>6.3011731215573412E-7</v>
      </c>
      <c r="AE474" s="21">
        <f t="shared" si="720"/>
        <v>15870.060670113948</v>
      </c>
      <c r="AF474" s="10" cm="1">
        <f t="array" ref="AF474">Lair(100000000/AE474)</f>
        <v>6299.431016882214</v>
      </c>
      <c r="AG474" s="10">
        <f t="shared" si="721"/>
        <v>6.2596423956897624E-3</v>
      </c>
      <c r="AH474" s="10" t="b">
        <f t="shared" si="716"/>
        <v>1</v>
      </c>
      <c r="AI474" s="10">
        <f t="shared" si="722"/>
        <v>6299.4309999999996</v>
      </c>
      <c r="AJ474">
        <v>3.0000000000000001E-3</v>
      </c>
      <c r="AK474" s="3" cm="1">
        <f t="array" ref="AK474">100000000/Lvac($AA474)</f>
        <v>15870.060712644712</v>
      </c>
      <c r="AL474" s="21">
        <f t="shared" si="680"/>
        <v>7.5578543741385753E-3</v>
      </c>
      <c r="AM474" s="21"/>
      <c r="AN474" s="21"/>
      <c r="AO474" s="21"/>
      <c r="AP474" s="21"/>
      <c r="AS474" s="3">
        <f t="shared" si="723"/>
        <v>7.1264471262111329E-4</v>
      </c>
      <c r="AT474" s="3" cm="1">
        <f t="array" ref="AT474">AS474-(100000000/LvacE($A474)-$E474)</f>
        <v>2.9636261388077401E-5</v>
      </c>
      <c r="BB474"/>
      <c r="BC474"/>
      <c r="BD474"/>
      <c r="BE474"/>
      <c r="BF474"/>
      <c r="BG474"/>
      <c r="BH474"/>
      <c r="BI474"/>
      <c r="BJ474"/>
      <c r="BN474" s="3" cm="1">
        <f t="array" ref="BN474">$C474*EXP(poly_from_str(100000000/$E474,BN$4341))</f>
        <v>5.286298731851833E-2</v>
      </c>
      <c r="BO474" s="3"/>
      <c r="BY474" t="e">
        <v>#N/A</v>
      </c>
    </row>
    <row r="475" spans="1:77" x14ac:dyDescent="0.25">
      <c r="A475" t="s">
        <v>768</v>
      </c>
      <c r="B475" s="2" t="str">
        <f t="shared" si="715"/>
        <v/>
      </c>
      <c r="C475">
        <v>5</v>
      </c>
      <c r="E475">
        <v>15874.52</v>
      </c>
      <c r="F475">
        <v>23245</v>
      </c>
      <c r="G475" t="s">
        <v>3</v>
      </c>
      <c r="H475" s="5" t="s">
        <v>18</v>
      </c>
      <c r="I475">
        <v>39120</v>
      </c>
      <c r="J475" t="s">
        <v>5</v>
      </c>
      <c r="K475" s="5" t="s">
        <v>19</v>
      </c>
      <c r="L475">
        <v>23245.99</v>
      </c>
      <c r="M475" t="str">
        <f>$G475&amp;""</f>
        <v>o</v>
      </c>
      <c r="N475" t="str">
        <f>$H475&amp;""</f>
        <v>5/2</v>
      </c>
      <c r="O475">
        <v>39120.49</v>
      </c>
      <c r="P475" t="str">
        <f>$J475&amp;""</f>
        <v>e</v>
      </c>
      <c r="Q475" t="str">
        <f>$K475&amp;""</f>
        <v>3/2</v>
      </c>
      <c r="R475">
        <v>6</v>
      </c>
      <c r="U475" s="4" t="str">
        <f>"Sugar wl unc increased 0.003 -&gt; "&amp;ROUND($AJ475,3)&amp;"A"</f>
        <v>Sugar wl unc increased 0.003 -&gt; 0.045A</v>
      </c>
      <c r="AA475" s="10">
        <f t="shared" si="717"/>
        <v>6297.66</v>
      </c>
      <c r="AB475" s="3" cm="1">
        <f t="array" ref="AB475">100000000/Lvac(AA475)</f>
        <v>15874.523584668488</v>
      </c>
      <c r="AC475" s="28">
        <f t="shared" si="718"/>
        <v>1.587891375526783E-7</v>
      </c>
      <c r="AD475" s="28">
        <f t="shared" si="719"/>
        <v>6.2994016460802238E-7</v>
      </c>
      <c r="AE475" s="21">
        <f t="shared" si="720"/>
        <v>15874.523370508468</v>
      </c>
      <c r="AF475" s="10" cm="1">
        <f t="array" ref="AF475">Lair(100000000/AE475)</f>
        <v>6297.6600849611577</v>
      </c>
      <c r="AG475" s="10">
        <f t="shared" si="721"/>
        <v>6.2603509545345803E-3</v>
      </c>
      <c r="AH475" s="10" t="b">
        <f t="shared" si="716"/>
        <v>1</v>
      </c>
      <c r="AI475" s="10">
        <f>$AF475</f>
        <v>6297.6600849611577</v>
      </c>
      <c r="AJ475" s="25">
        <f>0.003*ABS($AP475)</f>
        <v>4.5073514394971426E-2</v>
      </c>
      <c r="AK475" s="3" cm="1">
        <f t="array" ref="AK475">100000000/Lvac($AA475)</f>
        <v>15874.523584668488</v>
      </c>
      <c r="AL475" s="21">
        <f t="shared" si="680"/>
        <v>0.11361689225106561</v>
      </c>
      <c r="AM475" s="10" cm="1">
        <f t="array" ref="AM475">Lvac($AI475)-$BA475</f>
        <v>-4.4988530426962825E-2</v>
      </c>
      <c r="AN475" s="10">
        <f>$AK475-($AX475-$AW475)</f>
        <v>0.11358466848832904</v>
      </c>
      <c r="AO475" s="14">
        <f>AM475/AJ475</f>
        <v>-0.99811454755305073</v>
      </c>
      <c r="AP475" s="3">
        <v>-15.024504798323807</v>
      </c>
      <c r="AS475" s="3">
        <f t="shared" si="723"/>
        <v>3.584668487746967E-3</v>
      </c>
      <c r="AT475" s="3" cm="1">
        <f t="array" ref="AT475">AS475-(100000000/LvacE($A475)-$E475)</f>
        <v>2.9621092835441232E-5</v>
      </c>
      <c r="AU475" t="s">
        <v>4985</v>
      </c>
      <c r="AV475" t="s">
        <v>4728</v>
      </c>
      <c r="AW475" s="3">
        <v>23245.99</v>
      </c>
      <c r="AX475" s="3">
        <v>39120.400000000001</v>
      </c>
      <c r="AY475" s="3"/>
      <c r="AZ475" s="10" cm="1">
        <f t="array" ref="AZ475">Lair(100000000/($AX475-$AW475))</f>
        <v>6297.7050614163845</v>
      </c>
      <c r="BA475" s="10">
        <f>100000000/($AX475-$AW475)</f>
        <v>6299.4467195946181</v>
      </c>
      <c r="BN475" s="3" cm="1">
        <f t="array" ref="BN475">$C475*EXP(poly_from_str(100000000/$E475,BN$4341))</f>
        <v>0.13249210339750792</v>
      </c>
      <c r="BO475" s="3"/>
      <c r="BY475">
        <v>209</v>
      </c>
    </row>
    <row r="476" spans="1:77" hidden="1" x14ac:dyDescent="0.25">
      <c r="A476" t="s">
        <v>769</v>
      </c>
      <c r="B476" s="2" t="str">
        <f t="shared" si="715"/>
        <v/>
      </c>
      <c r="C476">
        <v>9</v>
      </c>
      <c r="D476" t="s">
        <v>14</v>
      </c>
      <c r="E476">
        <v>15894.27</v>
      </c>
      <c r="R476">
        <v>6</v>
      </c>
      <c r="S476" t="s">
        <v>22</v>
      </c>
      <c r="AA476" s="10">
        <f t="shared" si="717"/>
        <v>6289.8339999999998</v>
      </c>
      <c r="AB476" s="3" cm="1">
        <f t="array" ref="AB476">100000000/Lvac(AA476)</f>
        <v>15894.274982968198</v>
      </c>
      <c r="AC476" s="28">
        <f t="shared" si="718"/>
        <v>1.5898670775731126E-7</v>
      </c>
      <c r="AD476" s="28">
        <f t="shared" si="719"/>
        <v>6.2915735450127064E-7</v>
      </c>
      <c r="AE476" s="21">
        <f t="shared" si="720"/>
        <v>15894.274683873811</v>
      </c>
      <c r="AF476" s="10" cm="1">
        <f t="array" ref="AF476">Lair(100000000/AE476)</f>
        <v>6289.8341183614411</v>
      </c>
      <c r="AG476" s="10">
        <f t="shared" si="721"/>
        <v>6.2634892258657537E-3</v>
      </c>
      <c r="AH476" s="10" t="b">
        <f t="shared" si="716"/>
        <v>1</v>
      </c>
      <c r="AI476" s="10">
        <f t="shared" si="722"/>
        <v>6289.8339999999998</v>
      </c>
      <c r="AJ476">
        <v>7.0000000000000001E-3</v>
      </c>
      <c r="AK476" s="3" cm="1">
        <f t="array" ref="AK476">100000000/Lvac($AA476)</f>
        <v>15894.274982968198</v>
      </c>
      <c r="AL476" s="21">
        <f t="shared" si="680"/>
        <v>1.7688849162120556E-2</v>
      </c>
      <c r="AM476" s="21"/>
      <c r="AN476" s="21"/>
      <c r="AO476" s="21"/>
      <c r="AP476" s="21"/>
      <c r="AS476" s="3">
        <f t="shared" si="723"/>
        <v>4.9829681975097628E-3</v>
      </c>
      <c r="AT476" s="3" cm="1">
        <f t="array" ref="AT476">AS476-(100000000/LvacE($A476)-$E476)</f>
        <v>2.955377749458421E-5</v>
      </c>
      <c r="BB476"/>
      <c r="BC476"/>
      <c r="BD476"/>
      <c r="BE476"/>
      <c r="BF476"/>
      <c r="BG476"/>
      <c r="BH476"/>
      <c r="BI476"/>
      <c r="BJ476"/>
      <c r="BN476" s="3" cm="1">
        <f t="array" ref="BN476">$C476*EXP(poly_from_str(100000000/$E476,BN$4341))</f>
        <v>0.24117531876721199</v>
      </c>
      <c r="BO476" s="3"/>
      <c r="BY476" t="e">
        <v>#N/A</v>
      </c>
    </row>
    <row r="477" spans="1:77" hidden="1" x14ac:dyDescent="0.25">
      <c r="A477" t="s">
        <v>770</v>
      </c>
      <c r="B477" s="2" t="str">
        <f t="shared" si="715"/>
        <v/>
      </c>
      <c r="C477">
        <v>1</v>
      </c>
      <c r="D477" t="s">
        <v>14</v>
      </c>
      <c r="E477">
        <v>15910.38</v>
      </c>
      <c r="R477">
        <v>6</v>
      </c>
      <c r="S477" t="s">
        <v>22</v>
      </c>
      <c r="AA477" s="10">
        <f t="shared" si="717"/>
        <v>6283.4690000000001</v>
      </c>
      <c r="AB477" s="3" cm="1">
        <f t="array" ref="AB477">100000000/Lvac(AA477)</f>
        <v>15910.375363192526</v>
      </c>
      <c r="AC477" s="28">
        <f t="shared" si="718"/>
        <v>1.5914775739324887E-7</v>
      </c>
      <c r="AD477" s="28">
        <f t="shared" si="719"/>
        <v>6.2852068362474075E-7</v>
      </c>
      <c r="AE477" s="21">
        <f t="shared" si="720"/>
        <v>15910.375642570565</v>
      </c>
      <c r="AF477" s="10" cm="1">
        <f t="array" ref="AF477">Lair(100000000/AE477)</f>
        <v>6283.4688896646112</v>
      </c>
      <c r="AG477" s="10">
        <f t="shared" si="721"/>
        <v>6.266050279168444E-3</v>
      </c>
      <c r="AH477" s="10" t="b">
        <f t="shared" si="716"/>
        <v>1</v>
      </c>
      <c r="AI477" s="10">
        <f t="shared" si="722"/>
        <v>6283.4690000000001</v>
      </c>
      <c r="AJ477">
        <v>7.0000000000000001E-3</v>
      </c>
      <c r="AK477" s="3" cm="1">
        <f t="array" ref="AK477">100000000/Lvac($AA477)</f>
        <v>15910.375363192526</v>
      </c>
      <c r="AL477" s="21">
        <f t="shared" si="680"/>
        <v>1.7724703908358213E-2</v>
      </c>
      <c r="AM477" s="21"/>
      <c r="AN477" s="21"/>
      <c r="AO477" s="21"/>
      <c r="AP477" s="21"/>
      <c r="AS477" s="3">
        <f t="shared" si="723"/>
        <v>-4.6368074727070052E-3</v>
      </c>
      <c r="AT477" s="3" cm="1">
        <f t="array" ref="AT477">AS477-(100000000/LvacE($A477)-$E477)</f>
        <v>2.949868758150842E-5</v>
      </c>
      <c r="BB477"/>
      <c r="BC477"/>
      <c r="BD477"/>
      <c r="BE477"/>
      <c r="BF477"/>
      <c r="BG477"/>
      <c r="BH477"/>
      <c r="BI477"/>
      <c r="BJ477"/>
      <c r="BN477" s="3" cm="1">
        <f t="array" ref="BN477">$C477*EXP(poly_from_str(100000000/$E477,BN$4341))</f>
        <v>2.70440132282437E-2</v>
      </c>
      <c r="BO477" s="3"/>
      <c r="BY477">
        <v>41</v>
      </c>
    </row>
    <row r="478" spans="1:77" hidden="1" x14ac:dyDescent="0.25">
      <c r="A478" t="s">
        <v>771</v>
      </c>
      <c r="B478" s="2" t="str">
        <f t="shared" si="715"/>
        <v/>
      </c>
      <c r="C478">
        <v>2</v>
      </c>
      <c r="D478" t="s">
        <v>14</v>
      </c>
      <c r="E478">
        <v>15935.7</v>
      </c>
      <c r="R478">
        <v>6</v>
      </c>
      <c r="S478" t="s">
        <v>22</v>
      </c>
      <c r="AA478" s="10">
        <f t="shared" si="717"/>
        <v>6273.4830000000002</v>
      </c>
      <c r="AB478" s="3" cm="1">
        <f t="array" ref="AB478">100000000/Lvac(AA478)</f>
        <v>15935.700962435872</v>
      </c>
      <c r="AC478" s="28">
        <f t="shared" si="718"/>
        <v>1.5940108548951196E-7</v>
      </c>
      <c r="AD478" s="28">
        <f t="shared" si="719"/>
        <v>6.2752181554939506E-7</v>
      </c>
      <c r="AE478" s="21">
        <f t="shared" si="720"/>
        <v>15935.700904099287</v>
      </c>
      <c r="AF478" s="10" cm="1">
        <f t="array" ref="AF478">Lair(100000000/AE478)</f>
        <v>6273.4830229658273</v>
      </c>
      <c r="AG478" s="10">
        <f t="shared" si="721"/>
        <v>6.2700840157242695E-3</v>
      </c>
      <c r="AH478" s="10" t="b">
        <f t="shared" si="716"/>
        <v>1</v>
      </c>
      <c r="AI478" s="10">
        <f t="shared" si="722"/>
        <v>6273.4830000000002</v>
      </c>
      <c r="AJ478">
        <v>7.0000000000000001E-3</v>
      </c>
      <c r="AK478" s="3" cm="1">
        <f t="array" ref="AK478">100000000/Lvac($AA478)</f>
        <v>15935.700962435872</v>
      </c>
      <c r="AL478" s="21">
        <f t="shared" si="680"/>
        <v>1.778117622013977E-2</v>
      </c>
      <c r="AM478" s="21"/>
      <c r="AN478" s="21"/>
      <c r="AO478" s="21"/>
      <c r="AP478" s="21"/>
      <c r="AS478" s="3">
        <f t="shared" si="723"/>
        <v>9.6243587177013978E-4</v>
      </c>
      <c r="AT478" s="3" cm="1">
        <f t="array" ref="AT478">AS478-(100000000/LvacE($A478)-$E478)</f>
        <v>2.9411645300569944E-5</v>
      </c>
      <c r="BB478"/>
      <c r="BC478"/>
      <c r="BD478"/>
      <c r="BE478"/>
      <c r="BF478"/>
      <c r="BG478"/>
      <c r="BH478"/>
      <c r="BI478"/>
      <c r="BJ478"/>
      <c r="BN478" s="3" cm="1">
        <f t="array" ref="BN478">$C478*EXP(poly_from_str(100000000/$E478,BN$4341))</f>
        <v>5.4874631715715286E-2</v>
      </c>
      <c r="BO478" s="3"/>
      <c r="BY478" t="e">
        <v>#N/A</v>
      </c>
    </row>
    <row r="479" spans="1:77" hidden="1" x14ac:dyDescent="0.25">
      <c r="A479" t="s">
        <v>772</v>
      </c>
      <c r="B479" s="2" t="str">
        <f t="shared" si="715"/>
        <v/>
      </c>
      <c r="C479">
        <v>6</v>
      </c>
      <c r="E479">
        <v>15941.58</v>
      </c>
      <c r="R479">
        <v>6</v>
      </c>
      <c r="S479" t="s">
        <v>22</v>
      </c>
      <c r="AA479" s="10">
        <f t="shared" si="717"/>
        <v>6271.1710000000003</v>
      </c>
      <c r="AB479" s="3" cm="1">
        <f t="array" ref="AB479">100000000/Lvac(AA479)</f>
        <v>15941.575948235879</v>
      </c>
      <c r="AC479" s="28">
        <f t="shared" si="718"/>
        <v>1.5945985207547362E-7</v>
      </c>
      <c r="AD479" s="28">
        <f t="shared" si="719"/>
        <v>6.2729055348549879E-7</v>
      </c>
      <c r="AE479" s="21">
        <f t="shared" si="720"/>
        <v>15941.576194167774</v>
      </c>
      <c r="AF479" s="10" cm="1">
        <f t="array" ref="AF479">Lair(100000000/AE479)</f>
        <v>6271.1709032533854</v>
      </c>
      <c r="AG479" s="10">
        <f t="shared" si="721"/>
        <v>6.2710206712778107E-3</v>
      </c>
      <c r="AH479" s="10" t="b">
        <f t="shared" si="716"/>
        <v>1</v>
      </c>
      <c r="AI479" s="10">
        <f t="shared" si="722"/>
        <v>6271.1710000000003</v>
      </c>
      <c r="AJ479">
        <v>3.0000000000000001E-3</v>
      </c>
      <c r="AK479" s="3" cm="1">
        <f t="array" ref="AK479">100000000/Lvac($AA479)</f>
        <v>15941.575948235879</v>
      </c>
      <c r="AL479" s="21">
        <f t="shared" si="680"/>
        <v>7.6261240276668651E-3</v>
      </c>
      <c r="AM479" s="21"/>
      <c r="AN479" s="21"/>
      <c r="AO479" s="21"/>
      <c r="AP479" s="21"/>
      <c r="AS479" s="3">
        <f t="shared" si="723"/>
        <v>-4.0517641209589783E-3</v>
      </c>
      <c r="AT479" s="3" cm="1">
        <f t="array" ref="AT479">AS479-(100000000/LvacE($A479)-$E479)</f>
        <v>2.9391389034572057E-5</v>
      </c>
      <c r="BB479"/>
      <c r="BC479"/>
      <c r="BD479"/>
      <c r="BE479"/>
      <c r="BF479"/>
      <c r="BG479"/>
      <c r="BH479"/>
      <c r="BI479"/>
      <c r="BJ479"/>
      <c r="BN479" s="3" cm="1">
        <f t="array" ref="BN479">$C479*EXP(poly_from_str(100000000/$E479,BN$4341))</f>
        <v>0.16517768882760128</v>
      </c>
      <c r="BO479" s="3"/>
      <c r="BY479" t="e">
        <v>#N/A</v>
      </c>
    </row>
    <row r="480" spans="1:77" hidden="1" x14ac:dyDescent="0.25">
      <c r="A480" t="s">
        <v>773</v>
      </c>
      <c r="B480" s="2" t="str">
        <f t="shared" si="715"/>
        <v/>
      </c>
      <c r="C480">
        <v>4</v>
      </c>
      <c r="E480">
        <v>15970.03</v>
      </c>
      <c r="R480">
        <v>6</v>
      </c>
      <c r="S480" t="s">
        <v>22</v>
      </c>
      <c r="AA480" s="10">
        <f t="shared" si="717"/>
        <v>6259.9960000000001</v>
      </c>
      <c r="AB480" s="3" cm="1">
        <f t="array" ref="AB480">100000000/Lvac(AA480)</f>
        <v>15970.033738958951</v>
      </c>
      <c r="AC480" s="28">
        <f t="shared" si="718"/>
        <v>1.5974451101885689E-7</v>
      </c>
      <c r="AD480" s="28">
        <f t="shared" si="719"/>
        <v>6.261727535117829E-7</v>
      </c>
      <c r="AE480" s="21">
        <f t="shared" si="720"/>
        <v>15970.033510487969</v>
      </c>
      <c r="AF480" s="10" cm="1">
        <f t="array" ref="AF480">Lair(100000000/AE480)</f>
        <v>6259.9960895576787</v>
      </c>
      <c r="AG480" s="10">
        <f t="shared" si="721"/>
        <v>6.2755626152923225E-3</v>
      </c>
      <c r="AH480" s="10" t="b">
        <f t="shared" si="716"/>
        <v>1</v>
      </c>
      <c r="AI480" s="10">
        <f t="shared" si="722"/>
        <v>6259.9960000000001</v>
      </c>
      <c r="AJ480">
        <v>3.0000000000000001E-3</v>
      </c>
      <c r="AK480" s="3" cm="1">
        <f t="array" ref="AK480">100000000/Lvac($AA480)</f>
        <v>15970.033738958951</v>
      </c>
      <c r="AL480" s="21">
        <f t="shared" si="680"/>
        <v>7.6533756917539332E-3</v>
      </c>
      <c r="AM480" s="21"/>
      <c r="AN480" s="21"/>
      <c r="AO480" s="21"/>
      <c r="AP480" s="21"/>
      <c r="AS480" s="3">
        <f t="shared" si="723"/>
        <v>3.7389589506346965E-3</v>
      </c>
      <c r="AT480" s="3" cm="1">
        <f t="array" ref="AT480">AS480-(100000000/LvacE($A480)-$E480)</f>
        <v>2.9292892577359453E-5</v>
      </c>
      <c r="BB480"/>
      <c r="BC480"/>
      <c r="BD480"/>
      <c r="BE480"/>
      <c r="BF480"/>
      <c r="BG480"/>
      <c r="BH480"/>
      <c r="BI480"/>
      <c r="BJ480"/>
      <c r="BN480" s="3" cm="1">
        <f t="array" ref="BN480">$C480*EXP(poly_from_str(100000000/$E480,BN$4341))</f>
        <v>0.1119254395535365</v>
      </c>
      <c r="BO480" s="3"/>
      <c r="BY480" t="e">
        <v>#N/A</v>
      </c>
    </row>
    <row r="481" spans="1:77" hidden="1" x14ac:dyDescent="0.25">
      <c r="A481" t="s">
        <v>774</v>
      </c>
      <c r="B481" s="2" t="str">
        <f t="shared" si="715"/>
        <v/>
      </c>
      <c r="C481">
        <v>9</v>
      </c>
      <c r="E481">
        <v>15972.99</v>
      </c>
      <c r="R481">
        <v>6</v>
      </c>
      <c r="S481" t="s">
        <v>22</v>
      </c>
      <c r="AA481" s="10">
        <f t="shared" si="717"/>
        <v>6258.8370000000004</v>
      </c>
      <c r="AB481" s="3" cm="1">
        <f t="array" ref="AB481">100000000/Lvac(AA481)</f>
        <v>15972.99101644144</v>
      </c>
      <c r="AC481" s="28">
        <f t="shared" si="718"/>
        <v>1.597740922155346E-7</v>
      </c>
      <c r="AD481" s="28">
        <f t="shared" si="719"/>
        <v>6.2605682240143527E-7</v>
      </c>
      <c r="AE481" s="21">
        <f t="shared" si="720"/>
        <v>15972.990954288067</v>
      </c>
      <c r="AF481" s="10" cm="1">
        <f t="array" ref="AF481">Lair(100000000/AE481)</f>
        <v>6258.8370243542995</v>
      </c>
      <c r="AG481" s="10">
        <f t="shared" si="721"/>
        <v>6.2760350698094101E-3</v>
      </c>
      <c r="AH481" s="10" t="b">
        <f t="shared" si="716"/>
        <v>1</v>
      </c>
      <c r="AI481" s="10">
        <f t="shared" si="722"/>
        <v>6258.8370000000004</v>
      </c>
      <c r="AJ481">
        <v>3.0000000000000001E-3</v>
      </c>
      <c r="AK481" s="3" cm="1">
        <f t="array" ref="AK481">100000000/Lvac($AA481)</f>
        <v>15972.99101644144</v>
      </c>
      <c r="AL481" s="21">
        <f t="shared" si="680"/>
        <v>7.6562104188564609E-3</v>
      </c>
      <c r="AM481" s="21"/>
      <c r="AN481" s="21"/>
      <c r="AO481" s="21"/>
      <c r="AP481" s="21"/>
      <c r="AS481" s="3">
        <f t="shared" si="723"/>
        <v>1.0164414397877408E-3</v>
      </c>
      <c r="AT481" s="3" cm="1">
        <f t="array" ref="AT481">AS481-(100000000/LvacE($A481)-$E481)</f>
        <v>2.9282624382176436E-5</v>
      </c>
      <c r="BB481"/>
      <c r="BC481"/>
      <c r="BD481"/>
      <c r="BE481"/>
      <c r="BF481"/>
      <c r="BG481"/>
      <c r="BH481"/>
      <c r="BI481"/>
      <c r="BJ481"/>
      <c r="BN481" s="3" cm="1">
        <f t="array" ref="BN481">$C481*EXP(poly_from_str(100000000/$E481,BN$4341))</f>
        <v>0.25225968495767637</v>
      </c>
      <c r="BO481" s="3"/>
      <c r="BY481" t="e">
        <v>#N/A</v>
      </c>
    </row>
    <row r="482" spans="1:77" hidden="1" x14ac:dyDescent="0.25">
      <c r="A482" t="s">
        <v>775</v>
      </c>
      <c r="B482" s="2" t="str">
        <f t="shared" si="715"/>
        <v/>
      </c>
      <c r="C482">
        <v>2</v>
      </c>
      <c r="E482">
        <v>15977.04</v>
      </c>
      <c r="R482">
        <v>6</v>
      </c>
      <c r="S482" t="s">
        <v>22</v>
      </c>
      <c r="AA482" s="10">
        <f t="shared" si="717"/>
        <v>6257.25</v>
      </c>
      <c r="AB482" s="3" cm="1">
        <f t="array" ref="AB482">100000000/Lvac(AA482)</f>
        <v>15977.042145823281</v>
      </c>
      <c r="AC482" s="28">
        <f t="shared" si="718"/>
        <v>1.5981461504654601E-7</v>
      </c>
      <c r="AD482" s="28">
        <f t="shared" si="719"/>
        <v>6.2589807980285015E-7</v>
      </c>
      <c r="AE482" s="21">
        <f t="shared" si="720"/>
        <v>15977.042014485436</v>
      </c>
      <c r="AF482" s="10" cm="1">
        <f t="array" ref="AF482">Lair(100000000/AE482)</f>
        <v>6257.2500514375861</v>
      </c>
      <c r="AG482" s="10">
        <f t="shared" si="721"/>
        <v>6.2766824200585943E-3</v>
      </c>
      <c r="AH482" s="10" t="b">
        <f t="shared" si="716"/>
        <v>1</v>
      </c>
      <c r="AI482" s="10">
        <f t="shared" si="722"/>
        <v>6257.25</v>
      </c>
      <c r="AJ482">
        <v>3.0000000000000001E-3</v>
      </c>
      <c r="AK482" s="3" cm="1">
        <f t="array" ref="AK482">100000000/Lvac($AA482)</f>
        <v>15977.042145823281</v>
      </c>
      <c r="AL482" s="21">
        <f t="shared" si="680"/>
        <v>7.6600945203515684E-3</v>
      </c>
      <c r="AM482" s="21"/>
      <c r="AN482" s="21"/>
      <c r="AO482" s="21"/>
      <c r="AP482" s="21"/>
      <c r="AS482" s="3">
        <f t="shared" si="723"/>
        <v>2.1458232804434374E-3</v>
      </c>
      <c r="AT482" s="3" cm="1">
        <f t="array" ref="AT482">AS482-(100000000/LvacE($A482)-$E482)</f>
        <v>2.9268543585203588E-5</v>
      </c>
      <c r="BB482"/>
      <c r="BC482"/>
      <c r="BD482"/>
      <c r="BE482"/>
      <c r="BF482"/>
      <c r="BG482"/>
      <c r="BH482"/>
      <c r="BI482"/>
      <c r="BJ482"/>
      <c r="BN482" s="3" cm="1">
        <f t="array" ref="BN482">$C482*EXP(poly_from_str(100000000/$E482,BN$4341))</f>
        <v>5.6187976963834672E-2</v>
      </c>
      <c r="BO482" s="3"/>
      <c r="BY482" t="e">
        <v>#N/A</v>
      </c>
    </row>
    <row r="483" spans="1:77" hidden="1" x14ac:dyDescent="0.25">
      <c r="A483" t="s">
        <v>776</v>
      </c>
      <c r="B483" s="2" t="str">
        <f t="shared" si="715"/>
        <v/>
      </c>
      <c r="C483">
        <v>9</v>
      </c>
      <c r="D483" t="s">
        <v>14</v>
      </c>
      <c r="E483">
        <v>15981.49</v>
      </c>
      <c r="R483">
        <v>6</v>
      </c>
      <c r="S483" t="s">
        <v>22</v>
      </c>
      <c r="AA483" s="10">
        <f t="shared" si="717"/>
        <v>6255.51</v>
      </c>
      <c r="AB483" s="3" cm="1">
        <f t="array" ref="AB483">100000000/Lvac(AA483)</f>
        <v>15981.486200062045</v>
      </c>
      <c r="AC483" s="28">
        <f t="shared" si="718"/>
        <v>1.5985906824543482E-7</v>
      </c>
      <c r="AD483" s="28">
        <f t="shared" si="719"/>
        <v>6.2572403309782144E-7</v>
      </c>
      <c r="AE483" s="21">
        <f t="shared" si="720"/>
        <v>15981.4864328851</v>
      </c>
      <c r="AF483" s="10" cm="1">
        <f t="array" ref="AF483">Lair(100000000/AE483)</f>
        <v>6255.5099088671204</v>
      </c>
      <c r="AG483" s="10">
        <f t="shared" si="721"/>
        <v>6.2773927465595968E-3</v>
      </c>
      <c r="AH483" s="10" t="b">
        <f t="shared" si="716"/>
        <v>1</v>
      </c>
      <c r="AI483" s="10">
        <f t="shared" si="722"/>
        <v>6255.51</v>
      </c>
      <c r="AJ483">
        <v>7.0000000000000001E-3</v>
      </c>
      <c r="AK483" s="3" cm="1">
        <f t="array" ref="AK483">100000000/Lvac($AA483)</f>
        <v>15981.486200062045</v>
      </c>
      <c r="AL483" s="21">
        <f t="shared" si="680"/>
        <v>1.7883498451834352E-2</v>
      </c>
      <c r="AM483" s="21"/>
      <c r="AN483" s="21"/>
      <c r="AO483" s="21"/>
      <c r="AP483" s="21"/>
      <c r="AS483" s="3">
        <f t="shared" si="723"/>
        <v>-3.7999379546818091E-3</v>
      </c>
      <c r="AT483" s="3" cm="1">
        <f t="array" ref="AT483">AS483-(100000000/LvacE($A483)-$E483)</f>
        <v>2.9253087632241659E-5</v>
      </c>
      <c r="BB483"/>
      <c r="BC483"/>
      <c r="BD483"/>
      <c r="BE483"/>
      <c r="BF483"/>
      <c r="BG483"/>
      <c r="BH483"/>
      <c r="BI483"/>
      <c r="BJ483"/>
      <c r="BN483" s="3" cm="1">
        <f t="array" ref="BN483">$C483*EXP(poly_from_str(100000000/$E483,BN$4341))</f>
        <v>0.25349182106950013</v>
      </c>
      <c r="BO483" s="3"/>
      <c r="BY483">
        <v>365</v>
      </c>
    </row>
    <row r="484" spans="1:77" hidden="1" x14ac:dyDescent="0.25">
      <c r="A484" t="s">
        <v>777</v>
      </c>
      <c r="B484" s="2" t="str">
        <f t="shared" si="715"/>
        <v/>
      </c>
      <c r="C484">
        <v>2</v>
      </c>
      <c r="D484" t="s">
        <v>14</v>
      </c>
      <c r="E484">
        <v>15995.16</v>
      </c>
      <c r="R484">
        <v>6</v>
      </c>
      <c r="S484" t="s">
        <v>22</v>
      </c>
      <c r="AA484" s="10">
        <f t="shared" si="717"/>
        <v>6250.1629999999996</v>
      </c>
      <c r="AB484" s="3" cm="1">
        <f t="array" ref="AB484">100000000/Lvac(AA484)</f>
        <v>15995.158212466184</v>
      </c>
      <c r="AC484" s="28">
        <f t="shared" si="718"/>
        <v>1.599958273088238E-7</v>
      </c>
      <c r="AD484" s="28">
        <f t="shared" si="719"/>
        <v>6.2518918957652305E-7</v>
      </c>
      <c r="AE484" s="21">
        <f t="shared" si="720"/>
        <v>15995.158322340983</v>
      </c>
      <c r="AF484" s="10" cm="1">
        <f t="array" ref="AF484">Lair(100000000/AE484)</f>
        <v>6250.1629570656924</v>
      </c>
      <c r="AG484" s="10">
        <f t="shared" si="721"/>
        <v>6.2795792855695268E-3</v>
      </c>
      <c r="AH484" s="10" t="b">
        <f t="shared" si="716"/>
        <v>1</v>
      </c>
      <c r="AI484" s="10">
        <f t="shared" si="722"/>
        <v>6250.1629999999996</v>
      </c>
      <c r="AJ484">
        <v>7.0000000000000001E-3</v>
      </c>
      <c r="AK484" s="3" cm="1">
        <f t="array" ref="AK484">100000000/Lvac($AA484)</f>
        <v>15995.158212466184</v>
      </c>
      <c r="AL484" s="21">
        <f t="shared" si="680"/>
        <v>1.7914109997973382E-2</v>
      </c>
      <c r="AM484" s="21"/>
      <c r="AN484" s="21"/>
      <c r="AO484" s="21"/>
      <c r="AP484" s="21"/>
      <c r="AS484" s="3">
        <f t="shared" si="723"/>
        <v>-1.7875338162411936E-3</v>
      </c>
      <c r="AT484" s="3" cm="1">
        <f t="array" ref="AT484">AS484-(100000000/LvacE($A484)-$E484)</f>
        <v>2.9205437385826372E-5</v>
      </c>
      <c r="BB484"/>
      <c r="BC484"/>
      <c r="BD484"/>
      <c r="BE484"/>
      <c r="BF484"/>
      <c r="BG484"/>
      <c r="BH484"/>
      <c r="BI484"/>
      <c r="BJ484"/>
      <c r="BN484" s="3" cm="1">
        <f t="array" ref="BN484">$C484*EXP(poly_from_str(100000000/$E484,BN$4341))</f>
        <v>5.6775102984566783E-2</v>
      </c>
      <c r="BO484" s="3"/>
      <c r="BY484" t="e">
        <v>#N/A</v>
      </c>
    </row>
    <row r="485" spans="1:77" hidden="1" x14ac:dyDescent="0.25">
      <c r="A485" t="s">
        <v>778</v>
      </c>
      <c r="B485" s="2" t="str">
        <f t="shared" si="715"/>
        <v/>
      </c>
      <c r="C485">
        <v>2</v>
      </c>
      <c r="E485">
        <v>16001.07</v>
      </c>
      <c r="R485">
        <v>6</v>
      </c>
      <c r="S485" t="s">
        <v>22</v>
      </c>
      <c r="AA485" s="10">
        <f t="shared" si="717"/>
        <v>6247.8540000000003</v>
      </c>
      <c r="AB485" s="3" cm="1">
        <f t="array" ref="AB485">100000000/Lvac(AA485)</f>
        <v>16001.069444895316</v>
      </c>
      <c r="AC485" s="28">
        <f t="shared" si="718"/>
        <v>1.6005495646985348E-7</v>
      </c>
      <c r="AD485" s="28">
        <f t="shared" si="719"/>
        <v>6.2495822760085662E-7</v>
      </c>
      <c r="AE485" s="21">
        <f t="shared" si="720"/>
        <v>16001.069479063437</v>
      </c>
      <c r="AF485" s="10" cm="1">
        <f t="array" ref="AF485">Lair(100000000/AE485)</f>
        <v>6247.8539866584424</v>
      </c>
      <c r="AG485" s="10">
        <f t="shared" si="721"/>
        <v>6.2805252367369117E-3</v>
      </c>
      <c r="AH485" s="10" t="b">
        <f t="shared" si="716"/>
        <v>1</v>
      </c>
      <c r="AI485" s="10">
        <f t="shared" si="722"/>
        <v>6247.8540000000003</v>
      </c>
      <c r="AJ485">
        <v>3.0000000000000001E-3</v>
      </c>
      <c r="AK485" s="3" cm="1">
        <f t="array" ref="AK485">100000000/Lvac($AA485)</f>
        <v>16001.069444895316</v>
      </c>
      <c r="AL485" s="21">
        <f t="shared" si="680"/>
        <v>7.6831514204214676E-3</v>
      </c>
      <c r="AM485" s="21"/>
      <c r="AN485" s="21"/>
      <c r="AO485" s="21"/>
      <c r="AP485" s="21"/>
      <c r="AS485" s="3">
        <f t="shared" si="723"/>
        <v>-5.5510468337161001E-4</v>
      </c>
      <c r="AT485" s="3" cm="1">
        <f t="array" ref="AT485">AS485-(100000000/LvacE($A485)-$E485)</f>
        <v>2.918479367508553E-5</v>
      </c>
      <c r="BB485"/>
      <c r="BC485"/>
      <c r="BD485"/>
      <c r="BE485"/>
      <c r="BF485"/>
      <c r="BG485"/>
      <c r="BH485"/>
      <c r="BI485"/>
      <c r="BJ485"/>
      <c r="BN485" s="3" cm="1">
        <f t="array" ref="BN485">$C485*EXP(poly_from_str(100000000/$E485,BN$4341))</f>
        <v>5.6968121171389122E-2</v>
      </c>
      <c r="BO485" s="3"/>
      <c r="BY485" t="e">
        <v>#N/A</v>
      </c>
    </row>
    <row r="486" spans="1:77" hidden="1" x14ac:dyDescent="0.25">
      <c r="A486" t="s">
        <v>779</v>
      </c>
      <c r="B486" s="2" t="str">
        <f t="shared" si="715"/>
        <v/>
      </c>
      <c r="C486">
        <v>1</v>
      </c>
      <c r="D486" t="s">
        <v>14</v>
      </c>
      <c r="E486">
        <v>16007.8</v>
      </c>
      <c r="R486">
        <v>6</v>
      </c>
      <c r="S486" t="s">
        <v>22</v>
      </c>
      <c r="AA486" s="10">
        <f t="shared" si="717"/>
        <v>6245.2259999999997</v>
      </c>
      <c r="AB486" s="3" cm="1">
        <f t="array" ref="AB486">100000000/Lvac(AA486)</f>
        <v>16007.802662406431</v>
      </c>
      <c r="AC486" s="28">
        <f t="shared" si="718"/>
        <v>1.60122307823608E-7</v>
      </c>
      <c r="AD486" s="28">
        <f t="shared" si="719"/>
        <v>6.2469535706387287E-7</v>
      </c>
      <c r="AE486" s="21">
        <f t="shared" si="720"/>
        <v>16007.802498269468</v>
      </c>
      <c r="AF486" s="10" cm="1">
        <f t="array" ref="AF486">Lair(100000000/AE486)</f>
        <v>6245.2260640363247</v>
      </c>
      <c r="AG486" s="10">
        <f t="shared" si="721"/>
        <v>6.2816031527447077E-3</v>
      </c>
      <c r="AH486" s="10" t="b">
        <f t="shared" si="716"/>
        <v>1</v>
      </c>
      <c r="AI486" s="10">
        <f t="shared" si="722"/>
        <v>6245.2259999999997</v>
      </c>
      <c r="AJ486">
        <v>7.0000000000000001E-3</v>
      </c>
      <c r="AK486" s="3" cm="1">
        <f t="array" ref="AK486">100000000/Lvac($AA486)</f>
        <v>16007.802662406431</v>
      </c>
      <c r="AL486" s="21">
        <f t="shared" si="680"/>
        <v>1.7942444138425901E-2</v>
      </c>
      <c r="AM486" s="21"/>
      <c r="AN486" s="21"/>
      <c r="AO486" s="21"/>
      <c r="AP486" s="21"/>
      <c r="AS486" s="3">
        <f t="shared" si="723"/>
        <v>2.6624064321367769E-3</v>
      </c>
      <c r="AT486" s="3" cm="1">
        <f t="array" ref="AT486">AS486-(100000000/LvacE($A486)-$E486)</f>
        <v>2.9161248676246032E-5</v>
      </c>
      <c r="BB486"/>
      <c r="BC486"/>
      <c r="BD486"/>
      <c r="BE486"/>
      <c r="BF486"/>
      <c r="BG486"/>
      <c r="BH486"/>
      <c r="BI486"/>
      <c r="BJ486"/>
      <c r="BN486" s="3" cm="1">
        <f t="array" ref="BN486">$C486*EXP(poly_from_str(100000000/$E486,BN$4341))</f>
        <v>2.8594417331822535E-2</v>
      </c>
      <c r="BO486" s="3"/>
      <c r="BY486" t="e">
        <v>#N/A</v>
      </c>
    </row>
    <row r="487" spans="1:77" hidden="1" x14ac:dyDescent="0.25">
      <c r="A487" t="s">
        <v>780</v>
      </c>
      <c r="B487" s="2" t="str">
        <f t="shared" si="715"/>
        <v/>
      </c>
      <c r="C487">
        <v>8</v>
      </c>
      <c r="D487" t="s">
        <v>14</v>
      </c>
      <c r="E487">
        <v>16016.96</v>
      </c>
      <c r="R487">
        <v>6</v>
      </c>
      <c r="S487" t="s">
        <v>22</v>
      </c>
      <c r="AA487" s="10">
        <f t="shared" si="717"/>
        <v>6241.6559999999999</v>
      </c>
      <c r="AB487" s="3" cm="1">
        <f t="array" ref="AB487">100000000/Lvac(AA487)</f>
        <v>16016.958467456448</v>
      </c>
      <c r="AC487" s="28">
        <f t="shared" si="718"/>
        <v>1.6021389195431468E-7</v>
      </c>
      <c r="AD487" s="28">
        <f t="shared" si="719"/>
        <v>6.2433826124467921E-7</v>
      </c>
      <c r="AE487" s="21">
        <f t="shared" si="720"/>
        <v>16016.958562140508</v>
      </c>
      <c r="AF487" s="10" cm="1">
        <f t="array" ref="AF487">Lair(100000000/AE487)</f>
        <v>6241.6559631022219</v>
      </c>
      <c r="AG487" s="10">
        <f t="shared" si="721"/>
        <v>6.2830696266709066E-3</v>
      </c>
      <c r="AH487" s="10" t="b">
        <f t="shared" si="716"/>
        <v>1</v>
      </c>
      <c r="AI487" s="10">
        <f t="shared" si="722"/>
        <v>6241.6559999999999</v>
      </c>
      <c r="AJ487">
        <v>7.0000000000000001E-3</v>
      </c>
      <c r="AK487" s="3" cm="1">
        <f t="array" ref="AK487">100000000/Lvac($AA487)</f>
        <v>16016.958467456448</v>
      </c>
      <c r="AL487" s="21">
        <f t="shared" si="680"/>
        <v>1.7962974773392693E-2</v>
      </c>
      <c r="AM487" s="21"/>
      <c r="AN487" s="21"/>
      <c r="AO487" s="21"/>
      <c r="AP487" s="21"/>
      <c r="AS487" s="3">
        <f t="shared" si="723"/>
        <v>-1.5325435506383656E-3</v>
      </c>
      <c r="AT487" s="3" cm="1">
        <f t="array" ref="AT487">AS487-(100000000/LvacE($A487)-$E487)</f>
        <v>2.9129178074072115E-5</v>
      </c>
      <c r="BB487"/>
      <c r="BC487"/>
      <c r="BD487"/>
      <c r="BE487"/>
      <c r="BF487"/>
      <c r="BG487"/>
      <c r="BH487"/>
      <c r="BI487"/>
      <c r="BJ487"/>
      <c r="BN487" s="3" cm="1">
        <f t="array" ref="BN487">$C487*EXP(poly_from_str(100000000/$E487,BN$4341))</f>
        <v>0.22996323700233334</v>
      </c>
      <c r="BO487" s="3"/>
      <c r="BY487" t="e">
        <v>#N/A</v>
      </c>
    </row>
    <row r="488" spans="1:77" hidden="1" x14ac:dyDescent="0.25">
      <c r="A488" t="s">
        <v>781</v>
      </c>
      <c r="B488" s="2" t="str">
        <f t="shared" si="715"/>
        <v/>
      </c>
      <c r="C488">
        <v>1</v>
      </c>
      <c r="D488" t="s">
        <v>14</v>
      </c>
      <c r="E488">
        <v>16019.62</v>
      </c>
      <c r="F488">
        <v>84410</v>
      </c>
      <c r="G488" t="s">
        <v>3</v>
      </c>
      <c r="H488" s="5" t="s">
        <v>4</v>
      </c>
      <c r="I488">
        <v>100430</v>
      </c>
      <c r="J488" t="s">
        <v>5</v>
      </c>
      <c r="K488" s="5" t="s">
        <v>4</v>
      </c>
      <c r="L488">
        <v>84410.63</v>
      </c>
      <c r="M488" t="str">
        <f>$G488&amp;""</f>
        <v>o</v>
      </c>
      <c r="N488" t="str">
        <f>$H488&amp;""</f>
        <v>9/2</v>
      </c>
      <c r="O488">
        <v>100430.29</v>
      </c>
      <c r="P488" t="str">
        <f>$J488&amp;""</f>
        <v>e</v>
      </c>
      <c r="Q488" t="str">
        <f>$K488&amp;""</f>
        <v>9/2</v>
      </c>
      <c r="R488">
        <v>6</v>
      </c>
      <c r="AA488" s="10">
        <f t="shared" si="717"/>
        <v>6240.62</v>
      </c>
      <c r="AB488" s="3" cm="1">
        <f t="array" ref="AB488">100000000/Lvac(AA488)</f>
        <v>16019.617407182033</v>
      </c>
      <c r="AC488" s="28">
        <f t="shared" si="718"/>
        <v>1.6024048892577981E-7</v>
      </c>
      <c r="AD488" s="28">
        <f t="shared" si="719"/>
        <v>6.242346334386692E-7</v>
      </c>
      <c r="AE488" s="21">
        <f t="shared" si="720"/>
        <v>16019.617567472107</v>
      </c>
      <c r="AF488" s="10" cm="1">
        <f t="array" ref="AF488">Lair(100000000/AE488)</f>
        <v>6240.6199375567066</v>
      </c>
      <c r="AG488" s="10">
        <f t="shared" si="721"/>
        <v>6.2834956628653911E-3</v>
      </c>
      <c r="AH488" s="10" t="b">
        <f t="shared" si="716"/>
        <v>1</v>
      </c>
      <c r="AI488" s="10">
        <f>$AF488</f>
        <v>6240.6199375567066</v>
      </c>
      <c r="AJ488">
        <v>7.0000000000000001E-3</v>
      </c>
      <c r="AK488" s="3" cm="1">
        <f t="array" ref="AK488">100000000/Lvac($AA488)</f>
        <v>16019.617407182033</v>
      </c>
      <c r="AL488" s="21">
        <f t="shared" si="680"/>
        <v>1.7968939459911674E-2</v>
      </c>
      <c r="AM488" s="10" cm="1">
        <f t="array" ref="AM488">Lvac($AI488)-$BA488</f>
        <v>1.65345913856072E-2</v>
      </c>
      <c r="AN488" s="10">
        <f>$AK488-($AX488-$AW488)</f>
        <v>-4.2592817955664941E-2</v>
      </c>
      <c r="AO488" s="3">
        <f>AM488/AJ488</f>
        <v>2.3620844836581716</v>
      </c>
      <c r="AP488" s="3">
        <v>2.3710073483016458</v>
      </c>
      <c r="AS488" s="3">
        <f t="shared" si="723"/>
        <v>-2.592817967524752E-3</v>
      </c>
      <c r="AT488" s="3" cm="1">
        <f t="array" ref="AT488">AS488-(100000000/LvacE($A488)-$E488)</f>
        <v>2.9119853934389539E-5</v>
      </c>
      <c r="AU488" t="s">
        <v>4928</v>
      </c>
      <c r="AV488" t="s">
        <v>4727</v>
      </c>
      <c r="AW488" s="3">
        <v>84410.63</v>
      </c>
      <c r="AX488" s="3">
        <v>100430.29</v>
      </c>
      <c r="AY488" s="3"/>
      <c r="AZ488" s="10" cm="1">
        <f t="array" ref="AZ488">Lair(100000000/($AX488-$AW488))</f>
        <v>6240.6034074019653</v>
      </c>
      <c r="BA488" s="10">
        <f>100000000/($AX488-$AW488)</f>
        <v>6242.3297373352534</v>
      </c>
      <c r="BB488" s="15">
        <v>197000</v>
      </c>
      <c r="BC488" s="3">
        <v>9.2999999999999999E-2</v>
      </c>
      <c r="BD488" s="12" cm="1">
        <f t="array" ref="BD488">SfromgA($BB488,$BA488,"")</f>
        <v>2.3650466026769845E-2</v>
      </c>
      <c r="BE488" s="29">
        <f>(10^MAX(0.05, -0.312925054856973*((LN($BD488))^(1/3)) + 0.454808404431693)-1)*100</f>
        <v>772.42989998977691</v>
      </c>
      <c r="BG488" s="3"/>
      <c r="BH488" s="3"/>
      <c r="BI488" s="12">
        <f>IF($BB488="",$BF488,$BB488)</f>
        <v>197000</v>
      </c>
      <c r="BJ488" s="29">
        <f>IF($BB488="",$BH488,$BE488)</f>
        <v>772.42989998977691</v>
      </c>
      <c r="BK488" s="14"/>
      <c r="BL488" s="13">
        <f>EXP(BK$4341*$AX488+BK$4342)*$BI488/(100000000/($AX488-$AW488))</f>
        <v>1.7209298608055295E-3</v>
      </c>
      <c r="BM488" s="14"/>
      <c r="BN488" s="3" cm="1">
        <f t="array" ref="BN488">$C488*EXP(poly_from_str(100000000/$E488,BN$4341))</f>
        <v>2.8789419963538662E-2</v>
      </c>
      <c r="BO488" s="3">
        <f>LN($C488)</f>
        <v>0</v>
      </c>
      <c r="BP488" s="17"/>
      <c r="BY488">
        <v>40</v>
      </c>
    </row>
    <row r="489" spans="1:77" hidden="1" x14ac:dyDescent="0.25">
      <c r="A489" t="s">
        <v>782</v>
      </c>
      <c r="B489" s="2" t="str">
        <f t="shared" si="715"/>
        <v/>
      </c>
      <c r="C489">
        <v>3</v>
      </c>
      <c r="D489" t="s">
        <v>14</v>
      </c>
      <c r="E489">
        <v>16023.97</v>
      </c>
      <c r="R489">
        <v>6</v>
      </c>
      <c r="S489" t="s">
        <v>22</v>
      </c>
      <c r="AA489" s="10">
        <f t="shared" si="717"/>
        <v>6238.9250000000002</v>
      </c>
      <c r="AB489" s="3" cm="1">
        <f t="array" ref="AB489">100000000/Lvac(AA489)</f>
        <v>16023.969603747524</v>
      </c>
      <c r="AC489" s="28">
        <f t="shared" si="718"/>
        <v>1.6028402328926859E-7</v>
      </c>
      <c r="AD489" s="28">
        <f t="shared" si="719"/>
        <v>6.2406508794558001E-7</v>
      </c>
      <c r="AE489" s="21">
        <f t="shared" si="720"/>
        <v>16023.969628269149</v>
      </c>
      <c r="AF489" s="10" cm="1">
        <f t="array" ref="AF489">Lair(100000000/AE489)</f>
        <v>6238.9249904524377</v>
      </c>
      <c r="AG489" s="10">
        <f t="shared" si="721"/>
        <v>6.2841931585767997E-3</v>
      </c>
      <c r="AH489" s="10" t="b">
        <f t="shared" si="716"/>
        <v>1</v>
      </c>
      <c r="AI489" s="10">
        <f t="shared" si="722"/>
        <v>6238.9250000000002</v>
      </c>
      <c r="AJ489">
        <v>7.0000000000000001E-3</v>
      </c>
      <c r="AK489" s="3" cm="1">
        <f t="array" ref="AK489">100000000/Lvac($AA489)</f>
        <v>16023.969603747524</v>
      </c>
      <c r="AL489" s="21">
        <f t="shared" si="680"/>
        <v>1.7978704220075199E-2</v>
      </c>
      <c r="AM489" s="21"/>
      <c r="AN489" s="21"/>
      <c r="AO489" s="21"/>
      <c r="AP489" s="21"/>
      <c r="AS489" s="3">
        <f t="shared" si="723"/>
        <v>-3.9625247518415563E-4</v>
      </c>
      <c r="AT489" s="3" cm="1">
        <f t="array" ref="AT489">AS489-(100000000/LvacE($A489)-$E489)</f>
        <v>2.9104578061378561E-5</v>
      </c>
      <c r="BB489"/>
      <c r="BC489"/>
      <c r="BD489"/>
      <c r="BE489"/>
      <c r="BF489"/>
      <c r="BG489"/>
      <c r="BH489"/>
      <c r="BI489"/>
      <c r="BJ489"/>
      <c r="BN489" s="3" cm="1">
        <f t="array" ref="BN489">$C489*EXP(poly_from_str(100000000/$E489,BN$4341))</f>
        <v>8.6584694305685536E-2</v>
      </c>
      <c r="BO489" s="3"/>
      <c r="BY489" t="e">
        <v>#N/A</v>
      </c>
    </row>
    <row r="490" spans="1:77" hidden="1" x14ac:dyDescent="0.25">
      <c r="A490" t="s">
        <v>783</v>
      </c>
      <c r="B490" s="2" t="str">
        <f t="shared" si="715"/>
        <v/>
      </c>
      <c r="C490">
        <v>80</v>
      </c>
      <c r="E490">
        <v>16028.1</v>
      </c>
      <c r="F490">
        <v>2893</v>
      </c>
      <c r="G490" t="s">
        <v>3</v>
      </c>
      <c r="H490" s="5" t="s">
        <v>15</v>
      </c>
      <c r="I490">
        <v>18921</v>
      </c>
      <c r="J490" t="s">
        <v>5</v>
      </c>
      <c r="K490" s="5" t="s">
        <v>86</v>
      </c>
      <c r="L490">
        <v>2893.14</v>
      </c>
      <c r="M490" t="str">
        <f t="shared" ref="M490:M491" si="757">$G490&amp;""</f>
        <v>o</v>
      </c>
      <c r="N490" t="str">
        <f t="shared" ref="N490:N491" si="758">$H490&amp;""</f>
        <v>13/2</v>
      </c>
      <c r="O490">
        <v>18921.240000000002</v>
      </c>
      <c r="P490" t="str">
        <f t="shared" ref="P490:P491" si="759">$J490&amp;""</f>
        <v>e</v>
      </c>
      <c r="Q490" t="str">
        <f t="shared" ref="Q490:Q491" si="760">$K490&amp;""</f>
        <v>15/2</v>
      </c>
      <c r="R490">
        <v>6</v>
      </c>
      <c r="S490" t="s">
        <v>6</v>
      </c>
      <c r="AA490" s="10">
        <f t="shared" si="717"/>
        <v>6237.3190000000004</v>
      </c>
      <c r="AB490" s="3" cm="1">
        <f t="array" ref="AB490">100000000/Lvac(AA490)</f>
        <v>16028.095460257382</v>
      </c>
      <c r="AC490" s="28">
        <f t="shared" si="718"/>
        <v>1.603252936077183E-7</v>
      </c>
      <c r="AD490" s="28">
        <f t="shared" si="719"/>
        <v>6.2390444484159679E-7</v>
      </c>
      <c r="AE490" s="21">
        <f t="shared" si="720"/>
        <v>16028.095741465648</v>
      </c>
      <c r="AF490" s="10" cm="1">
        <f t="array" ref="AF490">Lair(100000000/AE490)</f>
        <v>6237.318890567155</v>
      </c>
      <c r="AG490" s="10">
        <f t="shared" si="721"/>
        <v>6.2848545553191512E-3</v>
      </c>
      <c r="AH490" s="10" t="b">
        <f t="shared" si="716"/>
        <v>1</v>
      </c>
      <c r="AI490" s="10">
        <f t="shared" ref="AI490:AI491" si="761">$AF490</f>
        <v>6237.318890567155</v>
      </c>
      <c r="AJ490">
        <v>3.0000000000000001E-3</v>
      </c>
      <c r="AK490" s="3" cm="1">
        <f t="array" ref="AK490">100000000/Lvac($AA490)</f>
        <v>16028.095460257382</v>
      </c>
      <c r="AL490" s="21">
        <f t="shared" si="680"/>
        <v>7.709127467170414E-3</v>
      </c>
      <c r="AM490" s="10" cm="1">
        <f t="array" ref="AM490">Lvac($AI490)-$BA490</f>
        <v>1.6576627704125713E-3</v>
      </c>
      <c r="AN490" s="10">
        <f t="shared" ref="AN490:AN491" si="762">$AK490-($AX490-$AW490)</f>
        <v>-4.5397426201816415E-3</v>
      </c>
      <c r="AO490" s="3">
        <f t="shared" ref="AO490:AO491" si="763">AM490/AJ490</f>
        <v>0.55255425680419046</v>
      </c>
      <c r="AP490" s="3">
        <v>0.5890416620483544</v>
      </c>
      <c r="AS490" s="3">
        <f t="shared" si="723"/>
        <v>-4.5397426183626521E-3</v>
      </c>
      <c r="AT490" s="3" cm="1">
        <f t="array" ref="AT490">AS490-(100000000/LvacE($A490)-$E490)</f>
        <v>2.9090084353811108E-5</v>
      </c>
      <c r="AU490" t="s">
        <v>4972</v>
      </c>
      <c r="AV490" t="s">
        <v>4736</v>
      </c>
      <c r="AW490" s="3">
        <v>2893.14</v>
      </c>
      <c r="AX490" s="3">
        <v>18921.240000000002</v>
      </c>
      <c r="AY490" s="3"/>
      <c r="AZ490" s="10" cm="1">
        <f t="array" ref="AZ490">Lair(100000000/($AX490-$AW490))</f>
        <v>6237.3172333491693</v>
      </c>
      <c r="BA490" s="10">
        <f t="shared" ref="BA490:BA491" si="764">100000000/($AX490-$AW490)</f>
        <v>6239.0426812909818</v>
      </c>
      <c r="BB490" s="12">
        <v>1210000</v>
      </c>
      <c r="BC490" s="3">
        <v>0.8</v>
      </c>
      <c r="BD490" s="12" cm="1">
        <f t="array" ref="BD490">SfromgA($BB490,$BA490,"")</f>
        <v>0.14503492682502672</v>
      </c>
      <c r="BE490" s="29">
        <f>(10^MAX(0.05, -0.312925054856973*((LN($BD490))^(1/3)) + 0.454808404431693)-1)*100</f>
        <v>598.98418803786819</v>
      </c>
      <c r="BG490" s="3"/>
      <c r="BH490" s="3"/>
      <c r="BI490" s="12">
        <f>IF($BB490="",$BF490,$BB490)</f>
        <v>1210000</v>
      </c>
      <c r="BJ490" s="29">
        <f>IF($BB490="",$BH490,$BE490)</f>
        <v>598.98418803786819</v>
      </c>
      <c r="BK490" s="3">
        <f>LN(BN490*100000000/($AX490-$AW490)/$BI490)</f>
        <v>-4.428389754565397</v>
      </c>
      <c r="BL490" s="13">
        <f>EXP(BK$4341*$AX490+BK$4342)*$BI490/(100000000/($AX490-$AW490))</f>
        <v>5.1752015405652889</v>
      </c>
      <c r="BM490" s="3">
        <f t="shared" ref="BM490" si="765">LN(BL490/$C490)</f>
        <v>-2.7381483512440163</v>
      </c>
      <c r="BN490" s="3" cm="1">
        <f t="array" ref="BN490">$C490*EXP(poly_from_str(100000000/$E490,BN$4341))</f>
        <v>2.3144200316666481</v>
      </c>
      <c r="BO490" s="3">
        <f>LN($C490)</f>
        <v>4.3820266346738812</v>
      </c>
      <c r="BP490" s="13">
        <f>LN(BL490/BN490)</f>
        <v>0.8047191535565239</v>
      </c>
      <c r="BY490">
        <v>3185</v>
      </c>
    </row>
    <row r="491" spans="1:77" x14ac:dyDescent="0.25">
      <c r="A491" t="s">
        <v>784</v>
      </c>
      <c r="B491" s="2" t="str">
        <f t="shared" si="715"/>
        <v/>
      </c>
      <c r="C491">
        <v>40</v>
      </c>
      <c r="E491">
        <v>16028.78</v>
      </c>
      <c r="F491">
        <v>23091</v>
      </c>
      <c r="G491" t="s">
        <v>3</v>
      </c>
      <c r="H491" s="5" t="s">
        <v>19</v>
      </c>
      <c r="I491">
        <v>39120</v>
      </c>
      <c r="J491" t="s">
        <v>5</v>
      </c>
      <c r="K491" s="5" t="s">
        <v>19</v>
      </c>
      <c r="L491">
        <v>23091.7</v>
      </c>
      <c r="M491" t="str">
        <f t="shared" si="757"/>
        <v>o</v>
      </c>
      <c r="N491" t="str">
        <f t="shared" si="758"/>
        <v>3/2</v>
      </c>
      <c r="O491">
        <v>39120.49</v>
      </c>
      <c r="P491" t="str">
        <f t="shared" si="759"/>
        <v>e</v>
      </c>
      <c r="Q491" t="str">
        <f t="shared" si="760"/>
        <v>3/2</v>
      </c>
      <c r="R491">
        <v>6</v>
      </c>
      <c r="U491" s="4" t="str">
        <f>"Sugar wl unc increased 0.003 -&gt; "&amp;ROUND($AJ491,3)&amp;"A"</f>
        <v>Sugar wl unc increased 0.003 -&gt; 0.032A</v>
      </c>
      <c r="AA491" s="10">
        <f t="shared" si="717"/>
        <v>6237.0519999999997</v>
      </c>
      <c r="AB491" s="3" cm="1">
        <f t="array" ref="AB491">100000000/Lvac(AA491)</f>
        <v>16028.781596308347</v>
      </c>
      <c r="AC491" s="28">
        <f t="shared" si="718"/>
        <v>1.6033215692285396E-7</v>
      </c>
      <c r="AD491" s="28">
        <f t="shared" si="719"/>
        <v>6.2387773767552868E-7</v>
      </c>
      <c r="AE491" s="21">
        <f t="shared" si="720"/>
        <v>16028.781497411283</v>
      </c>
      <c r="AF491" s="10" cm="1">
        <f t="array" ref="AF491">Lair(100000000/AE491)</f>
        <v>6237.0520384827269</v>
      </c>
      <c r="AG491" s="10">
        <f t="shared" si="721"/>
        <v>6.2849645630907317E-3</v>
      </c>
      <c r="AH491" s="10" t="b">
        <f t="shared" si="716"/>
        <v>1</v>
      </c>
      <c r="AI491" s="10">
        <f t="shared" si="761"/>
        <v>6237.0520384827269</v>
      </c>
      <c r="AJ491" s="25">
        <f>0.003*ABS($AP491)</f>
        <v>3.1759356812472106E-2</v>
      </c>
      <c r="AK491" s="3" cm="1">
        <f t="array" ref="AK491">100000000/Lvac($AA491)</f>
        <v>16028.781596308347</v>
      </c>
      <c r="AL491" s="21">
        <f t="shared" si="680"/>
        <v>8.1619295597569155E-2</v>
      </c>
      <c r="AM491" s="10" cm="1">
        <f t="array" ref="AM491">Lvac($AI491)-$BA491</f>
        <v>-3.1720863757072948E-2</v>
      </c>
      <c r="AN491" s="10">
        <f t="shared" si="762"/>
        <v>8.1596308345979196E-2</v>
      </c>
      <c r="AO491" s="14">
        <f t="shared" si="763"/>
        <v>-0.99878797748876191</v>
      </c>
      <c r="AP491" s="3">
        <v>-10.586452270824035</v>
      </c>
      <c r="AS491" s="3">
        <f t="shared" si="723"/>
        <v>1.5963083460519556E-3</v>
      </c>
      <c r="AT491" s="3" cm="1">
        <f t="array" ref="AT491">AS491-(100000000/LvacE($A491)-$E491)</f>
        <v>2.9087672373862006E-5</v>
      </c>
      <c r="AU491" t="s">
        <v>4987</v>
      </c>
      <c r="AV491" t="s">
        <v>4728</v>
      </c>
      <c r="AW491" s="3">
        <v>23091.7</v>
      </c>
      <c r="AX491" s="3">
        <v>39120.400000000001</v>
      </c>
      <c r="AY491" s="3"/>
      <c r="AZ491" s="10" cm="1">
        <f t="array" ref="AZ491">Lair(100000000/($AX491-$AW491))</f>
        <v>6237.0837508351451</v>
      </c>
      <c r="BA491" s="10">
        <f t="shared" si="764"/>
        <v>6238.8091361120987</v>
      </c>
      <c r="BN491" s="3" cm="1">
        <f t="array" ref="BN491">$C491*EXP(poly_from_str(100000000/$E491,BN$4341))</f>
        <v>1.1576630850237934</v>
      </c>
      <c r="BO491" s="3"/>
      <c r="BY491">
        <v>1592</v>
      </c>
    </row>
    <row r="492" spans="1:77" hidden="1" x14ac:dyDescent="0.25">
      <c r="A492" t="s">
        <v>785</v>
      </c>
      <c r="B492" s="2" t="str">
        <f t="shared" si="715"/>
        <v/>
      </c>
      <c r="C492">
        <v>5</v>
      </c>
      <c r="E492">
        <v>16036.35</v>
      </c>
      <c r="R492">
        <v>6</v>
      </c>
      <c r="S492" t="s">
        <v>22</v>
      </c>
      <c r="AA492" s="10">
        <f t="shared" si="717"/>
        <v>6234.107</v>
      </c>
      <c r="AB492" s="3" cm="1">
        <f t="array" ref="AB492">100000000/Lvac(AA492)</f>
        <v>16036.35355049297</v>
      </c>
      <c r="AC492" s="28">
        <f t="shared" si="718"/>
        <v>1.6040789803575717E-7</v>
      </c>
      <c r="AD492" s="28">
        <f t="shared" si="719"/>
        <v>6.2358315863475045E-7</v>
      </c>
      <c r="AE492" s="21">
        <f t="shared" si="720"/>
        <v>16036.35333013699</v>
      </c>
      <c r="AF492" s="10" cm="1">
        <f t="array" ref="AF492">Lair(100000000/AE492)</f>
        <v>6234.1070856637452</v>
      </c>
      <c r="AG492" s="10">
        <f t="shared" si="721"/>
        <v>6.2861788825964143E-3</v>
      </c>
      <c r="AH492" s="10" t="b">
        <f t="shared" si="716"/>
        <v>1</v>
      </c>
      <c r="AI492" s="10">
        <f t="shared" si="722"/>
        <v>6234.107</v>
      </c>
      <c r="AJ492">
        <v>3.0000000000000001E-3</v>
      </c>
      <c r="AK492" s="3" cm="1">
        <f t="array" ref="AK492">100000000/Lvac($AA492)</f>
        <v>16036.35355049297</v>
      </c>
      <c r="AL492" s="21">
        <f t="shared" si="680"/>
        <v>7.7170732955784867E-3</v>
      </c>
      <c r="AM492" s="21"/>
      <c r="AN492" s="21"/>
      <c r="AO492" s="21"/>
      <c r="AP492" s="21"/>
      <c r="AS492" s="3">
        <f t="shared" si="723"/>
        <v>3.5504929692251608E-3</v>
      </c>
      <c r="AT492" s="3" cm="1">
        <f t="array" ref="AT492">AS492-(100000000/LvacE($A492)-$E492)</f>
        <v>2.906103509303648E-5</v>
      </c>
      <c r="BB492"/>
      <c r="BC492"/>
      <c r="BD492"/>
      <c r="BE492"/>
      <c r="BF492"/>
      <c r="BG492"/>
      <c r="BH492"/>
      <c r="BI492"/>
      <c r="BJ492"/>
      <c r="BN492" s="3" cm="1">
        <f t="array" ref="BN492">$C492*EXP(poly_from_str(100000000/$E492,BN$4341))</f>
        <v>0.14534004479324497</v>
      </c>
      <c r="BO492" s="3"/>
      <c r="BY492" t="e">
        <v>#N/A</v>
      </c>
    </row>
    <row r="493" spans="1:77" hidden="1" x14ac:dyDescent="0.25">
      <c r="A493" t="s">
        <v>786</v>
      </c>
      <c r="B493" s="2" t="str">
        <f t="shared" si="715"/>
        <v/>
      </c>
      <c r="C493">
        <v>4</v>
      </c>
      <c r="D493" t="s">
        <v>14</v>
      </c>
      <c r="E493">
        <v>16041.22</v>
      </c>
      <c r="R493">
        <v>6</v>
      </c>
      <c r="S493" t="s">
        <v>22</v>
      </c>
      <c r="AA493" s="10">
        <f t="shared" si="717"/>
        <v>6232.2169999999996</v>
      </c>
      <c r="AB493" s="3" cm="1">
        <f t="array" ref="AB493">100000000/Lvac(AA493)</f>
        <v>16041.21674093155</v>
      </c>
      <c r="AC493" s="28">
        <f t="shared" si="718"/>
        <v>1.6045654379492886E-7</v>
      </c>
      <c r="AD493" s="28">
        <f t="shared" si="719"/>
        <v>6.2339410790975187E-7</v>
      </c>
      <c r="AE493" s="21">
        <f t="shared" si="720"/>
        <v>16041.216943430927</v>
      </c>
      <c r="AF493" s="10" cm="1">
        <f t="array" ref="AF493">Lair(100000000/AE493)</f>
        <v>6232.2169213257648</v>
      </c>
      <c r="AG493" s="10">
        <f t="shared" si="721"/>
        <v>6.2869590982576147E-3</v>
      </c>
      <c r="AH493" s="10" t="b">
        <f t="shared" si="716"/>
        <v>1</v>
      </c>
      <c r="AI493" s="10">
        <f t="shared" si="722"/>
        <v>6232.2169999999996</v>
      </c>
      <c r="AJ493">
        <v>7.0000000000000001E-3</v>
      </c>
      <c r="AK493" s="3" cm="1">
        <f t="array" ref="AK493">100000000/Lvac($AA493)</f>
        <v>16041.21674093155</v>
      </c>
      <c r="AL493" s="21">
        <f t="shared" ref="AL493:AL526" si="766">AJ493/AI493*AK493</f>
        <v>1.80174273756066E-2</v>
      </c>
      <c r="AM493" s="21"/>
      <c r="AN493" s="21"/>
      <c r="AO493" s="21"/>
      <c r="AP493" s="21"/>
      <c r="AS493" s="3">
        <f t="shared" si="723"/>
        <v>-3.2590684495517053E-3</v>
      </c>
      <c r="AT493" s="3" cm="1">
        <f t="array" ref="AT493">AS493-(100000000/LvacE($A493)-$E493)</f>
        <v>2.9043905669823289E-5</v>
      </c>
      <c r="BB493"/>
      <c r="BC493"/>
      <c r="BD493"/>
      <c r="BE493"/>
      <c r="BF493"/>
      <c r="BG493"/>
      <c r="BH493"/>
      <c r="BI493"/>
      <c r="BJ493"/>
      <c r="BN493" s="3" cm="1">
        <f t="array" ref="BN493">$C493*EXP(poly_from_str(100000000/$E493,BN$4341))</f>
        <v>0.11659870069772664</v>
      </c>
      <c r="BO493" s="3"/>
      <c r="BY493" t="e">
        <v>#N/A</v>
      </c>
    </row>
    <row r="494" spans="1:77" hidden="1" x14ac:dyDescent="0.25">
      <c r="A494" t="s">
        <v>787</v>
      </c>
      <c r="B494" s="2" t="str">
        <f t="shared" si="715"/>
        <v/>
      </c>
      <c r="C494">
        <v>5</v>
      </c>
      <c r="D494" t="s">
        <v>14</v>
      </c>
      <c r="E494">
        <v>16044.27</v>
      </c>
      <c r="R494">
        <v>6</v>
      </c>
      <c r="S494" t="s">
        <v>22</v>
      </c>
      <c r="AA494" s="10">
        <f t="shared" si="717"/>
        <v>6231.0309999999999</v>
      </c>
      <c r="AB494" s="3" cm="1">
        <f t="array" ref="AB494">100000000/Lvac(AA494)</f>
        <v>16044.269963745439</v>
      </c>
      <c r="AC494" s="28">
        <f t="shared" si="718"/>
        <v>1.6048708472161348E-7</v>
      </c>
      <c r="AD494" s="28">
        <f t="shared" si="719"/>
        <v>6.2327547607940903E-7</v>
      </c>
      <c r="AE494" s="21">
        <f t="shared" si="720"/>
        <v>16044.269965999691</v>
      </c>
      <c r="AF494" s="10" cm="1">
        <f t="array" ref="AF494">Lair(100000000/AE494)</f>
        <v>6231.0309991245213</v>
      </c>
      <c r="AG494" s="10">
        <f t="shared" si="721"/>
        <v>6.2874490564840263E-3</v>
      </c>
      <c r="AH494" s="10" t="b">
        <f t="shared" si="716"/>
        <v>1</v>
      </c>
      <c r="AI494" s="10">
        <f t="shared" si="722"/>
        <v>6231.0309999999999</v>
      </c>
      <c r="AJ494">
        <v>7.0000000000000001E-3</v>
      </c>
      <c r="AK494" s="3" cm="1">
        <f t="array" ref="AK494">100000000/Lvac($AA494)</f>
        <v>16044.269963745439</v>
      </c>
      <c r="AL494" s="21">
        <f t="shared" si="766"/>
        <v>1.8024286790776372E-2</v>
      </c>
      <c r="AM494" s="21"/>
      <c r="AN494" s="21"/>
      <c r="AO494" s="21"/>
      <c r="AP494" s="21"/>
      <c r="AS494" s="3">
        <f t="shared" si="723"/>
        <v>-3.6254561564419419E-5</v>
      </c>
      <c r="AT494" s="3" cm="1">
        <f t="array" ref="AT494">AS494-(100000000/LvacE($A494)-$E494)</f>
        <v>2.9033144528511912E-5</v>
      </c>
      <c r="BB494"/>
      <c r="BC494"/>
      <c r="BD494"/>
      <c r="BE494"/>
      <c r="BF494"/>
      <c r="BG494"/>
      <c r="BH494"/>
      <c r="BI494"/>
      <c r="BJ494"/>
      <c r="BN494" s="3" cm="1">
        <f t="array" ref="BN494">$C494*EXP(poly_from_str(100000000/$E494,BN$4341))</f>
        <v>0.14600476364285023</v>
      </c>
      <c r="BO494" s="3"/>
      <c r="BY494" t="e">
        <v>#N/A</v>
      </c>
    </row>
    <row r="495" spans="1:77" hidden="1" x14ac:dyDescent="0.25">
      <c r="A495" t="s">
        <v>788</v>
      </c>
      <c r="B495" s="2" t="str">
        <f t="shared" si="715"/>
        <v/>
      </c>
      <c r="C495">
        <v>4</v>
      </c>
      <c r="E495">
        <v>16049.88</v>
      </c>
      <c r="R495">
        <v>6</v>
      </c>
      <c r="S495" t="s">
        <v>22</v>
      </c>
      <c r="AA495" s="10">
        <f t="shared" si="717"/>
        <v>6228.8530000000001</v>
      </c>
      <c r="AB495" s="3" cm="1">
        <f t="array" ref="AB495">100000000/Lvac(AA495)</f>
        <v>16049.880006449392</v>
      </c>
      <c r="AC495" s="28">
        <f t="shared" si="718"/>
        <v>1.6054320113189377E-7</v>
      </c>
      <c r="AD495" s="28">
        <f t="shared" si="719"/>
        <v>6.2305761762590484E-7</v>
      </c>
      <c r="AE495" s="21">
        <f t="shared" si="720"/>
        <v>16049.88000604785</v>
      </c>
      <c r="AF495" s="10" cm="1">
        <f t="array" ref="AF495">Lair(100000000/AE495)</f>
        <v>6228.8530001558374</v>
      </c>
      <c r="AG495" s="10">
        <f t="shared" si="721"/>
        <v>6.2883495570090825E-3</v>
      </c>
      <c r="AH495" s="10" t="b">
        <f t="shared" si="716"/>
        <v>1</v>
      </c>
      <c r="AI495" s="10">
        <f t="shared" si="722"/>
        <v>6228.8530000000001</v>
      </c>
      <c r="AJ495">
        <v>3.0000000000000001E-3</v>
      </c>
      <c r="AK495" s="3" cm="1">
        <f t="array" ref="AK495">100000000/Lvac($AA495)</f>
        <v>16049.880006449392</v>
      </c>
      <c r="AL495" s="21">
        <f t="shared" si="766"/>
        <v>7.7300973420544967E-3</v>
      </c>
      <c r="AM495" s="21"/>
      <c r="AN495" s="21"/>
      <c r="AO495" s="21"/>
      <c r="AP495" s="21"/>
      <c r="AS495" s="3">
        <f t="shared" si="723"/>
        <v>6.4493924583075568E-6</v>
      </c>
      <c r="AT495" s="3" cm="1">
        <f t="array" ref="AT495">AS495-(100000000/LvacE($A495)-$E495)</f>
        <v>2.9013348466833122E-5</v>
      </c>
      <c r="BB495"/>
      <c r="BC495"/>
      <c r="BD495"/>
      <c r="BE495"/>
      <c r="BF495"/>
      <c r="BG495"/>
      <c r="BH495"/>
      <c r="BI495"/>
      <c r="BJ495"/>
      <c r="BN495" s="3" cm="1">
        <f t="array" ref="BN495">$C495*EXP(poly_from_str(100000000/$E495,BN$4341))</f>
        <v>0.11718213736202494</v>
      </c>
      <c r="BO495" s="3"/>
      <c r="BY495" t="e">
        <v>#N/A</v>
      </c>
    </row>
    <row r="496" spans="1:77" hidden="1" x14ac:dyDescent="0.25">
      <c r="A496" t="s">
        <v>789</v>
      </c>
      <c r="B496" s="2" t="str">
        <f t="shared" si="715"/>
        <v/>
      </c>
      <c r="C496">
        <v>5</v>
      </c>
      <c r="D496" t="s">
        <v>14</v>
      </c>
      <c r="E496">
        <v>16059.27</v>
      </c>
      <c r="R496">
        <v>6</v>
      </c>
      <c r="S496" t="s">
        <v>22</v>
      </c>
      <c r="AA496" s="10">
        <f t="shared" si="717"/>
        <v>6225.2120000000004</v>
      </c>
      <c r="AB496" s="3" cm="1">
        <f t="array" ref="AB496">100000000/Lvac(AA496)</f>
        <v>16059.267177497804</v>
      </c>
      <c r="AC496" s="28">
        <f t="shared" si="718"/>
        <v>1.6063709958793369E-7</v>
      </c>
      <c r="AD496" s="28">
        <f t="shared" si="719"/>
        <v>6.2269341990971851E-7</v>
      </c>
      <c r="AE496" s="21">
        <f t="shared" si="720"/>
        <v>16059.267353612875</v>
      </c>
      <c r="AF496" s="10" cm="1">
        <f t="array" ref="AF496">Lair(100000000/AE496)</f>
        <v>6225.2119317302158</v>
      </c>
      <c r="AG496" s="10">
        <f t="shared" si="721"/>
        <v>6.2898570504504748E-3</v>
      </c>
      <c r="AH496" s="10" t="b">
        <f t="shared" si="716"/>
        <v>1</v>
      </c>
      <c r="AI496" s="10">
        <f t="shared" si="722"/>
        <v>6225.2120000000004</v>
      </c>
      <c r="AJ496">
        <v>7.0000000000000001E-3</v>
      </c>
      <c r="AK496" s="3" cm="1">
        <f t="array" ref="AK496">100000000/Lvac($AA496)</f>
        <v>16059.267177497804</v>
      </c>
      <c r="AL496" s="21">
        <f t="shared" si="766"/>
        <v>1.8057998706306647E-2</v>
      </c>
      <c r="AM496" s="21"/>
      <c r="AN496" s="21"/>
      <c r="AO496" s="21"/>
      <c r="AP496" s="21"/>
      <c r="AS496" s="3">
        <f t="shared" si="723"/>
        <v>-2.8225021960679442E-3</v>
      </c>
      <c r="AT496" s="3" cm="1">
        <f t="array" ref="AT496">AS496-(100000000/LvacE($A496)-$E496)</f>
        <v>2.8980175557080656E-5</v>
      </c>
      <c r="BB496"/>
      <c r="BC496"/>
      <c r="BD496"/>
      <c r="BE496"/>
      <c r="BF496"/>
      <c r="BG496"/>
      <c r="BH496"/>
      <c r="BI496"/>
      <c r="BJ496"/>
      <c r="BN496" s="3" cm="1">
        <f t="array" ref="BN496">$C496*EXP(poly_from_str(100000000/$E496,BN$4341))</f>
        <v>0.14727306496745968</v>
      </c>
      <c r="BO496" s="3"/>
      <c r="BY496" t="e">
        <v>#N/A</v>
      </c>
    </row>
    <row r="497" spans="1:77" hidden="1" x14ac:dyDescent="0.25">
      <c r="A497" t="s">
        <v>790</v>
      </c>
      <c r="B497" s="2" t="str">
        <f t="shared" si="715"/>
        <v/>
      </c>
      <c r="C497">
        <v>4</v>
      </c>
      <c r="D497" t="s">
        <v>14</v>
      </c>
      <c r="E497">
        <v>16062.32</v>
      </c>
      <c r="F497">
        <v>10032</v>
      </c>
      <c r="G497" t="s">
        <v>3</v>
      </c>
      <c r="H497" s="5" t="s">
        <v>4</v>
      </c>
      <c r="I497">
        <v>26095</v>
      </c>
      <c r="J497" t="s">
        <v>5</v>
      </c>
      <c r="K497" s="5" t="s">
        <v>16</v>
      </c>
      <c r="L497">
        <v>10032.92</v>
      </c>
      <c r="M497" t="str">
        <f>$G497&amp;""</f>
        <v>o</v>
      </c>
      <c r="N497" t="str">
        <f>$H497&amp;""</f>
        <v>9/2</v>
      </c>
      <c r="O497">
        <v>26095.23</v>
      </c>
      <c r="P497" t="str">
        <f>$J497&amp;""</f>
        <v>e</v>
      </c>
      <c r="Q497" t="str">
        <f>$K497&amp;""</f>
        <v>11/2</v>
      </c>
      <c r="R497">
        <v>6</v>
      </c>
      <c r="S497" t="s">
        <v>6</v>
      </c>
      <c r="AA497" s="10">
        <f t="shared" si="717"/>
        <v>6224.0290000000005</v>
      </c>
      <c r="AB497" s="3" cm="1">
        <f t="array" ref="AB497">100000000/Lvac(AA497)</f>
        <v>16062.31953407752</v>
      </c>
      <c r="AC497" s="28">
        <f t="shared" si="718"/>
        <v>1.6066763185068705E-7</v>
      </c>
      <c r="AD497" s="28">
        <f t="shared" si="719"/>
        <v>6.2257508816109564E-7</v>
      </c>
      <c r="AE497" s="21">
        <f t="shared" si="720"/>
        <v>16062.319563170311</v>
      </c>
      <c r="AF497" s="10" cm="1">
        <f t="array" ref="AF497">Lair(100000000/AE497)</f>
        <v>6224.0289887266672</v>
      </c>
      <c r="AG497" s="10">
        <f t="shared" si="721"/>
        <v>6.2903474207846328E-3</v>
      </c>
      <c r="AH497" s="10" t="b">
        <f t="shared" si="716"/>
        <v>1</v>
      </c>
      <c r="AI497" s="10">
        <f>$AF497</f>
        <v>6224.0289887266672</v>
      </c>
      <c r="AJ497">
        <v>7.0000000000000001E-3</v>
      </c>
      <c r="AK497" s="3" cm="1">
        <f t="array" ref="AK497">100000000/Lvac($AA497)</f>
        <v>16062.31953407752</v>
      </c>
      <c r="AL497" s="21">
        <f t="shared" si="766"/>
        <v>1.8064863923705023E-2</v>
      </c>
      <c r="AM497" s="10" cm="1">
        <f t="array" ref="AM497">Lvac($AI497)-$BA497</f>
        <v>-3.7066845234221546E-3</v>
      </c>
      <c r="AN497" s="10">
        <f>$AK497-($AX497-$AW497)</f>
        <v>9.5340775205841055E-3</v>
      </c>
      <c r="AO497" s="3">
        <f>AM497/AJ497</f>
        <v>-0.52952636048887924</v>
      </c>
      <c r="AP497" s="3">
        <v>-0.52791545216937918</v>
      </c>
      <c r="AS497" s="3">
        <f t="shared" si="723"/>
        <v>-4.6592247963417321E-4</v>
      </c>
      <c r="AT497" s="3" cm="1">
        <f t="array" ref="AT497">AS497-(100000000/LvacE($A497)-$E497)</f>
        <v>2.8969378035981208E-5</v>
      </c>
      <c r="AU497" t="s">
        <v>4807</v>
      </c>
      <c r="AV497" t="s">
        <v>4733</v>
      </c>
      <c r="AW497" s="3">
        <v>10032.92</v>
      </c>
      <c r="AX497" s="3">
        <v>26095.23</v>
      </c>
      <c r="AY497" s="3"/>
      <c r="AZ497" s="10" cm="1">
        <f t="array" ref="AZ497">Lair(100000000/($AX497-$AW497))</f>
        <v>6224.0326944166836</v>
      </c>
      <c r="BA497" s="10">
        <f>100000000/($AX497-$AW497)</f>
        <v>6225.7545770191209</v>
      </c>
      <c r="BB497" s="12">
        <v>62300</v>
      </c>
      <c r="BC497" s="3">
        <v>6.0000000000000001E-3</v>
      </c>
      <c r="BD497" s="12" cm="1">
        <f t="array" ref="BD497">SfromgA($BB497,$BA497,"")</f>
        <v>7.4198887915550345E-3</v>
      </c>
      <c r="BE497" s="29">
        <f>(10^MAX(0.05, -0.312925054856973*((LN($BD497))^(1/3)) + 0.454808404431693)-1)*100</f>
        <v>869.26200903339054</v>
      </c>
      <c r="BG497" s="3"/>
      <c r="BH497" s="3"/>
      <c r="BI497" s="12">
        <f>IF($BB497="",$BF497,$BB497)</f>
        <v>62300</v>
      </c>
      <c r="BJ497" s="29">
        <f>IF($BB497="",$BH497,$BE497)</f>
        <v>869.26200903339054</v>
      </c>
      <c r="BK497" s="3">
        <f>LN(BN497*100000000/($AX497-$AW497)/$BI497)</f>
        <v>-4.4401174112795232</v>
      </c>
      <c r="BL497" s="13">
        <f>EXP(BK$4341*$AX497+BK$4342)*$BI497/(100000000/($AX497-$AW497))</f>
        <v>0.15482115098111646</v>
      </c>
      <c r="BM497" s="3">
        <f t="shared" ref="BM497" si="767">LN(BL497/$C497)</f>
        <v>-3.2517790540350711</v>
      </c>
      <c r="BN497" s="3" cm="1">
        <f t="array" ref="BN497">$C497*EXP(poly_from_str(100000000/$E497,BN$4341))</f>
        <v>0.11802596484265483</v>
      </c>
      <c r="BO497" s="3">
        <f>LN($C497)</f>
        <v>1.3862943611198906</v>
      </c>
      <c r="BP497" s="13">
        <f>LN(BL497/BN497)</f>
        <v>0.27136594476732306</v>
      </c>
      <c r="BY497">
        <v>157</v>
      </c>
    </row>
    <row r="498" spans="1:77" hidden="1" x14ac:dyDescent="0.25">
      <c r="A498" t="s">
        <v>791</v>
      </c>
      <c r="B498" s="2" t="str">
        <f t="shared" si="715"/>
        <v/>
      </c>
      <c r="C498">
        <v>1</v>
      </c>
      <c r="E498">
        <v>16065.39</v>
      </c>
      <c r="R498">
        <v>6</v>
      </c>
      <c r="S498" t="s">
        <v>22</v>
      </c>
      <c r="AA498" s="10">
        <f t="shared" si="717"/>
        <v>6222.8410000000003</v>
      </c>
      <c r="AB498" s="3" cm="1">
        <f t="array" ref="AB498">100000000/Lvac(AA498)</f>
        <v>16065.385959468827</v>
      </c>
      <c r="AC498" s="28">
        <f t="shared" si="718"/>
        <v>1.6069830484179171E-7</v>
      </c>
      <c r="AD498" s="28">
        <f t="shared" si="719"/>
        <v>6.2245625627849109E-7</v>
      </c>
      <c r="AE498" s="21">
        <f t="shared" si="720"/>
        <v>16065.386211945433</v>
      </c>
      <c r="AF498" s="10" cm="1">
        <f t="array" ref="AF498">Lair(100000000/AE498)</f>
        <v>6222.8409022037349</v>
      </c>
      <c r="AG498" s="10">
        <f t="shared" si="721"/>
        <v>6.2908401451578812E-3</v>
      </c>
      <c r="AH498" s="10" t="b">
        <f t="shared" si="716"/>
        <v>1</v>
      </c>
      <c r="AI498" s="10">
        <f t="shared" si="722"/>
        <v>6222.8410000000003</v>
      </c>
      <c r="AJ498">
        <v>3.0000000000000001E-3</v>
      </c>
      <c r="AK498" s="3" cm="1">
        <f t="array" ref="AK498">100000000/Lvac($AA498)</f>
        <v>16065.385959468827</v>
      </c>
      <c r="AL498" s="21">
        <f t="shared" si="766"/>
        <v>7.7450408709472864E-3</v>
      </c>
      <c r="AM498" s="21"/>
      <c r="AN498" s="21"/>
      <c r="AO498" s="21"/>
      <c r="AP498" s="21"/>
      <c r="AS498" s="3">
        <f t="shared" si="723"/>
        <v>-4.0405311719950987E-3</v>
      </c>
      <c r="AT498" s="3" cm="1">
        <f t="array" ref="AT498">AS498-(100000000/LvacE($A498)-$E498)</f>
        <v>2.8958518669242039E-5</v>
      </c>
      <c r="BB498"/>
      <c r="BC498"/>
      <c r="BD498"/>
      <c r="BE498"/>
      <c r="BF498"/>
      <c r="BG498"/>
      <c r="BH498"/>
      <c r="BI498"/>
      <c r="BJ498"/>
      <c r="BN498" s="3" cm="1">
        <f t="array" ref="BN498">$C498*EXP(poly_from_str(100000000/$E498,BN$4341))</f>
        <v>2.9558812414506374E-2</v>
      </c>
      <c r="BO498" s="3"/>
      <c r="BY498" t="e">
        <v>#N/A</v>
      </c>
    </row>
    <row r="499" spans="1:77" x14ac:dyDescent="0.25">
      <c r="A499" t="s">
        <v>792</v>
      </c>
      <c r="B499" s="2" t="str">
        <f t="shared" si="715"/>
        <v/>
      </c>
      <c r="C499">
        <v>30</v>
      </c>
      <c r="E499">
        <v>16091.7</v>
      </c>
      <c r="F499">
        <v>19046</v>
      </c>
      <c r="G499" t="s">
        <v>3</v>
      </c>
      <c r="H499" s="5" t="s">
        <v>18</v>
      </c>
      <c r="I499">
        <v>35137</v>
      </c>
      <c r="J499" t="s">
        <v>5</v>
      </c>
      <c r="K499" s="5" t="s">
        <v>19</v>
      </c>
      <c r="L499">
        <v>19046.09</v>
      </c>
      <c r="M499" t="str">
        <f>$G499&amp;""</f>
        <v>o</v>
      </c>
      <c r="N499" t="str">
        <f>$H499&amp;""</f>
        <v>5/2</v>
      </c>
      <c r="O499">
        <v>35137.82</v>
      </c>
      <c r="P499" t="str">
        <f>$J499&amp;""</f>
        <v>e</v>
      </c>
      <c r="Q499" t="str">
        <f>$K499&amp;""</f>
        <v>3/2</v>
      </c>
      <c r="R499">
        <v>6</v>
      </c>
      <c r="U499" s="4" t="str">
        <f>"Sugar wl unc increased 0.003 -&gt; "&amp;ROUND($AJ499,3)&amp;"A"</f>
        <v>Sugar wl unc increased 0.003 -&gt; 0.013A</v>
      </c>
      <c r="AA499" s="10">
        <f t="shared" si="717"/>
        <v>6212.6660000000002</v>
      </c>
      <c r="AB499" s="3" cm="1">
        <f t="array" ref="AB499">100000000/Lvac(AA499)</f>
        <v>16091.69736031088</v>
      </c>
      <c r="AC499" s="28">
        <f t="shared" si="718"/>
        <v>1.6096149382567805E-7</v>
      </c>
      <c r="AD499" s="28">
        <f t="shared" si="719"/>
        <v>6.2143848321833019E-7</v>
      </c>
      <c r="AE499" s="21">
        <f t="shared" si="720"/>
        <v>16091.6975262696</v>
      </c>
      <c r="AF499" s="10" cm="1">
        <f t="array" ref="AF499">Lair(100000000/AE499)</f>
        <v>6212.6659359262967</v>
      </c>
      <c r="AG499" s="10">
        <f t="shared" si="721"/>
        <v>6.2950718226531801E-3</v>
      </c>
      <c r="AH499" s="10" t="b">
        <f t="shared" si="716"/>
        <v>1</v>
      </c>
      <c r="AI499" s="10">
        <f>$AF499</f>
        <v>6212.6659359262967</v>
      </c>
      <c r="AJ499" s="25">
        <f>0.003*ABS($AP499)</f>
        <v>1.2604958508745767E-2</v>
      </c>
      <c r="AK499" s="3" cm="1">
        <f t="array" ref="AK499">100000000/Lvac($AA499)</f>
        <v>16091.69736031088</v>
      </c>
      <c r="AL499" s="21">
        <f t="shared" si="766"/>
        <v>3.2648653517496767E-2</v>
      </c>
      <c r="AM499" s="10" cm="1">
        <f t="array" ref="AM499">Lvac($AI499)-$BA499</f>
        <v>1.2540867610368878E-2</v>
      </c>
      <c r="AN499" s="10">
        <f>$AK499-($AX499-$AW499)</f>
        <v>-3.2639689119605464E-2</v>
      </c>
      <c r="AO499" s="14">
        <f>AM499/AJ499</f>
        <v>0.99491542171024039</v>
      </c>
      <c r="AP499" s="3">
        <v>4.2016528362485888</v>
      </c>
      <c r="AS499" s="3">
        <f t="shared" si="723"/>
        <v>-2.6396891207696171E-3</v>
      </c>
      <c r="AT499" s="3" cm="1">
        <f t="array" ref="AT499">AS499-(100000000/LvacE($A499)-$E499)</f>
        <v>2.8865075364592485E-5</v>
      </c>
      <c r="AU499" t="s">
        <v>4978</v>
      </c>
      <c r="AV499" t="s">
        <v>4735</v>
      </c>
      <c r="AW499" s="3">
        <v>19046.09</v>
      </c>
      <c r="AX499" s="3">
        <v>35137.82</v>
      </c>
      <c r="AY499" s="3"/>
      <c r="AZ499" s="10" cm="1">
        <f t="array" ref="AZ499">Lair(100000000/($AX499-$AW499))</f>
        <v>6212.6533984232046</v>
      </c>
      <c r="BA499" s="10">
        <f>100000000/($AX499-$AW499)</f>
        <v>6214.3722272247924</v>
      </c>
      <c r="BN499" s="3" cm="1">
        <f t="array" ref="BN499">$C499*EXP(poly_from_str(100000000/$E499,BN$4341))</f>
        <v>0.90034346401918575</v>
      </c>
      <c r="BO499" s="3"/>
      <c r="BY499">
        <v>1159</v>
      </c>
    </row>
    <row r="500" spans="1:77" hidden="1" x14ac:dyDescent="0.25">
      <c r="A500" t="s">
        <v>793</v>
      </c>
      <c r="B500" s="2" t="str">
        <f t="shared" si="715"/>
        <v/>
      </c>
      <c r="C500">
        <v>1</v>
      </c>
      <c r="E500">
        <v>16105.06</v>
      </c>
      <c r="R500">
        <v>6</v>
      </c>
      <c r="S500" t="s">
        <v>22</v>
      </c>
      <c r="AA500" s="10">
        <f t="shared" si="717"/>
        <v>6207.51</v>
      </c>
      <c r="AB500" s="3" cm="1">
        <f t="array" ref="AB500">100000000/Lvac(AA500)</f>
        <v>16105.063122342548</v>
      </c>
      <c r="AC500" s="28">
        <f t="shared" si="718"/>
        <v>1.6109518953654524E-7</v>
      </c>
      <c r="AD500" s="28">
        <f t="shared" si="719"/>
        <v>6.2092274485574688E-7</v>
      </c>
      <c r="AE500" s="21">
        <f t="shared" si="720"/>
        <v>16105.062925427312</v>
      </c>
      <c r="AF500" s="10" cm="1">
        <f t="array" ref="AF500">Lair(100000000/AE500)</f>
        <v>6207.5100758993285</v>
      </c>
      <c r="AG500" s="10">
        <f t="shared" si="721"/>
        <v>6.2972240980958992E-3</v>
      </c>
      <c r="AH500" s="10" t="b">
        <f t="shared" si="716"/>
        <v>1</v>
      </c>
      <c r="AI500" s="10">
        <f t="shared" si="722"/>
        <v>6207.51</v>
      </c>
      <c r="AJ500">
        <v>3.0000000000000001E-3</v>
      </c>
      <c r="AK500" s="3" cm="1">
        <f t="array" ref="AK500">100000000/Lvac($AA500)</f>
        <v>16105.063122342548</v>
      </c>
      <c r="AL500" s="21">
        <f t="shared" si="766"/>
        <v>7.7833445885753935E-3</v>
      </c>
      <c r="AM500" s="21"/>
      <c r="AN500" s="21"/>
      <c r="AO500" s="21"/>
      <c r="AP500" s="21"/>
      <c r="AS500" s="3">
        <f t="shared" si="723"/>
        <v>3.1223425485222833E-3</v>
      </c>
      <c r="AT500" s="3" cm="1">
        <f t="array" ref="AT500">AS500-(100000000/LvacE($A500)-$E500)</f>
        <v>2.8817412385251373E-5</v>
      </c>
      <c r="BB500"/>
      <c r="BC500"/>
      <c r="BD500"/>
      <c r="BE500"/>
      <c r="BF500"/>
      <c r="BG500"/>
      <c r="BH500"/>
      <c r="BI500"/>
      <c r="BJ500"/>
      <c r="BN500" s="3" cm="1">
        <f t="array" ref="BN500">$C500*EXP(poly_from_str(100000000/$E500,BN$4341))</f>
        <v>3.024421337656184E-2</v>
      </c>
      <c r="BO500" s="3"/>
      <c r="BY500" t="e">
        <v>#N/A</v>
      </c>
    </row>
    <row r="501" spans="1:77" hidden="1" x14ac:dyDescent="0.25">
      <c r="A501" t="s">
        <v>794</v>
      </c>
      <c r="B501" s="2" t="str">
        <f t="shared" si="715"/>
        <v/>
      </c>
      <c r="C501">
        <v>9</v>
      </c>
      <c r="D501" t="s">
        <v>14</v>
      </c>
      <c r="E501">
        <v>16106.02</v>
      </c>
      <c r="R501">
        <v>6</v>
      </c>
      <c r="S501" t="s">
        <v>22</v>
      </c>
      <c r="AA501" s="10">
        <f t="shared" si="717"/>
        <v>6207.14</v>
      </c>
      <c r="AB501" s="3" cm="1">
        <f t="array" ref="AB501">100000000/Lvac(AA501)</f>
        <v>16106.023117406814</v>
      </c>
      <c r="AC501" s="28">
        <f t="shared" si="718"/>
        <v>1.6110479222314945E-7</v>
      </c>
      <c r="AD501" s="28">
        <f t="shared" si="719"/>
        <v>6.2088573492685212E-7</v>
      </c>
      <c r="AE501" s="21">
        <f t="shared" si="720"/>
        <v>16106.022920758935</v>
      </c>
      <c r="AF501" s="10" cm="1">
        <f t="array" ref="AF501">Lair(100000000/AE501)</f>
        <v>6207.1400757872434</v>
      </c>
      <c r="AG501" s="10">
        <f t="shared" si="721"/>
        <v>6.2973787539355331E-3</v>
      </c>
      <c r="AH501" s="10" t="b">
        <f t="shared" si="716"/>
        <v>1</v>
      </c>
      <c r="AI501" s="10">
        <f t="shared" si="722"/>
        <v>6207.14</v>
      </c>
      <c r="AJ501">
        <v>7.0000000000000001E-3</v>
      </c>
      <c r="AK501" s="3" cm="1">
        <f t="array" ref="AK501">100000000/Lvac($AA501)</f>
        <v>16106.023117406814</v>
      </c>
      <c r="AL501" s="21">
        <f t="shared" si="766"/>
        <v>1.8163302555097467E-2</v>
      </c>
      <c r="AM501" s="21"/>
      <c r="AN501" s="21"/>
      <c r="AO501" s="21"/>
      <c r="AP501" s="21"/>
      <c r="AS501" s="3">
        <f t="shared" si="723"/>
        <v>3.1174068135442212E-3</v>
      </c>
      <c r="AT501" s="3" cm="1">
        <f t="array" ref="AT501">AS501-(100000000/LvacE($A501)-$E501)</f>
        <v>2.8813983590225689E-5</v>
      </c>
      <c r="BB501"/>
      <c r="BC501"/>
      <c r="BD501"/>
      <c r="BE501"/>
      <c r="BF501"/>
      <c r="BG501"/>
      <c r="BH501"/>
      <c r="BI501"/>
      <c r="BJ501"/>
      <c r="BN501" s="3" cm="1">
        <f t="array" ref="BN501">$C501*EXP(poly_from_str(100000000/$E501,BN$4341))</f>
        <v>0.27234913475731753</v>
      </c>
      <c r="BO501" s="3"/>
      <c r="BY501">
        <v>345</v>
      </c>
    </row>
    <row r="502" spans="1:77" hidden="1" x14ac:dyDescent="0.25">
      <c r="A502" t="s">
        <v>795</v>
      </c>
      <c r="B502" s="2" t="str">
        <f t="shared" si="715"/>
        <v/>
      </c>
      <c r="C502">
        <v>1</v>
      </c>
      <c r="E502">
        <v>16126.95</v>
      </c>
      <c r="R502">
        <v>6</v>
      </c>
      <c r="S502" t="s">
        <v>22</v>
      </c>
      <c r="AA502" s="10">
        <f t="shared" si="717"/>
        <v>6199.0860000000002</v>
      </c>
      <c r="AB502" s="3" cm="1">
        <f t="array" ref="AB502">100000000/Lvac(AA502)</f>
        <v>16126.94827127904</v>
      </c>
      <c r="AC502" s="28">
        <f t="shared" si="718"/>
        <v>1.6131410340169501E-7</v>
      </c>
      <c r="AD502" s="28">
        <f t="shared" si="719"/>
        <v>6.2008011880395855E-7</v>
      </c>
      <c r="AE502" s="21">
        <f t="shared" si="720"/>
        <v>16126.948380859611</v>
      </c>
      <c r="AF502" s="10" cm="1">
        <f t="array" ref="AF502">Lair(100000000/AE502)</f>
        <v>6199.0859578776444</v>
      </c>
      <c r="AG502" s="10">
        <f t="shared" si="721"/>
        <v>6.3007521004934466E-3</v>
      </c>
      <c r="AH502" s="10" t="b">
        <f t="shared" si="716"/>
        <v>1</v>
      </c>
      <c r="AI502" s="10">
        <f t="shared" si="722"/>
        <v>6199.0860000000002</v>
      </c>
      <c r="AJ502">
        <v>3.0000000000000001E-3</v>
      </c>
      <c r="AK502" s="3" cm="1">
        <f t="array" ref="AK502">100000000/Lvac($AA502)</f>
        <v>16126.94827127904</v>
      </c>
      <c r="AL502" s="21">
        <f t="shared" si="766"/>
        <v>7.8045126029606818E-3</v>
      </c>
      <c r="AM502" s="21"/>
      <c r="AN502" s="21"/>
      <c r="AO502" s="21"/>
      <c r="AP502" s="21"/>
      <c r="AS502" s="3">
        <f t="shared" si="723"/>
        <v>-1.7287209611822618E-3</v>
      </c>
      <c r="AT502" s="3" cm="1">
        <f t="array" ref="AT502">AS502-(100000000/LvacE($A502)-$E502)</f>
        <v>2.8739084882545285E-5</v>
      </c>
      <c r="BB502"/>
      <c r="BC502"/>
      <c r="BD502"/>
      <c r="BE502"/>
      <c r="BF502"/>
      <c r="BG502"/>
      <c r="BH502"/>
      <c r="BI502"/>
      <c r="BJ502"/>
      <c r="BN502" s="3" cm="1">
        <f t="array" ref="BN502">$C502*EXP(poly_from_str(100000000/$E502,BN$4341))</f>
        <v>3.062986515695203E-2</v>
      </c>
      <c r="BO502" s="3"/>
      <c r="BY502" t="e">
        <v>#N/A</v>
      </c>
    </row>
    <row r="503" spans="1:77" hidden="1" x14ac:dyDescent="0.25">
      <c r="A503" t="s">
        <v>796</v>
      </c>
      <c r="B503" s="2" t="str">
        <f t="shared" si="715"/>
        <v/>
      </c>
      <c r="C503">
        <v>4</v>
      </c>
      <c r="E503">
        <v>16129.23</v>
      </c>
      <c r="R503">
        <v>6</v>
      </c>
      <c r="S503" t="s">
        <v>22</v>
      </c>
      <c r="AA503" s="10">
        <f t="shared" si="717"/>
        <v>6198.2079999999996</v>
      </c>
      <c r="AB503" s="3" cm="1">
        <f t="array" ref="AB503">100000000/Lvac(AA503)</f>
        <v>16129.232696453335</v>
      </c>
      <c r="AC503" s="28">
        <f t="shared" si="718"/>
        <v>1.6133695416481668E-7</v>
      </c>
      <c r="AD503" s="28">
        <f t="shared" si="719"/>
        <v>6.1999229524408217E-7</v>
      </c>
      <c r="AE503" s="21">
        <f t="shared" si="720"/>
        <v>16129.232525439185</v>
      </c>
      <c r="AF503" s="10" cm="1">
        <f t="array" ref="AF503">Lair(100000000/AE503)</f>
        <v>6198.2080657185707</v>
      </c>
      <c r="AG503" s="10">
        <f t="shared" si="721"/>
        <v>6.3011206381306771E-3</v>
      </c>
      <c r="AH503" s="10" t="b">
        <f t="shared" si="716"/>
        <v>1</v>
      </c>
      <c r="AI503" s="10">
        <f t="shared" si="722"/>
        <v>6198.2079999999996</v>
      </c>
      <c r="AJ503">
        <v>3.0000000000000001E-3</v>
      </c>
      <c r="AK503" s="3" cm="1">
        <f t="array" ref="AK503">100000000/Lvac($AA503)</f>
        <v>16129.232696453335</v>
      </c>
      <c r="AL503" s="21">
        <f t="shared" si="766"/>
        <v>7.8067238287840629E-3</v>
      </c>
      <c r="AM503" s="21"/>
      <c r="AN503" s="21"/>
      <c r="AO503" s="21"/>
      <c r="AP503" s="21"/>
      <c r="AS503" s="3">
        <f t="shared" si="723"/>
        <v>2.6964533353748266E-3</v>
      </c>
      <c r="AT503" s="3" cm="1">
        <f t="array" ref="AT503">AS503-(100000000/LvacE($A503)-$E503)</f>
        <v>2.8730890335282311E-5</v>
      </c>
      <c r="BB503"/>
      <c r="BC503"/>
      <c r="BD503"/>
      <c r="BE503"/>
      <c r="BF503"/>
      <c r="BG503"/>
      <c r="BH503"/>
      <c r="BI503"/>
      <c r="BJ503"/>
      <c r="BN503" s="3" cm="1">
        <f t="array" ref="BN503">$C503*EXP(poly_from_str(100000000/$E503,BN$4341))</f>
        <v>0.12268135877500086</v>
      </c>
      <c r="BO503" s="3"/>
      <c r="BY503" t="e">
        <v>#N/A</v>
      </c>
    </row>
    <row r="504" spans="1:77" hidden="1" x14ac:dyDescent="0.25">
      <c r="A504" t="s">
        <v>797</v>
      </c>
      <c r="B504" s="2" t="str">
        <f t="shared" si="715"/>
        <v/>
      </c>
      <c r="C504">
        <v>5</v>
      </c>
      <c r="D504" t="s">
        <v>143</v>
      </c>
      <c r="E504">
        <v>16132.01</v>
      </c>
      <c r="R504">
        <v>6</v>
      </c>
      <c r="S504" t="s">
        <v>22</v>
      </c>
      <c r="AA504" s="10">
        <f t="shared" si="717"/>
        <v>6197.14</v>
      </c>
      <c r="AB504" s="3" cm="1">
        <f t="array" ref="AB504">100000000/Lvac(AA504)</f>
        <v>16132.01234588544</v>
      </c>
      <c r="AC504" s="28">
        <f t="shared" si="718"/>
        <v>1.6136475858218468E-7</v>
      </c>
      <c r="AD504" s="28">
        <f t="shared" si="719"/>
        <v>6.1988546658598088E-7</v>
      </c>
      <c r="AE504" s="21">
        <f t="shared" si="720"/>
        <v>16132.012197008891</v>
      </c>
      <c r="AF504" s="10" cm="1">
        <f t="array" ref="AF504">Lair(100000000/AE504)</f>
        <v>6197.1400571916574</v>
      </c>
      <c r="AG504" s="10">
        <f t="shared" si="721"/>
        <v>6.3015691388193136E-3</v>
      </c>
      <c r="AH504" s="10" t="b">
        <f t="shared" si="716"/>
        <v>1</v>
      </c>
      <c r="AI504" s="10">
        <f t="shared" si="722"/>
        <v>6197.14</v>
      </c>
      <c r="AJ504">
        <v>7.0000000000000001E-3</v>
      </c>
      <c r="AK504" s="3" cm="1">
        <f t="array" ref="AK504">100000000/Lvac($AA504)</f>
        <v>16132.01234588544</v>
      </c>
      <c r="AL504" s="21">
        <f t="shared" si="766"/>
        <v>1.8221967943470387E-2</v>
      </c>
      <c r="AM504" s="21"/>
      <c r="AN504" s="21"/>
      <c r="AO504" s="21"/>
      <c r="AP504" s="21"/>
      <c r="AS504" s="3">
        <f t="shared" si="723"/>
        <v>2.3458854393538786E-3</v>
      </c>
      <c r="AT504" s="3" cm="1">
        <f t="array" ref="AT504">AS504-(100000000/LvacE($A504)-$E504)</f>
        <v>2.8720911359414458E-5</v>
      </c>
      <c r="BB504"/>
      <c r="BC504"/>
      <c r="BD504"/>
      <c r="BE504"/>
      <c r="BF504"/>
      <c r="BG504"/>
      <c r="BH504"/>
      <c r="BI504"/>
      <c r="BJ504"/>
      <c r="BN504" s="3" cm="1">
        <f t="array" ref="BN504">$C504*EXP(poly_from_str(100000000/$E504,BN$4341))</f>
        <v>0.15359884272415325</v>
      </c>
      <c r="BO504" s="3"/>
      <c r="BY504">
        <v>189</v>
      </c>
    </row>
    <row r="505" spans="1:77" hidden="1" x14ac:dyDescent="0.25">
      <c r="A505" t="s">
        <v>798</v>
      </c>
      <c r="B505" s="2" t="str">
        <f t="shared" si="715"/>
        <v/>
      </c>
      <c r="C505">
        <v>2000</v>
      </c>
      <c r="E505">
        <v>16135.95</v>
      </c>
      <c r="F505">
        <v>0</v>
      </c>
      <c r="G505" t="s">
        <v>3</v>
      </c>
      <c r="H505" s="5" t="s">
        <v>4</v>
      </c>
      <c r="I505">
        <v>16135</v>
      </c>
      <c r="J505" t="s">
        <v>5</v>
      </c>
      <c r="K505" s="5" t="s">
        <v>8</v>
      </c>
      <c r="L505">
        <v>0</v>
      </c>
      <c r="M505" t="str">
        <f t="shared" ref="M505:M506" si="768">$G505&amp;""</f>
        <v>o</v>
      </c>
      <c r="N505" t="str">
        <f t="shared" ref="N505:N506" si="769">$H505&amp;""</f>
        <v>9/2</v>
      </c>
      <c r="O505">
        <v>16135.97</v>
      </c>
      <c r="P505" t="str">
        <f t="shared" ref="P505:P506" si="770">$J505&amp;""</f>
        <v>e</v>
      </c>
      <c r="Q505" t="str">
        <f t="shared" ref="Q505:Q506" si="771">$K505&amp;""</f>
        <v>7/2</v>
      </c>
      <c r="R505">
        <v>6</v>
      </c>
      <c r="S505" t="s">
        <v>6</v>
      </c>
      <c r="AA505" s="10">
        <f t="shared" si="717"/>
        <v>6195.6279999999997</v>
      </c>
      <c r="AB505" s="3" cm="1">
        <f t="array" ref="AB505">100000000/Lvac(AA505)</f>
        <v>16135.949218612415</v>
      </c>
      <c r="AC505" s="28">
        <f t="shared" si="718"/>
        <v>1.6140413853123527E-7</v>
      </c>
      <c r="AD505" s="28">
        <f t="shared" si="719"/>
        <v>6.1973422601412558E-7</v>
      </c>
      <c r="AE505" s="21">
        <f t="shared" si="720"/>
        <v>16135.949268246837</v>
      </c>
      <c r="AF505" s="10" cm="1">
        <f t="array" ref="AF505">Lair(100000000/AE505)</f>
        <v>6195.6279809419957</v>
      </c>
      <c r="AG505" s="10">
        <f t="shared" si="721"/>
        <v>6.3022044915069485E-3</v>
      </c>
      <c r="AH505" s="10" t="b">
        <f t="shared" si="716"/>
        <v>1</v>
      </c>
      <c r="AI505" s="10">
        <f t="shared" ref="AI505:AI506" si="772">$AF505</f>
        <v>6195.6279809419957</v>
      </c>
      <c r="AJ505">
        <v>3.0000000000000001E-3</v>
      </c>
      <c r="AK505" s="3" cm="1">
        <f t="array" ref="AK505">100000000/Lvac($AA505)</f>
        <v>16135.949218612415</v>
      </c>
      <c r="AL505" s="21">
        <f t="shared" si="766"/>
        <v>7.8132269730754912E-3</v>
      </c>
      <c r="AM505" s="10" cm="1">
        <f t="array" ref="AM505">Lvac($AI505)-$BA505</f>
        <v>7.9624447498645168E-3</v>
      </c>
      <c r="AN505" s="10">
        <f t="shared" ref="AN505:AN506" si="773">$AK505-($AX505-$AW505)</f>
        <v>-2.0781387584065669E-2</v>
      </c>
      <c r="AO505" s="3">
        <f t="shared" ref="AO505:AO506" si="774">AM505/AJ505</f>
        <v>2.6541482499548388</v>
      </c>
      <c r="AP505" s="3">
        <v>2.660502622347849</v>
      </c>
      <c r="AS505" s="3">
        <f t="shared" si="723"/>
        <v>-7.8138758544810116E-4</v>
      </c>
      <c r="AT505" s="3" cm="1">
        <f t="array" ref="AT505">AS505-(100000000/LvacE($A505)-$E505)</f>
        <v>2.8706766897812486E-5</v>
      </c>
      <c r="AU505" t="s">
        <v>4752</v>
      </c>
      <c r="AV505" t="s">
        <v>4738</v>
      </c>
      <c r="AW505" s="3">
        <v>0</v>
      </c>
      <c r="AX505" s="3">
        <v>16135.97</v>
      </c>
      <c r="AY505" s="3"/>
      <c r="AZ505" s="10" cm="1">
        <f t="array" ref="AZ505">Lair(100000000/($AX505-$AW505))</f>
        <v>6195.620020633246</v>
      </c>
      <c r="BA505" s="10">
        <f t="shared" ref="BA505:BA506" si="775">100000000/($AX505-$AW505)</f>
        <v>6197.3342786333887</v>
      </c>
      <c r="BB505" s="12">
        <v>15700000</v>
      </c>
      <c r="BC505" s="3">
        <v>0.36899999999999999</v>
      </c>
      <c r="BD505" s="12" cm="1">
        <f t="array" ref="BD505">SfromgA($BB505,$BA505,"")</f>
        <v>1.844368851356003</v>
      </c>
      <c r="BE505" s="29">
        <f>(10^MAX(0.05, -0.312925054856973*((LN($BD505))^(1/3)) + 0.454808404431693)-1)*100</f>
        <v>54.564377525412588</v>
      </c>
      <c r="BF505" s="12">
        <v>1860940.051363999</v>
      </c>
      <c r="BG505" s="12" cm="1">
        <f t="array" ref="BG505">SfromgA($BF505,$BA505,"")</f>
        <v>0.21861527802398728</v>
      </c>
      <c r="BH505" s="29">
        <f>(10^MAX(0.05, -0.312925054856973*((LN($BG505))^(1/3)) + 0.454808404431693)-1)*100</f>
        <v>552.58644403924745</v>
      </c>
      <c r="BI505" s="12">
        <f>IF($BB505="",$BF505,$BB505)</f>
        <v>15700000</v>
      </c>
      <c r="BJ505" s="29">
        <f>IF($BB505="",$BH505,$BE505)</f>
        <v>54.564377525412588</v>
      </c>
      <c r="BK505" s="3">
        <f>LN(BN505*100000000/($AX505-$AW505)/$BI505)</f>
        <v>-3.7169605817466431</v>
      </c>
      <c r="BL505" s="13">
        <f>EXP(BK$4341*$AX505+BK$4342)*$BI505/(100000000/($AX505-$AW505))</f>
        <v>83.533804105812024</v>
      </c>
      <c r="BM505" s="3">
        <f t="shared" ref="BM505" si="776">LN(BL505/$C505)</f>
        <v>-3.1756510700201459</v>
      </c>
      <c r="BN505" s="3" cm="1">
        <f t="array" ref="BN505">$C505*EXP(poly_from_str(100000000/$E505,BN$4341))</f>
        <v>61.579939809192076</v>
      </c>
      <c r="BO505" s="3">
        <f>LN($C505)</f>
        <v>7.6009024595420822</v>
      </c>
      <c r="BP505" s="13">
        <f>LN(BL505/BN505)</f>
        <v>0.30491522446691588</v>
      </c>
      <c r="BY505">
        <v>75350</v>
      </c>
    </row>
    <row r="506" spans="1:77" hidden="1" x14ac:dyDescent="0.25">
      <c r="A506" t="s">
        <v>799</v>
      </c>
      <c r="B506" s="2" t="str">
        <f t="shared" si="715"/>
        <v/>
      </c>
      <c r="C506">
        <v>100</v>
      </c>
      <c r="E506">
        <v>16137.45</v>
      </c>
      <c r="F506">
        <v>24886</v>
      </c>
      <c r="G506" t="s">
        <v>3</v>
      </c>
      <c r="H506" s="5" t="s">
        <v>8</v>
      </c>
      <c r="I506">
        <v>41023</v>
      </c>
      <c r="J506" t="s">
        <v>5</v>
      </c>
      <c r="K506" s="5" t="s">
        <v>8</v>
      </c>
      <c r="L506">
        <v>24886.51</v>
      </c>
      <c r="M506" t="str">
        <f t="shared" si="768"/>
        <v>o</v>
      </c>
      <c r="N506" t="str">
        <f t="shared" si="769"/>
        <v>7/2</v>
      </c>
      <c r="O506">
        <v>41023.980000000003</v>
      </c>
      <c r="P506" t="str">
        <f t="shared" si="770"/>
        <v>e</v>
      </c>
      <c r="Q506" t="str">
        <f t="shared" si="771"/>
        <v>7/2</v>
      </c>
      <c r="R506">
        <v>6</v>
      </c>
      <c r="AA506" s="10">
        <f t="shared" si="717"/>
        <v>6195.0529999999999</v>
      </c>
      <c r="AB506" s="3" cm="1">
        <f t="array" ref="AB506">100000000/Lvac(AA506)</f>
        <v>16137.446880257829</v>
      </c>
      <c r="AC506" s="28">
        <f t="shared" si="718"/>
        <v>1.614191194167346E-7</v>
      </c>
      <c r="AD506" s="28">
        <f t="shared" si="719"/>
        <v>6.1967671058510281E-7</v>
      </c>
      <c r="AE506" s="21">
        <f t="shared" si="720"/>
        <v>16137.447078495488</v>
      </c>
      <c r="AF506" s="10" cm="1">
        <f t="array" ref="AF506">Lair(100000000/AE506)</f>
        <v>6195.052923897314</v>
      </c>
      <c r="AG506" s="10">
        <f t="shared" si="721"/>
        <v>6.3024462325227751E-3</v>
      </c>
      <c r="AH506" s="10" t="b">
        <f t="shared" si="716"/>
        <v>1</v>
      </c>
      <c r="AI506" s="10">
        <f t="shared" si="772"/>
        <v>6195.052923897314</v>
      </c>
      <c r="AJ506">
        <v>3.0000000000000001E-3</v>
      </c>
      <c r="AK506" s="3" cm="1">
        <f t="array" ref="AK506">100000000/Lvac($AA506)</f>
        <v>16137.446880257829</v>
      </c>
      <c r="AL506" s="21">
        <f t="shared" si="766"/>
        <v>7.8146774911354959E-3</v>
      </c>
      <c r="AM506" s="10" cm="1">
        <f t="array" ref="AM506">Lvac($AI506)-$BA506</f>
        <v>8.8018272672343301E-3</v>
      </c>
      <c r="AN506" s="10">
        <f t="shared" si="773"/>
        <v>-2.3119742176277214E-2</v>
      </c>
      <c r="AO506" s="3">
        <f t="shared" si="774"/>
        <v>2.9339424224114432</v>
      </c>
      <c r="AP506" s="3">
        <v>2.9593167913238481</v>
      </c>
      <c r="AS506" s="3">
        <f t="shared" si="723"/>
        <v>-3.1197421722026775E-3</v>
      </c>
      <c r="AT506" s="3" cm="1">
        <f t="array" ref="AT506">AS506-(100000000/LvacE($A506)-$E506)</f>
        <v>2.8701384508167394E-5</v>
      </c>
      <c r="AU506" t="s">
        <v>4984</v>
      </c>
      <c r="AV506" t="s">
        <v>4706</v>
      </c>
      <c r="AW506" s="3">
        <v>24886.51</v>
      </c>
      <c r="AX506" s="3">
        <v>41023.980000000003</v>
      </c>
      <c r="AY506" s="3"/>
      <c r="AZ506" s="10" cm="1">
        <f t="array" ref="AZ506">Lair(100000000/($AX506-$AW506))</f>
        <v>6195.0441244312105</v>
      </c>
      <c r="BA506" s="10">
        <f t="shared" si="775"/>
        <v>6196.7582279006538</v>
      </c>
      <c r="BN506" s="3" cm="1">
        <f t="array" ref="BN506">$C506*EXP(poly_from_str(100000000/$E506,BN$4341))</f>
        <v>3.0816741805411323</v>
      </c>
      <c r="BO506" s="3"/>
      <c r="BY506">
        <v>3764</v>
      </c>
    </row>
    <row r="507" spans="1:77" hidden="1" x14ac:dyDescent="0.25">
      <c r="A507" t="s">
        <v>800</v>
      </c>
      <c r="B507" s="2" t="str">
        <f t="shared" si="715"/>
        <v/>
      </c>
      <c r="C507">
        <v>4</v>
      </c>
      <c r="E507">
        <v>16142.65</v>
      </c>
      <c r="R507">
        <v>6</v>
      </c>
      <c r="S507" t="s">
        <v>22</v>
      </c>
      <c r="AA507" s="10">
        <f t="shared" si="717"/>
        <v>6193.0559999999996</v>
      </c>
      <c r="AB507" s="3" cm="1">
        <f t="array" ref="AB507">100000000/Lvac(AA507)</f>
        <v>16142.650484419837</v>
      </c>
      <c r="AC507" s="28">
        <f t="shared" si="718"/>
        <v>1.6147117029137151E-7</v>
      </c>
      <c r="AD507" s="28">
        <f t="shared" si="719"/>
        <v>6.1947695699981557E-7</v>
      </c>
      <c r="AE507" s="21">
        <f t="shared" si="720"/>
        <v>16142.650453601174</v>
      </c>
      <c r="AF507" s="10" cm="1">
        <f t="array" ref="AF507">Lair(100000000/AE507)</f>
        <v>6193.0560118235408</v>
      </c>
      <c r="AG507" s="10">
        <f t="shared" si="721"/>
        <v>6.3032863326619231E-3</v>
      </c>
      <c r="AH507" s="10" t="b">
        <f t="shared" si="716"/>
        <v>1</v>
      </c>
      <c r="AI507" s="10">
        <f t="shared" si="722"/>
        <v>6193.0559999999996</v>
      </c>
      <c r="AJ507">
        <v>3.0000000000000001E-3</v>
      </c>
      <c r="AK507" s="3" cm="1">
        <f t="array" ref="AK507">100000000/Lvac($AA507)</f>
        <v>16142.650484419837</v>
      </c>
      <c r="AL507" s="21">
        <f t="shared" si="766"/>
        <v>7.81971799597154E-3</v>
      </c>
      <c r="AM507" s="21"/>
      <c r="AN507" s="21"/>
      <c r="AO507" s="21"/>
      <c r="AP507" s="21"/>
      <c r="AS507" s="3">
        <f t="shared" si="723"/>
        <v>4.8441983744851314E-4</v>
      </c>
      <c r="AT507" s="3" cm="1">
        <f t="array" ref="AT507">AS507-(100000000/LvacE($A507)-$E507)</f>
        <v>2.8682670745183714E-5</v>
      </c>
      <c r="BB507"/>
      <c r="BC507"/>
      <c r="BD507"/>
      <c r="BE507"/>
      <c r="BF507"/>
      <c r="BG507"/>
      <c r="BH507"/>
      <c r="BI507"/>
      <c r="BJ507"/>
      <c r="BN507" s="3" cm="1">
        <f t="array" ref="BN507">$C507*EXP(poly_from_str(100000000/$E507,BN$4341))</f>
        <v>0.12363898187978732</v>
      </c>
      <c r="BO507" s="3"/>
      <c r="BY507" t="e">
        <v>#N/A</v>
      </c>
    </row>
    <row r="508" spans="1:77" hidden="1" x14ac:dyDescent="0.25">
      <c r="A508" t="s">
        <v>801</v>
      </c>
      <c r="B508" s="2" t="str">
        <f t="shared" si="715"/>
        <v/>
      </c>
      <c r="C508">
        <v>9</v>
      </c>
      <c r="E508">
        <v>16155.06</v>
      </c>
      <c r="F508">
        <v>20856</v>
      </c>
      <c r="G508" t="s">
        <v>3</v>
      </c>
      <c r="H508" s="5" t="s">
        <v>19</v>
      </c>
      <c r="I508">
        <v>37011</v>
      </c>
      <c r="J508" t="s">
        <v>5</v>
      </c>
      <c r="K508" s="5" t="s">
        <v>18</v>
      </c>
      <c r="L508">
        <v>20856.86</v>
      </c>
      <c r="M508" t="str">
        <f>$G508&amp;""</f>
        <v>o</v>
      </c>
      <c r="N508" t="str">
        <f>$H508&amp;""</f>
        <v>3/2</v>
      </c>
      <c r="O508">
        <v>37011.919999999998</v>
      </c>
      <c r="P508" t="str">
        <f>$J508&amp;""</f>
        <v>e</v>
      </c>
      <c r="Q508" t="str">
        <f>$K508&amp;""</f>
        <v>5/2</v>
      </c>
      <c r="R508">
        <v>6</v>
      </c>
      <c r="AA508" s="10">
        <f t="shared" si="717"/>
        <v>6188.2979999999998</v>
      </c>
      <c r="AB508" s="3" cm="1">
        <f t="array" ref="AB508">100000000/Lvac(AA508)</f>
        <v>16155.061988835467</v>
      </c>
      <c r="AC508" s="28">
        <f t="shared" si="718"/>
        <v>1.6159532071661709E-7</v>
      </c>
      <c r="AD508" s="28">
        <f t="shared" si="719"/>
        <v>6.1900102933129306E-7</v>
      </c>
      <c r="AE508" s="21">
        <f t="shared" si="720"/>
        <v>16155.061861941533</v>
      </c>
      <c r="AF508" s="10" cm="1">
        <f t="array" ref="AF508">Lair(100000000/AE508)</f>
        <v>6188.2980486079268</v>
      </c>
      <c r="AG508" s="10">
        <f t="shared" si="721"/>
        <v>6.3052912116413487E-3</v>
      </c>
      <c r="AH508" s="10" t="b">
        <f t="shared" si="716"/>
        <v>1</v>
      </c>
      <c r="AI508" s="10">
        <f>$AF508</f>
        <v>6188.2980486079268</v>
      </c>
      <c r="AJ508">
        <v>3.0000000000000001E-3</v>
      </c>
      <c r="AK508" s="3" cm="1">
        <f t="array" ref="AK508">100000000/Lvac($AA508)</f>
        <v>16155.061988835467</v>
      </c>
      <c r="AL508" s="21">
        <f t="shared" si="766"/>
        <v>7.831747208331177E-3</v>
      </c>
      <c r="AM508" s="10" cm="1">
        <f t="array" ref="AM508">Lvac($AI508)-$BA508</f>
        <v>-7.1342584669764619E-4</v>
      </c>
      <c r="AN508" s="10">
        <f>$AK508-($AX508-$AW508)</f>
        <v>1.9888354690920096E-3</v>
      </c>
      <c r="AO508" s="3">
        <f>AM508/AJ508</f>
        <v>-0.23780861556588206</v>
      </c>
      <c r="AP508" s="3">
        <v>-0.25401560530250816</v>
      </c>
      <c r="AS508" s="3">
        <f t="shared" si="723"/>
        <v>1.9888354672730202E-3</v>
      </c>
      <c r="AT508" s="3" cm="1">
        <f t="array" ref="AT508">AS508-(100000000/LvacE($A508)-$E508)</f>
        <v>2.8637949071708135E-5</v>
      </c>
      <c r="AU508" t="s">
        <v>4822</v>
      </c>
      <c r="AV508" t="s">
        <v>4763</v>
      </c>
      <c r="AW508" s="3">
        <v>20856.86</v>
      </c>
      <c r="AX508" s="3">
        <v>37011.919999999998</v>
      </c>
      <c r="AY508" s="3"/>
      <c r="AZ508" s="10" cm="1">
        <f t="array" ref="AZ508">Lair(100000000/($AX508-$AW508))</f>
        <v>6188.2987618423986</v>
      </c>
      <c r="BA508" s="10">
        <f>100000000/($AX508-$AW508)</f>
        <v>6190.011055359746</v>
      </c>
      <c r="BB508" s="12">
        <v>120000</v>
      </c>
      <c r="BC508" s="3">
        <v>2.3E-2</v>
      </c>
      <c r="BD508" s="12" cm="1">
        <f t="array" ref="BD508">SfromgA($BB508,$BA508,"")</f>
        <v>1.4047171347066437E-2</v>
      </c>
      <c r="BE508" s="29">
        <f>(10^MAX(0.05, -0.312925054856973*((LN($BD508))^(1/3)) + 0.454808404431693)-1)*100</f>
        <v>816.84334575369917</v>
      </c>
      <c r="BG508" s="3"/>
      <c r="BH508" s="3"/>
      <c r="BI508" s="12">
        <f>IF($BB508="",$BF508,$BB508)</f>
        <v>120000</v>
      </c>
      <c r="BJ508" s="29">
        <f>IF($BB508="",$BH508,$BE508)</f>
        <v>816.84334575369917</v>
      </c>
      <c r="BK508" s="3">
        <f>LN(BN508*100000000/($AX508-$AW508)/$BI508)</f>
        <v>-4.2368196766733037</v>
      </c>
      <c r="BL508" s="13">
        <f>EXP(BK$4341*$AX508+BK$4342)*$BI508/(100000000/($AX508-$AW508))</f>
        <v>0.13085723168175345</v>
      </c>
      <c r="BM508" s="3">
        <f t="shared" ref="BM508" si="777">LN(BL508/$C508)</f>
        <v>-4.2308729619090775</v>
      </c>
      <c r="BN508" s="3" cm="1">
        <f t="array" ref="BN508">$C508*EXP(poly_from_str(100000000/$E508,BN$4341))</f>
        <v>0.28019631216913116</v>
      </c>
      <c r="BO508" s="3">
        <f>LN($C508)</f>
        <v>2.1972245773362196</v>
      </c>
      <c r="BP508" s="13">
        <f>LN(BL508/BN508)</f>
        <v>-0.76138357798350065</v>
      </c>
      <c r="BY508">
        <v>335</v>
      </c>
    </row>
    <row r="509" spans="1:77" hidden="1" x14ac:dyDescent="0.25">
      <c r="A509" t="s">
        <v>802</v>
      </c>
      <c r="B509" s="2" t="str">
        <f t="shared" si="715"/>
        <v/>
      </c>
      <c r="C509">
        <v>1</v>
      </c>
      <c r="E509">
        <v>16178.06</v>
      </c>
      <c r="R509">
        <v>6</v>
      </c>
      <c r="S509" t="s">
        <v>22</v>
      </c>
      <c r="AA509" s="10">
        <f t="shared" si="717"/>
        <v>6179.5</v>
      </c>
      <c r="AB509" s="3" cm="1">
        <f t="array" ref="AB509">100000000/Lvac(AA509)</f>
        <v>16178.062400239267</v>
      </c>
      <c r="AC509" s="28">
        <f t="shared" si="718"/>
        <v>1.6182539040375434E-7</v>
      </c>
      <c r="AD509" s="28">
        <f t="shared" si="719"/>
        <v>6.1812099326876777E-7</v>
      </c>
      <c r="AE509" s="21">
        <f t="shared" si="720"/>
        <v>16178.062246278545</v>
      </c>
      <c r="AF509" s="10" cm="1">
        <f t="array" ref="AF509">Lair(100000000/AE509)</f>
        <v>6179.5000588085431</v>
      </c>
      <c r="AG509" s="10">
        <f t="shared" si="721"/>
        <v>6.3090106319475094E-3</v>
      </c>
      <c r="AH509" s="10" t="b">
        <f t="shared" si="716"/>
        <v>1</v>
      </c>
      <c r="AI509" s="10">
        <f t="shared" si="722"/>
        <v>6179.5</v>
      </c>
      <c r="AJ509">
        <v>3.0000000000000001E-3</v>
      </c>
      <c r="AK509" s="3" cm="1">
        <f t="array" ref="AK509">100000000/Lvac($AA509)</f>
        <v>16178.062400239267</v>
      </c>
      <c r="AL509" s="21">
        <f t="shared" si="766"/>
        <v>7.8540637916850557E-3</v>
      </c>
      <c r="AM509" s="21"/>
      <c r="AN509" s="21"/>
      <c r="AO509" s="21"/>
      <c r="AP509" s="21"/>
      <c r="AS509" s="3">
        <f t="shared" si="723"/>
        <v>2.4002392674447037E-3</v>
      </c>
      <c r="AT509" s="3" cm="1">
        <f t="array" ref="AT509">AS509-(100000000/LvacE($A509)-$E509)</f>
        <v>2.8554781238199212E-5</v>
      </c>
      <c r="BB509"/>
      <c r="BC509"/>
      <c r="BD509"/>
      <c r="BE509"/>
      <c r="BF509"/>
      <c r="BG509"/>
      <c r="BH509"/>
      <c r="BI509"/>
      <c r="BJ509"/>
      <c r="BN509" s="3" cm="1">
        <f t="array" ref="BN509">$C509*EXP(poly_from_str(100000000/$E509,BN$4341))</f>
        <v>3.1551114803690238E-2</v>
      </c>
      <c r="BO509" s="3"/>
      <c r="BY509" t="e">
        <v>#N/A</v>
      </c>
    </row>
    <row r="510" spans="1:77" hidden="1" x14ac:dyDescent="0.25">
      <c r="A510" t="s">
        <v>803</v>
      </c>
      <c r="B510" s="2" t="str">
        <f t="shared" si="715"/>
        <v/>
      </c>
      <c r="C510">
        <v>3</v>
      </c>
      <c r="D510" t="s">
        <v>143</v>
      </c>
      <c r="E510">
        <v>16180.94</v>
      </c>
      <c r="R510">
        <v>6</v>
      </c>
      <c r="S510" t="s">
        <v>22</v>
      </c>
      <c r="AA510" s="10">
        <f t="shared" si="717"/>
        <v>6178.4</v>
      </c>
      <c r="AB510" s="3" cm="1">
        <f t="array" ref="AB510">100000000/Lvac(AA510)</f>
        <v>16180.942712148122</v>
      </c>
      <c r="AC510" s="28">
        <f t="shared" si="718"/>
        <v>1.6185420173507706E-7</v>
      </c>
      <c r="AD510" s="28">
        <f t="shared" si="719"/>
        <v>6.1801096375505535E-7</v>
      </c>
      <c r="AE510" s="21">
        <f t="shared" si="720"/>
        <v>16180.942538064373</v>
      </c>
      <c r="AF510" s="10" cm="1">
        <f t="array" ref="AF510">Lair(100000000/AE510)</f>
        <v>6178.4000664712876</v>
      </c>
      <c r="AG510" s="10">
        <f t="shared" si="721"/>
        <v>6.3094767829978736E-3</v>
      </c>
      <c r="AH510" s="10" t="b">
        <f t="shared" si="716"/>
        <v>1</v>
      </c>
      <c r="AI510" s="10">
        <f t="shared" si="722"/>
        <v>6178.4</v>
      </c>
      <c r="AJ510">
        <v>7.0000000000000001E-3</v>
      </c>
      <c r="AK510" s="3" cm="1">
        <f t="array" ref="AK510">100000000/Lvac($AA510)</f>
        <v>16180.942712148122</v>
      </c>
      <c r="AL510" s="21">
        <f t="shared" si="766"/>
        <v>1.8332674961970229E-2</v>
      </c>
      <c r="AM510" s="21"/>
      <c r="AN510" s="21"/>
      <c r="AO510" s="21"/>
      <c r="AP510" s="21"/>
      <c r="AS510" s="3">
        <f t="shared" si="723"/>
        <v>2.7121481216454413E-3</v>
      </c>
      <c r="AT510" s="3" cm="1">
        <f t="array" ref="AT510">AS510-(100000000/LvacE($A510)-$E510)</f>
        <v>2.8544338420033455E-5</v>
      </c>
      <c r="BB510"/>
      <c r="BC510"/>
      <c r="BD510"/>
      <c r="BE510"/>
      <c r="BF510"/>
      <c r="BG510"/>
      <c r="BH510"/>
      <c r="BI510"/>
      <c r="BJ510"/>
      <c r="BN510" s="3" cm="1">
        <f t="array" ref="BN510">$C510*EXP(poly_from_str(100000000/$E510,BN$4341))</f>
        <v>9.4811695850854694E-2</v>
      </c>
      <c r="BO510" s="3"/>
      <c r="BY510">
        <v>110</v>
      </c>
    </row>
    <row r="511" spans="1:77" hidden="1" x14ac:dyDescent="0.25">
      <c r="A511" t="s">
        <v>804</v>
      </c>
      <c r="B511" s="2" t="str">
        <f t="shared" si="715"/>
        <v/>
      </c>
      <c r="C511">
        <v>1</v>
      </c>
      <c r="E511">
        <v>16189.19</v>
      </c>
      <c r="R511">
        <v>6</v>
      </c>
      <c r="S511" t="s">
        <v>22</v>
      </c>
      <c r="AA511" s="10">
        <f t="shared" si="717"/>
        <v>6175.2529999999997</v>
      </c>
      <c r="AB511" s="3" cm="1">
        <f t="array" ref="AB511">100000000/Lvac(AA511)</f>
        <v>16189.188689832214</v>
      </c>
      <c r="AC511" s="28">
        <f t="shared" si="718"/>
        <v>1.619366850232695E-7</v>
      </c>
      <c r="AD511" s="28">
        <f t="shared" si="719"/>
        <v>6.1769617932000528E-7</v>
      </c>
      <c r="AE511" s="21">
        <f t="shared" si="720"/>
        <v>16189.188774088039</v>
      </c>
      <c r="AF511" s="10" cm="1">
        <f t="array" ref="AF511">Lair(100000000/AE511)</f>
        <v>6175.2529678609326</v>
      </c>
      <c r="AG511" s="10">
        <f t="shared" si="721"/>
        <v>6.3108117748238183E-3</v>
      </c>
      <c r="AH511" s="10" t="b">
        <f t="shared" si="716"/>
        <v>1</v>
      </c>
      <c r="AI511" s="10">
        <f t="shared" si="722"/>
        <v>6175.2529999999997</v>
      </c>
      <c r="AJ511">
        <v>3.0000000000000001E-3</v>
      </c>
      <c r="AK511" s="3" cm="1">
        <f t="array" ref="AK511">100000000/Lvac($AA511)</f>
        <v>16189.188689832214</v>
      </c>
      <c r="AL511" s="21">
        <f t="shared" si="766"/>
        <v>7.8648706489429093E-3</v>
      </c>
      <c r="AM511" s="21"/>
      <c r="AN511" s="21"/>
      <c r="AO511" s="21"/>
      <c r="AP511" s="21"/>
      <c r="AS511" s="3">
        <f t="shared" si="723"/>
        <v>-1.3101677868689876E-3</v>
      </c>
      <c r="AT511" s="3" cm="1">
        <f t="array" ref="AT511">AS511-(100000000/LvacE($A511)-$E511)</f>
        <v>2.8514410587376915E-5</v>
      </c>
      <c r="BB511"/>
      <c r="BC511"/>
      <c r="BD511"/>
      <c r="BE511"/>
      <c r="BF511"/>
      <c r="BG511"/>
      <c r="BH511"/>
      <c r="BI511"/>
      <c r="BJ511"/>
      <c r="BN511" s="3" cm="1">
        <f t="array" ref="BN511">$C511*EXP(poly_from_str(100000000/$E511,BN$4341))</f>
        <v>3.1755619697150933E-2</v>
      </c>
      <c r="BO511" s="3"/>
      <c r="BY511">
        <v>36</v>
      </c>
    </row>
    <row r="512" spans="1:77" hidden="1" x14ac:dyDescent="0.25">
      <c r="A512" t="s">
        <v>805</v>
      </c>
      <c r="B512" s="2" t="str">
        <f t="shared" si="715"/>
        <v/>
      </c>
      <c r="C512">
        <v>1</v>
      </c>
      <c r="D512" t="s">
        <v>14</v>
      </c>
      <c r="E512" t="s">
        <v>806</v>
      </c>
      <c r="R512">
        <v>7</v>
      </c>
      <c r="S512" t="s">
        <v>22</v>
      </c>
      <c r="AA512" s="10">
        <f t="shared" si="717"/>
        <v>6171.5609999999997</v>
      </c>
      <c r="AB512" s="3" cm="1">
        <f t="array" ref="AB512">100000000/Lvac(AA512)</f>
        <v>16198.873432691642</v>
      </c>
      <c r="AC512" s="28">
        <f t="shared" si="718"/>
        <v>1.6203356006689395E-7</v>
      </c>
      <c r="AD512" s="28">
        <f t="shared" si="719"/>
        <v>6.1732688026431334E-7</v>
      </c>
      <c r="AE512" s="21">
        <f t="shared" si="720"/>
        <v>16198.873211443393</v>
      </c>
      <c r="AF512" s="10" cm="1">
        <f t="array" ref="AF512">Lair(100000000/AE512)</f>
        <v>6171.5610842934284</v>
      </c>
      <c r="AG512" s="10">
        <f t="shared" si="721"/>
        <v>6.3123805656860269E-3</v>
      </c>
      <c r="AH512" s="10" t="b">
        <f t="shared" si="716"/>
        <v>1</v>
      </c>
      <c r="AI512" s="10">
        <f t="shared" si="722"/>
        <v>6171.5609999999997</v>
      </c>
      <c r="AJ512">
        <v>7.0000000000000001E-3</v>
      </c>
      <c r="AK512" s="3" cm="1">
        <f t="array" ref="AK512">100000000/Lvac($AA512)</f>
        <v>16198.873432691642</v>
      </c>
      <c r="AL512" s="21">
        <f t="shared" si="766"/>
        <v>1.8373327919604377E-2</v>
      </c>
      <c r="AM512" s="21"/>
      <c r="AN512" s="21"/>
      <c r="AO512" s="21"/>
      <c r="AP512" s="21"/>
      <c r="AS512" s="3">
        <f t="shared" si="723"/>
        <v>3.4326916411373531E-3</v>
      </c>
      <c r="AT512" s="3" cm="1">
        <f t="array" ref="AT512">AS512-(100000000/LvacE($A512)-$E512)</f>
        <v>2.8479193133534864E-5</v>
      </c>
      <c r="BB512"/>
      <c r="BC512"/>
      <c r="BD512"/>
      <c r="BE512"/>
      <c r="BF512"/>
      <c r="BG512"/>
      <c r="BH512"/>
      <c r="BI512"/>
      <c r="BJ512"/>
      <c r="BN512" s="3" cm="1">
        <f t="array" ref="BN512">$C512*EXP(poly_from_str(100000000/$E512,BN$4341))</f>
        <v>3.1934618592860391E-2</v>
      </c>
      <c r="BO512" s="3"/>
      <c r="BY512" t="e">
        <v>#N/A</v>
      </c>
    </row>
    <row r="513" spans="1:77" hidden="1" x14ac:dyDescent="0.25">
      <c r="A513" t="s">
        <v>807</v>
      </c>
      <c r="B513" s="2" t="str">
        <f t="shared" si="715"/>
        <v/>
      </c>
      <c r="C513">
        <v>3</v>
      </c>
      <c r="E513" t="s">
        <v>808</v>
      </c>
      <c r="R513">
        <v>7</v>
      </c>
      <c r="S513" t="s">
        <v>22</v>
      </c>
      <c r="AA513" s="10">
        <f t="shared" si="717"/>
        <v>6162.8059999999996</v>
      </c>
      <c r="AB513" s="3" cm="1">
        <f t="array" ref="AB513">100000000/Lvac(AA513)</f>
        <v>16221.885667642904</v>
      </c>
      <c r="AC513" s="28">
        <f t="shared" si="718"/>
        <v>1.6226374803944827E-7</v>
      </c>
      <c r="AD513" s="28">
        <f t="shared" si="719"/>
        <v>6.1645114537741868E-7</v>
      </c>
      <c r="AE513" s="21">
        <f t="shared" si="720"/>
        <v>16221.885948364634</v>
      </c>
      <c r="AF513" s="10" cm="1">
        <f t="array" ref="AF513">Lair(100000000/AE513)</f>
        <v>6162.8058933509828</v>
      </c>
      <c r="AG513" s="10">
        <f t="shared" si="721"/>
        <v>6.3161119843495725E-3</v>
      </c>
      <c r="AH513" s="10" t="b">
        <f t="shared" si="716"/>
        <v>1</v>
      </c>
      <c r="AI513" s="10">
        <f t="shared" si="722"/>
        <v>6162.8059999999996</v>
      </c>
      <c r="AJ513">
        <v>3.0000000000000001E-3</v>
      </c>
      <c r="AK513" s="3" cm="1">
        <f t="array" ref="AK513">100000000/Lvac($AA513)</f>
        <v>16221.885667642904</v>
      </c>
      <c r="AL513" s="21">
        <f t="shared" si="766"/>
        <v>7.8966719060974359E-3</v>
      </c>
      <c r="AM513" s="21"/>
      <c r="AN513" s="21"/>
      <c r="AO513" s="21"/>
      <c r="AP513" s="21"/>
      <c r="AS513" s="3">
        <f t="shared" si="723"/>
        <v>-4.3323570953361923E-3</v>
      </c>
      <c r="AT513" s="3" cm="1">
        <f t="array" ref="AT513">AS513-(100000000/LvacE($A513)-$E513)</f>
        <v>2.8395246772561222E-5</v>
      </c>
      <c r="BB513"/>
      <c r="BC513"/>
      <c r="BD513"/>
      <c r="BE513"/>
      <c r="BF513"/>
      <c r="BG513"/>
      <c r="BH513"/>
      <c r="BI513"/>
      <c r="BJ513"/>
      <c r="BN513" s="3" cm="1">
        <f t="array" ref="BN513">$C513*EXP(poly_from_str(100000000/$E513,BN$4341))</f>
        <v>9.7093666804477535E-2</v>
      </c>
      <c r="BO513" s="3"/>
      <c r="BY513" t="e">
        <v>#N/A</v>
      </c>
    </row>
    <row r="514" spans="1:77" hidden="1" x14ac:dyDescent="0.25">
      <c r="A514" t="s">
        <v>809</v>
      </c>
      <c r="B514" s="2" t="str">
        <f t="shared" ref="B514:B577" si="778">IF(OR(A514=A513,A514=A515),IF(B513="",1,B513+1),"")</f>
        <v/>
      </c>
      <c r="C514">
        <v>1500</v>
      </c>
      <c r="D514" t="s">
        <v>14</v>
      </c>
      <c r="E514" t="s">
        <v>810</v>
      </c>
      <c r="F514">
        <v>12494</v>
      </c>
      <c r="G514" t="s">
        <v>3</v>
      </c>
      <c r="H514" s="5" t="s">
        <v>16</v>
      </c>
      <c r="I514">
        <v>28720</v>
      </c>
      <c r="J514" t="s">
        <v>5</v>
      </c>
      <c r="K514" s="5" t="s">
        <v>4</v>
      </c>
      <c r="L514">
        <v>12494.63</v>
      </c>
      <c r="M514" t="str">
        <f t="shared" ref="M514:M515" si="779">$G514&amp;""</f>
        <v>o</v>
      </c>
      <c r="N514" t="str">
        <f t="shared" ref="N514:N515" si="780">$H514&amp;""</f>
        <v>11/2</v>
      </c>
      <c r="O514">
        <v>28720.71</v>
      </c>
      <c r="P514" t="str">
        <f t="shared" ref="P514:P515" si="781">$J514&amp;""</f>
        <v>e</v>
      </c>
      <c r="Q514" t="str">
        <f t="shared" ref="Q514:Q515" si="782">$K514&amp;""</f>
        <v>9/2</v>
      </c>
      <c r="R514">
        <v>7</v>
      </c>
      <c r="AA514" s="10">
        <f t="shared" si="717"/>
        <v>6161.2240000000002</v>
      </c>
      <c r="AB514" s="3" cm="1">
        <f t="array" ref="AB514">100000000/Lvac(AA514)</f>
        <v>16226.050879980687</v>
      </c>
      <c r="AC514" s="28">
        <f t="shared" si="718"/>
        <v>1.6230541204150343E-7</v>
      </c>
      <c r="AD514" s="28">
        <f t="shared" si="719"/>
        <v>6.1629290293535076E-7</v>
      </c>
      <c r="AE514" s="21">
        <f t="shared" si="720"/>
        <v>16226.0508229062</v>
      </c>
      <c r="AF514" s="10" cm="1">
        <f t="array" ref="AF514">Lair(100000000/AE514)</f>
        <v>6161.2240216720429</v>
      </c>
      <c r="AG514" s="10">
        <f t="shared" si="721"/>
        <v>6.3167879369408321E-3</v>
      </c>
      <c r="AH514" s="10" t="b">
        <f t="shared" ref="AH514:AH577" si="783">ABS(AE514-AB514)&lt;AG514</f>
        <v>1</v>
      </c>
      <c r="AI514" s="10">
        <f t="shared" ref="AI514:AI515" si="784">$AF514</f>
        <v>6161.2240216720429</v>
      </c>
      <c r="AJ514">
        <v>7.0000000000000001E-3</v>
      </c>
      <c r="AK514" s="3" cm="1">
        <f t="array" ref="AK514">100000000/Lvac($AA514)</f>
        <v>16226.050879980687</v>
      </c>
      <c r="AL514" s="21">
        <f t="shared" si="766"/>
        <v>1.843503105232662E-2</v>
      </c>
      <c r="AM514" s="10" cm="1">
        <f t="array" ref="AM514">Lvac($AI514)-$BA514</f>
        <v>1.1081934700996499E-2</v>
      </c>
      <c r="AN514" s="10">
        <f t="shared" ref="AN514:AN515" si="785">$AK514-($AX514-$AW514)</f>
        <v>-2.9120019313268131E-2</v>
      </c>
      <c r="AO514" s="3">
        <f t="shared" ref="AO514:AO515" si="786">AM514/AJ514</f>
        <v>1.5831335287137855</v>
      </c>
      <c r="AP514" s="3">
        <v>1.5800366919782911</v>
      </c>
      <c r="AS514" s="3">
        <f t="shared" si="723"/>
        <v>8.7998068738670554E-4</v>
      </c>
      <c r="AT514" s="3" cm="1">
        <f t="array" ref="AT514">AS514-(100000000/LvacE($A514)-$E514)</f>
        <v>2.8380012736306526E-5</v>
      </c>
      <c r="AU514" t="s">
        <v>4755</v>
      </c>
      <c r="AV514" t="s">
        <v>4703</v>
      </c>
      <c r="AW514" s="3">
        <v>12494.63</v>
      </c>
      <c r="AX514" s="3">
        <v>28720.71</v>
      </c>
      <c r="AY514" s="3"/>
      <c r="AZ514" s="10" cm="1">
        <f t="array" ref="AZ514">Lair(100000000/($AX514-$AW514))</f>
        <v>6161.2129427096042</v>
      </c>
      <c r="BA514" s="10">
        <f t="shared" ref="BA514:BA515" si="787">100000000/($AX514-$AW514)</f>
        <v>6162.9179690966639</v>
      </c>
      <c r="BB514" s="12">
        <v>13200000</v>
      </c>
      <c r="BC514" s="3">
        <v>0.56200000000000006</v>
      </c>
      <c r="BD514" s="12" cm="1">
        <f t="array" ref="BD514">SfromgA($BB514,$BA514,"")</f>
        <v>1.5249880921791077</v>
      </c>
      <c r="BE514" s="29">
        <f t="shared" ref="BE514:BE515" si="788">(10^MAX(0.05, -0.312925054856973*((LN($BD514))^(1/3)) + 0.454808404431693)-1)*100</f>
        <v>65.994584664485672</v>
      </c>
      <c r="BF514" s="12">
        <v>1494753.0667286555</v>
      </c>
      <c r="BG514" s="12" cm="1">
        <f t="array" ref="BG514">SfromgA($BF514,$BA514,"")</f>
        <v>0.1726879263264699</v>
      </c>
      <c r="BH514" s="29">
        <f t="shared" ref="BH514:BH515" si="789">(10^MAX(0.05, -0.312925054856973*((LN($BG514))^(1/3)) + 0.454808404431693)-1)*100</f>
        <v>579.75924435648642</v>
      </c>
      <c r="BI514" s="12">
        <f t="shared" ref="BI514:BI515" si="790">IF($BB514="",$BF514,$BB514)</f>
        <v>13200000</v>
      </c>
      <c r="BJ514" s="29">
        <f t="shared" ref="BJ514:BJ515" si="791">IF($BB514="",$BH514,$BE514)</f>
        <v>65.994584664485672</v>
      </c>
      <c r="BK514" s="3">
        <f t="shared" ref="BK514:BK515" si="792">LN(BN514*100000000/($AX514-$AW514)/$BI514)</f>
        <v>-3.7844752655503129</v>
      </c>
      <c r="BL514" s="13">
        <f>EXP(BK$4341*$AX514+BK$4342)*$BI514/(100000000/($AX514-$AW514))</f>
        <v>27.144811020588325</v>
      </c>
      <c r="BM514" s="3">
        <f t="shared" ref="BM514:BM515" si="793">LN(BL514/$C514)</f>
        <v>-4.0120344816068787</v>
      </c>
      <c r="BN514" s="3" cm="1">
        <f t="array" ref="BN514">$C514*EXP(poly_from_str(100000000/$E514,BN$4341))</f>
        <v>48.664337940391903</v>
      </c>
      <c r="BO514" s="3">
        <f t="shared" ref="BO514:BO515" si="794">LN($C514)</f>
        <v>7.3132203870903014</v>
      </c>
      <c r="BP514" s="13">
        <f t="shared" ref="BP514:BP515" si="795">LN(BL514/BN514)</f>
        <v>-0.58376057587203789</v>
      </c>
      <c r="BY514">
        <v>53141</v>
      </c>
    </row>
    <row r="515" spans="1:77" hidden="1" x14ac:dyDescent="0.25">
      <c r="A515" t="s">
        <v>811</v>
      </c>
      <c r="B515" s="2" t="str">
        <f t="shared" si="778"/>
        <v/>
      </c>
      <c r="C515">
        <v>5000</v>
      </c>
      <c r="E515" t="s">
        <v>812</v>
      </c>
      <c r="F515">
        <v>1398</v>
      </c>
      <c r="G515" t="s">
        <v>3</v>
      </c>
      <c r="H515" s="5" t="s">
        <v>16</v>
      </c>
      <c r="I515">
        <v>17627</v>
      </c>
      <c r="J515" t="s">
        <v>5</v>
      </c>
      <c r="K515" s="5" t="s">
        <v>4</v>
      </c>
      <c r="L515">
        <v>1398.34</v>
      </c>
      <c r="M515" t="str">
        <f t="shared" si="779"/>
        <v>o</v>
      </c>
      <c r="N515" t="str">
        <f t="shared" si="780"/>
        <v>11/2</v>
      </c>
      <c r="O515">
        <v>17627</v>
      </c>
      <c r="P515" t="str">
        <f t="shared" si="781"/>
        <v>e</v>
      </c>
      <c r="Q515" t="str">
        <f t="shared" si="782"/>
        <v>9/2</v>
      </c>
      <c r="R515">
        <v>7</v>
      </c>
      <c r="AA515" s="10">
        <f t="shared" ref="AA515:AA578" si="796">ROUND($A515,3)+0</f>
        <v>6160.2439999999997</v>
      </c>
      <c r="AB515" s="3" cm="1">
        <f t="array" ref="AB515">100000000/Lvac(AA515)</f>
        <v>16228.632173093351</v>
      </c>
      <c r="AC515" s="28">
        <f t="shared" ref="AC515:AC578" si="797">0.001/AA515</f>
        <v>1.6233123233430365E-7</v>
      </c>
      <c r="AD515" s="28">
        <f t="shared" ref="AD515:AD578" si="798">0.01/AB515</f>
        <v>6.161948766439934E-7</v>
      </c>
      <c r="AE515" s="21">
        <f t="shared" ref="AE515:AE578" si="799">($AB515/$AC515^2+$E515/$AD515^2)/(1/$AC515^2+1/$AD515^2)</f>
        <v>16228.632032065248</v>
      </c>
      <c r="AF515" s="10" cm="1">
        <f t="array" ref="AF515">Lair(100000000/AE515)</f>
        <v>6160.2440535334626</v>
      </c>
      <c r="AG515" s="10">
        <f t="shared" ref="AG515:AG578" si="800">0.0005/$AA515*AB515+0.005</f>
        <v>6.3172069298791864E-3</v>
      </c>
      <c r="AH515" s="10" t="b">
        <f t="shared" si="783"/>
        <v>1</v>
      </c>
      <c r="AI515" s="10">
        <f t="shared" si="784"/>
        <v>6160.2440535334626</v>
      </c>
      <c r="AJ515">
        <v>3.0000000000000001E-3</v>
      </c>
      <c r="AK515" s="3" cm="1">
        <f t="array" ref="AK515">100000000/Lvac($AA515)</f>
        <v>16228.632173093351</v>
      </c>
      <c r="AL515" s="21">
        <f t="shared" si="766"/>
        <v>7.9032415105947367E-3</v>
      </c>
      <c r="AM515" s="10" cm="1">
        <f t="array" ref="AM515">Lvac($AI515)-$BA515</f>
        <v>1.0619298361234542E-2</v>
      </c>
      <c r="AN515" s="10">
        <f t="shared" si="785"/>
        <v>-2.7826906649352168E-2</v>
      </c>
      <c r="AO515" s="3">
        <f t="shared" si="786"/>
        <v>3.5397661204115138</v>
      </c>
      <c r="AP515" s="3">
        <v>3.5219168454811247</v>
      </c>
      <c r="AS515" s="3">
        <f t="shared" ref="AS515:AS578" si="801">$AB515-$E515</f>
        <v>2.1730933513026685E-3</v>
      </c>
      <c r="AT515" s="3" cm="1">
        <f t="array" ref="AT515">AS515-(100000000/LvacE($A515)-$E515)</f>
        <v>2.8370561267365701E-5</v>
      </c>
      <c r="AU515" t="s">
        <v>4821</v>
      </c>
      <c r="AV515" t="s">
        <v>4815</v>
      </c>
      <c r="AW515" s="3">
        <v>1398.34</v>
      </c>
      <c r="AX515" s="3">
        <v>17627</v>
      </c>
      <c r="AY515" s="3"/>
      <c r="AZ515" s="10" cm="1">
        <f t="array" ref="AZ515">Lair(100000000/($AX515-$AW515))</f>
        <v>6160.2334370832659</v>
      </c>
      <c r="BA515" s="10">
        <f t="shared" si="787"/>
        <v>6161.9382006893975</v>
      </c>
      <c r="BB515" s="12">
        <v>18300000</v>
      </c>
      <c r="BC515" s="3">
        <v>0.36399999999999999</v>
      </c>
      <c r="BD515" s="12" cm="1">
        <f t="array" ref="BD515">SfromgA($BB515,$BA515,"")</f>
        <v>2.1131798689856214</v>
      </c>
      <c r="BE515" s="29">
        <f t="shared" si="788"/>
        <v>48.158145115757932</v>
      </c>
      <c r="BF515" s="12">
        <v>2161262.6619253173</v>
      </c>
      <c r="BG515" s="12" cm="1">
        <f t="array" ref="BG515">SfromgA($BF515,$BA515,"")</f>
        <v>0.24957031414048397</v>
      </c>
      <c r="BH515" s="29">
        <f t="shared" si="789"/>
        <v>536.60840194467221</v>
      </c>
      <c r="BI515" s="12">
        <f t="shared" si="790"/>
        <v>18300000</v>
      </c>
      <c r="BJ515" s="29">
        <f t="shared" si="791"/>
        <v>48.158145115757932</v>
      </c>
      <c r="BK515" s="3">
        <f t="shared" si="792"/>
        <v>-2.9058462490165038</v>
      </c>
      <c r="BL515" s="13">
        <f>EXP(BK$4341*$AX515+BK$4342)*$BI515/(100000000/($AX515-$AW515))</f>
        <v>87.438083120440297</v>
      </c>
      <c r="BM515" s="3">
        <f t="shared" si="793"/>
        <v>-4.0462622700156023</v>
      </c>
      <c r="BN515" s="3" cm="1">
        <f t="array" ref="BN515">$C515*EXP(poly_from_str(100000000/$E515,BN$4341))</f>
        <v>162.4578719772735</v>
      </c>
      <c r="BO515" s="3">
        <f t="shared" si="794"/>
        <v>8.5171931914162382</v>
      </c>
      <c r="BP515" s="13">
        <f t="shared" si="795"/>
        <v>-0.61948779738760518</v>
      </c>
      <c r="BY515">
        <v>176787</v>
      </c>
    </row>
    <row r="516" spans="1:77" hidden="1" x14ac:dyDescent="0.25">
      <c r="A516" t="s">
        <v>813</v>
      </c>
      <c r="B516" s="2" t="str">
        <f t="shared" si="778"/>
        <v/>
      </c>
      <c r="C516">
        <v>5</v>
      </c>
      <c r="E516" t="s">
        <v>814</v>
      </c>
      <c r="R516">
        <v>7</v>
      </c>
      <c r="S516" t="s">
        <v>22</v>
      </c>
      <c r="AA516" s="10">
        <f t="shared" si="796"/>
        <v>6151.14</v>
      </c>
      <c r="AB516" s="3" cm="1">
        <f t="array" ref="AB516">100000000/Lvac(AA516)</f>
        <v>16252.651170399678</v>
      </c>
      <c r="AC516" s="28">
        <f t="shared" si="797"/>
        <v>1.6257149081308504E-7</v>
      </c>
      <c r="AD516" s="28">
        <f t="shared" si="798"/>
        <v>6.1528423240957827E-7</v>
      </c>
      <c r="AE516" s="21">
        <f t="shared" si="799"/>
        <v>16252.651094022527</v>
      </c>
      <c r="AF516" s="10" cm="1">
        <f t="array" ref="AF516">Lair(100000000/AE516)</f>
        <v>6151.1400289067024</v>
      </c>
      <c r="AG516" s="10">
        <f t="shared" si="800"/>
        <v>6.3211088652184539E-3</v>
      </c>
      <c r="AH516" s="10" t="b">
        <f t="shared" si="783"/>
        <v>1</v>
      </c>
      <c r="AI516" s="10">
        <f t="shared" ref="AI516:AI578" si="802">$AA516</f>
        <v>6151.14</v>
      </c>
      <c r="AJ516">
        <v>3.0000000000000001E-3</v>
      </c>
      <c r="AK516" s="3" cm="1">
        <f t="array" ref="AK516">100000000/Lvac($AA516)</f>
        <v>16252.651170399678</v>
      </c>
      <c r="AL516" s="21">
        <f t="shared" si="766"/>
        <v>7.926653191310723E-3</v>
      </c>
      <c r="AM516" s="21"/>
      <c r="AN516" s="21"/>
      <c r="AO516" s="21"/>
      <c r="AP516" s="21"/>
      <c r="AS516" s="3">
        <f t="shared" si="801"/>
        <v>1.1703996788128279E-3</v>
      </c>
      <c r="AT516" s="3" cm="1">
        <f t="array" ref="AT516">AS516-(100000000/LvacE($A516)-$E516)</f>
        <v>2.8282409402891062E-5</v>
      </c>
      <c r="BB516"/>
      <c r="BC516"/>
      <c r="BD516"/>
      <c r="BE516"/>
      <c r="BF516"/>
      <c r="BG516"/>
      <c r="BH516"/>
      <c r="BI516"/>
      <c r="BJ516"/>
      <c r="BN516" s="3" cm="1">
        <f t="array" ref="BN516">$C516*EXP(poly_from_str(100000000/$E516,BN$4341))</f>
        <v>0.16474224810855306</v>
      </c>
      <c r="BO516" s="3"/>
      <c r="BY516" t="e">
        <v>#N/A</v>
      </c>
    </row>
    <row r="517" spans="1:77" hidden="1" x14ac:dyDescent="0.25">
      <c r="A517" t="s">
        <v>815</v>
      </c>
      <c r="B517" s="2" t="str">
        <f t="shared" si="778"/>
        <v/>
      </c>
      <c r="C517">
        <v>7</v>
      </c>
      <c r="E517" t="s">
        <v>816</v>
      </c>
      <c r="F517">
        <v>10859</v>
      </c>
      <c r="G517" t="s">
        <v>3</v>
      </c>
      <c r="H517" s="5" t="s">
        <v>8</v>
      </c>
      <c r="I517">
        <v>27138</v>
      </c>
      <c r="J517" t="s">
        <v>5</v>
      </c>
      <c r="K517" s="5" t="s">
        <v>8</v>
      </c>
      <c r="L517">
        <v>10859.06</v>
      </c>
      <c r="M517" t="str">
        <f>$G517&amp;""</f>
        <v>o</v>
      </c>
      <c r="N517" t="str">
        <f>$H517&amp;""</f>
        <v>7/2</v>
      </c>
      <c r="O517">
        <v>27138.55</v>
      </c>
      <c r="P517" t="str">
        <f>$J517&amp;""</f>
        <v>e</v>
      </c>
      <c r="Q517" t="str">
        <f>$K517&amp;""</f>
        <v>7/2</v>
      </c>
      <c r="R517">
        <v>7</v>
      </c>
      <c r="S517" t="s">
        <v>6</v>
      </c>
      <c r="AA517" s="10">
        <f t="shared" si="796"/>
        <v>6140.9930000000004</v>
      </c>
      <c r="AB517" s="3" cm="1">
        <f t="array" ref="AB517">100000000/Lvac(AA517)</f>
        <v>16279.505825496961</v>
      </c>
      <c r="AC517" s="28">
        <f t="shared" si="797"/>
        <v>1.6284011396853896E-7</v>
      </c>
      <c r="AD517" s="28">
        <f t="shared" si="798"/>
        <v>6.1426926020923807E-7</v>
      </c>
      <c r="AE517" s="21">
        <f t="shared" si="799"/>
        <v>16279.506099600309</v>
      </c>
      <c r="AF517" s="10" cm="1">
        <f t="array" ref="AF517">Lair(100000000/AE517)</f>
        <v>6140.9928966012194</v>
      </c>
      <c r="AG517" s="10">
        <f t="shared" si="800"/>
        <v>6.3254782919877099E-3</v>
      </c>
      <c r="AH517" s="10" t="b">
        <f t="shared" si="783"/>
        <v>1</v>
      </c>
      <c r="AI517" s="10">
        <f>$AF517</f>
        <v>6140.9928966012194</v>
      </c>
      <c r="AJ517">
        <v>3.0000000000000001E-3</v>
      </c>
      <c r="AK517" s="3" cm="1">
        <f t="array" ref="AK517">100000000/Lvac($AA517)</f>
        <v>16279.505825496961</v>
      </c>
      <c r="AL517" s="21">
        <f t="shared" si="766"/>
        <v>7.9528698858324608E-3</v>
      </c>
      <c r="AM517" s="10" cm="1">
        <f t="array" ref="AM517">Lvac($AI517)-$BA517</f>
        <v>-6.0748152463929728E-3</v>
      </c>
      <c r="AN517" s="10">
        <f>$AK517-($AX517-$AW517)</f>
        <v>1.5825496961042518E-2</v>
      </c>
      <c r="AO517" s="3">
        <f>AM517/AJ517</f>
        <v>-2.0249384154643244</v>
      </c>
      <c r="AP517" s="3">
        <v>-1.990462909816415</v>
      </c>
      <c r="AS517" s="3">
        <f t="shared" si="801"/>
        <v>-4.1745030393940397E-3</v>
      </c>
      <c r="AT517" s="3" cm="1">
        <f t="array" ref="AT517">AS517-(100000000/LvacE($A517)-$E517)</f>
        <v>2.8183356334920973E-5</v>
      </c>
      <c r="AU517" t="s">
        <v>4812</v>
      </c>
      <c r="AV517" t="s">
        <v>4718</v>
      </c>
      <c r="AW517" s="3">
        <v>10859.06</v>
      </c>
      <c r="AX517" s="3">
        <v>27138.55</v>
      </c>
      <c r="AY517" s="3"/>
      <c r="AZ517" s="10" cm="1">
        <f t="array" ref="AZ517">Lair(100000000/($AX517-$AW517))</f>
        <v>6140.9989697873389</v>
      </c>
      <c r="BA517" s="10">
        <f>100000000/($AX517-$AW517)</f>
        <v>6142.6985734811105</v>
      </c>
      <c r="BN517" s="3" cm="1">
        <f t="array" ref="BN517">$C517*EXP(poly_from_str(100000000/$E517,BN$4341))</f>
        <v>0.23427004060513296</v>
      </c>
      <c r="BO517" s="3"/>
      <c r="BY517">
        <v>237</v>
      </c>
    </row>
    <row r="518" spans="1:77" hidden="1" x14ac:dyDescent="0.25">
      <c r="A518" t="s">
        <v>817</v>
      </c>
      <c r="B518" s="2" t="str">
        <f t="shared" si="778"/>
        <v/>
      </c>
      <c r="C518">
        <v>5</v>
      </c>
      <c r="D518" t="s">
        <v>14</v>
      </c>
      <c r="E518" t="s">
        <v>818</v>
      </c>
      <c r="R518">
        <v>7</v>
      </c>
      <c r="S518" t="s">
        <v>22</v>
      </c>
      <c r="AA518" s="10">
        <f t="shared" si="796"/>
        <v>6138.3729999999996</v>
      </c>
      <c r="AB518" s="3" cm="1">
        <f t="array" ref="AB518">100000000/Lvac(AA518)</f>
        <v>16286.454237067113</v>
      </c>
      <c r="AC518" s="28">
        <f t="shared" si="797"/>
        <v>1.6290961790689489E-7</v>
      </c>
      <c r="AD518" s="28">
        <f t="shared" si="798"/>
        <v>6.1400718992845759E-7</v>
      </c>
      <c r="AE518" s="21">
        <f t="shared" si="799"/>
        <v>16286.453958411688</v>
      </c>
      <c r="AF518" s="10" cm="1">
        <f t="array" ref="AF518">Lair(100000000/AE518)</f>
        <v>6138.3731050262695</v>
      </c>
      <c r="AG518" s="10">
        <f t="shared" si="800"/>
        <v>6.3266100184093668E-3</v>
      </c>
      <c r="AH518" s="10" t="b">
        <f t="shared" si="783"/>
        <v>1</v>
      </c>
      <c r="AI518" s="10">
        <f t="shared" si="802"/>
        <v>6138.3729999999996</v>
      </c>
      <c r="AJ518">
        <v>7.0000000000000001E-3</v>
      </c>
      <c r="AK518" s="3" cm="1">
        <f t="array" ref="AK518">100000000/Lvac($AA518)</f>
        <v>16286.454237067113</v>
      </c>
      <c r="AL518" s="21">
        <f t="shared" si="766"/>
        <v>1.857254025773113E-2</v>
      </c>
      <c r="AM518" s="21"/>
      <c r="AN518" s="21"/>
      <c r="AO518" s="21"/>
      <c r="AP518" s="21"/>
      <c r="AS518" s="3">
        <f t="shared" si="801"/>
        <v>4.2370671126263915E-3</v>
      </c>
      <c r="AT518" s="3" cm="1">
        <f t="array" ref="AT518">AS518-(100000000/LvacE($A518)-$E518)</f>
        <v>2.8157639462733641E-5</v>
      </c>
      <c r="BB518"/>
      <c r="BC518"/>
      <c r="BD518"/>
      <c r="BE518"/>
      <c r="BF518"/>
      <c r="BG518"/>
      <c r="BH518"/>
      <c r="BI518"/>
      <c r="BJ518"/>
      <c r="BN518" s="3" cm="1">
        <f t="array" ref="BN518">$C518*EXP(poly_from_str(100000000/$E518,BN$4341))</f>
        <v>0.16801256165268613</v>
      </c>
      <c r="BO518" s="3"/>
      <c r="BY518" t="e">
        <v>#N/A</v>
      </c>
    </row>
    <row r="519" spans="1:77" hidden="1" x14ac:dyDescent="0.25">
      <c r="A519" t="s">
        <v>819</v>
      </c>
      <c r="B519" s="2" t="str">
        <f t="shared" si="778"/>
        <v/>
      </c>
      <c r="C519">
        <v>2</v>
      </c>
      <c r="E519" t="s">
        <v>820</v>
      </c>
      <c r="F519">
        <v>23651</v>
      </c>
      <c r="G519" t="s">
        <v>5</v>
      </c>
      <c r="H519" s="5" t="s">
        <v>8</v>
      </c>
      <c r="I519">
        <v>39940</v>
      </c>
      <c r="J519" t="s">
        <v>3</v>
      </c>
      <c r="K519" s="5" t="s">
        <v>8</v>
      </c>
      <c r="L519">
        <v>23651.88</v>
      </c>
      <c r="M519" t="str">
        <f>$G519&amp;""</f>
        <v>e</v>
      </c>
      <c r="N519" t="str">
        <f>$H519&amp;""</f>
        <v>7/2</v>
      </c>
      <c r="O519">
        <v>39940.720000000001</v>
      </c>
      <c r="P519" t="str">
        <f>$J519&amp;""</f>
        <v>o</v>
      </c>
      <c r="Q519" t="str">
        <f>$K519&amp;""</f>
        <v>7/2</v>
      </c>
      <c r="R519">
        <v>7</v>
      </c>
      <c r="AA519" s="10">
        <f t="shared" si="796"/>
        <v>6137.4740000000002</v>
      </c>
      <c r="AB519" s="3" cm="1">
        <f t="array" ref="AB519">100000000/Lvac(AA519)</f>
        <v>16288.839810935704</v>
      </c>
      <c r="AC519" s="28">
        <f t="shared" si="797"/>
        <v>1.6293348045140394E-7</v>
      </c>
      <c r="AD519" s="28">
        <f t="shared" si="798"/>
        <v>6.1391726581327065E-7</v>
      </c>
      <c r="AE519" s="21">
        <f t="shared" si="799"/>
        <v>16288.839823376531</v>
      </c>
      <c r="AF519" s="10" cm="1">
        <f t="array" ref="AF519">Lair(100000000/AE519)</f>
        <v>6137.473995312379</v>
      </c>
      <c r="AG519" s="10">
        <f t="shared" si="800"/>
        <v>6.3269986814555711E-3</v>
      </c>
      <c r="AH519" s="10" t="b">
        <f t="shared" si="783"/>
        <v>1</v>
      </c>
      <c r="AI519" s="10">
        <f>$AF519</f>
        <v>6137.473995312379</v>
      </c>
      <c r="AJ519">
        <v>3.0000000000000001E-3</v>
      </c>
      <c r="AK519" s="3" cm="1">
        <f t="array" ref="AK519">100000000/Lvac($AA519)</f>
        <v>16288.839810935704</v>
      </c>
      <c r="AL519" s="21">
        <f t="shared" si="766"/>
        <v>7.9619920948145635E-3</v>
      </c>
      <c r="AM519" s="10" cm="1">
        <f t="array" ref="AM519">Lvac($AI519)-$BA519</f>
        <v>6.6568397414812353E-5</v>
      </c>
      <c r="AN519" s="10">
        <f>$AK519-($AX519-$AW519)</f>
        <v>-1.8906429613707587E-4</v>
      </c>
      <c r="AO519" s="3">
        <f>AM519/AJ519</f>
        <v>2.2189465804937452E-2</v>
      </c>
      <c r="AP519" s="3">
        <v>2.3752425173976615E-2</v>
      </c>
      <c r="AS519" s="3">
        <f t="shared" si="801"/>
        <v>-1.8906429613707587E-4</v>
      </c>
      <c r="AT519" s="3" cm="1">
        <f t="array" ref="AT519">AS519-(100000000/LvacE($A519)-$E519)</f>
        <v>2.8148802812211215E-5</v>
      </c>
      <c r="AU519" t="s">
        <v>4754</v>
      </c>
      <c r="AV519" t="s">
        <v>4747</v>
      </c>
      <c r="AW519" s="3">
        <v>23651.88</v>
      </c>
      <c r="AX519" s="3">
        <v>39940.720000000001</v>
      </c>
      <c r="AY519" s="3"/>
      <c r="AZ519" s="10" cm="1">
        <f t="array" ref="AZ519">Lair(100000000/($AX519-$AW519))</f>
        <v>6137.4739287618331</v>
      </c>
      <c r="BA519" s="10">
        <f>100000000/($AX519-$AW519)</f>
        <v>6139.1725868754311</v>
      </c>
      <c r="BB519" s="12">
        <v>174000</v>
      </c>
      <c r="BC519" s="3">
        <v>5.0000000000000001E-3</v>
      </c>
      <c r="BD519" s="12" cm="1">
        <f t="array" ref="BD519">SfromgA($BB519,$BA519,"")</f>
        <v>1.9870652847437671E-2</v>
      </c>
      <c r="BE519" s="29">
        <f>(10^MAX(0.05, -0.312925054856973*((LN($BD519))^(1/3)) + 0.454808404431693)-1)*100</f>
        <v>787.46164197423548</v>
      </c>
      <c r="BG519" s="3"/>
      <c r="BH519" s="3"/>
      <c r="BI519" s="12">
        <f>IF($BB519="",$BF519,$BB519)</f>
        <v>174000</v>
      </c>
      <c r="BJ519" s="29">
        <f>IF($BB519="",$BH519,$BE519)</f>
        <v>787.46164197423548</v>
      </c>
      <c r="BK519" s="3">
        <f>LN(BN519*100000000/($AX519-$AW519)/$BI519)</f>
        <v>-6.042982449371145</v>
      </c>
      <c r="BL519" s="13">
        <f>EXP(BK$4341*$AX519+BK$4342)*$BI519/(100000000/($AX519-$AW519))</f>
        <v>0.15314522788629151</v>
      </c>
      <c r="BM519" s="3">
        <f t="shared" ref="BM519" si="803">LN(BL519/$C519)</f>
        <v>-2.5695157864856877</v>
      </c>
      <c r="BN519" s="3" cm="1">
        <f t="array" ref="BN519">$C519*EXP(poly_from_str(100000000/$E519,BN$4341))</f>
        <v>6.7298513826089312E-2</v>
      </c>
      <c r="BO519" s="3">
        <f>LN($C519)</f>
        <v>0.69314718055994529</v>
      </c>
      <c r="BP519" s="13">
        <f>LN(BL519/BN519)</f>
        <v>0.82224851947139443</v>
      </c>
      <c r="BY519">
        <v>67</v>
      </c>
    </row>
    <row r="520" spans="1:77" hidden="1" x14ac:dyDescent="0.25">
      <c r="A520" t="s">
        <v>821</v>
      </c>
      <c r="B520" s="2" t="str">
        <f t="shared" si="778"/>
        <v/>
      </c>
      <c r="C520">
        <v>1</v>
      </c>
      <c r="E520" t="s">
        <v>822</v>
      </c>
      <c r="R520">
        <v>7</v>
      </c>
      <c r="S520" t="s">
        <v>22</v>
      </c>
      <c r="AA520" s="10">
        <f t="shared" si="796"/>
        <v>6130.8959999999997</v>
      </c>
      <c r="AB520" s="3" cm="1">
        <f t="array" ref="AB520">100000000/Lvac(AA520)</f>
        <v>16306.3163875468</v>
      </c>
      <c r="AC520" s="28">
        <f t="shared" si="797"/>
        <v>1.6310829607939851E-7</v>
      </c>
      <c r="AD520" s="28">
        <f t="shared" si="798"/>
        <v>6.1325928936574792E-7</v>
      </c>
      <c r="AE520" s="21">
        <f t="shared" si="799"/>
        <v>16306.316626208161</v>
      </c>
      <c r="AF520" s="10" cm="1">
        <f t="array" ref="AF520">Lair(100000000/AE520)</f>
        <v>6130.8959102666449</v>
      </c>
      <c r="AG520" s="10">
        <f t="shared" si="800"/>
        <v>6.3298477406521659E-3</v>
      </c>
      <c r="AH520" s="10" t="b">
        <f t="shared" si="783"/>
        <v>1</v>
      </c>
      <c r="AI520" s="10">
        <f t="shared" si="802"/>
        <v>6130.8959999999997</v>
      </c>
      <c r="AJ520">
        <v>3.0000000000000001E-3</v>
      </c>
      <c r="AK520" s="3" cm="1">
        <f t="array" ref="AK520">100000000/Lvac($AA520)</f>
        <v>16306.3163875468</v>
      </c>
      <c r="AL520" s="21">
        <f t="shared" si="766"/>
        <v>7.9790864439129947E-3</v>
      </c>
      <c r="AM520" s="21"/>
      <c r="AN520" s="21"/>
      <c r="AO520" s="21"/>
      <c r="AP520" s="21"/>
      <c r="AS520" s="3">
        <f t="shared" si="801"/>
        <v>-3.6124531998211751E-3</v>
      </c>
      <c r="AT520" s="3" cm="1">
        <f t="array" ref="AT520">AS520-(100000000/LvacE($A520)-$E520)</f>
        <v>2.8083939469070174E-5</v>
      </c>
      <c r="BB520"/>
      <c r="BC520"/>
      <c r="BD520"/>
      <c r="BE520"/>
      <c r="BF520"/>
      <c r="BG520"/>
      <c r="BH520"/>
      <c r="BI520"/>
      <c r="BJ520"/>
      <c r="BN520" s="3" cm="1">
        <f t="array" ref="BN520">$C520*EXP(poly_from_str(100000000/$E520,BN$4341))</f>
        <v>3.3993133872545274E-2</v>
      </c>
      <c r="BO520" s="3"/>
      <c r="BY520" t="e">
        <v>#N/A</v>
      </c>
    </row>
    <row r="521" spans="1:77" hidden="1" x14ac:dyDescent="0.25">
      <c r="A521" t="s">
        <v>823</v>
      </c>
      <c r="B521" s="2" t="str">
        <f t="shared" si="778"/>
        <v/>
      </c>
      <c r="C521">
        <v>9</v>
      </c>
      <c r="E521" t="s">
        <v>824</v>
      </c>
      <c r="F521">
        <v>10138</v>
      </c>
      <c r="G521" t="s">
        <v>3</v>
      </c>
      <c r="H521" s="5" t="s">
        <v>18</v>
      </c>
      <c r="I521">
        <v>26446</v>
      </c>
      <c r="J521" t="s">
        <v>5</v>
      </c>
      <c r="K521" s="5" t="s">
        <v>8</v>
      </c>
      <c r="L521">
        <v>10138.18</v>
      </c>
      <c r="M521" t="str">
        <f t="shared" ref="M521:M522" si="804">$G521&amp;""</f>
        <v>o</v>
      </c>
      <c r="N521" t="str">
        <f t="shared" ref="N521:N522" si="805">$H521&amp;""</f>
        <v>5/2</v>
      </c>
      <c r="O521">
        <v>26446.97</v>
      </c>
      <c r="P521" t="str">
        <f t="shared" ref="P521:P522" si="806">$J521&amp;""</f>
        <v>e</v>
      </c>
      <c r="Q521" t="str">
        <f t="shared" ref="Q521:Q522" si="807">$K521&amp;""</f>
        <v>7/2</v>
      </c>
      <c r="R521">
        <v>7</v>
      </c>
      <c r="AA521" s="10">
        <f t="shared" si="796"/>
        <v>6129.97</v>
      </c>
      <c r="AB521" s="3" cm="1">
        <f t="array" ref="AB521">100000000/Lvac(AA521)</f>
        <v>16308.779616563412</v>
      </c>
      <c r="AC521" s="28">
        <f t="shared" si="797"/>
        <v>1.6313293539772624E-7</v>
      </c>
      <c r="AD521" s="28">
        <f t="shared" si="798"/>
        <v>6.1316666452736102E-7</v>
      </c>
      <c r="AE521" s="21">
        <f t="shared" si="799"/>
        <v>16308.779641909941</v>
      </c>
      <c r="AF521" s="10" cm="1">
        <f t="array" ref="AF521">Lair(100000000/AE521)</f>
        <v>6129.9699904729359</v>
      </c>
      <c r="AG521" s="10">
        <f t="shared" si="800"/>
        <v>6.3302495458022971E-3</v>
      </c>
      <c r="AH521" s="10" t="b">
        <f t="shared" si="783"/>
        <v>1</v>
      </c>
      <c r="AI521" s="10">
        <f t="shared" ref="AI521:AI522" si="808">$AF521</f>
        <v>6129.9699904729359</v>
      </c>
      <c r="AJ521">
        <v>3.0000000000000001E-3</v>
      </c>
      <c r="AK521" s="3" cm="1">
        <f t="array" ref="AK521">100000000/Lvac($AA521)</f>
        <v>16308.779616563412</v>
      </c>
      <c r="AL521" s="21">
        <f t="shared" si="766"/>
        <v>7.9814972872184493E-3</v>
      </c>
      <c r="AM521" s="10" cm="1">
        <f t="array" ref="AM521">Lvac($AI521)-$BA521</f>
        <v>3.8943634217503131E-3</v>
      </c>
      <c r="AN521" s="10">
        <f t="shared" ref="AN521:AN522" si="809">$AK521-($AX521-$AW521)</f>
        <v>-1.0383436589108896E-2</v>
      </c>
      <c r="AO521" s="3">
        <f t="shared" ref="AO521:AO522" si="810">AM521/AJ521</f>
        <v>1.2981211405834376</v>
      </c>
      <c r="AP521" s="3">
        <v>1.3012976805839571</v>
      </c>
      <c r="AS521" s="3">
        <f t="shared" si="801"/>
        <v>-3.8343658889061771E-4</v>
      </c>
      <c r="AT521" s="3" cm="1">
        <f t="array" ref="AT521">AS521-(100000000/LvacE($A521)-$E521)</f>
        <v>2.8074777219444513E-5</v>
      </c>
      <c r="AU521" t="s">
        <v>4710</v>
      </c>
      <c r="AV521" t="s">
        <v>4731</v>
      </c>
      <c r="AW521" s="3">
        <v>10138.18</v>
      </c>
      <c r="AX521" s="3">
        <v>26446.97</v>
      </c>
      <c r="AY521" s="3"/>
      <c r="AZ521" s="10" cm="1">
        <f t="array" ref="AZ521">Lair(100000000/($AX521-$AW521))</f>
        <v>6129.9660971538287</v>
      </c>
      <c r="BA521" s="10">
        <f t="shared" ref="BA521:BA522" si="811">100000000/($AX521-$AW521)</f>
        <v>6131.6627413805681</v>
      </c>
      <c r="BN521" s="3" cm="1">
        <f t="array" ref="BN521">$C521*EXP(poly_from_str(100000000/$E521,BN$4341))</f>
        <v>0.30637629583436932</v>
      </c>
      <c r="BO521" s="3"/>
      <c r="BY521">
        <v>297</v>
      </c>
    </row>
    <row r="522" spans="1:77" hidden="1" x14ac:dyDescent="0.25">
      <c r="A522" t="s">
        <v>825</v>
      </c>
      <c r="B522" s="2" t="str">
        <f t="shared" si="778"/>
        <v/>
      </c>
      <c r="C522">
        <v>80</v>
      </c>
      <c r="E522" t="s">
        <v>826</v>
      </c>
      <c r="F522">
        <v>20856</v>
      </c>
      <c r="G522" t="s">
        <v>3</v>
      </c>
      <c r="H522" s="5" t="s">
        <v>19</v>
      </c>
      <c r="I522">
        <v>37197</v>
      </c>
      <c r="J522" t="s">
        <v>5</v>
      </c>
      <c r="K522" s="5" t="s">
        <v>19</v>
      </c>
      <c r="L522">
        <v>20856.86</v>
      </c>
      <c r="M522" t="str">
        <f t="shared" si="804"/>
        <v>o</v>
      </c>
      <c r="N522" t="str">
        <f t="shared" si="805"/>
        <v>3/2</v>
      </c>
      <c r="O522">
        <v>37197.64</v>
      </c>
      <c r="P522" t="str">
        <f t="shared" si="806"/>
        <v>e</v>
      </c>
      <c r="Q522" t="str">
        <f t="shared" si="807"/>
        <v>3/2</v>
      </c>
      <c r="R522">
        <v>7</v>
      </c>
      <c r="AA522" s="10">
        <f t="shared" si="796"/>
        <v>6117.9679999999998</v>
      </c>
      <c r="AB522" s="3" cm="1">
        <f t="array" ref="AB522">100000000/Lvac(AA522)</f>
        <v>16340.773294120399</v>
      </c>
      <c r="AC522" s="28">
        <f t="shared" si="797"/>
        <v>1.6345296346760885E-7</v>
      </c>
      <c r="AD522" s="28">
        <f t="shared" si="798"/>
        <v>6.1196614260587761E-7</v>
      </c>
      <c r="AE522" s="21">
        <f t="shared" si="799"/>
        <v>16340.77307476764</v>
      </c>
      <c r="AF522" s="10" cm="1">
        <f t="array" ref="AF522">Lair(100000000/AE522)</f>
        <v>6117.9680821261436</v>
      </c>
      <c r="AG522" s="10">
        <f t="shared" si="800"/>
        <v>6.33547391013817E-3</v>
      </c>
      <c r="AH522" s="10" t="b">
        <f t="shared" si="783"/>
        <v>1</v>
      </c>
      <c r="AI522" s="10">
        <f t="shared" si="808"/>
        <v>6117.9680821261436</v>
      </c>
      <c r="AJ522">
        <v>3.0000000000000001E-3</v>
      </c>
      <c r="AK522" s="3" cm="1">
        <f t="array" ref="AK522">100000000/Lvac($AA522)</f>
        <v>16340.773294120399</v>
      </c>
      <c r="AL522" s="21">
        <f t="shared" si="766"/>
        <v>8.0128433532665223E-3</v>
      </c>
      <c r="AM522" s="10" cm="1">
        <f t="array" ref="AM522">Lvac($AI522)-$BA522</f>
        <v>2.5935162157111336E-3</v>
      </c>
      <c r="AN522" s="10">
        <f t="shared" si="809"/>
        <v>-6.7058795993943932E-3</v>
      </c>
      <c r="AO522" s="3">
        <f t="shared" si="810"/>
        <v>0.86450540523704456</v>
      </c>
      <c r="AP522" s="3">
        <v>0.8371226816355678</v>
      </c>
      <c r="AS522" s="3">
        <f t="shared" si="801"/>
        <v>3.2941203990048962E-3</v>
      </c>
      <c r="AT522" s="3" cm="1">
        <f t="array" ref="AT522">AS522-(100000000/LvacE($A522)-$E522)</f>
        <v>2.7955402401858009E-5</v>
      </c>
      <c r="AU522" t="s">
        <v>4822</v>
      </c>
      <c r="AV522" t="s">
        <v>4782</v>
      </c>
      <c r="AW522" s="3">
        <v>20856.86</v>
      </c>
      <c r="AX522" s="3">
        <v>37197.64</v>
      </c>
      <c r="AY522" s="3"/>
      <c r="AZ522" s="10" cm="1">
        <f t="array" ref="AZ522">Lair(100000000/($AX522-$AW522))</f>
        <v>6117.9654893053585</v>
      </c>
      <c r="BA522" s="10">
        <f t="shared" si="811"/>
        <v>6119.6589146907309</v>
      </c>
      <c r="BB522" s="12">
        <v>1160000</v>
      </c>
      <c r="BC522" s="3">
        <v>0.13800000000000001</v>
      </c>
      <c r="BD522" s="12" cm="1">
        <f t="array" ref="BD522">SfromgA($BB522,$BA522,"")</f>
        <v>0.13121183226051678</v>
      </c>
      <c r="BE522" s="29">
        <f>(10^MAX(0.05, -0.312925054856973*((LN($BD522))^(1/3)) + 0.454808404431693)-1)*100</f>
        <v>609.72824596362364</v>
      </c>
      <c r="BG522" s="3"/>
      <c r="BH522" s="3"/>
      <c r="BI522" s="12">
        <f>IF($BB522="",$BF522,$BB522)</f>
        <v>1160000</v>
      </c>
      <c r="BJ522" s="29">
        <f>IF($BB522="",$BH522,$BE522)</f>
        <v>609.72824596362364</v>
      </c>
      <c r="BK522" s="3">
        <f>LN(BN522*100000000/($AX522-$AW522)/$BI522)</f>
        <v>-4.224200945627584</v>
      </c>
      <c r="BL522" s="13">
        <f>EXP(BK$4341*$AX522+BK$4342)*$BI522/(100000000/($AX522-$AW522))</f>
        <v>1.2615670430045005</v>
      </c>
      <c r="BM522" s="3">
        <f t="shared" ref="BM522" si="812">LN(BL522/$C522)</f>
        <v>-4.1496720015217567</v>
      </c>
      <c r="BN522" s="3" cm="1">
        <f t="array" ref="BN522">$C522*EXP(poly_from_str(100000000/$E522,BN$4341))</f>
        <v>2.7744928573685224</v>
      </c>
      <c r="BO522" s="3">
        <f>LN($C522)</f>
        <v>4.3820266346738812</v>
      </c>
      <c r="BP522" s="13">
        <f>LN(BL522/BN522)</f>
        <v>-0.7881133432432742</v>
      </c>
      <c r="BY522">
        <v>2565</v>
      </c>
    </row>
    <row r="523" spans="1:77" hidden="1" x14ac:dyDescent="0.25">
      <c r="A523" t="s">
        <v>827</v>
      </c>
      <c r="B523" s="2" t="str">
        <f t="shared" si="778"/>
        <v/>
      </c>
      <c r="C523">
        <v>0</v>
      </c>
      <c r="E523" t="s">
        <v>828</v>
      </c>
      <c r="R523">
        <v>7</v>
      </c>
      <c r="S523" t="s">
        <v>22</v>
      </c>
      <c r="AA523" s="10">
        <f t="shared" si="796"/>
        <v>6099.8370000000004</v>
      </c>
      <c r="AB523" s="3" cm="1">
        <f t="array" ref="AB523">100000000/Lvac(AA523)</f>
        <v>16389.343773476729</v>
      </c>
      <c r="AC523" s="28">
        <f t="shared" si="797"/>
        <v>1.6393880688943E-7</v>
      </c>
      <c r="AD523" s="28">
        <f t="shared" si="798"/>
        <v>6.1015255633256298E-7</v>
      </c>
      <c r="AE523" s="21">
        <f t="shared" si="799"/>
        <v>16389.343519405233</v>
      </c>
      <c r="AF523" s="10" cm="1">
        <f t="array" ref="AF523">Lair(100000000/AE523)</f>
        <v>6099.837094561939</v>
      </c>
      <c r="AG523" s="10">
        <f t="shared" si="800"/>
        <v>6.343424731962242E-3</v>
      </c>
      <c r="AH523" s="10" t="b">
        <f t="shared" si="783"/>
        <v>1</v>
      </c>
      <c r="AI523" s="10">
        <f t="shared" si="802"/>
        <v>6099.8370000000004</v>
      </c>
      <c r="AJ523">
        <v>3.0000000000000001E-3</v>
      </c>
      <c r="AK523" s="3" cm="1">
        <f t="array" ref="AK523">100000000/Lvac($AA523)</f>
        <v>16389.343773476729</v>
      </c>
      <c r="AL523" s="21">
        <f t="shared" si="766"/>
        <v>8.0605483917734495E-3</v>
      </c>
      <c r="AM523" s="21"/>
      <c r="AN523" s="21"/>
      <c r="AO523" s="21"/>
      <c r="AP523" s="21"/>
      <c r="AS523" s="3">
        <f t="shared" si="801"/>
        <v>3.7734767283836845E-3</v>
      </c>
      <c r="AT523" s="3" cm="1">
        <f t="array" ref="AT523">AS523-(100000000/LvacE($A523)-$E523)</f>
        <v>2.7772755856858566E-5</v>
      </c>
      <c r="BB523"/>
      <c r="BC523"/>
      <c r="BD523"/>
      <c r="BE523"/>
      <c r="BF523"/>
      <c r="BG523"/>
      <c r="BH523"/>
      <c r="BI523"/>
      <c r="BJ523"/>
      <c r="BN523" s="3" cm="1">
        <f t="array" ref="BN523">$C523*EXP(poly_from_str(100000000/$E523,BN$4341))</f>
        <v>0</v>
      </c>
      <c r="BO523" s="3"/>
      <c r="BY523" t="e">
        <v>#N/A</v>
      </c>
    </row>
    <row r="524" spans="1:77" hidden="1" x14ac:dyDescent="0.25">
      <c r="A524" t="s">
        <v>829</v>
      </c>
      <c r="B524" s="2" t="str">
        <f t="shared" si="778"/>
        <v/>
      </c>
      <c r="C524">
        <v>0</v>
      </c>
      <c r="E524" t="s">
        <v>830</v>
      </c>
      <c r="R524">
        <v>7</v>
      </c>
      <c r="S524" t="s">
        <v>22</v>
      </c>
      <c r="AA524" s="10">
        <f t="shared" si="796"/>
        <v>6099.7669999999998</v>
      </c>
      <c r="AB524" s="3" cm="1">
        <f t="array" ref="AB524">100000000/Lvac(AA524)</f>
        <v>16389.53185347388</v>
      </c>
      <c r="AC524" s="28">
        <f t="shared" si="797"/>
        <v>1.6394068822628801E-7</v>
      </c>
      <c r="AD524" s="28">
        <f t="shared" si="798"/>
        <v>6.1014555445526206E-7</v>
      </c>
      <c r="AE524" s="21">
        <f t="shared" si="799"/>
        <v>16389.531728672515</v>
      </c>
      <c r="AF524" s="10" cm="1">
        <f t="array" ref="AF524">Lair(100000000/AE524)</f>
        <v>6099.7670464482962</v>
      </c>
      <c r="AG524" s="10">
        <f t="shared" si="800"/>
        <v>6.3434555658825886E-3</v>
      </c>
      <c r="AH524" s="10" t="b">
        <f t="shared" si="783"/>
        <v>1</v>
      </c>
      <c r="AI524" s="10">
        <f t="shared" si="802"/>
        <v>6099.7669999999998</v>
      </c>
      <c r="AJ524">
        <v>3.0000000000000001E-3</v>
      </c>
      <c r="AK524" s="3" cm="1">
        <f t="array" ref="AK524">100000000/Lvac($AA524)</f>
        <v>16389.53185347388</v>
      </c>
      <c r="AL524" s="21">
        <f t="shared" si="766"/>
        <v>8.0607333952955312E-3</v>
      </c>
      <c r="AM524" s="21"/>
      <c r="AN524" s="21"/>
      <c r="AO524" s="21"/>
      <c r="AP524" s="21"/>
      <c r="AS524" s="3">
        <f t="shared" si="801"/>
        <v>1.8534738810558338E-3</v>
      </c>
      <c r="AT524" s="3" cm="1">
        <f t="array" ref="AT524">AS524-(100000000/LvacE($A524)-$E524)</f>
        <v>2.7772046450991184E-5</v>
      </c>
      <c r="BB524"/>
      <c r="BC524"/>
      <c r="BD524"/>
      <c r="BE524"/>
      <c r="BF524"/>
      <c r="BG524"/>
      <c r="BH524"/>
      <c r="BI524"/>
      <c r="BJ524"/>
      <c r="BN524" s="3" cm="1">
        <f t="array" ref="BN524">$C524*EXP(poly_from_str(100000000/$E524,BN$4341))</f>
        <v>0</v>
      </c>
      <c r="BO524" s="3"/>
      <c r="BY524" t="e">
        <v>#N/A</v>
      </c>
    </row>
    <row r="525" spans="1:77" hidden="1" x14ac:dyDescent="0.25">
      <c r="A525" t="s">
        <v>831</v>
      </c>
      <c r="B525" s="2" t="str">
        <f t="shared" si="778"/>
        <v/>
      </c>
      <c r="C525">
        <v>0</v>
      </c>
      <c r="E525" t="s">
        <v>832</v>
      </c>
      <c r="R525">
        <v>7</v>
      </c>
      <c r="S525" t="s">
        <v>22</v>
      </c>
      <c r="AA525" s="10">
        <f t="shared" si="796"/>
        <v>6099.6639999999998</v>
      </c>
      <c r="AB525" s="3" cm="1">
        <f t="array" ref="AB525">100000000/Lvac(AA525)</f>
        <v>16389.808607604427</v>
      </c>
      <c r="AC525" s="28">
        <f t="shared" si="797"/>
        <v>1.6394345655760712E-7</v>
      </c>
      <c r="AD525" s="28">
        <f t="shared" si="798"/>
        <v>6.1013525169294967E-7</v>
      </c>
      <c r="AE525" s="21">
        <f t="shared" si="799"/>
        <v>16389.808701365564</v>
      </c>
      <c r="AF525" s="10" cm="1">
        <f t="array" ref="AF525">Lair(100000000/AE525)</f>
        <v>6099.6639651053674</v>
      </c>
      <c r="AG525" s="10">
        <f t="shared" si="800"/>
        <v>6.3435009377241459E-3</v>
      </c>
      <c r="AH525" s="10" t="b">
        <f t="shared" si="783"/>
        <v>1</v>
      </c>
      <c r="AI525" s="10">
        <f t="shared" si="802"/>
        <v>6099.6639999999998</v>
      </c>
      <c r="AJ525">
        <v>3.0000000000000001E-3</v>
      </c>
      <c r="AK525" s="3" cm="1">
        <f t="array" ref="AK525">100000000/Lvac($AA525)</f>
        <v>16389.808607604427</v>
      </c>
      <c r="AL525" s="21">
        <f t="shared" si="766"/>
        <v>8.0610056263448748E-3</v>
      </c>
      <c r="AM525" s="21"/>
      <c r="AN525" s="21"/>
      <c r="AO525" s="21"/>
      <c r="AP525" s="21"/>
      <c r="AS525" s="3">
        <f t="shared" si="801"/>
        <v>-1.3923955739301164E-3</v>
      </c>
      <c r="AT525" s="3" cm="1">
        <f t="array" ref="AT525">AS525-(100000000/LvacE($A525)-$E525)</f>
        <v>2.7770998713094741E-5</v>
      </c>
      <c r="BB525"/>
      <c r="BC525"/>
      <c r="BD525"/>
      <c r="BE525"/>
      <c r="BF525"/>
      <c r="BG525"/>
      <c r="BH525"/>
      <c r="BI525"/>
      <c r="BJ525"/>
      <c r="BN525" s="3" cm="1">
        <f t="array" ref="BN525">$C525*EXP(poly_from_str(100000000/$E525,BN$4341))</f>
        <v>0</v>
      </c>
      <c r="BO525" s="3"/>
      <c r="BY525" t="e">
        <v>#N/A</v>
      </c>
    </row>
    <row r="526" spans="1:77" hidden="1" x14ac:dyDescent="0.25">
      <c r="A526" t="s">
        <v>833</v>
      </c>
      <c r="B526" s="2" t="str">
        <f t="shared" si="778"/>
        <v/>
      </c>
      <c r="C526">
        <v>0</v>
      </c>
      <c r="E526" t="s">
        <v>834</v>
      </c>
      <c r="R526">
        <v>7</v>
      </c>
      <c r="S526" t="s">
        <v>22</v>
      </c>
      <c r="AA526" s="10">
        <f t="shared" si="796"/>
        <v>6099.5439999999999</v>
      </c>
      <c r="AB526" s="3" cm="1">
        <f t="array" ref="AB526">100000000/Lvac(AA526)</f>
        <v>16390.131051389177</v>
      </c>
      <c r="AC526" s="28">
        <f t="shared" si="797"/>
        <v>1.6394668191589404E-7</v>
      </c>
      <c r="AD526" s="28">
        <f t="shared" si="798"/>
        <v>6.1012324847472358E-7</v>
      </c>
      <c r="AE526" s="21">
        <f t="shared" si="799"/>
        <v>16390.130980585534</v>
      </c>
      <c r="AF526" s="10" cm="1">
        <f t="array" ref="AF526">Lair(100000000/AE526)</f>
        <v>6099.5440263496166</v>
      </c>
      <c r="AG526" s="10">
        <f t="shared" si="800"/>
        <v>6.3435538010209597E-3</v>
      </c>
      <c r="AH526" s="10" t="b">
        <f t="shared" si="783"/>
        <v>1</v>
      </c>
      <c r="AI526" s="10">
        <f t="shared" si="802"/>
        <v>6099.5439999999999</v>
      </c>
      <c r="AJ526">
        <v>3.0000000000000001E-3</v>
      </c>
      <c r="AK526" s="3" cm="1">
        <f t="array" ref="AK526">100000000/Lvac($AA526)</f>
        <v>16390.131051389177</v>
      </c>
      <c r="AL526" s="21">
        <f t="shared" si="766"/>
        <v>8.0613228061257574E-3</v>
      </c>
      <c r="AM526" s="21"/>
      <c r="AN526" s="21"/>
      <c r="AO526" s="21"/>
      <c r="AP526" s="21"/>
      <c r="AS526" s="3">
        <f t="shared" si="801"/>
        <v>1.0513891757000238E-3</v>
      </c>
      <c r="AT526" s="3" cm="1">
        <f t="array" ref="AT526">AS526-(100000000/LvacE($A526)-$E526)</f>
        <v>2.7769779990194365E-5</v>
      </c>
      <c r="BB526"/>
      <c r="BC526"/>
      <c r="BD526"/>
      <c r="BE526"/>
      <c r="BF526"/>
      <c r="BG526"/>
      <c r="BH526"/>
      <c r="BI526"/>
      <c r="BJ526"/>
      <c r="BN526" s="3" cm="1">
        <f t="array" ref="BN526">$C526*EXP(poly_from_str(100000000/$E526,BN$4341))</f>
        <v>0</v>
      </c>
      <c r="BO526" s="3"/>
      <c r="BY526" t="e">
        <v>#N/A</v>
      </c>
    </row>
    <row r="527" spans="1:77" hidden="1" x14ac:dyDescent="0.25">
      <c r="A527" t="s">
        <v>835</v>
      </c>
      <c r="B527" s="2" t="str">
        <f t="shared" si="778"/>
        <v/>
      </c>
      <c r="C527">
        <v>80</v>
      </c>
      <c r="D527" t="s">
        <v>170</v>
      </c>
      <c r="E527" t="s">
        <v>836</v>
      </c>
      <c r="F527">
        <v>12494</v>
      </c>
      <c r="G527" t="s">
        <v>3</v>
      </c>
      <c r="H527" s="5" t="s">
        <v>16</v>
      </c>
      <c r="I527">
        <v>28885</v>
      </c>
      <c r="J527" t="s">
        <v>5</v>
      </c>
      <c r="K527" s="5" t="s">
        <v>4</v>
      </c>
      <c r="L527">
        <v>12494.63</v>
      </c>
      <c r="M527" t="str">
        <f>$G527&amp;""</f>
        <v>o</v>
      </c>
      <c r="N527" t="str">
        <f>$H527&amp;""</f>
        <v>11/2</v>
      </c>
      <c r="O527">
        <v>28885.14</v>
      </c>
      <c r="P527" t="str">
        <f>$J527&amp;""</f>
        <v>e</v>
      </c>
      <c r="Q527" t="str">
        <f>$K527&amp;""</f>
        <v>9/2</v>
      </c>
      <c r="R527">
        <v>7</v>
      </c>
      <c r="AA527" s="10">
        <f t="shared" si="796"/>
        <v>6099.3959999999997</v>
      </c>
      <c r="AB527" s="3" cm="1">
        <f t="array" ref="AB527">100000000/Lvac(AA527)</f>
        <v>16390.528749530404</v>
      </c>
      <c r="AC527" s="28">
        <f t="shared" si="797"/>
        <v>1.6395066003256717E-7</v>
      </c>
      <c r="AD527" s="28">
        <f t="shared" si="798"/>
        <v>6.1010844450558097E-7</v>
      </c>
      <c r="AE527" s="21">
        <f t="shared" si="799"/>
        <v>16390.528833748329</v>
      </c>
      <c r="AF527" s="10" cm="1">
        <f t="array" ref="AF527">Lair(100000000/AE527)</f>
        <v>6099.3959686597718</v>
      </c>
      <c r="AG527" s="10">
        <f t="shared" si="800"/>
        <v>6.3436190033841384E-3</v>
      </c>
      <c r="AH527" s="10" t="b">
        <f t="shared" si="783"/>
        <v>1</v>
      </c>
      <c r="AI527" s="10">
        <f>$AF527</f>
        <v>6099.3959686597718</v>
      </c>
      <c r="AJ527" s="10">
        <f>AL527/AK527*AI527</f>
        <v>3.7212929868626253E-2</v>
      </c>
      <c r="AK527" s="16" cm="1">
        <f t="array" ref="AK527">100000000/Lvac($AA527)-0</f>
        <v>16390.528749530404</v>
      </c>
      <c r="AL527" s="16">
        <f>MAX(0.1,0.007/$AA527*$AE527)</f>
        <v>0.1</v>
      </c>
      <c r="AM527" s="10" cm="1">
        <f t="array" ref="AM527">Lvac($AI527)-$BA527</f>
        <v>-7.010537705355091E-3</v>
      </c>
      <c r="AN527" s="10">
        <f>$AK527-($AX527-$AW527)</f>
        <v>1.8749530401692027E-2</v>
      </c>
      <c r="AO527" s="3">
        <f>AM527/AJ527</f>
        <v>-0.18838983466511691</v>
      </c>
      <c r="AP527" s="3">
        <v>-0.18754742132872498</v>
      </c>
      <c r="AS527" s="3">
        <f t="shared" si="801"/>
        <v>-1.2504695951065514E-3</v>
      </c>
      <c r="AT527" s="3" cm="1">
        <f t="array" ref="AT527">AS527-(100000000/LvacE($A527)-$E527)</f>
        <v>2.7768277504947037E-5</v>
      </c>
      <c r="AU527" t="s">
        <v>4755</v>
      </c>
      <c r="AV527" t="s">
        <v>4737</v>
      </c>
      <c r="AW527" s="3">
        <v>12494.63</v>
      </c>
      <c r="AX527" s="3">
        <v>28885.14</v>
      </c>
      <c r="AY527" s="3"/>
      <c r="AZ527" s="10" cm="1">
        <f t="array" ref="AZ527">Lair(100000000/($AX527-$AW527))</f>
        <v>6099.402977317859</v>
      </c>
      <c r="BA527" s="10">
        <f>100000000/($AX527-$AW527)</f>
        <v>6101.0914242448825</v>
      </c>
      <c r="BB527" s="12">
        <v>6880000</v>
      </c>
      <c r="BC527" s="3">
        <v>0.54</v>
      </c>
      <c r="BD527" s="12" cm="1">
        <f t="array" ref="BD527">SfromgA($BB527,$BA527,"")</f>
        <v>0.77115982630814162</v>
      </c>
      <c r="BE527" s="29">
        <f>(10^MAX(0.05, -0.312925054856973*((LN($BD527))^(1/3)) + 0.454808404431693)-1)*100</f>
        <v>351.3329137402377</v>
      </c>
      <c r="BG527" s="3"/>
      <c r="BH527" s="3"/>
      <c r="BI527" s="12">
        <f>IF($BB527="",$BF527,$BB527)</f>
        <v>6880000</v>
      </c>
      <c r="BJ527" s="29">
        <f>IF($BB527="",$BH527,$BE527)</f>
        <v>351.3329137402377</v>
      </c>
      <c r="BK527" s="3">
        <f>LN(BN527*100000000/($AX527-$AW527)/$BI527)</f>
        <v>-5.9785069569746936</v>
      </c>
      <c r="BL527" s="13">
        <f>EXP(BK$4341*$AX527+BK$4342)*$BI527/(100000000/($AX527-$AW527))</f>
        <v>14.114138078085986</v>
      </c>
      <c r="BM527" s="3">
        <f t="shared" ref="BM527" si="813">LN(BL527/$C527)</f>
        <v>-1.7348496390847161</v>
      </c>
      <c r="BN527" s="3" cm="1">
        <f t="array" ref="BN527">$C527*EXP(poly_from_str(100000000/$E527,BN$4341))</f>
        <v>2.8559350332887821</v>
      </c>
      <c r="BO527" s="3">
        <f>LN($C527)</f>
        <v>4.3820266346738812</v>
      </c>
      <c r="BP527" s="13">
        <f>LN(BL527/BN527)</f>
        <v>1.5977776988184602</v>
      </c>
      <c r="BY527">
        <v>2438</v>
      </c>
    </row>
    <row r="528" spans="1:77" hidden="1" x14ac:dyDescent="0.25">
      <c r="A528" t="s">
        <v>837</v>
      </c>
      <c r="B528" s="2" t="str">
        <f t="shared" si="778"/>
        <v/>
      </c>
      <c r="C528">
        <v>5</v>
      </c>
      <c r="E528" t="s">
        <v>838</v>
      </c>
      <c r="R528">
        <v>7</v>
      </c>
      <c r="S528" t="s">
        <v>22</v>
      </c>
      <c r="AA528" s="10">
        <f t="shared" si="796"/>
        <v>6092.5450000000001</v>
      </c>
      <c r="AB528" s="3" cm="1">
        <f t="array" ref="AB528">100000000/Lvac(AA528)</f>
        <v>16408.959559846244</v>
      </c>
      <c r="AC528" s="28">
        <f t="shared" si="797"/>
        <v>1.6413502075077001E-7</v>
      </c>
      <c r="AD528" s="28">
        <f t="shared" si="798"/>
        <v>6.0942316077556982E-7</v>
      </c>
      <c r="AE528" s="21">
        <f t="shared" si="799"/>
        <v>16408.9595896147</v>
      </c>
      <c r="AF528" s="10" cm="1">
        <f t="array" ref="AF528">Lair(100000000/AE528)</f>
        <v>6092.544988947061</v>
      </c>
      <c r="AG528" s="10">
        <f t="shared" si="800"/>
        <v>6.346642458926955E-3</v>
      </c>
      <c r="AH528" s="10" t="b">
        <f t="shared" si="783"/>
        <v>1</v>
      </c>
      <c r="AI528" s="10">
        <f t="shared" si="802"/>
        <v>6092.5450000000001</v>
      </c>
      <c r="AJ528">
        <v>3.0000000000000001E-3</v>
      </c>
      <c r="AK528" s="3" cm="1">
        <f t="array" ref="AK528">100000000/Lvac($AA528)</f>
        <v>16408.959559846244</v>
      </c>
      <c r="AL528" s="21">
        <f t="shared" ref="AL528:AL591" si="814">AJ528/AI528*AK528</f>
        <v>8.0798547535617278E-3</v>
      </c>
      <c r="AM528" s="21"/>
      <c r="AN528" s="21"/>
      <c r="AO528" s="21"/>
      <c r="AP528" s="21"/>
      <c r="AS528" s="3">
        <f t="shared" si="801"/>
        <v>-4.4015375533490442E-4</v>
      </c>
      <c r="AT528" s="3" cm="1">
        <f t="array" ref="AT528">AS528-(100000000/LvacE($A528)-$E528)</f>
        <v>2.7698508347384632E-5</v>
      </c>
      <c r="BB528"/>
      <c r="BC528"/>
      <c r="BD528"/>
      <c r="BE528"/>
      <c r="BF528"/>
      <c r="BG528"/>
      <c r="BH528"/>
      <c r="BI528"/>
      <c r="BJ528"/>
      <c r="BN528" s="3" cm="1">
        <f t="array" ref="BN528">$C528*EXP(poly_from_str(100000000/$E528,BN$4341))</f>
        <v>0.18041766710476276</v>
      </c>
      <c r="BO528" s="3"/>
      <c r="BY528" t="e">
        <v>#N/A</v>
      </c>
    </row>
    <row r="529" spans="1:77" hidden="1" x14ac:dyDescent="0.25">
      <c r="A529" t="s">
        <v>839</v>
      </c>
      <c r="B529" s="2" t="str">
        <f t="shared" si="778"/>
        <v/>
      </c>
      <c r="C529">
        <v>3</v>
      </c>
      <c r="D529" t="s">
        <v>14</v>
      </c>
      <c r="E529" t="s">
        <v>840</v>
      </c>
      <c r="F529">
        <v>10032</v>
      </c>
      <c r="G529" t="s">
        <v>3</v>
      </c>
      <c r="H529" s="5" t="s">
        <v>4</v>
      </c>
      <c r="I529">
        <v>26446</v>
      </c>
      <c r="J529" t="s">
        <v>5</v>
      </c>
      <c r="K529" s="5" t="s">
        <v>8</v>
      </c>
      <c r="L529">
        <v>10032.92</v>
      </c>
      <c r="M529" t="str">
        <f t="shared" ref="M529:M530" si="815">$G529&amp;""</f>
        <v>o</v>
      </c>
      <c r="N529" t="str">
        <f t="shared" ref="N529:N530" si="816">$H529&amp;""</f>
        <v>9/2</v>
      </c>
      <c r="O529">
        <v>26446.97</v>
      </c>
      <c r="P529" t="str">
        <f t="shared" ref="P529:P530" si="817">$J529&amp;""</f>
        <v>e</v>
      </c>
      <c r="Q529" t="str">
        <f t="shared" ref="Q529:Q530" si="818">$K529&amp;""</f>
        <v>7/2</v>
      </c>
      <c r="R529">
        <v>7</v>
      </c>
      <c r="AA529" s="10">
        <f t="shared" si="796"/>
        <v>6090.6369999999997</v>
      </c>
      <c r="AB529" s="3" cm="1">
        <f t="array" ref="AB529">100000000/Lvac(AA529)</f>
        <v>16414.099912776608</v>
      </c>
      <c r="AC529" s="28">
        <f t="shared" si="797"/>
        <v>1.6418643895539992E-7</v>
      </c>
      <c r="AD529" s="28">
        <f t="shared" si="798"/>
        <v>6.0923230960816057E-7</v>
      </c>
      <c r="AE529" s="21">
        <f t="shared" si="799"/>
        <v>16414.09991868259</v>
      </c>
      <c r="AF529" s="10" cm="1">
        <f t="array" ref="AF529">Lair(100000000/AE529)</f>
        <v>6090.6369978084995</v>
      </c>
      <c r="AG529" s="10">
        <f t="shared" si="800"/>
        <v>6.3474863066684661E-3</v>
      </c>
      <c r="AH529" s="10" t="b">
        <f t="shared" si="783"/>
        <v>1</v>
      </c>
      <c r="AI529" s="10">
        <f t="shared" ref="AI529:AI530" si="819">$AF529</f>
        <v>6090.6369978084995</v>
      </c>
      <c r="AJ529">
        <v>7.0000000000000001E-3</v>
      </c>
      <c r="AK529" s="3" cm="1">
        <f t="array" ref="AK529">100000000/Lvac($AA529)</f>
        <v>16414.099912776608</v>
      </c>
      <c r="AL529" s="21">
        <f t="shared" si="814"/>
        <v>1.8864808300146352E-2</v>
      </c>
      <c r="AM529" s="10" cm="1">
        <f t="array" ref="AM529">Lvac($AI529)-$BA529</f>
        <v>-1.8528074590903998E-2</v>
      </c>
      <c r="AN529" s="10">
        <f t="shared" ref="AN529:AN530" si="820">$AK529-($AX529-$AW529)</f>
        <v>4.9912776605196996E-2</v>
      </c>
      <c r="AO529" s="3">
        <f t="shared" ref="AO529:AO530" si="821">AM529/AJ529</f>
        <v>-2.6468677987005709</v>
      </c>
      <c r="AP529" s="3">
        <v>-2.6465546433038458</v>
      </c>
      <c r="AS529" s="3">
        <f t="shared" si="801"/>
        <v>-8.7223390437429771E-5</v>
      </c>
      <c r="AT529" s="3" cm="1">
        <f t="array" ref="AT529">AS529-(100000000/LvacE($A529)-$E529)</f>
        <v>2.7679005142999813E-5</v>
      </c>
      <c r="AU529" t="s">
        <v>4807</v>
      </c>
      <c r="AV529" t="s">
        <v>4731</v>
      </c>
      <c r="AW529" s="3">
        <v>10032.92</v>
      </c>
      <c r="AX529" s="3">
        <v>26446.97</v>
      </c>
      <c r="AY529" s="3"/>
      <c r="AZ529" s="10" cm="1">
        <f t="array" ref="AZ529">Lair(100000000/($AX529-$AW529))</f>
        <v>6090.6555209157204</v>
      </c>
      <c r="BA529" s="10">
        <f t="shared" ref="BA529:BA530" si="822">100000000/($AX529-$AW529)</f>
        <v>6092.3416219641085</v>
      </c>
      <c r="BB529" s="12">
        <v>62000</v>
      </c>
      <c r="BC529" s="3">
        <v>4.0000000000000001E-3</v>
      </c>
      <c r="BD529" s="12" cm="1">
        <f t="array" ref="BD529">SfromgA($BB529,$BA529,"")</f>
        <v>6.919549067732106E-3</v>
      </c>
      <c r="BE529" s="29">
        <f t="shared" ref="BE529:BE530" si="823">(10^MAX(0.05, -0.312925054856973*((LN($BD529))^(1/3)) + 0.454808404431693)-1)*100</f>
        <v>874.88255820599079</v>
      </c>
      <c r="BG529" s="3"/>
      <c r="BH529" s="3"/>
      <c r="BI529" s="12">
        <f>IF($BB529="",$BF529,$BB529)</f>
        <v>62000</v>
      </c>
      <c r="BJ529" s="29">
        <f>IF($BB529="",$BH529,$BE529)</f>
        <v>874.88255820599079</v>
      </c>
      <c r="BK529" s="3">
        <f t="shared" ref="BK529:BK530" si="824">LN(BN529*100000000/($AX529-$AW529)/$BI529)</f>
        <v>-4.5404225473043578</v>
      </c>
      <c r="BL529" s="13">
        <f>EXP(BK$4341*$AX529+BK$4342)*$BI529/(100000000/($AX529-$AW529))</f>
        <v>0.15329749228380507</v>
      </c>
      <c r="BM529" s="3">
        <f t="shared" ref="BM529:BM530" si="825">LN(BL529/$C529)</f>
        <v>-2.9739871401332483</v>
      </c>
      <c r="BN529" s="3" cm="1">
        <f t="array" ref="BN529">$C529*EXP(poly_from_str(100000000/$E529,BN$4341))</f>
        <v>0.10857428641453203</v>
      </c>
      <c r="BO529" s="3">
        <f t="shared" ref="BO529:BO530" si="826">LN($C529)</f>
        <v>1.0986122886681098</v>
      </c>
      <c r="BP529" s="13">
        <f>LN(BL529/BN529)</f>
        <v>0.34494582139924823</v>
      </c>
      <c r="BY529">
        <v>89</v>
      </c>
    </row>
    <row r="530" spans="1:77" hidden="1" x14ac:dyDescent="0.25">
      <c r="A530" t="s">
        <v>841</v>
      </c>
      <c r="B530" s="2" t="str">
        <f t="shared" si="778"/>
        <v/>
      </c>
      <c r="C530">
        <v>9000</v>
      </c>
      <c r="D530" t="s">
        <v>14</v>
      </c>
      <c r="E530" t="s">
        <v>842</v>
      </c>
      <c r="F530">
        <v>2893</v>
      </c>
      <c r="G530" t="s">
        <v>3</v>
      </c>
      <c r="H530" s="5" t="s">
        <v>15</v>
      </c>
      <c r="I530">
        <v>19308</v>
      </c>
      <c r="J530" t="s">
        <v>5</v>
      </c>
      <c r="K530" s="5" t="s">
        <v>16</v>
      </c>
      <c r="L530">
        <v>2893.14</v>
      </c>
      <c r="M530" t="str">
        <f t="shared" si="815"/>
        <v>o</v>
      </c>
      <c r="N530" t="str">
        <f t="shared" si="816"/>
        <v>13/2</v>
      </c>
      <c r="O530">
        <v>19308.93</v>
      </c>
      <c r="P530" t="str">
        <f t="shared" si="817"/>
        <v>e</v>
      </c>
      <c r="Q530" t="str">
        <f t="shared" si="818"/>
        <v>11/2</v>
      </c>
      <c r="R530">
        <v>7</v>
      </c>
      <c r="AA530" s="10">
        <f t="shared" si="796"/>
        <v>6090.0159999999996</v>
      </c>
      <c r="AB530" s="3" cm="1">
        <f t="array" ref="AB530">100000000/Lvac(AA530)</f>
        <v>16415.773646927239</v>
      </c>
      <c r="AC530" s="28">
        <f t="shared" si="797"/>
        <v>1.6420318107538636E-7</v>
      </c>
      <c r="AD530" s="28">
        <f t="shared" si="798"/>
        <v>6.0917019295473986E-7</v>
      </c>
      <c r="AE530" s="21">
        <f t="shared" si="799"/>
        <v>16415.773399896214</v>
      </c>
      <c r="AF530" s="10" cm="1">
        <f t="array" ref="AF530">Lair(100000000/AE530)</f>
        <v>6090.0160916457544</v>
      </c>
      <c r="AG530" s="10">
        <f t="shared" si="800"/>
        <v>6.3477611263194744E-3</v>
      </c>
      <c r="AH530" s="10" t="b">
        <f t="shared" si="783"/>
        <v>1</v>
      </c>
      <c r="AI530" s="10">
        <f t="shared" si="819"/>
        <v>6090.0160916457544</v>
      </c>
      <c r="AJ530">
        <v>7.0000000000000001E-3</v>
      </c>
      <c r="AK530" s="3" cm="1">
        <f t="array" ref="AK530">100000000/Lvac($AA530)</f>
        <v>16415.773646927239</v>
      </c>
      <c r="AL530" s="21">
        <f t="shared" si="814"/>
        <v>1.8868655484527218E-2</v>
      </c>
      <c r="AM530" s="10" cm="1">
        <f t="array" ref="AM530">Lvac($AI530)-$BA530</f>
        <v>6.1600986482517328E-3</v>
      </c>
      <c r="AN530" s="10">
        <f t="shared" si="820"/>
        <v>-1.6353072762285592E-2</v>
      </c>
      <c r="AO530" s="3">
        <f t="shared" si="821"/>
        <v>0.88001409260739039</v>
      </c>
      <c r="AP530" s="3">
        <v>0.86691833101732685</v>
      </c>
      <c r="AS530" s="3">
        <f t="shared" si="801"/>
        <v>3.6469272381509654E-3</v>
      </c>
      <c r="AT530" s="3" cm="1">
        <f t="array" ref="AT530">AS530-(100000000/LvacE($A530)-$E530)</f>
        <v>2.7672649594023824E-5</v>
      </c>
      <c r="AU530" t="s">
        <v>4972</v>
      </c>
      <c r="AV530" t="s">
        <v>4808</v>
      </c>
      <c r="AW530" s="3">
        <v>2893.14</v>
      </c>
      <c r="AX530" s="3">
        <v>19308.93</v>
      </c>
      <c r="AY530" s="3"/>
      <c r="AZ530" s="10" cm="1">
        <f t="array" ref="AZ530">Lair(100000000/($AX530-$AW530))</f>
        <v>6090.0099331986203</v>
      </c>
      <c r="BA530" s="10">
        <f t="shared" si="822"/>
        <v>6091.6958611190812</v>
      </c>
      <c r="BB530" s="12">
        <v>26900000</v>
      </c>
      <c r="BC530" s="3">
        <v>0.41399999999999998</v>
      </c>
      <c r="BD530" s="12" cm="1">
        <f t="array" ref="BD530">SfromgA($BB530,$BA530,"")</f>
        <v>3.0012368951169237</v>
      </c>
      <c r="BE530" s="29">
        <f t="shared" si="823"/>
        <v>35.480755329367476</v>
      </c>
      <c r="BF530" s="12">
        <v>3123674.7200422809</v>
      </c>
      <c r="BG530" s="12" cm="1">
        <f t="array" ref="BG530">SfromgA($BF530,$BA530,"")</f>
        <v>0.34850884082285954</v>
      </c>
      <c r="BH530" s="29">
        <f>(10^MAX(0.05, -0.312925054856973*((LN($BG530))^(1/3)) + 0.454808404431693)-1)*100</f>
        <v>493.3034752139406</v>
      </c>
      <c r="BI530" s="12">
        <f>IF($BB530="",$BF530,$BB530)</f>
        <v>26900000</v>
      </c>
      <c r="BJ530" s="29">
        <f>IF($BB530="",$BH530,$BE530)</f>
        <v>35.480755329367476</v>
      </c>
      <c r="BK530" s="3">
        <f t="shared" si="824"/>
        <v>-2.6059381913708974</v>
      </c>
      <c r="BL530" s="13">
        <f>EXP(BK$4341*$AX530+BK$4342)*$BI530/(100000000/($AX530-$AW530))</f>
        <v>114.41448741492249</v>
      </c>
      <c r="BM530" s="3">
        <f t="shared" si="825"/>
        <v>-4.365152147148275</v>
      </c>
      <c r="BN530" s="3" cm="1">
        <f t="array" ref="BN530">$C530*EXP(poly_from_str(100000000/$E530,BN$4341))</f>
        <v>326.03895390675928</v>
      </c>
      <c r="BO530" s="3">
        <f t="shared" si="826"/>
        <v>9.1049798563183568</v>
      </c>
      <c r="BP530" s="13">
        <f>LN(BL530/BN530)</f>
        <v>-1.0471891555697348</v>
      </c>
      <c r="BY530">
        <v>266776</v>
      </c>
    </row>
    <row r="531" spans="1:77" hidden="1" x14ac:dyDescent="0.25">
      <c r="A531" t="s">
        <v>843</v>
      </c>
      <c r="B531" s="2" t="str">
        <f t="shared" si="778"/>
        <v/>
      </c>
      <c r="C531">
        <v>10</v>
      </c>
      <c r="E531" t="s">
        <v>844</v>
      </c>
      <c r="R531">
        <v>7</v>
      </c>
      <c r="S531" t="s">
        <v>22</v>
      </c>
      <c r="AA531" s="10">
        <f t="shared" si="796"/>
        <v>6087.51</v>
      </c>
      <c r="AB531" s="3" cm="1">
        <f t="array" ref="AB531">100000000/Lvac(AA531)</f>
        <v>16422.531347890803</v>
      </c>
      <c r="AC531" s="28">
        <f t="shared" si="797"/>
        <v>1.6427077737859979E-7</v>
      </c>
      <c r="AD531" s="28">
        <f t="shared" si="798"/>
        <v>6.0891952575169431E-7</v>
      </c>
      <c r="AE531" s="21">
        <f t="shared" si="799"/>
        <v>16422.531256448819</v>
      </c>
      <c r="AF531" s="10" cm="1">
        <f t="array" ref="AF531">Lair(100000000/AE531)</f>
        <v>6087.5100338960428</v>
      </c>
      <c r="AG531" s="10">
        <f t="shared" si="800"/>
        <v>6.3488709955212231E-3</v>
      </c>
      <c r="AH531" s="10" t="b">
        <f t="shared" si="783"/>
        <v>1</v>
      </c>
      <c r="AI531" s="10">
        <f t="shared" si="802"/>
        <v>6087.51</v>
      </c>
      <c r="AJ531">
        <v>3.0000000000000001E-3</v>
      </c>
      <c r="AK531" s="3" cm="1">
        <f t="array" ref="AK531">100000000/Lvac($AA531)</f>
        <v>16422.531347890803</v>
      </c>
      <c r="AL531" s="21">
        <f t="shared" si="814"/>
        <v>8.0932259731273399E-3</v>
      </c>
      <c r="AM531" s="21"/>
      <c r="AN531" s="21"/>
      <c r="AO531" s="21"/>
      <c r="AP531" s="21"/>
      <c r="AS531" s="3">
        <f t="shared" si="801"/>
        <v>1.3478908040269744E-3</v>
      </c>
      <c r="AT531" s="3" cm="1">
        <f t="array" ref="AT531">AS531-(100000000/LvacE($A531)-$E531)</f>
        <v>2.7646976377582178E-5</v>
      </c>
      <c r="BB531"/>
      <c r="BC531"/>
      <c r="BD531"/>
      <c r="BE531"/>
      <c r="BF531"/>
      <c r="BG531"/>
      <c r="BH531"/>
      <c r="BI531"/>
      <c r="BJ531"/>
      <c r="BN531" s="3" cm="1">
        <f t="array" ref="BN531">$C531*EXP(poly_from_str(100000000/$E531,BN$4341))</f>
        <v>0.3636905084421615</v>
      </c>
      <c r="BO531" s="3"/>
      <c r="BY531" t="e">
        <v>#N/A</v>
      </c>
    </row>
    <row r="532" spans="1:77" hidden="1" x14ac:dyDescent="0.25">
      <c r="A532" t="s">
        <v>845</v>
      </c>
      <c r="B532" s="2" t="str">
        <f t="shared" si="778"/>
        <v/>
      </c>
      <c r="C532">
        <v>6</v>
      </c>
      <c r="E532" t="s">
        <v>846</v>
      </c>
      <c r="R532">
        <v>7</v>
      </c>
      <c r="S532" t="s">
        <v>22</v>
      </c>
      <c r="AA532" s="10">
        <f t="shared" si="796"/>
        <v>6087.1670000000004</v>
      </c>
      <c r="AB532" s="3" cm="1">
        <f t="array" ref="AB532">100000000/Lvac(AA532)</f>
        <v>16423.456717510715</v>
      </c>
      <c r="AC532" s="28">
        <f t="shared" si="797"/>
        <v>1.6428003371683411E-7</v>
      </c>
      <c r="AD532" s="28">
        <f t="shared" si="798"/>
        <v>6.088852165535885E-7</v>
      </c>
      <c r="AE532" s="21">
        <f t="shared" si="799"/>
        <v>16423.456940244181</v>
      </c>
      <c r="AF532" s="10" cm="1">
        <f t="array" ref="AF532">Lair(100000000/AE532)</f>
        <v>6087.1669174456656</v>
      </c>
      <c r="AG532" s="10">
        <f t="shared" si="800"/>
        <v>6.3490230116498136E-3</v>
      </c>
      <c r="AH532" s="10" t="b">
        <f t="shared" si="783"/>
        <v>1</v>
      </c>
      <c r="AI532" s="10">
        <f t="shared" si="802"/>
        <v>6087.1670000000004</v>
      </c>
      <c r="AJ532">
        <v>3.0000000000000001E-3</v>
      </c>
      <c r="AK532" s="3" cm="1">
        <f t="array" ref="AK532">100000000/Lvac($AA532)</f>
        <v>16423.456717510715</v>
      </c>
      <c r="AL532" s="21">
        <f t="shared" si="814"/>
        <v>8.0941380698988773E-3</v>
      </c>
      <c r="AM532" s="21"/>
      <c r="AN532" s="21"/>
      <c r="AO532" s="21"/>
      <c r="AP532" s="21"/>
      <c r="AS532" s="3">
        <f t="shared" si="801"/>
        <v>-3.2824892841745168E-3</v>
      </c>
      <c r="AT532" s="3" cm="1">
        <f t="array" ref="AT532">AS532-(100000000/LvacE($A532)-$E532)</f>
        <v>2.764345845207572E-5</v>
      </c>
      <c r="BB532"/>
      <c r="BC532"/>
      <c r="BD532"/>
      <c r="BE532"/>
      <c r="BF532"/>
      <c r="BG532"/>
      <c r="BH532"/>
      <c r="BI532"/>
      <c r="BJ532"/>
      <c r="BN532" s="3" cm="1">
        <f t="array" ref="BN532">$C532*EXP(poly_from_str(100000000/$E532,BN$4341))</f>
        <v>0.21833218073496269</v>
      </c>
      <c r="BO532" s="3"/>
      <c r="BY532" t="e">
        <v>#N/A</v>
      </c>
    </row>
    <row r="533" spans="1:77" hidden="1" x14ac:dyDescent="0.25">
      <c r="A533" t="s">
        <v>847</v>
      </c>
      <c r="B533" s="2" t="str">
        <f t="shared" si="778"/>
        <v/>
      </c>
      <c r="C533">
        <v>2</v>
      </c>
      <c r="E533" t="s">
        <v>848</v>
      </c>
      <c r="R533">
        <v>7</v>
      </c>
      <c r="S533" t="s">
        <v>22</v>
      </c>
      <c r="AA533" s="10">
        <f t="shared" si="796"/>
        <v>6087.0320000000002</v>
      </c>
      <c r="AB533" s="3" cm="1">
        <f t="array" ref="AB533">100000000/Lvac(AA533)</f>
        <v>16423.820958643682</v>
      </c>
      <c r="AC533" s="28">
        <f t="shared" si="797"/>
        <v>1.6428367716811739E-7</v>
      </c>
      <c r="AD533" s="28">
        <f t="shared" si="798"/>
        <v>6.0887171293334803E-7</v>
      </c>
      <c r="AE533" s="21">
        <f t="shared" si="799"/>
        <v>16423.820893589487</v>
      </c>
      <c r="AF533" s="10" cm="1">
        <f t="array" ref="AF533">Lair(100000000/AE533)</f>
        <v>6087.0320241107356</v>
      </c>
      <c r="AG533" s="10">
        <f t="shared" si="800"/>
        <v>6.3490828501183896E-3</v>
      </c>
      <c r="AH533" s="10" t="b">
        <f t="shared" si="783"/>
        <v>1</v>
      </c>
      <c r="AI533" s="10">
        <f t="shared" si="802"/>
        <v>6087.0320000000002</v>
      </c>
      <c r="AJ533">
        <v>3.0000000000000001E-3</v>
      </c>
      <c r="AK533" s="3" cm="1">
        <f t="array" ref="AK533">100000000/Lvac($AA533)</f>
        <v>16423.820958643682</v>
      </c>
      <c r="AL533" s="21">
        <f t="shared" si="814"/>
        <v>8.0944971007103385E-3</v>
      </c>
      <c r="AM533" s="21"/>
      <c r="AN533" s="21"/>
      <c r="AO533" s="21"/>
      <c r="AP533" s="21"/>
      <c r="AS533" s="3">
        <f t="shared" si="801"/>
        <v>9.5864368267939426E-4</v>
      </c>
      <c r="AT533" s="3" cm="1">
        <f t="array" ref="AT533">AS533-(100000000/LvacE($A533)-$E533)</f>
        <v>2.7642072382150218E-5</v>
      </c>
      <c r="BB533"/>
      <c r="BC533"/>
      <c r="BD533"/>
      <c r="BE533"/>
      <c r="BF533"/>
      <c r="BG533"/>
      <c r="BH533"/>
      <c r="BI533"/>
      <c r="BJ533"/>
      <c r="BN533" s="3" cm="1">
        <f t="array" ref="BN533">$C533*EXP(poly_from_str(100000000/$E533,BN$4341))</f>
        <v>7.2792608745448878E-2</v>
      </c>
      <c r="BO533" s="3"/>
      <c r="BY533" t="e">
        <v>#N/A</v>
      </c>
    </row>
    <row r="534" spans="1:77" hidden="1" x14ac:dyDescent="0.25">
      <c r="A534" t="s">
        <v>849</v>
      </c>
      <c r="B534" s="2" t="str">
        <f t="shared" si="778"/>
        <v/>
      </c>
      <c r="C534">
        <v>1</v>
      </c>
      <c r="E534" t="s">
        <v>850</v>
      </c>
      <c r="R534">
        <v>7</v>
      </c>
      <c r="S534" t="s">
        <v>22</v>
      </c>
      <c r="AA534" s="10">
        <f t="shared" si="796"/>
        <v>6083.6509999999998</v>
      </c>
      <c r="AB534" s="3" cm="1">
        <f t="array" ref="AB534">100000000/Lvac(AA534)</f>
        <v>16432.948447507872</v>
      </c>
      <c r="AC534" s="28">
        <f t="shared" si="797"/>
        <v>1.6437497811758105E-7</v>
      </c>
      <c r="AD534" s="28">
        <f t="shared" si="798"/>
        <v>6.0853352226736545E-7</v>
      </c>
      <c r="AE534" s="21">
        <f t="shared" si="799"/>
        <v>16432.948553079466</v>
      </c>
      <c r="AF534" s="10" cm="1">
        <f t="array" ref="AF534">Lair(100000000/AE534)</f>
        <v>6083.6509609159411</v>
      </c>
      <c r="AG534" s="10">
        <f t="shared" si="800"/>
        <v>6.3505827707332225E-3</v>
      </c>
      <c r="AH534" s="10" t="b">
        <f t="shared" si="783"/>
        <v>1</v>
      </c>
      <c r="AI534" s="10">
        <f t="shared" si="802"/>
        <v>6083.6509999999998</v>
      </c>
      <c r="AJ534">
        <v>3.0000000000000001E-3</v>
      </c>
      <c r="AK534" s="3" cm="1">
        <f t="array" ref="AK534">100000000/Lvac($AA534)</f>
        <v>16432.948447507872</v>
      </c>
      <c r="AL534" s="21">
        <f t="shared" si="814"/>
        <v>8.1034966243993325E-3</v>
      </c>
      <c r="AM534" s="21"/>
      <c r="AN534" s="21"/>
      <c r="AO534" s="21"/>
      <c r="AP534" s="21"/>
      <c r="AS534" s="3">
        <f t="shared" si="801"/>
        <v>-1.5524921291216742E-3</v>
      </c>
      <c r="AT534" s="3" cm="1">
        <f t="array" ref="AT534">AS534-(100000000/LvacE($A534)-$E534)</f>
        <v>2.7607333322521299E-5</v>
      </c>
      <c r="BB534"/>
      <c r="BC534"/>
      <c r="BD534"/>
      <c r="BE534"/>
      <c r="BF534"/>
      <c r="BG534"/>
      <c r="BH534"/>
      <c r="BI534"/>
      <c r="BJ534"/>
      <c r="BN534" s="3" cm="1">
        <f t="array" ref="BN534">$C534*EXP(poly_from_str(100000000/$E534,BN$4341))</f>
        <v>3.6589745252124897E-2</v>
      </c>
      <c r="BO534" s="3"/>
      <c r="BY534" t="e">
        <v>#N/A</v>
      </c>
    </row>
    <row r="535" spans="1:77" hidden="1" x14ac:dyDescent="0.25">
      <c r="A535" t="s">
        <v>851</v>
      </c>
      <c r="B535" s="2" t="str">
        <f t="shared" si="778"/>
        <v/>
      </c>
      <c r="C535">
        <v>900</v>
      </c>
      <c r="E535" t="s">
        <v>852</v>
      </c>
      <c r="F535">
        <v>2893</v>
      </c>
      <c r="G535" t="s">
        <v>3</v>
      </c>
      <c r="H535" s="5" t="s">
        <v>15</v>
      </c>
      <c r="I535">
        <v>19360</v>
      </c>
      <c r="J535" t="s">
        <v>5</v>
      </c>
      <c r="K535" s="5" t="s">
        <v>15</v>
      </c>
      <c r="L535">
        <v>2893.14</v>
      </c>
      <c r="M535" t="str">
        <f>$G535&amp;""</f>
        <v>o</v>
      </c>
      <c r="N535" t="str">
        <f>$H535&amp;""</f>
        <v>13/2</v>
      </c>
      <c r="O535">
        <v>19360.099999999999</v>
      </c>
      <c r="P535" t="str">
        <f>$J535&amp;""</f>
        <v>e</v>
      </c>
      <c r="Q535" t="str">
        <f>$K535&amp;""</f>
        <v>13/2</v>
      </c>
      <c r="R535">
        <v>7</v>
      </c>
      <c r="AA535" s="10">
        <f t="shared" si="796"/>
        <v>6071.0860000000002</v>
      </c>
      <c r="AB535" s="3" cm="1">
        <f t="array" ref="AB535">100000000/Lvac(AA535)</f>
        <v>16466.958540432497</v>
      </c>
      <c r="AC535" s="28">
        <f t="shared" si="797"/>
        <v>1.6471517616452806E-7</v>
      </c>
      <c r="AD535" s="28">
        <f t="shared" si="798"/>
        <v>6.0727668533604964E-7</v>
      </c>
      <c r="AE535" s="21">
        <f t="shared" si="799"/>
        <v>16466.958640452831</v>
      </c>
      <c r="AF535" s="10" cm="1">
        <f t="array" ref="AF535">Lair(100000000/AE535)</f>
        <v>6071.0859631238918</v>
      </c>
      <c r="AG535" s="10">
        <f t="shared" si="800"/>
        <v>6.3561789884406597E-3</v>
      </c>
      <c r="AH535" s="10" t="b">
        <f t="shared" si="783"/>
        <v>1</v>
      </c>
      <c r="AI535" s="10">
        <f>$AF535</f>
        <v>6071.0859631238918</v>
      </c>
      <c r="AJ535">
        <v>3.0000000000000001E-3</v>
      </c>
      <c r="AK535" s="3" cm="1">
        <f t="array" ref="AK535">100000000/Lvac($AA535)</f>
        <v>16466.958540432497</v>
      </c>
      <c r="AL535" s="21">
        <f t="shared" si="814"/>
        <v>8.1370739800689876E-3</v>
      </c>
      <c r="AM535" s="10" cm="1">
        <f t="array" ref="AM535">Lvac($AI535)-$BA535</f>
        <v>5.0138051756221103E-4</v>
      </c>
      <c r="AN535" s="10">
        <f>$AK535-($AX535-$AW535)</f>
        <v>-1.4595675020245835E-3</v>
      </c>
      <c r="AO535" s="3">
        <f>AM535/AJ535</f>
        <v>0.16712683918740368</v>
      </c>
      <c r="AP535" s="3">
        <v>0.17942217133774344</v>
      </c>
      <c r="AS535" s="3">
        <f t="shared" si="801"/>
        <v>-1.4595675020245835E-3</v>
      </c>
      <c r="AT535" s="3" cm="1">
        <f t="array" ref="AT535">AS535-(100000000/LvacE($A535)-$E535)</f>
        <v>2.7477355615701526E-5</v>
      </c>
      <c r="AU535" t="s">
        <v>4972</v>
      </c>
      <c r="AV535" t="s">
        <v>4743</v>
      </c>
      <c r="AW535" s="3">
        <v>2893.14</v>
      </c>
      <c r="AX535" s="3">
        <v>19360.099999999999</v>
      </c>
      <c r="AY535" s="3"/>
      <c r="AZ535" s="10" cm="1">
        <f t="array" ref="AZ535">Lair(100000000/($AX535-$AW535))</f>
        <v>6071.0854618777785</v>
      </c>
      <c r="BA535" s="10">
        <f>100000000/($AX535-$AW535)</f>
        <v>6072.7663150939825</v>
      </c>
      <c r="BB535" s="12">
        <v>773000</v>
      </c>
      <c r="BC535" s="3">
        <v>0.255</v>
      </c>
      <c r="BD535" s="12" cm="1">
        <f t="array" ref="BD535">SfromgA($BB535,$BA535,"")</f>
        <v>8.544222753239826E-2</v>
      </c>
      <c r="BE535" s="29">
        <f>(10^MAX(0.05, -0.312925054856973*((LN($BD535))^(1/3)) + 0.454808404431693)-1)*100</f>
        <v>653.75618672684539</v>
      </c>
      <c r="BF535" s="12">
        <v>88586.81518603953</v>
      </c>
      <c r="BG535" s="12" cm="1">
        <f t="array" ref="BG535">SfromgA($BF535,$BA535,"")</f>
        <v>9.7917914870583479E-3</v>
      </c>
      <c r="BH535" s="29">
        <f>(10^MAX(0.05, -0.312925054856973*((LN($BG535))^(1/3)) + 0.454808404431693)-1)*100</f>
        <v>846.72043658134919</v>
      </c>
      <c r="BI535" s="12">
        <f>IF($BB535="",$BF535,$BB535)</f>
        <v>773000</v>
      </c>
      <c r="BJ535" s="29">
        <f>IF($BB535="",$BH535,$BE535)</f>
        <v>653.75618672684539</v>
      </c>
      <c r="BK535" s="3">
        <f>LN(BN535*100000000/($AX535-$AW535)/$BI535)</f>
        <v>-1.3323262575557915</v>
      </c>
      <c r="BL535" s="13">
        <f>EXP(BK$4341*$AX535+BK$4342)*$BI535/(100000000/($AX535-$AW535))</f>
        <v>3.2852723652879496</v>
      </c>
      <c r="BM535" s="3">
        <f t="shared" ref="BM535" si="827">LN(BL535/$C535)</f>
        <v>-5.6129452030171363</v>
      </c>
      <c r="BN535" s="3" cm="1">
        <f t="array" ref="BN535">$C535*EXP(poly_from_str(100000000/$E535,BN$4341))</f>
        <v>33.58698209260973</v>
      </c>
      <c r="BO535" s="3">
        <f>LN($C535)</f>
        <v>6.8023947633243109</v>
      </c>
      <c r="BP535" s="13">
        <f>LN(BL535/BN535)</f>
        <v>-2.3246889938686501</v>
      </c>
      <c r="BY535">
        <v>25123</v>
      </c>
    </row>
    <row r="536" spans="1:77" hidden="1" x14ac:dyDescent="0.25">
      <c r="A536" t="s">
        <v>853</v>
      </c>
      <c r="B536" s="2" t="str">
        <f t="shared" si="778"/>
        <v/>
      </c>
      <c r="C536">
        <v>1</v>
      </c>
      <c r="D536" t="s">
        <v>14</v>
      </c>
      <c r="E536" t="s">
        <v>854</v>
      </c>
      <c r="R536">
        <v>7</v>
      </c>
      <c r="S536" t="s">
        <v>22</v>
      </c>
      <c r="AA536" s="10">
        <f t="shared" si="796"/>
        <v>6070.3429999999998</v>
      </c>
      <c r="AB536" s="3" cm="1">
        <f t="array" ref="AB536">100000000/Lvac(AA536)</f>
        <v>16468.974051500016</v>
      </c>
      <c r="AC536" s="28">
        <f t="shared" si="797"/>
        <v>1.6473533703120237E-7</v>
      </c>
      <c r="AD536" s="28">
        <f t="shared" si="798"/>
        <v>6.0720236541323517E-7</v>
      </c>
      <c r="AE536" s="21">
        <f t="shared" si="799"/>
        <v>16468.973773734713</v>
      </c>
      <c r="AF536" s="10" cm="1">
        <f t="array" ref="AF536">Lair(100000000/AE536)</f>
        <v>6070.3431023831481</v>
      </c>
      <c r="AG536" s="10">
        <f t="shared" si="800"/>
        <v>6.356510995465991E-3</v>
      </c>
      <c r="AH536" s="10" t="b">
        <f t="shared" si="783"/>
        <v>1</v>
      </c>
      <c r="AI536" s="10">
        <f t="shared" si="802"/>
        <v>6070.3429999999998</v>
      </c>
      <c r="AJ536">
        <v>7.0000000000000001E-3</v>
      </c>
      <c r="AK536" s="3" cm="1">
        <f t="array" ref="AK536">100000000/Lvac($AA536)</f>
        <v>16468.974051500016</v>
      </c>
      <c r="AL536" s="21">
        <f t="shared" si="814"/>
        <v>1.8991153936523869E-2</v>
      </c>
      <c r="AM536" s="21"/>
      <c r="AN536" s="21"/>
      <c r="AO536" s="21"/>
      <c r="AP536" s="21"/>
      <c r="AS536" s="3">
        <f t="shared" si="801"/>
        <v>4.0515000146115199E-3</v>
      </c>
      <c r="AT536" s="3" cm="1">
        <f t="array" ref="AT536">AS536-(100000000/LvacE($A536)-$E536)</f>
        <v>2.7469624910736457E-5</v>
      </c>
      <c r="BB536"/>
      <c r="BC536"/>
      <c r="BD536"/>
      <c r="BE536"/>
      <c r="BF536"/>
      <c r="BG536"/>
      <c r="BH536"/>
      <c r="BI536"/>
      <c r="BJ536"/>
      <c r="BN536" s="3" cm="1">
        <f t="array" ref="BN536">$C536*EXP(poly_from_str(100000000/$E536,BN$4341))</f>
        <v>3.7362381996145423E-2</v>
      </c>
      <c r="BO536" s="3"/>
      <c r="BY536">
        <v>28</v>
      </c>
    </row>
    <row r="537" spans="1:77" hidden="1" x14ac:dyDescent="0.25">
      <c r="A537" t="s">
        <v>855</v>
      </c>
      <c r="B537" s="2" t="str">
        <f t="shared" si="778"/>
        <v/>
      </c>
      <c r="C537">
        <v>2</v>
      </c>
      <c r="E537" t="s">
        <v>856</v>
      </c>
      <c r="F537">
        <v>22747</v>
      </c>
      <c r="G537" t="s">
        <v>5</v>
      </c>
      <c r="H537" s="5" t="s">
        <v>4</v>
      </c>
      <c r="I537">
        <v>39225</v>
      </c>
      <c r="J537" t="s">
        <v>3</v>
      </c>
      <c r="K537" s="5" t="s">
        <v>4</v>
      </c>
      <c r="L537">
        <v>22747.69</v>
      </c>
      <c r="M537" t="str">
        <f t="shared" ref="M537:M538" si="828">$G537&amp;""</f>
        <v>e</v>
      </c>
      <c r="N537" t="str">
        <f t="shared" ref="N537:N538" si="829">$H537&amp;""</f>
        <v>9/2</v>
      </c>
      <c r="O537">
        <v>39225.599999999999</v>
      </c>
      <c r="P537" t="str">
        <f t="shared" ref="P537:P538" si="830">$J537&amp;""</f>
        <v>o</v>
      </c>
      <c r="Q537" t="str">
        <f t="shared" ref="Q537:Q538" si="831">$K537&amp;""</f>
        <v>9/2</v>
      </c>
      <c r="R537">
        <v>7</v>
      </c>
      <c r="AA537" s="10">
        <f t="shared" si="796"/>
        <v>6067.0469999999996</v>
      </c>
      <c r="AB537" s="3" cm="1">
        <f t="array" ref="AB537">100000000/Lvac(AA537)</f>
        <v>16477.920951808665</v>
      </c>
      <c r="AC537" s="28">
        <f t="shared" si="797"/>
        <v>1.6482483158610772E-7</v>
      </c>
      <c r="AD537" s="28">
        <f t="shared" si="798"/>
        <v>6.0687267703528893E-7</v>
      </c>
      <c r="AE537" s="21">
        <f t="shared" si="799"/>
        <v>16477.920886421794</v>
      </c>
      <c r="AF537" s="10" cm="1">
        <f t="array" ref="AF537">Lair(100000000/AE537)</f>
        <v>6067.0470240751647</v>
      </c>
      <c r="AG537" s="10">
        <f t="shared" si="800"/>
        <v>6.3579852728855293E-3</v>
      </c>
      <c r="AH537" s="10" t="b">
        <f t="shared" si="783"/>
        <v>1</v>
      </c>
      <c r="AI537" s="10">
        <f t="shared" ref="AI537:AI538" si="832">$AF537</f>
        <v>6067.0470240751647</v>
      </c>
      <c r="AJ537">
        <v>3.0000000000000001E-3</v>
      </c>
      <c r="AK537" s="3" cm="1">
        <f t="array" ref="AK537">100000000/Lvac($AA537)</f>
        <v>16477.920951808665</v>
      </c>
      <c r="AL537" s="21">
        <f t="shared" si="814"/>
        <v>8.1479116049807555E-3</v>
      </c>
      <c r="AM537" s="10" cm="1">
        <f t="array" ref="AM537">Lvac($AI537)-$BA537</f>
        <v>-4.0094113655868568E-3</v>
      </c>
      <c r="AN537" s="10">
        <f t="shared" ref="AN537:AN538" si="833">$AK537-($AX537-$AW537)</f>
        <v>1.0951808664685814E-2</v>
      </c>
      <c r="AO537" s="3">
        <f t="shared" ref="AO537:AO538" si="834">AM537/AJ537</f>
        <v>-1.336470455195619</v>
      </c>
      <c r="AP537" s="3">
        <v>-1.3444976621030946</v>
      </c>
      <c r="AS537" s="3">
        <f t="shared" si="801"/>
        <v>9.5180866628652439E-4</v>
      </c>
      <c r="AT537" s="3" cm="1">
        <f t="array" ref="AT537">AS537-(100000000/LvacE($A537)-$E537)</f>
        <v>2.7435286028776318E-5</v>
      </c>
      <c r="AU537" t="s">
        <v>4792</v>
      </c>
      <c r="AV537" t="s">
        <v>4709</v>
      </c>
      <c r="AW537" s="3">
        <v>22747.69</v>
      </c>
      <c r="AX537" s="3">
        <v>39225.599999999999</v>
      </c>
      <c r="AY537" s="3"/>
      <c r="AZ537" s="10" cm="1">
        <f t="array" ref="AZ537">Lair(100000000/($AX537-$AW537))</f>
        <v>6067.0510324117577</v>
      </c>
      <c r="BA537" s="10">
        <f t="shared" ref="BA537:BA538" si="835">100000000/($AX537-$AW537)</f>
        <v>6068.7308038458759</v>
      </c>
      <c r="BB537" s="12">
        <v>119000</v>
      </c>
      <c r="BC537" s="3">
        <v>1.4999999999999999E-2</v>
      </c>
      <c r="BD537" s="12" cm="1">
        <f t="array" ref="BD537">SfromgA($BB537,$BA537,"")</f>
        <v>1.3127255613088189E-2</v>
      </c>
      <c r="BE537" s="29">
        <f t="shared" ref="BE537:BE538" si="836">(10^MAX(0.05, -0.312925054856973*((LN($BD537))^(1/3)) + 0.454808404431693)-1)*100</f>
        <v>822.50178759212395</v>
      </c>
      <c r="BG537" s="3"/>
      <c r="BH537" s="3"/>
      <c r="BI537" s="12">
        <f>IF($BB537="",$BF537,$BB537)</f>
        <v>119000</v>
      </c>
      <c r="BJ537" s="29">
        <f>IF($BB537="",$BH537,$BE537)</f>
        <v>822.50178759212395</v>
      </c>
      <c r="BK537" s="3">
        <f t="shared" ref="BK537:BK538" si="837">LN(BN537*100000000/($AX537-$AW537)/$BI537)</f>
        <v>-5.5647301708066124</v>
      </c>
      <c r="BL537" s="13">
        <f>EXP(BK$4341*$AX537+BK$4342)*$BI537/(100000000/($AX537-$AW537))</f>
        <v>0.11186919422306843</v>
      </c>
      <c r="BM537" s="3">
        <f t="shared" ref="BM537:BM538" si="838">LN(BL537/$C537)</f>
        <v>-2.8835721795064622</v>
      </c>
      <c r="BN537" s="3" cm="1">
        <f t="array" ref="BN537">$C537*EXP(poly_from_str(100000000/$E537,BN$4341))</f>
        <v>7.5113410495921476E-2</v>
      </c>
      <c r="BO537" s="3">
        <f t="shared" ref="BO537:BO538" si="839">LN($C537)</f>
        <v>0.69314718055994529</v>
      </c>
      <c r="BP537" s="13">
        <f>LN(BL537/BN537)</f>
        <v>0.39833116868606666</v>
      </c>
      <c r="BY537">
        <v>55</v>
      </c>
    </row>
    <row r="538" spans="1:77" hidden="1" x14ac:dyDescent="0.25">
      <c r="A538" t="s">
        <v>857</v>
      </c>
      <c r="B538" s="2" t="str">
        <f t="shared" si="778"/>
        <v/>
      </c>
      <c r="C538">
        <v>1500</v>
      </c>
      <c r="D538" t="s">
        <v>14</v>
      </c>
      <c r="E538" t="s">
        <v>858</v>
      </c>
      <c r="F538">
        <v>0</v>
      </c>
      <c r="G538" t="s">
        <v>3</v>
      </c>
      <c r="H538" s="5" t="s">
        <v>4</v>
      </c>
      <c r="I538">
        <v>16516</v>
      </c>
      <c r="J538" t="s">
        <v>5</v>
      </c>
      <c r="K538" s="5" t="s">
        <v>8</v>
      </c>
      <c r="L538">
        <v>0</v>
      </c>
      <c r="M538" t="str">
        <f t="shared" si="828"/>
        <v>o</v>
      </c>
      <c r="N538" t="str">
        <f t="shared" si="829"/>
        <v>9/2</v>
      </c>
      <c r="O538">
        <v>16516.150000000001</v>
      </c>
      <c r="P538" t="str">
        <f t="shared" si="830"/>
        <v>e</v>
      </c>
      <c r="Q538" t="str">
        <f t="shared" si="831"/>
        <v>7/2</v>
      </c>
      <c r="R538">
        <v>7</v>
      </c>
      <c r="S538" t="s">
        <v>6</v>
      </c>
      <c r="AA538" s="10">
        <f t="shared" si="796"/>
        <v>6053.0069999999996</v>
      </c>
      <c r="AB538" s="3" cm="1">
        <f t="array" ref="AB538">100000000/Lvac(AA538)</f>
        <v>16516.141291377971</v>
      </c>
      <c r="AC538" s="28">
        <f t="shared" si="797"/>
        <v>1.6520714415165884E-7</v>
      </c>
      <c r="AD538" s="28">
        <f t="shared" si="798"/>
        <v>6.054683005903059E-7</v>
      </c>
      <c r="AE538" s="21">
        <f t="shared" si="799"/>
        <v>16516.141201894818</v>
      </c>
      <c r="AF538" s="10" cm="1">
        <f t="array" ref="AF538">Lair(100000000/AE538)</f>
        <v>6053.0070327950025</v>
      </c>
      <c r="AG538" s="10">
        <f t="shared" si="800"/>
        <v>6.364292267576923E-3</v>
      </c>
      <c r="AH538" s="10" t="b">
        <f t="shared" si="783"/>
        <v>1</v>
      </c>
      <c r="AI538" s="10">
        <f t="shared" si="832"/>
        <v>6053.0070327950025</v>
      </c>
      <c r="AJ538">
        <v>7.0000000000000001E-3</v>
      </c>
      <c r="AK538" s="3" cm="1">
        <f t="array" ref="AK538">100000000/Lvac($AA538)</f>
        <v>16516.141291377971</v>
      </c>
      <c r="AL538" s="21">
        <f t="shared" si="814"/>
        <v>1.9100091642593218E-2</v>
      </c>
      <c r="AM538" s="10" cm="1">
        <f t="array" ref="AM538">Lvac($AI538)-$BA538</f>
        <v>3.225312087124621E-3</v>
      </c>
      <c r="AN538" s="10">
        <f t="shared" si="833"/>
        <v>-8.7086220300989226E-3</v>
      </c>
      <c r="AO538" s="3">
        <f t="shared" si="834"/>
        <v>0.46075886958923157</v>
      </c>
      <c r="AP538" s="3">
        <v>0.45607261303562802</v>
      </c>
      <c r="AS538" s="3">
        <f t="shared" si="801"/>
        <v>1.2913779719383456E-3</v>
      </c>
      <c r="AT538" s="3" cm="1">
        <f t="array" ref="AT538">AS538-(100000000/LvacE($A538)-$E538)</f>
        <v>2.7287922421237454E-5</v>
      </c>
      <c r="AU538" t="s">
        <v>4752</v>
      </c>
      <c r="AV538" t="s">
        <v>4771</v>
      </c>
      <c r="AW538" s="3">
        <v>0</v>
      </c>
      <c r="AX538" s="3">
        <v>16516.150000000001</v>
      </c>
      <c r="AY538" s="3"/>
      <c r="AZ538" s="10" cm="1">
        <f t="array" ref="AZ538">Lair(100000000/($AX538-$AW538))</f>
        <v>6053.0038083474292</v>
      </c>
      <c r="BA538" s="10">
        <f t="shared" si="835"/>
        <v>6054.6798133947677</v>
      </c>
      <c r="BB538" s="12">
        <v>2650000</v>
      </c>
      <c r="BC538" s="3">
        <v>0.41799999999999998</v>
      </c>
      <c r="BD538" s="12" cm="1">
        <f t="array" ref="BD538">SfromgA($BB538,$BA538,"")</f>
        <v>0.29030383857022279</v>
      </c>
      <c r="BE538" s="29">
        <f t="shared" si="836"/>
        <v>517.60159667198502</v>
      </c>
      <c r="BF538" s="12">
        <v>301967.26423616469</v>
      </c>
      <c r="BG538" s="12" cm="1">
        <f t="array" ref="BG538">SfromgA($BF538,$BA538,"")</f>
        <v>3.3080096577474474E-2</v>
      </c>
      <c r="BH538" s="29">
        <f>(10^MAX(0.05, -0.312925054856973*((LN($BG538))^(1/3)) + 0.454808404431693)-1)*100</f>
        <v>742.86653243452929</v>
      </c>
      <c r="BI538" s="12">
        <f>IF($BB538="",$BF538,$BB538)</f>
        <v>2650000</v>
      </c>
      <c r="BJ538" s="29">
        <f>IF($BB538="",$BH538,$BE538)</f>
        <v>517.60159667198502</v>
      </c>
      <c r="BK538" s="3">
        <f t="shared" si="837"/>
        <v>-2.0280379174435872</v>
      </c>
      <c r="BL538" s="13">
        <f>EXP(BK$4341*$AX538+BK$4342)*$BI538/(100000000/($AX538-$AW538))</f>
        <v>14.020940061524902</v>
      </c>
      <c r="BM538" s="3">
        <f t="shared" si="838"/>
        <v>-4.6726684562677336</v>
      </c>
      <c r="BN538" s="3" cm="1">
        <f t="array" ref="BN538">$C538*EXP(poly_from_str(100000000/$E538,BN$4341))</f>
        <v>57.595561395883479</v>
      </c>
      <c r="BO538" s="3">
        <f t="shared" si="839"/>
        <v>7.3132203870903014</v>
      </c>
      <c r="BP538" s="13">
        <f>LN(BL538/BN538)</f>
        <v>-1.4128935748108273</v>
      </c>
      <c r="BY538">
        <v>39328</v>
      </c>
    </row>
    <row r="539" spans="1:77" hidden="1" x14ac:dyDescent="0.25">
      <c r="A539" t="s">
        <v>859</v>
      </c>
      <c r="B539" s="2" t="str">
        <f t="shared" si="778"/>
        <v/>
      </c>
      <c r="C539">
        <v>9</v>
      </c>
      <c r="E539" t="s">
        <v>860</v>
      </c>
      <c r="R539">
        <v>7</v>
      </c>
      <c r="S539" t="s">
        <v>22</v>
      </c>
      <c r="AA539" s="10">
        <f t="shared" si="796"/>
        <v>6046.6639999999998</v>
      </c>
      <c r="AB539" s="3" cm="1">
        <f t="array" ref="AB539">100000000/Lvac(AA539)</f>
        <v>16533.466706444287</v>
      </c>
      <c r="AC539" s="28">
        <f t="shared" si="797"/>
        <v>1.653804477973309E-7</v>
      </c>
      <c r="AD539" s="28">
        <f t="shared" si="798"/>
        <v>6.048338305300653E-7</v>
      </c>
      <c r="AE539" s="21">
        <f t="shared" si="799"/>
        <v>16533.46693555628</v>
      </c>
      <c r="AF539" s="10" cm="1">
        <f t="array" ref="AF539">Lair(100000000/AE539)</f>
        <v>6046.6639162078091</v>
      </c>
      <c r="AG539" s="10">
        <f t="shared" si="800"/>
        <v>6.3671560637770094E-3</v>
      </c>
      <c r="AH539" s="10" t="b">
        <f t="shared" si="783"/>
        <v>1</v>
      </c>
      <c r="AI539" s="10">
        <f t="shared" si="802"/>
        <v>6046.6639999999998</v>
      </c>
      <c r="AJ539">
        <v>3.0000000000000001E-3</v>
      </c>
      <c r="AK539" s="3" cm="1">
        <f t="array" ref="AK539">100000000/Lvac($AA539)</f>
        <v>16533.466706444287</v>
      </c>
      <c r="AL539" s="21">
        <f t="shared" si="814"/>
        <v>8.202936382662054E-3</v>
      </c>
      <c r="AM539" s="21"/>
      <c r="AN539" s="21"/>
      <c r="AO539" s="21"/>
      <c r="AP539" s="21"/>
      <c r="AS539" s="3">
        <f t="shared" si="801"/>
        <v>-3.2935557137534488E-3</v>
      </c>
      <c r="AT539" s="3" cm="1">
        <f t="array" ref="AT539">AS539-(100000000/LvacE($A539)-$E539)</f>
        <v>2.7220776246394962E-5</v>
      </c>
      <c r="BB539"/>
      <c r="BC539"/>
      <c r="BD539"/>
      <c r="BE539"/>
      <c r="BF539"/>
      <c r="BG539"/>
      <c r="BH539"/>
      <c r="BI539"/>
      <c r="BJ539"/>
      <c r="BN539" s="3" cm="1">
        <f t="array" ref="BN539">$C539*EXP(poly_from_str(100000000/$E539,BN$4341))</f>
        <v>0.34905308732963597</v>
      </c>
      <c r="BO539" s="3"/>
      <c r="BY539" t="e">
        <v>#N/A</v>
      </c>
    </row>
    <row r="540" spans="1:77" hidden="1" x14ac:dyDescent="0.25">
      <c r="A540" t="s">
        <v>861</v>
      </c>
      <c r="B540" s="2" t="str">
        <f t="shared" si="778"/>
        <v/>
      </c>
      <c r="C540">
        <v>1</v>
      </c>
      <c r="E540" t="s">
        <v>862</v>
      </c>
      <c r="R540">
        <v>7</v>
      </c>
      <c r="S540" t="s">
        <v>22</v>
      </c>
      <c r="AA540" s="10">
        <f t="shared" si="796"/>
        <v>6041.4759999999997</v>
      </c>
      <c r="AB540" s="3" cm="1">
        <f t="array" ref="AB540">100000000/Lvac(AA540)</f>
        <v>16547.664374371623</v>
      </c>
      <c r="AC540" s="28">
        <f t="shared" si="797"/>
        <v>1.6552246504000016E-7</v>
      </c>
      <c r="AD540" s="28">
        <f t="shared" si="798"/>
        <v>6.0431489144097033E-7</v>
      </c>
      <c r="AE540" s="21">
        <f t="shared" si="799"/>
        <v>16547.664069100509</v>
      </c>
      <c r="AF540" s="10" cm="1">
        <f t="array" ref="AF540">Lair(100000000/AE540)</f>
        <v>6041.4761114540606</v>
      </c>
      <c r="AG540" s="10">
        <f t="shared" si="800"/>
        <v>6.3695050989502917E-3</v>
      </c>
      <c r="AH540" s="10" t="b">
        <f t="shared" si="783"/>
        <v>1</v>
      </c>
      <c r="AI540" s="10">
        <f t="shared" si="802"/>
        <v>6041.4759999999997</v>
      </c>
      <c r="AJ540">
        <v>3.0000000000000001E-3</v>
      </c>
      <c r="AK540" s="3" cm="1">
        <f t="array" ref="AK540">100000000/Lvac($AA540)</f>
        <v>16547.664374371623</v>
      </c>
      <c r="AL540" s="21">
        <f t="shared" si="814"/>
        <v>8.2170305937017511E-3</v>
      </c>
      <c r="AM540" s="21"/>
      <c r="AN540" s="21"/>
      <c r="AO540" s="21"/>
      <c r="AP540" s="21"/>
      <c r="AS540" s="3">
        <f t="shared" si="801"/>
        <v>4.3743716232711449E-3</v>
      </c>
      <c r="AT540" s="3" cm="1">
        <f t="array" ref="AT540">AS540-(100000000/LvacE($A540)-$E540)</f>
        <v>2.7165591745870188E-5</v>
      </c>
      <c r="BB540"/>
      <c r="BC540"/>
      <c r="BD540"/>
      <c r="BE540"/>
      <c r="BF540"/>
      <c r="BG540"/>
      <c r="BH540"/>
      <c r="BI540"/>
      <c r="BJ540"/>
      <c r="BN540" s="3" cm="1">
        <f t="array" ref="BN540">$C540*EXP(poly_from_str(100000000/$E540,BN$4341))</f>
        <v>3.9102859278046881E-2</v>
      </c>
      <c r="BO540" s="3"/>
      <c r="BY540" t="e">
        <v>#N/A</v>
      </c>
    </row>
    <row r="541" spans="1:77" hidden="1" x14ac:dyDescent="0.25">
      <c r="A541" t="s">
        <v>863</v>
      </c>
      <c r="B541" s="2" t="str">
        <f t="shared" si="778"/>
        <v/>
      </c>
      <c r="C541">
        <v>10</v>
      </c>
      <c r="D541" t="s">
        <v>14</v>
      </c>
      <c r="E541" t="s">
        <v>864</v>
      </c>
      <c r="R541">
        <v>7</v>
      </c>
      <c r="S541" t="s">
        <v>22</v>
      </c>
      <c r="AA541" s="10">
        <f t="shared" si="796"/>
        <v>6033.5519999999997</v>
      </c>
      <c r="AB541" s="3" cm="1">
        <f t="array" ref="AB541">100000000/Lvac(AA541)</f>
        <v>16569.396603594068</v>
      </c>
      <c r="AC541" s="28">
        <f t="shared" si="797"/>
        <v>1.657398494286616E-7</v>
      </c>
      <c r="AD541" s="28">
        <f t="shared" si="798"/>
        <v>6.0352227900869368E-7</v>
      </c>
      <c r="AE541" s="21">
        <f t="shared" si="799"/>
        <v>16569.396841776706</v>
      </c>
      <c r="AF541" s="10" cm="1">
        <f t="array" ref="AF541">Lair(100000000/AE541)</f>
        <v>6033.5519132678137</v>
      </c>
      <c r="AG541" s="10">
        <f t="shared" si="800"/>
        <v>6.3731046491017291E-3</v>
      </c>
      <c r="AH541" s="10" t="b">
        <f t="shared" si="783"/>
        <v>1</v>
      </c>
      <c r="AI541" s="10">
        <f t="shared" si="802"/>
        <v>6033.5519999999997</v>
      </c>
      <c r="AJ541">
        <v>7.0000000000000001E-3</v>
      </c>
      <c r="AK541" s="3" cm="1">
        <f t="array" ref="AK541">100000000/Lvac($AA541)</f>
        <v>16569.396603594068</v>
      </c>
      <c r="AL541" s="21">
        <f t="shared" si="814"/>
        <v>1.9223465087424205E-2</v>
      </c>
      <c r="AM541" s="21"/>
      <c r="AN541" s="21"/>
      <c r="AO541" s="21"/>
      <c r="AP541" s="21"/>
      <c r="AS541" s="3">
        <f t="shared" si="801"/>
        <v>-3.3964059330173768E-3</v>
      </c>
      <c r="AT541" s="3" cm="1">
        <f t="array" ref="AT541">AS541-(100000000/LvacE($A541)-$E541)</f>
        <v>2.7080841391580179E-5</v>
      </c>
      <c r="BB541"/>
      <c r="BC541"/>
      <c r="BD541"/>
      <c r="BE541"/>
      <c r="BF541"/>
      <c r="BG541"/>
      <c r="BH541"/>
      <c r="BI541"/>
      <c r="BJ541"/>
      <c r="BN541" s="3" cm="1">
        <f t="array" ref="BN541">$C541*EXP(poly_from_str(100000000/$E541,BN$4341))</f>
        <v>0.39596406633544767</v>
      </c>
      <c r="BO541" s="3"/>
      <c r="BY541">
        <v>212</v>
      </c>
    </row>
    <row r="542" spans="1:77" hidden="1" x14ac:dyDescent="0.25">
      <c r="A542" t="s">
        <v>865</v>
      </c>
      <c r="B542" s="2" t="str">
        <f t="shared" si="778"/>
        <v/>
      </c>
      <c r="C542">
        <v>9</v>
      </c>
      <c r="E542" t="s">
        <v>866</v>
      </c>
      <c r="F542">
        <v>10859</v>
      </c>
      <c r="G542" t="s">
        <v>3</v>
      </c>
      <c r="H542" s="5" t="s">
        <v>8</v>
      </c>
      <c r="I542">
        <v>27452</v>
      </c>
      <c r="J542" t="s">
        <v>5</v>
      </c>
      <c r="K542" s="5" t="s">
        <v>18</v>
      </c>
      <c r="L542">
        <v>10859.06</v>
      </c>
      <c r="M542" t="str">
        <f>$G542&amp;""</f>
        <v>o</v>
      </c>
      <c r="N542" t="str">
        <f>$H542&amp;""</f>
        <v>7/2</v>
      </c>
      <c r="O542">
        <v>27452.45</v>
      </c>
      <c r="P542" t="str">
        <f>$J542&amp;""</f>
        <v>e</v>
      </c>
      <c r="Q542" t="str">
        <f>$K542&amp;""</f>
        <v>5/2</v>
      </c>
      <c r="R542">
        <v>7</v>
      </c>
      <c r="S542" t="s">
        <v>6</v>
      </c>
      <c r="AA542" s="10">
        <f t="shared" si="796"/>
        <v>6024.8289999999997</v>
      </c>
      <c r="AB542" s="3" cm="1">
        <f t="array" ref="AB542">100000000/Lvac(AA542)</f>
        <v>16593.386258236558</v>
      </c>
      <c r="AC542" s="28">
        <f t="shared" si="797"/>
        <v>1.6597981453083565E-7</v>
      </c>
      <c r="AD542" s="28">
        <f t="shared" si="798"/>
        <v>6.0264974516797255E-7</v>
      </c>
      <c r="AE542" s="21">
        <f t="shared" si="799"/>
        <v>16593.386522053959</v>
      </c>
      <c r="AF542" s="10" cm="1">
        <f t="array" ref="AF542">Lair(100000000/AE542)</f>
        <v>6024.8289042107044</v>
      </c>
      <c r="AG542" s="10">
        <f t="shared" si="800"/>
        <v>6.3770835867903103E-3</v>
      </c>
      <c r="AH542" s="10" t="b">
        <f t="shared" si="783"/>
        <v>1</v>
      </c>
      <c r="AI542" s="10">
        <f>$AF542</f>
        <v>6024.8289042107044</v>
      </c>
      <c r="AJ542">
        <v>3.0000000000000001E-3</v>
      </c>
      <c r="AK542" s="3" cm="1">
        <f t="array" ref="AK542">100000000/Lvac($AA542)</f>
        <v>16593.386258236558</v>
      </c>
      <c r="AL542" s="21">
        <f t="shared" si="814"/>
        <v>8.262501652108116E-3</v>
      </c>
      <c r="AM542" s="10" cm="1">
        <f t="array" ref="AM542">Lvac($AI542)-$BA542</f>
        <v>1.2631434938157327E-3</v>
      </c>
      <c r="AN542" s="10">
        <f>$AK542-($AX542-$AW542)</f>
        <v>-3.7417634412122425E-3</v>
      </c>
      <c r="AO542" s="3">
        <f>AM542/AJ542</f>
        <v>0.42104783127191087</v>
      </c>
      <c r="AP542" s="3">
        <v>0.45298615562690731</v>
      </c>
      <c r="AS542" s="3">
        <f t="shared" si="801"/>
        <v>-3.7417634412122425E-3</v>
      </c>
      <c r="AT542" s="3" cm="1">
        <f t="array" ref="AT542">AS542-(100000000/LvacE($A542)-$E542)</f>
        <v>2.698689786484465E-5</v>
      </c>
      <c r="AU542" t="s">
        <v>4812</v>
      </c>
      <c r="AV542" t="s">
        <v>4778</v>
      </c>
      <c r="AW542" s="3">
        <v>10859.06</v>
      </c>
      <c r="AX542" s="3">
        <v>27452.45</v>
      </c>
      <c r="AY542" s="3"/>
      <c r="AZ542" s="10" cm="1">
        <f t="array" ref="AZ542">Lair(100000000/($AX542-$AW542))</f>
        <v>6024.8276414057264</v>
      </c>
      <c r="BA542" s="10">
        <f>100000000/($AX542-$AW542)</f>
        <v>6026.4960927212587</v>
      </c>
      <c r="BN542" s="3" cm="1">
        <f t="array" ref="BN542">$C542*EXP(poly_from_str(100000000/$E542,BN$4341))</f>
        <v>0.36132658533879636</v>
      </c>
      <c r="BO542" s="3"/>
      <c r="BY542">
        <v>190</v>
      </c>
    </row>
    <row r="543" spans="1:77" hidden="1" x14ac:dyDescent="0.25">
      <c r="A543" t="s">
        <v>867</v>
      </c>
      <c r="B543" s="2" t="str">
        <f t="shared" si="778"/>
        <v/>
      </c>
      <c r="C543">
        <v>6</v>
      </c>
      <c r="E543" t="s">
        <v>868</v>
      </c>
      <c r="R543">
        <v>7</v>
      </c>
      <c r="S543" t="s">
        <v>22</v>
      </c>
      <c r="AA543" s="10">
        <f t="shared" si="796"/>
        <v>6020.1220000000003</v>
      </c>
      <c r="AB543" s="3" cm="1">
        <f t="array" ref="AB543">100000000/Lvac(AA543)</f>
        <v>16606.360144189963</v>
      </c>
      <c r="AC543" s="28">
        <f t="shared" si="797"/>
        <v>1.6610959047009346E-7</v>
      </c>
      <c r="AD543" s="28">
        <f t="shared" si="798"/>
        <v>6.0217891899078693E-7</v>
      </c>
      <c r="AE543" s="21">
        <f t="shared" si="799"/>
        <v>16606.360133994101</v>
      </c>
      <c r="AF543" s="10" cm="1">
        <f t="array" ref="AF543">Lair(100000000/AE543)</f>
        <v>6020.1220036962268</v>
      </c>
      <c r="AG543" s="10">
        <f t="shared" si="800"/>
        <v>6.3792378413751382E-3</v>
      </c>
      <c r="AH543" s="10" t="b">
        <f t="shared" si="783"/>
        <v>1</v>
      </c>
      <c r="AI543" s="10">
        <f t="shared" si="802"/>
        <v>6020.1220000000003</v>
      </c>
      <c r="AJ543">
        <v>3.0000000000000001E-3</v>
      </c>
      <c r="AK543" s="3" cm="1">
        <f t="array" ref="AK543">100000000/Lvac($AA543)</f>
        <v>16606.360144189963</v>
      </c>
      <c r="AL543" s="21">
        <f t="shared" si="814"/>
        <v>8.2754270482508305E-3</v>
      </c>
      <c r="AM543" s="21"/>
      <c r="AN543" s="21"/>
      <c r="AO543" s="21"/>
      <c r="AP543" s="21"/>
      <c r="AS543" s="3">
        <f t="shared" si="801"/>
        <v>1.4418996215681545E-4</v>
      </c>
      <c r="AT543" s="3" cm="1">
        <f t="array" ref="AT543">AS543-(100000000/LvacE($A543)-$E543)</f>
        <v>2.6935922505799681E-5</v>
      </c>
      <c r="BB543"/>
      <c r="BC543"/>
      <c r="BD543"/>
      <c r="BE543"/>
      <c r="BF543"/>
      <c r="BG543"/>
      <c r="BH543"/>
      <c r="BI543"/>
      <c r="BJ543"/>
      <c r="BN543" s="3" cm="1">
        <f t="array" ref="BN543">$C543*EXP(poly_from_str(100000000/$E543,BN$4341))</f>
        <v>0.242688379995258</v>
      </c>
      <c r="BO543" s="3"/>
      <c r="BY543" t="e">
        <v>#N/A</v>
      </c>
    </row>
    <row r="544" spans="1:77" hidden="1" x14ac:dyDescent="0.25">
      <c r="A544" t="s">
        <v>869</v>
      </c>
      <c r="B544" s="2" t="str">
        <f t="shared" si="778"/>
        <v/>
      </c>
      <c r="C544">
        <v>1</v>
      </c>
      <c r="E544" t="s">
        <v>870</v>
      </c>
      <c r="R544">
        <v>7</v>
      </c>
      <c r="S544" t="s">
        <v>22</v>
      </c>
      <c r="AA544" s="10">
        <f t="shared" si="796"/>
        <v>6012.2380000000003</v>
      </c>
      <c r="AB544" s="3" cm="1">
        <f t="array" ref="AB544">100000000/Lvac(AA544)</f>
        <v>16628.136291290273</v>
      </c>
      <c r="AC544" s="28">
        <f t="shared" si="797"/>
        <v>1.6632741418420229E-7</v>
      </c>
      <c r="AD544" s="28">
        <f t="shared" si="798"/>
        <v>6.0139030765810751E-7</v>
      </c>
      <c r="AE544" s="21">
        <f t="shared" si="799"/>
        <v>16628.136554818378</v>
      </c>
      <c r="AF544" s="10" cm="1">
        <f t="array" ref="AF544">Lair(100000000/AE544)</f>
        <v>6012.2379047152526</v>
      </c>
      <c r="AG544" s="10">
        <f t="shared" si="800"/>
        <v>6.3828574560164013E-3</v>
      </c>
      <c r="AH544" s="10" t="b">
        <f t="shared" si="783"/>
        <v>1</v>
      </c>
      <c r="AI544" s="10">
        <f t="shared" si="802"/>
        <v>6012.2380000000003</v>
      </c>
      <c r="AJ544">
        <v>3.0000000000000001E-3</v>
      </c>
      <c r="AK544" s="3" cm="1">
        <f t="array" ref="AK544">100000000/Lvac($AA544)</f>
        <v>16628.136291290273</v>
      </c>
      <c r="AL544" s="21">
        <f t="shared" si="814"/>
        <v>8.2971447360984073E-3</v>
      </c>
      <c r="AM544" s="21"/>
      <c r="AN544" s="21"/>
      <c r="AO544" s="21"/>
      <c r="AP544" s="21"/>
      <c r="AS544" s="3">
        <f t="shared" si="801"/>
        <v>-3.7087097261974122E-3</v>
      </c>
      <c r="AT544" s="3" cm="1">
        <f t="array" ref="AT544">AS544-(100000000/LvacE($A544)-$E544)</f>
        <v>2.6850088033825159E-5</v>
      </c>
      <c r="BB544"/>
      <c r="BC544"/>
      <c r="BD544"/>
      <c r="BE544"/>
      <c r="BF544"/>
      <c r="BG544"/>
      <c r="BH544"/>
      <c r="BI544"/>
      <c r="BJ544"/>
      <c r="BN544" s="3" cm="1">
        <f t="array" ref="BN544">$C544*EXP(poly_from_str(100000000/$E544,BN$4341))</f>
        <v>4.0957330409589592E-2</v>
      </c>
      <c r="BO544" s="3"/>
      <c r="BY544" t="e">
        <v>#N/A</v>
      </c>
    </row>
    <row r="545" spans="1:77" hidden="1" x14ac:dyDescent="0.25">
      <c r="A545" t="s">
        <v>871</v>
      </c>
      <c r="B545" s="2" t="str">
        <f t="shared" si="778"/>
        <v/>
      </c>
      <c r="C545">
        <v>4</v>
      </c>
      <c r="E545" t="s">
        <v>872</v>
      </c>
      <c r="R545">
        <v>7</v>
      </c>
      <c r="S545" t="s">
        <v>22</v>
      </c>
      <c r="AA545" s="10">
        <f t="shared" si="796"/>
        <v>6010.5709999999999</v>
      </c>
      <c r="AB545" s="3" cm="1">
        <f t="array" ref="AB545">100000000/Lvac(AA545)</f>
        <v>16632.747975673115</v>
      </c>
      <c r="AC545" s="28">
        <f t="shared" si="797"/>
        <v>1.6637354421069147E-7</v>
      </c>
      <c r="AD545" s="28">
        <f t="shared" si="798"/>
        <v>6.0122356297503549E-7</v>
      </c>
      <c r="AE545" s="21">
        <f t="shared" si="799"/>
        <v>16632.74811966308</v>
      </c>
      <c r="AF545" s="10" cm="1">
        <f t="array" ref="AF545">Lair(100000000/AE545)</f>
        <v>6010.5709479659272</v>
      </c>
      <c r="AG545" s="10">
        <f t="shared" si="800"/>
        <v>6.3836246153379699E-3</v>
      </c>
      <c r="AH545" s="10" t="b">
        <f t="shared" si="783"/>
        <v>1</v>
      </c>
      <c r="AI545" s="10">
        <f t="shared" si="802"/>
        <v>6010.5709999999999</v>
      </c>
      <c r="AJ545">
        <v>3.0000000000000001E-3</v>
      </c>
      <c r="AK545" s="3" cm="1">
        <f t="array" ref="AK545">100000000/Lvac($AA545)</f>
        <v>16632.747975673115</v>
      </c>
      <c r="AL545" s="21">
        <f t="shared" si="814"/>
        <v>8.3017476920278204E-3</v>
      </c>
      <c r="AM545" s="21"/>
      <c r="AN545" s="21"/>
      <c r="AO545" s="21"/>
      <c r="AP545" s="21"/>
      <c r="AS545" s="3">
        <f t="shared" si="801"/>
        <v>-2.0243268845661078E-3</v>
      </c>
      <c r="AT545" s="3" cm="1">
        <f t="array" ref="AT545">AS545-(100000000/LvacE($A545)-$E545)</f>
        <v>2.6831869035959244E-5</v>
      </c>
      <c r="BB545"/>
      <c r="BC545"/>
      <c r="BD545"/>
      <c r="BE545"/>
      <c r="BF545"/>
      <c r="BG545"/>
      <c r="BH545"/>
      <c r="BI545"/>
      <c r="BJ545"/>
      <c r="BN545" s="3" cm="1">
        <f t="array" ref="BN545">$C545*EXP(poly_from_str(100000000/$E545,BN$4341))</f>
        <v>0.16426329820311086</v>
      </c>
      <c r="BO545" s="3"/>
      <c r="BY545" t="e">
        <v>#N/A</v>
      </c>
    </row>
    <row r="546" spans="1:77" hidden="1" x14ac:dyDescent="0.25">
      <c r="A546" t="s">
        <v>873</v>
      </c>
      <c r="B546" s="2" t="str">
        <f t="shared" si="778"/>
        <v/>
      </c>
      <c r="C546">
        <v>900</v>
      </c>
      <c r="D546" t="s">
        <v>14</v>
      </c>
      <c r="E546" t="s">
        <v>874</v>
      </c>
      <c r="F546">
        <v>1398</v>
      </c>
      <c r="G546" t="s">
        <v>3</v>
      </c>
      <c r="H546" s="5" t="s">
        <v>16</v>
      </c>
      <c r="I546">
        <v>18063</v>
      </c>
      <c r="J546" t="s">
        <v>5</v>
      </c>
      <c r="K546" s="5" t="s">
        <v>4</v>
      </c>
      <c r="L546">
        <v>1398.34</v>
      </c>
      <c r="M546" t="str">
        <f>$G546&amp;""</f>
        <v>o</v>
      </c>
      <c r="N546" t="str">
        <f>$H546&amp;""</f>
        <v>11/2</v>
      </c>
      <c r="O546">
        <v>18063.36</v>
      </c>
      <c r="P546" t="str">
        <f>$J546&amp;""</f>
        <v>e</v>
      </c>
      <c r="Q546" t="str">
        <f>$K546&amp;""</f>
        <v>9/2</v>
      </c>
      <c r="R546">
        <v>7</v>
      </c>
      <c r="AA546" s="10">
        <f t="shared" si="796"/>
        <v>5998.9440000000004</v>
      </c>
      <c r="AB546" s="3" cm="1">
        <f t="array" ref="AB546">100000000/Lvac(AA546)</f>
        <v>16664.984854949449</v>
      </c>
      <c r="AC546" s="28">
        <f t="shared" si="797"/>
        <v>1.6669600516357545E-7</v>
      </c>
      <c r="AD546" s="28">
        <f t="shared" si="798"/>
        <v>6.0006055133197627E-7</v>
      </c>
      <c r="AE546" s="21">
        <f t="shared" si="799"/>
        <v>16664.984507125198</v>
      </c>
      <c r="AF546" s="10" cm="1">
        <f t="array" ref="AF546">Lair(100000000/AE546)</f>
        <v>5998.9441252084489</v>
      </c>
      <c r="AG546" s="10">
        <f t="shared" si="800"/>
        <v>6.3889932007157799E-3</v>
      </c>
      <c r="AH546" s="10" t="b">
        <f t="shared" si="783"/>
        <v>1</v>
      </c>
      <c r="AI546" s="10">
        <f>$AF546</f>
        <v>5998.9441252084489</v>
      </c>
      <c r="AJ546">
        <v>7.0000000000000001E-3</v>
      </c>
      <c r="AK546" s="3" cm="1">
        <f t="array" ref="AK546">100000000/Lvac($AA546)</f>
        <v>16664.984854949449</v>
      </c>
      <c r="AL546" s="21">
        <f t="shared" si="814"/>
        <v>1.94459044041509E-2</v>
      </c>
      <c r="AM546" s="10" cm="1">
        <f t="array" ref="AM546">Lvac($AI546)-$BA546</f>
        <v>1.2779987342582899E-2</v>
      </c>
      <c r="AN546" s="10">
        <f>$AK546-($AX546-$AW546)</f>
        <v>-3.5145050551363965E-2</v>
      </c>
      <c r="AO546" s="3">
        <f>AM546/AJ546</f>
        <v>1.8257124775118427</v>
      </c>
      <c r="AP546" s="3">
        <v>1.8078207620939273</v>
      </c>
      <c r="AS546" s="3">
        <f t="shared" si="801"/>
        <v>4.8549494495091494E-3</v>
      </c>
      <c r="AT546" s="3" cm="1">
        <f t="array" ref="AT546">AS546-(100000000/LvacE($A546)-$E546)</f>
        <v>2.6704074116423726E-5</v>
      </c>
      <c r="AU546" t="s">
        <v>4821</v>
      </c>
      <c r="AV546" t="s">
        <v>4739</v>
      </c>
      <c r="AW546" s="3">
        <v>1398.34</v>
      </c>
      <c r="AX546" s="3">
        <v>18063.36</v>
      </c>
      <c r="AY546" s="3"/>
      <c r="AZ546" s="10" cm="1">
        <f t="array" ref="AZ546">Lair(100000000/($AX546-$AW546))</f>
        <v>5998.9313486455367</v>
      </c>
      <c r="BA546" s="10">
        <f>100000000/($AX546-$AW546)</f>
        <v>6000.5928585744268</v>
      </c>
      <c r="BB546" s="12">
        <v>2980000</v>
      </c>
      <c r="BC546" s="3">
        <v>0.309</v>
      </c>
      <c r="BD546" s="12" cm="1">
        <f t="array" ref="BD546">SfromgA($BB546,$BA546,"")</f>
        <v>0.31778405788262248</v>
      </c>
      <c r="BE546" s="29">
        <f>(10^MAX(0.05, -0.312925054856973*((LN($BD546))^(1/3)) + 0.454808404431693)-1)*100</f>
        <v>505.77682461409779</v>
      </c>
      <c r="BF546" s="12">
        <v>344948.21805378917</v>
      </c>
      <c r="BG546" s="12" cm="1">
        <f t="array" ref="BG546">SfromgA($BF546,$BA546,"")</f>
        <v>3.6784914259232485E-2</v>
      </c>
      <c r="BH546" s="29">
        <f>(10^MAX(0.05, -0.312925054856973*((LN($BG546))^(1/3)) + 0.454808404431693)-1)*100</f>
        <v>733.33276528411454</v>
      </c>
      <c r="BI546" s="12">
        <f>IF($BB546="",$BF546,$BB546)</f>
        <v>2980000</v>
      </c>
      <c r="BJ546" s="29">
        <f>IF($BB546="",$BH546,$BE546)</f>
        <v>505.77682461409779</v>
      </c>
      <c r="BK546" s="3">
        <f>LN(BN546*100000000/($AX546-$AW546)/$BI546)</f>
        <v>-2.5795390794175024</v>
      </c>
      <c r="BL546" s="13">
        <f>EXP(BK$4341*$AX546+BK$4342)*$BI546/(100000000/($AX546-$AW546))</f>
        <v>14.144580666407611</v>
      </c>
      <c r="BM546" s="3">
        <f t="shared" ref="BM546" si="840">LN(BL546/$C546)</f>
        <v>-4.1530632043684585</v>
      </c>
      <c r="BN546" s="3" cm="1">
        <f t="array" ref="BN546">$C546*EXP(poly_from_str(100000000/$E546,BN$4341))</f>
        <v>37.648052480890954</v>
      </c>
      <c r="BO546" s="3">
        <f>LN($C546)</f>
        <v>6.8023947633243109</v>
      </c>
      <c r="BP546" s="13">
        <f>LN(BL546/BN546)</f>
        <v>-0.97894966701699904</v>
      </c>
      <c r="BY546">
        <v>18772</v>
      </c>
    </row>
    <row r="547" spans="1:77" hidden="1" x14ac:dyDescent="0.25">
      <c r="A547" t="s">
        <v>875</v>
      </c>
      <c r="B547" s="2" t="str">
        <f t="shared" si="778"/>
        <v/>
      </c>
      <c r="C547">
        <v>4</v>
      </c>
      <c r="E547" t="s">
        <v>876</v>
      </c>
      <c r="R547">
        <v>7</v>
      </c>
      <c r="S547" t="s">
        <v>22</v>
      </c>
      <c r="AA547" s="10">
        <f t="shared" si="796"/>
        <v>5995.9219999999996</v>
      </c>
      <c r="AB547" s="3" cm="1">
        <f t="array" ref="AB547">100000000/Lvac(AA547)</f>
        <v>16673.384085894835</v>
      </c>
      <c r="AC547" s="28">
        <f t="shared" si="797"/>
        <v>1.6678002148793797E-7</v>
      </c>
      <c r="AD547" s="28">
        <f t="shared" si="798"/>
        <v>5.9975827033575559E-7</v>
      </c>
      <c r="AE547" s="21">
        <f t="shared" si="799"/>
        <v>16673.383792619941</v>
      </c>
      <c r="AF547" s="10" cm="1">
        <f t="array" ref="AF547">Lair(100000000/AE547)</f>
        <v>5995.9221054656427</v>
      </c>
      <c r="AG547" s="10">
        <f t="shared" si="800"/>
        <v>6.3903936780610919E-3</v>
      </c>
      <c r="AH547" s="10" t="b">
        <f t="shared" si="783"/>
        <v>1</v>
      </c>
      <c r="AI547" s="10">
        <f t="shared" si="802"/>
        <v>5995.9219999999996</v>
      </c>
      <c r="AJ547">
        <v>3.0000000000000001E-3</v>
      </c>
      <c r="AK547" s="3" cm="1">
        <f t="array" ref="AK547">100000000/Lvac($AA547)</f>
        <v>16673.384085894835</v>
      </c>
      <c r="AL547" s="21">
        <f t="shared" si="814"/>
        <v>8.342362068366551E-3</v>
      </c>
      <c r="AM547" s="21"/>
      <c r="AN547" s="21"/>
      <c r="AO547" s="21"/>
      <c r="AP547" s="21"/>
      <c r="AS547" s="3">
        <f t="shared" si="801"/>
        <v>4.0858948341337964E-3</v>
      </c>
      <c r="AT547" s="3" cm="1">
        <f t="array" ref="AT547">AS547-(100000000/LvacE($A547)-$E547)</f>
        <v>2.6670659281080589E-5</v>
      </c>
      <c r="BB547"/>
      <c r="BC547"/>
      <c r="BD547"/>
      <c r="BE547"/>
      <c r="BF547"/>
      <c r="BG547"/>
      <c r="BH547"/>
      <c r="BI547"/>
      <c r="BJ547"/>
      <c r="BN547" s="3" cm="1">
        <f t="array" ref="BN547">$C547*EXP(poly_from_str(100000000/$E547,BN$4341))</f>
        <v>0.16813038457082072</v>
      </c>
      <c r="BO547" s="3"/>
      <c r="BY547" t="e">
        <v>#N/A</v>
      </c>
    </row>
    <row r="548" spans="1:77" hidden="1" x14ac:dyDescent="0.25">
      <c r="A548" t="s">
        <v>877</v>
      </c>
      <c r="B548" s="2" t="str">
        <f t="shared" si="778"/>
        <v/>
      </c>
      <c r="C548">
        <v>6</v>
      </c>
      <c r="E548" t="s">
        <v>878</v>
      </c>
      <c r="R548">
        <v>7</v>
      </c>
      <c r="S548" t="s">
        <v>22</v>
      </c>
      <c r="AA548" s="10">
        <f t="shared" si="796"/>
        <v>5993.7560000000003</v>
      </c>
      <c r="AB548" s="3" cm="1">
        <f t="array" ref="AB548">100000000/Lvac(AA548)</f>
        <v>16679.409393984581</v>
      </c>
      <c r="AC548" s="28">
        <f t="shared" si="797"/>
        <v>1.6684029179699673E-7</v>
      </c>
      <c r="AD548" s="28">
        <f t="shared" si="798"/>
        <v>5.9954161228313601E-7</v>
      </c>
      <c r="AE548" s="21">
        <f t="shared" si="799"/>
        <v>16679.409437541177</v>
      </c>
      <c r="AF548" s="10" cm="1">
        <f t="array" ref="AF548">Lair(100000000/AE548)</f>
        <v>5993.7559843477693</v>
      </c>
      <c r="AG548" s="10">
        <f t="shared" si="800"/>
        <v>6.3913987651469783E-3</v>
      </c>
      <c r="AH548" s="10" t="b">
        <f t="shared" si="783"/>
        <v>1</v>
      </c>
      <c r="AI548" s="10">
        <f t="shared" si="802"/>
        <v>5993.7560000000003</v>
      </c>
      <c r="AJ548">
        <v>3.0000000000000001E-3</v>
      </c>
      <c r="AK548" s="3" cm="1">
        <f t="array" ref="AK548">100000000/Lvac($AA548)</f>
        <v>16679.409393984581</v>
      </c>
      <c r="AL548" s="21">
        <f t="shared" si="814"/>
        <v>8.3483925908818674E-3</v>
      </c>
      <c r="AM548" s="21"/>
      <c r="AN548" s="21"/>
      <c r="AO548" s="21"/>
      <c r="AP548" s="21"/>
      <c r="AS548" s="3">
        <f t="shared" si="801"/>
        <v>-6.0601541918003932E-4</v>
      </c>
      <c r="AT548" s="3" cm="1">
        <f t="array" ref="AT548">AS548-(100000000/LvacE($A548)-$E548)</f>
        <v>2.6646655896911398E-5</v>
      </c>
      <c r="BB548"/>
      <c r="BC548"/>
      <c r="BD548"/>
      <c r="BE548"/>
      <c r="BF548"/>
      <c r="BG548"/>
      <c r="BH548"/>
      <c r="BI548"/>
      <c r="BJ548"/>
      <c r="BN548" s="3" cm="1">
        <f t="array" ref="BN548">$C548*EXP(poly_from_str(100000000/$E548,BN$4341))</f>
        <v>0.25306613610562523</v>
      </c>
      <c r="BO548" s="3"/>
      <c r="BY548">
        <v>125</v>
      </c>
    </row>
    <row r="549" spans="1:77" hidden="1" x14ac:dyDescent="0.25">
      <c r="A549" t="s">
        <v>879</v>
      </c>
      <c r="B549" s="2" t="str">
        <f t="shared" si="778"/>
        <v/>
      </c>
      <c r="C549">
        <v>1</v>
      </c>
      <c r="E549" t="s">
        <v>880</v>
      </c>
      <c r="R549">
        <v>7</v>
      </c>
      <c r="S549" t="s">
        <v>22</v>
      </c>
      <c r="AA549" s="10">
        <f t="shared" si="796"/>
        <v>5992.8609999999999</v>
      </c>
      <c r="AB549" s="3" cm="1">
        <f t="array" ref="AB549">100000000/Lvac(AA549)</f>
        <v>16681.900347414863</v>
      </c>
      <c r="AC549" s="28">
        <f t="shared" si="797"/>
        <v>1.668652084538587E-7</v>
      </c>
      <c r="AD549" s="28">
        <f t="shared" si="798"/>
        <v>5.9945208829578379E-7</v>
      </c>
      <c r="AE549" s="21">
        <f t="shared" si="799"/>
        <v>16681.900322431007</v>
      </c>
      <c r="AF549" s="10" cm="1">
        <f t="array" ref="AF549">Lair(100000000/AE549)</f>
        <v>5992.8610089753638</v>
      </c>
      <c r="AG549" s="10">
        <f t="shared" si="800"/>
        <v>6.3918143894389394E-3</v>
      </c>
      <c r="AH549" s="10" t="b">
        <f t="shared" si="783"/>
        <v>1</v>
      </c>
      <c r="AI549" s="10">
        <f t="shared" si="802"/>
        <v>5992.8609999999999</v>
      </c>
      <c r="AJ549">
        <v>3.0000000000000001E-3</v>
      </c>
      <c r="AK549" s="3" cm="1">
        <f t="array" ref="AK549">100000000/Lvac($AA549)</f>
        <v>16681.900347414863</v>
      </c>
      <c r="AL549" s="21">
        <f t="shared" si="814"/>
        <v>8.350886336633636E-3</v>
      </c>
      <c r="AM549" s="21"/>
      <c r="AN549" s="21"/>
      <c r="AO549" s="21"/>
      <c r="AP549" s="21"/>
      <c r="AS549" s="3">
        <f t="shared" si="801"/>
        <v>3.4741486160783097E-4</v>
      </c>
      <c r="AT549" s="3" cm="1">
        <f t="array" ref="AT549">AS549-(100000000/LvacE($A549)-$E549)</f>
        <v>2.6636724214768037E-5</v>
      </c>
      <c r="BB549"/>
      <c r="BC549"/>
      <c r="BD549"/>
      <c r="BE549"/>
      <c r="BF549"/>
      <c r="BG549"/>
      <c r="BH549"/>
      <c r="BI549"/>
      <c r="BJ549"/>
      <c r="BN549" s="3" cm="1">
        <f t="array" ref="BN549">$C549*EXP(poly_from_str(100000000/$E549,BN$4341))</f>
        <v>4.223772464579461E-2</v>
      </c>
      <c r="BO549" s="3"/>
      <c r="BY549" t="e">
        <v>#N/A</v>
      </c>
    </row>
    <row r="550" spans="1:77" hidden="1" x14ac:dyDescent="0.25">
      <c r="A550" t="s">
        <v>881</v>
      </c>
      <c r="B550" s="2" t="str">
        <f t="shared" si="778"/>
        <v/>
      </c>
      <c r="C550">
        <v>3</v>
      </c>
      <c r="E550" t="s">
        <v>882</v>
      </c>
      <c r="R550">
        <v>7</v>
      </c>
      <c r="S550" t="s">
        <v>22</v>
      </c>
      <c r="AA550" s="10">
        <f t="shared" si="796"/>
        <v>5986.6279999999997</v>
      </c>
      <c r="AB550" s="3" cm="1">
        <f t="array" ref="AB550">100000000/Lvac(AA550)</f>
        <v>16699.26861411332</v>
      </c>
      <c r="AC550" s="28">
        <f t="shared" si="797"/>
        <v>1.6703894078603182E-7</v>
      </c>
      <c r="AD550" s="28">
        <f t="shared" si="798"/>
        <v>5.988286212456359E-7</v>
      </c>
      <c r="AE550" s="21">
        <f t="shared" si="799"/>
        <v>16699.268714163125</v>
      </c>
      <c r="AF550" s="10" cm="1">
        <f t="array" ref="AF550">Lair(100000000/AE550)</f>
        <v>5986.6279641321808</v>
      </c>
      <c r="AG550" s="10">
        <f t="shared" si="800"/>
        <v>6.3947140706014571E-3</v>
      </c>
      <c r="AH550" s="10" t="b">
        <f t="shared" si="783"/>
        <v>1</v>
      </c>
      <c r="AI550" s="10">
        <f t="shared" si="802"/>
        <v>5986.6279999999997</v>
      </c>
      <c r="AJ550">
        <v>3.0000000000000001E-3</v>
      </c>
      <c r="AK550" s="3" cm="1">
        <f t="array" ref="AK550">100000000/Lvac($AA550)</f>
        <v>16699.26861411332</v>
      </c>
      <c r="AL550" s="21">
        <f t="shared" si="814"/>
        <v>8.3682844236087437E-3</v>
      </c>
      <c r="AM550" s="21"/>
      <c r="AN550" s="21"/>
      <c r="AO550" s="21"/>
      <c r="AP550" s="21"/>
      <c r="AS550" s="3">
        <f t="shared" si="801"/>
        <v>-1.3858866805094294E-3</v>
      </c>
      <c r="AT550" s="3" cm="1">
        <f t="array" ref="AT550">AS550-(100000000/LvacE($A550)-$E550)</f>
        <v>2.656735887285322E-5</v>
      </c>
      <c r="BB550"/>
      <c r="BC550"/>
      <c r="BD550"/>
      <c r="BE550"/>
      <c r="BF550"/>
      <c r="BG550"/>
      <c r="BH550"/>
      <c r="BI550"/>
      <c r="BJ550"/>
      <c r="BN550" s="3" cm="1">
        <f t="array" ref="BN550">$C550*EXP(poly_from_str(100000000/$E550,BN$4341))</f>
        <v>0.12797547617117161</v>
      </c>
      <c r="BO550" s="3"/>
      <c r="BY550" t="e">
        <v>#N/A</v>
      </c>
    </row>
    <row r="551" spans="1:77" hidden="1" x14ac:dyDescent="0.25">
      <c r="A551" t="s">
        <v>883</v>
      </c>
      <c r="B551" s="2" t="str">
        <f t="shared" si="778"/>
        <v/>
      </c>
      <c r="C551">
        <v>5</v>
      </c>
      <c r="E551" t="s">
        <v>884</v>
      </c>
      <c r="R551">
        <v>7</v>
      </c>
      <c r="S551" t="s">
        <v>22</v>
      </c>
      <c r="AA551" s="10">
        <f t="shared" si="796"/>
        <v>5978.1940000000004</v>
      </c>
      <c r="AB551" s="3" cm="1">
        <f t="array" ref="AB551">100000000/Lvac(AA551)</f>
        <v>16722.827629433592</v>
      </c>
      <c r="AC551" s="28">
        <f t="shared" si="797"/>
        <v>1.6727459831514334E-7</v>
      </c>
      <c r="AD551" s="28">
        <f t="shared" si="798"/>
        <v>5.9798499521690663E-7</v>
      </c>
      <c r="AE551" s="21">
        <f t="shared" si="799"/>
        <v>16722.827801466858</v>
      </c>
      <c r="AF551" s="10" cm="1">
        <f t="array" ref="AF551">Lair(100000000/AE551)</f>
        <v>5978.1939384997868</v>
      </c>
      <c r="AG551" s="10">
        <f t="shared" si="800"/>
        <v>6.3986521372034425E-3</v>
      </c>
      <c r="AH551" s="10" t="b">
        <f t="shared" si="783"/>
        <v>1</v>
      </c>
      <c r="AI551" s="10">
        <f t="shared" si="802"/>
        <v>5978.1940000000004</v>
      </c>
      <c r="AJ551">
        <v>3.0000000000000001E-3</v>
      </c>
      <c r="AK551" s="3" cm="1">
        <f t="array" ref="AK551">100000000/Lvac($AA551)</f>
        <v>16722.827629433592</v>
      </c>
      <c r="AL551" s="21">
        <f t="shared" si="814"/>
        <v>8.3919128232206527E-3</v>
      </c>
      <c r="AM551" s="21"/>
      <c r="AN551" s="21"/>
      <c r="AO551" s="21"/>
      <c r="AP551" s="21"/>
      <c r="AS551" s="3">
        <f t="shared" si="801"/>
        <v>-2.3705664098088164E-3</v>
      </c>
      <c r="AT551" s="3" cm="1">
        <f t="array" ref="AT551">AS551-(100000000/LvacE($A551)-$E551)</f>
        <v>2.6472924218978733E-5</v>
      </c>
      <c r="BB551"/>
      <c r="BC551"/>
      <c r="BD551"/>
      <c r="BE551"/>
      <c r="BF551"/>
      <c r="BG551"/>
      <c r="BH551"/>
      <c r="BI551"/>
      <c r="BJ551"/>
      <c r="BN551" s="3" cm="1">
        <f t="array" ref="BN551">$C551*EXP(poly_from_str(100000000/$E551,BN$4341))</f>
        <v>0.21617342688034127</v>
      </c>
      <c r="BO551" s="3"/>
      <c r="BY551" t="e">
        <v>#N/A</v>
      </c>
    </row>
    <row r="552" spans="1:77" hidden="1" x14ac:dyDescent="0.25">
      <c r="A552" t="s">
        <v>885</v>
      </c>
      <c r="B552" s="2" t="str">
        <f t="shared" si="778"/>
        <v/>
      </c>
      <c r="C552">
        <v>7</v>
      </c>
      <c r="E552" t="s">
        <v>886</v>
      </c>
      <c r="R552">
        <v>7</v>
      </c>
      <c r="S552" t="s">
        <v>22</v>
      </c>
      <c r="AA552" s="10">
        <f t="shared" si="796"/>
        <v>5974.0730000000003</v>
      </c>
      <c r="AB552" s="3" cm="1">
        <f t="array" ref="AB552">100000000/Lvac(AA552)</f>
        <v>16734.36316830929</v>
      </c>
      <c r="AC552" s="28">
        <f t="shared" si="797"/>
        <v>1.6738998669751776E-7</v>
      </c>
      <c r="AD552" s="28">
        <f t="shared" si="798"/>
        <v>5.975727847796148E-7</v>
      </c>
      <c r="AE552" s="21">
        <f t="shared" si="799"/>
        <v>16734.362937794529</v>
      </c>
      <c r="AF552" s="10" cm="1">
        <f t="array" ref="AF552">Lair(100000000/AE552)</f>
        <v>5974.0730822932092</v>
      </c>
      <c r="AG552" s="10">
        <f t="shared" si="800"/>
        <v>6.4005824140673621E-3</v>
      </c>
      <c r="AH552" s="10" t="b">
        <f t="shared" si="783"/>
        <v>1</v>
      </c>
      <c r="AI552" s="10">
        <f t="shared" si="802"/>
        <v>5974.0730000000003</v>
      </c>
      <c r="AJ552">
        <v>3.0000000000000001E-3</v>
      </c>
      <c r="AK552" s="3" cm="1">
        <f t="array" ref="AK552">100000000/Lvac($AA552)</f>
        <v>16734.36316830929</v>
      </c>
      <c r="AL552" s="21">
        <f t="shared" si="814"/>
        <v>8.4034944844041705E-3</v>
      </c>
      <c r="AM552" s="21"/>
      <c r="AN552" s="21"/>
      <c r="AO552" s="21"/>
      <c r="AP552" s="21"/>
      <c r="AS552" s="3">
        <f t="shared" si="801"/>
        <v>3.168309289321769E-3</v>
      </c>
      <c r="AT552" s="3" cm="1">
        <f t="array" ref="AT552">AS552-(100000000/LvacE($A552)-$E552)</f>
        <v>2.6426547265145928E-5</v>
      </c>
      <c r="BB552"/>
      <c r="BC552"/>
      <c r="BD552"/>
      <c r="BE552"/>
      <c r="BF552"/>
      <c r="BG552"/>
      <c r="BH552"/>
      <c r="BI552"/>
      <c r="BJ552"/>
      <c r="BN552" s="3" cm="1">
        <f t="array" ref="BN552">$C552*EXP(poly_from_str(100000000/$E552,BN$4341))</f>
        <v>0.30463270376838675</v>
      </c>
      <c r="BO552" s="3"/>
      <c r="BY552" t="e">
        <v>#N/A</v>
      </c>
    </row>
    <row r="553" spans="1:77" hidden="1" x14ac:dyDescent="0.25">
      <c r="A553" t="s">
        <v>887</v>
      </c>
      <c r="B553" s="2" t="str">
        <f t="shared" si="778"/>
        <v/>
      </c>
      <c r="C553">
        <v>8</v>
      </c>
      <c r="E553" t="s">
        <v>888</v>
      </c>
      <c r="R553">
        <v>7</v>
      </c>
      <c r="S553" t="s">
        <v>22</v>
      </c>
      <c r="AA553" s="10">
        <f t="shared" si="796"/>
        <v>5970.3609999999999</v>
      </c>
      <c r="AB553" s="3" cm="1">
        <f t="array" ref="AB553">100000000/Lvac(AA553)</f>
        <v>16744.767463004777</v>
      </c>
      <c r="AC553" s="28">
        <f t="shared" si="797"/>
        <v>1.6749405940444807E-7</v>
      </c>
      <c r="AD553" s="28">
        <f t="shared" si="798"/>
        <v>5.9720148530540076E-7</v>
      </c>
      <c r="AE553" s="21">
        <f t="shared" si="799"/>
        <v>16744.767648013374</v>
      </c>
      <c r="AF553" s="10" cm="1">
        <f t="array" ref="AF553">Lair(100000000/AE553)</f>
        <v>5970.3609340344328</v>
      </c>
      <c r="AG553" s="10">
        <f t="shared" si="800"/>
        <v>6.4023245380810962E-3</v>
      </c>
      <c r="AH553" s="10" t="b">
        <f t="shared" si="783"/>
        <v>1</v>
      </c>
      <c r="AI553" s="10">
        <f t="shared" si="802"/>
        <v>5970.3609999999999</v>
      </c>
      <c r="AJ553">
        <v>3.0000000000000001E-3</v>
      </c>
      <c r="AK553" s="3" cm="1">
        <f t="array" ref="AK553">100000000/Lvac($AA553)</f>
        <v>16744.767463004777</v>
      </c>
      <c r="AL553" s="21">
        <f t="shared" si="814"/>
        <v>8.4139472284865732E-3</v>
      </c>
      <c r="AM553" s="21"/>
      <c r="AN553" s="21"/>
      <c r="AO553" s="21"/>
      <c r="AP553" s="21"/>
      <c r="AS553" s="3">
        <f t="shared" si="801"/>
        <v>-2.5369952236360405E-3</v>
      </c>
      <c r="AT553" s="3" cm="1">
        <f t="array" ref="AT553">AS553-(100000000/LvacE($A553)-$E553)</f>
        <v>2.6384630473330617E-5</v>
      </c>
      <c r="BB553"/>
      <c r="BC553"/>
      <c r="BD553"/>
      <c r="BE553"/>
      <c r="BF553"/>
      <c r="BG553"/>
      <c r="BH553"/>
      <c r="BI553"/>
      <c r="BJ553"/>
      <c r="BN553" s="3" cm="1">
        <f t="array" ref="BN553">$C553*EXP(poly_from_str(100000000/$E553,BN$4341))</f>
        <v>0.35021523083717127</v>
      </c>
      <c r="BO553" s="3"/>
      <c r="BY553" t="e">
        <v>#N/A</v>
      </c>
    </row>
    <row r="554" spans="1:77" hidden="1" x14ac:dyDescent="0.25">
      <c r="A554" t="s">
        <v>889</v>
      </c>
      <c r="B554" s="2" t="str">
        <f t="shared" si="778"/>
        <v/>
      </c>
      <c r="C554">
        <v>9</v>
      </c>
      <c r="E554" t="s">
        <v>890</v>
      </c>
      <c r="F554">
        <v>10859</v>
      </c>
      <c r="G554" t="s">
        <v>3</v>
      </c>
      <c r="H554" s="5" t="s">
        <v>8</v>
      </c>
      <c r="I554">
        <v>27604</v>
      </c>
      <c r="J554" t="s">
        <v>5</v>
      </c>
      <c r="K554" s="5" t="s">
        <v>4</v>
      </c>
      <c r="L554">
        <v>10859.06</v>
      </c>
      <c r="M554" t="str">
        <f>$G554&amp;""</f>
        <v>o</v>
      </c>
      <c r="N554" t="str">
        <f>$H554&amp;""</f>
        <v>7/2</v>
      </c>
      <c r="O554">
        <v>27604.26</v>
      </c>
      <c r="P554" t="str">
        <f>$J554&amp;""</f>
        <v>e</v>
      </c>
      <c r="Q554" t="str">
        <f>$K554&amp;""</f>
        <v>9/2</v>
      </c>
      <c r="R554">
        <v>7</v>
      </c>
      <c r="S554" t="s">
        <v>6</v>
      </c>
      <c r="AA554" s="10">
        <f t="shared" si="796"/>
        <v>5970.2079999999996</v>
      </c>
      <c r="AB554" s="3" cm="1">
        <f t="array" ref="AB554">100000000/Lvac(AA554)</f>
        <v>16745.19658143479</v>
      </c>
      <c r="AC554" s="28">
        <f t="shared" si="797"/>
        <v>1.6749835181621814E-7</v>
      </c>
      <c r="AD554" s="28">
        <f t="shared" si="798"/>
        <v>5.9718618120535459E-7</v>
      </c>
      <c r="AE554" s="21">
        <f t="shared" si="799"/>
        <v>16745.19683075495</v>
      </c>
      <c r="AF554" s="10" cm="1">
        <f t="array" ref="AF554">Lair(100000000/AE554)</f>
        <v>5970.2079111084395</v>
      </c>
      <c r="AG554" s="10">
        <f t="shared" si="800"/>
        <v>6.4023964141144488E-3</v>
      </c>
      <c r="AH554" s="10" t="b">
        <f t="shared" si="783"/>
        <v>1</v>
      </c>
      <c r="AI554" s="10">
        <f>$AF554</f>
        <v>5970.2079111084395</v>
      </c>
      <c r="AJ554">
        <v>3.0000000000000001E-3</v>
      </c>
      <c r="AK554" s="3" cm="1">
        <f t="array" ref="AK554">100000000/Lvac($AA554)</f>
        <v>16745.19658143479</v>
      </c>
      <c r="AL554" s="21">
        <f t="shared" si="814"/>
        <v>8.414378609969974E-3</v>
      </c>
      <c r="AM554" s="10" cm="1">
        <f t="array" ref="AM554">Lvac($AI554)-$BA554</f>
        <v>1.1302518441880238E-3</v>
      </c>
      <c r="AN554" s="10">
        <f>$AK554-($AX554-$AW554)</f>
        <v>-3.4185652075393591E-3</v>
      </c>
      <c r="AO554" s="3">
        <f>AM554/AJ554</f>
        <v>0.37675061472934129</v>
      </c>
      <c r="AP554" s="3">
        <v>0.40638907497244264</v>
      </c>
      <c r="AS554" s="3">
        <f t="shared" si="801"/>
        <v>-3.4185652111773379E-3</v>
      </c>
      <c r="AT554" s="3" cm="1">
        <f t="array" ref="AT554">AS554-(100000000/LvacE($A554)-$E554)</f>
        <v>2.6382902433397248E-5</v>
      </c>
      <c r="AU554" t="s">
        <v>4812</v>
      </c>
      <c r="AV554" t="s">
        <v>4713</v>
      </c>
      <c r="AW554" s="3">
        <v>10859.06</v>
      </c>
      <c r="AX554" s="3">
        <v>27604.26</v>
      </c>
      <c r="AY554" s="3"/>
      <c r="AZ554" s="10" cm="1">
        <f t="array" ref="AZ554">Lair(100000000/($AX554-$AW554))</f>
        <v>5970.2067811593961</v>
      </c>
      <c r="BA554" s="10">
        <f>100000000/($AX554-$AW554)</f>
        <v>5971.8605928863208</v>
      </c>
      <c r="BN554" s="3" cm="1">
        <f t="array" ref="BN554">$C554*EXP(poly_from_str(100000000/$E554,BN$4341))</f>
        <v>0.39408826421984711</v>
      </c>
      <c r="BO554" s="3"/>
      <c r="BY554">
        <v>190</v>
      </c>
    </row>
    <row r="555" spans="1:77" hidden="1" x14ac:dyDescent="0.25">
      <c r="A555" t="s">
        <v>891</v>
      </c>
      <c r="B555" s="2" t="str">
        <f t="shared" si="778"/>
        <v/>
      </c>
      <c r="C555">
        <v>1</v>
      </c>
      <c r="E555" t="s">
        <v>892</v>
      </c>
      <c r="R555">
        <v>7</v>
      </c>
      <c r="S555" t="s">
        <v>22</v>
      </c>
      <c r="AA555" s="10">
        <f t="shared" si="796"/>
        <v>5963.375</v>
      </c>
      <c r="AB555" s="3" cm="1">
        <f t="array" ref="AB555">100000000/Lvac(AA555)</f>
        <v>16764.383517190716</v>
      </c>
      <c r="AC555" s="28">
        <f t="shared" si="797"/>
        <v>1.6769027606011696E-7</v>
      </c>
      <c r="AD555" s="28">
        <f t="shared" si="798"/>
        <v>5.9650269810074988E-7</v>
      </c>
      <c r="AE555" s="21">
        <f t="shared" si="799"/>
        <v>16764.38325958624</v>
      </c>
      <c r="AF555" s="10" cm="1">
        <f t="array" ref="AF555">Lair(100000000/AE555)</f>
        <v>5963.3750916351028</v>
      </c>
      <c r="AG555" s="10">
        <f t="shared" si="800"/>
        <v>6.4056120499876926E-3</v>
      </c>
      <c r="AH555" s="10" t="b">
        <f t="shared" si="783"/>
        <v>1</v>
      </c>
      <c r="AI555" s="10">
        <f t="shared" si="802"/>
        <v>5963.375</v>
      </c>
      <c r="AJ555">
        <v>3.0000000000000001E-3</v>
      </c>
      <c r="AK555" s="3" cm="1">
        <f t="array" ref="AK555">100000000/Lvac($AA555)</f>
        <v>16764.383517190716</v>
      </c>
      <c r="AL555" s="21">
        <f t="shared" si="814"/>
        <v>8.4336722999261583E-3</v>
      </c>
      <c r="AM555" s="21"/>
      <c r="AN555" s="21"/>
      <c r="AO555" s="21"/>
      <c r="AP555" s="21"/>
      <c r="AS555" s="3">
        <f t="shared" si="801"/>
        <v>3.5171907147741877E-3</v>
      </c>
      <c r="AT555" s="3" cm="1">
        <f t="array" ref="AT555">AS555-(100000000/LvacE($A555)-$E555)</f>
        <v>2.6305402570869774E-5</v>
      </c>
      <c r="BB555"/>
      <c r="BC555"/>
      <c r="BD555"/>
      <c r="BE555"/>
      <c r="BF555"/>
      <c r="BG555"/>
      <c r="BH555"/>
      <c r="BI555"/>
      <c r="BJ555"/>
      <c r="BN555" s="3" cm="1">
        <f t="array" ref="BN555">$C555*EXP(poly_from_str(100000000/$E555,BN$4341))</f>
        <v>4.4266119541328884E-2</v>
      </c>
      <c r="BO555" s="3"/>
      <c r="BY555" t="e">
        <v>#N/A</v>
      </c>
    </row>
    <row r="556" spans="1:77" hidden="1" x14ac:dyDescent="0.25">
      <c r="A556" t="s">
        <v>893</v>
      </c>
      <c r="B556" s="2" t="str">
        <f t="shared" si="778"/>
        <v/>
      </c>
      <c r="C556">
        <v>50</v>
      </c>
      <c r="E556" t="s">
        <v>894</v>
      </c>
      <c r="R556">
        <v>7</v>
      </c>
      <c r="S556" t="s">
        <v>22</v>
      </c>
      <c r="AA556" s="10">
        <f t="shared" si="796"/>
        <v>5962.3249999999998</v>
      </c>
      <c r="AB556" s="3" cm="1">
        <f t="array" ref="AB556">100000000/Lvac(AA556)</f>
        <v>16767.33579558667</v>
      </c>
      <c r="AC556" s="28">
        <f t="shared" si="797"/>
        <v>1.6771980728994143E-7</v>
      </c>
      <c r="AD556" s="28">
        <f t="shared" si="798"/>
        <v>5.9639766996448532E-7</v>
      </c>
      <c r="AE556" s="21">
        <f t="shared" si="799"/>
        <v>16767.336103725469</v>
      </c>
      <c r="AF556" s="10" cm="1">
        <f t="array" ref="AF556">Lair(100000000/AE556)</f>
        <v>5962.3248904274178</v>
      </c>
      <c r="AG556" s="10">
        <f t="shared" si="800"/>
        <v>6.406107164200767E-3</v>
      </c>
      <c r="AH556" s="10" t="b">
        <f t="shared" si="783"/>
        <v>1</v>
      </c>
      <c r="AI556" s="10">
        <f t="shared" si="802"/>
        <v>5962.3249999999998</v>
      </c>
      <c r="AJ556">
        <v>3.0000000000000001E-3</v>
      </c>
      <c r="AK556" s="3" cm="1">
        <f t="array" ref="AK556">100000000/Lvac($AA556)</f>
        <v>16767.33579558667</v>
      </c>
      <c r="AL556" s="21">
        <f t="shared" si="814"/>
        <v>8.4366429852045996E-3</v>
      </c>
      <c r="AM556" s="21"/>
      <c r="AN556" s="21"/>
      <c r="AO556" s="21"/>
      <c r="AP556" s="21"/>
      <c r="AS556" s="3">
        <f t="shared" si="801"/>
        <v>-4.2044133297167718E-3</v>
      </c>
      <c r="AT556" s="3" cm="1">
        <f t="array" ref="AT556">AS556-(100000000/LvacE($A556)-$E556)</f>
        <v>2.6293451810488477E-5</v>
      </c>
      <c r="BB556"/>
      <c r="BC556"/>
      <c r="BD556"/>
      <c r="BE556"/>
      <c r="BF556"/>
      <c r="BG556"/>
      <c r="BH556"/>
      <c r="BI556"/>
      <c r="BJ556"/>
      <c r="BN556" s="3" cm="1">
        <f t="array" ref="BN556">$C556*EXP(poly_from_str(100000000/$E556,BN$4341))</f>
        <v>2.2170168661525556</v>
      </c>
      <c r="BO556" s="3"/>
      <c r="BY556" t="e">
        <v>#N/A</v>
      </c>
    </row>
    <row r="557" spans="1:77" hidden="1" x14ac:dyDescent="0.25">
      <c r="A557" t="s">
        <v>895</v>
      </c>
      <c r="B557" s="2" t="str">
        <f t="shared" si="778"/>
        <v/>
      </c>
      <c r="C557">
        <v>9</v>
      </c>
      <c r="E557" t="s">
        <v>896</v>
      </c>
      <c r="F557">
        <v>12494</v>
      </c>
      <c r="G557" t="s">
        <v>3</v>
      </c>
      <c r="H557" s="5" t="s">
        <v>16</v>
      </c>
      <c r="I557">
        <v>29263</v>
      </c>
      <c r="J557" t="s">
        <v>5</v>
      </c>
      <c r="K557" s="5" t="s">
        <v>15</v>
      </c>
      <c r="L557">
        <v>12494.63</v>
      </c>
      <c r="M557" t="str">
        <f>$G557&amp;""</f>
        <v>o</v>
      </c>
      <c r="N557" t="str">
        <f>$H557&amp;""</f>
        <v>11/2</v>
      </c>
      <c r="O557">
        <v>29263.08</v>
      </c>
      <c r="P557" t="str">
        <f>$J557&amp;""</f>
        <v>e</v>
      </c>
      <c r="Q557" t="str">
        <f>$K557&amp;""</f>
        <v>13/2</v>
      </c>
      <c r="R557">
        <v>7</v>
      </c>
      <c r="AA557" s="10">
        <f t="shared" si="796"/>
        <v>5961.9340000000002</v>
      </c>
      <c r="AB557" s="3" cm="1">
        <f t="array" ref="AB557">100000000/Lvac(AA557)</f>
        <v>16768.435433542083</v>
      </c>
      <c r="AC557" s="28">
        <f t="shared" si="797"/>
        <v>1.6773080681537233E-7</v>
      </c>
      <c r="AD557" s="28">
        <f t="shared" si="798"/>
        <v>5.9635855948712371E-7</v>
      </c>
      <c r="AE557" s="21">
        <f t="shared" si="799"/>
        <v>16768.435768296269</v>
      </c>
      <c r="AF557" s="10" cm="1">
        <f t="array" ref="AF557">Lair(100000000/AE557)</f>
        <v>5961.933880978735</v>
      </c>
      <c r="AG557" s="10">
        <f t="shared" si="800"/>
        <v>6.4062916021497456E-3</v>
      </c>
      <c r="AH557" s="10" t="b">
        <f t="shared" si="783"/>
        <v>1</v>
      </c>
      <c r="AI557" s="10">
        <f>$AF557</f>
        <v>5961.933880978735</v>
      </c>
      <c r="AJ557">
        <v>3.0000000000000001E-3</v>
      </c>
      <c r="AK557" s="3" cm="1">
        <f t="array" ref="AK557">100000000/Lvac($AA557)</f>
        <v>16768.435433542083</v>
      </c>
      <c r="AL557" s="21">
        <f t="shared" si="814"/>
        <v>8.4377497813457689E-3</v>
      </c>
      <c r="AM557" s="10" cm="1">
        <f t="array" ref="AM557">Lvac($AI557)-$BA557</f>
        <v>5.0614088768270449E-3</v>
      </c>
      <c r="AN557" s="10">
        <f>$AK557-($AX557-$AW557)</f>
        <v>-1.4566457921318943E-2</v>
      </c>
      <c r="AO557" s="3">
        <f>AM557/AJ557</f>
        <v>1.6871362922756816</v>
      </c>
      <c r="AP557" s="3">
        <v>1.7268206784137874</v>
      </c>
      <c r="AS557" s="3">
        <f t="shared" si="801"/>
        <v>-4.5664579156436957E-3</v>
      </c>
      <c r="AT557" s="3" cm="1">
        <f t="array" ref="AT557">AS557-(100000000/LvacE($A557)-$E557)</f>
        <v>2.628899528644979E-5</v>
      </c>
      <c r="AU557" t="s">
        <v>4755</v>
      </c>
      <c r="AV557" t="s">
        <v>4694</v>
      </c>
      <c r="AW557" s="3">
        <v>12494.63</v>
      </c>
      <c r="AX557" s="3">
        <v>29263.08</v>
      </c>
      <c r="AY557" s="3"/>
      <c r="AZ557" s="10" cm="1">
        <f t="array" ref="AZ557">Lair(100000000/($AX557-$AW557))</f>
        <v>5961.9288209257647</v>
      </c>
      <c r="BA557" s="10">
        <f>100000000/($AX557-$AW557)</f>
        <v>5963.5804144092017</v>
      </c>
      <c r="BB557" s="12">
        <v>19000</v>
      </c>
      <c r="BC557" s="3">
        <v>2E-3</v>
      </c>
      <c r="BD557" s="12" cm="1">
        <f t="array" ref="BD557">SfromgA($BB557,$BA557,"")</f>
        <v>1.9888782579318919E-3</v>
      </c>
      <c r="BE557" s="29">
        <f>(10^MAX(0.05, -0.312925054856973*((LN($BD557))^(1/3)) + 0.454808404431693)-1)*100</f>
        <v>972.26772341272112</v>
      </c>
      <c r="BG557" s="3"/>
      <c r="BH557" s="3"/>
      <c r="BI557" s="12">
        <f>IF($BB557="",$BF557,$BB557)</f>
        <v>19000</v>
      </c>
      <c r="BJ557" s="29">
        <f>IF($BB557="",$BH557,$BE557)</f>
        <v>972.26772341272112</v>
      </c>
      <c r="BK557" s="3">
        <f>LN(BN557*100000000/($AX557-$AW557)/$BI557)</f>
        <v>-2.0767814309940453</v>
      </c>
      <c r="BL557" s="13">
        <f>EXP(BK$4341*$AX557+BK$4342)*$BI557/(100000000/($AX557-$AW557))</f>
        <v>3.8747956510088243E-2</v>
      </c>
      <c r="BM557" s="3">
        <f t="shared" ref="BM557" si="841">LN(BL557/$C557)</f>
        <v>-5.4479018371330801</v>
      </c>
      <c r="BN557" s="3" cm="1">
        <f t="array" ref="BN557">$C557*EXP(poly_from_str(100000000/$E557,BN$4341))</f>
        <v>0.39931148870822142</v>
      </c>
      <c r="BO557" s="3">
        <f>LN($C557)</f>
        <v>2.1972245773362196</v>
      </c>
      <c r="BP557" s="13">
        <f>LN(BL557/BN557)</f>
        <v>-2.3326637665917569</v>
      </c>
      <c r="BY557">
        <v>191</v>
      </c>
    </row>
    <row r="558" spans="1:77" hidden="1" x14ac:dyDescent="0.25">
      <c r="A558" t="s">
        <v>897</v>
      </c>
      <c r="B558" s="2" t="str">
        <f t="shared" si="778"/>
        <v/>
      </c>
      <c r="C558">
        <v>2</v>
      </c>
      <c r="E558" t="s">
        <v>898</v>
      </c>
      <c r="R558">
        <v>7</v>
      </c>
      <c r="S558" t="s">
        <v>22</v>
      </c>
      <c r="AA558" s="10">
        <f t="shared" si="796"/>
        <v>5960.473</v>
      </c>
      <c r="AB558" s="3" cm="1">
        <f t="array" ref="AB558">100000000/Lvac(AA558)</f>
        <v>16772.545587581244</v>
      </c>
      <c r="AC558" s="28">
        <f t="shared" si="797"/>
        <v>1.677719201143936E-7</v>
      </c>
      <c r="AD558" s="28">
        <f t="shared" si="798"/>
        <v>5.9621242033792512E-7</v>
      </c>
      <c r="AE558" s="21">
        <f t="shared" si="799"/>
        <v>16772.545911337227</v>
      </c>
      <c r="AF558" s="10" cm="1">
        <f t="array" ref="AF558">Lair(100000000/AE558)</f>
        <v>5960.472884945536</v>
      </c>
      <c r="AG558" s="10">
        <f t="shared" si="800"/>
        <v>6.4069810892173531E-3</v>
      </c>
      <c r="AH558" s="10" t="b">
        <f t="shared" si="783"/>
        <v>1</v>
      </c>
      <c r="AI558" s="10">
        <f t="shared" si="802"/>
        <v>5960.473</v>
      </c>
      <c r="AJ558">
        <v>3.0000000000000001E-3</v>
      </c>
      <c r="AK558" s="3" cm="1">
        <f t="array" ref="AK558">100000000/Lvac($AA558)</f>
        <v>16772.545587581244</v>
      </c>
      <c r="AL558" s="21">
        <f t="shared" si="814"/>
        <v>8.4418865353041161E-3</v>
      </c>
      <c r="AM558" s="21"/>
      <c r="AN558" s="21"/>
      <c r="AO558" s="21"/>
      <c r="AP558" s="21"/>
      <c r="AS558" s="3">
        <f t="shared" si="801"/>
        <v>-4.4124187552370131E-3</v>
      </c>
      <c r="AT558" s="3" cm="1">
        <f t="array" ref="AT558">AS558-(100000000/LvacE($A558)-$E558)</f>
        <v>2.6272351533407345E-5</v>
      </c>
      <c r="BB558"/>
      <c r="BC558"/>
      <c r="BD558"/>
      <c r="BE558"/>
      <c r="BF558"/>
      <c r="BG558"/>
      <c r="BH558"/>
      <c r="BI558"/>
      <c r="BJ558"/>
      <c r="BN558" s="3" cm="1">
        <f t="array" ref="BN558">$C558*EXP(poly_from_str(100000000/$E558,BN$4341))</f>
        <v>8.8942416391214807E-2</v>
      </c>
      <c r="BO558" s="3"/>
      <c r="BY558" t="e">
        <v>#N/A</v>
      </c>
    </row>
    <row r="559" spans="1:77" hidden="1" x14ac:dyDescent="0.25">
      <c r="A559" t="s">
        <v>899</v>
      </c>
      <c r="B559" s="2" t="str">
        <f t="shared" si="778"/>
        <v/>
      </c>
      <c r="C559">
        <v>6</v>
      </c>
      <c r="E559" t="s">
        <v>900</v>
      </c>
      <c r="R559">
        <v>7</v>
      </c>
      <c r="S559" t="s">
        <v>22</v>
      </c>
      <c r="AA559" s="10">
        <f t="shared" si="796"/>
        <v>5959.759</v>
      </c>
      <c r="AB559" s="3" cm="1">
        <f t="array" ref="AB559">100000000/Lvac(AA559)</f>
        <v>16774.554979068227</v>
      </c>
      <c r="AC559" s="28">
        <f t="shared" si="797"/>
        <v>1.6779201977798096E-7</v>
      </c>
      <c r="AD559" s="28">
        <f t="shared" si="798"/>
        <v>5.9614100120559318E-7</v>
      </c>
      <c r="AE559" s="21">
        <f t="shared" si="799"/>
        <v>16774.55461357276</v>
      </c>
      <c r="AF559" s="10" cm="1">
        <f t="array" ref="AF559">Lair(100000000/AE559)</f>
        <v>5959.7591298564821</v>
      </c>
      <c r="AG559" s="10">
        <f t="shared" si="800"/>
        <v>6.4073182304073221E-3</v>
      </c>
      <c r="AH559" s="10" t="b">
        <f t="shared" si="783"/>
        <v>1</v>
      </c>
      <c r="AI559" s="10">
        <f t="shared" si="802"/>
        <v>5959.759</v>
      </c>
      <c r="AJ559">
        <v>3.0000000000000001E-3</v>
      </c>
      <c r="AK559" s="3" cm="1">
        <f t="array" ref="AK559">100000000/Lvac($AA559)</f>
        <v>16774.554979068227</v>
      </c>
      <c r="AL559" s="21">
        <f t="shared" si="814"/>
        <v>8.4439093824439336E-3</v>
      </c>
      <c r="AM559" s="21"/>
      <c r="AN559" s="21"/>
      <c r="AO559" s="21"/>
      <c r="AP559" s="21"/>
      <c r="AS559" s="3">
        <f t="shared" si="801"/>
        <v>4.979068227839889E-3</v>
      </c>
      <c r="AT559" s="3" cm="1">
        <f t="array" ref="AT559">AS559-(100000000/LvacE($A559)-$E559)</f>
        <v>2.6264206098858267E-5</v>
      </c>
      <c r="BB559"/>
      <c r="BC559"/>
      <c r="BD559"/>
      <c r="BE559"/>
      <c r="BF559"/>
      <c r="BG559"/>
      <c r="BH559"/>
      <c r="BI559"/>
      <c r="BJ559"/>
      <c r="BN559" s="3" cm="1">
        <f t="array" ref="BN559">$C559*EXP(poly_from_str(100000000/$E559,BN$4341))</f>
        <v>0.26712916152641175</v>
      </c>
      <c r="BO559" s="3"/>
      <c r="BY559" t="e">
        <v>#N/A</v>
      </c>
    </row>
    <row r="560" spans="1:77" hidden="1" x14ac:dyDescent="0.25">
      <c r="A560" t="s">
        <v>901</v>
      </c>
      <c r="B560" s="2" t="str">
        <f t="shared" si="778"/>
        <v/>
      </c>
      <c r="C560">
        <v>5</v>
      </c>
      <c r="E560" t="s">
        <v>902</v>
      </c>
      <c r="R560">
        <v>7</v>
      </c>
      <c r="S560" t="s">
        <v>22</v>
      </c>
      <c r="AA560" s="10">
        <f t="shared" si="796"/>
        <v>5958.5290000000005</v>
      </c>
      <c r="AB560" s="3" cm="1">
        <f t="array" ref="AB560">100000000/Lvac(AA560)</f>
        <v>16778.017665165895</v>
      </c>
      <c r="AC560" s="28">
        <f t="shared" si="797"/>
        <v>1.6782665654560042E-7</v>
      </c>
      <c r="AD560" s="28">
        <f t="shared" si="798"/>
        <v>5.9601796824673472E-7</v>
      </c>
      <c r="AE560" s="21">
        <f t="shared" si="799"/>
        <v>16778.017836688821</v>
      </c>
      <c r="AF560" s="10" cm="1">
        <f t="array" ref="AF560">Lair(100000000/AE560)</f>
        <v>5958.528939084963</v>
      </c>
      <c r="AG560" s="10">
        <f t="shared" si="800"/>
        <v>6.4078993041039069E-3</v>
      </c>
      <c r="AH560" s="10" t="b">
        <f t="shared" si="783"/>
        <v>1</v>
      </c>
      <c r="AI560" s="10">
        <f t="shared" si="802"/>
        <v>5958.5290000000005</v>
      </c>
      <c r="AJ560">
        <v>3.0000000000000001E-3</v>
      </c>
      <c r="AK560" s="3" cm="1">
        <f t="array" ref="AK560">100000000/Lvac($AA560)</f>
        <v>16778.017665165895</v>
      </c>
      <c r="AL560" s="21">
        <f t="shared" si="814"/>
        <v>8.4473958246234406E-3</v>
      </c>
      <c r="AM560" s="21"/>
      <c r="AN560" s="21"/>
      <c r="AO560" s="21"/>
      <c r="AP560" s="21"/>
      <c r="AS560" s="3">
        <f t="shared" si="801"/>
        <v>-2.3348341055680066E-3</v>
      </c>
      <c r="AT560" s="3" cm="1">
        <f t="array" ref="AT560">AS560-(100000000/LvacE($A560)-$E560)</f>
        <v>2.62501671386417E-5</v>
      </c>
      <c r="BB560"/>
      <c r="BC560"/>
      <c r="BD560"/>
      <c r="BE560"/>
      <c r="BF560"/>
      <c r="BG560"/>
      <c r="BH560"/>
      <c r="BI560"/>
      <c r="BJ560"/>
      <c r="BN560" s="3" cm="1">
        <f t="array" ref="BN560">$C560*EXP(poly_from_str(100000000/$E560,BN$4341))</f>
        <v>0.22304467799789673</v>
      </c>
      <c r="BO560" s="3"/>
      <c r="BY560" t="e">
        <v>#N/A</v>
      </c>
    </row>
    <row r="561" spans="1:77" hidden="1" x14ac:dyDescent="0.25">
      <c r="A561" t="s">
        <v>903</v>
      </c>
      <c r="B561" s="2" t="str">
        <f t="shared" si="778"/>
        <v/>
      </c>
      <c r="C561">
        <v>7000</v>
      </c>
      <c r="D561" t="s">
        <v>14</v>
      </c>
      <c r="E561" t="s">
        <v>904</v>
      </c>
      <c r="F561">
        <v>4453</v>
      </c>
      <c r="G561" t="s">
        <v>3</v>
      </c>
      <c r="H561" s="5" t="s">
        <v>86</v>
      </c>
      <c r="I561">
        <v>21238</v>
      </c>
      <c r="J561" t="s">
        <v>5</v>
      </c>
      <c r="K561" s="5" t="s">
        <v>15</v>
      </c>
      <c r="L561">
        <v>4453.76</v>
      </c>
      <c r="M561" t="str">
        <f>$G561&amp;""</f>
        <v>o</v>
      </c>
      <c r="N561" t="str">
        <f>$H561&amp;""</f>
        <v>15/2</v>
      </c>
      <c r="O561">
        <v>21238.78</v>
      </c>
      <c r="P561" t="str">
        <f>$J561&amp;""</f>
        <v>e</v>
      </c>
      <c r="Q561" t="str">
        <f>$K561&amp;""</f>
        <v>13/2</v>
      </c>
      <c r="R561">
        <v>7</v>
      </c>
      <c r="AA561" s="10">
        <f t="shared" si="796"/>
        <v>5956.0519999999997</v>
      </c>
      <c r="AB561" s="3" cm="1">
        <f t="array" ref="AB561">100000000/Lvac(AA561)</f>
        <v>16784.995235647126</v>
      </c>
      <c r="AC561" s="28">
        <f t="shared" si="797"/>
        <v>1.6789645221364758E-7</v>
      </c>
      <c r="AD561" s="28">
        <f t="shared" si="798"/>
        <v>5.9577020187426123E-7</v>
      </c>
      <c r="AE561" s="21">
        <f t="shared" si="799"/>
        <v>16784.994850429888</v>
      </c>
      <c r="AF561" s="10" cm="1">
        <f t="array" ref="AF561">Lair(100000000/AE561)</f>
        <v>5956.0521366932044</v>
      </c>
      <c r="AG561" s="10">
        <f t="shared" si="800"/>
        <v>6.4090705752440653E-3</v>
      </c>
      <c r="AH561" s="10" t="b">
        <f t="shared" si="783"/>
        <v>1</v>
      </c>
      <c r="AI561" s="10">
        <f>$AF561</f>
        <v>5956.0521366932044</v>
      </c>
      <c r="AJ561">
        <v>7.0000000000000001E-3</v>
      </c>
      <c r="AK561" s="3" cm="1">
        <f t="array" ref="AK561">100000000/Lvac($AA561)</f>
        <v>16784.995235647126</v>
      </c>
      <c r="AL561" s="21">
        <f t="shared" si="814"/>
        <v>1.9726987600676545E-2</v>
      </c>
      <c r="AM561" s="10" cm="1">
        <f t="array" ref="AM561">Lvac($AI561)-$BA561</f>
        <v>8.9266291042804369E-3</v>
      </c>
      <c r="AN561" s="10">
        <f>$AK561-($AX561-$AW561)</f>
        <v>-2.476435287098866E-2</v>
      </c>
      <c r="AO561" s="3">
        <f>AM561/AJ561</f>
        <v>1.2752327291829195</v>
      </c>
      <c r="AP561" s="3">
        <v>1.2556998960592733</v>
      </c>
      <c r="AS561" s="3">
        <f t="shared" si="801"/>
        <v>5.2356471242092084E-3</v>
      </c>
      <c r="AT561" s="3" cm="1">
        <f t="array" ref="AT561">AS561-(100000000/LvacE($A561)-$E561)</f>
        <v>2.6221852749586105E-5</v>
      </c>
      <c r="AU561" t="s">
        <v>4989</v>
      </c>
      <c r="AV561" t="s">
        <v>4691</v>
      </c>
      <c r="AW561" s="3">
        <v>4453.76</v>
      </c>
      <c r="AX561" s="3">
        <v>21238.78</v>
      </c>
      <c r="AY561" s="3"/>
      <c r="AZ561" s="10" cm="1">
        <f t="array" ref="AZ561">Lair(100000000/($AX561-$AW561))</f>
        <v>5956.0432124553763</v>
      </c>
      <c r="BA561" s="10">
        <f>100000000/($AX561-$AW561)</f>
        <v>5957.6932288433391</v>
      </c>
      <c r="BB561" s="12">
        <v>37500000</v>
      </c>
      <c r="BC561" s="3">
        <v>0.54500000000000004</v>
      </c>
      <c r="BD561" s="12" cm="1">
        <f t="array" ref="BD561">SfromgA($BB561,$BA561,"")</f>
        <v>3.9138036907228329</v>
      </c>
      <c r="BE561" s="29">
        <f>(10^MAX(0.05, -0.312925054856973*((LN($BD561))^(1/3)) + 0.454808404431693)-1)*100</f>
        <v>28.152192261855767</v>
      </c>
      <c r="BF561" s="12">
        <v>4305126.860985023</v>
      </c>
      <c r="BG561" s="12" cm="1">
        <f t="array" ref="BG561">SfromgA($BF561,$BA561,"")</f>
        <v>0.44931790393475163</v>
      </c>
      <c r="BH561" s="29">
        <f>(10^MAX(0.05, -0.312925054856973*((LN($BG561))^(1/3)) + 0.454808404431693)-1)*100</f>
        <v>456.2951477859072</v>
      </c>
      <c r="BI561" s="12">
        <f>IF($BB561="",$BF561,$BB561)</f>
        <v>37500000</v>
      </c>
      <c r="BJ561" s="29">
        <f>IF($BB561="",$BH561,$BE561)</f>
        <v>28.152192261855767</v>
      </c>
      <c r="BK561" s="3">
        <f>LN(BN561*100000000/($AX561-$AW561)/$BI561)</f>
        <v>-2.9996313733953732</v>
      </c>
      <c r="BL561" s="13">
        <f>EXP(BK$4341*$AX561+BK$4342)*$BI561/(100000000/($AX561-$AW561))</f>
        <v>140.84432475302694</v>
      </c>
      <c r="BM561" s="3">
        <f t="shared" ref="BM561" si="842">LN(BL561/$C561)</f>
        <v>-3.9060102273701065</v>
      </c>
      <c r="BN561" s="3" cm="1">
        <f t="array" ref="BN561">$C561*EXP(poly_from_str(100000000/$E561,BN$4341))</f>
        <v>313.4943929375587</v>
      </c>
      <c r="BO561" s="3">
        <f>LN($C561)</f>
        <v>8.8536654280374503</v>
      </c>
      <c r="BP561" s="13">
        <f>LN(BL561/BN561)</f>
        <v>-0.80012627387904744</v>
      </c>
      <c r="BY561">
        <v>149489</v>
      </c>
    </row>
    <row r="562" spans="1:77" hidden="1" x14ac:dyDescent="0.25">
      <c r="A562" t="s">
        <v>905</v>
      </c>
      <c r="B562" s="2" t="str">
        <f t="shared" si="778"/>
        <v/>
      </c>
      <c r="C562">
        <v>4</v>
      </c>
      <c r="E562" t="s">
        <v>906</v>
      </c>
      <c r="R562">
        <v>7</v>
      </c>
      <c r="S562" t="s">
        <v>22</v>
      </c>
      <c r="AA562" s="10">
        <f t="shared" si="796"/>
        <v>5955.3770000000004</v>
      </c>
      <c r="AB562" s="3" cm="1">
        <f t="array" ref="AB562">100000000/Lvac(AA562)</f>
        <v>16786.897679258531</v>
      </c>
      <c r="AC562" s="28">
        <f t="shared" si="797"/>
        <v>1.6791548209290528E-7</v>
      </c>
      <c r="AD562" s="28">
        <f t="shared" si="798"/>
        <v>5.9570268378747251E-7</v>
      </c>
      <c r="AE562" s="21">
        <f t="shared" si="799"/>
        <v>16786.897850080808</v>
      </c>
      <c r="AF562" s="10" cm="1">
        <f t="array" ref="AF562">Lair(100000000/AE562)</f>
        <v>5955.3769393979583</v>
      </c>
      <c r="AG562" s="10">
        <f t="shared" si="800"/>
        <v>6.4093900083284847E-3</v>
      </c>
      <c r="AH562" s="10" t="b">
        <f t="shared" si="783"/>
        <v>1</v>
      </c>
      <c r="AI562" s="10">
        <f t="shared" si="802"/>
        <v>5955.3770000000004</v>
      </c>
      <c r="AJ562">
        <v>3.0000000000000001E-3</v>
      </c>
      <c r="AK562" s="3" cm="1">
        <f t="array" ref="AK562">100000000/Lvac($AA562)</f>
        <v>16786.897679258531</v>
      </c>
      <c r="AL562" s="21">
        <f t="shared" si="814"/>
        <v>8.4563400499709073E-3</v>
      </c>
      <c r="AM562" s="21"/>
      <c r="AN562" s="21"/>
      <c r="AO562" s="21"/>
      <c r="AP562" s="21"/>
      <c r="AS562" s="3">
        <f t="shared" si="801"/>
        <v>-2.3207414706121199E-3</v>
      </c>
      <c r="AT562" s="3" cm="1">
        <f t="array" ref="AT562">AS562-(100000000/LvacE($A562)-$E562)</f>
        <v>2.6214125682599843E-5</v>
      </c>
      <c r="BB562"/>
      <c r="BC562"/>
      <c r="BD562"/>
      <c r="BE562"/>
      <c r="BF562"/>
      <c r="BG562"/>
      <c r="BH562"/>
      <c r="BI562"/>
      <c r="BJ562"/>
      <c r="BN562" s="3" cm="1">
        <f t="array" ref="BN562">$C562*EXP(poly_from_str(100000000/$E562,BN$4341))</f>
        <v>0.17933292358527267</v>
      </c>
      <c r="BO562" s="3"/>
      <c r="BY562" t="e">
        <v>#N/A</v>
      </c>
    </row>
    <row r="563" spans="1:77" hidden="1" x14ac:dyDescent="0.25">
      <c r="A563" t="s">
        <v>907</v>
      </c>
      <c r="B563" s="2" t="str">
        <f t="shared" si="778"/>
        <v/>
      </c>
      <c r="C563">
        <v>5</v>
      </c>
      <c r="E563" t="s">
        <v>908</v>
      </c>
      <c r="R563">
        <v>7</v>
      </c>
      <c r="S563" t="s">
        <v>22</v>
      </c>
      <c r="AA563" s="10">
        <f t="shared" si="796"/>
        <v>5953.5720000000001</v>
      </c>
      <c r="AB563" s="3" cm="1">
        <f t="array" ref="AB563">100000000/Lvac(AA563)</f>
        <v>16791.987073505585</v>
      </c>
      <c r="AC563" s="28">
        <f t="shared" si="797"/>
        <v>1.6796639059710708E-7</v>
      </c>
      <c r="AD563" s="28">
        <f t="shared" si="798"/>
        <v>5.9552213542243671E-7</v>
      </c>
      <c r="AE563" s="21">
        <f t="shared" si="799"/>
        <v>16791.987289157463</v>
      </c>
      <c r="AF563" s="10" cm="1">
        <f t="array" ref="AF563">Lair(100000000/AE563)</f>
        <v>5953.5719235402803</v>
      </c>
      <c r="AG563" s="10">
        <f t="shared" si="800"/>
        <v>6.4102447298450063E-3</v>
      </c>
      <c r="AH563" s="10" t="b">
        <f t="shared" si="783"/>
        <v>1</v>
      </c>
      <c r="AI563" s="10">
        <f t="shared" si="802"/>
        <v>5953.5720000000001</v>
      </c>
      <c r="AJ563">
        <v>3.0000000000000001E-3</v>
      </c>
      <c r="AK563" s="3" cm="1">
        <f t="array" ref="AK563">100000000/Lvac($AA563)</f>
        <v>16791.987073505585</v>
      </c>
      <c r="AL563" s="21">
        <f t="shared" si="814"/>
        <v>8.4614683790700373E-3</v>
      </c>
      <c r="AM563" s="21"/>
      <c r="AN563" s="21"/>
      <c r="AO563" s="21"/>
      <c r="AP563" s="21"/>
      <c r="AS563" s="3">
        <f t="shared" si="801"/>
        <v>-2.9264944168971851E-3</v>
      </c>
      <c r="AT563" s="3" cm="1">
        <f t="array" ref="AT563">AS563-(100000000/LvacE($A563)-$E563)</f>
        <v>2.6193443773081526E-5</v>
      </c>
      <c r="BB563"/>
      <c r="BC563"/>
      <c r="BD563"/>
      <c r="BE563"/>
      <c r="BF563"/>
      <c r="BG563"/>
      <c r="BH563"/>
      <c r="BI563"/>
      <c r="BJ563"/>
      <c r="BN563" s="3" cm="1">
        <f t="array" ref="BN563">$C563*EXP(poly_from_str(100000000/$E563,BN$4341))</f>
        <v>0.22481095546035976</v>
      </c>
      <c r="BO563" s="3"/>
      <c r="BY563" t="e">
        <v>#N/A</v>
      </c>
    </row>
    <row r="564" spans="1:77" hidden="1" x14ac:dyDescent="0.25">
      <c r="A564" t="s">
        <v>909</v>
      </c>
      <c r="B564" s="2" t="str">
        <f t="shared" si="778"/>
        <v/>
      </c>
      <c r="C564">
        <v>5</v>
      </c>
      <c r="E564" t="s">
        <v>910</v>
      </c>
      <c r="R564">
        <v>7</v>
      </c>
      <c r="S564" t="s">
        <v>22</v>
      </c>
      <c r="AA564" s="10">
        <f t="shared" si="796"/>
        <v>5953.15</v>
      </c>
      <c r="AB564" s="3" cm="1">
        <f t="array" ref="AB564">100000000/Lvac(AA564)</f>
        <v>16793.177393615351</v>
      </c>
      <c r="AC564" s="28">
        <f t="shared" si="797"/>
        <v>1.6797829720400126E-7</v>
      </c>
      <c r="AD564" s="28">
        <f t="shared" si="798"/>
        <v>5.954799241150118E-7</v>
      </c>
      <c r="AE564" s="21">
        <f t="shared" si="799"/>
        <v>16793.177585728961</v>
      </c>
      <c r="AF564" s="10" cm="1">
        <f t="array" ref="AF564">Lair(100000000/AE564)</f>
        <v>5953.1499318954666</v>
      </c>
      <c r="AG564" s="10">
        <f t="shared" si="800"/>
        <v>6.4104446716121179E-3</v>
      </c>
      <c r="AH564" s="10" t="b">
        <f t="shared" si="783"/>
        <v>1</v>
      </c>
      <c r="AI564" s="10">
        <f t="shared" si="802"/>
        <v>5953.15</v>
      </c>
      <c r="AJ564">
        <v>3.0000000000000001E-3</v>
      </c>
      <c r="AK564" s="3" cm="1">
        <f t="array" ref="AK564">100000000/Lvac($AA564)</f>
        <v>16793.177393615351</v>
      </c>
      <c r="AL564" s="21">
        <f t="shared" si="814"/>
        <v>8.4626680296727031E-3</v>
      </c>
      <c r="AM564" s="21"/>
      <c r="AN564" s="21"/>
      <c r="AO564" s="21"/>
      <c r="AP564" s="21"/>
      <c r="AS564" s="3">
        <f t="shared" si="801"/>
        <v>-2.6063846489705611E-3</v>
      </c>
      <c r="AT564" s="3" cm="1">
        <f t="array" ref="AT564">AS564-(100000000/LvacE($A564)-$E564)</f>
        <v>2.6188601623289287E-5</v>
      </c>
      <c r="BB564"/>
      <c r="BC564"/>
      <c r="BD564"/>
      <c r="BE564"/>
      <c r="BF564"/>
      <c r="BG564"/>
      <c r="BH564"/>
      <c r="BI564"/>
      <c r="BJ564"/>
      <c r="BN564" s="3" cm="1">
        <f t="array" ref="BN564">$C564*EXP(poly_from_str(100000000/$E564,BN$4341))</f>
        <v>0.22496191157122053</v>
      </c>
      <c r="BO564" s="3"/>
      <c r="BY564" t="e">
        <v>#N/A</v>
      </c>
    </row>
    <row r="565" spans="1:77" hidden="1" x14ac:dyDescent="0.25">
      <c r="A565" t="s">
        <v>911</v>
      </c>
      <c r="B565" s="2" t="str">
        <f t="shared" si="778"/>
        <v/>
      </c>
      <c r="C565">
        <v>6</v>
      </c>
      <c r="E565" t="s">
        <v>912</v>
      </c>
      <c r="R565">
        <v>7</v>
      </c>
      <c r="S565" t="s">
        <v>22</v>
      </c>
      <c r="AA565" s="10">
        <f t="shared" si="796"/>
        <v>5952.9740000000002</v>
      </c>
      <c r="AB565" s="3" cm="1">
        <f t="array" ref="AB565">100000000/Lvac(AA565)</f>
        <v>16793.673880306738</v>
      </c>
      <c r="AC565" s="28">
        <f t="shared" si="797"/>
        <v>1.6798326349149182E-7</v>
      </c>
      <c r="AD565" s="28">
        <f t="shared" si="798"/>
        <v>5.9546231939912781E-7</v>
      </c>
      <c r="AE565" s="21">
        <f t="shared" si="799"/>
        <v>16793.673594262469</v>
      </c>
      <c r="AF565" s="10" cm="1">
        <f t="array" ref="AF565">Lair(100000000/AE565)</f>
        <v>5952.974101397087</v>
      </c>
      <c r="AG565" s="10">
        <f t="shared" si="800"/>
        <v>6.410528072212875E-3</v>
      </c>
      <c r="AH565" s="10" t="b">
        <f t="shared" si="783"/>
        <v>1</v>
      </c>
      <c r="AI565" s="10">
        <f t="shared" si="802"/>
        <v>5952.9740000000002</v>
      </c>
      <c r="AJ565">
        <v>3.0000000000000001E-3</v>
      </c>
      <c r="AK565" s="3" cm="1">
        <f t="array" ref="AK565">100000000/Lvac($AA565)</f>
        <v>16793.673880306738</v>
      </c>
      <c r="AL565" s="21">
        <f t="shared" si="814"/>
        <v>8.463168433277251E-3</v>
      </c>
      <c r="AM565" s="21"/>
      <c r="AN565" s="21"/>
      <c r="AO565" s="21"/>
      <c r="AP565" s="21"/>
      <c r="AS565" s="3">
        <f t="shared" si="801"/>
        <v>3.8803067400294822E-3</v>
      </c>
      <c r="AT565" s="3" cm="1">
        <f t="array" ref="AT565">AS565-(100000000/LvacE($A565)-$E565)</f>
        <v>2.6186586183030158E-5</v>
      </c>
      <c r="BB565"/>
      <c r="BC565"/>
      <c r="BD565"/>
      <c r="BE565"/>
      <c r="BF565"/>
      <c r="BG565"/>
      <c r="BH565"/>
      <c r="BI565"/>
      <c r="BJ565"/>
      <c r="BN565" s="3" cm="1">
        <f t="array" ref="BN565">$C565*EXP(poly_from_str(100000000/$E565,BN$4341))</f>
        <v>0.27002891129832352</v>
      </c>
      <c r="BO565" s="3"/>
      <c r="BY565" t="e">
        <v>#N/A</v>
      </c>
    </row>
    <row r="566" spans="1:77" hidden="1" x14ac:dyDescent="0.25">
      <c r="A566" t="s">
        <v>913</v>
      </c>
      <c r="B566" s="2" t="str">
        <f t="shared" si="778"/>
        <v/>
      </c>
      <c r="C566">
        <v>200</v>
      </c>
      <c r="E566" t="s">
        <v>914</v>
      </c>
      <c r="F566">
        <v>2893</v>
      </c>
      <c r="G566" t="s">
        <v>3</v>
      </c>
      <c r="H566" s="5" t="s">
        <v>15</v>
      </c>
      <c r="I566">
        <v>19700</v>
      </c>
      <c r="J566" t="s">
        <v>5</v>
      </c>
      <c r="K566" s="5" t="s">
        <v>16</v>
      </c>
      <c r="L566">
        <v>2893.14</v>
      </c>
      <c r="M566" t="str">
        <f>$G566&amp;""</f>
        <v>o</v>
      </c>
      <c r="N566" t="str">
        <f>$H566&amp;""</f>
        <v>13/2</v>
      </c>
      <c r="O566">
        <v>19700.900000000001</v>
      </c>
      <c r="P566" t="str">
        <f>$J566&amp;""</f>
        <v>e</v>
      </c>
      <c r="Q566" t="str">
        <f>$K566&amp;""</f>
        <v>11/2</v>
      </c>
      <c r="R566">
        <v>7</v>
      </c>
      <c r="AA566" s="10">
        <f t="shared" si="796"/>
        <v>5947.9830000000002</v>
      </c>
      <c r="AB566" s="3" cm="1">
        <f t="array" ref="AB566">100000000/Lvac(AA566)</f>
        <v>16807.765457859154</v>
      </c>
      <c r="AC566" s="28">
        <f t="shared" si="797"/>
        <v>1.6812421958838819E-7</v>
      </c>
      <c r="AD566" s="28">
        <f t="shared" si="798"/>
        <v>5.9496308566848152E-7</v>
      </c>
      <c r="AE566" s="21">
        <f t="shared" si="799"/>
        <v>16807.765793733841</v>
      </c>
      <c r="AF566" s="10" cm="1">
        <f t="array" ref="AF566">Lair(100000000/AE566)</f>
        <v>5947.9828811385687</v>
      </c>
      <c r="AG566" s="10">
        <f t="shared" si="800"/>
        <v>6.4128962253136197E-3</v>
      </c>
      <c r="AH566" s="10" t="b">
        <f t="shared" si="783"/>
        <v>1</v>
      </c>
      <c r="AI566" s="10">
        <f>$AF566</f>
        <v>5947.9828811385687</v>
      </c>
      <c r="AJ566">
        <v>3.0000000000000001E-3</v>
      </c>
      <c r="AK566" s="3" cm="1">
        <f t="array" ref="AK566">100000000/Lvac($AA566)</f>
        <v>16807.765457859154</v>
      </c>
      <c r="AL566" s="21">
        <f t="shared" si="814"/>
        <v>8.4773775212892664E-3</v>
      </c>
      <c r="AM566" s="10" cm="1">
        <f t="array" ref="AM566">Lvac($AI566)-$BA566</f>
        <v>-2.0508727475316846E-3</v>
      </c>
      <c r="AN566" s="10">
        <f>$AK566-($AX566-$AW566)</f>
        <v>5.4578591516474262E-3</v>
      </c>
      <c r="AO566" s="3">
        <f>AM566/AJ566</f>
        <v>-0.68362424917722819</v>
      </c>
      <c r="AP566" s="3">
        <v>-0.64399315609383245</v>
      </c>
      <c r="AS566" s="3">
        <f t="shared" si="801"/>
        <v>-4.5421408467518631E-3</v>
      </c>
      <c r="AT566" s="3" cm="1">
        <f t="array" ref="AT566">AS566-(100000000/LvacE($A566)-$E566)</f>
        <v>2.6129207981284708E-5</v>
      </c>
      <c r="AU566" t="s">
        <v>4972</v>
      </c>
      <c r="AV566" t="s">
        <v>4957</v>
      </c>
      <c r="AW566" s="3">
        <v>2893.14</v>
      </c>
      <c r="AX566" s="3">
        <v>19700.900000000001</v>
      </c>
      <c r="AY566" s="3"/>
      <c r="AZ566" s="10" cm="1">
        <f t="array" ref="AZ566">Lair(100000000/($AX566-$AW566))</f>
        <v>5947.9849314619541</v>
      </c>
      <c r="BA566" s="10">
        <f>100000000/($AX566-$AW566)</f>
        <v>5949.632788664283</v>
      </c>
      <c r="BB566" s="12">
        <v>734000</v>
      </c>
      <c r="BC566" s="3">
        <v>0.14099999999999999</v>
      </c>
      <c r="BD566" s="12" cm="1">
        <f t="array" ref="BD566">SfromgA($BB566,$BA566,"")</f>
        <v>7.6295672519019586E-2</v>
      </c>
      <c r="BE566" s="29">
        <f>(10^MAX(0.05, -0.312925054856973*((LN($BD566))^(1/3)) + 0.454808404431693)-1)*100</f>
        <v>664.91815087095517</v>
      </c>
      <c r="BF566" s="12">
        <v>88137.738643264893</v>
      </c>
      <c r="BG566" s="12" cm="1">
        <f t="array" ref="BG566">SfromgA($BF566,$BA566,"")</f>
        <v>9.1614823489011947E-3</v>
      </c>
      <c r="BH566" s="29">
        <f>(10^MAX(0.05, -0.312925054856973*((LN($BG566))^(1/3)) + 0.454808404431693)-1)*100</f>
        <v>852.15927857503948</v>
      </c>
      <c r="BI566" s="12">
        <f>IF($BB566="",$BF566,$BB566)</f>
        <v>734000</v>
      </c>
      <c r="BJ566" s="29">
        <f>IF($BB566="",$BH566,$BE566)</f>
        <v>664.91815087095517</v>
      </c>
      <c r="BK566" s="3">
        <f>LN(BN566*100000000/($AX566-$AW566)/$BI566)</f>
        <v>-2.6099027016721332</v>
      </c>
      <c r="BL566" s="13">
        <f>EXP(BK$4341*$AX566+BK$4342)*$BI566/(100000000/($AX566-$AW566))</f>
        <v>3.102692364450355</v>
      </c>
      <c r="BM566" s="3">
        <f t="shared" ref="BM566" si="843">LN(BL566/$C566)</f>
        <v>-4.1660471273274755</v>
      </c>
      <c r="BN566" s="3" cm="1">
        <f t="array" ref="BN566">$C566*EXP(poly_from_str(100000000/$E566,BN$4341))</f>
        <v>9.0727627921720106</v>
      </c>
      <c r="BO566" s="3">
        <f>LN($C566)</f>
        <v>5.2983173665480363</v>
      </c>
      <c r="BP566" s="13">
        <f>LN(BL566/BN566)</f>
        <v>-1.073006586259682</v>
      </c>
      <c r="BY566">
        <v>4311</v>
      </c>
    </row>
    <row r="567" spans="1:77" hidden="1" x14ac:dyDescent="0.25">
      <c r="A567" t="s">
        <v>915</v>
      </c>
      <c r="B567" s="2" t="str">
        <f t="shared" si="778"/>
        <v/>
      </c>
      <c r="C567">
        <v>5</v>
      </c>
      <c r="E567" t="s">
        <v>916</v>
      </c>
      <c r="R567">
        <v>7</v>
      </c>
      <c r="S567" t="s">
        <v>22</v>
      </c>
      <c r="AA567" s="10">
        <f t="shared" si="796"/>
        <v>5944.9009999999998</v>
      </c>
      <c r="AB567" s="3" cm="1">
        <f t="array" ref="AB567">100000000/Lvac(AA567)</f>
        <v>16816.478985843289</v>
      </c>
      <c r="AC567" s="28">
        <f t="shared" si="797"/>
        <v>1.6821137980262414E-7</v>
      </c>
      <c r="AD567" s="28">
        <f t="shared" si="798"/>
        <v>5.9465480309037085E-7</v>
      </c>
      <c r="AE567" s="21">
        <f t="shared" si="799"/>
        <v>16816.479060980568</v>
      </c>
      <c r="AF567" s="10" cm="1">
        <f t="array" ref="AF567">Lair(100000000/AE567)</f>
        <v>5944.9009734374977</v>
      </c>
      <c r="AG567" s="10">
        <f t="shared" si="800"/>
        <v>6.414361566815267E-3</v>
      </c>
      <c r="AH567" s="10" t="b">
        <f t="shared" si="783"/>
        <v>1</v>
      </c>
      <c r="AI567" s="10">
        <f t="shared" si="802"/>
        <v>5944.9009999999998</v>
      </c>
      <c r="AJ567">
        <v>3.0000000000000001E-3</v>
      </c>
      <c r="AK567" s="3" cm="1">
        <f t="array" ref="AK567">100000000/Lvac($AA567)</f>
        <v>16816.478985843289</v>
      </c>
      <c r="AL567" s="21">
        <f t="shared" si="814"/>
        <v>8.4861694008915977E-3</v>
      </c>
      <c r="AM567" s="21"/>
      <c r="AN567" s="21"/>
      <c r="AO567" s="21"/>
      <c r="AP567" s="21"/>
      <c r="AS567" s="3">
        <f t="shared" si="801"/>
        <v>-1.0141567108803429E-3</v>
      </c>
      <c r="AT567" s="3" cm="1">
        <f t="array" ref="AT567">AS567-(100000000/LvacE($A567)-$E567)</f>
        <v>2.6093661290360615E-5</v>
      </c>
      <c r="BB567"/>
      <c r="BC567"/>
      <c r="BD567"/>
      <c r="BE567"/>
      <c r="BF567"/>
      <c r="BG567"/>
      <c r="BH567"/>
      <c r="BI567"/>
      <c r="BJ567"/>
      <c r="BN567" s="3" cm="1">
        <f t="array" ref="BN567">$C567*EXP(poly_from_str(100000000/$E567,BN$4341))</f>
        <v>0.22793335362104306</v>
      </c>
      <c r="BO567" s="3"/>
      <c r="BY567" t="e">
        <v>#N/A</v>
      </c>
    </row>
    <row r="568" spans="1:77" hidden="1" x14ac:dyDescent="0.25">
      <c r="A568" t="s">
        <v>917</v>
      </c>
      <c r="B568" s="2" t="str">
        <f t="shared" si="778"/>
        <v/>
      </c>
      <c r="C568">
        <v>8</v>
      </c>
      <c r="E568" t="s">
        <v>918</v>
      </c>
      <c r="R568">
        <v>7</v>
      </c>
      <c r="S568" t="s">
        <v>22</v>
      </c>
      <c r="AA568" s="10">
        <f t="shared" si="796"/>
        <v>5942.6809999999996</v>
      </c>
      <c r="AB568" s="3" cm="1">
        <f t="array" ref="AB568">100000000/Lvac(AA568)</f>
        <v>16822.761039844161</v>
      </c>
      <c r="AC568" s="28">
        <f t="shared" si="797"/>
        <v>1.682742183199805E-7</v>
      </c>
      <c r="AD568" s="28">
        <f t="shared" si="798"/>
        <v>5.944327436094067E-7</v>
      </c>
      <c r="AE568" s="21">
        <f t="shared" si="799"/>
        <v>16822.760962697103</v>
      </c>
      <c r="AF568" s="10" cm="1">
        <f t="array" ref="AF568">Lair(100000000/AE568)</f>
        <v>5942.6810272526327</v>
      </c>
      <c r="AG568" s="10">
        <f t="shared" si="800"/>
        <v>6.4154184819817991E-3</v>
      </c>
      <c r="AH568" s="10" t="b">
        <f t="shared" si="783"/>
        <v>1</v>
      </c>
      <c r="AI568" s="10">
        <f t="shared" si="802"/>
        <v>5942.6809999999996</v>
      </c>
      <c r="AJ568">
        <v>3.0000000000000001E-3</v>
      </c>
      <c r="AK568" s="3" cm="1">
        <f t="array" ref="AK568">100000000/Lvac($AA568)</f>
        <v>16822.761039844161</v>
      </c>
      <c r="AL568" s="21">
        <f t="shared" si="814"/>
        <v>8.4925108918907956E-3</v>
      </c>
      <c r="AM568" s="21"/>
      <c r="AN568" s="21"/>
      <c r="AO568" s="21"/>
      <c r="AP568" s="21"/>
      <c r="AS568" s="3">
        <f t="shared" si="801"/>
        <v>1.0398441627330612E-3</v>
      </c>
      <c r="AT568" s="3" cm="1">
        <f t="array" ref="AT568">AS568-(100000000/LvacE($A568)-$E568)</f>
        <v>2.606799898785539E-5</v>
      </c>
      <c r="BB568"/>
      <c r="BC568"/>
      <c r="BD568"/>
      <c r="BE568"/>
      <c r="BF568"/>
      <c r="BG568"/>
      <c r="BH568"/>
      <c r="BI568"/>
      <c r="BJ568"/>
      <c r="BN568" s="3" cm="1">
        <f t="array" ref="BN568">$C568*EXP(poly_from_str(100000000/$E568,BN$4341))</f>
        <v>0.36598295507216283</v>
      </c>
      <c r="BO568" s="3"/>
      <c r="BY568" t="e">
        <v>#N/A</v>
      </c>
    </row>
    <row r="569" spans="1:77" hidden="1" x14ac:dyDescent="0.25">
      <c r="A569" t="s">
        <v>919</v>
      </c>
      <c r="B569" s="2" t="str">
        <f t="shared" si="778"/>
        <v/>
      </c>
      <c r="C569">
        <v>4</v>
      </c>
      <c r="E569" t="s">
        <v>920</v>
      </c>
      <c r="R569">
        <v>7</v>
      </c>
      <c r="S569" t="s">
        <v>22</v>
      </c>
      <c r="AA569" s="10">
        <f t="shared" si="796"/>
        <v>5936.0379999999996</v>
      </c>
      <c r="AB569" s="3" cm="1">
        <f t="array" ref="AB569">100000000/Lvac(AA569)</f>
        <v>16841.587162696109</v>
      </c>
      <c r="AC569" s="28">
        <f t="shared" si="797"/>
        <v>1.6846253342717821E-7</v>
      </c>
      <c r="AD569" s="28">
        <f t="shared" si="798"/>
        <v>5.93768265626999E-7</v>
      </c>
      <c r="AE569" s="21">
        <f t="shared" si="799"/>
        <v>16841.587374072024</v>
      </c>
      <c r="AF569" s="10" cm="1">
        <f t="array" ref="AF569">Lair(100000000/AE569)</f>
        <v>5936.0379254971103</v>
      </c>
      <c r="AG569" s="10">
        <f t="shared" si="800"/>
        <v>6.4185882201812147E-3</v>
      </c>
      <c r="AH569" s="10" t="b">
        <f t="shared" si="783"/>
        <v>1</v>
      </c>
      <c r="AI569" s="10">
        <f t="shared" si="802"/>
        <v>5936.0379999999996</v>
      </c>
      <c r="AJ569">
        <v>3.0000000000000001E-3</v>
      </c>
      <c r="AK569" s="3" cm="1">
        <f t="array" ref="AK569">100000000/Lvac($AA569)</f>
        <v>16841.587162696109</v>
      </c>
      <c r="AL569" s="21">
        <f t="shared" si="814"/>
        <v>8.5115293210872873E-3</v>
      </c>
      <c r="AM569" s="21"/>
      <c r="AN569" s="21"/>
      <c r="AO569" s="21"/>
      <c r="AP569" s="21"/>
      <c r="AS569" s="3">
        <f t="shared" si="801"/>
        <v>-2.8373038912832271E-3</v>
      </c>
      <c r="AT569" s="3" cm="1">
        <f t="array" ref="AT569">AS569-(100000000/LvacE($A569)-$E569)</f>
        <v>2.5990924768848345E-5</v>
      </c>
      <c r="BB569"/>
      <c r="BC569"/>
      <c r="BD569"/>
      <c r="BE569"/>
      <c r="BF569"/>
      <c r="BG569"/>
      <c r="BH569"/>
      <c r="BI569"/>
      <c r="BJ569"/>
      <c r="BN569" s="3" cm="1">
        <f t="array" ref="BN569">$C569*EXP(poly_from_str(100000000/$E569,BN$4341))</f>
        <v>0.18493516792114306</v>
      </c>
      <c r="BO569" s="3"/>
      <c r="BY569" t="e">
        <v>#N/A</v>
      </c>
    </row>
    <row r="570" spans="1:77" hidden="1" x14ac:dyDescent="0.25">
      <c r="A570" t="s">
        <v>921</v>
      </c>
      <c r="B570" s="2" t="str">
        <f t="shared" si="778"/>
        <v/>
      </c>
      <c r="C570">
        <v>80</v>
      </c>
      <c r="E570" t="s">
        <v>922</v>
      </c>
      <c r="F570">
        <v>1398</v>
      </c>
      <c r="G570" t="s">
        <v>3</v>
      </c>
      <c r="H570" s="5" t="s">
        <v>16</v>
      </c>
      <c r="I570">
        <v>18241</v>
      </c>
      <c r="J570" t="s">
        <v>5</v>
      </c>
      <c r="K570" s="5" t="s">
        <v>16</v>
      </c>
      <c r="L570">
        <v>1398.34</v>
      </c>
      <c r="M570" t="str">
        <f t="shared" ref="M570:M571" si="844">$G570&amp;""</f>
        <v>o</v>
      </c>
      <c r="N570" t="str">
        <f t="shared" ref="N570:N571" si="845">$H570&amp;""</f>
        <v>11/2</v>
      </c>
      <c r="O570">
        <v>18241.54</v>
      </c>
      <c r="P570" t="str">
        <f t="shared" ref="P570:P571" si="846">$J570&amp;""</f>
        <v>e</v>
      </c>
      <c r="Q570" t="str">
        <f t="shared" ref="Q570:Q571" si="847">$K570&amp;""</f>
        <v>11/2</v>
      </c>
      <c r="R570">
        <v>7</v>
      </c>
      <c r="AA570" s="10">
        <f t="shared" si="796"/>
        <v>5935.4690000000001</v>
      </c>
      <c r="AB570" s="3" cm="1">
        <f t="array" ref="AB570">100000000/Lvac(AA570)</f>
        <v>16843.201656088688</v>
      </c>
      <c r="AC570" s="28">
        <f t="shared" si="797"/>
        <v>1.684786829819177E-7</v>
      </c>
      <c r="AD570" s="28">
        <f t="shared" si="798"/>
        <v>5.937113503824302E-7</v>
      </c>
      <c r="AE570" s="21">
        <f t="shared" si="799"/>
        <v>16843.201532668172</v>
      </c>
      <c r="AF570" s="10" cm="1">
        <f t="array" ref="AF570">Lair(100000000/AE570)</f>
        <v>5935.4690434932372</v>
      </c>
      <c r="AG570" s="10">
        <f t="shared" si="800"/>
        <v>6.4188602161083389E-3</v>
      </c>
      <c r="AH570" s="10" t="b">
        <f t="shared" si="783"/>
        <v>1</v>
      </c>
      <c r="AI570" s="10">
        <f t="shared" ref="AI570:AI571" si="848">$AF570</f>
        <v>5935.4690434932372</v>
      </c>
      <c r="AJ570">
        <v>3.0000000000000001E-3</v>
      </c>
      <c r="AK570" s="3" cm="1">
        <f t="array" ref="AK570">100000000/Lvac($AA570)</f>
        <v>16843.201656088688</v>
      </c>
      <c r="AL570" s="21">
        <f t="shared" si="814"/>
        <v>8.5131612342682818E-3</v>
      </c>
      <c r="AM570" s="10" cm="1">
        <f t="array" ref="AM570">Lvac($AI570)-$BA570</f>
        <v>-5.4025511508370982E-4</v>
      </c>
      <c r="AN570" s="10">
        <f t="shared" ref="AN570:AN571" si="849">$AK570-($AX570-$AW570)</f>
        <v>1.6560886870138347E-3</v>
      </c>
      <c r="AO570" s="3">
        <f t="shared" ref="AO570:AO571" si="850">AM570/AJ570</f>
        <v>-0.1800850383612366</v>
      </c>
      <c r="AP570" s="3">
        <v>-0.19458666823387225</v>
      </c>
      <c r="AS570" s="3">
        <f t="shared" si="801"/>
        <v>1.6560886870138347E-3</v>
      </c>
      <c r="AT570" s="3" cm="1">
        <f t="array" ref="AT570">AS570-(100000000/LvacE($A570)-$E570)</f>
        <v>2.5984303647419438E-5</v>
      </c>
      <c r="AU570" t="s">
        <v>4821</v>
      </c>
      <c r="AV570" t="s">
        <v>4719</v>
      </c>
      <c r="AW570" s="3">
        <v>1398.34</v>
      </c>
      <c r="AX570" s="3">
        <v>18241.54</v>
      </c>
      <c r="AY570" s="3"/>
      <c r="AZ570" s="10" cm="1">
        <f t="array" ref="AZ570">Lair(100000000/($AX570-$AW570))</f>
        <v>5935.4695836036472</v>
      </c>
      <c r="BA570" s="10">
        <f t="shared" ref="BA570:BA571" si="851">100000000/($AX570-$AW570)</f>
        <v>5937.1140875843066</v>
      </c>
      <c r="BB570" s="12">
        <v>622000</v>
      </c>
      <c r="BC570" s="3">
        <v>0.17799999999999999</v>
      </c>
      <c r="BD570" s="12" cm="1">
        <f t="array" ref="BD570">SfromgA($BB570,$BA570,"")</f>
        <v>6.4246567240337393E-2</v>
      </c>
      <c r="BE570" s="29">
        <f>(10^MAX(0.05, -0.312925054856973*((LN($BD570))^(1/3)) + 0.454808404431693)-1)*100</f>
        <v>681.55245037561804</v>
      </c>
      <c r="BG570" s="3"/>
      <c r="BH570" s="3"/>
      <c r="BI570" s="12">
        <f>IF($BB570="",$BF570,$BB570)</f>
        <v>622000</v>
      </c>
      <c r="BJ570" s="29">
        <f>IF($BB570="",$BH570,$BE570)</f>
        <v>681.55245037561804</v>
      </c>
      <c r="BK570" s="3">
        <f>LN(BN570*100000000/($AX570-$AW570)/$BI570)</f>
        <v>-3.3428325044135718</v>
      </c>
      <c r="BL570" s="13">
        <f>EXP(BK$4341*$AX570+BK$4342)*$BI570/(100000000/($AX570-$AW570))</f>
        <v>2.9437669330773266</v>
      </c>
      <c r="BM570" s="3">
        <f t="shared" ref="BM570" si="852">LN(BL570/$C570)</f>
        <v>-3.3023366036947301</v>
      </c>
      <c r="BN570" s="3" cm="1">
        <f t="array" ref="BN570">$C570*EXP(poly_from_str(100000000/$E570,BN$4341))</f>
        <v>3.7020414726319011</v>
      </c>
      <c r="BO570" s="3">
        <f>LN($C570)</f>
        <v>4.3820266346738812</v>
      </c>
      <c r="BP570" s="13">
        <f>LN(BL570/BN570)</f>
        <v>-0.2291943858732885</v>
      </c>
      <c r="BY570">
        <v>1755</v>
      </c>
    </row>
    <row r="571" spans="1:77" x14ac:dyDescent="0.25">
      <c r="A571" t="s">
        <v>923</v>
      </c>
      <c r="B571" s="2" t="str">
        <f t="shared" si="778"/>
        <v/>
      </c>
      <c r="C571">
        <v>40</v>
      </c>
      <c r="E571" t="s">
        <v>924</v>
      </c>
      <c r="F571">
        <v>23245</v>
      </c>
      <c r="G571" t="s">
        <v>3</v>
      </c>
      <c r="H571" s="5" t="s">
        <v>18</v>
      </c>
      <c r="I571">
        <v>40098</v>
      </c>
      <c r="J571" t="s">
        <v>5</v>
      </c>
      <c r="K571" s="5" t="s">
        <v>18</v>
      </c>
      <c r="L571">
        <v>23245.99</v>
      </c>
      <c r="M571" t="str">
        <f t="shared" si="844"/>
        <v>o</v>
      </c>
      <c r="N571" t="str">
        <f t="shared" si="845"/>
        <v>5/2</v>
      </c>
      <c r="O571">
        <v>40098.660000000003</v>
      </c>
      <c r="P571" t="str">
        <f t="shared" si="846"/>
        <v>e</v>
      </c>
      <c r="Q571" t="str">
        <f t="shared" si="847"/>
        <v>5/2</v>
      </c>
      <c r="R571">
        <v>7</v>
      </c>
      <c r="U571" s="4" t="str">
        <f>"Sugar wl unc increased 0.003 -&gt; "&amp;ROUND($AJ571,3)&amp;"A"</f>
        <v>Sugar wl unc increased 0.003 -&gt; 0.013A</v>
      </c>
      <c r="AA571" s="10">
        <f t="shared" si="796"/>
        <v>5932.1210000000001</v>
      </c>
      <c r="AB571" s="3" cm="1">
        <f t="array" ref="AB571">100000000/Lvac(AA571)</f>
        <v>16852.707619149649</v>
      </c>
      <c r="AC571" s="28">
        <f t="shared" si="797"/>
        <v>1.685737698202717E-7</v>
      </c>
      <c r="AD571" s="28">
        <f t="shared" si="798"/>
        <v>5.933764606843976E-7</v>
      </c>
      <c r="AE571" s="21">
        <f t="shared" si="799"/>
        <v>16852.707796954212</v>
      </c>
      <c r="AF571" s="10" cm="1">
        <f t="array" ref="AF571">Lair(100000000/AE571)</f>
        <v>5932.1209374125601</v>
      </c>
      <c r="AG571" s="10">
        <f t="shared" si="800"/>
        <v>6.4204622275194356E-3</v>
      </c>
      <c r="AH571" s="10" t="b">
        <f t="shared" si="783"/>
        <v>1</v>
      </c>
      <c r="AI571" s="10">
        <f t="shared" si="848"/>
        <v>5932.1209374125601</v>
      </c>
      <c r="AJ571" s="25">
        <f>0.003*ABS($AP571)</f>
        <v>1.3245567540252523E-2</v>
      </c>
      <c r="AK571" s="3" cm="1">
        <f t="array" ref="AK571">100000000/Lvac($AA571)</f>
        <v>16852.707619149649</v>
      </c>
      <c r="AL571" s="21">
        <f t="shared" si="814"/>
        <v>3.7629657142987959E-2</v>
      </c>
      <c r="AM571" s="10" cm="1">
        <f t="array" ref="AM571">Lvac($AI571)-$BA571</f>
        <v>-1.3308171747667075E-2</v>
      </c>
      <c r="AN571" s="10">
        <f t="shared" si="849"/>
        <v>3.7619149647071026E-2</v>
      </c>
      <c r="AO571" s="14">
        <f t="shared" si="850"/>
        <v>-1.0047264269518312</v>
      </c>
      <c r="AP571" s="3">
        <v>-4.415189180084174</v>
      </c>
      <c r="AS571" s="3">
        <f t="shared" si="801"/>
        <v>-2.3808503501641098E-3</v>
      </c>
      <c r="AT571" s="3" cm="1">
        <f t="array" ref="AT571">AS571-(100000000/LvacE($A571)-$E571)</f>
        <v>2.5945286324713379E-5</v>
      </c>
      <c r="AU571" t="s">
        <v>4985</v>
      </c>
      <c r="AV571" t="s">
        <v>4732</v>
      </c>
      <c r="AW571" s="3">
        <v>23245.99</v>
      </c>
      <c r="AX571" s="3">
        <v>40098.660000000003</v>
      </c>
      <c r="AY571" s="3"/>
      <c r="AZ571" s="10" cm="1">
        <f t="array" ref="AZ571">Lair(100000000/($AX571-$AW571))</f>
        <v>5932.134242019838</v>
      </c>
      <c r="BA571" s="10">
        <f t="shared" si="851"/>
        <v>5933.7778524115165</v>
      </c>
      <c r="BN571" s="3" cm="1">
        <f t="array" ref="BN571">$C571*EXP(poly_from_str(100000000/$E571,BN$4341))</f>
        <v>1.860902506303407</v>
      </c>
      <c r="BO571" s="3"/>
      <c r="BY571">
        <v>882</v>
      </c>
    </row>
    <row r="572" spans="1:77" hidden="1" x14ac:dyDescent="0.25">
      <c r="A572" t="s">
        <v>925</v>
      </c>
      <c r="B572" s="2" t="str">
        <f t="shared" si="778"/>
        <v/>
      </c>
      <c r="C572">
        <v>50</v>
      </c>
      <c r="E572" t="s">
        <v>926</v>
      </c>
      <c r="R572">
        <v>7</v>
      </c>
      <c r="S572" t="s">
        <v>22</v>
      </c>
      <c r="AA572" s="10">
        <f t="shared" si="796"/>
        <v>5927.0280000000002</v>
      </c>
      <c r="AB572" s="3" cm="1">
        <f t="array" ref="AB572">100000000/Lvac(AA572)</f>
        <v>16867.188747491819</v>
      </c>
      <c r="AC572" s="28">
        <f t="shared" si="797"/>
        <v>1.6871862255417048E-7</v>
      </c>
      <c r="AD572" s="28">
        <f t="shared" si="798"/>
        <v>5.9286702423882093E-7</v>
      </c>
      <c r="AE572" s="21">
        <f t="shared" si="799"/>
        <v>16867.18884132833</v>
      </c>
      <c r="AF572" s="10" cm="1">
        <f t="array" ref="AF572">Lair(100000000/AE572)</f>
        <v>5927.0279670261161</v>
      </c>
      <c r="AG572" s="10">
        <f t="shared" si="800"/>
        <v>6.422904425919012E-3</v>
      </c>
      <c r="AH572" s="10" t="b">
        <f t="shared" si="783"/>
        <v>1</v>
      </c>
      <c r="AI572" s="10">
        <f t="shared" si="802"/>
        <v>5927.0280000000002</v>
      </c>
      <c r="AJ572">
        <v>3.0000000000000001E-3</v>
      </c>
      <c r="AK572" s="3" cm="1">
        <f t="array" ref="AK572">100000000/Lvac($AA572)</f>
        <v>16867.188747491819</v>
      </c>
      <c r="AL572" s="21">
        <f t="shared" si="814"/>
        <v>8.5374265555140712E-3</v>
      </c>
      <c r="AM572" s="21"/>
      <c r="AN572" s="21"/>
      <c r="AO572" s="21"/>
      <c r="AP572" s="21"/>
      <c r="AS572" s="3">
        <f t="shared" si="801"/>
        <v>-1.252508180186851E-3</v>
      </c>
      <c r="AT572" s="3" cm="1">
        <f t="array" ref="AT572">AS572-(100000000/LvacE($A572)-$E572)</f>
        <v>2.5885718059726059E-5</v>
      </c>
      <c r="BB572"/>
      <c r="BC572"/>
      <c r="BD572"/>
      <c r="BE572"/>
      <c r="BF572"/>
      <c r="BG572"/>
      <c r="BH572"/>
      <c r="BI572"/>
      <c r="BJ572"/>
      <c r="BN572" s="3" cm="1">
        <f t="array" ref="BN572">$C572*EXP(poly_from_str(100000000/$E572,BN$4341))</f>
        <v>2.3450295032349988</v>
      </c>
      <c r="BO572" s="3"/>
      <c r="BY572" t="e">
        <v>#N/A</v>
      </c>
    </row>
    <row r="573" spans="1:77" hidden="1" x14ac:dyDescent="0.25">
      <c r="A573" t="s">
        <v>927</v>
      </c>
      <c r="B573" s="2" t="str">
        <f t="shared" si="778"/>
        <v/>
      </c>
      <c r="C573">
        <v>7</v>
      </c>
      <c r="E573" t="s">
        <v>928</v>
      </c>
      <c r="R573">
        <v>7</v>
      </c>
      <c r="S573" t="s">
        <v>22</v>
      </c>
      <c r="AA573" s="10">
        <f t="shared" si="796"/>
        <v>5914.0519999999997</v>
      </c>
      <c r="AB573" s="3" cm="1">
        <f t="array" ref="AB573">100000000/Lvac(AA573)</f>
        <v>16904.19664447683</v>
      </c>
      <c r="AC573" s="28">
        <f t="shared" si="797"/>
        <v>1.6908880747074933E-7</v>
      </c>
      <c r="AD573" s="28">
        <f t="shared" si="798"/>
        <v>5.9156907662141622E-7</v>
      </c>
      <c r="AE573" s="21">
        <f t="shared" si="799"/>
        <v>16904.196897915248</v>
      </c>
      <c r="AF573" s="10" cm="1">
        <f t="array" ref="AF573">Lair(100000000/AE573)</f>
        <v>5914.0519113319715</v>
      </c>
      <c r="AG573" s="10">
        <f t="shared" si="800"/>
        <v>6.4291552259328148E-3</v>
      </c>
      <c r="AH573" s="10" t="b">
        <f t="shared" si="783"/>
        <v>1</v>
      </c>
      <c r="AI573" s="10">
        <f t="shared" si="802"/>
        <v>5914.0519999999997</v>
      </c>
      <c r="AJ573">
        <v>3.0000000000000001E-3</v>
      </c>
      <c r="AK573" s="3" cm="1">
        <f t="array" ref="AK573">100000000/Lvac($AA573)</f>
        <v>16904.19664447683</v>
      </c>
      <c r="AL573" s="21">
        <f t="shared" si="814"/>
        <v>8.5749313555968897E-3</v>
      </c>
      <c r="AM573" s="21"/>
      <c r="AN573" s="21"/>
      <c r="AO573" s="21"/>
      <c r="AP573" s="21"/>
      <c r="AS573" s="3">
        <f t="shared" si="801"/>
        <v>-3.3555231711943634E-3</v>
      </c>
      <c r="AT573" s="3" cm="1">
        <f t="array" ref="AT573">AS573-(100000000/LvacE($A573)-$E573)</f>
        <v>2.5732821086421609E-5</v>
      </c>
      <c r="BB573"/>
      <c r="BC573"/>
      <c r="BD573"/>
      <c r="BE573"/>
      <c r="BF573"/>
      <c r="BG573"/>
      <c r="BH573"/>
      <c r="BI573"/>
      <c r="BJ573"/>
      <c r="BN573" s="3" cm="1">
        <f t="array" ref="BN573">$C573*EXP(poly_from_str(100000000/$E573,BN$4341))</f>
        <v>0.33513899108082446</v>
      </c>
      <c r="BO573" s="3"/>
      <c r="BY573" t="e">
        <v>#N/A</v>
      </c>
    </row>
    <row r="574" spans="1:77" hidden="1" x14ac:dyDescent="0.25">
      <c r="A574" t="s">
        <v>929</v>
      </c>
      <c r="B574" s="2" t="str">
        <f t="shared" si="778"/>
        <v/>
      </c>
      <c r="C574">
        <v>8</v>
      </c>
      <c r="D574" t="s">
        <v>14</v>
      </c>
      <c r="E574" t="s">
        <v>930</v>
      </c>
      <c r="R574">
        <v>7</v>
      </c>
      <c r="S574" t="s">
        <v>22</v>
      </c>
      <c r="AA574" s="10">
        <f t="shared" si="796"/>
        <v>5913.1930000000002</v>
      </c>
      <c r="AB574" s="3" cm="1">
        <f t="array" ref="AB574">100000000/Lvac(AA574)</f>
        <v>16906.652267201694</v>
      </c>
      <c r="AC574" s="28">
        <f t="shared" si="797"/>
        <v>1.6911337072880928E-7</v>
      </c>
      <c r="AD574" s="28">
        <f t="shared" si="798"/>
        <v>5.9148315361046644E-7</v>
      </c>
      <c r="AE574" s="21">
        <f t="shared" si="799"/>
        <v>16906.652095870813</v>
      </c>
      <c r="AF574" s="10" cm="1">
        <f t="array" ref="AF574">Lair(100000000/AE574)</f>
        <v>5913.1930599244542</v>
      </c>
      <c r="AG574" s="10">
        <f t="shared" si="800"/>
        <v>6.4295704763231726E-3</v>
      </c>
      <c r="AH574" s="10" t="b">
        <f t="shared" si="783"/>
        <v>1</v>
      </c>
      <c r="AI574" s="10">
        <f t="shared" si="802"/>
        <v>5913.1930000000002</v>
      </c>
      <c r="AJ574">
        <v>7.0000000000000001E-3</v>
      </c>
      <c r="AK574" s="3" cm="1">
        <f t="array" ref="AK574">100000000/Lvac($AA574)</f>
        <v>16906.652267201694</v>
      </c>
      <c r="AL574" s="21">
        <f t="shared" si="814"/>
        <v>2.001398666852441E-2</v>
      </c>
      <c r="AM574" s="21"/>
      <c r="AN574" s="21"/>
      <c r="AO574" s="21"/>
      <c r="AP574" s="21"/>
      <c r="AS574" s="3">
        <f t="shared" si="801"/>
        <v>2.2672016930300742E-3</v>
      </c>
      <c r="AT574" s="3" cm="1">
        <f t="array" ref="AT574">AS574-(100000000/LvacE($A574)-$E574)</f>
        <v>2.5722642021719366E-5</v>
      </c>
      <c r="BB574"/>
      <c r="BC574"/>
      <c r="BD574"/>
      <c r="BE574"/>
      <c r="BF574"/>
      <c r="BG574"/>
      <c r="BH574"/>
      <c r="BI574"/>
      <c r="BJ574"/>
      <c r="BN574" s="3" cm="1">
        <f t="array" ref="BN574">$C574*EXP(poly_from_str(100000000/$E574,BN$4341))</f>
        <v>0.38353718319197977</v>
      </c>
      <c r="BO574" s="3"/>
      <c r="BY574">
        <v>182</v>
      </c>
    </row>
    <row r="575" spans="1:77" hidden="1" x14ac:dyDescent="0.25">
      <c r="A575" t="s">
        <v>931</v>
      </c>
      <c r="B575" s="2" t="str">
        <f t="shared" si="778"/>
        <v/>
      </c>
      <c r="C575">
        <v>1</v>
      </c>
      <c r="D575" t="s">
        <v>14</v>
      </c>
      <c r="E575" t="s">
        <v>932</v>
      </c>
      <c r="R575">
        <v>7</v>
      </c>
      <c r="S575" t="s">
        <v>22</v>
      </c>
      <c r="AA575" s="10">
        <f t="shared" si="796"/>
        <v>5910.576</v>
      </c>
      <c r="AB575" s="3" cm="1">
        <f t="array" ref="AB575">100000000/Lvac(AA575)</f>
        <v>16914.137882977375</v>
      </c>
      <c r="AC575" s="28">
        <f t="shared" si="797"/>
        <v>1.6918824831962232E-7</v>
      </c>
      <c r="AD575" s="28">
        <f t="shared" si="798"/>
        <v>5.9122138350687914E-7</v>
      </c>
      <c r="AE575" s="21">
        <f t="shared" si="799"/>
        <v>16914.138043221388</v>
      </c>
      <c r="AF575" s="10" cm="1">
        <f t="array" ref="AF575">Lair(100000000/AE575)</f>
        <v>5910.5759440028714</v>
      </c>
      <c r="AG575" s="10">
        <f t="shared" si="800"/>
        <v>6.4308366801287533E-3</v>
      </c>
      <c r="AH575" s="10" t="b">
        <f t="shared" si="783"/>
        <v>1</v>
      </c>
      <c r="AI575" s="10">
        <f t="shared" si="802"/>
        <v>5910.576</v>
      </c>
      <c r="AJ575">
        <v>7.0000000000000001E-3</v>
      </c>
      <c r="AK575" s="3" cm="1">
        <f t="array" ref="AK575">100000000/Lvac($AA575)</f>
        <v>16914.137882977375</v>
      </c>
      <c r="AL575" s="21">
        <f t="shared" si="814"/>
        <v>2.0031713521802549E-2</v>
      </c>
      <c r="AM575" s="21"/>
      <c r="AN575" s="21"/>
      <c r="AO575" s="21"/>
      <c r="AP575" s="21"/>
      <c r="AS575" s="3">
        <f t="shared" si="801"/>
        <v>-2.1170226245885715E-3</v>
      </c>
      <c r="AT575" s="3" cm="1">
        <f t="array" ref="AT575">AS575-(100000000/LvacE($A575)-$E575)</f>
        <v>2.5691588234622031E-5</v>
      </c>
      <c r="BB575"/>
      <c r="BC575"/>
      <c r="BD575"/>
      <c r="BE575"/>
      <c r="BF575"/>
      <c r="BG575"/>
      <c r="BH575"/>
      <c r="BI575"/>
      <c r="BJ575"/>
      <c r="BN575" s="3" cm="1">
        <f t="array" ref="BN575">$C575*EXP(poly_from_str(100000000/$E575,BN$4341))</f>
        <v>4.8141709730684858E-2</v>
      </c>
      <c r="BO575" s="3"/>
      <c r="BY575" t="e">
        <v>#N/A</v>
      </c>
    </row>
    <row r="576" spans="1:77" hidden="1" x14ac:dyDescent="0.25">
      <c r="A576" t="s">
        <v>933</v>
      </c>
      <c r="B576" s="2" t="str">
        <f t="shared" si="778"/>
        <v/>
      </c>
      <c r="C576">
        <v>80</v>
      </c>
      <c r="E576" t="s">
        <v>934</v>
      </c>
      <c r="F576">
        <v>31787</v>
      </c>
      <c r="G576" t="s">
        <v>3</v>
      </c>
      <c r="H576" s="5" t="s">
        <v>8</v>
      </c>
      <c r="I576">
        <v>48745</v>
      </c>
      <c r="J576" t="s">
        <v>5</v>
      </c>
      <c r="K576" s="5" t="s">
        <v>18</v>
      </c>
      <c r="L576">
        <v>31787.93</v>
      </c>
      <c r="M576" t="str">
        <f t="shared" ref="M576:M577" si="853">$G576&amp;""</f>
        <v>o</v>
      </c>
      <c r="N576" t="str">
        <f t="shared" ref="N576:N577" si="854">$H576&amp;""</f>
        <v>7/2</v>
      </c>
      <c r="O576">
        <v>48745.48</v>
      </c>
      <c r="P576" t="str">
        <f t="shared" ref="P576:P577" si="855">$J576&amp;""</f>
        <v>e</v>
      </c>
      <c r="Q576" t="str">
        <f t="shared" ref="Q576:Q577" si="856">$K576&amp;""</f>
        <v>5/2</v>
      </c>
      <c r="R576">
        <v>7</v>
      </c>
      <c r="AA576" s="10">
        <f t="shared" si="796"/>
        <v>5895.4449999999997</v>
      </c>
      <c r="AB576" s="3" cm="1">
        <f t="array" ref="AB576">100000000/Lvac(AA576)</f>
        <v>16957.548592446434</v>
      </c>
      <c r="AC576" s="28">
        <f t="shared" si="797"/>
        <v>1.696224797279934E-7</v>
      </c>
      <c r="AD576" s="28">
        <f t="shared" si="798"/>
        <v>5.8970787820442381E-7</v>
      </c>
      <c r="AE576" s="21">
        <f t="shared" si="799"/>
        <v>16957.548700002626</v>
      </c>
      <c r="AF576" s="10" cm="1">
        <f t="array" ref="AF576">Lair(100000000/AE576)</f>
        <v>5895.4449626067708</v>
      </c>
      <c r="AG576" s="10">
        <f t="shared" si="800"/>
        <v>6.438190721179354E-3</v>
      </c>
      <c r="AH576" s="10" t="b">
        <f t="shared" si="783"/>
        <v>1</v>
      </c>
      <c r="AI576" s="10">
        <f t="shared" ref="AI576:AI577" si="857">$AF576</f>
        <v>5895.4449626067708</v>
      </c>
      <c r="AJ576">
        <v>3.0000000000000001E-3</v>
      </c>
      <c r="AK576" s="3" cm="1">
        <f t="array" ref="AK576">100000000/Lvac($AA576)</f>
        <v>16957.548592446434</v>
      </c>
      <c r="AL576" s="21">
        <f t="shared" si="814"/>
        <v>8.6291443818084772E-3</v>
      </c>
      <c r="AM576" s="10" cm="1">
        <f t="array" ref="AM576">Lvac($AI576)-$BA576</f>
        <v>4.5208104347693734E-4</v>
      </c>
      <c r="AN576" s="10">
        <f t="shared" ref="AN576:AN577" si="858">$AK576-($AX576-$AW576)</f>
        <v>-1.4075535691517871E-3</v>
      </c>
      <c r="AO576" s="3">
        <f t="shared" ref="AO576:AO577" si="859">AM576/AJ576</f>
        <v>0.1506936811589791</v>
      </c>
      <c r="AP576" s="3">
        <v>0.16316142925158297</v>
      </c>
      <c r="AS576" s="3">
        <f t="shared" si="801"/>
        <v>-1.4075535655138083E-3</v>
      </c>
      <c r="AT576" s="3" cm="1">
        <f t="array" ref="AT576">AS576-(100000000/LvacE($A576)-$E576)</f>
        <v>2.5510715204291046E-5</v>
      </c>
      <c r="AU576" t="s">
        <v>4799</v>
      </c>
      <c r="AV576" t="s">
        <v>4757</v>
      </c>
      <c r="AW576" s="3">
        <v>31787.93</v>
      </c>
      <c r="AX576" s="3">
        <v>48745.48</v>
      </c>
      <c r="AY576" s="3"/>
      <c r="AZ576" s="10" cm="1">
        <f t="array" ref="AZ576">Lair(100000000/($AX576-$AW576))</f>
        <v>5895.4445106467847</v>
      </c>
      <c r="BA576" s="10">
        <f t="shared" ref="BA576:BA577" si="860">100000000/($AX576-$AW576)</f>
        <v>5897.0782925599506</v>
      </c>
      <c r="BB576" s="12">
        <v>4880000</v>
      </c>
      <c r="BC576" s="3">
        <v>9.0999999999999998E-2</v>
      </c>
      <c r="BD576" s="12" cm="1">
        <f t="array" ref="BD576">SfromgA($BB576,$BA576,"")</f>
        <v>0.49392824652564982</v>
      </c>
      <c r="BE576" s="29">
        <f>(10^MAX(0.05, -0.312925054856973*((LN($BD576))^(1/3)) + 0.454808404431693)-1)*100</f>
        <v>441.2075469084769</v>
      </c>
      <c r="BG576" s="3"/>
      <c r="BH576" s="3"/>
      <c r="BI576" s="12">
        <f>IF($BB576="",$BF576,$BB576)</f>
        <v>4880000</v>
      </c>
      <c r="BJ576" s="29">
        <f>IF($BB576="",$BH576,$BE576)</f>
        <v>441.2075469084769</v>
      </c>
      <c r="BK576" s="3">
        <f>LN(BN576*100000000/($AX576-$AW576)/$BI576)</f>
        <v>-5.3460488843408438</v>
      </c>
      <c r="BL576" s="13">
        <f>EXP(BK$4341*$AX576+BK$4342)*$BI576/(100000000/($AX576-$AW576))</f>
        <v>2.290390951063396</v>
      </c>
      <c r="BM576" s="3">
        <f t="shared" ref="BM576" si="861">LN(BL576/$C576)</f>
        <v>-3.5533041106905205</v>
      </c>
      <c r="BN576" s="3" cm="1">
        <f t="array" ref="BN576">$C576*EXP(poly_from_str(100000000/$E576,BN$4341))</f>
        <v>3.944785542224313</v>
      </c>
      <c r="BO576" s="3">
        <f>LN($C576)</f>
        <v>4.3820266346738812</v>
      </c>
      <c r="BP576" s="13">
        <f>LN(BL576/BN576)</f>
        <v>-0.54367206691648728</v>
      </c>
      <c r="BY576">
        <v>1895</v>
      </c>
    </row>
    <row r="577" spans="1:77" hidden="1" x14ac:dyDescent="0.25">
      <c r="A577" t="s">
        <v>935</v>
      </c>
      <c r="B577" s="2" t="str">
        <f t="shared" si="778"/>
        <v/>
      </c>
      <c r="C577">
        <v>3</v>
      </c>
      <c r="E577" t="s">
        <v>936</v>
      </c>
      <c r="F577">
        <v>23245</v>
      </c>
      <c r="G577" t="s">
        <v>3</v>
      </c>
      <c r="H577" s="5" t="s">
        <v>18</v>
      </c>
      <c r="I577">
        <v>40205</v>
      </c>
      <c r="J577" t="s">
        <v>5</v>
      </c>
      <c r="K577" s="5" t="s">
        <v>19</v>
      </c>
      <c r="L577">
        <v>23245.99</v>
      </c>
      <c r="M577" t="str">
        <f t="shared" si="853"/>
        <v>o</v>
      </c>
      <c r="N577" t="str">
        <f t="shared" si="854"/>
        <v>5/2</v>
      </c>
      <c r="O577">
        <v>40205.74</v>
      </c>
      <c r="P577" t="str">
        <f t="shared" si="855"/>
        <v>e</v>
      </c>
      <c r="Q577" t="str">
        <f t="shared" si="856"/>
        <v>3/2</v>
      </c>
      <c r="R577">
        <v>7</v>
      </c>
      <c r="AA577" s="10">
        <f t="shared" si="796"/>
        <v>5894.68</v>
      </c>
      <c r="AB577" s="3" cm="1">
        <f t="array" ref="AB577">100000000/Lvac(AA577)</f>
        <v>16959.74928940304</v>
      </c>
      <c r="AC577" s="28">
        <f t="shared" si="797"/>
        <v>1.6964449300046822E-7</v>
      </c>
      <c r="AD577" s="28">
        <f t="shared" si="798"/>
        <v>5.8963135771401412E-7</v>
      </c>
      <c r="AE577" s="21">
        <f t="shared" si="799"/>
        <v>16959.749343728334</v>
      </c>
      <c r="AF577" s="10" cm="1">
        <f t="array" ref="AF577">Lair(100000000/AE577)</f>
        <v>5894.6799811180472</v>
      </c>
      <c r="AG577" s="10">
        <f t="shared" si="800"/>
        <v>6.4385640348079151E-3</v>
      </c>
      <c r="AH577" s="10" t="b">
        <f t="shared" si="783"/>
        <v>1</v>
      </c>
      <c r="AI577" s="10">
        <f t="shared" si="857"/>
        <v>5894.6799811180472</v>
      </c>
      <c r="AJ577">
        <v>3.0000000000000001E-3</v>
      </c>
      <c r="AK577" s="3" cm="1">
        <f t="array" ref="AK577">100000000/Lvac($AA577)</f>
        <v>16959.74928940304</v>
      </c>
      <c r="AL577" s="21">
        <f t="shared" si="814"/>
        <v>8.6313842364957073E-3</v>
      </c>
      <c r="AM577" s="10" cm="1">
        <f t="array" ref="AM577">Lvac($AI577)-$BA577</f>
        <v>2.2816276850790018E-4</v>
      </c>
      <c r="AN577" s="10">
        <f t="shared" si="858"/>
        <v>-7.1059695619624108E-4</v>
      </c>
      <c r="AO577" s="3">
        <f t="shared" si="859"/>
        <v>7.6054256169300061E-2</v>
      </c>
      <c r="AP577" s="3">
        <v>8.2349926439443763E-2</v>
      </c>
      <c r="AS577" s="3">
        <f t="shared" si="801"/>
        <v>-7.1059695983421989E-4</v>
      </c>
      <c r="AT577" s="3" cm="1">
        <f t="array" ref="AT577">AS577-(100000000/LvacE($A577)-$E577)</f>
        <v>2.5501511117909104E-5</v>
      </c>
      <c r="AU577" t="s">
        <v>4985</v>
      </c>
      <c r="AV577" t="s">
        <v>4774</v>
      </c>
      <c r="AW577" s="3">
        <v>23245.99</v>
      </c>
      <c r="AX577" s="3">
        <v>40205.74</v>
      </c>
      <c r="AY577" s="3"/>
      <c r="AZ577" s="10" cm="1">
        <f t="array" ref="AZ577">Lair(100000000/($AX577-$AW577))</f>
        <v>5894.6797530163758</v>
      </c>
      <c r="BA577" s="10">
        <f t="shared" si="860"/>
        <v>5896.3133300903619</v>
      </c>
      <c r="BN577" s="3" cm="1">
        <f t="array" ref="BN577">$C577*EXP(poly_from_str(100000000/$E577,BN$4341))</f>
        <v>0.14810860661965469</v>
      </c>
      <c r="BO577" s="3"/>
      <c r="BY577">
        <v>71</v>
      </c>
    </row>
    <row r="578" spans="1:77" hidden="1" x14ac:dyDescent="0.25">
      <c r="A578" t="s">
        <v>937</v>
      </c>
      <c r="B578" s="2" t="str">
        <f t="shared" ref="B578:B641" si="862">IF(OR(A578=A577,A578=A579),IF(B577="",1,B577+1),"")</f>
        <v/>
      </c>
      <c r="C578">
        <v>9</v>
      </c>
      <c r="D578" t="s">
        <v>14</v>
      </c>
      <c r="E578" t="s">
        <v>938</v>
      </c>
      <c r="R578">
        <v>7</v>
      </c>
      <c r="S578" t="s">
        <v>22</v>
      </c>
      <c r="AA578" s="10">
        <f t="shared" si="796"/>
        <v>5892.7569999999996</v>
      </c>
      <c r="AB578" s="3" cm="1">
        <f t="array" ref="AB578">100000000/Lvac(AA578)</f>
        <v>16965.283760818515</v>
      </c>
      <c r="AC578" s="28">
        <f t="shared" si="797"/>
        <v>1.6969985356599638E-7</v>
      </c>
      <c r="AD578" s="28">
        <f t="shared" si="798"/>
        <v>5.8943900620719925E-7</v>
      </c>
      <c r="AE578" s="21">
        <f t="shared" si="799"/>
        <v>16965.283472956395</v>
      </c>
      <c r="AF578" s="10" cm="1">
        <f t="array" ref="AF578">Lair(100000000/AE578)</f>
        <v>5892.7570999875579</v>
      </c>
      <c r="AG578" s="10">
        <f t="shared" si="800"/>
        <v>6.4395030849582393E-3</v>
      </c>
      <c r="AH578" s="10" t="b">
        <f t="shared" ref="AH578:AH641" si="863">ABS(AE578-AB578)&lt;AG578</f>
        <v>1</v>
      </c>
      <c r="AI578" s="10">
        <f t="shared" si="802"/>
        <v>5892.7569999999996</v>
      </c>
      <c r="AJ578">
        <v>7.0000000000000001E-3</v>
      </c>
      <c r="AK578" s="3" cm="1">
        <f t="array" ref="AK578">100000000/Lvac($AA578)</f>
        <v>16965.283760818515</v>
      </c>
      <c r="AL578" s="21">
        <f t="shared" si="814"/>
        <v>2.0153043189415347E-2</v>
      </c>
      <c r="AM578" s="21"/>
      <c r="AN578" s="21"/>
      <c r="AO578" s="21"/>
      <c r="AP578" s="21"/>
      <c r="AS578" s="3">
        <f t="shared" si="801"/>
        <v>3.7608185157296248E-3</v>
      </c>
      <c r="AT578" s="3" cm="1">
        <f t="array" ref="AT578">AS578-(100000000/LvacE($A578)-$E578)</f>
        <v>2.5478348106844351E-5</v>
      </c>
      <c r="BB578"/>
      <c r="BC578"/>
      <c r="BD578"/>
      <c r="BE578"/>
      <c r="BF578"/>
      <c r="BG578"/>
      <c r="BH578"/>
      <c r="BI578"/>
      <c r="BJ578"/>
      <c r="BN578" s="3" cm="1">
        <f t="array" ref="BN578">$C578*EXP(poly_from_str(100000000/$E578,BN$4341))</f>
        <v>0.44567872587525098</v>
      </c>
      <c r="BO578" s="3"/>
      <c r="BY578" t="e">
        <v>#N/A</v>
      </c>
    </row>
    <row r="579" spans="1:77" hidden="1" x14ac:dyDescent="0.25">
      <c r="A579" t="s">
        <v>939</v>
      </c>
      <c r="B579" s="2" t="str">
        <f t="shared" si="862"/>
        <v/>
      </c>
      <c r="C579">
        <v>1</v>
      </c>
      <c r="E579" t="s">
        <v>940</v>
      </c>
      <c r="R579">
        <v>7</v>
      </c>
      <c r="S579" t="s">
        <v>22</v>
      </c>
      <c r="AA579" s="10">
        <f t="shared" ref="AA579:AA642" si="864">ROUND($A579,3)+0</f>
        <v>5890.9480000000003</v>
      </c>
      <c r="AB579" s="3" cm="1">
        <f t="array" ref="AB579">100000000/Lvac(AA579)</f>
        <v>16970.493433910106</v>
      </c>
      <c r="AC579" s="28">
        <f t="shared" ref="AC579:AC642" si="865">0.001/AA579</f>
        <v>1.6975196521850134E-7</v>
      </c>
      <c r="AD579" s="28">
        <f t="shared" ref="AD579:AD642" si="866">0.01/AB579</f>
        <v>5.8925805775441965E-7</v>
      </c>
      <c r="AE579" s="21">
        <f t="shared" ref="AE579:AE642" si="867">($AB579/$AC579^2+$E579/$AD579^2)/(1/$AC579^2+1/$AD579^2)</f>
        <v>16970.493170772093</v>
      </c>
      <c r="AF579" s="10" cm="1">
        <f t="array" ref="AF579">Lair(100000000/AE579)</f>
        <v>5890.9480913436473</v>
      </c>
      <c r="AG579" s="10">
        <f t="shared" ref="AG579:AG642" si="868">0.0005/$AA579*AB579+0.005</f>
        <v>6.4403873055669568E-3</v>
      </c>
      <c r="AH579" s="10" t="b">
        <f t="shared" si="863"/>
        <v>1</v>
      </c>
      <c r="AI579" s="10">
        <f t="shared" ref="AI579:AI642" si="869">$AA579</f>
        <v>5890.9480000000003</v>
      </c>
      <c r="AJ579">
        <v>3.0000000000000001E-3</v>
      </c>
      <c r="AK579" s="3" cm="1">
        <f t="array" ref="AK579">100000000/Lvac($AA579)</f>
        <v>16970.493433910106</v>
      </c>
      <c r="AL579" s="21">
        <f t="shared" si="814"/>
        <v>8.6423238334017403E-3</v>
      </c>
      <c r="AM579" s="21"/>
      <c r="AN579" s="21"/>
      <c r="AO579" s="21"/>
      <c r="AP579" s="21"/>
      <c r="AS579" s="3">
        <f t="shared" ref="AS579:AS642" si="870">$AB579-$E579</f>
        <v>3.4339101039222442E-3</v>
      </c>
      <c r="AT579" s="3" cm="1">
        <f t="array" ref="AT579">AS579-(100000000/LvacE($A579)-$E579)</f>
        <v>2.5456523871980608E-5</v>
      </c>
      <c r="BB579"/>
      <c r="BC579"/>
      <c r="BD579"/>
      <c r="BE579"/>
      <c r="BF579"/>
      <c r="BG579"/>
      <c r="BH579"/>
      <c r="BI579"/>
      <c r="BJ579"/>
      <c r="BN579" s="3" cm="1">
        <f t="array" ref="BN579">$C579*EXP(poly_from_str(100000000/$E579,BN$4341))</f>
        <v>4.9661767173506004E-2</v>
      </c>
      <c r="BO579" s="3"/>
      <c r="BY579" t="e">
        <v>#N/A</v>
      </c>
    </row>
    <row r="580" spans="1:77" hidden="1" x14ac:dyDescent="0.25">
      <c r="A580" t="s">
        <v>941</v>
      </c>
      <c r="B580" s="2" t="str">
        <f t="shared" si="862"/>
        <v/>
      </c>
      <c r="C580">
        <v>50</v>
      </c>
      <c r="E580" t="s">
        <v>942</v>
      </c>
      <c r="R580">
        <v>7</v>
      </c>
      <c r="S580" t="s">
        <v>22</v>
      </c>
      <c r="AA580" s="10">
        <f t="shared" si="864"/>
        <v>5889.0129999999999</v>
      </c>
      <c r="AB580" s="3" cm="1">
        <f t="array" ref="AB580">100000000/Lvac(AA580)</f>
        <v>16976.069512549406</v>
      </c>
      <c r="AC580" s="28">
        <f t="shared" si="865"/>
        <v>1.6980774197645685E-7</v>
      </c>
      <c r="AD580" s="28">
        <f t="shared" si="866"/>
        <v>5.8906450592745226E-7</v>
      </c>
      <c r="AE580" s="21">
        <f t="shared" si="867"/>
        <v>16976.069549947737</v>
      </c>
      <c r="AF580" s="10" cm="1">
        <f t="array" ref="AF580">Lair(100000000/AE580)</f>
        <v>5889.0129870263654</v>
      </c>
      <c r="AG580" s="10">
        <f t="shared" si="868"/>
        <v>6.4413340157806927E-3</v>
      </c>
      <c r="AH580" s="10" t="b">
        <f t="shared" si="863"/>
        <v>1</v>
      </c>
      <c r="AI580" s="10">
        <f t="shared" si="869"/>
        <v>5889.0129999999999</v>
      </c>
      <c r="AJ580">
        <v>3.0000000000000001E-3</v>
      </c>
      <c r="AK580" s="3" cm="1">
        <f t="array" ref="AK580">100000000/Lvac($AA580)</f>
        <v>16976.069512549406</v>
      </c>
      <c r="AL580" s="21">
        <f t="shared" si="814"/>
        <v>8.6480040946841537E-3</v>
      </c>
      <c r="AM580" s="21"/>
      <c r="AN580" s="21"/>
      <c r="AO580" s="21"/>
      <c r="AP580" s="21"/>
      <c r="AS580" s="3">
        <f t="shared" si="870"/>
        <v>-4.8745059393695556E-4</v>
      </c>
      <c r="AT580" s="3" cm="1">
        <f t="array" ref="AT580">AS580-(100000000/LvacE($A580)-$E580)</f>
        <v>2.5433146220166236E-5</v>
      </c>
      <c r="BB580"/>
      <c r="BC580"/>
      <c r="BD580"/>
      <c r="BE580"/>
      <c r="BF580"/>
      <c r="BG580"/>
      <c r="BH580"/>
      <c r="BI580"/>
      <c r="BJ580"/>
      <c r="BN580" s="3" cm="1">
        <f t="array" ref="BN580">$C580*EXP(poly_from_str(100000000/$E580,BN$4341))</f>
        <v>2.4907029440539201</v>
      </c>
      <c r="BO580" s="3"/>
      <c r="BY580">
        <v>1202</v>
      </c>
    </row>
    <row r="581" spans="1:77" hidden="1" x14ac:dyDescent="0.25">
      <c r="A581" t="s">
        <v>943</v>
      </c>
      <c r="B581" s="2" t="str">
        <f t="shared" si="862"/>
        <v/>
      </c>
      <c r="C581">
        <v>9</v>
      </c>
      <c r="E581" t="s">
        <v>944</v>
      </c>
      <c r="R581">
        <v>7</v>
      </c>
      <c r="S581" t="s">
        <v>22</v>
      </c>
      <c r="AA581" s="10">
        <f t="shared" si="864"/>
        <v>5886.2790000000005</v>
      </c>
      <c r="AB581" s="3" cm="1">
        <f t="array" ref="AB581">100000000/Lvac(AA581)</f>
        <v>16983.954314186278</v>
      </c>
      <c r="AC581" s="28">
        <f t="shared" si="865"/>
        <v>1.6988661257816694E-7</v>
      </c>
      <c r="AD581" s="28">
        <f t="shared" si="866"/>
        <v>5.8879103270121533E-7</v>
      </c>
      <c r="AE581" s="21">
        <f t="shared" si="867"/>
        <v>16983.953982623909</v>
      </c>
      <c r="AF581" s="10" cm="1">
        <f t="array" ref="AF581">Lair(100000000/AE581)</f>
        <v>5886.2791149135701</v>
      </c>
      <c r="AG581" s="10">
        <f t="shared" si="868"/>
        <v>6.4426732333097252E-3</v>
      </c>
      <c r="AH581" s="10" t="b">
        <f t="shared" si="863"/>
        <v>1</v>
      </c>
      <c r="AI581" s="10">
        <f t="shared" si="869"/>
        <v>5886.2790000000005</v>
      </c>
      <c r="AJ581">
        <v>3.0000000000000001E-3</v>
      </c>
      <c r="AK581" s="3" cm="1">
        <f t="array" ref="AK581">100000000/Lvac($AA581)</f>
        <v>16983.954314186278</v>
      </c>
      <c r="AL581" s="21">
        <f t="shared" si="814"/>
        <v>8.6560393998583538E-3</v>
      </c>
      <c r="AM581" s="21"/>
      <c r="AN581" s="21"/>
      <c r="AO581" s="21"/>
      <c r="AP581" s="21"/>
      <c r="AS581" s="3">
        <f t="shared" si="870"/>
        <v>4.3141862770426087E-3</v>
      </c>
      <c r="AT581" s="3" cm="1">
        <f t="array" ref="AT581">AS581-(100000000/LvacE($A581)-$E581)</f>
        <v>2.5400051526958123E-5</v>
      </c>
      <c r="BB581"/>
      <c r="BC581"/>
      <c r="BD581"/>
      <c r="BE581"/>
      <c r="BF581"/>
      <c r="BG581"/>
      <c r="BH581"/>
      <c r="BI581"/>
      <c r="BJ581"/>
      <c r="BN581" s="3" cm="1">
        <f t="array" ref="BN581">$C581*EXP(poly_from_str(100000000/$E581,BN$4341))</f>
        <v>0.45026692386447104</v>
      </c>
      <c r="BO581" s="3"/>
      <c r="BY581" t="e">
        <v>#N/A</v>
      </c>
    </row>
    <row r="582" spans="1:77" hidden="1" x14ac:dyDescent="0.25">
      <c r="A582" t="s">
        <v>945</v>
      </c>
      <c r="B582" s="2" t="str">
        <f t="shared" si="862"/>
        <v/>
      </c>
      <c r="C582">
        <v>10</v>
      </c>
      <c r="E582" t="s">
        <v>946</v>
      </c>
      <c r="R582">
        <v>7</v>
      </c>
      <c r="S582" t="s">
        <v>22</v>
      </c>
      <c r="AA582" s="10">
        <f t="shared" si="864"/>
        <v>5885.3149999999996</v>
      </c>
      <c r="AB582" s="3" cm="1">
        <f t="array" ref="AB582">100000000/Lvac(AA582)</f>
        <v>16986.736217886497</v>
      </c>
      <c r="AC582" s="28">
        <f t="shared" si="865"/>
        <v>1.6991443958394753E-7</v>
      </c>
      <c r="AD582" s="28">
        <f t="shared" si="866"/>
        <v>5.8869460688218121E-7</v>
      </c>
      <c r="AE582" s="21">
        <f t="shared" si="867"/>
        <v>16986.736508732803</v>
      </c>
      <c r="AF582" s="10" cm="1">
        <f t="array" ref="AF582">Lair(100000000/AE582)</f>
        <v>5885.3148992309052</v>
      </c>
      <c r="AG582" s="10">
        <f t="shared" si="868"/>
        <v>6.4431458824112647E-3</v>
      </c>
      <c r="AH582" s="10" t="b">
        <f t="shared" si="863"/>
        <v>1</v>
      </c>
      <c r="AI582" s="10">
        <f t="shared" si="869"/>
        <v>5885.3149999999996</v>
      </c>
      <c r="AJ582">
        <v>3.0000000000000001E-3</v>
      </c>
      <c r="AK582" s="3" cm="1">
        <f t="array" ref="AK582">100000000/Lvac($AA582)</f>
        <v>16986.736217886497</v>
      </c>
      <c r="AL582" s="21">
        <f t="shared" si="814"/>
        <v>8.6588752944675839E-3</v>
      </c>
      <c r="AM582" s="21"/>
      <c r="AN582" s="21"/>
      <c r="AO582" s="21"/>
      <c r="AP582" s="21"/>
      <c r="AS582" s="3">
        <f t="shared" si="870"/>
        <v>-3.7821135047124699E-3</v>
      </c>
      <c r="AT582" s="3" cm="1">
        <f t="array" ref="AT582">AS582-(100000000/LvacE($A582)-$E582)</f>
        <v>2.5388362701050937E-5</v>
      </c>
      <c r="BB582"/>
      <c r="BC582"/>
      <c r="BD582"/>
      <c r="BE582"/>
      <c r="BF582"/>
      <c r="BG582"/>
      <c r="BH582"/>
      <c r="BI582"/>
      <c r="BJ582"/>
      <c r="BN582" s="3" cm="1">
        <f t="array" ref="BN582">$C582*EXP(poly_from_str(100000000/$E582,BN$4341))</f>
        <v>0.50106143121487901</v>
      </c>
      <c r="BO582" s="3"/>
      <c r="BY582" t="e">
        <v>#N/A</v>
      </c>
    </row>
    <row r="583" spans="1:77" hidden="1" x14ac:dyDescent="0.25">
      <c r="A583" t="s">
        <v>947</v>
      </c>
      <c r="B583" s="2" t="str">
        <f t="shared" si="862"/>
        <v/>
      </c>
      <c r="C583">
        <v>8</v>
      </c>
      <c r="E583" t="s">
        <v>948</v>
      </c>
      <c r="R583">
        <v>7</v>
      </c>
      <c r="S583" t="s">
        <v>22</v>
      </c>
      <c r="AA583" s="10">
        <f t="shared" si="864"/>
        <v>5884.5320000000002</v>
      </c>
      <c r="AB583" s="3" cm="1">
        <f t="array" ref="AB583">100000000/Lvac(AA583)</f>
        <v>16988.996464007934</v>
      </c>
      <c r="AC583" s="28">
        <f t="shared" si="865"/>
        <v>1.6993704851974634E-7</v>
      </c>
      <c r="AD583" s="28">
        <f t="shared" si="866"/>
        <v>5.8861628591103164E-7</v>
      </c>
      <c r="AE583" s="21">
        <f t="shared" si="867"/>
        <v>16988.996736061003</v>
      </c>
      <c r="AF583" s="10" cm="1">
        <f t="array" ref="AF583">Lair(100000000/AE583)</f>
        <v>5884.5319057672496</v>
      </c>
      <c r="AG583" s="10">
        <f t="shared" si="868"/>
        <v>6.4435299582029579E-3</v>
      </c>
      <c r="AH583" s="10" t="b">
        <f t="shared" si="863"/>
        <v>1</v>
      </c>
      <c r="AI583" s="10">
        <f t="shared" si="869"/>
        <v>5884.5320000000002</v>
      </c>
      <c r="AJ583">
        <v>3.0000000000000001E-3</v>
      </c>
      <c r="AK583" s="3" cm="1">
        <f t="array" ref="AK583">100000000/Lvac($AA583)</f>
        <v>16988.996464007934</v>
      </c>
      <c r="AL583" s="21">
        <f t="shared" si="814"/>
        <v>8.6611797492177466E-3</v>
      </c>
      <c r="AM583" s="21"/>
      <c r="AN583" s="21"/>
      <c r="AO583" s="21"/>
      <c r="AP583" s="21"/>
      <c r="AS583" s="3">
        <f t="shared" si="870"/>
        <v>-3.535992065735627E-3</v>
      </c>
      <c r="AT583" s="3" cm="1">
        <f t="array" ref="AT583">AS583-(100000000/LvacE($A583)-$E583)</f>
        <v>2.5378863938385621E-5</v>
      </c>
      <c r="BB583"/>
      <c r="BC583"/>
      <c r="BD583"/>
      <c r="BE583"/>
      <c r="BF583"/>
      <c r="BG583"/>
      <c r="BH583"/>
      <c r="BI583"/>
      <c r="BJ583"/>
      <c r="BN583" s="3" cm="1">
        <f t="array" ref="BN583">$C583*EXP(poly_from_str(100000000/$E583,BN$4341))</f>
        <v>0.40134524667445004</v>
      </c>
      <c r="BO583" s="3"/>
      <c r="BY583" t="e">
        <v>#N/A</v>
      </c>
    </row>
    <row r="584" spans="1:77" hidden="1" x14ac:dyDescent="0.25">
      <c r="A584" t="s">
        <v>949</v>
      </c>
      <c r="B584" s="2" t="str">
        <f t="shared" si="862"/>
        <v/>
      </c>
      <c r="C584">
        <v>2</v>
      </c>
      <c r="E584" t="s">
        <v>950</v>
      </c>
      <c r="R584">
        <v>7</v>
      </c>
      <c r="S584" t="s">
        <v>22</v>
      </c>
      <c r="AA584" s="10">
        <f t="shared" si="864"/>
        <v>5884.0010000000002</v>
      </c>
      <c r="AB584" s="3" cm="1">
        <f t="array" ref="AB584">100000000/Lvac(AA584)</f>
        <v>16990.529616894411</v>
      </c>
      <c r="AC584" s="28">
        <f t="shared" si="865"/>
        <v>1.6995238444045131E-7</v>
      </c>
      <c r="AD584" s="28">
        <f t="shared" si="866"/>
        <v>5.8856317168927866E-7</v>
      </c>
      <c r="AE584" s="21">
        <f t="shared" si="867"/>
        <v>16990.529646379713</v>
      </c>
      <c r="AF584" s="10" cm="1">
        <f t="array" ref="AF584">Lair(100000000/AE584)</f>
        <v>5884.0009897888312</v>
      </c>
      <c r="AG584" s="10">
        <f t="shared" si="868"/>
        <v>6.4437905106486566E-3</v>
      </c>
      <c r="AH584" s="10" t="b">
        <f t="shared" si="863"/>
        <v>1</v>
      </c>
      <c r="AI584" s="10">
        <f t="shared" si="869"/>
        <v>5884.0010000000002</v>
      </c>
      <c r="AJ584">
        <v>3.0000000000000001E-3</v>
      </c>
      <c r="AK584" s="3" cm="1">
        <f t="array" ref="AK584">100000000/Lvac($AA584)</f>
        <v>16990.529616894411</v>
      </c>
      <c r="AL584" s="21">
        <f t="shared" si="814"/>
        <v>8.6627430638919391E-3</v>
      </c>
      <c r="AM584" s="21"/>
      <c r="AN584" s="21"/>
      <c r="AO584" s="21"/>
      <c r="AP584" s="21"/>
      <c r="AS584" s="3">
        <f t="shared" si="870"/>
        <v>-3.8310558738885447E-4</v>
      </c>
      <c r="AT584" s="3" cm="1">
        <f t="array" ref="AT584">AS584-(100000000/LvacE($A584)-$E584)</f>
        <v>2.5372421077918261E-5</v>
      </c>
      <c r="BB584"/>
      <c r="BC584"/>
      <c r="BD584"/>
      <c r="BE584"/>
      <c r="BF584"/>
      <c r="BG584"/>
      <c r="BH584"/>
      <c r="BI584"/>
      <c r="BJ584"/>
      <c r="BN584" s="3" cm="1">
        <f t="array" ref="BN584">$C584*EXP(poly_from_str(100000000/$E584,BN$4341))</f>
        <v>0.10042033381017851</v>
      </c>
      <c r="BO584" s="3"/>
      <c r="BY584" t="e">
        <v>#N/A</v>
      </c>
    </row>
    <row r="585" spans="1:77" hidden="1" x14ac:dyDescent="0.25">
      <c r="A585" t="s">
        <v>951</v>
      </c>
      <c r="B585" s="2" t="str">
        <f t="shared" si="862"/>
        <v/>
      </c>
      <c r="C585">
        <v>8</v>
      </c>
      <c r="D585" s="4" t="s">
        <v>14</v>
      </c>
      <c r="E585" t="s">
        <v>952</v>
      </c>
      <c r="R585">
        <v>7</v>
      </c>
      <c r="S585" t="s">
        <v>22</v>
      </c>
      <c r="T585" s="4" t="s">
        <v>5000</v>
      </c>
      <c r="U585" s="4" t="s">
        <v>5001</v>
      </c>
      <c r="AA585" s="10">
        <f t="shared" si="864"/>
        <v>5882.893</v>
      </c>
      <c r="AB585" s="3" cm="1">
        <f t="array" ref="AB585">100000000/Lvac(AA585)</f>
        <v>16993.729629448084</v>
      </c>
      <c r="AC585" s="28">
        <f t="shared" si="865"/>
        <v>1.6998439373281139E-7</v>
      </c>
      <c r="AD585" s="28">
        <f t="shared" si="866"/>
        <v>5.8845234201391588E-7</v>
      </c>
      <c r="AE585" s="21">
        <f t="shared" si="867"/>
        <v>16993.729657987042</v>
      </c>
      <c r="AF585" s="10" cm="1">
        <f t="array" ref="AF585">Lair(100000000/AE585)</f>
        <v>5882.8929901202855</v>
      </c>
      <c r="AG585" s="10">
        <f t="shared" si="868"/>
        <v>6.4443344141605231E-3</v>
      </c>
      <c r="AH585" s="10" t="b">
        <f t="shared" si="863"/>
        <v>1</v>
      </c>
      <c r="AI585" s="10">
        <f t="shared" si="869"/>
        <v>5882.893</v>
      </c>
      <c r="AJ585">
        <v>7.0000000000000001E-3</v>
      </c>
      <c r="AK585" s="3" cm="1">
        <f t="array" ref="AK585">100000000/Lvac($AA585)</f>
        <v>16993.729629448084</v>
      </c>
      <c r="AL585" s="21">
        <f t="shared" si="814"/>
        <v>2.0220681798247323E-2</v>
      </c>
      <c r="AM585" s="21"/>
      <c r="AN585" s="21"/>
      <c r="AO585" s="21"/>
      <c r="AP585" s="21"/>
      <c r="AS585" s="3">
        <f t="shared" si="870"/>
        <v>-3.7055191569379531E-4</v>
      </c>
      <c r="AT585" s="3" cm="1">
        <f t="array" ref="AT585">AS585-(100000000/LvacE($A585)-$E585)</f>
        <v>2.5358960556332022E-5</v>
      </c>
      <c r="BB585"/>
      <c r="BC585"/>
      <c r="BD585"/>
      <c r="BE585"/>
      <c r="BF585"/>
      <c r="BG585"/>
      <c r="BH585"/>
      <c r="BI585"/>
      <c r="BJ585"/>
      <c r="BN585" s="3" cm="1">
        <f t="array" ref="BN585">$C585*EXP(poly_from_str(100000000/$E585,BN$4341))</f>
        <v>0.40238487042615895</v>
      </c>
      <c r="BO585" s="3"/>
      <c r="BY585" t="e">
        <v>#N/A</v>
      </c>
    </row>
    <row r="586" spans="1:77" hidden="1" x14ac:dyDescent="0.25">
      <c r="A586" t="s">
        <v>953</v>
      </c>
      <c r="B586" s="2" t="str">
        <f t="shared" si="862"/>
        <v/>
      </c>
      <c r="C586">
        <v>3</v>
      </c>
      <c r="E586" t="s">
        <v>954</v>
      </c>
      <c r="R586">
        <v>7</v>
      </c>
      <c r="S586" t="s">
        <v>22</v>
      </c>
      <c r="AA586" s="10">
        <f t="shared" si="864"/>
        <v>5882.0230000000001</v>
      </c>
      <c r="AB586" s="3" cm="1">
        <f t="array" ref="AB586">100000000/Lvac(AA586)</f>
        <v>16996.243119621518</v>
      </c>
      <c r="AC586" s="28">
        <f t="shared" si="865"/>
        <v>1.7000953583486498E-7</v>
      </c>
      <c r="AD586" s="28">
        <f t="shared" si="866"/>
        <v>5.8836531871301479E-7</v>
      </c>
      <c r="AE586" s="21">
        <f t="shared" si="867"/>
        <v>16996.242879225068</v>
      </c>
      <c r="AF586" s="10" cm="1">
        <f t="array" ref="AF586">Lair(100000000/AE586)</f>
        <v>5882.0230831966592</v>
      </c>
      <c r="AG586" s="10">
        <f t="shared" si="868"/>
        <v>6.4447617018516864E-3</v>
      </c>
      <c r="AH586" s="10" t="b">
        <f t="shared" si="863"/>
        <v>1</v>
      </c>
      <c r="AI586" s="10">
        <f t="shared" si="869"/>
        <v>5882.0230000000001</v>
      </c>
      <c r="AJ586">
        <v>3.0000000000000001E-3</v>
      </c>
      <c r="AK586" s="3" cm="1">
        <f t="array" ref="AK586">100000000/Lvac($AA586)</f>
        <v>16996.243119621518</v>
      </c>
      <c r="AL586" s="21">
        <f t="shared" si="814"/>
        <v>8.6685702111101142E-3</v>
      </c>
      <c r="AM586" s="21"/>
      <c r="AN586" s="21"/>
      <c r="AO586" s="21"/>
      <c r="AP586" s="21"/>
      <c r="AS586" s="3">
        <f t="shared" si="870"/>
        <v>3.1196215168165509E-3</v>
      </c>
      <c r="AT586" s="3" cm="1">
        <f t="array" ref="AT586">AS586-(100000000/LvacE($A586)-$E586)</f>
        <v>2.5348384951939806E-5</v>
      </c>
      <c r="BB586"/>
      <c r="BC586"/>
      <c r="BD586"/>
      <c r="BE586"/>
      <c r="BF586"/>
      <c r="BG586"/>
      <c r="BH586"/>
      <c r="BI586"/>
      <c r="BJ586"/>
      <c r="BN586" s="3" cm="1">
        <f t="array" ref="BN586">$C586*EXP(poly_from_str(100000000/$E586,BN$4341))</f>
        <v>0.15110147909390936</v>
      </c>
      <c r="BO586" s="3"/>
      <c r="BY586" t="e">
        <v>#N/A</v>
      </c>
    </row>
    <row r="587" spans="1:77" x14ac:dyDescent="0.25">
      <c r="A587" t="s">
        <v>955</v>
      </c>
      <c r="B587" s="2" t="str">
        <f t="shared" si="862"/>
        <v/>
      </c>
      <c r="C587">
        <v>30</v>
      </c>
      <c r="E587" t="s">
        <v>956</v>
      </c>
      <c r="F587">
        <v>23091</v>
      </c>
      <c r="G587" t="s">
        <v>3</v>
      </c>
      <c r="H587" s="5" t="s">
        <v>19</v>
      </c>
      <c r="I587">
        <v>40098</v>
      </c>
      <c r="J587" t="s">
        <v>5</v>
      </c>
      <c r="K587" s="5" t="s">
        <v>18</v>
      </c>
      <c r="L587">
        <v>23091.7</v>
      </c>
      <c r="M587" t="str">
        <f>$G587&amp;""</f>
        <v>o</v>
      </c>
      <c r="N587" t="str">
        <f>$H587&amp;""</f>
        <v>3/2</v>
      </c>
      <c r="O587">
        <v>40098.660000000003</v>
      </c>
      <c r="P587" t="str">
        <f>$J587&amp;""</f>
        <v>e</v>
      </c>
      <c r="Q587" t="str">
        <f>$K587&amp;""</f>
        <v>5/2</v>
      </c>
      <c r="R587">
        <v>7</v>
      </c>
      <c r="U587" s="4" t="str">
        <f>"Sugar wl unc increased 0.003 -&gt; "&amp;ROUND($AJ587,3)&amp;"A"</f>
        <v>Sugar wl unc increased 0.003 -&gt; 0.013A</v>
      </c>
      <c r="AA587" s="10">
        <f t="shared" si="864"/>
        <v>5878.3029999999999</v>
      </c>
      <c r="AB587" s="3" cm="1">
        <f t="array" ref="AB587">100000000/Lvac(AA587)</f>
        <v>17006.998848718242</v>
      </c>
      <c r="AC587" s="28">
        <f t="shared" si="865"/>
        <v>1.7011712393866053E-7</v>
      </c>
      <c r="AD587" s="28">
        <f t="shared" si="866"/>
        <v>5.8799321908307561E-7</v>
      </c>
      <c r="AE587" s="21">
        <f t="shared" si="867"/>
        <v>17006.998937642853</v>
      </c>
      <c r="AF587" s="10" cm="1">
        <f t="array" ref="AF587">Lair(100000000/AE587)</f>
        <v>5878.3029692637911</v>
      </c>
      <c r="AG587" s="10">
        <f t="shared" si="868"/>
        <v>6.4465908654860295E-3</v>
      </c>
      <c r="AH587" s="10" t="b">
        <f t="shared" si="863"/>
        <v>1</v>
      </c>
      <c r="AI587" s="10">
        <f>$AF587</f>
        <v>5878.3029692637911</v>
      </c>
      <c r="AJ587" s="25">
        <f>0.003*ABS($AP587)</f>
        <v>1.3431432128527376E-2</v>
      </c>
      <c r="AK587" s="3" cm="1">
        <f t="array" ref="AK587">100000000/Lvac($AA587)</f>
        <v>17006.998848718242</v>
      </c>
      <c r="AL587" s="21">
        <f t="shared" si="814"/>
        <v>3.8859574258233762E-2</v>
      </c>
      <c r="AM587" s="10" cm="1">
        <f t="array" ref="AM587">Lvac($AI587)-$BA587</f>
        <v>-1.3462176569191797E-2</v>
      </c>
      <c r="AN587" s="10">
        <f>$AK587-($AX587-$AW587)</f>
        <v>3.8848718239023583E-2</v>
      </c>
      <c r="AO587" s="14">
        <f>AM587/AJ587</f>
        <v>-1.0022889919980402</v>
      </c>
      <c r="AP587" s="3">
        <v>-4.4771440428424585</v>
      </c>
      <c r="AS587" s="3">
        <f t="shared" si="870"/>
        <v>-1.1512817582115531E-3</v>
      </c>
      <c r="AT587" s="3" cm="1">
        <f t="array" ref="AT587">AS587-(100000000/LvacE($A587)-$E587)</f>
        <v>2.5303073925897479E-5</v>
      </c>
      <c r="AU587" t="s">
        <v>4987</v>
      </c>
      <c r="AV587" t="s">
        <v>4732</v>
      </c>
      <c r="AW587" s="3">
        <v>23091.7</v>
      </c>
      <c r="AX587" s="3">
        <v>40098.660000000003</v>
      </c>
      <c r="AY587" s="3"/>
      <c r="AZ587" s="10" cm="1">
        <f t="array" ref="AZ587">Lair(100000000/($AX587-$AW587))</f>
        <v>5878.3164278358972</v>
      </c>
      <c r="BA587" s="10">
        <f>100000000/($AX587-$AW587)</f>
        <v>5879.9456222628842</v>
      </c>
      <c r="BN587" s="3" cm="1">
        <f t="array" ref="BN587">$C587*EXP(poly_from_str(100000000/$E587,BN$4341))</f>
        <v>1.5199163972778946</v>
      </c>
      <c r="BO587" s="3"/>
      <c r="BY587">
        <v>741</v>
      </c>
    </row>
    <row r="588" spans="1:77" hidden="1" x14ac:dyDescent="0.25">
      <c r="A588" t="s">
        <v>957</v>
      </c>
      <c r="B588" s="2" t="str">
        <f t="shared" si="862"/>
        <v/>
      </c>
      <c r="C588">
        <v>3</v>
      </c>
      <c r="E588" t="s">
        <v>958</v>
      </c>
      <c r="R588">
        <v>7</v>
      </c>
      <c r="S588" t="s">
        <v>22</v>
      </c>
      <c r="AA588" s="10">
        <f t="shared" si="864"/>
        <v>5874.1760000000004</v>
      </c>
      <c r="AB588" s="3" cm="1">
        <f t="array" ref="AB588">100000000/Lvac(AA588)</f>
        <v>17018.947286860617</v>
      </c>
      <c r="AC588" s="28">
        <f t="shared" si="865"/>
        <v>1.7023664255207878E-7</v>
      </c>
      <c r="AD588" s="28">
        <f t="shared" si="866"/>
        <v>5.8758040855561282E-7</v>
      </c>
      <c r="AE588" s="21">
        <f t="shared" si="867"/>
        <v>17018.94749696647</v>
      </c>
      <c r="AF588" s="10" cm="1">
        <f t="array" ref="AF588">Lair(100000000/AE588)</f>
        <v>5874.1759274802225</v>
      </c>
      <c r="AG588" s="10">
        <f t="shared" si="868"/>
        <v>6.4486242229429809E-3</v>
      </c>
      <c r="AH588" s="10" t="b">
        <f t="shared" si="863"/>
        <v>1</v>
      </c>
      <c r="AI588" s="10">
        <f t="shared" si="869"/>
        <v>5874.1760000000004</v>
      </c>
      <c r="AJ588">
        <v>3.0000000000000001E-3</v>
      </c>
      <c r="AK588" s="3" cm="1">
        <f t="array" ref="AK588">100000000/Lvac($AA588)</f>
        <v>17018.947286860617</v>
      </c>
      <c r="AL588" s="21">
        <f t="shared" si="814"/>
        <v>8.6917453376578867E-3</v>
      </c>
      <c r="AM588" s="21"/>
      <c r="AN588" s="21"/>
      <c r="AO588" s="21"/>
      <c r="AP588" s="21"/>
      <c r="AS588" s="3">
        <f t="shared" si="870"/>
        <v>-2.7131393835588824E-3</v>
      </c>
      <c r="AT588" s="3" cm="1">
        <f t="array" ref="AT588">AS588-(100000000/LvacE($A588)-$E588)</f>
        <v>2.5252655177609995E-5</v>
      </c>
      <c r="BB588"/>
      <c r="BC588"/>
      <c r="BD588"/>
      <c r="BE588"/>
      <c r="BF588"/>
      <c r="BG588"/>
      <c r="BH588"/>
      <c r="BI588"/>
      <c r="BJ588"/>
      <c r="BN588" s="3" cm="1">
        <f t="array" ref="BN588">$C588*EXP(poly_from_str(100000000/$E588,BN$4341))</f>
        <v>0.1529842664108032</v>
      </c>
      <c r="BO588" s="3"/>
      <c r="BY588">
        <v>75</v>
      </c>
    </row>
    <row r="589" spans="1:77" hidden="1" x14ac:dyDescent="0.25">
      <c r="A589" t="s">
        <v>959</v>
      </c>
      <c r="B589" s="2" t="str">
        <f t="shared" si="862"/>
        <v/>
      </c>
      <c r="C589">
        <v>1</v>
      </c>
      <c r="E589" t="s">
        <v>960</v>
      </c>
      <c r="R589">
        <v>7</v>
      </c>
      <c r="S589" t="s">
        <v>22</v>
      </c>
      <c r="AA589" s="10">
        <f t="shared" si="864"/>
        <v>5873.9709999999995</v>
      </c>
      <c r="AB589" s="3" cm="1">
        <f t="array" ref="AB589">100000000/Lvac(AA589)</f>
        <v>17019.541237969195</v>
      </c>
      <c r="AC589" s="28">
        <f t="shared" si="865"/>
        <v>1.7024258376488411E-7</v>
      </c>
      <c r="AD589" s="28">
        <f t="shared" si="866"/>
        <v>5.8755990306547302E-7</v>
      </c>
      <c r="AE589" s="21">
        <f t="shared" si="867"/>
        <v>17019.541142088361</v>
      </c>
      <c r="AF589" s="10" cm="1">
        <f t="array" ref="AF589">Lair(100000000/AE589)</f>
        <v>5873.9710330917551</v>
      </c>
      <c r="AG589" s="10">
        <f t="shared" si="868"/>
        <v>6.4487253374224352E-3</v>
      </c>
      <c r="AH589" s="10" t="b">
        <f t="shared" si="863"/>
        <v>1</v>
      </c>
      <c r="AI589" s="10">
        <f t="shared" si="869"/>
        <v>5873.9709999999995</v>
      </c>
      <c r="AJ589">
        <v>3.0000000000000001E-3</v>
      </c>
      <c r="AK589" s="3" cm="1">
        <f t="array" ref="AK589">100000000/Lvac($AA589)</f>
        <v>17019.541237969195</v>
      </c>
      <c r="AL589" s="21">
        <f t="shared" si="814"/>
        <v>8.6923520245346109E-3</v>
      </c>
      <c r="AM589" s="21"/>
      <c r="AN589" s="21"/>
      <c r="AO589" s="21"/>
      <c r="AP589" s="21"/>
      <c r="AS589" s="3">
        <f t="shared" si="870"/>
        <v>1.2379691943351645E-3</v>
      </c>
      <c r="AT589" s="3" cm="1">
        <f t="array" ref="AT589">AS589-(100000000/LvacE($A589)-$E589)</f>
        <v>2.5250144972233102E-5</v>
      </c>
      <c r="BB589"/>
      <c r="BC589"/>
      <c r="BD589"/>
      <c r="BE589"/>
      <c r="BF589"/>
      <c r="BG589"/>
      <c r="BH589"/>
      <c r="BI589"/>
      <c r="BJ589"/>
      <c r="BN589" s="3" cm="1">
        <f t="array" ref="BN589">$C589*EXP(poly_from_str(100000000/$E589,BN$4341))</f>
        <v>5.1011127895140125E-2</v>
      </c>
      <c r="BO589" s="3"/>
      <c r="BY589" t="e">
        <v>#N/A</v>
      </c>
    </row>
    <row r="590" spans="1:77" hidden="1" x14ac:dyDescent="0.25">
      <c r="A590" t="s">
        <v>961</v>
      </c>
      <c r="B590" s="2" t="str">
        <f t="shared" si="862"/>
        <v/>
      </c>
      <c r="C590">
        <v>2</v>
      </c>
      <c r="E590" t="s">
        <v>962</v>
      </c>
      <c r="R590">
        <v>7</v>
      </c>
      <c r="S590" t="s">
        <v>22</v>
      </c>
      <c r="AA590" s="10">
        <f t="shared" si="864"/>
        <v>5873.1490000000003</v>
      </c>
      <c r="AB590" s="3" cm="1">
        <f t="array" ref="AB590">100000000/Lvac(AA590)</f>
        <v>17021.923253497407</v>
      </c>
      <c r="AC590" s="28">
        <f t="shared" si="865"/>
        <v>1.7026641074490021E-7</v>
      </c>
      <c r="AD590" s="28">
        <f t="shared" si="866"/>
        <v>5.8747768105142593E-7</v>
      </c>
      <c r="AE590" s="21">
        <f t="shared" si="867"/>
        <v>17021.923001383548</v>
      </c>
      <c r="AF590" s="10" cm="1">
        <f t="array" ref="AF590">Lair(100000000/AE590)</f>
        <v>5873.1490869887675</v>
      </c>
      <c r="AG590" s="10">
        <f t="shared" si="868"/>
        <v>6.4491308881740785E-3</v>
      </c>
      <c r="AH590" s="10" t="b">
        <f t="shared" si="863"/>
        <v>1</v>
      </c>
      <c r="AI590" s="10">
        <f t="shared" si="869"/>
        <v>5873.1490000000003</v>
      </c>
      <c r="AJ590">
        <v>3.0000000000000001E-3</v>
      </c>
      <c r="AK590" s="3" cm="1">
        <f t="array" ref="AK590">100000000/Lvac($AA590)</f>
        <v>17021.923253497407</v>
      </c>
      <c r="AL590" s="21">
        <f t="shared" si="814"/>
        <v>8.694785329044474E-3</v>
      </c>
      <c r="AM590" s="21"/>
      <c r="AN590" s="21"/>
      <c r="AO590" s="21"/>
      <c r="AP590" s="21"/>
      <c r="AS590" s="3">
        <f t="shared" si="870"/>
        <v>3.2534974088775925E-3</v>
      </c>
      <c r="AT590" s="3" cm="1">
        <f t="array" ref="AT590">AS590-(100000000/LvacE($A590)-$E590)</f>
        <v>2.5240078684873879E-5</v>
      </c>
      <c r="BB590"/>
      <c r="BC590"/>
      <c r="BD590"/>
      <c r="BE590"/>
      <c r="BF590"/>
      <c r="BG590"/>
      <c r="BH590"/>
      <c r="BI590"/>
      <c r="BJ590"/>
      <c r="BN590" s="3" cm="1">
        <f t="array" ref="BN590">$C590*EXP(poly_from_str(100000000/$E590,BN$4341))</f>
        <v>0.10215441429942664</v>
      </c>
      <c r="BO590" s="3"/>
      <c r="BY590" t="e">
        <v>#N/A</v>
      </c>
    </row>
    <row r="591" spans="1:77" hidden="1" x14ac:dyDescent="0.25">
      <c r="A591" t="s">
        <v>963</v>
      </c>
      <c r="B591" s="2" t="str">
        <f t="shared" si="862"/>
        <v/>
      </c>
      <c r="C591">
        <v>6</v>
      </c>
      <c r="E591" t="s">
        <v>964</v>
      </c>
      <c r="R591">
        <v>7</v>
      </c>
      <c r="S591" t="s">
        <v>22</v>
      </c>
      <c r="AA591" s="10">
        <f t="shared" si="864"/>
        <v>5872.5320000000002</v>
      </c>
      <c r="AB591" s="3" cm="1">
        <f t="array" ref="AB591">100000000/Lvac(AA591)</f>
        <v>17023.711652172013</v>
      </c>
      <c r="AC591" s="28">
        <f t="shared" si="865"/>
        <v>1.7028429985566704E-7</v>
      </c>
      <c r="AD591" s="28">
        <f t="shared" si="866"/>
        <v>5.8741596452757857E-7</v>
      </c>
      <c r="AE591" s="21">
        <f t="shared" si="867"/>
        <v>17023.71152409539</v>
      </c>
      <c r="AF591" s="10" cm="1">
        <f t="array" ref="AF591">Lair(100000000/AE591)</f>
        <v>5872.5320441819704</v>
      </c>
      <c r="AG591" s="10">
        <f t="shared" si="868"/>
        <v>6.449435409817436E-3</v>
      </c>
      <c r="AH591" s="10" t="b">
        <f t="shared" si="863"/>
        <v>1</v>
      </c>
      <c r="AI591" s="10">
        <f t="shared" si="869"/>
        <v>5872.5320000000002</v>
      </c>
      <c r="AJ591">
        <v>3.0000000000000001E-3</v>
      </c>
      <c r="AK591" s="3" cm="1">
        <f t="array" ref="AK591">100000000/Lvac($AA591)</f>
        <v>17023.711652172013</v>
      </c>
      <c r="AL591" s="21">
        <f t="shared" si="814"/>
        <v>8.6966124589046151E-3</v>
      </c>
      <c r="AM591" s="21"/>
      <c r="AN591" s="21"/>
      <c r="AO591" s="21"/>
      <c r="AP591" s="21"/>
      <c r="AS591" s="3">
        <f t="shared" si="870"/>
        <v>1.6521720135642681E-3</v>
      </c>
      <c r="AT591" s="3" cm="1">
        <f t="array" ref="AT591">AS591-(100000000/LvacE($A591)-$E591)</f>
        <v>2.5232515326933935E-5</v>
      </c>
      <c r="BB591"/>
      <c r="BC591"/>
      <c r="BD591"/>
      <c r="BE591"/>
      <c r="BF591"/>
      <c r="BG591"/>
      <c r="BH591"/>
      <c r="BI591"/>
      <c r="BJ591"/>
      <c r="BN591" s="3" cm="1">
        <f t="array" ref="BN591">$C591*EXP(poly_from_str(100000000/$E591,BN$4341))</f>
        <v>0.30676165116079662</v>
      </c>
      <c r="BO591" s="3"/>
      <c r="BY591" t="e">
        <v>#N/A</v>
      </c>
    </row>
    <row r="592" spans="1:77" hidden="1" x14ac:dyDescent="0.25">
      <c r="A592" t="s">
        <v>965</v>
      </c>
      <c r="B592" s="2" t="str">
        <f t="shared" si="862"/>
        <v/>
      </c>
      <c r="C592">
        <v>15</v>
      </c>
      <c r="D592" t="s">
        <v>14</v>
      </c>
      <c r="E592" t="s">
        <v>966</v>
      </c>
      <c r="R592">
        <v>7</v>
      </c>
      <c r="S592" t="s">
        <v>22</v>
      </c>
      <c r="AA592" s="10">
        <f t="shared" si="864"/>
        <v>5869.9080000000004</v>
      </c>
      <c r="AB592" s="3" cm="1">
        <f t="array" ref="AB592">100000000/Lvac(AA592)</f>
        <v>17031.321618355436</v>
      </c>
      <c r="AC592" s="28">
        <f t="shared" si="865"/>
        <v>1.7036042132176518E-7</v>
      </c>
      <c r="AD592" s="28">
        <f t="shared" si="866"/>
        <v>5.8715349425511069E-7</v>
      </c>
      <c r="AE592" s="21">
        <f t="shared" si="867"/>
        <v>17031.321492693234</v>
      </c>
      <c r="AF592" s="10" cm="1">
        <f t="array" ref="AF592">Lair(100000000/AE592)</f>
        <v>5869.9080433103481</v>
      </c>
      <c r="AG592" s="10">
        <f t="shared" si="868"/>
        <v>6.4507315632847603E-3</v>
      </c>
      <c r="AH592" s="10" t="b">
        <f t="shared" si="863"/>
        <v>1</v>
      </c>
      <c r="AI592" s="10">
        <f t="shared" si="869"/>
        <v>5869.9080000000004</v>
      </c>
      <c r="AJ592">
        <v>7.0000000000000001E-3</v>
      </c>
      <c r="AK592" s="3" cm="1">
        <f t="array" ref="AK592">100000000/Lvac($AA592)</f>
        <v>17031.321618355436</v>
      </c>
      <c r="AL592" s="21">
        <f t="shared" ref="AL592:AL655" si="871">AJ592/AI592*AK592</f>
        <v>2.0310241885986638E-2</v>
      </c>
      <c r="AM592" s="21"/>
      <c r="AN592" s="21"/>
      <c r="AO592" s="21"/>
      <c r="AP592" s="21"/>
      <c r="AS592" s="3">
        <f t="shared" si="870"/>
        <v>1.6183554362214636E-3</v>
      </c>
      <c r="AT592" s="3" cm="1">
        <f t="array" ref="AT592">AS592-(100000000/LvacE($A592)-$E592)</f>
        <v>2.5200326490448788E-5</v>
      </c>
      <c r="BB592"/>
      <c r="BC592"/>
      <c r="BD592"/>
      <c r="BE592"/>
      <c r="BF592"/>
      <c r="BG592"/>
      <c r="BH592"/>
      <c r="BI592"/>
      <c r="BJ592"/>
      <c r="BN592" s="3" cm="1">
        <f t="array" ref="BN592">$C592*EXP(poly_from_str(100000000/$E592,BN$4341))</f>
        <v>0.7700809809335849</v>
      </c>
      <c r="BO592" s="3"/>
      <c r="BY592" t="e">
        <v>#N/A</v>
      </c>
    </row>
    <row r="593" spans="1:77" hidden="1" x14ac:dyDescent="0.25">
      <c r="A593" t="s">
        <v>967</v>
      </c>
      <c r="B593" s="2" t="str">
        <f t="shared" si="862"/>
        <v/>
      </c>
      <c r="C593">
        <v>15</v>
      </c>
      <c r="D593" t="s">
        <v>14</v>
      </c>
      <c r="E593" t="s">
        <v>968</v>
      </c>
      <c r="R593">
        <v>7</v>
      </c>
      <c r="S593" t="s">
        <v>22</v>
      </c>
      <c r="AA593" s="10">
        <f t="shared" si="864"/>
        <v>5864.0039999999999</v>
      </c>
      <c r="AB593" s="3" cm="1">
        <f t="array" ref="AB593">100000000/Lvac(AA593)</f>
        <v>17048.468942985197</v>
      </c>
      <c r="AC593" s="28">
        <f t="shared" si="865"/>
        <v>1.7053194370263049E-7</v>
      </c>
      <c r="AD593" s="28">
        <f t="shared" si="866"/>
        <v>5.8656293614651091E-7</v>
      </c>
      <c r="AE593" s="21">
        <f t="shared" si="867"/>
        <v>17048.469025365612</v>
      </c>
      <c r="AF593" s="10" cm="1">
        <f t="array" ref="AF593">Lair(100000000/AE593)</f>
        <v>5864.0039716641058</v>
      </c>
      <c r="AG593" s="10">
        <f t="shared" si="868"/>
        <v>6.4536542730005983E-3</v>
      </c>
      <c r="AH593" s="10" t="b">
        <f t="shared" si="863"/>
        <v>1</v>
      </c>
      <c r="AI593" s="10">
        <f t="shared" si="869"/>
        <v>5864.0039999999999</v>
      </c>
      <c r="AJ593">
        <v>7.0000000000000001E-3</v>
      </c>
      <c r="AK593" s="3" cm="1">
        <f t="array" ref="AK593">100000000/Lvac($AA593)</f>
        <v>17048.468942985197</v>
      </c>
      <c r="AL593" s="21">
        <f t="shared" si="871"/>
        <v>2.0351159822008375E-2</v>
      </c>
      <c r="AM593" s="21"/>
      <c r="AN593" s="21"/>
      <c r="AO593" s="21"/>
      <c r="AP593" s="21"/>
      <c r="AS593" s="3">
        <f t="shared" si="870"/>
        <v>-1.0570148042461369E-3</v>
      </c>
      <c r="AT593" s="3" cm="1">
        <f t="array" ref="AT593">AS593-(100000000/LvacE($A593)-$E593)</f>
        <v>2.5127639673883095E-5</v>
      </c>
      <c r="BB593"/>
      <c r="BC593"/>
      <c r="BD593"/>
      <c r="BE593"/>
      <c r="BF593"/>
      <c r="BG593"/>
      <c r="BH593"/>
      <c r="BI593"/>
      <c r="BJ593"/>
      <c r="BN593" s="3" cm="1">
        <f t="array" ref="BN593">$C593*EXP(poly_from_str(100000000/$E593,BN$4341))</f>
        <v>0.77727116775027638</v>
      </c>
      <c r="BO593" s="3"/>
      <c r="BY593" t="e">
        <v>#N/A</v>
      </c>
    </row>
    <row r="594" spans="1:77" hidden="1" x14ac:dyDescent="0.25">
      <c r="A594" t="s">
        <v>969</v>
      </c>
      <c r="B594" s="2" t="str">
        <f t="shared" si="862"/>
        <v/>
      </c>
      <c r="C594">
        <v>8</v>
      </c>
      <c r="E594" t="s">
        <v>970</v>
      </c>
      <c r="R594">
        <v>7</v>
      </c>
      <c r="S594" t="s">
        <v>22</v>
      </c>
      <c r="AA594" s="10">
        <f t="shared" si="864"/>
        <v>5854.7610000000004</v>
      </c>
      <c r="AB594" s="3" cm="1">
        <f t="array" ref="AB594">100000000/Lvac(AA594)</f>
        <v>17075.383366441463</v>
      </c>
      <c r="AC594" s="28">
        <f t="shared" si="865"/>
        <v>1.7080116506890715E-7</v>
      </c>
      <c r="AD594" s="28">
        <f t="shared" si="866"/>
        <v>5.8563838863220885E-7</v>
      </c>
      <c r="AE594" s="21">
        <f t="shared" si="867"/>
        <v>17075.383102541018</v>
      </c>
      <c r="AF594" s="10" cm="1">
        <f t="array" ref="AF594">Lair(100000000/AE594)</f>
        <v>5854.7610904863204</v>
      </c>
      <c r="AG594" s="10">
        <f t="shared" si="868"/>
        <v>6.4582476864932202E-3</v>
      </c>
      <c r="AH594" s="10" t="b">
        <f t="shared" si="863"/>
        <v>1</v>
      </c>
      <c r="AI594" s="10">
        <f t="shared" si="869"/>
        <v>5854.7610000000004</v>
      </c>
      <c r="AJ594">
        <v>3.0000000000000001E-3</v>
      </c>
      <c r="AK594" s="3" cm="1">
        <f t="array" ref="AK594">100000000/Lvac($AA594)</f>
        <v>17075.383366441463</v>
      </c>
      <c r="AL594" s="21">
        <f t="shared" si="871"/>
        <v>8.7494861189593206E-3</v>
      </c>
      <c r="AM594" s="21"/>
      <c r="AN594" s="21"/>
      <c r="AO594" s="21"/>
      <c r="AP594" s="21"/>
      <c r="AS594" s="3">
        <f t="shared" si="870"/>
        <v>3.3664414622762706E-3</v>
      </c>
      <c r="AT594" s="3" cm="1">
        <f t="array" ref="AT594">AS594-(100000000/LvacE($A594)-$E594)</f>
        <v>2.5013137928908691E-5</v>
      </c>
      <c r="BB594"/>
      <c r="BC594"/>
      <c r="BD594"/>
      <c r="BE594"/>
      <c r="BF594"/>
      <c r="BG594"/>
      <c r="BH594"/>
      <c r="BI594"/>
      <c r="BJ594"/>
      <c r="BN594" s="3" cm="1">
        <f t="array" ref="BN594">$C594*EXP(poly_from_str(100000000/$E594,BN$4341))</f>
        <v>0.42060693410278549</v>
      </c>
      <c r="BO594" s="3"/>
      <c r="BY594" t="e">
        <v>#N/A</v>
      </c>
    </row>
    <row r="595" spans="1:77" hidden="1" x14ac:dyDescent="0.25">
      <c r="A595" t="s">
        <v>971</v>
      </c>
      <c r="B595" s="2" t="str">
        <f t="shared" si="862"/>
        <v/>
      </c>
      <c r="C595">
        <v>40</v>
      </c>
      <c r="D595" t="s">
        <v>14</v>
      </c>
      <c r="E595" t="s">
        <v>972</v>
      </c>
      <c r="R595">
        <v>7</v>
      </c>
      <c r="S595" t="s">
        <v>22</v>
      </c>
      <c r="AA595" s="10">
        <f t="shared" si="864"/>
        <v>5854.058</v>
      </c>
      <c r="AB595" s="3" cm="1">
        <f t="array" ref="AB595">100000000/Lvac(AA595)</f>
        <v>17077.433889603035</v>
      </c>
      <c r="AC595" s="28">
        <f t="shared" si="865"/>
        <v>1.708216761774482E-7</v>
      </c>
      <c r="AD595" s="28">
        <f t="shared" si="866"/>
        <v>5.8556806980749785E-7</v>
      </c>
      <c r="AE595" s="21">
        <f t="shared" si="867"/>
        <v>17077.433584556165</v>
      </c>
      <c r="AF595" s="10" cm="1">
        <f t="array" ref="AF595">Lair(100000000/AE595)</f>
        <v>5854.0581045695108</v>
      </c>
      <c r="AG595" s="10">
        <f t="shared" si="868"/>
        <v>6.4585979409157749E-3</v>
      </c>
      <c r="AH595" s="10" t="b">
        <f t="shared" si="863"/>
        <v>1</v>
      </c>
      <c r="AI595" s="10">
        <f t="shared" si="869"/>
        <v>5854.058</v>
      </c>
      <c r="AJ595">
        <v>7.0000000000000001E-3</v>
      </c>
      <c r="AK595" s="3" cm="1">
        <f t="array" ref="AK595">100000000/Lvac($AA595)</f>
        <v>17077.433889603035</v>
      </c>
      <c r="AL595" s="21">
        <f t="shared" si="871"/>
        <v>2.0420371172820844E-2</v>
      </c>
      <c r="AM595" s="21"/>
      <c r="AN595" s="21"/>
      <c r="AO595" s="21"/>
      <c r="AP595" s="21"/>
      <c r="AS595" s="3">
        <f t="shared" si="870"/>
        <v>3.8896030346222688E-3</v>
      </c>
      <c r="AT595" s="3" cm="1">
        <f t="array" ref="AT595">AS595-(100000000/LvacE($A595)-$E595)</f>
        <v>2.5004395865835249E-5</v>
      </c>
      <c r="BB595"/>
      <c r="BC595"/>
      <c r="BD595"/>
      <c r="BE595"/>
      <c r="BF595"/>
      <c r="BG595"/>
      <c r="BH595"/>
      <c r="BI595"/>
      <c r="BJ595"/>
      <c r="BN595" s="3" cm="1">
        <f t="array" ref="BN595">$C595*EXP(poly_from_str(100000000/$E595,BN$4341))</f>
        <v>2.1053549650084324</v>
      </c>
      <c r="BO595" s="3"/>
      <c r="BY595" t="e">
        <v>#N/A</v>
      </c>
    </row>
    <row r="596" spans="1:77" x14ac:dyDescent="0.25">
      <c r="A596" t="s">
        <v>973</v>
      </c>
      <c r="B596" s="2" t="str">
        <f t="shared" si="862"/>
        <v/>
      </c>
      <c r="C596">
        <v>20</v>
      </c>
      <c r="E596" t="s">
        <v>974</v>
      </c>
      <c r="F596">
        <v>27597</v>
      </c>
      <c r="G596" t="s">
        <v>3</v>
      </c>
      <c r="H596" s="5" t="s">
        <v>18</v>
      </c>
      <c r="I596">
        <v>44679</v>
      </c>
      <c r="J596" t="s">
        <v>5</v>
      </c>
      <c r="K596" s="5" t="s">
        <v>8</v>
      </c>
      <c r="L596">
        <v>27597.13</v>
      </c>
      <c r="M596" t="str">
        <f>$G596&amp;""</f>
        <v>o</v>
      </c>
      <c r="N596" t="str">
        <f>$H596&amp;""</f>
        <v>5/2</v>
      </c>
      <c r="O596">
        <v>44679.98</v>
      </c>
      <c r="P596" t="str">
        <f>$J596&amp;""</f>
        <v>e</v>
      </c>
      <c r="Q596" t="str">
        <f>$K596&amp;""</f>
        <v>7/2</v>
      </c>
      <c r="R596">
        <v>7</v>
      </c>
      <c r="U596" s="4" t="str">
        <f>"Sugar wl unc increased 0.003 -&gt; "&amp;ROUND($AJ596,3)&amp;"A"</f>
        <v>Sugar wl unc increased 0.003 -&gt; 0.021A</v>
      </c>
      <c r="AA596" s="10">
        <f t="shared" si="864"/>
        <v>5852.223</v>
      </c>
      <c r="AB596" s="3" cm="1">
        <f t="array" ref="AB596">100000000/Lvac(AA596)</f>
        <v>17082.788572099143</v>
      </c>
      <c r="AC596" s="28">
        <f t="shared" si="865"/>
        <v>1.7087523834959809E-7</v>
      </c>
      <c r="AD596" s="28">
        <f t="shared" si="866"/>
        <v>5.8538452067086577E-7</v>
      </c>
      <c r="AE596" s="21">
        <f t="shared" si="867"/>
        <v>17082.788684213498</v>
      </c>
      <c r="AF596" s="10" cm="1">
        <f t="array" ref="AF596">Lair(100000000/AE596)</f>
        <v>5852.2229615914939</v>
      </c>
      <c r="AG596" s="10">
        <f t="shared" si="868"/>
        <v>6.4595127844666155E-3</v>
      </c>
      <c r="AH596" s="10" t="b">
        <f t="shared" si="863"/>
        <v>1</v>
      </c>
      <c r="AI596" s="10">
        <f>$AF596</f>
        <v>5852.2229615914939</v>
      </c>
      <c r="AJ596" s="25">
        <f>0.003*ABS($AP596)</f>
        <v>2.1049732509709429E-2</v>
      </c>
      <c r="AK596" s="3" cm="1">
        <f t="array" ref="AK596">100000000/Lvac($AA596)</f>
        <v>17082.788572099143</v>
      </c>
      <c r="AL596" s="21">
        <f t="shared" si="871"/>
        <v>6.144470781831237E-2</v>
      </c>
      <c r="AM596" s="10" cm="1">
        <f t="array" ref="AM596">Lvac($AI596)-$BA596</f>
        <v>2.1011313719100144E-2</v>
      </c>
      <c r="AN596" s="10">
        <f>$AK596-($AX596-$AW596)</f>
        <v>-6.14279008586891E-2</v>
      </c>
      <c r="AO596" s="14">
        <f>AM596/AJ596</f>
        <v>0.99817485611318035</v>
      </c>
      <c r="AP596" s="3">
        <v>7.0165775032364763</v>
      </c>
      <c r="AS596" s="3">
        <f t="shared" si="870"/>
        <v>-1.4279008573794272E-3</v>
      </c>
      <c r="AT596" s="3" cm="1">
        <f t="array" ref="AT596">AS596-(100000000/LvacE($A596)-$E596)</f>
        <v>2.4981549358926713E-5</v>
      </c>
      <c r="AU596" t="s">
        <v>4986</v>
      </c>
      <c r="AV596" t="s">
        <v>4801</v>
      </c>
      <c r="AW596" s="3">
        <v>27597.13</v>
      </c>
      <c r="AX596" s="3">
        <v>44679.98</v>
      </c>
      <c r="AY596" s="3"/>
      <c r="AZ596" s="10" cm="1">
        <f t="array" ref="AZ596">Lair(100000000/($AX596-$AW596))</f>
        <v>5852.2019559025293</v>
      </c>
      <c r="BA596" s="10">
        <f>100000000/($AX596-$AW596)</f>
        <v>5853.8241569761476</v>
      </c>
      <c r="BN596" s="3" cm="1">
        <f t="array" ref="BN596">$C596*EXP(poly_from_str(100000000/$E596,BN$4341))</f>
        <v>1.0557145391580085</v>
      </c>
      <c r="BO596" s="3"/>
      <c r="BY596">
        <v>531</v>
      </c>
    </row>
    <row r="597" spans="1:77" hidden="1" x14ac:dyDescent="0.25">
      <c r="A597" t="s">
        <v>975</v>
      </c>
      <c r="B597" s="2" t="str">
        <f t="shared" si="862"/>
        <v/>
      </c>
      <c r="C597">
        <v>7</v>
      </c>
      <c r="E597" t="s">
        <v>976</v>
      </c>
      <c r="R597">
        <v>7</v>
      </c>
      <c r="S597" t="s">
        <v>22</v>
      </c>
      <c r="AA597" s="10">
        <f t="shared" si="864"/>
        <v>5851.0119999999997</v>
      </c>
      <c r="AB597" s="3" cm="1">
        <f t="array" ref="AB597">100000000/Lvac(AA597)</f>
        <v>17086.324210384642</v>
      </c>
      <c r="AC597" s="28">
        <f t="shared" si="865"/>
        <v>1.7091060486630348E-7</v>
      </c>
      <c r="AD597" s="28">
        <f t="shared" si="866"/>
        <v>5.852633882436955E-7</v>
      </c>
      <c r="AE597" s="21">
        <f t="shared" si="867"/>
        <v>17086.323879546013</v>
      </c>
      <c r="AF597" s="10" cm="1">
        <f t="array" ref="AF597">Lair(100000000/AE597)</f>
        <v>5851.0121132928898</v>
      </c>
      <c r="AG597" s="10">
        <f t="shared" si="868"/>
        <v>6.4601170028693025E-3</v>
      </c>
      <c r="AH597" s="10" t="b">
        <f t="shared" si="863"/>
        <v>1</v>
      </c>
      <c r="AI597" s="10">
        <f t="shared" si="869"/>
        <v>5851.0119999999997</v>
      </c>
      <c r="AJ597">
        <v>3.0000000000000001E-3</v>
      </c>
      <c r="AK597" s="3" cm="1">
        <f t="array" ref="AK597">100000000/Lvac($AA597)</f>
        <v>17086.324210384642</v>
      </c>
      <c r="AL597" s="21">
        <f t="shared" si="871"/>
        <v>8.7607020172158125E-3</v>
      </c>
      <c r="AM597" s="21"/>
      <c r="AN597" s="21"/>
      <c r="AO597" s="21"/>
      <c r="AP597" s="21"/>
      <c r="AS597" s="3">
        <f t="shared" si="870"/>
        <v>4.2103846426471137E-3</v>
      </c>
      <c r="AT597" s="3" cm="1">
        <f t="array" ref="AT597">AS597-(100000000/LvacE($A597)-$E597)</f>
        <v>2.4966451746877283E-5</v>
      </c>
      <c r="BB597"/>
      <c r="BC597"/>
      <c r="BD597"/>
      <c r="BE597"/>
      <c r="BF597"/>
      <c r="BG597"/>
      <c r="BH597"/>
      <c r="BI597"/>
      <c r="BJ597"/>
      <c r="BN597" s="3" cm="1">
        <f t="array" ref="BN597">$C597*EXP(poly_from_str(100000000/$E597,BN$4341))</f>
        <v>0.37020116024818361</v>
      </c>
      <c r="BO597" s="3"/>
      <c r="BY597" t="e">
        <v>#N/A</v>
      </c>
    </row>
    <row r="598" spans="1:77" hidden="1" x14ac:dyDescent="0.25">
      <c r="A598" t="s">
        <v>977</v>
      </c>
      <c r="B598" s="2" t="str">
        <f t="shared" si="862"/>
        <v/>
      </c>
      <c r="C598">
        <v>3</v>
      </c>
      <c r="E598" t="s">
        <v>978</v>
      </c>
      <c r="R598">
        <v>7</v>
      </c>
      <c r="S598" t="s">
        <v>22</v>
      </c>
      <c r="AA598" s="10">
        <f t="shared" si="864"/>
        <v>5849.5730000000003</v>
      </c>
      <c r="AB598" s="3" cm="1">
        <f t="array" ref="AB598">100000000/Lvac(AA598)</f>
        <v>17090.527421243209</v>
      </c>
      <c r="AC598" s="28">
        <f t="shared" si="865"/>
        <v>1.7095264902241581E-7</v>
      </c>
      <c r="AD598" s="28">
        <f t="shared" si="866"/>
        <v>5.8511944971166814E-7</v>
      </c>
      <c r="AE598" s="21">
        <f t="shared" si="867"/>
        <v>17090.527624057489</v>
      </c>
      <c r="AF598" s="10" cm="1">
        <f t="array" ref="AF598">Lair(100000000/AE598)</f>
        <v>5849.5729305821251</v>
      </c>
      <c r="AG598" s="10">
        <f t="shared" si="868"/>
        <v>6.4608354679258819E-3</v>
      </c>
      <c r="AH598" s="10" t="b">
        <f t="shared" si="863"/>
        <v>1</v>
      </c>
      <c r="AI598" s="10">
        <f t="shared" si="869"/>
        <v>5849.5730000000003</v>
      </c>
      <c r="AJ598">
        <v>3.0000000000000001E-3</v>
      </c>
      <c r="AK598" s="3" cm="1">
        <f t="array" ref="AK598">100000000/Lvac($AA598)</f>
        <v>17090.527421243209</v>
      </c>
      <c r="AL598" s="21">
        <f t="shared" si="871"/>
        <v>8.7650128075552908E-3</v>
      </c>
      <c r="AM598" s="21"/>
      <c r="AN598" s="21"/>
      <c r="AO598" s="21"/>
      <c r="AP598" s="21"/>
      <c r="AS598" s="3">
        <f t="shared" si="870"/>
        <v>-2.5787567901716102E-3</v>
      </c>
      <c r="AT598" s="3" cm="1">
        <f t="array" ref="AT598">AS598-(100000000/LvacE($A598)-$E598)</f>
        <v>2.4948491045506671E-5</v>
      </c>
      <c r="BB598"/>
      <c r="BC598"/>
      <c r="BD598"/>
      <c r="BE598"/>
      <c r="BF598"/>
      <c r="BG598"/>
      <c r="BH598"/>
      <c r="BI598"/>
      <c r="BJ598"/>
      <c r="BN598" s="3" cm="1">
        <f t="array" ref="BN598">$C598*EXP(poly_from_str(100000000/$E598,BN$4341))</f>
        <v>0.15901642962279949</v>
      </c>
      <c r="BO598" s="3"/>
      <c r="BY598" t="e">
        <v>#N/A</v>
      </c>
    </row>
    <row r="599" spans="1:77" hidden="1" x14ac:dyDescent="0.25">
      <c r="A599" t="s">
        <v>979</v>
      </c>
      <c r="B599" s="2" t="str">
        <f t="shared" si="862"/>
        <v/>
      </c>
      <c r="C599">
        <v>4</v>
      </c>
      <c r="D599" t="s">
        <v>143</v>
      </c>
      <c r="E599" t="s">
        <v>980</v>
      </c>
      <c r="R599">
        <v>7</v>
      </c>
      <c r="S599" t="s">
        <v>22</v>
      </c>
      <c r="AA599" s="10">
        <f t="shared" si="864"/>
        <v>5849.0150000000003</v>
      </c>
      <c r="AB599" s="3" cm="1">
        <f t="array" ref="AB599">100000000/Lvac(AA599)</f>
        <v>17092.157853781577</v>
      </c>
      <c r="AC599" s="28">
        <f t="shared" si="865"/>
        <v>1.7096895802113689E-7</v>
      </c>
      <c r="AD599" s="28">
        <f t="shared" si="866"/>
        <v>5.8506363477023101E-7</v>
      </c>
      <c r="AE599" s="21">
        <f t="shared" si="867"/>
        <v>17092.158022636897</v>
      </c>
      <c r="AF599" s="10" cm="1">
        <f t="array" ref="AF599">Lair(100000000/AE599)</f>
        <v>5849.0149422163904</v>
      </c>
      <c r="AG599" s="10">
        <f t="shared" si="868"/>
        <v>6.4611142092969136E-3</v>
      </c>
      <c r="AH599" s="10" t="b">
        <f t="shared" si="863"/>
        <v>1</v>
      </c>
      <c r="AI599" s="10">
        <f t="shared" si="869"/>
        <v>5849.0150000000003</v>
      </c>
      <c r="AJ599">
        <v>7.0000000000000001E-3</v>
      </c>
      <c r="AK599" s="3" cm="1">
        <f t="array" ref="AK599">100000000/Lvac($AA599)</f>
        <v>17092.157853781577</v>
      </c>
      <c r="AL599" s="21">
        <f t="shared" si="871"/>
        <v>2.0455598930156794E-2</v>
      </c>
      <c r="AM599" s="21"/>
      <c r="AN599" s="21"/>
      <c r="AO599" s="21"/>
      <c r="AP599" s="21"/>
      <c r="AS599" s="3">
        <f t="shared" si="870"/>
        <v>-2.1462184231495485E-3</v>
      </c>
      <c r="AT599" s="3" cm="1">
        <f t="array" ref="AT599">AS599-(100000000/LvacE($A599)-$E599)</f>
        <v>2.4941520678112283E-5</v>
      </c>
      <c r="BB599"/>
      <c r="BC599"/>
      <c r="BD599"/>
      <c r="BE599"/>
      <c r="BF599"/>
      <c r="BG599"/>
      <c r="BH599"/>
      <c r="BI599"/>
      <c r="BJ599"/>
      <c r="BN599" s="3" cm="1">
        <f t="array" ref="BN599">$C599*EXP(poly_from_str(100000000/$E599,BN$4341))</f>
        <v>0.21220729982676709</v>
      </c>
      <c r="BO599" s="3"/>
      <c r="BY599" t="e">
        <v>#N/A</v>
      </c>
    </row>
    <row r="600" spans="1:77" hidden="1" x14ac:dyDescent="0.25">
      <c r="A600" t="s">
        <v>981</v>
      </c>
      <c r="B600" s="2" t="str">
        <f t="shared" si="862"/>
        <v/>
      </c>
      <c r="C600">
        <v>4</v>
      </c>
      <c r="E600" t="s">
        <v>982</v>
      </c>
      <c r="R600">
        <v>7</v>
      </c>
      <c r="S600" t="s">
        <v>22</v>
      </c>
      <c r="AA600" s="10">
        <f t="shared" si="864"/>
        <v>5848.5879999999997</v>
      </c>
      <c r="AB600" s="3" cm="1">
        <f t="array" ref="AB600">100000000/Lvac(AA600)</f>
        <v>17093.405724647157</v>
      </c>
      <c r="AC600" s="28">
        <f t="shared" si="865"/>
        <v>1.7098144030661761E-7</v>
      </c>
      <c r="AD600" s="28">
        <f t="shared" si="866"/>
        <v>5.8502092333658812E-7</v>
      </c>
      <c r="AE600" s="21">
        <f t="shared" si="867"/>
        <v>17093.406061104208</v>
      </c>
      <c r="AF600" s="10" cm="1">
        <f t="array" ref="AF600">Lair(100000000/AE600)</f>
        <v>5848.587884878576</v>
      </c>
      <c r="AG600" s="10">
        <f t="shared" si="868"/>
        <v>6.4613275652727767E-3</v>
      </c>
      <c r="AH600" s="10" t="b">
        <f t="shared" si="863"/>
        <v>1</v>
      </c>
      <c r="AI600" s="10">
        <f t="shared" si="869"/>
        <v>5848.5879999999997</v>
      </c>
      <c r="AJ600">
        <v>3.0000000000000001E-3</v>
      </c>
      <c r="AK600" s="3" cm="1">
        <f t="array" ref="AK600">100000000/Lvac($AA600)</f>
        <v>17093.405724647157</v>
      </c>
      <c r="AL600" s="21">
        <f t="shared" si="871"/>
        <v>8.7679653916366614E-3</v>
      </c>
      <c r="AM600" s="21"/>
      <c r="AN600" s="21"/>
      <c r="AO600" s="21"/>
      <c r="AP600" s="21"/>
      <c r="AS600" s="3">
        <f t="shared" si="870"/>
        <v>-4.2753528432513122E-3</v>
      </c>
      <c r="AT600" s="3" cm="1">
        <f t="array" ref="AT600">AS600-(100000000/LvacE($A600)-$E600)</f>
        <v>2.4936187401181087E-5</v>
      </c>
      <c r="BB600"/>
      <c r="BC600"/>
      <c r="BD600"/>
      <c r="BE600"/>
      <c r="BF600"/>
      <c r="BG600"/>
      <c r="BH600"/>
      <c r="BI600"/>
      <c r="BJ600"/>
      <c r="BN600" s="3" cm="1">
        <f t="array" ref="BN600">$C600*EXP(poly_from_str(100000000/$E600,BN$4341))</f>
        <v>0.21234953903465265</v>
      </c>
      <c r="BO600" s="3"/>
      <c r="BY600" t="e">
        <v>#N/A</v>
      </c>
    </row>
    <row r="601" spans="1:77" hidden="1" x14ac:dyDescent="0.25">
      <c r="A601" t="s">
        <v>983</v>
      </c>
      <c r="B601" s="2" t="str">
        <f t="shared" si="862"/>
        <v/>
      </c>
      <c r="C601">
        <v>15</v>
      </c>
      <c r="D601" t="s">
        <v>14</v>
      </c>
      <c r="E601" t="s">
        <v>984</v>
      </c>
      <c r="R601">
        <v>7</v>
      </c>
      <c r="S601" t="s">
        <v>22</v>
      </c>
      <c r="AA601" s="10">
        <f t="shared" si="864"/>
        <v>5847.3580000000002</v>
      </c>
      <c r="AB601" s="3" cm="1">
        <f t="array" ref="AB601">100000000/Lvac(AA601)</f>
        <v>17097.001312718636</v>
      </c>
      <c r="AC601" s="28">
        <f t="shared" si="865"/>
        <v>1.7101740649366773E-7</v>
      </c>
      <c r="AD601" s="28">
        <f t="shared" si="866"/>
        <v>5.8489789040145283E-7</v>
      </c>
      <c r="AE601" s="21">
        <f t="shared" si="867"/>
        <v>17097.001209331636</v>
      </c>
      <c r="AF601" s="10" cm="1">
        <f t="array" ref="AF601">Lair(100000000/AE601)</f>
        <v>5847.3580353597972</v>
      </c>
      <c r="AG601" s="10">
        <f t="shared" si="868"/>
        <v>6.4619424116599874E-3</v>
      </c>
      <c r="AH601" s="10" t="b">
        <f t="shared" si="863"/>
        <v>1</v>
      </c>
      <c r="AI601" s="10">
        <f t="shared" si="869"/>
        <v>5847.3580000000002</v>
      </c>
      <c r="AJ601">
        <v>7.0000000000000001E-3</v>
      </c>
      <c r="AK601" s="3" cm="1">
        <f t="array" ref="AK601">100000000/Lvac($AA601)</f>
        <v>17097.001312718636</v>
      </c>
      <c r="AL601" s="21">
        <f t="shared" si="871"/>
        <v>2.0467193763239817E-2</v>
      </c>
      <c r="AM601" s="21"/>
      <c r="AN601" s="21"/>
      <c r="AO601" s="21"/>
      <c r="AP601" s="21"/>
      <c r="AS601" s="3">
        <f t="shared" si="870"/>
        <v>1.3127186357451137E-3</v>
      </c>
      <c r="AT601" s="3" cm="1">
        <f t="array" ref="AT601">AS601-(100000000/LvacE($A601)-$E601)</f>
        <v>2.492080966476351E-5</v>
      </c>
      <c r="BB601"/>
      <c r="BC601"/>
      <c r="BD601"/>
      <c r="BE601"/>
      <c r="BF601"/>
      <c r="BG601"/>
      <c r="BH601"/>
      <c r="BI601"/>
      <c r="BJ601"/>
      <c r="BN601" s="3" cm="1">
        <f t="array" ref="BN601">$C601*EXP(poly_from_str(100000000/$E601,BN$4341))</f>
        <v>0.79784388250983407</v>
      </c>
      <c r="BO601" s="3"/>
      <c r="BY601" t="e">
        <v>#N/A</v>
      </c>
    </row>
    <row r="602" spans="1:77" hidden="1" x14ac:dyDescent="0.25">
      <c r="A602" t="s">
        <v>985</v>
      </c>
      <c r="B602" s="2" t="str">
        <f t="shared" si="862"/>
        <v/>
      </c>
      <c r="C602">
        <v>1500</v>
      </c>
      <c r="E602" t="s">
        <v>986</v>
      </c>
      <c r="F602">
        <v>10032</v>
      </c>
      <c r="G602" t="s">
        <v>3</v>
      </c>
      <c r="H602" s="5" t="s">
        <v>4</v>
      </c>
      <c r="I602">
        <v>27138</v>
      </c>
      <c r="J602" t="s">
        <v>5</v>
      </c>
      <c r="K602" s="5" t="s">
        <v>8</v>
      </c>
      <c r="L602">
        <v>10032.92</v>
      </c>
      <c r="M602" t="str">
        <f>$G602&amp;""</f>
        <v>o</v>
      </c>
      <c r="N602" t="str">
        <f>$H602&amp;""</f>
        <v>9/2</v>
      </c>
      <c r="O602">
        <v>27138.55</v>
      </c>
      <c r="P602" t="str">
        <f>$J602&amp;""</f>
        <v>e</v>
      </c>
      <c r="Q602" t="str">
        <f>$K602&amp;""</f>
        <v>7/2</v>
      </c>
      <c r="R602">
        <v>7</v>
      </c>
      <c r="AA602" s="10">
        <f t="shared" si="864"/>
        <v>5844.4129999999996</v>
      </c>
      <c r="AB602" s="3" cm="1">
        <f t="array" ref="AB602">100000000/Lvac(AA602)</f>
        <v>17105.616411170246</v>
      </c>
      <c r="AC602" s="28">
        <f t="shared" si="865"/>
        <v>1.7110358217326531E-7</v>
      </c>
      <c r="AD602" s="28">
        <f t="shared" si="866"/>
        <v>5.8460331154566511E-7</v>
      </c>
      <c r="AE602" s="21">
        <f t="shared" si="867"/>
        <v>17105.616694344193</v>
      </c>
      <c r="AF602" s="10" cm="1">
        <f t="array" ref="AF602">Lair(100000000/AE602)</f>
        <v>5844.4129032480869</v>
      </c>
      <c r="AG602" s="10">
        <f t="shared" si="868"/>
        <v>6.4634161216165116E-3</v>
      </c>
      <c r="AH602" s="10" t="b">
        <f t="shared" si="863"/>
        <v>1</v>
      </c>
      <c r="AI602" s="10">
        <f>$AF602</f>
        <v>5844.4129032480869</v>
      </c>
      <c r="AJ602">
        <v>3.0000000000000001E-3</v>
      </c>
      <c r="AK602" s="3" cm="1">
        <f t="array" ref="AK602">100000000/Lvac($AA602)</f>
        <v>17105.616411170246</v>
      </c>
      <c r="AL602" s="21">
        <f t="shared" si="871"/>
        <v>8.7804968750566752E-3</v>
      </c>
      <c r="AM602" s="10" cm="1">
        <f t="array" ref="AM602">Lvac($AI602)-$BA602</f>
        <v>4.5473509699149872E-3</v>
      </c>
      <c r="AN602" s="10">
        <f>$AK602-($AX602-$AW602)</f>
        <v>-1.358882975182496E-2</v>
      </c>
      <c r="AO602" s="3">
        <f>AM602/AJ602</f>
        <v>1.5157836566383291</v>
      </c>
      <c r="AP602" s="3">
        <v>1.5480429295469851</v>
      </c>
      <c r="AS602" s="3">
        <f t="shared" si="870"/>
        <v>-3.5888297534256708E-3</v>
      </c>
      <c r="AT602" s="3" cm="1">
        <f t="array" ref="AT602">AS602-(100000000/LvacE($A602)-$E602)</f>
        <v>2.4883924197638407E-5</v>
      </c>
      <c r="AU602" t="s">
        <v>4807</v>
      </c>
      <c r="AV602" t="s">
        <v>4718</v>
      </c>
      <c r="AW602" s="3">
        <v>10032.92</v>
      </c>
      <c r="AX602" s="3">
        <v>27138.55</v>
      </c>
      <c r="AY602" s="3"/>
      <c r="AZ602" s="10" cm="1">
        <f t="array" ref="AZ602">Lair(100000000/($AX602-$AW602))</f>
        <v>5844.4083571143847</v>
      </c>
      <c r="BA602" s="10">
        <f>100000000/($AX602-$AW602)</f>
        <v>5846.0284713278616</v>
      </c>
      <c r="BB602" s="12">
        <v>28400000</v>
      </c>
      <c r="BC602" s="3">
        <v>0.45500000000000002</v>
      </c>
      <c r="BD602" s="12" cm="1">
        <f t="array" ref="BD602">SfromgA($BB602,$BA602,"")</f>
        <v>2.8004929153754943</v>
      </c>
      <c r="BE602" s="29">
        <f>(10^MAX(0.05, -0.312925054856973*((LN($BD602))^(1/3)) + 0.454808404431693)-1)*100</f>
        <v>37.659377791154292</v>
      </c>
      <c r="BF602" s="12">
        <v>3391722.9896479677</v>
      </c>
      <c r="BG602" s="12" cm="1">
        <f t="array" ref="BG602">SfromgA($BF602,$BA602,"")</f>
        <v>0.33445409166990575</v>
      </c>
      <c r="BH602" s="29">
        <f>(10^MAX(0.05, -0.312925054856973*((LN($BG602))^(1/3)) + 0.454808404431693)-1)*100</f>
        <v>498.92113398233403</v>
      </c>
      <c r="BI602" s="12">
        <f>IF($BB602="",$BF602,$BB602)</f>
        <v>28400000</v>
      </c>
      <c r="BJ602" s="29">
        <f>IF($BB602="",$BH602,$BE602)</f>
        <v>37.659377791154292</v>
      </c>
      <c r="BK602" s="3">
        <f>LN(BN602*100000000/($AX602-$AW602)/$BI602)</f>
        <v>-4.1044417551858308</v>
      </c>
      <c r="BL602" s="13">
        <f>EXP(BK$4341*$AX602+BK$4342)*$BI602/(100000000/($AX602-$AW602))</f>
        <v>69.432760287961685</v>
      </c>
      <c r="BM602" s="3">
        <f t="shared" ref="BM602" si="872">LN(BL602/$C602)</f>
        <v>-3.072861580699402</v>
      </c>
      <c r="BN602" s="3" cm="1">
        <f t="array" ref="BN602">$C602*EXP(poly_from_str(100000000/$E602,BN$4341))</f>
        <v>80.153226343444899</v>
      </c>
      <c r="BO602" s="3">
        <f>LN($C602)</f>
        <v>7.3132203870903014</v>
      </c>
      <c r="BP602" s="13">
        <f>LN(BL602/BN602)</f>
        <v>-0.14358132567165338</v>
      </c>
      <c r="BY602">
        <v>40770</v>
      </c>
    </row>
    <row r="603" spans="1:77" hidden="1" x14ac:dyDescent="0.25">
      <c r="A603" t="s">
        <v>987</v>
      </c>
      <c r="B603" s="2" t="str">
        <f t="shared" si="862"/>
        <v/>
      </c>
      <c r="C603">
        <v>6</v>
      </c>
      <c r="E603" t="s">
        <v>988</v>
      </c>
      <c r="R603">
        <v>7</v>
      </c>
      <c r="S603" t="s">
        <v>22</v>
      </c>
      <c r="AA603" s="10">
        <f t="shared" si="864"/>
        <v>5840.0690000000004</v>
      </c>
      <c r="AB603" s="3" cm="1">
        <f t="array" ref="AB603">100000000/Lvac(AA603)</f>
        <v>17118.339907241421</v>
      </c>
      <c r="AC603" s="28">
        <f t="shared" si="865"/>
        <v>1.7123085360806524E-7</v>
      </c>
      <c r="AD603" s="28">
        <f t="shared" si="866"/>
        <v>5.8416879523287111E-7</v>
      </c>
      <c r="AE603" s="21">
        <f t="shared" si="867"/>
        <v>17118.339914580549</v>
      </c>
      <c r="AF603" s="10" cm="1">
        <f t="array" ref="AF603">Lair(100000000/AE603)</f>
        <v>5840.0689974961706</v>
      </c>
      <c r="AG603" s="10">
        <f t="shared" si="868"/>
        <v>6.465593977334979E-3</v>
      </c>
      <c r="AH603" s="10" t="b">
        <f t="shared" si="863"/>
        <v>1</v>
      </c>
      <c r="AI603" s="10">
        <f t="shared" si="869"/>
        <v>5840.0690000000004</v>
      </c>
      <c r="AJ603">
        <v>3.0000000000000001E-3</v>
      </c>
      <c r="AK603" s="3" cm="1">
        <f t="array" ref="AK603">100000000/Lvac($AA603)</f>
        <v>17118.339907241421</v>
      </c>
      <c r="AL603" s="21">
        <f t="shared" si="871"/>
        <v>8.7935638640098714E-3</v>
      </c>
      <c r="AM603" s="21"/>
      <c r="AN603" s="21"/>
      <c r="AO603" s="21"/>
      <c r="AP603" s="21"/>
      <c r="AS603" s="3">
        <f t="shared" si="870"/>
        <v>-9.2758578830398619E-5</v>
      </c>
      <c r="AT603" s="3" cm="1">
        <f t="array" ref="AT603">AS603-(100000000/LvacE($A603)-$E603)</f>
        <v>2.4829354515532032E-5</v>
      </c>
      <c r="BB603"/>
      <c r="BC603"/>
      <c r="BD603"/>
      <c r="BE603"/>
      <c r="BF603"/>
      <c r="BG603"/>
      <c r="BH603"/>
      <c r="BI603"/>
      <c r="BJ603"/>
      <c r="BN603" s="3" cm="1">
        <f t="array" ref="BN603">$C603*EXP(poly_from_str(100000000/$E603,BN$4341))</f>
        <v>0.32279736399000958</v>
      </c>
      <c r="BO603" s="3"/>
      <c r="BY603" t="e">
        <v>#N/A</v>
      </c>
    </row>
    <row r="604" spans="1:77" hidden="1" x14ac:dyDescent="0.25">
      <c r="A604" t="s">
        <v>989</v>
      </c>
      <c r="B604" s="2" t="str">
        <f t="shared" si="862"/>
        <v/>
      </c>
      <c r="C604">
        <v>5</v>
      </c>
      <c r="D604" t="s">
        <v>143</v>
      </c>
      <c r="E604" t="s">
        <v>990</v>
      </c>
      <c r="R604">
        <v>7</v>
      </c>
      <c r="S604" t="s">
        <v>22</v>
      </c>
      <c r="AA604" s="10">
        <f t="shared" si="864"/>
        <v>5839.6009999999997</v>
      </c>
      <c r="AB604" s="3" cm="1">
        <f t="array" ref="AB604">100000000/Lvac(AA604)</f>
        <v>17119.711800162346</v>
      </c>
      <c r="AC604" s="28">
        <f t="shared" si="865"/>
        <v>1.7124457647020749E-7</v>
      </c>
      <c r="AD604" s="28">
        <f t="shared" si="866"/>
        <v>5.8412198270213701E-7</v>
      </c>
      <c r="AE604" s="21">
        <f t="shared" si="867"/>
        <v>17119.711657690215</v>
      </c>
      <c r="AF604" s="10" cm="1">
        <f t="array" ref="AF604">Lair(100000000/AE604)</f>
        <v>5839.6010485982642</v>
      </c>
      <c r="AG604" s="10">
        <f t="shared" si="868"/>
        <v>6.4658288982554074E-3</v>
      </c>
      <c r="AH604" s="10" t="b">
        <f t="shared" si="863"/>
        <v>1</v>
      </c>
      <c r="AI604" s="10">
        <f t="shared" si="869"/>
        <v>5839.6009999999997</v>
      </c>
      <c r="AJ604">
        <v>7.0000000000000001E-3</v>
      </c>
      <c r="AK604" s="3" cm="1">
        <f t="array" ref="AK604">100000000/Lvac($AA604)</f>
        <v>17119.711800162346</v>
      </c>
      <c r="AL604" s="21">
        <f t="shared" si="871"/>
        <v>2.0521604575575701E-2</v>
      </c>
      <c r="AM604" s="21"/>
      <c r="AN604" s="21"/>
      <c r="AO604" s="21"/>
      <c r="AP604" s="21"/>
      <c r="AS604" s="3">
        <f t="shared" si="870"/>
        <v>1.8001623466261663E-3</v>
      </c>
      <c r="AT604" s="3" cm="1">
        <f t="array" ref="AT604">AS604-(100000000/LvacE($A604)-$E604)</f>
        <v>2.482346462784335E-5</v>
      </c>
      <c r="BB604"/>
      <c r="BC604"/>
      <c r="BD604"/>
      <c r="BE604"/>
      <c r="BF604"/>
      <c r="BG604"/>
      <c r="BH604"/>
      <c r="BI604"/>
      <c r="BJ604"/>
      <c r="BN604" s="3" cm="1">
        <f t="array" ref="BN604">$C604*EXP(poly_from_str(100000000/$E604,BN$4341))</f>
        <v>0.26919430004760114</v>
      </c>
      <c r="BO604" s="3"/>
      <c r="BY604" t="e">
        <v>#N/A</v>
      </c>
    </row>
    <row r="605" spans="1:77" hidden="1" x14ac:dyDescent="0.25">
      <c r="A605" t="s">
        <v>991</v>
      </c>
      <c r="B605" s="2" t="str">
        <f t="shared" si="862"/>
        <v/>
      </c>
      <c r="C605">
        <v>1</v>
      </c>
      <c r="E605" t="s">
        <v>992</v>
      </c>
      <c r="F605">
        <v>22080</v>
      </c>
      <c r="G605" t="s">
        <v>5</v>
      </c>
      <c r="H605" s="5" t="s">
        <v>8</v>
      </c>
      <c r="I605">
        <v>39225</v>
      </c>
      <c r="J605" t="s">
        <v>3</v>
      </c>
      <c r="K605" s="5" t="s">
        <v>4</v>
      </c>
      <c r="L605">
        <v>22080.94</v>
      </c>
      <c r="M605" t="str">
        <f>$G605&amp;""</f>
        <v>e</v>
      </c>
      <c r="N605" t="str">
        <f>$H605&amp;""</f>
        <v>7/2</v>
      </c>
      <c r="O605">
        <v>39225.599999999999</v>
      </c>
      <c r="P605" t="str">
        <f>$J605&amp;""</f>
        <v>o</v>
      </c>
      <c r="Q605" t="str">
        <f>$K605&amp;""</f>
        <v>9/2</v>
      </c>
      <c r="R605">
        <v>7</v>
      </c>
      <c r="AA605" s="10">
        <f t="shared" si="864"/>
        <v>5831.098</v>
      </c>
      <c r="AB605" s="3" cm="1">
        <f t="array" ref="AB605">100000000/Lvac(AA605)</f>
        <v>17144.675799889057</v>
      </c>
      <c r="AC605" s="28">
        <f t="shared" si="865"/>
        <v>1.7149428803974826E-7</v>
      </c>
      <c r="AD605" s="28">
        <f t="shared" si="866"/>
        <v>5.8327145504056196E-7</v>
      </c>
      <c r="AE605" s="21">
        <f t="shared" si="867"/>
        <v>17144.676134091376</v>
      </c>
      <c r="AF605" s="10" cm="1">
        <f t="array" ref="AF605">Lair(100000000/AE605)</f>
        <v>5831.0978863329374</v>
      </c>
      <c r="AG605" s="10">
        <f t="shared" si="868"/>
        <v>6.4701069849871376E-3</v>
      </c>
      <c r="AH605" s="10" t="b">
        <f t="shared" si="863"/>
        <v>1</v>
      </c>
      <c r="AI605" s="10">
        <f>$AF605</f>
        <v>5831.0978863329374</v>
      </c>
      <c r="AJ605">
        <v>3.0000000000000001E-3</v>
      </c>
      <c r="AK605" s="3" cm="1">
        <f t="array" ref="AK605">100000000/Lvac($AA605)</f>
        <v>17144.675799889057</v>
      </c>
      <c r="AL605" s="21">
        <f t="shared" si="871"/>
        <v>8.8206420818658249E-3</v>
      </c>
      <c r="AM605" s="10" cm="1">
        <f t="array" ref="AM605">Lvac($AI605)-$BA605</f>
        <v>-5.4889130315132206E-3</v>
      </c>
      <c r="AN605" s="10">
        <f>$AK605-($AX605-$AW605)</f>
        <v>1.5799889057234395E-2</v>
      </c>
      <c r="AO605" s="3">
        <f>AM605/AJ605</f>
        <v>-1.8296376771710734</v>
      </c>
      <c r="AP605" s="3">
        <v>-1.7917385121108964</v>
      </c>
      <c r="AS605" s="3">
        <f t="shared" si="870"/>
        <v>-4.2001109432021622E-3</v>
      </c>
      <c r="AT605" s="3" cm="1">
        <f t="array" ref="AT605">AS605-(100000000/LvacE($A605)-$E605)</f>
        <v>2.471604966558516E-5</v>
      </c>
      <c r="AU605" t="s">
        <v>4785</v>
      </c>
      <c r="AV605" t="s">
        <v>4709</v>
      </c>
      <c r="AW605" s="3">
        <v>22080.94</v>
      </c>
      <c r="AX605" s="3">
        <v>39225.599999999999</v>
      </c>
      <c r="AY605" s="3"/>
      <c r="AZ605" s="10" cm="1">
        <f t="array" ref="AZ605">Lair(100000000/($AX605-$AW605))</f>
        <v>5831.1033737767884</v>
      </c>
      <c r="BA605" s="10">
        <f>100000000/($AX605-$AW605)</f>
        <v>5832.7199256211552</v>
      </c>
      <c r="BB605" s="12">
        <v>35400</v>
      </c>
      <c r="BC605" s="3">
        <v>6.0000000000000001E-3</v>
      </c>
      <c r="BD605" s="12" cm="1">
        <f t="array" ref="BD605">SfromgA($BB605,$BA605,"")</f>
        <v>3.4669692611358082E-3</v>
      </c>
      <c r="BE605" s="29">
        <f>(10^MAX(0.05, -0.312925054856973*((LN($BD605))^(1/3)) + 0.454808404431693)-1)*100</f>
        <v>929.5032352906137</v>
      </c>
      <c r="BG605" s="3"/>
      <c r="BH605" s="3"/>
      <c r="BI605" s="12">
        <f>IF($BB605="",$BF605,$BB605)</f>
        <v>35400</v>
      </c>
      <c r="BJ605" s="29">
        <f>IF($BB605="",$BH605,$BE605)</f>
        <v>929.5032352906137</v>
      </c>
      <c r="BK605" s="3">
        <f>LN(BN605*100000000/($AX605-$AW605)/$BI605)</f>
        <v>-4.7117183056940295</v>
      </c>
      <c r="BL605" s="13">
        <f>EXP(BK$4341*$AX605+BK$4342)*$BI605/(100000000/($AX605-$AW605))</f>
        <v>3.4625301286229718E-2</v>
      </c>
      <c r="BM605" s="3">
        <f t="shared" ref="BM605" si="873">LN(BL605/$C605)</f>
        <v>-3.3631706131051349</v>
      </c>
      <c r="BN605" s="3" cm="1">
        <f t="array" ref="BN605">$C605*EXP(poly_from_str(100000000/$E605,BN$4341))</f>
        <v>5.4558054903471834E-2</v>
      </c>
      <c r="BO605" s="3">
        <f>LN($C605)</f>
        <v>0</v>
      </c>
      <c r="BP605" s="13">
        <f>LN(BL605/BN605)</f>
        <v>-0.45468069642651637</v>
      </c>
      <c r="BY605">
        <v>28</v>
      </c>
    </row>
    <row r="606" spans="1:77" hidden="1" x14ac:dyDescent="0.25">
      <c r="A606" t="s">
        <v>993</v>
      </c>
      <c r="B606" s="2" t="str">
        <f t="shared" si="862"/>
        <v/>
      </c>
      <c r="C606">
        <v>1</v>
      </c>
      <c r="E606" t="s">
        <v>994</v>
      </c>
      <c r="R606">
        <v>7</v>
      </c>
      <c r="S606" t="s">
        <v>22</v>
      </c>
      <c r="AA606" s="10">
        <f t="shared" si="864"/>
        <v>5830.6409999999996</v>
      </c>
      <c r="AB606" s="3" cm="1">
        <f t="array" ref="AB606">100000000/Lvac(AA606)</f>
        <v>17146.019570233362</v>
      </c>
      <c r="AC606" s="28">
        <f t="shared" si="865"/>
        <v>1.7150772959611132E-7</v>
      </c>
      <c r="AD606" s="28">
        <f t="shared" si="866"/>
        <v>5.8322574280509219E-7</v>
      </c>
      <c r="AE606" s="21">
        <f t="shared" si="867"/>
        <v>17146.019604439709</v>
      </c>
      <c r="AF606" s="10" cm="1">
        <f t="array" ref="AF606">Lair(100000000/AE606)</f>
        <v>5830.6409883677488</v>
      </c>
      <c r="AG606" s="10">
        <f t="shared" si="868"/>
        <v>6.4703374440506084E-3</v>
      </c>
      <c r="AH606" s="10" t="b">
        <f t="shared" si="863"/>
        <v>1</v>
      </c>
      <c r="AI606" s="10">
        <f t="shared" si="869"/>
        <v>5830.6409999999996</v>
      </c>
      <c r="AJ606">
        <v>3.0000000000000001E-3</v>
      </c>
      <c r="AK606" s="3" cm="1">
        <f t="array" ref="AK606">100000000/Lvac($AA606)</f>
        <v>17146.019570233362</v>
      </c>
      <c r="AL606" s="21">
        <f t="shared" si="871"/>
        <v>8.822024664303648E-3</v>
      </c>
      <c r="AM606" s="21"/>
      <c r="AN606" s="21"/>
      <c r="AO606" s="21"/>
      <c r="AP606" s="21"/>
      <c r="AS606" s="3">
        <f t="shared" si="870"/>
        <v>-4.2976663826266304E-4</v>
      </c>
      <c r="AT606" s="3" cm="1">
        <f t="array" ref="AT606">AS606-(100000000/LvacE($A606)-$E606)</f>
        <v>2.471025800332427E-5</v>
      </c>
      <c r="BB606"/>
      <c r="BC606"/>
      <c r="BD606"/>
      <c r="BE606"/>
      <c r="BF606"/>
      <c r="BG606"/>
      <c r="BH606"/>
      <c r="BI606"/>
      <c r="BJ606"/>
      <c r="BN606" s="3" cm="1">
        <f t="array" ref="BN606">$C606*EXP(poly_from_str(100000000/$E606,BN$4341))</f>
        <v>5.4596804711412129E-2</v>
      </c>
      <c r="BO606" s="3"/>
      <c r="BY606">
        <v>28</v>
      </c>
    </row>
    <row r="607" spans="1:77" hidden="1" x14ac:dyDescent="0.25">
      <c r="A607" t="s">
        <v>995</v>
      </c>
      <c r="B607" s="2" t="str">
        <f t="shared" si="862"/>
        <v/>
      </c>
      <c r="C607">
        <v>1</v>
      </c>
      <c r="E607" t="s">
        <v>996</v>
      </c>
      <c r="R607">
        <v>7</v>
      </c>
      <c r="S607" t="s">
        <v>22</v>
      </c>
      <c r="AA607" s="10">
        <f t="shared" si="864"/>
        <v>5821.6809999999996</v>
      </c>
      <c r="AB607" s="3" cm="1">
        <f t="array" ref="AB607">100000000/Lvac(AA607)</f>
        <v>17172.408318336336</v>
      </c>
      <c r="AC607" s="28">
        <f t="shared" si="865"/>
        <v>1.7177169274647651E-7</v>
      </c>
      <c r="AD607" s="28">
        <f t="shared" si="866"/>
        <v>5.823295029225581E-7</v>
      </c>
      <c r="AE607" s="21">
        <f t="shared" si="867"/>
        <v>17172.408452944524</v>
      </c>
      <c r="AF607" s="10" cm="1">
        <f t="array" ref="AF607">Lair(100000000/AE607)</f>
        <v>5821.6809543655509</v>
      </c>
      <c r="AG607" s="10">
        <f t="shared" si="868"/>
        <v>6.4748668226871538E-3</v>
      </c>
      <c r="AH607" s="10" t="b">
        <f t="shared" si="863"/>
        <v>1</v>
      </c>
      <c r="AI607" s="10">
        <f t="shared" si="869"/>
        <v>5821.6809999999996</v>
      </c>
      <c r="AJ607">
        <v>3.0000000000000001E-3</v>
      </c>
      <c r="AK607" s="3" cm="1">
        <f t="array" ref="AK607">100000000/Lvac($AA607)</f>
        <v>17172.408318336336</v>
      </c>
      <c r="AL607" s="21">
        <f t="shared" si="871"/>
        <v>8.8492009361229203E-3</v>
      </c>
      <c r="AM607" s="21"/>
      <c r="AN607" s="21"/>
      <c r="AO607" s="21"/>
      <c r="AP607" s="21"/>
      <c r="AS607" s="3">
        <f t="shared" si="870"/>
        <v>-1.6816636634757742E-3</v>
      </c>
      <c r="AT607" s="3" cm="1">
        <f t="array" ref="AT607">AS607-(100000000/LvacE($A607)-$E607)</f>
        <v>2.4596225557615981E-5</v>
      </c>
      <c r="BB607"/>
      <c r="BC607"/>
      <c r="BD607"/>
      <c r="BE607"/>
      <c r="BF607"/>
      <c r="BG607"/>
      <c r="BH607"/>
      <c r="BI607"/>
      <c r="BJ607"/>
      <c r="BN607" s="3" cm="1">
        <f t="array" ref="BN607">$C607*EXP(poly_from_str(100000000/$E607,BN$4341))</f>
        <v>5.5363091319641955E-2</v>
      </c>
      <c r="BO607" s="3"/>
      <c r="BY607" t="e">
        <v>#N/A</v>
      </c>
    </row>
    <row r="608" spans="1:77" hidden="1" x14ac:dyDescent="0.25">
      <c r="A608" t="s">
        <v>997</v>
      </c>
      <c r="B608" s="2" t="str">
        <f t="shared" si="862"/>
        <v/>
      </c>
      <c r="C608">
        <v>10</v>
      </c>
      <c r="D608" t="s">
        <v>14</v>
      </c>
      <c r="E608" t="s">
        <v>998</v>
      </c>
      <c r="R608">
        <v>7</v>
      </c>
      <c r="S608" t="s">
        <v>22</v>
      </c>
      <c r="AA608" s="10">
        <f t="shared" si="864"/>
        <v>5820.0190000000002</v>
      </c>
      <c r="AB608" s="3" cm="1">
        <f t="array" ref="AB608">100000000/Lvac(AA608)</f>
        <v>17177.312128905505</v>
      </c>
      <c r="AC608" s="28">
        <f t="shared" si="865"/>
        <v>1.7182074491509391E-7</v>
      </c>
      <c r="AD608" s="28">
        <f t="shared" si="866"/>
        <v>5.8216325842809112E-7</v>
      </c>
      <c r="AE608" s="21">
        <f t="shared" si="867"/>
        <v>17177.311958318864</v>
      </c>
      <c r="AF608" s="10" cm="1">
        <f t="array" ref="AF608">Lair(100000000/AE608)</f>
        <v>5820.0190577987369</v>
      </c>
      <c r="AG608" s="10">
        <f t="shared" si="868"/>
        <v>6.4757092828138111E-3</v>
      </c>
      <c r="AH608" s="10" t="b">
        <f t="shared" si="863"/>
        <v>1</v>
      </c>
      <c r="AI608" s="10">
        <f t="shared" si="869"/>
        <v>5820.0190000000002</v>
      </c>
      <c r="AJ608">
        <v>7.0000000000000001E-3</v>
      </c>
      <c r="AK608" s="3" cm="1">
        <f t="array" ref="AK608">100000000/Lvac($AA608)</f>
        <v>17177.312128905505</v>
      </c>
      <c r="AL608" s="21">
        <f t="shared" si="871"/>
        <v>2.0659929959393353E-2</v>
      </c>
      <c r="AM608" s="21"/>
      <c r="AN608" s="21"/>
      <c r="AO608" s="21"/>
      <c r="AP608" s="21"/>
      <c r="AS608" s="3">
        <f t="shared" si="870"/>
        <v>2.1289055039233062E-3</v>
      </c>
      <c r="AT608" s="3" cm="1">
        <f t="array" ref="AT608">AS608-(100000000/LvacE($A608)-$E608)</f>
        <v>2.4574983399361372E-5</v>
      </c>
      <c r="BB608"/>
      <c r="BC608"/>
      <c r="BD608"/>
      <c r="BE608"/>
      <c r="BF608"/>
      <c r="BG608"/>
      <c r="BH608"/>
      <c r="BI608"/>
      <c r="BJ608"/>
      <c r="BN608" s="3" cm="1">
        <f t="array" ref="BN608">$C608*EXP(poly_from_str(100000000/$E608,BN$4341))</f>
        <v>0.55506023502955015</v>
      </c>
      <c r="BO608" s="3"/>
      <c r="BY608" t="e">
        <v>#N/A</v>
      </c>
    </row>
    <row r="609" spans="1:77" hidden="1" x14ac:dyDescent="0.25">
      <c r="A609" t="s">
        <v>999</v>
      </c>
      <c r="B609" s="2" t="str">
        <f t="shared" si="862"/>
        <v/>
      </c>
      <c r="C609">
        <v>2</v>
      </c>
      <c r="E609" t="s">
        <v>1000</v>
      </c>
      <c r="R609">
        <v>7</v>
      </c>
      <c r="S609" t="s">
        <v>22</v>
      </c>
      <c r="AA609" s="10">
        <f t="shared" si="864"/>
        <v>5814.8069999999998</v>
      </c>
      <c r="AB609" s="3" cm="1">
        <f t="array" ref="AB609">100000000/Lvac(AA609)</f>
        <v>17192.708563636435</v>
      </c>
      <c r="AC609" s="28">
        <f t="shared" si="865"/>
        <v>1.7197475341829918E-7</v>
      </c>
      <c r="AD609" s="28">
        <f t="shared" si="866"/>
        <v>5.816419188975595E-7</v>
      </c>
      <c r="AE609" s="21">
        <f t="shared" si="867"/>
        <v>17192.708679110507</v>
      </c>
      <c r="AF609" s="10" cm="1">
        <f t="array" ref="AF609">Lair(100000000/AE609)</f>
        <v>5814.8069609447321</v>
      </c>
      <c r="AG609" s="10">
        <f t="shared" si="868"/>
        <v>6.4783559079120284E-3</v>
      </c>
      <c r="AH609" s="10" t="b">
        <f t="shared" si="863"/>
        <v>1</v>
      </c>
      <c r="AI609" s="10">
        <f t="shared" si="869"/>
        <v>5814.8069999999998</v>
      </c>
      <c r="AJ609">
        <v>3.0000000000000001E-3</v>
      </c>
      <c r="AK609" s="3" cm="1">
        <f t="array" ref="AK609">100000000/Lvac($AA609)</f>
        <v>17192.708563636435</v>
      </c>
      <c r="AL609" s="21">
        <f t="shared" si="871"/>
        <v>8.8701354474721699E-3</v>
      </c>
      <c r="AM609" s="21"/>
      <c r="AN609" s="21"/>
      <c r="AO609" s="21"/>
      <c r="AP609" s="21"/>
      <c r="AS609" s="3">
        <f t="shared" si="870"/>
        <v>-1.4363635636982508E-3</v>
      </c>
      <c r="AT609" s="3" cm="1">
        <f t="array" ref="AT609">AS609-(100000000/LvacE($A609)-$E609)</f>
        <v>2.450817555654794E-5</v>
      </c>
      <c r="BB609"/>
      <c r="BC609"/>
      <c r="BD609"/>
      <c r="BE609"/>
      <c r="BF609"/>
      <c r="BG609"/>
      <c r="BH609"/>
      <c r="BI609"/>
      <c r="BJ609"/>
      <c r="BN609" s="3" cm="1">
        <f t="array" ref="BN609">$C609*EXP(poly_from_str(100000000/$E609,BN$4341))</f>
        <v>0.11191308170904216</v>
      </c>
      <c r="BO609" s="3"/>
      <c r="BY609" t="e">
        <v>#N/A</v>
      </c>
    </row>
    <row r="610" spans="1:77" hidden="1" x14ac:dyDescent="0.25">
      <c r="A610" t="s">
        <v>1001</v>
      </c>
      <c r="B610" s="2" t="str">
        <f t="shared" si="862"/>
        <v/>
      </c>
      <c r="C610">
        <v>2</v>
      </c>
      <c r="E610" t="s">
        <v>1002</v>
      </c>
      <c r="R610">
        <v>7</v>
      </c>
      <c r="S610" t="s">
        <v>22</v>
      </c>
      <c r="AA610" s="10">
        <f t="shared" si="864"/>
        <v>5813.9889999999996</v>
      </c>
      <c r="AB610" s="3" cm="1">
        <f t="array" ref="AB610">100000000/Lvac(AA610)</f>
        <v>17195.127471085281</v>
      </c>
      <c r="AC610" s="28">
        <f t="shared" si="865"/>
        <v>1.7199894943041688E-7</v>
      </c>
      <c r="AD610" s="28">
        <f t="shared" si="866"/>
        <v>5.8156009699931841E-7</v>
      </c>
      <c r="AE610" s="21">
        <f t="shared" si="867"/>
        <v>17195.127674498432</v>
      </c>
      <c r="AF610" s="10" cm="1">
        <f t="array" ref="AF610">Lair(100000000/AE610)</f>
        <v>5813.9889312216146</v>
      </c>
      <c r="AG610" s="10">
        <f t="shared" si="868"/>
        <v>6.4787719301743849E-3</v>
      </c>
      <c r="AH610" s="10" t="b">
        <f t="shared" si="863"/>
        <v>1</v>
      </c>
      <c r="AI610" s="10">
        <f t="shared" si="869"/>
        <v>5813.9889999999996</v>
      </c>
      <c r="AJ610">
        <v>3.0000000000000001E-3</v>
      </c>
      <c r="AK610" s="3" cm="1">
        <f t="array" ref="AK610">100000000/Lvac($AA610)</f>
        <v>17195.127471085281</v>
      </c>
      <c r="AL610" s="21">
        <f t="shared" si="871"/>
        <v>8.8726315810463089E-3</v>
      </c>
      <c r="AM610" s="21"/>
      <c r="AN610" s="21"/>
      <c r="AO610" s="21"/>
      <c r="AP610" s="21"/>
      <c r="AS610" s="3">
        <f t="shared" si="870"/>
        <v>-2.5289147197327111E-3</v>
      </c>
      <c r="AT610" s="3" cm="1">
        <f t="array" ref="AT610">AS610-(100000000/LvacE($A610)-$E610)</f>
        <v>2.4497665435774252E-5</v>
      </c>
      <c r="BB610"/>
      <c r="BC610"/>
      <c r="BD610"/>
      <c r="BE610"/>
      <c r="BF610"/>
      <c r="BG610"/>
      <c r="BH610"/>
      <c r="BI610"/>
      <c r="BJ610"/>
      <c r="BN610" s="3" cm="1">
        <f t="array" ref="BN610">$C610*EXP(poly_from_str(100000000/$E610,BN$4341))</f>
        <v>0.1120550286096015</v>
      </c>
      <c r="BO610" s="3"/>
      <c r="BY610" t="e">
        <v>#N/A</v>
      </c>
    </row>
    <row r="611" spans="1:77" hidden="1" x14ac:dyDescent="0.25">
      <c r="A611" t="s">
        <v>1003</v>
      </c>
      <c r="B611" s="2" t="str">
        <f t="shared" si="862"/>
        <v/>
      </c>
      <c r="C611">
        <v>2</v>
      </c>
      <c r="E611" t="s">
        <v>1004</v>
      </c>
      <c r="R611">
        <v>7</v>
      </c>
      <c r="S611" t="s">
        <v>22</v>
      </c>
      <c r="AA611" s="10">
        <f t="shared" si="864"/>
        <v>5800.402</v>
      </c>
      <c r="AB611" s="3" cm="1">
        <f t="array" ref="AB611">100000000/Lvac(AA611)</f>
        <v>17235.405361739813</v>
      </c>
      <c r="AC611" s="28">
        <f t="shared" si="865"/>
        <v>1.724018438722006E-7</v>
      </c>
      <c r="AD611" s="28">
        <f t="shared" si="866"/>
        <v>5.8020103328689907E-7</v>
      </c>
      <c r="AE611" s="21">
        <f t="shared" si="867"/>
        <v>17235.405738041398</v>
      </c>
      <c r="AF611" s="10" cm="1">
        <f t="array" ref="AF611">Lair(100000000/AE611)</f>
        <v>5800.4018733582816</v>
      </c>
      <c r="AG611" s="10">
        <f t="shared" si="868"/>
        <v>6.4857078321243784E-3</v>
      </c>
      <c r="AH611" s="10" t="b">
        <f t="shared" si="863"/>
        <v>1</v>
      </c>
      <c r="AI611" s="10">
        <f t="shared" si="869"/>
        <v>5800.402</v>
      </c>
      <c r="AJ611">
        <v>3.0000000000000001E-3</v>
      </c>
      <c r="AK611" s="3" cm="1">
        <f t="array" ref="AK611">100000000/Lvac($AA611)</f>
        <v>17235.405361739813</v>
      </c>
      <c r="AL611" s="21">
        <f t="shared" si="871"/>
        <v>8.9142469927462678E-3</v>
      </c>
      <c r="AM611" s="21"/>
      <c r="AN611" s="21"/>
      <c r="AO611" s="21"/>
      <c r="AP611" s="21"/>
      <c r="AS611" s="3">
        <f t="shared" si="870"/>
        <v>-4.6382601867662743E-3</v>
      </c>
      <c r="AT611" s="3" cm="1">
        <f t="array" ref="AT611">AS611-(100000000/LvacE($A611)-$E611)</f>
        <v>2.4322063836734742E-5</v>
      </c>
      <c r="BB611"/>
      <c r="BC611"/>
      <c r="BD611"/>
      <c r="BE611"/>
      <c r="BF611"/>
      <c r="BG611"/>
      <c r="BH611"/>
      <c r="BI611"/>
      <c r="BJ611"/>
      <c r="BN611" s="3" cm="1">
        <f t="array" ref="BN611">$C611*EXP(poly_from_str(100000000/$E611,BN$4341))</f>
        <v>0.11443150758522407</v>
      </c>
      <c r="BO611" s="3"/>
      <c r="BY611" t="e">
        <v>#N/A</v>
      </c>
    </row>
    <row r="612" spans="1:77" hidden="1" x14ac:dyDescent="0.25">
      <c r="A612" t="s">
        <v>1005</v>
      </c>
      <c r="B612" s="2" t="str">
        <f t="shared" si="862"/>
        <v/>
      </c>
      <c r="C612">
        <v>1</v>
      </c>
      <c r="E612" t="s">
        <v>1006</v>
      </c>
      <c r="R612">
        <v>7</v>
      </c>
      <c r="S612" t="s">
        <v>22</v>
      </c>
      <c r="AA612" s="10">
        <f t="shared" si="864"/>
        <v>5798.0360000000001</v>
      </c>
      <c r="AB612" s="3" cm="1">
        <f t="array" ref="AB612">100000000/Lvac(AA612)</f>
        <v>17242.438532531833</v>
      </c>
      <c r="AC612" s="28">
        <f t="shared" si="865"/>
        <v>1.7247219575732197E-7</v>
      </c>
      <c r="AD612" s="28">
        <f t="shared" si="866"/>
        <v>5.7996436995455698E-7</v>
      </c>
      <c r="AE612" s="21">
        <f t="shared" si="867"/>
        <v>17242.438651766028</v>
      </c>
      <c r="AF612" s="10" cm="1">
        <f t="array" ref="AF612">Lair(100000000/AE612)</f>
        <v>5798.0359599052772</v>
      </c>
      <c r="AG612" s="10">
        <f t="shared" si="868"/>
        <v>6.4869206169582104E-3</v>
      </c>
      <c r="AH612" s="10" t="b">
        <f t="shared" si="863"/>
        <v>1</v>
      </c>
      <c r="AI612" s="10">
        <f t="shared" si="869"/>
        <v>5798.0360000000001</v>
      </c>
      <c r="AJ612">
        <v>3.0000000000000001E-3</v>
      </c>
      <c r="AK612" s="3" cm="1">
        <f t="array" ref="AK612">100000000/Lvac($AA612)</f>
        <v>17242.438532531833</v>
      </c>
      <c r="AL612" s="21">
        <f t="shared" si="871"/>
        <v>8.9215237017492652E-3</v>
      </c>
      <c r="AM612" s="21"/>
      <c r="AN612" s="21"/>
      <c r="AO612" s="21"/>
      <c r="AP612" s="21"/>
      <c r="AS612" s="3">
        <f t="shared" si="870"/>
        <v>-1.4674681660835631E-3</v>
      </c>
      <c r="AT612" s="3" cm="1">
        <f t="array" ref="AT612">AS612-(100000000/LvacE($A612)-$E612)</f>
        <v>2.4291290174005553E-5</v>
      </c>
      <c r="BB612"/>
      <c r="BC612"/>
      <c r="BD612"/>
      <c r="BE612"/>
      <c r="BF612"/>
      <c r="BG612"/>
      <c r="BH612"/>
      <c r="BI612"/>
      <c r="BJ612"/>
      <c r="BN612" s="3" cm="1">
        <f t="array" ref="BN612">$C612*EXP(poly_from_str(100000000/$E612,BN$4341))</f>
        <v>5.7424441101847065E-2</v>
      </c>
      <c r="BO612" s="3"/>
      <c r="BY612" t="e">
        <v>#N/A</v>
      </c>
    </row>
    <row r="613" spans="1:77" hidden="1" x14ac:dyDescent="0.25">
      <c r="A613" t="s">
        <v>1007</v>
      </c>
      <c r="B613" s="2" t="str">
        <f t="shared" si="862"/>
        <v/>
      </c>
      <c r="C613">
        <v>1</v>
      </c>
      <c r="E613" t="s">
        <v>1008</v>
      </c>
      <c r="R613">
        <v>7</v>
      </c>
      <c r="S613" t="s">
        <v>22</v>
      </c>
      <c r="AA613" s="10">
        <f t="shared" si="864"/>
        <v>5793.3410000000003</v>
      </c>
      <c r="AB613" s="3" cm="1">
        <f t="array" ref="AB613">100000000/Lvac(AA613)</f>
        <v>17256.411897863087</v>
      </c>
      <c r="AC613" s="28">
        <f t="shared" si="865"/>
        <v>1.7261196950084587E-7</v>
      </c>
      <c r="AD613" s="28">
        <f t="shared" si="866"/>
        <v>5.7949474428333105E-7</v>
      </c>
      <c r="AE613" s="21">
        <f t="shared" si="867"/>
        <v>17256.4117431989</v>
      </c>
      <c r="AF613" s="10" cm="1">
        <f t="array" ref="AF613">Lair(100000000/AE613)</f>
        <v>5793.3410519245263</v>
      </c>
      <c r="AG613" s="10">
        <f t="shared" si="868"/>
        <v>6.4893316221039891E-3</v>
      </c>
      <c r="AH613" s="10" t="b">
        <f t="shared" si="863"/>
        <v>1</v>
      </c>
      <c r="AI613" s="10">
        <f t="shared" si="869"/>
        <v>5793.3410000000003</v>
      </c>
      <c r="AJ613">
        <v>3.0000000000000001E-3</v>
      </c>
      <c r="AK613" s="3" cm="1">
        <f t="array" ref="AK613">100000000/Lvac($AA613)</f>
        <v>17256.411897863087</v>
      </c>
      <c r="AL613" s="21">
        <f t="shared" si="871"/>
        <v>8.9359897326239304E-3</v>
      </c>
      <c r="AM613" s="21"/>
      <c r="AN613" s="21"/>
      <c r="AO613" s="21"/>
      <c r="AP613" s="21"/>
      <c r="AS613" s="3">
        <f t="shared" si="870"/>
        <v>1.8978630869241897E-3</v>
      </c>
      <c r="AT613" s="3" cm="1">
        <f t="array" ref="AT613">AS613-(100000000/LvacE($A613)-$E613)</f>
        <v>2.4230041162809357E-5</v>
      </c>
      <c r="BB613"/>
      <c r="BC613"/>
      <c r="BD613"/>
      <c r="BE613"/>
      <c r="BF613"/>
      <c r="BG613"/>
      <c r="BH613"/>
      <c r="BI613"/>
      <c r="BJ613"/>
      <c r="BN613" s="3" cm="1">
        <f t="array" ref="BN613">$C613*EXP(poly_from_str(100000000/$E613,BN$4341))</f>
        <v>5.7840261494917347E-2</v>
      </c>
      <c r="BO613" s="3"/>
      <c r="BY613" t="e">
        <v>#N/A</v>
      </c>
    </row>
    <row r="614" spans="1:77" hidden="1" x14ac:dyDescent="0.25">
      <c r="A614" t="s">
        <v>1009</v>
      </c>
      <c r="B614" s="2" t="str">
        <f t="shared" si="862"/>
        <v/>
      </c>
      <c r="C614">
        <v>8</v>
      </c>
      <c r="D614" t="s">
        <v>143</v>
      </c>
      <c r="E614" t="s">
        <v>1010</v>
      </c>
      <c r="R614">
        <v>7</v>
      </c>
      <c r="S614" t="s">
        <v>22</v>
      </c>
      <c r="AA614" s="10">
        <f t="shared" si="864"/>
        <v>5792.5870000000004</v>
      </c>
      <c r="AB614" s="3" cm="1">
        <f t="array" ref="AB614">100000000/Lvac(AA614)</f>
        <v>17258.658080672772</v>
      </c>
      <c r="AC614" s="28">
        <f t="shared" si="865"/>
        <v>1.7263443777365793E-7</v>
      </c>
      <c r="AD614" s="28">
        <f t="shared" si="866"/>
        <v>5.7941932410136625E-7</v>
      </c>
      <c r="AE614" s="21">
        <f t="shared" si="867"/>
        <v>17258.658237160966</v>
      </c>
      <c r="AF614" s="10" cm="1">
        <f t="array" ref="AF614">Lair(100000000/AE614)</f>
        <v>5792.5869474767869</v>
      </c>
      <c r="AG614" s="10">
        <f t="shared" si="868"/>
        <v>6.4897193672423716E-3</v>
      </c>
      <c r="AH614" s="10" t="b">
        <f t="shared" si="863"/>
        <v>1</v>
      </c>
      <c r="AI614" s="10">
        <f t="shared" si="869"/>
        <v>5792.5870000000004</v>
      </c>
      <c r="AJ614">
        <v>7.0000000000000001E-3</v>
      </c>
      <c r="AK614" s="3" cm="1">
        <f t="array" ref="AK614">100000000/Lvac($AA614)</f>
        <v>17258.658080672772</v>
      </c>
      <c r="AL614" s="21">
        <f t="shared" si="871"/>
        <v>2.08560711413932E-2</v>
      </c>
      <c r="AM614" s="21"/>
      <c r="AN614" s="21"/>
      <c r="AO614" s="21"/>
      <c r="AP614" s="21"/>
      <c r="AS614" s="3">
        <f t="shared" si="870"/>
        <v>-1.9193272273696493E-3</v>
      </c>
      <c r="AT614" s="3" cm="1">
        <f t="array" ref="AT614">AS614-(100000000/LvacE($A614)-$E614)</f>
        <v>2.4220185878220946E-5</v>
      </c>
      <c r="BB614"/>
      <c r="BC614"/>
      <c r="BD614"/>
      <c r="BE614"/>
      <c r="BF614"/>
      <c r="BG614"/>
      <c r="BH614"/>
      <c r="BI614"/>
      <c r="BJ614"/>
      <c r="BN614" s="3" cm="1">
        <f t="array" ref="BN614">$C614*EXP(poly_from_str(100000000/$E614,BN$4341))</f>
        <v>0.46325896498647084</v>
      </c>
      <c r="BO614" s="3"/>
      <c r="BY614" t="e">
        <v>#N/A</v>
      </c>
    </row>
    <row r="615" spans="1:77" hidden="1" x14ac:dyDescent="0.25">
      <c r="A615" t="s">
        <v>1011</v>
      </c>
      <c r="B615" s="2" t="str">
        <f t="shared" si="862"/>
        <v/>
      </c>
      <c r="C615">
        <v>1</v>
      </c>
      <c r="E615" t="s">
        <v>1012</v>
      </c>
      <c r="R615">
        <v>7</v>
      </c>
      <c r="S615" t="s">
        <v>22</v>
      </c>
      <c r="AA615" s="10">
        <f t="shared" si="864"/>
        <v>5776.232</v>
      </c>
      <c r="AB615" s="3" cm="1">
        <f t="array" ref="AB615">100000000/Lvac(AA615)</f>
        <v>17307.524300738227</v>
      </c>
      <c r="AC615" s="28">
        <f t="shared" si="865"/>
        <v>1.7312324020226335E-7</v>
      </c>
      <c r="AD615" s="28">
        <f t="shared" si="866"/>
        <v>5.7778338636066311E-7</v>
      </c>
      <c r="AE615" s="21">
        <f t="shared" si="867"/>
        <v>17307.523946427147</v>
      </c>
      <c r="AF615" s="10" cm="1">
        <f t="array" ref="AF615">Lair(100000000/AE615)</f>
        <v>5776.2321182493124</v>
      </c>
      <c r="AG615" s="10">
        <f t="shared" si="868"/>
        <v>6.4981673434116073E-3</v>
      </c>
      <c r="AH615" s="10" t="b">
        <f t="shared" si="863"/>
        <v>1</v>
      </c>
      <c r="AI615" s="10">
        <f t="shared" si="869"/>
        <v>5776.232</v>
      </c>
      <c r="AJ615">
        <v>3.0000000000000001E-3</v>
      </c>
      <c r="AK615" s="3" cm="1">
        <f t="array" ref="AK615">100000000/Lvac($AA615)</f>
        <v>17307.524300738227</v>
      </c>
      <c r="AL615" s="21">
        <f t="shared" si="871"/>
        <v>8.9890040604696433E-3</v>
      </c>
      <c r="AM615" s="21"/>
      <c r="AN615" s="21"/>
      <c r="AO615" s="21"/>
      <c r="AP615" s="21"/>
      <c r="AS615" s="3">
        <f t="shared" si="870"/>
        <v>4.3007382264477201E-3</v>
      </c>
      <c r="AT615" s="3" cm="1">
        <f t="array" ref="AT615">AS615-(100000000/LvacE($A615)-$E615)</f>
        <v>2.4004879378480837E-5</v>
      </c>
      <c r="BB615"/>
      <c r="BC615"/>
      <c r="BD615"/>
      <c r="BE615"/>
      <c r="BF615"/>
      <c r="BG615"/>
      <c r="BH615"/>
      <c r="BI615"/>
      <c r="BJ615"/>
      <c r="BN615" s="3" cm="1">
        <f t="array" ref="BN615">$C615*EXP(poly_from_str(100000000/$E615,BN$4341))</f>
        <v>5.9373751012443764E-2</v>
      </c>
      <c r="BO615" s="3"/>
      <c r="BY615" t="e">
        <v>#N/A</v>
      </c>
    </row>
    <row r="616" spans="1:77" hidden="1" x14ac:dyDescent="0.25">
      <c r="A616" t="s">
        <v>1013</v>
      </c>
      <c r="B616" s="2" t="str">
        <f t="shared" si="862"/>
        <v/>
      </c>
      <c r="C616">
        <v>8</v>
      </c>
      <c r="E616" t="s">
        <v>1014</v>
      </c>
      <c r="R616">
        <v>7</v>
      </c>
      <c r="S616" t="s">
        <v>22</v>
      </c>
      <c r="AA616" s="10">
        <f t="shared" si="864"/>
        <v>5774.8850000000002</v>
      </c>
      <c r="AB616" s="3" cm="1">
        <f t="array" ref="AB616">100000000/Lvac(AA616)</f>
        <v>17311.561265874712</v>
      </c>
      <c r="AC616" s="28">
        <f t="shared" si="865"/>
        <v>1.7316362144008063E-7</v>
      </c>
      <c r="AD616" s="28">
        <f t="shared" si="866"/>
        <v>5.7764865031049662E-7</v>
      </c>
      <c r="AE616" s="21">
        <f t="shared" si="867"/>
        <v>17311.561161497859</v>
      </c>
      <c r="AF616" s="10" cm="1">
        <f t="array" ref="AF616">Lair(100000000/AE616)</f>
        <v>5774.8850348189371</v>
      </c>
      <c r="AG616" s="10">
        <f t="shared" si="868"/>
        <v>6.4988663207903464E-3</v>
      </c>
      <c r="AH616" s="10" t="b">
        <f t="shared" si="863"/>
        <v>1</v>
      </c>
      <c r="AI616" s="10">
        <f t="shared" si="869"/>
        <v>5774.8850000000002</v>
      </c>
      <c r="AJ616">
        <v>3.0000000000000001E-3</v>
      </c>
      <c r="AK616" s="3" cm="1">
        <f t="array" ref="AK616">100000000/Lvac($AA616)</f>
        <v>17311.561265874712</v>
      </c>
      <c r="AL616" s="21">
        <f t="shared" si="871"/>
        <v>8.9931979247420742E-3</v>
      </c>
      <c r="AM616" s="21"/>
      <c r="AN616" s="21"/>
      <c r="AO616" s="21"/>
      <c r="AP616" s="21"/>
      <c r="AS616" s="3">
        <f t="shared" si="870"/>
        <v>1.2658747109526303E-3</v>
      </c>
      <c r="AT616" s="3" cm="1">
        <f t="array" ref="AT616">AS616-(100000000/LvacE($A616)-$E616)</f>
        <v>2.3987020540516824E-5</v>
      </c>
      <c r="BB616"/>
      <c r="BC616"/>
      <c r="BD616"/>
      <c r="BE616"/>
      <c r="BF616"/>
      <c r="BG616"/>
      <c r="BH616"/>
      <c r="BI616"/>
      <c r="BJ616"/>
      <c r="BN616" s="3" cm="1">
        <f t="array" ref="BN616">$C616*EXP(poly_from_str(100000000/$E616,BN$4341))</f>
        <v>0.47596600425804875</v>
      </c>
      <c r="BO616" s="3"/>
      <c r="BY616" t="e">
        <v>#N/A</v>
      </c>
    </row>
    <row r="617" spans="1:77" hidden="1" x14ac:dyDescent="0.25">
      <c r="A617" t="s">
        <v>1015</v>
      </c>
      <c r="B617" s="2" t="str">
        <f t="shared" si="862"/>
        <v/>
      </c>
      <c r="C617">
        <v>15</v>
      </c>
      <c r="E617" t="s">
        <v>1016</v>
      </c>
      <c r="F617">
        <v>10138</v>
      </c>
      <c r="G617" t="s">
        <v>3</v>
      </c>
      <c r="H617" s="5" t="s">
        <v>18</v>
      </c>
      <c r="I617">
        <v>27452</v>
      </c>
      <c r="J617" t="s">
        <v>5</v>
      </c>
      <c r="K617" s="5" t="s">
        <v>18</v>
      </c>
      <c r="L617">
        <v>10138.18</v>
      </c>
      <c r="M617" t="str">
        <f>$G617&amp;""</f>
        <v>o</v>
      </c>
      <c r="N617" t="str">
        <f>$H617&amp;""</f>
        <v>5/2</v>
      </c>
      <c r="O617">
        <v>27452.45</v>
      </c>
      <c r="P617" t="str">
        <f>$J617&amp;""</f>
        <v>e</v>
      </c>
      <c r="Q617" t="str">
        <f>$K617&amp;""</f>
        <v>5/2</v>
      </c>
      <c r="R617">
        <v>7</v>
      </c>
      <c r="AA617" s="10">
        <f t="shared" si="864"/>
        <v>5773.9780000000001</v>
      </c>
      <c r="AB617" s="3" cm="1">
        <f t="array" ref="AB617">100000000/Lvac(AA617)</f>
        <v>17314.280610132639</v>
      </c>
      <c r="AC617" s="28">
        <f t="shared" si="865"/>
        <v>1.7319082268758211E-7</v>
      </c>
      <c r="AD617" s="28">
        <f t="shared" si="866"/>
        <v>5.7755792603637333E-7</v>
      </c>
      <c r="AE617" s="21">
        <f t="shared" si="867"/>
        <v>17314.280559795548</v>
      </c>
      <c r="AF617" s="10" cm="1">
        <f t="array" ref="AF617">Lair(100000000/AE617)</f>
        <v>5773.9780167866102</v>
      </c>
      <c r="AG617" s="10">
        <f t="shared" si="868"/>
        <v>6.4993372515562611E-3</v>
      </c>
      <c r="AH617" s="10" t="b">
        <f t="shared" si="863"/>
        <v>1</v>
      </c>
      <c r="AI617" s="10">
        <f>$AF617</f>
        <v>5773.9780167866102</v>
      </c>
      <c r="AJ617">
        <v>3.0000000000000001E-3</v>
      </c>
      <c r="AK617" s="3" cm="1">
        <f t="array" ref="AK617">100000000/Lvac($AA617)</f>
        <v>17314.280610132639</v>
      </c>
      <c r="AL617" s="21">
        <f t="shared" si="871"/>
        <v>8.9960234831835493E-3</v>
      </c>
      <c r="AM617" s="10" cm="1">
        <f t="array" ref="AM617">Lvac($AI617)-$BA617</f>
        <v>-3.5224665170972003E-3</v>
      </c>
      <c r="AN617" s="10">
        <f>$AK617-($AX617-$AW617)</f>
        <v>1.0610132638248615E-2</v>
      </c>
      <c r="AO617" s="3">
        <f>AM617/AJ617</f>
        <v>-1.1741555056990667</v>
      </c>
      <c r="AP617" s="3">
        <v>-1.1797525397317561</v>
      </c>
      <c r="AS617" s="3">
        <f t="shared" si="870"/>
        <v>6.1013263984932564E-4</v>
      </c>
      <c r="AT617" s="3" cm="1">
        <f t="array" ref="AT617">AS617-(100000000/LvacE($A617)-$E617)</f>
        <v>2.3974982468644157E-5</v>
      </c>
      <c r="AU617" t="s">
        <v>4710</v>
      </c>
      <c r="AV617" t="s">
        <v>4778</v>
      </c>
      <c r="AW617" s="3">
        <v>10138.18</v>
      </c>
      <c r="AX617" s="3">
        <v>27452.45</v>
      </c>
      <c r="AY617" s="3"/>
      <c r="AZ617" s="10" cm="1">
        <f t="array" ref="AZ617">Lair(100000000/($AX617-$AW617))</f>
        <v>5773.9815383106616</v>
      </c>
      <c r="BA617" s="10">
        <f>100000000/($AX617-$AW617)</f>
        <v>5775.5827996213529</v>
      </c>
      <c r="BN617" s="3" cm="1">
        <f t="array" ref="BN617">$C617*EXP(poly_from_str(100000000/$E617,BN$4341))</f>
        <v>0.89366926953531645</v>
      </c>
      <c r="BO617" s="3"/>
      <c r="BY617">
        <v>520</v>
      </c>
    </row>
    <row r="618" spans="1:77" hidden="1" x14ac:dyDescent="0.25">
      <c r="A618" t="s">
        <v>1017</v>
      </c>
      <c r="B618" s="2" t="str">
        <f t="shared" si="862"/>
        <v/>
      </c>
      <c r="C618">
        <v>8</v>
      </c>
      <c r="E618" t="s">
        <v>1018</v>
      </c>
      <c r="R618">
        <v>7</v>
      </c>
      <c r="S618" t="s">
        <v>22</v>
      </c>
      <c r="AA618" s="10">
        <f t="shared" si="864"/>
        <v>5773.0789999999997</v>
      </c>
      <c r="AB618" s="3" cm="1">
        <f t="array" ref="AB618">100000000/Lvac(AA618)</f>
        <v>17316.976812174675</v>
      </c>
      <c r="AC618" s="28">
        <f t="shared" si="865"/>
        <v>1.732177924466303E-7</v>
      </c>
      <c r="AD618" s="28">
        <f t="shared" si="866"/>
        <v>5.7746800197650643E-7</v>
      </c>
      <c r="AE618" s="21">
        <f t="shared" si="867"/>
        <v>17316.977075326584</v>
      </c>
      <c r="AF618" s="10" cm="1">
        <f t="array" ref="AF618">Lair(100000000/AE618)</f>
        <v>5773.0789122703991</v>
      </c>
      <c r="AG618" s="10">
        <f t="shared" si="868"/>
        <v>6.499804247627191E-3</v>
      </c>
      <c r="AH618" s="10" t="b">
        <f t="shared" si="863"/>
        <v>1</v>
      </c>
      <c r="AI618" s="10">
        <f t="shared" si="869"/>
        <v>5773.0789999999997</v>
      </c>
      <c r="AJ618">
        <v>3.0000000000000001E-3</v>
      </c>
      <c r="AK618" s="3" cm="1">
        <f t="array" ref="AK618">100000000/Lvac($AA618)</f>
        <v>17316.976812174675</v>
      </c>
      <c r="AL618" s="21">
        <f t="shared" si="871"/>
        <v>8.9988254857631487E-3</v>
      </c>
      <c r="AM618" s="21"/>
      <c r="AN618" s="21"/>
      <c r="AO618" s="21"/>
      <c r="AP618" s="21"/>
      <c r="AS618" s="3">
        <f t="shared" si="870"/>
        <v>-3.1878253248578403E-3</v>
      </c>
      <c r="AT618" s="3" cm="1">
        <f t="array" ref="AT618">AS618-(100000000/LvacE($A618)-$E618)</f>
        <v>2.3963042622199282E-5</v>
      </c>
      <c r="BB618"/>
      <c r="BC618"/>
      <c r="BD618"/>
      <c r="BE618"/>
      <c r="BF618"/>
      <c r="BG618"/>
      <c r="BH618"/>
      <c r="BI618"/>
      <c r="BJ618"/>
      <c r="BN618" s="3" cm="1">
        <f t="array" ref="BN618">$C618*EXP(poly_from_str(100000000/$E618,BN$4341))</f>
        <v>0.47727677663580853</v>
      </c>
      <c r="BO618" s="3"/>
      <c r="BY618" t="e">
        <v>#N/A</v>
      </c>
    </row>
    <row r="619" spans="1:77" hidden="1" x14ac:dyDescent="0.25">
      <c r="A619" t="s">
        <v>1019</v>
      </c>
      <c r="B619" s="2" t="str">
        <f t="shared" si="862"/>
        <v/>
      </c>
      <c r="C619">
        <v>7</v>
      </c>
      <c r="D619" t="s">
        <v>14</v>
      </c>
      <c r="E619" t="s">
        <v>1020</v>
      </c>
      <c r="R619">
        <v>7</v>
      </c>
      <c r="S619" t="s">
        <v>22</v>
      </c>
      <c r="AA619" s="10">
        <f t="shared" si="864"/>
        <v>5772.7650000000003</v>
      </c>
      <c r="AB619" s="3" cm="1">
        <f t="array" ref="AB619">100000000/Lvac(AA619)</f>
        <v>17317.918731342168</v>
      </c>
      <c r="AC619" s="28">
        <f t="shared" si="865"/>
        <v>1.7322721434182753E-7</v>
      </c>
      <c r="AD619" s="28">
        <f t="shared" si="866"/>
        <v>5.7743659357298437E-7</v>
      </c>
      <c r="AE619" s="21">
        <f t="shared" si="867"/>
        <v>17317.918836089557</v>
      </c>
      <c r="AF619" s="10" cm="1">
        <f t="array" ref="AF619">Lair(100000000/AE619)</f>
        <v>5772.7649650831063</v>
      </c>
      <c r="AG619" s="10">
        <f t="shared" si="868"/>
        <v>6.4999674100142801E-3</v>
      </c>
      <c r="AH619" s="10" t="b">
        <f t="shared" si="863"/>
        <v>1</v>
      </c>
      <c r="AI619" s="10">
        <f t="shared" si="869"/>
        <v>5772.7650000000003</v>
      </c>
      <c r="AJ619">
        <v>7.0000000000000001E-3</v>
      </c>
      <c r="AK619" s="3" cm="1">
        <f t="array" ref="AK619">100000000/Lvac($AA619)</f>
        <v>17317.918731342168</v>
      </c>
      <c r="AL619" s="21">
        <f t="shared" si="871"/>
        <v>2.0999543740199914E-2</v>
      </c>
      <c r="AM619" s="21"/>
      <c r="AN619" s="21"/>
      <c r="AO619" s="21"/>
      <c r="AP619" s="21"/>
      <c r="AS619" s="3">
        <f t="shared" si="870"/>
        <v>-1.268657830223674E-3</v>
      </c>
      <c r="AT619" s="3" cm="1">
        <f t="array" ref="AT619">AS619-(100000000/LvacE($A619)-$E619)</f>
        <v>2.3958873498486355E-5</v>
      </c>
      <c r="BB619"/>
      <c r="BC619"/>
      <c r="BD619"/>
      <c r="BE619"/>
      <c r="BF619"/>
      <c r="BG619"/>
      <c r="BH619"/>
      <c r="BI619"/>
      <c r="BJ619"/>
      <c r="BN619" s="3" cm="1">
        <f t="array" ref="BN619">$C619*EXP(poly_from_str(100000000/$E619,BN$4341))</f>
        <v>0.41781623389744671</v>
      </c>
      <c r="BO619" s="3"/>
      <c r="BY619" t="e">
        <v>#N/A</v>
      </c>
    </row>
    <row r="620" spans="1:77" hidden="1" x14ac:dyDescent="0.25">
      <c r="A620" t="s">
        <v>1021</v>
      </c>
      <c r="B620" s="2" t="str">
        <f t="shared" si="862"/>
        <v/>
      </c>
      <c r="C620">
        <v>1</v>
      </c>
      <c r="D620" t="s">
        <v>14</v>
      </c>
      <c r="E620" t="s">
        <v>1022</v>
      </c>
      <c r="R620">
        <v>7</v>
      </c>
      <c r="S620" t="s">
        <v>22</v>
      </c>
      <c r="AA620" s="10">
        <f t="shared" si="864"/>
        <v>5768.26</v>
      </c>
      <c r="AB620" s="3" cm="1">
        <f t="array" ref="AB620">100000000/Lvac(AA620)</f>
        <v>17331.443861377265</v>
      </c>
      <c r="AC620" s="28">
        <f t="shared" si="865"/>
        <v>1.733625044640845E-7</v>
      </c>
      <c r="AD620" s="28">
        <f t="shared" si="866"/>
        <v>5.769859730085602E-7</v>
      </c>
      <c r="AE620" s="21">
        <f t="shared" si="867"/>
        <v>17331.443541646084</v>
      </c>
      <c r="AF620" s="10" cm="1">
        <f t="array" ref="AF620">Lair(100000000/AE620)</f>
        <v>5768.2601064141309</v>
      </c>
      <c r="AG620" s="10">
        <f t="shared" si="868"/>
        <v>6.5023112568935231E-3</v>
      </c>
      <c r="AH620" s="10" t="b">
        <f t="shared" si="863"/>
        <v>1</v>
      </c>
      <c r="AI620" s="10">
        <f t="shared" si="869"/>
        <v>5768.26</v>
      </c>
      <c r="AJ620">
        <v>7.0000000000000001E-3</v>
      </c>
      <c r="AK620" s="3" cm="1">
        <f t="array" ref="AK620">100000000/Lvac($AA620)</f>
        <v>17331.443861377265</v>
      </c>
      <c r="AL620" s="21">
        <f t="shared" si="871"/>
        <v>2.1032357596509323E-2</v>
      </c>
      <c r="AM620" s="21"/>
      <c r="AN620" s="21"/>
      <c r="AO620" s="21"/>
      <c r="AP620" s="21"/>
      <c r="AS620" s="3">
        <f t="shared" si="870"/>
        <v>3.8613772667304147E-3</v>
      </c>
      <c r="AT620" s="3" cm="1">
        <f t="array" ref="AT620">AS620-(100000000/LvacE($A620)-$E620)</f>
        <v>2.3898897779872641E-5</v>
      </c>
      <c r="BB620"/>
      <c r="BC620"/>
      <c r="BD620"/>
      <c r="BE620"/>
      <c r="BF620"/>
      <c r="BG620"/>
      <c r="BH620"/>
      <c r="BI620"/>
      <c r="BJ620"/>
      <c r="BN620" s="3" cm="1">
        <f t="array" ref="BN620">$C620*EXP(poly_from_str(100000000/$E620,BN$4341))</f>
        <v>6.0097682771159532E-2</v>
      </c>
      <c r="BO620" s="3"/>
      <c r="BY620" t="e">
        <v>#N/A</v>
      </c>
    </row>
    <row r="621" spans="1:77" hidden="1" x14ac:dyDescent="0.25">
      <c r="A621" t="s">
        <v>1023</v>
      </c>
      <c r="B621" s="2" t="str">
        <f t="shared" si="862"/>
        <v/>
      </c>
      <c r="C621">
        <v>600</v>
      </c>
      <c r="E621" t="s">
        <v>1024</v>
      </c>
      <c r="F621">
        <v>12494</v>
      </c>
      <c r="G621" t="s">
        <v>3</v>
      </c>
      <c r="H621" s="5" t="s">
        <v>16</v>
      </c>
      <c r="I621">
        <v>29835</v>
      </c>
      <c r="J621" t="s">
        <v>5</v>
      </c>
      <c r="K621" s="5" t="s">
        <v>4</v>
      </c>
      <c r="L621">
        <v>12494.63</v>
      </c>
      <c r="M621" t="str">
        <f>$G621&amp;""</f>
        <v>o</v>
      </c>
      <c r="N621" t="str">
        <f>$H621&amp;""</f>
        <v>11/2</v>
      </c>
      <c r="O621">
        <v>29835.09</v>
      </c>
      <c r="P621" t="str">
        <f>$J621&amp;""</f>
        <v>e</v>
      </c>
      <c r="Q621" t="str">
        <f>$K621&amp;""</f>
        <v>9/2</v>
      </c>
      <c r="R621">
        <v>7</v>
      </c>
      <c r="AA621" s="10">
        <f t="shared" si="864"/>
        <v>5765.2659999999996</v>
      </c>
      <c r="AB621" s="3" cm="1">
        <f t="array" ref="AB621">100000000/Lvac(AA621)</f>
        <v>17340.44428539908</v>
      </c>
      <c r="AC621" s="28">
        <f t="shared" si="865"/>
        <v>1.7345253454047048E-7</v>
      </c>
      <c r="AD621" s="28">
        <f t="shared" si="866"/>
        <v>5.7668649288416173E-7</v>
      </c>
      <c r="AE621" s="21">
        <f t="shared" si="867"/>
        <v>17340.443929881414</v>
      </c>
      <c r="AF621" s="10" cm="1">
        <f t="array" ref="AF621">Lair(100000000/AE621)</f>
        <v>5765.2661182019247</v>
      </c>
      <c r="AG621" s="10">
        <f t="shared" si="868"/>
        <v>6.5038720056801438E-3</v>
      </c>
      <c r="AH621" s="10" t="b">
        <f t="shared" si="863"/>
        <v>1</v>
      </c>
      <c r="AI621" s="10">
        <f>$AF621</f>
        <v>5765.2661182019247</v>
      </c>
      <c r="AJ621">
        <v>3.0000000000000001E-3</v>
      </c>
      <c r="AK621" s="3" cm="1">
        <f t="array" ref="AK621">100000000/Lvac($AA621)</f>
        <v>17340.44428539908</v>
      </c>
      <c r="AL621" s="21">
        <f t="shared" si="871"/>
        <v>9.023231849082743E-3</v>
      </c>
      <c r="AM621" s="10" cm="1">
        <f t="array" ref="AM621">Lvac($AI621)-$BA621</f>
        <v>5.3443913930095732E-3</v>
      </c>
      <c r="AN621" s="10">
        <f>$AK621-($AX621-$AW621)</f>
        <v>-1.5714600918727228E-2</v>
      </c>
      <c r="AO621" s="3">
        <f>AM621/AJ621</f>
        <v>1.7814637976698577</v>
      </c>
      <c r="AP621" s="3">
        <v>1.7420526119167334</v>
      </c>
      <c r="AS621" s="3">
        <f t="shared" si="870"/>
        <v>4.285399081709329E-3</v>
      </c>
      <c r="AT621" s="3" cm="1">
        <f t="array" ref="AT621">AS621-(100000000/LvacE($A621)-$E621)</f>
        <v>2.3858916392782703E-5</v>
      </c>
      <c r="AU621" t="s">
        <v>4755</v>
      </c>
      <c r="AV621" t="s">
        <v>4692</v>
      </c>
      <c r="AW621" s="3">
        <v>12494.63</v>
      </c>
      <c r="AX621" s="3">
        <v>29835.09</v>
      </c>
      <c r="AY621" s="3"/>
      <c r="AZ621" s="10" cm="1">
        <f t="array" ref="AZ621">Lair(100000000/($AX621-$AW621))</f>
        <v>5765.2607752403819</v>
      </c>
      <c r="BA621" s="10">
        <f>100000000/($AX621-$AW621)</f>
        <v>5766.8597026837815</v>
      </c>
      <c r="BB621" s="12">
        <v>16100000</v>
      </c>
      <c r="BC621" s="3">
        <v>0.47399999999999998</v>
      </c>
      <c r="BD621" s="12" cm="1">
        <f t="array" ref="BD621">SfromgA($BB621,$BA621,"")</f>
        <v>1.5239734246235828</v>
      </c>
      <c r="BE621" s="29">
        <f>(10^MAX(0.05, -0.312925054856973*((LN($BD621))^(1/3)) + 0.454808404431693)-1)*100</f>
        <v>66.041782451103415</v>
      </c>
      <c r="BF621" s="12">
        <v>1960033.3254960598</v>
      </c>
      <c r="BG621" s="12" cm="1">
        <f t="array" ref="BG621">SfromgA($BF621,$BA621,"")</f>
        <v>0.18553035400202358</v>
      </c>
      <c r="BH621" s="29">
        <f>(10^MAX(0.05, -0.312925054856973*((LN($BG621))^(1/3)) + 0.454808404431693)-1)*100</f>
        <v>571.65056095940031</v>
      </c>
      <c r="BI621" s="12">
        <f>IF($BB621="",$BF621,$BB621)</f>
        <v>16100000</v>
      </c>
      <c r="BJ621" s="29">
        <f>IF($BB621="",$BH621,$BE621)</f>
        <v>66.041782451103415</v>
      </c>
      <c r="BK621" s="3">
        <f>LN(BN621*100000000/($AX621-$AW621)/$BI621)</f>
        <v>-4.3447629382495938</v>
      </c>
      <c r="BL621" s="13">
        <f>EXP(BK$4341*$AX621+BK$4342)*$BI621/(100000000/($AX621-$AW621))</f>
        <v>32.509756969530258</v>
      </c>
      <c r="BM621" s="3">
        <f t="shared" ref="BM621" si="874">LN(BL621/$C621)</f>
        <v>-2.9153893964887097</v>
      </c>
      <c r="BN621" s="3" cm="1">
        <f t="array" ref="BN621">$C621*EXP(poly_from_str(100000000/$E621,BN$4341))</f>
        <v>36.222625086687685</v>
      </c>
      <c r="BO621" s="3">
        <f>LN($C621)</f>
        <v>6.3969296552161463</v>
      </c>
      <c r="BP621" s="13">
        <f>LN(BL621/BN621)</f>
        <v>-0.10814366726632231</v>
      </c>
      <c r="BY621">
        <v>21491</v>
      </c>
    </row>
    <row r="622" spans="1:77" hidden="1" x14ac:dyDescent="0.25">
      <c r="A622" t="s">
        <v>1025</v>
      </c>
      <c r="B622" s="2" t="str">
        <f t="shared" si="862"/>
        <v/>
      </c>
      <c r="C622">
        <v>3</v>
      </c>
      <c r="E622" t="s">
        <v>1026</v>
      </c>
      <c r="R622">
        <v>7</v>
      </c>
      <c r="S622" t="s">
        <v>22</v>
      </c>
      <c r="AA622" s="10">
        <f t="shared" si="864"/>
        <v>5763.6480000000001</v>
      </c>
      <c r="AB622" s="3" cm="1">
        <f t="array" ref="AB622">100000000/Lvac(AA622)</f>
        <v>17345.312134020533</v>
      </c>
      <c r="AC622" s="28">
        <f t="shared" si="865"/>
        <v>1.7350122700067735E-7</v>
      </c>
      <c r="AD622" s="28">
        <f t="shared" si="866"/>
        <v>5.7652464958450213E-7</v>
      </c>
      <c r="AE622" s="21">
        <f t="shared" si="867"/>
        <v>17345.311956799349</v>
      </c>
      <c r="AF622" s="10" cm="1">
        <f t="array" ref="AF622">Lair(100000000/AE622)</f>
        <v>5763.6480588891372</v>
      </c>
      <c r="AG622" s="10">
        <f t="shared" si="868"/>
        <v>6.5047164689811497E-3</v>
      </c>
      <c r="AH622" s="10" t="b">
        <f t="shared" si="863"/>
        <v>1</v>
      </c>
      <c r="AI622" s="10">
        <f t="shared" si="869"/>
        <v>5763.6480000000001</v>
      </c>
      <c r="AJ622">
        <v>3.0000000000000001E-3</v>
      </c>
      <c r="AK622" s="3" cm="1">
        <f t="array" ref="AK622">100000000/Lvac($AA622)</f>
        <v>17345.312134020533</v>
      </c>
      <c r="AL622" s="21">
        <f t="shared" si="871"/>
        <v>9.0282988138868994E-3</v>
      </c>
      <c r="AM622" s="21"/>
      <c r="AN622" s="21"/>
      <c r="AO622" s="21"/>
      <c r="AP622" s="21"/>
      <c r="AS622" s="3">
        <f t="shared" si="870"/>
        <v>2.1340205312299076E-3</v>
      </c>
      <c r="AT622" s="3" cm="1">
        <f t="array" ref="AT622">AS622-(100000000/LvacE($A622)-$E622)</f>
        <v>2.3837270418880507E-5</v>
      </c>
      <c r="BB622"/>
      <c r="BC622"/>
      <c r="BD622"/>
      <c r="BE622"/>
      <c r="BF622"/>
      <c r="BG622"/>
      <c r="BH622"/>
      <c r="BI622"/>
      <c r="BJ622"/>
      <c r="BN622" s="3" cm="1">
        <f t="array" ref="BN622">$C622*EXP(poly_from_str(100000000/$E622,BN$4341))</f>
        <v>0.18155752912697226</v>
      </c>
      <c r="BO622" s="3"/>
      <c r="BY622" t="e">
        <v>#N/A</v>
      </c>
    </row>
    <row r="623" spans="1:77" hidden="1" x14ac:dyDescent="0.25">
      <c r="A623" t="s">
        <v>1027</v>
      </c>
      <c r="B623" s="2" t="str">
        <f t="shared" si="862"/>
        <v/>
      </c>
      <c r="C623">
        <v>15</v>
      </c>
      <c r="E623" t="s">
        <v>1028</v>
      </c>
      <c r="F623">
        <v>10032</v>
      </c>
      <c r="G623" t="s">
        <v>3</v>
      </c>
      <c r="H623" s="5" t="s">
        <v>4</v>
      </c>
      <c r="I623">
        <v>27380</v>
      </c>
      <c r="J623" t="s">
        <v>5</v>
      </c>
      <c r="K623" s="5" t="s">
        <v>16</v>
      </c>
      <c r="L623">
        <v>10032.92</v>
      </c>
      <c r="M623" t="str">
        <f>$G623&amp;""</f>
        <v>o</v>
      </c>
      <c r="N623" t="str">
        <f>$H623&amp;""</f>
        <v>9/2</v>
      </c>
      <c r="O623">
        <v>27380.31</v>
      </c>
      <c r="P623" t="str">
        <f>$J623&amp;""</f>
        <v>e</v>
      </c>
      <c r="Q623" t="str">
        <f>$K623&amp;""</f>
        <v>11/2</v>
      </c>
      <c r="R623">
        <v>7</v>
      </c>
      <c r="AA623" s="10">
        <f t="shared" si="864"/>
        <v>5762.9570000000003</v>
      </c>
      <c r="AB623" s="3" cm="1">
        <f t="array" ref="AB623">100000000/Lvac(AA623)</f>
        <v>17347.39188128776</v>
      </c>
      <c r="AC623" s="28">
        <f t="shared" si="865"/>
        <v>1.7352203044374615E-7</v>
      </c>
      <c r="AD623" s="28">
        <f t="shared" si="866"/>
        <v>5.7645553109264651E-7</v>
      </c>
      <c r="AE623" s="21">
        <f t="shared" si="867"/>
        <v>17347.391724986224</v>
      </c>
      <c r="AF623" s="10" cm="1">
        <f t="array" ref="AF623">Lair(100000000/AE623)</f>
        <v>5762.9570519252593</v>
      </c>
      <c r="AG623" s="10">
        <f t="shared" si="868"/>
        <v>6.505077331072205E-3</v>
      </c>
      <c r="AH623" s="10" t="b">
        <f t="shared" si="863"/>
        <v>1</v>
      </c>
      <c r="AI623" s="10">
        <f>$AF623</f>
        <v>5762.9570519252593</v>
      </c>
      <c r="AJ623">
        <v>3.0000000000000001E-3</v>
      </c>
      <c r="AK623" s="3" cm="1">
        <f t="array" ref="AK623">100000000/Lvac($AA623)</f>
        <v>17347.39188128776</v>
      </c>
      <c r="AL623" s="21">
        <f t="shared" si="871"/>
        <v>9.0304639050671574E-3</v>
      </c>
      <c r="AM623" s="10" cm="1">
        <f t="array" ref="AM623">Lvac($AI623)-$BA623</f>
        <v>-5.7321467920701252E-4</v>
      </c>
      <c r="AN623" s="10">
        <f>$AK623-($AX623-$AW623)</f>
        <v>1.8812877606251277E-3</v>
      </c>
      <c r="AO623" s="3">
        <f>AM623/AJ623</f>
        <v>-0.19107155973567083</v>
      </c>
      <c r="AP623" s="3">
        <v>-0.20838461114180973</v>
      </c>
      <c r="AS623" s="3">
        <f t="shared" si="870"/>
        <v>1.8812877606251277E-3</v>
      </c>
      <c r="AT623" s="3" cm="1">
        <f t="array" ref="AT623">AS623-(100000000/LvacE($A623)-$E623)</f>
        <v>2.3828015400795266E-5</v>
      </c>
      <c r="AU623" t="s">
        <v>4807</v>
      </c>
      <c r="AV623" t="s">
        <v>4707</v>
      </c>
      <c r="AW623" s="3">
        <v>10032.92</v>
      </c>
      <c r="AX623" s="3">
        <v>27380.31</v>
      </c>
      <c r="AY623" s="3"/>
      <c r="AZ623" s="10" cm="1">
        <f t="array" ref="AZ623">Lair(100000000/($AX623-$AW623))</f>
        <v>5762.9576249865813</v>
      </c>
      <c r="BA623" s="10">
        <f>100000000/($AX623-$AW623)</f>
        <v>5764.5559360802981</v>
      </c>
      <c r="BB623" s="12">
        <v>176000</v>
      </c>
      <c r="BC623" s="3">
        <v>1.4E-2</v>
      </c>
      <c r="BD623" s="12" cm="1">
        <f t="array" ref="BD623">SfromgA($BB623,$BA623,"")</f>
        <v>1.6639627538273954E-2</v>
      </c>
      <c r="BE623" s="29">
        <f>(10^MAX(0.05, -0.312925054856973*((LN($BD623))^(1/3)) + 0.454808404431693)-1)*100</f>
        <v>802.58310019714895</v>
      </c>
      <c r="BG623" s="3"/>
      <c r="BH623" s="3"/>
      <c r="BI623" s="12">
        <f>IF($BB623="",$BF623,$BB623)</f>
        <v>176000</v>
      </c>
      <c r="BJ623" s="29">
        <f>IF($BB623="",$BH623,$BE623)</f>
        <v>802.58310019714895</v>
      </c>
      <c r="BK623" s="3">
        <f>LN(BN623*100000000/($AX623-$AW623)/$BI623)</f>
        <v>-3.5144550215998938</v>
      </c>
      <c r="BL623" s="13">
        <f>EXP(BK$4341*$AX623+BK$4342)*$BI623/(100000000/($AX623-$AW623))</f>
        <v>0.42842646280814273</v>
      </c>
      <c r="BM623" s="3">
        <f t="shared" ref="BM623" si="875">LN(BL623/$C623)</f>
        <v>-3.5556863721576817</v>
      </c>
      <c r="BN623" s="3" cm="1">
        <f t="array" ref="BN623">$C623*EXP(poly_from_str(100000000/$E623,BN$4341))</f>
        <v>0.90873736881239509</v>
      </c>
      <c r="BO623" s="3">
        <f>LN($C623)</f>
        <v>2.7080502011022101</v>
      </c>
      <c r="BP623" s="13">
        <f>LN(BL623/BN623)</f>
        <v>-0.75193702130577966</v>
      </c>
      <c r="BY623">
        <v>542</v>
      </c>
    </row>
    <row r="624" spans="1:77" hidden="1" x14ac:dyDescent="0.25">
      <c r="A624" t="s">
        <v>1029</v>
      </c>
      <c r="B624" s="2" t="str">
        <f t="shared" si="862"/>
        <v/>
      </c>
      <c r="C624">
        <v>4</v>
      </c>
      <c r="E624" t="s">
        <v>1030</v>
      </c>
      <c r="R624">
        <v>7</v>
      </c>
      <c r="S624" t="s">
        <v>22</v>
      </c>
      <c r="AA624" s="10">
        <f t="shared" si="864"/>
        <v>5761.2579999999998</v>
      </c>
      <c r="AB624" s="3" cm="1">
        <f t="array" ref="AB624">100000000/Lvac(AA624)</f>
        <v>17352.507592456932</v>
      </c>
      <c r="AC624" s="28">
        <f t="shared" si="865"/>
        <v>1.7357320224159376E-7</v>
      </c>
      <c r="AD624" s="28">
        <f t="shared" si="866"/>
        <v>5.7628558562607753E-7</v>
      </c>
      <c r="AE624" s="21">
        <f t="shared" si="867"/>
        <v>17352.507792697343</v>
      </c>
      <c r="AF624" s="10" cm="1">
        <f t="array" ref="AF624">Lair(100000000/AE624)</f>
        <v>5761.2579335169348</v>
      </c>
      <c r="AG624" s="10">
        <f t="shared" si="868"/>
        <v>6.5059651548721592E-3</v>
      </c>
      <c r="AH624" s="10" t="b">
        <f t="shared" si="863"/>
        <v>1</v>
      </c>
      <c r="AI624" s="10">
        <f t="shared" si="869"/>
        <v>5761.2579999999998</v>
      </c>
      <c r="AJ624">
        <v>3.0000000000000001E-3</v>
      </c>
      <c r="AK624" s="3" cm="1">
        <f t="array" ref="AK624">100000000/Lvac($AA624)</f>
        <v>17352.507592456932</v>
      </c>
      <c r="AL624" s="21">
        <f t="shared" si="871"/>
        <v>9.0357909292329563E-3</v>
      </c>
      <c r="AM624" s="21"/>
      <c r="AN624" s="21"/>
      <c r="AO624" s="21"/>
      <c r="AP624" s="21"/>
      <c r="AS624" s="3">
        <f t="shared" si="870"/>
        <v>-2.4075430665106978E-3</v>
      </c>
      <c r="AT624" s="3" cm="1">
        <f t="array" ref="AT624">AS624-(100000000/LvacE($A624)-$E624)</f>
        <v>2.3805245291441679E-5</v>
      </c>
      <c r="BB624"/>
      <c r="BC624"/>
      <c r="BD624"/>
      <c r="BE624"/>
      <c r="BF624"/>
      <c r="BG624"/>
      <c r="BH624"/>
      <c r="BI624"/>
      <c r="BJ624"/>
      <c r="BN624" s="3" cm="1">
        <f t="array" ref="BN624">$C624*EXP(poly_from_str(100000000/$E624,BN$4341))</f>
        <v>0.24295383723469985</v>
      </c>
      <c r="BO624" s="3"/>
      <c r="BY624" t="e">
        <v>#N/A</v>
      </c>
    </row>
    <row r="625" spans="1:77" hidden="1" x14ac:dyDescent="0.25">
      <c r="A625" t="s">
        <v>1031</v>
      </c>
      <c r="B625" s="2" t="str">
        <f t="shared" si="862"/>
        <v/>
      </c>
      <c r="C625">
        <v>20</v>
      </c>
      <c r="E625" t="s">
        <v>1032</v>
      </c>
      <c r="F625">
        <v>13887</v>
      </c>
      <c r="G625" t="s">
        <v>3</v>
      </c>
      <c r="H625" s="5" t="s">
        <v>8</v>
      </c>
      <c r="I625">
        <v>31254</v>
      </c>
      <c r="J625" t="s">
        <v>5</v>
      </c>
      <c r="K625" s="5" t="s">
        <v>8</v>
      </c>
      <c r="L625">
        <v>13887.6</v>
      </c>
      <c r="M625" t="str">
        <f>$G625&amp;""</f>
        <v>o</v>
      </c>
      <c r="N625" t="str">
        <f>$H625&amp;""</f>
        <v>7/2</v>
      </c>
      <c r="O625">
        <v>31254.71</v>
      </c>
      <c r="P625" t="str">
        <f>$J625&amp;""</f>
        <v>e</v>
      </c>
      <c r="Q625" t="str">
        <f>$K625&amp;""</f>
        <v>7/2</v>
      </c>
      <c r="R625">
        <v>7</v>
      </c>
      <c r="AA625" s="10">
        <f t="shared" si="864"/>
        <v>5756.4070000000002</v>
      </c>
      <c r="AB625" s="3" cm="1">
        <f t="array" ref="AB625">100000000/Lvac(AA625)</f>
        <v>17367.130636605769</v>
      </c>
      <c r="AC625" s="28">
        <f t="shared" si="865"/>
        <v>1.7371947466535983E-7</v>
      </c>
      <c r="AD625" s="28">
        <f t="shared" si="866"/>
        <v>5.7580035581251315E-7</v>
      </c>
      <c r="AE625" s="21">
        <f t="shared" si="867"/>
        <v>17367.130583494138</v>
      </c>
      <c r="AF625" s="10" cm="1">
        <f t="array" ref="AF625">Lair(100000000/AE625)</f>
        <v>5756.4070176042405</v>
      </c>
      <c r="AG625" s="10">
        <f t="shared" si="868"/>
        <v>6.5085044053179155E-3</v>
      </c>
      <c r="AH625" s="10" t="b">
        <f t="shared" si="863"/>
        <v>1</v>
      </c>
      <c r="AI625" s="10">
        <f>$AF625</f>
        <v>5756.4070176042405</v>
      </c>
      <c r="AJ625">
        <v>3.0000000000000001E-3</v>
      </c>
      <c r="AK625" s="3" cm="1">
        <f t="array" ref="AK625">100000000/Lvac($AA625)</f>
        <v>17367.130636605769</v>
      </c>
      <c r="AL625" s="21">
        <f t="shared" si="871"/>
        <v>9.0510264042276481E-3</v>
      </c>
      <c r="AM625" s="10" cm="1">
        <f t="array" ref="AM625">Lvac($AI625)-$BA625</f>
        <v>-6.8243843015807215E-3</v>
      </c>
      <c r="AN625" s="10">
        <f>$AK625-($AX625-$AW625)</f>
        <v>2.0636605768231675E-2</v>
      </c>
      <c r="AO625" s="3">
        <f>AM625/AJ625</f>
        <v>-2.274794767193574</v>
      </c>
      <c r="AP625" s="3">
        <v>-2.2806644174124813</v>
      </c>
      <c r="AS625" s="3">
        <f t="shared" si="870"/>
        <v>6.3660576779511757E-4</v>
      </c>
      <c r="AT625" s="3" cm="1">
        <f t="array" ref="AT625">AS625-(100000000/LvacE($A625)-$E625)</f>
        <v>2.3740056349197403E-5</v>
      </c>
      <c r="AU625" t="s">
        <v>4813</v>
      </c>
      <c r="AV625" t="s">
        <v>4730</v>
      </c>
      <c r="AW625" s="3">
        <v>13887.6</v>
      </c>
      <c r="AX625" s="3">
        <v>31254.71</v>
      </c>
      <c r="AY625" s="3"/>
      <c r="AZ625" s="10" cm="1">
        <f t="array" ref="AZ625">Lair(100000000/($AX625-$AW625))</f>
        <v>5756.4138401628452</v>
      </c>
      <c r="BA625" s="10">
        <f>100000000/($AX625-$AW625)</f>
        <v>5758.0104001183845</v>
      </c>
      <c r="BB625" s="12">
        <v>680000</v>
      </c>
      <c r="BC625" s="3">
        <v>4.5999999999999999E-2</v>
      </c>
      <c r="BD625" s="12" cm="1">
        <f t="array" ref="BD625">SfromgA($BB625,$BA625,"")</f>
        <v>6.4070720453095975E-2</v>
      </c>
      <c r="BE625" s="29">
        <f>(10^MAX(0.05, -0.312925054856973*((LN($BD625))^(1/3)) + 0.454808404431693)-1)*100</f>
        <v>681.81483381861494</v>
      </c>
      <c r="BG625" s="3"/>
      <c r="BH625" s="3"/>
      <c r="BI625" s="12">
        <f>IF($BB625="",$BF625,$BB625)</f>
        <v>680000</v>
      </c>
      <c r="BJ625" s="29">
        <f>IF($BB625="",$BH625,$BE625)</f>
        <v>681.81483381861494</v>
      </c>
      <c r="BK625" s="3">
        <f>LN(BN625*100000000/($AX625-$AW625)/$BI625)</f>
        <v>-4.5696263994556645</v>
      </c>
      <c r="BL625" s="13">
        <f>EXP(BK$4341*$AX625+BK$4342)*$BI625/(100000000/($AX625-$AW625))</f>
        <v>1.2345805144160273</v>
      </c>
      <c r="BM625" s="3">
        <f t="shared" ref="BM625" si="876">LN(BL625/$C625)</f>
        <v>-2.7850010256135462</v>
      </c>
      <c r="BN625" s="3" cm="1">
        <f t="array" ref="BN625">$C625*EXP(poly_from_str(100000000/$E625,BN$4341))</f>
        <v>1.2236943028495537</v>
      </c>
      <c r="BO625" s="3">
        <f>LN($C625)</f>
        <v>2.9957322735539909</v>
      </c>
      <c r="BP625" s="13">
        <f>LN(BL625/BN625)</f>
        <v>8.8568476175725393E-3</v>
      </c>
      <c r="BY625">
        <v>741</v>
      </c>
    </row>
    <row r="626" spans="1:77" hidden="1" x14ac:dyDescent="0.25">
      <c r="A626" t="s">
        <v>1033</v>
      </c>
      <c r="B626" s="2" t="str">
        <f t="shared" si="862"/>
        <v/>
      </c>
      <c r="C626">
        <v>2</v>
      </c>
      <c r="E626" t="s">
        <v>1034</v>
      </c>
      <c r="R626">
        <v>7</v>
      </c>
      <c r="S626" t="s">
        <v>22</v>
      </c>
      <c r="AA626" s="10">
        <f t="shared" si="864"/>
        <v>5755.0630000000001</v>
      </c>
      <c r="AB626" s="3" cm="1">
        <f t="array" ref="AB626">100000000/Lvac(AA626)</f>
        <v>17371.186403820397</v>
      </c>
      <c r="AC626" s="28">
        <f t="shared" si="865"/>
        <v>1.7376004398214234E-7</v>
      </c>
      <c r="AD626" s="28">
        <f t="shared" si="866"/>
        <v>5.7566591984763507E-7</v>
      </c>
      <c r="AE626" s="21">
        <f t="shared" si="867"/>
        <v>17371.186704104428</v>
      </c>
      <c r="AF626" s="10" cm="1">
        <f t="array" ref="AF626">Lair(100000000/AE626)</f>
        <v>5755.0629005151231</v>
      </c>
      <c r="AG626" s="10">
        <f t="shared" si="868"/>
        <v>6.5092090567749131E-3</v>
      </c>
      <c r="AH626" s="10" t="b">
        <f t="shared" si="863"/>
        <v>1</v>
      </c>
      <c r="AI626" s="10">
        <f t="shared" si="869"/>
        <v>5755.0630000000001</v>
      </c>
      <c r="AJ626">
        <v>3.0000000000000001E-3</v>
      </c>
      <c r="AK626" s="3" cm="1">
        <f t="array" ref="AK626">100000000/Lvac($AA626)</f>
        <v>17371.186403820397</v>
      </c>
      <c r="AL626" s="21">
        <f t="shared" si="871"/>
        <v>9.0552543406494743E-3</v>
      </c>
      <c r="AM626" s="21"/>
      <c r="AN626" s="21"/>
      <c r="AO626" s="21"/>
      <c r="AP626" s="21"/>
      <c r="AS626" s="3">
        <f t="shared" si="870"/>
        <v>-3.5961796020274051E-3</v>
      </c>
      <c r="AT626" s="3" cm="1">
        <f t="array" ref="AT626">AS626-(100000000/LvacE($A626)-$E626)</f>
        <v>2.37219464906957E-5</v>
      </c>
      <c r="BB626"/>
      <c r="BC626"/>
      <c r="BD626"/>
      <c r="BE626"/>
      <c r="BF626"/>
      <c r="BG626"/>
      <c r="BH626"/>
      <c r="BI626"/>
      <c r="BJ626"/>
      <c r="BN626" s="3" cm="1">
        <f t="array" ref="BN626">$C626*EXP(poly_from_str(100000000/$E626,BN$4341))</f>
        <v>0.12261774376541949</v>
      </c>
      <c r="BO626" s="3"/>
      <c r="BY626" t="e">
        <v>#N/A</v>
      </c>
    </row>
    <row r="627" spans="1:77" hidden="1" x14ac:dyDescent="0.25">
      <c r="A627" t="s">
        <v>1035</v>
      </c>
      <c r="B627" s="2" t="str">
        <f t="shared" si="862"/>
        <v/>
      </c>
      <c r="C627">
        <v>1</v>
      </c>
      <c r="E627" t="s">
        <v>1036</v>
      </c>
      <c r="R627">
        <v>7</v>
      </c>
      <c r="S627" t="s">
        <v>22</v>
      </c>
      <c r="AA627" s="10">
        <f t="shared" si="864"/>
        <v>5740.7929999999997</v>
      </c>
      <c r="AB627" s="3" cm="1">
        <f t="array" ref="AB627">100000000/Lvac(AA627)</f>
        <v>17414.365874264768</v>
      </c>
      <c r="AC627" s="28">
        <f t="shared" si="865"/>
        <v>1.7419196267832685E-7</v>
      </c>
      <c r="AD627" s="28">
        <f t="shared" si="866"/>
        <v>5.7423853800948113E-7</v>
      </c>
      <c r="AE627" s="21">
        <f t="shared" si="867"/>
        <v>17414.366221915556</v>
      </c>
      <c r="AF627" s="10" cm="1">
        <f t="array" ref="AF627">Lair(100000000/AE627)</f>
        <v>5740.7928853928552</v>
      </c>
      <c r="AG627" s="10">
        <f t="shared" si="868"/>
        <v>6.5167212852183286E-3</v>
      </c>
      <c r="AH627" s="10" t="b">
        <f t="shared" si="863"/>
        <v>1</v>
      </c>
      <c r="AI627" s="10">
        <f t="shared" si="869"/>
        <v>5740.7929999999997</v>
      </c>
      <c r="AJ627">
        <v>3.0000000000000001E-3</v>
      </c>
      <c r="AK627" s="3" cm="1">
        <f t="array" ref="AK627">100000000/Lvac($AA627)</f>
        <v>17414.365874264768</v>
      </c>
      <c r="AL627" s="21">
        <f t="shared" si="871"/>
        <v>9.1003277113099711E-3</v>
      </c>
      <c r="AM627" s="21"/>
      <c r="AN627" s="21"/>
      <c r="AO627" s="21"/>
      <c r="AP627" s="21"/>
      <c r="AS627" s="3">
        <f t="shared" si="870"/>
        <v>-4.1257352313550655E-3</v>
      </c>
      <c r="AT627" s="3" cm="1">
        <f t="array" ref="AT627">AS627-(100000000/LvacE($A627)-$E627)</f>
        <v>2.3528489691670984E-5</v>
      </c>
      <c r="BB627"/>
      <c r="BC627"/>
      <c r="BD627"/>
      <c r="BE627"/>
      <c r="BF627"/>
      <c r="BG627"/>
      <c r="BH627"/>
      <c r="BI627"/>
      <c r="BJ627"/>
      <c r="BN627" s="3" cm="1">
        <f t="array" ref="BN627">$C627*EXP(poly_from_str(100000000/$E627,BN$4341))</f>
        <v>6.2635240286517888E-2</v>
      </c>
      <c r="BO627" s="3"/>
      <c r="BY627" t="e">
        <v>#N/A</v>
      </c>
    </row>
    <row r="628" spans="1:77" hidden="1" x14ac:dyDescent="0.25">
      <c r="A628" t="s">
        <v>1037</v>
      </c>
      <c r="B628" s="2" t="str">
        <f t="shared" si="862"/>
        <v/>
      </c>
      <c r="C628">
        <v>5</v>
      </c>
      <c r="E628" t="s">
        <v>1038</v>
      </c>
      <c r="F628">
        <v>17095</v>
      </c>
      <c r="G628" t="s">
        <v>3</v>
      </c>
      <c r="H628" s="5" t="s">
        <v>19</v>
      </c>
      <c r="I628">
        <v>34520</v>
      </c>
      <c r="J628" t="s">
        <v>5</v>
      </c>
      <c r="K628" s="5" t="s">
        <v>18</v>
      </c>
      <c r="L628">
        <v>17095.63</v>
      </c>
      <c r="M628" t="str">
        <f>$G628&amp;""</f>
        <v>o</v>
      </c>
      <c r="N628" t="str">
        <f>$H628&amp;""</f>
        <v>3/2</v>
      </c>
      <c r="O628">
        <v>34520.269999999997</v>
      </c>
      <c r="P628" t="str">
        <f>$J628&amp;""</f>
        <v>e</v>
      </c>
      <c r="Q628" t="str">
        <f>$K628&amp;""</f>
        <v>5/2</v>
      </c>
      <c r="R628">
        <v>7</v>
      </c>
      <c r="AA628" s="10">
        <f t="shared" si="864"/>
        <v>5737.4160000000002</v>
      </c>
      <c r="AB628" s="3" cm="1">
        <f t="array" ref="AB628">100000000/Lvac(AA628)</f>
        <v>17424.615738688633</v>
      </c>
      <c r="AC628" s="28">
        <f t="shared" si="865"/>
        <v>1.7429449076030044E-7</v>
      </c>
      <c r="AD628" s="28">
        <f t="shared" si="866"/>
        <v>5.7390074765302077E-7</v>
      </c>
      <c r="AE628" s="21">
        <f t="shared" si="867"/>
        <v>17424.616098538285</v>
      </c>
      <c r="AF628" s="10" cm="1">
        <f t="array" ref="AF628">Lair(100000000/AE628)</f>
        <v>5737.4158815108804</v>
      </c>
      <c r="AG628" s="10">
        <f t="shared" si="868"/>
        <v>6.5185072634343262E-3</v>
      </c>
      <c r="AH628" s="10" t="b">
        <f t="shared" si="863"/>
        <v>1</v>
      </c>
      <c r="AI628" s="10">
        <f>$AF628</f>
        <v>5737.4158815108804</v>
      </c>
      <c r="AJ628">
        <v>3.0000000000000001E-3</v>
      </c>
      <c r="AK628" s="3" cm="1">
        <f t="array" ref="AK628">100000000/Lvac($AA628)</f>
        <v>17424.615738688633</v>
      </c>
      <c r="AL628" s="21">
        <f t="shared" si="871"/>
        <v>9.1110437687672401E-3</v>
      </c>
      <c r="AM628" s="10" cm="1">
        <f t="array" ref="AM628">Lvac($AI628)-$BA628</f>
        <v>7.8722237376496196E-3</v>
      </c>
      <c r="AN628" s="10">
        <f>$AK628-($AX628-$AW628)</f>
        <v>-2.4261311362351989E-2</v>
      </c>
      <c r="AO628" s="3">
        <f>AM628/AJ628</f>
        <v>2.6240745792165399</v>
      </c>
      <c r="AP628" s="3">
        <v>2.6635815202098456</v>
      </c>
      <c r="AS628" s="3">
        <f t="shared" si="870"/>
        <v>-4.2613113655534107E-3</v>
      </c>
      <c r="AT628" s="3" cm="1">
        <f t="array" ref="AT628">AS628-(100000000/LvacE($A628)-$E628)</f>
        <v>2.3482381948269904E-5</v>
      </c>
      <c r="AU628" t="s">
        <v>4851</v>
      </c>
      <c r="AV628" t="s">
        <v>4717</v>
      </c>
      <c r="AW628" s="3">
        <v>17095.63</v>
      </c>
      <c r="AX628" s="3">
        <v>34520.269999999997</v>
      </c>
      <c r="AY628" s="3"/>
      <c r="AZ628" s="10" cm="1">
        <f t="array" ref="AZ628">Lair(100000000/($AX628-$AW628))</f>
        <v>5737.4080113928803</v>
      </c>
      <c r="BA628" s="10">
        <f>100000000/($AX628-$AW628)</f>
        <v>5738.9994857856473</v>
      </c>
      <c r="BN628" s="3" cm="1">
        <f t="array" ref="BN628">$C628*EXP(poly_from_str(100000000/$E628,BN$4341))</f>
        <v>0.31475799660201775</v>
      </c>
      <c r="BO628" s="3"/>
      <c r="BY628">
        <v>200</v>
      </c>
    </row>
    <row r="629" spans="1:77" hidden="1" x14ac:dyDescent="0.25">
      <c r="A629" t="s">
        <v>1039</v>
      </c>
      <c r="B629" s="2" t="str">
        <f t="shared" si="862"/>
        <v/>
      </c>
      <c r="C629">
        <v>1</v>
      </c>
      <c r="E629" t="s">
        <v>1040</v>
      </c>
      <c r="R629">
        <v>7</v>
      </c>
      <c r="S629" t="s">
        <v>22</v>
      </c>
      <c r="AA629" s="10">
        <f t="shared" si="864"/>
        <v>5737.2420000000002</v>
      </c>
      <c r="AB629" s="3" cm="1">
        <f t="array" ref="AB629">100000000/Lvac(AA629)</f>
        <v>17425.144190052302</v>
      </c>
      <c r="AC629" s="28">
        <f t="shared" si="865"/>
        <v>1.7429977679170584E-7</v>
      </c>
      <c r="AD629" s="28">
        <f t="shared" si="866"/>
        <v>5.7388334299746097E-7</v>
      </c>
      <c r="AE629" s="21">
        <f t="shared" si="867"/>
        <v>17425.143836180876</v>
      </c>
      <c r="AF629" s="10" cm="1">
        <f t="array" ref="AF629">Lair(100000000/AE629)</f>
        <v>5737.2421165135829</v>
      </c>
      <c r="AG629" s="10">
        <f t="shared" si="868"/>
        <v>6.518599371444703E-3</v>
      </c>
      <c r="AH629" s="10" t="b">
        <f t="shared" si="863"/>
        <v>1</v>
      </c>
      <c r="AI629" s="10">
        <f t="shared" si="869"/>
        <v>5737.2420000000002</v>
      </c>
      <c r="AJ629">
        <v>3.0000000000000001E-3</v>
      </c>
      <c r="AK629" s="3" cm="1">
        <f t="array" ref="AK629">100000000/Lvac($AA629)</f>
        <v>17425.144190052302</v>
      </c>
      <c r="AL629" s="21">
        <f t="shared" si="871"/>
        <v>9.1115962286682194E-3</v>
      </c>
      <c r="AM629" s="21"/>
      <c r="AN629" s="21"/>
      <c r="AO629" s="21"/>
      <c r="AP629" s="21"/>
      <c r="AS629" s="3">
        <f t="shared" si="870"/>
        <v>4.1900523028743919E-3</v>
      </c>
      <c r="AT629" s="3" cm="1">
        <f t="array" ref="AT629">AS629-(100000000/LvacE($A629)-$E629)</f>
        <v>2.3480002710130066E-5</v>
      </c>
      <c r="BB629"/>
      <c r="BC629"/>
      <c r="BD629"/>
      <c r="BE629"/>
      <c r="BF629"/>
      <c r="BG629"/>
      <c r="BH629"/>
      <c r="BI629"/>
      <c r="BJ629"/>
      <c r="BN629" s="3" cm="1">
        <f t="array" ref="BN629">$C629*EXP(poly_from_str(100000000/$E629,BN$4341))</f>
        <v>6.296766341819357E-2</v>
      </c>
      <c r="BO629" s="3"/>
      <c r="BY629" t="e">
        <v>#N/A</v>
      </c>
    </row>
    <row r="630" spans="1:77" hidden="1" x14ac:dyDescent="0.25">
      <c r="A630" t="s">
        <v>1041</v>
      </c>
      <c r="B630" s="2" t="str">
        <f t="shared" si="862"/>
        <v/>
      </c>
      <c r="C630">
        <v>5</v>
      </c>
      <c r="D630" t="s">
        <v>14</v>
      </c>
      <c r="E630" t="s">
        <v>1042</v>
      </c>
      <c r="R630">
        <v>7</v>
      </c>
      <c r="S630" t="s">
        <v>22</v>
      </c>
      <c r="AA630" s="10">
        <f t="shared" si="864"/>
        <v>5736.0590000000002</v>
      </c>
      <c r="AB630" s="3" cm="1">
        <f t="array" ref="AB630">100000000/Lvac(AA630)</f>
        <v>17428.737901873061</v>
      </c>
      <c r="AC630" s="28">
        <f t="shared" si="865"/>
        <v>1.7433572423156736E-7</v>
      </c>
      <c r="AD630" s="28">
        <f t="shared" si="866"/>
        <v>5.7376501134515909E-7</v>
      </c>
      <c r="AE630" s="21">
        <f t="shared" si="867"/>
        <v>17428.738079204519</v>
      </c>
      <c r="AF630" s="10" cm="1">
        <f t="array" ref="AF630">Lair(100000000/AE630)</f>
        <v>5736.0589416369849</v>
      </c>
      <c r="AG630" s="10">
        <f t="shared" si="868"/>
        <v>6.519225822282604E-3</v>
      </c>
      <c r="AH630" s="10" t="b">
        <f t="shared" si="863"/>
        <v>1</v>
      </c>
      <c r="AI630" s="10">
        <f t="shared" si="869"/>
        <v>5736.0590000000002</v>
      </c>
      <c r="AJ630">
        <v>7.0000000000000001E-3</v>
      </c>
      <c r="AK630" s="3" cm="1">
        <f t="array" ref="AK630">100000000/Lvac($AA630)</f>
        <v>17428.737901873061</v>
      </c>
      <c r="AL630" s="21">
        <f t="shared" si="871"/>
        <v>2.1269161511956455E-2</v>
      </c>
      <c r="AM630" s="21"/>
      <c r="AN630" s="21"/>
      <c r="AO630" s="21"/>
      <c r="AP630" s="21"/>
      <c r="AS630" s="3">
        <f t="shared" si="870"/>
        <v>-2.0981269408366643E-3</v>
      </c>
      <c r="AT630" s="3" cm="1">
        <f t="array" ref="AT630">AS630-(100000000/LvacE($A630)-$E630)</f>
        <v>2.3463820980396122E-5</v>
      </c>
      <c r="BB630"/>
      <c r="BC630"/>
      <c r="BD630"/>
      <c r="BE630"/>
      <c r="BF630"/>
      <c r="BG630"/>
      <c r="BH630"/>
      <c r="BI630"/>
      <c r="BJ630"/>
      <c r="BN630" s="3" cm="1">
        <f t="array" ref="BN630">$C630*EXP(poly_from_str(100000000/$E630,BN$4341))</f>
        <v>0.31539457348136685</v>
      </c>
      <c r="BO630" s="3"/>
      <c r="BY630" t="e">
        <v>#N/A</v>
      </c>
    </row>
    <row r="631" spans="1:77" hidden="1" x14ac:dyDescent="0.25">
      <c r="A631" t="s">
        <v>1043</v>
      </c>
      <c r="B631" s="2" t="str">
        <f t="shared" si="862"/>
        <v/>
      </c>
      <c r="C631">
        <v>3</v>
      </c>
      <c r="E631" t="s">
        <v>1044</v>
      </c>
      <c r="R631">
        <v>7</v>
      </c>
      <c r="S631" t="s">
        <v>22</v>
      </c>
      <c r="AA631" s="10">
        <f t="shared" si="864"/>
        <v>5725.299</v>
      </c>
      <c r="AB631" s="3" cm="1">
        <f t="array" ref="AB631">100000000/Lvac(AA631)</f>
        <v>17461.492762639999</v>
      </c>
      <c r="AC631" s="28">
        <f t="shared" si="865"/>
        <v>1.7466336692633869E-7</v>
      </c>
      <c r="AD631" s="28">
        <f t="shared" si="866"/>
        <v>5.7268872346330278E-7</v>
      </c>
      <c r="AE631" s="21">
        <f t="shared" si="867"/>
        <v>17461.492527534156</v>
      </c>
      <c r="AF631" s="10" cm="1">
        <f t="array" ref="AF631">Lair(100000000/AE631)</f>
        <v>5725.2990770875986</v>
      </c>
      <c r="AG631" s="10">
        <f t="shared" si="868"/>
        <v>6.5249415587412991E-3</v>
      </c>
      <c r="AH631" s="10" t="b">
        <f t="shared" si="863"/>
        <v>1</v>
      </c>
      <c r="AI631" s="10">
        <f t="shared" si="869"/>
        <v>5725.299</v>
      </c>
      <c r="AJ631">
        <v>3.0000000000000001E-3</v>
      </c>
      <c r="AK631" s="3" cm="1">
        <f t="array" ref="AK631">100000000/Lvac($AA631)</f>
        <v>17461.492762639999</v>
      </c>
      <c r="AL631" s="21">
        <f t="shared" si="871"/>
        <v>9.1496493524477925E-3</v>
      </c>
      <c r="AM631" s="21"/>
      <c r="AN631" s="21"/>
      <c r="AO631" s="21"/>
      <c r="AP631" s="21"/>
      <c r="AS631" s="3">
        <f t="shared" si="870"/>
        <v>2.7626399969449267E-3</v>
      </c>
      <c r="AT631" s="3" cm="1">
        <f t="array" ref="AT631">AS631-(100000000/LvacE($A631)-$E631)</f>
        <v>2.3315915314015001E-5</v>
      </c>
      <c r="BB631"/>
      <c r="BC631"/>
      <c r="BD631"/>
      <c r="BE631"/>
      <c r="BF631"/>
      <c r="BG631"/>
      <c r="BH631"/>
      <c r="BI631"/>
      <c r="BJ631"/>
      <c r="BN631" s="3" cm="1">
        <f t="array" ref="BN631">$C631*EXP(poly_from_str(100000000/$E631,BN$4341))</f>
        <v>0.19228185685001536</v>
      </c>
      <c r="BO631" s="3"/>
      <c r="BY631">
        <v>126</v>
      </c>
    </row>
    <row r="632" spans="1:77" hidden="1" x14ac:dyDescent="0.25">
      <c r="A632" t="s">
        <v>1045</v>
      </c>
      <c r="B632" s="2" t="str">
        <f t="shared" si="862"/>
        <v/>
      </c>
      <c r="C632">
        <v>1</v>
      </c>
      <c r="E632" t="s">
        <v>1046</v>
      </c>
      <c r="R632">
        <v>7</v>
      </c>
      <c r="S632" t="s">
        <v>22</v>
      </c>
      <c r="AA632" s="10">
        <f t="shared" si="864"/>
        <v>5721.0159999999996</v>
      </c>
      <c r="AB632" s="3" cm="1">
        <f t="array" ref="AB632">100000000/Lvac(AA632)</f>
        <v>17474.565062176247</v>
      </c>
      <c r="AC632" s="28">
        <f t="shared" si="865"/>
        <v>1.74794127476658E-7</v>
      </c>
      <c r="AD632" s="28">
        <f t="shared" si="866"/>
        <v>5.7226030887859024E-7</v>
      </c>
      <c r="AE632" s="21">
        <f t="shared" si="867"/>
        <v>17474.564630194262</v>
      </c>
      <c r="AF632" s="10" cm="1">
        <f t="array" ref="AF632">Lair(100000000/AE632)</f>
        <v>5721.0161414284312</v>
      </c>
      <c r="AG632" s="10">
        <f t="shared" si="868"/>
        <v>6.5272256765385945E-3</v>
      </c>
      <c r="AH632" s="10" t="b">
        <f t="shared" si="863"/>
        <v>1</v>
      </c>
      <c r="AI632" s="10">
        <f t="shared" si="869"/>
        <v>5721.0159999999996</v>
      </c>
      <c r="AJ632">
        <v>3.0000000000000001E-3</v>
      </c>
      <c r="AK632" s="3" cm="1">
        <f t="array" ref="AK632">100000000/Lvac($AA632)</f>
        <v>17474.565062176247</v>
      </c>
      <c r="AL632" s="21">
        <f t="shared" si="871"/>
        <v>9.1633540592315661E-3</v>
      </c>
      <c r="AM632" s="21"/>
      <c r="AN632" s="21"/>
      <c r="AO632" s="21"/>
      <c r="AP632" s="21"/>
      <c r="AS632" s="3">
        <f t="shared" si="870"/>
        <v>5.0621762457012665E-3</v>
      </c>
      <c r="AT632" s="3" cm="1">
        <f t="array" ref="AT632">AS632-(100000000/LvacE($A632)-$E632)</f>
        <v>2.3256681743077934E-5</v>
      </c>
      <c r="BB632"/>
      <c r="BC632"/>
      <c r="BD632"/>
      <c r="BE632"/>
      <c r="BF632"/>
      <c r="BG632"/>
      <c r="BH632"/>
      <c r="BI632"/>
      <c r="BJ632"/>
      <c r="BN632" s="3" cm="1">
        <f t="array" ref="BN632">$C632*EXP(poly_from_str(100000000/$E632,BN$4341))</f>
        <v>6.450044876872793E-2</v>
      </c>
      <c r="BO632" s="3"/>
      <c r="BY632" t="e">
        <v>#N/A</v>
      </c>
    </row>
    <row r="633" spans="1:77" hidden="1" x14ac:dyDescent="0.25">
      <c r="A633" t="s">
        <v>1047</v>
      </c>
      <c r="B633" s="2" t="str">
        <f t="shared" si="862"/>
        <v/>
      </c>
      <c r="C633">
        <v>2</v>
      </c>
      <c r="E633" t="s">
        <v>1048</v>
      </c>
      <c r="R633">
        <v>7</v>
      </c>
      <c r="S633" t="s">
        <v>22</v>
      </c>
      <c r="AA633" s="10">
        <f t="shared" si="864"/>
        <v>5720.6629999999996</v>
      </c>
      <c r="AB633" s="3" cm="1">
        <f t="array" ref="AB633">100000000/Lvac(AA633)</f>
        <v>17475.643339380724</v>
      </c>
      <c r="AC633" s="28">
        <f t="shared" si="865"/>
        <v>1.7480491334658239E-7</v>
      </c>
      <c r="AD633" s="28">
        <f t="shared" si="866"/>
        <v>5.7222499943480568E-7</v>
      </c>
      <c r="AE633" s="21">
        <f t="shared" si="867"/>
        <v>17475.643054349555</v>
      </c>
      <c r="AF633" s="10" cm="1">
        <f t="array" ref="AF633">Lair(100000000/AE633)</f>
        <v>5720.6630933060578</v>
      </c>
      <c r="AG633" s="10">
        <f t="shared" si="868"/>
        <v>6.5274141598081134E-3</v>
      </c>
      <c r="AH633" s="10" t="b">
        <f t="shared" si="863"/>
        <v>1</v>
      </c>
      <c r="AI633" s="10">
        <f t="shared" si="869"/>
        <v>5720.6629999999996</v>
      </c>
      <c r="AJ633">
        <v>3.0000000000000001E-3</v>
      </c>
      <c r="AK633" s="3" cm="1">
        <f t="array" ref="AK633">100000000/Lvac($AA633)</f>
        <v>17475.643339380724</v>
      </c>
      <c r="AL633" s="21">
        <f t="shared" si="871"/>
        <v>9.1644849588486833E-3</v>
      </c>
      <c r="AM633" s="21"/>
      <c r="AN633" s="21"/>
      <c r="AO633" s="21"/>
      <c r="AP633" s="21"/>
      <c r="AS633" s="3">
        <f t="shared" si="870"/>
        <v>3.3393807243555784E-3</v>
      </c>
      <c r="AT633" s="3" cm="1">
        <f t="array" ref="AT633">AS633-(100000000/LvacE($A633)-$E633)</f>
        <v>2.3251792299561203E-5</v>
      </c>
      <c r="BB633"/>
      <c r="BC633"/>
      <c r="BD633"/>
      <c r="BE633"/>
      <c r="BF633"/>
      <c r="BG633"/>
      <c r="BH633"/>
      <c r="BI633"/>
      <c r="BJ633"/>
      <c r="BN633" s="3" cm="1">
        <f t="array" ref="BN633">$C633*EXP(poly_from_str(100000000/$E633,BN$4341))</f>
        <v>0.1290681449553111</v>
      </c>
      <c r="BO633" s="3"/>
      <c r="BY633" t="e">
        <v>#N/A</v>
      </c>
    </row>
    <row r="634" spans="1:77" hidden="1" x14ac:dyDescent="0.25">
      <c r="A634" t="s">
        <v>1049</v>
      </c>
      <c r="B634" s="2" t="str">
        <f t="shared" si="862"/>
        <v/>
      </c>
      <c r="C634">
        <v>5</v>
      </c>
      <c r="D634" t="s">
        <v>143</v>
      </c>
      <c r="E634" t="s">
        <v>1050</v>
      </c>
      <c r="R634">
        <v>7</v>
      </c>
      <c r="S634" t="s">
        <v>22</v>
      </c>
      <c r="AA634" s="10">
        <f t="shared" si="864"/>
        <v>5715.7060000000001</v>
      </c>
      <c r="AB634" s="3" cm="1">
        <f t="array" ref="AB634">100000000/Lvac(AA634)</f>
        <v>17490.799106099737</v>
      </c>
      <c r="AC634" s="28">
        <f t="shared" si="865"/>
        <v>1.7495651455830653E-7</v>
      </c>
      <c r="AD634" s="28">
        <f t="shared" si="866"/>
        <v>5.7172916682306423E-7</v>
      </c>
      <c r="AE634" s="21">
        <f t="shared" si="867"/>
        <v>17490.79918264048</v>
      </c>
      <c r="AF634" s="10" cm="1">
        <f t="array" ref="AF634">Lair(100000000/AE634)</f>
        <v>5715.7059749874943</v>
      </c>
      <c r="AG634" s="10">
        <f t="shared" si="868"/>
        <v>6.5300646242213763E-3</v>
      </c>
      <c r="AH634" s="10" t="b">
        <f t="shared" si="863"/>
        <v>1</v>
      </c>
      <c r="AI634" s="10">
        <f t="shared" si="869"/>
        <v>5715.7060000000001</v>
      </c>
      <c r="AJ634">
        <v>7.0000000000000001E-3</v>
      </c>
      <c r="AK634" s="3" cm="1">
        <f t="array" ref="AK634">100000000/Lvac($AA634)</f>
        <v>17490.799106099737</v>
      </c>
      <c r="AL634" s="21">
        <f t="shared" si="871"/>
        <v>2.1420904739099272E-2</v>
      </c>
      <c r="AM634" s="21"/>
      <c r="AN634" s="21"/>
      <c r="AO634" s="21"/>
      <c r="AP634" s="21"/>
      <c r="AS634" s="3">
        <f t="shared" si="870"/>
        <v>-8.9390026187174954E-4</v>
      </c>
      <c r="AT634" s="3" cm="1">
        <f t="array" ref="AT634">AS634-(100000000/LvacE($A634)-$E634)</f>
        <v>2.3182969016488642E-5</v>
      </c>
      <c r="BB634"/>
      <c r="BC634"/>
      <c r="BD634"/>
      <c r="BE634"/>
      <c r="BF634"/>
      <c r="BG634"/>
      <c r="BH634"/>
      <c r="BI634"/>
      <c r="BJ634"/>
      <c r="BN634" s="3" cm="1">
        <f t="array" ref="BN634">$C634*EXP(poly_from_str(100000000/$E634,BN$4341))</f>
        <v>0.32503289714352657</v>
      </c>
      <c r="BO634" s="3"/>
      <c r="BY634">
        <v>218</v>
      </c>
    </row>
    <row r="635" spans="1:77" hidden="1" x14ac:dyDescent="0.25">
      <c r="A635" t="s">
        <v>1051</v>
      </c>
      <c r="B635" s="2" t="str">
        <f t="shared" si="862"/>
        <v/>
      </c>
      <c r="C635">
        <v>2</v>
      </c>
      <c r="D635" t="s">
        <v>14</v>
      </c>
      <c r="E635" t="s">
        <v>1052</v>
      </c>
      <c r="R635">
        <v>7</v>
      </c>
      <c r="S635" t="s">
        <v>22</v>
      </c>
      <c r="AA635" s="10">
        <f t="shared" si="864"/>
        <v>5706.4229999999998</v>
      </c>
      <c r="AB635" s="3" cm="1">
        <f t="array" ref="AB635">100000000/Lvac(AA635)</f>
        <v>17519.252215246692</v>
      </c>
      <c r="AC635" s="28">
        <f t="shared" si="865"/>
        <v>1.7524112741028837E-7</v>
      </c>
      <c r="AD635" s="28">
        <f t="shared" si="866"/>
        <v>5.7080061849313286E-7</v>
      </c>
      <c r="AE635" s="21">
        <f t="shared" si="867"/>
        <v>17519.252024434172</v>
      </c>
      <c r="AF635" s="10" cm="1">
        <f t="array" ref="AF635">Lair(100000000/AE635)</f>
        <v>5706.4230621526394</v>
      </c>
      <c r="AG635" s="10">
        <f t="shared" si="868"/>
        <v>6.5350467547925116E-3</v>
      </c>
      <c r="AH635" s="10" t="b">
        <f t="shared" si="863"/>
        <v>1</v>
      </c>
      <c r="AI635" s="10">
        <f t="shared" si="869"/>
        <v>5706.4229999999998</v>
      </c>
      <c r="AJ635">
        <v>7.0000000000000001E-3</v>
      </c>
      <c r="AK635" s="3" cm="1">
        <f t="array" ref="AK635">100000000/Lvac($AA635)</f>
        <v>17519.252215246692</v>
      </c>
      <c r="AL635" s="21">
        <f t="shared" si="871"/>
        <v>2.1490654567095157E-2</v>
      </c>
      <c r="AM635" s="21"/>
      <c r="AN635" s="21"/>
      <c r="AO635" s="21"/>
      <c r="AP635" s="21"/>
      <c r="AS635" s="3">
        <f t="shared" si="870"/>
        <v>2.2152466917759739E-3</v>
      </c>
      <c r="AT635" s="3" cm="1">
        <f t="array" ref="AT635">AS635-(100000000/LvacE($A635)-$E635)</f>
        <v>2.3053344193613157E-5</v>
      </c>
      <c r="BB635"/>
      <c r="BC635"/>
      <c r="BD635"/>
      <c r="BE635"/>
      <c r="BF635"/>
      <c r="BG635"/>
      <c r="BH635"/>
      <c r="BI635"/>
      <c r="BJ635"/>
      <c r="BN635" s="3" cm="1">
        <f t="array" ref="BN635">$C635*EXP(poly_from_str(100000000/$E635,BN$4341))</f>
        <v>0.13179164995162276</v>
      </c>
      <c r="BO635" s="3"/>
      <c r="BY635" t="e">
        <v>#N/A</v>
      </c>
    </row>
    <row r="636" spans="1:77" hidden="1" x14ac:dyDescent="0.25">
      <c r="A636" t="s">
        <v>1053</v>
      </c>
      <c r="B636" s="2" t="str">
        <f t="shared" si="862"/>
        <v/>
      </c>
      <c r="C636">
        <v>1</v>
      </c>
      <c r="E636" t="s">
        <v>1054</v>
      </c>
      <c r="R636">
        <v>7</v>
      </c>
      <c r="S636" t="s">
        <v>22</v>
      </c>
      <c r="AA636" s="10">
        <f t="shared" si="864"/>
        <v>5697.8239999999996</v>
      </c>
      <c r="AB636" s="3" cm="1">
        <f t="array" ref="AB636">100000000/Lvac(AA636)</f>
        <v>17545.691527798663</v>
      </c>
      <c r="AC636" s="28">
        <f t="shared" si="865"/>
        <v>1.7550559652246191E-7</v>
      </c>
      <c r="AD636" s="28">
        <f t="shared" si="866"/>
        <v>5.6994048847584136E-7</v>
      </c>
      <c r="AE636" s="21">
        <f t="shared" si="867"/>
        <v>17545.691395472921</v>
      </c>
      <c r="AF636" s="10" cm="1">
        <f t="array" ref="AF636">Lair(100000000/AE636)</f>
        <v>5697.8240429721627</v>
      </c>
      <c r="AG636" s="10">
        <f t="shared" si="868"/>
        <v>6.5396835289927048E-3</v>
      </c>
      <c r="AH636" s="10" t="b">
        <f t="shared" si="863"/>
        <v>1</v>
      </c>
      <c r="AI636" s="10">
        <f t="shared" si="869"/>
        <v>5697.8239999999996</v>
      </c>
      <c r="AJ636">
        <v>3.0000000000000001E-3</v>
      </c>
      <c r="AK636" s="3" cm="1">
        <f t="array" ref="AK636">100000000/Lvac($AA636)</f>
        <v>17545.691527798663</v>
      </c>
      <c r="AL636" s="21">
        <f t="shared" si="871"/>
        <v>9.2381011739562317E-3</v>
      </c>
      <c r="AM636" s="21"/>
      <c r="AN636" s="21"/>
      <c r="AO636" s="21"/>
      <c r="AP636" s="21"/>
      <c r="AS636" s="3">
        <f t="shared" si="870"/>
        <v>1.5277986640285235E-3</v>
      </c>
      <c r="AT636" s="3" cm="1">
        <f t="array" ref="AT636">AS636-(100000000/LvacE($A636)-$E636)</f>
        <v>2.2932406864129007E-5</v>
      </c>
      <c r="BB636"/>
      <c r="BC636"/>
      <c r="BD636"/>
      <c r="BE636"/>
      <c r="BF636"/>
      <c r="BG636"/>
      <c r="BH636"/>
      <c r="BI636"/>
      <c r="BJ636"/>
      <c r="BN636" s="3" cm="1">
        <f t="array" ref="BN636">$C636*EXP(poly_from_str(100000000/$E636,BN$4341))</f>
        <v>6.6724900286106628E-2</v>
      </c>
      <c r="BO636" s="3"/>
      <c r="BY636" t="e">
        <v>#N/A</v>
      </c>
    </row>
    <row r="637" spans="1:77" hidden="1" x14ac:dyDescent="0.25">
      <c r="A637" t="s">
        <v>1055</v>
      </c>
      <c r="B637" s="2" t="str">
        <f t="shared" si="862"/>
        <v/>
      </c>
      <c r="C637">
        <v>3</v>
      </c>
      <c r="E637" t="s">
        <v>1056</v>
      </c>
      <c r="R637">
        <v>7</v>
      </c>
      <c r="S637" t="s">
        <v>22</v>
      </c>
      <c r="AA637" s="10">
        <f t="shared" si="864"/>
        <v>5686.3990000000003</v>
      </c>
      <c r="AB637" s="3" cm="1">
        <f t="array" ref="AB637">100000000/Lvac(AA637)</f>
        <v>17580.943630497572</v>
      </c>
      <c r="AC637" s="28">
        <f t="shared" si="865"/>
        <v>1.7585821888333899E-7</v>
      </c>
      <c r="AD637" s="28">
        <f t="shared" si="866"/>
        <v>5.6879768288734242E-7</v>
      </c>
      <c r="AE637" s="21">
        <f t="shared" si="867"/>
        <v>17580.943313739252</v>
      </c>
      <c r="AF637" s="10" cm="1">
        <f t="array" ref="AF637">Lair(100000000/AE637)</f>
        <v>5686.3991024536745</v>
      </c>
      <c r="AG637" s="10">
        <f t="shared" si="868"/>
        <v>6.5458767165738427E-3</v>
      </c>
      <c r="AH637" s="10" t="b">
        <f t="shared" si="863"/>
        <v>1</v>
      </c>
      <c r="AI637" s="10">
        <f t="shared" si="869"/>
        <v>5686.3990000000003</v>
      </c>
      <c r="AJ637">
        <v>3.0000000000000001E-3</v>
      </c>
      <c r="AK637" s="3" cm="1">
        <f t="array" ref="AK637">100000000/Lvac($AA637)</f>
        <v>17580.943630497572</v>
      </c>
      <c r="AL637" s="21">
        <f t="shared" si="871"/>
        <v>9.2752602994430593E-3</v>
      </c>
      <c r="AM637" s="21"/>
      <c r="AN637" s="21"/>
      <c r="AO637" s="21"/>
      <c r="AP637" s="21"/>
      <c r="AS637" s="3">
        <f t="shared" si="870"/>
        <v>3.6304975728853606E-3</v>
      </c>
      <c r="AT637" s="3" cm="1">
        <f t="array" ref="AT637">AS637-(100000000/LvacE($A637)-$E637)</f>
        <v>2.2770440409658477E-5</v>
      </c>
      <c r="BB637"/>
      <c r="BC637"/>
      <c r="BD637"/>
      <c r="BE637"/>
      <c r="BF637"/>
      <c r="BG637"/>
      <c r="BH637"/>
      <c r="BI637"/>
      <c r="BJ637"/>
      <c r="BN637" s="3" cm="1">
        <f t="array" ref="BN637">$C637*EXP(poly_from_str(100000000/$E637,BN$4341))</f>
        <v>0.20350090888332942</v>
      </c>
      <c r="BO637" s="3"/>
      <c r="BY637" t="e">
        <v>#N/A</v>
      </c>
    </row>
    <row r="638" spans="1:77" hidden="1" x14ac:dyDescent="0.25">
      <c r="A638" t="s">
        <v>1057</v>
      </c>
      <c r="B638" s="2" t="str">
        <f t="shared" si="862"/>
        <v/>
      </c>
      <c r="C638">
        <v>9</v>
      </c>
      <c r="E638" t="s">
        <v>1058</v>
      </c>
      <c r="F638">
        <v>19046</v>
      </c>
      <c r="G638" t="s">
        <v>3</v>
      </c>
      <c r="H638" s="5" t="s">
        <v>18</v>
      </c>
      <c r="I638">
        <v>36640</v>
      </c>
      <c r="J638" t="s">
        <v>5</v>
      </c>
      <c r="K638" s="5" t="s">
        <v>8</v>
      </c>
      <c r="L638">
        <v>19046.09</v>
      </c>
      <c r="M638" t="str">
        <f t="shared" ref="M638:M641" si="877">$G638&amp;""</f>
        <v>o</v>
      </c>
      <c r="N638" t="str">
        <f t="shared" ref="N638:N641" si="878">$H638&amp;""</f>
        <v>5/2</v>
      </c>
      <c r="O638">
        <v>36640.379999999997</v>
      </c>
      <c r="P638" t="str">
        <f t="shared" ref="P638:P641" si="879">$J638&amp;""</f>
        <v>e</v>
      </c>
      <c r="Q638" t="str">
        <f t="shared" ref="Q638:Q641" si="880">$K638&amp;""</f>
        <v>7/2</v>
      </c>
      <c r="R638">
        <v>7</v>
      </c>
      <c r="AA638" s="10">
        <f t="shared" si="864"/>
        <v>5682.09</v>
      </c>
      <c r="AB638" s="3" cm="1">
        <f t="array" ref="AB638">100000000/Lvac(AA638)</f>
        <v>17594.275965423185</v>
      </c>
      <c r="AC638" s="28">
        <f t="shared" si="865"/>
        <v>1.7599158056278589E-7</v>
      </c>
      <c r="AD638" s="28">
        <f t="shared" si="866"/>
        <v>5.6836666763965221E-7</v>
      </c>
      <c r="AE638" s="21">
        <f t="shared" si="867"/>
        <v>17594.276318412612</v>
      </c>
      <c r="AF638" s="10" cm="1">
        <f t="array" ref="AF638">Lair(100000000/AE638)</f>
        <v>5682.0898860005509</v>
      </c>
      <c r="AG638" s="10">
        <f t="shared" si="868"/>
        <v>6.5482222180063311E-3</v>
      </c>
      <c r="AH638" s="10" t="b">
        <f t="shared" si="863"/>
        <v>1</v>
      </c>
      <c r="AI638" s="10">
        <f t="shared" ref="AI638:AI641" si="881">$AF638</f>
        <v>5682.0898860005509</v>
      </c>
      <c r="AJ638">
        <v>3.0000000000000001E-3</v>
      </c>
      <c r="AK638" s="3" cm="1">
        <f t="array" ref="AK638">100000000/Lvac($AA638)</f>
        <v>17594.275965423185</v>
      </c>
      <c r="AL638" s="21">
        <f t="shared" si="871"/>
        <v>9.2893334944093558E-3</v>
      </c>
      <c r="AM638" s="10" cm="1">
        <f t="array" ref="AM638">Lvac($AI638)-$BA638</f>
        <v>4.4197055258337059E-3</v>
      </c>
      <c r="AN638" s="10">
        <f t="shared" ref="AN638:AN641" si="882">$AK638-($AX638-$AW638)</f>
        <v>-1.4034576812264277E-2</v>
      </c>
      <c r="AO638" s="3">
        <f t="shared" ref="AO638:AO641" si="883">AM638/AJ638</f>
        <v>1.473235175277902</v>
      </c>
      <c r="AP638" s="3">
        <v>1.5112451546883676</v>
      </c>
      <c r="AS638" s="3">
        <f t="shared" si="870"/>
        <v>-4.0345768138649873E-3</v>
      </c>
      <c r="AT638" s="3" cm="1">
        <f t="array" ref="AT638">AS638-(100000000/LvacE($A638)-$E638)</f>
        <v>2.2708965843776241E-5</v>
      </c>
      <c r="AU638" t="s">
        <v>4978</v>
      </c>
      <c r="AV638" t="s">
        <v>4800</v>
      </c>
      <c r="AW638" s="3">
        <v>19046.09</v>
      </c>
      <c r="AX638" s="3">
        <v>36640.379999999997</v>
      </c>
      <c r="AY638" s="3"/>
      <c r="AZ638" s="10" cm="1">
        <f t="array" ref="AZ638">Lair(100000000/($AX638-$AW638))</f>
        <v>5682.0854674767761</v>
      </c>
      <c r="BA638" s="10">
        <f t="shared" ref="BA638:BA641" si="884">100000000/($AX638-$AW638)</f>
        <v>5683.6621426610573</v>
      </c>
      <c r="BN638" s="3" cm="1">
        <f t="array" ref="BN638">$C638*EXP(poly_from_str(100000000/$E638,BN$4341))</f>
        <v>0.61428685977505648</v>
      </c>
      <c r="BO638" s="3"/>
      <c r="BY638">
        <v>451</v>
      </c>
    </row>
    <row r="639" spans="1:77" hidden="1" x14ac:dyDescent="0.25">
      <c r="A639" t="s">
        <v>1059</v>
      </c>
      <c r="B639" s="2" t="str">
        <f t="shared" si="862"/>
        <v/>
      </c>
      <c r="C639">
        <v>2</v>
      </c>
      <c r="D639" t="s">
        <v>143</v>
      </c>
      <c r="E639" t="s">
        <v>1060</v>
      </c>
      <c r="F639">
        <v>19046</v>
      </c>
      <c r="G639" t="s">
        <v>3</v>
      </c>
      <c r="H639" s="5" t="s">
        <v>18</v>
      </c>
      <c r="I639">
        <v>36652</v>
      </c>
      <c r="J639" t="s">
        <v>5</v>
      </c>
      <c r="K639" s="5" t="s">
        <v>18</v>
      </c>
      <c r="L639">
        <v>19046.09</v>
      </c>
      <c r="M639" t="str">
        <f t="shared" si="877"/>
        <v>o</v>
      </c>
      <c r="N639" t="str">
        <f t="shared" si="878"/>
        <v>5/2</v>
      </c>
      <c r="O639">
        <v>36652.29</v>
      </c>
      <c r="P639" t="str">
        <f t="shared" si="879"/>
        <v>e</v>
      </c>
      <c r="Q639" t="str">
        <f t="shared" si="880"/>
        <v>5/2</v>
      </c>
      <c r="R639">
        <v>7</v>
      </c>
      <c r="AA639" s="10">
        <f t="shared" si="864"/>
        <v>5678.24</v>
      </c>
      <c r="AB639" s="3" cm="1">
        <f t="array" ref="AB639">100000000/Lvac(AA639)</f>
        <v>17606.205239752333</v>
      </c>
      <c r="AC639" s="28">
        <f t="shared" si="865"/>
        <v>1.7611090760517345E-7</v>
      </c>
      <c r="AD639" s="28">
        <f t="shared" si="866"/>
        <v>5.6798156467138123E-7</v>
      </c>
      <c r="AE639" s="21">
        <f t="shared" si="867"/>
        <v>17606.204780185399</v>
      </c>
      <c r="AF639" s="10" cm="1">
        <f t="array" ref="AF639">Lair(100000000/AE639)</f>
        <v>5678.2401482180612</v>
      </c>
      <c r="AG639" s="10">
        <f t="shared" si="868"/>
        <v>6.5503223921278718E-3</v>
      </c>
      <c r="AH639" s="10" t="b">
        <f t="shared" si="863"/>
        <v>1</v>
      </c>
      <c r="AI639" s="10">
        <f t="shared" si="881"/>
        <v>5678.2401482180612</v>
      </c>
      <c r="AJ639">
        <v>7.0000000000000001E-3</v>
      </c>
      <c r="AK639" s="3" cm="1">
        <f t="array" ref="AK639">100000000/Lvac($AA639)</f>
        <v>17606.205239752333</v>
      </c>
      <c r="AL639" s="21">
        <f t="shared" si="871"/>
        <v>2.170451292324127E-2</v>
      </c>
      <c r="AM639" s="10" cm="1">
        <f t="array" ref="AM639">Lvac($AI639)-$BA639</f>
        <v>-1.542102925668587E-3</v>
      </c>
      <c r="AN639" s="10">
        <f t="shared" si="882"/>
        <v>5.2397523322724737E-3</v>
      </c>
      <c r="AO639" s="3">
        <f t="shared" si="883"/>
        <v>-0.22030041795265529</v>
      </c>
      <c r="AP639" s="3">
        <v>-0.2414800896336341</v>
      </c>
      <c r="AS639" s="3">
        <f t="shared" si="870"/>
        <v>5.2397523322724737E-3</v>
      </c>
      <c r="AT639" s="3" cm="1">
        <f t="array" ref="AT639">AS639-(100000000/LvacE($A639)-$E639)</f>
        <v>2.2653872292721644E-5</v>
      </c>
      <c r="AU639" t="s">
        <v>4978</v>
      </c>
      <c r="AV639" t="s">
        <v>4766</v>
      </c>
      <c r="AW639" s="3">
        <v>19046.09</v>
      </c>
      <c r="AX639" s="3">
        <v>36652.29</v>
      </c>
      <c r="AY639" s="3"/>
      <c r="AZ639" s="10" cm="1">
        <f t="array" ref="AZ639">Lair(100000000/($AX639-$AW639))</f>
        <v>5678.2416899086675</v>
      </c>
      <c r="BA639" s="10">
        <f t="shared" si="884"/>
        <v>5679.8173370744398</v>
      </c>
      <c r="BN639" s="3" cm="1">
        <f t="array" ref="BN639">$C639*EXP(poly_from_str(100000000/$E639,BN$4341))</f>
        <v>0.13726029229429587</v>
      </c>
      <c r="BO639" s="3"/>
      <c r="BY639">
        <v>102</v>
      </c>
    </row>
    <row r="640" spans="1:77" hidden="1" x14ac:dyDescent="0.25">
      <c r="A640" t="s">
        <v>1061</v>
      </c>
      <c r="B640" s="2" t="str">
        <f t="shared" si="862"/>
        <v/>
      </c>
      <c r="C640">
        <v>80</v>
      </c>
      <c r="E640" t="s">
        <v>1062</v>
      </c>
      <c r="F640">
        <v>0</v>
      </c>
      <c r="G640" t="s">
        <v>3</v>
      </c>
      <c r="H640" s="5" t="s">
        <v>4</v>
      </c>
      <c r="I640">
        <v>17627</v>
      </c>
      <c r="J640" t="s">
        <v>5</v>
      </c>
      <c r="K640" s="5" t="s">
        <v>4</v>
      </c>
      <c r="L640">
        <v>0</v>
      </c>
      <c r="M640" t="str">
        <f t="shared" si="877"/>
        <v>o</v>
      </c>
      <c r="N640" t="str">
        <f t="shared" si="878"/>
        <v>9/2</v>
      </c>
      <c r="O640">
        <v>17627</v>
      </c>
      <c r="P640" t="str">
        <f t="shared" si="879"/>
        <v>e</v>
      </c>
      <c r="Q640" t="str">
        <f t="shared" si="880"/>
        <v>9/2</v>
      </c>
      <c r="R640">
        <v>8</v>
      </c>
      <c r="S640" t="s">
        <v>6</v>
      </c>
      <c r="AA640" s="10">
        <f t="shared" si="864"/>
        <v>5671.5360000000001</v>
      </c>
      <c r="AB640" s="3" cm="1">
        <f t="array" ref="AB640">100000000/Lvac(AA640)</f>
        <v>17627.016323867476</v>
      </c>
      <c r="AC640" s="28">
        <f t="shared" si="865"/>
        <v>1.7631907828849188E-7</v>
      </c>
      <c r="AD640" s="28">
        <f t="shared" si="866"/>
        <v>5.6731098537985234E-7</v>
      </c>
      <c r="AE640" s="21">
        <f t="shared" si="867"/>
        <v>17627.016647685476</v>
      </c>
      <c r="AF640" s="10" cm="1">
        <f t="array" ref="AF640">Lair(100000000/AE640)</f>
        <v>5671.5358958097131</v>
      </c>
      <c r="AG640" s="10">
        <f t="shared" si="868"/>
        <v>6.553989635600257E-3</v>
      </c>
      <c r="AH640" s="10" t="b">
        <f t="shared" si="863"/>
        <v>1</v>
      </c>
      <c r="AI640" s="10">
        <f t="shared" si="881"/>
        <v>5671.5358958097131</v>
      </c>
      <c r="AJ640">
        <v>3.0000000000000001E-3</v>
      </c>
      <c r="AK640" s="3" cm="1">
        <f t="array" ref="AK640">100000000/Lvac($AA640)</f>
        <v>17627.016323867476</v>
      </c>
      <c r="AL640" s="21">
        <f t="shared" si="871"/>
        <v>9.3239379848891382E-3</v>
      </c>
      <c r="AM640" s="10" cm="1">
        <f t="array" ref="AM640">Lvac($AI640)-$BA640</f>
        <v>-5.3579251589326304E-3</v>
      </c>
      <c r="AN640" s="10">
        <f t="shared" si="882"/>
        <v>1.6323867475875886E-2</v>
      </c>
      <c r="AO640" s="3">
        <f t="shared" si="883"/>
        <v>-1.7859750529775433</v>
      </c>
      <c r="AP640" s="3">
        <v>-1.7512356692653459</v>
      </c>
      <c r="AS640" s="3">
        <f t="shared" si="870"/>
        <v>-3.6761325245606713E-3</v>
      </c>
      <c r="AT640" s="3" cm="1">
        <f t="array" ref="AT640">AS640-(100000000/LvacE($A640)-$E640)</f>
        <v>2.2557513148058206E-5</v>
      </c>
      <c r="AU640" t="s">
        <v>4752</v>
      </c>
      <c r="AV640" t="s">
        <v>4815</v>
      </c>
      <c r="AW640" s="3">
        <v>0</v>
      </c>
      <c r="AX640" s="3">
        <v>17627</v>
      </c>
      <c r="AY640" s="3"/>
      <c r="AZ640" s="10" cm="1">
        <f t="array" ref="AZ640">Lair(100000000/($AX640-$AW640))</f>
        <v>5671.5412523023697</v>
      </c>
      <c r="BA640" s="10">
        <f t="shared" si="884"/>
        <v>5673.1151075055313</v>
      </c>
      <c r="BB640" s="12">
        <v>1240000</v>
      </c>
      <c r="BC640" s="3">
        <v>0.313</v>
      </c>
      <c r="BD640" s="12" cm="1">
        <f t="array" ref="BD640">SfromgA($BB640,$BA640,"")</f>
        <v>0.11174287256417287</v>
      </c>
      <c r="BE640" s="29">
        <f>(10^MAX(0.05, -0.312925054856973*((LN($BD640))^(1/3)) + 0.454808404431693)-1)*100</f>
        <v>626.56523994746419</v>
      </c>
      <c r="BG640" s="3"/>
      <c r="BH640" s="3"/>
      <c r="BI640" s="12">
        <f>IF($BB640="",$BF640,$BB640)</f>
        <v>1240000</v>
      </c>
      <c r="BJ640" s="29">
        <f>IF($BB640="",$BH640,$BE640)</f>
        <v>626.56523994746419</v>
      </c>
      <c r="BK640" s="3">
        <f>LN(BN640*100000000/($AX640-$AW640)/$BI640)</f>
        <v>-3.6745900839937597</v>
      </c>
      <c r="BL640" s="13">
        <f>EXP(BK$4341*$AX640+BK$4342)*$BI640/(100000000/($AX640-$AW640))</f>
        <v>6.4352728664942598</v>
      </c>
      <c r="BM640" s="3">
        <f t="shared" ref="BM640" si="885">LN(BL640/$C640)</f>
        <v>-2.5202323910291828</v>
      </c>
      <c r="BN640" s="3" cm="1">
        <f t="array" ref="BN640">$C640*EXP(poly_from_str(100000000/$E640,BN$4341))</f>
        <v>5.5430129463422562</v>
      </c>
      <c r="BO640" s="3">
        <f>LN($C640)</f>
        <v>4.3820266346738812</v>
      </c>
      <c r="BP640" s="13">
        <f>LN(BL640/BN640)</f>
        <v>0.149256037589651</v>
      </c>
      <c r="BY640">
        <v>4186</v>
      </c>
    </row>
    <row r="641" spans="1:77" hidden="1" x14ac:dyDescent="0.25">
      <c r="A641" t="s">
        <v>1063</v>
      </c>
      <c r="B641" s="2" t="str">
        <f t="shared" si="862"/>
        <v/>
      </c>
      <c r="C641">
        <v>4</v>
      </c>
      <c r="E641" t="s">
        <v>1064</v>
      </c>
      <c r="F641">
        <v>20856</v>
      </c>
      <c r="G641" t="s">
        <v>3</v>
      </c>
      <c r="H641" s="5" t="s">
        <v>19</v>
      </c>
      <c r="I641">
        <v>38549</v>
      </c>
      <c r="J641" t="s">
        <v>5</v>
      </c>
      <c r="K641" s="5" t="s">
        <v>113</v>
      </c>
      <c r="L641">
        <v>20856.86</v>
      </c>
      <c r="M641" t="str">
        <f t="shared" si="877"/>
        <v>o</v>
      </c>
      <c r="N641" t="str">
        <f t="shared" si="878"/>
        <v>3/2</v>
      </c>
      <c r="O641">
        <v>38549.9</v>
      </c>
      <c r="P641" t="str">
        <f t="shared" si="879"/>
        <v>e</v>
      </c>
      <c r="Q641" t="str">
        <f t="shared" si="880"/>
        <v>1/2</v>
      </c>
      <c r="R641">
        <v>8</v>
      </c>
      <c r="AA641" s="10">
        <f t="shared" si="864"/>
        <v>5650.3739999999998</v>
      </c>
      <c r="AB641" s="3" cm="1">
        <f t="array" ref="AB641">100000000/Lvac(AA641)</f>
        <v>17693.03304119518</v>
      </c>
      <c r="AC641" s="28">
        <f t="shared" si="865"/>
        <v>1.7697943534357194E-7</v>
      </c>
      <c r="AD641" s="28">
        <f t="shared" si="866"/>
        <v>5.6519421948270385E-7</v>
      </c>
      <c r="AE641" s="21">
        <f t="shared" si="867"/>
        <v>17693.03276963122</v>
      </c>
      <c r="AF641" s="10" cm="1">
        <f t="array" ref="AF641">Lair(100000000/AE641)</f>
        <v>5650.374086726426</v>
      </c>
      <c r="AG641" s="10">
        <f t="shared" si="868"/>
        <v>6.5656514985729421E-3</v>
      </c>
      <c r="AH641" s="10" t="b">
        <f t="shared" si="863"/>
        <v>1</v>
      </c>
      <c r="AI641" s="10">
        <f t="shared" si="881"/>
        <v>5650.374086726426</v>
      </c>
      <c r="AJ641">
        <v>3.0000000000000001E-3</v>
      </c>
      <c r="AK641" s="3" cm="1">
        <f t="array" ref="AK641">100000000/Lvac($AA641)</f>
        <v>17693.03304119518</v>
      </c>
      <c r="AL641" s="21">
        <f t="shared" si="871"/>
        <v>9.3939088472524829E-3</v>
      </c>
      <c r="AM641" s="10" cm="1">
        <f t="array" ref="AM641">Lvac($AI641)-$BA641</f>
        <v>2.3097007078831666E-3</v>
      </c>
      <c r="AN641" s="10">
        <f t="shared" si="882"/>
        <v>-6.9588048208970577E-3</v>
      </c>
      <c r="AO641" s="3">
        <f t="shared" si="883"/>
        <v>0.7699002359610555</v>
      </c>
      <c r="AP641" s="3">
        <v>0.74098369714192813</v>
      </c>
      <c r="AS641" s="3">
        <f t="shared" si="870"/>
        <v>3.0411951811402105E-3</v>
      </c>
      <c r="AT641" s="3" cm="1">
        <f t="array" ref="AT641">AS641-(100000000/LvacE($A641)-$E641)</f>
        <v>2.2249965695664287E-5</v>
      </c>
      <c r="AU641" t="s">
        <v>4822</v>
      </c>
      <c r="AV641" t="s">
        <v>4699</v>
      </c>
      <c r="AW641" s="3">
        <v>20856.86</v>
      </c>
      <c r="AX641" s="3">
        <v>38549.9</v>
      </c>
      <c r="AY641" s="3"/>
      <c r="AZ641" s="10" cm="1">
        <f t="array" ref="AZ641">Lair(100000000/($AX641-$AW641))</f>
        <v>5650.3717776431458</v>
      </c>
      <c r="BA641" s="10">
        <f t="shared" si="884"/>
        <v>5651.9399718759469</v>
      </c>
      <c r="BN641" s="3" cm="1">
        <f t="array" ref="BN641">$C641*EXP(poly_from_str(100000000/$E641,BN$4341))</f>
        <v>0.28550514825241979</v>
      </c>
      <c r="BO641" s="3"/>
      <c r="BY641">
        <v>229</v>
      </c>
    </row>
    <row r="642" spans="1:77" hidden="1" x14ac:dyDescent="0.25">
      <c r="A642" t="s">
        <v>1065</v>
      </c>
      <c r="B642" s="2" t="str">
        <f t="shared" ref="B642:B705" si="886">IF(OR(A642=A641,A642=A643),IF(B641="",1,B641+1),"")</f>
        <v/>
      </c>
      <c r="C642">
        <v>1</v>
      </c>
      <c r="E642" t="s">
        <v>1066</v>
      </c>
      <c r="R642">
        <v>8</v>
      </c>
      <c r="S642" t="s">
        <v>22</v>
      </c>
      <c r="AA642" s="10">
        <f t="shared" si="864"/>
        <v>5647.6450000000004</v>
      </c>
      <c r="AB642" s="3" cm="1">
        <f t="array" ref="AB642">100000000/Lvac(AA642)</f>
        <v>17701.582409467177</v>
      </c>
      <c r="AC642" s="28">
        <f t="shared" si="865"/>
        <v>1.77064953622262E-7</v>
      </c>
      <c r="AD642" s="28">
        <f t="shared" si="866"/>
        <v>5.649212465125034E-7</v>
      </c>
      <c r="AE642" s="21">
        <f t="shared" si="867"/>
        <v>17701.582193934526</v>
      </c>
      <c r="AF642" s="10" cm="1">
        <f t="array" ref="AF642">Lair(100000000/AE642)</f>
        <v>5647.6450687658453</v>
      </c>
      <c r="AG642" s="10">
        <f t="shared" si="868"/>
        <v>6.5671649341864776E-3</v>
      </c>
      <c r="AH642" s="10" t="b">
        <f t="shared" ref="AH642:AH705" si="887">ABS(AE642-AB642)&lt;AG642</f>
        <v>1</v>
      </c>
      <c r="AI642" s="10">
        <f t="shared" si="869"/>
        <v>5647.6450000000004</v>
      </c>
      <c r="AJ642">
        <v>3.0000000000000001E-3</v>
      </c>
      <c r="AK642" s="3" cm="1">
        <f t="array" ref="AK642">100000000/Lvac($AA642)</f>
        <v>17701.582409467177</v>
      </c>
      <c r="AL642" s="21">
        <f t="shared" si="871"/>
        <v>9.4029896051188652E-3</v>
      </c>
      <c r="AM642" s="21"/>
      <c r="AN642" s="21"/>
      <c r="AO642" s="21"/>
      <c r="AP642" s="21"/>
      <c r="AS642" s="3">
        <f t="shared" si="870"/>
        <v>2.4094671753118746E-3</v>
      </c>
      <c r="AT642" s="3" cm="1">
        <f t="array" ref="AT642">AS642-(100000000/LvacE($A642)-$E642)</f>
        <v>2.2209929738892242E-5</v>
      </c>
      <c r="BB642"/>
      <c r="BC642"/>
      <c r="BD642"/>
      <c r="BE642"/>
      <c r="BF642"/>
      <c r="BG642"/>
      <c r="BH642"/>
      <c r="BI642"/>
      <c r="BJ642"/>
      <c r="BN642" s="3" cm="1">
        <f t="array" ref="BN642">$C642*EXP(poly_from_str(100000000/$E642,BN$4341))</f>
        <v>7.1647057505822592E-2</v>
      </c>
      <c r="BO642" s="3"/>
      <c r="BY642" t="e">
        <v>#N/A</v>
      </c>
    </row>
    <row r="643" spans="1:77" x14ac:dyDescent="0.25">
      <c r="A643" t="s">
        <v>1067</v>
      </c>
      <c r="B643" s="2" t="str">
        <f t="shared" si="886"/>
        <v/>
      </c>
      <c r="C643">
        <v>150</v>
      </c>
      <c r="E643" t="s">
        <v>1068</v>
      </c>
      <c r="F643">
        <v>28101</v>
      </c>
      <c r="G643" t="s">
        <v>3</v>
      </c>
      <c r="H643" s="5" t="s">
        <v>16</v>
      </c>
      <c r="I643">
        <v>45805</v>
      </c>
      <c r="J643" t="s">
        <v>5</v>
      </c>
      <c r="K643" s="5" t="s">
        <v>4</v>
      </c>
      <c r="L643">
        <v>28101.77</v>
      </c>
      <c r="M643" t="str">
        <f>$G643&amp;""</f>
        <v>o</v>
      </c>
      <c r="N643" t="str">
        <f>$H643&amp;""</f>
        <v>11/2</v>
      </c>
      <c r="O643">
        <v>45805.95</v>
      </c>
      <c r="P643" t="str">
        <f>$J643&amp;""</f>
        <v>e</v>
      </c>
      <c r="Q643" t="str">
        <f>$K643&amp;""</f>
        <v>9/2</v>
      </c>
      <c r="R643">
        <v>8</v>
      </c>
      <c r="U643" s="4" t="str">
        <f>"Sugar wl unc increased 0.003 -&gt; "&amp;ROUND($AJ643,3)&amp;"A"</f>
        <v>Sugar wl unc increased 0.003 -&gt; 0.017A</v>
      </c>
      <c r="AA643" s="10">
        <f t="shared" ref="AA643:AA706" si="888">ROUND($A643,3)+0</f>
        <v>5646.799</v>
      </c>
      <c r="AB643" s="3" cm="1">
        <f t="array" ref="AB643">100000000/Lvac(AA643)</f>
        <v>17704.234422865604</v>
      </c>
      <c r="AC643" s="28">
        <f t="shared" ref="AC643:AC706" si="889">0.001/AA643</f>
        <v>1.7709148138618003E-7</v>
      </c>
      <c r="AD643" s="28">
        <f t="shared" ref="AD643:AD706" si="890">0.01/AB643</f>
        <v>5.6483662389177752E-7</v>
      </c>
      <c r="AE643" s="21">
        <f t="shared" ref="AE643:AE706" si="891">($AB643/$AC643^2+$E643/$AD643^2)/(1/$AC643^2+1/$AD643^2)</f>
        <v>17704.234027013688</v>
      </c>
      <c r="AF643" s="10" cm="1">
        <f t="array" ref="AF643">Lair(100000000/AE643)</f>
        <v>5646.7991262590003</v>
      </c>
      <c r="AG643" s="10">
        <f t="shared" ref="AG643:AG706" si="892">0.0005/$AA643*AB643+0.005</f>
        <v>6.5676345503767365E-3</v>
      </c>
      <c r="AH643" s="10" t="b">
        <f t="shared" si="887"/>
        <v>1</v>
      </c>
      <c r="AI643" s="10">
        <f>$AF643</f>
        <v>5646.7991262590003</v>
      </c>
      <c r="AJ643" s="25">
        <f>0.003*ABS($AP643)</f>
        <v>1.7363146823299758E-2</v>
      </c>
      <c r="AK643" s="3" cm="1">
        <f t="array" ref="AK643">100000000/Lvac($AA643)</f>
        <v>17704.234422865604</v>
      </c>
      <c r="AL643" s="21">
        <f t="shared" si="871"/>
        <v>5.4438136509733823E-2</v>
      </c>
      <c r="AM643" s="10" cm="1">
        <f t="array" ref="AM643">Lvac($AI643)-$BA643</f>
        <v>-1.7236854062502971E-2</v>
      </c>
      <c r="AN643" s="10">
        <f>$AK643-($AX643-$AW643)</f>
        <v>5.4422865607193671E-2</v>
      </c>
      <c r="AO643" s="14">
        <f>AM643/AJ643</f>
        <v>-0.99272638985996975</v>
      </c>
      <c r="AP643" s="3">
        <v>-5.7877156077665859</v>
      </c>
      <c r="AS643" s="3">
        <f t="shared" ref="AS643:AS706" si="893">$AB643-$E643</f>
        <v>4.4228656042832881E-3</v>
      </c>
      <c r="AT643" s="3" cm="1">
        <f t="array" ref="AT643">AS643-(100000000/LvacE($A643)-$E643)</f>
        <v>2.2197502403287217E-5</v>
      </c>
      <c r="AU643" t="s">
        <v>4773</v>
      </c>
      <c r="AV643" t="s">
        <v>4797</v>
      </c>
      <c r="AW643" s="3">
        <v>28101.77</v>
      </c>
      <c r="AX643" s="3">
        <v>45805.95</v>
      </c>
      <c r="AY643" s="3"/>
      <c r="AZ643" s="10" cm="1">
        <f t="array" ref="AZ643">Lair(100000000/($AX643-$AW643))</f>
        <v>5646.8163585054426</v>
      </c>
      <c r="BA643" s="10">
        <f>100000000/($AX643-$AW643)</f>
        <v>5648.3836020645986</v>
      </c>
      <c r="BB643" s="12">
        <v>13500000</v>
      </c>
      <c r="BC643" s="3">
        <v>0.65900000000000003</v>
      </c>
      <c r="BD643" s="12" cm="1">
        <f t="array" ref="BD643">SfromgA($BB643,$BA643,"")</f>
        <v>1.2007142892611911</v>
      </c>
      <c r="BE643" s="29">
        <f>(10^MAX(0.05, -0.312925054856973*((LN($BD643))^(1/3)) + 0.454808404431693)-1)*100</f>
        <v>89.310614061884891</v>
      </c>
      <c r="BG643" s="3"/>
      <c r="BH643" s="3"/>
      <c r="BI643" s="12">
        <f>IF($BB643="",$BF643,$BB643)</f>
        <v>13500000</v>
      </c>
      <c r="BJ643" s="29">
        <f>IF($BB643="",$BH643,$BE643)</f>
        <v>89.310614061884891</v>
      </c>
      <c r="BK643" s="3">
        <f>LN(BN643*100000000/($AX643-$AW643)/$BI643)</f>
        <v>-5.4032727466354293</v>
      </c>
      <c r="BL643" s="13">
        <f>EXP(BK$4341*$AX643+BK$4342)*$BI643/(100000000/($AX643-$AW643))</f>
        <v>8.2705460888791471</v>
      </c>
      <c r="BM643" s="3">
        <f t="shared" ref="BM643" si="894">LN(BL643/$C643)</f>
        <v>-2.8979347547281127</v>
      </c>
      <c r="BN643" s="3" cm="1">
        <f t="array" ref="BN643">$C643*EXP(poly_from_str(100000000/$E643,BN$4341))</f>
        <v>10.759647583063993</v>
      </c>
      <c r="BO643" s="3">
        <f>LN($C643)</f>
        <v>5.0106352940962555</v>
      </c>
      <c r="BP643" s="13">
        <f>LN(BL643/BN643)</f>
        <v>-0.26310226232577405</v>
      </c>
      <c r="BY643">
        <v>8699</v>
      </c>
    </row>
    <row r="644" spans="1:77" hidden="1" x14ac:dyDescent="0.25">
      <c r="A644" t="s">
        <v>1069</v>
      </c>
      <c r="B644" s="2" t="str">
        <f t="shared" si="886"/>
        <v/>
      </c>
      <c r="C644">
        <v>5</v>
      </c>
      <c r="E644" t="s">
        <v>1070</v>
      </c>
      <c r="R644">
        <v>8</v>
      </c>
      <c r="S644" t="s">
        <v>22</v>
      </c>
      <c r="AA644" s="10">
        <f t="shared" si="888"/>
        <v>5644.4620000000004</v>
      </c>
      <c r="AB644" s="3" cm="1">
        <f t="array" ref="AB644">100000000/Lvac(AA644)</f>
        <v>17711.564505924067</v>
      </c>
      <c r="AC644" s="28">
        <f t="shared" si="889"/>
        <v>1.7716480330632042E-7</v>
      </c>
      <c r="AD644" s="28">
        <f t="shared" si="890"/>
        <v>5.6460286140477626E-7</v>
      </c>
      <c r="AE644" s="21">
        <f t="shared" si="891"/>
        <v>17711.564102029915</v>
      </c>
      <c r="AF644" s="10" cm="1">
        <f t="array" ref="AF644">Lair(100000000/AE644)</f>
        <v>5644.4621287175059</v>
      </c>
      <c r="AG644" s="10">
        <f t="shared" si="892"/>
        <v>6.5689329209696222E-3</v>
      </c>
      <c r="AH644" s="10" t="b">
        <f t="shared" si="887"/>
        <v>1</v>
      </c>
      <c r="AI644" s="10">
        <f t="shared" ref="AI644:AI706" si="895">$AA644</f>
        <v>5644.4620000000004</v>
      </c>
      <c r="AJ644">
        <v>3.0000000000000001E-3</v>
      </c>
      <c r="AK644" s="3" cm="1">
        <f t="array" ref="AK644">100000000/Lvac($AA644)</f>
        <v>17711.564505924067</v>
      </c>
      <c r="AL644" s="21">
        <f t="shared" si="871"/>
        <v>9.4135975258177306E-3</v>
      </c>
      <c r="AM644" s="21"/>
      <c r="AN644" s="21"/>
      <c r="AO644" s="21"/>
      <c r="AP644" s="21"/>
      <c r="AS644" s="3">
        <f t="shared" si="893"/>
        <v>4.5059240655973554E-3</v>
      </c>
      <c r="AT644" s="3" cm="1">
        <f t="array" ref="AT644">AS644-(100000000/LvacE($A644)-$E644)</f>
        <v>2.21631235035602E-5</v>
      </c>
      <c r="BB644"/>
      <c r="BC644"/>
      <c r="BD644"/>
      <c r="BE644"/>
      <c r="BF644"/>
      <c r="BG644"/>
      <c r="BH644"/>
      <c r="BI644"/>
      <c r="BJ644"/>
      <c r="BN644" s="3" cm="1">
        <f t="array" ref="BN644">$C644*EXP(poly_from_str(100000000/$E644,BN$4341))</f>
        <v>0.35981565532689935</v>
      </c>
      <c r="BO644" s="3"/>
      <c r="BY644" t="e">
        <v>#N/A</v>
      </c>
    </row>
    <row r="645" spans="1:77" hidden="1" x14ac:dyDescent="0.25">
      <c r="A645" t="s">
        <v>1071</v>
      </c>
      <c r="B645" s="2" t="str">
        <f t="shared" si="886"/>
        <v/>
      </c>
      <c r="C645">
        <v>9</v>
      </c>
      <c r="D645" t="s">
        <v>14</v>
      </c>
      <c r="E645" t="s">
        <v>1072</v>
      </c>
      <c r="R645">
        <v>8</v>
      </c>
      <c r="S645" t="s">
        <v>22</v>
      </c>
      <c r="AA645" s="10">
        <f t="shared" si="888"/>
        <v>5640.0050000000001</v>
      </c>
      <c r="AB645" s="3" cm="1">
        <f t="array" ref="AB645">100000000/Lvac(AA645)</f>
        <v>17725.560883483249</v>
      </c>
      <c r="AC645" s="28">
        <f t="shared" si="889"/>
        <v>1.7730480735389418E-7</v>
      </c>
      <c r="AD645" s="28">
        <f t="shared" si="890"/>
        <v>5.641570422359972E-7</v>
      </c>
      <c r="AE645" s="21">
        <f t="shared" si="891"/>
        <v>17725.560804063029</v>
      </c>
      <c r="AF645" s="10" cm="1">
        <f t="array" ref="AF645">Lair(100000000/AE645)</f>
        <v>5640.0050252705687</v>
      </c>
      <c r="AG645" s="10">
        <f t="shared" si="892"/>
        <v>6.5714135788428598E-3</v>
      </c>
      <c r="AH645" s="10" t="b">
        <f t="shared" si="887"/>
        <v>1</v>
      </c>
      <c r="AI645" s="10">
        <f t="shared" si="895"/>
        <v>5640.0050000000001</v>
      </c>
      <c r="AJ645">
        <v>7.0000000000000001E-3</v>
      </c>
      <c r="AK645" s="3" cm="1">
        <f t="array" ref="AK645">100000000/Lvac($AA645)</f>
        <v>17725.560883483249</v>
      </c>
      <c r="AL645" s="21">
        <f t="shared" si="871"/>
        <v>2.199979010380004E-2</v>
      </c>
      <c r="AM645" s="21"/>
      <c r="AN645" s="21"/>
      <c r="AO645" s="21"/>
      <c r="AP645" s="21"/>
      <c r="AS645" s="3">
        <f t="shared" si="893"/>
        <v>8.8348324788967147E-4</v>
      </c>
      <c r="AT645" s="3" cm="1">
        <f t="array" ref="AT645">AS645-(100000000/LvacE($A645)-$E645)</f>
        <v>2.2097381588537246E-5</v>
      </c>
      <c r="BB645"/>
      <c r="BC645"/>
      <c r="BD645"/>
      <c r="BE645"/>
      <c r="BF645"/>
      <c r="BG645"/>
      <c r="BH645"/>
      <c r="BI645"/>
      <c r="BJ645"/>
      <c r="BN645" s="3" cm="1">
        <f t="array" ref="BN645">$C645*EXP(poly_from_str(100000000/$E645,BN$4341))</f>
        <v>0.65165861335595499</v>
      </c>
      <c r="BO645" s="3"/>
      <c r="BY645">
        <v>537</v>
      </c>
    </row>
    <row r="646" spans="1:77" x14ac:dyDescent="0.25">
      <c r="A646" t="s">
        <v>1073</v>
      </c>
      <c r="B646" s="2" t="str">
        <f t="shared" si="886"/>
        <v/>
      </c>
      <c r="C646">
        <v>8</v>
      </c>
      <c r="E646" t="s">
        <v>1074</v>
      </c>
      <c r="F646">
        <v>45807</v>
      </c>
      <c r="G646" t="s">
        <v>5</v>
      </c>
      <c r="H646" s="5" t="s">
        <v>18</v>
      </c>
      <c r="I646">
        <v>63576</v>
      </c>
      <c r="J646" t="s">
        <v>3</v>
      </c>
      <c r="K646" s="5" t="s">
        <v>18</v>
      </c>
      <c r="L646">
        <v>45807.1</v>
      </c>
      <c r="M646" t="str">
        <f t="shared" ref="M646:M647" si="896">$G646&amp;""</f>
        <v>e</v>
      </c>
      <c r="N646" t="str">
        <f t="shared" ref="N646:N647" si="897">$H646&amp;""</f>
        <v>5/2</v>
      </c>
      <c r="O646">
        <v>63576.27</v>
      </c>
      <c r="P646" t="str">
        <f t="shared" ref="P646:P647" si="898">$J646&amp;""</f>
        <v>o</v>
      </c>
      <c r="Q646" t="str">
        <f t="shared" ref="Q646:Q647" si="899">$K646&amp;""</f>
        <v>5/2</v>
      </c>
      <c r="R646">
        <v>8</v>
      </c>
      <c r="U646" s="4" t="str">
        <f>"Sugar wl unc increased 0.003 -&gt; "&amp;ROUND($AJ646,3)&amp;"A"</f>
        <v>Sugar wl unc increased 0.003 -&gt; 0.031A</v>
      </c>
      <c r="AA646" s="10">
        <f t="shared" si="888"/>
        <v>5626.1940000000004</v>
      </c>
      <c r="AB646" s="3" cm="1">
        <f t="array" ref="AB646">100000000/Lvac(AA646)</f>
        <v>17769.072575161681</v>
      </c>
      <c r="AC646" s="28">
        <f t="shared" si="889"/>
        <v>1.7774004948993936E-7</v>
      </c>
      <c r="AD646" s="28">
        <f t="shared" si="890"/>
        <v>5.6277557299070291E-7</v>
      </c>
      <c r="AE646" s="21">
        <f t="shared" si="891"/>
        <v>17769.072341594507</v>
      </c>
      <c r="AF646" s="10" cm="1">
        <f t="array" ref="AF646">Lair(100000000/AE646)</f>
        <v>5626.1940739547717</v>
      </c>
      <c r="AG646" s="10">
        <f t="shared" si="892"/>
        <v>6.5791379194497807E-3</v>
      </c>
      <c r="AH646" s="10" t="b">
        <f t="shared" si="887"/>
        <v>1</v>
      </c>
      <c r="AI646" s="10">
        <f t="shared" ref="AI646:AI647" si="900">$AF646</f>
        <v>5626.1940739547717</v>
      </c>
      <c r="AJ646" s="25">
        <f>0.003*ABS($AP646)</f>
        <v>3.0855869580591392E-2</v>
      </c>
      <c r="AK646" s="3" cm="1">
        <f t="array" ref="AK646">100000000/Lvac($AA646)</f>
        <v>17769.072575161681</v>
      </c>
      <c r="AL646" s="21">
        <f t="shared" si="871"/>
        <v>9.7451346103646627E-2</v>
      </c>
      <c r="AM646" s="10" cm="1">
        <f t="array" ref="AM646">Lvac($AI646)-$BA646</f>
        <v>3.092984412342048E-2</v>
      </c>
      <c r="AN646" s="10">
        <f t="shared" ref="AN646:AN647" si="901">$AK646-($AX646-$AW646)</f>
        <v>-9.7424838317238027E-2</v>
      </c>
      <c r="AO646" s="14">
        <f t="shared" ref="AO646:AO647" si="902">AM646/AJ646</f>
        <v>1.002397422073485</v>
      </c>
      <c r="AP646" s="3">
        <v>10.28528986019713</v>
      </c>
      <c r="AS646" s="3">
        <f t="shared" si="893"/>
        <v>2.5751616813067812E-3</v>
      </c>
      <c r="AT646" s="3" cm="1">
        <f t="array" ref="AT646">AS646-(100000000/LvacE($A646)-$E646)</f>
        <v>2.1892185031902045E-5</v>
      </c>
      <c r="AU646" t="s">
        <v>4967</v>
      </c>
      <c r="AV646" t="s">
        <v>4838</v>
      </c>
      <c r="AW646" s="3">
        <v>45807.1</v>
      </c>
      <c r="AX646" s="3">
        <v>63576.27</v>
      </c>
      <c r="AY646" s="3"/>
      <c r="AZ646" s="10" cm="1">
        <f t="array" ref="AZ646">Lair(100000000/($AX646-$AW646))</f>
        <v>5626.1631523772812</v>
      </c>
      <c r="BA646" s="10">
        <f t="shared" ref="BA646:BA647" si="903">100000000/($AX646-$AW646)</f>
        <v>5627.7248740374489</v>
      </c>
      <c r="BN646" s="3" cm="1">
        <f t="array" ref="BN646">$C646*EXP(poly_from_str(100000000/$E646,BN$4341))</f>
        <v>0.59027056945475642</v>
      </c>
      <c r="BO646" s="3"/>
      <c r="BY646">
        <v>505</v>
      </c>
    </row>
    <row r="647" spans="1:77" hidden="1" x14ac:dyDescent="0.25">
      <c r="A647" t="s">
        <v>1075</v>
      </c>
      <c r="B647" s="2" t="str">
        <f t="shared" si="886"/>
        <v/>
      </c>
      <c r="C647">
        <v>10</v>
      </c>
      <c r="E647" t="s">
        <v>1076</v>
      </c>
      <c r="F647">
        <v>23245</v>
      </c>
      <c r="G647" t="s">
        <v>3</v>
      </c>
      <c r="H647" s="5" t="s">
        <v>18</v>
      </c>
      <c r="I647">
        <v>41023</v>
      </c>
      <c r="J647" t="s">
        <v>5</v>
      </c>
      <c r="K647" s="5" t="s">
        <v>8</v>
      </c>
      <c r="L647">
        <v>23245.99</v>
      </c>
      <c r="M647" t="str">
        <f t="shared" si="896"/>
        <v>o</v>
      </c>
      <c r="N647" t="str">
        <f t="shared" si="897"/>
        <v>5/2</v>
      </c>
      <c r="O647">
        <v>41023.980000000003</v>
      </c>
      <c r="P647" t="str">
        <f t="shared" si="898"/>
        <v>e</v>
      </c>
      <c r="Q647" t="str">
        <f t="shared" si="899"/>
        <v>7/2</v>
      </c>
      <c r="R647">
        <v>8</v>
      </c>
      <c r="S647" t="s">
        <v>1077</v>
      </c>
      <c r="AA647" s="10">
        <f t="shared" si="888"/>
        <v>5623.3680000000004</v>
      </c>
      <c r="AB647" s="3" cm="1">
        <f t="array" ref="AB647">100000000/Lvac(AA647)</f>
        <v>17778.002256560841</v>
      </c>
      <c r="AC647" s="28">
        <f t="shared" si="889"/>
        <v>1.7782937200624252E-7</v>
      </c>
      <c r="AD647" s="28">
        <f t="shared" si="890"/>
        <v>5.6249289744068814E-7</v>
      </c>
      <c r="AE647" s="21">
        <f t="shared" si="891"/>
        <v>17778.002051516447</v>
      </c>
      <c r="AF647" s="10" cm="1">
        <f t="array" ref="AF647">Lair(100000000/AE647)</f>
        <v>5623.3680648583504</v>
      </c>
      <c r="AG647" s="10">
        <f t="shared" si="892"/>
        <v>6.5807254884048885E-3</v>
      </c>
      <c r="AH647" s="10" t="b">
        <f t="shared" si="887"/>
        <v>1</v>
      </c>
      <c r="AI647" s="10">
        <f t="shared" si="900"/>
        <v>5623.3680648583504</v>
      </c>
      <c r="AJ647">
        <v>3.0000000000000001E-3</v>
      </c>
      <c r="AK647" s="3" cm="1">
        <f t="array" ref="AK647">100000000/Lvac($AA647)</f>
        <v>17778.002256560841</v>
      </c>
      <c r="AL647" s="21">
        <f t="shared" si="871"/>
        <v>9.4843528210394636E-3</v>
      </c>
      <c r="AM647" s="10" cm="1">
        <f t="array" ref="AM647">Lvac($AI647)-$BA647</f>
        <v>-3.8130815028125653E-3</v>
      </c>
      <c r="AN647" s="10">
        <f t="shared" si="901"/>
        <v>1.2256560839887243E-2</v>
      </c>
      <c r="AO647" s="3">
        <f t="shared" si="902"/>
        <v>-1.2710271676041884</v>
      </c>
      <c r="AP647" s="3">
        <v>-1.2926523974480613</v>
      </c>
      <c r="AS647" s="3">
        <f t="shared" si="893"/>
        <v>2.2565608414879534E-3</v>
      </c>
      <c r="AT647" s="3" cm="1">
        <f t="array" ref="AT647">AS647-(100000000/LvacE($A647)-$E647)</f>
        <v>2.1849922632100061E-5</v>
      </c>
      <c r="AU647" t="s">
        <v>4985</v>
      </c>
      <c r="AV647" t="s">
        <v>4706</v>
      </c>
      <c r="AW647" s="3">
        <v>23245.99</v>
      </c>
      <c r="AX647" s="3">
        <v>41023.980000000003</v>
      </c>
      <c r="AY647" s="3"/>
      <c r="AZ647" s="10" cm="1">
        <f t="array" ref="AZ647">Lair(100000000/($AX647-$AW647))</f>
        <v>5623.3718769207508</v>
      </c>
      <c r="BA647" s="10">
        <f t="shared" si="903"/>
        <v>5624.9328523640743</v>
      </c>
      <c r="BN647" s="3" cm="1">
        <f t="array" ref="BN647">$C647*EXP(poly_from_str(100000000/$E647,BN$4341))</f>
        <v>0.74066265433869449</v>
      </c>
      <c r="BO647" s="3"/>
      <c r="BY647">
        <v>639</v>
      </c>
    </row>
    <row r="648" spans="1:77" hidden="1" x14ac:dyDescent="0.25">
      <c r="A648" t="s">
        <v>1078</v>
      </c>
      <c r="B648" s="2" t="str">
        <f t="shared" si="886"/>
        <v/>
      </c>
      <c r="C648">
        <v>1</v>
      </c>
      <c r="E648" t="s">
        <v>1079</v>
      </c>
      <c r="R648">
        <v>8</v>
      </c>
      <c r="S648" t="s">
        <v>22</v>
      </c>
      <c r="AA648" s="10">
        <f t="shared" si="888"/>
        <v>5618.7340000000004</v>
      </c>
      <c r="AB648" s="3" cm="1">
        <f t="array" ref="AB648">100000000/Lvac(AA648)</f>
        <v>17792.664352524102</v>
      </c>
      <c r="AC648" s="28">
        <f t="shared" si="889"/>
        <v>1.7797603517091216E-7</v>
      </c>
      <c r="AD648" s="28">
        <f t="shared" si="890"/>
        <v>5.6202937355929947E-7</v>
      </c>
      <c r="AE648" s="21">
        <f t="shared" si="891"/>
        <v>17792.663955840871</v>
      </c>
      <c r="AF648" s="10" cm="1">
        <f t="array" ref="AF648">Lair(100000000/AE648)</f>
        <v>5618.7341252696306</v>
      </c>
      <c r="AG648" s="10">
        <f t="shared" si="892"/>
        <v>6.5833339282945326E-3</v>
      </c>
      <c r="AH648" s="10" t="b">
        <f t="shared" si="887"/>
        <v>1</v>
      </c>
      <c r="AI648" s="10">
        <f t="shared" si="895"/>
        <v>5618.7340000000004</v>
      </c>
      <c r="AJ648">
        <v>3.0000000000000001E-3</v>
      </c>
      <c r="AK648" s="3" cm="1">
        <f t="array" ref="AK648">100000000/Lvac($AA648)</f>
        <v>17792.664352524102</v>
      </c>
      <c r="AL648" s="21">
        <f t="shared" si="871"/>
        <v>9.5000035697671934E-3</v>
      </c>
      <c r="AM648" s="21"/>
      <c r="AN648" s="21"/>
      <c r="AO648" s="21"/>
      <c r="AP648" s="21"/>
      <c r="AS648" s="3">
        <f t="shared" si="893"/>
        <v>4.3525241017050575E-3</v>
      </c>
      <c r="AT648" s="3" cm="1">
        <f t="array" ref="AT648">AS648-(100000000/LvacE($A648)-$E648)</f>
        <v>2.1780411771032959E-5</v>
      </c>
      <c r="BB648"/>
      <c r="BC648"/>
      <c r="BD648"/>
      <c r="BE648"/>
      <c r="BF648"/>
      <c r="BG648"/>
      <c r="BH648"/>
      <c r="BI648"/>
      <c r="BJ648"/>
      <c r="BN648" s="3" cm="1">
        <f t="array" ref="BN648">$C648*EXP(poly_from_str(100000000/$E648,BN$4341))</f>
        <v>7.4529684016420947E-2</v>
      </c>
      <c r="BO648" s="3"/>
      <c r="BY648" t="e">
        <v>#N/A</v>
      </c>
    </row>
    <row r="649" spans="1:77" hidden="1" x14ac:dyDescent="0.25">
      <c r="A649" t="s">
        <v>1080</v>
      </c>
      <c r="B649" s="2" t="str">
        <f t="shared" si="886"/>
        <v/>
      </c>
      <c r="C649">
        <v>9</v>
      </c>
      <c r="D649" t="s">
        <v>14</v>
      </c>
      <c r="E649" t="s">
        <v>1081</v>
      </c>
      <c r="R649">
        <v>8</v>
      </c>
      <c r="S649" t="s">
        <v>22</v>
      </c>
      <c r="AA649" s="10">
        <f t="shared" si="888"/>
        <v>5613.201</v>
      </c>
      <c r="AB649" s="3" cm="1">
        <f t="array" ref="AB649">100000000/Lvac(AA649)</f>
        <v>17810.202616280079</v>
      </c>
      <c r="AC649" s="28">
        <f t="shared" si="889"/>
        <v>1.78151468297679E-7</v>
      </c>
      <c r="AD649" s="28">
        <f t="shared" si="890"/>
        <v>5.6147592565056658E-7</v>
      </c>
      <c r="AE649" s="21">
        <f t="shared" si="891"/>
        <v>17810.202376980393</v>
      </c>
      <c r="AF649" s="10" cm="1">
        <f t="array" ref="AF649">Lair(100000000/AE649)</f>
        <v>5613.2010754203147</v>
      </c>
      <c r="AG649" s="10">
        <f t="shared" si="892"/>
        <v>6.5864568733847301E-3</v>
      </c>
      <c r="AH649" s="10" t="b">
        <f t="shared" si="887"/>
        <v>1</v>
      </c>
      <c r="AI649" s="10">
        <f t="shared" si="895"/>
        <v>5613.201</v>
      </c>
      <c r="AJ649">
        <v>7.0000000000000001E-3</v>
      </c>
      <c r="AK649" s="3" cm="1">
        <f t="array" ref="AK649">100000000/Lvac($AA649)</f>
        <v>17810.202616280079</v>
      </c>
      <c r="AL649" s="21">
        <f t="shared" si="871"/>
        <v>2.2210396227386221E-2</v>
      </c>
      <c r="AM649" s="21"/>
      <c r="AN649" s="21"/>
      <c r="AO649" s="21"/>
      <c r="AP649" s="21"/>
      <c r="AS649" s="3">
        <f t="shared" si="893"/>
        <v>2.6162800786551088E-3</v>
      </c>
      <c r="AT649" s="3" cm="1">
        <f t="array" ref="AT649">AS649-(100000000/LvacE($A649)-$E649)</f>
        <v>2.1697080228477716E-5</v>
      </c>
      <c r="BB649"/>
      <c r="BC649"/>
      <c r="BD649"/>
      <c r="BE649"/>
      <c r="BF649"/>
      <c r="BG649"/>
      <c r="BH649"/>
      <c r="BI649"/>
      <c r="BJ649"/>
      <c r="BN649" s="3" cm="1">
        <f t="array" ref="BN649">$C649*EXP(poly_from_str(100000000/$E649,BN$4341))</f>
        <v>0.67575271331680686</v>
      </c>
      <c r="BO649" s="3"/>
      <c r="BY649" t="e">
        <v>#N/A</v>
      </c>
    </row>
    <row r="650" spans="1:77" hidden="1" x14ac:dyDescent="0.25">
      <c r="A650" t="s">
        <v>1082</v>
      </c>
      <c r="B650" s="2" t="str">
        <f t="shared" si="886"/>
        <v/>
      </c>
      <c r="C650">
        <v>9</v>
      </c>
      <c r="E650" t="s">
        <v>1083</v>
      </c>
      <c r="F650">
        <v>20856</v>
      </c>
      <c r="G650" t="s">
        <v>3</v>
      </c>
      <c r="H650" s="5" t="s">
        <v>19</v>
      </c>
      <c r="I650">
        <v>38694</v>
      </c>
      <c r="J650" t="s">
        <v>5</v>
      </c>
      <c r="K650" s="5" t="s">
        <v>18</v>
      </c>
      <c r="L650">
        <v>20856.86</v>
      </c>
      <c r="M650" t="str">
        <f>$G650&amp;""</f>
        <v>o</v>
      </c>
      <c r="N650" t="str">
        <f>$H650&amp;""</f>
        <v>3/2</v>
      </c>
      <c r="O650">
        <v>38694.51</v>
      </c>
      <c r="P650" t="str">
        <f>$J650&amp;""</f>
        <v>e</v>
      </c>
      <c r="Q650" t="str">
        <f>$K650&amp;""</f>
        <v>5/2</v>
      </c>
      <c r="R650">
        <v>8</v>
      </c>
      <c r="AA650" s="10">
        <f t="shared" si="888"/>
        <v>5604.5720000000001</v>
      </c>
      <c r="AB650" s="3" cm="1">
        <f t="array" ref="AB650">100000000/Lvac(AA650)</f>
        <v>17837.623560030592</v>
      </c>
      <c r="AC650" s="28">
        <f t="shared" si="889"/>
        <v>1.7842575668579152E-7</v>
      </c>
      <c r="AD650" s="28">
        <f t="shared" si="890"/>
        <v>5.6061279499178136E-7</v>
      </c>
      <c r="AE650" s="21">
        <f t="shared" si="891"/>
        <v>17837.623232585076</v>
      </c>
      <c r="AF650" s="10" cm="1">
        <f t="array" ref="AF650">Lair(100000000/AE650)</f>
        <v>5604.5721028842745</v>
      </c>
      <c r="AG650" s="10">
        <f t="shared" si="892"/>
        <v>6.5913457405873807E-3</v>
      </c>
      <c r="AH650" s="10" t="b">
        <f t="shared" si="887"/>
        <v>1</v>
      </c>
      <c r="AI650" s="10">
        <f>$AF650</f>
        <v>5604.5721028842745</v>
      </c>
      <c r="AJ650">
        <v>3.0000000000000001E-3</v>
      </c>
      <c r="AK650" s="3" cm="1">
        <f t="array" ref="AK650">100000000/Lvac($AA650)</f>
        <v>17837.623560030592</v>
      </c>
      <c r="AL650" s="21">
        <f t="shared" si="871"/>
        <v>9.5480742682483299E-3</v>
      </c>
      <c r="AM650" s="10" cm="1">
        <f t="array" ref="AM650">Lvac($AI650)-$BA650</f>
        <v>8.4126303472658037E-3</v>
      </c>
      <c r="AN650" s="10">
        <f>$AK650-($AX650-$AW650)</f>
        <v>-2.6439969409693731E-2</v>
      </c>
      <c r="AO650" s="3">
        <f>AM650/AJ650</f>
        <v>2.8042101157552679</v>
      </c>
      <c r="AP650" s="3">
        <v>2.7699061908303215</v>
      </c>
      <c r="AS650" s="3">
        <f t="shared" si="893"/>
        <v>3.5600305927800946E-3</v>
      </c>
      <c r="AT650" s="3" cm="1">
        <f t="array" ref="AT650">AS650-(100000000/LvacE($A650)-$E650)</f>
        <v>2.1566396753769368E-5</v>
      </c>
      <c r="AU650" t="s">
        <v>4822</v>
      </c>
      <c r="AV650" t="s">
        <v>4789</v>
      </c>
      <c r="AW650" s="3">
        <v>20856.86</v>
      </c>
      <c r="AX650" s="3">
        <v>38694.51</v>
      </c>
      <c r="AY650" s="3"/>
      <c r="AZ650" s="10" cm="1">
        <f t="array" ref="AZ650">Lair(100000000/($AX650-$AW650))</f>
        <v>5604.5636925020026</v>
      </c>
      <c r="BA650" s="10">
        <f>100000000/($AX650-$AW650)</f>
        <v>5606.1196401992411</v>
      </c>
      <c r="BB650" s="12">
        <v>389000</v>
      </c>
      <c r="BC650" s="3">
        <v>6.3E-2</v>
      </c>
      <c r="BD650" s="12" cm="1">
        <f t="array" ref="BD650">SfromgA($BB650,$BA650,"")</f>
        <v>3.3827511210337127E-2</v>
      </c>
      <c r="BE650" s="29">
        <f>(10^MAX(0.05, -0.312925054856973*((LN($BD650))^(1/3)) + 0.454808404431693)-1)*100</f>
        <v>740.86761968159283</v>
      </c>
      <c r="BG650" s="3"/>
      <c r="BH650" s="3"/>
      <c r="BI650" s="12">
        <f>IF($BB650="",$BF650,$BB650)</f>
        <v>389000</v>
      </c>
      <c r="BJ650" s="29">
        <f>IF($BB650="",$BH650,$BE650)</f>
        <v>740.86761968159283</v>
      </c>
      <c r="BK650" s="3">
        <f>LN(BN650*100000000/($AX650-$AW650)/$BI650)</f>
        <v>-4.6201992939528758</v>
      </c>
      <c r="BL650" s="13">
        <f>EXP(BK$4341*$AX650+BK$4342)*$BI650/(100000000/($AX650-$AW650))</f>
        <v>0.41216721412406232</v>
      </c>
      <c r="BM650" s="3">
        <f t="shared" ref="BM650" si="904">LN(BL650/$C650)</f>
        <v>-3.0835507297831057</v>
      </c>
      <c r="BN650" s="3" cm="1">
        <f t="array" ref="BN650">$C650*EXP(poly_from_str(100000000/$E650,BN$4341))</f>
        <v>0.68353409281414068</v>
      </c>
      <c r="BO650" s="3">
        <f>LN($C650)</f>
        <v>2.1972245773362196</v>
      </c>
      <c r="BP650" s="13">
        <f>LN(BL650/BN650)</f>
        <v>-0.50584740814213813</v>
      </c>
      <c r="BY650">
        <v>621</v>
      </c>
    </row>
    <row r="651" spans="1:77" hidden="1" x14ac:dyDescent="0.25">
      <c r="A651" t="s">
        <v>1084</v>
      </c>
      <c r="B651" s="2" t="str">
        <f t="shared" si="886"/>
        <v/>
      </c>
      <c r="C651">
        <v>6</v>
      </c>
      <c r="E651" t="s">
        <v>1085</v>
      </c>
      <c r="R651">
        <v>8</v>
      </c>
      <c r="S651" t="s">
        <v>22</v>
      </c>
      <c r="AA651" s="10">
        <f t="shared" si="888"/>
        <v>5601.16</v>
      </c>
      <c r="AB651" s="3" cm="1">
        <f t="array" ref="AB651">100000000/Lvac(AA651)</f>
        <v>17848.48940618218</v>
      </c>
      <c r="AC651" s="28">
        <f t="shared" si="889"/>
        <v>1.7853444643609539E-7</v>
      </c>
      <c r="AD651" s="28">
        <f t="shared" si="890"/>
        <v>5.6027150379103234E-7</v>
      </c>
      <c r="AE651" s="21">
        <f t="shared" si="891"/>
        <v>17848.489460921453</v>
      </c>
      <c r="AF651" s="10" cm="1">
        <f t="array" ref="AF651">Lair(100000000/AE651)</f>
        <v>5601.1599828217059</v>
      </c>
      <c r="AG651" s="10">
        <f t="shared" si="892"/>
        <v>6.5932850879266243E-3</v>
      </c>
      <c r="AH651" s="10" t="b">
        <f t="shared" si="887"/>
        <v>1</v>
      </c>
      <c r="AI651" s="10">
        <f t="shared" si="895"/>
        <v>5601.16</v>
      </c>
      <c r="AJ651">
        <v>3.0000000000000001E-3</v>
      </c>
      <c r="AK651" s="3" cm="1">
        <f t="array" ref="AK651">100000000/Lvac($AA651)</f>
        <v>17848.48940618218</v>
      </c>
      <c r="AL651" s="21">
        <f t="shared" si="871"/>
        <v>9.5597105275597449E-3</v>
      </c>
      <c r="AM651" s="21"/>
      <c r="AN651" s="21"/>
      <c r="AO651" s="21"/>
      <c r="AP651" s="21"/>
      <c r="AS651" s="3">
        <f t="shared" si="893"/>
        <v>-5.9381782193668187E-4</v>
      </c>
      <c r="AT651" s="3" cm="1">
        <f t="array" ref="AT651">AS651-(100000000/LvacE($A651)-$E651)</f>
        <v>2.1514482796192169E-5</v>
      </c>
      <c r="BB651"/>
      <c r="BC651"/>
      <c r="BD651"/>
      <c r="BE651"/>
      <c r="BF651"/>
      <c r="BG651"/>
      <c r="BH651"/>
      <c r="BI651"/>
      <c r="BJ651"/>
      <c r="BN651" s="3" cm="1">
        <f t="array" ref="BN651">$C651*EXP(poly_from_str(100000000/$E651,BN$4341))</f>
        <v>0.45774255303276218</v>
      </c>
      <c r="BO651" s="3"/>
      <c r="BY651" t="e">
        <v>#N/A</v>
      </c>
    </row>
    <row r="652" spans="1:77" hidden="1" x14ac:dyDescent="0.25">
      <c r="A652" t="s">
        <v>1086</v>
      </c>
      <c r="B652" s="2" t="str">
        <f t="shared" si="886"/>
        <v/>
      </c>
      <c r="C652">
        <v>9</v>
      </c>
      <c r="D652" t="s">
        <v>14</v>
      </c>
      <c r="E652" t="s">
        <v>1087</v>
      </c>
      <c r="R652">
        <v>8</v>
      </c>
      <c r="S652" t="s">
        <v>22</v>
      </c>
      <c r="AA652" s="10">
        <f t="shared" si="888"/>
        <v>5598.3289999999997</v>
      </c>
      <c r="AB652" s="3" cm="1">
        <f t="array" ref="AB652">100000000/Lvac(AA652)</f>
        <v>17857.515054890977</v>
      </c>
      <c r="AC652" s="28">
        <f t="shared" si="889"/>
        <v>1.7862472891464578E-7</v>
      </c>
      <c r="AD652" s="28">
        <f t="shared" si="890"/>
        <v>5.5998832812189677E-7</v>
      </c>
      <c r="AE652" s="21">
        <f t="shared" si="891"/>
        <v>17857.514588065231</v>
      </c>
      <c r="AF652" s="10" cm="1">
        <f t="array" ref="AF652">Lair(100000000/AE652)</f>
        <v>5598.3291463513378</v>
      </c>
      <c r="AG652" s="10">
        <f t="shared" si="892"/>
        <v>6.5948968928845539E-3</v>
      </c>
      <c r="AH652" s="10" t="b">
        <f t="shared" si="887"/>
        <v>1</v>
      </c>
      <c r="AI652" s="10">
        <f t="shared" si="895"/>
        <v>5598.3289999999997</v>
      </c>
      <c r="AJ652">
        <v>7.0000000000000001E-3</v>
      </c>
      <c r="AK652" s="3" cm="1">
        <f t="array" ref="AK652">100000000/Lvac($AA652)</f>
        <v>17857.515054890977</v>
      </c>
      <c r="AL652" s="21">
        <f t="shared" si="871"/>
        <v>2.2328556500383748E-2</v>
      </c>
      <c r="AM652" s="21"/>
      <c r="AN652" s="21"/>
      <c r="AO652" s="21"/>
      <c r="AP652" s="21"/>
      <c r="AS652" s="3">
        <f t="shared" si="893"/>
        <v>5.0548909784993157E-3</v>
      </c>
      <c r="AT652" s="3" cm="1">
        <f t="array" ref="AT652">AS652-(100000000/LvacE($A652)-$E652)</f>
        <v>2.1471292711794376E-5</v>
      </c>
      <c r="BB652"/>
      <c r="BC652"/>
      <c r="BD652"/>
      <c r="BE652"/>
      <c r="BF652"/>
      <c r="BG652"/>
      <c r="BH652"/>
      <c r="BI652"/>
      <c r="BJ652"/>
      <c r="BN652" s="3" cm="1">
        <f t="array" ref="BN652">$C652*EXP(poly_from_str(100000000/$E652,BN$4341))</f>
        <v>0.68916696453666026</v>
      </c>
      <c r="BO652" s="3"/>
      <c r="BY652" t="e">
        <v>#N/A</v>
      </c>
    </row>
    <row r="653" spans="1:77" hidden="1" x14ac:dyDescent="0.25">
      <c r="A653" t="s">
        <v>1088</v>
      </c>
      <c r="B653" s="2" t="str">
        <f t="shared" si="886"/>
        <v/>
      </c>
      <c r="C653">
        <v>8</v>
      </c>
      <c r="E653" t="s">
        <v>1089</v>
      </c>
      <c r="F653">
        <v>22080</v>
      </c>
      <c r="G653" t="s">
        <v>5</v>
      </c>
      <c r="H653" s="5" t="s">
        <v>8</v>
      </c>
      <c r="I653">
        <v>39940</v>
      </c>
      <c r="J653" t="s">
        <v>3</v>
      </c>
      <c r="K653" s="5" t="s">
        <v>8</v>
      </c>
      <c r="L653">
        <v>22080.94</v>
      </c>
      <c r="M653" t="str">
        <f>$G653&amp;""</f>
        <v>e</v>
      </c>
      <c r="N653" t="str">
        <f>$H653&amp;""</f>
        <v>7/2</v>
      </c>
      <c r="O653">
        <v>39940.720000000001</v>
      </c>
      <c r="P653" t="str">
        <f>$J653&amp;""</f>
        <v>o</v>
      </c>
      <c r="Q653" t="str">
        <f>$K653&amp;""</f>
        <v>7/2</v>
      </c>
      <c r="R653">
        <v>8</v>
      </c>
      <c r="AA653" s="10">
        <f t="shared" si="888"/>
        <v>5597.6149999999998</v>
      </c>
      <c r="AB653" s="3" cm="1">
        <f t="array" ref="AB653">100000000/Lvac(AA653)</f>
        <v>17859.792834591004</v>
      </c>
      <c r="AC653" s="28">
        <f t="shared" si="889"/>
        <v>1.7864751327127716E-7</v>
      </c>
      <c r="AD653" s="28">
        <f t="shared" si="890"/>
        <v>5.5991690903781998E-7</v>
      </c>
      <c r="AE653" s="21">
        <f t="shared" si="891"/>
        <v>17859.792572691596</v>
      </c>
      <c r="AF653" s="10" cm="1">
        <f t="array" ref="AF653">Lair(100000000/AE653)</f>
        <v>5597.6150820853445</v>
      </c>
      <c r="AG653" s="10">
        <f t="shared" si="892"/>
        <v>6.5953037887199282E-3</v>
      </c>
      <c r="AH653" s="10" t="b">
        <f t="shared" si="887"/>
        <v>1</v>
      </c>
      <c r="AI653" s="10">
        <f>$AF653</f>
        <v>5597.6150820853445</v>
      </c>
      <c r="AJ653">
        <v>3.0000000000000001E-3</v>
      </c>
      <c r="AK653" s="3" cm="1">
        <f t="array" ref="AK653">100000000/Lvac($AA653)</f>
        <v>17859.792834591004</v>
      </c>
      <c r="AL653" s="21">
        <f t="shared" si="871"/>
        <v>9.5718225919550846E-3</v>
      </c>
      <c r="AM653" s="10" cm="1">
        <f t="array" ref="AM653">Lvac($AI653)-$BA653</f>
        <v>-3.9416290228473372E-3</v>
      </c>
      <c r="AN653" s="10">
        <f>$AK653-($AX653-$AW653)</f>
        <v>1.2834591001592344E-2</v>
      </c>
      <c r="AO653" s="3">
        <f>AM653/AJ653</f>
        <v>-1.3138763409491123</v>
      </c>
      <c r="AP653" s="3">
        <v>-1.341245435772483</v>
      </c>
      <c r="AS653" s="3">
        <f t="shared" si="893"/>
        <v>2.8345910031930543E-3</v>
      </c>
      <c r="AT653" s="3" cm="1">
        <f t="array" ref="AT653">AS653-(100000000/LvacE($A653)-$E653)</f>
        <v>2.1460386051330715E-5</v>
      </c>
      <c r="AU653" t="s">
        <v>4785</v>
      </c>
      <c r="AV653" t="s">
        <v>4747</v>
      </c>
      <c r="AW653" s="3">
        <v>22080.94</v>
      </c>
      <c r="AX653" s="3">
        <v>39940.720000000001</v>
      </c>
      <c r="AY653" s="3"/>
      <c r="AZ653" s="10" cm="1">
        <f t="array" ref="AZ653">Lair(100000000/($AX653-$AW653))</f>
        <v>5597.619022661117</v>
      </c>
      <c r="BA653" s="10">
        <f>100000000/($AX653-$AW653)</f>
        <v>5599.1731141145065</v>
      </c>
      <c r="BB653" s="12">
        <v>74900</v>
      </c>
      <c r="BC653" s="3">
        <v>1.4999999999999999E-2</v>
      </c>
      <c r="BD653" s="12" cm="1">
        <f t="array" ref="BD653">SfromgA($BB653,$BA653,"")</f>
        <v>6.4891358021855576E-3</v>
      </c>
      <c r="BE653" s="29">
        <f>(10^MAX(0.05, -0.312925054856973*((LN($BD653))^(1/3)) + 0.454808404431693)-1)*100</f>
        <v>880.03502291905795</v>
      </c>
      <c r="BG653" s="3"/>
      <c r="BH653" s="3"/>
      <c r="BI653" s="12">
        <f>IF($BB653="",$BF653,$BB653)</f>
        <v>74900</v>
      </c>
      <c r="BJ653" s="29">
        <f>IF($BB653="",$BH653,$BE653)</f>
        <v>880.03502291905795</v>
      </c>
      <c r="BK653" s="3">
        <f>LN(BN653*100000000/($AX653-$AW653)/$BI653)</f>
        <v>-3.082654248598939</v>
      </c>
      <c r="BL653" s="13">
        <f>EXP(BK$4341*$AX653+BK$4342)*$BI653/(100000000/($AX653-$AW653))</f>
        <v>7.2280639336544231E-2</v>
      </c>
      <c r="BM653" s="3">
        <f t="shared" ref="BM653" si="905">LN(BL653/$C653)</f>
        <v>-4.7066405097011339</v>
      </c>
      <c r="BN653" s="3" cm="1">
        <f t="array" ref="BN653">$C653*EXP(poly_from_str(100000000/$E653,BN$4341))</f>
        <v>0.6131661800485535</v>
      </c>
      <c r="BO653" s="3">
        <f>LN($C653)</f>
        <v>2.0794415416798357</v>
      </c>
      <c r="BP653" s="13">
        <f>LN(BL653/BN653)</f>
        <v>-2.1380796813008121</v>
      </c>
      <c r="BY653">
        <v>568</v>
      </c>
    </row>
    <row r="654" spans="1:77" hidden="1" x14ac:dyDescent="0.25">
      <c r="A654" t="s">
        <v>1090</v>
      </c>
      <c r="B654" s="2" t="str">
        <f t="shared" si="886"/>
        <v/>
      </c>
      <c r="C654">
        <v>6</v>
      </c>
      <c r="D654" t="s">
        <v>143</v>
      </c>
      <c r="E654" t="s">
        <v>1091</v>
      </c>
      <c r="R654">
        <v>8</v>
      </c>
      <c r="S654" t="s">
        <v>22</v>
      </c>
      <c r="AA654" s="10">
        <f t="shared" si="888"/>
        <v>5594.8530000000001</v>
      </c>
      <c r="AB654" s="3" cm="1">
        <f t="array" ref="AB654">100000000/Lvac(AA654)</f>
        <v>17868.609551839767</v>
      </c>
      <c r="AC654" s="28">
        <f t="shared" si="889"/>
        <v>1.7873570583534546E-7</v>
      </c>
      <c r="AD654" s="28">
        <f t="shared" si="890"/>
        <v>5.5964063521497635E-7</v>
      </c>
      <c r="AE654" s="21">
        <f t="shared" si="891"/>
        <v>17868.609593321369</v>
      </c>
      <c r="AF654" s="10" cm="1">
        <f t="array" ref="AF654">Lair(100000000/AE654)</f>
        <v>5594.8529870115317</v>
      </c>
      <c r="AG654" s="10">
        <f t="shared" si="892"/>
        <v>6.5968792702721379E-3</v>
      </c>
      <c r="AH654" s="10" t="b">
        <f t="shared" si="887"/>
        <v>1</v>
      </c>
      <c r="AI654" s="10">
        <f t="shared" si="895"/>
        <v>5594.8530000000001</v>
      </c>
      <c r="AJ654">
        <v>7.0000000000000001E-3</v>
      </c>
      <c r="AK654" s="3" cm="1">
        <f t="array" ref="AK654">100000000/Lvac($AA654)</f>
        <v>17868.609551839767</v>
      </c>
      <c r="AL654" s="21">
        <f t="shared" si="871"/>
        <v>2.2356309783809935E-2</v>
      </c>
      <c r="AM654" s="21"/>
      <c r="AN654" s="21"/>
      <c r="AO654" s="21"/>
      <c r="AP654" s="21"/>
      <c r="AS654" s="3">
        <f t="shared" si="893"/>
        <v>-4.4816023364546709E-4</v>
      </c>
      <c r="AT654" s="3" cm="1">
        <f t="array" ref="AT654">AS654-(100000000/LvacE($A654)-$E654)</f>
        <v>2.1418138203443959E-5</v>
      </c>
      <c r="BB654"/>
      <c r="BC654"/>
      <c r="BD654"/>
      <c r="BE654"/>
      <c r="BF654"/>
      <c r="BG654"/>
      <c r="BH654"/>
      <c r="BI654"/>
      <c r="BJ654"/>
      <c r="BN654" s="3" cm="1">
        <f t="array" ref="BN654">$C654*EXP(poly_from_str(100000000/$E654,BN$4341))</f>
        <v>0.46153703648167899</v>
      </c>
      <c r="BO654" s="3"/>
      <c r="BY654" t="e">
        <v>#N/A</v>
      </c>
    </row>
    <row r="655" spans="1:77" hidden="1" x14ac:dyDescent="0.25">
      <c r="A655" t="s">
        <v>1092</v>
      </c>
      <c r="B655" s="2" t="str">
        <f t="shared" si="886"/>
        <v/>
      </c>
      <c r="C655">
        <v>20</v>
      </c>
      <c r="E655" t="s">
        <v>1093</v>
      </c>
      <c r="R655">
        <v>8</v>
      </c>
      <c r="S655" t="s">
        <v>22</v>
      </c>
      <c r="AA655" s="10">
        <f t="shared" si="888"/>
        <v>5594.2910000000002</v>
      </c>
      <c r="AB655" s="3" cm="1">
        <f t="array" ref="AB655">100000000/Lvac(AA655)</f>
        <v>17870.404605855405</v>
      </c>
      <c r="AC655" s="28">
        <f t="shared" si="889"/>
        <v>1.7875366154531468E-7</v>
      </c>
      <c r="AD655" s="28">
        <f t="shared" si="890"/>
        <v>5.5958442019401208E-7</v>
      </c>
      <c r="AE655" s="21">
        <f t="shared" si="891"/>
        <v>17870.404179383091</v>
      </c>
      <c r="AF655" s="10" cm="1">
        <f t="array" ref="AF655">Lair(100000000/AE655)</f>
        <v>5594.2911335076105</v>
      </c>
      <c r="AG655" s="10">
        <f t="shared" si="892"/>
        <v>6.5972001282964552E-3</v>
      </c>
      <c r="AH655" s="10" t="b">
        <f t="shared" si="887"/>
        <v>1</v>
      </c>
      <c r="AI655" s="10">
        <f t="shared" si="895"/>
        <v>5594.2910000000002</v>
      </c>
      <c r="AJ655">
        <v>3.0000000000000001E-3</v>
      </c>
      <c r="AK655" s="3" cm="1">
        <f t="array" ref="AK655">100000000/Lvac($AA655)</f>
        <v>17870.404605855405</v>
      </c>
      <c r="AL655" s="21">
        <f t="shared" si="871"/>
        <v>9.5832007697787287E-3</v>
      </c>
      <c r="AM655" s="21"/>
      <c r="AN655" s="21"/>
      <c r="AO655" s="21"/>
      <c r="AP655" s="21"/>
      <c r="AS655" s="3">
        <f t="shared" si="893"/>
        <v>4.6058554034971166E-3</v>
      </c>
      <c r="AT655" s="3" cm="1">
        <f t="array" ref="AT655">AS655-(100000000/LvacE($A655)-$E655)</f>
        <v>2.140953074558638E-5</v>
      </c>
      <c r="BB655"/>
      <c r="BC655"/>
      <c r="BD655"/>
      <c r="BE655"/>
      <c r="BF655"/>
      <c r="BG655"/>
      <c r="BH655"/>
      <c r="BI655"/>
      <c r="BJ655"/>
      <c r="BN655" s="3" cm="1">
        <f t="array" ref="BN655">$C655*EXP(poly_from_str(100000000/$E655,BN$4341))</f>
        <v>1.5395807323698876</v>
      </c>
      <c r="BO655" s="3"/>
      <c r="BY655" t="e">
        <v>#N/A</v>
      </c>
    </row>
    <row r="656" spans="1:77" hidden="1" x14ac:dyDescent="0.25">
      <c r="A656" t="s">
        <v>1094</v>
      </c>
      <c r="B656" s="2" t="str">
        <f t="shared" si="886"/>
        <v/>
      </c>
      <c r="C656">
        <v>9</v>
      </c>
      <c r="E656" t="s">
        <v>1095</v>
      </c>
      <c r="R656">
        <v>8</v>
      </c>
      <c r="S656" t="s">
        <v>22</v>
      </c>
      <c r="AA656" s="10">
        <f t="shared" si="888"/>
        <v>5590.7640000000001</v>
      </c>
      <c r="AB656" s="3" cm="1">
        <f t="array" ref="AB656">100000000/Lvac(AA656)</f>
        <v>17881.678246334726</v>
      </c>
      <c r="AC656" s="28">
        <f t="shared" si="889"/>
        <v>1.7886643041988536E-7</v>
      </c>
      <c r="AD656" s="28">
        <f t="shared" si="890"/>
        <v>5.5923162592693095E-7</v>
      </c>
      <c r="AE656" s="21">
        <f t="shared" si="891"/>
        <v>17881.678409084823</v>
      </c>
      <c r="AF656" s="10" cm="1">
        <f t="array" ref="AF656">Lair(100000000/AE656)</f>
        <v>5590.763949115134</v>
      </c>
      <c r="AG656" s="10">
        <f t="shared" si="892"/>
        <v>6.5992159789194042E-3</v>
      </c>
      <c r="AH656" s="10" t="b">
        <f t="shared" si="887"/>
        <v>1</v>
      </c>
      <c r="AI656" s="10">
        <f t="shared" si="895"/>
        <v>5590.7640000000001</v>
      </c>
      <c r="AJ656">
        <v>3.0000000000000001E-3</v>
      </c>
      <c r="AK656" s="3" cm="1">
        <f t="array" ref="AK656">100000000/Lvac($AA656)</f>
        <v>17881.678246334726</v>
      </c>
      <c r="AL656" s="21">
        <f t="shared" ref="AL656:AL698" si="906">AJ656/AI656*AK656</f>
        <v>9.5952958735164243E-3</v>
      </c>
      <c r="AM656" s="21"/>
      <c r="AN656" s="21"/>
      <c r="AO656" s="21"/>
      <c r="AP656" s="21"/>
      <c r="AS656" s="3">
        <f t="shared" si="893"/>
        <v>-1.7536652740091085E-3</v>
      </c>
      <c r="AT656" s="3" cm="1">
        <f t="array" ref="AT656">AS656-(100000000/LvacE($A656)-$E656)</f>
        <v>2.1355419448809698E-5</v>
      </c>
      <c r="BB656"/>
      <c r="BC656"/>
      <c r="BD656"/>
      <c r="BE656"/>
      <c r="BF656"/>
      <c r="BG656"/>
      <c r="BH656"/>
      <c r="BI656"/>
      <c r="BJ656"/>
      <c r="BN656" s="3" cm="1">
        <f t="array" ref="BN656">$C656*EXP(poly_from_str(100000000/$E656,BN$4341))</f>
        <v>0.69599614385754471</v>
      </c>
      <c r="BO656" s="3"/>
      <c r="BY656" t="e">
        <v>#N/A</v>
      </c>
    </row>
    <row r="657" spans="1:77" hidden="1" x14ac:dyDescent="0.25">
      <c r="A657" t="s">
        <v>1096</v>
      </c>
      <c r="B657" s="2" t="str">
        <f t="shared" si="886"/>
        <v/>
      </c>
      <c r="C657">
        <v>4</v>
      </c>
      <c r="E657" t="s">
        <v>1097</v>
      </c>
      <c r="R657">
        <v>8</v>
      </c>
      <c r="S657" t="s">
        <v>22</v>
      </c>
      <c r="AA657" s="10">
        <f t="shared" si="888"/>
        <v>5588.8909999999996</v>
      </c>
      <c r="AB657" s="3" cm="1">
        <f t="array" ref="AB657">100000000/Lvac(AA657)</f>
        <v>17887.670854829852</v>
      </c>
      <c r="AC657" s="28">
        <f t="shared" si="889"/>
        <v>1.7892637376538567E-7</v>
      </c>
      <c r="AD657" s="28">
        <f t="shared" si="890"/>
        <v>5.5904427586780532E-7</v>
      </c>
      <c r="AE657" s="21">
        <f t="shared" si="891"/>
        <v>17887.670775400275</v>
      </c>
      <c r="AF657" s="10" cm="1">
        <f t="array" ref="AF657">Lair(100000000/AE657)</f>
        <v>5588.8910248175325</v>
      </c>
      <c r="AG657" s="10">
        <f t="shared" si="892"/>
        <v>6.6002880405817413E-3</v>
      </c>
      <c r="AH657" s="10" t="b">
        <f t="shared" si="887"/>
        <v>1</v>
      </c>
      <c r="AI657" s="10">
        <f t="shared" si="895"/>
        <v>5588.8909999999996</v>
      </c>
      <c r="AJ657">
        <v>3.0000000000000001E-3</v>
      </c>
      <c r="AK657" s="3" cm="1">
        <f t="array" ref="AK657">100000000/Lvac($AA657)</f>
        <v>17887.670854829852</v>
      </c>
      <c r="AL657" s="21">
        <f t="shared" si="906"/>
        <v>9.6017282434904452E-3</v>
      </c>
      <c r="AM657" s="21"/>
      <c r="AN657" s="21"/>
      <c r="AO657" s="21"/>
      <c r="AP657" s="21"/>
      <c r="AS657" s="3">
        <f t="shared" si="893"/>
        <v>8.5482985377893783E-4</v>
      </c>
      <c r="AT657" s="3" cm="1">
        <f t="array" ref="AT657">AS657-(100000000/LvacE($A657)-$E657)</f>
        <v>2.1326624846551567E-5</v>
      </c>
      <c r="BB657"/>
      <c r="BC657"/>
      <c r="BD657"/>
      <c r="BE657"/>
      <c r="BF657"/>
      <c r="BG657"/>
      <c r="BH657"/>
      <c r="BI657"/>
      <c r="BJ657"/>
      <c r="BN657" s="3" cm="1">
        <f t="array" ref="BN657">$C657*EXP(poly_from_str(100000000/$E657,BN$4341))</f>
        <v>0.31008249150350553</v>
      </c>
      <c r="BO657" s="3"/>
      <c r="BY657" t="e">
        <v>#N/A</v>
      </c>
    </row>
    <row r="658" spans="1:77" hidden="1" x14ac:dyDescent="0.25">
      <c r="A658" t="s">
        <v>1098</v>
      </c>
      <c r="B658" s="2" t="str">
        <f t="shared" si="886"/>
        <v/>
      </c>
      <c r="C658">
        <v>100</v>
      </c>
      <c r="E658" t="s">
        <v>1099</v>
      </c>
      <c r="F658">
        <v>1398</v>
      </c>
      <c r="G658" t="s">
        <v>3</v>
      </c>
      <c r="H658" s="5" t="s">
        <v>16</v>
      </c>
      <c r="I658">
        <v>19308</v>
      </c>
      <c r="J658" t="s">
        <v>5</v>
      </c>
      <c r="K658" s="5" t="s">
        <v>16</v>
      </c>
      <c r="L658">
        <v>1398.34</v>
      </c>
      <c r="M658" t="str">
        <f>$G658&amp;""</f>
        <v>o</v>
      </c>
      <c r="N658" t="str">
        <f>$H658&amp;""</f>
        <v>11/2</v>
      </c>
      <c r="O658">
        <v>19308.93</v>
      </c>
      <c r="P658" t="str">
        <f>$J658&amp;""</f>
        <v>e</v>
      </c>
      <c r="Q658" t="str">
        <f>$K658&amp;""</f>
        <v>11/2</v>
      </c>
      <c r="R658">
        <v>8</v>
      </c>
      <c r="AA658" s="10">
        <f t="shared" si="888"/>
        <v>5581.7349999999997</v>
      </c>
      <c r="AB658" s="3" cm="1">
        <f t="array" ref="AB658">100000000/Lvac(AA658)</f>
        <v>17910.603301635441</v>
      </c>
      <c r="AC658" s="28">
        <f t="shared" si="889"/>
        <v>1.7915576429192716E-7</v>
      </c>
      <c r="AD658" s="28">
        <f t="shared" si="890"/>
        <v>5.5832848461820859E-7</v>
      </c>
      <c r="AE658" s="21">
        <f t="shared" si="891"/>
        <v>17910.602993423046</v>
      </c>
      <c r="AF658" s="10" cm="1">
        <f t="array" ref="AF658">Lair(100000000/AE658)</f>
        <v>5581.735096053596</v>
      </c>
      <c r="AG658" s="10">
        <f t="shared" si="892"/>
        <v>6.6043939117170058E-3</v>
      </c>
      <c r="AH658" s="10" t="b">
        <f t="shared" si="887"/>
        <v>1</v>
      </c>
      <c r="AI658" s="10">
        <f>$AF658</f>
        <v>5581.735096053596</v>
      </c>
      <c r="AJ658">
        <v>3.0000000000000001E-3</v>
      </c>
      <c r="AK658" s="3" cm="1">
        <f t="array" ref="AK658">100000000/Lvac($AA658)</f>
        <v>17910.603301635441</v>
      </c>
      <c r="AL658" s="21">
        <f t="shared" si="906"/>
        <v>9.626363304646229E-3</v>
      </c>
      <c r="AM658" s="10" cm="1">
        <f t="array" ref="AM658">Lvac($AI658)-$BA658</f>
        <v>-4.0504518965462921E-3</v>
      </c>
      <c r="AN658" s="10">
        <f>$AK658-($AX658-$AW658)</f>
        <v>1.3301635441166582E-2</v>
      </c>
      <c r="AO658" s="3">
        <f>AM658/AJ658</f>
        <v>-1.3501506321820973</v>
      </c>
      <c r="AP658" s="3">
        <v>-1.3821770544382161</v>
      </c>
      <c r="AS658" s="3">
        <f t="shared" si="893"/>
        <v>3.3016354427672923E-3</v>
      </c>
      <c r="AT658" s="3" cm="1">
        <f t="array" ref="AT658">AS658-(100000000/LvacE($A658)-$E658)</f>
        <v>2.1216219465713948E-5</v>
      </c>
      <c r="AU658" t="s">
        <v>4821</v>
      </c>
      <c r="AV658" t="s">
        <v>4808</v>
      </c>
      <c r="AW658" s="3">
        <v>1398.34</v>
      </c>
      <c r="AX658" s="3">
        <v>19308.93</v>
      </c>
      <c r="AY658" s="3"/>
      <c r="AZ658" s="10" cm="1">
        <f t="array" ref="AZ658">Lair(100000000/($AX658-$AW658))</f>
        <v>5581.7391454232975</v>
      </c>
      <c r="BA658" s="10">
        <f>100000000/($AX658-$AW658)</f>
        <v>5583.2889927132492</v>
      </c>
      <c r="BB658" s="12">
        <v>1660000</v>
      </c>
      <c r="BC658" s="3">
        <v>0.32300000000000001</v>
      </c>
      <c r="BD658" s="12" cm="1">
        <f t="array" ref="BD658">SfromgA($BB658,$BA658,"")</f>
        <v>0.1425974537995201</v>
      </c>
      <c r="BE658" s="29">
        <f>(10^MAX(0.05, -0.312925054856973*((LN($BD658))^(1/3)) + 0.454808404431693)-1)*100</f>
        <v>600.81632530696311</v>
      </c>
      <c r="BG658" s="3"/>
      <c r="BH658" s="3"/>
      <c r="BI658" s="12">
        <f>IF($BB658="",$BF658,$BB658)</f>
        <v>1660000</v>
      </c>
      <c r="BJ658" s="29">
        <f>IF($BB658="",$BH658,$BE658)</f>
        <v>600.81632530696311</v>
      </c>
      <c r="BK658" s="3">
        <f>LN(BN658*100000000/($AX658-$AW658)/$BI658)</f>
        <v>-3.6376263626082919</v>
      </c>
      <c r="BL658" s="13">
        <f>EXP(BK$4341*$AX658+BK$4342)*$BI658/(100000000/($AX658-$AW658))</f>
        <v>7.7034440373758937</v>
      </c>
      <c r="BM658" s="3">
        <f t="shared" ref="BM658" si="907">LN(BL658/$C658)</f>
        <v>-2.5635026795459686</v>
      </c>
      <c r="BN658" s="3" cm="1">
        <f t="array" ref="BN658">$C658*EXP(poly_from_str(100000000/$E658,BN$4341))</f>
        <v>7.8237852970661406</v>
      </c>
      <c r="BO658" s="3">
        <f>LN($C658)</f>
        <v>4.6051701859880918</v>
      </c>
      <c r="BP658" s="13">
        <f>LN(BL658/BN658)</f>
        <v>-1.5500984332340345E-2</v>
      </c>
      <c r="BY658">
        <v>7562</v>
      </c>
    </row>
    <row r="659" spans="1:77" hidden="1" x14ac:dyDescent="0.25">
      <c r="A659" t="s">
        <v>1100</v>
      </c>
      <c r="B659" s="2" t="str">
        <f t="shared" si="886"/>
        <v/>
      </c>
      <c r="C659">
        <v>4</v>
      </c>
      <c r="E659" t="s">
        <v>1101</v>
      </c>
      <c r="R659">
        <v>8</v>
      </c>
      <c r="S659" t="s">
        <v>22</v>
      </c>
      <c r="AA659" s="10">
        <f t="shared" si="888"/>
        <v>5581.2209999999995</v>
      </c>
      <c r="AB659" s="3" cm="1">
        <f t="array" ref="AB659">100000000/Lvac(AA659)</f>
        <v>17912.252753295063</v>
      </c>
      <c r="AC659" s="28">
        <f t="shared" si="889"/>
        <v>1.7917226356024965E-7</v>
      </c>
      <c r="AD659" s="28">
        <f t="shared" si="890"/>
        <v>5.5827707088157533E-7</v>
      </c>
      <c r="AE659" s="21">
        <f t="shared" si="891"/>
        <v>17912.252496185174</v>
      </c>
      <c r="AF659" s="10" cm="1">
        <f t="array" ref="AF659">Lair(100000000/AE659)</f>
        <v>5581.2210801128749</v>
      </c>
      <c r="AG659" s="10">
        <f t="shared" si="892"/>
        <v>6.6046894356355957E-3</v>
      </c>
      <c r="AH659" s="10" t="b">
        <f t="shared" si="887"/>
        <v>1</v>
      </c>
      <c r="AI659" s="10">
        <f t="shared" si="895"/>
        <v>5581.2209999999995</v>
      </c>
      <c r="AJ659">
        <v>3.0000000000000001E-3</v>
      </c>
      <c r="AK659" s="3" cm="1">
        <f t="array" ref="AK659">100000000/Lvac($AA659)</f>
        <v>17912.252753295063</v>
      </c>
      <c r="AL659" s="21">
        <f t="shared" si="906"/>
        <v>9.6281366138135701E-3</v>
      </c>
      <c r="AM659" s="21"/>
      <c r="AN659" s="21"/>
      <c r="AO659" s="21"/>
      <c r="AP659" s="21"/>
      <c r="AS659" s="3">
        <f t="shared" si="893"/>
        <v>2.7532950625754893E-3</v>
      </c>
      <c r="AT659" s="3" cm="1">
        <f t="array" ref="AT659">AS659-(100000000/LvacE($A659)-$E659)</f>
        <v>2.1208263206062838E-5</v>
      </c>
      <c r="BB659"/>
      <c r="BC659"/>
      <c r="BD659"/>
      <c r="BE659"/>
      <c r="BF659"/>
      <c r="BG659"/>
      <c r="BH659"/>
      <c r="BI659"/>
      <c r="BJ659"/>
      <c r="BN659" s="3" cm="1">
        <f t="array" ref="BN659">$C659*EXP(poly_from_str(100000000/$E659,BN$4341))</f>
        <v>0.31315750064959247</v>
      </c>
      <c r="BO659" s="3"/>
      <c r="BY659" t="e">
        <v>#N/A</v>
      </c>
    </row>
    <row r="660" spans="1:77" hidden="1" x14ac:dyDescent="0.25">
      <c r="A660" t="s">
        <v>1102</v>
      </c>
      <c r="B660" s="2" t="str">
        <f t="shared" si="886"/>
        <v/>
      </c>
      <c r="C660">
        <v>9</v>
      </c>
      <c r="E660" t="s">
        <v>1103</v>
      </c>
      <c r="R660">
        <v>8</v>
      </c>
      <c r="S660" t="s">
        <v>22</v>
      </c>
      <c r="AA660" s="10">
        <f t="shared" si="888"/>
        <v>5579.5259999999998</v>
      </c>
      <c r="AB660" s="3" cm="1">
        <f t="array" ref="AB660">100000000/Lvac(AA660)</f>
        <v>17917.694246375464</v>
      </c>
      <c r="AC660" s="28">
        <f t="shared" si="889"/>
        <v>1.7922669416721063E-7</v>
      </c>
      <c r="AD660" s="28">
        <f t="shared" si="890"/>
        <v>5.5810752558314701E-7</v>
      </c>
      <c r="AE660" s="21">
        <f t="shared" si="891"/>
        <v>17917.693849400821</v>
      </c>
      <c r="AF660" s="10" cm="1">
        <f t="array" ref="AF660">Lair(100000000/AE660)</f>
        <v>5579.5261236182196</v>
      </c>
      <c r="AG660" s="10">
        <f t="shared" si="892"/>
        <v>6.6056645534383627E-3</v>
      </c>
      <c r="AH660" s="10" t="b">
        <f t="shared" si="887"/>
        <v>1</v>
      </c>
      <c r="AI660" s="10">
        <f t="shared" si="895"/>
        <v>5579.5259999999998</v>
      </c>
      <c r="AJ660">
        <v>3.0000000000000001E-3</v>
      </c>
      <c r="AK660" s="3" cm="1">
        <f t="array" ref="AK660">100000000/Lvac($AA660)</f>
        <v>17917.694246375464</v>
      </c>
      <c r="AL660" s="21">
        <f t="shared" si="906"/>
        <v>9.6339873206301736E-3</v>
      </c>
      <c r="AM660" s="21"/>
      <c r="AN660" s="21"/>
      <c r="AO660" s="21"/>
      <c r="AP660" s="21"/>
      <c r="AS660" s="3">
        <f t="shared" si="893"/>
        <v>4.2463754652999341E-3</v>
      </c>
      <c r="AT660" s="3" cm="1">
        <f t="array" ref="AT660">AS660-(100000000/LvacE($A660)-$E660)</f>
        <v>2.1182007913012058E-5</v>
      </c>
      <c r="BB660"/>
      <c r="BC660"/>
      <c r="BD660"/>
      <c r="BE660"/>
      <c r="BF660"/>
      <c r="BG660"/>
      <c r="BH660"/>
      <c r="BI660"/>
      <c r="BJ660"/>
      <c r="BN660" s="3" cm="1">
        <f t="array" ref="BN660">$C660*EXP(poly_from_str(100000000/$E660,BN$4341))</f>
        <v>0.70613238219292884</v>
      </c>
      <c r="BO660" s="3"/>
      <c r="BY660" t="e">
        <v>#N/A</v>
      </c>
    </row>
    <row r="661" spans="1:77" hidden="1" x14ac:dyDescent="0.25">
      <c r="A661" t="s">
        <v>1104</v>
      </c>
      <c r="B661" s="2" t="str">
        <f t="shared" si="886"/>
        <v/>
      </c>
      <c r="C661">
        <v>5</v>
      </c>
      <c r="E661" t="s">
        <v>1105</v>
      </c>
      <c r="R661">
        <v>8</v>
      </c>
      <c r="S661" t="s">
        <v>22</v>
      </c>
      <c r="AA661" s="10">
        <f t="shared" si="888"/>
        <v>5575.9690000000001</v>
      </c>
      <c r="AB661" s="3" cm="1">
        <f t="array" ref="AB661">100000000/Lvac(AA661)</f>
        <v>17929.12411151706</v>
      </c>
      <c r="AC661" s="28">
        <f t="shared" si="889"/>
        <v>1.7934102574817041E-7</v>
      </c>
      <c r="AD661" s="28">
        <f t="shared" si="890"/>
        <v>5.5775173052521517E-7</v>
      </c>
      <c r="AE661" s="21">
        <f t="shared" si="891"/>
        <v>17929.123726260004</v>
      </c>
      <c r="AF661" s="10" cm="1">
        <f t="array" ref="AF661">Lair(100000000/AE661)</f>
        <v>5575.9691198164419</v>
      </c>
      <c r="AG661" s="10">
        <f t="shared" si="892"/>
        <v>6.6077137544628623E-3</v>
      </c>
      <c r="AH661" s="10" t="b">
        <f t="shared" si="887"/>
        <v>1</v>
      </c>
      <c r="AI661" s="10">
        <f t="shared" si="895"/>
        <v>5575.9690000000001</v>
      </c>
      <c r="AJ661">
        <v>3.0000000000000001E-3</v>
      </c>
      <c r="AK661" s="3" cm="1">
        <f t="array" ref="AK661">100000000/Lvac($AA661)</f>
        <v>17929.12411151706</v>
      </c>
      <c r="AL661" s="21">
        <f t="shared" si="906"/>
        <v>9.6462825267771713E-3</v>
      </c>
      <c r="AM661" s="21"/>
      <c r="AN661" s="21"/>
      <c r="AO661" s="21"/>
      <c r="AP661" s="21"/>
      <c r="AS661" s="3">
        <f t="shared" si="893"/>
        <v>4.1115170606644824E-3</v>
      </c>
      <c r="AT661" s="3" cm="1">
        <f t="array" ref="AT661">AS661-(100000000/LvacE($A661)-$E661)</f>
        <v>2.1126805222593248E-5</v>
      </c>
      <c r="BB661"/>
      <c r="BC661"/>
      <c r="BD661"/>
      <c r="BE661"/>
      <c r="BF661"/>
      <c r="BG661"/>
      <c r="BH661"/>
      <c r="BI661"/>
      <c r="BJ661"/>
      <c r="BN661" s="3" cm="1">
        <f t="array" ref="BN661">$C661*EXP(poly_from_str(100000000/$E661,BN$4341))</f>
        <v>0.39407708801973196</v>
      </c>
      <c r="BO661" s="3"/>
      <c r="BY661" t="e">
        <v>#N/A</v>
      </c>
    </row>
    <row r="662" spans="1:77" hidden="1" x14ac:dyDescent="0.25">
      <c r="A662" t="s">
        <v>1106</v>
      </c>
      <c r="B662" s="2" t="str">
        <f t="shared" si="886"/>
        <v/>
      </c>
      <c r="C662">
        <v>1</v>
      </c>
      <c r="E662" t="s">
        <v>1107</v>
      </c>
      <c r="R662">
        <v>8</v>
      </c>
      <c r="S662" t="s">
        <v>22</v>
      </c>
      <c r="AA662" s="10">
        <f t="shared" si="888"/>
        <v>5575.8069999999998</v>
      </c>
      <c r="AB662" s="3" cm="1">
        <f t="array" ref="AB662">100000000/Lvac(AA662)</f>
        <v>17929.645020472493</v>
      </c>
      <c r="AC662" s="28">
        <f t="shared" si="889"/>
        <v>1.7934623633852464E-7</v>
      </c>
      <c r="AD662" s="28">
        <f t="shared" si="890"/>
        <v>5.5773552619596E-7</v>
      </c>
      <c r="AE662" s="21">
        <f t="shared" si="891"/>
        <v>17929.644549995017</v>
      </c>
      <c r="AF662" s="10" cm="1">
        <f t="array" ref="AF662">Lair(100000000/AE662)</f>
        <v>5575.8071463118222</v>
      </c>
      <c r="AG662" s="10">
        <f t="shared" si="892"/>
        <v>6.6078071766537561E-3</v>
      </c>
      <c r="AH662" s="10" t="b">
        <f t="shared" si="887"/>
        <v>1</v>
      </c>
      <c r="AI662" s="10">
        <f t="shared" si="895"/>
        <v>5575.8069999999998</v>
      </c>
      <c r="AJ662">
        <v>3.0000000000000001E-3</v>
      </c>
      <c r="AK662" s="3" cm="1">
        <f t="array" ref="AK662">100000000/Lvac($AA662)</f>
        <v>17929.645020472493</v>
      </c>
      <c r="AL662" s="21">
        <f t="shared" si="906"/>
        <v>9.6468430599225344E-3</v>
      </c>
      <c r="AM662" s="21"/>
      <c r="AN662" s="21"/>
      <c r="AO662" s="21"/>
      <c r="AP662" s="21"/>
      <c r="AS662" s="3">
        <f t="shared" si="893"/>
        <v>5.020472493924899E-3</v>
      </c>
      <c r="AT662" s="3" cm="1">
        <f t="array" ref="AT662">AS662-(100000000/LvacE($A662)-$E662)</f>
        <v>2.1124284103279933E-5</v>
      </c>
      <c r="BB662"/>
      <c r="BC662"/>
      <c r="BD662"/>
      <c r="BE662"/>
      <c r="BF662"/>
      <c r="BG662"/>
      <c r="BH662"/>
      <c r="BI662"/>
      <c r="BJ662"/>
      <c r="BN662" s="3" cm="1">
        <f t="array" ref="BN662">$C662*EXP(poly_from_str(100000000/$E662,BN$4341))</f>
        <v>7.8831610394712523E-2</v>
      </c>
      <c r="BO662" s="3"/>
      <c r="BY662" t="e">
        <v>#N/A</v>
      </c>
    </row>
    <row r="663" spans="1:77" hidden="1" x14ac:dyDescent="0.25">
      <c r="A663" t="s">
        <v>1108</v>
      </c>
      <c r="B663" s="2" t="str">
        <f t="shared" si="886"/>
        <v/>
      </c>
      <c r="C663">
        <v>10</v>
      </c>
      <c r="D663" t="s">
        <v>14</v>
      </c>
      <c r="E663" t="s">
        <v>1109</v>
      </c>
      <c r="R663">
        <v>8</v>
      </c>
      <c r="S663" t="s">
        <v>22</v>
      </c>
      <c r="AA663" s="10">
        <f t="shared" si="888"/>
        <v>5574.6890000000003</v>
      </c>
      <c r="AB663" s="3" cm="1">
        <f t="array" ref="AB663">100000000/Lvac(AA663)</f>
        <v>17933.240760774617</v>
      </c>
      <c r="AC663" s="28">
        <f t="shared" si="889"/>
        <v>1.7938220410143059E-7</v>
      </c>
      <c r="AD663" s="28">
        <f t="shared" si="890"/>
        <v>5.5762369631890531E-7</v>
      </c>
      <c r="AE663" s="21">
        <f t="shared" si="891"/>
        <v>17933.240689429218</v>
      </c>
      <c r="AF663" s="10" cm="1">
        <f t="array" ref="AF663">Lair(100000000/AE663)</f>
        <v>5574.6890221785106</v>
      </c>
      <c r="AG663" s="10">
        <f t="shared" si="892"/>
        <v>6.608452127174683E-3</v>
      </c>
      <c r="AH663" s="10" t="b">
        <f t="shared" si="887"/>
        <v>1</v>
      </c>
      <c r="AI663" s="10">
        <f t="shared" si="895"/>
        <v>5574.6890000000003</v>
      </c>
      <c r="AJ663">
        <v>7.0000000000000001E-3</v>
      </c>
      <c r="AK663" s="3" cm="1">
        <f t="array" ref="AK663">100000000/Lvac($AA663)</f>
        <v>17933.240760774617</v>
      </c>
      <c r="AL663" s="21">
        <f t="shared" si="906"/>
        <v>2.2518329780445566E-2</v>
      </c>
      <c r="AM663" s="21"/>
      <c r="AN663" s="21"/>
      <c r="AO663" s="21"/>
      <c r="AP663" s="21"/>
      <c r="AS663" s="3">
        <f t="shared" si="893"/>
        <v>7.6077461562817916E-4</v>
      </c>
      <c r="AT663" s="3" cm="1">
        <f t="array" ref="AT663">AS663-(100000000/LvacE($A663)-$E663)</f>
        <v>2.1106901840539649E-5</v>
      </c>
      <c r="BB663"/>
      <c r="BC663"/>
      <c r="BD663"/>
      <c r="BE663"/>
      <c r="BF663"/>
      <c r="BG663"/>
      <c r="BH663"/>
      <c r="BI663"/>
      <c r="BJ663"/>
      <c r="BN663" s="3" cm="1">
        <f t="array" ref="BN663">$C663*EXP(poly_from_str(100000000/$E663,BN$4341))</f>
        <v>0.78943677116128719</v>
      </c>
      <c r="BO663" s="3"/>
      <c r="BY663">
        <v>778</v>
      </c>
    </row>
    <row r="664" spans="1:77" hidden="1" x14ac:dyDescent="0.25">
      <c r="A664" t="s">
        <v>1110</v>
      </c>
      <c r="B664" s="2" t="str">
        <f t="shared" si="886"/>
        <v/>
      </c>
      <c r="C664">
        <v>9</v>
      </c>
      <c r="E664" t="s">
        <v>1111</v>
      </c>
      <c r="R664">
        <v>8</v>
      </c>
      <c r="S664" t="s">
        <v>22</v>
      </c>
      <c r="AA664" s="10">
        <f t="shared" si="888"/>
        <v>5573.8010000000004</v>
      </c>
      <c r="AB664" s="3" cm="1">
        <f t="array" ref="AB664">100000000/Lvac(AA664)</f>
        <v>17936.097797027061</v>
      </c>
      <c r="AC664" s="28">
        <f t="shared" si="889"/>
        <v>1.7941078269568647E-7</v>
      </c>
      <c r="AD664" s="28">
        <f t="shared" si="890"/>
        <v>5.5753487258847999E-7</v>
      </c>
      <c r="AE664" s="21">
        <f t="shared" si="891"/>
        <v>17936.098003741059</v>
      </c>
      <c r="AF664" s="10" cm="1">
        <f t="array" ref="AF664">Lair(100000000/AE664)</f>
        <v>5573.8009357611281</v>
      </c>
      <c r="AG664" s="10">
        <f t="shared" si="892"/>
        <v>6.6089646721355019E-3</v>
      </c>
      <c r="AH664" s="10" t="b">
        <f t="shared" si="887"/>
        <v>1</v>
      </c>
      <c r="AI664" s="10">
        <f t="shared" si="895"/>
        <v>5573.8010000000004</v>
      </c>
      <c r="AJ664">
        <v>3.0000000000000001E-3</v>
      </c>
      <c r="AK664" s="3" cm="1">
        <f t="array" ref="AK664">100000000/Lvac($AA664)</f>
        <v>17936.097797027061</v>
      </c>
      <c r="AL664" s="21">
        <f t="shared" si="906"/>
        <v>9.6537880328130092E-3</v>
      </c>
      <c r="AM664" s="21"/>
      <c r="AN664" s="21"/>
      <c r="AO664" s="21"/>
      <c r="AP664" s="21"/>
      <c r="AS664" s="3">
        <f t="shared" si="893"/>
        <v>-2.2029729370842688E-3</v>
      </c>
      <c r="AT664" s="3" cm="1">
        <f t="array" ref="AT664">AS664-(100000000/LvacE($A664)-$E664)</f>
        <v>2.1093077521072701E-5</v>
      </c>
      <c r="BB664"/>
      <c r="BC664"/>
      <c r="BD664"/>
      <c r="BE664"/>
      <c r="BF664"/>
      <c r="BG664"/>
      <c r="BH664"/>
      <c r="BI664"/>
      <c r="BJ664"/>
      <c r="BN664" s="3" cm="1">
        <f t="array" ref="BN664">$C664*EXP(poly_from_str(100000000/$E664,BN$4341))</f>
        <v>0.71129394914070088</v>
      </c>
      <c r="BO664" s="3"/>
      <c r="BY664">
        <v>702</v>
      </c>
    </row>
    <row r="665" spans="1:77" hidden="1" x14ac:dyDescent="0.25">
      <c r="A665" t="s">
        <v>1112</v>
      </c>
      <c r="B665" s="2" t="str">
        <f t="shared" si="886"/>
        <v/>
      </c>
      <c r="C665">
        <v>4</v>
      </c>
      <c r="E665" t="s">
        <v>1113</v>
      </c>
      <c r="R665">
        <v>8</v>
      </c>
      <c r="S665" t="s">
        <v>22</v>
      </c>
      <c r="AA665" s="10">
        <f t="shared" si="888"/>
        <v>5572.9740000000002</v>
      </c>
      <c r="AB665" s="3" cm="1">
        <f t="array" ref="AB665">100000000/Lvac(AA665)</f>
        <v>17938.759391707241</v>
      </c>
      <c r="AC665" s="28">
        <f t="shared" si="889"/>
        <v>1.7943740631124423E-7</v>
      </c>
      <c r="AD665" s="28">
        <f t="shared" si="890"/>
        <v>5.57452150488334E-7</v>
      </c>
      <c r="AE665" s="21">
        <f t="shared" si="891"/>
        <v>17938.759448816552</v>
      </c>
      <c r="AF665" s="10" cm="1">
        <f t="array" ref="AF665">Lair(100000000/AE665)</f>
        <v>5572.9739822578567</v>
      </c>
      <c r="AG665" s="10">
        <f t="shared" si="892"/>
        <v>6.6094422288447106E-3</v>
      </c>
      <c r="AH665" s="10" t="b">
        <f t="shared" si="887"/>
        <v>1</v>
      </c>
      <c r="AI665" s="10">
        <f t="shared" si="895"/>
        <v>5572.9740000000002</v>
      </c>
      <c r="AJ665">
        <v>3.0000000000000001E-3</v>
      </c>
      <c r="AK665" s="3" cm="1">
        <f t="array" ref="AK665">100000000/Lvac($AA665)</f>
        <v>17938.759391707241</v>
      </c>
      <c r="AL665" s="21">
        <f t="shared" si="906"/>
        <v>9.6566533730682615E-3</v>
      </c>
      <c r="AM665" s="21"/>
      <c r="AN665" s="21"/>
      <c r="AO665" s="21"/>
      <c r="AP665" s="21"/>
      <c r="AS665" s="3">
        <f t="shared" si="893"/>
        <v>-6.0829275753349066E-4</v>
      </c>
      <c r="AT665" s="3" cm="1">
        <f t="array" ref="AT665">AS665-(100000000/LvacE($A665)-$E665)</f>
        <v>2.1080202714074403E-5</v>
      </c>
      <c r="BB665"/>
      <c r="BC665"/>
      <c r="BD665"/>
      <c r="BE665"/>
      <c r="BF665"/>
      <c r="BG665"/>
      <c r="BH665"/>
      <c r="BI665"/>
      <c r="BJ665"/>
      <c r="BN665" s="3" cm="1">
        <f t="array" ref="BN665">$C665*EXP(poly_from_str(100000000/$E665,BN$4341))</f>
        <v>0.31646153781875919</v>
      </c>
      <c r="BO665" s="3"/>
      <c r="BY665" t="e">
        <v>#N/A</v>
      </c>
    </row>
    <row r="666" spans="1:77" hidden="1" x14ac:dyDescent="0.25">
      <c r="A666" t="s">
        <v>1114</v>
      </c>
      <c r="B666" s="2" t="str">
        <f t="shared" si="886"/>
        <v/>
      </c>
      <c r="C666">
        <v>1</v>
      </c>
      <c r="E666" t="s">
        <v>1115</v>
      </c>
      <c r="R666">
        <v>8</v>
      </c>
      <c r="S666" t="s">
        <v>22</v>
      </c>
      <c r="AA666" s="10">
        <f t="shared" si="888"/>
        <v>5571.1490000000003</v>
      </c>
      <c r="AB666" s="3" cm="1">
        <f t="array" ref="AB666">100000000/Lvac(AA666)</f>
        <v>17944.635718789388</v>
      </c>
      <c r="AC666" s="28">
        <f t="shared" si="889"/>
        <v>1.7949618651376942E-7</v>
      </c>
      <c r="AD666" s="28">
        <f t="shared" si="890"/>
        <v>5.5726960171887167E-7</v>
      </c>
      <c r="AE666" s="21">
        <f t="shared" si="891"/>
        <v>17944.636121206473</v>
      </c>
      <c r="AF666" s="10" cm="1">
        <f t="array" ref="AF666">Lair(100000000/AE666)</f>
        <v>5571.1488750630033</v>
      </c>
      <c r="AG666" s="10">
        <f t="shared" si="892"/>
        <v>6.6104968399507344E-3</v>
      </c>
      <c r="AH666" s="10" t="b">
        <f t="shared" si="887"/>
        <v>1</v>
      </c>
      <c r="AI666" s="10">
        <f t="shared" si="895"/>
        <v>5571.1490000000003</v>
      </c>
      <c r="AJ666">
        <v>3.0000000000000001E-3</v>
      </c>
      <c r="AK666" s="3" cm="1">
        <f t="array" ref="AK666">100000000/Lvac($AA666)</f>
        <v>17944.635718789388</v>
      </c>
      <c r="AL666" s="21">
        <f t="shared" si="906"/>
        <v>9.6629810397044075E-3</v>
      </c>
      <c r="AM666" s="21"/>
      <c r="AN666" s="21"/>
      <c r="AO666" s="21"/>
      <c r="AP666" s="21"/>
      <c r="AS666" s="3">
        <f t="shared" si="893"/>
        <v>-4.2812106112251058E-3</v>
      </c>
      <c r="AT666" s="3" cm="1">
        <f t="array" ref="AT666">AS666-(100000000/LvacE($A666)-$E666)</f>
        <v>2.1051742805866525E-5</v>
      </c>
      <c r="BB666"/>
      <c r="BC666"/>
      <c r="BD666"/>
      <c r="BE666"/>
      <c r="BF666"/>
      <c r="BG666"/>
      <c r="BH666"/>
      <c r="BI666"/>
      <c r="BJ666"/>
      <c r="BN666" s="3" cm="1">
        <f t="array" ref="BN666">$C666*EXP(poly_from_str(100000000/$E666,BN$4341))</f>
        <v>7.9298115132042449E-2</v>
      </c>
      <c r="BO666" s="3"/>
      <c r="BY666" t="e">
        <v>#N/A</v>
      </c>
    </row>
    <row r="667" spans="1:77" hidden="1" x14ac:dyDescent="0.25">
      <c r="A667" t="s">
        <v>1116</v>
      </c>
      <c r="B667" s="2" t="str">
        <f t="shared" si="886"/>
        <v/>
      </c>
      <c r="C667">
        <v>8</v>
      </c>
      <c r="E667" t="s">
        <v>1117</v>
      </c>
      <c r="F667">
        <v>1398</v>
      </c>
      <c r="G667" t="s">
        <v>3</v>
      </c>
      <c r="H667" s="5" t="s">
        <v>16</v>
      </c>
      <c r="I667">
        <v>19360</v>
      </c>
      <c r="J667" t="s">
        <v>5</v>
      </c>
      <c r="K667" s="5" t="s">
        <v>15</v>
      </c>
      <c r="L667">
        <v>1398.34</v>
      </c>
      <c r="M667" t="str">
        <f t="shared" ref="M667:M668" si="908">$G667&amp;""</f>
        <v>o</v>
      </c>
      <c r="N667" t="str">
        <f t="shared" ref="N667:N668" si="909">$H667&amp;""</f>
        <v>11/2</v>
      </c>
      <c r="O667">
        <v>19360.099999999999</v>
      </c>
      <c r="P667" t="str">
        <f t="shared" ref="P667:P668" si="910">$J667&amp;""</f>
        <v>e</v>
      </c>
      <c r="Q667" t="str">
        <f t="shared" ref="Q667:Q668" si="911">$K667&amp;""</f>
        <v>13/2</v>
      </c>
      <c r="R667">
        <v>8</v>
      </c>
      <c r="AA667" s="10">
        <f t="shared" si="888"/>
        <v>5565.84</v>
      </c>
      <c r="AB667" s="3" cm="1">
        <f t="array" ref="AB667">100000000/Lvac(AA667)</f>
        <v>17961.752106204949</v>
      </c>
      <c r="AC667" s="28">
        <f t="shared" si="889"/>
        <v>1.7966739970965747E-7</v>
      </c>
      <c r="AD667" s="28">
        <f t="shared" si="890"/>
        <v>5.5673855985048726E-7</v>
      </c>
      <c r="AE667" s="21">
        <f t="shared" si="891"/>
        <v>17961.751907544822</v>
      </c>
      <c r="AF667" s="10" cm="1">
        <f t="array" ref="AF667">Lair(100000000/AE667)</f>
        <v>5565.8400615598111</v>
      </c>
      <c r="AG667" s="10">
        <f t="shared" si="892"/>
        <v>6.6135706475756537E-3</v>
      </c>
      <c r="AH667" s="10" t="b">
        <f t="shared" si="887"/>
        <v>1</v>
      </c>
      <c r="AI667" s="10">
        <f t="shared" ref="AI667:AI668" si="912">$AF667</f>
        <v>5565.8400615598111</v>
      </c>
      <c r="AJ667">
        <v>3.0000000000000001E-3</v>
      </c>
      <c r="AK667" s="3" cm="1">
        <f t="array" ref="AK667">100000000/Lvac($AA667)</f>
        <v>17961.752106204949</v>
      </c>
      <c r="AL667" s="21">
        <f t="shared" si="906"/>
        <v>9.6814237783745555E-3</v>
      </c>
      <c r="AM667" s="10" cm="1">
        <f t="array" ref="AM667">Lvac($AI667)-$BA667</f>
        <v>2.5083187229029136E-3</v>
      </c>
      <c r="AN667" s="10">
        <f t="shared" ref="AN667:AN668" si="913">$AK667-($AX667-$AW667)</f>
        <v>-7.8937950493127573E-3</v>
      </c>
      <c r="AO667" s="3">
        <f t="shared" ref="AO667:AO668" si="914">AM667/AJ667</f>
        <v>0.83610624096763786</v>
      </c>
      <c r="AP667" s="3">
        <v>0.81558082062353299</v>
      </c>
      <c r="AS667" s="3">
        <f t="shared" si="893"/>
        <v>2.106204949086532E-3</v>
      </c>
      <c r="AT667" s="3" cm="1">
        <f t="array" ref="AT667">AS667-(100000000/LvacE($A667)-$E667)</f>
        <v>2.0968749595340341E-5</v>
      </c>
      <c r="AU667" t="s">
        <v>4821</v>
      </c>
      <c r="AV667" t="s">
        <v>4743</v>
      </c>
      <c r="AW667" s="3">
        <v>1398.34</v>
      </c>
      <c r="AX667" s="3">
        <v>19360.099999999999</v>
      </c>
      <c r="AY667" s="3"/>
      <c r="AZ667" s="10" cm="1">
        <f t="array" ref="AZ667">Lair(100000000/($AX667-$AW667))</f>
        <v>5565.8375539111739</v>
      </c>
      <c r="BA667" s="10">
        <f t="shared" ref="BA667:BA668" si="915">100000000/($AX667-$AW667)</f>
        <v>5567.3831517624112</v>
      </c>
      <c r="BB667" s="12">
        <v>97100</v>
      </c>
      <c r="BC667" s="3">
        <v>8.5000000000000006E-2</v>
      </c>
      <c r="BD667" s="12" cm="1">
        <f t="array" ref="BD667">SfromgA($BB667,$BA667,"")</f>
        <v>8.2700078597615096E-3</v>
      </c>
      <c r="BE667" s="29">
        <f>(10^MAX(0.05, -0.312925054856973*((LN($BD667))^(1/3)) + 0.454808404431693)-1)*100</f>
        <v>860.48785237786569</v>
      </c>
      <c r="BG667" s="3"/>
      <c r="BH667" s="3"/>
      <c r="BI667" s="12">
        <f>IF($BB667="",$BF667,$BB667)</f>
        <v>97100</v>
      </c>
      <c r="BJ667" s="29">
        <f>IF($BB667="",$BH667,$BE667)</f>
        <v>860.48785237786569</v>
      </c>
      <c r="BK667" s="3">
        <f>LN(BN667*100000000/($AX667-$AW667)/$BI667)</f>
        <v>-3.3072460955888463</v>
      </c>
      <c r="BL667" s="13">
        <f>EXP(BK$4341*$AX667+BK$4342)*$BI667/(100000000/($AX667-$AW667))</f>
        <v>0.45013893091647111</v>
      </c>
      <c r="BM667" s="3">
        <f t="shared" ref="BM667" si="916">LN(BL667/$C667)</f>
        <v>-2.8776405501766291</v>
      </c>
      <c r="BN667" s="3" cm="1">
        <f t="array" ref="BN667">$C667*EXP(poly_from_str(100000000/$E667,BN$4341))</f>
        <v>0.63863010817104338</v>
      </c>
      <c r="BO667" s="3">
        <f>LN($C667)</f>
        <v>2.0794415416798357</v>
      </c>
      <c r="BP667" s="13">
        <f>LN(BL667/BN667)</f>
        <v>-0.34976915583559515</v>
      </c>
      <c r="BY667">
        <v>644</v>
      </c>
    </row>
    <row r="668" spans="1:77" hidden="1" x14ac:dyDescent="0.25">
      <c r="A668" t="s">
        <v>1118</v>
      </c>
      <c r="B668" s="2" t="str">
        <f t="shared" si="886"/>
        <v/>
      </c>
      <c r="C668">
        <v>60</v>
      </c>
      <c r="E668" t="s">
        <v>1119</v>
      </c>
      <c r="F668">
        <v>19046</v>
      </c>
      <c r="G668" t="s">
        <v>3</v>
      </c>
      <c r="H668" s="5" t="s">
        <v>18</v>
      </c>
      <c r="I668">
        <v>37011</v>
      </c>
      <c r="J668" t="s">
        <v>5</v>
      </c>
      <c r="K668" s="5" t="s">
        <v>18</v>
      </c>
      <c r="L668">
        <v>19046.09</v>
      </c>
      <c r="M668" t="str">
        <f t="shared" si="908"/>
        <v>o</v>
      </c>
      <c r="N668" t="str">
        <f t="shared" si="909"/>
        <v>5/2</v>
      </c>
      <c r="O668">
        <v>37011.919999999998</v>
      </c>
      <c r="P668" t="str">
        <f t="shared" si="910"/>
        <v>e</v>
      </c>
      <c r="Q668" t="str">
        <f t="shared" si="911"/>
        <v>5/2</v>
      </c>
      <c r="R668">
        <v>8</v>
      </c>
      <c r="AA668" s="10">
        <f t="shared" si="888"/>
        <v>5564.5730000000003</v>
      </c>
      <c r="AB668" s="3" cm="1">
        <f t="array" ref="AB668">100000000/Lvac(AA668)</f>
        <v>17965.841782353142</v>
      </c>
      <c r="AC668" s="28">
        <f t="shared" si="889"/>
        <v>1.7970830825653649E-7</v>
      </c>
      <c r="AD668" s="28">
        <f t="shared" si="890"/>
        <v>5.5661182599428487E-7</v>
      </c>
      <c r="AE668" s="21">
        <f t="shared" si="891"/>
        <v>17965.841614100453</v>
      </c>
      <c r="AF668" s="10" cm="1">
        <f t="array" ref="AF668">Lair(100000000/AE668)</f>
        <v>5564.573052113572</v>
      </c>
      <c r="AG668" s="10">
        <f t="shared" si="892"/>
        <v>6.6143055165556412E-3</v>
      </c>
      <c r="AH668" s="10" t="b">
        <f t="shared" si="887"/>
        <v>1</v>
      </c>
      <c r="AI668" s="10">
        <f t="shared" si="912"/>
        <v>5564.573052113572</v>
      </c>
      <c r="AJ668">
        <v>3.0000000000000001E-3</v>
      </c>
      <c r="AK668" s="3" cm="1">
        <f t="array" ref="AK668">100000000/Lvac($AA668)</f>
        <v>17965.841782353142</v>
      </c>
      <c r="AL668" s="21">
        <f t="shared" si="906"/>
        <v>9.685833008623676E-3</v>
      </c>
      <c r="AM668" s="10" cm="1">
        <f t="array" ref="AM668">Lvac($AI668)-$BA668</f>
        <v>-3.5982449580842513E-3</v>
      </c>
      <c r="AN668" s="10">
        <f t="shared" si="913"/>
        <v>1.1782353143644286E-2</v>
      </c>
      <c r="AO668" s="3">
        <f t="shared" si="914"/>
        <v>-1.1994149860280838</v>
      </c>
      <c r="AP668" s="3">
        <v>-1.2167908183376615</v>
      </c>
      <c r="AS668" s="3">
        <f t="shared" si="893"/>
        <v>1.7823531416070182E-3</v>
      </c>
      <c r="AT668" s="3" cm="1">
        <f t="array" ref="AT668">AS668-(100000000/LvacE($A668)-$E668)</f>
        <v>2.0948886231053621E-5</v>
      </c>
      <c r="AU668" t="s">
        <v>4978</v>
      </c>
      <c r="AV668" t="s">
        <v>4763</v>
      </c>
      <c r="AW668" s="3">
        <v>19046.09</v>
      </c>
      <c r="AX668" s="3">
        <v>37011.919999999998</v>
      </c>
      <c r="AY668" s="3"/>
      <c r="AZ668" s="10" cm="1">
        <f t="array" ref="AZ668">Lair(100000000/($AX668-$AW668))</f>
        <v>5564.5766493972851</v>
      </c>
      <c r="BA668" s="10">
        <f t="shared" si="915"/>
        <v>5566.1219103153044</v>
      </c>
      <c r="BN668" s="3" cm="1">
        <f t="array" ref="BN668">$C668*EXP(poly_from_str(100000000/$E668,BN$4341))</f>
        <v>4.7973218547500824</v>
      </c>
      <c r="BO668" s="3"/>
      <c r="BY668">
        <v>4853</v>
      </c>
    </row>
    <row r="669" spans="1:77" hidden="1" x14ac:dyDescent="0.25">
      <c r="A669" t="s">
        <v>1120</v>
      </c>
      <c r="B669" s="2" t="str">
        <f t="shared" si="886"/>
        <v/>
      </c>
      <c r="C669">
        <v>9</v>
      </c>
      <c r="D669" t="s">
        <v>14</v>
      </c>
      <c r="E669" t="s">
        <v>1121</v>
      </c>
      <c r="R669">
        <v>8</v>
      </c>
      <c r="S669" t="s">
        <v>22</v>
      </c>
      <c r="AA669" s="10">
        <f t="shared" si="888"/>
        <v>5564.14</v>
      </c>
      <c r="AB669" s="3" cm="1">
        <f t="array" ref="AB669">100000000/Lvac(AA669)</f>
        <v>17967.239865069176</v>
      </c>
      <c r="AC669" s="28">
        <f t="shared" si="889"/>
        <v>1.7972229311268228E-7</v>
      </c>
      <c r="AD669" s="28">
        <f t="shared" si="890"/>
        <v>5.5656851442393207E-7</v>
      </c>
      <c r="AE669" s="21">
        <f t="shared" si="891"/>
        <v>17967.239877810127</v>
      </c>
      <c r="AF669" s="10" cm="1">
        <f t="array" ref="AF669">Lair(100000000/AE669)</f>
        <v>5564.1399960543104</v>
      </c>
      <c r="AG669" s="10">
        <f t="shared" si="892"/>
        <v>6.6145567747279161E-3</v>
      </c>
      <c r="AH669" s="10" t="b">
        <f t="shared" si="887"/>
        <v>1</v>
      </c>
      <c r="AI669" s="10">
        <f t="shared" si="895"/>
        <v>5564.14</v>
      </c>
      <c r="AJ669">
        <v>7.0000000000000001E-3</v>
      </c>
      <c r="AK669" s="3" cm="1">
        <f t="array" ref="AK669">100000000/Lvac($AA669)</f>
        <v>17967.239865069176</v>
      </c>
      <c r="AL669" s="21">
        <f t="shared" si="906"/>
        <v>2.2603794846190826E-2</v>
      </c>
      <c r="AM669" s="21"/>
      <c r="AN669" s="21"/>
      <c r="AO669" s="21"/>
      <c r="AP669" s="21"/>
      <c r="AS669" s="3">
        <f t="shared" si="893"/>
        <v>-1.3493082587956451E-4</v>
      </c>
      <c r="AT669" s="3" cm="1">
        <f t="array" ref="AT669">AS669-(100000000/LvacE($A669)-$E669)</f>
        <v>2.0942090486641973E-5</v>
      </c>
      <c r="BB669"/>
      <c r="BC669"/>
      <c r="BD669"/>
      <c r="BE669"/>
      <c r="BF669"/>
      <c r="BG669"/>
      <c r="BH669"/>
      <c r="BI669"/>
      <c r="BJ669"/>
      <c r="BN669" s="3" cm="1">
        <f t="array" ref="BN669">$C669*EXP(poly_from_str(100000000/$E669,BN$4341))</f>
        <v>0.71998809214578263</v>
      </c>
      <c r="BO669" s="3"/>
      <c r="BY669" t="e">
        <v>#N/A</v>
      </c>
    </row>
    <row r="670" spans="1:77" hidden="1" x14ac:dyDescent="0.25">
      <c r="A670" t="s">
        <v>1122</v>
      </c>
      <c r="B670" s="2" t="str">
        <f t="shared" si="886"/>
        <v/>
      </c>
      <c r="C670">
        <v>10</v>
      </c>
      <c r="D670" t="s">
        <v>14</v>
      </c>
      <c r="E670" t="s">
        <v>1123</v>
      </c>
      <c r="R670">
        <v>8</v>
      </c>
      <c r="S670" t="s">
        <v>22</v>
      </c>
      <c r="AA670" s="10">
        <f t="shared" si="888"/>
        <v>5560.29</v>
      </c>
      <c r="AB670" s="3" cm="1">
        <f t="array" ref="AB670">100000000/Lvac(AA670)</f>
        <v>17979.680429806805</v>
      </c>
      <c r="AC670" s="28">
        <f t="shared" si="889"/>
        <v>1.7984673461276301E-7</v>
      </c>
      <c r="AD670" s="28">
        <f t="shared" si="890"/>
        <v>5.5618341154840273E-7</v>
      </c>
      <c r="AE670" s="21">
        <f t="shared" si="891"/>
        <v>17979.680389120083</v>
      </c>
      <c r="AF670" s="10" cm="1">
        <f t="array" ref="AF670">Lair(100000000/AE670)</f>
        <v>5560.2900125826673</v>
      </c>
      <c r="AG670" s="10">
        <f t="shared" si="892"/>
        <v>6.6167934073408765E-3</v>
      </c>
      <c r="AH670" s="10" t="b">
        <f t="shared" si="887"/>
        <v>1</v>
      </c>
      <c r="AI670" s="10">
        <f t="shared" si="895"/>
        <v>5560.29</v>
      </c>
      <c r="AJ670">
        <v>7.0000000000000001E-3</v>
      </c>
      <c r="AK670" s="3" cm="1">
        <f t="array" ref="AK670">100000000/Lvac($AA670)</f>
        <v>17979.680429806805</v>
      </c>
      <c r="AL670" s="21">
        <f t="shared" si="906"/>
        <v>2.2635107702772272E-2</v>
      </c>
      <c r="AM670" s="21"/>
      <c r="AN670" s="21"/>
      <c r="AO670" s="21"/>
      <c r="AP670" s="21"/>
      <c r="AS670" s="3">
        <f t="shared" si="893"/>
        <v>4.2980680518667214E-4</v>
      </c>
      <c r="AT670" s="3" cm="1">
        <f t="array" ref="AT670">AS670-(100000000/LvacE($A670)-$E670)</f>
        <v>2.0881609088974074E-5</v>
      </c>
      <c r="BB670"/>
      <c r="BC670"/>
      <c r="BD670"/>
      <c r="BE670"/>
      <c r="BF670"/>
      <c r="BG670"/>
      <c r="BH670"/>
      <c r="BI670"/>
      <c r="BJ670"/>
      <c r="BN670" s="3" cm="1">
        <f t="array" ref="BN670">$C670*EXP(poly_from_str(100000000/$E670,BN$4341))</f>
        <v>0.8038302273050818</v>
      </c>
      <c r="BO670" s="3"/>
      <c r="BY670" t="e">
        <v>#N/A</v>
      </c>
    </row>
    <row r="671" spans="1:77" hidden="1" x14ac:dyDescent="0.25">
      <c r="A671" t="s">
        <v>1124</v>
      </c>
      <c r="B671" s="2" t="str">
        <f t="shared" si="886"/>
        <v/>
      </c>
      <c r="C671">
        <v>10</v>
      </c>
      <c r="E671" t="s">
        <v>1125</v>
      </c>
      <c r="F671">
        <v>26921</v>
      </c>
      <c r="G671" t="s">
        <v>3</v>
      </c>
      <c r="H671" s="5" t="s">
        <v>19</v>
      </c>
      <c r="I671">
        <v>44903</v>
      </c>
      <c r="J671" t="s">
        <v>5</v>
      </c>
      <c r="K671" s="5" t="s">
        <v>18</v>
      </c>
      <c r="L671">
        <v>26921.49</v>
      </c>
      <c r="M671" t="str">
        <f t="shared" ref="M671:M672" si="917">$G671&amp;""</f>
        <v>o</v>
      </c>
      <c r="N671" t="str">
        <f t="shared" ref="N671:N672" si="918">$H671&amp;""</f>
        <v>3/2</v>
      </c>
      <c r="O671">
        <v>44903.42</v>
      </c>
      <c r="P671" t="str">
        <f t="shared" ref="P671:P672" si="919">$J671&amp;""</f>
        <v>e</v>
      </c>
      <c r="Q671" t="str">
        <f t="shared" ref="Q671:Q672" si="920">$K671&amp;""</f>
        <v>5/2</v>
      </c>
      <c r="R671">
        <v>8</v>
      </c>
      <c r="S671" t="s">
        <v>6</v>
      </c>
      <c r="AA671" s="10">
        <f t="shared" si="888"/>
        <v>5559.5990000000002</v>
      </c>
      <c r="AB671" s="3" cm="1">
        <f t="array" ref="AB671">100000000/Lvac(AA671)</f>
        <v>17981.915092549265</v>
      </c>
      <c r="AC671" s="28">
        <f t="shared" si="889"/>
        <v>1.7986908768060429E-7</v>
      </c>
      <c r="AD671" s="28">
        <f t="shared" si="890"/>
        <v>5.5611429308458146E-7</v>
      </c>
      <c r="AE671" s="21">
        <f t="shared" si="891"/>
        <v>17981.914610257212</v>
      </c>
      <c r="AF671" s="10" cm="1">
        <f t="array" ref="AF671">Lair(100000000/AE671)</f>
        <v>5559.599149115299</v>
      </c>
      <c r="AG671" s="10">
        <f t="shared" si="892"/>
        <v>6.6171953312234629E-3</v>
      </c>
      <c r="AH671" s="10" t="b">
        <f t="shared" si="887"/>
        <v>1</v>
      </c>
      <c r="AI671" s="10">
        <f t="shared" ref="AI671:AI672" si="921">$AF671</f>
        <v>5559.599149115299</v>
      </c>
      <c r="AJ671">
        <v>3.0000000000000001E-3</v>
      </c>
      <c r="AK671" s="3" cm="1">
        <f t="array" ref="AK671">100000000/Lvac($AA671)</f>
        <v>17981.915092549265</v>
      </c>
      <c r="AL671" s="21">
        <f t="shared" si="906"/>
        <v>9.7031717270897495E-3</v>
      </c>
      <c r="AM671" s="10" cm="1">
        <f t="array" ref="AM671">Lvac($AI671)-$BA671</f>
        <v>4.7594758507329971E-3</v>
      </c>
      <c r="AN671" s="10">
        <f t="shared" ref="AN671:AN672" si="922">$AK671-($AX671-$AW671)</f>
        <v>-1.4907450731698191E-2</v>
      </c>
      <c r="AO671" s="3">
        <f t="shared" ref="AO671:AO672" si="923">AM671/AJ671</f>
        <v>1.5864919502443324</v>
      </c>
      <c r="AP671" s="3">
        <v>1.536773569265885</v>
      </c>
      <c r="AS671" s="3">
        <f t="shared" si="893"/>
        <v>5.0925492651003879E-3</v>
      </c>
      <c r="AT671" s="3" cm="1">
        <f t="array" ref="AT671">AS671-(100000000/LvacE($A671)-$E671)</f>
        <v>2.0870727894362062E-5</v>
      </c>
      <c r="AU671" t="s">
        <v>4976</v>
      </c>
      <c r="AV671" t="s">
        <v>4760</v>
      </c>
      <c r="AW671" s="3">
        <v>26921.49</v>
      </c>
      <c r="AX671" s="3">
        <v>44903.42</v>
      </c>
      <c r="AY671" s="3"/>
      <c r="AZ671" s="10" cm="1">
        <f t="array" ref="AZ671">Lair(100000000/($AX671-$AW671))</f>
        <v>5559.5943909108582</v>
      </c>
      <c r="BA671" s="10">
        <f t="shared" ref="BA671:BA672" si="924">100000000/($AX671-$AW671)</f>
        <v>5561.1383205251059</v>
      </c>
      <c r="BN671" s="3" cm="1">
        <f t="array" ref="BN671">$C671*EXP(poly_from_str(100000000/$E671,BN$4341))</f>
        <v>0.80451820089025117</v>
      </c>
      <c r="BO671" s="3"/>
      <c r="BY671">
        <v>825</v>
      </c>
    </row>
    <row r="672" spans="1:77" hidden="1" x14ac:dyDescent="0.25">
      <c r="A672" t="s">
        <v>1126</v>
      </c>
      <c r="B672" s="2" t="str">
        <f t="shared" si="886"/>
        <v/>
      </c>
      <c r="C672">
        <v>8</v>
      </c>
      <c r="E672" t="s">
        <v>1127</v>
      </c>
      <c r="F672">
        <v>18693</v>
      </c>
      <c r="G672" t="s">
        <v>3</v>
      </c>
      <c r="H672" s="5" t="s">
        <v>113</v>
      </c>
      <c r="I672">
        <v>36683</v>
      </c>
      <c r="J672" t="s">
        <v>5</v>
      </c>
      <c r="K672" s="5" t="s">
        <v>113</v>
      </c>
      <c r="L672">
        <v>18693.650000000001</v>
      </c>
      <c r="M672" t="str">
        <f t="shared" si="917"/>
        <v>o</v>
      </c>
      <c r="N672" t="str">
        <f t="shared" si="918"/>
        <v>1/2</v>
      </c>
      <c r="O672">
        <v>36683.21</v>
      </c>
      <c r="P672" t="str">
        <f t="shared" si="919"/>
        <v>e</v>
      </c>
      <c r="Q672" t="str">
        <f t="shared" si="920"/>
        <v>1/2</v>
      </c>
      <c r="R672">
        <v>8</v>
      </c>
      <c r="AA672" s="10">
        <f t="shared" si="888"/>
        <v>5557.2269999999999</v>
      </c>
      <c r="AB672" s="3" cm="1">
        <f t="array" ref="AB672">100000000/Lvac(AA672)</f>
        <v>17989.590261206416</v>
      </c>
      <c r="AC672" s="28">
        <f t="shared" si="889"/>
        <v>1.799458614881127E-7</v>
      </c>
      <c r="AD672" s="28">
        <f t="shared" si="890"/>
        <v>5.558770297044765E-7</v>
      </c>
      <c r="AE672" s="21">
        <f t="shared" si="891"/>
        <v>17989.5902364305</v>
      </c>
      <c r="AF672" s="10" cm="1">
        <f t="array" ref="AF672">Lair(100000000/AE672)</f>
        <v>5557.2270076536952</v>
      </c>
      <c r="AG672" s="10">
        <f t="shared" si="892"/>
        <v>6.6185761586854755E-3</v>
      </c>
      <c r="AH672" s="10" t="b">
        <f t="shared" si="887"/>
        <v>1</v>
      </c>
      <c r="AI672" s="10">
        <f t="shared" si="921"/>
        <v>5557.2270076536952</v>
      </c>
      <c r="AJ672">
        <v>3.0000000000000001E-3</v>
      </c>
      <c r="AK672" s="3" cm="1">
        <f t="array" ref="AK672">100000000/Lvac($AA672)</f>
        <v>17989.590261206416</v>
      </c>
      <c r="AL672" s="21">
        <f t="shared" si="906"/>
        <v>9.7114569387377423E-3</v>
      </c>
      <c r="AM672" s="10" cm="1">
        <f t="array" ref="AM672">Lvac($AI672)-$BA672</f>
        <v>-9.3430507467928692E-3</v>
      </c>
      <c r="AN672" s="10">
        <f t="shared" si="922"/>
        <v>3.0261206418799702E-2</v>
      </c>
      <c r="AO672" s="3">
        <f t="shared" si="923"/>
        <v>-3.1143502489309562</v>
      </c>
      <c r="AP672" s="3">
        <v>-3.1169021625222135</v>
      </c>
      <c r="AS672" s="3">
        <f t="shared" si="893"/>
        <v>2.6120641632587649E-4</v>
      </c>
      <c r="AT672" s="3" cm="1">
        <f t="array" ref="AT672">AS672-(100000000/LvacE($A672)-$E672)</f>
        <v>2.0833354938076809E-5</v>
      </c>
      <c r="AU672" t="s">
        <v>4790</v>
      </c>
      <c r="AV672" t="s">
        <v>4770</v>
      </c>
      <c r="AW672" s="3">
        <v>18693.650000000001</v>
      </c>
      <c r="AX672" s="3">
        <v>36683.21</v>
      </c>
      <c r="AY672" s="3"/>
      <c r="AZ672" s="10" cm="1">
        <f t="array" ref="AZ672">Lair(100000000/($AX672-$AW672))</f>
        <v>5557.2363482086585</v>
      </c>
      <c r="BA672" s="10">
        <f t="shared" si="924"/>
        <v>5558.779647751252</v>
      </c>
      <c r="BN672" s="3" cm="1">
        <f t="array" ref="BN672">$C672*EXP(poly_from_str(100000000/$E672,BN$4341))</f>
        <v>0.64550810542950832</v>
      </c>
      <c r="BO672" s="3"/>
      <c r="BY672">
        <v>666</v>
      </c>
    </row>
    <row r="673" spans="1:77" hidden="1" x14ac:dyDescent="0.25">
      <c r="A673" t="s">
        <v>1128</v>
      </c>
      <c r="B673" s="2" t="str">
        <f t="shared" si="886"/>
        <v/>
      </c>
      <c r="C673">
        <v>3</v>
      </c>
      <c r="E673" t="s">
        <v>1129</v>
      </c>
      <c r="R673">
        <v>8</v>
      </c>
      <c r="S673" t="s">
        <v>22</v>
      </c>
      <c r="AA673" s="10">
        <f t="shared" si="888"/>
        <v>5555.2309999999998</v>
      </c>
      <c r="AB673" s="3" cm="1">
        <f t="array" ref="AB673">100000000/Lvac(AA673)</f>
        <v>17996.053870842527</v>
      </c>
      <c r="AC673" s="28">
        <f t="shared" si="889"/>
        <v>1.8001051621435725E-7</v>
      </c>
      <c r="AD673" s="28">
        <f t="shared" si="890"/>
        <v>5.556773763720584E-7</v>
      </c>
      <c r="AE673" s="21">
        <f t="shared" si="891"/>
        <v>17996.05350320803</v>
      </c>
      <c r="AF673" s="10" cm="1">
        <f t="array" ref="AF673">Lair(100000000/AE673)</f>
        <v>5555.2311134868833</v>
      </c>
      <c r="AG673" s="10">
        <f t="shared" si="892"/>
        <v>6.6197394735558728E-3</v>
      </c>
      <c r="AH673" s="10" t="b">
        <f t="shared" si="887"/>
        <v>1</v>
      </c>
      <c r="AI673" s="10">
        <f t="shared" si="895"/>
        <v>5555.2309999999998</v>
      </c>
      <c r="AJ673">
        <v>3.0000000000000001E-3</v>
      </c>
      <c r="AK673" s="3" cm="1">
        <f t="array" ref="AK673">100000000/Lvac($AA673)</f>
        <v>17996.053870842527</v>
      </c>
      <c r="AL673" s="21">
        <f t="shared" si="906"/>
        <v>9.7184368413352363E-3</v>
      </c>
      <c r="AM673" s="21"/>
      <c r="AN673" s="21"/>
      <c r="AO673" s="21"/>
      <c r="AP673" s="21"/>
      <c r="AS673" s="3">
        <f t="shared" si="893"/>
        <v>3.8708425272488967E-3</v>
      </c>
      <c r="AT673" s="3" cm="1">
        <f t="array" ref="AT673">AS673-(100000000/LvacE($A673)-$E673)</f>
        <v>2.0801846403628588E-5</v>
      </c>
      <c r="BB673"/>
      <c r="BC673"/>
      <c r="BD673"/>
      <c r="BE673"/>
      <c r="BF673"/>
      <c r="BG673"/>
      <c r="BH673"/>
      <c r="BI673"/>
      <c r="BJ673"/>
      <c r="BN673" s="3" cm="1">
        <f t="array" ref="BN673">$C673*EXP(poly_from_str(100000000/$E673,BN$4341))</f>
        <v>0.24266193196113039</v>
      </c>
      <c r="BO673" s="3"/>
      <c r="BY673" t="e">
        <v>#N/A</v>
      </c>
    </row>
    <row r="674" spans="1:77" hidden="1" x14ac:dyDescent="0.25">
      <c r="A674" t="s">
        <v>1130</v>
      </c>
      <c r="B674" s="2" t="str">
        <f t="shared" si="886"/>
        <v/>
      </c>
      <c r="C674">
        <v>2</v>
      </c>
      <c r="E674" t="s">
        <v>1131</v>
      </c>
      <c r="R674">
        <v>8</v>
      </c>
      <c r="S674" t="s">
        <v>22</v>
      </c>
      <c r="AA674" s="10">
        <f t="shared" si="888"/>
        <v>5554.4870000000001</v>
      </c>
      <c r="AB674" s="3" cm="1">
        <f t="array" ref="AB674">100000000/Lvac(AA674)</f>
        <v>17998.464340656497</v>
      </c>
      <c r="AC674" s="28">
        <f t="shared" si="889"/>
        <v>1.8003462786032266E-7</v>
      </c>
      <c r="AD674" s="28">
        <f t="shared" si="890"/>
        <v>5.5560295649285644E-7</v>
      </c>
      <c r="AE674" s="21">
        <f t="shared" si="891"/>
        <v>17998.463928201345</v>
      </c>
      <c r="AF674" s="10" cm="1">
        <f t="array" ref="AF674">Lair(100000000/AE674)</f>
        <v>5554.4871272886894</v>
      </c>
      <c r="AG674" s="10">
        <f t="shared" si="892"/>
        <v>6.6201734148136904E-3</v>
      </c>
      <c r="AH674" s="10" t="b">
        <f t="shared" si="887"/>
        <v>1</v>
      </c>
      <c r="AI674" s="10">
        <f t="shared" si="895"/>
        <v>5554.4870000000001</v>
      </c>
      <c r="AJ674">
        <v>3.0000000000000001E-3</v>
      </c>
      <c r="AK674" s="3" cm="1">
        <f t="array" ref="AK674">100000000/Lvac($AA674)</f>
        <v>17998.464340656497</v>
      </c>
      <c r="AL674" s="21">
        <f t="shared" si="906"/>
        <v>9.7210404888821399E-3</v>
      </c>
      <c r="AM674" s="21"/>
      <c r="AN674" s="21"/>
      <c r="AO674" s="21"/>
      <c r="AP674" s="21"/>
      <c r="AS674" s="3">
        <f t="shared" si="893"/>
        <v>4.3406564982433338E-3</v>
      </c>
      <c r="AT674" s="3" cm="1">
        <f t="array" ref="AT674">AS674-(100000000/LvacE($A674)-$E674)</f>
        <v>2.0790088456124067E-5</v>
      </c>
      <c r="BB674"/>
      <c r="BC674"/>
      <c r="BD674"/>
      <c r="BE674"/>
      <c r="BF674"/>
      <c r="BG674"/>
      <c r="BH674"/>
      <c r="BI674"/>
      <c r="BJ674"/>
      <c r="BN674" s="3" cm="1">
        <f t="array" ref="BN674">$C674*EXP(poly_from_str(100000000/$E674,BN$4341))</f>
        <v>0.1619228085690835</v>
      </c>
      <c r="BO674" s="3"/>
      <c r="BY674" t="e">
        <v>#N/A</v>
      </c>
    </row>
    <row r="675" spans="1:77" hidden="1" x14ac:dyDescent="0.25">
      <c r="A675" t="s">
        <v>1132</v>
      </c>
      <c r="B675" s="2" t="str">
        <f t="shared" si="886"/>
        <v/>
      </c>
      <c r="C675">
        <v>4</v>
      </c>
      <c r="E675" t="s">
        <v>1133</v>
      </c>
      <c r="R675">
        <v>8</v>
      </c>
      <c r="S675" t="s">
        <v>22</v>
      </c>
      <c r="AA675" s="10">
        <f t="shared" si="888"/>
        <v>5553.5910000000003</v>
      </c>
      <c r="AB675" s="3" cm="1">
        <f t="array" ref="AB675">100000000/Lvac(AA675)</f>
        <v>18001.368129279774</v>
      </c>
      <c r="AC675" s="28">
        <f t="shared" si="889"/>
        <v>1.8006367411644104E-7</v>
      </c>
      <c r="AD675" s="28">
        <f t="shared" si="890"/>
        <v>5.5551333255246834E-7</v>
      </c>
      <c r="AE675" s="21">
        <f t="shared" si="891"/>
        <v>18001.368307142016</v>
      </c>
      <c r="AF675" s="10" cm="1">
        <f t="array" ref="AF675">Lair(100000000/AE675)</f>
        <v>5553.5909451272528</v>
      </c>
      <c r="AG675" s="10">
        <f t="shared" si="892"/>
        <v>6.6206962422403603E-3</v>
      </c>
      <c r="AH675" s="10" t="b">
        <f t="shared" si="887"/>
        <v>1</v>
      </c>
      <c r="AI675" s="10">
        <f t="shared" si="895"/>
        <v>5553.5910000000003</v>
      </c>
      <c r="AJ675">
        <v>3.0000000000000001E-3</v>
      </c>
      <c r="AK675" s="3" cm="1">
        <f t="array" ref="AK675">100000000/Lvac($AA675)</f>
        <v>18001.368129279774</v>
      </c>
      <c r="AL675" s="21">
        <f t="shared" si="906"/>
        <v>9.7241774534421628E-3</v>
      </c>
      <c r="AM675" s="21"/>
      <c r="AN675" s="21"/>
      <c r="AO675" s="21"/>
      <c r="AP675" s="21"/>
      <c r="AS675" s="3">
        <f t="shared" si="893"/>
        <v>-1.8707202252699062E-3</v>
      </c>
      <c r="AT675" s="3" cm="1">
        <f t="array" ref="AT675">AS675-(100000000/LvacE($A675)-$E675)</f>
        <v>2.0775922166649252E-5</v>
      </c>
      <c r="BB675"/>
      <c r="BC675"/>
      <c r="BD675"/>
      <c r="BE675"/>
      <c r="BF675"/>
      <c r="BG675"/>
      <c r="BH675"/>
      <c r="BI675"/>
      <c r="BJ675"/>
      <c r="BN675" s="3" cm="1">
        <f t="array" ref="BN675">$C675*EXP(poly_from_str(100000000/$E675,BN$4341))</f>
        <v>0.32420327209775385</v>
      </c>
      <c r="BO675" s="3"/>
      <c r="BY675" t="e">
        <v>#N/A</v>
      </c>
    </row>
    <row r="676" spans="1:77" x14ac:dyDescent="0.25">
      <c r="A676" t="s">
        <v>1134</v>
      </c>
      <c r="B676" s="2" t="str">
        <f t="shared" si="886"/>
        <v/>
      </c>
      <c r="C676">
        <v>80</v>
      </c>
      <c r="E676" t="s">
        <v>1135</v>
      </c>
      <c r="F676">
        <v>12494</v>
      </c>
      <c r="G676" t="s">
        <v>3</v>
      </c>
      <c r="H676" s="5" t="s">
        <v>16</v>
      </c>
      <c r="I676">
        <v>30505</v>
      </c>
      <c r="J676" t="s">
        <v>5</v>
      </c>
      <c r="K676" s="5" t="s">
        <v>16</v>
      </c>
      <c r="L676">
        <v>12494.63</v>
      </c>
      <c r="M676" t="str">
        <f>$G676&amp;""</f>
        <v>o</v>
      </c>
      <c r="N676" t="str">
        <f>$H676&amp;""</f>
        <v>11/2</v>
      </c>
      <c r="O676">
        <v>30505.72</v>
      </c>
      <c r="P676" t="str">
        <f>$J676&amp;""</f>
        <v>e</v>
      </c>
      <c r="Q676" t="str">
        <f>$K676&amp;""</f>
        <v>11/2</v>
      </c>
      <c r="R676">
        <v>8</v>
      </c>
      <c r="U676" s="4" t="str">
        <f>"Sugar wl unc increased 0.003 -&gt; "&amp;ROUND($AJ676,3)&amp;"A"</f>
        <v>Sugar wl unc increased 0.003 -&gt; 0.014A</v>
      </c>
      <c r="AA676" s="10">
        <f t="shared" si="888"/>
        <v>5550.5789999999997</v>
      </c>
      <c r="AB676" s="3" cm="1">
        <f t="array" ref="AB676">100000000/Lvac(AA676)</f>
        <v>18011.13639845742</v>
      </c>
      <c r="AC676" s="28">
        <f t="shared" si="889"/>
        <v>1.8016138496542434E-7</v>
      </c>
      <c r="AD676" s="28">
        <f t="shared" si="890"/>
        <v>5.5521205207554029E-7</v>
      </c>
      <c r="AE676" s="21">
        <f t="shared" si="891"/>
        <v>18011.136741553855</v>
      </c>
      <c r="AF676" s="10" cm="1">
        <f t="array" ref="AF676">Lair(100000000/AE676)</f>
        <v>5550.5788942651998</v>
      </c>
      <c r="AG676" s="10">
        <f t="shared" si="892"/>
        <v>6.6224556391736265E-3</v>
      </c>
      <c r="AH676" s="10" t="b">
        <f t="shared" si="887"/>
        <v>1</v>
      </c>
      <c r="AI676" s="10">
        <f>$AF676</f>
        <v>5550.5788942651998</v>
      </c>
      <c r="AJ676" s="25">
        <f>0.003*ABS($AP676)</f>
        <v>1.4302844943813399E-2</v>
      </c>
      <c r="AK676" s="3" cm="1">
        <f t="array" ref="AK676">100000000/Lvac($AA676)</f>
        <v>18011.13639845742</v>
      </c>
      <c r="AL676" s="21">
        <f t="shared" si="906"/>
        <v>4.6411463754739292E-2</v>
      </c>
      <c r="AM676" s="10" cm="1">
        <f t="array" ref="AM676">Lvac($AI676)-$BA676</f>
        <v>-1.4408607994482736E-2</v>
      </c>
      <c r="AN676" s="10">
        <f>$AK676-($AX676-$AW676)</f>
        <v>4.6398457416216843E-2</v>
      </c>
      <c r="AO676" s="14">
        <f>AM676/AJ676</f>
        <v>-1.0073945464056144</v>
      </c>
      <c r="AP676" s="3">
        <v>-4.7676149812711328</v>
      </c>
      <c r="AS676" s="3">
        <f t="shared" si="893"/>
        <v>-3.6015425794175826E-3</v>
      </c>
      <c r="AT676" s="3" cm="1">
        <f t="array" ref="AT676">AS676-(100000000/LvacE($A676)-$E676)</f>
        <v>2.0728224626509473E-5</v>
      </c>
      <c r="AU676" t="s">
        <v>4755</v>
      </c>
      <c r="AV676" t="s">
        <v>4701</v>
      </c>
      <c r="AW676" s="3">
        <v>12494.63</v>
      </c>
      <c r="AX676" s="3">
        <v>30505.72</v>
      </c>
      <c r="AY676" s="3"/>
      <c r="AZ676" s="10" cm="1">
        <f t="array" ref="AZ676">Lair(100000000/($AX676-$AW676))</f>
        <v>5550.5932990244655</v>
      </c>
      <c r="BA676" s="10">
        <f>100000000/($AX676-$AW676)</f>
        <v>5552.1348236003469</v>
      </c>
      <c r="BB676" s="12">
        <v>1750000</v>
      </c>
      <c r="BC676" s="3">
        <v>4.4999999999999998E-2</v>
      </c>
      <c r="BD676" s="12" cm="1">
        <f t="array" ref="BD676">SfromgA($BB676,$BA676,"")</f>
        <v>0.14782620216687439</v>
      </c>
      <c r="BE676" s="29">
        <f>(10^MAX(0.05, -0.312925054856973*((LN($BD676))^(1/3)) + 0.454808404431693)-1)*100</f>
        <v>596.91647996351071</v>
      </c>
      <c r="BG676" s="3"/>
      <c r="BH676" s="3"/>
      <c r="BI676" s="12">
        <f>IF($BB676="",$BF676,$BB676)</f>
        <v>1750000</v>
      </c>
      <c r="BJ676" s="29">
        <f>IF($BB676="",$BH676,$BE676)</f>
        <v>596.91647996351071</v>
      </c>
      <c r="BK676" s="3">
        <f>LN(BN676*100000000/($AX676-$AW676)/$BI676)</f>
        <v>-3.8801491122037159</v>
      </c>
      <c r="BL676" s="13">
        <f>EXP(BK$4341*$AX676+BK$4342)*$BI676/(100000000/($AX676-$AW676))</f>
        <v>3.4879960862254413</v>
      </c>
      <c r="BM676" s="3">
        <f t="shared" ref="BM676" si="925">LN(BL676/$C676)</f>
        <v>-3.1326992506961719</v>
      </c>
      <c r="BN676" s="3" cm="1">
        <f t="array" ref="BN676">$C676*EXP(poly_from_str(100000000/$E676,BN$4341))</f>
        <v>6.5080472395158093</v>
      </c>
      <c r="BO676" s="3">
        <f>LN($C676)</f>
        <v>4.3820266346738812</v>
      </c>
      <c r="BP676" s="13">
        <f>LN(BL676/BN676)</f>
        <v>-0.62371206403678958</v>
      </c>
      <c r="BY676">
        <v>6829</v>
      </c>
    </row>
    <row r="677" spans="1:77" hidden="1" x14ac:dyDescent="0.25">
      <c r="A677" t="s">
        <v>1136</v>
      </c>
      <c r="B677" s="2" t="str">
        <f t="shared" si="886"/>
        <v/>
      </c>
      <c r="C677">
        <v>20</v>
      </c>
      <c r="E677" t="s">
        <v>1137</v>
      </c>
      <c r="R677">
        <v>8</v>
      </c>
      <c r="S677" t="s">
        <v>22</v>
      </c>
      <c r="AA677" s="10">
        <f t="shared" si="888"/>
        <v>5541.0119999999997</v>
      </c>
      <c r="AB677" s="3" cm="1">
        <f t="array" ref="AB677">100000000/Lvac(AA677)</f>
        <v>18042.233736217218</v>
      </c>
      <c r="AC677" s="28">
        <f t="shared" si="889"/>
        <v>1.8047244799325467E-7</v>
      </c>
      <c r="AD677" s="28">
        <f t="shared" si="890"/>
        <v>5.5425509646992444E-7</v>
      </c>
      <c r="AE677" s="21">
        <f t="shared" si="891"/>
        <v>18042.233378062923</v>
      </c>
      <c r="AF677" s="10" cm="1">
        <f t="array" ref="AF677">Lair(100000000/AE677)</f>
        <v>5541.0121099951539</v>
      </c>
      <c r="AG677" s="10">
        <f t="shared" si="892"/>
        <v>6.6280630448208033E-3</v>
      </c>
      <c r="AH677" s="10" t="b">
        <f t="shared" si="887"/>
        <v>1</v>
      </c>
      <c r="AI677" s="10">
        <f t="shared" si="895"/>
        <v>5541.0119999999997</v>
      </c>
      <c r="AJ677">
        <v>3.0000000000000001E-3</v>
      </c>
      <c r="AK677" s="3" cm="1">
        <f t="array" ref="AK677">100000000/Lvac($AA677)</f>
        <v>18042.233736217218</v>
      </c>
      <c r="AL677" s="21">
        <f t="shared" si="906"/>
        <v>9.7683782689248211E-3</v>
      </c>
      <c r="AM677" s="21"/>
      <c r="AN677" s="21"/>
      <c r="AO677" s="21"/>
      <c r="AP677" s="21"/>
      <c r="AS677" s="3">
        <f t="shared" si="893"/>
        <v>3.7362172188295517E-3</v>
      </c>
      <c r="AT677" s="3" cm="1">
        <f t="array" ref="AT677">AS677-(100000000/LvacE($A677)-$E677)</f>
        <v>2.0575964299496263E-5</v>
      </c>
      <c r="BB677"/>
      <c r="BC677"/>
      <c r="BD677"/>
      <c r="BE677"/>
      <c r="BF677"/>
      <c r="BG677"/>
      <c r="BH677"/>
      <c r="BI677"/>
      <c r="BJ677"/>
      <c r="BN677" s="3" cm="1">
        <f t="array" ref="BN677">$C677*EXP(poly_from_str(100000000/$E677,BN$4341))</f>
        <v>1.6459987200790649</v>
      </c>
      <c r="BO677" s="3"/>
      <c r="BY677">
        <v>1770</v>
      </c>
    </row>
    <row r="678" spans="1:77" hidden="1" x14ac:dyDescent="0.25">
      <c r="A678" t="s">
        <v>1138</v>
      </c>
      <c r="B678" s="2" t="str">
        <f t="shared" si="886"/>
        <v/>
      </c>
      <c r="C678">
        <v>40</v>
      </c>
      <c r="E678" t="s">
        <v>1139</v>
      </c>
      <c r="F678">
        <v>0</v>
      </c>
      <c r="G678" t="s">
        <v>3</v>
      </c>
      <c r="H678" s="5" t="s">
        <v>4</v>
      </c>
      <c r="I678">
        <v>18063</v>
      </c>
      <c r="J678" t="s">
        <v>5</v>
      </c>
      <c r="K678" s="5" t="s">
        <v>4</v>
      </c>
      <c r="L678">
        <v>0</v>
      </c>
      <c r="M678" t="str">
        <f>$G678&amp;""</f>
        <v>o</v>
      </c>
      <c r="N678" t="str">
        <f>$H678&amp;""</f>
        <v>9/2</v>
      </c>
      <c r="O678">
        <v>18063.36</v>
      </c>
      <c r="P678" t="str">
        <f>$J678&amp;""</f>
        <v>e</v>
      </c>
      <c r="Q678" t="str">
        <f>$K678&amp;""</f>
        <v>9/2</v>
      </c>
      <c r="R678">
        <v>8</v>
      </c>
      <c r="S678" t="s">
        <v>6</v>
      </c>
      <c r="AA678" s="10">
        <f t="shared" si="888"/>
        <v>5534.5240000000003</v>
      </c>
      <c r="AB678" s="3" cm="1">
        <f t="array" ref="AB678">100000000/Lvac(AA678)</f>
        <v>18063.384023481558</v>
      </c>
      <c r="AC678" s="28">
        <f t="shared" si="889"/>
        <v>1.8068401184998022E-7</v>
      </c>
      <c r="AD678" s="28">
        <f t="shared" si="890"/>
        <v>5.5360612313841446E-7</v>
      </c>
      <c r="AE678" s="21">
        <f t="shared" si="891"/>
        <v>18063.38363615275</v>
      </c>
      <c r="AF678" s="10" cm="1">
        <f t="array" ref="AF678">Lair(100000000/AE678)</f>
        <v>5534.5241186767298</v>
      </c>
      <c r="AG678" s="10">
        <f t="shared" si="892"/>
        <v>6.6318823464747425E-3</v>
      </c>
      <c r="AH678" s="10" t="b">
        <f t="shared" si="887"/>
        <v>1</v>
      </c>
      <c r="AI678" s="10">
        <f>$AF678</f>
        <v>5534.5241186767298</v>
      </c>
      <c r="AJ678">
        <v>3.0000000000000001E-3</v>
      </c>
      <c r="AK678" s="3" cm="1">
        <f t="array" ref="AK678">100000000/Lvac($AA678)</f>
        <v>18063.384023481558</v>
      </c>
      <c r="AL678" s="21">
        <f t="shared" si="906"/>
        <v>9.7912938688938626E-3</v>
      </c>
      <c r="AM678" s="10" cm="1">
        <f t="array" ref="AM678">Lvac($AI678)-$BA678</f>
        <v>-7.2440117291989736E-3</v>
      </c>
      <c r="AN678" s="10">
        <f>$AK678-($AX678-$AW678)</f>
        <v>2.4023481557378545E-2</v>
      </c>
      <c r="AO678" s="3">
        <f>AM678/AJ678</f>
        <v>-2.4146705763996579</v>
      </c>
      <c r="AP678" s="3">
        <v>-2.4542400545518226</v>
      </c>
      <c r="AS678" s="3">
        <f t="shared" si="893"/>
        <v>4.0234815569419879E-3</v>
      </c>
      <c r="AT678" s="3" cm="1">
        <f t="array" ref="AT678">AS678-(100000000/LvacE($A678)-$E678)</f>
        <v>2.0472059986786917E-5</v>
      </c>
      <c r="AU678" t="s">
        <v>4752</v>
      </c>
      <c r="AV678" t="s">
        <v>4739</v>
      </c>
      <c r="AW678" s="3">
        <v>0</v>
      </c>
      <c r="AX678" s="3">
        <v>18063.36</v>
      </c>
      <c r="AY678" s="3"/>
      <c r="AZ678" s="10" cm="1">
        <f t="array" ref="AZ678">Lair(100000000/($AX678-$AW678))</f>
        <v>5534.5313607537373</v>
      </c>
      <c r="BA678" s="10">
        <f>100000000/($AX678-$AW678)</f>
        <v>5536.0685941043084</v>
      </c>
      <c r="BB678" s="12">
        <v>427000</v>
      </c>
      <c r="BC678" s="3">
        <v>0.20300000000000001</v>
      </c>
      <c r="BD678" s="12" cm="1">
        <f t="array" ref="BD678">SfromgA($BB678,$BA678,"")</f>
        <v>3.5757374465701895E-2</v>
      </c>
      <c r="BE678" s="29">
        <f>(10^MAX(0.05, -0.312925054856973*((LN($BD678))^(1/3)) + 0.454808404431693)-1)*100</f>
        <v>735.88626957734039</v>
      </c>
      <c r="BG678" s="3"/>
      <c r="BH678" s="3"/>
      <c r="BI678" s="12">
        <f>IF($BB678="",$BF678,$BB678)</f>
        <v>427000</v>
      </c>
      <c r="BJ678" s="29">
        <f>IF($BB678="",$BH678,$BE678)</f>
        <v>735.88626957734039</v>
      </c>
      <c r="BK678" s="3">
        <f>LN(BN678*100000000/($AX678-$AW678)/$BI678)</f>
        <v>-3.1462400003380897</v>
      </c>
      <c r="BL678" s="13">
        <f>EXP(BK$4341*$AX678+BK$4342)*$BI678/(100000000/($AX678-$AW678))</f>
        <v>2.1968195559356691</v>
      </c>
      <c r="BM678" s="3">
        <f t="shared" ref="BM678" si="926">LN(BL678/$C678)</f>
        <v>-2.9018687961119434</v>
      </c>
      <c r="BN678" s="3" cm="1">
        <f t="array" ref="BN678">$C678*EXP(poly_from_str(100000000/$E678,BN$4341))</f>
        <v>3.3176589680386845</v>
      </c>
      <c r="BO678" s="3">
        <f>LN($C678)</f>
        <v>3.6888794541139363</v>
      </c>
      <c r="BP678" s="13">
        <f>LN(BL678/BN678)</f>
        <v>-0.41224874609641171</v>
      </c>
      <c r="BY678">
        <v>3627</v>
      </c>
    </row>
    <row r="679" spans="1:77" hidden="1" x14ac:dyDescent="0.25">
      <c r="A679" t="s">
        <v>1140</v>
      </c>
      <c r="B679" s="2" t="str">
        <f t="shared" si="886"/>
        <v/>
      </c>
      <c r="C679">
        <v>1</v>
      </c>
      <c r="E679" t="s">
        <v>1141</v>
      </c>
      <c r="R679">
        <v>8</v>
      </c>
      <c r="S679" t="s">
        <v>22</v>
      </c>
      <c r="AA679" s="10">
        <f t="shared" si="888"/>
        <v>5521.3919999999998</v>
      </c>
      <c r="AB679" s="3" cm="1">
        <f t="array" ref="AB679">100000000/Lvac(AA679)</f>
        <v>18106.345261376289</v>
      </c>
      <c r="AC679" s="28">
        <f t="shared" si="889"/>
        <v>1.8111374812728385E-7</v>
      </c>
      <c r="AD679" s="28">
        <f t="shared" si="890"/>
        <v>5.5229257233548883E-7</v>
      </c>
      <c r="AE679" s="21">
        <f t="shared" si="891"/>
        <v>18106.344750512733</v>
      </c>
      <c r="AF679" s="10" cm="1">
        <f t="array" ref="AF679">Lair(100000000/AE679)</f>
        <v>5521.3921557856129</v>
      </c>
      <c r="AG679" s="10">
        <f t="shared" si="892"/>
        <v>6.6396540275872728E-3</v>
      </c>
      <c r="AH679" s="10" t="b">
        <f t="shared" si="887"/>
        <v>1</v>
      </c>
      <c r="AI679" s="10">
        <f t="shared" si="895"/>
        <v>5521.3919999999998</v>
      </c>
      <c r="AJ679">
        <v>3.0000000000000001E-3</v>
      </c>
      <c r="AK679" s="3" cm="1">
        <f t="array" ref="AK679">100000000/Lvac($AA679)</f>
        <v>18106.345261376289</v>
      </c>
      <c r="AL679" s="21">
        <f t="shared" si="906"/>
        <v>9.8379241655236326E-3</v>
      </c>
      <c r="AM679" s="21"/>
      <c r="AN679" s="21"/>
      <c r="AO679" s="21"/>
      <c r="AP679" s="21"/>
      <c r="AS679" s="3">
        <f t="shared" si="893"/>
        <v>5.2613762891269289E-3</v>
      </c>
      <c r="AT679" s="3" cm="1">
        <f t="array" ref="AT679">AS679-(100000000/LvacE($A679)-$E679)</f>
        <v>2.0260129531379789E-5</v>
      </c>
      <c r="BB679"/>
      <c r="BC679"/>
      <c r="BD679"/>
      <c r="BE679"/>
      <c r="BF679"/>
      <c r="BG679"/>
      <c r="BH679"/>
      <c r="BI679"/>
      <c r="BJ679"/>
      <c r="BN679" s="3" cm="1">
        <f t="array" ref="BN679">$C679*EXP(poly_from_str(100000000/$E679,BN$4341))</f>
        <v>8.4232743893537673E-2</v>
      </c>
      <c r="BO679" s="3"/>
      <c r="BY679" t="e">
        <v>#N/A</v>
      </c>
    </row>
    <row r="680" spans="1:77" hidden="1" x14ac:dyDescent="0.25">
      <c r="A680" t="s">
        <v>1142</v>
      </c>
      <c r="B680" s="2" t="str">
        <f t="shared" si="886"/>
        <v/>
      </c>
      <c r="C680">
        <v>1</v>
      </c>
      <c r="E680" t="s">
        <v>1143</v>
      </c>
      <c r="R680">
        <v>8</v>
      </c>
      <c r="S680" t="s">
        <v>22</v>
      </c>
      <c r="AA680" s="10">
        <f t="shared" si="888"/>
        <v>5514.7879999999996</v>
      </c>
      <c r="AB680" s="3" cm="1">
        <f t="array" ref="AB680">100000000/Lvac(AA680)</f>
        <v>18128.027514223864</v>
      </c>
      <c r="AC680" s="28">
        <f t="shared" si="889"/>
        <v>1.8133063319931793E-7</v>
      </c>
      <c r="AD680" s="28">
        <f t="shared" si="890"/>
        <v>5.5163199593301924E-7</v>
      </c>
      <c r="AE680" s="21">
        <f t="shared" si="891"/>
        <v>18128.027756630381</v>
      </c>
      <c r="AF680" s="10" cm="1">
        <f t="array" ref="AF680">Lair(100000000/AE680)</f>
        <v>5514.7879262559145</v>
      </c>
      <c r="AG680" s="10">
        <f t="shared" si="892"/>
        <v>6.6435833539044351E-3</v>
      </c>
      <c r="AH680" s="10" t="b">
        <f t="shared" si="887"/>
        <v>1</v>
      </c>
      <c r="AI680" s="10">
        <f t="shared" si="895"/>
        <v>5514.7879999999996</v>
      </c>
      <c r="AJ680">
        <v>3.0000000000000001E-3</v>
      </c>
      <c r="AK680" s="3" cm="1">
        <f t="array" ref="AK680">100000000/Lvac($AA680)</f>
        <v>18128.027514223864</v>
      </c>
      <c r="AL680" s="21">
        <f t="shared" si="906"/>
        <v>9.8615001234266114E-3</v>
      </c>
      <c r="AM680" s="21"/>
      <c r="AN680" s="21"/>
      <c r="AO680" s="21"/>
      <c r="AP680" s="21"/>
      <c r="AS680" s="3">
        <f t="shared" si="893"/>
        <v>-2.4857761345629115E-3</v>
      </c>
      <c r="AT680" s="3" cm="1">
        <f t="array" ref="AT680">AS680-(100000000/LvacE($A680)-$E680)</f>
        <v>2.015272548305802E-5</v>
      </c>
      <c r="BB680"/>
      <c r="BC680"/>
      <c r="BD680"/>
      <c r="BE680"/>
      <c r="BF680"/>
      <c r="BG680"/>
      <c r="BH680"/>
      <c r="BI680"/>
      <c r="BJ680"/>
      <c r="BN680" s="3" cm="1">
        <f t="array" ref="BN680">$C680*EXP(poly_from_str(100000000/$E680,BN$4341))</f>
        <v>8.4878138381663873E-2</v>
      </c>
      <c r="BO680" s="3"/>
      <c r="BY680" t="e">
        <v>#N/A</v>
      </c>
    </row>
    <row r="681" spans="1:77" hidden="1" x14ac:dyDescent="0.25">
      <c r="A681" t="s">
        <v>1144</v>
      </c>
      <c r="B681" s="2" t="str">
        <f t="shared" si="886"/>
        <v/>
      </c>
      <c r="C681">
        <v>15</v>
      </c>
      <c r="E681" t="s">
        <v>1145</v>
      </c>
      <c r="R681">
        <v>8</v>
      </c>
      <c r="S681" t="s">
        <v>22</v>
      </c>
      <c r="AA681" s="10">
        <f t="shared" si="888"/>
        <v>5510.3320000000003</v>
      </c>
      <c r="AB681" s="3" cm="1">
        <f t="array" ref="AB681">100000000/Lvac(AA681)</f>
        <v>18142.68681728141</v>
      </c>
      <c r="AC681" s="28">
        <f t="shared" si="889"/>
        <v>1.8147726852029967E-7</v>
      </c>
      <c r="AD681" s="28">
        <f t="shared" si="890"/>
        <v>5.5118627691212329E-7</v>
      </c>
      <c r="AE681" s="21">
        <f t="shared" si="891"/>
        <v>18142.687128558817</v>
      </c>
      <c r="AF681" s="10" cm="1">
        <f t="array" ref="AF681">Lair(100000000/AE681)</f>
        <v>5510.3319054572139</v>
      </c>
      <c r="AG681" s="10">
        <f t="shared" si="892"/>
        <v>6.6462426236097404E-3</v>
      </c>
      <c r="AH681" s="10" t="b">
        <f t="shared" si="887"/>
        <v>1</v>
      </c>
      <c r="AI681" s="10">
        <f t="shared" si="895"/>
        <v>5510.3320000000003</v>
      </c>
      <c r="AJ681">
        <v>3.0000000000000001E-3</v>
      </c>
      <c r="AK681" s="3" cm="1">
        <f t="array" ref="AK681">100000000/Lvac($AA681)</f>
        <v>18142.68681728141</v>
      </c>
      <c r="AL681" s="21">
        <f t="shared" si="906"/>
        <v>9.8774557416584398E-3</v>
      </c>
      <c r="AM681" s="21"/>
      <c r="AN681" s="21"/>
      <c r="AO681" s="21"/>
      <c r="AP681" s="21"/>
      <c r="AS681" s="3">
        <f t="shared" si="893"/>
        <v>-3.1827185885049403E-3</v>
      </c>
      <c r="AT681" s="3" cm="1">
        <f t="array" ref="AT681">AS681-(100000000/LvacE($A681)-$E681)</f>
        <v>2.0079944079043344E-5</v>
      </c>
      <c r="BB681"/>
      <c r="BC681"/>
      <c r="BD681"/>
      <c r="BE681"/>
      <c r="BF681"/>
      <c r="BG681"/>
      <c r="BH681"/>
      <c r="BI681"/>
      <c r="BJ681"/>
      <c r="BN681" s="3" cm="1">
        <f t="array" ref="BN681">$C681*EXP(poly_from_str(100000000/$E681,BN$4341))</f>
        <v>1.2796751104741391</v>
      </c>
      <c r="BO681" s="3"/>
      <c r="BY681" t="e">
        <v>#N/A</v>
      </c>
    </row>
    <row r="682" spans="1:77" hidden="1" x14ac:dyDescent="0.25">
      <c r="A682" t="s">
        <v>1146</v>
      </c>
      <c r="B682" s="2" t="str">
        <f t="shared" si="886"/>
        <v/>
      </c>
      <c r="C682">
        <v>3</v>
      </c>
      <c r="E682" t="s">
        <v>1147</v>
      </c>
      <c r="R682">
        <v>8</v>
      </c>
      <c r="S682" t="s">
        <v>22</v>
      </c>
      <c r="AA682" s="10">
        <f t="shared" si="888"/>
        <v>5509.8559999999998</v>
      </c>
      <c r="AB682" s="3" cm="1">
        <f t="array" ref="AB682">100000000/Lvac(AA682)</f>
        <v>18144.254158880845</v>
      </c>
      <c r="AC682" s="28">
        <f t="shared" si="889"/>
        <v>1.8149294645812887E-7</v>
      </c>
      <c r="AD682" s="28">
        <f t="shared" si="890"/>
        <v>5.511386641982979E-7</v>
      </c>
      <c r="AE682" s="21">
        <f t="shared" si="891"/>
        <v>18144.253752005639</v>
      </c>
      <c r="AF682" s="10" cm="1">
        <f t="array" ref="AF682">Lair(100000000/AE682)</f>
        <v>5509.8561235569032</v>
      </c>
      <c r="AG682" s="10">
        <f t="shared" si="892"/>
        <v>6.6465270742902217E-3</v>
      </c>
      <c r="AH682" s="10" t="b">
        <f t="shared" si="887"/>
        <v>1</v>
      </c>
      <c r="AI682" s="10">
        <f t="shared" si="895"/>
        <v>5509.8559999999998</v>
      </c>
      <c r="AJ682">
        <v>3.0000000000000001E-3</v>
      </c>
      <c r="AK682" s="3" cm="1">
        <f t="array" ref="AK682">100000000/Lvac($AA682)</f>
        <v>18144.254158880845</v>
      </c>
      <c r="AL682" s="21">
        <f t="shared" si="906"/>
        <v>9.8791624457413296E-3</v>
      </c>
      <c r="AM682" s="21"/>
      <c r="AN682" s="21"/>
      <c r="AO682" s="21"/>
      <c r="AP682" s="21"/>
      <c r="AS682" s="3">
        <f t="shared" si="893"/>
        <v>4.1588808453525417E-3</v>
      </c>
      <c r="AT682" s="3" cm="1">
        <f t="array" ref="AT682">AS682-(100000000/LvacE($A682)-$E682)</f>
        <v>2.007215516641736E-5</v>
      </c>
      <c r="BB682"/>
      <c r="BC682"/>
      <c r="BD682"/>
      <c r="BE682"/>
      <c r="BF682"/>
      <c r="BG682"/>
      <c r="BH682"/>
      <c r="BI682"/>
      <c r="BJ682"/>
      <c r="BN682" s="3" cm="1">
        <f t="array" ref="BN682">$C682*EXP(poly_from_str(100000000/$E682,BN$4341))</f>
        <v>0.25607302783674923</v>
      </c>
      <c r="BO682" s="3"/>
      <c r="BY682" t="e">
        <v>#N/A</v>
      </c>
    </row>
    <row r="683" spans="1:77" hidden="1" x14ac:dyDescent="0.25">
      <c r="A683" t="s">
        <v>1148</v>
      </c>
      <c r="B683" s="2" t="str">
        <f t="shared" si="886"/>
        <v/>
      </c>
      <c r="C683">
        <v>5</v>
      </c>
      <c r="E683" t="s">
        <v>1149</v>
      </c>
      <c r="R683">
        <v>8</v>
      </c>
      <c r="S683" t="s">
        <v>22</v>
      </c>
      <c r="AA683" s="10">
        <f t="shared" si="888"/>
        <v>5508.6369999999997</v>
      </c>
      <c r="AB683" s="3" cm="1">
        <f t="array" ref="AB683">100000000/Lvac(AA683)</f>
        <v>18148.269237211949</v>
      </c>
      <c r="AC683" s="28">
        <f t="shared" si="889"/>
        <v>1.8153310882528655E-7</v>
      </c>
      <c r="AD683" s="28">
        <f t="shared" si="890"/>
        <v>5.5101673163937829E-7</v>
      </c>
      <c r="AE683" s="21">
        <f t="shared" si="891"/>
        <v>18148.269311897293</v>
      </c>
      <c r="AF683" s="10" cm="1">
        <f t="array" ref="AF683">Lair(100000000/AE683)</f>
        <v>5508.636977330133</v>
      </c>
      <c r="AG683" s="10">
        <f t="shared" si="892"/>
        <v>6.6472558672146988E-3</v>
      </c>
      <c r="AH683" s="10" t="b">
        <f t="shared" si="887"/>
        <v>1</v>
      </c>
      <c r="AI683" s="10">
        <f t="shared" si="895"/>
        <v>5508.6369999999997</v>
      </c>
      <c r="AJ683">
        <v>3.0000000000000001E-3</v>
      </c>
      <c r="AK683" s="3" cm="1">
        <f t="array" ref="AK683">100000000/Lvac($AA683)</f>
        <v>18148.269237211949</v>
      </c>
      <c r="AL683" s="21">
        <f t="shared" si="906"/>
        <v>9.8835352032881907E-3</v>
      </c>
      <c r="AM683" s="21"/>
      <c r="AN683" s="21"/>
      <c r="AO683" s="21"/>
      <c r="AP683" s="21"/>
      <c r="AS683" s="3">
        <f t="shared" si="893"/>
        <v>-7.6278805136098526E-4</v>
      </c>
      <c r="AT683" s="3" cm="1">
        <f t="array" ref="AT683">AS683-(100000000/LvacE($A683)-$E683)</f>
        <v>2.0052193576702848E-5</v>
      </c>
      <c r="BB683"/>
      <c r="BC683"/>
      <c r="BD683"/>
      <c r="BE683"/>
      <c r="BF683"/>
      <c r="BG683"/>
      <c r="BH683"/>
      <c r="BI683"/>
      <c r="BJ683"/>
      <c r="BN683" s="3" cm="1">
        <f t="array" ref="BN683">$C683*EXP(poly_from_str(100000000/$E683,BN$4341))</f>
        <v>0.42738050366321506</v>
      </c>
      <c r="BO683" s="3"/>
      <c r="BY683" t="e">
        <v>#N/A</v>
      </c>
    </row>
    <row r="684" spans="1:77" hidden="1" x14ac:dyDescent="0.25">
      <c r="A684" t="s">
        <v>1150</v>
      </c>
      <c r="B684" s="2" t="str">
        <f t="shared" si="886"/>
        <v/>
      </c>
      <c r="C684">
        <v>8</v>
      </c>
      <c r="E684" t="s">
        <v>1151</v>
      </c>
      <c r="R684">
        <v>8</v>
      </c>
      <c r="S684" t="s">
        <v>22</v>
      </c>
      <c r="AA684" s="10">
        <f t="shared" si="888"/>
        <v>5502.8729999999996</v>
      </c>
      <c r="AB684" s="3" cm="1">
        <f t="array" ref="AB684">100000000/Lvac(AA684)</f>
        <v>18167.278489673034</v>
      </c>
      <c r="AC684" s="28">
        <f t="shared" si="889"/>
        <v>1.817232561972628E-7</v>
      </c>
      <c r="AD684" s="28">
        <f t="shared" si="890"/>
        <v>5.5044017769003635E-7</v>
      </c>
      <c r="AE684" s="21">
        <f t="shared" si="891"/>
        <v>18167.278638110223</v>
      </c>
      <c r="AF684" s="10" cm="1">
        <f t="array" ref="AF684">Lair(100000000/AE684)</f>
        <v>5502.8729550378575</v>
      </c>
      <c r="AG684" s="10">
        <f t="shared" si="892"/>
        <v>6.6507085016929372E-3</v>
      </c>
      <c r="AH684" s="10" t="b">
        <f t="shared" si="887"/>
        <v>1</v>
      </c>
      <c r="AI684" s="10">
        <f t="shared" si="895"/>
        <v>5502.8729999999996</v>
      </c>
      <c r="AJ684">
        <v>3.0000000000000001E-3</v>
      </c>
      <c r="AK684" s="3" cm="1">
        <f t="array" ref="AK684">100000000/Lvac($AA684)</f>
        <v>18167.278489673034</v>
      </c>
      <c r="AL684" s="21">
        <f t="shared" si="906"/>
        <v>9.9042510101576223E-3</v>
      </c>
      <c r="AM684" s="21"/>
      <c r="AN684" s="21"/>
      <c r="AO684" s="21"/>
      <c r="AP684" s="21"/>
      <c r="AS684" s="3">
        <f t="shared" si="893"/>
        <v>-1.5103269652172457E-3</v>
      </c>
      <c r="AT684" s="3" cm="1">
        <f t="array" ref="AT684">AS684-(100000000/LvacE($A684)-$E684)</f>
        <v>1.995754792005755E-5</v>
      </c>
      <c r="BB684"/>
      <c r="BC684"/>
      <c r="BD684"/>
      <c r="BE684"/>
      <c r="BF684"/>
      <c r="BG684"/>
      <c r="BH684"/>
      <c r="BI684"/>
      <c r="BJ684"/>
      <c r="BN684" s="3" cm="1">
        <f t="array" ref="BN684">$C684*EXP(poly_from_str(100000000/$E684,BN$4341))</f>
        <v>0.6882700078535865</v>
      </c>
      <c r="BO684" s="3"/>
      <c r="BY684" t="e">
        <v>#N/A</v>
      </c>
    </row>
    <row r="685" spans="1:77" hidden="1" x14ac:dyDescent="0.25">
      <c r="A685" t="s">
        <v>1152</v>
      </c>
      <c r="B685" s="2" t="str">
        <f t="shared" si="886"/>
        <v/>
      </c>
      <c r="C685">
        <v>1</v>
      </c>
      <c r="E685" t="s">
        <v>1153</v>
      </c>
      <c r="R685">
        <v>8</v>
      </c>
      <c r="S685" t="s">
        <v>22</v>
      </c>
      <c r="AA685" s="10">
        <f t="shared" si="888"/>
        <v>5501.53</v>
      </c>
      <c r="AB685" s="3" cm="1">
        <f t="array" ref="AB685">100000000/Lvac(AA685)</f>
        <v>18171.713327457281</v>
      </c>
      <c r="AC685" s="28">
        <f t="shared" si="889"/>
        <v>1.8176761737189474E-7</v>
      </c>
      <c r="AD685" s="28">
        <f t="shared" si="890"/>
        <v>5.503058418212056E-7</v>
      </c>
      <c r="AE685" s="21">
        <f t="shared" si="891"/>
        <v>18171.713000141786</v>
      </c>
      <c r="AF685" s="10" cm="1">
        <f t="array" ref="AF685">Lair(100000000/AE685)</f>
        <v>5501.5300990966189</v>
      </c>
      <c r="AG685" s="10">
        <f t="shared" si="892"/>
        <v>6.6515145175485083E-3</v>
      </c>
      <c r="AH685" s="10" t="b">
        <f t="shared" si="887"/>
        <v>1</v>
      </c>
      <c r="AI685" s="10">
        <f t="shared" si="895"/>
        <v>5501.53</v>
      </c>
      <c r="AJ685">
        <v>3.0000000000000001E-3</v>
      </c>
      <c r="AK685" s="3" cm="1">
        <f t="array" ref="AK685">100000000/Lvac($AA685)</f>
        <v>18171.713327457281</v>
      </c>
      <c r="AL685" s="21">
        <f t="shared" si="906"/>
        <v>9.9090871052910454E-3</v>
      </c>
      <c r="AM685" s="21"/>
      <c r="AN685" s="21"/>
      <c r="AO685" s="21"/>
      <c r="AP685" s="21"/>
      <c r="AS685" s="3">
        <f t="shared" si="893"/>
        <v>3.3274572815571446E-3</v>
      </c>
      <c r="AT685" s="3" cm="1">
        <f t="array" ref="AT685">AS685-(100000000/LvacE($A685)-$E685)</f>
        <v>1.9935439922846854E-5</v>
      </c>
      <c r="BB685"/>
      <c r="BC685"/>
      <c r="BD685"/>
      <c r="BE685"/>
      <c r="BF685"/>
      <c r="BG685"/>
      <c r="BH685"/>
      <c r="BI685"/>
      <c r="BJ685"/>
      <c r="BN685" s="3" cm="1">
        <f t="array" ref="BN685">$C685*EXP(poly_from_str(100000000/$E685,BN$4341))</f>
        <v>8.6163129657357562E-2</v>
      </c>
      <c r="BO685" s="3"/>
      <c r="BY685" t="e">
        <v>#N/A</v>
      </c>
    </row>
    <row r="686" spans="1:77" hidden="1" x14ac:dyDescent="0.25">
      <c r="A686" t="s">
        <v>1154</v>
      </c>
      <c r="B686" s="2" t="str">
        <f t="shared" si="886"/>
        <v/>
      </c>
      <c r="C686">
        <v>1</v>
      </c>
      <c r="D686" t="s">
        <v>1155</v>
      </c>
      <c r="E686" t="s">
        <v>1156</v>
      </c>
      <c r="R686">
        <v>8</v>
      </c>
      <c r="S686" t="s">
        <v>22</v>
      </c>
      <c r="AA686" s="10">
        <f t="shared" si="888"/>
        <v>5491.5479999999998</v>
      </c>
      <c r="AB686" s="3" cm="1">
        <f t="array" ref="AB686">100000000/Lvac(AA686)</f>
        <v>18204.743738842877</v>
      </c>
      <c r="AC686" s="28">
        <f t="shared" si="889"/>
        <v>1.8209801680691858E-7</v>
      </c>
      <c r="AD686" s="28">
        <f t="shared" si="890"/>
        <v>5.493073752344737E-7</v>
      </c>
      <c r="AE686" s="21">
        <f t="shared" si="891"/>
        <v>18204.743368644315</v>
      </c>
      <c r="AF686" s="10" cm="1">
        <f t="array" ref="AF686">Lair(100000000/AE686)</f>
        <v>5491.5481116733717</v>
      </c>
      <c r="AG686" s="10">
        <f t="shared" si="892"/>
        <v>6.6575238656607283E-3</v>
      </c>
      <c r="AH686" s="10" t="b">
        <f t="shared" si="887"/>
        <v>1</v>
      </c>
      <c r="AI686" s="10">
        <f t="shared" si="895"/>
        <v>5491.5479999999998</v>
      </c>
      <c r="AJ686">
        <v>7.0000000000000001E-3</v>
      </c>
      <c r="AK686" s="3" cm="1">
        <f t="array" ref="AK686">100000000/Lvac($AA686)</f>
        <v>18204.743738842877</v>
      </c>
      <c r="AL686" s="21">
        <f t="shared" si="906"/>
        <v>2.3205334119250191E-2</v>
      </c>
      <c r="AM686" s="21"/>
      <c r="AN686" s="21"/>
      <c r="AO686" s="21"/>
      <c r="AP686" s="21"/>
      <c r="AS686" s="3">
        <f t="shared" si="893"/>
        <v>3.738842875463888E-3</v>
      </c>
      <c r="AT686" s="3" cm="1">
        <f t="array" ref="AT686">AS686-(100000000/LvacE($A686)-$E686)</f>
        <v>1.9770348444581032E-5</v>
      </c>
      <c r="BB686"/>
      <c r="BC686"/>
      <c r="BD686"/>
      <c r="BE686"/>
      <c r="BF686"/>
      <c r="BG686"/>
      <c r="BH686"/>
      <c r="BI686"/>
      <c r="BJ686"/>
      <c r="BN686" s="3" cm="1">
        <f t="array" ref="BN686">$C686*EXP(poly_from_str(100000000/$E686,BN$4341))</f>
        <v>8.7120623710616032E-2</v>
      </c>
      <c r="BO686" s="3"/>
      <c r="BY686" t="e">
        <v>#N/A</v>
      </c>
    </row>
    <row r="687" spans="1:77" hidden="1" x14ac:dyDescent="0.25">
      <c r="A687" t="s">
        <v>1157</v>
      </c>
      <c r="B687" s="2" t="str">
        <f t="shared" si="886"/>
        <v/>
      </c>
      <c r="C687">
        <v>8</v>
      </c>
      <c r="E687" t="s">
        <v>1158</v>
      </c>
      <c r="F687">
        <v>0</v>
      </c>
      <c r="G687" t="s">
        <v>3</v>
      </c>
      <c r="H687" s="5" t="s">
        <v>4</v>
      </c>
      <c r="I687">
        <v>18241</v>
      </c>
      <c r="J687" t="s">
        <v>5</v>
      </c>
      <c r="K687" s="5" t="s">
        <v>16</v>
      </c>
      <c r="L687">
        <v>0</v>
      </c>
      <c r="M687" t="str">
        <f t="shared" ref="M687:M690" si="927">$G687&amp;""</f>
        <v>o</v>
      </c>
      <c r="N687" t="str">
        <f t="shared" ref="N687:N690" si="928">$H687&amp;""</f>
        <v>9/2</v>
      </c>
      <c r="O687">
        <v>18241.54</v>
      </c>
      <c r="P687" t="str">
        <f t="shared" ref="P687:P690" si="929">$J687&amp;""</f>
        <v>e</v>
      </c>
      <c r="Q687" t="str">
        <f t="shared" ref="Q687:Q690" si="930">$K687&amp;""</f>
        <v>11/2</v>
      </c>
      <c r="R687">
        <v>8</v>
      </c>
      <c r="S687" t="s">
        <v>6</v>
      </c>
      <c r="AA687" s="10">
        <f t="shared" si="888"/>
        <v>5480.47</v>
      </c>
      <c r="AB687" s="3" cm="1">
        <f t="array" ref="AB687">100000000/Lvac(AA687)</f>
        <v>18241.541672385742</v>
      </c>
      <c r="AC687" s="28">
        <f t="shared" si="889"/>
        <v>1.8246610235983409E-7</v>
      </c>
      <c r="AD687" s="28">
        <f t="shared" si="890"/>
        <v>5.4819927940290904E-7</v>
      </c>
      <c r="AE687" s="21">
        <f t="shared" si="891"/>
        <v>18241.541505586811</v>
      </c>
      <c r="AF687" s="10" cm="1">
        <f t="array" ref="AF687">Lair(100000000/AE687)</f>
        <v>5480.4700501134412</v>
      </c>
      <c r="AG687" s="10">
        <f t="shared" si="892"/>
        <v>6.6642315049973578E-3</v>
      </c>
      <c r="AH687" s="10" t="b">
        <f t="shared" si="887"/>
        <v>1</v>
      </c>
      <c r="AI687" s="10">
        <f t="shared" ref="AI687:AI690" si="931">$AF687</f>
        <v>5480.4700501134412</v>
      </c>
      <c r="AJ687">
        <v>3.0000000000000001E-3</v>
      </c>
      <c r="AK687" s="3" cm="1">
        <f t="array" ref="AK687">100000000/Lvac($AA687)</f>
        <v>18241.541672385742</v>
      </c>
      <c r="AL687" s="21">
        <f t="shared" si="906"/>
        <v>9.9853889386777098E-3</v>
      </c>
      <c r="AM687" s="10" cm="1">
        <f t="array" ref="AM687">Lvac($AI687)-$BA687</f>
        <v>-4.5246268291521119E-4</v>
      </c>
      <c r="AN687" s="10">
        <f t="shared" ref="AN687:AN690" si="932">$AK687-($AX687-$AW687)</f>
        <v>1.6723857406759635E-3</v>
      </c>
      <c r="AO687" s="3">
        <f t="shared" ref="AO687:AO690" si="933">AM687/AJ687</f>
        <v>-0.1508208943050704</v>
      </c>
      <c r="AP687" s="3">
        <v>-0.16752983538026456</v>
      </c>
      <c r="AS687" s="3">
        <f t="shared" si="893"/>
        <v>1.6723857406759635E-3</v>
      </c>
      <c r="AT687" s="3" cm="1">
        <f t="array" ref="AT687">AS687-(100000000/LvacE($A687)-$E687)</f>
        <v>1.9585633708629757E-5</v>
      </c>
      <c r="AU687" t="s">
        <v>4752</v>
      </c>
      <c r="AV687" t="s">
        <v>4719</v>
      </c>
      <c r="AW687" s="3">
        <v>0</v>
      </c>
      <c r="AX687" s="3">
        <v>18241.54</v>
      </c>
      <c r="AY687" s="3"/>
      <c r="AZ687" s="10" cm="1">
        <f t="array" ref="AZ687">Lair(100000000/($AX687-$AW687))</f>
        <v>5480.4705024553341</v>
      </c>
      <c r="BA687" s="10">
        <f t="shared" ref="BA687:BA690" si="934">100000000/($AX687-$AW687)</f>
        <v>5481.993296618597</v>
      </c>
      <c r="BB687" s="12">
        <v>100000</v>
      </c>
      <c r="BC687" s="3">
        <v>4.7E-2</v>
      </c>
      <c r="BD687" s="12" cm="1">
        <f t="array" ref="BD687">SfromgA($BB687,$BA687,"")</f>
        <v>8.1310917265704566E-3</v>
      </c>
      <c r="BE687" s="29">
        <f t="shared" ref="BE687:BE690" si="935">(10^MAX(0.05, -0.312925054856973*((LN($BD687))^(1/3)) + 0.454808404431693)-1)*100</f>
        <v>861.8615150195684</v>
      </c>
      <c r="BG687" s="3"/>
      <c r="BH687" s="3"/>
      <c r="BI687" s="12">
        <f t="shared" ref="BI687:BI690" si="936">IF($BB687="",$BF687,$BB687)</f>
        <v>100000</v>
      </c>
      <c r="BJ687" s="29">
        <f t="shared" ref="BJ687:BJ690" si="937">IF($BB687="",$BH687,$BE687)</f>
        <v>861.8615150195684</v>
      </c>
      <c r="BK687" s="3">
        <f t="shared" ref="BK687:BK690" si="938">LN(BN687*100000000/($AX687-$AW687)/$BI687)</f>
        <v>-3.2527293199797493</v>
      </c>
      <c r="BL687" s="13">
        <f>EXP(BK$4341*$AX687+BK$4342)*$BI687/(100000000/($AX687-$AW687))</f>
        <v>0.51256616217239892</v>
      </c>
      <c r="BM687" s="3">
        <f t="shared" ref="BM687:BM690" si="939">LN(BL687/$C687)</f>
        <v>-2.7477670210599463</v>
      </c>
      <c r="BN687" s="3" cm="1">
        <f t="array" ref="BN687">$C687*EXP(poly_from_str(100000000/$E687,BN$4341))</f>
        <v>0.70537344367630672</v>
      </c>
      <c r="BO687" s="3">
        <f t="shared" ref="BO687:BO690" si="940">LN($C687)</f>
        <v>2.0794415416798357</v>
      </c>
      <c r="BP687" s="13">
        <f>LN(BL687/BN687)</f>
        <v>-0.31929757030711053</v>
      </c>
      <c r="BY687">
        <v>877</v>
      </c>
    </row>
    <row r="688" spans="1:77" x14ac:dyDescent="0.25">
      <c r="A688" t="s">
        <v>1159</v>
      </c>
      <c r="B688" s="2" t="str">
        <f t="shared" si="886"/>
        <v/>
      </c>
      <c r="C688">
        <v>20</v>
      </c>
      <c r="E688" t="s">
        <v>1160</v>
      </c>
      <c r="F688">
        <v>16763</v>
      </c>
      <c r="G688" t="s">
        <v>3</v>
      </c>
      <c r="H688" s="5" t="s">
        <v>4</v>
      </c>
      <c r="I688">
        <v>35024</v>
      </c>
      <c r="J688" t="s">
        <v>5</v>
      </c>
      <c r="K688" s="5" t="s">
        <v>8</v>
      </c>
      <c r="L688">
        <v>16763.98</v>
      </c>
      <c r="M688" t="str">
        <f t="shared" si="927"/>
        <v>o</v>
      </c>
      <c r="N688" t="str">
        <f t="shared" si="928"/>
        <v>9/2</v>
      </c>
      <c r="O688">
        <v>35024.49</v>
      </c>
      <c r="P688" t="str">
        <f t="shared" si="929"/>
        <v>e</v>
      </c>
      <c r="Q688" t="str">
        <f t="shared" si="930"/>
        <v>7/2</v>
      </c>
      <c r="R688">
        <v>8</v>
      </c>
      <c r="U688" s="4" t="str">
        <f>"Sugar wl unc increased 0.003 -&gt; "&amp;ROUND($AJ688,3)&amp;"A"</f>
        <v>Sugar wl unc increased 0.003 -&gt; 0.013A</v>
      </c>
      <c r="AA688" s="10">
        <f t="shared" si="888"/>
        <v>5474.7640000000001</v>
      </c>
      <c r="AB688" s="3" cm="1">
        <f t="array" ref="AB688">100000000/Lvac(AA688)</f>
        <v>18260.553470589908</v>
      </c>
      <c r="AC688" s="28">
        <f t="shared" si="889"/>
        <v>1.8265627522939803E-7</v>
      </c>
      <c r="AD688" s="28">
        <f t="shared" si="890"/>
        <v>5.4762852703812103E-7</v>
      </c>
      <c r="AE688" s="21">
        <f t="shared" si="891"/>
        <v>18260.55312314265</v>
      </c>
      <c r="AF688" s="10" cm="1">
        <f t="array" ref="AF688">Lair(100000000/AE688)</f>
        <v>5474.7641041705774</v>
      </c>
      <c r="AG688" s="10">
        <f t="shared" si="892"/>
        <v>6.6677023402826052E-3</v>
      </c>
      <c r="AH688" s="10" t="b">
        <f t="shared" si="887"/>
        <v>1</v>
      </c>
      <c r="AI688" s="10">
        <f t="shared" si="931"/>
        <v>5474.7641041705774</v>
      </c>
      <c r="AJ688" s="25">
        <f>0.003*ABS($AP688)</f>
        <v>1.3036730694693688E-2</v>
      </c>
      <c r="AK688" s="3" cm="1">
        <f t="array" ref="AK688">100000000/Lvac($AA688)</f>
        <v>18260.553470589908</v>
      </c>
      <c r="AL688" s="21">
        <f t="shared" si="906"/>
        <v>4.3482771750984951E-2</v>
      </c>
      <c r="AM688" s="10" cm="1">
        <f t="array" ref="AM688">Lvac($AI688)-$BA688</f>
        <v>-1.2932532301419997E-2</v>
      </c>
      <c r="AN688" s="10">
        <f t="shared" si="932"/>
        <v>4.3470589909702539E-2</v>
      </c>
      <c r="AO688" s="14">
        <f t="shared" si="933"/>
        <v>-0.99200732179609241</v>
      </c>
      <c r="AP688" s="3">
        <v>-4.3455768982312293</v>
      </c>
      <c r="AS688" s="3">
        <f t="shared" si="893"/>
        <v>3.4705899088294245E-3</v>
      </c>
      <c r="AT688" s="3" cm="1">
        <f t="array" ref="AT688">AS688-(100000000/LvacE($A688)-$E688)</f>
        <v>1.9489867554511875E-5</v>
      </c>
      <c r="AU688" t="s">
        <v>4980</v>
      </c>
      <c r="AV688" t="s">
        <v>4765</v>
      </c>
      <c r="AW688" s="3">
        <v>16763.98</v>
      </c>
      <c r="AX688" s="3">
        <v>35024.49</v>
      </c>
      <c r="AY688" s="3"/>
      <c r="AZ688" s="10" cm="1">
        <f t="array" ref="AZ688">Lair(100000000/($AX688-$AW688))</f>
        <v>5474.7770332505661</v>
      </c>
      <c r="BA688" s="10">
        <f t="shared" si="934"/>
        <v>5476.2983071119052</v>
      </c>
      <c r="BB688" s="12">
        <v>999000</v>
      </c>
      <c r="BC688" s="3">
        <v>5.1999999999999998E-2</v>
      </c>
      <c r="BD688" s="12" cm="1">
        <f t="array" ref="BD688">SfromgA($BB688,$BA688,"")</f>
        <v>8.0976712197564235E-2</v>
      </c>
      <c r="BE688" s="29">
        <f t="shared" si="935"/>
        <v>659.06929956621423</v>
      </c>
      <c r="BG688" s="3"/>
      <c r="BH688" s="3"/>
      <c r="BI688" s="12">
        <f t="shared" si="936"/>
        <v>999000</v>
      </c>
      <c r="BJ688" s="29">
        <f t="shared" si="937"/>
        <v>659.06929956621423</v>
      </c>
      <c r="BK688" s="3">
        <f t="shared" si="938"/>
        <v>-4.6330016394229094</v>
      </c>
      <c r="BL688" s="13">
        <f>EXP(BK$4341*$AX688+BK$4342)*$BI688/(100000000/($AX688-$AW688))</f>
        <v>1.4320792086145735</v>
      </c>
      <c r="BM688" s="3">
        <f t="shared" si="939"/>
        <v>-2.6366048932669268</v>
      </c>
      <c r="BN688" s="3" cm="1">
        <f t="array" ref="BN688">$C688*EXP(poly_from_str(100000000/$E688,BN$4341))</f>
        <v>1.7741541212208125</v>
      </c>
      <c r="BO688" s="3">
        <f t="shared" si="940"/>
        <v>2.9957322735539909</v>
      </c>
      <c r="BP688" s="13">
        <f t="shared" ref="BP688:BP690" si="941">LN(BL688/BN688)</f>
        <v>-0.21419637762870214</v>
      </c>
      <c r="BY688">
        <v>2232</v>
      </c>
    </row>
    <row r="689" spans="1:77" hidden="1" x14ac:dyDescent="0.25">
      <c r="A689" t="s">
        <v>1161</v>
      </c>
      <c r="B689" s="2" t="str">
        <f t="shared" si="886"/>
        <v/>
      </c>
      <c r="C689">
        <v>20</v>
      </c>
      <c r="E689" t="s">
        <v>1162</v>
      </c>
      <c r="F689">
        <v>1398</v>
      </c>
      <c r="G689" t="s">
        <v>3</v>
      </c>
      <c r="H689" s="5" t="s">
        <v>16</v>
      </c>
      <c r="I689">
        <v>19700</v>
      </c>
      <c r="J689" t="s">
        <v>5</v>
      </c>
      <c r="K689" s="5" t="s">
        <v>16</v>
      </c>
      <c r="L689">
        <v>1398.34</v>
      </c>
      <c r="M689" t="str">
        <f t="shared" si="927"/>
        <v>o</v>
      </c>
      <c r="N689" t="str">
        <f t="shared" si="928"/>
        <v>11/2</v>
      </c>
      <c r="O689">
        <v>19700.900000000001</v>
      </c>
      <c r="P689" t="str">
        <f t="shared" si="929"/>
        <v>e</v>
      </c>
      <c r="Q689" t="str">
        <f t="shared" si="930"/>
        <v>11/2</v>
      </c>
      <c r="R689">
        <v>8</v>
      </c>
      <c r="AA689" s="10">
        <f t="shared" si="888"/>
        <v>5462.1980000000003</v>
      </c>
      <c r="AB689" s="3" cm="1">
        <f t="array" ref="AB689">100000000/Lvac(AA689)</f>
        <v>18302.562130271763</v>
      </c>
      <c r="AC689" s="28">
        <f t="shared" si="889"/>
        <v>1.8307648313005129E-7</v>
      </c>
      <c r="AD689" s="28">
        <f t="shared" si="890"/>
        <v>5.4637159151943919E-7</v>
      </c>
      <c r="AE689" s="21">
        <f t="shared" si="891"/>
        <v>18302.561915235776</v>
      </c>
      <c r="AF689" s="10" cm="1">
        <f t="array" ref="AF689">Lair(100000000/AE689)</f>
        <v>5462.1980641758209</v>
      </c>
      <c r="AG689" s="10">
        <f t="shared" si="892"/>
        <v>6.6753843535397074E-3</v>
      </c>
      <c r="AH689" s="10" t="b">
        <f t="shared" si="887"/>
        <v>1</v>
      </c>
      <c r="AI689" s="10">
        <f t="shared" si="931"/>
        <v>5462.1980641758209</v>
      </c>
      <c r="AJ689">
        <v>3.0000000000000001E-3</v>
      </c>
      <c r="AK689" s="3" cm="1">
        <f t="array" ref="AK689">100000000/Lvac($AA689)</f>
        <v>18302.562130271763</v>
      </c>
      <c r="AL689" s="21">
        <f t="shared" si="906"/>
        <v>1.0052306003132859E-2</v>
      </c>
      <c r="AM689" s="10" cm="1">
        <f t="array" ref="AM689">Lvac($AI689)-$BA689</f>
        <v>-5.7173992627213011E-4</v>
      </c>
      <c r="AN689" s="10">
        <f t="shared" si="932"/>
        <v>2.1302717614162248E-3</v>
      </c>
      <c r="AO689" s="3">
        <f t="shared" si="933"/>
        <v>-0.19057997542404337</v>
      </c>
      <c r="AP689" s="3">
        <v>-0.21197762725932989</v>
      </c>
      <c r="AS689" s="3">
        <f t="shared" si="893"/>
        <v>2.1302717614162248E-3</v>
      </c>
      <c r="AT689" s="3" cm="1">
        <f t="array" ref="AT689">AS689-(100000000/LvacE($A689)-$E689)</f>
        <v>1.9277464161859825E-5</v>
      </c>
      <c r="AU689" t="s">
        <v>4821</v>
      </c>
      <c r="AV689" t="s">
        <v>4957</v>
      </c>
      <c r="AW689" s="3">
        <v>1398.34</v>
      </c>
      <c r="AX689" s="3">
        <v>19700.900000000001</v>
      </c>
      <c r="AY689" s="3"/>
      <c r="AZ689" s="10" cm="1">
        <f t="array" ref="AZ689">Lair(100000000/($AX689-$AW689))</f>
        <v>5462.1986357631386</v>
      </c>
      <c r="BA689" s="10">
        <f t="shared" si="934"/>
        <v>5463.7165511272733</v>
      </c>
      <c r="BB689" s="12">
        <v>255000</v>
      </c>
      <c r="BC689" s="3">
        <v>0.126</v>
      </c>
      <c r="BD689" s="12" cm="1">
        <f t="array" ref="BD689">SfromgA($BB689,$BA689,"")</f>
        <v>2.0527592727511843E-2</v>
      </c>
      <c r="BE689" s="29">
        <f t="shared" si="935"/>
        <v>784.66895021899461</v>
      </c>
      <c r="BG689" s="3"/>
      <c r="BH689" s="3"/>
      <c r="BI689" s="12">
        <f t="shared" si="936"/>
        <v>255000</v>
      </c>
      <c r="BJ689" s="29">
        <f t="shared" si="937"/>
        <v>784.66895021899461</v>
      </c>
      <c r="BK689" s="3">
        <f t="shared" si="938"/>
        <v>-3.2567444823722584</v>
      </c>
      <c r="BL689" s="13">
        <f>EXP(BK$4341*$AX689+BK$4342)*$BI689/(100000000/($AX689-$AW689))</f>
        <v>1.173774954744458</v>
      </c>
      <c r="BM689" s="3">
        <f t="shared" si="939"/>
        <v>-2.8355072615415069</v>
      </c>
      <c r="BN689" s="3" cm="1">
        <f t="array" ref="BN689">$C689*EXP(poly_from_str(100000000/$E689,BN$4341))</f>
        <v>1.7974874300527115</v>
      </c>
      <c r="BO689" s="3">
        <f t="shared" si="940"/>
        <v>2.9957322735539909</v>
      </c>
      <c r="BP689" s="13">
        <f t="shared" si="941"/>
        <v>-0.42616480555955727</v>
      </c>
      <c r="BY689">
        <v>2323</v>
      </c>
    </row>
    <row r="690" spans="1:77" hidden="1" x14ac:dyDescent="0.25">
      <c r="A690" t="s">
        <v>1163</v>
      </c>
      <c r="B690" s="2" t="str">
        <f t="shared" si="886"/>
        <v/>
      </c>
      <c r="C690">
        <v>2</v>
      </c>
      <c r="D690" t="s">
        <v>14</v>
      </c>
      <c r="E690" t="s">
        <v>1164</v>
      </c>
      <c r="F690">
        <v>39870</v>
      </c>
      <c r="G690" t="s">
        <v>5</v>
      </c>
      <c r="H690" s="5" t="s">
        <v>4</v>
      </c>
      <c r="I690">
        <v>58174</v>
      </c>
      <c r="J690" t="s">
        <v>3</v>
      </c>
      <c r="K690" s="5" t="s">
        <v>4</v>
      </c>
      <c r="L690">
        <v>39870.17</v>
      </c>
      <c r="M690" t="str">
        <f t="shared" si="927"/>
        <v>e</v>
      </c>
      <c r="N690" t="str">
        <f t="shared" si="928"/>
        <v>9/2</v>
      </c>
      <c r="O690">
        <v>58174.15</v>
      </c>
      <c r="P690" t="str">
        <f t="shared" si="929"/>
        <v>o</v>
      </c>
      <c r="Q690" t="str">
        <f t="shared" si="930"/>
        <v>9/2</v>
      </c>
      <c r="R690">
        <v>8</v>
      </c>
      <c r="AA690" s="10">
        <f t="shared" si="888"/>
        <v>5461.7830000000004</v>
      </c>
      <c r="AB690" s="3" cm="1">
        <f t="array" ref="AB690">100000000/Lvac(AA690)</f>
        <v>18303.95278978331</v>
      </c>
      <c r="AC690" s="28">
        <f t="shared" si="889"/>
        <v>1.8309039374138444E-7</v>
      </c>
      <c r="AD690" s="28">
        <f t="shared" si="890"/>
        <v>5.4633008043932922E-7</v>
      </c>
      <c r="AE690" s="21">
        <f t="shared" si="891"/>
        <v>18303.9525080973</v>
      </c>
      <c r="AF690" s="10" cm="1">
        <f t="array" ref="AF690">Lair(100000000/AE690)</f>
        <v>5461.783084054231</v>
      </c>
      <c r="AG690" s="10">
        <f t="shared" si="892"/>
        <v>6.6756389616525694E-3</v>
      </c>
      <c r="AH690" s="10" t="b">
        <f t="shared" si="887"/>
        <v>1</v>
      </c>
      <c r="AI690" s="10">
        <f t="shared" si="931"/>
        <v>5461.783084054231</v>
      </c>
      <c r="AJ690">
        <v>7.0000000000000001E-3</v>
      </c>
      <c r="AK690" s="3" cm="1">
        <f t="array" ref="AK690">100000000/Lvac($AA690)</f>
        <v>18303.95278978331</v>
      </c>
      <c r="AL690" s="21">
        <f t="shared" si="906"/>
        <v>2.3458945102114014E-2</v>
      </c>
      <c r="AM690" s="10" cm="1">
        <f t="array" ref="AM690">Lvac($AI690)-$BA690</f>
        <v>8.2056763867512927E-3</v>
      </c>
      <c r="AN690" s="10">
        <f t="shared" si="932"/>
        <v>-2.7210216692765243E-2</v>
      </c>
      <c r="AO690" s="3">
        <f t="shared" si="933"/>
        <v>1.1722394838216132</v>
      </c>
      <c r="AP690" s="3">
        <v>1.1602285306123252</v>
      </c>
      <c r="AS690" s="3">
        <f t="shared" si="893"/>
        <v>2.7897833097085822E-3</v>
      </c>
      <c r="AT690" s="3" cm="1">
        <f t="array" ref="AT690">AS690-(100000000/LvacE($A690)-$E690)</f>
        <v>1.9270413758931682E-5</v>
      </c>
      <c r="AU690" t="s">
        <v>4726</v>
      </c>
      <c r="AV690" t="s">
        <v>4693</v>
      </c>
      <c r="AW690" s="3">
        <v>39870.17</v>
      </c>
      <c r="AX690" s="3">
        <v>58174.15</v>
      </c>
      <c r="AY690" s="3"/>
      <c r="AZ690" s="10" cm="1">
        <f t="array" ref="AZ690">Lair(100000000/($AX690-$AW690))</f>
        <v>5461.7748805680949</v>
      </c>
      <c r="BA690" s="10">
        <f t="shared" si="934"/>
        <v>5463.2926827935771</v>
      </c>
      <c r="BB690" s="12">
        <v>896000</v>
      </c>
      <c r="BC690" s="3">
        <v>0.21</v>
      </c>
      <c r="BD690" s="12" cm="1">
        <f t="array" ref="BD690">SfromgA($BB690,$BA690,"")</f>
        <v>7.2111540243904468E-2</v>
      </c>
      <c r="BE690" s="29">
        <f t="shared" si="935"/>
        <v>670.41625249226615</v>
      </c>
      <c r="BG690" s="3"/>
      <c r="BH690" s="3"/>
      <c r="BI690" s="12">
        <f t="shared" si="936"/>
        <v>896000</v>
      </c>
      <c r="BJ690" s="29">
        <f t="shared" si="937"/>
        <v>670.41625249226615</v>
      </c>
      <c r="BK690" s="3">
        <f t="shared" si="938"/>
        <v>-6.8156594850573837</v>
      </c>
      <c r="BL690" s="13">
        <f>EXP(BK$4341*$AX690+BK$4342)*$BI690/(100000000/($AX690-$AW690))</f>
        <v>0.22174571068187932</v>
      </c>
      <c r="BM690" s="3">
        <f t="shared" si="939"/>
        <v>-2.1993711815749659</v>
      </c>
      <c r="BN690" s="3" cm="1">
        <f t="array" ref="BN690">$C690*EXP(poly_from_str(100000000/$E690,BN$4341))</f>
        <v>0.17982506971773812</v>
      </c>
      <c r="BO690" s="3">
        <f t="shared" si="940"/>
        <v>0.69314718055994529</v>
      </c>
      <c r="BP690" s="13">
        <f t="shared" si="941"/>
        <v>0.20954673451607597</v>
      </c>
      <c r="BR690" s="12">
        <v>13840000</v>
      </c>
      <c r="BS690" s="3">
        <f>LN(BV690*100000000/($AX690-$AW690)/$BR690)</f>
        <v>-6.8070117837141089</v>
      </c>
      <c r="BT690" s="13">
        <f>EXP(BS$4338*$AX690+BS$4336)*$BR690/(100000000/($AX690-$AW690))</f>
        <v>2.5978479735893223</v>
      </c>
      <c r="BU690" s="3">
        <f>LN(BT690/$BN690)</f>
        <v>2.6704541353580673</v>
      </c>
      <c r="BV690" s="3" cm="1">
        <f t="array" ref="BV690">$BN690*EXP(poly_from_str(100000000/$E690,BV$4341))</f>
        <v>2.8017795868012647</v>
      </c>
      <c r="BW690" s="12" t="s">
        <v>14</v>
      </c>
      <c r="BX690" s="3">
        <f>LN(BT690/BV690)</f>
        <v>-7.5571382181937888E-2</v>
      </c>
      <c r="BY690">
        <v>233</v>
      </c>
    </row>
    <row r="691" spans="1:77" hidden="1" x14ac:dyDescent="0.25">
      <c r="A691" t="s">
        <v>1165</v>
      </c>
      <c r="B691" s="2" t="str">
        <f t="shared" si="886"/>
        <v/>
      </c>
      <c r="C691">
        <v>2</v>
      </c>
      <c r="E691" t="s">
        <v>1166</v>
      </c>
      <c r="R691">
        <v>8</v>
      </c>
      <c r="S691" t="s">
        <v>22</v>
      </c>
      <c r="AA691" s="10">
        <f t="shared" si="888"/>
        <v>5454.3559999999998</v>
      </c>
      <c r="AB691" s="3" cm="1">
        <f t="array" ref="AB691">100000000/Lvac(AA691)</f>
        <v>18328.876350351384</v>
      </c>
      <c r="AC691" s="28">
        <f t="shared" si="889"/>
        <v>1.8333970133229296E-7</v>
      </c>
      <c r="AD691" s="28">
        <f t="shared" si="890"/>
        <v>5.455871821519648E-7</v>
      </c>
      <c r="AE691" s="21">
        <f t="shared" si="891"/>
        <v>18328.876720665634</v>
      </c>
      <c r="AF691" s="10" cm="1">
        <f t="array" ref="AF691">Lair(100000000/AE691)</f>
        <v>5454.3558897996936</v>
      </c>
      <c r="AG691" s="10">
        <f t="shared" si="892"/>
        <v>6.6802053579149753E-3</v>
      </c>
      <c r="AH691" s="10" t="b">
        <f t="shared" si="887"/>
        <v>1</v>
      </c>
      <c r="AI691" s="10">
        <f t="shared" si="895"/>
        <v>5454.3559999999998</v>
      </c>
      <c r="AJ691">
        <v>3.0000000000000001E-3</v>
      </c>
      <c r="AK691" s="3" cm="1">
        <f t="array" ref="AK691">100000000/Lvac($AA691)</f>
        <v>18328.876350351384</v>
      </c>
      <c r="AL691" s="21">
        <f t="shared" si="906"/>
        <v>1.0081232147489851E-2</v>
      </c>
      <c r="AM691" s="21"/>
      <c r="AN691" s="21"/>
      <c r="AO691" s="21"/>
      <c r="AP691" s="21"/>
      <c r="AS691" s="3">
        <f t="shared" si="893"/>
        <v>-3.649648617283674E-3</v>
      </c>
      <c r="AT691" s="3" cm="1">
        <f t="array" ref="AT691">AS691-(100000000/LvacE($A691)-$E691)</f>
        <v>1.9143859390169382E-5</v>
      </c>
      <c r="BB691"/>
      <c r="BC691"/>
      <c r="BD691"/>
      <c r="BE691"/>
      <c r="BF691"/>
      <c r="BG691"/>
      <c r="BH691"/>
      <c r="BI691"/>
      <c r="BJ691"/>
      <c r="BN691" s="3" cm="1">
        <f t="array" ref="BN691">$C691*EXP(poly_from_str(100000000/$E691,BN$4341))</f>
        <v>0.18118405191382531</v>
      </c>
      <c r="BO691" s="3"/>
      <c r="BY691" t="e">
        <v>#N/A</v>
      </c>
    </row>
    <row r="692" spans="1:77" hidden="1" x14ac:dyDescent="0.25">
      <c r="A692" t="s">
        <v>1167</v>
      </c>
      <c r="B692" s="2" t="str">
        <f t="shared" si="886"/>
        <v/>
      </c>
      <c r="C692">
        <v>2</v>
      </c>
      <c r="E692" t="s">
        <v>1168</v>
      </c>
      <c r="R692">
        <v>8</v>
      </c>
      <c r="S692" t="s">
        <v>22</v>
      </c>
      <c r="AA692" s="10">
        <f t="shared" si="888"/>
        <v>5454.2259999999997</v>
      </c>
      <c r="AB692" s="3" cm="1">
        <f t="array" ref="AB692">100000000/Lvac(AA692)</f>
        <v>18329.313209379954</v>
      </c>
      <c r="AC692" s="28">
        <f t="shared" si="889"/>
        <v>1.8334407118443573E-7</v>
      </c>
      <c r="AD692" s="28">
        <f t="shared" si="890"/>
        <v>5.4557417868131248E-7</v>
      </c>
      <c r="AE692" s="21">
        <f t="shared" si="891"/>
        <v>18329.31288370999</v>
      </c>
      <c r="AF692" s="10" cm="1">
        <f t="array" ref="AF692">Lair(100000000/AE692)</f>
        <v>5454.2260969101799</v>
      </c>
      <c r="AG692" s="10">
        <f t="shared" si="892"/>
        <v>6.6802854529111888E-3</v>
      </c>
      <c r="AH692" s="10" t="b">
        <f t="shared" si="887"/>
        <v>1</v>
      </c>
      <c r="AI692" s="10">
        <f t="shared" si="895"/>
        <v>5454.2259999999997</v>
      </c>
      <c r="AJ692">
        <v>3.0000000000000001E-3</v>
      </c>
      <c r="AK692" s="3" cm="1">
        <f t="array" ref="AK692">100000000/Lvac($AA692)</f>
        <v>18329.313209379954</v>
      </c>
      <c r="AL692" s="21">
        <f t="shared" si="906"/>
        <v>1.0081712717467127E-2</v>
      </c>
      <c r="AM692" s="21"/>
      <c r="AN692" s="21"/>
      <c r="AO692" s="21"/>
      <c r="AP692" s="21"/>
      <c r="AS692" s="3">
        <f t="shared" si="893"/>
        <v>3.2093799527501687E-3</v>
      </c>
      <c r="AT692" s="3" cm="1">
        <f t="array" ref="AT692">AS692-(100000000/LvacE($A692)-$E692)</f>
        <v>1.9141640223097056E-5</v>
      </c>
      <c r="BB692"/>
      <c r="BC692"/>
      <c r="BD692"/>
      <c r="BE692"/>
      <c r="BF692"/>
      <c r="BG692"/>
      <c r="BH692"/>
      <c r="BI692"/>
      <c r="BJ692"/>
      <c r="BN692" s="3" cm="1">
        <f t="array" ref="BN692">$C692*EXP(poly_from_str(100000000/$E692,BN$4341))</f>
        <v>0.18120732385164467</v>
      </c>
      <c r="BO692" s="3"/>
      <c r="BY692" t="e">
        <v>#N/A</v>
      </c>
    </row>
    <row r="693" spans="1:77" hidden="1" x14ac:dyDescent="0.25">
      <c r="A693" t="s">
        <v>1169</v>
      </c>
      <c r="B693" s="2" t="str">
        <f t="shared" si="886"/>
        <v/>
      </c>
      <c r="C693">
        <v>50</v>
      </c>
      <c r="E693" t="s">
        <v>1170</v>
      </c>
      <c r="F693">
        <v>2893</v>
      </c>
      <c r="G693" t="s">
        <v>3</v>
      </c>
      <c r="H693" s="5" t="s">
        <v>15</v>
      </c>
      <c r="I693">
        <v>21238</v>
      </c>
      <c r="J693" t="s">
        <v>5</v>
      </c>
      <c r="K693" s="5" t="s">
        <v>15</v>
      </c>
      <c r="L693">
        <v>2893.14</v>
      </c>
      <c r="M693" t="str">
        <f t="shared" ref="M693:M695" si="942">$G693&amp;""</f>
        <v>o</v>
      </c>
      <c r="N693" t="str">
        <f t="shared" ref="N693:N695" si="943">$H693&amp;""</f>
        <v>13/2</v>
      </c>
      <c r="O693">
        <v>21238.78</v>
      </c>
      <c r="P693" t="str">
        <f t="shared" ref="P693:P695" si="944">$J693&amp;""</f>
        <v>e</v>
      </c>
      <c r="Q693" t="str">
        <f t="shared" ref="Q693:Q695" si="945">$K693&amp;""</f>
        <v>13/2</v>
      </c>
      <c r="R693">
        <v>8</v>
      </c>
      <c r="S693" t="s">
        <v>420</v>
      </c>
      <c r="AA693" s="10">
        <f t="shared" si="888"/>
        <v>5449.3670000000002</v>
      </c>
      <c r="AB693" s="3" cm="1">
        <f t="array" ref="AB693">100000000/Lvac(AA693)</f>
        <v>18345.65660443615</v>
      </c>
      <c r="AC693" s="28">
        <f t="shared" si="889"/>
        <v>1.8350755234507052E-7</v>
      </c>
      <c r="AD693" s="28">
        <f t="shared" si="890"/>
        <v>5.4508814896174977E-7</v>
      </c>
      <c r="AE693" s="21">
        <f t="shared" si="891"/>
        <v>18345.656950104316</v>
      </c>
      <c r="AF693" s="10" cm="1">
        <f t="array" ref="AF693">Lair(100000000/AE693)</f>
        <v>5449.3668973221102</v>
      </c>
      <c r="AG693" s="10">
        <f t="shared" si="892"/>
        <v>6.6832832698216276E-3</v>
      </c>
      <c r="AH693" s="10" t="b">
        <f t="shared" si="887"/>
        <v>1</v>
      </c>
      <c r="AI693" s="10">
        <f t="shared" ref="AI693:AI695" si="946">$AF693</f>
        <v>5449.3668973221102</v>
      </c>
      <c r="AJ693">
        <v>3.0000000000000001E-3</v>
      </c>
      <c r="AK693" s="3" cm="1">
        <f t="array" ref="AK693">100000000/Lvac($AA693)</f>
        <v>18345.65660443615</v>
      </c>
      <c r="AL693" s="21">
        <f t="shared" si="906"/>
        <v>1.009969980923001E-2</v>
      </c>
      <c r="AM693" s="10" cm="1">
        <f t="array" ref="AM693">Lvac($AI693)-$BA693</f>
        <v>-5.0362379361104104E-3</v>
      </c>
      <c r="AN693" s="10">
        <f t="shared" ref="AN693:AN695" si="947">$AK693-($AX693-$AW693)</f>
        <v>1.6604436150373658E-2</v>
      </c>
      <c r="AO693" s="3">
        <f t="shared" ref="AO693:AO695" si="948">AM693/AJ693</f>
        <v>-1.6787459787034702</v>
      </c>
      <c r="AP693" s="3">
        <v>-1.644510878577421</v>
      </c>
      <c r="AS693" s="3">
        <f t="shared" si="893"/>
        <v>-3.3955638500628993E-3</v>
      </c>
      <c r="AT693" s="3" cm="1">
        <f t="array" ref="AT693">AS693-(100000000/LvacE($A693)-$E693)</f>
        <v>1.9058443285757676E-5</v>
      </c>
      <c r="AU693" t="s">
        <v>4972</v>
      </c>
      <c r="AV693" t="s">
        <v>4691</v>
      </c>
      <c r="AW693" s="3">
        <v>2893.14</v>
      </c>
      <c r="AX693" s="3">
        <v>21238.78</v>
      </c>
      <c r="AY693" s="3"/>
      <c r="AZ693" s="10" cm="1">
        <f t="array" ref="AZ693">Lair(100000000/($AX693-$AW693))</f>
        <v>5449.3719322159204</v>
      </c>
      <c r="BA693" s="10">
        <f t="shared" ref="BA693:BA695" si="949">100000000/($AX693-$AW693)</f>
        <v>5450.8864231501329</v>
      </c>
      <c r="BB693" s="12">
        <v>1450000</v>
      </c>
      <c r="BC693" s="3">
        <v>0.39800000000000002</v>
      </c>
      <c r="BD693" s="12" cm="1">
        <f t="array" ref="BD693">SfromgA($BB693,$BA693,"")</f>
        <v>0.11590515740859815</v>
      </c>
      <c r="BE693" s="29">
        <f>(10^MAX(0.05, -0.312925054856973*((LN($BD693))^(1/3)) + 0.454808404431693)-1)*100</f>
        <v>622.77136751452872</v>
      </c>
      <c r="BG693" s="3"/>
      <c r="BH693" s="3"/>
      <c r="BI693" s="12">
        <f>IF($BB693="",$BF693,$BB693)</f>
        <v>1450000</v>
      </c>
      <c r="BJ693" s="29">
        <f>IF($BB693="",$BH693,$BE693)</f>
        <v>622.77136751452872</v>
      </c>
      <c r="BK693" s="3">
        <f>LN(BN693*100000000/($AX693-$AW693)/$BI693)</f>
        <v>-4.0679307266018654</v>
      </c>
      <c r="BL693" s="13">
        <f>EXP(BK$4341*$AX693+BK$4342)*$BI693/(100000000/($AX693-$AW693))</f>
        <v>5.9523312303392375</v>
      </c>
      <c r="BM693" s="3">
        <f t="shared" ref="BM693" si="950">LN(BL693/$C693)</f>
        <v>-2.1282400591871649</v>
      </c>
      <c r="BN693" s="3" cm="1">
        <f t="array" ref="BN693">$C693*EXP(poly_from_str(100000000/$E693,BN$4341))</f>
        <v>4.5521965144891743</v>
      </c>
      <c r="BO693" s="3">
        <f>LN($C693)</f>
        <v>3.912023005428146</v>
      </c>
      <c r="BP693" s="13">
        <f>LN(BL693/BN693)</f>
        <v>0.26817307932744527</v>
      </c>
      <c r="BY693">
        <v>6040</v>
      </c>
    </row>
    <row r="694" spans="1:77" hidden="1" x14ac:dyDescent="0.25">
      <c r="A694" t="s">
        <v>1171</v>
      </c>
      <c r="B694" s="2" t="str">
        <f t="shared" si="886"/>
        <v/>
      </c>
      <c r="C694">
        <v>10</v>
      </c>
      <c r="E694" t="s">
        <v>1172</v>
      </c>
      <c r="F694">
        <v>10859</v>
      </c>
      <c r="G694" t="s">
        <v>3</v>
      </c>
      <c r="H694" s="5" t="s">
        <v>8</v>
      </c>
      <c r="I694">
        <v>29267</v>
      </c>
      <c r="J694" t="s">
        <v>5</v>
      </c>
      <c r="K694" s="5" t="s">
        <v>18</v>
      </c>
      <c r="L694">
        <v>10859.06</v>
      </c>
      <c r="M694" t="str">
        <f t="shared" si="942"/>
        <v>o</v>
      </c>
      <c r="N694" t="str">
        <f t="shared" si="943"/>
        <v>7/2</v>
      </c>
      <c r="O694">
        <v>29267.86</v>
      </c>
      <c r="P694" t="str">
        <f t="shared" si="944"/>
        <v>e</v>
      </c>
      <c r="Q694" t="str">
        <f t="shared" si="945"/>
        <v>5/2</v>
      </c>
      <c r="R694">
        <v>8</v>
      </c>
      <c r="AA694" s="10">
        <f t="shared" si="888"/>
        <v>5430.67</v>
      </c>
      <c r="AB694" s="3" cm="1">
        <f t="array" ref="AB694">100000000/Lvac(AA694)</f>
        <v>18408.817312705214</v>
      </c>
      <c r="AC694" s="28">
        <f t="shared" si="889"/>
        <v>1.8413934192281984E-7</v>
      </c>
      <c r="AD694" s="28">
        <f t="shared" si="890"/>
        <v>5.4321794986244443E-7</v>
      </c>
      <c r="AE694" s="21">
        <f t="shared" si="891"/>
        <v>18408.817589668226</v>
      </c>
      <c r="AF694" s="10" cm="1">
        <f t="array" ref="AF694">Lair(100000000/AE694)</f>
        <v>5430.6699182939756</v>
      </c>
      <c r="AG694" s="10">
        <f t="shared" si="892"/>
        <v>6.6948937527694756E-3</v>
      </c>
      <c r="AH694" s="10" t="b">
        <f t="shared" si="887"/>
        <v>1</v>
      </c>
      <c r="AI694" s="10">
        <f t="shared" si="946"/>
        <v>5430.6699182939756</v>
      </c>
      <c r="AJ694">
        <v>3.0000000000000001E-3</v>
      </c>
      <c r="AK694" s="3" cm="1">
        <f t="array" ref="AK694">100000000/Lvac($AA694)</f>
        <v>18408.817312705214</v>
      </c>
      <c r="AL694" s="21">
        <f t="shared" si="906"/>
        <v>1.0169362669617899E-2</v>
      </c>
      <c r="AM694" s="10" cm="1">
        <f t="array" ref="AM694">Lvac($AI694)-$BA694</f>
        <v>-5.1904650854339707E-3</v>
      </c>
      <c r="AN694" s="10">
        <f t="shared" si="947"/>
        <v>1.7312705211224966E-2</v>
      </c>
      <c r="AO694" s="3">
        <f t="shared" si="948"/>
        <v>-1.7301550284779903</v>
      </c>
      <c r="AP694" s="3">
        <v>-1.7029124170827952</v>
      </c>
      <c r="AS694" s="3">
        <f t="shared" si="893"/>
        <v>-2.6872947855736129E-3</v>
      </c>
      <c r="AT694" s="3" cm="1">
        <f t="array" ref="AT694">AS694-(100000000/LvacE($A694)-$E694)</f>
        <v>1.8735376215772703E-5</v>
      </c>
      <c r="AU694" t="s">
        <v>4812</v>
      </c>
      <c r="AV694" t="s">
        <v>4695</v>
      </c>
      <c r="AW694" s="3">
        <v>10859.06</v>
      </c>
      <c r="AX694" s="3">
        <v>29267.86</v>
      </c>
      <c r="AY694" s="3"/>
      <c r="AZ694" s="10" cm="1">
        <f t="array" ref="AZ694">Lair(100000000/($AX694-$AW694))</f>
        <v>5430.6751073739943</v>
      </c>
      <c r="BA694" s="10">
        <f t="shared" si="949"/>
        <v>5432.1846073616953</v>
      </c>
      <c r="BN694" s="3" cm="1">
        <f t="array" ref="BN694">$C694*EXP(poly_from_str(100000000/$E694,BN$4341))</f>
        <v>0.92703109901469971</v>
      </c>
      <c r="BO694" s="3"/>
      <c r="BY694">
        <v>1275</v>
      </c>
    </row>
    <row r="695" spans="1:77" hidden="1" x14ac:dyDescent="0.25">
      <c r="A695" t="s">
        <v>1173</v>
      </c>
      <c r="B695" s="2" t="str">
        <f t="shared" si="886"/>
        <v/>
      </c>
      <c r="C695">
        <v>100</v>
      </c>
      <c r="E695" t="s">
        <v>1174</v>
      </c>
      <c r="F695">
        <v>17409</v>
      </c>
      <c r="G695" t="s">
        <v>3</v>
      </c>
      <c r="H695" s="5" t="s">
        <v>16</v>
      </c>
      <c r="I695">
        <v>35828</v>
      </c>
      <c r="J695" t="s">
        <v>5</v>
      </c>
      <c r="K695" s="5" t="s">
        <v>4</v>
      </c>
      <c r="L695">
        <v>17409.580000000002</v>
      </c>
      <c r="M695" t="str">
        <f t="shared" si="942"/>
        <v>o</v>
      </c>
      <c r="N695" t="str">
        <f t="shared" si="943"/>
        <v>11/2</v>
      </c>
      <c r="O695">
        <v>35828.46</v>
      </c>
      <c r="P695" t="str">
        <f t="shared" si="944"/>
        <v>e</v>
      </c>
      <c r="Q695" t="str">
        <f t="shared" si="945"/>
        <v>9/2</v>
      </c>
      <c r="R695">
        <v>8</v>
      </c>
      <c r="AA695" s="10">
        <f t="shared" si="888"/>
        <v>5427.7</v>
      </c>
      <c r="AB695" s="3" cm="1">
        <f t="array" ref="AB695">100000000/Lvac(AA695)</f>
        <v>18418.890379297809</v>
      </c>
      <c r="AC695" s="28">
        <f t="shared" si="889"/>
        <v>1.8424010170053615E-7</v>
      </c>
      <c r="AD695" s="28">
        <f t="shared" si="890"/>
        <v>5.4292087058836351E-7</v>
      </c>
      <c r="AE695" s="21">
        <f t="shared" si="891"/>
        <v>18418.890340129117</v>
      </c>
      <c r="AF695" s="10" cm="1">
        <f t="array" ref="AF695">Lair(100000000/AE695)</f>
        <v>5427.7000115424025</v>
      </c>
      <c r="AG695" s="10">
        <f t="shared" si="892"/>
        <v>6.6967491183464274E-3</v>
      </c>
      <c r="AH695" s="10" t="b">
        <f t="shared" si="887"/>
        <v>1</v>
      </c>
      <c r="AI695" s="10">
        <f t="shared" si="946"/>
        <v>5427.7000115424025</v>
      </c>
      <c r="AJ695">
        <v>3.0000000000000001E-3</v>
      </c>
      <c r="AK695" s="3" cm="1">
        <f t="array" ref="AK695">100000000/Lvac($AA695)</f>
        <v>18418.890379297809</v>
      </c>
      <c r="AL695" s="21">
        <f t="shared" si="906"/>
        <v>1.0180494688428996E-2</v>
      </c>
      <c r="AM695" s="10" cm="1">
        <f t="array" ref="AM695">Lvac($AI695)-$BA695</f>
        <v>-3.0478899452646147E-3</v>
      </c>
      <c r="AN695" s="10">
        <f t="shared" si="947"/>
        <v>1.0379297811596189E-2</v>
      </c>
      <c r="AO695" s="3">
        <f t="shared" si="948"/>
        <v>-1.0159633150882048</v>
      </c>
      <c r="AP695" s="3">
        <v>-1.0198118097832776</v>
      </c>
      <c r="AS695" s="3">
        <f t="shared" si="893"/>
        <v>3.7929780955892056E-4</v>
      </c>
      <c r="AT695" s="3" cm="1">
        <f t="array" ref="AT695">AS695-(100000000/LvacE($A695)-$E695)</f>
        <v>1.8683629605220631E-5</v>
      </c>
      <c r="AU695" t="s">
        <v>4975</v>
      </c>
      <c r="AV695" t="s">
        <v>4768</v>
      </c>
      <c r="AW695" s="3">
        <v>17409.580000000002</v>
      </c>
      <c r="AX695" s="3">
        <v>35828.46</v>
      </c>
      <c r="AY695" s="3"/>
      <c r="AZ695" s="10" cm="1">
        <f t="array" ref="AZ695">Lair(100000000/($AX695-$AW695))</f>
        <v>5427.7030586190449</v>
      </c>
      <c r="BA695" s="10">
        <f t="shared" si="949"/>
        <v>5429.2117653190644</v>
      </c>
      <c r="BB695" s="12">
        <v>6330000</v>
      </c>
      <c r="BC695" s="3">
        <v>0.223</v>
      </c>
      <c r="BD695" s="12" cm="1">
        <f t="array" ref="BD695">SfromgA($BB695,$BA695,"")</f>
        <v>0.49997399327209791</v>
      </c>
      <c r="BE695" s="29">
        <f>(10^MAX(0.05, -0.312925054856973*((LN($BD695))^(1/3)) + 0.454808404431693)-1)*100</f>
        <v>439.20396889613255</v>
      </c>
      <c r="BG695" s="3"/>
      <c r="BH695" s="3"/>
      <c r="BI695" s="12">
        <f>IF($BB695="",$BF695,$BB695)</f>
        <v>6330000</v>
      </c>
      <c r="BJ695" s="29">
        <f>IF($BB695="",$BH695,$BE695)</f>
        <v>439.20396889613255</v>
      </c>
      <c r="BK695" s="3">
        <f>LN(BN695*100000000/($AX695-$AW695)/$BI695)</f>
        <v>-4.831664120507229</v>
      </c>
      <c r="BL695" s="13">
        <f>EXP(BK$4341*$AX695+BK$4342)*$BI695/(100000000/($AX695-$AW695))</f>
        <v>8.6104602572213516</v>
      </c>
      <c r="BM695" s="3">
        <f t="shared" ref="BM695" si="951">LN(BL695/$C695)</f>
        <v>-2.4521924128539099</v>
      </c>
      <c r="BN695" s="3" cm="1">
        <f t="array" ref="BN695">$C695*EXP(poly_from_str(100000000/$E695,BN$4341))</f>
        <v>9.2961230244258797</v>
      </c>
      <c r="BO695" s="3">
        <f>LN($C695)</f>
        <v>4.6051701859880918</v>
      </c>
      <c r="BP695" s="13">
        <f>LN(BL695/BN695)</f>
        <v>-7.6619661012790746E-2</v>
      </c>
      <c r="BY695">
        <v>12859</v>
      </c>
    </row>
    <row r="696" spans="1:77" hidden="1" x14ac:dyDescent="0.25">
      <c r="A696" t="s">
        <v>1175</v>
      </c>
      <c r="B696" s="2" t="str">
        <f t="shared" si="886"/>
        <v/>
      </c>
      <c r="C696">
        <v>3</v>
      </c>
      <c r="E696" t="s">
        <v>1176</v>
      </c>
      <c r="R696">
        <v>8</v>
      </c>
      <c r="S696" t="s">
        <v>22</v>
      </c>
      <c r="AA696" s="10">
        <f t="shared" si="888"/>
        <v>5418.9459999999999</v>
      </c>
      <c r="AB696" s="3" cm="1">
        <f t="array" ref="AB696">100000000/Lvac(AA696)</f>
        <v>18448.644722753117</v>
      </c>
      <c r="AC696" s="28">
        <f t="shared" si="889"/>
        <v>1.845377311381217E-7</v>
      </c>
      <c r="AD696" s="28">
        <f t="shared" si="890"/>
        <v>5.4204523694181079E-7</v>
      </c>
      <c r="AE696" s="21">
        <f t="shared" si="891"/>
        <v>18448.644232220817</v>
      </c>
      <c r="AF696" s="10" cm="1">
        <f t="array" ref="AF696">Lair(100000000/AE696)</f>
        <v>5418.9461440863352</v>
      </c>
      <c r="AG696" s="10">
        <f t="shared" si="892"/>
        <v>6.7022355198550713E-3</v>
      </c>
      <c r="AH696" s="10" t="b">
        <f t="shared" si="887"/>
        <v>1</v>
      </c>
      <c r="AI696" s="10">
        <f t="shared" si="895"/>
        <v>5418.9459999999999</v>
      </c>
      <c r="AJ696">
        <v>3.0000000000000001E-3</v>
      </c>
      <c r="AK696" s="3" cm="1">
        <f t="array" ref="AK696">100000000/Lvac($AA696)</f>
        <v>18448.644722753117</v>
      </c>
      <c r="AL696" s="21">
        <f t="shared" si="906"/>
        <v>1.0213413119130427E-2</v>
      </c>
      <c r="AM696" s="21"/>
      <c r="AN696" s="21"/>
      <c r="AO696" s="21"/>
      <c r="AP696" s="21"/>
      <c r="AS696" s="3">
        <f t="shared" si="893"/>
        <v>4.722753117675893E-3</v>
      </c>
      <c r="AT696" s="3" cm="1">
        <f t="array" ref="AT696">AS696-(100000000/LvacE($A696)-$E696)</f>
        <v>1.8530408851802349E-5</v>
      </c>
      <c r="BB696"/>
      <c r="BC696"/>
      <c r="BD696"/>
      <c r="BE696"/>
      <c r="BF696"/>
      <c r="BG696"/>
      <c r="BH696"/>
      <c r="BI696"/>
      <c r="BJ696"/>
      <c r="BN696" s="3" cm="1">
        <f t="array" ref="BN696">$C696*EXP(poly_from_str(100000000/$E696,BN$4341))</f>
        <v>0.28113878863411956</v>
      </c>
      <c r="BO696" s="3"/>
      <c r="BY696" t="e">
        <v>#N/A</v>
      </c>
    </row>
    <row r="697" spans="1:77" hidden="1" x14ac:dyDescent="0.25">
      <c r="A697" t="s">
        <v>1177</v>
      </c>
      <c r="B697" s="2" t="str">
        <f t="shared" si="886"/>
        <v/>
      </c>
      <c r="C697">
        <v>1</v>
      </c>
      <c r="E697" t="s">
        <v>1178</v>
      </c>
      <c r="R697">
        <v>8</v>
      </c>
      <c r="S697" t="s">
        <v>22</v>
      </c>
      <c r="AA697" s="10">
        <f t="shared" si="888"/>
        <v>5414.8519999999999</v>
      </c>
      <c r="AB697" s="3" cm="1">
        <f t="array" ref="AB697">100000000/Lvac(AA697)</f>
        <v>18462.593010382006</v>
      </c>
      <c r="AC697" s="28">
        <f t="shared" si="889"/>
        <v>1.8467725433677596E-7</v>
      </c>
      <c r="AD697" s="28">
        <f t="shared" si="890"/>
        <v>5.4163572767794509E-7</v>
      </c>
      <c r="AE697" s="21">
        <f t="shared" si="891"/>
        <v>18462.59269685833</v>
      </c>
      <c r="AF697" s="10" cm="1">
        <f t="array" ref="AF697">Lair(100000000/AE697)</f>
        <v>5414.8520919536704</v>
      </c>
      <c r="AG697" s="10">
        <f t="shared" si="892"/>
        <v>6.7048104925473504E-3</v>
      </c>
      <c r="AH697" s="10" t="b">
        <f t="shared" si="887"/>
        <v>1</v>
      </c>
      <c r="AI697" s="10">
        <f t="shared" si="895"/>
        <v>5414.8519999999999</v>
      </c>
      <c r="AJ697">
        <v>3.0000000000000001E-3</v>
      </c>
      <c r="AK697" s="3" cm="1">
        <f t="array" ref="AK697">100000000/Lvac($AA697)</f>
        <v>18462.593010382006</v>
      </c>
      <c r="AL697" s="21">
        <f t="shared" si="906"/>
        <v>1.02288629552841E-2</v>
      </c>
      <c r="AM697" s="21"/>
      <c r="AN697" s="21"/>
      <c r="AO697" s="21"/>
      <c r="AP697" s="21"/>
      <c r="AS697" s="3">
        <f t="shared" si="893"/>
        <v>3.0103820063231979E-3</v>
      </c>
      <c r="AT697" s="3" cm="1">
        <f t="array" ref="AT697">AS697-(100000000/LvacE($A697)-$E697)</f>
        <v>1.8458398699294776E-5</v>
      </c>
      <c r="BB697"/>
      <c r="BC697"/>
      <c r="BD697"/>
      <c r="BE697"/>
      <c r="BF697"/>
      <c r="BG697"/>
      <c r="BH697"/>
      <c r="BI697"/>
      <c r="BJ697"/>
      <c r="BN697" s="3" cm="1">
        <f t="array" ref="BN697">$C697*EXP(poly_from_str(100000000/$E697,BN$4341))</f>
        <v>9.4059660708503065E-2</v>
      </c>
      <c r="BO697" s="3"/>
      <c r="BY697" t="e">
        <v>#N/A</v>
      </c>
    </row>
    <row r="698" spans="1:77" hidden="1" x14ac:dyDescent="0.25">
      <c r="A698" t="s">
        <v>1179</v>
      </c>
      <c r="B698" s="2" t="str">
        <f t="shared" si="886"/>
        <v/>
      </c>
      <c r="C698">
        <v>1</v>
      </c>
      <c r="E698" t="s">
        <v>1180</v>
      </c>
      <c r="R698">
        <v>8</v>
      </c>
      <c r="S698" t="s">
        <v>22</v>
      </c>
      <c r="AA698" s="10">
        <f t="shared" si="888"/>
        <v>5414.402</v>
      </c>
      <c r="AB698" s="3" cm="1">
        <f t="array" ref="AB698">100000000/Lvac(AA698)</f>
        <v>18464.127450304808</v>
      </c>
      <c r="AC698" s="28">
        <f t="shared" si="889"/>
        <v>1.8469260317205853E-7</v>
      </c>
      <c r="AD698" s="28">
        <f t="shared" si="890"/>
        <v>5.4159071566823045E-7</v>
      </c>
      <c r="AE698" s="21">
        <f t="shared" si="891"/>
        <v>18464.127715928211</v>
      </c>
      <c r="AF698" s="10" cm="1">
        <f t="array" ref="AF698">Lair(100000000/AE698)</f>
        <v>5414.401922107998</v>
      </c>
      <c r="AG698" s="10">
        <f t="shared" si="892"/>
        <v>6.7050938820487297E-3</v>
      </c>
      <c r="AH698" s="10" t="b">
        <f t="shared" si="887"/>
        <v>1</v>
      </c>
      <c r="AI698" s="10">
        <f t="shared" si="895"/>
        <v>5414.402</v>
      </c>
      <c r="AJ698">
        <v>3.0000000000000001E-3</v>
      </c>
      <c r="AK698" s="3" cm="1">
        <f t="array" ref="AK698">100000000/Lvac($AA698)</f>
        <v>18464.127450304808</v>
      </c>
      <c r="AL698" s="21">
        <f t="shared" si="906"/>
        <v>1.0230563292292378E-2</v>
      </c>
      <c r="AM698" s="21"/>
      <c r="AN698" s="21"/>
      <c r="AO698" s="21"/>
      <c r="AP698" s="21"/>
      <c r="AS698" s="3">
        <f t="shared" si="893"/>
        <v>-2.549695193010848E-3</v>
      </c>
      <c r="AT698" s="3" cm="1">
        <f t="array" ref="AT698">AS698-(100000000/LvacE($A698)-$E698)</f>
        <v>1.845047518145293E-5</v>
      </c>
      <c r="BB698"/>
      <c r="BC698"/>
      <c r="BD698"/>
      <c r="BE698"/>
      <c r="BF698"/>
      <c r="BG698"/>
      <c r="BH698"/>
      <c r="BI698"/>
      <c r="BJ698"/>
      <c r="BN698" s="3" cm="1">
        <f t="array" ref="BN698">$C698*EXP(poly_from_str(100000000/$E698,BN$4341))</f>
        <v>9.4097707978958639E-2</v>
      </c>
      <c r="BO698" s="3"/>
      <c r="BY698" t="e">
        <v>#N/A</v>
      </c>
    </row>
    <row r="699" spans="1:77" hidden="1" x14ac:dyDescent="0.25">
      <c r="A699" t="s">
        <v>1181</v>
      </c>
      <c r="B699" s="2" t="str">
        <f t="shared" si="886"/>
        <v/>
      </c>
      <c r="C699">
        <v>1</v>
      </c>
      <c r="D699" t="s">
        <v>134</v>
      </c>
      <c r="E699" t="s">
        <v>1182</v>
      </c>
      <c r="R699">
        <v>8</v>
      </c>
      <c r="S699" t="s">
        <v>22</v>
      </c>
      <c r="AA699" s="10">
        <f t="shared" si="888"/>
        <v>5410.7520000000004</v>
      </c>
      <c r="AB699" s="3" cm="1">
        <f t="array" ref="AB699">100000000/Lvac(AA699)</f>
        <v>18476.582893820239</v>
      </c>
      <c r="AC699" s="28">
        <f t="shared" si="889"/>
        <v>1.8481719361744911E-7</v>
      </c>
      <c r="AD699" s="28">
        <f t="shared" si="890"/>
        <v>5.4122561825783521E-7</v>
      </c>
      <c r="AE699" s="21">
        <f t="shared" si="891"/>
        <v>18476.582591617153</v>
      </c>
      <c r="AF699" s="10" cm="1">
        <f t="array" ref="AF699">Lair(100000000/AE699)</f>
        <v>5410.7520884992737</v>
      </c>
      <c r="AG699" s="10">
        <f t="shared" si="892"/>
        <v>6.7073950990380118E-3</v>
      </c>
      <c r="AH699" s="10" t="b">
        <f t="shared" si="887"/>
        <v>1</v>
      </c>
      <c r="AI699" s="10">
        <f>100000000/AK699</f>
        <v>5412.1097239567798</v>
      </c>
      <c r="AJ699" s="10">
        <f>AL699/AK699*AI699</f>
        <v>0.14645465832073767</v>
      </c>
      <c r="AK699" s="23" cm="1">
        <f t="array" ref="AK699">100000000/Lvac($AA699)+0.5</f>
        <v>18477.082893820239</v>
      </c>
      <c r="AL699" s="24">
        <v>0.5</v>
      </c>
      <c r="AM699" s="24"/>
      <c r="AN699" s="24"/>
      <c r="AO699" s="24"/>
      <c r="AP699" s="24"/>
      <c r="AS699" s="3">
        <f t="shared" si="893"/>
        <v>2.8938202376593836E-3</v>
      </c>
      <c r="AT699" s="3" cm="1">
        <f t="array" ref="AT699">AS699-(100000000/LvacE($A699)-$E699)</f>
        <v>1.838605385273695E-5</v>
      </c>
      <c r="BB699"/>
      <c r="BC699"/>
      <c r="BD699"/>
      <c r="BE699"/>
      <c r="BF699"/>
      <c r="BG699"/>
      <c r="BH699"/>
      <c r="BI699"/>
      <c r="BJ699"/>
      <c r="BN699" s="3" cm="1">
        <f t="array" ref="BN699">$C699*EXP(poly_from_str(100000000/$E699,BN$4341))</f>
        <v>9.4403597057991478E-2</v>
      </c>
      <c r="BO699" s="3"/>
      <c r="BY699">
        <v>135</v>
      </c>
    </row>
    <row r="700" spans="1:77" hidden="1" x14ac:dyDescent="0.25">
      <c r="A700" t="s">
        <v>1183</v>
      </c>
      <c r="B700" s="2" t="str">
        <f t="shared" si="886"/>
        <v/>
      </c>
      <c r="C700">
        <v>0</v>
      </c>
      <c r="E700" t="s">
        <v>1184</v>
      </c>
      <c r="R700">
        <v>8</v>
      </c>
      <c r="S700" t="s">
        <v>22</v>
      </c>
      <c r="AA700" s="10">
        <f t="shared" si="888"/>
        <v>5410.6369999999997</v>
      </c>
      <c r="AB700" s="3" cm="1">
        <f t="array" ref="AB700">100000000/Lvac(AA700)</f>
        <v>18476.975598671735</v>
      </c>
      <c r="AC700" s="28">
        <f t="shared" si="889"/>
        <v>1.8482112180137017E-7</v>
      </c>
      <c r="AD700" s="28">
        <f t="shared" si="890"/>
        <v>5.4121411518879069E-7</v>
      </c>
      <c r="AE700" s="21">
        <f t="shared" si="891"/>
        <v>18476.976058339635</v>
      </c>
      <c r="AF700" s="10" cm="1">
        <f t="array" ref="AF700">Lair(100000000/AE700)</f>
        <v>5410.6368653933532</v>
      </c>
      <c r="AG700" s="10">
        <f t="shared" si="892"/>
        <v>6.7074676788215267E-3</v>
      </c>
      <c r="AH700" s="10" t="b">
        <f t="shared" si="887"/>
        <v>1</v>
      </c>
      <c r="AI700" s="10">
        <f t="shared" si="895"/>
        <v>5410.6369999999997</v>
      </c>
      <c r="AJ700">
        <v>3.0000000000000001E-3</v>
      </c>
      <c r="AK700" s="3" cm="1">
        <f t="array" ref="AK700">100000000/Lvac($AA700)</f>
        <v>18476.975598671735</v>
      </c>
      <c r="AL700" s="21">
        <f t="shared" ref="AL700:AL763" si="952">AJ700/AI700*AK700</f>
        <v>1.024480607292916E-2</v>
      </c>
      <c r="AM700" s="21"/>
      <c r="AN700" s="21"/>
      <c r="AO700" s="21"/>
      <c r="AP700" s="21"/>
      <c r="AS700" s="3">
        <f t="shared" si="893"/>
        <v>-4.401328264066251E-3</v>
      </c>
      <c r="AT700" s="3" cm="1">
        <f t="array" ref="AT700">AS700-(100000000/LvacE($A700)-$E700)</f>
        <v>1.8384020222583786E-5</v>
      </c>
      <c r="BB700"/>
      <c r="BC700"/>
      <c r="BD700"/>
      <c r="BE700"/>
      <c r="BF700"/>
      <c r="BG700"/>
      <c r="BH700"/>
      <c r="BI700"/>
      <c r="BJ700"/>
      <c r="BN700" s="3" cm="1">
        <f t="array" ref="BN700">$C700*EXP(poly_from_str(100000000/$E700,BN$4341))</f>
        <v>0</v>
      </c>
      <c r="BO700" s="3"/>
      <c r="BY700" t="e">
        <v>#N/A</v>
      </c>
    </row>
    <row r="701" spans="1:77" hidden="1" x14ac:dyDescent="0.25">
      <c r="A701" t="s">
        <v>1185</v>
      </c>
      <c r="B701" s="2" t="str">
        <f t="shared" si="886"/>
        <v/>
      </c>
      <c r="C701">
        <v>5</v>
      </c>
      <c r="D701" t="s">
        <v>14</v>
      </c>
      <c r="E701" t="s">
        <v>1186</v>
      </c>
      <c r="R701">
        <v>8</v>
      </c>
      <c r="S701" t="s">
        <v>22</v>
      </c>
      <c r="AA701" s="10">
        <f t="shared" si="888"/>
        <v>5410.13</v>
      </c>
      <c r="AB701" s="3" cm="1">
        <f t="array" ref="AB701">100000000/Lvac(AA701)</f>
        <v>18478.707113888227</v>
      </c>
      <c r="AC701" s="28">
        <f t="shared" si="889"/>
        <v>1.8483844195980502E-7</v>
      </c>
      <c r="AD701" s="28">
        <f t="shared" si="890"/>
        <v>5.4116340165834441E-7</v>
      </c>
      <c r="AE701" s="21">
        <f t="shared" si="891"/>
        <v>18478.707415410463</v>
      </c>
      <c r="AF701" s="10" cm="1">
        <f t="array" ref="AF701">Lair(100000000/AE701)</f>
        <v>5410.1299117204135</v>
      </c>
      <c r="AG701" s="10">
        <f t="shared" si="892"/>
        <v>6.7077877161813328E-3</v>
      </c>
      <c r="AH701" s="10" t="b">
        <f t="shared" si="887"/>
        <v>1</v>
      </c>
      <c r="AI701" s="10">
        <f t="shared" si="895"/>
        <v>5410.13</v>
      </c>
      <c r="AJ701">
        <v>7.0000000000000001E-3</v>
      </c>
      <c r="AK701" s="3" cm="1">
        <f t="array" ref="AK701">100000000/Lvac($AA701)</f>
        <v>18478.707113888227</v>
      </c>
      <c r="AL701" s="21">
        <f t="shared" si="952"/>
        <v>2.3909028026538659E-2</v>
      </c>
      <c r="AM701" s="21"/>
      <c r="AN701" s="21"/>
      <c r="AO701" s="21"/>
      <c r="AP701" s="21"/>
      <c r="AS701" s="3">
        <f t="shared" si="893"/>
        <v>-2.8861117716587614E-3</v>
      </c>
      <c r="AT701" s="3" cm="1">
        <f t="array" ref="AT701">AS701-(100000000/LvacE($A701)-$E701)</f>
        <v>1.8375063518760726E-5</v>
      </c>
      <c r="BB701"/>
      <c r="BC701"/>
      <c r="BD701"/>
      <c r="BE701"/>
      <c r="BF701"/>
      <c r="BG701"/>
      <c r="BH701"/>
      <c r="BI701"/>
      <c r="BJ701"/>
      <c r="BN701" s="3" cm="1">
        <f t="array" ref="BN701">$C701*EXP(poly_from_str(100000000/$E701,BN$4341))</f>
        <v>0.47227812155577531</v>
      </c>
      <c r="BO701" s="3"/>
      <c r="BY701" t="e">
        <v>#N/A</v>
      </c>
    </row>
    <row r="702" spans="1:77" hidden="1" x14ac:dyDescent="0.25">
      <c r="A702" t="s">
        <v>1187</v>
      </c>
      <c r="B702" s="2" t="str">
        <f t="shared" si="886"/>
        <v/>
      </c>
      <c r="C702">
        <v>8</v>
      </c>
      <c r="E702" t="s">
        <v>1188</v>
      </c>
      <c r="F702">
        <v>18693</v>
      </c>
      <c r="G702" t="s">
        <v>3</v>
      </c>
      <c r="H702" s="5" t="s">
        <v>113</v>
      </c>
      <c r="I702">
        <v>37197</v>
      </c>
      <c r="J702" t="s">
        <v>5</v>
      </c>
      <c r="K702" s="5" t="s">
        <v>19</v>
      </c>
      <c r="L702">
        <v>18693.650000000001</v>
      </c>
      <c r="M702" t="str">
        <f>$G702&amp;""</f>
        <v>o</v>
      </c>
      <c r="N702" t="str">
        <f>$H702&amp;""</f>
        <v>1/2</v>
      </c>
      <c r="O702">
        <v>37197.64</v>
      </c>
      <c r="P702" t="str">
        <f>$J702&amp;""</f>
        <v>e</v>
      </c>
      <c r="Q702" t="str">
        <f>$K702&amp;""</f>
        <v>3/2</v>
      </c>
      <c r="R702">
        <v>8</v>
      </c>
      <c r="AA702" s="10">
        <f t="shared" si="888"/>
        <v>5402.7259999999997</v>
      </c>
      <c r="AB702" s="3" cm="1">
        <f t="array" ref="AB702">100000000/Lvac(AA702)</f>
        <v>18504.030408488463</v>
      </c>
      <c r="AC702" s="28">
        <f t="shared" si="889"/>
        <v>1.8509174812862991E-7</v>
      </c>
      <c r="AD702" s="28">
        <f t="shared" si="890"/>
        <v>5.4042280407260044E-7</v>
      </c>
      <c r="AE702" s="21">
        <f t="shared" si="891"/>
        <v>18504.03036560243</v>
      </c>
      <c r="AF702" s="10" cm="1">
        <f t="array" ref="AF702">Lair(100000000/AE702)</f>
        <v>5402.7260125218163</v>
      </c>
      <c r="AG702" s="10">
        <f t="shared" si="892"/>
        <v>6.7124716678662278E-3</v>
      </c>
      <c r="AH702" s="10" t="b">
        <f t="shared" si="887"/>
        <v>1</v>
      </c>
      <c r="AI702" s="10">
        <f>$AF702</f>
        <v>5402.7260125218163</v>
      </c>
      <c r="AJ702">
        <v>3.0000000000000001E-3</v>
      </c>
      <c r="AK702" s="3" cm="1">
        <f t="array" ref="AK702">100000000/Lvac($AA702)</f>
        <v>18504.030408488463</v>
      </c>
      <c r="AL702" s="21">
        <f t="shared" si="952"/>
        <v>1.0274829983383546E-2</v>
      </c>
      <c r="AM702" s="10" cm="1">
        <f t="array" ref="AM702">Lvac($AI702)-$BA702</f>
        <v>-1.1789074737862393E-2</v>
      </c>
      <c r="AN702" s="10">
        <f>$AK702-($AX702-$AW702)</f>
        <v>4.0408488464890979E-2</v>
      </c>
      <c r="AO702" s="3">
        <f>AM702/AJ702</f>
        <v>-3.9296915792874643</v>
      </c>
      <c r="AP702" s="3">
        <v>-3.9338666319963522</v>
      </c>
      <c r="AS702" s="3">
        <f t="shared" si="893"/>
        <v>4.0848846401786432E-4</v>
      </c>
      <c r="AT702" s="3" cm="1">
        <f t="array" ref="AT702">AS702-(100000000/LvacE($A702)-$E702)</f>
        <v>1.82437761395704E-5</v>
      </c>
      <c r="AU702" t="s">
        <v>4790</v>
      </c>
      <c r="AV702" t="s">
        <v>4782</v>
      </c>
      <c r="AW702" s="3">
        <v>18693.650000000001</v>
      </c>
      <c r="AX702" s="3">
        <v>37197.64</v>
      </c>
      <c r="AY702" s="3"/>
      <c r="AZ702" s="10" cm="1">
        <f t="array" ref="AZ702">Lair(100000000/($AX702-$AW702))</f>
        <v>5402.7377984514205</v>
      </c>
      <c r="BA702" s="10">
        <f>100000000/($AX702-$AW702)</f>
        <v>5404.2398423258992</v>
      </c>
      <c r="BN702" s="3" cm="1">
        <f t="array" ref="BN702">$C702*EXP(poly_from_str(100000000/$E702,BN$4341))</f>
        <v>0.76053697796192954</v>
      </c>
      <c r="BO702" s="3"/>
      <c r="BY702">
        <v>1099</v>
      </c>
    </row>
    <row r="703" spans="1:77" hidden="1" x14ac:dyDescent="0.25">
      <c r="A703" t="s">
        <v>1189</v>
      </c>
      <c r="B703" s="2" t="str">
        <f t="shared" si="886"/>
        <v/>
      </c>
      <c r="C703">
        <v>6</v>
      </c>
      <c r="E703" t="s">
        <v>1190</v>
      </c>
      <c r="R703">
        <v>8</v>
      </c>
      <c r="S703" t="s">
        <v>22</v>
      </c>
      <c r="AA703" s="10">
        <f t="shared" si="888"/>
        <v>5390.0649999999996</v>
      </c>
      <c r="AB703" s="3" cm="1">
        <f t="array" ref="AB703">100000000/Lvac(AA703)</f>
        <v>18547.494987384518</v>
      </c>
      <c r="AC703" s="28">
        <f t="shared" si="889"/>
        <v>1.8552651962453144E-7</v>
      </c>
      <c r="AD703" s="28">
        <f t="shared" si="890"/>
        <v>5.391563662263674E-7</v>
      </c>
      <c r="AE703" s="21">
        <f t="shared" si="891"/>
        <v>18547.49445935895</v>
      </c>
      <c r="AF703" s="10" cm="1">
        <f t="array" ref="AF703">Lair(100000000/AE703)</f>
        <v>5390.0651534505932</v>
      </c>
      <c r="AG703" s="10">
        <f t="shared" si="892"/>
        <v>6.7205260963814463E-3</v>
      </c>
      <c r="AH703" s="10" t="b">
        <f t="shared" si="887"/>
        <v>1</v>
      </c>
      <c r="AI703" s="10">
        <f t="shared" si="895"/>
        <v>5390.0649999999996</v>
      </c>
      <c r="AJ703">
        <v>3.0000000000000001E-3</v>
      </c>
      <c r="AK703" s="3" cm="1">
        <f t="array" ref="AK703">100000000/Lvac($AA703)</f>
        <v>18547.494987384518</v>
      </c>
      <c r="AL703" s="21">
        <f t="shared" si="952"/>
        <v>1.0323156578288677E-2</v>
      </c>
      <c r="AM703" s="21"/>
      <c r="AN703" s="21"/>
      <c r="AO703" s="21"/>
      <c r="AP703" s="21"/>
      <c r="AS703" s="3">
        <f t="shared" si="893"/>
        <v>4.9873845164256636E-3</v>
      </c>
      <c r="AT703" s="3" cm="1">
        <f t="array" ref="AT703">AS703-(100000000/LvacE($A703)-$E703)</f>
        <v>1.8017541151493788E-5</v>
      </c>
      <c r="BB703"/>
      <c r="BC703"/>
      <c r="BD703"/>
      <c r="BE703"/>
      <c r="BF703"/>
      <c r="BG703"/>
      <c r="BH703"/>
      <c r="BI703"/>
      <c r="BJ703"/>
      <c r="BN703" s="3" cm="1">
        <f t="array" ref="BN703">$C703*EXP(poly_from_str(100000000/$E703,BN$4341))</f>
        <v>0.57651467528765143</v>
      </c>
      <c r="BO703" s="3"/>
      <c r="BY703" t="e">
        <v>#N/A</v>
      </c>
    </row>
    <row r="704" spans="1:77" hidden="1" x14ac:dyDescent="0.25">
      <c r="A704" t="s">
        <v>1191</v>
      </c>
      <c r="B704" s="2" t="str">
        <f t="shared" si="886"/>
        <v/>
      </c>
      <c r="C704">
        <v>6</v>
      </c>
      <c r="E704" t="s">
        <v>1192</v>
      </c>
      <c r="R704">
        <v>8</v>
      </c>
      <c r="S704" t="s">
        <v>22</v>
      </c>
      <c r="AA704" s="10">
        <f t="shared" si="888"/>
        <v>5368.5959999999995</v>
      </c>
      <c r="AB704" s="3" cm="1">
        <f t="array" ref="AB704">100000000/Lvac(AA704)</f>
        <v>18621.665529706988</v>
      </c>
      <c r="AC704" s="28">
        <f t="shared" si="889"/>
        <v>1.862684396441826E-7</v>
      </c>
      <c r="AD704" s="28">
        <f t="shared" si="890"/>
        <v>5.3700889343367724E-7</v>
      </c>
      <c r="AE704" s="21">
        <f t="shared" si="891"/>
        <v>18621.666009785076</v>
      </c>
      <c r="AF704" s="10" cm="1">
        <f t="array" ref="AF704">Lair(100000000/AE704)</f>
        <v>5368.595861592702</v>
      </c>
      <c r="AG704" s="10">
        <f t="shared" si="892"/>
        <v>6.7343142908971908E-3</v>
      </c>
      <c r="AH704" s="10" t="b">
        <f t="shared" si="887"/>
        <v>1</v>
      </c>
      <c r="AI704" s="10">
        <f t="shared" si="895"/>
        <v>5368.5959999999995</v>
      </c>
      <c r="AJ704">
        <v>3.0000000000000001E-3</v>
      </c>
      <c r="AK704" s="3" cm="1">
        <f t="array" ref="AK704">100000000/Lvac($AA704)</f>
        <v>18621.665529706988</v>
      </c>
      <c r="AL704" s="21">
        <f t="shared" si="952"/>
        <v>1.0405885745383144E-2</v>
      </c>
      <c r="AM704" s="21"/>
      <c r="AN704" s="21"/>
      <c r="AO704" s="21"/>
      <c r="AP704" s="21"/>
      <c r="AS704" s="3">
        <f t="shared" si="893"/>
        <v>-4.4702930099447258E-3</v>
      </c>
      <c r="AT704" s="3" cm="1">
        <f t="array" ref="AT704">AS704-(100000000/LvacE($A704)-$E704)</f>
        <v>1.7628859495744109E-5</v>
      </c>
      <c r="BB704"/>
      <c r="BC704"/>
      <c r="BD704"/>
      <c r="BE704"/>
      <c r="BF704"/>
      <c r="BG704"/>
      <c r="BH704"/>
      <c r="BI704"/>
      <c r="BJ704"/>
      <c r="BN704" s="3" cm="1">
        <f t="array" ref="BN704">$C704*EXP(poly_from_str(100000000/$E704,BN$4341))</f>
        <v>0.58637096347928308</v>
      </c>
      <c r="BO704" s="3"/>
      <c r="BY704" t="e">
        <v>#N/A</v>
      </c>
    </row>
    <row r="705" spans="1:77" hidden="1" x14ac:dyDescent="0.25">
      <c r="A705" t="s">
        <v>1193</v>
      </c>
      <c r="B705" s="2" t="str">
        <f t="shared" si="886"/>
        <v/>
      </c>
      <c r="C705">
        <v>1</v>
      </c>
      <c r="E705" t="s">
        <v>1194</v>
      </c>
      <c r="R705">
        <v>8</v>
      </c>
      <c r="S705" t="s">
        <v>22</v>
      </c>
      <c r="AA705" s="10">
        <f t="shared" si="888"/>
        <v>5368.1379999999999</v>
      </c>
      <c r="AB705" s="3" cm="1">
        <f t="array" ref="AB705">100000000/Lvac(AA705)</f>
        <v>18623.254279166966</v>
      </c>
      <c r="AC705" s="28">
        <f t="shared" si="889"/>
        <v>1.8628433173662825E-7</v>
      </c>
      <c r="AD705" s="28">
        <f t="shared" si="890"/>
        <v>5.3696308121543342E-7</v>
      </c>
      <c r="AE705" s="21">
        <f t="shared" si="891"/>
        <v>18623.25381947447</v>
      </c>
      <c r="AF705" s="10" cm="1">
        <f t="array" ref="AF705">Lair(100000000/AE705)</f>
        <v>5368.1381325074926</v>
      </c>
      <c r="AG705" s="10">
        <f t="shared" si="892"/>
        <v>6.7346102390779608E-3</v>
      </c>
      <c r="AH705" s="10" t="b">
        <f t="shared" si="887"/>
        <v>1</v>
      </c>
      <c r="AI705" s="10">
        <f t="shared" si="895"/>
        <v>5368.1379999999999</v>
      </c>
      <c r="AJ705">
        <v>3.0000000000000001E-3</v>
      </c>
      <c r="AK705" s="3" cm="1">
        <f t="array" ref="AK705">100000000/Lvac($AA705)</f>
        <v>18623.254279166966</v>
      </c>
      <c r="AL705" s="21">
        <f t="shared" si="952"/>
        <v>1.0407661434467761E-2</v>
      </c>
      <c r="AM705" s="21"/>
      <c r="AN705" s="21"/>
      <c r="AO705" s="21"/>
      <c r="AP705" s="21"/>
      <c r="AS705" s="3">
        <f t="shared" si="893"/>
        <v>4.2791669657162856E-3</v>
      </c>
      <c r="AT705" s="3" cm="1">
        <f t="array" ref="AT705">AS705-(100000000/LvacE($A705)-$E705)</f>
        <v>1.7620495782466605E-5</v>
      </c>
      <c r="BB705"/>
      <c r="BC705"/>
      <c r="BD705"/>
      <c r="BE705"/>
      <c r="BF705"/>
      <c r="BG705"/>
      <c r="BH705"/>
      <c r="BI705"/>
      <c r="BJ705"/>
      <c r="BN705" s="3" cm="1">
        <f t="array" ref="BN705">$C705*EXP(poly_from_str(100000000/$E705,BN$4341))</f>
        <v>9.7762102216661137E-2</v>
      </c>
      <c r="BO705" s="3"/>
      <c r="BY705" t="e">
        <v>#N/A</v>
      </c>
    </row>
    <row r="706" spans="1:77" hidden="1" x14ac:dyDescent="0.25">
      <c r="A706" t="s">
        <v>1195</v>
      </c>
      <c r="B706" s="2" t="str">
        <f t="shared" ref="B706:B769" si="953">IF(OR(A706=A705,A706=A707),IF(B705="",1,B705+1),"")</f>
        <v/>
      </c>
      <c r="C706">
        <v>7</v>
      </c>
      <c r="E706" t="s">
        <v>1196</v>
      </c>
      <c r="R706">
        <v>8</v>
      </c>
      <c r="S706" t="s">
        <v>22</v>
      </c>
      <c r="AA706" s="10">
        <f t="shared" si="888"/>
        <v>5367.3580000000002</v>
      </c>
      <c r="AB706" s="3" cm="1">
        <f t="array" ref="AB706">100000000/Lvac(AA706)</f>
        <v>18625.960633763541</v>
      </c>
      <c r="AC706" s="28">
        <f t="shared" si="889"/>
        <v>1.8631140311490308E-7</v>
      </c>
      <c r="AD706" s="28">
        <f t="shared" si="890"/>
        <v>5.3688506040718558E-7</v>
      </c>
      <c r="AE706" s="21">
        <f t="shared" si="891"/>
        <v>18625.960565645724</v>
      </c>
      <c r="AF706" s="10" cm="1">
        <f t="array" ref="AF706">Lair(100000000/AE706)</f>
        <v>5367.3580196294224</v>
      </c>
      <c r="AG706" s="10">
        <f t="shared" si="892"/>
        <v>6.7351144300197173E-3</v>
      </c>
      <c r="AH706" s="10" t="b">
        <f t="shared" ref="AH706:AH769" si="954">ABS(AE706-AB706)&lt;AG706</f>
        <v>1</v>
      </c>
      <c r="AI706" s="10">
        <f t="shared" si="895"/>
        <v>5367.3580000000002</v>
      </c>
      <c r="AJ706">
        <v>3.0000000000000001E-3</v>
      </c>
      <c r="AK706" s="3" cm="1">
        <f t="array" ref="AK706">100000000/Lvac($AA706)</f>
        <v>18625.960633763541</v>
      </c>
      <c r="AL706" s="21">
        <f t="shared" si="952"/>
        <v>1.0410686580118305E-2</v>
      </c>
      <c r="AM706" s="21"/>
      <c r="AN706" s="21"/>
      <c r="AO706" s="21"/>
      <c r="AP706" s="21"/>
      <c r="AS706" s="3">
        <f t="shared" si="893"/>
        <v>6.3376354228239506E-4</v>
      </c>
      <c r="AT706" s="3" cm="1">
        <f t="array" ref="AT706">AS706-(100000000/LvacE($A706)-$E706)</f>
        <v>1.7606249457458034E-5</v>
      </c>
      <c r="BB706"/>
      <c r="BC706"/>
      <c r="BD706"/>
      <c r="BE706"/>
      <c r="BF706"/>
      <c r="BG706"/>
      <c r="BH706"/>
      <c r="BI706"/>
      <c r="BJ706"/>
      <c r="BN706" s="3" cm="1">
        <f t="array" ref="BN706">$C706*EXP(poly_from_str(100000000/$E706,BN$4341))</f>
        <v>0.68473726076040708</v>
      </c>
      <c r="BO706" s="3"/>
      <c r="BY706">
        <v>1043</v>
      </c>
    </row>
    <row r="707" spans="1:77" hidden="1" x14ac:dyDescent="0.25">
      <c r="A707" t="s">
        <v>1197</v>
      </c>
      <c r="B707" s="2" t="str">
        <f t="shared" si="953"/>
        <v/>
      </c>
      <c r="C707">
        <v>4</v>
      </c>
      <c r="E707" t="s">
        <v>1198</v>
      </c>
      <c r="F707">
        <v>21294</v>
      </c>
      <c r="G707" t="s">
        <v>5</v>
      </c>
      <c r="H707" s="5" t="s">
        <v>8</v>
      </c>
      <c r="I707">
        <v>39940</v>
      </c>
      <c r="J707" t="s">
        <v>3</v>
      </c>
      <c r="K707" s="5" t="s">
        <v>8</v>
      </c>
      <c r="L707">
        <v>21294.89</v>
      </c>
      <c r="M707" t="str">
        <f t="shared" ref="M707:M709" si="955">$G707&amp;""</f>
        <v>e</v>
      </c>
      <c r="N707" t="str">
        <f t="shared" ref="N707:N709" si="956">$H707&amp;""</f>
        <v>7/2</v>
      </c>
      <c r="O707">
        <v>39940.720000000001</v>
      </c>
      <c r="P707" t="str">
        <f t="shared" ref="P707:P709" si="957">$J707&amp;""</f>
        <v>o</v>
      </c>
      <c r="Q707" t="str">
        <f t="shared" ref="Q707:Q709" si="958">$K707&amp;""</f>
        <v>7/2</v>
      </c>
      <c r="R707">
        <v>8</v>
      </c>
      <c r="AA707" s="10">
        <f t="shared" ref="AA707:AA770" si="959">ROUND($A707,3)+0</f>
        <v>5361.6369999999997</v>
      </c>
      <c r="AB707" s="3" cm="1">
        <f t="array" ref="AB707">100000000/Lvac(AA707)</f>
        <v>18645.834771662867</v>
      </c>
      <c r="AC707" s="28">
        <f t="shared" ref="AC707:AC770" si="960">0.001/AA707</f>
        <v>1.8651020201479511E-7</v>
      </c>
      <c r="AD707" s="28">
        <f t="shared" ref="AD707:AD770" si="961">0.01/AB707</f>
        <v>5.3631280779113029E-7</v>
      </c>
      <c r="AE707" s="21">
        <f t="shared" ref="AE707:AE770" si="962">($AB707/$AC707^2+$E707/$AD707^2)/(1/$AC707^2+1/$AD707^2)</f>
        <v>18645.83425684175</v>
      </c>
      <c r="AF707" s="10" cm="1">
        <f t="array" ref="AF707">Lair(100000000/AE707)</f>
        <v>5361.6371480392463</v>
      </c>
      <c r="AG707" s="10">
        <f t="shared" ref="AG707:AG770" si="963">0.0005/$AA707*AB707+0.005</f>
        <v>6.7388192049986665E-3</v>
      </c>
      <c r="AH707" s="10" t="b">
        <f t="shared" si="954"/>
        <v>1</v>
      </c>
      <c r="AI707" s="10">
        <f t="shared" ref="AI707:AI709" si="964">$AF707</f>
        <v>5361.6371480392463</v>
      </c>
      <c r="AJ707">
        <v>3.0000000000000001E-3</v>
      </c>
      <c r="AK707" s="3" cm="1">
        <f t="array" ref="AK707">100000000/Lvac($AA707)</f>
        <v>18645.834771662867</v>
      </c>
      <c r="AL707" s="21">
        <f t="shared" si="952"/>
        <v>1.0432914941930558E-2</v>
      </c>
      <c r="AM707" s="10" cm="1">
        <f t="array" ref="AM707">Lvac($AI707)-$BA707</f>
        <v>-1.2244018171259086E-3</v>
      </c>
      <c r="AN707" s="10">
        <f t="shared" ref="AN707:AN709" si="965">$AK707-($AX707-$AW707)</f>
        <v>4.7716628650960047E-3</v>
      </c>
      <c r="AO707" s="3">
        <f t="shared" ref="AO707:AO709" si="966">AM707/AJ707</f>
        <v>-0.40813393904196954</v>
      </c>
      <c r="AP707" s="3">
        <v>-0.45749351799410454</v>
      </c>
      <c r="AS707" s="3">
        <f t="shared" ref="AS707:AS770" si="967">$AB707-$E707</f>
        <v>4.7716628650960047E-3</v>
      </c>
      <c r="AT707" s="3" cm="1">
        <f t="array" ref="AT707">AS707-(100000000/LvacE($A707)-$E707)</f>
        <v>1.7501493857707828E-5</v>
      </c>
      <c r="AU707" t="s">
        <v>4786</v>
      </c>
      <c r="AV707" t="s">
        <v>4747</v>
      </c>
      <c r="AW707" s="3">
        <v>21294.89</v>
      </c>
      <c r="AX707" s="3">
        <v>39940.720000000001</v>
      </c>
      <c r="AY707" s="3"/>
      <c r="AZ707" s="10" cm="1">
        <f t="array" ref="AZ707">Lair(100000000/($AX707-$AW707))</f>
        <v>5361.6383721145321</v>
      </c>
      <c r="BA707" s="10">
        <f t="shared" ref="BA707:BA709" si="968">100000000/($AX707-$AW707)</f>
        <v>5363.1294503918562</v>
      </c>
      <c r="BB707" s="12">
        <v>297000</v>
      </c>
      <c r="BC707" s="3">
        <v>8.0000000000000002E-3</v>
      </c>
      <c r="BD707" s="12" cm="1">
        <f t="array" ref="BD707">SfromgA($BB707,$BA707,"")</f>
        <v>2.2612295296316344E-2</v>
      </c>
      <c r="BE707" s="29">
        <f t="shared" ref="BE707:BE709" si="969">(10^MAX(0.05, -0.312925054856973*((LN($BD707))^(1/3)) + 0.454808404431693)-1)*100</f>
        <v>776.32387093938394</v>
      </c>
      <c r="BG707" s="3"/>
      <c r="BH707" s="3"/>
      <c r="BI707" s="12">
        <f t="shared" ref="BI707:BI708" si="970">IF($BB707="",$BF707,$BB707)</f>
        <v>297000</v>
      </c>
      <c r="BJ707" s="29">
        <f t="shared" ref="BJ707:BJ708" si="971">IF($BB707="",$BH707,$BE707)</f>
        <v>776.32387093938394</v>
      </c>
      <c r="BK707" s="3">
        <f t="shared" ref="BK707:BK709" si="972">LN(BN707*100000000/($AX707-$AW707)/$BI707)</f>
        <v>-4.9482739490762118</v>
      </c>
      <c r="BL707" s="13">
        <f>EXP(BK$4341*$AX707+BK$4342)*$BI707/(100000000/($AX707-$AW707))</f>
        <v>0.2992280017605306</v>
      </c>
      <c r="BM707" s="3">
        <f t="shared" ref="BM707:BM709" si="973">LN(BL707/$C707)</f>
        <v>-2.5928438096090347</v>
      </c>
      <c r="BN707" s="3" cm="1">
        <f t="array" ref="BN707">$C707*EXP(poly_from_str(100000000/$E707,BN$4341))</f>
        <v>0.39294349044592763</v>
      </c>
      <c r="BO707" s="3">
        <f t="shared" ref="BO707:BO709" si="974">LN($C707)</f>
        <v>1.3862943611198906</v>
      </c>
      <c r="BP707" s="13">
        <f t="shared" ref="BP707:BP708" si="975">LN(BL707/BN707)</f>
        <v>-0.27245998082353962</v>
      </c>
      <c r="BY707">
        <v>603</v>
      </c>
    </row>
    <row r="708" spans="1:77" hidden="1" x14ac:dyDescent="0.25">
      <c r="A708" t="s">
        <v>1199</v>
      </c>
      <c r="B708" s="2" t="str">
        <f t="shared" si="953"/>
        <v/>
      </c>
      <c r="C708">
        <v>5</v>
      </c>
      <c r="E708" t="s">
        <v>1200</v>
      </c>
      <c r="F708">
        <v>10032</v>
      </c>
      <c r="G708" t="s">
        <v>3</v>
      </c>
      <c r="H708" s="5" t="s">
        <v>4</v>
      </c>
      <c r="I708">
        <v>28720</v>
      </c>
      <c r="J708" t="s">
        <v>5</v>
      </c>
      <c r="K708" s="5" t="s">
        <v>4</v>
      </c>
      <c r="L708">
        <v>10032.92</v>
      </c>
      <c r="M708" t="str">
        <f t="shared" si="955"/>
        <v>o</v>
      </c>
      <c r="N708" t="str">
        <f t="shared" si="956"/>
        <v>9/2</v>
      </c>
      <c r="O708">
        <v>28720.71</v>
      </c>
      <c r="P708" t="str">
        <f t="shared" si="957"/>
        <v>e</v>
      </c>
      <c r="Q708" t="str">
        <f t="shared" si="958"/>
        <v>9/2</v>
      </c>
      <c r="R708">
        <v>8</v>
      </c>
      <c r="AA708" s="10">
        <f t="shared" si="959"/>
        <v>5349.5910000000003</v>
      </c>
      <c r="AB708" s="3" cm="1">
        <f t="array" ref="AB708">100000000/Lvac(AA708)</f>
        <v>18687.820256077965</v>
      </c>
      <c r="AC708" s="28">
        <f t="shared" si="960"/>
        <v>1.8693017840055434E-7</v>
      </c>
      <c r="AD708" s="28">
        <f t="shared" si="961"/>
        <v>5.3510788647207982E-7</v>
      </c>
      <c r="AE708" s="21">
        <f t="shared" si="962"/>
        <v>18687.820228226832</v>
      </c>
      <c r="AF708" s="10" cm="1">
        <f t="array" ref="AF708">Lair(100000000/AE708)</f>
        <v>5349.5910079727801</v>
      </c>
      <c r="AG708" s="10">
        <f t="shared" si="963"/>
        <v>6.7466587871930737E-3</v>
      </c>
      <c r="AH708" s="10" t="b">
        <f t="shared" si="954"/>
        <v>1</v>
      </c>
      <c r="AI708" s="10">
        <f t="shared" si="964"/>
        <v>5349.5910079727801</v>
      </c>
      <c r="AJ708">
        <v>3.0000000000000001E-3</v>
      </c>
      <c r="AK708" s="3" cm="1">
        <f t="array" ref="AK708">100000000/Lvac($AA708)</f>
        <v>18687.820256077965</v>
      </c>
      <c r="AL708" s="21">
        <f t="shared" si="952"/>
        <v>1.0479952707539613E-2</v>
      </c>
      <c r="AM708" s="10" cm="1">
        <f t="array" ref="AM708">Lvac($AI708)-$BA708</f>
        <v>-8.6555781053903047E-3</v>
      </c>
      <c r="AN708" s="10">
        <f t="shared" si="965"/>
        <v>3.0256077963713324E-2</v>
      </c>
      <c r="AO708" s="3">
        <f t="shared" si="966"/>
        <v>-2.8851927017967682</v>
      </c>
      <c r="AP708" s="3">
        <v>-2.88785100383393</v>
      </c>
      <c r="AS708" s="3">
        <f t="shared" si="967"/>
        <v>2.5607796487747692E-4</v>
      </c>
      <c r="AT708" s="3" cm="1">
        <f t="array" ref="AT708">AS708-(100000000/LvacE($A708)-$E708)</f>
        <v>1.7279427993344143E-5</v>
      </c>
      <c r="AU708" t="s">
        <v>4807</v>
      </c>
      <c r="AV708" t="s">
        <v>4703</v>
      </c>
      <c r="AW708" s="3">
        <v>10032.92</v>
      </c>
      <c r="AX708" s="3">
        <v>28720.71</v>
      </c>
      <c r="AY708" s="3"/>
      <c r="AZ708" s="10" cm="1">
        <f t="array" ref="AZ708">Lair(100000000/($AX708-$AW708))</f>
        <v>5349.5996612428089</v>
      </c>
      <c r="BA708" s="10">
        <f t="shared" si="968"/>
        <v>5351.0875282738089</v>
      </c>
      <c r="BB708" s="12">
        <v>30600</v>
      </c>
      <c r="BC708" s="3">
        <v>1E-3</v>
      </c>
      <c r="BD708" s="12" cm="1">
        <f t="array" ref="BD708">SfromgA($BB708,$BA708,"")</f>
        <v>2.3140937580037693E-3</v>
      </c>
      <c r="BE708" s="29">
        <f t="shared" si="969"/>
        <v>960.70384163393248</v>
      </c>
      <c r="BG708" s="3"/>
      <c r="BH708" s="3"/>
      <c r="BI708" s="12">
        <f t="shared" si="970"/>
        <v>30600</v>
      </c>
      <c r="BJ708" s="29">
        <f t="shared" si="971"/>
        <v>960.70384163393248</v>
      </c>
      <c r="BK708" s="3">
        <f t="shared" si="972"/>
        <v>-2.4460529933520876</v>
      </c>
      <c r="BL708" s="13">
        <f>EXP(BK$4341*$AX708+BK$4342)*$BI708/(100000000/($AX708-$AW708))</f>
        <v>7.2473402316922272E-2</v>
      </c>
      <c r="BM708" s="3">
        <f t="shared" si="973"/>
        <v>-4.2339735614610623</v>
      </c>
      <c r="BN708" s="3" cm="1">
        <f t="array" ref="BN708">$C708*EXP(poly_from_str(100000000/$E708,BN$4341))</f>
        <v>0.49541831080301718</v>
      </c>
      <c r="BO708" s="3">
        <f t="shared" si="974"/>
        <v>1.6094379124341003</v>
      </c>
      <c r="BP708" s="13">
        <f t="shared" si="975"/>
        <v>-1.9221828480702634</v>
      </c>
      <c r="BY708">
        <v>771</v>
      </c>
    </row>
    <row r="709" spans="1:77" hidden="1" x14ac:dyDescent="0.25">
      <c r="A709" t="s">
        <v>1201</v>
      </c>
      <c r="B709" s="2" t="str">
        <f t="shared" si="953"/>
        <v/>
      </c>
      <c r="C709">
        <v>1500</v>
      </c>
      <c r="E709" t="s">
        <v>1202</v>
      </c>
      <c r="F709">
        <v>4453</v>
      </c>
      <c r="G709" t="s">
        <v>3</v>
      </c>
      <c r="H709" s="5" t="s">
        <v>86</v>
      </c>
      <c r="I709">
        <v>23175</v>
      </c>
      <c r="J709" t="s">
        <v>5</v>
      </c>
      <c r="K709" s="5" t="s">
        <v>15</v>
      </c>
      <c r="L709">
        <v>4453.76</v>
      </c>
      <c r="M709" t="str">
        <f t="shared" si="955"/>
        <v>o</v>
      </c>
      <c r="N709" t="str">
        <f t="shared" si="956"/>
        <v>15/2</v>
      </c>
      <c r="O709">
        <v>23175.09</v>
      </c>
      <c r="P709" t="str">
        <f t="shared" si="957"/>
        <v>e</v>
      </c>
      <c r="Q709" t="str">
        <f t="shared" si="958"/>
        <v>13/2</v>
      </c>
      <c r="R709">
        <v>8</v>
      </c>
      <c r="AA709" s="10">
        <f t="shared" si="959"/>
        <v>5340.0150000000003</v>
      </c>
      <c r="AB709" s="3" cm="1">
        <f t="array" ref="AB709">100000000/Lvac(AA709)</f>
        <v>18721.331870164162</v>
      </c>
      <c r="AC709" s="28">
        <f t="shared" si="960"/>
        <v>1.8726539157661542E-7</v>
      </c>
      <c r="AD709" s="28">
        <f t="shared" si="961"/>
        <v>5.3415003106359185E-7</v>
      </c>
      <c r="AE709" s="21">
        <f t="shared" si="962"/>
        <v>18721.33166546165</v>
      </c>
      <c r="AF709" s="10" cm="1">
        <f t="array" ref="AF709">Lair(100000000/AE709)</f>
        <v>5340.0150583893819</v>
      </c>
      <c r="AG709" s="10">
        <f t="shared" si="963"/>
        <v>6.7529287717510312E-3</v>
      </c>
      <c r="AH709" s="10" t="b">
        <f t="shared" si="954"/>
        <v>1</v>
      </c>
      <c r="AI709" s="10">
        <f t="shared" si="964"/>
        <v>5340.0150583893819</v>
      </c>
      <c r="AJ709">
        <v>3.0000000000000001E-3</v>
      </c>
      <c r="AK709" s="3" cm="1">
        <f t="array" ref="AK709">100000000/Lvac($AA709)</f>
        <v>18721.331870164162</v>
      </c>
      <c r="AL709" s="21">
        <f t="shared" si="952"/>
        <v>1.0517572515503783E-2</v>
      </c>
      <c r="AM709" s="10" cm="1">
        <f t="array" ref="AM709">Lvac($AI709)-$BA709</f>
        <v>-4.7518333394691581E-4</v>
      </c>
      <c r="AN709" s="10">
        <f t="shared" si="965"/>
        <v>1.8701641602092423E-3</v>
      </c>
      <c r="AO709" s="3">
        <f t="shared" si="966"/>
        <v>-0.15839444464897193</v>
      </c>
      <c r="AP709" s="3">
        <v>-0.1778627629391849</v>
      </c>
      <c r="AS709" s="3">
        <f t="shared" si="967"/>
        <v>1.8701641602092423E-3</v>
      </c>
      <c r="AT709" s="3" cm="1">
        <f t="array" ref="AT709">AS709-(100000000/LvacE($A709)-$E709)</f>
        <v>1.7101436242228374E-5</v>
      </c>
      <c r="AU709" t="s">
        <v>4989</v>
      </c>
      <c r="AV709" t="s">
        <v>4964</v>
      </c>
      <c r="AW709" s="3">
        <v>4453.76</v>
      </c>
      <c r="AX709" s="3">
        <v>23175.09</v>
      </c>
      <c r="AY709" s="3"/>
      <c r="AZ709" s="10" cm="1">
        <f t="array" ref="AZ709">Lair(100000000/($AX709-$AW709))</f>
        <v>5340.015533446016</v>
      </c>
      <c r="BA709" s="10">
        <f t="shared" si="968"/>
        <v>5341.5008442242079</v>
      </c>
      <c r="BB709" s="12">
        <v>57700000</v>
      </c>
      <c r="BC709" s="3">
        <v>0.875</v>
      </c>
      <c r="BD709" s="12" cm="1">
        <f t="array" ref="BD709">SfromgA($BB709,$BA709,"")</f>
        <v>4.3400934142389298</v>
      </c>
      <c r="BE709" s="29">
        <f t="shared" si="969"/>
        <v>25.652937948823972</v>
      </c>
      <c r="BF709" s="12">
        <v>6292389.8906629924</v>
      </c>
      <c r="BG709" s="12" cm="1">
        <f t="array" ref="BG709">SfromgA($BF709,$BA709,"")</f>
        <v>0.4733025983412491</v>
      </c>
      <c r="BH709" s="29">
        <f>(10^MAX(0.05, -0.312925054856973*((LN($BG709))^(1/3)) + 0.454808404431693)-1)*100</f>
        <v>448.11200613964519</v>
      </c>
      <c r="BI709" s="12">
        <f>IF($BB709="",$BF709,$BB709)</f>
        <v>57700000</v>
      </c>
      <c r="BJ709" s="29">
        <f>IF($BB709="",$BH709,$BE709)</f>
        <v>25.652937948823972</v>
      </c>
      <c r="BK709" s="3">
        <f t="shared" si="972"/>
        <v>-4.2795926451388437</v>
      </c>
      <c r="BL709" s="13">
        <f>EXP(BK$4341*$AX709+BK$4342)*$BI709/(100000000/($AX709-$AW709))</f>
        <v>208.6434893037939</v>
      </c>
      <c r="BM709" s="3">
        <f t="shared" si="973"/>
        <v>-1.9725933844514354</v>
      </c>
      <c r="BN709" s="3" cm="1">
        <f t="array" ref="BN709">$C709*EXP(poly_from_str(100000000/$E709,BN$4341))</f>
        <v>149.5922316776286</v>
      </c>
      <c r="BO709" s="3">
        <f t="shared" si="974"/>
        <v>7.3132203870903014</v>
      </c>
      <c r="BP709" s="13">
        <f>LN(BL709/BN709)</f>
        <v>0.3327138657353364</v>
      </c>
      <c r="BY709">
        <v>235414</v>
      </c>
    </row>
    <row r="710" spans="1:77" hidden="1" x14ac:dyDescent="0.25">
      <c r="A710" t="s">
        <v>1203</v>
      </c>
      <c r="B710" s="2" t="str">
        <f t="shared" si="953"/>
        <v/>
      </c>
      <c r="C710">
        <v>3</v>
      </c>
      <c r="E710" t="s">
        <v>1204</v>
      </c>
      <c r="R710">
        <v>8</v>
      </c>
      <c r="S710" t="s">
        <v>22</v>
      </c>
      <c r="AA710" s="10">
        <f t="shared" si="959"/>
        <v>5332.9780000000001</v>
      </c>
      <c r="AB710" s="3" cm="1">
        <f t="array" ref="AB710">100000000/Lvac(AA710)</f>
        <v>18746.034860189284</v>
      </c>
      <c r="AC710" s="28">
        <f t="shared" si="960"/>
        <v>1.8751249301984744E-7</v>
      </c>
      <c r="AD710" s="28">
        <f t="shared" si="961"/>
        <v>5.3344614338880129E-7</v>
      </c>
      <c r="AE710" s="21">
        <f t="shared" si="962"/>
        <v>18746.034325703669</v>
      </c>
      <c r="AF710" s="10" cm="1">
        <f t="array" ref="AF710">Lair(100000000/AE710)</f>
        <v>5332.9781520552378</v>
      </c>
      <c r="AG710" s="10">
        <f t="shared" si="963"/>
        <v>6.7575578654355296E-3</v>
      </c>
      <c r="AH710" s="10" t="b">
        <f t="shared" si="954"/>
        <v>1</v>
      </c>
      <c r="AI710" s="10">
        <f t="shared" ref="AI710:AI770" si="976">$AA710</f>
        <v>5332.9780000000001</v>
      </c>
      <c r="AJ710">
        <v>3.0000000000000001E-3</v>
      </c>
      <c r="AK710" s="3" cm="1">
        <f t="array" ref="AK710">100000000/Lvac($AA710)</f>
        <v>18746.034860189284</v>
      </c>
      <c r="AL710" s="21">
        <f t="shared" si="952"/>
        <v>1.0545347192613179E-2</v>
      </c>
      <c r="AM710" s="21"/>
      <c r="AN710" s="21"/>
      <c r="AO710" s="21"/>
      <c r="AP710" s="21"/>
      <c r="AS710" s="3">
        <f t="shared" si="967"/>
        <v>4.8601892849546857E-3</v>
      </c>
      <c r="AT710" s="3" cm="1">
        <f t="array" ref="AT710">AS710-(100000000/LvacE($A710)-$E710)</f>
        <v>1.6969803255051374E-5</v>
      </c>
      <c r="BB710"/>
      <c r="BC710"/>
      <c r="BD710"/>
      <c r="BE710"/>
      <c r="BF710"/>
      <c r="BG710"/>
      <c r="BH710"/>
      <c r="BI710"/>
      <c r="BJ710"/>
      <c r="BN710" s="3" cm="1">
        <f t="array" ref="BN710">$C710*EXP(poly_from_str(100000000/$E710,BN$4341))</f>
        <v>0.30055309168769057</v>
      </c>
      <c r="BO710" s="3"/>
      <c r="BY710" t="e">
        <v>#N/A</v>
      </c>
    </row>
    <row r="711" spans="1:77" hidden="1" x14ac:dyDescent="0.25">
      <c r="A711" t="s">
        <v>1205</v>
      </c>
      <c r="B711" s="2" t="str">
        <f t="shared" si="953"/>
        <v/>
      </c>
      <c r="C711">
        <v>10</v>
      </c>
      <c r="E711" t="s">
        <v>1206</v>
      </c>
      <c r="R711">
        <v>8</v>
      </c>
      <c r="S711" t="s">
        <v>22</v>
      </c>
      <c r="AA711" s="10">
        <f t="shared" si="959"/>
        <v>5326.6909999999998</v>
      </c>
      <c r="AB711" s="3" cm="1">
        <f t="array" ref="AB711">100000000/Lvac(AA711)</f>
        <v>18768.160222216651</v>
      </c>
      <c r="AC711" s="28">
        <f t="shared" si="960"/>
        <v>1.8773381072789843E-7</v>
      </c>
      <c r="AD711" s="28">
        <f t="shared" si="961"/>
        <v>5.3281727572650322E-7</v>
      </c>
      <c r="AE711" s="21">
        <f t="shared" si="962"/>
        <v>18768.160197676189</v>
      </c>
      <c r="AF711" s="10" cm="1">
        <f t="array" ref="AF711">Lair(100000000/AE711)</f>
        <v>5326.6910069650376</v>
      </c>
      <c r="AG711" s="10">
        <f t="shared" si="963"/>
        <v>6.7617091194342466E-3</v>
      </c>
      <c r="AH711" s="10" t="b">
        <f t="shared" si="954"/>
        <v>1</v>
      </c>
      <c r="AI711" s="10">
        <f t="shared" si="976"/>
        <v>5326.6909999999998</v>
      </c>
      <c r="AJ711">
        <v>3.0000000000000001E-3</v>
      </c>
      <c r="AK711" s="3" cm="1">
        <f t="array" ref="AK711">100000000/Lvac($AA711)</f>
        <v>18768.160222216651</v>
      </c>
      <c r="AL711" s="21">
        <f t="shared" si="952"/>
        <v>1.0570254716605477E-2</v>
      </c>
      <c r="AM711" s="21"/>
      <c r="AN711" s="21"/>
      <c r="AO711" s="21"/>
      <c r="AP711" s="21"/>
      <c r="AS711" s="3">
        <f t="shared" si="967"/>
        <v>2.2221665130928159E-4</v>
      </c>
      <c r="AT711" s="3" cm="1">
        <f t="array" ref="AT711">AS711-(100000000/LvacE($A711)-$E711)</f>
        <v>1.6851608961587772E-5</v>
      </c>
      <c r="BB711"/>
      <c r="BC711"/>
      <c r="BD711"/>
      <c r="BE711"/>
      <c r="BF711"/>
      <c r="BG711"/>
      <c r="BH711"/>
      <c r="BI711"/>
      <c r="BJ711"/>
      <c r="BN711" s="3" cm="1">
        <f t="array" ref="BN711">$C711*EXP(poly_from_str(100000000/$E711,BN$4341))</f>
        <v>1.005791798466767</v>
      </c>
      <c r="BO711" s="3"/>
      <c r="BY711">
        <v>1605</v>
      </c>
    </row>
    <row r="712" spans="1:77" hidden="1" x14ac:dyDescent="0.25">
      <c r="A712" t="s">
        <v>1207</v>
      </c>
      <c r="B712" s="2" t="str">
        <f t="shared" si="953"/>
        <v/>
      </c>
      <c r="C712">
        <v>4</v>
      </c>
      <c r="E712" t="s">
        <v>1208</v>
      </c>
      <c r="F712">
        <v>10138</v>
      </c>
      <c r="G712" t="s">
        <v>3</v>
      </c>
      <c r="H712" s="5" t="s">
        <v>18</v>
      </c>
      <c r="I712">
        <v>28936</v>
      </c>
      <c r="J712" t="s">
        <v>5</v>
      </c>
      <c r="K712" s="5" t="s">
        <v>19</v>
      </c>
      <c r="L712">
        <v>10138.18</v>
      </c>
      <c r="M712" t="str">
        <f t="shared" ref="M712:M713" si="977">$G712&amp;""</f>
        <v>o</v>
      </c>
      <c r="N712" t="str">
        <f t="shared" ref="N712:N713" si="978">$H712&amp;""</f>
        <v>5/2</v>
      </c>
      <c r="O712">
        <v>28936.46</v>
      </c>
      <c r="P712" t="str">
        <f t="shared" ref="P712:P713" si="979">$J712&amp;""</f>
        <v>e</v>
      </c>
      <c r="Q712" t="str">
        <f t="shared" ref="Q712:Q713" si="980">$K712&amp;""</f>
        <v>3/2</v>
      </c>
      <c r="R712">
        <v>8</v>
      </c>
      <c r="AA712" s="10">
        <f t="shared" si="959"/>
        <v>5318.1559999999999</v>
      </c>
      <c r="AB712" s="3" cm="1">
        <f t="array" ref="AB712">100000000/Lvac(AA712)</f>
        <v>18798.280512182118</v>
      </c>
      <c r="AC712" s="28">
        <f t="shared" si="960"/>
        <v>1.8803510088835304E-7</v>
      </c>
      <c r="AD712" s="28">
        <f t="shared" si="961"/>
        <v>5.3196354812981739E-7</v>
      </c>
      <c r="AE712" s="21">
        <f t="shared" si="962"/>
        <v>18798.280455295808</v>
      </c>
      <c r="AF712" s="10" cm="1">
        <f t="array" ref="AF712">Lair(100000000/AE712)</f>
        <v>5318.1560160936933</v>
      </c>
      <c r="AG712" s="10">
        <f t="shared" si="963"/>
        <v>6.7673682863178628E-3</v>
      </c>
      <c r="AH712" s="10" t="b">
        <f t="shared" si="954"/>
        <v>1</v>
      </c>
      <c r="AI712" s="10">
        <f t="shared" ref="AI712:AI713" si="981">$AF712</f>
        <v>5318.1560160936933</v>
      </c>
      <c r="AJ712">
        <v>3.0000000000000001E-3</v>
      </c>
      <c r="AK712" s="3" cm="1">
        <f t="array" ref="AK712">100000000/Lvac($AA712)</f>
        <v>18798.280512182118</v>
      </c>
      <c r="AL712" s="21">
        <f t="shared" si="952"/>
        <v>1.0604209685816938E-2</v>
      </c>
      <c r="AM712" s="10" cm="1">
        <f t="array" ref="AM712">Lvac($AI712)-$BA712</f>
        <v>-1.288419871343649E-4</v>
      </c>
      <c r="AN712" s="10">
        <f t="shared" ref="AN712:AN713" si="982">$AK712-($AX712-$AW712)</f>
        <v>5.1218211956438608E-4</v>
      </c>
      <c r="AO712" s="3">
        <f t="shared" ref="AO712:AO713" si="983">AM712/AJ712</f>
        <v>-4.2947329044788297E-2</v>
      </c>
      <c r="AP712" s="3">
        <v>-4.8313324138386328E-2</v>
      </c>
      <c r="AS712" s="3">
        <f t="shared" si="967"/>
        <v>5.1218211956438608E-4</v>
      </c>
      <c r="AT712" s="3" cm="1">
        <f t="array" ref="AT712">AS712-(100000000/LvacE($A712)-$E712)</f>
        <v>1.6690242773620412E-5</v>
      </c>
      <c r="AU712" t="s">
        <v>4710</v>
      </c>
      <c r="AV712" t="s">
        <v>4796</v>
      </c>
      <c r="AW712" s="3">
        <v>10138.18</v>
      </c>
      <c r="AX712" s="3">
        <v>28936.46</v>
      </c>
      <c r="AY712" s="3"/>
      <c r="AZ712" s="10" cm="1">
        <f t="array" ref="AZ712">Lair(100000000/($AX712-$AW712))</f>
        <v>5318.1561449013343</v>
      </c>
      <c r="BA712" s="10">
        <f t="shared" ref="BA712:BA713" si="984">100000000/($AX712-$AW712)</f>
        <v>5319.635626238146</v>
      </c>
      <c r="BN712" s="3" cm="1">
        <f t="array" ref="BN712">$C712*EXP(poly_from_str(100000000/$E712,BN$4341))</f>
        <v>0.40437962109676645</v>
      </c>
      <c r="BO712" s="3"/>
      <c r="BY712">
        <v>650</v>
      </c>
    </row>
    <row r="713" spans="1:77" hidden="1" x14ac:dyDescent="0.25">
      <c r="A713" t="s">
        <v>1209</v>
      </c>
      <c r="B713" s="2" t="str">
        <f t="shared" si="953"/>
        <v/>
      </c>
      <c r="C713">
        <v>1500</v>
      </c>
      <c r="E713" t="s">
        <v>1210</v>
      </c>
      <c r="F713">
        <v>2893</v>
      </c>
      <c r="G713" t="s">
        <v>3</v>
      </c>
      <c r="H713" s="5" t="s">
        <v>15</v>
      </c>
      <c r="I713">
        <v>21755</v>
      </c>
      <c r="J713" t="s">
        <v>5</v>
      </c>
      <c r="K713" s="5" t="s">
        <v>16</v>
      </c>
      <c r="L713">
        <v>2893.14</v>
      </c>
      <c r="M713" t="str">
        <f t="shared" si="977"/>
        <v>o</v>
      </c>
      <c r="N713" t="str">
        <f t="shared" si="978"/>
        <v>13/2</v>
      </c>
      <c r="O713">
        <v>21755.84</v>
      </c>
      <c r="P713" t="str">
        <f t="shared" si="979"/>
        <v>e</v>
      </c>
      <c r="Q713" t="str">
        <f t="shared" si="980"/>
        <v>11/2</v>
      </c>
      <c r="R713">
        <v>8</v>
      </c>
      <c r="AA713" s="10">
        <f t="shared" si="959"/>
        <v>5299.9930000000004</v>
      </c>
      <c r="AB713" s="3" cm="1">
        <f t="array" ref="AB713">100000000/Lvac(AA713)</f>
        <v>18862.701202548338</v>
      </c>
      <c r="AC713" s="28">
        <f t="shared" si="960"/>
        <v>1.8867949448235118E-7</v>
      </c>
      <c r="AD713" s="28">
        <f t="shared" si="961"/>
        <v>5.3014676384997324E-7</v>
      </c>
      <c r="AE713" s="21">
        <f t="shared" si="962"/>
        <v>18862.701067352024</v>
      </c>
      <c r="AF713" s="10" cm="1">
        <f t="array" ref="AF713">Lair(100000000/AE713)</f>
        <v>5299.9930379875523</v>
      </c>
      <c r="AG713" s="10">
        <f t="shared" si="963"/>
        <v>6.7795024637342296E-3</v>
      </c>
      <c r="AH713" s="10" t="b">
        <f t="shared" si="954"/>
        <v>1</v>
      </c>
      <c r="AI713" s="10">
        <f t="shared" si="981"/>
        <v>5299.9930379875523</v>
      </c>
      <c r="AJ713">
        <v>3.0000000000000001E-3</v>
      </c>
      <c r="AK713" s="3" cm="1">
        <f t="array" ref="AK713">100000000/Lvac($AA713)</f>
        <v>18862.701202548338</v>
      </c>
      <c r="AL713" s="21">
        <f t="shared" si="952"/>
        <v>1.067701470587817E-2</v>
      </c>
      <c r="AM713" s="10" cm="1">
        <f t="array" ref="AM713">Lvac($AI713)-$BA713</f>
        <v>-2.9998527497809846E-4</v>
      </c>
      <c r="AN713" s="10">
        <f t="shared" si="982"/>
        <v>1.2025483374600299E-3</v>
      </c>
      <c r="AO713" s="3">
        <f t="shared" si="983"/>
        <v>-9.9995091659366153E-2</v>
      </c>
      <c r="AP713" s="3">
        <v>-0.11266098499618238</v>
      </c>
      <c r="AS713" s="3">
        <f t="shared" si="967"/>
        <v>1.2025483374600299E-3</v>
      </c>
      <c r="AT713" s="3" cm="1">
        <f t="array" ref="AT713">AS713-(100000000/LvacE($A713)-$E713)</f>
        <v>1.6343350580427796E-5</v>
      </c>
      <c r="AU713" t="s">
        <v>4972</v>
      </c>
      <c r="AV713" t="s">
        <v>4960</v>
      </c>
      <c r="AW713" s="3">
        <v>2893.14</v>
      </c>
      <c r="AX713" s="3">
        <v>21755.84</v>
      </c>
      <c r="AY713" s="3"/>
      <c r="AZ713" s="10" cm="1">
        <f t="array" ref="AZ713">Lair(100000000/($AX713-$AW713))</f>
        <v>5299.9933378928699</v>
      </c>
      <c r="BA713" s="10">
        <f t="shared" si="984"/>
        <v>5301.4679764826878</v>
      </c>
      <c r="BB713" s="12">
        <v>70500000</v>
      </c>
      <c r="BC713" s="3">
        <v>0.92500000000000004</v>
      </c>
      <c r="BD713" s="12" cm="1">
        <f t="array" ref="BD713">SfromgA($BB713,$BA713,"")</f>
        <v>5.1845480529230139</v>
      </c>
      <c r="BE713" s="29">
        <f>(10^MAX(0.05, -0.312925054856973*((LN($BD713))^(1/3)) + 0.454808404431693)-1)*100</f>
        <v>21.719000492765762</v>
      </c>
      <c r="BF713" s="12">
        <v>7679800.574138456</v>
      </c>
      <c r="BG713" s="12" cm="1">
        <f t="array" ref="BG713">SfromgA($BF713,$BA713,"")</f>
        <v>0.56477014345371035</v>
      </c>
      <c r="BH713" s="29">
        <f>(10^MAX(0.05, -0.312925054856973*((LN($BG713))^(1/3)) + 0.454808404431693)-1)*100</f>
        <v>418.16486774512691</v>
      </c>
      <c r="BI713" s="12">
        <f>IF($BB713="",$BF713,$BB713)</f>
        <v>70500000</v>
      </c>
      <c r="BJ713" s="29">
        <f>IF($BB713="",$BH713,$BE713)</f>
        <v>21.719000492765762</v>
      </c>
      <c r="BK713" s="3">
        <f>LN(BN713*100000000/($AX713-$AW713)/$BI713)</f>
        <v>-4.4638548280996462</v>
      </c>
      <c r="BL713" s="13">
        <f>EXP(BK$4341*$AX713+BK$4342)*$BI713/(100000000/($AX713-$AW713))</f>
        <v>286.09968074233228</v>
      </c>
      <c r="BM713" s="3">
        <f t="shared" ref="BM713" si="985">LN(BL713/$C713)</f>
        <v>-1.6568801029302378</v>
      </c>
      <c r="BN713" s="3" cm="1">
        <f t="array" ref="BN713">$C713*EXP(poly_from_str(100000000/$E713,BN$4341))</f>
        <v>153.1670876720388</v>
      </c>
      <c r="BO713" s="3">
        <f>LN($C713)</f>
        <v>7.3132203870903014</v>
      </c>
      <c r="BP713" s="13">
        <f>LN(BL713/BN713)</f>
        <v>0.62481088236130955</v>
      </c>
      <c r="BY713">
        <v>249849</v>
      </c>
    </row>
    <row r="714" spans="1:77" hidden="1" x14ac:dyDescent="0.25">
      <c r="A714" t="s">
        <v>1211</v>
      </c>
      <c r="B714" s="2" t="str">
        <f t="shared" si="953"/>
        <v/>
      </c>
      <c r="C714">
        <v>4</v>
      </c>
      <c r="E714" t="s">
        <v>1212</v>
      </c>
      <c r="R714">
        <v>8</v>
      </c>
      <c r="S714" t="s">
        <v>22</v>
      </c>
      <c r="AA714" s="10">
        <f t="shared" si="959"/>
        <v>5297.7690000000002</v>
      </c>
      <c r="AB714" s="3" cm="1">
        <f t="array" ref="AB714">100000000/Lvac(AA714)</f>
        <v>18870.619660212742</v>
      </c>
      <c r="AC714" s="28">
        <f t="shared" si="960"/>
        <v>1.8875870201211112E-7</v>
      </c>
      <c r="AD714" s="28">
        <f t="shared" si="961"/>
        <v>5.2992430455711185E-7</v>
      </c>
      <c r="AE714" s="21">
        <f t="shared" si="962"/>
        <v>18870.619698470233</v>
      </c>
      <c r="AF714" s="10" cm="1">
        <f t="array" ref="AF714">Lair(100000000/AE714)</f>
        <v>5297.7689892594035</v>
      </c>
      <c r="AG714" s="10">
        <f t="shared" si="963"/>
        <v>6.7809968366129916E-3</v>
      </c>
      <c r="AH714" s="10" t="b">
        <f t="shared" si="954"/>
        <v>1</v>
      </c>
      <c r="AI714" s="10">
        <f t="shared" si="976"/>
        <v>5297.7690000000002</v>
      </c>
      <c r="AJ714">
        <v>3.0000000000000001E-3</v>
      </c>
      <c r="AK714" s="3" cm="1">
        <f t="array" ref="AK714">100000000/Lvac($AA714)</f>
        <v>18870.619660212742</v>
      </c>
      <c r="AL714" s="21">
        <f t="shared" si="952"/>
        <v>1.0685981019677949E-2</v>
      </c>
      <c r="AM714" s="21"/>
      <c r="AN714" s="21"/>
      <c r="AO714" s="21"/>
      <c r="AP714" s="21"/>
      <c r="AS714" s="3">
        <f t="shared" si="967"/>
        <v>-3.3978725696215406E-4</v>
      </c>
      <c r="AT714" s="3" cm="1">
        <f t="array" ref="AT714">AS714-(100000000/LvacE($A714)-$E714)</f>
        <v>1.6300542483804747E-5</v>
      </c>
      <c r="BB714"/>
      <c r="BC714"/>
      <c r="BD714"/>
      <c r="BE714"/>
      <c r="BF714"/>
      <c r="BG714"/>
      <c r="BH714"/>
      <c r="BI714"/>
      <c r="BJ714"/>
      <c r="BN714" s="3" cm="1">
        <f t="array" ref="BN714">$C714*EXP(poly_from_str(100000000/$E714,BN$4341))</f>
        <v>0.40891198549150415</v>
      </c>
      <c r="BO714" s="3"/>
      <c r="BY714" t="e">
        <v>#N/A</v>
      </c>
    </row>
    <row r="715" spans="1:77" hidden="1" x14ac:dyDescent="0.25">
      <c r="A715" t="s">
        <v>1213</v>
      </c>
      <c r="B715" s="2" t="str">
        <f t="shared" si="953"/>
        <v/>
      </c>
      <c r="C715">
        <v>10</v>
      </c>
      <c r="E715" t="s">
        <v>1214</v>
      </c>
      <c r="R715">
        <v>8</v>
      </c>
      <c r="S715" t="s">
        <v>22</v>
      </c>
      <c r="AA715" s="10">
        <f t="shared" si="959"/>
        <v>5294.0959999999995</v>
      </c>
      <c r="AB715" s="3" cm="1">
        <f t="array" ref="AB715">100000000/Lvac(AA715)</f>
        <v>18883.711787512784</v>
      </c>
      <c r="AC715" s="28">
        <f t="shared" si="960"/>
        <v>1.8888966123772597E-7</v>
      </c>
      <c r="AD715" s="28">
        <f t="shared" si="961"/>
        <v>5.2955690663594496E-7</v>
      </c>
      <c r="AE715" s="21">
        <f t="shared" si="962"/>
        <v>18883.711585756282</v>
      </c>
      <c r="AF715" s="10" cm="1">
        <f t="array" ref="AF715">Lair(100000000/AE715)</f>
        <v>5294.0960565636005</v>
      </c>
      <c r="AG715" s="10">
        <f t="shared" si="963"/>
        <v>6.783468961227071E-3</v>
      </c>
      <c r="AH715" s="10" t="b">
        <f t="shared" si="954"/>
        <v>1</v>
      </c>
      <c r="AI715" s="10">
        <f t="shared" si="976"/>
        <v>5294.0959999999995</v>
      </c>
      <c r="AJ715">
        <v>3.0000000000000001E-3</v>
      </c>
      <c r="AK715" s="3" cm="1">
        <f t="array" ref="AK715">100000000/Lvac($AA715)</f>
        <v>18883.711787512784</v>
      </c>
      <c r="AL715" s="21">
        <f t="shared" si="952"/>
        <v>1.0700813767362427E-2</v>
      </c>
      <c r="AM715" s="21"/>
      <c r="AN715" s="21"/>
      <c r="AO715" s="21"/>
      <c r="AP715" s="21"/>
      <c r="AS715" s="3">
        <f t="shared" si="967"/>
        <v>1.7875127850857098E-3</v>
      </c>
      <c r="AT715" s="3" cm="1">
        <f t="array" ref="AT715">AS715-(100000000/LvacE($A715)-$E715)</f>
        <v>1.6229692846536636E-5</v>
      </c>
      <c r="BB715"/>
      <c r="BC715"/>
      <c r="BD715"/>
      <c r="BE715"/>
      <c r="BF715"/>
      <c r="BG715"/>
      <c r="BH715"/>
      <c r="BI715"/>
      <c r="BJ715"/>
      <c r="BN715" s="3" cm="1">
        <f t="array" ref="BN715">$C715*EXP(poly_from_str(100000000/$E715,BN$4341))</f>
        <v>1.0241661481469979</v>
      </c>
      <c r="BO715" s="3"/>
      <c r="BY715">
        <v>1677</v>
      </c>
    </row>
    <row r="716" spans="1:77" hidden="1" x14ac:dyDescent="0.25">
      <c r="A716" t="s">
        <v>1215</v>
      </c>
      <c r="B716" s="2" t="str">
        <f t="shared" si="953"/>
        <v/>
      </c>
      <c r="C716">
        <v>3</v>
      </c>
      <c r="E716" t="s">
        <v>1216</v>
      </c>
      <c r="R716">
        <v>8</v>
      </c>
      <c r="S716" t="s">
        <v>22</v>
      </c>
      <c r="AA716" s="10">
        <f t="shared" si="959"/>
        <v>5286.8909999999996</v>
      </c>
      <c r="AB716" s="3" cm="1">
        <f t="array" ref="AB716">100000000/Lvac(AA716)</f>
        <v>18909.446298556184</v>
      </c>
      <c r="AC716" s="28">
        <f t="shared" si="960"/>
        <v>1.8914708095930104E-7</v>
      </c>
      <c r="AD716" s="28">
        <f t="shared" si="961"/>
        <v>5.2883621456242966E-7</v>
      </c>
      <c r="AE716" s="21">
        <f t="shared" si="962"/>
        <v>18909.446718361258</v>
      </c>
      <c r="AF716" s="10" cm="1">
        <f t="array" ref="AF716">Lair(100000000/AE716)</f>
        <v>5286.8908826253546</v>
      </c>
      <c r="AG716" s="10">
        <f t="shared" si="963"/>
        <v>6.788333284964281E-3</v>
      </c>
      <c r="AH716" s="10" t="b">
        <f t="shared" si="954"/>
        <v>1</v>
      </c>
      <c r="AI716" s="10">
        <f t="shared" si="976"/>
        <v>5286.8909999999996</v>
      </c>
      <c r="AJ716">
        <v>3.0000000000000001E-3</v>
      </c>
      <c r="AK716" s="3" cm="1">
        <f t="array" ref="AK716">100000000/Lvac($AA716)</f>
        <v>18909.446298556184</v>
      </c>
      <c r="AL716" s="21">
        <f t="shared" si="952"/>
        <v>1.0729999709785686E-2</v>
      </c>
      <c r="AM716" s="21"/>
      <c r="AN716" s="21"/>
      <c r="AO716" s="21"/>
      <c r="AP716" s="21"/>
      <c r="AS716" s="3">
        <f t="shared" si="967"/>
        <v>-3.701443816680694E-3</v>
      </c>
      <c r="AT716" s="3" cm="1">
        <f t="array" ref="AT716">AS716-(100000000/LvacE($A716)-$E716)</f>
        <v>1.6090136341517791E-5</v>
      </c>
      <c r="BB716"/>
      <c r="BC716"/>
      <c r="BD716"/>
      <c r="BE716"/>
      <c r="BF716"/>
      <c r="BG716"/>
      <c r="BH716"/>
      <c r="BI716"/>
      <c r="BJ716"/>
      <c r="BN716" s="3" cm="1">
        <f t="array" ref="BN716">$C716*EXP(poly_from_str(100000000/$E716,BN$4341))</f>
        <v>0.30831729492069804</v>
      </c>
      <c r="BO716" s="3"/>
      <c r="BY716" t="e">
        <v>#N/A</v>
      </c>
    </row>
    <row r="717" spans="1:77" hidden="1" x14ac:dyDescent="0.25">
      <c r="A717" t="s">
        <v>1217</v>
      </c>
      <c r="B717" s="2" t="str">
        <f t="shared" si="953"/>
        <v/>
      </c>
      <c r="C717">
        <v>1500</v>
      </c>
      <c r="E717" t="s">
        <v>1218</v>
      </c>
      <c r="F717">
        <v>1398</v>
      </c>
      <c r="G717" t="s">
        <v>3</v>
      </c>
      <c r="H717" s="5" t="s">
        <v>16</v>
      </c>
      <c r="I717">
        <v>20315</v>
      </c>
      <c r="J717" t="s">
        <v>5</v>
      </c>
      <c r="K717" s="5" t="s">
        <v>4</v>
      </c>
      <c r="L717">
        <v>1398.34</v>
      </c>
      <c r="M717" t="str">
        <f>$G717&amp;""</f>
        <v>o</v>
      </c>
      <c r="N717" t="str">
        <f>$H717&amp;""</f>
        <v>11/2</v>
      </c>
      <c r="O717">
        <v>20315.650000000001</v>
      </c>
      <c r="P717" t="str">
        <f>$J717&amp;""</f>
        <v>e</v>
      </c>
      <c r="Q717" t="str">
        <f>$K717&amp;""</f>
        <v>9/2</v>
      </c>
      <c r="R717">
        <v>8</v>
      </c>
      <c r="AA717" s="10">
        <f t="shared" si="959"/>
        <v>5284.6970000000001</v>
      </c>
      <c r="AB717" s="3" cm="1">
        <f t="array" ref="AB717">100000000/Lvac(AA717)</f>
        <v>18917.296671071905</v>
      </c>
      <c r="AC717" s="28">
        <f t="shared" si="960"/>
        <v>1.8922560744731437E-7</v>
      </c>
      <c r="AD717" s="28">
        <f t="shared" si="961"/>
        <v>5.2861675607656332E-7</v>
      </c>
      <c r="AE717" s="21">
        <f t="shared" si="962"/>
        <v>18917.297049183631</v>
      </c>
      <c r="AF717" s="10" cm="1">
        <f t="array" ref="AF717">Lair(100000000/AE717)</f>
        <v>5284.6968943702541</v>
      </c>
      <c r="AG717" s="10">
        <f t="shared" si="963"/>
        <v>6.7898184769223198E-3</v>
      </c>
      <c r="AH717" s="10" t="b">
        <f t="shared" si="954"/>
        <v>1</v>
      </c>
      <c r="AI717" s="10">
        <f>$AF717</f>
        <v>5284.6968943702541</v>
      </c>
      <c r="AJ717">
        <v>3.0000000000000001E-3</v>
      </c>
      <c r="AK717" s="3" cm="1">
        <f t="array" ref="AK717">100000000/Lvac($AA717)</f>
        <v>18917.296671071905</v>
      </c>
      <c r="AL717" s="21">
        <f t="shared" si="952"/>
        <v>1.0738911076181693E-2</v>
      </c>
      <c r="AM717" s="10" cm="1">
        <f t="array" ref="AM717">Lvac($AI717)-$BA717</f>
        <v>3.618917488893203E-3</v>
      </c>
      <c r="AN717" s="10">
        <f>$AK717-($AX717-$AW717)</f>
        <v>-1.3328928096598247E-2</v>
      </c>
      <c r="AO717" s="3">
        <f>AM717/AJ717</f>
        <v>1.2063058296310676</v>
      </c>
      <c r="AP717" s="3">
        <v>1.2415251306568582</v>
      </c>
      <c r="AS717" s="3">
        <f t="shared" si="967"/>
        <v>-3.3289280945609789E-3</v>
      </c>
      <c r="AT717" s="3" cm="1">
        <f t="array" ref="AT717">AS717-(100000000/LvacE($A717)-$E717)</f>
        <v>1.6047488315962255E-5</v>
      </c>
      <c r="AU717" t="s">
        <v>4821</v>
      </c>
      <c r="AV717" t="s">
        <v>4959</v>
      </c>
      <c r="AW717" s="3">
        <v>1398.34</v>
      </c>
      <c r="AX717" s="3">
        <v>20315.650000000001</v>
      </c>
      <c r="AY717" s="3"/>
      <c r="AZ717" s="10" cm="1">
        <f t="array" ref="AZ717">Lair(100000000/($AX717-$AW717))</f>
        <v>5284.6932764171997</v>
      </c>
      <c r="BA717" s="10">
        <f>100000000/($AX717-$AW717)</f>
        <v>5286.1638361902405</v>
      </c>
      <c r="BB717" s="12">
        <v>61600000</v>
      </c>
      <c r="BC717" s="3">
        <v>0.91100000000000003</v>
      </c>
      <c r="BD717" s="12" cm="1">
        <f t="array" ref="BD717">SfromgA($BB717,$BA717,"")</f>
        <v>4.4909263196615807</v>
      </c>
      <c r="BE717" s="29">
        <f>(10^MAX(0.05, -0.312925054856973*((LN($BD717))^(1/3)) + 0.454808404431693)-1)*100</f>
        <v>24.863301050394249</v>
      </c>
      <c r="BF717" s="12">
        <v>6727612.8103159629</v>
      </c>
      <c r="BG717" s="12" cm="1">
        <f t="array" ref="BG717">SfromgA($BF717,$BA717,"")</f>
        <v>0.49047424412890217</v>
      </c>
      <c r="BH717" s="29">
        <f>(10^MAX(0.05, -0.312925054856973*((LN($BG717))^(1/3)) + 0.454808404431693)-1)*100</f>
        <v>442.35613275762677</v>
      </c>
      <c r="BI717" s="12">
        <f>IF($BB717="",$BF717,$BB717)</f>
        <v>61600000</v>
      </c>
      <c r="BJ717" s="29">
        <f>IF($BB717="",$BH717,$BE717)</f>
        <v>24.863301050394249</v>
      </c>
      <c r="BK717" s="3">
        <f>LN(BN717*100000000/($AX717-$AW717)/$BI717)</f>
        <v>-4.3243258700280762</v>
      </c>
      <c r="BL717" s="13">
        <f>EXP(BK$4341*$AX717+BK$4342)*$BI717/(100000000/($AX717-$AW717))</f>
        <v>279.69682587175384</v>
      </c>
      <c r="BM717" s="3">
        <f t="shared" ref="BM717" si="986">LN(BL717/$C717)</f>
        <v>-1.6795141352780143</v>
      </c>
      <c r="BN717" s="3" cm="1">
        <f t="array" ref="BN717">$C717*EXP(poly_from_str(100000000/$E717,BN$4341))</f>
        <v>154.31538602962752</v>
      </c>
      <c r="BO717" s="3">
        <f>LN($C717)</f>
        <v>7.3132203870903014</v>
      </c>
      <c r="BP717" s="13">
        <f>LN(BL717/BN717)</f>
        <v>0.59470778238115474</v>
      </c>
      <c r="BY717">
        <v>254179</v>
      </c>
    </row>
    <row r="718" spans="1:77" hidden="1" x14ac:dyDescent="0.25">
      <c r="A718" t="s">
        <v>1219</v>
      </c>
      <c r="B718" s="2" t="str">
        <f t="shared" si="953"/>
        <v/>
      </c>
      <c r="C718">
        <v>6</v>
      </c>
      <c r="D718" t="s">
        <v>14</v>
      </c>
      <c r="E718" t="s">
        <v>1220</v>
      </c>
      <c r="R718">
        <v>8</v>
      </c>
      <c r="S718" t="s">
        <v>22</v>
      </c>
      <c r="AA718" s="10">
        <f t="shared" si="959"/>
        <v>5283.6270000000004</v>
      </c>
      <c r="AB718" s="3" cm="1">
        <f t="array" ref="AB718">100000000/Lvac(AA718)</f>
        <v>18921.127613458732</v>
      </c>
      <c r="AC718" s="28">
        <f t="shared" si="960"/>
        <v>1.89263927979776E-7</v>
      </c>
      <c r="AD718" s="28">
        <f t="shared" si="961"/>
        <v>5.2850972755381293E-7</v>
      </c>
      <c r="AE718" s="21">
        <f t="shared" si="962"/>
        <v>18921.127884725429</v>
      </c>
      <c r="AF718" s="10" cm="1">
        <f t="array" ref="AF718">Lair(100000000/AE718)</f>
        <v>5283.6269242492936</v>
      </c>
      <c r="AG718" s="10">
        <f t="shared" si="963"/>
        <v>6.7905434669649021E-3</v>
      </c>
      <c r="AH718" s="10" t="b">
        <f t="shared" si="954"/>
        <v>1</v>
      </c>
      <c r="AI718" s="10">
        <f t="shared" si="976"/>
        <v>5283.6270000000004</v>
      </c>
      <c r="AJ718">
        <v>7.0000000000000001E-3</v>
      </c>
      <c r="AK718" s="3" cm="1">
        <f t="array" ref="AK718">100000000/Lvac($AA718)</f>
        <v>18921.127613458732</v>
      </c>
      <c r="AL718" s="21">
        <f t="shared" si="952"/>
        <v>2.506760853750863E-2</v>
      </c>
      <c r="AM718" s="21"/>
      <c r="AN718" s="21"/>
      <c r="AO718" s="21"/>
      <c r="AP718" s="21"/>
      <c r="AS718" s="3">
        <f t="shared" si="967"/>
        <v>-2.3865412695158739E-3</v>
      </c>
      <c r="AT718" s="3" cm="1">
        <f t="array" ref="AT718">AS718-(100000000/LvacE($A718)-$E718)</f>
        <v>1.6026660887291655E-5</v>
      </c>
      <c r="BB718"/>
      <c r="BC718"/>
      <c r="BD718"/>
      <c r="BE718"/>
      <c r="BF718"/>
      <c r="BG718"/>
      <c r="BH718"/>
      <c r="BI718"/>
      <c r="BJ718"/>
      <c r="BN718" s="3" cm="1">
        <f t="array" ref="BN718">$C718*EXP(poly_from_str(100000000/$E718,BN$4341))</f>
        <v>0.61756330463041009</v>
      </c>
      <c r="BO718" s="3"/>
      <c r="BY718" t="e">
        <v>#N/A</v>
      </c>
    </row>
    <row r="719" spans="1:77" hidden="1" x14ac:dyDescent="0.25">
      <c r="A719" t="s">
        <v>1221</v>
      </c>
      <c r="B719" s="2" t="str">
        <f t="shared" si="953"/>
        <v/>
      </c>
      <c r="C719">
        <v>4</v>
      </c>
      <c r="E719" t="s">
        <v>1222</v>
      </c>
      <c r="R719">
        <v>8</v>
      </c>
      <c r="S719" t="s">
        <v>22</v>
      </c>
      <c r="AA719" s="10">
        <f t="shared" si="959"/>
        <v>5282.4830000000002</v>
      </c>
      <c r="AB719" s="3" cm="1">
        <f t="array" ref="AB719">100000000/Lvac(AA719)</f>
        <v>18925.22521616536</v>
      </c>
      <c r="AC719" s="28">
        <f t="shared" si="960"/>
        <v>1.893049158889863E-7</v>
      </c>
      <c r="AD719" s="28">
        <f t="shared" si="961"/>
        <v>5.2839529705877951E-7</v>
      </c>
      <c r="AE719" s="21">
        <f t="shared" si="962"/>
        <v>18925.225760338475</v>
      </c>
      <c r="AF719" s="10" cm="1">
        <f t="array" ref="AF719">Lair(100000000/AE719)</f>
        <v>5282.482848106496</v>
      </c>
      <c r="AG719" s="10">
        <f t="shared" si="963"/>
        <v>6.7913190838631531E-3</v>
      </c>
      <c r="AH719" s="10" t="b">
        <f t="shared" si="954"/>
        <v>1</v>
      </c>
      <c r="AI719" s="10">
        <f t="shared" si="976"/>
        <v>5282.4830000000002</v>
      </c>
      <c r="AJ719">
        <v>3.0000000000000001E-3</v>
      </c>
      <c r="AK719" s="3" cm="1">
        <f t="array" ref="AK719">100000000/Lvac($AA719)</f>
        <v>18925.22521616536</v>
      </c>
      <c r="AL719" s="21">
        <f t="shared" si="952"/>
        <v>1.0747914503178918E-2</v>
      </c>
      <c r="AM719" s="21"/>
      <c r="AN719" s="21"/>
      <c r="AO719" s="21"/>
      <c r="AP719" s="21"/>
      <c r="AS719" s="3">
        <f t="shared" si="967"/>
        <v>-4.7838346399657894E-3</v>
      </c>
      <c r="AT719" s="3" cm="1">
        <f t="array" ref="AT719">AS719-(100000000/LvacE($A719)-$E719)</f>
        <v>1.6004378267098218E-5</v>
      </c>
      <c r="BB719"/>
      <c r="BC719"/>
      <c r="BD719"/>
      <c r="BE719"/>
      <c r="BF719"/>
      <c r="BG719"/>
      <c r="BH719"/>
      <c r="BI719"/>
      <c r="BJ719"/>
      <c r="BN719" s="3" cm="1">
        <f t="array" ref="BN719">$C719*EXP(poly_from_str(100000000/$E719,BN$4341))</f>
        <v>0.41192221752104008</v>
      </c>
      <c r="BO719" s="3"/>
      <c r="BY719" t="e">
        <v>#N/A</v>
      </c>
    </row>
    <row r="720" spans="1:77" hidden="1" x14ac:dyDescent="0.25">
      <c r="A720" t="s">
        <v>1223</v>
      </c>
      <c r="B720" s="2" t="str">
        <f t="shared" si="953"/>
        <v/>
      </c>
      <c r="C720">
        <v>10</v>
      </c>
      <c r="E720" t="s">
        <v>1224</v>
      </c>
      <c r="R720">
        <v>8</v>
      </c>
      <c r="S720" t="s">
        <v>22</v>
      </c>
      <c r="AA720" s="10">
        <f t="shared" si="959"/>
        <v>5264.94</v>
      </c>
      <c r="AB720" s="3" cm="1">
        <f t="array" ref="AB720">100000000/Lvac(AA720)</f>
        <v>18988.284115075934</v>
      </c>
      <c r="AC720" s="28">
        <f t="shared" si="960"/>
        <v>1.8993568777611902E-7</v>
      </c>
      <c r="AD720" s="28">
        <f t="shared" si="961"/>
        <v>5.2664052946524017E-7</v>
      </c>
      <c r="AE720" s="21">
        <f t="shared" si="962"/>
        <v>18988.283641427352</v>
      </c>
      <c r="AF720" s="10" cm="1">
        <f t="array" ref="AF720">Lair(100000000/AE720)</f>
        <v>5264.9401313315511</v>
      </c>
      <c r="AG720" s="10">
        <f t="shared" si="963"/>
        <v>6.803276401542652E-3</v>
      </c>
      <c r="AH720" s="10" t="b">
        <f t="shared" si="954"/>
        <v>1</v>
      </c>
      <c r="AI720" s="10">
        <f t="shared" si="976"/>
        <v>5264.94</v>
      </c>
      <c r="AJ720">
        <v>3.0000000000000001E-3</v>
      </c>
      <c r="AK720" s="3" cm="1">
        <f t="array" ref="AK720">100000000/Lvac($AA720)</f>
        <v>18988.284115075934</v>
      </c>
      <c r="AL720" s="21">
        <f t="shared" si="952"/>
        <v>1.081965840925591E-2</v>
      </c>
      <c r="AM720" s="21"/>
      <c r="AN720" s="21"/>
      <c r="AO720" s="21"/>
      <c r="AP720" s="21"/>
      <c r="AS720" s="3">
        <f t="shared" si="967"/>
        <v>4.1150759352603927E-3</v>
      </c>
      <c r="AT720" s="3" cm="1">
        <f t="array" ref="AT720">AS720-(100000000/LvacE($A720)-$E720)</f>
        <v>1.5660261851735413E-5</v>
      </c>
      <c r="BB720"/>
      <c r="BC720"/>
      <c r="BD720"/>
      <c r="BE720"/>
      <c r="BF720"/>
      <c r="BG720"/>
      <c r="BH720"/>
      <c r="BI720"/>
      <c r="BJ720"/>
      <c r="BN720" s="3" cm="1">
        <f t="array" ref="BN720">$C720*EXP(poly_from_str(100000000/$E720,BN$4341))</f>
        <v>1.0373439608536845</v>
      </c>
      <c r="BO720" s="3"/>
      <c r="BY720" t="e">
        <v>#N/A</v>
      </c>
    </row>
    <row r="721" spans="1:77" hidden="1" x14ac:dyDescent="0.25">
      <c r="A721" t="s">
        <v>1225</v>
      </c>
      <c r="B721" s="2" t="str">
        <f t="shared" si="953"/>
        <v/>
      </c>
      <c r="C721">
        <v>1000</v>
      </c>
      <c r="E721" t="s">
        <v>1226</v>
      </c>
      <c r="F721">
        <v>0</v>
      </c>
      <c r="G721" t="s">
        <v>3</v>
      </c>
      <c r="H721" s="5" t="s">
        <v>4</v>
      </c>
      <c r="I721">
        <v>18990</v>
      </c>
      <c r="J721" t="s">
        <v>5</v>
      </c>
      <c r="K721" s="5" t="s">
        <v>8</v>
      </c>
      <c r="L721">
        <v>0</v>
      </c>
      <c r="M721" t="str">
        <f>$G721&amp;""</f>
        <v>o</v>
      </c>
      <c r="N721" t="str">
        <f>$H721&amp;""</f>
        <v>9/2</v>
      </c>
      <c r="O721">
        <v>18990.080000000002</v>
      </c>
      <c r="P721" t="str">
        <f>$J721&amp;""</f>
        <v>e</v>
      </c>
      <c r="Q721" t="str">
        <f>$K721&amp;""</f>
        <v>7/2</v>
      </c>
      <c r="R721">
        <v>8</v>
      </c>
      <c r="S721" t="s">
        <v>6</v>
      </c>
      <c r="AA721" s="10">
        <f t="shared" si="959"/>
        <v>5264.4430000000002</v>
      </c>
      <c r="AB721" s="3" cm="1">
        <f t="array" ref="AB721">100000000/Lvac(AA721)</f>
        <v>18990.076719902441</v>
      </c>
      <c r="AC721" s="28">
        <f t="shared" si="960"/>
        <v>1.8995361902484271E-7</v>
      </c>
      <c r="AD721" s="28">
        <f t="shared" si="961"/>
        <v>5.2659081621927089E-7</v>
      </c>
      <c r="AE721" s="21">
        <f t="shared" si="962"/>
        <v>18990.077097570505</v>
      </c>
      <c r="AF721" s="10" cm="1">
        <f t="array" ref="AF721">Lair(100000000/AE721)</f>
        <v>5264.4428953013503</v>
      </c>
      <c r="AG721" s="10">
        <f t="shared" si="963"/>
        <v>6.8036168992524418E-3</v>
      </c>
      <c r="AH721" s="10" t="b">
        <f t="shared" si="954"/>
        <v>1</v>
      </c>
      <c r="AI721" s="10">
        <f>$AF721</f>
        <v>5264.4428953013503</v>
      </c>
      <c r="AJ721">
        <v>3.0000000000000001E-3</v>
      </c>
      <c r="AK721" s="3" cm="1">
        <f t="array" ref="AK721">100000000/Lvac($AA721)</f>
        <v>18990.076719902441</v>
      </c>
      <c r="AL721" s="21">
        <f t="shared" si="952"/>
        <v>1.0821701610735432E-2</v>
      </c>
      <c r="AM721" s="10" cm="1">
        <f t="array" ref="AM721">Lvac($AI721)-$BA721</f>
        <v>8.0483741385251051E-4</v>
      </c>
      <c r="AN721" s="10">
        <f>$AK721-($AX721-$AW721)</f>
        <v>-3.2800975604914129E-3</v>
      </c>
      <c r="AO721" s="3">
        <f>AM721/AJ721</f>
        <v>0.26827913795083685</v>
      </c>
      <c r="AP721" s="3">
        <v>0.30318798932664021</v>
      </c>
      <c r="AS721" s="3">
        <f t="shared" si="967"/>
        <v>-3.2800975604914129E-3</v>
      </c>
      <c r="AT721" s="3" cm="1">
        <f t="array" ref="AT721">AS721-(100000000/LvacE($A721)-$E721)</f>
        <v>1.5650439308956265E-5</v>
      </c>
      <c r="AU721" t="s">
        <v>4752</v>
      </c>
      <c r="AV721" t="s">
        <v>4963</v>
      </c>
      <c r="AW721" s="3">
        <v>0</v>
      </c>
      <c r="AX721" s="3">
        <v>18990.080000000002</v>
      </c>
      <c r="AY721" s="3"/>
      <c r="AZ721" s="10" cm="1">
        <f t="array" ref="AZ721">Lair(100000000/($AX721-$AW721))</f>
        <v>5264.4420906783826</v>
      </c>
      <c r="BA721" s="10">
        <f>100000000/($AX721-$AW721)</f>
        <v>5265.90725262874</v>
      </c>
      <c r="BB721" s="12">
        <v>52600000</v>
      </c>
      <c r="BC721" s="3">
        <v>0.91100000000000003</v>
      </c>
      <c r="BD721" s="12" cm="1">
        <f t="array" ref="BD721">SfromgA($BB721,$BA721,"")</f>
        <v>3.7908685134184443</v>
      </c>
      <c r="BE721" s="29">
        <f>(10^MAX(0.05, -0.312925054856973*((LN($BD721))^(1/3)) + 0.454808404431693)-1)*100</f>
        <v>28.959514218078986</v>
      </c>
      <c r="BF721" s="12">
        <v>5770265.7622205447</v>
      </c>
      <c r="BG721" s="12" cm="1">
        <f t="array" ref="BG721">SfromgA($BF721,$BA721,"")</f>
        <v>0.4158615739935046</v>
      </c>
      <c r="BH721" s="29">
        <f>(10^MAX(0.05, -0.312925054856973*((LN($BG721))^(1/3)) + 0.454808404431693)-1)*100</f>
        <v>468.04687085111124</v>
      </c>
      <c r="BI721" s="12">
        <f>IF($BB721="",$BF721,$BB721)</f>
        <v>52600000</v>
      </c>
      <c r="BJ721" s="29">
        <f>IF($BB721="",$BH721,$BE721)</f>
        <v>28.959514218078986</v>
      </c>
      <c r="BK721" s="3">
        <f>LN(BN721*100000000/($AX721-$AW721)/$BI721)</f>
        <v>-4.5671946508924215</v>
      </c>
      <c r="BL721" s="13">
        <f>EXP(BK$4341*$AX721+BK$4342)*$BI721/(100000000/($AX721-$AW721))</f>
        <v>265.15561378826806</v>
      </c>
      <c r="BM721" s="3">
        <f t="shared" ref="BM721" si="987">LN(BL721/$C721)</f>
        <v>-1.3274384035006725</v>
      </c>
      <c r="BN721" s="3" cm="1">
        <f t="array" ref="BN721">$C721*EXP(poly_from_str(100000000/$E721,BN$4341))</f>
        <v>103.75406088490675</v>
      </c>
      <c r="BO721" s="3">
        <f>LN($C721)</f>
        <v>6.9077552789821368</v>
      </c>
      <c r="BP721" s="13">
        <f>LN(BL721/BN721)</f>
        <v>0.93829357607730579</v>
      </c>
      <c r="BY721">
        <v>172513</v>
      </c>
    </row>
    <row r="722" spans="1:77" hidden="1" x14ac:dyDescent="0.25">
      <c r="A722" t="s">
        <v>1227</v>
      </c>
      <c r="B722" s="2" t="str">
        <f t="shared" si="953"/>
        <v/>
      </c>
      <c r="C722">
        <v>3</v>
      </c>
      <c r="E722" t="s">
        <v>1228</v>
      </c>
      <c r="R722">
        <v>8</v>
      </c>
      <c r="S722" t="s">
        <v>22</v>
      </c>
      <c r="AA722" s="10">
        <f t="shared" si="959"/>
        <v>5262.2420000000002</v>
      </c>
      <c r="AB722" s="3" cm="1">
        <f t="array" ref="AB722">100000000/Lvac(AA722)</f>
        <v>18998.019468578234</v>
      </c>
      <c r="AC722" s="28">
        <f t="shared" si="960"/>
        <v>1.9003306955476391E-7</v>
      </c>
      <c r="AD722" s="28">
        <f t="shared" si="961"/>
        <v>5.2637065755930488E-7</v>
      </c>
      <c r="AE722" s="21">
        <f t="shared" si="962"/>
        <v>18998.019529856378</v>
      </c>
      <c r="AF722" s="10" cm="1">
        <f t="array" ref="AF722">Lair(100000000/AE722)</f>
        <v>5262.2419830264298</v>
      </c>
      <c r="AG722" s="10">
        <f t="shared" si="963"/>
        <v>6.8051259775375435E-3</v>
      </c>
      <c r="AH722" s="10" t="b">
        <f t="shared" si="954"/>
        <v>1</v>
      </c>
      <c r="AI722" s="10">
        <f t="shared" si="976"/>
        <v>5262.2420000000002</v>
      </c>
      <c r="AJ722">
        <v>3.0000000000000001E-3</v>
      </c>
      <c r="AK722" s="3" cm="1">
        <f t="array" ref="AK722">100000000/Lvac($AA722)</f>
        <v>18998.019468578234</v>
      </c>
      <c r="AL722" s="21">
        <f t="shared" si="952"/>
        <v>1.083075586522526E-2</v>
      </c>
      <c r="AM722" s="21"/>
      <c r="AN722" s="21"/>
      <c r="AO722" s="21"/>
      <c r="AP722" s="21"/>
      <c r="AS722" s="3">
        <f t="shared" si="967"/>
        <v>-5.3142176693654619E-4</v>
      </c>
      <c r="AT722" s="3" cm="1">
        <f t="array" ref="AT722">AS722-(100000000/LvacE($A722)-$E722)</f>
        <v>1.5606925444444641E-5</v>
      </c>
      <c r="BB722"/>
      <c r="BC722"/>
      <c r="BD722"/>
      <c r="BE722"/>
      <c r="BF722"/>
      <c r="BG722"/>
      <c r="BH722"/>
      <c r="BI722"/>
      <c r="BJ722"/>
      <c r="BN722" s="3" cm="1">
        <f t="array" ref="BN722">$C722*EXP(poly_from_str(100000000/$E722,BN$4341))</f>
        <v>0.31151866986115456</v>
      </c>
      <c r="BO722" s="3"/>
      <c r="BY722" t="e">
        <v>#N/A</v>
      </c>
    </row>
    <row r="723" spans="1:77" hidden="1" x14ac:dyDescent="0.25">
      <c r="A723" t="s">
        <v>1229</v>
      </c>
      <c r="B723" s="2" t="str">
        <f t="shared" si="953"/>
        <v/>
      </c>
      <c r="C723">
        <v>150</v>
      </c>
      <c r="E723" t="s">
        <v>1230</v>
      </c>
      <c r="F723">
        <v>17642</v>
      </c>
      <c r="G723" t="s">
        <v>3</v>
      </c>
      <c r="H723" s="5" t="s">
        <v>86</v>
      </c>
      <c r="I723">
        <v>36642</v>
      </c>
      <c r="J723" t="s">
        <v>5</v>
      </c>
      <c r="K723" s="5" t="s">
        <v>15</v>
      </c>
      <c r="L723">
        <v>17642.060000000001</v>
      </c>
      <c r="M723" t="str">
        <f>$G723&amp;""</f>
        <v>o</v>
      </c>
      <c r="N723" t="str">
        <f>$H723&amp;""</f>
        <v>15/2</v>
      </c>
      <c r="O723">
        <v>36642.129999999997</v>
      </c>
      <c r="P723" t="str">
        <f>$J723&amp;""</f>
        <v>e</v>
      </c>
      <c r="Q723" t="str">
        <f>$K723&amp;""</f>
        <v>13/2</v>
      </c>
      <c r="R723">
        <v>8</v>
      </c>
      <c r="AA723" s="10">
        <f t="shared" si="959"/>
        <v>5261.6779999999999</v>
      </c>
      <c r="AB723" s="3" cm="1">
        <f t="array" ref="AB723">100000000/Lvac(AA723)</f>
        <v>19000.055844901395</v>
      </c>
      <c r="AC723" s="28">
        <f t="shared" si="960"/>
        <v>1.9005343922604159E-7</v>
      </c>
      <c r="AD723" s="28">
        <f t="shared" si="961"/>
        <v>5.2631424252805383E-7</v>
      </c>
      <c r="AE723" s="21">
        <f t="shared" si="962"/>
        <v>19000.056324206769</v>
      </c>
      <c r="AF723" s="10" cm="1">
        <f t="array" ref="AF723">Lair(100000000/AE723)</f>
        <v>5261.6778672645878</v>
      </c>
      <c r="AG723" s="10">
        <f t="shared" si="963"/>
        <v>6.8055129794051816E-3</v>
      </c>
      <c r="AH723" s="10" t="b">
        <f t="shared" si="954"/>
        <v>1</v>
      </c>
      <c r="AI723" s="10">
        <f>$AF723</f>
        <v>5261.6778672645878</v>
      </c>
      <c r="AJ723">
        <v>3.0000000000000001E-3</v>
      </c>
      <c r="AK723" s="3" cm="1">
        <f t="array" ref="AK723">100000000/Lvac($AA723)</f>
        <v>19000.055844901395</v>
      </c>
      <c r="AL723" s="21">
        <f t="shared" si="952"/>
        <v>1.0833078149715219E-2</v>
      </c>
      <c r="AM723" s="10" cm="1">
        <f t="array" ref="AM723">Lvac($AI723)-$BA723</f>
        <v>3.788283185713226E-3</v>
      </c>
      <c r="AN723" s="10">
        <f>$AK723-($AX723-$AW723)</f>
        <v>-1.4155098600895144E-2</v>
      </c>
      <c r="AO723" s="3">
        <f>AM723/AJ723</f>
        <v>1.2627610619044087</v>
      </c>
      <c r="AP723" s="3">
        <v>1.3070179911665036</v>
      </c>
      <c r="AS723" s="3">
        <f t="shared" si="967"/>
        <v>-4.1550986061338335E-3</v>
      </c>
      <c r="AT723" s="3" cm="1">
        <f t="array" ref="AT723">AS723-(100000000/LvacE($A723)-$E723)</f>
        <v>1.5595764125464484E-5</v>
      </c>
      <c r="AU723" t="s">
        <v>4973</v>
      </c>
      <c r="AV723" t="s">
        <v>4788</v>
      </c>
      <c r="AW723" s="3">
        <v>17642.060000000001</v>
      </c>
      <c r="AX723" s="3">
        <v>36642.129999999997</v>
      </c>
      <c r="AY723" s="3"/>
      <c r="AZ723" s="10" cm="1">
        <f t="array" ref="AZ723">Lair(100000000/($AX723-$AW723))</f>
        <v>5261.674079990752</v>
      </c>
      <c r="BA723" s="10">
        <f>100000000/($AX723-$AW723)</f>
        <v>5263.1385042265647</v>
      </c>
      <c r="BN723" s="3" cm="1">
        <f t="array" ref="BN723">$C723*EXP(poly_from_str(100000000/$E723,BN$4341))</f>
        <v>15.5791790283578</v>
      </c>
      <c r="BO723" s="3"/>
      <c r="BY723">
        <v>25929</v>
      </c>
    </row>
    <row r="724" spans="1:77" hidden="1" x14ac:dyDescent="0.25">
      <c r="A724" t="s">
        <v>1231</v>
      </c>
      <c r="B724" s="2" t="str">
        <f t="shared" si="953"/>
        <v/>
      </c>
      <c r="C724">
        <v>6</v>
      </c>
      <c r="E724" t="s">
        <v>1232</v>
      </c>
      <c r="R724">
        <v>8</v>
      </c>
      <c r="S724" t="s">
        <v>22</v>
      </c>
      <c r="AA724" s="10">
        <f t="shared" si="959"/>
        <v>5259.92</v>
      </c>
      <c r="AB724" s="3" cm="1">
        <f t="array" ref="AB724">100000000/Lvac(AA724)</f>
        <v>19006.406075258215</v>
      </c>
      <c r="AC724" s="28">
        <f t="shared" si="960"/>
        <v>1.9011695995376356E-7</v>
      </c>
      <c r="AD724" s="28">
        <f t="shared" si="961"/>
        <v>5.2613839567584544E-7</v>
      </c>
      <c r="AE724" s="21">
        <f t="shared" si="962"/>
        <v>19006.406528526732</v>
      </c>
      <c r="AF724" s="10" cm="1">
        <f t="array" ref="AF724">Lair(100000000/AE724)</f>
        <v>5259.9198745589119</v>
      </c>
      <c r="AG724" s="10">
        <f t="shared" si="963"/>
        <v>6.8067200713374174E-3</v>
      </c>
      <c r="AH724" s="10" t="b">
        <f t="shared" si="954"/>
        <v>1</v>
      </c>
      <c r="AI724" s="10">
        <f t="shared" si="976"/>
        <v>5259.92</v>
      </c>
      <c r="AJ724">
        <v>3.0000000000000001E-3</v>
      </c>
      <c r="AK724" s="3" cm="1">
        <f t="array" ref="AK724">100000000/Lvac($AA724)</f>
        <v>19006.406075258215</v>
      </c>
      <c r="AL724" s="21">
        <f t="shared" si="952"/>
        <v>1.0840320428024505E-2</v>
      </c>
      <c r="AM724" s="21"/>
      <c r="AN724" s="21"/>
      <c r="AO724" s="21"/>
      <c r="AP724" s="21"/>
      <c r="AS724" s="3">
        <f t="shared" si="967"/>
        <v>-3.9247417844308075E-3</v>
      </c>
      <c r="AT724" s="3" cm="1">
        <f t="array" ref="AT724">AS724-(100000000/LvacE($A724)-$E724)</f>
        <v>1.5560945030301809E-5</v>
      </c>
      <c r="BB724"/>
      <c r="BC724"/>
      <c r="BD724"/>
      <c r="BE724"/>
      <c r="BF724"/>
      <c r="BG724"/>
      <c r="BH724"/>
      <c r="BI724"/>
      <c r="BJ724"/>
      <c r="BN724" s="3" cm="1">
        <f t="array" ref="BN724">$C724*EXP(poly_from_str(100000000/$E724,BN$4341))</f>
        <v>0.62356607640071016</v>
      </c>
      <c r="BO724" s="3"/>
      <c r="BY724" t="e">
        <v>#N/A</v>
      </c>
    </row>
    <row r="725" spans="1:77" hidden="1" x14ac:dyDescent="0.25">
      <c r="A725" t="s">
        <v>1233</v>
      </c>
      <c r="B725" s="2" t="str">
        <f t="shared" si="953"/>
        <v/>
      </c>
      <c r="C725">
        <v>1</v>
      </c>
      <c r="E725" t="s">
        <v>1234</v>
      </c>
      <c r="R725">
        <v>8</v>
      </c>
      <c r="S725" t="s">
        <v>22</v>
      </c>
      <c r="AA725" s="10">
        <f t="shared" si="959"/>
        <v>5244.86</v>
      </c>
      <c r="AB725" s="3" cm="1">
        <f t="array" ref="AB725">100000000/Lvac(AA725)</f>
        <v>19060.980092262729</v>
      </c>
      <c r="AC725" s="28">
        <f t="shared" si="960"/>
        <v>1.906628584938397E-7</v>
      </c>
      <c r="AD725" s="28">
        <f t="shared" si="961"/>
        <v>5.2463199434635679E-7</v>
      </c>
      <c r="AE725" s="21">
        <f t="shared" si="962"/>
        <v>19060.980081498736</v>
      </c>
      <c r="AF725" s="10" cm="1">
        <f t="array" ref="AF725">Lair(100000000/AE725)</f>
        <v>5244.8600029618783</v>
      </c>
      <c r="AG725" s="10">
        <f t="shared" si="963"/>
        <v>6.8171104750424927E-3</v>
      </c>
      <c r="AH725" s="10" t="b">
        <f t="shared" si="954"/>
        <v>1</v>
      </c>
      <c r="AI725" s="10">
        <f t="shared" si="976"/>
        <v>5244.86</v>
      </c>
      <c r="AJ725">
        <v>3.0000000000000001E-3</v>
      </c>
      <c r="AK725" s="3" cm="1">
        <f t="array" ref="AK725">100000000/Lvac($AA725)</f>
        <v>19060.980092262729</v>
      </c>
      <c r="AL725" s="21">
        <f t="shared" si="952"/>
        <v>1.0902662850254954E-2</v>
      </c>
      <c r="AM725" s="21"/>
      <c r="AN725" s="21"/>
      <c r="AO725" s="21"/>
      <c r="AP725" s="21"/>
      <c r="AS725" s="3">
        <f t="shared" si="967"/>
        <v>9.2262729594949633E-5</v>
      </c>
      <c r="AT725" s="3" cm="1">
        <f t="array" ref="AT725">AS725-(100000000/LvacE($A725)-$E725)</f>
        <v>1.526075357105583E-5</v>
      </c>
      <c r="BB725"/>
      <c r="BC725"/>
      <c r="BD725"/>
      <c r="BE725"/>
      <c r="BF725"/>
      <c r="BG725"/>
      <c r="BH725"/>
      <c r="BI725"/>
      <c r="BJ725"/>
      <c r="BN725" s="3" cm="1">
        <f t="array" ref="BN725">$C725*EXP(poly_from_str(100000000/$E725,BN$4341))</f>
        <v>0.10444448414796043</v>
      </c>
      <c r="BO725" s="3"/>
      <c r="BY725" t="e">
        <v>#N/A</v>
      </c>
    </row>
    <row r="726" spans="1:77" hidden="1" x14ac:dyDescent="0.25">
      <c r="A726" t="s">
        <v>1235</v>
      </c>
      <c r="B726" s="2" t="str">
        <f t="shared" si="953"/>
        <v/>
      </c>
      <c r="C726">
        <v>1</v>
      </c>
      <c r="E726" t="s">
        <v>1236</v>
      </c>
      <c r="F726">
        <v>16763</v>
      </c>
      <c r="G726" t="s">
        <v>3</v>
      </c>
      <c r="H726" s="5" t="s">
        <v>4</v>
      </c>
      <c r="I726">
        <v>35828</v>
      </c>
      <c r="J726" t="s">
        <v>5</v>
      </c>
      <c r="K726" s="5" t="s">
        <v>4</v>
      </c>
      <c r="L726">
        <v>16763.98</v>
      </c>
      <c r="M726" t="str">
        <f t="shared" ref="M726:M728" si="988">$G726&amp;""</f>
        <v>o</v>
      </c>
      <c r="N726" t="str">
        <f t="shared" ref="N726:N728" si="989">$H726&amp;""</f>
        <v>9/2</v>
      </c>
      <c r="O726">
        <v>35828.46</v>
      </c>
      <c r="P726" t="str">
        <f t="shared" ref="P726:P728" si="990">$J726&amp;""</f>
        <v>e</v>
      </c>
      <c r="Q726" t="str">
        <f t="shared" ref="Q726:Q728" si="991">$K726&amp;""</f>
        <v>9/2</v>
      </c>
      <c r="R726">
        <v>8</v>
      </c>
      <c r="AA726" s="10">
        <f t="shared" si="959"/>
        <v>5243.8980000000001</v>
      </c>
      <c r="AB726" s="3" cm="1">
        <f t="array" ref="AB726">100000000/Lvac(AA726)</f>
        <v>19064.476812610174</v>
      </c>
      <c r="AC726" s="28">
        <f t="shared" si="960"/>
        <v>1.9069783584654012E-7</v>
      </c>
      <c r="AD726" s="28">
        <f t="shared" si="961"/>
        <v>5.2453576871228447E-7</v>
      </c>
      <c r="AE726" s="21">
        <f t="shared" si="962"/>
        <v>19064.477184713771</v>
      </c>
      <c r="AF726" s="10" cm="1">
        <f t="array" ref="AF726">Lair(100000000/AE726)</f>
        <v>5243.8978976475209</v>
      </c>
      <c r="AG726" s="10">
        <f t="shared" si="963"/>
        <v>6.8177772348556528E-3</v>
      </c>
      <c r="AH726" s="10" t="b">
        <f t="shared" si="954"/>
        <v>1</v>
      </c>
      <c r="AI726" s="10">
        <f t="shared" ref="AI726:AI728" si="992">$AF726</f>
        <v>5243.8978976475209</v>
      </c>
      <c r="AJ726">
        <v>3.0000000000000001E-3</v>
      </c>
      <c r="AK726" s="3" cm="1">
        <f t="array" ref="AK726">100000000/Lvac($AA726)</f>
        <v>19064.476812610174</v>
      </c>
      <c r="AL726" s="21">
        <f t="shared" si="952"/>
        <v>1.0906663622014499E-2</v>
      </c>
      <c r="AM726" s="10" cm="1">
        <f t="array" ref="AM726">Lvac($AI726)-$BA726</f>
        <v>7.7459143813030096E-4</v>
      </c>
      <c r="AN726" s="10">
        <f t="shared" ref="AN726:AN728" si="993">$AK726-($AX726-$AW726)</f>
        <v>-3.1873898260528222E-3</v>
      </c>
      <c r="AO726" s="3">
        <f t="shared" ref="AO726:AO728" si="994">AM726/AJ726</f>
        <v>0.25819714604343363</v>
      </c>
      <c r="AP726" s="3">
        <v>0.29232373011230567</v>
      </c>
      <c r="AS726" s="3">
        <f t="shared" si="967"/>
        <v>-3.1873898260528222E-3</v>
      </c>
      <c r="AT726" s="3" cm="1">
        <f t="array" ref="AT726">AS726-(100000000/LvacE($A726)-$E726)</f>
        <v>1.5241461369441822E-5</v>
      </c>
      <c r="AU726" t="s">
        <v>4980</v>
      </c>
      <c r="AV726" t="s">
        <v>4768</v>
      </c>
      <c r="AW726" s="3">
        <v>16763.98</v>
      </c>
      <c r="AX726" s="3">
        <v>35828.46</v>
      </c>
      <c r="AY726" s="3"/>
      <c r="AZ726" s="10" cm="1">
        <f t="array" ref="AZ726">Lair(100000000/($AX726-$AW726))</f>
        <v>5243.8971232624299</v>
      </c>
      <c r="BA726" s="10">
        <f t="shared" ref="BA726:BA728" si="995">100000000/($AX726-$AW726)</f>
        <v>5245.3568101516539</v>
      </c>
      <c r="BB726" s="12">
        <v>216000</v>
      </c>
      <c r="BC726" s="3">
        <v>7.0000000000000001E-3</v>
      </c>
      <c r="BD726" s="12" cm="1">
        <f t="array" ref="BD726">SfromgA($BB726,$BA726,"")</f>
        <v>1.5385521412939543E-2</v>
      </c>
      <c r="BE726" s="29">
        <f t="shared" ref="BE726:BE728" si="996">(10^MAX(0.05, -0.312925054856973*((LN($BD726))^(1/3)) + 0.454808404431693)-1)*100</f>
        <v>809.2009622697858</v>
      </c>
      <c r="BG726" s="3"/>
      <c r="BH726" s="3"/>
      <c r="BI726" s="12">
        <f t="shared" ref="BI726:BI728" si="997">IF($BB726="",$BF726,$BB726)</f>
        <v>216000</v>
      </c>
      <c r="BJ726" s="29">
        <f t="shared" ref="BJ726:BJ728" si="998">IF($BB726="",$BH726,$BE726)</f>
        <v>809.2009622697858</v>
      </c>
      <c r="BK726" s="3">
        <f t="shared" ref="BK726:BK728" si="999">LN(BN726*100000000/($AX726-$AW726)/$BI726)</f>
        <v>-5.9767497162999117</v>
      </c>
      <c r="BL726" s="13">
        <f>EXP(BK$4341*$AX726+BK$4342)*$BI726/(100000000/($AX726-$AW726))</f>
        <v>0.30411521824449855</v>
      </c>
      <c r="BM726" s="3">
        <f t="shared" ref="BM726:BM728" si="1000">LN(BL726/$C726)</f>
        <v>-1.1903486419978522</v>
      </c>
      <c r="BN726" s="3" cm="1">
        <f t="array" ref="BN726">$C726*EXP(poly_from_str(100000000/$E726,BN$4341))</f>
        <v>0.10447425758974925</v>
      </c>
      <c r="BO726" s="3">
        <f t="shared" ref="BO726:BO728" si="1001">LN($C726)</f>
        <v>0</v>
      </c>
      <c r="BP726" s="13">
        <f t="shared" ref="BP726:BP727" si="1002">LN(BL726/BN726)</f>
        <v>1.0684659347798926</v>
      </c>
      <c r="BY726">
        <v>175</v>
      </c>
    </row>
    <row r="727" spans="1:77" hidden="1" x14ac:dyDescent="0.25">
      <c r="A727" t="s">
        <v>1237</v>
      </c>
      <c r="B727" s="2" t="str">
        <f t="shared" si="953"/>
        <v/>
      </c>
      <c r="C727">
        <v>10</v>
      </c>
      <c r="E727" t="s">
        <v>1238</v>
      </c>
      <c r="F727">
        <v>15443</v>
      </c>
      <c r="G727" t="s">
        <v>3</v>
      </c>
      <c r="H727" s="5" t="s">
        <v>8</v>
      </c>
      <c r="I727">
        <v>34520</v>
      </c>
      <c r="J727" t="s">
        <v>5</v>
      </c>
      <c r="K727" s="5" t="s">
        <v>18</v>
      </c>
      <c r="L727">
        <v>15443.48</v>
      </c>
      <c r="M727" t="str">
        <f t="shared" si="988"/>
        <v>o</v>
      </c>
      <c r="N727" t="str">
        <f t="shared" si="989"/>
        <v>7/2</v>
      </c>
      <c r="O727">
        <v>34520.269999999997</v>
      </c>
      <c r="P727" t="str">
        <f t="shared" si="990"/>
        <v>e</v>
      </c>
      <c r="Q727" t="str">
        <f t="shared" si="991"/>
        <v>5/2</v>
      </c>
      <c r="R727">
        <v>8</v>
      </c>
      <c r="AA727" s="10">
        <f t="shared" si="959"/>
        <v>5240.509</v>
      </c>
      <c r="AB727" s="3" cm="1">
        <f t="array" ref="AB727">100000000/Lvac(AA727)</f>
        <v>19076.805527795816</v>
      </c>
      <c r="AC727" s="28">
        <f t="shared" si="960"/>
        <v>1.9082115878438525E-7</v>
      </c>
      <c r="AD727" s="28">
        <f t="shared" si="961"/>
        <v>5.2419677840870807E-7</v>
      </c>
      <c r="AE727" s="21">
        <f t="shared" si="962"/>
        <v>19076.806051085416</v>
      </c>
      <c r="AF727" s="10" cm="1">
        <f t="array" ref="AF727">Lair(100000000/AE727)</f>
        <v>5240.5088562476067</v>
      </c>
      <c r="AG727" s="10">
        <f t="shared" si="963"/>
        <v>6.8201290683591823E-3</v>
      </c>
      <c r="AH727" s="10" t="b">
        <f t="shared" si="954"/>
        <v>1</v>
      </c>
      <c r="AI727" s="10">
        <f t="shared" si="992"/>
        <v>5240.5088562476067</v>
      </c>
      <c r="AJ727">
        <v>3.0000000000000001E-3</v>
      </c>
      <c r="AK727" s="3" cm="1">
        <f t="array" ref="AK727">100000000/Lvac($AA727)</f>
        <v>19076.805527795816</v>
      </c>
      <c r="AL727" s="21">
        <f t="shared" si="952"/>
        <v>1.0920774709722842E-2</v>
      </c>
      <c r="AM727" s="10" cm="1">
        <f t="array" ref="AM727">Lvac($AI727)-$BA727</f>
        <v>-4.4105570359533885E-3</v>
      </c>
      <c r="AN727" s="10">
        <f t="shared" si="993"/>
        <v>1.5527795818343293E-2</v>
      </c>
      <c r="AO727" s="3">
        <f t="shared" si="994"/>
        <v>-1.4701856786511296</v>
      </c>
      <c r="AP727" s="3">
        <v>-1.4222554464140558</v>
      </c>
      <c r="AS727" s="3">
        <f t="shared" si="967"/>
        <v>-4.4722041857312433E-3</v>
      </c>
      <c r="AT727" s="3" cm="1">
        <f t="array" ref="AT727">AS727-(100000000/LvacE($A727)-$E727)</f>
        <v>1.5173391147982329E-5</v>
      </c>
      <c r="AU727" t="s">
        <v>4977</v>
      </c>
      <c r="AV727" t="s">
        <v>4717</v>
      </c>
      <c r="AW727" s="3">
        <v>15443.48</v>
      </c>
      <c r="AX727" s="3">
        <v>34520.269999999997</v>
      </c>
      <c r="AY727" s="3"/>
      <c r="AZ727" s="10" cm="1">
        <f t="array" ref="AZ727">Lair(100000000/($AX727-$AW727))</f>
        <v>5240.5132656297346</v>
      </c>
      <c r="BA727" s="10">
        <f t="shared" si="995"/>
        <v>5241.9720508534201</v>
      </c>
      <c r="BB727" s="12">
        <v>652000</v>
      </c>
      <c r="BC727" s="3">
        <v>0.02</v>
      </c>
      <c r="BD727" s="12" cm="1">
        <f t="array" ref="BD727">SfromgA($BB727,$BA727,"")</f>
        <v>4.635163508462304E-2</v>
      </c>
      <c r="BE727" s="29">
        <f t="shared" si="996"/>
        <v>712.23501659101771</v>
      </c>
      <c r="BG727" s="3"/>
      <c r="BH727" s="3"/>
      <c r="BI727" s="12">
        <f t="shared" si="997"/>
        <v>652000</v>
      </c>
      <c r="BJ727" s="29">
        <f t="shared" si="998"/>
        <v>712.23501659101771</v>
      </c>
      <c r="BK727" s="3">
        <f t="shared" si="999"/>
        <v>-4.7786041642368104</v>
      </c>
      <c r="BL727" s="13">
        <f>EXP(BK$4341*$AX727+BK$4342)*$BI727/(100000000/($AX727-$AW727))</f>
        <v>1.014564529082725</v>
      </c>
      <c r="BM727" s="3">
        <f t="shared" si="1000"/>
        <v>-2.2881256079487873</v>
      </c>
      <c r="BN727" s="3" cm="1">
        <f t="array" ref="BN727">$C727*EXP(poly_from_str(100000000/$E727,BN$4341))</f>
        <v>1.0457586726856718</v>
      </c>
      <c r="BO727" s="3">
        <f t="shared" si="1001"/>
        <v>2.3025850929940459</v>
      </c>
      <c r="BP727" s="13">
        <f t="shared" si="1002"/>
        <v>-3.0283139529155092E-2</v>
      </c>
      <c r="BY727">
        <v>1749</v>
      </c>
    </row>
    <row r="728" spans="1:77" hidden="1" x14ac:dyDescent="0.25">
      <c r="A728" t="s">
        <v>1239</v>
      </c>
      <c r="B728" s="2" t="str">
        <f t="shared" si="953"/>
        <v/>
      </c>
      <c r="C728">
        <v>150</v>
      </c>
      <c r="E728" t="s">
        <v>1240</v>
      </c>
      <c r="F728">
        <v>4453</v>
      </c>
      <c r="G728" t="s">
        <v>3</v>
      </c>
      <c r="H728" s="5" t="s">
        <v>86</v>
      </c>
      <c r="I728">
        <v>23647</v>
      </c>
      <c r="J728" t="s">
        <v>5</v>
      </c>
      <c r="K728" s="5" t="s">
        <v>15</v>
      </c>
      <c r="L728">
        <v>4453.76</v>
      </c>
      <c r="M728" t="str">
        <f t="shared" si="988"/>
        <v>o</v>
      </c>
      <c r="N728" t="str">
        <f t="shared" si="989"/>
        <v>15/2</v>
      </c>
      <c r="O728">
        <v>23647.77</v>
      </c>
      <c r="P728" t="str">
        <f t="shared" si="990"/>
        <v>e</v>
      </c>
      <c r="Q728" t="str">
        <f t="shared" si="991"/>
        <v>13/2</v>
      </c>
      <c r="R728">
        <v>8</v>
      </c>
      <c r="AA728" s="10">
        <f t="shared" si="959"/>
        <v>5208.51</v>
      </c>
      <c r="AB728" s="3" cm="1">
        <f t="array" ref="AB728">100000000/Lvac(AA728)</f>
        <v>19194.004373779229</v>
      </c>
      <c r="AC728" s="28">
        <f t="shared" si="960"/>
        <v>1.9199348758090124E-7</v>
      </c>
      <c r="AD728" s="28">
        <f t="shared" si="961"/>
        <v>5.2099602590801313E-7</v>
      </c>
      <c r="AE728" s="21">
        <f t="shared" si="962"/>
        <v>19194.003850831068</v>
      </c>
      <c r="AF728" s="10" cm="1">
        <f t="array" ref="AF728">Lair(100000000/AE728)</f>
        <v>5208.510141909609</v>
      </c>
      <c r="AG728" s="10">
        <f t="shared" si="963"/>
        <v>6.8425619201824732E-3</v>
      </c>
      <c r="AH728" s="10" t="b">
        <f t="shared" si="954"/>
        <v>1</v>
      </c>
      <c r="AI728" s="10">
        <f t="shared" si="992"/>
        <v>5208.510141909609</v>
      </c>
      <c r="AJ728">
        <v>3.0000000000000001E-3</v>
      </c>
      <c r="AK728" s="3" cm="1">
        <f t="array" ref="AK728">100000000/Lvac($AA728)</f>
        <v>19194.004373779229</v>
      </c>
      <c r="AL728" s="21">
        <f t="shared" si="952"/>
        <v>1.1055371219883283E-2</v>
      </c>
      <c r="AM728" s="10" cm="1">
        <f t="array" ref="AM728">Lvac($AI728)-$BA728</f>
        <v>1.6691106566213421E-3</v>
      </c>
      <c r="AN728" s="10">
        <f t="shared" si="993"/>
        <v>-5.6262207726831548E-3</v>
      </c>
      <c r="AO728" s="3">
        <f t="shared" si="994"/>
        <v>0.55637021887378069</v>
      </c>
      <c r="AP728" s="3">
        <v>0.50905441548820818</v>
      </c>
      <c r="AS728" s="3">
        <f t="shared" si="967"/>
        <v>4.3737792293541133E-3</v>
      </c>
      <c r="AT728" s="3" cm="1">
        <f t="array" ref="AT728">AS728-(100000000/LvacE($A728)-$E728)</f>
        <v>1.4522080164169893E-5</v>
      </c>
      <c r="AU728" t="s">
        <v>4989</v>
      </c>
      <c r="AV728" t="s">
        <v>4961</v>
      </c>
      <c r="AW728" s="3">
        <v>4453.76</v>
      </c>
      <c r="AX728" s="3">
        <v>23647.77</v>
      </c>
      <c r="AY728" s="3"/>
      <c r="AZ728" s="10" cm="1">
        <f t="array" ref="AZ728">Lair(100000000/($AX728-$AW728))</f>
        <v>5208.5084732434398</v>
      </c>
      <c r="BA728" s="10">
        <f t="shared" si="995"/>
        <v>5209.9587319168841</v>
      </c>
      <c r="BB728" s="12">
        <v>17700000</v>
      </c>
      <c r="BC728" s="3">
        <v>0.79500000000000004</v>
      </c>
      <c r="BD728" s="12" cm="1">
        <f t="array" ref="BD728">SfromgA($BB728,$BA728,"")</f>
        <v>1.2354053452333185</v>
      </c>
      <c r="BE728" s="29">
        <f t="shared" si="996"/>
        <v>85.522262015719349</v>
      </c>
      <c r="BG728" s="3"/>
      <c r="BH728" s="3"/>
      <c r="BI728" s="12">
        <f t="shared" si="997"/>
        <v>17700000</v>
      </c>
      <c r="BJ728" s="29">
        <f t="shared" si="998"/>
        <v>85.522262015719349</v>
      </c>
      <c r="BK728" s="3">
        <f t="shared" si="999"/>
        <v>-5.371229395843887</v>
      </c>
      <c r="BL728" s="13">
        <f>EXP(BK$4341*$AX728+BK$4342)*$BI728/(100000000/($AX728-$AW728))</f>
        <v>63.304404313090494</v>
      </c>
      <c r="BM728" s="3">
        <f t="shared" si="1000"/>
        <v>-0.86268038896073729</v>
      </c>
      <c r="BN728" s="3" cm="1">
        <f t="array" ref="BN728">$C728*EXP(poly_from_str(100000000/$E728,BN$4341))</f>
        <v>15.7922385435979</v>
      </c>
      <c r="BO728" s="3">
        <f t="shared" si="1001"/>
        <v>5.0106352940962555</v>
      </c>
      <c r="BP728" s="13">
        <f>LN(BL728/BN728)</f>
        <v>1.3884363172141321</v>
      </c>
      <c r="BY728">
        <v>26405</v>
      </c>
    </row>
    <row r="729" spans="1:77" hidden="1" x14ac:dyDescent="0.25">
      <c r="A729" t="s">
        <v>1241</v>
      </c>
      <c r="B729" s="2" t="str">
        <f t="shared" si="953"/>
        <v/>
      </c>
      <c r="C729">
        <v>9</v>
      </c>
      <c r="E729" t="s">
        <v>1242</v>
      </c>
      <c r="R729">
        <v>8</v>
      </c>
      <c r="S729" t="s">
        <v>22</v>
      </c>
      <c r="AA729" s="10">
        <f t="shared" si="959"/>
        <v>5203.902</v>
      </c>
      <c r="AB729" s="3" cm="1">
        <f t="array" ref="AB729">100000000/Lvac(AA729)</f>
        <v>19211.0002556482</v>
      </c>
      <c r="AC729" s="28">
        <f t="shared" si="960"/>
        <v>1.9216349577682286E-7</v>
      </c>
      <c r="AD729" s="28">
        <f t="shared" si="961"/>
        <v>5.2053510316621401E-7</v>
      </c>
      <c r="AE729" s="21">
        <f t="shared" si="962"/>
        <v>19211.000224986376</v>
      </c>
      <c r="AF729" s="10" cm="1">
        <f t="array" ref="AF729">Lair(100000000/AE729)</f>
        <v>5203.9020083058167</v>
      </c>
      <c r="AG729" s="10">
        <f t="shared" si="963"/>
        <v>6.845826483247398E-3</v>
      </c>
      <c r="AH729" s="10" t="b">
        <f t="shared" si="954"/>
        <v>1</v>
      </c>
      <c r="AI729" s="10">
        <f t="shared" si="976"/>
        <v>5203.902</v>
      </c>
      <c r="AJ729">
        <v>3.0000000000000001E-3</v>
      </c>
      <c r="AK729" s="3" cm="1">
        <f t="array" ref="AK729">100000000/Lvac($AA729)</f>
        <v>19211.0002556482</v>
      </c>
      <c r="AL729" s="21">
        <f t="shared" si="952"/>
        <v>1.1074958899484386E-2</v>
      </c>
      <c r="AM729" s="21"/>
      <c r="AN729" s="21"/>
      <c r="AO729" s="21"/>
      <c r="AP729" s="21"/>
      <c r="AS729" s="3">
        <f t="shared" si="967"/>
        <v>2.5564819952705875E-4</v>
      </c>
      <c r="AT729" s="3" cm="1">
        <f t="array" ref="AT729">AS729-(100000000/LvacE($A729)-$E729)</f>
        <v>1.4427001588046551E-5</v>
      </c>
      <c r="BB729"/>
      <c r="BC729"/>
      <c r="BD729"/>
      <c r="BE729"/>
      <c r="BF729"/>
      <c r="BG729"/>
      <c r="BH729"/>
      <c r="BI729"/>
      <c r="BJ729"/>
      <c r="BN729" s="3" cm="1">
        <f t="array" ref="BN729">$C729*EXP(poly_from_str(100000000/$E729,BN$4341))</f>
        <v>0.94809700220747462</v>
      </c>
      <c r="BO729" s="3"/>
      <c r="BY729" t="e">
        <v>#N/A</v>
      </c>
    </row>
    <row r="730" spans="1:77" hidden="1" x14ac:dyDescent="0.25">
      <c r="A730" t="s">
        <v>1243</v>
      </c>
      <c r="B730" s="2" t="str">
        <f t="shared" si="953"/>
        <v/>
      </c>
      <c r="C730">
        <v>2</v>
      </c>
      <c r="E730" t="s">
        <v>1244</v>
      </c>
      <c r="R730">
        <v>8</v>
      </c>
      <c r="S730" t="s">
        <v>22</v>
      </c>
      <c r="AA730" s="10">
        <f t="shared" si="959"/>
        <v>5193.018</v>
      </c>
      <c r="AB730" s="3" cm="1">
        <f t="array" ref="AB730">100000000/Lvac(AA730)</f>
        <v>19251.263931060985</v>
      </c>
      <c r="AC730" s="28">
        <f t="shared" si="960"/>
        <v>1.9256624952965694E-7</v>
      </c>
      <c r="AD730" s="28">
        <f t="shared" si="961"/>
        <v>5.194464132749997E-7</v>
      </c>
      <c r="AE730" s="21">
        <f t="shared" si="962"/>
        <v>19251.263456093075</v>
      </c>
      <c r="AF730" s="10" cm="1">
        <f t="array" ref="AF730">Lair(100000000/AE730)</f>
        <v>5193.0181281238947</v>
      </c>
      <c r="AG730" s="10">
        <f t="shared" si="963"/>
        <v>6.8535718469549872E-3</v>
      </c>
      <c r="AH730" s="10" t="b">
        <f t="shared" si="954"/>
        <v>1</v>
      </c>
      <c r="AI730" s="10">
        <f t="shared" si="976"/>
        <v>5193.018</v>
      </c>
      <c r="AJ730">
        <v>3.0000000000000001E-3</v>
      </c>
      <c r="AK730" s="3" cm="1">
        <f t="array" ref="AK730">100000000/Lvac($AA730)</f>
        <v>19251.263931060985</v>
      </c>
      <c r="AL730" s="21">
        <f t="shared" si="952"/>
        <v>1.1121431081729923E-2</v>
      </c>
      <c r="AM730" s="21"/>
      <c r="AN730" s="21"/>
      <c r="AO730" s="21"/>
      <c r="AP730" s="21"/>
      <c r="AS730" s="3">
        <f t="shared" si="967"/>
        <v>3.931060986360535E-3</v>
      </c>
      <c r="AT730" s="3" cm="1">
        <f t="array" ref="AT730">AS730-(100000000/LvacE($A730)-$E730)</f>
        <v>1.4201123121893033E-5</v>
      </c>
      <c r="BB730"/>
      <c r="BC730"/>
      <c r="BD730"/>
      <c r="BE730"/>
      <c r="BF730"/>
      <c r="BG730"/>
      <c r="BH730"/>
      <c r="BI730"/>
      <c r="BJ730"/>
      <c r="BN730" s="3" cm="1">
        <f t="array" ref="BN730">$C730*EXP(poly_from_str(100000000/$E730,BN$4341))</f>
        <v>0.21090216969587236</v>
      </c>
      <c r="BO730" s="3"/>
      <c r="BY730" t="e">
        <v>#N/A</v>
      </c>
    </row>
    <row r="731" spans="1:77" hidden="1" x14ac:dyDescent="0.25">
      <c r="A731" t="s">
        <v>1245</v>
      </c>
      <c r="B731" s="2" t="str">
        <f t="shared" si="953"/>
        <v/>
      </c>
      <c r="C731">
        <v>10</v>
      </c>
      <c r="D731" t="s">
        <v>14</v>
      </c>
      <c r="E731" t="s">
        <v>1246</v>
      </c>
      <c r="R731">
        <v>8</v>
      </c>
      <c r="S731" t="s">
        <v>22</v>
      </c>
      <c r="AA731" s="10">
        <f t="shared" si="959"/>
        <v>5191.3069999999998</v>
      </c>
      <c r="AB731" s="3" cm="1">
        <f t="array" ref="AB731">100000000/Lvac(AA731)</f>
        <v>19257.608867405426</v>
      </c>
      <c r="AC731" s="28">
        <f t="shared" si="960"/>
        <v>1.926297173332265E-7</v>
      </c>
      <c r="AD731" s="28">
        <f t="shared" si="961"/>
        <v>5.1927526770603162E-7</v>
      </c>
      <c r="AE731" s="21">
        <f t="shared" si="962"/>
        <v>19257.609004409103</v>
      </c>
      <c r="AF731" s="10" cm="1">
        <f t="array" ref="AF731">Lair(100000000/AE731)</f>
        <v>5191.3069630672326</v>
      </c>
      <c r="AG731" s="10">
        <f t="shared" si="963"/>
        <v>6.8547938763210718E-3</v>
      </c>
      <c r="AH731" s="10" t="b">
        <f t="shared" si="954"/>
        <v>1</v>
      </c>
      <c r="AI731" s="10">
        <f t="shared" si="976"/>
        <v>5191.3069999999998</v>
      </c>
      <c r="AJ731">
        <v>7.0000000000000001E-3</v>
      </c>
      <c r="AK731" s="3" cm="1">
        <f t="array" ref="AK731">100000000/Lvac($AA731)</f>
        <v>19257.608867405426</v>
      </c>
      <c r="AL731" s="21">
        <f t="shared" si="952"/>
        <v>2.5967114268495003E-2</v>
      </c>
      <c r="AM731" s="21"/>
      <c r="AN731" s="21"/>
      <c r="AO731" s="21"/>
      <c r="AP731" s="21"/>
      <c r="AS731" s="3">
        <f t="shared" si="967"/>
        <v>-1.1325945743010379E-3</v>
      </c>
      <c r="AT731" s="3" cm="1">
        <f t="array" ref="AT731">AS731-(100000000/LvacE($A731)-$E731)</f>
        <v>1.4165441825753078E-5</v>
      </c>
      <c r="BB731"/>
      <c r="BC731"/>
      <c r="BD731"/>
      <c r="BE731"/>
      <c r="BF731"/>
      <c r="BG731"/>
      <c r="BH731"/>
      <c r="BI731"/>
      <c r="BJ731"/>
      <c r="BN731" s="3" cm="1">
        <f t="array" ref="BN731">$C731*EXP(poly_from_str(100000000/$E731,BN$4341))</f>
        <v>1.054626486691518</v>
      </c>
      <c r="BO731" s="3"/>
      <c r="BY731" t="e">
        <v>#N/A</v>
      </c>
    </row>
    <row r="732" spans="1:77" hidden="1" x14ac:dyDescent="0.25">
      <c r="A732" t="s">
        <v>1247</v>
      </c>
      <c r="B732" s="2" t="str">
        <f t="shared" si="953"/>
        <v/>
      </c>
      <c r="C732">
        <v>3</v>
      </c>
      <c r="D732" t="s">
        <v>143</v>
      </c>
      <c r="E732" t="s">
        <v>1248</v>
      </c>
      <c r="R732">
        <v>8</v>
      </c>
      <c r="S732" t="s">
        <v>22</v>
      </c>
      <c r="AA732" s="10">
        <f t="shared" si="959"/>
        <v>5175.232</v>
      </c>
      <c r="AB732" s="3" cm="1">
        <f t="array" ref="AB732">100000000/Lvac(AA732)</f>
        <v>19317.424984442034</v>
      </c>
      <c r="AC732" s="28">
        <f t="shared" si="960"/>
        <v>1.9322805238489793E-7</v>
      </c>
      <c r="AD732" s="28">
        <f t="shared" si="961"/>
        <v>5.1766733961973974E-7</v>
      </c>
      <c r="AE732" s="21">
        <f t="shared" si="962"/>
        <v>19317.424374895945</v>
      </c>
      <c r="AF732" s="10" cm="1">
        <f t="array" ref="AF732">Lair(100000000/AE732)</f>
        <v>5175.2321633023603</v>
      </c>
      <c r="AG732" s="10">
        <f t="shared" si="963"/>
        <v>6.866334203417551E-3</v>
      </c>
      <c r="AH732" s="10" t="b">
        <f t="shared" si="954"/>
        <v>1</v>
      </c>
      <c r="AI732" s="10">
        <f t="shared" si="976"/>
        <v>5175.232</v>
      </c>
      <c r="AJ732">
        <v>7.0000000000000001E-3</v>
      </c>
      <c r="AK732" s="3" cm="1">
        <f t="array" ref="AK732">100000000/Lvac($AA732)</f>
        <v>19317.424984442034</v>
      </c>
      <c r="AL732" s="21">
        <f t="shared" si="952"/>
        <v>2.6128678847845709E-2</v>
      </c>
      <c r="AM732" s="21"/>
      <c r="AN732" s="21"/>
      <c r="AO732" s="21"/>
      <c r="AP732" s="21"/>
      <c r="AS732" s="3">
        <f t="shared" si="967"/>
        <v>4.9844420354929753E-3</v>
      </c>
      <c r="AT732" s="3" cm="1">
        <f t="array" ref="AT732">AS732-(100000000/LvacE($A732)-$E732)</f>
        <v>1.3828052033204585E-5</v>
      </c>
      <c r="BB732"/>
      <c r="BC732"/>
      <c r="BD732"/>
      <c r="BE732"/>
      <c r="BF732"/>
      <c r="BG732"/>
      <c r="BH732"/>
      <c r="BI732"/>
      <c r="BJ732"/>
      <c r="BN732" s="3" cm="1">
        <f t="array" ref="BN732">$C732*EXP(poly_from_str(100000000/$E732,BN$4341))</f>
        <v>0.3164998295935969</v>
      </c>
      <c r="BO732" s="3"/>
      <c r="BY732" t="e">
        <v>#N/A</v>
      </c>
    </row>
    <row r="733" spans="1:77" hidden="1" x14ac:dyDescent="0.25">
      <c r="A733" t="s">
        <v>1249</v>
      </c>
      <c r="B733" s="2">
        <f t="shared" si="953"/>
        <v>1</v>
      </c>
      <c r="C733">
        <v>30</v>
      </c>
      <c r="D733" t="s">
        <v>736</v>
      </c>
      <c r="E733" t="s">
        <v>1250</v>
      </c>
      <c r="F733">
        <v>15705</v>
      </c>
      <c r="G733" t="s">
        <v>3</v>
      </c>
      <c r="H733" s="5" t="s">
        <v>4</v>
      </c>
      <c r="I733">
        <v>35024</v>
      </c>
      <c r="J733" t="s">
        <v>5</v>
      </c>
      <c r="K733" s="5" t="s">
        <v>8</v>
      </c>
      <c r="L733">
        <v>15705.13</v>
      </c>
      <c r="M733" t="str">
        <f t="shared" ref="M733:M736" si="1003">$G733&amp;""</f>
        <v>o</v>
      </c>
      <c r="N733" t="str">
        <f t="shared" ref="N733:N736" si="1004">$H733&amp;""</f>
        <v>9/2</v>
      </c>
      <c r="O733">
        <v>35024.49</v>
      </c>
      <c r="P733" t="str">
        <f t="shared" ref="P733:P736" si="1005">$J733&amp;""</f>
        <v>e</v>
      </c>
      <c r="Q733" t="str">
        <f t="shared" ref="Q733:Q736" si="1006">$K733&amp;""</f>
        <v>7/2</v>
      </c>
      <c r="R733">
        <v>8</v>
      </c>
      <c r="AA733" s="10">
        <f t="shared" si="959"/>
        <v>5174.7139999999999</v>
      </c>
      <c r="AB733" s="3" cm="1">
        <f t="array" ref="AB733">100000000/Lvac(AA733)</f>
        <v>19319.35867657197</v>
      </c>
      <c r="AC733" s="28">
        <f t="shared" si="960"/>
        <v>1.9324739492849267E-7</v>
      </c>
      <c r="AD733" s="28">
        <f t="shared" si="961"/>
        <v>5.1761552582626425E-7</v>
      </c>
      <c r="AE733" s="21">
        <f t="shared" si="962"/>
        <v>19319.358838470514</v>
      </c>
      <c r="AF733" s="10" cm="1">
        <f t="array" ref="AF733">Lair(100000000/AE733)</f>
        <v>5174.713956634746</v>
      </c>
      <c r="AG733" s="10">
        <f t="shared" si="963"/>
        <v>6.8667078679683531E-3</v>
      </c>
      <c r="AH733" s="10" t="b">
        <f t="shared" si="954"/>
        <v>1</v>
      </c>
      <c r="AI733" s="10">
        <f t="shared" ref="AI733:AI736" si="1007">$AF733</f>
        <v>5174.713956634746</v>
      </c>
      <c r="AJ733">
        <v>7.0000000000000001E-3</v>
      </c>
      <c r="AK733" s="3" cm="1">
        <f t="array" ref="AK733">100000000/Lvac($AA733)</f>
        <v>19319.35867657197</v>
      </c>
      <c r="AL733" s="21">
        <f t="shared" si="952"/>
        <v>2.6133910370564915E-2</v>
      </c>
      <c r="AM733" s="10" cm="1">
        <f t="array" ref="AM733">Lvac($AI733)-$BA733</f>
        <v>3.1120373023441061E-4</v>
      </c>
      <c r="AN733" s="10">
        <f t="shared" ref="AN733:AN736" si="1008">$AK733-($AX733-$AW733)</f>
        <v>-1.3234280304459389E-3</v>
      </c>
      <c r="AO733" s="3">
        <f t="shared" ref="AO733:AO736" si="1009">AM733/AJ733</f>
        <v>4.4457675747772943E-2</v>
      </c>
      <c r="AP733" s="3">
        <v>5.0654361725069715E-2</v>
      </c>
      <c r="AS733" s="3">
        <f t="shared" si="967"/>
        <v>-1.3234280304459389E-3</v>
      </c>
      <c r="AT733" s="3" cm="1">
        <f t="array" ref="AT733">AS733-(100000000/LvacE($A733)-$E733)</f>
        <v>1.3817108992952853E-5</v>
      </c>
      <c r="AU733" t="s">
        <v>4762</v>
      </c>
      <c r="AV733" t="s">
        <v>4765</v>
      </c>
      <c r="AW733" s="3">
        <v>15705.13</v>
      </c>
      <c r="AX733" s="3">
        <v>35024.49</v>
      </c>
      <c r="AY733" s="3"/>
      <c r="AZ733" s="10" cm="1">
        <f t="array" ref="AZ733">Lair(100000000/($AX733-$AW733))</f>
        <v>5174.7136455138616</v>
      </c>
      <c r="BA733" s="10">
        <f t="shared" ref="BA733:BA736" si="1010">100000000/($AX733-$AW733)</f>
        <v>5176.1549036821098</v>
      </c>
      <c r="BB733" s="12">
        <v>1600000</v>
      </c>
      <c r="BC733" s="3">
        <v>5.2999999999999999E-2</v>
      </c>
      <c r="BD733" s="12" cm="1">
        <f t="array" ref="BD733">SfromgA($BB733,$BA733,"")</f>
        <v>0.10951538562646068</v>
      </c>
      <c r="BE733" s="29">
        <f t="shared" ref="BE733:BE736" si="1011">(10^MAX(0.05, -0.312925054856973*((LN($BD733))^(1/3)) + 0.454808404431693)-1)*100</f>
        <v>628.64444270315823</v>
      </c>
      <c r="BG733" s="3"/>
      <c r="BH733" s="3"/>
      <c r="BI733" s="12">
        <f t="shared" ref="BI733:BI736" si="1012">IF($BB733="",$BF733,$BB733)</f>
        <v>1600000</v>
      </c>
      <c r="BJ733" s="29">
        <f t="shared" ref="BJ733:BJ736" si="1013">IF($BB733="",$BH733,$BE733)</f>
        <v>628.64444270315823</v>
      </c>
      <c r="BK733" s="3">
        <f>LN(BN733*100000000/($AX733-$AW733)/$BI733)</f>
        <v>-4.5815530994033127</v>
      </c>
      <c r="BL733" s="13">
        <f>EXP(BK$4341*$AX733+BK$4342)*$BI733/(100000000/($AX733-$AW733))</f>
        <v>2.426617730003652</v>
      </c>
      <c r="BM733" s="3">
        <f t="shared" ref="BM733" si="1014">LN(BL733/$C733)</f>
        <v>-2.5146989745322972</v>
      </c>
      <c r="BN733" s="3" cm="1">
        <f t="array" ref="BN733">$C733*EXP(poly_from_str(100000000/$E733,BN$4341))</f>
        <v>3.1649692021109281</v>
      </c>
      <c r="BO733" s="3">
        <f t="shared" ref="BO733:BO736" si="1015">LN($C733)</f>
        <v>3.4011973816621555</v>
      </c>
      <c r="BP733" s="13">
        <f>LN(BL733/BN733)</f>
        <v>-0.26564491764829856</v>
      </c>
      <c r="BY733">
        <v>5234</v>
      </c>
    </row>
    <row r="734" spans="1:77" hidden="1" x14ac:dyDescent="0.25">
      <c r="A734" t="s">
        <v>1249</v>
      </c>
      <c r="B734" s="2">
        <f t="shared" si="953"/>
        <v>2</v>
      </c>
      <c r="C734">
        <v>30</v>
      </c>
      <c r="D734" t="s">
        <v>736</v>
      </c>
      <c r="E734" t="s">
        <v>1250</v>
      </c>
      <c r="F734">
        <v>50658</v>
      </c>
      <c r="G734" t="s">
        <v>5</v>
      </c>
      <c r="H734" s="5" t="s">
        <v>15</v>
      </c>
      <c r="I734">
        <v>69978</v>
      </c>
      <c r="J734" t="s">
        <v>3</v>
      </c>
      <c r="K734" s="5" t="s">
        <v>16</v>
      </c>
      <c r="L734">
        <v>50658.720000000001</v>
      </c>
      <c r="M734" t="str">
        <f t="shared" si="1003"/>
        <v>e</v>
      </c>
      <c r="N734" t="str">
        <f t="shared" si="1004"/>
        <v>13/2</v>
      </c>
      <c r="O734">
        <v>69978.080000000002</v>
      </c>
      <c r="P734" t="str">
        <f t="shared" si="1005"/>
        <v>o</v>
      </c>
      <c r="Q734" t="str">
        <f t="shared" si="1006"/>
        <v>11/2</v>
      </c>
      <c r="R734">
        <v>8</v>
      </c>
      <c r="AA734" s="10">
        <f t="shared" si="959"/>
        <v>5174.7139999999999</v>
      </c>
      <c r="AB734" s="3" cm="1">
        <f t="array" ref="AB734">100000000/Lvac(AA734)</f>
        <v>19319.35867657197</v>
      </c>
      <c r="AC734" s="28">
        <f t="shared" si="960"/>
        <v>1.9324739492849267E-7</v>
      </c>
      <c r="AD734" s="28">
        <f t="shared" si="961"/>
        <v>5.1761552582626425E-7</v>
      </c>
      <c r="AE734" s="21">
        <f t="shared" si="962"/>
        <v>19319.358838470514</v>
      </c>
      <c r="AF734" s="10" cm="1">
        <f t="array" ref="AF734">Lair(100000000/AE734)</f>
        <v>5174.713956634746</v>
      </c>
      <c r="AG734" s="10">
        <f t="shared" si="963"/>
        <v>6.8667078679683531E-3</v>
      </c>
      <c r="AH734" s="10" t="b">
        <f t="shared" si="954"/>
        <v>1</v>
      </c>
      <c r="AI734" s="10">
        <f t="shared" si="1007"/>
        <v>5174.713956634746</v>
      </c>
      <c r="AJ734">
        <v>7.0000000000000001E-3</v>
      </c>
      <c r="AK734" s="3" cm="1">
        <f t="array" ref="AK734">100000000/Lvac($AA734)</f>
        <v>19319.35867657197</v>
      </c>
      <c r="AL734" s="21">
        <f t="shared" si="952"/>
        <v>2.6133910370564915E-2</v>
      </c>
      <c r="AM734" s="10" cm="1">
        <f t="array" ref="AM734">Lvac($AI734)-$BA734</f>
        <v>3.1120373023441061E-4</v>
      </c>
      <c r="AN734" s="10">
        <f t="shared" si="1008"/>
        <v>-1.3234280304459389E-3</v>
      </c>
      <c r="AO734" s="3">
        <f t="shared" si="1009"/>
        <v>4.4457675747772943E-2</v>
      </c>
      <c r="AP734" s="3">
        <v>5.0654361725069715E-2</v>
      </c>
      <c r="AS734" s="3">
        <f t="shared" si="967"/>
        <v>-1.3234280304459389E-3</v>
      </c>
      <c r="AT734" s="3" cm="1">
        <f t="array" ref="AT734">AS734-(100000000/LvacE($A734)-$E734)</f>
        <v>1.3817108992952853E-5</v>
      </c>
      <c r="AU734" t="s">
        <v>4916</v>
      </c>
      <c r="AV734" t="s">
        <v>4936</v>
      </c>
      <c r="AW734" s="3">
        <v>50658.720000000001</v>
      </c>
      <c r="AX734" s="3">
        <v>69978.080000000002</v>
      </c>
      <c r="AY734" s="3"/>
      <c r="AZ734" s="10" cm="1">
        <f t="array" ref="AZ734">Lair(100000000/($AX734-$AW734))</f>
        <v>5174.7136455138616</v>
      </c>
      <c r="BA734" s="10">
        <f t="shared" si="1010"/>
        <v>5176.1549036821098</v>
      </c>
      <c r="BB734" s="12">
        <v>98100</v>
      </c>
      <c r="BC734" s="3">
        <v>4.8000000000000001E-2</v>
      </c>
      <c r="BD734" s="12" cm="1">
        <f t="array" ref="BD734">SfromgA($BB734,$BA734,"")</f>
        <v>6.7146620812223706E-3</v>
      </c>
      <c r="BE734" s="29">
        <f t="shared" si="1011"/>
        <v>877.29614244701895</v>
      </c>
      <c r="BG734" s="3"/>
      <c r="BH734" s="3"/>
      <c r="BI734" s="12">
        <f t="shared" si="1012"/>
        <v>98100</v>
      </c>
      <c r="BJ734" s="29">
        <f t="shared" si="1013"/>
        <v>877.29614244701895</v>
      </c>
      <c r="BK734" s="3"/>
      <c r="BL734" s="13">
        <f>EXP(BK$4341*$AX734+BK$4342)*$BI734/(100000000/($AX734-$AW734))</f>
        <v>1.0451055634070061E-2</v>
      </c>
      <c r="BM734" s="3"/>
      <c r="BN734" s="3" cm="1">
        <f t="array" ref="BN734">$C734*EXP(poly_from_str(100000000/$E734,BN$4341))</f>
        <v>3.1649692021109281</v>
      </c>
      <c r="BO734" s="3">
        <f t="shared" si="1015"/>
        <v>3.4011973816621555</v>
      </c>
      <c r="BP734" s="17"/>
      <c r="BY734">
        <v>5234</v>
      </c>
    </row>
    <row r="735" spans="1:77" hidden="1" x14ac:dyDescent="0.25">
      <c r="A735" t="s">
        <v>1251</v>
      </c>
      <c r="B735" s="2" t="str">
        <f t="shared" si="953"/>
        <v/>
      </c>
      <c r="C735">
        <v>15</v>
      </c>
      <c r="E735" t="s">
        <v>1252</v>
      </c>
      <c r="F735">
        <v>20856</v>
      </c>
      <c r="G735" t="s">
        <v>3</v>
      </c>
      <c r="H735" s="5" t="s">
        <v>19</v>
      </c>
      <c r="I735">
        <v>40205</v>
      </c>
      <c r="J735" t="s">
        <v>5</v>
      </c>
      <c r="K735" s="5" t="s">
        <v>19</v>
      </c>
      <c r="L735">
        <v>20856.86</v>
      </c>
      <c r="M735" t="str">
        <f t="shared" si="1003"/>
        <v>o</v>
      </c>
      <c r="N735" t="str">
        <f t="shared" si="1004"/>
        <v>3/2</v>
      </c>
      <c r="O735">
        <v>40205.74</v>
      </c>
      <c r="P735" t="str">
        <f t="shared" si="1005"/>
        <v>e</v>
      </c>
      <c r="Q735" t="str">
        <f t="shared" si="1006"/>
        <v>3/2</v>
      </c>
      <c r="R735">
        <v>8</v>
      </c>
      <c r="AA735" s="10">
        <f t="shared" si="959"/>
        <v>5166.8109999999997</v>
      </c>
      <c r="AB735" s="3" cm="1">
        <f t="array" ref="AB735">100000000/Lvac(AA735)</f>
        <v>19348.908629013902</v>
      </c>
      <c r="AC735" s="28">
        <f t="shared" si="960"/>
        <v>1.9354298037996747E-7</v>
      </c>
      <c r="AD735" s="28">
        <f t="shared" si="961"/>
        <v>5.1682501539156012E-7</v>
      </c>
      <c r="AE735" s="21">
        <f t="shared" si="962"/>
        <v>19348.908797632346</v>
      </c>
      <c r="AF735" s="10" cm="1">
        <f t="array" ref="AF735">Lair(100000000/AE735)</f>
        <v>5166.8109549726387</v>
      </c>
      <c r="AG735" s="10">
        <f t="shared" si="963"/>
        <v>6.872422721579511E-3</v>
      </c>
      <c r="AH735" s="10" t="b">
        <f t="shared" si="954"/>
        <v>1</v>
      </c>
      <c r="AI735" s="10">
        <f t="shared" si="1007"/>
        <v>5166.8109549726387</v>
      </c>
      <c r="AJ735">
        <v>3.0000000000000001E-3</v>
      </c>
      <c r="AK735" s="3" cm="1">
        <f t="array" ref="AK735">100000000/Lvac($AA735)</f>
        <v>19348.908629013902</v>
      </c>
      <c r="AL735" s="21">
        <f t="shared" si="952"/>
        <v>1.1234536427383009E-2</v>
      </c>
      <c r="AM735" s="10" cm="1">
        <f t="array" ref="AM735">Lvac($AI735)-$BA735</f>
        <v>-7.6920920755583211E-3</v>
      </c>
      <c r="AN735" s="10">
        <f t="shared" si="1008"/>
        <v>2.8629013904719613E-2</v>
      </c>
      <c r="AO735" s="3">
        <f t="shared" si="1009"/>
        <v>-2.5640306918527735</v>
      </c>
      <c r="AP735" s="3">
        <v>-2.5490175748927868</v>
      </c>
      <c r="AS735" s="3">
        <f t="shared" si="967"/>
        <v>-1.3709860977542121E-3</v>
      </c>
      <c r="AT735" s="3" cm="1">
        <f t="array" ref="AT735">AS735-(100000000/LvacE($A735)-$E735)</f>
        <v>1.36496928462293E-5</v>
      </c>
      <c r="AU735" t="s">
        <v>4822</v>
      </c>
      <c r="AV735" t="s">
        <v>4774</v>
      </c>
      <c r="AW735" s="3">
        <v>20856.86</v>
      </c>
      <c r="AX735" s="3">
        <v>40205.74</v>
      </c>
      <c r="AY735" s="3"/>
      <c r="AZ735" s="10" cm="1">
        <f t="array" ref="AZ735">Lair(100000000/($AX735-$AW735))</f>
        <v>5166.8186450171534</v>
      </c>
      <c r="BA735" s="10">
        <f t="shared" si="1010"/>
        <v>5168.2578009683257</v>
      </c>
      <c r="BB735" s="12">
        <v>2220000</v>
      </c>
      <c r="BC735" s="3">
        <v>0.16600000000000001</v>
      </c>
      <c r="BD735" s="12" cm="1">
        <f t="array" ref="BD735">SfromgA($BB735,$BA735,"")</f>
        <v>0.15125816967962497</v>
      </c>
      <c r="BE735" s="29">
        <f t="shared" si="1011"/>
        <v>594.41691597559418</v>
      </c>
      <c r="BG735" s="3"/>
      <c r="BH735" s="3"/>
      <c r="BI735" s="12">
        <f t="shared" si="1012"/>
        <v>2220000</v>
      </c>
      <c r="BJ735" s="29">
        <f t="shared" si="1013"/>
        <v>594.41691597559418</v>
      </c>
      <c r="BK735" s="3">
        <f t="shared" ref="BK735:BK736" si="1016">LN(BN735*100000000/($AX735-$AW735)/$BI735)</f>
        <v>-5.604032183070184</v>
      </c>
      <c r="BL735" s="13">
        <f>EXP(BK$4341*$AX735+BK$4342)*$BI735/(100000000/($AX735-$AW735))</f>
        <v>2.2747192432121923</v>
      </c>
      <c r="BM735" s="3">
        <f t="shared" ref="BM735:BM736" si="1017">LN(BL735/$C735)</f>
        <v>-1.8861935658919431</v>
      </c>
      <c r="BN735" s="3" cm="1">
        <f t="array" ref="BN735">$C735*EXP(poly_from_str(100000000/$E735,BN$4341))</f>
        <v>1.5820075511037488</v>
      </c>
      <c r="BO735" s="3">
        <f t="shared" si="1015"/>
        <v>2.7080502011022101</v>
      </c>
      <c r="BP735" s="13">
        <f>LN(BL735/BN735)</f>
        <v>0.36316199273855482</v>
      </c>
      <c r="BY735">
        <v>2606</v>
      </c>
    </row>
    <row r="736" spans="1:77" hidden="1" x14ac:dyDescent="0.25">
      <c r="A736" t="s">
        <v>1253</v>
      </c>
      <c r="B736" s="2" t="str">
        <f t="shared" si="953"/>
        <v/>
      </c>
      <c r="C736">
        <v>5</v>
      </c>
      <c r="E736" t="s">
        <v>1254</v>
      </c>
      <c r="F736">
        <v>19872</v>
      </c>
      <c r="G736" t="s">
        <v>5</v>
      </c>
      <c r="H736" s="5" t="s">
        <v>8</v>
      </c>
      <c r="I736">
        <v>39225</v>
      </c>
      <c r="J736" t="s">
        <v>3</v>
      </c>
      <c r="K736" s="5" t="s">
        <v>4</v>
      </c>
      <c r="L736">
        <v>19872.43</v>
      </c>
      <c r="M736" t="str">
        <f t="shared" si="1003"/>
        <v>e</v>
      </c>
      <c r="N736" t="str">
        <f t="shared" si="1004"/>
        <v>7/2</v>
      </c>
      <c r="O736">
        <v>39225.599999999999</v>
      </c>
      <c r="P736" t="str">
        <f t="shared" si="1005"/>
        <v>o</v>
      </c>
      <c r="Q736" t="str">
        <f t="shared" si="1006"/>
        <v>9/2</v>
      </c>
      <c r="R736">
        <v>8</v>
      </c>
      <c r="AA736" s="10">
        <f t="shared" si="959"/>
        <v>5165.6819999999998</v>
      </c>
      <c r="AB736" s="3" cm="1">
        <f t="array" ref="AB736">100000000/Lvac(AA736)</f>
        <v>19353.13743164569</v>
      </c>
      <c r="AC736" s="28">
        <f t="shared" si="960"/>
        <v>1.935852807044646E-7</v>
      </c>
      <c r="AD736" s="28">
        <f t="shared" si="961"/>
        <v>5.1671208533084098E-7</v>
      </c>
      <c r="AE736" s="21">
        <f t="shared" si="962"/>
        <v>19353.137747771449</v>
      </c>
      <c r="AF736" s="10" cm="1">
        <f t="array" ref="AF736">Lair(100000000/AE736)</f>
        <v>5165.6819156196161</v>
      </c>
      <c r="AG736" s="10">
        <f t="shared" si="963"/>
        <v>6.8732412711086065E-3</v>
      </c>
      <c r="AH736" s="10" t="b">
        <f t="shared" si="954"/>
        <v>1</v>
      </c>
      <c r="AI736" s="10">
        <f t="shared" si="1007"/>
        <v>5165.6819156196161</v>
      </c>
      <c r="AJ736">
        <v>3.0000000000000001E-3</v>
      </c>
      <c r="AK736" s="3" cm="1">
        <f t="array" ref="AK736">100000000/Lvac($AA736)</f>
        <v>19353.13743164569</v>
      </c>
      <c r="AL736" s="21">
        <f t="shared" si="952"/>
        <v>1.1239447810245769E-2</v>
      </c>
      <c r="AM736" s="10" cm="1">
        <f t="array" ref="AM736">Lvac($AI736)-$BA736</f>
        <v>8.6110523488969193E-3</v>
      </c>
      <c r="AN736" s="10">
        <f t="shared" si="1008"/>
        <v>-3.2568354308750713E-2</v>
      </c>
      <c r="AO736" s="3">
        <f t="shared" si="1009"/>
        <v>2.8703507829656396</v>
      </c>
      <c r="AP736" s="3">
        <v>2.8984850666044317</v>
      </c>
      <c r="AS736" s="3">
        <f t="shared" si="967"/>
        <v>-2.5683543099148665E-3</v>
      </c>
      <c r="AT736" s="3" cm="1">
        <f t="array" ref="AT736">AS736-(100000000/LvacE($A736)-$E736)</f>
        <v>1.3625696738017723E-5</v>
      </c>
      <c r="AU736" t="s">
        <v>4780</v>
      </c>
      <c r="AV736" t="s">
        <v>4709</v>
      </c>
      <c r="AW736" s="3">
        <v>19872.43</v>
      </c>
      <c r="AX736" s="3">
        <v>39225.599999999999</v>
      </c>
      <c r="AY736" s="3"/>
      <c r="AZ736" s="10" cm="1">
        <f t="array" ref="AZ736">Lair(100000000/($AX736-$AW736))</f>
        <v>5165.6733068594194</v>
      </c>
      <c r="BA736" s="10">
        <f t="shared" si="1010"/>
        <v>5167.1121578532102</v>
      </c>
      <c r="BB736" s="12">
        <v>489000</v>
      </c>
      <c r="BC736" s="3">
        <v>1.2999999999999999E-2</v>
      </c>
      <c r="BD736" s="12" cm="1">
        <f t="array" ref="BD736">SfromgA($BB736,$BA736,"")</f>
        <v>3.329552632677641E-2</v>
      </c>
      <c r="BE736" s="29">
        <f t="shared" si="1011"/>
        <v>742.28619737216115</v>
      </c>
      <c r="BG736" s="3"/>
      <c r="BH736" s="3"/>
      <c r="BI736" s="12">
        <f t="shared" si="1012"/>
        <v>489000</v>
      </c>
      <c r="BJ736" s="29">
        <f t="shared" si="1013"/>
        <v>742.28619737216115</v>
      </c>
      <c r="BK736" s="3">
        <f t="shared" si="1016"/>
        <v>-5.1900341954312772</v>
      </c>
      <c r="BL736" s="13">
        <f>EXP(BK$4341*$AX736+BK$4342)*$BI736/(100000000/($AX736-$AW736))</f>
        <v>0.53991126970493186</v>
      </c>
      <c r="BM736" s="3">
        <f t="shared" si="1017"/>
        <v>-2.2257883807204024</v>
      </c>
      <c r="BN736" s="3" cm="1">
        <f t="array" ref="BN736">$C736*EXP(poly_from_str(100000000/$E736,BN$4341))</f>
        <v>0.52729998462850891</v>
      </c>
      <c r="BO736" s="3">
        <f t="shared" si="1015"/>
        <v>1.6094379124341003</v>
      </c>
      <c r="BP736" s="13">
        <f>LN(BL736/BN736)</f>
        <v>2.3635193310731141E-2</v>
      </c>
      <c r="BY736">
        <v>868</v>
      </c>
    </row>
    <row r="737" spans="1:77" hidden="1" x14ac:dyDescent="0.25">
      <c r="A737" t="s">
        <v>1255</v>
      </c>
      <c r="B737" s="2" t="str">
        <f t="shared" si="953"/>
        <v/>
      </c>
      <c r="C737">
        <v>3</v>
      </c>
      <c r="E737" t="s">
        <v>1256</v>
      </c>
      <c r="R737">
        <v>8</v>
      </c>
      <c r="S737" t="s">
        <v>22</v>
      </c>
      <c r="AA737" s="10">
        <f t="shared" si="959"/>
        <v>5152.2340000000004</v>
      </c>
      <c r="AB737" s="3" cm="1">
        <f t="array" ref="AB737">100000000/Lvac(AA737)</f>
        <v>19403.651011435311</v>
      </c>
      <c r="AC737" s="28">
        <f t="shared" si="960"/>
        <v>1.940905634332602E-7</v>
      </c>
      <c r="AD737" s="28">
        <f t="shared" si="961"/>
        <v>5.1536692729149883E-7</v>
      </c>
      <c r="AE737" s="21">
        <f t="shared" si="962"/>
        <v>19403.650885800071</v>
      </c>
      <c r="AF737" s="10" cm="1">
        <f t="array" ref="AF737">Lair(100000000/AE737)</f>
        <v>5152.2340333602251</v>
      </c>
      <c r="AG737" s="10">
        <f t="shared" si="963"/>
        <v>6.883032778735915E-3</v>
      </c>
      <c r="AH737" s="10" t="b">
        <f t="shared" si="954"/>
        <v>1</v>
      </c>
      <c r="AI737" s="10">
        <f t="shared" si="976"/>
        <v>5152.2340000000004</v>
      </c>
      <c r="AJ737">
        <v>3.0000000000000001E-3</v>
      </c>
      <c r="AK737" s="3" cm="1">
        <f t="array" ref="AK737">100000000/Lvac($AA737)</f>
        <v>19403.651011435311</v>
      </c>
      <c r="AL737" s="21">
        <f t="shared" si="952"/>
        <v>1.1298196672415488E-2</v>
      </c>
      <c r="AM737" s="21"/>
      <c r="AN737" s="21"/>
      <c r="AO737" s="21"/>
      <c r="AP737" s="21"/>
      <c r="AS737" s="3">
        <f t="shared" si="967"/>
        <v>1.0114353099197615E-3</v>
      </c>
      <c r="AT737" s="3" cm="1">
        <f t="array" ref="AT737">AS737-(100000000/LvacE($A737)-$E737)</f>
        <v>1.3338307326193899E-5</v>
      </c>
      <c r="BB737"/>
      <c r="BC737"/>
      <c r="BD737"/>
      <c r="BE737"/>
      <c r="BF737"/>
      <c r="BG737"/>
      <c r="BH737"/>
      <c r="BI737"/>
      <c r="BJ737"/>
      <c r="BN737" s="3" cm="1">
        <f t="array" ref="BN737">$C737*EXP(poly_from_str(100000000/$E737,BN$4341))</f>
        <v>0.31597028453366843</v>
      </c>
      <c r="BO737" s="3"/>
      <c r="BY737">
        <v>516</v>
      </c>
    </row>
    <row r="738" spans="1:77" hidden="1" x14ac:dyDescent="0.25">
      <c r="A738" t="s">
        <v>1257</v>
      </c>
      <c r="B738" s="2" t="str">
        <f t="shared" si="953"/>
        <v/>
      </c>
      <c r="C738">
        <v>15</v>
      </c>
      <c r="E738" t="s">
        <v>1258</v>
      </c>
      <c r="F738">
        <v>11761</v>
      </c>
      <c r="G738" t="s">
        <v>3</v>
      </c>
      <c r="H738" s="5" t="s">
        <v>4</v>
      </c>
      <c r="I738">
        <v>31254</v>
      </c>
      <c r="J738" t="s">
        <v>5</v>
      </c>
      <c r="K738" s="5" t="s">
        <v>8</v>
      </c>
      <c r="L738">
        <v>11761.69</v>
      </c>
      <c r="M738" t="str">
        <f>$G738&amp;""</f>
        <v>o</v>
      </c>
      <c r="N738" t="str">
        <f>$H738&amp;""</f>
        <v>9/2</v>
      </c>
      <c r="O738">
        <v>31254.71</v>
      </c>
      <c r="P738" t="str">
        <f>$J738&amp;""</f>
        <v>e</v>
      </c>
      <c r="Q738" t="str">
        <f>$K738&amp;""</f>
        <v>7/2</v>
      </c>
      <c r="R738">
        <v>8</v>
      </c>
      <c r="AA738" s="10">
        <f t="shared" si="959"/>
        <v>5128.6080000000002</v>
      </c>
      <c r="AB738" s="3" cm="1">
        <f t="array" ref="AB738">100000000/Lvac(AA738)</f>
        <v>19493.036855904476</v>
      </c>
      <c r="AC738" s="28">
        <f t="shared" si="960"/>
        <v>1.9498468200338181E-7</v>
      </c>
      <c r="AD738" s="28">
        <f t="shared" si="961"/>
        <v>5.130036983935103E-7</v>
      </c>
      <c r="AE738" s="21">
        <f t="shared" si="962"/>
        <v>19493.037252779301</v>
      </c>
      <c r="AF738" s="10" cm="1">
        <f t="array" ref="AF738">Lair(100000000/AE738)</f>
        <v>5128.6078955811381</v>
      </c>
      <c r="AG738" s="10">
        <f t="shared" si="963"/>
        <v>6.9004217963143681E-3</v>
      </c>
      <c r="AH738" s="10" t="b">
        <f t="shared" si="954"/>
        <v>1</v>
      </c>
      <c r="AI738" s="10">
        <f>$AF738</f>
        <v>5128.6078955811381</v>
      </c>
      <c r="AJ738">
        <v>3.0000000000000001E-3</v>
      </c>
      <c r="AK738" s="3" cm="1">
        <f t="array" ref="AK738">100000000/Lvac($AA738)</f>
        <v>19493.036855904476</v>
      </c>
      <c r="AL738" s="21">
        <f t="shared" si="952"/>
        <v>1.1402531010042636E-2</v>
      </c>
      <c r="AM738" s="10" cm="1">
        <f t="array" ref="AM738">Lvac($AI738)-$BA738</f>
        <v>-4.5404659776977496E-3</v>
      </c>
      <c r="AN738" s="10">
        <f>$AK738-($AX738-$AW738)</f>
        <v>1.6855904479598394E-2</v>
      </c>
      <c r="AO738" s="3">
        <f>AM738/AJ738</f>
        <v>-1.5134886592325831</v>
      </c>
      <c r="AP738" s="3">
        <v>-1.4786731077644315</v>
      </c>
      <c r="AS738" s="3">
        <f t="shared" si="967"/>
        <v>-3.1440955244761426E-3</v>
      </c>
      <c r="AT738" s="3" cm="1">
        <f t="array" ref="AT738">AS738-(100000000/LvacE($A738)-$E738)</f>
        <v>1.2826454621972516E-5</v>
      </c>
      <c r="AU738" t="s">
        <v>4690</v>
      </c>
      <c r="AV738" t="s">
        <v>4730</v>
      </c>
      <c r="AW738" s="3">
        <v>11761.69</v>
      </c>
      <c r="AX738" s="3">
        <v>31254.71</v>
      </c>
      <c r="AY738" s="3"/>
      <c r="AZ738" s="10" cm="1">
        <f t="array" ref="AZ738">Lair(100000000/($AX738-$AW738))</f>
        <v>5128.612434838964</v>
      </c>
      <c r="BA738" s="10">
        <f>100000000/($AX738-$AW738)</f>
        <v>5130.0414199544257</v>
      </c>
      <c r="BB738" s="12">
        <v>1740000</v>
      </c>
      <c r="BC738" s="3">
        <v>7.2999999999999995E-2</v>
      </c>
      <c r="BD738" s="12" cm="1">
        <f t="array" ref="BD738">SfromgA($BB738,$BA738,"")</f>
        <v>0.11594318410001919</v>
      </c>
      <c r="BE738" s="29">
        <f>(10^MAX(0.05, -0.312925054856973*((LN($BD738))^(1/3)) + 0.454808404431693)-1)*100</f>
        <v>622.73723516875089</v>
      </c>
      <c r="BG738" s="3"/>
      <c r="BH738" s="3"/>
      <c r="BI738" s="12">
        <f>IF($BB738="",$BF738,$BB738)</f>
        <v>1740000</v>
      </c>
      <c r="BJ738" s="29">
        <f>IF($BB738="",$BH738,$BE738)</f>
        <v>622.73723516875089</v>
      </c>
      <c r="BK738" s="3">
        <f>LN(BN738*100000000/($AX738-$AW738)/$BI738)</f>
        <v>-5.37369708561679</v>
      </c>
      <c r="BL738" s="13">
        <f>EXP(BK$4341*$AX738+BK$4342)*$BI738/(100000000/($AX738-$AW738))</f>
        <v>3.5457762526976802</v>
      </c>
      <c r="BM738" s="3">
        <f t="shared" ref="BM738" si="1018">LN(BL738/$C738)</f>
        <v>-1.4422930939470007</v>
      </c>
      <c r="BN738" s="3" cm="1">
        <f t="array" ref="BN738">$C738*EXP(poly_from_str(100000000/$E738,BN$4341))</f>
        <v>1.5727561241565318</v>
      </c>
      <c r="BO738" s="3">
        <f>LN($C738)</f>
        <v>2.7080502011022101</v>
      </c>
      <c r="BP738" s="13">
        <f>LN(BL738/BN738)</f>
        <v>0.81292753377869786</v>
      </c>
      <c r="BY738">
        <v>2521</v>
      </c>
    </row>
    <row r="739" spans="1:77" hidden="1" x14ac:dyDescent="0.25">
      <c r="A739" t="s">
        <v>1259</v>
      </c>
      <c r="B739" s="2" t="str">
        <f t="shared" si="953"/>
        <v/>
      </c>
      <c r="C739">
        <v>10</v>
      </c>
      <c r="E739" t="s">
        <v>1260</v>
      </c>
      <c r="R739">
        <v>8</v>
      </c>
      <c r="S739" t="s">
        <v>22</v>
      </c>
      <c r="AA739" s="10">
        <f t="shared" si="959"/>
        <v>5127.0339999999997</v>
      </c>
      <c r="AB739" s="3" cm="1">
        <f t="array" ref="AB739">100000000/Lvac(AA739)</f>
        <v>19499.021145693307</v>
      </c>
      <c r="AC739" s="28">
        <f t="shared" si="960"/>
        <v>1.9504454232213011E-7</v>
      </c>
      <c r="AD739" s="28">
        <f t="shared" si="961"/>
        <v>5.1284625650086399E-7</v>
      </c>
      <c r="AE739" s="21">
        <f t="shared" si="962"/>
        <v>19499.021000918805</v>
      </c>
      <c r="AF739" s="10" cm="1">
        <f t="array" ref="AF739">Lair(100000000/AE739)</f>
        <v>5127.034038067196</v>
      </c>
      <c r="AG739" s="10">
        <f t="shared" si="963"/>
        <v>6.9015888275456442E-3</v>
      </c>
      <c r="AH739" s="10" t="b">
        <f t="shared" si="954"/>
        <v>1</v>
      </c>
      <c r="AI739" s="10">
        <f t="shared" si="976"/>
        <v>5127.0339999999997</v>
      </c>
      <c r="AJ739">
        <v>3.0000000000000001E-3</v>
      </c>
      <c r="AK739" s="3" cm="1">
        <f t="array" ref="AK739">100000000/Lvac($AA739)</f>
        <v>19499.021145693307</v>
      </c>
      <c r="AL739" s="21">
        <f t="shared" si="952"/>
        <v>1.1409532965273866E-2</v>
      </c>
      <c r="AM739" s="21"/>
      <c r="AN739" s="21"/>
      <c r="AO739" s="21"/>
      <c r="AP739" s="21"/>
      <c r="AS739" s="3">
        <f t="shared" si="967"/>
        <v>1.1456933061708696E-3</v>
      </c>
      <c r="AT739" s="3" cm="1">
        <f t="array" ref="AT739">AS739-(100000000/LvacE($A739)-$E739)</f>
        <v>1.2792042980436236E-5</v>
      </c>
      <c r="BB739"/>
      <c r="BC739"/>
      <c r="BD739"/>
      <c r="BE739"/>
      <c r="BF739"/>
      <c r="BG739"/>
      <c r="BH739"/>
      <c r="BI739"/>
      <c r="BJ739"/>
      <c r="BN739" s="3" cm="1">
        <f t="array" ref="BN739">$C739*EXP(poly_from_str(100000000/$E739,BN$4341))</f>
        <v>1.0480818917214749</v>
      </c>
      <c r="BO739" s="3"/>
      <c r="BY739" t="e">
        <v>#N/A</v>
      </c>
    </row>
    <row r="740" spans="1:77" hidden="1" x14ac:dyDescent="0.25">
      <c r="A740" t="s">
        <v>1261</v>
      </c>
      <c r="B740" s="2" t="str">
        <f t="shared" si="953"/>
        <v/>
      </c>
      <c r="C740">
        <v>1</v>
      </c>
      <c r="E740" t="s">
        <v>1262</v>
      </c>
      <c r="F740">
        <v>15443</v>
      </c>
      <c r="G740" t="s">
        <v>3</v>
      </c>
      <c r="H740" s="5" t="s">
        <v>8</v>
      </c>
      <c r="I740">
        <v>35024</v>
      </c>
      <c r="J740" t="s">
        <v>5</v>
      </c>
      <c r="K740" s="5" t="s">
        <v>8</v>
      </c>
      <c r="L740">
        <v>15443.48</v>
      </c>
      <c r="M740" t="str">
        <f>$G740&amp;""</f>
        <v>o</v>
      </c>
      <c r="N740" t="str">
        <f>$H740&amp;""</f>
        <v>7/2</v>
      </c>
      <c r="O740">
        <v>35024.49</v>
      </c>
      <c r="P740" t="str">
        <f>$J740&amp;""</f>
        <v>e</v>
      </c>
      <c r="Q740" t="str">
        <f>$K740&amp;""</f>
        <v>7/2</v>
      </c>
      <c r="R740">
        <v>8</v>
      </c>
      <c r="AA740" s="10">
        <f t="shared" si="959"/>
        <v>5105.5569999999998</v>
      </c>
      <c r="AB740" s="3" cm="1">
        <f t="array" ref="AB740">100000000/Lvac(AA740)</f>
        <v>19581.044559941824</v>
      </c>
      <c r="AC740" s="28">
        <f t="shared" si="960"/>
        <v>1.958650153156649E-7</v>
      </c>
      <c r="AD740" s="28">
        <f t="shared" si="961"/>
        <v>5.1069798495110061E-7</v>
      </c>
      <c r="AE740" s="21">
        <f t="shared" si="962"/>
        <v>19581.043975223147</v>
      </c>
      <c r="AF740" s="10" cm="1">
        <f t="array" ref="AF740">Lair(100000000/AE740)</f>
        <v>5105.5571524613351</v>
      </c>
      <c r="AG740" s="10">
        <f t="shared" si="963"/>
        <v>6.9176207963148606E-3</v>
      </c>
      <c r="AH740" s="10" t="b">
        <f t="shared" si="954"/>
        <v>1</v>
      </c>
      <c r="AI740" s="10">
        <f>$AF740</f>
        <v>5105.5571524613351</v>
      </c>
      <c r="AJ740">
        <v>3.0000000000000001E-3</v>
      </c>
      <c r="AK740" s="3" cm="1">
        <f t="array" ref="AK740">100000000/Lvac($AA740)</f>
        <v>19581.044559941824</v>
      </c>
      <c r="AL740" s="21">
        <f t="shared" si="952"/>
        <v>1.1505724434307044E-2</v>
      </c>
      <c r="AM740" s="10" cm="1">
        <f t="array" ref="AM740">Lvac($AI740)-$BA740</f>
        <v>-8.8611764758752543E-3</v>
      </c>
      <c r="AN740" s="10">
        <f>$AK740-($AX740-$AW740)</f>
        <v>3.4559941825136775E-2</v>
      </c>
      <c r="AO740" s="3">
        <f>AM740/AJ740</f>
        <v>-2.9537254919584179</v>
      </c>
      <c r="AP740" s="3">
        <v>-3.0045594600475547</v>
      </c>
      <c r="AS740" s="3">
        <f t="shared" si="967"/>
        <v>4.5599418226629496E-3</v>
      </c>
      <c r="AT740" s="3" cm="1">
        <f t="array" ref="AT740">AS740-(100000000/LvacE($A740)-$E740)</f>
        <v>1.231842179549858E-5</v>
      </c>
      <c r="AU740" t="s">
        <v>4977</v>
      </c>
      <c r="AV740" t="s">
        <v>4765</v>
      </c>
      <c r="AW740" s="3">
        <v>15443.48</v>
      </c>
      <c r="AX740" s="3">
        <v>35024.49</v>
      </c>
      <c r="AY740" s="3"/>
      <c r="AZ740" s="10" cm="1">
        <f t="array" ref="AZ740">Lair(100000000/($AX740-$AW740))</f>
        <v>5105.5660112805535</v>
      </c>
      <c r="BA740" s="10">
        <f>100000000/($AX740-$AW740)</f>
        <v>5106.9888631893864</v>
      </c>
      <c r="BB740" s="12">
        <v>193000</v>
      </c>
      <c r="BC740" s="3">
        <v>1.2E-2</v>
      </c>
      <c r="BD740" s="12" cm="1">
        <f t="array" ref="BD740">SfromgA($BB740,$BA740,"")</f>
        <v>1.2687773038317102E-2</v>
      </c>
      <c r="BE740" s="29">
        <f>(10^MAX(0.05, -0.312925054856973*((LN($BD740))^(1/3)) + 0.454808404431693)-1)*100</f>
        <v>825.3373898344737</v>
      </c>
      <c r="BG740" s="3"/>
      <c r="BH740" s="3"/>
      <c r="BI740" s="12">
        <f>IF($BB740="",$BF740,$BB740)</f>
        <v>193000</v>
      </c>
      <c r="BJ740" s="29">
        <f>IF($BB740="",$BH740,$BE740)</f>
        <v>825.3373898344737</v>
      </c>
      <c r="BK740" s="3">
        <f>LN(BN740*100000000/($AX740-$AW740)/$BI740)</f>
        <v>-5.8945274482886401</v>
      </c>
      <c r="BL740" s="13">
        <f>EXP(BK$4341*$AX740+BK$4342)*$BI740/(100000000/($AX740-$AW740))</f>
        <v>0.29667506536235255</v>
      </c>
      <c r="BM740" s="3">
        <f t="shared" ref="BM740" si="1019">LN(BL740/$C740)</f>
        <v>-1.2151177951146106</v>
      </c>
      <c r="BN740" s="3" cm="1">
        <f t="array" ref="BN740">$C740*EXP(poly_from_str(100000000/$E740,BN$4341))</f>
        <v>0.1040954277171116</v>
      </c>
      <c r="BO740" s="3">
        <f>LN($C740)</f>
        <v>0</v>
      </c>
      <c r="BP740" s="13">
        <f>LN(BL740/BN740)</f>
        <v>1.0473294312370289</v>
      </c>
      <c r="BY740">
        <v>163</v>
      </c>
    </row>
    <row r="741" spans="1:77" hidden="1" x14ac:dyDescent="0.25">
      <c r="A741" t="s">
        <v>1263</v>
      </c>
      <c r="B741" s="2" t="str">
        <f t="shared" si="953"/>
        <v/>
      </c>
      <c r="C741">
        <v>9</v>
      </c>
      <c r="E741" t="s">
        <v>1264</v>
      </c>
      <c r="R741">
        <v>8</v>
      </c>
      <c r="S741" t="s">
        <v>22</v>
      </c>
      <c r="AA741" s="10">
        <f t="shared" si="959"/>
        <v>5102.4319999999998</v>
      </c>
      <c r="AB741" s="3" cm="1">
        <f t="array" ref="AB741">100000000/Lvac(AA741)</f>
        <v>19593.036879101208</v>
      </c>
      <c r="AC741" s="28">
        <f t="shared" si="960"/>
        <v>1.9598497344011641E-7</v>
      </c>
      <c r="AD741" s="28">
        <f t="shared" si="961"/>
        <v>5.103854017988625E-7</v>
      </c>
      <c r="AE741" s="21">
        <f t="shared" si="962"/>
        <v>19593.037280147426</v>
      </c>
      <c r="AF741" s="10" cm="1">
        <f t="array" ref="AF741">Lair(100000000/AE741)</f>
        <v>5102.4318955579556</v>
      </c>
      <c r="AG741" s="10">
        <f t="shared" si="963"/>
        <v>6.9199704061809362E-3</v>
      </c>
      <c r="AH741" s="10" t="b">
        <f t="shared" si="954"/>
        <v>1</v>
      </c>
      <c r="AI741" s="10">
        <f t="shared" si="976"/>
        <v>5102.4319999999998</v>
      </c>
      <c r="AJ741">
        <v>3.0000000000000001E-3</v>
      </c>
      <c r="AK741" s="3" cm="1">
        <f t="array" ref="AK741">100000000/Lvac($AA741)</f>
        <v>19593.036879101208</v>
      </c>
      <c r="AL741" s="21">
        <f t="shared" si="952"/>
        <v>1.1519822437085615E-2</v>
      </c>
      <c r="AM741" s="21"/>
      <c r="AN741" s="21"/>
      <c r="AO741" s="21"/>
      <c r="AP741" s="21"/>
      <c r="AS741" s="3">
        <f t="shared" si="967"/>
        <v>-3.1208987929858267E-3</v>
      </c>
      <c r="AT741" s="3" cm="1">
        <f t="array" ref="AT741">AS741-(100000000/LvacE($A741)-$E741)</f>
        <v>1.2248885468579829E-5</v>
      </c>
      <c r="BB741"/>
      <c r="BC741"/>
      <c r="BD741"/>
      <c r="BE741"/>
      <c r="BF741"/>
      <c r="BG741"/>
      <c r="BH741"/>
      <c r="BI741"/>
      <c r="BJ741"/>
      <c r="BN741" s="3" cm="1">
        <f t="array" ref="BN741">$C741*EXP(poly_from_str(100000000/$E741,BN$4341))</f>
        <v>0.93573269799586356</v>
      </c>
      <c r="BO741" s="3"/>
      <c r="BY741" t="e">
        <v>#N/A</v>
      </c>
    </row>
    <row r="742" spans="1:77" hidden="1" x14ac:dyDescent="0.25">
      <c r="A742" t="s">
        <v>1265</v>
      </c>
      <c r="B742" s="2" t="str">
        <f t="shared" si="953"/>
        <v/>
      </c>
      <c r="C742">
        <v>1</v>
      </c>
      <c r="E742" t="s">
        <v>1266</v>
      </c>
      <c r="R742">
        <v>8</v>
      </c>
      <c r="S742" t="s">
        <v>22</v>
      </c>
      <c r="AA742" s="10">
        <f t="shared" si="959"/>
        <v>5089.2340000000004</v>
      </c>
      <c r="AB742" s="3" cm="1">
        <f t="array" ref="AB742">100000000/Lvac(AA742)</f>
        <v>19643.847202845955</v>
      </c>
      <c r="AC742" s="28">
        <f t="shared" si="960"/>
        <v>1.9649322471711853E-7</v>
      </c>
      <c r="AD742" s="28">
        <f t="shared" si="961"/>
        <v>5.0906525064760345E-7</v>
      </c>
      <c r="AE742" s="21">
        <f t="shared" si="962"/>
        <v>19643.84756554761</v>
      </c>
      <c r="AF742" s="10" cm="1">
        <f t="array" ref="AF742">Lair(100000000/AE742)</f>
        <v>5089.2339060318009</v>
      </c>
      <c r="AG742" s="10">
        <f t="shared" si="963"/>
        <v>6.9299414413687751E-3</v>
      </c>
      <c r="AH742" s="10" t="b">
        <f t="shared" si="954"/>
        <v>1</v>
      </c>
      <c r="AI742" s="10">
        <f t="shared" si="976"/>
        <v>5089.2340000000004</v>
      </c>
      <c r="AJ742">
        <v>3.0000000000000001E-3</v>
      </c>
      <c r="AK742" s="3" cm="1">
        <f t="array" ref="AK742">100000000/Lvac($AA742)</f>
        <v>19643.847202845955</v>
      </c>
      <c r="AL742" s="21">
        <f t="shared" si="952"/>
        <v>1.1579648648212652E-2</v>
      </c>
      <c r="AM742" s="21"/>
      <c r="AN742" s="21"/>
      <c r="AO742" s="21"/>
      <c r="AP742" s="21"/>
      <c r="AS742" s="3">
        <f t="shared" si="967"/>
        <v>-2.797154043946648E-3</v>
      </c>
      <c r="AT742" s="3" cm="1">
        <f t="array" ref="AT742">AS742-(100000000/LvacE($A742)-$E742)</f>
        <v>1.1953445209655911E-5</v>
      </c>
      <c r="BB742"/>
      <c r="BC742"/>
      <c r="BD742"/>
      <c r="BE742"/>
      <c r="BF742"/>
      <c r="BG742"/>
      <c r="BH742"/>
      <c r="BI742"/>
      <c r="BJ742"/>
      <c r="BN742" s="3" cm="1">
        <f t="array" ref="BN742">$C742*EXP(poly_from_str(100000000/$E742,BN$4341))</f>
        <v>0.10338186098527322</v>
      </c>
      <c r="BO742" s="3"/>
      <c r="BY742" t="e">
        <v>#N/A</v>
      </c>
    </row>
    <row r="743" spans="1:77" hidden="1" x14ac:dyDescent="0.25">
      <c r="A743" t="s">
        <v>1267</v>
      </c>
      <c r="B743" s="2" t="str">
        <f t="shared" si="953"/>
        <v/>
      </c>
      <c r="C743">
        <v>10</v>
      </c>
      <c r="E743" t="s">
        <v>1268</v>
      </c>
      <c r="F743">
        <v>19046</v>
      </c>
      <c r="G743" t="s">
        <v>3</v>
      </c>
      <c r="H743" s="5" t="s">
        <v>18</v>
      </c>
      <c r="I743">
        <v>38694</v>
      </c>
      <c r="J743" t="s">
        <v>5</v>
      </c>
      <c r="K743" s="5" t="s">
        <v>18</v>
      </c>
      <c r="L743">
        <v>19046.09</v>
      </c>
      <c r="M743" t="str">
        <f t="shared" ref="M743" si="1020">$G743&amp;""</f>
        <v>o</v>
      </c>
      <c r="N743" t="str">
        <f t="shared" ref="N743" si="1021">$H743&amp;""</f>
        <v>5/2</v>
      </c>
      <c r="O743">
        <v>38694.51</v>
      </c>
      <c r="P743" t="str">
        <f t="shared" ref="P743" si="1022">$J743&amp;""</f>
        <v>e</v>
      </c>
      <c r="Q743" t="str">
        <f t="shared" ref="Q743" si="1023">$K743&amp;""</f>
        <v>5/2</v>
      </c>
      <c r="R743">
        <v>8</v>
      </c>
      <c r="AA743" s="10">
        <f t="shared" si="959"/>
        <v>5088.0559999999996</v>
      </c>
      <c r="AB743" s="3" cm="1">
        <f t="array" ref="AB743">100000000/Lvac(AA743)</f>
        <v>19648.39513992038</v>
      </c>
      <c r="AC743" s="28">
        <f t="shared" si="960"/>
        <v>1.9653871734116136E-7</v>
      </c>
      <c r="AD743" s="28">
        <f t="shared" si="961"/>
        <v>5.0894741930767802E-7</v>
      </c>
      <c r="AE743" s="21">
        <f t="shared" si="962"/>
        <v>19648.394472899345</v>
      </c>
      <c r="AF743" s="10" cm="1">
        <f t="array" ref="AF743">Lair(100000000/AE743)</f>
        <v>5088.0561727308277</v>
      </c>
      <c r="AG743" s="10">
        <f t="shared" si="963"/>
        <v>6.9308351893061304E-3</v>
      </c>
      <c r="AH743" s="10" t="b">
        <f t="shared" si="954"/>
        <v>1</v>
      </c>
      <c r="AI743" s="10">
        <f>$AF743</f>
        <v>5088.0561727308277</v>
      </c>
      <c r="AJ743">
        <v>3.0000000000000001E-3</v>
      </c>
      <c r="AK743" s="3" cm="1">
        <f t="array" ref="AK743">100000000/Lvac($AA743)</f>
        <v>19648.39513992038</v>
      </c>
      <c r="AL743" s="21">
        <f t="shared" si="952"/>
        <v>1.1585010742545414E-2</v>
      </c>
      <c r="AM743" s="10" cm="1">
        <f t="array" ref="AM743">Lvac($AI743)-$BA743</f>
        <v>6.6122123016612022E-3</v>
      </c>
      <c r="AN743" s="10">
        <f>$AK743-($AX743-$AW743)</f>
        <v>-2.4860079622158082E-2</v>
      </c>
      <c r="AO743" s="3">
        <f>AM743/AJ743</f>
        <v>2.2040707672204007</v>
      </c>
      <c r="AP743" s="3">
        <v>2.146478506801941</v>
      </c>
      <c r="AS743" s="3">
        <f t="shared" si="967"/>
        <v>5.1399203803157434E-3</v>
      </c>
      <c r="AT743" s="3" cm="1">
        <f t="array" ref="AT743">AS743-(100000000/LvacE($A743)-$E743)</f>
        <v>1.1926935258088633E-5</v>
      </c>
      <c r="AU743" t="s">
        <v>4978</v>
      </c>
      <c r="AV743" t="s">
        <v>4789</v>
      </c>
      <c r="AW743" s="3">
        <v>19046.09</v>
      </c>
      <c r="AX743" s="3">
        <v>38694.51</v>
      </c>
      <c r="AY743" s="3"/>
      <c r="AZ743" s="10" cm="1">
        <f t="array" ref="AZ743">Lair(100000000/($AX743-$AW743))</f>
        <v>5088.0495622771823</v>
      </c>
      <c r="BA743" s="10">
        <f>100000000/($AX743-$AW743)</f>
        <v>5089.4677536412592</v>
      </c>
      <c r="BN743" s="3" cm="1">
        <f t="array" ref="BN743">$C743*EXP(poly_from_str(100000000/$E743,BN$4341))</f>
        <v>1.0332468349968917</v>
      </c>
      <c r="BO743" s="3"/>
      <c r="BY743">
        <v>1587</v>
      </c>
    </row>
    <row r="744" spans="1:77" hidden="1" x14ac:dyDescent="0.25">
      <c r="A744" t="s">
        <v>1269</v>
      </c>
      <c r="B744" s="2" t="str">
        <f t="shared" si="953"/>
        <v/>
      </c>
      <c r="C744">
        <v>70</v>
      </c>
      <c r="E744" t="s">
        <v>1270</v>
      </c>
      <c r="F744">
        <v>26979</v>
      </c>
      <c r="G744" t="s">
        <v>3</v>
      </c>
      <c r="H744" s="5" t="s">
        <v>4</v>
      </c>
      <c r="I744">
        <v>46673</v>
      </c>
      <c r="J744" t="s">
        <v>5</v>
      </c>
      <c r="K744" s="5" t="s">
        <v>8</v>
      </c>
      <c r="R744">
        <v>8</v>
      </c>
      <c r="U744" s="4" t="s">
        <v>4681</v>
      </c>
      <c r="AA744" s="10">
        <f t="shared" si="959"/>
        <v>5076.2430000000004</v>
      </c>
      <c r="AB744" s="3" cm="1">
        <f t="array" ref="AB744">100000000/Lvac(AA744)</f>
        <v>19694.118628107542</v>
      </c>
      <c r="AC744" s="28">
        <f t="shared" si="960"/>
        <v>1.969960854907852E-7</v>
      </c>
      <c r="AD744" s="28">
        <f t="shared" si="961"/>
        <v>5.0776580505247653E-7</v>
      </c>
      <c r="AE744" s="21">
        <f t="shared" si="962"/>
        <v>19694.118807587092</v>
      </c>
      <c r="AF744" s="10" cm="1">
        <f t="array" ref="AF744">Lair(100000000/AE744)</f>
        <v>5076.242953737792</v>
      </c>
      <c r="AG744" s="10">
        <f t="shared" si="963"/>
        <v>6.9398321384641698E-3</v>
      </c>
      <c r="AH744" s="10" t="b">
        <f t="shared" si="954"/>
        <v>1</v>
      </c>
      <c r="AI744" s="10">
        <f t="shared" si="976"/>
        <v>5076.2430000000004</v>
      </c>
      <c r="AJ744">
        <v>3.0000000000000001E-3</v>
      </c>
      <c r="AK744" s="3" cm="1">
        <f t="array" ref="AK744">100000000/Lvac($AA744)</f>
        <v>19694.118628107542</v>
      </c>
      <c r="AL744" s="21">
        <f t="shared" si="952"/>
        <v>1.1638992830785018E-2</v>
      </c>
      <c r="AM744" s="21"/>
      <c r="AN744" s="21"/>
      <c r="AO744" s="21"/>
      <c r="AP744" s="21"/>
      <c r="AS744" s="3">
        <f t="shared" si="967"/>
        <v>-1.3718924565182533E-3</v>
      </c>
      <c r="AT744" s="3" cm="1">
        <f t="array" ref="AT744">AS744-(100000000/LvacE($A744)-$E744)</f>
        <v>1.1659849405987188E-5</v>
      </c>
      <c r="BB744"/>
      <c r="BC744"/>
      <c r="BD744"/>
      <c r="BE744"/>
      <c r="BF744"/>
      <c r="BG744"/>
      <c r="BH744"/>
      <c r="BI744"/>
      <c r="BJ744"/>
      <c r="BN744" s="3" cm="1">
        <f t="array" ref="BN744">$C744*EXP(poly_from_str(100000000/$E744,BN$4341))</f>
        <v>7.1894875481150331</v>
      </c>
      <c r="BO744" s="3"/>
      <c r="BY744" t="e">
        <v>#N/A</v>
      </c>
    </row>
    <row r="745" spans="1:77" hidden="1" x14ac:dyDescent="0.25">
      <c r="A745" t="s">
        <v>1271</v>
      </c>
      <c r="B745" s="2" t="str">
        <f t="shared" si="953"/>
        <v/>
      </c>
      <c r="C745">
        <v>2</v>
      </c>
      <c r="E745" t="s">
        <v>1272</v>
      </c>
      <c r="R745">
        <v>8</v>
      </c>
      <c r="S745" t="s">
        <v>22</v>
      </c>
      <c r="AA745" s="10">
        <f t="shared" si="959"/>
        <v>5069.7790000000005</v>
      </c>
      <c r="AB745" s="3" cm="1">
        <f t="array" ref="AB745">100000000/Lvac(AA745)</f>
        <v>19719.228432046566</v>
      </c>
      <c r="AC745" s="28">
        <f t="shared" si="960"/>
        <v>1.9724725673446515E-7</v>
      </c>
      <c r="AD745" s="28">
        <f t="shared" si="961"/>
        <v>5.0711923311099591E-7</v>
      </c>
      <c r="AE745" s="21">
        <f t="shared" si="962"/>
        <v>19719.228638086461</v>
      </c>
      <c r="AF745" s="10" cm="1">
        <f t="array" ref="AF745">Lair(100000000/AE745)</f>
        <v>5069.778947026829</v>
      </c>
      <c r="AG745" s="10">
        <f t="shared" si="963"/>
        <v>6.9447818565707272E-3</v>
      </c>
      <c r="AH745" s="10" t="b">
        <f t="shared" si="954"/>
        <v>1</v>
      </c>
      <c r="AI745" s="10">
        <f t="shared" si="976"/>
        <v>5069.7790000000005</v>
      </c>
      <c r="AJ745">
        <v>3.0000000000000001E-3</v>
      </c>
      <c r="AK745" s="3" cm="1">
        <f t="array" ref="AK745">100000000/Lvac($AA745)</f>
        <v>19719.228432046566</v>
      </c>
      <c r="AL745" s="21">
        <f t="shared" si="952"/>
        <v>1.1668691139424359E-2</v>
      </c>
      <c r="AM745" s="21"/>
      <c r="AN745" s="21"/>
      <c r="AO745" s="21"/>
      <c r="AP745" s="21"/>
      <c r="AS745" s="3">
        <f t="shared" si="967"/>
        <v>-1.5679534335504286E-3</v>
      </c>
      <c r="AT745" s="3" cm="1">
        <f t="array" ref="AT745">AS745-(100000000/LvacE($A745)-$E745)</f>
        <v>1.1512722267070785E-5</v>
      </c>
      <c r="BB745"/>
      <c r="BC745"/>
      <c r="BD745"/>
      <c r="BE745"/>
      <c r="BF745"/>
      <c r="BG745"/>
      <c r="BH745"/>
      <c r="BI745"/>
      <c r="BJ745"/>
      <c r="BN745" s="3" cm="1">
        <f t="array" ref="BN745">$C745*EXP(poly_from_str(100000000/$E745,BN$4341))</f>
        <v>0.20467128408642765</v>
      </c>
      <c r="BO745" s="3"/>
      <c r="BY745" t="e">
        <v>#N/A</v>
      </c>
    </row>
    <row r="746" spans="1:77" hidden="1" x14ac:dyDescent="0.25">
      <c r="A746" t="s">
        <v>1273</v>
      </c>
      <c r="B746" s="2" t="str">
        <f t="shared" si="953"/>
        <v/>
      </c>
      <c r="C746">
        <v>2</v>
      </c>
      <c r="D746" t="s">
        <v>143</v>
      </c>
      <c r="E746" t="s">
        <v>1274</v>
      </c>
      <c r="R746">
        <v>8</v>
      </c>
      <c r="S746" t="s">
        <v>22</v>
      </c>
      <c r="AA746" s="10">
        <f t="shared" si="959"/>
        <v>5030.6790000000001</v>
      </c>
      <c r="AB746" s="3" cm="1">
        <f t="array" ref="AB746">100000000/Lvac(AA746)</f>
        <v>19872.49041812187</v>
      </c>
      <c r="AC746" s="28">
        <f t="shared" si="960"/>
        <v>1.9878032368990348E-7</v>
      </c>
      <c r="AD746" s="28">
        <f t="shared" si="961"/>
        <v>5.0320819331637102E-7</v>
      </c>
      <c r="AE746" s="21">
        <f t="shared" si="962"/>
        <v>19872.490361682871</v>
      </c>
      <c r="AF746" s="10" cm="1">
        <f t="array" ref="AF746">Lair(100000000/AE746)</f>
        <v>5030.6790142875998</v>
      </c>
      <c r="AG746" s="10">
        <f t="shared" si="963"/>
        <v>6.9751300389193855E-3</v>
      </c>
      <c r="AH746" s="10" t="b">
        <f t="shared" si="954"/>
        <v>1</v>
      </c>
      <c r="AI746" s="10">
        <f t="shared" si="976"/>
        <v>5030.6790000000001</v>
      </c>
      <c r="AJ746">
        <v>7.0000000000000001E-3</v>
      </c>
      <c r="AK746" s="3" cm="1">
        <f t="array" ref="AK746">100000000/Lvac($AA746)</f>
        <v>19872.49041812187</v>
      </c>
      <c r="AL746" s="21">
        <f t="shared" si="952"/>
        <v>2.7651820544871395E-2</v>
      </c>
      <c r="AM746" s="21"/>
      <c r="AN746" s="21"/>
      <c r="AO746" s="21"/>
      <c r="AP746" s="21"/>
      <c r="AS746" s="3">
        <f t="shared" si="967"/>
        <v>4.1812186827883124E-4</v>
      </c>
      <c r="AT746" s="3" cm="1">
        <f t="array" ref="AT746">AS746-(100000000/LvacE($A746)-$E746)</f>
        <v>1.0607916919980198E-5</v>
      </c>
      <c r="BB746"/>
      <c r="BC746"/>
      <c r="BD746"/>
      <c r="BE746"/>
      <c r="BF746"/>
      <c r="BG746"/>
      <c r="BH746"/>
      <c r="BI746"/>
      <c r="BJ746"/>
      <c r="BN746" s="3" cm="1">
        <f t="array" ref="BN746">$C746*EXP(poly_from_str(100000000/$E746,BN$4341))</f>
        <v>0.19917371925287022</v>
      </c>
      <c r="BO746" s="3"/>
      <c r="BY746">
        <v>282</v>
      </c>
    </row>
    <row r="747" spans="1:77" hidden="1" x14ac:dyDescent="0.25">
      <c r="A747" t="s">
        <v>1275</v>
      </c>
      <c r="B747" s="2" t="str">
        <f t="shared" si="953"/>
        <v/>
      </c>
      <c r="C747">
        <v>2</v>
      </c>
      <c r="E747" t="s">
        <v>1276</v>
      </c>
      <c r="F747">
        <v>15705</v>
      </c>
      <c r="G747" t="s">
        <v>3</v>
      </c>
      <c r="H747" s="5" t="s">
        <v>4</v>
      </c>
      <c r="I747">
        <v>35828</v>
      </c>
      <c r="J747" t="s">
        <v>5</v>
      </c>
      <c r="K747" s="5" t="s">
        <v>4</v>
      </c>
      <c r="L747">
        <v>15705.13</v>
      </c>
      <c r="M747" t="str">
        <f t="shared" ref="M747:M749" si="1024">$G747&amp;""</f>
        <v>o</v>
      </c>
      <c r="N747" t="str">
        <f t="shared" ref="N747:N749" si="1025">$H747&amp;""</f>
        <v>9/2</v>
      </c>
      <c r="O747">
        <v>35828.46</v>
      </c>
      <c r="P747" t="str">
        <f t="shared" ref="P747:P749" si="1026">$J747&amp;""</f>
        <v>e</v>
      </c>
      <c r="Q747" t="str">
        <f t="shared" ref="Q747:Q749" si="1027">$K747&amp;""</f>
        <v>9/2</v>
      </c>
      <c r="R747">
        <v>8</v>
      </c>
      <c r="AA747" s="10">
        <f t="shared" si="959"/>
        <v>4967.9719999999998</v>
      </c>
      <c r="AB747" s="3" cm="1">
        <f t="array" ref="AB747">100000000/Lvac(AA747)</f>
        <v>20123.322696629431</v>
      </c>
      <c r="AC747" s="28">
        <f t="shared" si="960"/>
        <v>2.0128937924770914E-7</v>
      </c>
      <c r="AD747" s="28">
        <f t="shared" si="961"/>
        <v>4.9693582669004047E-7</v>
      </c>
      <c r="AE747" s="21">
        <f t="shared" si="962"/>
        <v>20123.322316543676</v>
      </c>
      <c r="AF747" s="10" cm="1">
        <f t="array" ref="AF747">Lair(100000000/AE747)</f>
        <v>4967.9720938354294</v>
      </c>
      <c r="AG747" s="10">
        <f t="shared" si="963"/>
        <v>7.0253055670029376E-3</v>
      </c>
      <c r="AH747" s="10" t="b">
        <f t="shared" si="954"/>
        <v>1</v>
      </c>
      <c r="AI747" s="10">
        <f t="shared" ref="AI747:AI749" si="1028">$AF747</f>
        <v>4967.9720938354294</v>
      </c>
      <c r="AJ747">
        <v>3.0000000000000001E-3</v>
      </c>
      <c r="AK747" s="3" cm="1">
        <f t="array" ref="AK747">100000000/Lvac($AA747)</f>
        <v>20123.322696629431</v>
      </c>
      <c r="AL747" s="21">
        <f t="shared" si="952"/>
        <v>1.2151833172492882E-2</v>
      </c>
      <c r="AM747" s="10" cm="1">
        <f t="array" ref="AM747">Lvac($AI747)-$BA747</f>
        <v>1.8973921287397388E-3</v>
      </c>
      <c r="AN747" s="10">
        <f t="shared" ref="AN747:AN749" si="1029">$AK747-($AX747-$AW747)</f>
        <v>-7.3033705702982843E-3</v>
      </c>
      <c r="AO747" s="3">
        <f t="shared" ref="AO747:AO749" si="1030">AM747/AJ747</f>
        <v>0.63246404291324632</v>
      </c>
      <c r="AP747" s="3">
        <v>0.60117725600624305</v>
      </c>
      <c r="AS747" s="3">
        <f t="shared" si="967"/>
        <v>2.6966294317389838E-3</v>
      </c>
      <c r="AT747" s="3" cm="1">
        <f t="array" ref="AT747">AS747-(100000000/LvacE($A747)-$E747)</f>
        <v>9.1025722213089466E-6</v>
      </c>
      <c r="AU747" t="s">
        <v>4762</v>
      </c>
      <c r="AV747" t="s">
        <v>4768</v>
      </c>
      <c r="AW747" s="3">
        <v>15705.13</v>
      </c>
      <c r="AX747" s="3">
        <v>35828.46</v>
      </c>
      <c r="AY747" s="3"/>
      <c r="AZ747" s="10" cm="1">
        <f t="array" ref="AZ747">Lair(100000000/($AX747-$AW747))</f>
        <v>4967.9701969472735</v>
      </c>
      <c r="BA747" s="10">
        <f t="shared" ref="BA747:BA749" si="1031">100000000/($AX747-$AW747)</f>
        <v>4969.3564633686365</v>
      </c>
      <c r="BB747" s="12">
        <v>706000</v>
      </c>
      <c r="BC747" s="3">
        <v>2.7E-2</v>
      </c>
      <c r="BD747" s="12" cm="1">
        <f t="array" ref="BD747">SfromgA($BB747,$BA747,"")</f>
        <v>4.2760080424749422E-2</v>
      </c>
      <c r="BE747" s="29">
        <f t="shared" ref="BE747:BE749" si="1032">(10^MAX(0.05, -0.312925054856973*((LN($BD747))^(1/3)) + 0.454808404431693)-1)*100</f>
        <v>719.65053046830349</v>
      </c>
      <c r="BG747" s="3"/>
      <c r="BH747" s="3"/>
      <c r="BI747" s="12">
        <f t="shared" ref="BI747:BI749" si="1033">IF($BB747="",$BF747,$BB747)</f>
        <v>706000</v>
      </c>
      <c r="BJ747" s="29">
        <f t="shared" ref="BJ747:BJ749" si="1034">IF($BB747="",$BH747,$BE747)</f>
        <v>719.65053046830349</v>
      </c>
      <c r="BK747" s="3">
        <f t="shared" ref="BK747:BK749" si="1035">LN(BN747*100000000/($AX747-$AW747)/$BI747)</f>
        <v>-6.6338530378852534</v>
      </c>
      <c r="BL747" s="13">
        <f>EXP(BK$4341*$AX747+BK$4342)*$BI747/(100000000/($AX747-$AW747))</f>
        <v>1.0492137860220467</v>
      </c>
      <c r="BM747" s="3">
        <f t="shared" ref="BM747:BM749" si="1036">LN(BL747/$C747)</f>
        <v>-0.64510607207979032</v>
      </c>
      <c r="BN747" s="3" cm="1">
        <f t="array" ref="BN747">$C747*EXP(poly_from_str(100000000/$E747,BN$4341))</f>
        <v>0.18683523479310254</v>
      </c>
      <c r="BO747" s="3">
        <f t="shared" ref="BO747:BO749" si="1037">LN($C747)</f>
        <v>0.69314718055994529</v>
      </c>
      <c r="BP747" s="13">
        <f>LN(BL747/BN747)</f>
        <v>1.7255692563652341</v>
      </c>
      <c r="BY747">
        <v>237</v>
      </c>
    </row>
    <row r="748" spans="1:77" hidden="1" x14ac:dyDescent="0.25">
      <c r="A748" t="s">
        <v>1277</v>
      </c>
      <c r="B748" s="2" t="str">
        <f t="shared" si="953"/>
        <v/>
      </c>
      <c r="C748">
        <v>60</v>
      </c>
      <c r="E748" t="s">
        <v>1278</v>
      </c>
      <c r="F748">
        <v>1398</v>
      </c>
      <c r="G748" t="s">
        <v>3</v>
      </c>
      <c r="H748" s="5" t="s">
        <v>16</v>
      </c>
      <c r="I748">
        <v>21535</v>
      </c>
      <c r="J748" t="s">
        <v>5</v>
      </c>
      <c r="K748" s="5" t="s">
        <v>4</v>
      </c>
      <c r="L748">
        <v>1398.34</v>
      </c>
      <c r="M748" t="str">
        <f t="shared" si="1024"/>
        <v>o</v>
      </c>
      <c r="N748" t="str">
        <f t="shared" si="1025"/>
        <v>11/2</v>
      </c>
      <c r="O748">
        <v>21535.17</v>
      </c>
      <c r="P748" t="str">
        <f t="shared" si="1026"/>
        <v>e</v>
      </c>
      <c r="Q748" t="str">
        <f t="shared" si="1027"/>
        <v>9/2</v>
      </c>
      <c r="R748">
        <v>8</v>
      </c>
      <c r="AA748" s="10">
        <f t="shared" si="959"/>
        <v>4964.6379999999999</v>
      </c>
      <c r="AB748" s="3" cm="1">
        <f t="array" ref="AB748">100000000/Lvac(AA748)</f>
        <v>20136.836322607563</v>
      </c>
      <c r="AC748" s="28">
        <f t="shared" si="960"/>
        <v>2.0142455502294429E-7</v>
      </c>
      <c r="AD748" s="28">
        <f t="shared" si="961"/>
        <v>4.9660233811271695E-7</v>
      </c>
      <c r="AE748" s="21">
        <f t="shared" si="962"/>
        <v>20136.83684212717</v>
      </c>
      <c r="AF748" s="10" cm="1">
        <f t="array" ref="AF748">Lair(100000000/AE748)</f>
        <v>4964.6378719132845</v>
      </c>
      <c r="AG748" s="10">
        <f t="shared" si="963"/>
        <v>7.0280266479255454E-3</v>
      </c>
      <c r="AH748" s="10" t="b">
        <f t="shared" si="954"/>
        <v>1</v>
      </c>
      <c r="AI748" s="10">
        <f t="shared" si="1028"/>
        <v>4964.6378719132845</v>
      </c>
      <c r="AJ748">
        <v>3.0000000000000001E-3</v>
      </c>
      <c r="AK748" s="3" cm="1">
        <f t="array" ref="AK748">100000000/Lvac($AA748)</f>
        <v>20136.836322607563</v>
      </c>
      <c r="AL748" s="21">
        <f t="shared" si="952"/>
        <v>1.2168160201489489E-2</v>
      </c>
      <c r="AM748" s="10" cm="1">
        <f t="array" ref="AM748">Lvac($AI748)-$BA748</f>
        <v>-1.6873640306585003E-3</v>
      </c>
      <c r="AN748" s="10">
        <f t="shared" si="1029"/>
        <v>6.3226075653801672E-3</v>
      </c>
      <c r="AO748" s="3">
        <f t="shared" si="1030"/>
        <v>-0.56245467688616679</v>
      </c>
      <c r="AP748" s="3">
        <v>-0.51974776215502061</v>
      </c>
      <c r="AS748" s="3">
        <f t="shared" si="967"/>
        <v>-3.6773924366571009E-3</v>
      </c>
      <c r="AT748" s="3" cm="1">
        <f t="array" ref="AT748">AS748-(100000000/LvacE($A748)-$E748)</f>
        <v>9.02063402463682E-6</v>
      </c>
      <c r="AU748" t="s">
        <v>4821</v>
      </c>
      <c r="AV748" t="s">
        <v>4793</v>
      </c>
      <c r="AW748" s="3">
        <v>1398.34</v>
      </c>
      <c r="AX748" s="3">
        <v>21535.17</v>
      </c>
      <c r="AY748" s="3"/>
      <c r="AZ748" s="10" cm="1">
        <f t="array" ref="AZ748">Lair(100000000/($AX748-$AW748))</f>
        <v>4964.6395588291462</v>
      </c>
      <c r="BA748" s="10">
        <f t="shared" si="1031"/>
        <v>4966.0249403704556</v>
      </c>
      <c r="BB748" s="12">
        <v>1670000</v>
      </c>
      <c r="BC748" s="3">
        <v>0.30399999999999999</v>
      </c>
      <c r="BD748" s="12" cm="1">
        <f t="array" ref="BD748">SfromgA($BB748,$BA748,"")</f>
        <v>0.10094307260159645</v>
      </c>
      <c r="BE748" s="29">
        <f t="shared" si="1032"/>
        <v>636.99378862465039</v>
      </c>
      <c r="BG748" s="3"/>
      <c r="BH748" s="3"/>
      <c r="BI748" s="12">
        <f t="shared" si="1033"/>
        <v>1670000</v>
      </c>
      <c r="BJ748" s="29">
        <f t="shared" si="1034"/>
        <v>636.99378862465039</v>
      </c>
      <c r="BK748" s="3">
        <f t="shared" si="1035"/>
        <v>-4.0984336014275433</v>
      </c>
      <c r="BL748" s="13">
        <f>EXP(BK$4341*$AX748+BK$4342)*$BI748/(100000000/($AX748-$AW748))</f>
        <v>7.3572174027282582</v>
      </c>
      <c r="BM748" s="3">
        <f t="shared" si="1036"/>
        <v>-2.0986627712493897</v>
      </c>
      <c r="BN748" s="3" cm="1">
        <f t="array" ref="BN748">$C748*EXP(poly_from_str(100000000/$E748,BN$4341))</f>
        <v>5.5818797626177474</v>
      </c>
      <c r="BO748" s="3">
        <f t="shared" si="1037"/>
        <v>4.0943445622221004</v>
      </c>
      <c r="BP748" s="13">
        <f t="shared" ref="BP748:BP749" si="1038">LN(BL748/BN748)</f>
        <v>0.27615619628803922</v>
      </c>
      <c r="BY748">
        <v>7050</v>
      </c>
    </row>
    <row r="749" spans="1:77" hidden="1" x14ac:dyDescent="0.25">
      <c r="A749" t="s">
        <v>1279</v>
      </c>
      <c r="B749" s="2" t="str">
        <f t="shared" si="953"/>
        <v/>
      </c>
      <c r="C749">
        <v>80</v>
      </c>
      <c r="E749" t="s">
        <v>1280</v>
      </c>
      <c r="F749">
        <v>2893</v>
      </c>
      <c r="G749" t="s">
        <v>3</v>
      </c>
      <c r="H749" s="5" t="s">
        <v>15</v>
      </c>
      <c r="I749">
        <v>23175</v>
      </c>
      <c r="J749" t="s">
        <v>5</v>
      </c>
      <c r="K749" s="5" t="s">
        <v>15</v>
      </c>
      <c r="L749">
        <v>2893.14</v>
      </c>
      <c r="M749" t="str">
        <f t="shared" si="1024"/>
        <v>o</v>
      </c>
      <c r="N749" t="str">
        <f t="shared" si="1025"/>
        <v>13/2</v>
      </c>
      <c r="O749">
        <v>23175.09</v>
      </c>
      <c r="P749" t="str">
        <f t="shared" si="1026"/>
        <v>e</v>
      </c>
      <c r="Q749" t="str">
        <f t="shared" si="1027"/>
        <v>13/2</v>
      </c>
      <c r="R749">
        <v>8</v>
      </c>
      <c r="AA749" s="10">
        <f t="shared" si="959"/>
        <v>4929.116</v>
      </c>
      <c r="AB749" s="3" cm="1">
        <f t="array" ref="AB749">100000000/Lvac(AA749)</f>
        <v>20281.95180082033</v>
      </c>
      <c r="AC749" s="28">
        <f t="shared" si="960"/>
        <v>2.028761343819054E-7</v>
      </c>
      <c r="AD749" s="28">
        <f t="shared" si="961"/>
        <v>4.9304919458469162E-7</v>
      </c>
      <c r="AE749" s="21">
        <f t="shared" si="962"/>
        <v>20281.951540071535</v>
      </c>
      <c r="AF749" s="10" cm="1">
        <f t="array" ref="AF749">Lair(100000000/AE749)</f>
        <v>4929.116063370554</v>
      </c>
      <c r="AG749" s="10">
        <f t="shared" si="963"/>
        <v>7.0573619895352765E-3</v>
      </c>
      <c r="AH749" s="10" t="b">
        <f t="shared" si="954"/>
        <v>1</v>
      </c>
      <c r="AI749" s="10">
        <f t="shared" si="1028"/>
        <v>4929.116063370554</v>
      </c>
      <c r="AJ749">
        <v>3.0000000000000001E-3</v>
      </c>
      <c r="AK749" s="3" cm="1">
        <f t="array" ref="AK749">100000000/Lvac($AA749)</f>
        <v>20281.95180082033</v>
      </c>
      <c r="AL749" s="21">
        <f t="shared" si="952"/>
        <v>1.2344171778510384E-2</v>
      </c>
      <c r="AM749" s="10" cm="1">
        <f t="array" ref="AM749">Lvac($AI749)-$BA749</f>
        <v>-3.743875913642114E-4</v>
      </c>
      <c r="AN749" s="10">
        <f t="shared" si="1029"/>
        <v>1.8008203296631109E-3</v>
      </c>
      <c r="AO749" s="3">
        <f t="shared" si="1030"/>
        <v>-0.12479586378807046</v>
      </c>
      <c r="AP749" s="3">
        <v>-0.14592499125380223</v>
      </c>
      <c r="AS749" s="3">
        <f t="shared" si="967"/>
        <v>1.8008203296631109E-3</v>
      </c>
      <c r="AT749" s="3" cm="1">
        <f t="array" ref="AT749">AS749-(100000000/LvacE($A749)-$E749)</f>
        <v>8.1354555732104927E-6</v>
      </c>
      <c r="AU749" t="s">
        <v>4972</v>
      </c>
      <c r="AV749" t="s">
        <v>4964</v>
      </c>
      <c r="AW749" s="3">
        <v>2893.14</v>
      </c>
      <c r="AX749" s="3">
        <v>23175.09</v>
      </c>
      <c r="AY749" s="3"/>
      <c r="AZ749" s="10" cm="1">
        <f t="array" ref="AZ749">Lair(100000000/($AX749-$AW749))</f>
        <v>4929.1164376587485</v>
      </c>
      <c r="BA749" s="10">
        <f t="shared" si="1031"/>
        <v>4930.4923836218904</v>
      </c>
      <c r="BB749" s="12">
        <v>3650000</v>
      </c>
      <c r="BC749" s="3">
        <v>0.63200000000000001</v>
      </c>
      <c r="BD749" s="12" cm="1">
        <f t="array" ref="BD749">SfromgA($BB749,$BA749,"")</f>
        <v>0.21592210285824276</v>
      </c>
      <c r="BE749" s="29">
        <f t="shared" si="1032"/>
        <v>554.05349036367738</v>
      </c>
      <c r="BG749" s="3"/>
      <c r="BH749" s="3"/>
      <c r="BI749" s="12">
        <f t="shared" si="1033"/>
        <v>3650000</v>
      </c>
      <c r="BJ749" s="29">
        <f t="shared" si="1034"/>
        <v>554.05349036367738</v>
      </c>
      <c r="BK749" s="3">
        <f t="shared" si="1035"/>
        <v>-4.6488726472800739</v>
      </c>
      <c r="BL749" s="13">
        <f>EXP(BK$4341*$AX749+BK$4342)*$BI749/(100000000/($AX749-$AW749))</f>
        <v>14.298645451837839</v>
      </c>
      <c r="BM749" s="3">
        <f t="shared" si="1036"/>
        <v>-1.7218618255422915</v>
      </c>
      <c r="BN749" s="3" cm="1">
        <f t="array" ref="BN749">$C749*EXP(poly_from_str(100000000/$E749,BN$4341))</f>
        <v>7.0863538469105789</v>
      </c>
      <c r="BO749" s="3">
        <f t="shared" si="1037"/>
        <v>4.3820266346738812</v>
      </c>
      <c r="BP749" s="13">
        <f t="shared" si="1038"/>
        <v>0.70199386787656648</v>
      </c>
      <c r="BY749">
        <v>8353</v>
      </c>
    </row>
    <row r="750" spans="1:77" hidden="1" x14ac:dyDescent="0.25">
      <c r="A750" t="s">
        <v>1281</v>
      </c>
      <c r="B750" s="2" t="str">
        <f t="shared" si="953"/>
        <v/>
      </c>
      <c r="C750">
        <v>1</v>
      </c>
      <c r="E750" t="s">
        <v>1282</v>
      </c>
      <c r="R750">
        <v>8</v>
      </c>
      <c r="S750" t="s">
        <v>22</v>
      </c>
      <c r="AA750" s="10">
        <f t="shared" si="959"/>
        <v>4927.4780000000001</v>
      </c>
      <c r="AB750" s="3" cm="1">
        <f t="array" ref="AB750">100000000/Lvac(AA750)</f>
        <v>20288.693867578662</v>
      </c>
      <c r="AC750" s="28">
        <f t="shared" si="960"/>
        <v>2.0294357478612793E-7</v>
      </c>
      <c r="AD750" s="28">
        <f t="shared" si="961"/>
        <v>4.9288535108610427E-7</v>
      </c>
      <c r="AE750" s="21">
        <f t="shared" si="962"/>
        <v>20288.693306937723</v>
      </c>
      <c r="AF750" s="10" cm="1">
        <f t="array" ref="AF750">Lair(100000000/AE750)</f>
        <v>4927.4781361636942</v>
      </c>
      <c r="AG750" s="10">
        <f t="shared" si="963"/>
        <v>7.0587300306139029E-3</v>
      </c>
      <c r="AH750" s="10" t="b">
        <f t="shared" si="954"/>
        <v>1</v>
      </c>
      <c r="AI750" s="10">
        <f t="shared" si="976"/>
        <v>4927.4780000000001</v>
      </c>
      <c r="AJ750">
        <v>3.0000000000000001E-3</v>
      </c>
      <c r="AK750" s="3" cm="1">
        <f t="array" ref="AK750">100000000/Lvac($AA750)</f>
        <v>20288.693867578662</v>
      </c>
      <c r="AL750" s="21">
        <f t="shared" si="952"/>
        <v>1.2352380183683415E-2</v>
      </c>
      <c r="AM750" s="21"/>
      <c r="AN750" s="21"/>
      <c r="AO750" s="21"/>
      <c r="AP750" s="21"/>
      <c r="AS750" s="3">
        <f t="shared" si="967"/>
        <v>3.867578663630411E-3</v>
      </c>
      <c r="AT750" s="3" cm="1">
        <f t="array" ref="AT750">AS750-(100000000/LvacE($A750)-$E750)</f>
        <v>8.0940990301314741E-6</v>
      </c>
      <c r="BB750"/>
      <c r="BC750"/>
      <c r="BD750"/>
      <c r="BE750"/>
      <c r="BF750"/>
      <c r="BG750"/>
      <c r="BH750"/>
      <c r="BI750"/>
      <c r="BJ750"/>
      <c r="BN750" s="3" cm="1">
        <f t="array" ref="BN750">$C750*EXP(poly_from_str(100000000/$E750,BN$4341))</f>
        <v>8.8359858027622445E-2</v>
      </c>
      <c r="BO750" s="3"/>
      <c r="BY750" t="e">
        <v>#N/A</v>
      </c>
    </row>
    <row r="751" spans="1:77" hidden="1" x14ac:dyDescent="0.25">
      <c r="A751" t="s">
        <v>1283</v>
      </c>
      <c r="B751" s="2" t="str">
        <f t="shared" si="953"/>
        <v/>
      </c>
      <c r="C751">
        <v>2</v>
      </c>
      <c r="D751" t="s">
        <v>14</v>
      </c>
      <c r="E751" t="s">
        <v>1284</v>
      </c>
      <c r="R751">
        <v>8</v>
      </c>
      <c r="S751" t="s">
        <v>22</v>
      </c>
      <c r="AA751" s="10">
        <f t="shared" si="959"/>
        <v>4921.9560000000001</v>
      </c>
      <c r="AB751" s="3" cm="1">
        <f t="array" ref="AB751">100000000/Lvac(AA751)</f>
        <v>20311.455680607483</v>
      </c>
      <c r="AC751" s="28">
        <f t="shared" si="960"/>
        <v>2.0317125955616019E-7</v>
      </c>
      <c r="AD751" s="28">
        <f t="shared" si="961"/>
        <v>4.9233300445066452E-7</v>
      </c>
      <c r="AE751" s="21">
        <f t="shared" si="962"/>
        <v>20311.456309147994</v>
      </c>
      <c r="AF751" s="10" cm="1">
        <f t="array" ref="AF751">Lair(100000000/AE751)</f>
        <v>4921.9558476873926</v>
      </c>
      <c r="AG751" s="10">
        <f t="shared" si="963"/>
        <v>7.0633520170240733E-3</v>
      </c>
      <c r="AH751" s="10" t="b">
        <f t="shared" si="954"/>
        <v>1</v>
      </c>
      <c r="AI751" s="10">
        <f t="shared" si="976"/>
        <v>4921.9560000000001</v>
      </c>
      <c r="AJ751">
        <v>7.0000000000000001E-3</v>
      </c>
      <c r="AK751" s="3" cm="1">
        <f t="array" ref="AK751">100000000/Lvac($AA751)</f>
        <v>20311.455680607483</v>
      </c>
      <c r="AL751" s="21">
        <f t="shared" si="952"/>
        <v>2.888692823833703E-2</v>
      </c>
      <c r="AM751" s="21"/>
      <c r="AN751" s="21"/>
      <c r="AO751" s="21"/>
      <c r="AP751" s="21"/>
      <c r="AS751" s="3">
        <f t="shared" si="967"/>
        <v>-4.3193925157538615E-3</v>
      </c>
      <c r="AT751" s="3" cm="1">
        <f t="array" ref="AT751">AS751-(100000000/LvacE($A751)-$E751)</f>
        <v>7.9543242463842034E-6</v>
      </c>
      <c r="BB751"/>
      <c r="BC751"/>
      <c r="BD751"/>
      <c r="BE751"/>
      <c r="BF751"/>
      <c r="BG751"/>
      <c r="BH751"/>
      <c r="BI751"/>
      <c r="BJ751"/>
      <c r="BN751" s="3" cm="1">
        <f t="array" ref="BN751">$C751*EXP(poly_from_str(100000000/$E751,BN$4341))</f>
        <v>0.17522057724951851</v>
      </c>
      <c r="BO751" s="3"/>
      <c r="BY751" t="e">
        <v>#N/A</v>
      </c>
    </row>
    <row r="752" spans="1:77" hidden="1" x14ac:dyDescent="0.25">
      <c r="A752" t="s">
        <v>1285</v>
      </c>
      <c r="B752" s="2" t="str">
        <f t="shared" si="953"/>
        <v/>
      </c>
      <c r="C752">
        <v>80</v>
      </c>
      <c r="E752" t="s">
        <v>1286</v>
      </c>
      <c r="F752">
        <v>0</v>
      </c>
      <c r="G752" t="s">
        <v>3</v>
      </c>
      <c r="H752" s="5" t="s">
        <v>4</v>
      </c>
      <c r="I752">
        <v>20315</v>
      </c>
      <c r="J752" t="s">
        <v>5</v>
      </c>
      <c r="K752" s="5" t="s">
        <v>4</v>
      </c>
      <c r="L752">
        <v>0</v>
      </c>
      <c r="M752" t="str">
        <f t="shared" ref="M752:M753" si="1039">$G752&amp;""</f>
        <v>o</v>
      </c>
      <c r="N752" t="str">
        <f t="shared" ref="N752:N753" si="1040">$H752&amp;""</f>
        <v>9/2</v>
      </c>
      <c r="O752">
        <v>20315.650000000001</v>
      </c>
      <c r="P752" t="str">
        <f t="shared" ref="P752:P753" si="1041">$J752&amp;""</f>
        <v>e</v>
      </c>
      <c r="Q752" t="str">
        <f t="shared" ref="Q752:Q753" si="1042">$K752&amp;""</f>
        <v>9/2</v>
      </c>
      <c r="R752">
        <v>8</v>
      </c>
      <c r="S752" t="s">
        <v>6</v>
      </c>
      <c r="AA752" s="10">
        <f t="shared" si="959"/>
        <v>4920.9359999999997</v>
      </c>
      <c r="AB752" s="3" cm="1">
        <f t="array" ref="AB752">100000000/Lvac(AA752)</f>
        <v>20315.665733827151</v>
      </c>
      <c r="AC752" s="28">
        <f t="shared" si="960"/>
        <v>2.0321337241532914E-7</v>
      </c>
      <c r="AD752" s="28">
        <f t="shared" si="961"/>
        <v>4.9223097736586736E-7</v>
      </c>
      <c r="AE752" s="21">
        <f t="shared" si="962"/>
        <v>20315.666355063244</v>
      </c>
      <c r="AF752" s="10" cm="1">
        <f t="array" ref="AF752">Lair(100000000/AE752)</f>
        <v>4920.9358495198394</v>
      </c>
      <c r="AG752" s="10">
        <f t="shared" si="963"/>
        <v>7.0642074733167793E-3</v>
      </c>
      <c r="AH752" s="10" t="b">
        <f t="shared" si="954"/>
        <v>1</v>
      </c>
      <c r="AI752" s="10">
        <f t="shared" ref="AI752:AI753" si="1043">$AF752</f>
        <v>4920.9358495198394</v>
      </c>
      <c r="AJ752">
        <v>3.0000000000000001E-3</v>
      </c>
      <c r="AK752" s="3" cm="1">
        <f t="array" ref="AK752">100000000/Lvac($AA752)</f>
        <v>20315.665733827151</v>
      </c>
      <c r="AL752" s="21">
        <f t="shared" si="952"/>
        <v>1.2385245218636281E-2</v>
      </c>
      <c r="AM752" s="10" cm="1">
        <f t="array" ref="AM752">Lvac($AI752)-$BA752</f>
        <v>-3.9626930556551088E-3</v>
      </c>
      <c r="AN752" s="10">
        <f t="shared" ref="AN752:AN753" si="1044">$AK752-($AX752-$AW752)</f>
        <v>1.5733827149233548E-2</v>
      </c>
      <c r="AO752" s="3">
        <f t="shared" ref="AO752:AO753" si="1045">AM752/AJ752</f>
        <v>-1.3208976852183696</v>
      </c>
      <c r="AP752" s="3">
        <v>-1.2707243125381258</v>
      </c>
      <c r="AS752" s="3">
        <f t="shared" si="967"/>
        <v>-4.2661728475650307E-3</v>
      </c>
      <c r="AT752" s="3" cm="1">
        <f t="array" ref="AT752">AS752-(100000000/LvacE($A752)-$E752)</f>
        <v>7.9284509411081672E-6</v>
      </c>
      <c r="AU752" t="s">
        <v>4752</v>
      </c>
      <c r="AV752" t="s">
        <v>4959</v>
      </c>
      <c r="AW752" s="3">
        <v>0</v>
      </c>
      <c r="AX752" s="3">
        <v>20315.650000000001</v>
      </c>
      <c r="AY752" s="3"/>
      <c r="AZ752" s="10" cm="1">
        <f t="array" ref="AZ752">Lair(100000000/($AX752-$AW752))</f>
        <v>4920.9398111609389</v>
      </c>
      <c r="BA752" s="10">
        <f t="shared" ref="BA752:BA753" si="1046">100000000/($AX752-$AW752)</f>
        <v>4922.3135858316118</v>
      </c>
      <c r="BB752" s="12">
        <v>3200000</v>
      </c>
      <c r="BC752" s="3">
        <v>0.56299999999999994</v>
      </c>
      <c r="BD752" s="12" cm="1">
        <f t="array" ref="BD752">SfromgA($BB752,$BA752,"")</f>
        <v>0.18836107995207296</v>
      </c>
      <c r="BE752" s="29">
        <f t="shared" ref="BE752:BE753" si="1047">(10^MAX(0.05, -0.312925054856973*((LN($BD752))^(1/3)) + 0.454808404431693)-1)*100</f>
        <v>569.92222470009585</v>
      </c>
      <c r="BG752" s="3"/>
      <c r="BH752" s="3"/>
      <c r="BI752" s="12">
        <f t="shared" ref="BI752:BI753" si="1048">IF($BB752="",$BF752,$BB752)</f>
        <v>3200000</v>
      </c>
      <c r="BJ752" s="29">
        <f t="shared" ref="BJ752:BJ753" si="1049">IF($BB752="",$BH752,$BE752)</f>
        <v>569.92222470009585</v>
      </c>
      <c r="BK752" s="3">
        <f t="shared" ref="BK752:BK753" si="1050">LN(BN752*100000000/($AX752-$AW752)/$BI752)</f>
        <v>-4.5315556260343159</v>
      </c>
      <c r="BL752" s="13">
        <f>EXP(BK$4341*$AX752+BK$4342)*$BI752/(100000000/($AX752-$AW752))</f>
        <v>15.603719887280853</v>
      </c>
      <c r="BM752" s="3">
        <f t="shared" ref="BM752:BM753" si="1051">LN(BL752/$C752)</f>
        <v>-1.6345172945312259</v>
      </c>
      <c r="BN752" s="3" cm="1">
        <f t="array" ref="BN752">$C752*EXP(poly_from_str(100000000/$E752,BN$4341))</f>
        <v>6.9976319695305822</v>
      </c>
      <c r="BO752" s="3">
        <f t="shared" ref="BO752:BO753" si="1052">LN($C752)</f>
        <v>4.3820266346738812</v>
      </c>
      <c r="BP752" s="13">
        <f t="shared" ref="BP752:BP753" si="1053">LN(BL752/BN752)</f>
        <v>0.80193753838739479</v>
      </c>
      <c r="BY752">
        <v>8115</v>
      </c>
    </row>
    <row r="753" spans="1:77" hidden="1" x14ac:dyDescent="0.25">
      <c r="A753" t="s">
        <v>1287</v>
      </c>
      <c r="B753" s="2" t="str">
        <f t="shared" si="953"/>
        <v/>
      </c>
      <c r="C753">
        <v>90</v>
      </c>
      <c r="E753" t="s">
        <v>1288</v>
      </c>
      <c r="F753">
        <v>1398</v>
      </c>
      <c r="G753" t="s">
        <v>3</v>
      </c>
      <c r="H753" s="5" t="s">
        <v>16</v>
      </c>
      <c r="I753">
        <v>21755</v>
      </c>
      <c r="J753" t="s">
        <v>5</v>
      </c>
      <c r="K753" s="5" t="s">
        <v>16</v>
      </c>
      <c r="L753">
        <v>1398.34</v>
      </c>
      <c r="M753" t="str">
        <f t="shared" si="1039"/>
        <v>o</v>
      </c>
      <c r="N753" t="str">
        <f t="shared" si="1040"/>
        <v>11/2</v>
      </c>
      <c r="O753">
        <v>21755.84</v>
      </c>
      <c r="P753" t="str">
        <f t="shared" si="1041"/>
        <v>e</v>
      </c>
      <c r="Q753" t="str">
        <f t="shared" si="1042"/>
        <v>11/2</v>
      </c>
      <c r="R753">
        <v>8</v>
      </c>
      <c r="AA753" s="10">
        <f t="shared" si="959"/>
        <v>4910.82</v>
      </c>
      <c r="AB753" s="3" cm="1">
        <f t="array" ref="AB753">100000000/Lvac(AA753)</f>
        <v>20357.514236591243</v>
      </c>
      <c r="AC753" s="28">
        <f t="shared" si="960"/>
        <v>2.0363197999519429E-7</v>
      </c>
      <c r="AD753" s="28">
        <f t="shared" si="961"/>
        <v>4.9121910876651539E-7</v>
      </c>
      <c r="AE753" s="21">
        <f t="shared" si="962"/>
        <v>20357.513615311509</v>
      </c>
      <c r="AF753" s="10" cm="1">
        <f t="array" ref="AF753">Lair(100000000/AE753)</f>
        <v>4910.8201498726594</v>
      </c>
      <c r="AG753" s="10">
        <f t="shared" si="963"/>
        <v>7.0727204658887158E-3</v>
      </c>
      <c r="AH753" s="10" t="b">
        <f t="shared" si="954"/>
        <v>1</v>
      </c>
      <c r="AI753" s="10">
        <f t="shared" si="1043"/>
        <v>4910.8201498726594</v>
      </c>
      <c r="AJ753">
        <v>3.0000000000000001E-3</v>
      </c>
      <c r="AK753" s="3" cm="1">
        <f t="array" ref="AK753">100000000/Lvac($AA753)</f>
        <v>20357.514236591243</v>
      </c>
      <c r="AL753" s="21">
        <f t="shared" si="952"/>
        <v>1.2436322415789833E-2</v>
      </c>
      <c r="AM753" s="10" cm="1">
        <f t="array" ref="AM753">Lvac($AI753)-$BA753</f>
        <v>-3.2853255015652394E-3</v>
      </c>
      <c r="AN753" s="10">
        <f t="shared" si="1044"/>
        <v>1.423659124338883E-2</v>
      </c>
      <c r="AO753" s="3">
        <f t="shared" si="1045"/>
        <v>-1.0951085005217465</v>
      </c>
      <c r="AP753" s="3">
        <v>-1.145079317514804</v>
      </c>
      <c r="AS753" s="3">
        <f t="shared" si="967"/>
        <v>4.2365912449895404E-3</v>
      </c>
      <c r="AT753" s="3" cm="1">
        <f t="array" ref="AT753">AS753-(100000000/LvacE($A753)-$E753)</f>
        <v>7.6707983680535108E-6</v>
      </c>
      <c r="AU753" t="s">
        <v>4821</v>
      </c>
      <c r="AV753" t="s">
        <v>4960</v>
      </c>
      <c r="AW753" s="3">
        <v>1398.34</v>
      </c>
      <c r="AX753" s="3">
        <v>21755.84</v>
      </c>
      <c r="AY753" s="3"/>
      <c r="AZ753" s="10" cm="1">
        <f t="array" ref="AZ753">Lair(100000000/($AX753-$AW753))</f>
        <v>4910.8234343261283</v>
      </c>
      <c r="BA753" s="10">
        <f t="shared" si="1046"/>
        <v>4912.1945229031071</v>
      </c>
      <c r="BB753" s="12">
        <v>4690000</v>
      </c>
      <c r="BC753" s="3">
        <v>0.83499999999999996</v>
      </c>
      <c r="BD753" s="12" cm="1">
        <f t="array" ref="BD753">SfromgA($BB753,$BA753,"")</f>
        <v>0.27436763025507177</v>
      </c>
      <c r="BE753" s="29">
        <f t="shared" si="1047"/>
        <v>524.80378442278845</v>
      </c>
      <c r="BG753" s="3"/>
      <c r="BH753" s="3"/>
      <c r="BI753" s="12">
        <f t="shared" si="1048"/>
        <v>4690000</v>
      </c>
      <c r="BJ753" s="29">
        <f t="shared" si="1049"/>
        <v>524.80378442278845</v>
      </c>
      <c r="BK753" s="3">
        <f t="shared" si="1050"/>
        <v>-4.8143818002562924</v>
      </c>
      <c r="BL753" s="13">
        <f>EXP(BK$4341*$AX753+BK$4342)*$BI753/(100000000/($AX753-$AW753))</f>
        <v>20.541004832599693</v>
      </c>
      <c r="BM753" s="3">
        <f t="shared" si="1051"/>
        <v>-1.4773865462572189</v>
      </c>
      <c r="BN753" s="3" cm="1">
        <f t="array" ref="BN753">$C753*EXP(poly_from_str(100000000/$E753,BN$4341))</f>
        <v>7.7452927331220609</v>
      </c>
      <c r="BO753" s="3">
        <f t="shared" si="1052"/>
        <v>4.499809670330265</v>
      </c>
      <c r="BP753" s="13">
        <f t="shared" si="1053"/>
        <v>0.97533785451795585</v>
      </c>
      <c r="BY753">
        <v>8802</v>
      </c>
    </row>
    <row r="754" spans="1:77" hidden="1" x14ac:dyDescent="0.25">
      <c r="A754" t="s">
        <v>1289</v>
      </c>
      <c r="B754" s="2" t="str">
        <f t="shared" si="953"/>
        <v/>
      </c>
      <c r="C754">
        <v>6</v>
      </c>
      <c r="E754" t="s">
        <v>1290</v>
      </c>
      <c r="R754">
        <v>8</v>
      </c>
      <c r="S754" t="s">
        <v>22</v>
      </c>
      <c r="AA754" s="10">
        <f t="shared" si="959"/>
        <v>4890.259</v>
      </c>
      <c r="AB754" s="3" cm="1">
        <f t="array" ref="AB754">100000000/Lvac(AA754)</f>
        <v>20443.105834434973</v>
      </c>
      <c r="AC754" s="28">
        <f t="shared" si="960"/>
        <v>2.0448814674233001E-7</v>
      </c>
      <c r="AD754" s="28">
        <f t="shared" si="961"/>
        <v>4.8916246293436025E-7</v>
      </c>
      <c r="AE754" s="21">
        <f t="shared" si="962"/>
        <v>20443.10645409943</v>
      </c>
      <c r="AF754" s="10" cm="1">
        <f t="array" ref="AF754">Lair(100000000/AE754)</f>
        <v>4890.2588517660924</v>
      </c>
      <c r="AG754" s="10">
        <f t="shared" si="963"/>
        <v>7.090186412870461E-3</v>
      </c>
      <c r="AH754" s="10" t="b">
        <f t="shared" si="954"/>
        <v>1</v>
      </c>
      <c r="AI754" s="10">
        <f t="shared" si="976"/>
        <v>4890.259</v>
      </c>
      <c r="AJ754">
        <v>3.0000000000000001E-3</v>
      </c>
      <c r="AK754" s="3" cm="1">
        <f t="array" ref="AK754">100000000/Lvac($AA754)</f>
        <v>20443.105834434973</v>
      </c>
      <c r="AL754" s="21">
        <f t="shared" si="952"/>
        <v>1.2541118477222763E-2</v>
      </c>
      <c r="AM754" s="21"/>
      <c r="AN754" s="21"/>
      <c r="AO754" s="21"/>
      <c r="AP754" s="21"/>
      <c r="AS754" s="3">
        <f t="shared" si="967"/>
        <v>-4.1655650275060907E-3</v>
      </c>
      <c r="AT754" s="3" cm="1">
        <f t="array" ref="AT754">AS754-(100000000/LvacE($A754)-$E754)</f>
        <v>7.1414469857700169E-6</v>
      </c>
      <c r="BB754"/>
      <c r="BC754"/>
      <c r="BD754"/>
      <c r="BE754"/>
      <c r="BF754"/>
      <c r="BG754"/>
      <c r="BH754"/>
      <c r="BI754"/>
      <c r="BJ754"/>
      <c r="BN754" s="3" cm="1">
        <f t="array" ref="BN754">$C754*EXP(poly_from_str(100000000/$E754,BN$4341))</f>
        <v>0.49834669217027594</v>
      </c>
      <c r="BO754" s="3"/>
      <c r="BY754" t="e">
        <v>#N/A</v>
      </c>
    </row>
    <row r="755" spans="1:77" hidden="1" x14ac:dyDescent="0.25">
      <c r="A755" t="s">
        <v>1291</v>
      </c>
      <c r="B755" s="2" t="str">
        <f t="shared" si="953"/>
        <v/>
      </c>
      <c r="C755">
        <v>1</v>
      </c>
      <c r="E755" t="s">
        <v>1292</v>
      </c>
      <c r="F755">
        <v>10032</v>
      </c>
      <c r="G755" t="s">
        <v>3</v>
      </c>
      <c r="H755" s="5" t="s">
        <v>4</v>
      </c>
      <c r="I755">
        <v>30505</v>
      </c>
      <c r="J755" t="s">
        <v>5</v>
      </c>
      <c r="K755" s="5" t="s">
        <v>16</v>
      </c>
      <c r="L755">
        <v>10032.92</v>
      </c>
      <c r="M755" t="str">
        <f>$G755&amp;""</f>
        <v>o</v>
      </c>
      <c r="N755" t="str">
        <f>$H755&amp;""</f>
        <v>9/2</v>
      </c>
      <c r="O755">
        <v>30505.72</v>
      </c>
      <c r="P755" t="str">
        <f>$J755&amp;""</f>
        <v>e</v>
      </c>
      <c r="Q755" t="str">
        <f>$K755&amp;""</f>
        <v>11/2</v>
      </c>
      <c r="R755">
        <v>8</v>
      </c>
      <c r="AA755" s="10">
        <f t="shared" si="959"/>
        <v>4883.1710000000003</v>
      </c>
      <c r="AB755" s="3" cm="1">
        <f t="array" ref="AB755">100000000/Lvac(AA755)</f>
        <v>20472.778915257251</v>
      </c>
      <c r="AC755" s="28">
        <f t="shared" si="960"/>
        <v>2.0478496452407667E-7</v>
      </c>
      <c r="AD755" s="28">
        <f t="shared" si="961"/>
        <v>4.8845347480148593E-7</v>
      </c>
      <c r="AE755" s="21">
        <f t="shared" si="962"/>
        <v>20472.779077420848</v>
      </c>
      <c r="AF755" s="10" cm="1">
        <f t="array" ref="AF755">Lair(100000000/AE755)</f>
        <v>4883.1709613201738</v>
      </c>
      <c r="AG755" s="10">
        <f t="shared" si="963"/>
        <v>7.0962586519351112E-3</v>
      </c>
      <c r="AH755" s="10" t="b">
        <f t="shared" si="954"/>
        <v>1</v>
      </c>
      <c r="AI755" s="10">
        <f>$AF755</f>
        <v>4883.1709613201738</v>
      </c>
      <c r="AJ755">
        <v>3.0000000000000001E-3</v>
      </c>
      <c r="AK755" s="3" cm="1">
        <f t="array" ref="AK755">100000000/Lvac($AA755)</f>
        <v>20472.778915257251</v>
      </c>
      <c r="AL755" s="21">
        <f t="shared" si="952"/>
        <v>1.2577552011238042E-2</v>
      </c>
      <c r="AM755" s="10" cm="1">
        <f t="array" ref="AM755">Lvac($AI755)-$BA755</f>
        <v>4.9918459662876558E-3</v>
      </c>
      <c r="AN755" s="10">
        <f>$AK755-($AX755-$AW755)</f>
        <v>-2.1084742751554586E-2</v>
      </c>
      <c r="AO755" s="3">
        <f>AM755/AJ755</f>
        <v>1.6639486554292187</v>
      </c>
      <c r="AP755" s="3">
        <v>1.6768453530554932</v>
      </c>
      <c r="AS755" s="3">
        <f t="shared" si="967"/>
        <v>-1.0847427474800497E-3</v>
      </c>
      <c r="AT755" s="3" cm="1">
        <f t="array" ref="AT755">AS755-(100000000/LvacE($A755)-$E755)</f>
        <v>6.9571942731272429E-6</v>
      </c>
      <c r="AU755" t="s">
        <v>4807</v>
      </c>
      <c r="AV755" t="s">
        <v>4701</v>
      </c>
      <c r="AW755" s="3">
        <v>10032.92</v>
      </c>
      <c r="AX755" s="3">
        <v>30505.72</v>
      </c>
      <c r="AY755" s="3"/>
      <c r="AZ755" s="10" cm="1">
        <f t="array" ref="AZ755">Lair(100000000/($AX755-$AW755))</f>
        <v>4883.1659707987556</v>
      </c>
      <c r="BA755" s="10">
        <f>100000000/($AX755-$AW755)</f>
        <v>4884.5297174788002</v>
      </c>
      <c r="BB755" s="12">
        <v>208000</v>
      </c>
      <c r="BC755" s="3">
        <v>1.0999999999999999E-2</v>
      </c>
      <c r="BD755" s="12" cm="1">
        <f t="array" ref="BD755">SfromgA($BB755,$BA755,"")</f>
        <v>1.1963684828663874E-2</v>
      </c>
      <c r="BE755" s="29">
        <f>(10^MAX(0.05, -0.312925054856973*((LN($BD755))^(1/3)) + 0.454808404431693)-1)*100</f>
        <v>830.21656988633856</v>
      </c>
      <c r="BG755" s="3"/>
      <c r="BH755" s="3"/>
      <c r="BI755" s="12">
        <f>IF($BB755="",$BF755,$BB755)</f>
        <v>208000</v>
      </c>
      <c r="BJ755" s="29">
        <f>IF($BB755="",$BH755,$BE755)</f>
        <v>830.21656988633856</v>
      </c>
      <c r="BK755" s="3">
        <f>LN(BN755*100000000/($AX755-$AW755)/$BI755)</f>
        <v>-6.2526826949687697</v>
      </c>
      <c r="BL755" s="13">
        <f>EXP(BK$4341*$AX755+BK$4342)*$BI755/(100000000/($AX755-$AW755))</f>
        <v>0.47123606701705456</v>
      </c>
      <c r="BM755" s="3">
        <f t="shared" ref="BM755" si="1054">LN(BL755/$C755)</f>
        <v>-0.75239610666855494</v>
      </c>
      <c r="BN755" s="3" cm="1">
        <f t="array" ref="BN755">$C755*EXP(poly_from_str(100000000/$E755,BN$4341))</f>
        <v>8.1985110670272296E-2</v>
      </c>
      <c r="BO755" s="3">
        <f>LN($C755)</f>
        <v>0</v>
      </c>
      <c r="BP755" s="13">
        <f>LN(BL755/BN755)</f>
        <v>1.7488215187282643</v>
      </c>
      <c r="BY755">
        <v>88</v>
      </c>
    </row>
    <row r="756" spans="1:77" hidden="1" x14ac:dyDescent="0.25">
      <c r="A756" t="s">
        <v>1293</v>
      </c>
      <c r="B756" s="2" t="str">
        <f t="shared" si="953"/>
        <v/>
      </c>
      <c r="C756">
        <v>3</v>
      </c>
      <c r="D756" t="s">
        <v>14</v>
      </c>
      <c r="E756" t="s">
        <v>1294</v>
      </c>
      <c r="R756">
        <v>8</v>
      </c>
      <c r="S756" t="s">
        <v>22</v>
      </c>
      <c r="AA756" s="10">
        <f t="shared" si="959"/>
        <v>4870.7470000000003</v>
      </c>
      <c r="AB756" s="3" cm="1">
        <f t="array" ref="AB756">100000000/Lvac(AA756)</f>
        <v>20524.998886051402</v>
      </c>
      <c r="AC756" s="28">
        <f t="shared" si="960"/>
        <v>2.0530731733756649E-7</v>
      </c>
      <c r="AD756" s="28">
        <f t="shared" si="961"/>
        <v>4.8721074507808657E-7</v>
      </c>
      <c r="AE756" s="21">
        <f t="shared" si="962"/>
        <v>20524.999054029522</v>
      </c>
      <c r="AF756" s="10" cm="1">
        <f t="array" ref="AF756">Lair(100000000/AE756)</f>
        <v>4870.7469601368894</v>
      </c>
      <c r="AG756" s="10">
        <f t="shared" si="963"/>
        <v>7.1069662298258772E-3</v>
      </c>
      <c r="AH756" s="10" t="b">
        <f t="shared" si="954"/>
        <v>1</v>
      </c>
      <c r="AI756" s="10">
        <f t="shared" si="976"/>
        <v>4870.7470000000003</v>
      </c>
      <c r="AJ756">
        <v>7.0000000000000001E-3</v>
      </c>
      <c r="AK756" s="3" cm="1">
        <f t="array" ref="AK756">100000000/Lvac($AA756)</f>
        <v>20524.998886051402</v>
      </c>
      <c r="AL756" s="21">
        <f t="shared" si="952"/>
        <v>2.9497527217562276E-2</v>
      </c>
      <c r="AM756" s="21"/>
      <c r="AN756" s="21"/>
      <c r="AO756" s="21"/>
      <c r="AP756" s="21"/>
      <c r="AS756" s="3">
        <f t="shared" si="967"/>
        <v>-1.1139485977764707E-3</v>
      </c>
      <c r="AT756" s="3" cm="1">
        <f t="array" ref="AT756">AS756-(100000000/LvacE($A756)-$E756)</f>
        <v>6.6320208134129643E-6</v>
      </c>
      <c r="BB756"/>
      <c r="BC756"/>
      <c r="BD756"/>
      <c r="BE756"/>
      <c r="BF756"/>
      <c r="BG756"/>
      <c r="BH756"/>
      <c r="BI756"/>
      <c r="BJ756"/>
      <c r="BN756" s="3" cm="1">
        <f t="array" ref="BN756">$C756*EXP(poly_from_str(100000000/$E756,BN$4341))</f>
        <v>0.24018186727727769</v>
      </c>
      <c r="BO756" s="3"/>
      <c r="BY756" t="e">
        <v>#N/A</v>
      </c>
    </row>
    <row r="757" spans="1:77" hidden="1" x14ac:dyDescent="0.25">
      <c r="A757" t="s">
        <v>1295</v>
      </c>
      <c r="B757" s="2" t="str">
        <f t="shared" si="953"/>
        <v/>
      </c>
      <c r="C757">
        <v>3</v>
      </c>
      <c r="E757" t="s">
        <v>1296</v>
      </c>
      <c r="R757">
        <v>8</v>
      </c>
      <c r="S757" t="s">
        <v>22</v>
      </c>
      <c r="AA757" s="10">
        <f t="shared" si="959"/>
        <v>4866.3190000000004</v>
      </c>
      <c r="AB757" s="3" cm="1">
        <f t="array" ref="AB757">100000000/Lvac(AA757)</f>
        <v>20543.674896969966</v>
      </c>
      <c r="AC757" s="28">
        <f t="shared" si="960"/>
        <v>2.0549413221780158E-7</v>
      </c>
      <c r="AD757" s="28">
        <f t="shared" si="961"/>
        <v>4.867678275747502E-7</v>
      </c>
      <c r="AE757" s="21">
        <f t="shared" si="962"/>
        <v>20543.674156246048</v>
      </c>
      <c r="AF757" s="10" cm="1">
        <f t="array" ref="AF757">Lair(100000000/AE757)</f>
        <v>4866.3191754627323</v>
      </c>
      <c r="AG757" s="10">
        <f t="shared" si="963"/>
        <v>7.1108023227587393E-3</v>
      </c>
      <c r="AH757" s="10" t="b">
        <f t="shared" si="954"/>
        <v>1</v>
      </c>
      <c r="AI757" s="10">
        <f t="shared" si="976"/>
        <v>4866.3190000000004</v>
      </c>
      <c r="AJ757">
        <v>3.0000000000000001E-3</v>
      </c>
      <c r="AK757" s="3" cm="1">
        <f t="array" ref="AK757">100000000/Lvac($AA757)</f>
        <v>20543.674896969966</v>
      </c>
      <c r="AL757" s="21">
        <f t="shared" si="952"/>
        <v>1.2664813936552432E-2</v>
      </c>
      <c r="AM757" s="21"/>
      <c r="AN757" s="21"/>
      <c r="AO757" s="21"/>
      <c r="AP757" s="21"/>
      <c r="AS757" s="3">
        <f t="shared" si="967"/>
        <v>4.8969699673762079E-3</v>
      </c>
      <c r="AT757" s="3" cm="1">
        <f t="array" ref="AT757">AS757-(100000000/LvacE($A757)-$E757)</f>
        <v>6.5154563344549388E-6</v>
      </c>
      <c r="BB757"/>
      <c r="BC757"/>
      <c r="BD757"/>
      <c r="BE757"/>
      <c r="BF757"/>
      <c r="BG757"/>
      <c r="BH757"/>
      <c r="BI757"/>
      <c r="BJ757"/>
      <c r="BN757" s="3" cm="1">
        <f t="array" ref="BN757">$C757*EXP(poly_from_str(100000000/$E757,BN$4341))</f>
        <v>0.23808605884151304</v>
      </c>
      <c r="BO757" s="3"/>
      <c r="BY757" t="e">
        <v>#N/A</v>
      </c>
    </row>
    <row r="758" spans="1:77" hidden="1" x14ac:dyDescent="0.25">
      <c r="A758" t="s">
        <v>1297</v>
      </c>
      <c r="B758" s="2" t="str">
        <f t="shared" si="953"/>
        <v/>
      </c>
      <c r="C758">
        <v>60</v>
      </c>
      <c r="E758" t="s">
        <v>1298</v>
      </c>
      <c r="F758">
        <v>2893</v>
      </c>
      <c r="G758" t="s">
        <v>3</v>
      </c>
      <c r="H758" s="5" t="s">
        <v>15</v>
      </c>
      <c r="I758">
        <v>23442</v>
      </c>
      <c r="J758" t="s">
        <v>5</v>
      </c>
      <c r="K758" s="5" t="s">
        <v>16</v>
      </c>
      <c r="L758">
        <v>2893.14</v>
      </c>
      <c r="M758" t="str">
        <f t="shared" ref="M758:M762" si="1055">$G758&amp;""</f>
        <v>o</v>
      </c>
      <c r="N758" t="str">
        <f t="shared" ref="N758:N762" si="1056">$H758&amp;""</f>
        <v>13/2</v>
      </c>
      <c r="O758">
        <v>23442.25</v>
      </c>
      <c r="P758" t="str">
        <f t="shared" ref="P758:P762" si="1057">$J758&amp;""</f>
        <v>e</v>
      </c>
      <c r="Q758" t="str">
        <f t="shared" ref="Q758:Q762" si="1058">$K758&amp;""</f>
        <v>11/2</v>
      </c>
      <c r="R758">
        <v>8</v>
      </c>
      <c r="AA758" s="10">
        <f t="shared" si="959"/>
        <v>4865.0249999999996</v>
      </c>
      <c r="AB758" s="3" cm="1">
        <f t="array" ref="AB758">100000000/Lvac(AA758)</f>
        <v>20549.139030040882</v>
      </c>
      <c r="AC758" s="28">
        <f t="shared" si="960"/>
        <v>2.0554878957456541E-7</v>
      </c>
      <c r="AD758" s="28">
        <f t="shared" si="961"/>
        <v>4.8663839323783612E-7</v>
      </c>
      <c r="AE758" s="21">
        <f t="shared" si="962"/>
        <v>20549.139176891047</v>
      </c>
      <c r="AF758" s="10" cm="1">
        <f t="array" ref="AF758">Lair(100000000/AE758)</f>
        <v>4865.0249652326211</v>
      </c>
      <c r="AG758" s="10">
        <f t="shared" si="963"/>
        <v>7.1119253272121808E-3</v>
      </c>
      <c r="AH758" s="10" t="b">
        <f t="shared" si="954"/>
        <v>1</v>
      </c>
      <c r="AI758" s="10">
        <f t="shared" ref="AI758:AI762" si="1059">$AF758</f>
        <v>4865.0249652326211</v>
      </c>
      <c r="AJ758">
        <v>3.0000000000000001E-3</v>
      </c>
      <c r="AK758" s="3" cm="1">
        <f t="array" ref="AK758">100000000/Lvac($AA758)</f>
        <v>20549.139030040882</v>
      </c>
      <c r="AL758" s="21">
        <f t="shared" si="952"/>
        <v>1.2671552053828973E-2</v>
      </c>
      <c r="AM758" s="10" cm="1">
        <f t="array" ref="AM758">Lvac($AI758)-$BA758</f>
        <v>-6.9095913531782571E-3</v>
      </c>
      <c r="AN758" s="10">
        <f t="shared" ref="AN758:AN762" si="1060">$AK758-($AX758-$AW758)</f>
        <v>2.903004088148009E-2</v>
      </c>
      <c r="AO758" s="3">
        <f t="shared" ref="AO758:AO762" si="1061">AM758/AJ758</f>
        <v>-2.3031971177260857</v>
      </c>
      <c r="AP758" s="3">
        <v>-2.2916049162328513</v>
      </c>
      <c r="AS758" s="3">
        <f t="shared" si="967"/>
        <v>-9.6995911735575646E-4</v>
      </c>
      <c r="AT758" s="3" cm="1">
        <f t="array" ref="AT758">AS758-(100000000/LvacE($A758)-$E758)</f>
        <v>6.481313903350383E-6</v>
      </c>
      <c r="AU758" t="s">
        <v>4972</v>
      </c>
      <c r="AV758" t="s">
        <v>4777</v>
      </c>
      <c r="AW758" s="3">
        <v>2893.14</v>
      </c>
      <c r="AX758" s="3">
        <v>23442.25</v>
      </c>
      <c r="AY758" s="3"/>
      <c r="AZ758" s="10" cm="1">
        <f t="array" ref="AZ758">Lair(100000000/($AX758-$AW758))</f>
        <v>4865.0318729909823</v>
      </c>
      <c r="BA758" s="10">
        <f t="shared" ref="BA758:BA762" si="1062">100000000/($AX758-$AW758)</f>
        <v>4866.3908071931091</v>
      </c>
      <c r="BB758" s="12">
        <v>1730000</v>
      </c>
      <c r="BC758" s="3">
        <v>0.44</v>
      </c>
      <c r="BD758" s="12" cm="1">
        <f t="array" ref="BD758">SfromgA($BB758,$BA758,"")</f>
        <v>9.8401203972240933E-2</v>
      </c>
      <c r="BE758" s="29">
        <f>(10^MAX(0.05, -0.312925054856973*((LN($BD758))^(1/3)) + 0.454808404431693)-1)*100</f>
        <v>639.58478163340033</v>
      </c>
      <c r="BG758" s="3"/>
      <c r="BH758" s="3"/>
      <c r="BI758" s="12">
        <f>IF($BB758="",$BF758,$BB758)</f>
        <v>1730000</v>
      </c>
      <c r="BJ758" s="29">
        <f>IF($BB758="",$BH758,$BE758)</f>
        <v>639.58478163340033</v>
      </c>
      <c r="BK758" s="3">
        <f>LN(BN758*100000000/($AX758-$AW758)/$BI758)</f>
        <v>-4.3155098807629955</v>
      </c>
      <c r="BL758" s="13">
        <f>EXP(BK$4341*$AX758+BK$4342)*$BI758/(100000000/($AX758-$AW758))</f>
        <v>6.7284613713962438</v>
      </c>
      <c r="BM758" s="3">
        <f t="shared" ref="BM758" si="1063">LN(BL758/$C758)</f>
        <v>-2.1879980670815167</v>
      </c>
      <c r="BN758" s="3" cm="1">
        <f t="array" ref="BN758">$C758*EXP(poly_from_str(100000000/$E758,BN$4341))</f>
        <v>4.7493808004189066</v>
      </c>
      <c r="BO758" s="3">
        <f>LN($C758)</f>
        <v>4.0943445622221004</v>
      </c>
      <c r="BP758" s="13">
        <f>LN(BL758/BN758)</f>
        <v>0.34833224339789748</v>
      </c>
      <c r="BY758">
        <v>4922</v>
      </c>
    </row>
    <row r="759" spans="1:77" hidden="1" x14ac:dyDescent="0.25">
      <c r="A759" t="s">
        <v>1299</v>
      </c>
      <c r="B759" s="2" t="str">
        <f t="shared" si="953"/>
        <v/>
      </c>
      <c r="C759">
        <v>60</v>
      </c>
      <c r="E759" t="s">
        <v>1300</v>
      </c>
      <c r="F759">
        <v>16089</v>
      </c>
      <c r="G759" t="s">
        <v>3</v>
      </c>
      <c r="H759" s="5" t="s">
        <v>15</v>
      </c>
      <c r="I759">
        <v>36642</v>
      </c>
      <c r="J759" t="s">
        <v>5</v>
      </c>
      <c r="K759" s="5" t="s">
        <v>15</v>
      </c>
      <c r="L759">
        <v>16089.14</v>
      </c>
      <c r="M759" t="str">
        <f t="shared" si="1055"/>
        <v>o</v>
      </c>
      <c r="N759" t="str">
        <f t="shared" si="1056"/>
        <v>13/2</v>
      </c>
      <c r="O759">
        <v>36642.129999999997</v>
      </c>
      <c r="P759" t="str">
        <f t="shared" si="1057"/>
        <v>e</v>
      </c>
      <c r="Q759" t="str">
        <f t="shared" si="1058"/>
        <v>13/2</v>
      </c>
      <c r="R759">
        <v>8</v>
      </c>
      <c r="AA759" s="10">
        <f t="shared" si="959"/>
        <v>4864.1109999999999</v>
      </c>
      <c r="AB759" s="3" cm="1">
        <f t="array" ref="AB759">100000000/Lvac(AA759)</f>
        <v>20553.000301012256</v>
      </c>
      <c r="AC759" s="28">
        <f t="shared" si="960"/>
        <v>2.0558741360959896E-7</v>
      </c>
      <c r="AD759" s="28">
        <f t="shared" si="961"/>
        <v>4.865469689847418E-7</v>
      </c>
      <c r="AE759" s="21">
        <f t="shared" si="962"/>
        <v>20553.000255410439</v>
      </c>
      <c r="AF759" s="10" cm="1">
        <f t="array" ref="AF759">Lair(100000000/AE759)</f>
        <v>4864.1110107923605</v>
      </c>
      <c r="AG759" s="10">
        <f t="shared" si="963"/>
        <v>7.1127190869012093E-3</v>
      </c>
      <c r="AH759" s="10" t="b">
        <f t="shared" si="954"/>
        <v>1</v>
      </c>
      <c r="AI759" s="10">
        <f t="shared" si="1059"/>
        <v>4864.1110107923605</v>
      </c>
      <c r="AJ759">
        <v>3.0000000000000001E-3</v>
      </c>
      <c r="AK759" s="3" cm="1">
        <f t="array" ref="AK759">100000000/Lvac($AA759)</f>
        <v>20553.000301012256</v>
      </c>
      <c r="AL759" s="21">
        <f t="shared" si="952"/>
        <v>1.2676314493281387E-2</v>
      </c>
      <c r="AM759" s="10" cm="1">
        <f t="array" ref="AM759">Lvac($AI759)-$BA759</f>
        <v>-2.427743543194083E-3</v>
      </c>
      <c r="AN759" s="10">
        <f t="shared" si="1060"/>
        <v>1.0301012258423725E-2</v>
      </c>
      <c r="AO759" s="3">
        <f t="shared" si="1061"/>
        <v>-0.80924784773136105</v>
      </c>
      <c r="AP759" s="3">
        <v>-0.81284625593980309</v>
      </c>
      <c r="AS759" s="3">
        <f t="shared" si="967"/>
        <v>3.0101225638645701E-4</v>
      </c>
      <c r="AT759" s="3" cm="1">
        <f t="array" ref="AT759">AS759-(100000000/LvacE($A759)-$E759)</f>
        <v>6.4571868279017508E-6</v>
      </c>
      <c r="AU759" t="s">
        <v>4983</v>
      </c>
      <c r="AV759" t="s">
        <v>4788</v>
      </c>
      <c r="AW759" s="3">
        <v>16089.14</v>
      </c>
      <c r="AX759" s="3">
        <v>36642.129999999997</v>
      </c>
      <c r="AY759" s="3"/>
      <c r="AZ759" s="10" cm="1">
        <f t="array" ref="AZ759">Lair(100000000/($AX759-$AW759))</f>
        <v>4864.1134378918741</v>
      </c>
      <c r="BA759" s="10">
        <f t="shared" si="1062"/>
        <v>4865.4721283861863</v>
      </c>
      <c r="BN759" s="3" cm="1">
        <f t="array" ref="BN759">$C759*EXP(poly_from_str(100000000/$E759,BN$4341))</f>
        <v>4.740656688753206</v>
      </c>
      <c r="BO759" s="3"/>
      <c r="BY759">
        <v>4904</v>
      </c>
    </row>
    <row r="760" spans="1:77" hidden="1" x14ac:dyDescent="0.25">
      <c r="A760" t="s">
        <v>1301</v>
      </c>
      <c r="B760" s="2" t="str">
        <f t="shared" si="953"/>
        <v/>
      </c>
      <c r="C760">
        <v>600</v>
      </c>
      <c r="E760" t="s">
        <v>1302</v>
      </c>
      <c r="F760">
        <v>16089</v>
      </c>
      <c r="G760" t="s">
        <v>3</v>
      </c>
      <c r="H760" s="5" t="s">
        <v>15</v>
      </c>
      <c r="I760">
        <v>36670</v>
      </c>
      <c r="J760" t="s">
        <v>5</v>
      </c>
      <c r="K760" s="5" t="s">
        <v>16</v>
      </c>
      <c r="L760">
        <v>16089.14</v>
      </c>
      <c r="M760" t="str">
        <f t="shared" si="1055"/>
        <v>o</v>
      </c>
      <c r="N760" t="str">
        <f t="shared" si="1056"/>
        <v>13/2</v>
      </c>
      <c r="O760">
        <v>36670.57</v>
      </c>
      <c r="P760" t="str">
        <f t="shared" si="1057"/>
        <v>e</v>
      </c>
      <c r="Q760" t="str">
        <f t="shared" si="1058"/>
        <v>11/2</v>
      </c>
      <c r="R760">
        <v>8</v>
      </c>
      <c r="AA760" s="10">
        <f t="shared" si="959"/>
        <v>4857.3860000000004</v>
      </c>
      <c r="AB760" s="3" cm="1">
        <f t="array" ref="AB760">100000000/Lvac(AA760)</f>
        <v>20581.455315920306</v>
      </c>
      <c r="AC760" s="28">
        <f t="shared" si="960"/>
        <v>2.058720472286946E-7</v>
      </c>
      <c r="AD760" s="28">
        <f t="shared" si="961"/>
        <v>4.8587429054468919E-7</v>
      </c>
      <c r="AE760" s="21">
        <f t="shared" si="962"/>
        <v>20581.456028872984</v>
      </c>
      <c r="AF760" s="10" cm="1">
        <f t="array" ref="AF760">Lair(100000000/AE760)</f>
        <v>4857.3858317351851</v>
      </c>
      <c r="AG760" s="10">
        <f t="shared" si="963"/>
        <v>7.118573170417206E-3</v>
      </c>
      <c r="AH760" s="10" t="b">
        <f t="shared" si="954"/>
        <v>1</v>
      </c>
      <c r="AI760" s="10">
        <f t="shared" si="1059"/>
        <v>4857.3858317351851</v>
      </c>
      <c r="AJ760">
        <v>3.0000000000000001E-3</v>
      </c>
      <c r="AK760" s="3" cm="1">
        <f t="array" ref="AK760">100000000/Lvac($AA760)</f>
        <v>20581.455315920306</v>
      </c>
      <c r="AL760" s="21">
        <f t="shared" si="952"/>
        <v>1.2711439462840491E-2</v>
      </c>
      <c r="AM760" s="10" cm="1">
        <f t="array" ref="AM760">Lvac($AI760)-$BA760</f>
        <v>-6.1447429825420841E-3</v>
      </c>
      <c r="AN760" s="10">
        <f t="shared" si="1060"/>
        <v>2.5315920305729378E-2</v>
      </c>
      <c r="AO760" s="3">
        <f t="shared" si="1061"/>
        <v>-2.0482476608473612</v>
      </c>
      <c r="AP760" s="3">
        <v>-1.9921445073123323</v>
      </c>
      <c r="AS760" s="3">
        <f t="shared" si="967"/>
        <v>-4.6840796931064688E-3</v>
      </c>
      <c r="AT760" s="3" cm="1">
        <f t="array" ref="AT760">AS760-(100000000/LvacE($A760)-$E760)</f>
        <v>6.2791805248707533E-6</v>
      </c>
      <c r="AU760" t="s">
        <v>4983</v>
      </c>
      <c r="AV760" t="s">
        <v>4767</v>
      </c>
      <c r="AW760" s="3">
        <v>16089.14</v>
      </c>
      <c r="AX760" s="3">
        <v>36670.57</v>
      </c>
      <c r="AY760" s="3"/>
      <c r="AZ760" s="10" cm="1">
        <f t="array" ref="AZ760">Lair(100000000/($AX760-$AW760))</f>
        <v>4857.3919748482331</v>
      </c>
      <c r="BA760" s="10">
        <f t="shared" si="1062"/>
        <v>4858.7488818804131</v>
      </c>
      <c r="BF760" s="12">
        <v>5383854.5686433548</v>
      </c>
      <c r="BG760" s="12" cm="1">
        <f t="array" ref="BG760">SfromgA($BF760,$BA760,"")</f>
        <v>0.30478952773379253</v>
      </c>
      <c r="BH760" s="29">
        <f>(10^MAX(0.05, -0.312925054856973*((LN($BG760))^(1/3)) + 0.454808404431693)-1)*100</f>
        <v>511.28140008417324</v>
      </c>
      <c r="BI760" s="12">
        <f>IF($BB760="",$BF760,$BB760)</f>
        <v>5383854.5686433548</v>
      </c>
      <c r="BJ760" s="29">
        <f>IF($BB760="",$BH760,$BE760)</f>
        <v>511.28140008417324</v>
      </c>
      <c r="BK760" s="3">
        <f>LN(BN760*100000000/($AX760-$AW760)/$BI760)</f>
        <v>-3.1653637712298051</v>
      </c>
      <c r="BL760" s="13">
        <f>EXP(BK$4341*$AX760+BK$4342)*$BI760/(100000000/($AX760-$AW760))</f>
        <v>7.6760988592471904</v>
      </c>
      <c r="BM760" s="3">
        <f>LN(BL760/$C760)</f>
        <v>-4.3588181981479996</v>
      </c>
      <c r="BN760" s="3" cm="1">
        <f t="array" ref="BN760">$C760*EXP(poly_from_str(100000000/$E760,BN$4341))</f>
        <v>46.75939110923337</v>
      </c>
      <c r="BO760" s="3">
        <f t="shared" ref="BO760:BO762" si="1064">LN($C760)</f>
        <v>6.3969296552161463</v>
      </c>
      <c r="BP760" s="13">
        <f>LN(BL760/BN760)</f>
        <v>-1.8069036578348865</v>
      </c>
      <c r="BY760">
        <v>47727</v>
      </c>
    </row>
    <row r="761" spans="1:77" hidden="1" x14ac:dyDescent="0.25">
      <c r="A761" t="s">
        <v>1303</v>
      </c>
      <c r="B761" s="2" t="str">
        <f t="shared" si="953"/>
        <v/>
      </c>
      <c r="C761">
        <v>90</v>
      </c>
      <c r="E761" t="s">
        <v>1304</v>
      </c>
      <c r="F761">
        <v>13887</v>
      </c>
      <c r="G761" t="s">
        <v>3</v>
      </c>
      <c r="H761" s="5" t="s">
        <v>8</v>
      </c>
      <c r="I761">
        <v>34520</v>
      </c>
      <c r="J761" t="s">
        <v>5</v>
      </c>
      <c r="K761" s="5" t="s">
        <v>18</v>
      </c>
      <c r="L761">
        <v>13887.6</v>
      </c>
      <c r="M761" t="str">
        <f t="shared" si="1055"/>
        <v>o</v>
      </c>
      <c r="N761" t="str">
        <f t="shared" si="1056"/>
        <v>7/2</v>
      </c>
      <c r="O761">
        <v>34520.269999999997</v>
      </c>
      <c r="P761" t="str">
        <f t="shared" si="1057"/>
        <v>e</v>
      </c>
      <c r="Q761" t="str">
        <f t="shared" si="1058"/>
        <v>5/2</v>
      </c>
      <c r="R761">
        <v>8</v>
      </c>
      <c r="AA761" s="10">
        <f t="shared" si="959"/>
        <v>4845.3190000000004</v>
      </c>
      <c r="AB761" s="3" cm="1">
        <f t="array" ref="AB761">100000000/Lvac(AA761)</f>
        <v>20632.711575032015</v>
      </c>
      <c r="AC761" s="28">
        <f t="shared" si="960"/>
        <v>2.0638476021908979E-7</v>
      </c>
      <c r="AD761" s="28">
        <f t="shared" si="961"/>
        <v>4.8466727039897005E-7</v>
      </c>
      <c r="AE761" s="21">
        <f t="shared" si="962"/>
        <v>20632.711333270985</v>
      </c>
      <c r="AF761" s="10" cm="1">
        <f t="array" ref="AF761">Lair(100000000/AE761)</f>
        <v>4845.3190567751772</v>
      </c>
      <c r="AG761" s="10">
        <f t="shared" si="963"/>
        <v>7.1291386155413108E-3</v>
      </c>
      <c r="AH761" s="10" t="b">
        <f t="shared" si="954"/>
        <v>1</v>
      </c>
      <c r="AI761" s="10">
        <f t="shared" si="1059"/>
        <v>4845.3190567751772</v>
      </c>
      <c r="AJ761">
        <v>3.0000000000000001E-3</v>
      </c>
      <c r="AK761" s="3" cm="1">
        <f t="array" ref="AK761">100000000/Lvac($AA761)</f>
        <v>20632.711575032015</v>
      </c>
      <c r="AL761" s="21">
        <f t="shared" si="952"/>
        <v>1.2774831543558374E-2</v>
      </c>
      <c r="AM761" s="10" cm="1">
        <f t="array" ref="AM761">Lvac($AI761)-$BA761</f>
        <v>-9.7093027034134138E-3</v>
      </c>
      <c r="AN761" s="10">
        <f t="shared" si="1060"/>
        <v>4.1575032017135527E-2</v>
      </c>
      <c r="AO761" s="3">
        <f t="shared" si="1061"/>
        <v>-3.2364342344711381</v>
      </c>
      <c r="AP761" s="3">
        <v>-3.2553643137968415</v>
      </c>
      <c r="AS761" s="3">
        <f t="shared" si="967"/>
        <v>1.5750320162624121E-3</v>
      </c>
      <c r="AT761" s="3" cm="1">
        <f t="array" ref="AT761">AS761-(100000000/LvacE($A761)-$E761)</f>
        <v>5.9576959756668657E-6</v>
      </c>
      <c r="AU761" t="s">
        <v>4813</v>
      </c>
      <c r="AV761" t="s">
        <v>4717</v>
      </c>
      <c r="AW761" s="3">
        <v>13887.6</v>
      </c>
      <c r="AX761" s="3">
        <v>34520.269999999997</v>
      </c>
      <c r="AY761" s="3"/>
      <c r="AZ761" s="10" cm="1">
        <f t="array" ref="AZ761">Lair(100000000/($AX761-$AW761))</f>
        <v>4845.3287635028173</v>
      </c>
      <c r="BA761" s="10">
        <f t="shared" si="1062"/>
        <v>4846.682470082641</v>
      </c>
      <c r="BB761" s="12">
        <v>10200000</v>
      </c>
      <c r="BC761" s="3">
        <v>0.19600000000000001</v>
      </c>
      <c r="BD761" s="12" cm="1">
        <f t="array" ref="BD761">SfromgA($BB761,$BA761,"")</f>
        <v>0.57314859925889816</v>
      </c>
      <c r="BE761" s="29">
        <f t="shared" ref="BE761:BE762" si="1065">(10^MAX(0.05, -0.312925054856973*((LN($BD761))^(1/3)) + 0.454808404431693)-1)*100</f>
        <v>415.48687166525633</v>
      </c>
      <c r="BG761" s="3"/>
      <c r="BH761" s="3"/>
      <c r="BI761" s="12">
        <f t="shared" ref="BI761:BI762" si="1066">IF($BB761="",$BF761,$BB761)</f>
        <v>10200000</v>
      </c>
      <c r="BJ761" s="29">
        <f t="shared" ref="BJ761:BJ762" si="1067">IF($BB761="",$BH761,$BE761)</f>
        <v>415.48687166525633</v>
      </c>
      <c r="BK761" s="3">
        <f t="shared" ref="BK761:BK762" si="1068">LN(BN761*100000000/($AX761-$AW761)/$BI761)</f>
        <v>-5.72955064086878</v>
      </c>
      <c r="BL761" s="13">
        <f>EXP(BK$4341*$AX761+BK$4342)*$BI761/(100000000/($AX761-$AW761))</f>
        <v>17.166524740043979</v>
      </c>
      <c r="BM761" s="3">
        <f t="shared" ref="BM761:BM762" si="1069">LN(BL761/$C761)</f>
        <v>-1.6568484189331145</v>
      </c>
      <c r="BN761" s="3" cm="1">
        <f t="array" ref="BN761">$C761*EXP(poly_from_str(100000000/$E761,BN$4341))</f>
        <v>6.8366504697895198</v>
      </c>
      <c r="BO761" s="3">
        <f t="shared" si="1064"/>
        <v>4.499809670330265</v>
      </c>
      <c r="BP761" s="13">
        <f t="shared" ref="BP761:BP762" si="1070">LN(BL761/BN761)</f>
        <v>0.92066333710281401</v>
      </c>
      <c r="BY761">
        <v>6814</v>
      </c>
    </row>
    <row r="762" spans="1:77" hidden="1" x14ac:dyDescent="0.25">
      <c r="A762" t="s">
        <v>1305</v>
      </c>
      <c r="B762" s="2" t="str">
        <f t="shared" si="953"/>
        <v/>
      </c>
      <c r="C762">
        <v>2</v>
      </c>
      <c r="D762" t="s">
        <v>1155</v>
      </c>
      <c r="E762" t="s">
        <v>1306</v>
      </c>
      <c r="F762">
        <v>39732</v>
      </c>
      <c r="G762" t="s">
        <v>5</v>
      </c>
      <c r="H762" s="5" t="s">
        <v>16</v>
      </c>
      <c r="I762">
        <v>60419</v>
      </c>
      <c r="J762" t="s">
        <v>3</v>
      </c>
      <c r="K762" s="5" t="s">
        <v>16</v>
      </c>
      <c r="L762">
        <v>39732.99</v>
      </c>
      <c r="M762" t="str">
        <f t="shared" si="1055"/>
        <v>e</v>
      </c>
      <c r="N762" t="str">
        <f t="shared" si="1056"/>
        <v>11/2</v>
      </c>
      <c r="O762">
        <v>60419.73</v>
      </c>
      <c r="P762" t="str">
        <f t="shared" si="1057"/>
        <v>o</v>
      </c>
      <c r="Q762" t="str">
        <f t="shared" si="1058"/>
        <v>11/2</v>
      </c>
      <c r="R762">
        <v>8</v>
      </c>
      <c r="AA762" s="10">
        <f t="shared" si="959"/>
        <v>4832.6819999999998</v>
      </c>
      <c r="AB762" s="3" cm="1">
        <f t="array" ref="AB762">100000000/Lvac(AA762)</f>
        <v>20686.663373698808</v>
      </c>
      <c r="AC762" s="28">
        <f t="shared" si="960"/>
        <v>2.0692443657579788E-7</v>
      </c>
      <c r="AD762" s="28">
        <f t="shared" si="961"/>
        <v>4.8340323518359575E-7</v>
      </c>
      <c r="AE762" s="21">
        <f t="shared" si="962"/>
        <v>20686.662851254052</v>
      </c>
      <c r="AF762" s="10" cm="1">
        <f t="array" ref="AF762">Lair(100000000/AE762)</f>
        <v>4832.6821220518341</v>
      </c>
      <c r="AG762" s="10">
        <f t="shared" si="963"/>
        <v>7.1402880816179102E-3</v>
      </c>
      <c r="AH762" s="10" t="b">
        <f t="shared" si="954"/>
        <v>1</v>
      </c>
      <c r="AI762" s="10">
        <f t="shared" si="1059"/>
        <v>4832.6821220518341</v>
      </c>
      <c r="AJ762">
        <v>2.9000000000000001E-2</v>
      </c>
      <c r="AK762" s="3" cm="1">
        <f t="array" ref="AK762">100000000/Lvac($AA762)</f>
        <v>20686.663373698808</v>
      </c>
      <c r="AL762" s="21">
        <f t="shared" si="952"/>
        <v>0.12413670559870334</v>
      </c>
      <c r="AM762" s="10" cm="1">
        <f t="array" ref="AM762">Lvac($AI762)-$BA762</f>
        <v>1.8027951396106801E-2</v>
      </c>
      <c r="AN762" s="10">
        <f t="shared" si="1060"/>
        <v>-7.6626301197393332E-2</v>
      </c>
      <c r="AO762" s="3">
        <f t="shared" si="1061"/>
        <v>0.6216534964174758</v>
      </c>
      <c r="AP762" s="3">
        <v>0.61744369614988781</v>
      </c>
      <c r="AS762" s="3">
        <f t="shared" si="967"/>
        <v>3.373698807990877E-3</v>
      </c>
      <c r="AT762" s="3" cm="1">
        <f t="array" ref="AT762">AS762-(100000000/LvacE($A762)-$E762)</f>
        <v>5.6181488616857678E-6</v>
      </c>
      <c r="AU762" t="s">
        <v>4720</v>
      </c>
      <c r="AV762" t="s">
        <v>4844</v>
      </c>
      <c r="AW762" s="3">
        <v>39732.99</v>
      </c>
      <c r="AX762" s="3">
        <v>60419.73</v>
      </c>
      <c r="AY762" s="3"/>
      <c r="AZ762" s="10" cm="1">
        <f t="array" ref="AZ762">Lair(100000000/($AX762-$AW762))</f>
        <v>4832.6640988809659</v>
      </c>
      <c r="BA762" s="10">
        <f t="shared" si="1062"/>
        <v>4834.014445968769</v>
      </c>
      <c r="BB762" s="12">
        <v>1180000</v>
      </c>
      <c r="BC762" s="3">
        <v>0.23599999999999999</v>
      </c>
      <c r="BD762" s="12" cm="1">
        <f t="array" ref="BD762">SfromgA($BB762,$BA762,"")</f>
        <v>6.5786866197096602E-2</v>
      </c>
      <c r="BE762" s="29">
        <f t="shared" si="1065"/>
        <v>679.28075281961617</v>
      </c>
      <c r="BG762" s="3"/>
      <c r="BH762" s="3"/>
      <c r="BI762" s="12">
        <f t="shared" si="1066"/>
        <v>1180000</v>
      </c>
      <c r="BJ762" s="29">
        <f t="shared" si="1067"/>
        <v>679.28075281961617</v>
      </c>
      <c r="BK762" s="3">
        <f t="shared" si="1068"/>
        <v>-7.4100804964828217</v>
      </c>
      <c r="BL762" s="13">
        <f>EXP(BK$4341*$AX762+BK$4342)*$BI762/(100000000/($AX762-$AW762))</f>
        <v>0.2782765659849723</v>
      </c>
      <c r="BM762" s="3">
        <f t="shared" si="1069"/>
        <v>-1.9722869987059028</v>
      </c>
      <c r="BN762" s="3" cm="1">
        <f t="array" ref="BN762">$C762*EXP(poly_from_str(100000000/$E762,BN$4341))</f>
        <v>0.14771241319059092</v>
      </c>
      <c r="BO762" s="3">
        <f t="shared" si="1064"/>
        <v>0.69314718055994529</v>
      </c>
      <c r="BP762" s="13">
        <f t="shared" si="1070"/>
        <v>0.63334823156291031</v>
      </c>
      <c r="BY762">
        <v>144</v>
      </c>
    </row>
    <row r="763" spans="1:77" hidden="1" x14ac:dyDescent="0.25">
      <c r="A763" t="s">
        <v>1307</v>
      </c>
      <c r="B763" s="2" t="str">
        <f t="shared" si="953"/>
        <v/>
      </c>
      <c r="C763">
        <v>1</v>
      </c>
      <c r="E763" t="s">
        <v>1308</v>
      </c>
      <c r="R763">
        <v>8</v>
      </c>
      <c r="S763" t="s">
        <v>22</v>
      </c>
      <c r="AA763" s="10">
        <f t="shared" si="959"/>
        <v>4827.1959999999999</v>
      </c>
      <c r="AB763" s="3" cm="1">
        <f t="array" ref="AB763">100000000/Lvac(AA763)</f>
        <v>20710.172968893039</v>
      </c>
      <c r="AC763" s="28">
        <f t="shared" si="960"/>
        <v>2.0715960155750877E-7</v>
      </c>
      <c r="AD763" s="28">
        <f t="shared" si="961"/>
        <v>4.8285448967616718E-7</v>
      </c>
      <c r="AE763" s="21">
        <f t="shared" si="962"/>
        <v>20710.172507367643</v>
      </c>
      <c r="AF763" s="10" cm="1">
        <f t="array" ref="AF763">Lair(100000000/AE763)</f>
        <v>4827.1961075754052</v>
      </c>
      <c r="AG763" s="10">
        <f t="shared" si="963"/>
        <v>7.1451555902114858E-3</v>
      </c>
      <c r="AH763" s="10" t="b">
        <f t="shared" si="954"/>
        <v>1</v>
      </c>
      <c r="AI763" s="10">
        <f t="shared" si="976"/>
        <v>4827.1959999999999</v>
      </c>
      <c r="AJ763">
        <v>3.0000000000000001E-3</v>
      </c>
      <c r="AK763" s="3" cm="1">
        <f t="array" ref="AK763">100000000/Lvac($AA763)</f>
        <v>20710.172968893039</v>
      </c>
      <c r="AL763" s="21">
        <f t="shared" si="952"/>
        <v>1.2870933541268909E-2</v>
      </c>
      <c r="AM763" s="21"/>
      <c r="AN763" s="21"/>
      <c r="AO763" s="21"/>
      <c r="AP763" s="21"/>
      <c r="AS763" s="3">
        <f t="shared" si="967"/>
        <v>2.9688930408156011E-3</v>
      </c>
      <c r="AT763" s="3" cm="1">
        <f t="array" ref="AT763">AS763-(100000000/LvacE($A763)-$E763)</f>
        <v>5.4698175517842174E-6</v>
      </c>
      <c r="BB763"/>
      <c r="BC763"/>
      <c r="BD763"/>
      <c r="BE763"/>
      <c r="BF763"/>
      <c r="BG763"/>
      <c r="BH763"/>
      <c r="BI763"/>
      <c r="BJ763"/>
      <c r="BN763" s="3" cm="1">
        <f t="array" ref="BN763">$C763*EXP(poly_from_str(100000000/$E763,BN$4341))</f>
        <v>7.2928923330184053E-2</v>
      </c>
      <c r="BO763" s="3"/>
      <c r="BY763">
        <v>70</v>
      </c>
    </row>
    <row r="764" spans="1:77" hidden="1" x14ac:dyDescent="0.25">
      <c r="A764" t="s">
        <v>1309</v>
      </c>
      <c r="B764" s="2" t="str">
        <f t="shared" si="953"/>
        <v/>
      </c>
      <c r="C764">
        <v>1</v>
      </c>
      <c r="D764" t="s">
        <v>14</v>
      </c>
      <c r="E764" t="s">
        <v>1310</v>
      </c>
      <c r="R764">
        <v>8</v>
      </c>
      <c r="S764" t="s">
        <v>22</v>
      </c>
      <c r="AA764" s="10">
        <f t="shared" si="959"/>
        <v>4821.7979999999998</v>
      </c>
      <c r="AB764" s="3" cm="1">
        <f t="array" ref="AB764">100000000/Lvac(AA764)</f>
        <v>20733.357665241314</v>
      </c>
      <c r="AC764" s="28">
        <f t="shared" si="960"/>
        <v>2.0739151660853483E-7</v>
      </c>
      <c r="AD764" s="28">
        <f t="shared" si="961"/>
        <v>4.8231454651286994E-7</v>
      </c>
      <c r="AE764" s="21">
        <f t="shared" si="962"/>
        <v>20733.35802956214</v>
      </c>
      <c r="AF764" s="10" cm="1">
        <f t="array" ref="AF764">Lair(100000000/AE764)</f>
        <v>4821.7979152714943</v>
      </c>
      <c r="AG764" s="10">
        <f t="shared" si="963"/>
        <v>7.1499612452907936E-3</v>
      </c>
      <c r="AH764" s="10" t="b">
        <f t="shared" si="954"/>
        <v>1</v>
      </c>
      <c r="AI764" s="10">
        <f t="shared" si="976"/>
        <v>4821.7979999999998</v>
      </c>
      <c r="AJ764">
        <v>7.0000000000000001E-3</v>
      </c>
      <c r="AK764" s="3" cm="1">
        <f t="array" ref="AK764">100000000/Lvac($AA764)</f>
        <v>20733.357665241314</v>
      </c>
      <c r="AL764" s="21">
        <f t="shared" ref="AL764:AL787" si="1071">AJ764/AI764*AK764</f>
        <v>3.0099457434071109E-2</v>
      </c>
      <c r="AM764" s="21"/>
      <c r="AN764" s="21"/>
      <c r="AO764" s="21"/>
      <c r="AP764" s="21"/>
      <c r="AS764" s="3">
        <f t="shared" si="967"/>
        <v>-2.3347586866293568E-3</v>
      </c>
      <c r="AT764" s="3" cm="1">
        <f t="array" ref="AT764">AS764-(100000000/LvacE($A764)-$E764)</f>
        <v>5.3233197832014412E-6</v>
      </c>
      <c r="BB764"/>
      <c r="BC764"/>
      <c r="BD764"/>
      <c r="BE764"/>
      <c r="BF764"/>
      <c r="BG764"/>
      <c r="BH764"/>
      <c r="BI764"/>
      <c r="BJ764"/>
      <c r="BN764" s="3" cm="1">
        <f t="array" ref="BN764">$C764*EXP(poly_from_str(100000000/$E764,BN$4341))</f>
        <v>7.2009380256233629E-2</v>
      </c>
      <c r="BO764" s="3"/>
      <c r="BY764" t="e">
        <v>#N/A</v>
      </c>
    </row>
    <row r="765" spans="1:77" hidden="1" x14ac:dyDescent="0.25">
      <c r="A765" t="s">
        <v>1311</v>
      </c>
      <c r="B765" s="2" t="str">
        <f t="shared" si="953"/>
        <v/>
      </c>
      <c r="C765">
        <v>1</v>
      </c>
      <c r="D765" t="s">
        <v>14</v>
      </c>
      <c r="E765" t="s">
        <v>1312</v>
      </c>
      <c r="R765">
        <v>8</v>
      </c>
      <c r="S765" t="s">
        <v>22</v>
      </c>
      <c r="AA765" s="10">
        <f t="shared" si="959"/>
        <v>4820.7969999999996</v>
      </c>
      <c r="AB765" s="3" cm="1">
        <f t="array" ref="AB765">100000000/Lvac(AA765)</f>
        <v>20737.662720055221</v>
      </c>
      <c r="AC765" s="28">
        <f t="shared" si="960"/>
        <v>2.0743457980080889E-7</v>
      </c>
      <c r="AD765" s="28">
        <f t="shared" si="961"/>
        <v>4.8221441996590504E-7</v>
      </c>
      <c r="AE765" s="21">
        <f t="shared" si="962"/>
        <v>20737.662295314312</v>
      </c>
      <c r="AF765" s="10" cm="1">
        <f t="array" ref="AF765">Lair(100000000/AE765)</f>
        <v>4820.7970987391354</v>
      </c>
      <c r="AG765" s="10">
        <f t="shared" si="963"/>
        <v>7.1508541761927773E-3</v>
      </c>
      <c r="AH765" s="10" t="b">
        <f t="shared" si="954"/>
        <v>1</v>
      </c>
      <c r="AI765" s="10">
        <f t="shared" si="976"/>
        <v>4820.7969999999996</v>
      </c>
      <c r="AJ765">
        <v>7.0000000000000001E-3</v>
      </c>
      <c r="AK765" s="3" cm="1">
        <f t="array" ref="AK765">100000000/Lvac($AA765)</f>
        <v>20737.662720055221</v>
      </c>
      <c r="AL765" s="21">
        <f t="shared" si="1071"/>
        <v>3.0111958466698882E-2</v>
      </c>
      <c r="AM765" s="21"/>
      <c r="AN765" s="21"/>
      <c r="AO765" s="21"/>
      <c r="AP765" s="21"/>
      <c r="AS765" s="3">
        <f t="shared" si="967"/>
        <v>2.7200552212889306E-3</v>
      </c>
      <c r="AT765" s="3" cm="1">
        <f t="array" ref="AT765">AS765-(100000000/LvacE($A765)-$E765)</f>
        <v>5.296100425766781E-6</v>
      </c>
      <c r="BB765"/>
      <c r="BC765"/>
      <c r="BD765"/>
      <c r="BE765"/>
      <c r="BF765"/>
      <c r="BG765"/>
      <c r="BH765"/>
      <c r="BI765"/>
      <c r="BJ765"/>
      <c r="BN765" s="3" cm="1">
        <f t="array" ref="BN765">$C765*EXP(poly_from_str(100000000/$E765,BN$4341))</f>
        <v>7.1838377031285497E-2</v>
      </c>
      <c r="BO765" s="3"/>
      <c r="BY765">
        <v>68</v>
      </c>
    </row>
    <row r="766" spans="1:77" hidden="1" x14ac:dyDescent="0.25">
      <c r="A766" t="s">
        <v>1313</v>
      </c>
      <c r="B766" s="2" t="str">
        <f t="shared" si="953"/>
        <v/>
      </c>
      <c r="C766">
        <v>8</v>
      </c>
      <c r="D766" t="s">
        <v>14</v>
      </c>
      <c r="E766" t="s">
        <v>1314</v>
      </c>
      <c r="F766">
        <v>2893</v>
      </c>
      <c r="G766" t="s">
        <v>3</v>
      </c>
      <c r="H766" s="5" t="s">
        <v>15</v>
      </c>
      <c r="I766">
        <v>23647</v>
      </c>
      <c r="J766" t="s">
        <v>5</v>
      </c>
      <c r="K766" s="5" t="s">
        <v>15</v>
      </c>
      <c r="L766">
        <v>2893.14</v>
      </c>
      <c r="M766" t="str">
        <f>$G766&amp;""</f>
        <v>o</v>
      </c>
      <c r="N766" t="str">
        <f>$H766&amp;""</f>
        <v>13/2</v>
      </c>
      <c r="O766">
        <v>23647.77</v>
      </c>
      <c r="P766" t="str">
        <f>$J766&amp;""</f>
        <v>e</v>
      </c>
      <c r="Q766" t="str">
        <f>$K766&amp;""</f>
        <v>13/2</v>
      </c>
      <c r="R766">
        <v>8</v>
      </c>
      <c r="AA766" s="10">
        <f t="shared" si="959"/>
        <v>4816.8559999999998</v>
      </c>
      <c r="AB766" s="3" cm="1">
        <f t="array" ref="AB766">100000000/Lvac(AA766)</f>
        <v>20754.629381033672</v>
      </c>
      <c r="AC766" s="28">
        <f t="shared" si="960"/>
        <v>2.0760429624634826E-7</v>
      </c>
      <c r="AD766" s="28">
        <f t="shared" si="961"/>
        <v>4.8182021545219017E-7</v>
      </c>
      <c r="AE766" s="21">
        <f t="shared" si="962"/>
        <v>20754.629477953349</v>
      </c>
      <c r="AF766" s="10" cm="1">
        <f t="array" ref="AF766">Lair(100000000/AE766)</f>
        <v>4816.855977505993</v>
      </c>
      <c r="AG766" s="10">
        <f t="shared" si="963"/>
        <v>7.1543751132516391E-3</v>
      </c>
      <c r="AH766" s="10" t="b">
        <f t="shared" si="954"/>
        <v>1</v>
      </c>
      <c r="AI766" s="10">
        <f>$AF766</f>
        <v>4816.855977505993</v>
      </c>
      <c r="AJ766">
        <v>7.0000000000000001E-3</v>
      </c>
      <c r="AK766" s="3" cm="1">
        <f t="array" ref="AK766">100000000/Lvac($AA766)</f>
        <v>20754.629381033672</v>
      </c>
      <c r="AL766" s="21">
        <f t="shared" si="1071"/>
        <v>3.0161251726371543E-2</v>
      </c>
      <c r="AM766" s="10" cm="1">
        <f t="array" ref="AM766">Lvac($AI766)-$BA766</f>
        <v>1.2119350230932469E-4</v>
      </c>
      <c r="AN766" s="10">
        <f>$AK766-($AX766-$AW766)</f>
        <v>-6.1896632905700244E-4</v>
      </c>
      <c r="AO766" s="3">
        <f>AM766/AJ766</f>
        <v>1.7313357472760669E-2</v>
      </c>
      <c r="AP766" s="3">
        <v>2.052763920801226E-2</v>
      </c>
      <c r="AS766" s="3">
        <f t="shared" si="967"/>
        <v>-6.1896632905700244E-4</v>
      </c>
      <c r="AT766" s="3" cm="1">
        <f t="array" ref="AT766">AS766-(100000000/LvacE($A766)-$E766)</f>
        <v>5.1887254812754691E-6</v>
      </c>
      <c r="AU766" t="s">
        <v>4972</v>
      </c>
      <c r="AV766" t="s">
        <v>4961</v>
      </c>
      <c r="AW766" s="3">
        <v>2893.14</v>
      </c>
      <c r="AX766" s="3">
        <v>23647.77</v>
      </c>
      <c r="AY766" s="3"/>
      <c r="AZ766" s="10" cm="1">
        <f t="array" ref="AZ766">Lair(100000000/($AX766-$AW766))</f>
        <v>4816.8558563446213</v>
      </c>
      <c r="BA766" s="10">
        <f>100000000/($AX766-$AW766)</f>
        <v>4818.2020108284269</v>
      </c>
      <c r="BB766" s="12">
        <v>285000</v>
      </c>
      <c r="BC766" s="3">
        <v>6.8000000000000005E-2</v>
      </c>
      <c r="BD766" s="12" cm="1">
        <f t="array" ref="BD766">SfromgA($BB766,$BA766,"")</f>
        <v>1.573378580507287E-2</v>
      </c>
      <c r="BE766" s="29">
        <f>(10^MAX(0.05, -0.312925054856973*((LN($BD766))^(1/3)) + 0.454808404431693)-1)*100</f>
        <v>807.31416869031193</v>
      </c>
      <c r="BG766" s="3"/>
      <c r="BH766" s="3"/>
      <c r="BI766" s="12">
        <f>IF($BB766="",$BF766,$BB766)</f>
        <v>285000</v>
      </c>
      <c r="BJ766" s="29">
        <f>IF($BB766="",$BH766,$BE766)</f>
        <v>807.31416869031193</v>
      </c>
      <c r="BK766" s="3">
        <f>LN(BN766*100000000/($AX766-$AW766)/$BI766)</f>
        <v>-4.6434418908142359</v>
      </c>
      <c r="BL766" s="13">
        <f>EXP(BK$4341*$AX766+BK$4342)*$BI766/(100000000/($AX766-$AW766))</f>
        <v>1.1021857679346869</v>
      </c>
      <c r="BM766" s="3">
        <f t="shared" ref="BM766" si="1072">LN(BL766/$C766)</f>
        <v>-1.9821462717125649</v>
      </c>
      <c r="BN766" s="3" cm="1">
        <f t="array" ref="BN766">$C766*EXP(poly_from_str(100000000/$E766,BN$4341))</f>
        <v>0.5692966985295056</v>
      </c>
      <c r="BO766" s="3">
        <f>LN($C766)</f>
        <v>2.0794415416798357</v>
      </c>
      <c r="BP766" s="13">
        <f>LN(BL766/BN766)</f>
        <v>0.66064881218448024</v>
      </c>
      <c r="BY766">
        <v>537</v>
      </c>
    </row>
    <row r="767" spans="1:77" hidden="1" x14ac:dyDescent="0.25">
      <c r="A767" t="s">
        <v>1315</v>
      </c>
      <c r="B767" s="2" t="str">
        <f t="shared" si="953"/>
        <v/>
      </c>
      <c r="C767">
        <v>1</v>
      </c>
      <c r="E767" t="s">
        <v>1316</v>
      </c>
      <c r="R767">
        <v>8</v>
      </c>
      <c r="S767" t="s">
        <v>22</v>
      </c>
      <c r="AA767" s="10">
        <f t="shared" si="959"/>
        <v>4810.201</v>
      </c>
      <c r="AB767" s="3" cm="1">
        <f t="array" ref="AB767">100000000/Lvac(AA767)</f>
        <v>20783.343375024619</v>
      </c>
      <c r="AC767" s="28">
        <f t="shared" si="960"/>
        <v>2.0789152054144932E-7</v>
      </c>
      <c r="AD767" s="28">
        <f t="shared" si="961"/>
        <v>4.811545389764872E-7</v>
      </c>
      <c r="AE767" s="21">
        <f t="shared" si="962"/>
        <v>20783.34284408313</v>
      </c>
      <c r="AF767" s="10" cm="1">
        <f t="array" ref="AF767">Lair(100000000/AE767)</f>
        <v>4810.2011228855181</v>
      </c>
      <c r="AG767" s="10">
        <f t="shared" si="963"/>
        <v>7.1603404280844631E-3</v>
      </c>
      <c r="AH767" s="10" t="b">
        <f t="shared" si="954"/>
        <v>1</v>
      </c>
      <c r="AI767" s="10">
        <f t="shared" si="976"/>
        <v>4810.201</v>
      </c>
      <c r="AJ767">
        <v>3.0000000000000001E-3</v>
      </c>
      <c r="AK767" s="3" cm="1">
        <f t="array" ref="AK767">100000000/Lvac($AA767)</f>
        <v>20783.343375024619</v>
      </c>
      <c r="AL767" s="21">
        <f t="shared" si="1071"/>
        <v>1.2962042568506773E-2</v>
      </c>
      <c r="AM767" s="21"/>
      <c r="AN767" s="21"/>
      <c r="AO767" s="21"/>
      <c r="AP767" s="21"/>
      <c r="AS767" s="3">
        <f t="shared" si="967"/>
        <v>3.3750246184354182E-3</v>
      </c>
      <c r="AT767" s="3" cm="1">
        <f t="array" ref="AT767">AS767-(100000000/LvacE($A767)-$E767)</f>
        <v>5.0067537813447416E-6</v>
      </c>
      <c r="BB767"/>
      <c r="BC767"/>
      <c r="BD767"/>
      <c r="BE767"/>
      <c r="BF767"/>
      <c r="BG767"/>
      <c r="BH767"/>
      <c r="BI767"/>
      <c r="BJ767"/>
      <c r="BN767" s="3" cm="1">
        <f t="array" ref="BN767">$C767*EXP(poly_from_str(100000000/$E767,BN$4341))</f>
        <v>7.0013147930762951E-2</v>
      </c>
      <c r="BO767" s="3"/>
      <c r="BY767" t="e">
        <v>#N/A</v>
      </c>
    </row>
    <row r="768" spans="1:77" hidden="1" x14ac:dyDescent="0.25">
      <c r="A768">
        <v>4808.2370000000001</v>
      </c>
      <c r="B768" s="2" t="str">
        <f t="shared" si="953"/>
        <v/>
      </c>
      <c r="C768">
        <v>8</v>
      </c>
      <c r="D768" t="s">
        <v>143</v>
      </c>
      <c r="E768">
        <v>20791.830000000002</v>
      </c>
      <c r="F768">
        <v>18693</v>
      </c>
      <c r="G768" t="s">
        <v>3</v>
      </c>
      <c r="H768" s="5" t="s">
        <v>113</v>
      </c>
      <c r="I768">
        <v>39485</v>
      </c>
      <c r="J768" t="s">
        <v>5</v>
      </c>
      <c r="K768" s="5" t="s">
        <v>113</v>
      </c>
      <c r="L768">
        <v>18693.650000000001</v>
      </c>
      <c r="M768" t="str">
        <f t="shared" ref="M768:M769" si="1073">$G768&amp;""</f>
        <v>o</v>
      </c>
      <c r="N768" t="str">
        <f t="shared" ref="N768:N769" si="1074">$H768&amp;""</f>
        <v>1/2</v>
      </c>
      <c r="O768">
        <v>39485.480000000003</v>
      </c>
      <c r="P768" t="str">
        <f t="shared" ref="P768:P769" si="1075">$J768&amp;""</f>
        <v>e</v>
      </c>
      <c r="Q768" t="str">
        <f t="shared" ref="Q768:Q769" si="1076">$K768&amp;""</f>
        <v>1/2</v>
      </c>
      <c r="R768">
        <v>9</v>
      </c>
      <c r="S768" t="s">
        <v>1317</v>
      </c>
      <c r="AA768" s="10">
        <f t="shared" si="959"/>
        <v>4808.2370000000001</v>
      </c>
      <c r="AB768" s="3" cm="1">
        <f t="array" ref="AB768">100000000/Lvac(AA768)</f>
        <v>20791.832536770682</v>
      </c>
      <c r="AC768" s="28">
        <f t="shared" si="960"/>
        <v>2.0797643710158215E-7</v>
      </c>
      <c r="AD768" s="28">
        <f t="shared" si="961"/>
        <v>4.8095808689853788E-7</v>
      </c>
      <c r="AE768" s="21">
        <f t="shared" si="962"/>
        <v>20791.832137149337</v>
      </c>
      <c r="AF768" s="10" cm="1">
        <f t="array" ref="AF768">Lair(100000000/AE768)</f>
        <v>4808.2370924161787</v>
      </c>
      <c r="AG768" s="10">
        <f t="shared" si="963"/>
        <v>7.1621056259051586E-3</v>
      </c>
      <c r="AH768" s="10" t="b">
        <f t="shared" si="954"/>
        <v>1</v>
      </c>
      <c r="AI768" s="10">
        <f t="shared" ref="AI768:AI769" si="1077">$AF768</f>
        <v>4808.2370924161787</v>
      </c>
      <c r="AJ768">
        <v>7.0000000000000001E-3</v>
      </c>
      <c r="AK768" s="3" cm="1">
        <f t="array" ref="AK768">100000000/Lvac($AA768)</f>
        <v>20791.832536770682</v>
      </c>
      <c r="AL768" s="21">
        <f t="shared" si="1071"/>
        <v>3.0269478180881115E-2</v>
      </c>
      <c r="AM768" s="10" cm="1">
        <f t="array" ref="AM768">Lvac($AI768)-$BA768</f>
        <v>-4.9436691006121691E-4</v>
      </c>
      <c r="AN768" s="10">
        <f t="shared" ref="AN768:AN769" si="1078">$AK768-($AX768-$AW768)</f>
        <v>2.5367706803081091E-3</v>
      </c>
      <c r="AO768" s="3">
        <f t="shared" ref="AO768:AO769" si="1079">AM768/AJ768</f>
        <v>-7.0623844294459559E-2</v>
      </c>
      <c r="AP768" s="3">
        <v>-8.3829656302571359E-2</v>
      </c>
      <c r="AS768" s="3">
        <f t="shared" si="967"/>
        <v>2.5367706803081091E-3</v>
      </c>
      <c r="AT768" s="3" cm="1">
        <f t="array" ref="AT768">AS768-(100000000/LvacE($A768)-$E768)</f>
        <v>4.9528898671269417E-6</v>
      </c>
      <c r="AU768" t="s">
        <v>4790</v>
      </c>
      <c r="AV768" t="s">
        <v>4804</v>
      </c>
      <c r="AW768" s="3">
        <v>18693.650000000001</v>
      </c>
      <c r="AX768" s="3">
        <v>39485.480000000003</v>
      </c>
      <c r="AY768" s="3"/>
      <c r="AZ768" s="10" cm="1">
        <f t="array" ref="AZ768">Lair(100000000/($AX768-$AW768))</f>
        <v>4808.2375866520379</v>
      </c>
      <c r="BA768" s="10">
        <f t="shared" ref="BA768:BA769" si="1080">100000000/($AX768-$AW768)</f>
        <v>4809.5814557929725</v>
      </c>
      <c r="BN768" s="3" cm="1">
        <f t="array" ref="BN768">$C768*EXP(poly_from_str(100000000/$E768,BN$4341))</f>
        <v>0.55737869014055941</v>
      </c>
      <c r="BO768" s="3"/>
      <c r="BY768">
        <v>518</v>
      </c>
    </row>
    <row r="769" spans="1:77" hidden="1" x14ac:dyDescent="0.25">
      <c r="A769">
        <v>4805.3130000000001</v>
      </c>
      <c r="B769" s="2" t="str">
        <f t="shared" si="953"/>
        <v/>
      </c>
      <c r="C769">
        <v>9</v>
      </c>
      <c r="D769" t="s">
        <v>14</v>
      </c>
      <c r="E769">
        <v>20804.48</v>
      </c>
      <c r="F769">
        <v>27597</v>
      </c>
      <c r="G769" t="s">
        <v>3</v>
      </c>
      <c r="H769" s="5" t="s">
        <v>18</v>
      </c>
      <c r="I769">
        <v>48401</v>
      </c>
      <c r="J769" t="s">
        <v>5</v>
      </c>
      <c r="K769" s="5" t="s">
        <v>19</v>
      </c>
      <c r="L769">
        <v>27597.13</v>
      </c>
      <c r="M769" t="str">
        <f t="shared" si="1073"/>
        <v>o</v>
      </c>
      <c r="N769" t="str">
        <f t="shared" si="1074"/>
        <v>5/2</v>
      </c>
      <c r="O769">
        <v>48401.64</v>
      </c>
      <c r="P769" t="str">
        <f t="shared" si="1075"/>
        <v>e</v>
      </c>
      <c r="Q769" t="str">
        <f t="shared" si="1076"/>
        <v>3/2</v>
      </c>
      <c r="R769">
        <v>9</v>
      </c>
      <c r="S769" t="s">
        <v>420</v>
      </c>
      <c r="AA769" s="10">
        <f t="shared" si="959"/>
        <v>4805.3130000000001</v>
      </c>
      <c r="AB769" s="3" cm="1">
        <f t="array" ref="AB769">100000000/Lvac(AA769)</f>
        <v>20804.484042783402</v>
      </c>
      <c r="AC769" s="28">
        <f t="shared" si="960"/>
        <v>2.0810298933701094E-7</v>
      </c>
      <c r="AD769" s="28">
        <f t="shared" si="961"/>
        <v>4.8066560936745611E-7</v>
      </c>
      <c r="AE769" s="21">
        <f t="shared" si="962"/>
        <v>20804.483404610979</v>
      </c>
      <c r="AF769" s="10" cm="1">
        <f t="array" ref="AF769">Lair(100000000/AE769)</f>
        <v>4805.313147403911</v>
      </c>
      <c r="AG769" s="10">
        <f t="shared" si="963"/>
        <v>7.1647376604586843E-3</v>
      </c>
      <c r="AH769" s="10" t="b">
        <f t="shared" si="954"/>
        <v>1</v>
      </c>
      <c r="AI769" s="10">
        <f t="shared" si="1077"/>
        <v>4805.313147403911</v>
      </c>
      <c r="AJ769">
        <v>7.0000000000000001E-3</v>
      </c>
      <c r="AK769" s="3" cm="1">
        <f t="array" ref="AK769">100000000/Lvac($AA769)</f>
        <v>20804.484042783402</v>
      </c>
      <c r="AL769" s="21">
        <f t="shared" si="1071"/>
        <v>3.0306326316769126E-2</v>
      </c>
      <c r="AM769" s="10" cm="1">
        <f t="array" ref="AM769">Lvac($AI769)-$BA769</f>
        <v>6.1445759893103968E-3</v>
      </c>
      <c r="AN769" s="10">
        <f t="shared" si="1078"/>
        <v>-2.5957216595998034E-2</v>
      </c>
      <c r="AO769" s="3">
        <f t="shared" si="1079"/>
        <v>0.87779656990148525</v>
      </c>
      <c r="AP769" s="3">
        <v>0.85673328482828637</v>
      </c>
      <c r="AS769" s="3">
        <f t="shared" si="967"/>
        <v>4.0427834028378129E-3</v>
      </c>
      <c r="AT769" s="3" cm="1">
        <f t="array" ref="AT769">AS769-(100000000/LvacE($A769)-$E769)</f>
        <v>4.8725742090027779E-6</v>
      </c>
      <c r="AU769" t="s">
        <v>4986</v>
      </c>
      <c r="AV769" t="s">
        <v>4940</v>
      </c>
      <c r="AW769" s="3">
        <v>27597.13</v>
      </c>
      <c r="AX769" s="3">
        <v>48401.64</v>
      </c>
      <c r="AY769" s="3"/>
      <c r="AZ769" s="10" cm="1">
        <f t="array" ref="AZ769">Lair(100000000/($AX769-$AW769))</f>
        <v>4805.3070044567185</v>
      </c>
      <c r="BA769" s="10">
        <f t="shared" si="1080"/>
        <v>4806.6500965415671</v>
      </c>
      <c r="BN769" s="3" cm="1">
        <f t="array" ref="BN769">$C769*EXP(poly_from_str(100000000/$E769,BN$4341))</f>
        <v>0.62247346268566772</v>
      </c>
      <c r="BO769" s="3"/>
      <c r="BY769">
        <v>575</v>
      </c>
    </row>
    <row r="770" spans="1:77" hidden="1" x14ac:dyDescent="0.25">
      <c r="A770">
        <v>4803.43</v>
      </c>
      <c r="B770" s="2" t="str">
        <f t="shared" ref="B770:B833" si="1081">IF(OR(A770=A769,A770=A771),IF(B769="",1,B769+1),"")</f>
        <v/>
      </c>
      <c r="C770">
        <v>5</v>
      </c>
      <c r="E770">
        <v>20812.64</v>
      </c>
      <c r="R770">
        <v>9</v>
      </c>
      <c r="S770" t="s">
        <v>22</v>
      </c>
      <c r="AA770" s="10">
        <f t="shared" si="959"/>
        <v>4803.43</v>
      </c>
      <c r="AB770" s="3" cm="1">
        <f t="array" ref="AB770">100000000/Lvac(AA770)</f>
        <v>20812.639523553444</v>
      </c>
      <c r="AC770" s="28">
        <f t="shared" si="960"/>
        <v>2.0818456811070422E-7</v>
      </c>
      <c r="AD770" s="28">
        <f t="shared" si="961"/>
        <v>4.8047725944050042E-7</v>
      </c>
      <c r="AE770" s="21">
        <f t="shared" si="962"/>
        <v>20812.639598862126</v>
      </c>
      <c r="AF770" s="10" cm="1">
        <f t="array" ref="AF770">Lair(100000000/AE770)</f>
        <v>4803.4299826189672</v>
      </c>
      <c r="AG770" s="10">
        <f t="shared" si="963"/>
        <v>7.1664351852273739E-3</v>
      </c>
      <c r="AH770" s="10" t="b">
        <f t="shared" ref="AH770:AH833" si="1082">ABS(AE770-AB770)&lt;AG770</f>
        <v>1</v>
      </c>
      <c r="AI770" s="10">
        <f t="shared" si="976"/>
        <v>4803.43</v>
      </c>
      <c r="AJ770">
        <v>3.0000000000000001E-3</v>
      </c>
      <c r="AK770" s="3" cm="1">
        <f t="array" ref="AK770">100000000/Lvac($AA770)</f>
        <v>20812.639523553444</v>
      </c>
      <c r="AL770" s="21">
        <f t="shared" si="1071"/>
        <v>1.2998611111364239E-2</v>
      </c>
      <c r="AM770" s="21"/>
      <c r="AN770" s="21"/>
      <c r="AO770" s="21"/>
      <c r="AP770" s="21"/>
      <c r="AS770" s="3">
        <f t="shared" si="967"/>
        <v>-4.7644655569456518E-4</v>
      </c>
      <c r="AT770" s="3" cm="1">
        <f t="array" ref="AT770">AS770-(100000000/LvacE($A770)-$E770)</f>
        <v>4.8207548388745636E-6</v>
      </c>
      <c r="BB770"/>
      <c r="BC770"/>
      <c r="BD770"/>
      <c r="BE770"/>
      <c r="BF770"/>
      <c r="BG770"/>
      <c r="BH770"/>
      <c r="BI770"/>
      <c r="BJ770"/>
      <c r="BN770" s="3" cm="1">
        <f t="array" ref="BN770">$C770*EXP(poly_from_str(100000000/$E770,BN$4341))</f>
        <v>0.34417571051525753</v>
      </c>
      <c r="BO770" s="3"/>
      <c r="BY770" t="e">
        <v>#N/A</v>
      </c>
    </row>
    <row r="771" spans="1:77" hidden="1" x14ac:dyDescent="0.25">
      <c r="A771">
        <v>4803.0150000000003</v>
      </c>
      <c r="B771" s="2" t="str">
        <f t="shared" si="1081"/>
        <v/>
      </c>
      <c r="C771">
        <v>2</v>
      </c>
      <c r="E771">
        <v>20814.439999999999</v>
      </c>
      <c r="R771">
        <v>9</v>
      </c>
      <c r="S771" t="s">
        <v>22</v>
      </c>
      <c r="AA771" s="10">
        <f t="shared" ref="AA771:AA834" si="1083">ROUND($A771,3)+0</f>
        <v>4803.0150000000003</v>
      </c>
      <c r="AB771" s="3" cm="1">
        <f t="array" ref="AB771">100000000/Lvac(AA771)</f>
        <v>20814.437794295205</v>
      </c>
      <c r="AC771" s="28">
        <f t="shared" ref="AC771:AC834" si="1084">0.001/AA771</f>
        <v>2.0820255610278126E-7</v>
      </c>
      <c r="AD771" s="28">
        <f t="shared" ref="AD771:AD834" si="1085">0.01/AB771</f>
        <v>4.8043574843711544E-7</v>
      </c>
      <c r="AE771" s="21">
        <f t="shared" ref="AE771:AE834" si="1086">($AB771/$AC771^2+$E771/$AD771^2)/(1/$AC771^2+1/$AD771^2)</f>
        <v>20814.438143037496</v>
      </c>
      <c r="AF771" s="10" cm="1">
        <f t="array" ref="AF771">Lair(100000000/AE771)</f>
        <v>4803.0149195251634</v>
      </c>
      <c r="AG771" s="10">
        <f t="shared" ref="AG771:AG834" si="1087">0.0005/$AA771*AB771+0.005</f>
        <v>7.1668095763072993E-3</v>
      </c>
      <c r="AH771" s="10" t="b">
        <f t="shared" si="1082"/>
        <v>1</v>
      </c>
      <c r="AI771" s="10">
        <f t="shared" ref="AI771:AI834" si="1088">$AA771</f>
        <v>4803.0150000000003</v>
      </c>
      <c r="AJ771">
        <v>3.0000000000000001E-3</v>
      </c>
      <c r="AK771" s="3" cm="1">
        <f t="array" ref="AK771">100000000/Lvac($AA771)</f>
        <v>20814.437794295205</v>
      </c>
      <c r="AL771" s="21">
        <f t="shared" si="1071"/>
        <v>1.3000857457843795E-2</v>
      </c>
      <c r="AM771" s="21"/>
      <c r="AN771" s="21"/>
      <c r="AO771" s="21"/>
      <c r="AP771" s="21"/>
      <c r="AS771" s="3">
        <f t="shared" ref="AS771:AS834" si="1089">$AB771-$E771</f>
        <v>-2.2057047935959417E-3</v>
      </c>
      <c r="AT771" s="3" cm="1">
        <f t="array" ref="AT771">AS771-(100000000/LvacE($A771)-$E771)</f>
        <v>4.8093315854202956E-6</v>
      </c>
      <c r="BB771"/>
      <c r="BC771"/>
      <c r="BD771"/>
      <c r="BE771"/>
      <c r="BF771"/>
      <c r="BG771"/>
      <c r="BH771"/>
      <c r="BI771"/>
      <c r="BJ771"/>
      <c r="BN771" s="3" cm="1">
        <f t="array" ref="BN771">$C771*EXP(poly_from_str(100000000/$E771,BN$4341))</f>
        <v>0.1375252260938972</v>
      </c>
      <c r="BO771" s="3"/>
      <c r="BY771" t="e">
        <v>#N/A</v>
      </c>
    </row>
    <row r="772" spans="1:77" hidden="1" x14ac:dyDescent="0.25">
      <c r="A772">
        <v>4801.9269999999997</v>
      </c>
      <c r="B772" s="2" t="str">
        <f t="shared" si="1081"/>
        <v/>
      </c>
      <c r="C772">
        <v>2</v>
      </c>
      <c r="D772" t="s">
        <v>14</v>
      </c>
      <c r="E772">
        <v>20819.150000000001</v>
      </c>
      <c r="R772">
        <v>9</v>
      </c>
      <c r="S772" t="s">
        <v>22</v>
      </c>
      <c r="AA772" s="10">
        <f t="shared" si="1083"/>
        <v>4801.9269999999997</v>
      </c>
      <c r="AB772" s="3" cm="1">
        <f t="array" ref="AB772">100000000/Lvac(AA772)</f>
        <v>20819.153772469013</v>
      </c>
      <c r="AC772" s="28">
        <f t="shared" si="1084"/>
        <v>2.0824972974391325E-7</v>
      </c>
      <c r="AD772" s="28">
        <f t="shared" si="1085"/>
        <v>4.8032691958997264E-7</v>
      </c>
      <c r="AE772" s="21">
        <f t="shared" si="1086"/>
        <v>20819.153175551641</v>
      </c>
      <c r="AF772" s="10" cm="1">
        <f t="array" ref="AF772">Lair(100000000/AE772)</f>
        <v>4801.9271376806646</v>
      </c>
      <c r="AG772" s="10">
        <f t="shared" si="1087"/>
        <v>7.1677915733068219E-3</v>
      </c>
      <c r="AH772" s="10" t="b">
        <f t="shared" si="1082"/>
        <v>1</v>
      </c>
      <c r="AI772" s="10">
        <f t="shared" si="1088"/>
        <v>4801.9269999999997</v>
      </c>
      <c r="AJ772">
        <v>7.0000000000000001E-3</v>
      </c>
      <c r="AK772" s="3" cm="1">
        <f t="array" ref="AK772">100000000/Lvac($AA772)</f>
        <v>20819.153772469013</v>
      </c>
      <c r="AL772" s="21">
        <f t="shared" si="1071"/>
        <v>3.0349082026295507E-2</v>
      </c>
      <c r="AM772" s="21"/>
      <c r="AN772" s="21"/>
      <c r="AO772" s="21"/>
      <c r="AP772" s="21"/>
      <c r="AS772" s="3">
        <f t="shared" si="1089"/>
        <v>3.7724690118920989E-3</v>
      </c>
      <c r="AT772" s="3" cm="1">
        <f t="array" ref="AT772">AS772-(100000000/LvacE($A772)-$E772)</f>
        <v>4.7793510020710528E-6</v>
      </c>
      <c r="BB772"/>
      <c r="BC772"/>
      <c r="BD772"/>
      <c r="BE772"/>
      <c r="BF772"/>
      <c r="BG772"/>
      <c r="BH772"/>
      <c r="BI772"/>
      <c r="BJ772"/>
      <c r="BN772" s="3" cm="1">
        <f t="array" ref="BN772">$C772*EXP(poly_from_str(100000000/$E772,BN$4341))</f>
        <v>0.13714549478233579</v>
      </c>
      <c r="BO772" s="3"/>
      <c r="BY772" t="e">
        <v>#N/A</v>
      </c>
    </row>
    <row r="773" spans="1:77" hidden="1" x14ac:dyDescent="0.25">
      <c r="A773">
        <v>4798.6419999999998</v>
      </c>
      <c r="B773" s="2" t="str">
        <f t="shared" si="1081"/>
        <v/>
      </c>
      <c r="C773">
        <v>1</v>
      </c>
      <c r="D773" t="s">
        <v>14</v>
      </c>
      <c r="E773">
        <v>20833.41</v>
      </c>
      <c r="R773">
        <v>9</v>
      </c>
      <c r="S773" t="s">
        <v>22</v>
      </c>
      <c r="AA773" s="10">
        <f t="shared" si="1083"/>
        <v>4798.6419999999998</v>
      </c>
      <c r="AB773" s="3" cm="1">
        <f t="array" ref="AB773">100000000/Lvac(AA773)</f>
        <v>20833.40570796579</v>
      </c>
      <c r="AC773" s="28">
        <f t="shared" si="1084"/>
        <v>2.0839229098565804E-7</v>
      </c>
      <c r="AD773" s="28">
        <f t="shared" si="1085"/>
        <v>4.7999833249426103E-7</v>
      </c>
      <c r="AE773" s="21">
        <f t="shared" si="1086"/>
        <v>20833.406388660216</v>
      </c>
      <c r="AF773" s="10" cm="1">
        <f t="array" ref="AF773">Lair(100000000/AE773)</f>
        <v>4798.6418432106684</v>
      </c>
      <c r="AG773" s="10">
        <f t="shared" si="1087"/>
        <v>7.1707605722583379E-3</v>
      </c>
      <c r="AH773" s="10" t="b">
        <f t="shared" si="1082"/>
        <v>1</v>
      </c>
      <c r="AI773" s="10">
        <f t="shared" si="1088"/>
        <v>4798.6419999999998</v>
      </c>
      <c r="AJ773">
        <v>7.0000000000000001E-3</v>
      </c>
      <c r="AK773" s="3" cm="1">
        <f t="array" ref="AK773">100000000/Lvac($AA773)</f>
        <v>20833.40570796579</v>
      </c>
      <c r="AL773" s="21">
        <f t="shared" si="1071"/>
        <v>3.0390648011616731E-2</v>
      </c>
      <c r="AM773" s="21"/>
      <c r="AN773" s="21"/>
      <c r="AO773" s="21"/>
      <c r="AP773" s="21"/>
      <c r="AS773" s="3">
        <f t="shared" si="1089"/>
        <v>-4.2920342093566433E-3</v>
      </c>
      <c r="AT773" s="3" cm="1">
        <f t="array" ref="AT773">AS773-(100000000/LvacE($A773)-$E773)</f>
        <v>4.6887143980711699E-6</v>
      </c>
      <c r="BB773"/>
      <c r="BC773"/>
      <c r="BD773"/>
      <c r="BE773"/>
      <c r="BF773"/>
      <c r="BG773"/>
      <c r="BH773"/>
      <c r="BI773"/>
      <c r="BJ773"/>
      <c r="BN773" s="3" cm="1">
        <f t="array" ref="BN773">$C773*EXP(poly_from_str(100000000/$E773,BN$4341))</f>
        <v>6.7997225422918112E-2</v>
      </c>
      <c r="BO773" s="3"/>
      <c r="BY773">
        <v>62</v>
      </c>
    </row>
    <row r="774" spans="1:77" hidden="1" x14ac:dyDescent="0.25">
      <c r="A774">
        <v>4795.1509999999998</v>
      </c>
      <c r="B774" s="2" t="str">
        <f t="shared" si="1081"/>
        <v/>
      </c>
      <c r="C774">
        <v>1</v>
      </c>
      <c r="E774">
        <v>20848.57</v>
      </c>
      <c r="R774">
        <v>9</v>
      </c>
      <c r="S774" t="s">
        <v>22</v>
      </c>
      <c r="AA774" s="10">
        <f t="shared" si="1083"/>
        <v>4795.1509999999998</v>
      </c>
      <c r="AB774" s="3" cm="1">
        <f t="array" ref="AB774">100000000/Lvac(AA774)</f>
        <v>20848.572773904056</v>
      </c>
      <c r="AC774" s="28">
        <f t="shared" si="1084"/>
        <v>2.0854400622628987E-7</v>
      </c>
      <c r="AD774" s="28">
        <f t="shared" si="1085"/>
        <v>4.7964913994097947E-7</v>
      </c>
      <c r="AE774" s="21">
        <f t="shared" si="1086"/>
        <v>20848.572332898613</v>
      </c>
      <c r="AF774" s="10" cm="1">
        <f t="array" ref="AF774">Lair(100000000/AE774)</f>
        <v>4795.1511014322759</v>
      </c>
      <c r="AG774" s="10">
        <f t="shared" si="1087"/>
        <v>7.1739224451851519E-3</v>
      </c>
      <c r="AH774" s="10" t="b">
        <f t="shared" si="1082"/>
        <v>1</v>
      </c>
      <c r="AI774" s="10">
        <f t="shared" si="1088"/>
        <v>4795.1509999999998</v>
      </c>
      <c r="AJ774">
        <v>3.0000000000000001E-3</v>
      </c>
      <c r="AK774" s="3" cm="1">
        <f t="array" ref="AK774">100000000/Lvac($AA774)</f>
        <v>20848.572773904056</v>
      </c>
      <c r="AL774" s="21">
        <f t="shared" si="1071"/>
        <v>1.3043534671110914E-2</v>
      </c>
      <c r="AM774" s="21"/>
      <c r="AN774" s="21"/>
      <c r="AO774" s="21"/>
      <c r="AP774" s="21"/>
      <c r="AS774" s="3">
        <f t="shared" si="1089"/>
        <v>2.7739040560845751E-3</v>
      </c>
      <c r="AT774" s="3" cm="1">
        <f t="array" ref="AT774">AS774-(100000000/LvacE($A774)-$E774)</f>
        <v>4.59216971648857E-6</v>
      </c>
      <c r="BB774"/>
      <c r="BC774"/>
      <c r="BD774"/>
      <c r="BE774"/>
      <c r="BF774"/>
      <c r="BG774"/>
      <c r="BH774"/>
      <c r="BI774"/>
      <c r="BJ774"/>
      <c r="BN774" s="3" cm="1">
        <f t="array" ref="BN774">$C774*EXP(poly_from_str(100000000/$E774,BN$4341))</f>
        <v>6.7384339774462135E-2</v>
      </c>
      <c r="BO774" s="3"/>
      <c r="BY774" t="e">
        <v>#N/A</v>
      </c>
    </row>
    <row r="775" spans="1:77" hidden="1" x14ac:dyDescent="0.25">
      <c r="A775">
        <v>4791.1450000000004</v>
      </c>
      <c r="B775" s="2" t="str">
        <f t="shared" si="1081"/>
        <v/>
      </c>
      <c r="C775">
        <v>3</v>
      </c>
      <c r="D775" t="s">
        <v>143</v>
      </c>
      <c r="E775">
        <v>20866</v>
      </c>
      <c r="R775">
        <v>9</v>
      </c>
      <c r="S775" t="s">
        <v>22</v>
      </c>
      <c r="AA775" s="10">
        <f t="shared" si="1083"/>
        <v>4791.1450000000004</v>
      </c>
      <c r="AB775" s="3" cm="1">
        <f t="array" ref="AB775">100000000/Lvac(AA775)</f>
        <v>20866.004552118553</v>
      </c>
      <c r="AC775" s="28">
        <f t="shared" si="1084"/>
        <v>2.0871837525267966E-7</v>
      </c>
      <c r="AD775" s="28">
        <f t="shared" si="1085"/>
        <v>4.7924843373930384E-7</v>
      </c>
      <c r="AE775" s="21">
        <f t="shared" si="1086"/>
        <v>20866.003826368946</v>
      </c>
      <c r="AF775" s="10" cm="1">
        <f t="array" ref="AF775">Lair(100000000/AE775)</f>
        <v>4791.1451666453167</v>
      </c>
      <c r="AG775" s="10">
        <f t="shared" si="1087"/>
        <v>7.177559284066601E-3</v>
      </c>
      <c r="AH775" s="10" t="b">
        <f t="shared" si="1082"/>
        <v>1</v>
      </c>
      <c r="AI775" s="10">
        <f t="shared" si="1088"/>
        <v>4791.1450000000004</v>
      </c>
      <c r="AJ775">
        <v>7.0000000000000001E-3</v>
      </c>
      <c r="AK775" s="3" cm="1">
        <f t="array" ref="AK775">100000000/Lvac($AA775)</f>
        <v>20866.004552118553</v>
      </c>
      <c r="AL775" s="21">
        <f t="shared" si="1071"/>
        <v>3.0485829976932416E-2</v>
      </c>
      <c r="AM775" s="21"/>
      <c r="AN775" s="21"/>
      <c r="AO775" s="21"/>
      <c r="AP775" s="21"/>
      <c r="AS775" s="3">
        <f t="shared" si="1089"/>
        <v>4.552118552965112E-3</v>
      </c>
      <c r="AT775" s="3" cm="1">
        <f t="array" ref="AT775">AS775-(100000000/LvacE($A775)-$E775)</f>
        <v>4.48110222350806E-6</v>
      </c>
      <c r="BB775"/>
      <c r="BC775"/>
      <c r="BD775"/>
      <c r="BE775"/>
      <c r="BF775"/>
      <c r="BG775"/>
      <c r="BH775"/>
      <c r="BI775"/>
      <c r="BJ775"/>
      <c r="BN775" s="3" cm="1">
        <f t="array" ref="BN775">$C775*EXP(poly_from_str(100000000/$E775,BN$4341))</f>
        <v>0.20003553481801598</v>
      </c>
      <c r="BO775" s="3"/>
      <c r="BY775" t="e">
        <v>#N/A</v>
      </c>
    </row>
    <row r="776" spans="1:77" hidden="1" x14ac:dyDescent="0.25">
      <c r="A776">
        <v>4783.8310000000001</v>
      </c>
      <c r="B776" s="2" t="str">
        <f t="shared" si="1081"/>
        <v/>
      </c>
      <c r="C776">
        <v>3</v>
      </c>
      <c r="E776">
        <v>20897.91</v>
      </c>
      <c r="R776">
        <v>9</v>
      </c>
      <c r="S776" t="s">
        <v>22</v>
      </c>
      <c r="AA776" s="10">
        <f t="shared" si="1083"/>
        <v>4783.8310000000001</v>
      </c>
      <c r="AB776" s="3" cm="1">
        <f t="array" ref="AB776">100000000/Lvac(AA776)</f>
        <v>20897.906128091279</v>
      </c>
      <c r="AC776" s="28">
        <f t="shared" si="1084"/>
        <v>2.0903748481081377E-7</v>
      </c>
      <c r="AD776" s="28">
        <f t="shared" si="1085"/>
        <v>4.7851683985496758E-7</v>
      </c>
      <c r="AE776" s="21">
        <f t="shared" si="1086"/>
        <v>20897.906748571688</v>
      </c>
      <c r="AF776" s="10" cm="1">
        <f t="array" ref="AF776">Lair(100000000/AE776)</f>
        <v>4783.8308579610648</v>
      </c>
      <c r="AG776" s="10">
        <f t="shared" si="1087"/>
        <v>7.1842228674143466E-3</v>
      </c>
      <c r="AH776" s="10" t="b">
        <f t="shared" si="1082"/>
        <v>1</v>
      </c>
      <c r="AI776" s="10">
        <f t="shared" si="1088"/>
        <v>4783.8310000000001</v>
      </c>
      <c r="AJ776">
        <v>3.0000000000000001E-3</v>
      </c>
      <c r="AK776" s="3" cm="1">
        <f t="array" ref="AK776">100000000/Lvac($AA776)</f>
        <v>20897.906128091279</v>
      </c>
      <c r="AL776" s="21">
        <f t="shared" si="1071"/>
        <v>1.3105337204486079E-2</v>
      </c>
      <c r="AM776" s="21"/>
      <c r="AN776" s="21"/>
      <c r="AO776" s="21"/>
      <c r="AP776" s="21"/>
      <c r="AS776" s="3">
        <f t="shared" si="1089"/>
        <v>-3.8719087206118274E-3</v>
      </c>
      <c r="AT776" s="3" cm="1">
        <f t="array" ref="AT776">AS776-(100000000/LvacE($A776)-$E776)</f>
        <v>4.2775282054208219E-6</v>
      </c>
      <c r="BB776"/>
      <c r="BC776"/>
      <c r="BD776"/>
      <c r="BE776"/>
      <c r="BF776"/>
      <c r="BG776"/>
      <c r="BH776"/>
      <c r="BI776"/>
      <c r="BJ776"/>
      <c r="BN776" s="3" cm="1">
        <f t="array" ref="BN776">$C776*EXP(poly_from_str(100000000/$E776,BN$4341))</f>
        <v>0.19615095564258203</v>
      </c>
      <c r="BO776" s="3"/>
      <c r="BY776" t="e">
        <v>#N/A</v>
      </c>
    </row>
    <row r="777" spans="1:77" hidden="1" x14ac:dyDescent="0.25">
      <c r="A777">
        <v>4777.88</v>
      </c>
      <c r="B777" s="2" t="str">
        <f t="shared" si="1081"/>
        <v/>
      </c>
      <c r="C777">
        <v>2</v>
      </c>
      <c r="D777" t="s">
        <v>14</v>
      </c>
      <c r="E777">
        <v>20923.93</v>
      </c>
      <c r="R777">
        <v>9</v>
      </c>
      <c r="S777" t="s">
        <v>22</v>
      </c>
      <c r="AA777" s="10">
        <f t="shared" si="1083"/>
        <v>4777.88</v>
      </c>
      <c r="AB777" s="3" cm="1">
        <f t="array" ref="AB777">100000000/Lvac(AA777)</f>
        <v>20923.934750398141</v>
      </c>
      <c r="AC777" s="28">
        <f t="shared" si="1084"/>
        <v>2.0929784758093548E-7</v>
      </c>
      <c r="AD777" s="28">
        <f t="shared" si="1085"/>
        <v>4.7792158211589343E-7</v>
      </c>
      <c r="AE777" s="21">
        <f t="shared" si="1086"/>
        <v>20923.933985949916</v>
      </c>
      <c r="AF777" s="10" cm="1">
        <f t="array" ref="AF777">Lair(100000000/AE777)</f>
        <v>4777.8801745606224</v>
      </c>
      <c r="AG777" s="10">
        <f t="shared" si="1087"/>
        <v>7.1896672530911351E-3</v>
      </c>
      <c r="AH777" s="10" t="b">
        <f t="shared" si="1082"/>
        <v>1</v>
      </c>
      <c r="AI777" s="10">
        <f t="shared" si="1088"/>
        <v>4777.88</v>
      </c>
      <c r="AJ777">
        <v>7.0000000000000001E-3</v>
      </c>
      <c r="AK777" s="3" cm="1">
        <f t="array" ref="AK777">100000000/Lvac($AA777)</f>
        <v>20923.934750398141</v>
      </c>
      <c r="AL777" s="21">
        <f t="shared" si="1071"/>
        <v>3.0655341543275882E-2</v>
      </c>
      <c r="AM777" s="21"/>
      <c r="AN777" s="21"/>
      <c r="AO777" s="21"/>
      <c r="AP777" s="21"/>
      <c r="AS777" s="3">
        <f t="shared" si="1089"/>
        <v>4.7503981404588558E-3</v>
      </c>
      <c r="AT777" s="3" cm="1">
        <f t="array" ref="AT777">AS777-(100000000/LvacE($A777)-$E777)</f>
        <v>4.1111452446784824E-6</v>
      </c>
      <c r="BB777"/>
      <c r="BC777"/>
      <c r="BD777"/>
      <c r="BE777"/>
      <c r="BF777"/>
      <c r="BG777"/>
      <c r="BH777"/>
      <c r="BI777"/>
      <c r="BJ777"/>
      <c r="BN777" s="3" cm="1">
        <f t="array" ref="BN777">$C777*EXP(poly_from_str(100000000/$E777,BN$4341))</f>
        <v>0.12865179291081158</v>
      </c>
      <c r="BO777" s="3"/>
      <c r="BY777">
        <v>113</v>
      </c>
    </row>
    <row r="778" spans="1:77" hidden="1" x14ac:dyDescent="0.25">
      <c r="A778">
        <v>4775.2950000000001</v>
      </c>
      <c r="B778" s="2" t="str">
        <f t="shared" si="1081"/>
        <v/>
      </c>
      <c r="C778">
        <v>450</v>
      </c>
      <c r="D778" t="s">
        <v>14</v>
      </c>
      <c r="E778">
        <v>20935.259999999998</v>
      </c>
      <c r="F778">
        <v>15705</v>
      </c>
      <c r="G778" t="s">
        <v>3</v>
      </c>
      <c r="H778" s="5" t="s">
        <v>4</v>
      </c>
      <c r="I778">
        <v>36640</v>
      </c>
      <c r="J778" t="s">
        <v>5</v>
      </c>
      <c r="K778" s="5" t="s">
        <v>8</v>
      </c>
      <c r="L778">
        <v>15705.13</v>
      </c>
      <c r="M778" t="str">
        <f>$G778&amp;""</f>
        <v>o</v>
      </c>
      <c r="N778" t="str">
        <f>$H778&amp;""</f>
        <v>9/2</v>
      </c>
      <c r="O778">
        <v>36640.379999999997</v>
      </c>
      <c r="P778" t="str">
        <f>$J778&amp;""</f>
        <v>e</v>
      </c>
      <c r="Q778" t="str">
        <f>$K778&amp;""</f>
        <v>7/2</v>
      </c>
      <c r="R778">
        <v>9</v>
      </c>
      <c r="S778" t="s">
        <v>420</v>
      </c>
      <c r="AA778" s="10">
        <f t="shared" si="1083"/>
        <v>4775.2950000000001</v>
      </c>
      <c r="AB778" s="3" cm="1">
        <f t="array" ref="AB778">100000000/Lvac(AA778)</f>
        <v>20935.261293547435</v>
      </c>
      <c r="AC778" s="28">
        <f t="shared" si="1084"/>
        <v>2.0941114632708555E-7</v>
      </c>
      <c r="AD778" s="28">
        <f t="shared" si="1085"/>
        <v>4.776630136009887E-7</v>
      </c>
      <c r="AE778" s="21">
        <f t="shared" si="1086"/>
        <v>20935.261085007551</v>
      </c>
      <c r="AF778" s="10" cm="1">
        <f t="array" ref="AF778">Lair(100000000/AE778)</f>
        <v>4775.2950475682592</v>
      </c>
      <c r="AG778" s="10">
        <f t="shared" si="1087"/>
        <v>7.1920385330694163E-3</v>
      </c>
      <c r="AH778" s="10" t="b">
        <f t="shared" si="1082"/>
        <v>1</v>
      </c>
      <c r="AI778" s="10">
        <f>$AF778</f>
        <v>4775.2950475682592</v>
      </c>
      <c r="AJ778">
        <v>7.0000000000000001E-3</v>
      </c>
      <c r="AK778" s="3" cm="1">
        <f t="array" ref="AK778">100000000/Lvac($AA778)</f>
        <v>20935.261293547435</v>
      </c>
      <c r="AL778" s="21">
        <f t="shared" si="1071"/>
        <v>3.0688539157273355E-2</v>
      </c>
      <c r="AM778" s="10" cm="1">
        <f t="array" ref="AM778">Lvac($AI778)-$BA778</f>
        <v>-2.529178379518271E-3</v>
      </c>
      <c r="AN778" s="10">
        <f>$AK778-($AX778-$AW778)</f>
        <v>1.1293547435343498E-2</v>
      </c>
      <c r="AO778" s="3">
        <f>AM778/AJ778</f>
        <v>-0.36131119707403869</v>
      </c>
      <c r="AP778" s="3">
        <v>-0.36810846384988899</v>
      </c>
      <c r="AS778" s="3">
        <f t="shared" si="1089"/>
        <v>1.293547436944209E-3</v>
      </c>
      <c r="AT778" s="3" cm="1">
        <f t="array" ref="AT778">AS778-(100000000/LvacE($A778)-$E778)</f>
        <v>4.0386694308836013E-6</v>
      </c>
      <c r="AU778" t="s">
        <v>4762</v>
      </c>
      <c r="AV778" t="s">
        <v>4800</v>
      </c>
      <c r="AW778" s="3">
        <v>15705.13</v>
      </c>
      <c r="AX778" s="3">
        <v>36640.379999999997</v>
      </c>
      <c r="AY778" s="3"/>
      <c r="AZ778" s="10" cm="1">
        <f t="array" ref="AZ778">Lair(100000000/($AX778-$AW778))</f>
        <v>4775.2975760764748</v>
      </c>
      <c r="BA778" s="10">
        <f>100000000/($AX778-$AW778)</f>
        <v>4776.6327127691338</v>
      </c>
      <c r="BB778" s="12">
        <v>15800000</v>
      </c>
      <c r="BC778" s="3">
        <v>0.23400000000000001</v>
      </c>
      <c r="BD778" s="12" cm="1">
        <f t="array" ref="BD778">SfromgA($BB778,$BA778,"")</f>
        <v>0.84987683639785683</v>
      </c>
      <c r="BE778" s="29">
        <f>(10^MAX(0.05, -0.312925054856973*((LN($BD778))^(1/3)) + 0.454808404431693)-1)*100</f>
        <v>322.30659486782673</v>
      </c>
      <c r="BF778" s="12">
        <v>1643987.5725249446</v>
      </c>
      <c r="BG778" s="12" cm="1">
        <f t="array" ref="BG778">SfromgA($BF778,$BA778,"")</f>
        <v>8.842955425410709E-2</v>
      </c>
      <c r="BH778" s="29">
        <f>(10^MAX(0.05, -0.312925054856973*((LN($BG778))^(1/3)) + 0.454808404431693)-1)*100</f>
        <v>650.33383756091507</v>
      </c>
      <c r="BI778" s="12">
        <f>IF($BB778="",$BF778,$BB778)</f>
        <v>15800000</v>
      </c>
      <c r="BJ778" s="29">
        <f>IF($BB778="",$BH778,$BE778)</f>
        <v>322.30659486782673</v>
      </c>
      <c r="BK778" s="3">
        <f>LN(BN778*100000000/($AX778-$AW778)/$BI778)</f>
        <v>-4.7457664535575317</v>
      </c>
      <c r="BL778" s="13">
        <f>EXP(BK$4341*$AX778+BK$4342)*$BI778/(100000000/($AX778-$AW778))</f>
        <v>22.966939893225373</v>
      </c>
      <c r="BM778" s="3">
        <f t="shared" ref="BM778" si="1090">LN(BL778/$C778)</f>
        <v>-2.9751917968264987</v>
      </c>
      <c r="BN778" s="3" cm="1">
        <f t="array" ref="BN778">$C778*EXP(poly_from_str(100000000/$E778,BN$4341))</f>
        <v>28.739225178399192</v>
      </c>
      <c r="BO778" s="3">
        <f>LN($C778)</f>
        <v>6.1092475827643655</v>
      </c>
      <c r="BP778" s="13">
        <f>LN(BL778/BN778)</f>
        <v>-0.22420713465575864</v>
      </c>
      <c r="BY778">
        <v>25217</v>
      </c>
    </row>
    <row r="779" spans="1:77" hidden="1" x14ac:dyDescent="0.25">
      <c r="A779">
        <v>4772.5460000000003</v>
      </c>
      <c r="B779" s="2" t="str">
        <f t="shared" si="1081"/>
        <v/>
      </c>
      <c r="C779">
        <v>1</v>
      </c>
      <c r="E779">
        <v>20947.32</v>
      </c>
      <c r="R779">
        <v>9</v>
      </c>
      <c r="S779" t="s">
        <v>22</v>
      </c>
      <c r="AA779" s="10">
        <f t="shared" si="1083"/>
        <v>4772.5460000000003</v>
      </c>
      <c r="AB779" s="3" cm="1">
        <f t="array" ref="AB779">100000000/Lvac(AA779)</f>
        <v>20947.319887735426</v>
      </c>
      <c r="AC779" s="28">
        <f t="shared" si="1084"/>
        <v>2.0953176773990234E-7</v>
      </c>
      <c r="AD779" s="28">
        <f t="shared" si="1085"/>
        <v>4.7738804074190705E-7</v>
      </c>
      <c r="AE779" s="21">
        <f t="shared" si="1086"/>
        <v>20947.319905869212</v>
      </c>
      <c r="AF779" s="10" cm="1">
        <f t="array" ref="AF779">Lair(100000000/AE779)</f>
        <v>4772.5459958684169</v>
      </c>
      <c r="AG779" s="10">
        <f t="shared" si="1087"/>
        <v>7.1945644827452089E-3</v>
      </c>
      <c r="AH779" s="10" t="b">
        <f t="shared" si="1082"/>
        <v>1</v>
      </c>
      <c r="AI779" s="10">
        <f t="shared" si="1088"/>
        <v>4772.5460000000003</v>
      </c>
      <c r="AJ779">
        <v>3.0000000000000001E-3</v>
      </c>
      <c r="AK779" s="3" cm="1">
        <f t="array" ref="AK779">100000000/Lvac($AA779)</f>
        <v>20947.319887735426</v>
      </c>
      <c r="AL779" s="21">
        <f t="shared" si="1071"/>
        <v>1.3167386896471249E-2</v>
      </c>
      <c r="AM779" s="21"/>
      <c r="AN779" s="21"/>
      <c r="AO779" s="21"/>
      <c r="AP779" s="21"/>
      <c r="AS779" s="3">
        <f t="shared" si="1089"/>
        <v>-1.1226457354496233E-4</v>
      </c>
      <c r="AT779" s="3" cm="1">
        <f t="array" ref="AT779">AS779-(100000000/LvacE($A779)-$E779)</f>
        <v>3.9614460547454655E-6</v>
      </c>
      <c r="BB779"/>
      <c r="BC779"/>
      <c r="BD779"/>
      <c r="BE779"/>
      <c r="BF779"/>
      <c r="BG779"/>
      <c r="BH779"/>
      <c r="BI779"/>
      <c r="BJ779"/>
      <c r="BN779" s="3" cm="1">
        <f t="array" ref="BN779">$C779*EXP(poly_from_str(100000000/$E779,BN$4341))</f>
        <v>6.3374126159888758E-2</v>
      </c>
      <c r="BO779" s="3"/>
      <c r="BY779" t="e">
        <v>#N/A</v>
      </c>
    </row>
    <row r="780" spans="1:77" hidden="1" x14ac:dyDescent="0.25">
      <c r="A780">
        <v>4771.8270000000002</v>
      </c>
      <c r="B780" s="2" t="str">
        <f t="shared" si="1081"/>
        <v/>
      </c>
      <c r="C780">
        <v>300</v>
      </c>
      <c r="D780" t="s">
        <v>14</v>
      </c>
      <c r="E780">
        <v>20950.48</v>
      </c>
      <c r="F780">
        <v>14187</v>
      </c>
      <c r="G780" t="s">
        <v>3</v>
      </c>
      <c r="H780" s="5" t="s">
        <v>18</v>
      </c>
      <c r="I780">
        <v>35137</v>
      </c>
      <c r="J780" t="s">
        <v>5</v>
      </c>
      <c r="K780" s="5" t="s">
        <v>19</v>
      </c>
      <c r="L780">
        <v>14187.35</v>
      </c>
      <c r="M780" t="str">
        <f>$G780&amp;""</f>
        <v>o</v>
      </c>
      <c r="N780" t="str">
        <f>$H780&amp;""</f>
        <v>5/2</v>
      </c>
      <c r="O780">
        <v>35137.82</v>
      </c>
      <c r="P780" t="str">
        <f>$J780&amp;""</f>
        <v>e</v>
      </c>
      <c r="Q780" t="str">
        <f>$K780&amp;""</f>
        <v>3/2</v>
      </c>
      <c r="R780">
        <v>9</v>
      </c>
      <c r="S780" t="s">
        <v>420</v>
      </c>
      <c r="AA780" s="10">
        <f t="shared" si="1083"/>
        <v>4771.8270000000002</v>
      </c>
      <c r="AB780" s="3" cm="1">
        <f t="array" ref="AB780">100000000/Lvac(AA780)</f>
        <v>20950.47610098678</v>
      </c>
      <c r="AC780" s="28">
        <f t="shared" si="1084"/>
        <v>2.0956333915709853E-7</v>
      </c>
      <c r="AD780" s="28">
        <f t="shared" si="1085"/>
        <v>4.7731612168608398E-7</v>
      </c>
      <c r="AE780" s="21">
        <f t="shared" si="1086"/>
        <v>20950.476731101771</v>
      </c>
      <c r="AF780" s="10" cm="1">
        <f t="array" ref="AF780">Lair(100000000/AE780)</f>
        <v>4771.8268564785149</v>
      </c>
      <c r="AG780" s="10">
        <f t="shared" si="1087"/>
        <v>7.19522586432689E-3</v>
      </c>
      <c r="AH780" s="10" t="b">
        <f t="shared" si="1082"/>
        <v>1</v>
      </c>
      <c r="AI780" s="10">
        <f>$AF780</f>
        <v>4771.8268564785149</v>
      </c>
      <c r="AJ780">
        <v>7.0000000000000001E-3</v>
      </c>
      <c r="AK780" s="3" cm="1">
        <f t="array" ref="AK780">100000000/Lvac($AA780)</f>
        <v>20950.47610098678</v>
      </c>
      <c r="AL780" s="21">
        <f t="shared" si="1071"/>
        <v>3.0733163024932935E-2</v>
      </c>
      <c r="AM780" s="10" cm="1">
        <f t="array" ref="AM780">Lvac($AI780)-$BA780</f>
        <v>-1.5335518946812954E-3</v>
      </c>
      <c r="AN780" s="10">
        <f>$AK780-($AX780-$AW780)</f>
        <v>6.1009867786196992E-3</v>
      </c>
      <c r="AO780" s="3">
        <f>AM780/AJ780</f>
        <v>-0.21907884209732792</v>
      </c>
      <c r="AP780" s="3">
        <v>-0.19857033878776875</v>
      </c>
      <c r="AS780" s="3">
        <f t="shared" si="1089"/>
        <v>-3.8990132197795901E-3</v>
      </c>
      <c r="AT780" s="3" cm="1">
        <f t="array" ref="AT780">AS780-(100000000/LvacE($A780)-$E780)</f>
        <v>3.9412261685356498E-6</v>
      </c>
      <c r="AU780" t="s">
        <v>4974</v>
      </c>
      <c r="AV780" t="s">
        <v>4735</v>
      </c>
      <c r="AW780" s="3">
        <v>14187.35</v>
      </c>
      <c r="AX780" s="3">
        <v>35137.82</v>
      </c>
      <c r="AY780" s="3"/>
      <c r="AZ780" s="10" cm="1">
        <f t="array" ref="AZ780">Lair(100000000/($AX780-$AW780))</f>
        <v>4771.8283896240782</v>
      </c>
      <c r="BA780" s="10">
        <f>100000000/($AX780-$AW780)</f>
        <v>4773.1626068532114</v>
      </c>
      <c r="BB780" s="12">
        <v>6240000</v>
      </c>
      <c r="BC780" s="3">
        <v>0.40100000000000002</v>
      </c>
      <c r="BD780" s="12" cm="1">
        <f t="array" ref="BD780">SfromgA($BB780,$BA780,"")</f>
        <v>0.33491657296964844</v>
      </c>
      <c r="BE780" s="29">
        <f>(10^MAX(0.05, -0.312925054856973*((LN($BD780))^(1/3)) + 0.454808404431693)-1)*100</f>
        <v>498.73400839081972</v>
      </c>
      <c r="BF780" s="12">
        <v>686324.91984312842</v>
      </c>
      <c r="BG780" s="12" cm="1">
        <f t="array" ref="BG780">SfromgA($BF780,$BA780,"")</f>
        <v>3.6836793284860454E-2</v>
      </c>
      <c r="BH780" s="29">
        <f>(10^MAX(0.05, -0.312925054856973*((LN($BG780))^(1/3)) + 0.454808404431693)-1)*100</f>
        <v>733.20556503523358</v>
      </c>
      <c r="BI780" s="12">
        <f>IF($BB780="",$BF780,$BB780)</f>
        <v>6240000</v>
      </c>
      <c r="BJ780" s="29">
        <f>IF($BB780="",$BH780,$BE780)</f>
        <v>498.73400839081972</v>
      </c>
      <c r="BK780" s="3">
        <f>LN(BN780*100000000/($AX780-$AW780)/$BI780)</f>
        <v>-4.2326752002499104</v>
      </c>
      <c r="BL780" s="13">
        <f>EXP(BK$4341*$AX780+BK$4342)*$BI780/(100000000/($AX780-$AW780))</f>
        <v>10.174834928430162</v>
      </c>
      <c r="BM780" s="3">
        <f t="shared" ref="BM780" si="1091">LN(BL780/$C780)</f>
        <v>-3.3838649667092477</v>
      </c>
      <c r="BN780" s="3" cm="1">
        <f t="array" ref="BN780">$C780*EXP(poly_from_str(100000000/$E780,BN$4341))</f>
        <v>18.973649641471887</v>
      </c>
      <c r="BO780" s="3">
        <f>LN($C780)</f>
        <v>5.7037824746562009</v>
      </c>
      <c r="BP780" s="13">
        <f>LN(BL780/BN780)</f>
        <v>-0.62313364766255996</v>
      </c>
      <c r="BY780">
        <v>16556</v>
      </c>
    </row>
    <row r="781" spans="1:77" hidden="1" x14ac:dyDescent="0.25">
      <c r="A781">
        <v>4767.9859999999999</v>
      </c>
      <c r="B781" s="2" t="str">
        <f t="shared" si="1081"/>
        <v/>
      </c>
      <c r="C781">
        <v>1</v>
      </c>
      <c r="E781">
        <v>20967.349999999999</v>
      </c>
      <c r="R781">
        <v>9</v>
      </c>
      <c r="S781" t="s">
        <v>22</v>
      </c>
      <c r="AA781" s="10">
        <f t="shared" si="1083"/>
        <v>4767.9859999999999</v>
      </c>
      <c r="AB781" s="3" cm="1">
        <f t="array" ref="AB781">100000000/Lvac(AA781)</f>
        <v>20967.353164996992</v>
      </c>
      <c r="AC781" s="28">
        <f t="shared" si="1084"/>
        <v>2.0973215944845477E-7</v>
      </c>
      <c r="AD781" s="28">
        <f t="shared" si="1085"/>
        <v>4.7693191989030129E-7</v>
      </c>
      <c r="AE781" s="21">
        <f t="shared" si="1086"/>
        <v>20967.35265212274</v>
      </c>
      <c r="AF781" s="10" cm="1">
        <f t="array" ref="AF781">Lair(100000000/AE781)</f>
        <v>4767.9861166295514</v>
      </c>
      <c r="AG781" s="10">
        <f t="shared" si="1087"/>
        <v>7.1987641286066061E-3</v>
      </c>
      <c r="AH781" s="10" t="b">
        <f t="shared" si="1082"/>
        <v>1</v>
      </c>
      <c r="AI781" s="10">
        <f t="shared" si="1088"/>
        <v>4767.9859999999999</v>
      </c>
      <c r="AJ781">
        <v>3.0000000000000001E-3</v>
      </c>
      <c r="AK781" s="3" cm="1">
        <f t="array" ref="AK781">100000000/Lvac($AA781)</f>
        <v>20967.353164996992</v>
      </c>
      <c r="AL781" s="21">
        <f t="shared" si="1071"/>
        <v>1.3192584771639636E-2</v>
      </c>
      <c r="AM781" s="21"/>
      <c r="AN781" s="21"/>
      <c r="AO781" s="21"/>
      <c r="AP781" s="21"/>
      <c r="AS781" s="3">
        <f t="shared" si="1089"/>
        <v>3.1649969932914246E-3</v>
      </c>
      <c r="AT781" s="3" cm="1">
        <f t="array" ref="AT781">AS781-(100000000/LvacE($A781)-$E781)</f>
        <v>3.8330399547703564E-6</v>
      </c>
      <c r="BB781"/>
      <c r="BC781"/>
      <c r="BD781"/>
      <c r="BE781"/>
      <c r="BF781"/>
      <c r="BG781"/>
      <c r="BH781"/>
      <c r="BI781"/>
      <c r="BJ781"/>
      <c r="BN781" s="3" cm="1">
        <f t="array" ref="BN781">$C781*EXP(poly_from_str(100000000/$E781,BN$4341))</f>
        <v>6.2558717135819689E-2</v>
      </c>
      <c r="BO781" s="3"/>
      <c r="BY781" t="e">
        <v>#N/A</v>
      </c>
    </row>
    <row r="782" spans="1:77" hidden="1" x14ac:dyDescent="0.25">
      <c r="A782">
        <v>4766.9870000000001</v>
      </c>
      <c r="B782" s="2" t="str">
        <f t="shared" si="1081"/>
        <v/>
      </c>
      <c r="C782">
        <v>3</v>
      </c>
      <c r="E782">
        <v>20971.75</v>
      </c>
      <c r="F782">
        <v>12494</v>
      </c>
      <c r="G782" t="s">
        <v>3</v>
      </c>
      <c r="H782" s="5" t="s">
        <v>16</v>
      </c>
      <c r="I782">
        <v>33466</v>
      </c>
      <c r="J782" t="s">
        <v>5</v>
      </c>
      <c r="K782" s="5" t="s">
        <v>16</v>
      </c>
      <c r="L782">
        <v>12494.63</v>
      </c>
      <c r="M782" t="str">
        <f>$G782&amp;""</f>
        <v>o</v>
      </c>
      <c r="N782" t="str">
        <f>$H782&amp;""</f>
        <v>11/2</v>
      </c>
      <c r="O782">
        <v>33466.410000000003</v>
      </c>
      <c r="P782" t="str">
        <f>$J782&amp;""</f>
        <v>e</v>
      </c>
      <c r="Q782" t="str">
        <f>$K782&amp;""</f>
        <v>11/2</v>
      </c>
      <c r="R782">
        <v>9</v>
      </c>
      <c r="S782" t="s">
        <v>420</v>
      </c>
      <c r="AA782" s="10">
        <f t="shared" si="1083"/>
        <v>4766.9870000000001</v>
      </c>
      <c r="AB782" s="3" cm="1">
        <f t="array" ref="AB782">100000000/Lvac(AA782)</f>
        <v>20971.747152233238</v>
      </c>
      <c r="AC782" s="28">
        <f t="shared" si="1084"/>
        <v>2.0977611224868034E-7</v>
      </c>
      <c r="AD782" s="28">
        <f t="shared" si="1085"/>
        <v>4.7683199341525159E-7</v>
      </c>
      <c r="AE782" s="21">
        <f t="shared" si="1086"/>
        <v>20971.747614025891</v>
      </c>
      <c r="AF782" s="10" cm="1">
        <f t="array" ref="AF782">Lair(100000000/AE782)</f>
        <v>4766.9868950306018</v>
      </c>
      <c r="AG782" s="10">
        <f t="shared" si="1087"/>
        <v>7.1996857923289116E-3</v>
      </c>
      <c r="AH782" s="10" t="b">
        <f t="shared" si="1082"/>
        <v>1</v>
      </c>
      <c r="AI782" s="10">
        <f>$AF782</f>
        <v>4766.9868950306018</v>
      </c>
      <c r="AJ782">
        <v>3.0000000000000001E-3</v>
      </c>
      <c r="AK782" s="3" cm="1">
        <f t="array" ref="AK782">100000000/Lvac($AA782)</f>
        <v>20971.747152233238</v>
      </c>
      <c r="AL782" s="21">
        <f t="shared" si="1071"/>
        <v>1.3198115044596913E-2</v>
      </c>
      <c r="AM782" s="10" cm="1">
        <f t="array" ref="AM782">Lvac($AI782)-$BA782</f>
        <v>7.3635467551866896E-3</v>
      </c>
      <c r="AN782" s="10">
        <f>$AK782-($AX782-$AW782)</f>
        <v>-3.2847766768099973E-2</v>
      </c>
      <c r="AO782" s="3">
        <f>AM782/AJ782</f>
        <v>2.45451558506223</v>
      </c>
      <c r="AP782" s="3">
        <v>2.4895146570997895</v>
      </c>
      <c r="AS782" s="3">
        <f t="shared" si="1089"/>
        <v>-2.8477667619881686E-3</v>
      </c>
      <c r="AT782" s="3" cm="1">
        <f t="array" ref="AT782">AS782-(100000000/LvacE($A782)-$E782)</f>
        <v>3.8048565329518169E-6</v>
      </c>
      <c r="AU782" t="s">
        <v>4755</v>
      </c>
      <c r="AV782" t="s">
        <v>4769</v>
      </c>
      <c r="AW782" s="3">
        <v>12494.63</v>
      </c>
      <c r="AX782" s="3">
        <v>33466.410000000003</v>
      </c>
      <c r="AY782" s="3"/>
      <c r="AZ782" s="10" cm="1">
        <f t="array" ref="AZ782">Lair(100000000/($AX782-$AW782))</f>
        <v>4766.9795334347709</v>
      </c>
      <c r="BA782" s="10">
        <f>100000000/($AX782-$AW782)</f>
        <v>4768.3124656085447</v>
      </c>
      <c r="BB782" s="12">
        <v>41800</v>
      </c>
      <c r="BC782" s="3">
        <v>1.9E-2</v>
      </c>
      <c r="BD782" s="12" cm="1">
        <f t="array" ref="BD782">SfromgA($BB782,$BA782,"")</f>
        <v>2.2366795247840796E-3</v>
      </c>
      <c r="BE782" s="29">
        <f>(10^MAX(0.05, -0.312925054856973*((LN($BD782))^(1/3)) + 0.454808404431693)-1)*100</f>
        <v>963.30755676853903</v>
      </c>
      <c r="BG782" s="3"/>
      <c r="BH782" s="3"/>
      <c r="BI782" s="12">
        <f>IF($BB782="",$BF782,$BB782)</f>
        <v>41800</v>
      </c>
      <c r="BJ782" s="29">
        <f>IF($BB782="",$BH782,$BE782)</f>
        <v>963.30755676853903</v>
      </c>
      <c r="BK782" s="3">
        <f>LN(BN782*100000000/($AX782-$AW782)/$BI782)</f>
        <v>-3.8468088964925031</v>
      </c>
      <c r="BL782" s="13">
        <f>EXP(BK$4341*$AX782+BK$4342)*$BI782/(100000000/($AX782-$AW782))</f>
        <v>7.7466400344178371E-2</v>
      </c>
      <c r="BM782" s="3">
        <f t="shared" ref="BM782" si="1092">LN(BL782/$C782)</f>
        <v>-3.6565232692443792</v>
      </c>
      <c r="BN782" s="3" cm="1">
        <f t="array" ref="BN782">$C782*EXP(poly_from_str(100000000/$E782,BN$4341))</f>
        <v>0.18713873880460602</v>
      </c>
      <c r="BO782" s="3">
        <f>LN($C782)</f>
        <v>1.0986122886681098</v>
      </c>
      <c r="BP782" s="13">
        <f>LN(BL782/BN782)</f>
        <v>-0.88200596210427107</v>
      </c>
      <c r="BY782">
        <v>162</v>
      </c>
    </row>
    <row r="783" spans="1:77" hidden="1" x14ac:dyDescent="0.25">
      <c r="A783">
        <v>4766.9070000000002</v>
      </c>
      <c r="B783" s="2" t="str">
        <f t="shared" si="1081"/>
        <v/>
      </c>
      <c r="C783">
        <v>2</v>
      </c>
      <c r="E783">
        <v>20972.1</v>
      </c>
      <c r="R783">
        <v>9</v>
      </c>
      <c r="S783" t="s">
        <v>22</v>
      </c>
      <c r="AA783" s="10">
        <f t="shared" si="1083"/>
        <v>4766.9070000000002</v>
      </c>
      <c r="AB783" s="3" cm="1">
        <f t="array" ref="AB783">100000000/Lvac(AA783)</f>
        <v>20972.099102727891</v>
      </c>
      <c r="AC783" s="28">
        <f t="shared" si="1084"/>
        <v>2.0977963278914399E-7</v>
      </c>
      <c r="AD783" s="28">
        <f t="shared" si="1085"/>
        <v>4.7682399129514299E-7</v>
      </c>
      <c r="AE783" s="21">
        <f t="shared" si="1086"/>
        <v>20972.09924823734</v>
      </c>
      <c r="AF783" s="10" cm="1">
        <f t="array" ref="AF783">Lair(100000000/AE783)</f>
        <v>4766.9069669255741</v>
      </c>
      <c r="AG783" s="10">
        <f t="shared" si="1087"/>
        <v>7.1997596242938961E-3</v>
      </c>
      <c r="AH783" s="10" t="b">
        <f t="shared" si="1082"/>
        <v>1</v>
      </c>
      <c r="AI783" s="10">
        <f t="shared" si="1088"/>
        <v>4766.9070000000002</v>
      </c>
      <c r="AJ783">
        <v>3.0000000000000001E-3</v>
      </c>
      <c r="AK783" s="3" cm="1">
        <f t="array" ref="AK783">100000000/Lvac($AA783)</f>
        <v>20972.099102727891</v>
      </c>
      <c r="AL783" s="21">
        <f t="shared" si="1071"/>
        <v>1.319855774576338E-2</v>
      </c>
      <c r="AM783" s="21"/>
      <c r="AN783" s="21"/>
      <c r="AO783" s="21"/>
      <c r="AP783" s="21"/>
      <c r="AS783" s="3">
        <f t="shared" si="1089"/>
        <v>-8.9727210797718726E-4</v>
      </c>
      <c r="AT783" s="3" cm="1">
        <f t="array" ref="AT783">AS783-(100000000/LvacE($A783)-$E783)</f>
        <v>3.802597348112613E-6</v>
      </c>
      <c r="BB783"/>
      <c r="BC783"/>
      <c r="BD783"/>
      <c r="BE783"/>
      <c r="BF783"/>
      <c r="BG783"/>
      <c r="BH783"/>
      <c r="BI783"/>
      <c r="BJ783"/>
      <c r="BN783" s="3" cm="1">
        <f t="array" ref="BN783">$C783*EXP(poly_from_str(100000000/$E783,BN$4341))</f>
        <v>0.12473066000137746</v>
      </c>
      <c r="BO783" s="3"/>
      <c r="BY783" t="e">
        <v>#N/A</v>
      </c>
    </row>
    <row r="784" spans="1:77" hidden="1" x14ac:dyDescent="0.25">
      <c r="A784">
        <v>4765.357</v>
      </c>
      <c r="B784" s="2" t="str">
        <f t="shared" si="1081"/>
        <v/>
      </c>
      <c r="C784">
        <v>1</v>
      </c>
      <c r="E784">
        <v>20978.92</v>
      </c>
      <c r="R784">
        <v>9</v>
      </c>
      <c r="S784" t="s">
        <v>22</v>
      </c>
      <c r="AA784" s="10">
        <f t="shared" si="1083"/>
        <v>4765.357</v>
      </c>
      <c r="AB784" s="3" cm="1">
        <f t="array" ref="AB784">100000000/Lvac(AA784)</f>
        <v>20978.920475974581</v>
      </c>
      <c r="AC784" s="28">
        <f t="shared" si="1084"/>
        <v>2.0984786659215669E-7</v>
      </c>
      <c r="AD784" s="28">
        <f t="shared" si="1085"/>
        <v>4.7666895021849061E-7</v>
      </c>
      <c r="AE784" s="21">
        <f t="shared" si="1086"/>
        <v>20978.920398702237</v>
      </c>
      <c r="AF784" s="10" cm="1">
        <f t="array" ref="AF784">Lair(100000000/AE784)</f>
        <v>4765.357017552652</v>
      </c>
      <c r="AG784" s="10">
        <f t="shared" si="1087"/>
        <v>7.2011908526448893E-3</v>
      </c>
      <c r="AH784" s="10" t="b">
        <f t="shared" si="1082"/>
        <v>1</v>
      </c>
      <c r="AI784" s="10">
        <f t="shared" si="1088"/>
        <v>4765.357</v>
      </c>
      <c r="AJ784">
        <v>3.0000000000000001E-3</v>
      </c>
      <c r="AK784" s="3" cm="1">
        <f t="array" ref="AK784">100000000/Lvac($AA784)</f>
        <v>20978.920475974581</v>
      </c>
      <c r="AL784" s="21">
        <f t="shared" si="1071"/>
        <v>1.3207145115869335E-2</v>
      </c>
      <c r="AM784" s="21"/>
      <c r="AN784" s="21"/>
      <c r="AO784" s="21"/>
      <c r="AP784" s="21"/>
      <c r="AS784" s="3">
        <f t="shared" si="1089"/>
        <v>4.7597458251402713E-4</v>
      </c>
      <c r="AT784" s="3" cm="1">
        <f t="array" ref="AT784">AS784-(100000000/LvacE($A784)-$E784)</f>
        <v>3.7588288250844926E-6</v>
      </c>
      <c r="BB784"/>
      <c r="BC784"/>
      <c r="BD784"/>
      <c r="BE784"/>
      <c r="BF784"/>
      <c r="BG784"/>
      <c r="BH784"/>
      <c r="BI784"/>
      <c r="BJ784"/>
      <c r="BN784" s="3" cm="1">
        <f t="array" ref="BN784">$C784*EXP(poly_from_str(100000000/$E784,BN$4341))</f>
        <v>6.2087668739625998E-2</v>
      </c>
      <c r="BO784" s="3"/>
      <c r="BY784" t="e">
        <v>#N/A</v>
      </c>
    </row>
    <row r="785" spans="1:77" hidden="1" x14ac:dyDescent="0.25">
      <c r="A785">
        <v>4765.2950000000001</v>
      </c>
      <c r="B785" s="2" t="str">
        <f t="shared" si="1081"/>
        <v/>
      </c>
      <c r="C785">
        <v>1</v>
      </c>
      <c r="E785">
        <v>20979.19</v>
      </c>
      <c r="R785">
        <v>9</v>
      </c>
      <c r="S785" t="s">
        <v>22</v>
      </c>
      <c r="AA785" s="10">
        <f t="shared" si="1083"/>
        <v>4765.2950000000001</v>
      </c>
      <c r="AB785" s="3" cm="1">
        <f t="array" ref="AB785">100000000/Lvac(AA785)</f>
        <v>20979.193423203447</v>
      </c>
      <c r="AC785" s="28">
        <f t="shared" si="1084"/>
        <v>2.0985059686756014E-7</v>
      </c>
      <c r="AD785" s="28">
        <f t="shared" si="1085"/>
        <v>4.7666274857544242E-7</v>
      </c>
      <c r="AE785" s="21">
        <f t="shared" si="1086"/>
        <v>20979.192867437479</v>
      </c>
      <c r="AF785" s="10" cm="1">
        <f t="array" ref="AF785">Lair(100000000/AE785)</f>
        <v>4765.2951262406759</v>
      </c>
      <c r="AG785" s="10">
        <f t="shared" si="1087"/>
        <v>7.2012481308296183E-3</v>
      </c>
      <c r="AH785" s="10" t="b">
        <f t="shared" si="1082"/>
        <v>1</v>
      </c>
      <c r="AI785" s="10">
        <f t="shared" si="1088"/>
        <v>4765.2950000000001</v>
      </c>
      <c r="AJ785">
        <v>3.0000000000000001E-3</v>
      </c>
      <c r="AK785" s="3" cm="1">
        <f t="array" ref="AK785">100000000/Lvac($AA785)</f>
        <v>20979.193423203447</v>
      </c>
      <c r="AL785" s="21">
        <f t="shared" si="1071"/>
        <v>1.3207488784977708E-2</v>
      </c>
      <c r="AM785" s="21"/>
      <c r="AN785" s="21"/>
      <c r="AO785" s="21"/>
      <c r="AP785" s="21"/>
      <c r="AS785" s="3">
        <f t="shared" si="1089"/>
        <v>3.4232034486194607E-3</v>
      </c>
      <c r="AT785" s="3" cm="1">
        <f t="array" ref="AT785">AS785-(100000000/LvacE($A785)-$E785)</f>
        <v>3.7570753192994744E-6</v>
      </c>
      <c r="BB785"/>
      <c r="BC785"/>
      <c r="BD785"/>
      <c r="BE785"/>
      <c r="BF785"/>
      <c r="BG785"/>
      <c r="BH785"/>
      <c r="BI785"/>
      <c r="BJ785"/>
      <c r="BN785" s="3" cm="1">
        <f t="array" ref="BN785">$C785*EXP(poly_from_str(100000000/$E785,BN$4341))</f>
        <v>6.2076676456500293E-2</v>
      </c>
      <c r="BO785" s="3"/>
      <c r="BY785" t="e">
        <v>#N/A</v>
      </c>
    </row>
    <row r="786" spans="1:77" hidden="1" x14ac:dyDescent="0.25">
      <c r="A786">
        <v>4764.8559999999998</v>
      </c>
      <c r="B786" s="2" t="str">
        <f t="shared" si="1081"/>
        <v/>
      </c>
      <c r="C786">
        <v>1</v>
      </c>
      <c r="E786">
        <v>20981.13</v>
      </c>
      <c r="R786">
        <v>9</v>
      </c>
      <c r="S786" t="s">
        <v>22</v>
      </c>
      <c r="AA786" s="10">
        <f t="shared" si="1083"/>
        <v>4764.8559999999998</v>
      </c>
      <c r="AB786" s="3" cm="1">
        <f t="array" ref="AB786">100000000/Lvac(AA786)</f>
        <v>20981.12626888149</v>
      </c>
      <c r="AC786" s="28">
        <f t="shared" si="1084"/>
        <v>2.0986993101155628E-7</v>
      </c>
      <c r="AD786" s="28">
        <f t="shared" si="1085"/>
        <v>4.7661883694164065E-7</v>
      </c>
      <c r="AE786" s="21">
        <f t="shared" si="1086"/>
        <v>20981.126874825277</v>
      </c>
      <c r="AF786" s="10" cm="1">
        <f t="array" ref="AF786">Lair(100000000/AE786)</f>
        <v>4764.8558623869394</v>
      </c>
      <c r="AG786" s="10">
        <f t="shared" si="1087"/>
        <v>7.2016537612974545E-3</v>
      </c>
      <c r="AH786" s="10" t="b">
        <f t="shared" si="1082"/>
        <v>1</v>
      </c>
      <c r="AI786" s="10">
        <f t="shared" si="1088"/>
        <v>4764.8559999999998</v>
      </c>
      <c r="AJ786">
        <v>3.0000000000000001E-3</v>
      </c>
      <c r="AK786" s="3" cm="1">
        <f t="array" ref="AK786">100000000/Lvac($AA786)</f>
        <v>20981.12626888149</v>
      </c>
      <c r="AL786" s="21">
        <f t="shared" si="1071"/>
        <v>1.320992256778473E-2</v>
      </c>
      <c r="AM786" s="21"/>
      <c r="AN786" s="21"/>
      <c r="AO786" s="21"/>
      <c r="AP786" s="21"/>
      <c r="AS786" s="3">
        <f t="shared" si="1089"/>
        <v>-3.7311185114958789E-3</v>
      </c>
      <c r="AT786" s="3" cm="1">
        <f t="array" ref="AT786">AS786-(100000000/LvacE($A786)-$E786)</f>
        <v>3.7446698115672916E-6</v>
      </c>
      <c r="BB786"/>
      <c r="BC786"/>
      <c r="BD786"/>
      <c r="BE786"/>
      <c r="BF786"/>
      <c r="BG786"/>
      <c r="BH786"/>
      <c r="BI786"/>
      <c r="BJ786"/>
      <c r="BN786" s="3" cm="1">
        <f t="array" ref="BN786">$C786*EXP(poly_from_str(100000000/$E786,BN$4341))</f>
        <v>6.1997695462610226E-2</v>
      </c>
      <c r="BO786" s="3"/>
      <c r="BY786" t="e">
        <v>#N/A</v>
      </c>
    </row>
    <row r="787" spans="1:77" hidden="1" x14ac:dyDescent="0.25">
      <c r="A787">
        <v>4763.7749999999996</v>
      </c>
      <c r="B787" s="2" t="str">
        <f t="shared" si="1081"/>
        <v/>
      </c>
      <c r="C787">
        <v>1</v>
      </c>
      <c r="E787">
        <v>20985.89</v>
      </c>
      <c r="R787">
        <v>9</v>
      </c>
      <c r="S787" t="s">
        <v>22</v>
      </c>
      <c r="AA787" s="10">
        <f t="shared" si="1083"/>
        <v>4763.7749999999996</v>
      </c>
      <c r="AB787" s="3" cm="1">
        <f t="array" ref="AB787">100000000/Lvac(AA787)</f>
        <v>20985.887254847628</v>
      </c>
      <c r="AC787" s="28">
        <f t="shared" si="1084"/>
        <v>2.0991755488032077E-7</v>
      </c>
      <c r="AD787" s="28">
        <f t="shared" si="1085"/>
        <v>4.7651070829469234E-7</v>
      </c>
      <c r="AE787" s="21">
        <f t="shared" si="1086"/>
        <v>20985.887701006843</v>
      </c>
      <c r="AF787" s="10" cm="1">
        <f t="array" ref="AF787">Lair(100000000/AE787)</f>
        <v>4763.7748987208342</v>
      </c>
      <c r="AG787" s="10">
        <f t="shared" si="1087"/>
        <v>7.2026530697658509E-3</v>
      </c>
      <c r="AH787" s="10" t="b">
        <f t="shared" si="1082"/>
        <v>1</v>
      </c>
      <c r="AI787" s="10">
        <f t="shared" si="1088"/>
        <v>4763.7749999999996</v>
      </c>
      <c r="AJ787">
        <v>3.0000000000000001E-3</v>
      </c>
      <c r="AK787" s="3" cm="1">
        <f t="array" ref="AK787">100000000/Lvac($AA787)</f>
        <v>20985.887254847628</v>
      </c>
      <c r="AL787" s="21">
        <f t="shared" si="1071"/>
        <v>1.3215918418595105E-2</v>
      </c>
      <c r="AM787" s="21"/>
      <c r="AN787" s="21"/>
      <c r="AO787" s="21"/>
      <c r="AP787" s="21"/>
      <c r="AS787" s="3">
        <f t="shared" si="1089"/>
        <v>-2.7451523710624315E-3</v>
      </c>
      <c r="AT787" s="3" cm="1">
        <f t="array" ref="AT787">AS787-(100000000/LvacE($A787)-$E787)</f>
        <v>3.7141071516089141E-6</v>
      </c>
      <c r="BB787"/>
      <c r="BC787"/>
      <c r="BD787"/>
      <c r="BE787"/>
      <c r="BF787"/>
      <c r="BG787"/>
      <c r="BH787"/>
      <c r="BI787"/>
      <c r="BJ787"/>
      <c r="BN787" s="3" cm="1">
        <f t="array" ref="BN787">$C787*EXP(poly_from_str(100000000/$E787,BN$4341))</f>
        <v>6.1803912690253489E-2</v>
      </c>
      <c r="BO787" s="3"/>
      <c r="BY787" t="e">
        <v>#N/A</v>
      </c>
    </row>
    <row r="788" spans="1:77" hidden="1" x14ac:dyDescent="0.25">
      <c r="A788">
        <v>4758.0460000000003</v>
      </c>
      <c r="B788" s="2" t="str">
        <f t="shared" si="1081"/>
        <v/>
      </c>
      <c r="C788">
        <v>1</v>
      </c>
      <c r="D788" t="s">
        <v>134</v>
      </c>
      <c r="E788">
        <v>21011.15</v>
      </c>
      <c r="R788">
        <v>9</v>
      </c>
      <c r="S788" t="s">
        <v>22</v>
      </c>
      <c r="AA788" s="10">
        <f t="shared" si="1083"/>
        <v>4758.0460000000003</v>
      </c>
      <c r="AB788" s="3" cm="1">
        <f t="array" ref="AB788">100000000/Lvac(AA788)</f>
        <v>21011.155271767893</v>
      </c>
      <c r="AC788" s="28">
        <f t="shared" si="1084"/>
        <v>2.101703094085261E-7</v>
      </c>
      <c r="AD788" s="28">
        <f t="shared" si="1085"/>
        <v>4.7593765648082771E-7</v>
      </c>
      <c r="AE788" s="21">
        <f t="shared" si="1086"/>
        <v>21011.154411508025</v>
      </c>
      <c r="AF788" s="10" cm="1">
        <f t="array" ref="AF788">Lair(100000000/AE788)</f>
        <v>4758.0461948115726</v>
      </c>
      <c r="AG788" s="10">
        <f t="shared" si="1087"/>
        <v>7.2079605022490213E-3</v>
      </c>
      <c r="AH788" s="10" t="b">
        <f t="shared" si="1082"/>
        <v>1</v>
      </c>
      <c r="AI788" s="10">
        <f>100000000/AK788</f>
        <v>4759.2633091769803</v>
      </c>
      <c r="AJ788" s="10">
        <f>AL788/AK788*AI788</f>
        <v>0.11325293623039109</v>
      </c>
      <c r="AK788" s="23" cm="1">
        <f t="array" ref="AK788">100000000/Lvac($AA788)+0.5</f>
        <v>21011.655271767893</v>
      </c>
      <c r="AL788" s="24">
        <v>0.5</v>
      </c>
      <c r="AM788" s="24"/>
      <c r="AN788" s="24"/>
      <c r="AO788" s="24"/>
      <c r="AP788" s="24"/>
      <c r="AS788" s="3">
        <f t="shared" si="1089"/>
        <v>5.2717678918270394E-3</v>
      </c>
      <c r="AT788" s="3" cm="1">
        <f t="array" ref="AT788">AS788-(100000000/LvacE($A788)-$E788)</f>
        <v>3.5517623473424464E-6</v>
      </c>
      <c r="BB788"/>
      <c r="BC788"/>
      <c r="BD788"/>
      <c r="BE788"/>
      <c r="BF788"/>
      <c r="BG788"/>
      <c r="BH788"/>
      <c r="BI788"/>
      <c r="BJ788"/>
      <c r="BN788" s="3" cm="1">
        <f t="array" ref="BN788">$C788*EXP(poly_from_str(100000000/$E788,BN$4341))</f>
        <v>6.0775827212662135E-2</v>
      </c>
      <c r="BO788" s="3"/>
      <c r="BY788">
        <v>52</v>
      </c>
    </row>
    <row r="789" spans="1:77" hidden="1" x14ac:dyDescent="0.25">
      <c r="A789">
        <v>4757.9740000000002</v>
      </c>
      <c r="B789" s="2" t="str">
        <f t="shared" si="1081"/>
        <v/>
      </c>
      <c r="C789">
        <v>0</v>
      </c>
      <c r="E789">
        <v>21011.47</v>
      </c>
      <c r="R789">
        <v>9</v>
      </c>
      <c r="S789" t="s">
        <v>22</v>
      </c>
      <c r="AA789" s="10">
        <f t="shared" si="1083"/>
        <v>4757.9740000000002</v>
      </c>
      <c r="AB789" s="3" cm="1">
        <f t="array" ref="AB789">100000000/Lvac(AA789)</f>
        <v>21011.473218230414</v>
      </c>
      <c r="AC789" s="28">
        <f t="shared" si="1084"/>
        <v>2.1017348980889766E-7</v>
      </c>
      <c r="AD789" s="28">
        <f t="shared" si="1085"/>
        <v>4.7593045457296115E-7</v>
      </c>
      <c r="AE789" s="21">
        <f t="shared" si="1086"/>
        <v>21011.472693045169</v>
      </c>
      <c r="AF789" s="10" cm="1">
        <f t="array" ref="AF789">Lair(100000000/AE789)</f>
        <v>4757.974118928093</v>
      </c>
      <c r="AG789" s="10">
        <f t="shared" si="1087"/>
        <v>7.2080273261508378E-3</v>
      </c>
      <c r="AH789" s="10" t="b">
        <f t="shared" si="1082"/>
        <v>1</v>
      </c>
      <c r="AI789" s="10">
        <f t="shared" si="1088"/>
        <v>4757.9740000000002</v>
      </c>
      <c r="AJ789">
        <v>3.0000000000000001E-3</v>
      </c>
      <c r="AK789" s="3" cm="1">
        <f t="array" ref="AK789">100000000/Lvac($AA789)</f>
        <v>21011.473218230414</v>
      </c>
      <c r="AL789" s="21">
        <f t="shared" ref="AL789:AL793" si="1093">AJ789/AI789*AK789</f>
        <v>1.3248163956905028E-2</v>
      </c>
      <c r="AM789" s="21"/>
      <c r="AN789" s="21"/>
      <c r="AO789" s="21"/>
      <c r="AP789" s="21"/>
      <c r="AS789" s="3">
        <f t="shared" si="1089"/>
        <v>3.2182304130401462E-3</v>
      </c>
      <c r="AT789" s="3" cm="1">
        <f t="array" ref="AT789">AS789-(100000000/LvacE($A789)-$E789)</f>
        <v>3.5497178032528609E-6</v>
      </c>
      <c r="BB789"/>
      <c r="BC789"/>
      <c r="BD789"/>
      <c r="BE789"/>
      <c r="BF789"/>
      <c r="BG789"/>
      <c r="BH789"/>
      <c r="BI789"/>
      <c r="BJ789"/>
      <c r="BN789" s="3" cm="1">
        <f t="array" ref="BN789">$C789*EXP(poly_from_str(100000000/$E789,BN$4341))</f>
        <v>0</v>
      </c>
      <c r="BO789" s="3"/>
      <c r="BY789" t="e">
        <v>#N/A</v>
      </c>
    </row>
    <row r="790" spans="1:77" hidden="1" x14ac:dyDescent="0.25">
      <c r="A790">
        <v>4757.9120000000003</v>
      </c>
      <c r="B790" s="2" t="str">
        <f t="shared" si="1081"/>
        <v/>
      </c>
      <c r="C790">
        <v>0</v>
      </c>
      <c r="E790">
        <v>21011.75</v>
      </c>
      <c r="R790">
        <v>9</v>
      </c>
      <c r="S790" t="s">
        <v>22</v>
      </c>
      <c r="AA790" s="10">
        <f t="shared" si="1083"/>
        <v>4757.9120000000003</v>
      </c>
      <c r="AB790" s="3" cm="1">
        <f t="array" ref="AB790">100000000/Lvac(AA790)</f>
        <v>21011.747013172688</v>
      </c>
      <c r="AC790" s="28">
        <f t="shared" si="1084"/>
        <v>2.1017622856412645E-7</v>
      </c>
      <c r="AD790" s="28">
        <f t="shared" si="1085"/>
        <v>4.7592425293007755E-7</v>
      </c>
      <c r="AE790" s="21">
        <f t="shared" si="1086"/>
        <v>21011.747500616362</v>
      </c>
      <c r="AF790" s="10" cm="1">
        <f t="array" ref="AF790">Lair(100000000/AE790)</f>
        <v>4757.9118896213604</v>
      </c>
      <c r="AG790" s="10">
        <f t="shared" si="1087"/>
        <v>7.2080848713860918E-3</v>
      </c>
      <c r="AH790" s="10" t="b">
        <f t="shared" si="1082"/>
        <v>1</v>
      </c>
      <c r="AI790" s="10">
        <f t="shared" si="1088"/>
        <v>4757.9120000000003</v>
      </c>
      <c r="AJ790">
        <v>3.0000000000000001E-3</v>
      </c>
      <c r="AK790" s="3" cm="1">
        <f t="array" ref="AK790">100000000/Lvac($AA790)</f>
        <v>21011.747013172688</v>
      </c>
      <c r="AL790" s="21">
        <f t="shared" si="1093"/>
        <v>1.3248509228316552E-2</v>
      </c>
      <c r="AM790" s="21"/>
      <c r="AN790" s="21"/>
      <c r="AO790" s="21"/>
      <c r="AP790" s="21"/>
      <c r="AS790" s="3">
        <f t="shared" si="1089"/>
        <v>-2.9868273122701794E-3</v>
      </c>
      <c r="AT790" s="3" cm="1">
        <f t="array" ref="AT790">AS790-(100000000/LvacE($A790)-$E790)</f>
        <v>3.5479606594890356E-6</v>
      </c>
      <c r="BB790"/>
      <c r="BC790"/>
      <c r="BD790"/>
      <c r="BE790"/>
      <c r="BF790"/>
      <c r="BG790"/>
      <c r="BH790"/>
      <c r="BI790"/>
      <c r="BJ790"/>
      <c r="BN790" s="3" cm="1">
        <f t="array" ref="BN790">$C790*EXP(poly_from_str(100000000/$E790,BN$4341))</f>
        <v>0</v>
      </c>
      <c r="BO790" s="3"/>
      <c r="BY790" t="e">
        <v>#N/A</v>
      </c>
    </row>
    <row r="791" spans="1:77" hidden="1" x14ac:dyDescent="0.25">
      <c r="A791">
        <v>4749.54</v>
      </c>
      <c r="B791" s="2" t="str">
        <f t="shared" si="1081"/>
        <v/>
      </c>
      <c r="C791">
        <v>2</v>
      </c>
      <c r="D791" t="s">
        <v>14</v>
      </c>
      <c r="E791">
        <v>21048.78</v>
      </c>
      <c r="R791">
        <v>9</v>
      </c>
      <c r="S791" t="s">
        <v>22</v>
      </c>
      <c r="AA791" s="10">
        <f t="shared" si="1083"/>
        <v>4749.54</v>
      </c>
      <c r="AB791" s="3" cm="1">
        <f t="array" ref="AB791">100000000/Lvac(AA791)</f>
        <v>21048.783812497528</v>
      </c>
      <c r="AC791" s="28">
        <f t="shared" si="1084"/>
        <v>2.1054670557569786E-7</v>
      </c>
      <c r="AD791" s="28">
        <f t="shared" si="1085"/>
        <v>4.7508683110054985E-7</v>
      </c>
      <c r="AE791" s="21">
        <f t="shared" si="1086"/>
        <v>21048.783186629837</v>
      </c>
      <c r="AF791" s="10" cm="1">
        <f t="array" ref="AF791">Lair(100000000/AE791)</f>
        <v>4749.540141225616</v>
      </c>
      <c r="AG791" s="10">
        <f t="shared" si="1087"/>
        <v>7.215876044048216E-3</v>
      </c>
      <c r="AH791" s="10" t="b">
        <f t="shared" si="1082"/>
        <v>1</v>
      </c>
      <c r="AI791" s="10">
        <f t="shared" si="1088"/>
        <v>4749.54</v>
      </c>
      <c r="AJ791">
        <v>7.0000000000000001E-3</v>
      </c>
      <c r="AK791" s="3" cm="1">
        <f t="array" ref="AK791">100000000/Lvac($AA791)</f>
        <v>21048.783812497528</v>
      </c>
      <c r="AL791" s="21">
        <f t="shared" si="1093"/>
        <v>3.1022264616675024E-2</v>
      </c>
      <c r="AM791" s="21"/>
      <c r="AN791" s="21"/>
      <c r="AO791" s="21"/>
      <c r="AP791" s="21"/>
      <c r="AS791" s="3">
        <f t="shared" si="1089"/>
        <v>3.8124975289974827E-3</v>
      </c>
      <c r="AT791" s="3" cm="1">
        <f t="array" ref="AT791">AS791-(100000000/LvacE($A791)-$E791)</f>
        <v>3.3095711842179298E-6</v>
      </c>
      <c r="BB791"/>
      <c r="BC791"/>
      <c r="BD791"/>
      <c r="BE791"/>
      <c r="BF791"/>
      <c r="BG791"/>
      <c r="BH791"/>
      <c r="BI791"/>
      <c r="BJ791"/>
      <c r="BN791" s="3" cm="1">
        <f t="array" ref="BN791">$C791*EXP(poly_from_str(100000000/$E791,BN$4341))</f>
        <v>0.1184919454952504</v>
      </c>
      <c r="BO791" s="3"/>
      <c r="BY791" t="e">
        <v>#N/A</v>
      </c>
    </row>
    <row r="792" spans="1:77" x14ac:dyDescent="0.25">
      <c r="A792">
        <v>4748.7</v>
      </c>
      <c r="B792" s="2" t="str">
        <f t="shared" si="1081"/>
        <v/>
      </c>
      <c r="C792">
        <v>40</v>
      </c>
      <c r="E792">
        <v>21052.51</v>
      </c>
      <c r="F792">
        <v>19046</v>
      </c>
      <c r="G792" t="s">
        <v>3</v>
      </c>
      <c r="H792" s="5" t="s">
        <v>18</v>
      </c>
      <c r="I792">
        <v>40098</v>
      </c>
      <c r="J792" t="s">
        <v>5</v>
      </c>
      <c r="K792" s="5" t="s">
        <v>18</v>
      </c>
      <c r="L792">
        <v>19046.09</v>
      </c>
      <c r="M792" t="str">
        <f t="shared" ref="M792:M794" si="1094">$G792&amp;""</f>
        <v>o</v>
      </c>
      <c r="N792" t="str">
        <f t="shared" ref="N792:N794" si="1095">$H792&amp;""</f>
        <v>5/2</v>
      </c>
      <c r="O792">
        <v>40098.660000000003</v>
      </c>
      <c r="P792" t="str">
        <f t="shared" ref="P792:P794" si="1096">$J792&amp;""</f>
        <v>e</v>
      </c>
      <c r="Q792" t="str">
        <f t="shared" ref="Q792:Q794" si="1097">$K792&amp;""</f>
        <v>5/2</v>
      </c>
      <c r="R792">
        <v>9</v>
      </c>
      <c r="U792" s="4" t="str">
        <f>"Sugar wl unc increased 0.003 -&gt; "&amp;ROUND($AJ792,3)&amp;"A"</f>
        <v>Sugar wl unc increased 0.003 -&gt; 0.014A</v>
      </c>
      <c r="AA792" s="10">
        <f t="shared" si="1083"/>
        <v>4748.7</v>
      </c>
      <c r="AB792" s="3" cm="1">
        <f t="array" ref="AB792">100000000/Lvac(AA792)</f>
        <v>21052.507087946906</v>
      </c>
      <c r="AC792" s="28">
        <f t="shared" si="1084"/>
        <v>2.1058394929138503E-7</v>
      </c>
      <c r="AD792" s="28">
        <f t="shared" si="1085"/>
        <v>4.7500280884480755E-7</v>
      </c>
      <c r="AE792" s="21">
        <f t="shared" si="1086"/>
        <v>21052.507566278491</v>
      </c>
      <c r="AF792" s="10" cm="1">
        <f t="array" ref="AF792">Lair(100000000/AE792)</f>
        <v>4748.6998921037493</v>
      </c>
      <c r="AG792" s="10">
        <f t="shared" si="1087"/>
        <v>7.216660042532368E-3</v>
      </c>
      <c r="AH792" s="10" t="b">
        <f t="shared" si="1082"/>
        <v>1</v>
      </c>
      <c r="AI792" s="10">
        <f t="shared" ref="AI792:AI794" si="1098">$AF792</f>
        <v>4748.6998921037493</v>
      </c>
      <c r="AJ792" s="25">
        <f>0.003*ABS($AP792)</f>
        <v>1.4194657436746638E-2</v>
      </c>
      <c r="AK792" s="3" cm="1">
        <f t="array" ref="AK792">100000000/Lvac($AA792)</f>
        <v>21052.507087946906</v>
      </c>
      <c r="AL792" s="21">
        <f t="shared" si="1093"/>
        <v>6.2929461344776422E-2</v>
      </c>
      <c r="AM792" s="10" cm="1">
        <f t="array" ref="AM792">Lvac($AI792)-$BA792</f>
        <v>1.4086732599025709E-2</v>
      </c>
      <c r="AN792" s="10">
        <f t="shared" ref="AN792:AN794" si="1099">$AK792-($AX792-$AW792)</f>
        <v>-6.2912053097534226E-2</v>
      </c>
      <c r="AO792" s="14">
        <f t="shared" ref="AO792:AO794" si="1100">AM792/AJ792</f>
        <v>0.99239679871093345</v>
      </c>
      <c r="AP792" s="3">
        <v>4.7315524789155461</v>
      </c>
      <c r="AS792" s="3">
        <f t="shared" si="1089"/>
        <v>-2.9120530925865751E-3</v>
      </c>
      <c r="AT792" s="3" cm="1">
        <f t="array" ref="AT792">AS792-(100000000/LvacE($A792)-$E792)</f>
        <v>3.2855750760063529E-6</v>
      </c>
      <c r="AU792" t="s">
        <v>4978</v>
      </c>
      <c r="AV792" t="s">
        <v>4732</v>
      </c>
      <c r="AW792" s="3">
        <v>19046.09</v>
      </c>
      <c r="AX792" s="3">
        <v>40098.660000000003</v>
      </c>
      <c r="AY792" s="3"/>
      <c r="AZ792" s="10" cm="1">
        <f t="array" ref="AZ792">Lair(100000000/($AX792-$AW792))</f>
        <v>4748.6858091024096</v>
      </c>
      <c r="BA792" s="10">
        <f t="shared" ref="BA792:BA794" si="1101">100000000/($AX792-$AW792)</f>
        <v>4750.0138937906386</v>
      </c>
      <c r="BN792" s="3" cm="1">
        <f t="array" ref="BN792">$C792*EXP(poly_from_str(100000000/$E792,BN$4341))</f>
        <v>2.3637797578197981</v>
      </c>
      <c r="BO792" s="3"/>
      <c r="BY792">
        <v>1992</v>
      </c>
    </row>
    <row r="793" spans="1:77" hidden="1" x14ac:dyDescent="0.25">
      <c r="A793">
        <v>4747.1099999999997</v>
      </c>
      <c r="B793" s="2" t="str">
        <f t="shared" si="1081"/>
        <v/>
      </c>
      <c r="C793">
        <v>300</v>
      </c>
      <c r="E793">
        <v>21059.56</v>
      </c>
      <c r="F793">
        <v>17642</v>
      </c>
      <c r="G793" t="s">
        <v>3</v>
      </c>
      <c r="H793" s="5" t="s">
        <v>86</v>
      </c>
      <c r="I793">
        <v>38701</v>
      </c>
      <c r="J793" t="s">
        <v>5</v>
      </c>
      <c r="K793" s="5" t="s">
        <v>15</v>
      </c>
      <c r="L793">
        <v>17642.060000000001</v>
      </c>
      <c r="M793" t="str">
        <f t="shared" si="1094"/>
        <v>o</v>
      </c>
      <c r="N793" t="str">
        <f t="shared" si="1095"/>
        <v>15/2</v>
      </c>
      <c r="O793">
        <v>38701.589999999997</v>
      </c>
      <c r="P793" t="str">
        <f t="shared" si="1096"/>
        <v>e</v>
      </c>
      <c r="Q793" t="str">
        <f t="shared" si="1097"/>
        <v>13/2</v>
      </c>
      <c r="R793">
        <v>9</v>
      </c>
      <c r="AA793" s="10">
        <f t="shared" si="1083"/>
        <v>4747.1099999999997</v>
      </c>
      <c r="AB793" s="3" cm="1">
        <f t="array" ref="AB793">100000000/Lvac(AA793)</f>
        <v>21059.558324005193</v>
      </c>
      <c r="AC793" s="28">
        <f t="shared" si="1084"/>
        <v>2.1065448241140401E-7</v>
      </c>
      <c r="AD793" s="28">
        <f t="shared" si="1085"/>
        <v>4.7484376671856805E-7</v>
      </c>
      <c r="AE793" s="21">
        <f t="shared" si="1086"/>
        <v>21059.558599611137</v>
      </c>
      <c r="AF793" s="10" cm="1">
        <f t="array" ref="AF793">Lair(100000000/AE793)</f>
        <v>4747.1099378737681</v>
      </c>
      <c r="AG793" s="10">
        <f t="shared" si="1087"/>
        <v>7.2181451792780443E-3</v>
      </c>
      <c r="AH793" s="10" t="b">
        <f t="shared" si="1082"/>
        <v>1</v>
      </c>
      <c r="AI793" s="10">
        <f t="shared" si="1098"/>
        <v>4747.1099378737681</v>
      </c>
      <c r="AJ793">
        <v>3.0000000000000001E-3</v>
      </c>
      <c r="AK793" s="3" cm="1">
        <f t="array" ref="AK793">100000000/Lvac($AA793)</f>
        <v>21059.558324005193</v>
      </c>
      <c r="AL793" s="21">
        <f t="shared" si="1093"/>
        <v>1.3308871249843717E-2</v>
      </c>
      <c r="AM793" s="10" cm="1">
        <f t="array" ref="AM793">Lvac($AI793)-$BA793</f>
        <v>-6.4485517505090684E-3</v>
      </c>
      <c r="AN793" s="10">
        <f t="shared" si="1099"/>
        <v>2.8324005197646329E-2</v>
      </c>
      <c r="AO793" s="3">
        <f t="shared" si="1100"/>
        <v>-2.1495172501696893</v>
      </c>
      <c r="AP793" s="3">
        <v>-2.1288030196349914</v>
      </c>
      <c r="AS793" s="3">
        <f t="shared" si="1089"/>
        <v>-1.6759948084654752E-3</v>
      </c>
      <c r="AT793" s="3" cm="1">
        <f t="array" ref="AT793">AS793-(100000000/LvacE($A793)-$E793)</f>
        <v>3.240122168790549E-6</v>
      </c>
      <c r="AU793" t="s">
        <v>4973</v>
      </c>
      <c r="AV793" t="s">
        <v>4746</v>
      </c>
      <c r="AW793" s="3">
        <v>17642.060000000001</v>
      </c>
      <c r="AX793" s="3">
        <v>38701.589999999997</v>
      </c>
      <c r="AY793" s="3"/>
      <c r="AZ793" s="10" cm="1">
        <f t="array" ref="AZ793">Lair(100000000/($AX793-$AW793))</f>
        <v>4747.1163847174794</v>
      </c>
      <c r="BA793" s="10">
        <f t="shared" si="1101"/>
        <v>4748.4440535947397</v>
      </c>
      <c r="BF793" s="12">
        <v>1415922.8043616437</v>
      </c>
      <c r="BG793" s="12" cm="1">
        <f t="array" ref="BG793">SfromgA($BF793,$BA793,"")</f>
        <v>7.4821586525390602E-2</v>
      </c>
      <c r="BH793" s="29">
        <f>(10^MAX(0.05, -0.312925054856973*((LN($BG793))^(1/3)) + 0.454808404431693)-1)*100</f>
        <v>666.82451700468255</v>
      </c>
      <c r="BI793" s="12">
        <f>IF($BB793="",$BF793,$BB793)</f>
        <v>1415922.8043616437</v>
      </c>
      <c r="BJ793" s="29">
        <f>IF($BB793="",$BH793,$BE793)</f>
        <v>666.82451700468255</v>
      </c>
      <c r="BK793" s="3">
        <f>LN(BN793*100000000/($AX793-$AW793)/$BI793)</f>
        <v>-2.8274097748892726</v>
      </c>
      <c r="BL793" s="13">
        <f>EXP(BK$4341*$AX793+BK$4342)*$BI793/(100000000/($AX793-$AW793))</f>
        <v>1.7702753824123139</v>
      </c>
      <c r="BM793" s="3">
        <f>LN(BL793/$C793)</f>
        <v>-5.1326473568884943</v>
      </c>
      <c r="BN793" s="3" cm="1">
        <f t="array" ref="BN793">$C793*EXP(poly_from_str(100000000/$E793,BN$4341))</f>
        <v>17.642486248936684</v>
      </c>
      <c r="BO793" s="3">
        <f t="shared" ref="BO793:BO794" si="1102">LN($C793)</f>
        <v>5.7037824746562009</v>
      </c>
      <c r="BP793" s="13">
        <f>LN(BL793/BN793)</f>
        <v>-2.2991748666965641</v>
      </c>
      <c r="BY793">
        <v>14831</v>
      </c>
    </row>
    <row r="794" spans="1:77" hidden="1" x14ac:dyDescent="0.25">
      <c r="A794">
        <v>4743.0510000000004</v>
      </c>
      <c r="B794" s="2" t="str">
        <f t="shared" si="1081"/>
        <v/>
      </c>
      <c r="C794">
        <v>3</v>
      </c>
      <c r="D794" t="s">
        <v>134</v>
      </c>
      <c r="E794">
        <v>21077.58</v>
      </c>
      <c r="F794">
        <v>50658</v>
      </c>
      <c r="G794" t="s">
        <v>5</v>
      </c>
      <c r="H794" s="5" t="s">
        <v>15</v>
      </c>
      <c r="I794">
        <v>71736</v>
      </c>
      <c r="J794" t="s">
        <v>3</v>
      </c>
      <c r="K794" s="5" t="s">
        <v>16</v>
      </c>
      <c r="L794">
        <v>50658.720000000001</v>
      </c>
      <c r="M794" t="str">
        <f t="shared" si="1094"/>
        <v>e</v>
      </c>
      <c r="N794" t="str">
        <f t="shared" si="1095"/>
        <v>13/2</v>
      </c>
      <c r="O794">
        <v>71736.45</v>
      </c>
      <c r="P794" t="str">
        <f t="shared" si="1096"/>
        <v>o</v>
      </c>
      <c r="Q794" t="str">
        <f t="shared" si="1097"/>
        <v>11/2</v>
      </c>
      <c r="R794">
        <v>9</v>
      </c>
      <c r="AA794" s="10">
        <f t="shared" si="1083"/>
        <v>4743.0510000000004</v>
      </c>
      <c r="AB794" s="3" cm="1">
        <f t="array" ref="AB794">100000000/Lvac(AA794)</f>
        <v>21077.580370605134</v>
      </c>
      <c r="AC794" s="28">
        <f t="shared" si="1084"/>
        <v>2.1083475594084903E-7</v>
      </c>
      <c r="AD794" s="28">
        <f t="shared" si="1085"/>
        <v>4.7443775918160109E-7</v>
      </c>
      <c r="AE794" s="21">
        <f t="shared" si="1086"/>
        <v>21077.580309487206</v>
      </c>
      <c r="AF794" s="10" cm="1">
        <f t="array" ref="AF794">Lair(100000000/AE794)</f>
        <v>4743.0510137534638</v>
      </c>
      <c r="AG794" s="10">
        <f t="shared" si="1087"/>
        <v>7.2219432566300815E-3</v>
      </c>
      <c r="AH794" s="10" t="b">
        <f t="shared" si="1082"/>
        <v>1</v>
      </c>
      <c r="AI794" s="10">
        <f t="shared" si="1098"/>
        <v>4743.0510137534638</v>
      </c>
      <c r="AJ794" s="10">
        <f>AL794/AK794*AI794</f>
        <v>1.800225995719372E-2</v>
      </c>
      <c r="AK794" s="23" cm="1">
        <f t="array" ref="AK794">100000000/Lvac($AA794)+0</f>
        <v>21077.580370605134</v>
      </c>
      <c r="AL794" s="23">
        <f>MAX(0.08,0.007/$AA794*$AE794)</f>
        <v>0.08</v>
      </c>
      <c r="AM794" s="10" cm="1">
        <f t="array" ref="AM794">Lvac($AI794)-$BA794</f>
        <v>3.3693776163090661E-2</v>
      </c>
      <c r="AN794" s="10">
        <f t="shared" si="1099"/>
        <v>-0.14962939486213145</v>
      </c>
      <c r="AO794" s="3">
        <f t="shared" si="1100"/>
        <v>1.871641462972353</v>
      </c>
      <c r="AP794" s="3">
        <v>1.8708772806269429</v>
      </c>
      <c r="AS794" s="3">
        <f t="shared" si="1089"/>
        <v>3.7060513204778545E-4</v>
      </c>
      <c r="AT794" s="3" cm="1">
        <f t="array" ref="AT794">AS794-(100000000/LvacE($A794)-$E794)</f>
        <v>3.1238778319675475E-6</v>
      </c>
      <c r="AU794" t="s">
        <v>4916</v>
      </c>
      <c r="AV794" t="s">
        <v>4870</v>
      </c>
      <c r="AW794" s="3">
        <v>50658.720000000001</v>
      </c>
      <c r="AX794" s="3">
        <v>71736.45</v>
      </c>
      <c r="AY794" s="3"/>
      <c r="AZ794" s="10" cm="1">
        <f t="array" ref="AZ794">Lair(100000000/($AX794-$AW794))</f>
        <v>4743.0173289013337</v>
      </c>
      <c r="BA794" s="10">
        <f t="shared" si="1101"/>
        <v>4744.3439117969547</v>
      </c>
      <c r="BB794" s="12">
        <v>2610000</v>
      </c>
      <c r="BC794" s="3">
        <v>0.61799999999999999</v>
      </c>
      <c r="BD794" s="12" cm="1">
        <f t="array" ref="BD794">SfromgA($BB794,$BA794,"")</f>
        <v>0.1375632273529129</v>
      </c>
      <c r="BE794" s="29">
        <f>(10^MAX(0.05, -0.312925054856973*((LN($BD794))^(1/3)) + 0.454808404431693)-1)*100</f>
        <v>604.68235245724804</v>
      </c>
      <c r="BG794" s="3"/>
      <c r="BH794" s="3"/>
      <c r="BI794" s="12">
        <f>IF($BB794="",$BF794,$BB794)</f>
        <v>2610000</v>
      </c>
      <c r="BJ794" s="29">
        <f>IF($BB794="",$BH794,$BE794)</f>
        <v>604.68235245724804</v>
      </c>
      <c r="BK794" s="3">
        <f>LN(BN794*100000000/($AX794-$AW794)/$BI794)</f>
        <v>-8.0575187012350877</v>
      </c>
      <c r="BL794" s="13">
        <f>EXP(BK$4341*$AX794+BK$4342)*$BI794/(100000000/($AX794-$AW794))</f>
        <v>0.26542418174346111</v>
      </c>
      <c r="BM794" s="3">
        <f t="shared" ref="BM794" si="1103">LN(BL794/$C794)</f>
        <v>-2.4250383355717466</v>
      </c>
      <c r="BN794" s="3" cm="1">
        <f t="array" ref="BN794">$C794*EXP(poly_from_str(100000000/$E794,BN$4341))</f>
        <v>0.17423220567971093</v>
      </c>
      <c r="BO794" s="3">
        <f t="shared" si="1102"/>
        <v>1.0986122886681098</v>
      </c>
      <c r="BP794" s="13">
        <f>LN(BL794/BN794)</f>
        <v>0.4209403071375763</v>
      </c>
      <c r="BY794">
        <v>146</v>
      </c>
    </row>
    <row r="795" spans="1:77" hidden="1" x14ac:dyDescent="0.25">
      <c r="A795">
        <v>4742.9530000000004</v>
      </c>
      <c r="B795" s="2" t="str">
        <f t="shared" si="1081"/>
        <v/>
      </c>
      <c r="C795">
        <v>0</v>
      </c>
      <c r="E795">
        <v>21078.02</v>
      </c>
      <c r="R795">
        <v>9</v>
      </c>
      <c r="S795" t="s">
        <v>22</v>
      </c>
      <c r="AA795" s="10">
        <f t="shared" si="1083"/>
        <v>4742.9530000000004</v>
      </c>
      <c r="AB795" s="3" cm="1">
        <f t="array" ref="AB795">100000000/Lvac(AA795)</f>
        <v>21078.015874053388</v>
      </c>
      <c r="AC795" s="28">
        <f t="shared" si="1084"/>
        <v>2.1083911225770105E-7</v>
      </c>
      <c r="AD795" s="28">
        <f t="shared" si="1085"/>
        <v>4.744279565853159E-7</v>
      </c>
      <c r="AE795" s="21">
        <f t="shared" si="1086"/>
        <v>21078.016554526184</v>
      </c>
      <c r="AF795" s="10" cm="1">
        <f t="array" ref="AF795">Lair(100000000/AE795)</f>
        <v>4742.952846878472</v>
      </c>
      <c r="AG795" s="10">
        <f t="shared" si="1087"/>
        <v>7.222035077519574E-3</v>
      </c>
      <c r="AH795" s="10" t="b">
        <f t="shared" si="1082"/>
        <v>1</v>
      </c>
      <c r="AI795" s="10">
        <f t="shared" si="1088"/>
        <v>4742.9530000000004</v>
      </c>
      <c r="AJ795">
        <v>3.0000000000000001E-3</v>
      </c>
      <c r="AK795" s="3" cm="1">
        <f t="array" ref="AK795">100000000/Lvac($AA795)</f>
        <v>21078.015874053388</v>
      </c>
      <c r="AL795" s="21">
        <f t="shared" ref="AL795:AL827" si="1104">AJ795/AI795*AK795</f>
        <v>1.3332210465117442E-2</v>
      </c>
      <c r="AM795" s="21"/>
      <c r="AN795" s="21"/>
      <c r="AO795" s="21"/>
      <c r="AP795" s="21"/>
      <c r="AS795" s="3">
        <f t="shared" si="1089"/>
        <v>-4.1259466124756727E-3</v>
      </c>
      <c r="AT795" s="3" cm="1">
        <f t="array" ref="AT795">AS795-(100000000/LvacE($A795)-$E795)</f>
        <v>3.1210656743496656E-6</v>
      </c>
      <c r="BB795"/>
      <c r="BC795"/>
      <c r="BD795"/>
      <c r="BE795"/>
      <c r="BF795"/>
      <c r="BG795"/>
      <c r="BH795"/>
      <c r="BI795"/>
      <c r="BJ795"/>
      <c r="BN795" s="3" cm="1">
        <f t="array" ref="BN795">$C795*EXP(poly_from_str(100000000/$E795,BN$4341))</f>
        <v>0</v>
      </c>
      <c r="BO795" s="3"/>
      <c r="BY795" t="e">
        <v>#N/A</v>
      </c>
    </row>
    <row r="796" spans="1:77" hidden="1" x14ac:dyDescent="0.25">
      <c r="A796">
        <v>4742.8630000000003</v>
      </c>
      <c r="B796" s="2" t="str">
        <f t="shared" si="1081"/>
        <v/>
      </c>
      <c r="C796">
        <v>0</v>
      </c>
      <c r="E796">
        <v>21078.42</v>
      </c>
      <c r="R796">
        <v>9</v>
      </c>
      <c r="S796" t="s">
        <v>22</v>
      </c>
      <c r="AA796" s="10">
        <f t="shared" si="1083"/>
        <v>4742.8630000000003</v>
      </c>
      <c r="AB796" s="3" cm="1">
        <f t="array" ref="AB796">100000000/Lvac(AA796)</f>
        <v>21078.415842052884</v>
      </c>
      <c r="AC796" s="28">
        <f t="shared" si="1084"/>
        <v>2.1084311311543258E-7</v>
      </c>
      <c r="AD796" s="28">
        <f t="shared" si="1085"/>
        <v>4.7441895420097535E-7</v>
      </c>
      <c r="AE796" s="21">
        <f t="shared" si="1086"/>
        <v>21078.416527846835</v>
      </c>
      <c r="AF796" s="10" cm="1">
        <f t="array" ref="AF796">Lair(100000000/AE796)</f>
        <v>4742.8628456869483</v>
      </c>
      <c r="AG796" s="10">
        <f t="shared" si="1087"/>
        <v>7.2221194078400412E-3</v>
      </c>
      <c r="AH796" s="10" t="b">
        <f t="shared" si="1082"/>
        <v>1</v>
      </c>
      <c r="AI796" s="10">
        <f t="shared" si="1088"/>
        <v>4742.8630000000003</v>
      </c>
      <c r="AJ796">
        <v>3.0000000000000001E-3</v>
      </c>
      <c r="AK796" s="3" cm="1">
        <f t="array" ref="AK796">100000000/Lvac($AA796)</f>
        <v>21078.415842052884</v>
      </c>
      <c r="AL796" s="21">
        <f t="shared" si="1104"/>
        <v>1.3332716447040248E-2</v>
      </c>
      <c r="AM796" s="21"/>
      <c r="AN796" s="21"/>
      <c r="AO796" s="21"/>
      <c r="AP796" s="21"/>
      <c r="AS796" s="3">
        <f t="shared" si="1089"/>
        <v>-4.1579471144359559E-3</v>
      </c>
      <c r="AT796" s="3" cm="1">
        <f t="array" ref="AT796">AS796-(100000000/LvacE($A796)-$E796)</f>
        <v>3.1184863473754376E-6</v>
      </c>
      <c r="BB796"/>
      <c r="BC796"/>
      <c r="BD796"/>
      <c r="BE796"/>
      <c r="BF796"/>
      <c r="BG796"/>
      <c r="BH796"/>
      <c r="BI796"/>
      <c r="BJ796"/>
      <c r="BN796" s="3" cm="1">
        <f t="array" ref="BN796">$C796*EXP(poly_from_str(100000000/$E796,BN$4341))</f>
        <v>0</v>
      </c>
      <c r="BO796" s="3"/>
      <c r="BY796" t="e">
        <v>#N/A</v>
      </c>
    </row>
    <row r="797" spans="1:77" hidden="1" x14ac:dyDescent="0.25">
      <c r="A797">
        <v>4742.7790000000005</v>
      </c>
      <c r="B797" s="2" t="str">
        <f t="shared" si="1081"/>
        <v/>
      </c>
      <c r="C797">
        <v>0</v>
      </c>
      <c r="E797">
        <v>21078.79</v>
      </c>
      <c r="R797">
        <v>9</v>
      </c>
      <c r="S797" t="s">
        <v>22</v>
      </c>
      <c r="AA797" s="10">
        <f t="shared" si="1083"/>
        <v>4742.7790000000005</v>
      </c>
      <c r="AB797" s="3" cm="1">
        <f t="array" ref="AB797">100000000/Lvac(AA797)</f>
        <v>21078.78915921427</v>
      </c>
      <c r="AC797" s="28">
        <f t="shared" si="1084"/>
        <v>2.1084684738631083E-7</v>
      </c>
      <c r="AD797" s="28">
        <f t="shared" si="1085"/>
        <v>4.7441055197559361E-7</v>
      </c>
      <c r="AE797" s="21">
        <f t="shared" si="1086"/>
        <v>21078.789297898067</v>
      </c>
      <c r="AF797" s="10" cm="1">
        <f t="array" ref="AF797">Lair(100000000/AE797)</f>
        <v>4742.7789687953473</v>
      </c>
      <c r="AG797" s="10">
        <f t="shared" si="1087"/>
        <v>7.2221981204705372E-3</v>
      </c>
      <c r="AH797" s="10" t="b">
        <f t="shared" si="1082"/>
        <v>1</v>
      </c>
      <c r="AI797" s="10">
        <f t="shared" si="1088"/>
        <v>4742.7790000000005</v>
      </c>
      <c r="AJ797">
        <v>3.0000000000000001E-3</v>
      </c>
      <c r="AK797" s="3" cm="1">
        <f t="array" ref="AK797">100000000/Lvac($AA797)</f>
        <v>21078.78915921427</v>
      </c>
      <c r="AL797" s="21">
        <f t="shared" si="1104"/>
        <v>1.3333188722823222E-2</v>
      </c>
      <c r="AM797" s="21"/>
      <c r="AN797" s="21"/>
      <c r="AO797" s="21"/>
      <c r="AP797" s="21"/>
      <c r="AS797" s="3">
        <f t="shared" si="1089"/>
        <v>-8.4078573127044365E-4</v>
      </c>
      <c r="AT797" s="3" cm="1">
        <f t="array" ref="AT797">AS797-(100000000/LvacE($A797)-$E797)</f>
        <v>3.1160707294475287E-6</v>
      </c>
      <c r="BB797"/>
      <c r="BC797"/>
      <c r="BD797"/>
      <c r="BE797"/>
      <c r="BF797"/>
      <c r="BG797"/>
      <c r="BH797"/>
      <c r="BI797"/>
      <c r="BJ797"/>
      <c r="BN797" s="3" cm="1">
        <f t="array" ref="BN797">$C797*EXP(poly_from_str(100000000/$E797,BN$4341))</f>
        <v>0</v>
      </c>
      <c r="BO797" s="3"/>
      <c r="BY797" t="e">
        <v>#N/A</v>
      </c>
    </row>
    <row r="798" spans="1:77" hidden="1" x14ac:dyDescent="0.25">
      <c r="A798">
        <v>4742.6970000000001</v>
      </c>
      <c r="B798" s="2" t="str">
        <f t="shared" si="1081"/>
        <v/>
      </c>
      <c r="C798">
        <v>0</v>
      </c>
      <c r="E798">
        <v>21079.15</v>
      </c>
      <c r="R798">
        <v>9</v>
      </c>
      <c r="S798" t="s">
        <v>22</v>
      </c>
      <c r="AA798" s="10">
        <f t="shared" si="1083"/>
        <v>4742.6970000000001</v>
      </c>
      <c r="AB798" s="3" cm="1">
        <f t="array" ref="AB798">100000000/Lvac(AA798)</f>
        <v>21079.153600626949</v>
      </c>
      <c r="AC798" s="28">
        <f t="shared" si="1084"/>
        <v>2.1085049287356961E-7</v>
      </c>
      <c r="AD798" s="28">
        <f t="shared" si="1085"/>
        <v>4.7440234980319959E-7</v>
      </c>
      <c r="AE798" s="21">
        <f t="shared" si="1086"/>
        <v>21079.153006685559</v>
      </c>
      <c r="AF798" s="10" cm="1">
        <f t="array" ref="AF798">Lair(100000000/AE798)</f>
        <v>4742.6971336356173</v>
      </c>
      <c r="AG798" s="10">
        <f t="shared" si="1087"/>
        <v>7.2222749630249366E-3</v>
      </c>
      <c r="AH798" s="10" t="b">
        <f t="shared" si="1082"/>
        <v>1</v>
      </c>
      <c r="AI798" s="10">
        <f t="shared" si="1088"/>
        <v>4742.6970000000001</v>
      </c>
      <c r="AJ798">
        <v>3.0000000000000001E-3</v>
      </c>
      <c r="AK798" s="3" cm="1">
        <f t="array" ref="AK798">100000000/Lvac($AA798)</f>
        <v>21079.153600626949</v>
      </c>
      <c r="AL798" s="21">
        <f t="shared" si="1104"/>
        <v>1.3333649778149615E-2</v>
      </c>
      <c r="AM798" s="21"/>
      <c r="AN798" s="21"/>
      <c r="AO798" s="21"/>
      <c r="AP798" s="21"/>
      <c r="AS798" s="3">
        <f t="shared" si="1089"/>
        <v>3.6006269474455621E-3</v>
      </c>
      <c r="AT798" s="3" cm="1">
        <f t="array" ref="AT798">AS798-(100000000/LvacE($A798)-$E798)</f>
        <v>3.1137205951381475E-6</v>
      </c>
      <c r="BB798"/>
      <c r="BC798"/>
      <c r="BD798"/>
      <c r="BE798"/>
      <c r="BF798"/>
      <c r="BG798"/>
      <c r="BH798"/>
      <c r="BI798"/>
      <c r="BJ798"/>
      <c r="BN798" s="3" cm="1">
        <f t="array" ref="BN798">$C798*EXP(poly_from_str(100000000/$E798,BN$4341))</f>
        <v>0</v>
      </c>
      <c r="BO798" s="3"/>
      <c r="BY798" t="e">
        <v>#N/A</v>
      </c>
    </row>
    <row r="799" spans="1:77" hidden="1" x14ac:dyDescent="0.25">
      <c r="A799">
        <v>4742.6310000000003</v>
      </c>
      <c r="B799" s="2" t="str">
        <f t="shared" si="1081"/>
        <v/>
      </c>
      <c r="C799">
        <v>0</v>
      </c>
      <c r="E799">
        <v>21079.45</v>
      </c>
      <c r="R799">
        <v>9</v>
      </c>
      <c r="S799" t="s">
        <v>22</v>
      </c>
      <c r="AA799" s="10">
        <f t="shared" si="1083"/>
        <v>4742.6310000000003</v>
      </c>
      <c r="AB799" s="3" cm="1">
        <f t="array" ref="AB799">100000000/Lvac(AA799)</f>
        <v>21079.446940673643</v>
      </c>
      <c r="AC799" s="28">
        <f t="shared" si="1084"/>
        <v>2.1085342713780599E-7</v>
      </c>
      <c r="AD799" s="28">
        <f t="shared" si="1085"/>
        <v>4.743957480546891E-7</v>
      </c>
      <c r="AE799" s="21">
        <f t="shared" si="1086"/>
        <v>21079.447445348251</v>
      </c>
      <c r="AF799" s="10" cm="1">
        <f t="array" ref="AF799">Lair(100000000/AE799)</f>
        <v>4742.6308864523944</v>
      </c>
      <c r="AG799" s="10">
        <f t="shared" si="1087"/>
        <v>7.2223368148052886E-3</v>
      </c>
      <c r="AH799" s="10" t="b">
        <f t="shared" si="1082"/>
        <v>1</v>
      </c>
      <c r="AI799" s="10">
        <f t="shared" si="1088"/>
        <v>4742.6310000000003</v>
      </c>
      <c r="AJ799">
        <v>3.0000000000000001E-3</v>
      </c>
      <c r="AK799" s="3" cm="1">
        <f t="array" ref="AK799">100000000/Lvac($AA799)</f>
        <v>21079.446940673643</v>
      </c>
      <c r="AL799" s="21">
        <f t="shared" si="1104"/>
        <v>1.3334020888831731E-2</v>
      </c>
      <c r="AM799" s="21"/>
      <c r="AN799" s="21"/>
      <c r="AO799" s="21"/>
      <c r="AP799" s="21"/>
      <c r="AS799" s="3">
        <f t="shared" si="1089"/>
        <v>-3.0593263581977226E-3</v>
      </c>
      <c r="AT799" s="3" cm="1">
        <f t="array" ref="AT799">AS799-(100000000/LvacE($A799)-$E799)</f>
        <v>3.1118288461584598E-6</v>
      </c>
      <c r="BB799"/>
      <c r="BC799"/>
      <c r="BD799"/>
      <c r="BE799"/>
      <c r="BF799"/>
      <c r="BG799"/>
      <c r="BH799"/>
      <c r="BI799"/>
      <c r="BJ799"/>
      <c r="BN799" s="3" cm="1">
        <f t="array" ref="BN799">$C799*EXP(poly_from_str(100000000/$E799,BN$4341))</f>
        <v>0</v>
      </c>
      <c r="BO799" s="3"/>
      <c r="BY799" t="e">
        <v>#N/A</v>
      </c>
    </row>
    <row r="800" spans="1:77" hidden="1" x14ac:dyDescent="0.25">
      <c r="A800">
        <v>4729.7489999999998</v>
      </c>
      <c r="B800" s="2" t="str">
        <f t="shared" si="1081"/>
        <v/>
      </c>
      <c r="C800">
        <v>20</v>
      </c>
      <c r="D800" t="s">
        <v>14</v>
      </c>
      <c r="E800">
        <v>21136.86</v>
      </c>
      <c r="F800">
        <v>13887</v>
      </c>
      <c r="G800" t="s">
        <v>3</v>
      </c>
      <c r="H800" s="5" t="s">
        <v>8</v>
      </c>
      <c r="I800">
        <v>35024</v>
      </c>
      <c r="J800" t="s">
        <v>5</v>
      </c>
      <c r="K800" s="5" t="s">
        <v>8</v>
      </c>
      <c r="L800">
        <v>13887.6</v>
      </c>
      <c r="M800" t="str">
        <f t="shared" ref="M800:M802" si="1105">$G800&amp;""</f>
        <v>o</v>
      </c>
      <c r="N800" t="str">
        <f t="shared" ref="N800:N802" si="1106">$H800&amp;""</f>
        <v>7/2</v>
      </c>
      <c r="O800">
        <v>35024.49</v>
      </c>
      <c r="P800" t="str">
        <f t="shared" ref="P800:P802" si="1107">$J800&amp;""</f>
        <v>e</v>
      </c>
      <c r="Q800" t="str">
        <f t="shared" ref="Q800:Q802" si="1108">$K800&amp;""</f>
        <v>7/2</v>
      </c>
      <c r="R800">
        <v>9</v>
      </c>
      <c r="AA800" s="10">
        <f t="shared" si="1083"/>
        <v>4729.7489999999998</v>
      </c>
      <c r="AB800" s="3" cm="1">
        <f t="array" ref="AB800">100000000/Lvac(AA800)</f>
        <v>21136.858319014882</v>
      </c>
      <c r="AC800" s="28">
        <f t="shared" si="1084"/>
        <v>2.1142771001167295E-7</v>
      </c>
      <c r="AD800" s="28">
        <f t="shared" si="1085"/>
        <v>4.7310720680773656E-7</v>
      </c>
      <c r="AE800" s="21">
        <f t="shared" si="1086"/>
        <v>21136.858598843071</v>
      </c>
      <c r="AF800" s="10" cm="1">
        <f t="array" ref="AF800">Lair(100000000/AE800)</f>
        <v>4729.7489373825229</v>
      </c>
      <c r="AG800" s="10">
        <f t="shared" si="1087"/>
        <v>7.2344587756152483E-3</v>
      </c>
      <c r="AH800" s="10" t="b">
        <f t="shared" si="1082"/>
        <v>1</v>
      </c>
      <c r="AI800" s="10">
        <f t="shared" ref="AI800:AI802" si="1109">$AF800</f>
        <v>4729.7489373825229</v>
      </c>
      <c r="AJ800">
        <v>7.0000000000000001E-3</v>
      </c>
      <c r="AK800" s="3" cm="1">
        <f t="array" ref="AK800">100000000/Lvac($AA800)</f>
        <v>21136.858319014882</v>
      </c>
      <c r="AL800" s="21">
        <f t="shared" si="1104"/>
        <v>3.1282423272763649E-2</v>
      </c>
      <c r="AM800" s="10" cm="1">
        <f t="array" ref="AM800">Lvac($AI800)-$BA800</f>
        <v>7.0285238025462604E-3</v>
      </c>
      <c r="AN800" s="10">
        <f t="shared" ref="AN800:AN802" si="1110">$AK800-($AX800-$AW800)</f>
        <v>-3.1680985117418459E-2</v>
      </c>
      <c r="AO800" s="3">
        <f t="shared" ref="AO800:AO802" si="1111">AM800/AJ800</f>
        <v>1.00407482893518</v>
      </c>
      <c r="AP800" s="3">
        <v>1.0130225522776266</v>
      </c>
      <c r="AS800" s="3">
        <f t="shared" si="1089"/>
        <v>-1.6809851185826119E-3</v>
      </c>
      <c r="AT800" s="3" cm="1">
        <f t="array" ref="AT800">AS800-(100000000/LvacE($A800)-$E800)</f>
        <v>2.7406858862377703E-6</v>
      </c>
      <c r="AU800" t="s">
        <v>4813</v>
      </c>
      <c r="AV800" t="s">
        <v>4765</v>
      </c>
      <c r="AW800" s="3">
        <v>13887.6</v>
      </c>
      <c r="AX800" s="3">
        <v>35024.49</v>
      </c>
      <c r="AY800" s="3"/>
      <c r="AZ800" s="10" cm="1">
        <f t="array" ref="AZ800">Lair(100000000/($AX800-$AW800))</f>
        <v>4729.7419107199321</v>
      </c>
      <c r="BA800" s="10">
        <f t="shared" ref="BA800:BA802" si="1112">100000000/($AX800-$AW800)</f>
        <v>4731.0649769194997</v>
      </c>
      <c r="BB800" s="12">
        <v>442000</v>
      </c>
      <c r="BC800" s="3">
        <v>1.2999999999999999E-2</v>
      </c>
      <c r="BD800" s="12" cm="1">
        <f t="array" ref="BD800">SfromgA($BB800,$BA800,"")</f>
        <v>2.3101084434239461E-2</v>
      </c>
      <c r="BE800" s="29">
        <f>(10^MAX(0.05, -0.312925054856973*((LN($BD800))^(1/3)) + 0.454808404431693)-1)*100</f>
        <v>774.47042352813605</v>
      </c>
      <c r="BG800" s="3"/>
      <c r="BH800" s="3"/>
      <c r="BI800" s="12">
        <f>IF($BB800="",$BF800,$BB800)</f>
        <v>442000</v>
      </c>
      <c r="BJ800" s="29">
        <f>IF($BB800="",$BH800,$BE800)</f>
        <v>774.47042352813605</v>
      </c>
      <c r="BK800" s="3">
        <f>LN(BN800*100000000/($AX800-$AW800)/$BI800)</f>
        <v>-4.429529855722782</v>
      </c>
      <c r="BL800" s="13">
        <f>EXP(BK$4341*$AX800+BK$4342)*$BI800/(100000000/($AX800-$AW800))</f>
        <v>0.73341874413032149</v>
      </c>
      <c r="BM800" s="3">
        <f t="shared" ref="BM800" si="1113">LN(BL800/$C800)</f>
        <v>-3.305770739371229</v>
      </c>
      <c r="BN800" s="3" cm="1">
        <f t="array" ref="BN800">$C800*EXP(poly_from_str(100000000/$E800,BN$4341))</f>
        <v>1.1136352848787514</v>
      </c>
      <c r="BO800" s="3">
        <f t="shared" ref="BO800:BO801" si="1114">LN($C800)</f>
        <v>2.9957322735539909</v>
      </c>
      <c r="BP800" s="13">
        <f>LN(BL800/BN800)</f>
        <v>-0.41766816132882945</v>
      </c>
      <c r="BY800">
        <v>915</v>
      </c>
    </row>
    <row r="801" spans="1:77" hidden="1" x14ac:dyDescent="0.25">
      <c r="A801">
        <v>4728.2110000000002</v>
      </c>
      <c r="B801" s="2" t="str">
        <f t="shared" si="1081"/>
        <v/>
      </c>
      <c r="C801">
        <v>270</v>
      </c>
      <c r="E801">
        <v>21143.73</v>
      </c>
      <c r="F801">
        <v>17642</v>
      </c>
      <c r="G801" t="s">
        <v>3</v>
      </c>
      <c r="H801" s="5" t="s">
        <v>86</v>
      </c>
      <c r="I801">
        <v>38785</v>
      </c>
      <c r="J801" t="s">
        <v>5</v>
      </c>
      <c r="K801" s="5" t="s">
        <v>86</v>
      </c>
      <c r="L801">
        <v>17642.060000000001</v>
      </c>
      <c r="M801" t="str">
        <f t="shared" si="1105"/>
        <v>o</v>
      </c>
      <c r="N801" t="str">
        <f t="shared" si="1106"/>
        <v>15/2</v>
      </c>
      <c r="O801">
        <v>38785.760000000002</v>
      </c>
      <c r="P801" t="str">
        <f t="shared" si="1107"/>
        <v>e</v>
      </c>
      <c r="Q801" t="str">
        <f t="shared" si="1108"/>
        <v>15/2</v>
      </c>
      <c r="R801">
        <v>9</v>
      </c>
      <c r="AA801" s="10">
        <f t="shared" si="1083"/>
        <v>4728.2110000000002</v>
      </c>
      <c r="AB801" s="3" cm="1">
        <f t="array" ref="AB801">100000000/Lvac(AA801)</f>
        <v>21143.733647775724</v>
      </c>
      <c r="AC801" s="28">
        <f t="shared" si="1084"/>
        <v>2.1149648355371619E-7</v>
      </c>
      <c r="AD801" s="28">
        <f t="shared" si="1085"/>
        <v>4.7295336606985586E-7</v>
      </c>
      <c r="AE801" s="21">
        <f t="shared" si="1086"/>
        <v>21143.733039883486</v>
      </c>
      <c r="AF801" s="10" cm="1">
        <f t="array" ref="AF801">Lair(100000000/AE801)</f>
        <v>4728.2111359403034</v>
      </c>
      <c r="AG801" s="10">
        <f t="shared" si="1087"/>
        <v>7.2359126578504769E-3</v>
      </c>
      <c r="AH801" s="10" t="b">
        <f t="shared" si="1082"/>
        <v>1</v>
      </c>
      <c r="AI801" s="10">
        <f t="shared" si="1109"/>
        <v>4728.2111359403034</v>
      </c>
      <c r="AJ801">
        <v>3.0000000000000001E-3</v>
      </c>
      <c r="AK801" s="3" cm="1">
        <f t="array" ref="AK801">100000000/Lvac($AA801)</f>
        <v>21143.733647775724</v>
      </c>
      <c r="AL801" s="21">
        <f t="shared" si="1104"/>
        <v>1.3415475561395917E-2</v>
      </c>
      <c r="AM801" s="10" cm="1">
        <f t="array" ref="AM801">Lvac($AI801)-$BA801</f>
        <v>-7.3905345598177519E-3</v>
      </c>
      <c r="AN801" s="10">
        <f t="shared" si="1110"/>
        <v>3.364777572278399E-2</v>
      </c>
      <c r="AO801" s="3">
        <f t="shared" si="1111"/>
        <v>-2.4635115199392508</v>
      </c>
      <c r="AP801" s="3">
        <v>-2.5088369566219626</v>
      </c>
      <c r="AS801" s="3">
        <f t="shared" si="1089"/>
        <v>3.6477757239481434E-3</v>
      </c>
      <c r="AT801" s="3" cm="1">
        <f t="array" ref="AT801">AS801-(100000000/LvacE($A801)-$E801)</f>
        <v>2.6961606636177748E-6</v>
      </c>
      <c r="AU801" t="s">
        <v>4973</v>
      </c>
      <c r="AV801" t="s">
        <v>4776</v>
      </c>
      <c r="AW801" s="3">
        <v>17642.060000000001</v>
      </c>
      <c r="AX801" s="3">
        <v>38785.760000000002</v>
      </c>
      <c r="AY801" s="3"/>
      <c r="AZ801" s="10" cm="1">
        <f t="array" ref="AZ801">Lair(100000000/($AX801-$AW801))</f>
        <v>4728.2185245178298</v>
      </c>
      <c r="BA801" s="10">
        <f t="shared" si="1112"/>
        <v>4729.5411872094282</v>
      </c>
      <c r="BF801" s="15">
        <v>667581.36261769943</v>
      </c>
      <c r="BG801" s="12" cm="1">
        <f t="array" ref="BG801">SfromgA($BF801,$BA801,"")</f>
        <v>3.4857368621342449E-2</v>
      </c>
      <c r="BH801" s="29">
        <f>(10^MAX(0.05, -0.312925054856973*((LN($BG801))^(1/3)) + 0.454808404431693)-1)*100</f>
        <v>738.17815316699318</v>
      </c>
      <c r="BI801" s="15">
        <f>IF($BB801="",$BF801,$BB801)</f>
        <v>667581.36261769943</v>
      </c>
      <c r="BJ801" s="29">
        <f>IF($BB801="",$BH801,$BE801)</f>
        <v>738.17815316699318</v>
      </c>
      <c r="BL801" s="17">
        <f>EXP(BK$4341*$AX801+BK$4342)*$BI801/(100000000/($AX801-$AW801))</f>
        <v>0.83264590272527128</v>
      </c>
      <c r="BN801" s="3" cm="1">
        <f t="array" ref="BN801">$C801*EXP(poly_from_str(100000000/$E801,BN$4341))</f>
        <v>14.959401850955903</v>
      </c>
      <c r="BO801" s="3">
        <f t="shared" si="1114"/>
        <v>5.598421958998375</v>
      </c>
      <c r="BP801" s="17"/>
      <c r="BY801">
        <v>12267</v>
      </c>
    </row>
    <row r="802" spans="1:77" hidden="1" x14ac:dyDescent="0.25">
      <c r="A802">
        <v>4727.1840000000002</v>
      </c>
      <c r="B802" s="2" t="str">
        <f t="shared" si="1081"/>
        <v/>
      </c>
      <c r="C802">
        <v>60</v>
      </c>
      <c r="E802">
        <v>21148.33</v>
      </c>
      <c r="F802">
        <v>27597</v>
      </c>
      <c r="G802" t="s">
        <v>3</v>
      </c>
      <c r="H802" s="5" t="s">
        <v>18</v>
      </c>
      <c r="I802">
        <v>48745</v>
      </c>
      <c r="J802" t="s">
        <v>5</v>
      </c>
      <c r="K802" s="5" t="s">
        <v>18</v>
      </c>
      <c r="L802">
        <v>27597.13</v>
      </c>
      <c r="M802" t="str">
        <f t="shared" si="1105"/>
        <v>o</v>
      </c>
      <c r="N802" t="str">
        <f t="shared" si="1106"/>
        <v>5/2</v>
      </c>
      <c r="O802">
        <v>48745.48</v>
      </c>
      <c r="P802" t="str">
        <f t="shared" si="1107"/>
        <v>e</v>
      </c>
      <c r="Q802" t="str">
        <f t="shared" si="1108"/>
        <v>5/2</v>
      </c>
      <c r="R802">
        <v>9</v>
      </c>
      <c r="S802" t="s">
        <v>420</v>
      </c>
      <c r="AA802" s="10">
        <f t="shared" si="1083"/>
        <v>4727.1840000000002</v>
      </c>
      <c r="AB802" s="3" cm="1">
        <f t="array" ref="AB802">100000000/Lvac(AA802)</f>
        <v>21148.327141839538</v>
      </c>
      <c r="AC802" s="28">
        <f t="shared" si="1084"/>
        <v>2.1154243202718574E-7</v>
      </c>
      <c r="AD802" s="28">
        <f t="shared" si="1085"/>
        <v>4.72850638867608E-7</v>
      </c>
      <c r="AE802" s="21">
        <f t="shared" si="1086"/>
        <v>21148.327618489468</v>
      </c>
      <c r="AF802" s="10" cm="1">
        <f t="array" ref="AF802">Lair(100000000/AE802)</f>
        <v>4727.1838934551488</v>
      </c>
      <c r="AG802" s="10">
        <f t="shared" si="1087"/>
        <v>7.2368842784456388E-3</v>
      </c>
      <c r="AH802" s="10" t="b">
        <f t="shared" si="1082"/>
        <v>1</v>
      </c>
      <c r="AI802" s="10">
        <f t="shared" si="1109"/>
        <v>4727.1838934551488</v>
      </c>
      <c r="AJ802">
        <v>3.0000000000000001E-3</v>
      </c>
      <c r="AK802" s="3" cm="1">
        <f t="array" ref="AK802">100000000/Lvac($AA802)</f>
        <v>21148.327141839538</v>
      </c>
      <c r="AL802" s="21">
        <f t="shared" si="1104"/>
        <v>1.3421305973173387E-2</v>
      </c>
      <c r="AM802" s="10" cm="1">
        <f t="array" ref="AM802">Lvac($AI802)-$BA802</f>
        <v>5.0042255388689227E-3</v>
      </c>
      <c r="AN802" s="10">
        <f t="shared" si="1110"/>
        <v>-2.2858160464238608E-2</v>
      </c>
      <c r="AO802" s="3">
        <f t="shared" si="1111"/>
        <v>1.6680751796229742</v>
      </c>
      <c r="AP802" s="3">
        <v>1.7035995366920058</v>
      </c>
      <c r="AS802" s="3">
        <f t="shared" si="1089"/>
        <v>-2.8581604638020508E-3</v>
      </c>
      <c r="AT802" s="3" cm="1">
        <f t="array" ref="AT802">AS802-(100000000/LvacE($A802)-$E802)</f>
        <v>2.6664056349545717E-6</v>
      </c>
      <c r="AU802" t="s">
        <v>4986</v>
      </c>
      <c r="AV802" t="s">
        <v>4757</v>
      </c>
      <c r="AW802" s="3">
        <v>27597.13</v>
      </c>
      <c r="AX802" s="3">
        <v>48745.48</v>
      </c>
      <c r="AY802" s="3"/>
      <c r="AZ802" s="10" cm="1">
        <f t="array" ref="AZ802">Lair(100000000/($AX802-$AW802))</f>
        <v>4727.1788905547237</v>
      </c>
      <c r="BA802" s="10">
        <f t="shared" si="1112"/>
        <v>4728.5012778774699</v>
      </c>
      <c r="BN802" s="3" cm="1">
        <f t="array" ref="BN802">$C802*EXP(poly_from_str(100000000/$E802,BN$4341))</f>
        <v>3.3132088192292057</v>
      </c>
      <c r="BO802" s="3"/>
      <c r="BY802">
        <v>2714</v>
      </c>
    </row>
    <row r="803" spans="1:77" hidden="1" x14ac:dyDescent="0.25">
      <c r="A803">
        <v>4726.8630000000003</v>
      </c>
      <c r="B803" s="2" t="str">
        <f t="shared" si="1081"/>
        <v/>
      </c>
      <c r="C803">
        <v>2</v>
      </c>
      <c r="E803">
        <v>21149.759999999998</v>
      </c>
      <c r="R803">
        <v>9</v>
      </c>
      <c r="S803" t="s">
        <v>22</v>
      </c>
      <c r="AA803" s="10">
        <f t="shared" si="1083"/>
        <v>4726.8630000000003</v>
      </c>
      <c r="AB803" s="3" cm="1">
        <f t="array" ref="AB803">100000000/Lvac(AA803)</f>
        <v>21149.763297714577</v>
      </c>
      <c r="AC803" s="28">
        <f t="shared" si="1084"/>
        <v>2.1155679781707233E-7</v>
      </c>
      <c r="AD803" s="28">
        <f t="shared" si="1085"/>
        <v>4.7281853036532995E-7</v>
      </c>
      <c r="AE803" s="21">
        <f t="shared" si="1086"/>
        <v>21149.762747636571</v>
      </c>
      <c r="AF803" s="10" cm="1">
        <f t="array" ref="AF803">Lair(100000000/AE803)</f>
        <v>4726.8631229414277</v>
      </c>
      <c r="AG803" s="10">
        <f t="shared" si="1087"/>
        <v>7.2371880989267699E-3</v>
      </c>
      <c r="AH803" s="10" t="b">
        <f t="shared" si="1082"/>
        <v>1</v>
      </c>
      <c r="AI803" s="10">
        <f t="shared" si="1088"/>
        <v>4726.8630000000003</v>
      </c>
      <c r="AJ803">
        <v>3.0000000000000001E-3</v>
      </c>
      <c r="AK803" s="3" cm="1">
        <f t="array" ref="AK803">100000000/Lvac($AA803)</f>
        <v>21149.763297714577</v>
      </c>
      <c r="AL803" s="21">
        <f t="shared" si="1104"/>
        <v>1.3423128593560619E-2</v>
      </c>
      <c r="AM803" s="21"/>
      <c r="AN803" s="21"/>
      <c r="AO803" s="21"/>
      <c r="AP803" s="21"/>
      <c r="AS803" s="3">
        <f t="shared" si="1089"/>
        <v>3.2977145783661399E-3</v>
      </c>
      <c r="AT803" s="3" cm="1">
        <f t="array" ref="AT803">AS803-(100000000/LvacE($A803)-$E803)</f>
        <v>2.6571033231448382E-6</v>
      </c>
      <c r="BB803"/>
      <c r="BC803"/>
      <c r="BD803"/>
      <c r="BE803"/>
      <c r="BF803"/>
      <c r="BG803"/>
      <c r="BH803"/>
      <c r="BI803"/>
      <c r="BJ803"/>
      <c r="BN803" s="3" cm="1">
        <f t="array" ref="BN803">$C803*EXP(poly_from_str(100000000/$E803,BN$4341))</f>
        <v>0.11032529158670785</v>
      </c>
      <c r="BO803" s="3"/>
      <c r="BY803" t="e">
        <v>#N/A</v>
      </c>
    </row>
    <row r="804" spans="1:77" hidden="1" x14ac:dyDescent="0.25">
      <c r="A804">
        <v>4725.5529999999999</v>
      </c>
      <c r="B804" s="2" t="str">
        <f t="shared" si="1081"/>
        <v/>
      </c>
      <c r="C804">
        <v>300</v>
      </c>
      <c r="D804" t="s">
        <v>14</v>
      </c>
      <c r="E804">
        <v>21155.63</v>
      </c>
      <c r="F804">
        <v>16763</v>
      </c>
      <c r="G804" t="s">
        <v>3</v>
      </c>
      <c r="H804" s="5" t="s">
        <v>4</v>
      </c>
      <c r="I804">
        <v>37919</v>
      </c>
      <c r="J804" t="s">
        <v>5</v>
      </c>
      <c r="K804" s="5" t="s">
        <v>8</v>
      </c>
      <c r="L804">
        <v>16763.98</v>
      </c>
      <c r="M804" t="str">
        <f t="shared" ref="M804:M805" si="1115">$G804&amp;""</f>
        <v>o</v>
      </c>
      <c r="N804" t="str">
        <f t="shared" ref="N804:N805" si="1116">$H804&amp;""</f>
        <v>9/2</v>
      </c>
      <c r="O804">
        <v>37919.58</v>
      </c>
      <c r="P804" t="str">
        <f t="shared" ref="P804:P805" si="1117">$J804&amp;""</f>
        <v>e</v>
      </c>
      <c r="Q804" t="str">
        <f t="shared" ref="Q804:Q805" si="1118">$K804&amp;""</f>
        <v>7/2</v>
      </c>
      <c r="R804">
        <v>9</v>
      </c>
      <c r="AA804" s="10">
        <f t="shared" si="1083"/>
        <v>4725.5529999999999</v>
      </c>
      <c r="AB804" s="3" cm="1">
        <f t="array" ref="AB804">100000000/Lvac(AA804)</f>
        <v>21155.626268194432</v>
      </c>
      <c r="AC804" s="28">
        <f t="shared" si="1084"/>
        <v>2.1161544479556151E-7</v>
      </c>
      <c r="AD804" s="28">
        <f t="shared" si="1085"/>
        <v>4.7268749566795356E-7</v>
      </c>
      <c r="AE804" s="21">
        <f t="shared" si="1086"/>
        <v>21155.626891256587</v>
      </c>
      <c r="AF804" s="10" cm="1">
        <f t="array" ref="AF804">Lair(100000000/AE804)</f>
        <v>4725.5528608239283</v>
      </c>
      <c r="AG804" s="10">
        <f t="shared" si="1087"/>
        <v>7.2384286313363147E-3</v>
      </c>
      <c r="AH804" s="10" t="b">
        <f t="shared" si="1082"/>
        <v>1</v>
      </c>
      <c r="AI804" s="10">
        <f t="shared" ref="AI804:AI805" si="1119">$AF804</f>
        <v>4725.5528608239283</v>
      </c>
      <c r="AJ804">
        <v>7.0000000000000001E-3</v>
      </c>
      <c r="AK804" s="3" cm="1">
        <f t="array" ref="AK804">100000000/Lvac($AA804)</f>
        <v>21155.626268194432</v>
      </c>
      <c r="AL804" s="21">
        <f t="shared" si="1104"/>
        <v>3.1338001761669163E-2</v>
      </c>
      <c r="AM804" s="10" cm="1">
        <f t="array" ref="AM804">Lvac($AI804)-$BA804</f>
        <v>-6.0084140159233357E-3</v>
      </c>
      <c r="AN804" s="10">
        <f t="shared" ref="AN804:AN805" si="1120">$AK804-($AX804-$AW804)</f>
        <v>2.6268194429576397E-2</v>
      </c>
      <c r="AO804" s="3">
        <f t="shared" ref="AO804:AO805" si="1121">AM804/AJ804</f>
        <v>-0.8583448594176194</v>
      </c>
      <c r="AP804" s="3">
        <v>-0.83845729737471886</v>
      </c>
      <c r="AS804" s="3">
        <f t="shared" si="1089"/>
        <v>-3.7318055692594498E-3</v>
      </c>
      <c r="AT804" s="3" cm="1">
        <f t="array" ref="AT804">AS804-(100000000/LvacE($A804)-$E804)</f>
        <v>2.6191082724835724E-6</v>
      </c>
      <c r="AU804" t="s">
        <v>4980</v>
      </c>
      <c r="AV804" t="s">
        <v>4759</v>
      </c>
      <c r="AW804" s="3">
        <v>16763.98</v>
      </c>
      <c r="AX804" s="3">
        <v>37919.58</v>
      </c>
      <c r="AY804" s="3"/>
      <c r="AZ804" s="10" cm="1">
        <f t="array" ref="AZ804">Lair(100000000/($AX804-$AW804))</f>
        <v>4725.5588676469588</v>
      </c>
      <c r="BA804" s="10">
        <f t="shared" ref="BA804:BA805" si="1122">100000000/($AX804-$AW804)</f>
        <v>4726.8808258806175</v>
      </c>
      <c r="BB804" s="12">
        <v>14600000</v>
      </c>
      <c r="BC804" s="3">
        <v>0.218</v>
      </c>
      <c r="BD804" s="12" cm="1">
        <f t="array" ref="BD804">SfromgA($BB804,$BA804,"")</f>
        <v>0.76104471557699738</v>
      </c>
      <c r="BE804" s="29">
        <f>(10^MAX(0.05, -0.312925054856973*((LN($BD804))^(1/3)) + 0.454808404431693)-1)*100</f>
        <v>354.80304630039637</v>
      </c>
      <c r="BF804" s="12">
        <v>1640563.0332156073</v>
      </c>
      <c r="BG804" s="12" cm="1">
        <f t="array" ref="BG804">SfromgA($BF804,$BA804,"")</f>
        <v>8.5516563493130693E-2</v>
      </c>
      <c r="BH804" s="29">
        <f>(10^MAX(0.05, -0.312925054856973*((LN($BG804))^(1/3)) + 0.454808404431693)-1)*100</f>
        <v>653.66978625455488</v>
      </c>
      <c r="BI804" s="12">
        <f>IF($BB804="",$BF804,$BB804)</f>
        <v>14600000</v>
      </c>
      <c r="BJ804" s="29">
        <f>IF($BB804="",$BH804,$BE804)</f>
        <v>354.80304630039637</v>
      </c>
      <c r="BK804" s="3">
        <f>LN(BN804*100000000/($AX804-$AW804)/$BI804)</f>
        <v>-5.2334839640452424</v>
      </c>
      <c r="BL804" s="13">
        <f>EXP(BK$4341*$AX804+BK$4342)*$BI804/(100000000/($AX804-$AW804))</f>
        <v>19.459665086723767</v>
      </c>
      <c r="BM804" s="3">
        <f t="shared" ref="BM804" si="1123">LN(BL804/$C804)</f>
        <v>-2.7354386083895164</v>
      </c>
      <c r="BN804" s="3" cm="1">
        <f t="array" ref="BN804">$C804*EXP(poly_from_str(100000000/$E804,BN$4341))</f>
        <v>16.478018877683354</v>
      </c>
      <c r="BO804" s="3">
        <f>LN($C804)</f>
        <v>5.7037824746562009</v>
      </c>
      <c r="BP804" s="13">
        <f>LN(BL804/BN804)</f>
        <v>0.16631656274441517</v>
      </c>
      <c r="BY804">
        <v>13469</v>
      </c>
    </row>
    <row r="805" spans="1:77" x14ac:dyDescent="0.25">
      <c r="A805">
        <v>4724.6750000000002</v>
      </c>
      <c r="B805" s="2" t="str">
        <f t="shared" si="1081"/>
        <v/>
      </c>
      <c r="C805">
        <v>8</v>
      </c>
      <c r="D805" t="s">
        <v>14</v>
      </c>
      <c r="E805">
        <v>21159.56</v>
      </c>
      <c r="F805">
        <v>19046</v>
      </c>
      <c r="G805" t="s">
        <v>3</v>
      </c>
      <c r="H805" s="5" t="s">
        <v>18</v>
      </c>
      <c r="I805">
        <v>40205</v>
      </c>
      <c r="J805" t="s">
        <v>5</v>
      </c>
      <c r="K805" s="5" t="s">
        <v>19</v>
      </c>
      <c r="L805">
        <v>19046.09</v>
      </c>
      <c r="M805" t="str">
        <f t="shared" si="1115"/>
        <v>o</v>
      </c>
      <c r="N805" t="str">
        <f t="shared" si="1116"/>
        <v>5/2</v>
      </c>
      <c r="O805">
        <v>40205.74</v>
      </c>
      <c r="P805" t="str">
        <f t="shared" si="1117"/>
        <v>e</v>
      </c>
      <c r="Q805" t="str">
        <f t="shared" si="1118"/>
        <v>3/2</v>
      </c>
      <c r="R805">
        <v>9</v>
      </c>
      <c r="U805" s="4" t="s">
        <v>5015</v>
      </c>
      <c r="AA805" s="10">
        <f t="shared" si="1083"/>
        <v>4724.6750000000002</v>
      </c>
      <c r="AB805" s="3" cm="1">
        <f t="array" ref="AB805">100000000/Lvac(AA805)</f>
        <v>21159.557620807151</v>
      </c>
      <c r="AC805" s="28">
        <f t="shared" si="1084"/>
        <v>2.1165476990480825E-7</v>
      </c>
      <c r="AD805" s="28">
        <f t="shared" si="1085"/>
        <v>4.7259967241312021E-7</v>
      </c>
      <c r="AE805" s="21">
        <f t="shared" si="1086"/>
        <v>21159.558018283133</v>
      </c>
      <c r="AF805" s="10" cm="1">
        <f t="array" ref="AF805">Lair(100000000/AE805)</f>
        <v>4724.6749112470707</v>
      </c>
      <c r="AG805" s="10">
        <f t="shared" si="1087"/>
        <v>7.2392606497597347E-3</v>
      </c>
      <c r="AH805" s="10" t="b">
        <f t="shared" si="1082"/>
        <v>1</v>
      </c>
      <c r="AI805" s="10">
        <f t="shared" si="1119"/>
        <v>4724.6749112470707</v>
      </c>
      <c r="AJ805" s="25">
        <f>0.007*3</f>
        <v>2.1000000000000001E-2</v>
      </c>
      <c r="AK805" s="3" cm="1">
        <f t="array" ref="AK805">100000000/Lvac($AA805)</f>
        <v>21159.557620807151</v>
      </c>
      <c r="AL805" s="21">
        <f t="shared" si="1104"/>
        <v>9.4048949056616579E-2</v>
      </c>
      <c r="AM805" s="10" cm="1">
        <f t="array" ref="AM805">Lvac($AI805)-$BA805</f>
        <v>2.0544067810078559E-2</v>
      </c>
      <c r="AN805" s="10">
        <f t="shared" si="1120"/>
        <v>-9.2379192847147351E-2</v>
      </c>
      <c r="AO805" s="14">
        <f t="shared" si="1121"/>
        <v>0.97828894333707417</v>
      </c>
      <c r="AP805" s="14">
        <v>0.98251639272867963</v>
      </c>
      <c r="AS805" s="3">
        <f t="shared" si="1089"/>
        <v>-2.3791928506398108E-3</v>
      </c>
      <c r="AT805" s="3" cm="1">
        <f t="array" ref="AT805">AS805-(100000000/LvacE($A805)-$E805)</f>
        <v>2.5936205929610878E-6</v>
      </c>
      <c r="AU805" t="s">
        <v>4978</v>
      </c>
      <c r="AV805" t="s">
        <v>4774</v>
      </c>
      <c r="AW805" s="3">
        <v>19046.09</v>
      </c>
      <c r="AX805" s="3">
        <v>40205.74</v>
      </c>
      <c r="AY805" s="3"/>
      <c r="AZ805" s="10" cm="1">
        <f t="array" ref="AZ805">Lair(100000000/($AX805-$AW805))</f>
        <v>4724.6543726191167</v>
      </c>
      <c r="BA805" s="10">
        <f t="shared" si="1122"/>
        <v>4725.9760912869542</v>
      </c>
      <c r="BN805" s="3" cm="1">
        <f t="array" ref="BN805">$C805*EXP(poly_from_str(100000000/$E805,BN$4341))</f>
        <v>0.43815113915444576</v>
      </c>
      <c r="BO805" s="3"/>
      <c r="BY805">
        <v>358</v>
      </c>
    </row>
    <row r="806" spans="1:77" hidden="1" x14ac:dyDescent="0.25">
      <c r="A806">
        <v>4723.0389999999998</v>
      </c>
      <c r="B806" s="2" t="str">
        <f t="shared" si="1081"/>
        <v/>
      </c>
      <c r="C806">
        <v>4</v>
      </c>
      <c r="E806">
        <v>21166.89</v>
      </c>
      <c r="R806">
        <v>9</v>
      </c>
      <c r="S806" t="s">
        <v>22</v>
      </c>
      <c r="AA806" s="10">
        <f t="shared" si="1083"/>
        <v>4723.0389999999998</v>
      </c>
      <c r="AB806" s="3" cm="1">
        <f t="array" ref="AB806">100000000/Lvac(AA806)</f>
        <v>21166.886910423738</v>
      </c>
      <c r="AC806" s="28">
        <f t="shared" si="1084"/>
        <v>2.1172808439650829E-7</v>
      </c>
      <c r="AD806" s="28">
        <f t="shared" si="1085"/>
        <v>4.724360290825502E-7</v>
      </c>
      <c r="AE806" s="21">
        <f t="shared" si="1086"/>
        <v>21166.887427174621</v>
      </c>
      <c r="AF806" s="10" cm="1">
        <f t="array" ref="AF806">Lair(100000000/AE806)</f>
        <v>4723.038884693914</v>
      </c>
      <c r="AG806" s="10">
        <f t="shared" si="1087"/>
        <v>7.2408122090907717E-3</v>
      </c>
      <c r="AH806" s="10" t="b">
        <f t="shared" si="1082"/>
        <v>1</v>
      </c>
      <c r="AI806" s="10">
        <f t="shared" si="1088"/>
        <v>4723.0389999999998</v>
      </c>
      <c r="AJ806">
        <v>3.0000000000000001E-3</v>
      </c>
      <c r="AK806" s="3" cm="1">
        <f t="array" ref="AK806">100000000/Lvac($AA806)</f>
        <v>21166.886910423738</v>
      </c>
      <c r="AL806" s="21">
        <f t="shared" si="1104"/>
        <v>1.344487325454463E-2</v>
      </c>
      <c r="AM806" s="21"/>
      <c r="AN806" s="21"/>
      <c r="AO806" s="21"/>
      <c r="AP806" s="21"/>
      <c r="AS806" s="3">
        <f t="shared" si="1089"/>
        <v>-3.0895762611180544E-3</v>
      </c>
      <c r="AT806" s="3" cm="1">
        <f t="array" ref="AT806">AS806-(100000000/LvacE($A806)-$E806)</f>
        <v>2.5460976758040488E-6</v>
      </c>
      <c r="BB806"/>
      <c r="BC806"/>
      <c r="BD806"/>
      <c r="BE806"/>
      <c r="BF806"/>
      <c r="BG806"/>
      <c r="BH806"/>
      <c r="BI806"/>
      <c r="BJ806"/>
      <c r="BN806" s="3" cm="1">
        <f t="array" ref="BN806">$C806*EXP(poly_from_str(100000000/$E806,BN$4341))</f>
        <v>0.21789898689762294</v>
      </c>
      <c r="BO806" s="3"/>
      <c r="BY806" t="e">
        <v>#N/A</v>
      </c>
    </row>
    <row r="807" spans="1:77" hidden="1" x14ac:dyDescent="0.25">
      <c r="A807">
        <v>4718.7089999999998</v>
      </c>
      <c r="B807" s="2" t="str">
        <f t="shared" si="1081"/>
        <v/>
      </c>
      <c r="C807">
        <v>3</v>
      </c>
      <c r="E807">
        <v>21186.31</v>
      </c>
      <c r="R807">
        <v>9</v>
      </c>
      <c r="S807" t="s">
        <v>22</v>
      </c>
      <c r="AA807" s="10">
        <f t="shared" si="1083"/>
        <v>4718.7089999999998</v>
      </c>
      <c r="AB807" s="3" cm="1">
        <f t="array" ref="AB807">100000000/Lvac(AA807)</f>
        <v>21186.309861284986</v>
      </c>
      <c r="AC807" s="28">
        <f t="shared" si="1084"/>
        <v>2.1192237114007244E-7</v>
      </c>
      <c r="AD807" s="28">
        <f t="shared" si="1085"/>
        <v>4.720029144043437E-7</v>
      </c>
      <c r="AE807" s="21">
        <f t="shared" si="1086"/>
        <v>21186.309884556904</v>
      </c>
      <c r="AF807" s="10" cm="1">
        <f t="array" ref="AF807">Lair(100000000/AE807)</f>
        <v>4718.7089948166977</v>
      </c>
      <c r="AG807" s="10">
        <f t="shared" si="1087"/>
        <v>7.2449265107559068E-3</v>
      </c>
      <c r="AH807" s="10" t="b">
        <f t="shared" si="1082"/>
        <v>1</v>
      </c>
      <c r="AI807" s="10">
        <f t="shared" si="1088"/>
        <v>4718.7089999999998</v>
      </c>
      <c r="AJ807">
        <v>3.0000000000000001E-3</v>
      </c>
      <c r="AK807" s="3" cm="1">
        <f t="array" ref="AK807">100000000/Lvac($AA807)</f>
        <v>21186.309861284986</v>
      </c>
      <c r="AL807" s="21">
        <f t="shared" si="1104"/>
        <v>1.346955906453544E-2</v>
      </c>
      <c r="AM807" s="21"/>
      <c r="AN807" s="21"/>
      <c r="AO807" s="21"/>
      <c r="AP807" s="21"/>
      <c r="AS807" s="3">
        <f t="shared" si="1089"/>
        <v>-1.3871501505491324E-4</v>
      </c>
      <c r="AT807" s="3" cm="1">
        <f t="array" ref="AT807">AS807-(100000000/LvacE($A807)-$E807)</f>
        <v>2.4200671759899706E-6</v>
      </c>
      <c r="BB807"/>
      <c r="BC807"/>
      <c r="BD807"/>
      <c r="BE807"/>
      <c r="BF807"/>
      <c r="BG807"/>
      <c r="BH807"/>
      <c r="BI807"/>
      <c r="BJ807"/>
      <c r="BN807" s="3" cm="1">
        <f t="array" ref="BN807">$C807*EXP(poly_from_str(100000000/$E807,BN$4341))</f>
        <v>0.16109113770923278</v>
      </c>
      <c r="BO807" s="3"/>
      <c r="BY807" t="e">
        <v>#N/A</v>
      </c>
    </row>
    <row r="808" spans="1:77" hidden="1" x14ac:dyDescent="0.25">
      <c r="A808">
        <v>4716.3590000000004</v>
      </c>
      <c r="B808" s="2" t="str">
        <f t="shared" si="1081"/>
        <v/>
      </c>
      <c r="C808">
        <v>9</v>
      </c>
      <c r="D808" t="s">
        <v>14</v>
      </c>
      <c r="E808">
        <v>21196.87</v>
      </c>
      <c r="F808">
        <v>15443</v>
      </c>
      <c r="G808" t="s">
        <v>3</v>
      </c>
      <c r="H808" s="5" t="s">
        <v>8</v>
      </c>
      <c r="I808">
        <v>36640</v>
      </c>
      <c r="J808" t="s">
        <v>5</v>
      </c>
      <c r="K808" s="5" t="s">
        <v>8</v>
      </c>
      <c r="L808">
        <v>15443.48</v>
      </c>
      <c r="M808" t="str">
        <f t="shared" ref="M808:M809" si="1124">$G808&amp;""</f>
        <v>o</v>
      </c>
      <c r="N808" t="str">
        <f t="shared" ref="N808:N809" si="1125">$H808&amp;""</f>
        <v>7/2</v>
      </c>
      <c r="O808">
        <v>36640.379999999997</v>
      </c>
      <c r="P808" t="str">
        <f t="shared" ref="P808:P809" si="1126">$J808&amp;""</f>
        <v>e</v>
      </c>
      <c r="Q808" t="str">
        <f t="shared" ref="Q808:Q809" si="1127">$K808&amp;""</f>
        <v>7/2</v>
      </c>
      <c r="R808">
        <v>9</v>
      </c>
      <c r="AA808" s="10">
        <f t="shared" si="1083"/>
        <v>4716.3590000000004</v>
      </c>
      <c r="AB808" s="3" cm="1">
        <f t="array" ref="AB808">100000000/Lvac(AA808)</f>
        <v>21196.866115472847</v>
      </c>
      <c r="AC808" s="28">
        <f t="shared" si="1084"/>
        <v>2.1202796479233238E-7</v>
      </c>
      <c r="AD808" s="28">
        <f t="shared" si="1085"/>
        <v>4.7176785216850565E-7</v>
      </c>
      <c r="AE808" s="21">
        <f t="shared" si="1086"/>
        <v>21196.866768253021</v>
      </c>
      <c r="AF808" s="10" cm="1">
        <f t="array" ref="AF808">Lair(100000000/AE808)</f>
        <v>4716.3588547525133</v>
      </c>
      <c r="AG808" s="10">
        <f t="shared" si="1087"/>
        <v>7.2471641912196299E-3</v>
      </c>
      <c r="AH808" s="10" t="b">
        <f t="shared" si="1082"/>
        <v>1</v>
      </c>
      <c r="AI808" s="10">
        <f t="shared" ref="AI808:AI809" si="1128">$AF808</f>
        <v>4716.3588547525133</v>
      </c>
      <c r="AJ808">
        <v>7.0000000000000001E-3</v>
      </c>
      <c r="AK808" s="3" cm="1">
        <f t="array" ref="AK808">100000000/Lvac($AA808)</f>
        <v>21196.866115472847</v>
      </c>
      <c r="AL808" s="21">
        <f t="shared" si="1104"/>
        <v>3.1460299645942852E-2</v>
      </c>
      <c r="AM808" s="10" cm="1">
        <f t="array" ref="AM808">Lvac($AI808)-$BA808</f>
        <v>7.3962086025858298E-3</v>
      </c>
      <c r="AN808" s="10">
        <f t="shared" ref="AN808:AN809" si="1129">$AK808-($AX808-$AW808)</f>
        <v>-3.3884527150803478E-2</v>
      </c>
      <c r="AO808" s="3">
        <f t="shared" ref="AO808:AO809" si="1130">AM808/AJ808</f>
        <v>1.0566012289408329</v>
      </c>
      <c r="AP808" s="3">
        <v>1.0773563651257843</v>
      </c>
      <c r="AS808" s="3">
        <f t="shared" si="1089"/>
        <v>-3.8845271519676317E-3</v>
      </c>
      <c r="AT808" s="3" cm="1">
        <f t="array" ref="AT808">AS808-(100000000/LvacE($A808)-$E808)</f>
        <v>2.3515167413279414E-6</v>
      </c>
      <c r="AU808" t="s">
        <v>4977</v>
      </c>
      <c r="AV808" t="s">
        <v>4800</v>
      </c>
      <c r="AW808" s="3">
        <v>15443.48</v>
      </c>
      <c r="AX808" s="3">
        <v>36640.379999999997</v>
      </c>
      <c r="AY808" s="3"/>
      <c r="AZ808" s="10" cm="1">
        <f t="array" ref="AZ808">Lair(100000000/($AX808-$AW808))</f>
        <v>4716.3514605021219</v>
      </c>
      <c r="BA808" s="10">
        <f t="shared" ref="BA808:BA809" si="1131">100000000/($AX808-$AW808)</f>
        <v>4717.6709801904999</v>
      </c>
      <c r="BB808" s="12">
        <v>718000</v>
      </c>
      <c r="BC808" s="3">
        <v>4.1000000000000002E-2</v>
      </c>
      <c r="BD808" s="12" cm="1">
        <f t="array" ref="BD808">SfromgA($BB808,$BA808,"")</f>
        <v>3.7208379091985884E-2</v>
      </c>
      <c r="BE808" s="29">
        <f t="shared" ref="BE808:BE809" si="1132">(10^MAX(0.05, -0.312925054856973*((LN($BD808))^(1/3)) + 0.454808404431693)-1)*100</f>
        <v>732.29920457264598</v>
      </c>
      <c r="BG808" s="3"/>
      <c r="BH808" s="3"/>
      <c r="BI808" s="12">
        <f>IF($BB808="",$BF808,$BB808)</f>
        <v>718000</v>
      </c>
      <c r="BJ808" s="29">
        <f>IF($BB808="",$BH808,$BE808)</f>
        <v>732.29920457264598</v>
      </c>
      <c r="BK808" s="3">
        <f t="shared" ref="BK808:BK809" si="1133">LN(BN808*100000000/($AX808-$AW808)/$BI808)</f>
        <v>-5.7602142825379659</v>
      </c>
      <c r="BL808" s="13">
        <f>EXP(BK$4341*$AX808+BK$4342)*$BI808/(100000000/($AX808-$AW808))</f>
        <v>1.0567315904687584</v>
      </c>
      <c r="BM808" s="3">
        <f t="shared" ref="BM808:BM809" si="1134">LN(BL808/$C808)</f>
        <v>-2.1420438379186288</v>
      </c>
      <c r="BN808" s="3" cm="1">
        <f t="array" ref="BN808">$C808*EXP(poly_from_str(100000000/$E808,BN$4341))</f>
        <v>0.47947671113145013</v>
      </c>
      <c r="BO808" s="3">
        <f t="shared" ref="BO808:BO809" si="1135">LN($C808)</f>
        <v>2.1972245773362196</v>
      </c>
      <c r="BP808" s="13">
        <f>LN(BL808/BN808)</f>
        <v>0.7902406943246757</v>
      </c>
      <c r="BY808">
        <v>388</v>
      </c>
    </row>
    <row r="809" spans="1:77" hidden="1" x14ac:dyDescent="0.25">
      <c r="A809">
        <v>4713.7</v>
      </c>
      <c r="B809" s="2" t="str">
        <f t="shared" si="1081"/>
        <v/>
      </c>
      <c r="C809">
        <v>600</v>
      </c>
      <c r="D809" t="s">
        <v>14</v>
      </c>
      <c r="E809">
        <v>21208.82</v>
      </c>
      <c r="F809">
        <v>15443</v>
      </c>
      <c r="G809" t="s">
        <v>3</v>
      </c>
      <c r="H809" s="5" t="s">
        <v>8</v>
      </c>
      <c r="I809">
        <v>36652</v>
      </c>
      <c r="J809" t="s">
        <v>5</v>
      </c>
      <c r="K809" s="5" t="s">
        <v>18</v>
      </c>
      <c r="L809">
        <v>15443.48</v>
      </c>
      <c r="M809" t="str">
        <f t="shared" si="1124"/>
        <v>o</v>
      </c>
      <c r="N809" t="str">
        <f t="shared" si="1125"/>
        <v>7/2</v>
      </c>
      <c r="O809">
        <v>36652.29</v>
      </c>
      <c r="P809" t="str">
        <f t="shared" si="1126"/>
        <v>e</v>
      </c>
      <c r="Q809" t="str">
        <f t="shared" si="1127"/>
        <v>5/2</v>
      </c>
      <c r="R809">
        <v>9</v>
      </c>
      <c r="AA809" s="10">
        <f t="shared" si="1083"/>
        <v>4713.7</v>
      </c>
      <c r="AB809" s="3" cm="1">
        <f t="array" ref="AB809">100000000/Lvac(AA809)</f>
        <v>21208.823097050095</v>
      </c>
      <c r="AC809" s="28">
        <f t="shared" si="1084"/>
        <v>2.1214756984958739E-7</v>
      </c>
      <c r="AD809" s="28">
        <f t="shared" si="1085"/>
        <v>4.7150188175179251E-7</v>
      </c>
      <c r="AE809" s="21">
        <f t="shared" si="1086"/>
        <v>21208.822575625036</v>
      </c>
      <c r="AF809" s="10" cm="1">
        <f t="array" ref="AF809">Lair(100000000/AE809)</f>
        <v>4713.7001158894163</v>
      </c>
      <c r="AG809" s="10">
        <f t="shared" si="1087"/>
        <v>7.2497001397044888E-3</v>
      </c>
      <c r="AH809" s="10" t="b">
        <f t="shared" si="1082"/>
        <v>1</v>
      </c>
      <c r="AI809" s="10">
        <f t="shared" si="1128"/>
        <v>4713.7001158894163</v>
      </c>
      <c r="AJ809">
        <v>7.0000000000000001E-3</v>
      </c>
      <c r="AK809" s="3" cm="1">
        <f t="array" ref="AK809">100000000/Lvac($AA809)</f>
        <v>21208.823097050095</v>
      </c>
      <c r="AL809" s="21">
        <f t="shared" si="1104"/>
        <v>3.1495801181517839E-2</v>
      </c>
      <c r="AM809" s="10" cm="1">
        <f t="array" ref="AM809">Lvac($AI809)-$BA809</f>
        <v>-2.7957396077908925E-3</v>
      </c>
      <c r="AN809" s="10">
        <f t="shared" si="1129"/>
        <v>1.3097050094074802E-2</v>
      </c>
      <c r="AO809" s="3">
        <f t="shared" si="1130"/>
        <v>-0.39939137254155604</v>
      </c>
      <c r="AP809" s="3">
        <v>-0.41595138762724154</v>
      </c>
      <c r="AS809" s="3">
        <f t="shared" si="1089"/>
        <v>3.0970500956755131E-3</v>
      </c>
      <c r="AT809" s="3" cm="1">
        <f t="array" ref="AT809">AS809-(100000000/LvacE($A809)-$E809)</f>
        <v>2.2738240659236908E-6</v>
      </c>
      <c r="AU809" t="s">
        <v>4977</v>
      </c>
      <c r="AV809" t="s">
        <v>4766</v>
      </c>
      <c r="AW809" s="3">
        <v>15443.48</v>
      </c>
      <c r="AX809" s="3">
        <v>36652.29</v>
      </c>
      <c r="AY809" s="3"/>
      <c r="AZ809" s="10" cm="1">
        <f t="array" ref="AZ809">Lair(100000000/($AX809-$AW809))</f>
        <v>4713.7029108888546</v>
      </c>
      <c r="BA809" s="10">
        <f t="shared" si="1131"/>
        <v>4715.0217291776389</v>
      </c>
      <c r="BB809" s="12">
        <v>14200000</v>
      </c>
      <c r="BC809" s="3">
        <v>0.497</v>
      </c>
      <c r="BD809" s="12" cm="1">
        <f t="array" ref="BD809">SfromgA($BB809,$BA809,"")</f>
        <v>0.73463700347975402</v>
      </c>
      <c r="BE809" s="29">
        <f t="shared" si="1132"/>
        <v>363.68505204632191</v>
      </c>
      <c r="BF809" s="12">
        <v>1503747.1953484006</v>
      </c>
      <c r="BG809" s="12" cm="1">
        <f t="array" ref="BG809">SfromgA($BF809,$BA809,"")</f>
        <v>7.7796361519847423E-2</v>
      </c>
      <c r="BH809" s="29">
        <f>(10^MAX(0.05, -0.312925054856973*((LN($BG809))^(1/3)) + 0.454808404431693)-1)*100</f>
        <v>663.00997395029287</v>
      </c>
      <c r="BI809" s="12">
        <f>IF($BB809="",$BF809,$BB809)</f>
        <v>14200000</v>
      </c>
      <c r="BJ809" s="29">
        <f>IF($BB809="",$BH809,$BE809)</f>
        <v>363.68505204632191</v>
      </c>
      <c r="BK809" s="3">
        <f t="shared" si="1133"/>
        <v>-4.5545820610149956</v>
      </c>
      <c r="BL809" s="13">
        <f>EXP(BK$4341*$AX809+BK$4342)*$BI809/(100000000/($AX809-$AW809))</f>
        <v>20.891976947173738</v>
      </c>
      <c r="BM809" s="3">
        <f t="shared" si="1134"/>
        <v>-3.3575644480711091</v>
      </c>
      <c r="BN809" s="3" cm="1">
        <f t="array" ref="BN809">$C809*EXP(poly_from_str(100000000/$E809,BN$4341))</f>
        <v>31.679242572951338</v>
      </c>
      <c r="BO809" s="3">
        <f t="shared" si="1135"/>
        <v>6.3969296552161463</v>
      </c>
      <c r="BP809" s="13">
        <f>LN(BL809/BN809)</f>
        <v>-0.41629645083327904</v>
      </c>
      <c r="BY809">
        <v>25550</v>
      </c>
    </row>
    <row r="810" spans="1:77" hidden="1" x14ac:dyDescent="0.25">
      <c r="A810">
        <v>4713.1710000000003</v>
      </c>
      <c r="B810" s="2" t="str">
        <f t="shared" si="1081"/>
        <v/>
      </c>
      <c r="C810">
        <v>4</v>
      </c>
      <c r="E810">
        <v>21211.200000000001</v>
      </c>
      <c r="R810">
        <v>9</v>
      </c>
      <c r="S810" t="s">
        <v>22</v>
      </c>
      <c r="AA810" s="10">
        <f t="shared" si="1083"/>
        <v>4713.1710000000003</v>
      </c>
      <c r="AB810" s="3" cm="1">
        <f t="array" ref="AB810">100000000/Lvac(AA810)</f>
        <v>21211.203511326999</v>
      </c>
      <c r="AC810" s="28">
        <f t="shared" si="1084"/>
        <v>2.1217138100866698E-7</v>
      </c>
      <c r="AD810" s="28">
        <f t="shared" si="1085"/>
        <v>4.7144896774291461E-7</v>
      </c>
      <c r="AE810" s="21">
        <f t="shared" si="1086"/>
        <v>21211.202919932774</v>
      </c>
      <c r="AF810" s="10" cm="1">
        <f t="array" ref="AF810">Lair(100000000/AE810)</f>
        <v>4713.171131410927</v>
      </c>
      <c r="AG810" s="10">
        <f t="shared" si="1087"/>
        <v>7.2502051709270685E-3</v>
      </c>
      <c r="AH810" s="10" t="b">
        <f t="shared" si="1082"/>
        <v>1</v>
      </c>
      <c r="AI810" s="10">
        <f t="shared" si="1088"/>
        <v>4713.1710000000003</v>
      </c>
      <c r="AJ810">
        <v>3.0000000000000001E-3</v>
      </c>
      <c r="AK810" s="3" cm="1">
        <f t="array" ref="AK810">100000000/Lvac($AA810)</f>
        <v>21211.203511326999</v>
      </c>
      <c r="AL810" s="21">
        <f t="shared" si="1104"/>
        <v>1.3501231025562407E-2</v>
      </c>
      <c r="AM810" s="21"/>
      <c r="AN810" s="21"/>
      <c r="AO810" s="21"/>
      <c r="AP810" s="21"/>
      <c r="AS810" s="3">
        <f t="shared" si="1089"/>
        <v>3.5113269987050444E-3</v>
      </c>
      <c r="AT810" s="3" cm="1">
        <f t="array" ref="AT810">AS810-(100000000/LvacE($A810)-$E810)</f>
        <v>2.2583517420571297E-6</v>
      </c>
      <c r="BB810"/>
      <c r="BC810"/>
      <c r="BD810"/>
      <c r="BE810"/>
      <c r="BF810"/>
      <c r="BG810"/>
      <c r="BH810"/>
      <c r="BI810"/>
      <c r="BJ810"/>
      <c r="BN810" s="3" cm="1">
        <f t="array" ref="BN810">$C810*EXP(poly_from_str(100000000/$E810,BN$4341))</f>
        <v>0.21081587158916135</v>
      </c>
      <c r="BO810" s="3"/>
      <c r="BY810" t="e">
        <v>#N/A</v>
      </c>
    </row>
    <row r="811" spans="1:77" hidden="1" x14ac:dyDescent="0.25">
      <c r="A811">
        <v>4710.8249999999998</v>
      </c>
      <c r="B811" s="2" t="str">
        <f t="shared" si="1081"/>
        <v/>
      </c>
      <c r="C811">
        <v>15</v>
      </c>
      <c r="D811" t="s">
        <v>14</v>
      </c>
      <c r="E811">
        <v>21221.77</v>
      </c>
      <c r="F811">
        <v>10032</v>
      </c>
      <c r="G811" t="s">
        <v>3</v>
      </c>
      <c r="H811" s="5" t="s">
        <v>4</v>
      </c>
      <c r="I811">
        <v>31254</v>
      </c>
      <c r="J811" t="s">
        <v>5</v>
      </c>
      <c r="K811" s="5" t="s">
        <v>8</v>
      </c>
      <c r="L811">
        <v>10032.92</v>
      </c>
      <c r="M811" t="str">
        <f t="shared" ref="M811:M812" si="1136">$G811&amp;""</f>
        <v>o</v>
      </c>
      <c r="N811" t="str">
        <f t="shared" ref="N811:N812" si="1137">$H811&amp;""</f>
        <v>9/2</v>
      </c>
      <c r="O811">
        <v>31254.71</v>
      </c>
      <c r="P811" t="str">
        <f t="shared" ref="P811:P812" si="1138">$J811&amp;""</f>
        <v>e</v>
      </c>
      <c r="Q811" t="str">
        <f t="shared" ref="Q811:Q812" si="1139">$K811&amp;""</f>
        <v>7/2</v>
      </c>
      <c r="R811">
        <v>9</v>
      </c>
      <c r="AA811" s="10">
        <f t="shared" si="1083"/>
        <v>4710.8249999999998</v>
      </c>
      <c r="AB811" s="3" cm="1">
        <f t="array" ref="AB811">100000000/Lvac(AA811)</f>
        <v>21221.766573678764</v>
      </c>
      <c r="AC811" s="28">
        <f t="shared" si="1084"/>
        <v>2.1227704276851721E-7</v>
      </c>
      <c r="AD811" s="28">
        <f t="shared" si="1085"/>
        <v>4.7121430561784351E-7</v>
      </c>
      <c r="AE811" s="21">
        <f t="shared" si="1086"/>
        <v>21221.76715171224</v>
      </c>
      <c r="AF811" s="10" cm="1">
        <f t="array" ref="AF811">Lair(100000000/AE811)</f>
        <v>4710.8248716857406</v>
      </c>
      <c r="AG811" s="10">
        <f t="shared" si="1087"/>
        <v>7.2524469252921477E-3</v>
      </c>
      <c r="AH811" s="10" t="b">
        <f t="shared" si="1082"/>
        <v>1</v>
      </c>
      <c r="AI811" s="10">
        <f t="shared" ref="AI811:AI812" si="1140">$AF811</f>
        <v>4710.8248716857406</v>
      </c>
      <c r="AJ811">
        <v>7.0000000000000001E-3</v>
      </c>
      <c r="AK811" s="3" cm="1">
        <f t="array" ref="AK811">100000000/Lvac($AA811)</f>
        <v>21221.766573678764</v>
      </c>
      <c r="AL811" s="21">
        <f t="shared" si="1104"/>
        <v>3.1534257813025594E-2</v>
      </c>
      <c r="AM811" s="10" cm="1">
        <f t="array" ref="AM811">Lvac($AI811)-$BA811</f>
        <v>5.0732948348013451E-3</v>
      </c>
      <c r="AN811" s="10">
        <f t="shared" ref="AN811:AN812" si="1141">$AK811-($AX811-$AW811)</f>
        <v>-2.3426321236911463E-2</v>
      </c>
      <c r="AO811" s="3">
        <f t="shared" ref="AO811:AO812" si="1142">AM811/AJ811</f>
        <v>0.72475640497162075</v>
      </c>
      <c r="AP811" s="3">
        <v>0.74309186753193246</v>
      </c>
      <c r="AS811" s="3">
        <f t="shared" si="1089"/>
        <v>-3.4263212364749052E-3</v>
      </c>
      <c r="AT811" s="3" cm="1">
        <f t="array" ref="AT811">AS811-(100000000/LvacE($A811)-$E811)</f>
        <v>2.1896667021792382E-6</v>
      </c>
      <c r="AU811" t="s">
        <v>4807</v>
      </c>
      <c r="AV811" t="s">
        <v>4730</v>
      </c>
      <c r="AW811" s="3">
        <v>10032.92</v>
      </c>
      <c r="AX811" s="3">
        <v>31254.71</v>
      </c>
      <c r="AY811" s="3"/>
      <c r="AZ811" s="10" cm="1">
        <f t="array" ref="AZ811">Lair(100000000/($AX811-$AW811))</f>
        <v>4710.8197997340012</v>
      </c>
      <c r="BA811" s="10">
        <f t="shared" ref="BA811:BA812" si="1143">100000000/($AX811-$AW811)</f>
        <v>4712.1378545353618</v>
      </c>
      <c r="BB811" s="12">
        <v>869000</v>
      </c>
      <c r="BC811" s="3">
        <v>1.0999999999999999E-2</v>
      </c>
      <c r="BD811" s="12" cm="1">
        <f t="array" ref="BD811">SfromgA($BB811,$BA811,"")</f>
        <v>4.4875272455439985E-2</v>
      </c>
      <c r="BE811" s="29">
        <f t="shared" ref="BE811:BE812" si="1144">(10^MAX(0.05, -0.312925054856973*((LN($BD811))^(1/3)) + 0.454808404431693)-1)*100</f>
        <v>715.21855240586251</v>
      </c>
      <c r="BG811" s="3"/>
      <c r="BH811" s="3"/>
      <c r="BI811" s="12">
        <f t="shared" ref="BI811:BI812" si="1145">IF($BB811="",$BF811,$BB811)</f>
        <v>869000</v>
      </c>
      <c r="BJ811" s="29">
        <f t="shared" ref="BJ811:BJ812" si="1146">IF($BB811="",$BH811,$BE811)</f>
        <v>715.21855240586251</v>
      </c>
      <c r="BK811" s="3">
        <f t="shared" ref="BK811:BK812" si="1147">LN(BN811*100000000/($AX811-$AW811)/$BI811)</f>
        <v>-5.4602240514701839</v>
      </c>
      <c r="BL811" s="13">
        <f>EXP(BK$4341*$AX811+BK$4342)*$BI811/(100000000/($AX811-$AW811))</f>
        <v>1.9279010484439467</v>
      </c>
      <c r="BM811" s="3">
        <f t="shared" ref="BM811:BM812" si="1148">LN(BL811/$C811)</f>
        <v>-2.0516183296521375</v>
      </c>
      <c r="BN811" s="3" cm="1">
        <f t="array" ref="BN811">$C811*EXP(poly_from_str(100000000/$E811,BN$4341))</f>
        <v>0.78425376733377627</v>
      </c>
      <c r="BO811" s="3">
        <f t="shared" ref="BO811:BO812" si="1149">LN($C811)</f>
        <v>2.7080502011022101</v>
      </c>
      <c r="BP811" s="13">
        <f>LN(BL811/BN811)</f>
        <v>0.89945449963209123</v>
      </c>
      <c r="BY811">
        <v>631</v>
      </c>
    </row>
    <row r="812" spans="1:77" x14ac:dyDescent="0.25">
      <c r="A812">
        <v>4706.0829999999996</v>
      </c>
      <c r="B812" s="2" t="str">
        <f t="shared" si="1081"/>
        <v/>
      </c>
      <c r="C812">
        <v>9</v>
      </c>
      <c r="E812">
        <v>21243.15</v>
      </c>
      <c r="F812">
        <v>45805</v>
      </c>
      <c r="G812" t="s">
        <v>5</v>
      </c>
      <c r="H812" s="5" t="s">
        <v>4</v>
      </c>
      <c r="I812">
        <v>67049</v>
      </c>
      <c r="J812" t="s">
        <v>3</v>
      </c>
      <c r="K812" s="5" t="s">
        <v>4</v>
      </c>
      <c r="L812">
        <v>45805.95</v>
      </c>
      <c r="M812" t="str">
        <f t="shared" si="1136"/>
        <v>e</v>
      </c>
      <c r="N812" t="str">
        <f t="shared" si="1137"/>
        <v>9/2</v>
      </c>
      <c r="O812">
        <v>67049.179999999993</v>
      </c>
      <c r="P812" t="str">
        <f t="shared" si="1138"/>
        <v>o</v>
      </c>
      <c r="Q812" t="str">
        <f t="shared" si="1139"/>
        <v>9/2</v>
      </c>
      <c r="R812">
        <v>9</v>
      </c>
      <c r="U812" s="4" t="str">
        <f>"Sugar wl unc increased 0.003 -&gt; "&amp;ROUND($AJ812,3)&amp;"A"</f>
        <v>Sugar wl unc increased 0.003 -&gt; 0.018A</v>
      </c>
      <c r="AA812" s="10">
        <f t="shared" si="1083"/>
        <v>4706.0829999999996</v>
      </c>
      <c r="AB812" s="3" cm="1">
        <f t="array" ref="AB812">100000000/Lvac(AA812)</f>
        <v>21243.149984710592</v>
      </c>
      <c r="AC812" s="28">
        <f t="shared" si="1084"/>
        <v>2.124909399175493E-7</v>
      </c>
      <c r="AD812" s="28">
        <f t="shared" si="1085"/>
        <v>4.7073998004991425E-7</v>
      </c>
      <c r="AE812" s="21">
        <f t="shared" si="1086"/>
        <v>21243.149987298624</v>
      </c>
      <c r="AF812" s="10" cm="1">
        <f t="array" ref="AF812">Lair(100000000/AE812)</f>
        <v>4706.0829994266533</v>
      </c>
      <c r="AG812" s="10">
        <f t="shared" si="1087"/>
        <v>7.2569884535303129E-3</v>
      </c>
      <c r="AH812" s="10" t="b">
        <f t="shared" si="1082"/>
        <v>1</v>
      </c>
      <c r="AI812" s="10">
        <f t="shared" si="1140"/>
        <v>4706.0829994266533</v>
      </c>
      <c r="AJ812" s="25">
        <f>0.003*ABS($AP812)</f>
        <v>1.7731011592331924E-2</v>
      </c>
      <c r="AK812" s="3" cm="1">
        <f t="array" ref="AK812">100000000/Lvac($AA812)</f>
        <v>21243.149984710592</v>
      </c>
      <c r="AL812" s="21">
        <f t="shared" si="1104"/>
        <v>8.0037376876361602E-2</v>
      </c>
      <c r="AM812" s="10" cm="1">
        <f t="array" ref="AM812">Lvac($AI812)-$BA812</f>
        <v>1.7730438094076817E-2</v>
      </c>
      <c r="AN812" s="10">
        <f t="shared" si="1141"/>
        <v>-8.0015289404400392E-2</v>
      </c>
      <c r="AO812" s="14">
        <f t="shared" si="1142"/>
        <v>0.99996765563813883</v>
      </c>
      <c r="AP812" s="3">
        <v>5.9103371974439751</v>
      </c>
      <c r="AS812" s="3">
        <f t="shared" si="1089"/>
        <v>-1.5289409930119291E-5</v>
      </c>
      <c r="AT812" s="3" cm="1">
        <f t="array" ref="AT812">AS812-(100000000/LvacE($A812)-$E812)</f>
        <v>2.050506736850366E-6</v>
      </c>
      <c r="AU812" t="s">
        <v>4797</v>
      </c>
      <c r="AV812" t="s">
        <v>4857</v>
      </c>
      <c r="AW812" s="3">
        <v>45805.95</v>
      </c>
      <c r="AX812" s="3">
        <v>67049.179999999993</v>
      </c>
      <c r="AY812" s="3"/>
      <c r="AZ812" s="10" cm="1">
        <f t="array" ref="AZ812">Lair(100000000/($AX812-$AW812))</f>
        <v>4706.0652736821694</v>
      </c>
      <c r="BA812" s="10">
        <f t="shared" si="1143"/>
        <v>4707.3820694875503</v>
      </c>
      <c r="BB812" s="12">
        <v>1430000</v>
      </c>
      <c r="BC812" s="3">
        <v>0.13</v>
      </c>
      <c r="BD812" s="12" cm="1">
        <f t="array" ref="BD812">SfromgA($BB812,$BA812,"")</f>
        <v>7.3622022454972708E-2</v>
      </c>
      <c r="BE812" s="29">
        <f t="shared" si="1144"/>
        <v>668.40012636582696</v>
      </c>
      <c r="BG812" s="3"/>
      <c r="BH812" s="3"/>
      <c r="BI812" s="12">
        <f t="shared" si="1145"/>
        <v>1430000</v>
      </c>
      <c r="BJ812" s="29">
        <f t="shared" si="1146"/>
        <v>668.40012636582696</v>
      </c>
      <c r="BK812" s="3">
        <f t="shared" si="1147"/>
        <v>-6.4864920647134516</v>
      </c>
      <c r="BL812" s="13">
        <f>EXP(BK$4341*$AX812+BK$4342)*$BI812/(100000000/($AX812-$AW812))</f>
        <v>0.20926767524191811</v>
      </c>
      <c r="BM812" s="3">
        <f t="shared" si="1148"/>
        <v>-3.7613656810206915</v>
      </c>
      <c r="BN812" s="3" cm="1">
        <f t="array" ref="BN812">$C812*EXP(poly_from_str(100000000/$E812,BN$4341))</f>
        <v>0.46292312700265892</v>
      </c>
      <c r="BO812" s="3">
        <f t="shared" si="1149"/>
        <v>2.1972245773362196</v>
      </c>
      <c r="BP812" s="13">
        <f>LN(BL812/BN812)</f>
        <v>-0.7939468326120005</v>
      </c>
      <c r="BY812">
        <v>370</v>
      </c>
    </row>
    <row r="813" spans="1:77" hidden="1" x14ac:dyDescent="0.25">
      <c r="A813">
        <v>4705.7560000000003</v>
      </c>
      <c r="B813" s="2" t="str">
        <f t="shared" si="1081"/>
        <v/>
      </c>
      <c r="C813">
        <v>4</v>
      </c>
      <c r="D813" t="s">
        <v>14</v>
      </c>
      <c r="E813">
        <v>21244.63</v>
      </c>
      <c r="R813">
        <v>9</v>
      </c>
      <c r="S813" t="s">
        <v>22</v>
      </c>
      <c r="AA813" s="10">
        <f t="shared" si="1083"/>
        <v>4705.7560000000003</v>
      </c>
      <c r="AB813" s="3" cm="1">
        <f t="array" ref="AB813">100000000/Lvac(AA813)</f>
        <v>21244.626135565675</v>
      </c>
      <c r="AC813" s="28">
        <f t="shared" si="1084"/>
        <v>2.1250570577820014E-7</v>
      </c>
      <c r="AD813" s="28">
        <f t="shared" si="1085"/>
        <v>4.7070727139128037E-7</v>
      </c>
      <c r="AE813" s="21">
        <f t="shared" si="1086"/>
        <v>21244.626789847731</v>
      </c>
      <c r="AF813" s="10" cm="1">
        <f t="array" ref="AF813">Lair(100000000/AE813)</f>
        <v>4705.7558550721569</v>
      </c>
      <c r="AG813" s="10">
        <f t="shared" si="1087"/>
        <v>7.2573021354661905E-3</v>
      </c>
      <c r="AH813" s="10" t="b">
        <f t="shared" si="1082"/>
        <v>1</v>
      </c>
      <c r="AI813" s="10">
        <f t="shared" si="1088"/>
        <v>4705.7560000000003</v>
      </c>
      <c r="AJ813">
        <v>7.0000000000000001E-3</v>
      </c>
      <c r="AK813" s="3" cm="1">
        <f t="array" ref="AK813">100000000/Lvac($AA813)</f>
        <v>21244.626135565675</v>
      </c>
      <c r="AL813" s="21">
        <f t="shared" si="1104"/>
        <v>3.1602229896526661E-2</v>
      </c>
      <c r="AM813" s="21"/>
      <c r="AN813" s="21"/>
      <c r="AO813" s="21"/>
      <c r="AP813" s="21"/>
      <c r="AS813" s="3">
        <f t="shared" si="1089"/>
        <v>-3.8644343258056324E-3</v>
      </c>
      <c r="AT813" s="3" cm="1">
        <f t="array" ref="AT813">AS813-(100000000/LvacE($A813)-$E813)</f>
        <v>2.0408915588632226E-6</v>
      </c>
      <c r="BB813"/>
      <c r="BC813"/>
      <c r="BD813"/>
      <c r="BE813"/>
      <c r="BF813"/>
      <c r="BG813"/>
      <c r="BH813"/>
      <c r="BI813"/>
      <c r="BJ813"/>
      <c r="BN813" s="3" cm="1">
        <f t="array" ref="BN813">$C813*EXP(poly_from_str(100000000/$E813,BN$4341))</f>
        <v>0.2055094354325156</v>
      </c>
      <c r="BO813" s="3"/>
      <c r="BY813">
        <v>164</v>
      </c>
    </row>
    <row r="814" spans="1:77" hidden="1" x14ac:dyDescent="0.25">
      <c r="A814">
        <v>4704.92</v>
      </c>
      <c r="B814" s="2" t="str">
        <f t="shared" si="1081"/>
        <v/>
      </c>
      <c r="C814">
        <v>6</v>
      </c>
      <c r="E814">
        <v>21248.400000000001</v>
      </c>
      <c r="R814">
        <v>9</v>
      </c>
      <c r="S814" t="s">
        <v>22</v>
      </c>
      <c r="AA814" s="10">
        <f t="shared" si="1083"/>
        <v>4704.92</v>
      </c>
      <c r="AB814" s="3" cm="1">
        <f t="array" ref="AB814">100000000/Lvac(AA814)</f>
        <v>21248.400958663504</v>
      </c>
      <c r="AC814" s="28">
        <f t="shared" si="1084"/>
        <v>2.1254346513862085E-7</v>
      </c>
      <c r="AD814" s="28">
        <f t="shared" si="1085"/>
        <v>4.7062364925501607E-7</v>
      </c>
      <c r="AE814" s="21">
        <f t="shared" si="1086"/>
        <v>21248.400796257665</v>
      </c>
      <c r="AF814" s="10" cm="1">
        <f t="array" ref="AF814">Lair(100000000/AE814)</f>
        <v>4704.9200359611978</v>
      </c>
      <c r="AG814" s="10">
        <f t="shared" si="1087"/>
        <v>7.2581043842045671E-3</v>
      </c>
      <c r="AH814" s="10" t="b">
        <f t="shared" si="1082"/>
        <v>1</v>
      </c>
      <c r="AI814" s="10">
        <f t="shared" si="1088"/>
        <v>4704.92</v>
      </c>
      <c r="AJ814">
        <v>3.0000000000000001E-3</v>
      </c>
      <c r="AK814" s="3" cm="1">
        <f t="array" ref="AK814">100000000/Lvac($AA814)</f>
        <v>21248.400958663504</v>
      </c>
      <c r="AL814" s="21">
        <f t="shared" si="1104"/>
        <v>1.3548626305227403E-2</v>
      </c>
      <c r="AM814" s="21"/>
      <c r="AN814" s="21"/>
      <c r="AO814" s="21"/>
      <c r="AP814" s="21"/>
      <c r="AS814" s="3">
        <f t="shared" si="1089"/>
        <v>9.586635023879353E-4</v>
      </c>
      <c r="AT814" s="3" cm="1">
        <f t="array" ref="AT814">AS814-(100000000/LvacE($A814)-$E814)</f>
        <v>2.0163097360637039E-6</v>
      </c>
      <c r="BB814"/>
      <c r="BC814"/>
      <c r="BD814"/>
      <c r="BE814"/>
      <c r="BF814"/>
      <c r="BG814"/>
      <c r="BH814"/>
      <c r="BI814"/>
      <c r="BJ814"/>
      <c r="BN814" s="3" cm="1">
        <f t="array" ref="BN814">$C814*EXP(poly_from_str(100000000/$E814,BN$4341))</f>
        <v>0.30736986656924081</v>
      </c>
      <c r="BO814" s="3"/>
      <c r="BY814" t="e">
        <v>#N/A</v>
      </c>
    </row>
    <row r="815" spans="1:77" hidden="1" x14ac:dyDescent="0.25">
      <c r="A815">
        <v>4700.3519999999999</v>
      </c>
      <c r="B815" s="2" t="str">
        <f t="shared" si="1081"/>
        <v/>
      </c>
      <c r="C815">
        <v>2</v>
      </c>
      <c r="E815">
        <v>21269.05</v>
      </c>
      <c r="R815">
        <v>9</v>
      </c>
      <c r="S815" t="s">
        <v>22</v>
      </c>
      <c r="AA815" s="10">
        <f t="shared" si="1083"/>
        <v>4700.3519999999999</v>
      </c>
      <c r="AB815" s="3" cm="1">
        <f t="array" ref="AB815">100000000/Lvac(AA815)</f>
        <v>21269.050738788876</v>
      </c>
      <c r="AC815" s="28">
        <f t="shared" si="1084"/>
        <v>2.1275002382800268E-7</v>
      </c>
      <c r="AD815" s="28">
        <f t="shared" si="1085"/>
        <v>4.7016672830455765E-7</v>
      </c>
      <c r="AE815" s="21">
        <f t="shared" si="1086"/>
        <v>21269.05061322726</v>
      </c>
      <c r="AF815" s="10" cm="1">
        <f t="array" ref="AF815">Lair(100000000/AE815)</f>
        <v>4700.352027748896</v>
      </c>
      <c r="AG815" s="10">
        <f t="shared" si="1087"/>
        <v>7.2624955257381656E-3</v>
      </c>
      <c r="AH815" s="10" t="b">
        <f t="shared" si="1082"/>
        <v>1</v>
      </c>
      <c r="AI815" s="10">
        <f t="shared" si="1088"/>
        <v>4700.3519999999999</v>
      </c>
      <c r="AJ815">
        <v>3.0000000000000001E-3</v>
      </c>
      <c r="AK815" s="3" cm="1">
        <f t="array" ref="AK815">100000000/Lvac($AA815)</f>
        <v>21269.050738788876</v>
      </c>
      <c r="AL815" s="21">
        <f t="shared" si="1104"/>
        <v>1.3574973154428993E-2</v>
      </c>
      <c r="AM815" s="21"/>
      <c r="AN815" s="21"/>
      <c r="AO815" s="21"/>
      <c r="AP815" s="21"/>
      <c r="AS815" s="3">
        <f t="shared" si="1089"/>
        <v>7.3878887633327395E-4</v>
      </c>
      <c r="AT815" s="3" cm="1">
        <f t="array" ref="AT815">AS815-(100000000/LvacE($A815)-$E815)</f>
        <v>1.8817372620105743E-6</v>
      </c>
      <c r="BB815"/>
      <c r="BC815"/>
      <c r="BD815"/>
      <c r="BE815"/>
      <c r="BF815"/>
      <c r="BG815"/>
      <c r="BH815"/>
      <c r="BI815"/>
      <c r="BJ815"/>
      <c r="BN815" s="3" cm="1">
        <f t="array" ref="BN815">$C815*EXP(poly_from_str(100000000/$E815,BN$4341))</f>
        <v>0.10082808997403772</v>
      </c>
      <c r="BO815" s="3"/>
      <c r="BY815" t="e">
        <v>#N/A</v>
      </c>
    </row>
    <row r="816" spans="1:77" x14ac:dyDescent="0.25">
      <c r="A816">
        <v>4699.4470000000001</v>
      </c>
      <c r="B816" s="2" t="str">
        <f t="shared" si="1081"/>
        <v/>
      </c>
      <c r="C816">
        <v>2</v>
      </c>
      <c r="E816">
        <v>21273.15</v>
      </c>
      <c r="F816">
        <v>50227</v>
      </c>
      <c r="G816" t="s">
        <v>5</v>
      </c>
      <c r="H816" s="5" t="s">
        <v>19</v>
      </c>
      <c r="I816">
        <v>71501</v>
      </c>
      <c r="J816" t="s">
        <v>3</v>
      </c>
      <c r="K816" s="5" t="s">
        <v>19</v>
      </c>
      <c r="L816">
        <v>50227.79</v>
      </c>
      <c r="M816" t="str">
        <f>$G816&amp;""</f>
        <v>e</v>
      </c>
      <c r="N816" t="str">
        <f>$H816&amp;""</f>
        <v>3/2</v>
      </c>
      <c r="O816">
        <v>71501</v>
      </c>
      <c r="P816" t="str">
        <f>$J816&amp;""</f>
        <v>o</v>
      </c>
      <c r="Q816" t="str">
        <f>$K816&amp;""</f>
        <v>3/2</v>
      </c>
      <c r="R816">
        <v>9</v>
      </c>
      <c r="U816" s="4" t="str">
        <f>"Sugar wl unc increased 0.003 -&gt; "&amp;ROUND($AJ816,3)&amp;"A"</f>
        <v>Sugar wl unc increased 0.003 -&gt; 0.014A</v>
      </c>
      <c r="AA816" s="10">
        <f t="shared" si="1083"/>
        <v>4699.4470000000001</v>
      </c>
      <c r="AB816" s="3" cm="1">
        <f t="array" ref="AB816">100000000/Lvac(AA816)</f>
        <v>21273.146582635916</v>
      </c>
      <c r="AC816" s="28">
        <f t="shared" si="1084"/>
        <v>2.1279099434465373E-7</v>
      </c>
      <c r="AD816" s="28">
        <f t="shared" si="1085"/>
        <v>4.7007620434310566E-7</v>
      </c>
      <c r="AE816" s="21">
        <f t="shared" si="1086"/>
        <v>21273.147163808928</v>
      </c>
      <c r="AF816" s="10" cm="1">
        <f t="array" ref="AF816">Lair(100000000/AE816)</f>
        <v>4699.4468716112442</v>
      </c>
      <c r="AG816" s="10">
        <f t="shared" si="1087"/>
        <v>7.2633670070793351E-3</v>
      </c>
      <c r="AH816" s="10" t="b">
        <f t="shared" si="1082"/>
        <v>1</v>
      </c>
      <c r="AI816" s="10">
        <f>$AF816</f>
        <v>4699.4468716112442</v>
      </c>
      <c r="AJ816" s="25">
        <f>0.003*ABS($AP816)</f>
        <v>1.4013397037160757E-2</v>
      </c>
      <c r="AK816" s="3" cm="1">
        <f t="array" ref="AK816">100000000/Lvac($AA816)</f>
        <v>21273.146582635916</v>
      </c>
      <c r="AL816" s="21">
        <f t="shared" si="1104"/>
        <v>6.3434922755066167E-2</v>
      </c>
      <c r="AM816" s="10" cm="1">
        <f t="array" ref="AM816">Lvac($AI816)-$BA816</f>
        <v>1.3884974287975638E-2</v>
      </c>
      <c r="AN816" s="10">
        <f>$AK816-($AX816-$AW816)</f>
        <v>-6.3417364082852146E-2</v>
      </c>
      <c r="AO816" s="14">
        <f>AM816/AJ816</f>
        <v>0.99083571607622567</v>
      </c>
      <c r="AP816" s="3">
        <v>4.6711323457202525</v>
      </c>
      <c r="AS816" s="3">
        <f t="shared" si="1089"/>
        <v>-3.4173640851804521E-3</v>
      </c>
      <c r="AT816" s="3" cm="1">
        <f t="array" ref="AT816">AS816-(100000000/LvacE($A816)-$E816)</f>
        <v>1.855027221608907E-6</v>
      </c>
      <c r="AU816" t="s">
        <v>4934</v>
      </c>
      <c r="AV816" t="s">
        <v>4954</v>
      </c>
      <c r="AW816" s="3">
        <v>50227.79</v>
      </c>
      <c r="AX816" s="3">
        <v>71501</v>
      </c>
      <c r="AY816" s="3"/>
      <c r="AZ816" s="10" cm="1">
        <f t="array" ref="AZ816">Lair(100000000/($AX816-$AW816))</f>
        <v>4699.432990312248</v>
      </c>
      <c r="BA816" s="10">
        <f>100000000/($AX816-$AW816)</f>
        <v>4700.7480300340194</v>
      </c>
      <c r="BB816" s="12">
        <v>685000</v>
      </c>
      <c r="BC816" s="3">
        <v>0.35</v>
      </c>
      <c r="BD816" s="12" cm="1">
        <f t="array" ref="BD816">SfromgA($BB816,$BA816,"")</f>
        <v>3.5117601760065981E-2</v>
      </c>
      <c r="BE816" s="29">
        <f>(10^MAX(0.05, -0.312925054856973*((LN($BD816))^(1/3)) + 0.454808404431693)-1)*100</f>
        <v>737.50999297665066</v>
      </c>
      <c r="BG816" s="3"/>
      <c r="BH816" s="3"/>
      <c r="BI816" s="12">
        <f>IF($BB816="",$BF816,$BB816)</f>
        <v>685000</v>
      </c>
      <c r="BJ816" s="29">
        <f>IF($BB816="",$BH816,$BE816)</f>
        <v>737.50999297665066</v>
      </c>
      <c r="BK816" s="3">
        <f>LN(BN816*100000000/($AX816-$AW816)/$BI816)</f>
        <v>-7.2792386747533122</v>
      </c>
      <c r="BL816" s="13">
        <f>EXP(BK$4341*$AX816+BK$4342)*$BI816/(100000000/($AX816-$AW816))</f>
        <v>7.1576270328677319E-2</v>
      </c>
      <c r="BM816" s="3">
        <f t="shared" ref="BM816" si="1150">LN(BL816/$C816)</f>
        <v>-3.3301388604977649</v>
      </c>
      <c r="BN816" s="3" cm="1">
        <f t="array" ref="BN816">$C816*EXP(poly_from_str(100000000/$E816,BN$4341))</f>
        <v>0.10050563455109042</v>
      </c>
      <c r="BO816" s="3">
        <f>LN($C816)</f>
        <v>0.69314718055994529</v>
      </c>
      <c r="BP816" s="13">
        <f>LN(BL816/BN816)</f>
        <v>-0.33945019206819865</v>
      </c>
      <c r="BY816">
        <v>80</v>
      </c>
    </row>
    <row r="817" spans="1:77" hidden="1" x14ac:dyDescent="0.25">
      <c r="A817">
        <v>4699.2730000000001</v>
      </c>
      <c r="B817" s="2" t="str">
        <f t="shared" si="1081"/>
        <v/>
      </c>
      <c r="C817">
        <v>1</v>
      </c>
      <c r="E817">
        <v>21273.93</v>
      </c>
      <c r="R817">
        <v>9</v>
      </c>
      <c r="S817" t="s">
        <v>22</v>
      </c>
      <c r="AA817" s="10">
        <f t="shared" si="1083"/>
        <v>4699.2730000000001</v>
      </c>
      <c r="AB817" s="3" cm="1">
        <f t="array" ref="AB817">100000000/Lvac(AA817)</f>
        <v>21273.934251656014</v>
      </c>
      <c r="AC817" s="28">
        <f t="shared" si="1084"/>
        <v>2.1279887335764491E-7</v>
      </c>
      <c r="AD817" s="28">
        <f t="shared" si="1085"/>
        <v>4.7005879973618778E-7</v>
      </c>
      <c r="AE817" s="21">
        <f t="shared" si="1086"/>
        <v>21273.933528510515</v>
      </c>
      <c r="AF817" s="10" cm="1">
        <f t="array" ref="AF817">Lair(100000000/AE817)</f>
        <v>4699.2731597405254</v>
      </c>
      <c r="AG817" s="10">
        <f t="shared" si="1087"/>
        <v>7.2635346203185061E-3</v>
      </c>
      <c r="AH817" s="10" t="b">
        <f t="shared" si="1082"/>
        <v>1</v>
      </c>
      <c r="AI817" s="10">
        <f t="shared" si="1088"/>
        <v>4699.2730000000001</v>
      </c>
      <c r="AJ817">
        <v>3.0000000000000001E-3</v>
      </c>
      <c r="AK817" s="3" cm="1">
        <f t="array" ref="AK817">100000000/Lvac($AA817)</f>
        <v>21273.934251656014</v>
      </c>
      <c r="AL817" s="21">
        <f t="shared" si="1104"/>
        <v>1.3581207721911036E-2</v>
      </c>
      <c r="AM817" s="21"/>
      <c r="AN817" s="21"/>
      <c r="AO817" s="21"/>
      <c r="AP817" s="21"/>
      <c r="AS817" s="3">
        <f t="shared" si="1089"/>
        <v>4.2516560133663006E-3</v>
      </c>
      <c r="AT817" s="3" cm="1">
        <f t="array" ref="AT817">AS817-(100000000/LvacE($A817)-$E817)</f>
        <v>1.8498903955332935E-6</v>
      </c>
      <c r="BB817"/>
      <c r="BC817"/>
      <c r="BD817"/>
      <c r="BE817"/>
      <c r="BF817"/>
      <c r="BG817"/>
      <c r="BH817"/>
      <c r="BI817"/>
      <c r="BJ817"/>
      <c r="BN817" s="3" cm="1">
        <f t="array" ref="BN817">$C817*EXP(poly_from_str(100000000/$E817,BN$4341))</f>
        <v>5.0222161710592579E-2</v>
      </c>
      <c r="BO817" s="3"/>
      <c r="BY817" t="e">
        <v>#N/A</v>
      </c>
    </row>
    <row r="818" spans="1:77" hidden="1" x14ac:dyDescent="0.25">
      <c r="A818">
        <v>4692.0240000000003</v>
      </c>
      <c r="B818" s="2" t="str">
        <f t="shared" si="1081"/>
        <v/>
      </c>
      <c r="C818">
        <v>3</v>
      </c>
      <c r="E818">
        <v>21306.799999999999</v>
      </c>
      <c r="R818">
        <v>9</v>
      </c>
      <c r="S818" t="s">
        <v>22</v>
      </c>
      <c r="AA818" s="10">
        <f t="shared" si="1083"/>
        <v>4692.0240000000003</v>
      </c>
      <c r="AB818" s="3" cm="1">
        <f t="array" ref="AB818">100000000/Lvac(AA818)</f>
        <v>21306.80118096263</v>
      </c>
      <c r="AC818" s="28">
        <f t="shared" si="1084"/>
        <v>2.1312763958581626E-7</v>
      </c>
      <c r="AD818" s="28">
        <f t="shared" si="1085"/>
        <v>4.6933370781789992E-7</v>
      </c>
      <c r="AE818" s="21">
        <f t="shared" si="1086"/>
        <v>21306.800979066407</v>
      </c>
      <c r="AF818" s="10" cm="1">
        <f t="array" ref="AF818">Lair(100000000/AE818)</f>
        <v>4692.0240444607462</v>
      </c>
      <c r="AG818" s="10">
        <f t="shared" si="1087"/>
        <v>7.2705341214114238E-3</v>
      </c>
      <c r="AH818" s="10" t="b">
        <f t="shared" si="1082"/>
        <v>1</v>
      </c>
      <c r="AI818" s="10">
        <f t="shared" si="1088"/>
        <v>4692.0240000000003</v>
      </c>
      <c r="AJ818">
        <v>3.0000000000000001E-3</v>
      </c>
      <c r="AK818" s="3" cm="1">
        <f t="array" ref="AK818">100000000/Lvac($AA818)</f>
        <v>21306.80118096263</v>
      </c>
      <c r="AL818" s="21">
        <f t="shared" si="1104"/>
        <v>1.3623204728468542E-2</v>
      </c>
      <c r="AM818" s="21"/>
      <c r="AN818" s="21"/>
      <c r="AO818" s="21"/>
      <c r="AP818" s="21"/>
      <c r="AS818" s="3">
        <f t="shared" si="1089"/>
        <v>1.1809626303147525E-3</v>
      </c>
      <c r="AT818" s="3" cm="1">
        <f t="array" ref="AT818">AS818-(100000000/LvacE($A818)-$E818)</f>
        <v>1.635351509321481E-6</v>
      </c>
      <c r="BB818"/>
      <c r="BC818"/>
      <c r="BD818"/>
      <c r="BE818"/>
      <c r="BF818"/>
      <c r="BG818"/>
      <c r="BH818"/>
      <c r="BI818"/>
      <c r="BJ818"/>
      <c r="BN818" s="3" cm="1">
        <f t="array" ref="BN818">$C818*EXP(poly_from_str(100000000/$E818,BN$4341))</f>
        <v>0.14680629214181315</v>
      </c>
      <c r="BO818" s="3"/>
      <c r="BY818" t="e">
        <v>#N/A</v>
      </c>
    </row>
    <row r="819" spans="1:77" hidden="1" x14ac:dyDescent="0.25">
      <c r="A819">
        <v>4689.6459999999997</v>
      </c>
      <c r="B819" s="2" t="str">
        <f t="shared" si="1081"/>
        <v/>
      </c>
      <c r="C819">
        <v>1</v>
      </c>
      <c r="E819">
        <v>21317.599999999999</v>
      </c>
      <c r="R819">
        <v>9</v>
      </c>
      <c r="S819" t="s">
        <v>22</v>
      </c>
      <c r="AA819" s="10">
        <f t="shared" si="1083"/>
        <v>4689.6459999999997</v>
      </c>
      <c r="AB819" s="3" cm="1">
        <f t="array" ref="AB819">100000000/Lvac(AA819)</f>
        <v>21317.605153573331</v>
      </c>
      <c r="AC819" s="28">
        <f t="shared" si="1084"/>
        <v>2.1323571118161159E-7</v>
      </c>
      <c r="AD819" s="28">
        <f t="shared" si="1085"/>
        <v>4.6909584486434513E-7</v>
      </c>
      <c r="AE819" s="21">
        <f t="shared" si="1086"/>
        <v>21317.604271041298</v>
      </c>
      <c r="AF819" s="10" cm="1">
        <f t="array" ref="AF819">Lair(100000000/AE819)</f>
        <v>4689.6461941505886</v>
      </c>
      <c r="AG819" s="10">
        <f t="shared" si="1087"/>
        <v>7.2728373478054987E-3</v>
      </c>
      <c r="AH819" s="10" t="b">
        <f t="shared" si="1082"/>
        <v>1</v>
      </c>
      <c r="AI819" s="10">
        <f t="shared" si="1088"/>
        <v>4689.6459999999997</v>
      </c>
      <c r="AJ819">
        <v>3.0000000000000001E-3</v>
      </c>
      <c r="AK819" s="3" cm="1">
        <f t="array" ref="AK819">100000000/Lvac($AA819)</f>
        <v>21317.605153573331</v>
      </c>
      <c r="AL819" s="21">
        <f t="shared" si="1104"/>
        <v>1.3637024086832993E-2</v>
      </c>
      <c r="AM819" s="21"/>
      <c r="AN819" s="21"/>
      <c r="AO819" s="21"/>
      <c r="AP819" s="21"/>
      <c r="AS819" s="3">
        <f t="shared" si="1089"/>
        <v>5.1535733327909838E-3</v>
      </c>
      <c r="AT819" s="3" cm="1">
        <f t="array" ref="AT819">AS819-(100000000/LvacE($A819)-$E819)</f>
        <v>1.5647528925910592E-6</v>
      </c>
      <c r="BB819"/>
      <c r="BC819"/>
      <c r="BD819"/>
      <c r="BE819"/>
      <c r="BF819"/>
      <c r="BG819"/>
      <c r="BH819"/>
      <c r="BI819"/>
      <c r="BJ819"/>
      <c r="BN819" s="3" cm="1">
        <f t="array" ref="BN819">$C819*EXP(poly_from_str(100000000/$E819,BN$4341))</f>
        <v>4.8514927671928242E-2</v>
      </c>
      <c r="BO819" s="3"/>
      <c r="BY819" t="e">
        <v>#N/A</v>
      </c>
    </row>
    <row r="820" spans="1:77" hidden="1" x14ac:dyDescent="0.25">
      <c r="A820">
        <v>4685.59</v>
      </c>
      <c r="B820" s="2" t="str">
        <f t="shared" si="1081"/>
        <v/>
      </c>
      <c r="C820">
        <v>2</v>
      </c>
      <c r="E820">
        <v>21336.06</v>
      </c>
      <c r="R820">
        <v>9</v>
      </c>
      <c r="S820" t="s">
        <v>22</v>
      </c>
      <c r="AA820" s="10">
        <f t="shared" si="1083"/>
        <v>4685.59</v>
      </c>
      <c r="AB820" s="3" cm="1">
        <f t="array" ref="AB820">100000000/Lvac(AA820)</f>
        <v>21336.058090487291</v>
      </c>
      <c r="AC820" s="28">
        <f t="shared" si="1084"/>
        <v>2.1342029498953173E-7</v>
      </c>
      <c r="AD820" s="28">
        <f t="shared" si="1085"/>
        <v>4.6869013749350979E-7</v>
      </c>
      <c r="AE820" s="21">
        <f t="shared" si="1086"/>
        <v>21336.058418423898</v>
      </c>
      <c r="AF820" s="10" cm="1">
        <f t="array" ref="AF820">Lair(100000000/AE820)</f>
        <v>4685.5899279810856</v>
      </c>
      <c r="AG820" s="10">
        <f t="shared" si="1087"/>
        <v>7.2767739057927917E-3</v>
      </c>
      <c r="AH820" s="10" t="b">
        <f t="shared" si="1082"/>
        <v>1</v>
      </c>
      <c r="AI820" s="10">
        <f t="shared" si="1088"/>
        <v>4685.59</v>
      </c>
      <c r="AJ820">
        <v>3.0000000000000001E-3</v>
      </c>
      <c r="AK820" s="3" cm="1">
        <f t="array" ref="AK820">100000000/Lvac($AA820)</f>
        <v>21336.058090487291</v>
      </c>
      <c r="AL820" s="21">
        <f t="shared" si="1104"/>
        <v>1.366064343475675E-2</v>
      </c>
      <c r="AM820" s="21"/>
      <c r="AN820" s="21"/>
      <c r="AO820" s="21"/>
      <c r="AP820" s="21"/>
      <c r="AS820" s="3">
        <f t="shared" si="1089"/>
        <v>-1.9095127099717502E-3</v>
      </c>
      <c r="AT820" s="3" cm="1">
        <f t="array" ref="AT820">AS820-(100000000/LvacE($A820)-$E820)</f>
        <v>1.4440811355598271E-6</v>
      </c>
      <c r="BB820"/>
      <c r="BC820"/>
      <c r="BD820"/>
      <c r="BE820"/>
      <c r="BF820"/>
      <c r="BG820"/>
      <c r="BH820"/>
      <c r="BI820"/>
      <c r="BJ820"/>
      <c r="BN820" s="3" cm="1">
        <f t="array" ref="BN820">$C820*EXP(poly_from_str(100000000/$E820,BN$4341))</f>
        <v>9.5597846199076159E-2</v>
      </c>
      <c r="BO820" s="3"/>
      <c r="BY820" t="e">
        <v>#N/A</v>
      </c>
    </row>
    <row r="821" spans="1:77" hidden="1" x14ac:dyDescent="0.25">
      <c r="A821">
        <v>4685.0219999999999</v>
      </c>
      <c r="B821" s="2" t="str">
        <f t="shared" si="1081"/>
        <v/>
      </c>
      <c r="C821">
        <v>9</v>
      </c>
      <c r="E821">
        <v>21338.639999999999</v>
      </c>
      <c r="F821">
        <v>10950</v>
      </c>
      <c r="G821" t="s">
        <v>3</v>
      </c>
      <c r="H821" s="5" t="s">
        <v>19</v>
      </c>
      <c r="I821">
        <v>32288</v>
      </c>
      <c r="J821" t="s">
        <v>5</v>
      </c>
      <c r="K821" s="5" t="s">
        <v>19</v>
      </c>
      <c r="L821">
        <v>10950.24</v>
      </c>
      <c r="M821" t="str">
        <f>$G821&amp;""</f>
        <v>o</v>
      </c>
      <c r="N821" t="str">
        <f>$H821&amp;""</f>
        <v>3/2</v>
      </c>
      <c r="O821">
        <v>32288.92</v>
      </c>
      <c r="P821" t="str">
        <f>$J821&amp;""</f>
        <v>e</v>
      </c>
      <c r="Q821" t="str">
        <f>$K821&amp;""</f>
        <v>3/2</v>
      </c>
      <c r="R821">
        <v>9</v>
      </c>
      <c r="S821" t="s">
        <v>420</v>
      </c>
      <c r="AA821" s="10">
        <f t="shared" si="1083"/>
        <v>4685.0219999999999</v>
      </c>
      <c r="AB821" s="3" cm="1">
        <f t="array" ref="AB821">100000000/Lvac(AA821)</f>
        <v>21338.644780001297</v>
      </c>
      <c r="AC821" s="28">
        <f t="shared" si="1084"/>
        <v>2.1344616951638648E-7</v>
      </c>
      <c r="AD821" s="28">
        <f t="shared" si="1085"/>
        <v>4.6863332245785632E-7</v>
      </c>
      <c r="AE821" s="21">
        <f t="shared" si="1086"/>
        <v>21338.643958761892</v>
      </c>
      <c r="AF821" s="10" cm="1">
        <f t="array" ref="AF821">Lair(100000000/AE821)</f>
        <v>4685.0221803105678</v>
      </c>
      <c r="AG821" s="10">
        <f t="shared" si="1087"/>
        <v>7.2773259954810564E-3</v>
      </c>
      <c r="AH821" s="10" t="b">
        <f t="shared" si="1082"/>
        <v>1</v>
      </c>
      <c r="AI821" s="10">
        <f>$AF821</f>
        <v>4685.0221803105678</v>
      </c>
      <c r="AJ821">
        <v>3.0000000000000001E-3</v>
      </c>
      <c r="AK821" s="3" cm="1">
        <f t="array" ref="AK821">100000000/Lvac($AA821)</f>
        <v>21338.644780001297</v>
      </c>
      <c r="AL821" s="21">
        <f t="shared" si="1104"/>
        <v>1.366395544700715E-2</v>
      </c>
      <c r="AM821" s="10" cm="1">
        <f t="array" ref="AM821">Lvac($AI821)-$BA821</f>
        <v>7.9152627113217022E-3</v>
      </c>
      <c r="AN821" s="10">
        <f>$AK821-($AX821-$AW821)</f>
        <v>-3.5219998702814337E-2</v>
      </c>
      <c r="AO821" s="3">
        <f>AM821/AJ821</f>
        <v>2.6384209037739006</v>
      </c>
      <c r="AP821" s="3">
        <v>2.5783014710517214</v>
      </c>
      <c r="AS821" s="3">
        <f t="shared" si="1089"/>
        <v>4.780001298058778E-3</v>
      </c>
      <c r="AT821" s="3" cm="1">
        <f t="array" ref="AT821">AS821-(100000000/LvacE($A821)-$E821)</f>
        <v>1.4271572581492364E-6</v>
      </c>
      <c r="AU821" t="s">
        <v>4810</v>
      </c>
      <c r="AV821" t="s">
        <v>4714</v>
      </c>
      <c r="AW821" s="3">
        <v>10950.24</v>
      </c>
      <c r="AX821" s="3">
        <v>32288.92</v>
      </c>
      <c r="AY821" s="3"/>
      <c r="AZ821" s="10" cm="1">
        <f t="array" ref="AZ821">Lair(100000000/($AX821-$AW821))</f>
        <v>4685.0142671425601</v>
      </c>
      <c r="BA821" s="10">
        <f>100000000/($AX821-$AW821)</f>
        <v>4686.32548967415</v>
      </c>
      <c r="BN821" s="3" cm="1">
        <f t="array" ref="BN821">$C821*EXP(poly_from_str(100000000/$E821,BN$4341))</f>
        <v>0.42929222350860274</v>
      </c>
      <c r="BO821" s="3"/>
      <c r="BY821">
        <v>338</v>
      </c>
    </row>
    <row r="822" spans="1:77" hidden="1" x14ac:dyDescent="0.25">
      <c r="A822">
        <v>4684.0569999999998</v>
      </c>
      <c r="B822" s="2" t="str">
        <f t="shared" si="1081"/>
        <v/>
      </c>
      <c r="C822">
        <v>8</v>
      </c>
      <c r="E822">
        <v>21343.040000000001</v>
      </c>
      <c r="R822">
        <v>9</v>
      </c>
      <c r="S822" t="s">
        <v>22</v>
      </c>
      <c r="AA822" s="10">
        <f t="shared" si="1083"/>
        <v>4684.0569999999998</v>
      </c>
      <c r="AB822" s="3" cm="1">
        <f t="array" ref="AB822">100000000/Lvac(AA822)</f>
        <v>21343.040858001386</v>
      </c>
      <c r="AC822" s="28">
        <f t="shared" si="1084"/>
        <v>2.1349014326683044E-7</v>
      </c>
      <c r="AD822" s="28">
        <f t="shared" si="1085"/>
        <v>4.6853679691340964E-7</v>
      </c>
      <c r="AE822" s="21">
        <f t="shared" si="1086"/>
        <v>21343.040710489811</v>
      </c>
      <c r="AF822" s="10" cm="1">
        <f t="array" ref="AF822">Lair(100000000/AE822)</f>
        <v>4684.0570323741631</v>
      </c>
      <c r="AG822" s="10">
        <f t="shared" si="1087"/>
        <v>7.2782644252622659E-3</v>
      </c>
      <c r="AH822" s="10" t="b">
        <f t="shared" si="1082"/>
        <v>1</v>
      </c>
      <c r="AI822" s="10">
        <f t="shared" si="1088"/>
        <v>4684.0569999999998</v>
      </c>
      <c r="AJ822">
        <v>3.0000000000000001E-3</v>
      </c>
      <c r="AK822" s="3" cm="1">
        <f t="array" ref="AK822">100000000/Lvac($AA822)</f>
        <v>21343.040858001386</v>
      </c>
      <c r="AL822" s="21">
        <f t="shared" si="1104"/>
        <v>1.3669586551573597E-2</v>
      </c>
      <c r="AM822" s="21"/>
      <c r="AN822" s="21"/>
      <c r="AO822" s="21"/>
      <c r="AP822" s="21"/>
      <c r="AS822" s="3">
        <f t="shared" si="1089"/>
        <v>8.5800138549529947E-4</v>
      </c>
      <c r="AT822" s="3" cm="1">
        <f t="array" ref="AT822">AS822-(100000000/LvacE($A822)-$E822)</f>
        <v>1.3983881217427552E-6</v>
      </c>
      <c r="BB822"/>
      <c r="BC822"/>
      <c r="BD822"/>
      <c r="BE822"/>
      <c r="BF822"/>
      <c r="BG822"/>
      <c r="BH822"/>
      <c r="BI822"/>
      <c r="BJ822"/>
      <c r="BN822" s="3" cm="1">
        <f t="array" ref="BN822">$C822*EXP(poly_from_str(100000000/$E822,BN$4341))</f>
        <v>0.38023295572058691</v>
      </c>
      <c r="BO822" s="3"/>
      <c r="BY822" t="e">
        <v>#N/A</v>
      </c>
    </row>
    <row r="823" spans="1:77" hidden="1" x14ac:dyDescent="0.25">
      <c r="A823">
        <v>4668.8059999999996</v>
      </c>
      <c r="B823" s="2" t="str">
        <f t="shared" si="1081"/>
        <v/>
      </c>
      <c r="C823">
        <v>2</v>
      </c>
      <c r="D823" t="s">
        <v>143</v>
      </c>
      <c r="E823">
        <v>21412.76</v>
      </c>
      <c r="R823">
        <v>9</v>
      </c>
      <c r="S823" t="s">
        <v>22</v>
      </c>
      <c r="AA823" s="10">
        <f t="shared" si="1083"/>
        <v>4668.8059999999996</v>
      </c>
      <c r="AB823" s="3" cm="1">
        <f t="array" ref="AB823">100000000/Lvac(AA823)</f>
        <v>21412.758416085588</v>
      </c>
      <c r="AC823" s="28">
        <f t="shared" si="1084"/>
        <v>2.1418752460479191E-7</v>
      </c>
      <c r="AD823" s="28">
        <f t="shared" si="1085"/>
        <v>4.6701129325252411E-7</v>
      </c>
      <c r="AE823" s="21">
        <f t="shared" si="1086"/>
        <v>21412.758691353676</v>
      </c>
      <c r="AF823" s="10" cm="1">
        <f t="array" ref="AF823">Lair(100000000/AE823)</f>
        <v>4668.8059399800386</v>
      </c>
      <c r="AG823" s="10">
        <f t="shared" si="1087"/>
        <v>7.2931728600508991E-3</v>
      </c>
      <c r="AH823" s="10" t="b">
        <f t="shared" si="1082"/>
        <v>1</v>
      </c>
      <c r="AI823" s="10">
        <f t="shared" si="1088"/>
        <v>4668.8059999999996</v>
      </c>
      <c r="AJ823">
        <v>7.0000000000000001E-3</v>
      </c>
      <c r="AK823" s="3" cm="1">
        <f t="array" ref="AK823">100000000/Lvac($AA823)</f>
        <v>21412.758416085588</v>
      </c>
      <c r="AL823" s="21">
        <f t="shared" si="1104"/>
        <v>3.2104420040712574E-2</v>
      </c>
      <c r="AM823" s="21"/>
      <c r="AN823" s="21"/>
      <c r="AO823" s="21"/>
      <c r="AP823" s="21"/>
      <c r="AS823" s="3">
        <f t="shared" si="1089"/>
        <v>-1.5839144107303582E-3</v>
      </c>
      <c r="AT823" s="3" cm="1">
        <f t="array" ref="AT823">AS823-(100000000/LvacE($A823)-$E823)</f>
        <v>9.4130882644094527E-7</v>
      </c>
      <c r="BB823"/>
      <c r="BC823"/>
      <c r="BD823"/>
      <c r="BE823"/>
      <c r="BF823"/>
      <c r="BG823"/>
      <c r="BH823"/>
      <c r="BI823"/>
      <c r="BJ823"/>
      <c r="BN823" s="3" cm="1">
        <f t="array" ref="BN823">$C823*EXP(poly_from_str(100000000/$E823,BN$4341))</f>
        <v>8.9728268918439297E-2</v>
      </c>
      <c r="BO823" s="3"/>
      <c r="BY823" t="e">
        <v>#N/A</v>
      </c>
    </row>
    <row r="824" spans="1:77" hidden="1" x14ac:dyDescent="0.25">
      <c r="A824">
        <v>4664.1970000000001</v>
      </c>
      <c r="B824" s="2" t="str">
        <f t="shared" si="1081"/>
        <v/>
      </c>
      <c r="C824">
        <v>9</v>
      </c>
      <c r="E824">
        <v>21433.919999999998</v>
      </c>
      <c r="R824">
        <v>9</v>
      </c>
      <c r="S824" t="s">
        <v>22</v>
      </c>
      <c r="AA824" s="10">
        <f t="shared" si="1083"/>
        <v>4664.1970000000001</v>
      </c>
      <c r="AB824" s="3" cm="1">
        <f t="array" ref="AB824">100000000/Lvac(AA824)</f>
        <v>21433.917448096825</v>
      </c>
      <c r="AC824" s="28">
        <f t="shared" si="1084"/>
        <v>2.1439917739323618E-7</v>
      </c>
      <c r="AD824" s="28">
        <f t="shared" si="1085"/>
        <v>4.6655027127987407E-7</v>
      </c>
      <c r="AE824" s="21">
        <f t="shared" si="1086"/>
        <v>21433.917893040911</v>
      </c>
      <c r="AF824" s="10" cm="1">
        <f t="array" ref="AF824">Lair(100000000/AE824)</f>
        <v>4664.1969031750223</v>
      </c>
      <c r="AG824" s="10">
        <f t="shared" si="1087"/>
        <v>7.2977071345932459E-3</v>
      </c>
      <c r="AH824" s="10" t="b">
        <f t="shared" si="1082"/>
        <v>1</v>
      </c>
      <c r="AI824" s="10">
        <f t="shared" si="1088"/>
        <v>4664.1970000000001</v>
      </c>
      <c r="AJ824">
        <v>3.0000000000000001E-3</v>
      </c>
      <c r="AK824" s="3" cm="1">
        <f t="array" ref="AK824">100000000/Lvac($AA824)</f>
        <v>21433.917448096825</v>
      </c>
      <c r="AL824" s="21">
        <f t="shared" si="1104"/>
        <v>1.3786242807559473E-2</v>
      </c>
      <c r="AM824" s="21"/>
      <c r="AN824" s="21"/>
      <c r="AO824" s="21"/>
      <c r="AP824" s="21"/>
      <c r="AS824" s="3">
        <f t="shared" si="1089"/>
        <v>-2.5519031732983422E-3</v>
      </c>
      <c r="AT824" s="3" cm="1">
        <f t="array" ref="AT824">AS824-(100000000/LvacE($A824)-$E824)</f>
        <v>8.0226891441270709E-7</v>
      </c>
      <c r="BB824"/>
      <c r="BC824"/>
      <c r="BD824"/>
      <c r="BE824"/>
      <c r="BF824"/>
      <c r="BG824"/>
      <c r="BH824"/>
      <c r="BI824"/>
      <c r="BJ824"/>
      <c r="BN824" s="3" cm="1">
        <f t="array" ref="BN824">$C824*EXP(poly_from_str(100000000/$E824,BN$4341))</f>
        <v>0.39660118701761587</v>
      </c>
      <c r="BO824" s="3"/>
      <c r="BY824">
        <v>308</v>
      </c>
    </row>
    <row r="825" spans="1:77" hidden="1" x14ac:dyDescent="0.25">
      <c r="A825">
        <v>4661.1369999999997</v>
      </c>
      <c r="B825" s="2" t="str">
        <f t="shared" si="1081"/>
        <v/>
      </c>
      <c r="C825">
        <v>9</v>
      </c>
      <c r="D825" t="s">
        <v>14</v>
      </c>
      <c r="E825">
        <v>21447.99</v>
      </c>
      <c r="F825">
        <v>24357</v>
      </c>
      <c r="G825" t="s">
        <v>3</v>
      </c>
      <c r="H825" s="5" t="s">
        <v>16</v>
      </c>
      <c r="I825">
        <v>45805</v>
      </c>
      <c r="J825" t="s">
        <v>5</v>
      </c>
      <c r="K825" s="5" t="s">
        <v>4</v>
      </c>
      <c r="L825">
        <v>24357.98</v>
      </c>
      <c r="M825" t="str">
        <f t="shared" ref="M825:M828" si="1151">$G825&amp;""</f>
        <v>o</v>
      </c>
      <c r="N825" t="str">
        <f t="shared" ref="N825:N828" si="1152">$H825&amp;""</f>
        <v>11/2</v>
      </c>
      <c r="O825">
        <v>45805.95</v>
      </c>
      <c r="P825" t="str">
        <f t="shared" ref="P825:P828" si="1153">$J825&amp;""</f>
        <v>e</v>
      </c>
      <c r="Q825" t="str">
        <f t="shared" ref="Q825:Q828" si="1154">$K825&amp;""</f>
        <v>9/2</v>
      </c>
      <c r="R825">
        <v>9</v>
      </c>
      <c r="AA825" s="10">
        <f t="shared" si="1083"/>
        <v>4661.1369999999997</v>
      </c>
      <c r="AB825" s="3" cm="1">
        <f t="array" ref="AB825">100000000/Lvac(AA825)</f>
        <v>21447.988431702928</v>
      </c>
      <c r="AC825" s="28">
        <f t="shared" si="1084"/>
        <v>2.1453992877703445E-7</v>
      </c>
      <c r="AD825" s="28">
        <f t="shared" si="1085"/>
        <v>4.6624419030451796E-7</v>
      </c>
      <c r="AE825" s="21">
        <f t="shared" si="1086"/>
        <v>21447.988705740838</v>
      </c>
      <c r="AF825" s="10" cm="1">
        <f t="array" ref="AF825">Lair(100000000/AE825)</f>
        <v>4661.1369404444004</v>
      </c>
      <c r="AG825" s="10">
        <f t="shared" si="1087"/>
        <v>7.3007249552741026E-3</v>
      </c>
      <c r="AH825" s="10" t="b">
        <f t="shared" si="1082"/>
        <v>1</v>
      </c>
      <c r="AI825" s="10">
        <f t="shared" ref="AI825:AI828" si="1155">$AF825</f>
        <v>4661.1369404444004</v>
      </c>
      <c r="AJ825">
        <v>7.0000000000000001E-3</v>
      </c>
      <c r="AK825" s="3" cm="1">
        <f t="array" ref="AK825">100000000/Lvac($AA825)</f>
        <v>21447.988431702928</v>
      </c>
      <c r="AL825" s="21">
        <f t="shared" si="1104"/>
        <v>3.2210149785388262E-2</v>
      </c>
      <c r="AM825" s="10" cm="1">
        <f t="array" ref="AM825">Lvac($AI825)-$BA825</f>
        <v>-4.0663255686013144E-3</v>
      </c>
      <c r="AN825" s="10">
        <f t="shared" ref="AN825:AN828" si="1156">$AK825-($AX825-$AW825)</f>
        <v>1.8431702930683969E-2</v>
      </c>
      <c r="AO825" s="3">
        <f t="shared" ref="AO825:AO828" si="1157">AM825/AJ825</f>
        <v>-0.58090365265733057</v>
      </c>
      <c r="AP825" s="3">
        <v>-0.57239345850185985</v>
      </c>
      <c r="AS825" s="3">
        <f t="shared" si="1089"/>
        <v>-1.5682970733905677E-3</v>
      </c>
      <c r="AT825" s="3" cm="1">
        <f t="array" ref="AT825">AS825-(100000000/LvacE($A825)-$E825)</f>
        <v>7.0973692345432937E-7</v>
      </c>
      <c r="AU825" t="s">
        <v>4982</v>
      </c>
      <c r="AV825" t="s">
        <v>4797</v>
      </c>
      <c r="AW825" s="3">
        <v>24357.98</v>
      </c>
      <c r="AX825" s="3">
        <v>45805.95</v>
      </c>
      <c r="AY825" s="3"/>
      <c r="AZ825" s="10" cm="1">
        <f t="array" ref="AZ825">Lair(100000000/($AX825-$AW825))</f>
        <v>4661.141005694225</v>
      </c>
      <c r="BA825" s="10">
        <f t="shared" ref="BA825:BA828" si="1158">100000000/($AX825-$AW825)</f>
        <v>4662.4459097993895</v>
      </c>
      <c r="BB825" s="12">
        <v>345000</v>
      </c>
      <c r="BC825" s="3">
        <v>2.9000000000000001E-2</v>
      </c>
      <c r="BD825" s="12" cm="1">
        <f t="array" ref="BD825">SfromgA($BB825,$BA825,"")</f>
        <v>1.7258135498789958E-2</v>
      </c>
      <c r="BE825" s="29">
        <f>(10^MAX(0.05, -0.312925054856973*((LN($BD825))^(1/3)) + 0.454808404431693)-1)*100</f>
        <v>799.48863531681752</v>
      </c>
      <c r="BG825" s="3"/>
      <c r="BH825" s="3"/>
      <c r="BI825" s="12">
        <f>IF($BB825="",$BF825,$BB825)</f>
        <v>345000</v>
      </c>
      <c r="BJ825" s="29">
        <f>IF($BB825="",$BH825,$BE825)</f>
        <v>799.48863531681752</v>
      </c>
      <c r="BK825" s="3">
        <f>LN(BN825*100000000/($AX825-$AW825)/$BI825)</f>
        <v>-5.2408600887872669</v>
      </c>
      <c r="BL825" s="13">
        <f>EXP(BK$4341*$AX825+BK$4342)*$BI825/(100000000/($AX825-$AW825))</f>
        <v>0.25605301253725504</v>
      </c>
      <c r="BM825" s="3">
        <f t="shared" ref="BM825" si="1159">LN(BL825/$C825)</f>
        <v>-3.5595953530532913</v>
      </c>
      <c r="BN825" s="3" cm="1">
        <f t="array" ref="BN825">$C825*EXP(poly_from_str(100000000/$E825,BN$4341))</f>
        <v>0.39185795853085759</v>
      </c>
      <c r="BO825" s="3">
        <f>LN($C825)</f>
        <v>2.1972245773362196</v>
      </c>
      <c r="BP825" s="13">
        <f>LN(BL825/BN825)</f>
        <v>-0.42551492017393677</v>
      </c>
      <c r="BY825">
        <v>304</v>
      </c>
    </row>
    <row r="826" spans="1:77" hidden="1" x14ac:dyDescent="0.25">
      <c r="A826">
        <v>4654.1589999999997</v>
      </c>
      <c r="B826" s="2" t="str">
        <f t="shared" si="1081"/>
        <v/>
      </c>
      <c r="C826">
        <v>120</v>
      </c>
      <c r="E826">
        <v>21480.14</v>
      </c>
      <c r="F826">
        <v>26921</v>
      </c>
      <c r="G826" t="s">
        <v>3</v>
      </c>
      <c r="H826" s="5" t="s">
        <v>19</v>
      </c>
      <c r="I826">
        <v>48401</v>
      </c>
      <c r="J826" t="s">
        <v>5</v>
      </c>
      <c r="K826" s="5" t="s">
        <v>19</v>
      </c>
      <c r="L826">
        <v>26921.49</v>
      </c>
      <c r="M826" t="str">
        <f t="shared" si="1151"/>
        <v>o</v>
      </c>
      <c r="N826" t="str">
        <f t="shared" si="1152"/>
        <v>3/2</v>
      </c>
      <c r="O826">
        <v>48401.64</v>
      </c>
      <c r="P826" t="str">
        <f t="shared" si="1153"/>
        <v>e</v>
      </c>
      <c r="Q826" t="str">
        <f t="shared" si="1154"/>
        <v>3/2</v>
      </c>
      <c r="R826">
        <v>9</v>
      </c>
      <c r="AA826" s="10">
        <f t="shared" si="1083"/>
        <v>4654.1589999999997</v>
      </c>
      <c r="AB826" s="3" cm="1">
        <f t="array" ref="AB826">100000000/Lvac(AA826)</f>
        <v>21480.144996066956</v>
      </c>
      <c r="AC826" s="28">
        <f t="shared" si="1084"/>
        <v>2.1486158938704072E-7</v>
      </c>
      <c r="AD826" s="28">
        <f t="shared" si="1085"/>
        <v>4.6554620566253226E-7</v>
      </c>
      <c r="AE826" s="21">
        <f t="shared" si="1086"/>
        <v>21480.144118748511</v>
      </c>
      <c r="AF826" s="10" cm="1">
        <f t="array" ref="AF826">Lair(100000000/AE826)</f>
        <v>4654.1591900938047</v>
      </c>
      <c r="AG826" s="10">
        <f t="shared" si="1087"/>
        <v>7.3076290470595181E-3</v>
      </c>
      <c r="AH826" s="10" t="b">
        <f t="shared" si="1082"/>
        <v>1</v>
      </c>
      <c r="AI826" s="10">
        <f t="shared" si="1155"/>
        <v>4654.1591900938047</v>
      </c>
      <c r="AJ826">
        <v>3.0000000000000001E-3</v>
      </c>
      <c r="AK826" s="3" cm="1">
        <f t="array" ref="AK826">100000000/Lvac($AA826)</f>
        <v>21480.144996066956</v>
      </c>
      <c r="AL826" s="21">
        <f t="shared" si="1104"/>
        <v>1.3845773716842306E-2</v>
      </c>
      <c r="AM826" s="10" cm="1">
        <f t="array" ref="AM826">Lvac($AI826)-$BA826</f>
        <v>1.2746626189255039E-3</v>
      </c>
      <c r="AN826" s="10">
        <f t="shared" si="1156"/>
        <v>-5.0039330417348538E-3</v>
      </c>
      <c r="AO826" s="3">
        <f t="shared" si="1157"/>
        <v>0.42488753964183462</v>
      </c>
      <c r="AP826" s="3">
        <v>0.36150617203626706</v>
      </c>
      <c r="AS826" s="3">
        <f t="shared" si="1089"/>
        <v>4.9960669566644356E-3</v>
      </c>
      <c r="AT826" s="3" cm="1">
        <f t="array" ref="AT826">AS826-(100000000/LvacE($A826)-$E826)</f>
        <v>4.9803202273324132E-7</v>
      </c>
      <c r="AU826" t="s">
        <v>4976</v>
      </c>
      <c r="AV826" t="s">
        <v>4940</v>
      </c>
      <c r="AW826" s="3">
        <v>26921.49</v>
      </c>
      <c r="AX826" s="3">
        <v>48401.64</v>
      </c>
      <c r="AY826" s="3"/>
      <c r="AZ826" s="10" cm="1">
        <f t="array" ref="AZ826">Lair(100000000/($AX826-$AW826))</f>
        <v>4654.1579157683627</v>
      </c>
      <c r="BA826" s="10">
        <f t="shared" si="1158"/>
        <v>4655.4609721068064</v>
      </c>
      <c r="BN826" s="3" cm="1">
        <f t="array" ref="BN826">$C826*EXP(poly_from_str(100000000/$E826,BN$4341))</f>
        <v>5.0814370456509872</v>
      </c>
      <c r="BO826" s="3"/>
      <c r="BY826">
        <v>3937</v>
      </c>
    </row>
    <row r="827" spans="1:77" x14ac:dyDescent="0.25">
      <c r="A827">
        <v>4652.7169999999996</v>
      </c>
      <c r="B827" s="2" t="str">
        <f t="shared" si="1081"/>
        <v/>
      </c>
      <c r="C827">
        <v>15</v>
      </c>
      <c r="E827">
        <v>21486.799999999999</v>
      </c>
      <c r="F827">
        <v>39870</v>
      </c>
      <c r="G827" t="s">
        <v>5</v>
      </c>
      <c r="H827" s="5" t="s">
        <v>4</v>
      </c>
      <c r="I827">
        <v>61357</v>
      </c>
      <c r="J827" t="s">
        <v>3</v>
      </c>
      <c r="K827" s="5" t="s">
        <v>4</v>
      </c>
      <c r="L827">
        <v>39870.17</v>
      </c>
      <c r="M827" t="str">
        <f t="shared" si="1151"/>
        <v>e</v>
      </c>
      <c r="N827" t="str">
        <f t="shared" si="1152"/>
        <v>9/2</v>
      </c>
      <c r="O827">
        <v>61357.04</v>
      </c>
      <c r="P827" t="str">
        <f t="shared" si="1153"/>
        <v>o</v>
      </c>
      <c r="Q827" t="str">
        <f t="shared" si="1154"/>
        <v>9/2</v>
      </c>
      <c r="R827">
        <v>9</v>
      </c>
      <c r="U827" s="4" t="str">
        <f>"Sugar wl unc increased 0.003 -&gt; "&amp;ROUND($AJ827,3)&amp;"A"</f>
        <v>Sugar wl unc increased 0.003 -&gt; 0.015A</v>
      </c>
      <c r="AA827" s="10">
        <f t="shared" si="1083"/>
        <v>4652.7169999999996</v>
      </c>
      <c r="AB827" s="3" cm="1">
        <f t="array" ref="AB827">100000000/Lvac(AA827)</f>
        <v>21486.802158421327</v>
      </c>
      <c r="AC827" s="28">
        <f t="shared" si="1084"/>
        <v>2.1492818067378696E-7</v>
      </c>
      <c r="AD827" s="28">
        <f t="shared" si="1085"/>
        <v>4.6540196750872477E-7</v>
      </c>
      <c r="AE827" s="21">
        <f t="shared" si="1086"/>
        <v>21486.801779011159</v>
      </c>
      <c r="AF827" s="10" cm="1">
        <f t="array" ref="AF827">Lair(100000000/AE827)</f>
        <v>4652.717082158123</v>
      </c>
      <c r="AG827" s="10">
        <f t="shared" si="1087"/>
        <v>7.3090596482035478E-3</v>
      </c>
      <c r="AH827" s="10" t="b">
        <f t="shared" si="1082"/>
        <v>1</v>
      </c>
      <c r="AI827" s="10">
        <f t="shared" si="1155"/>
        <v>4652.717082158123</v>
      </c>
      <c r="AJ827" s="25">
        <f>0.003*ABS($AP827)</f>
        <v>1.4694371117911942E-2</v>
      </c>
      <c r="AK827" s="3" cm="1">
        <f t="array" ref="AK827">100000000/Lvac($AA827)</f>
        <v>21486.802158421327</v>
      </c>
      <c r="AL827" s="21">
        <f t="shared" si="1104"/>
        <v>6.786035760991152E-2</v>
      </c>
      <c r="AM827" s="10" cm="1">
        <f t="array" ref="AM827">Lvac($AI827)-$BA827</f>
        <v>1.4776550979149761E-2</v>
      </c>
      <c r="AN827" s="10">
        <f t="shared" si="1156"/>
        <v>-6.7841578675142955E-2</v>
      </c>
      <c r="AO827" s="14">
        <f t="shared" si="1157"/>
        <v>1.0055926082564801</v>
      </c>
      <c r="AP827" s="3">
        <v>4.8981237059706473</v>
      </c>
      <c r="AS827" s="3">
        <f t="shared" si="1089"/>
        <v>2.1584213282039855E-3</v>
      </c>
      <c r="AT827" s="3" cm="1">
        <f t="array" ref="AT827">AS827-(100000000/LvacE($A827)-$E827)</f>
        <v>4.5415436034090817E-7</v>
      </c>
      <c r="AU827" t="s">
        <v>4726</v>
      </c>
      <c r="AV827" t="s">
        <v>4898</v>
      </c>
      <c r="AW827" s="3">
        <v>39870.17</v>
      </c>
      <c r="AX827" s="3">
        <v>61357.04</v>
      </c>
      <c r="AY827" s="3"/>
      <c r="AZ827" s="10" cm="1">
        <f t="array" ref="AZ827">Lair(100000000/($AX827-$AW827))</f>
        <v>4652.7023095157883</v>
      </c>
      <c r="BA827" s="10">
        <f t="shared" si="1158"/>
        <v>4654.0049807161295</v>
      </c>
      <c r="BB827" s="12">
        <v>1510000</v>
      </c>
      <c r="BC827" s="3">
        <v>8.3000000000000004E-2</v>
      </c>
      <c r="BD827" s="12" cm="1">
        <f t="array" ref="BD827">SfromgA($BB827,$BA827,"")</f>
        <v>7.5126099028114152E-2</v>
      </c>
      <c r="BE827" s="29">
        <f t="shared" ref="BE827:BE828" si="1160">(10^MAX(0.05, -0.312925054856973*((LN($BD827))^(1/3)) + 0.454808404431693)-1)*100</f>
        <v>666.42804528864247</v>
      </c>
      <c r="BG827" s="3"/>
      <c r="BH827" s="3"/>
      <c r="BI827" s="12">
        <f t="shared" ref="BI827:BI828" si="1161">IF($BB827="",$BF827,$BB827)</f>
        <v>1510000</v>
      </c>
      <c r="BJ827" s="29">
        <f t="shared" ref="BJ827:BJ828" si="1162">IF($BB827="",$BH827,$BE827)</f>
        <v>666.42804528864247</v>
      </c>
      <c r="BK827" s="3">
        <f t="shared" ref="BK827:BK828" si="1163">LN(BN827*100000000/($AX827-$AW827)/$BI827)</f>
        <v>-6.2418031673486665</v>
      </c>
      <c r="BL827" s="13">
        <f>EXP(BK$4341*$AX827+BK$4342)*$BI827/(100000000/($AX827-$AW827))</f>
        <v>0.34444790180268087</v>
      </c>
      <c r="BM827" s="3">
        <f t="shared" ref="BM827:BM828" si="1164">LN(BL827/$C827)</f>
        <v>-3.7738626295060502</v>
      </c>
      <c r="BN827" s="3" cm="1">
        <f t="array" ref="BN827">$C827*EXP(poly_from_str(100000000/$E827,BN$4341))</f>
        <v>0.63149429415250424</v>
      </c>
      <c r="BO827" s="3">
        <f t="shared" ref="BO827:BO828" si="1165">LN($C827)</f>
        <v>2.7080502011022101</v>
      </c>
      <c r="BP827" s="13">
        <f t="shared" ref="BP827:BP828" si="1166">LN(BL827/BN827)</f>
        <v>-0.60614605578347092</v>
      </c>
      <c r="BY827">
        <v>489</v>
      </c>
    </row>
    <row r="828" spans="1:77" hidden="1" x14ac:dyDescent="0.25">
      <c r="A828">
        <v>4650.6090000000004</v>
      </c>
      <c r="B828" s="2" t="str">
        <f t="shared" si="1081"/>
        <v/>
      </c>
      <c r="C828">
        <v>9</v>
      </c>
      <c r="D828" t="s">
        <v>134</v>
      </c>
      <c r="E828">
        <v>21496.54</v>
      </c>
      <c r="F828">
        <v>13887</v>
      </c>
      <c r="G828" t="s">
        <v>3</v>
      </c>
      <c r="H828" s="5" t="s">
        <v>8</v>
      </c>
      <c r="I828">
        <v>35384</v>
      </c>
      <c r="J828" t="s">
        <v>5</v>
      </c>
      <c r="K828" s="5" t="s">
        <v>18</v>
      </c>
      <c r="L828">
        <v>13887.6</v>
      </c>
      <c r="M828" t="str">
        <f t="shared" si="1151"/>
        <v>o</v>
      </c>
      <c r="N828" t="str">
        <f t="shared" si="1152"/>
        <v>7/2</v>
      </c>
      <c r="O828">
        <v>35384.17</v>
      </c>
      <c r="P828" t="str">
        <f t="shared" si="1153"/>
        <v>e</v>
      </c>
      <c r="Q828" t="str">
        <f t="shared" si="1154"/>
        <v>5/2</v>
      </c>
      <c r="R828">
        <v>9</v>
      </c>
      <c r="AA828" s="10">
        <f t="shared" si="1083"/>
        <v>4650.6090000000004</v>
      </c>
      <c r="AB828" s="3" cm="1">
        <f t="array" ref="AB828">100000000/Lvac(AA828)</f>
        <v>21496.541416515101</v>
      </c>
      <c r="AC828" s="28">
        <f t="shared" si="1084"/>
        <v>2.1502560202330489E-7</v>
      </c>
      <c r="AD828" s="28">
        <f t="shared" si="1085"/>
        <v>4.6519111173471474E-7</v>
      </c>
      <c r="AE828" s="21">
        <f t="shared" si="1086"/>
        <v>21496.541167145966</v>
      </c>
      <c r="AF828" s="10" cm="1">
        <f t="array" ref="AF828">Lair(100000000/AE828)</f>
        <v>4650.6090539498982</v>
      </c>
      <c r="AG828" s="10">
        <f t="shared" si="1087"/>
        <v>7.311153379752534E-3</v>
      </c>
      <c r="AH828" s="10" t="b">
        <f t="shared" si="1082"/>
        <v>1</v>
      </c>
      <c r="AI828" s="10">
        <f t="shared" si="1155"/>
        <v>4650.6090539498982</v>
      </c>
      <c r="AJ828" s="10">
        <f>AL828/AK828*AI828</f>
        <v>1.7307375968403864E-2</v>
      </c>
      <c r="AK828" s="23" cm="1">
        <f t="array" ref="AK828">100000000/Lvac($AA828)+0</f>
        <v>21496.541416515101</v>
      </c>
      <c r="AL828" s="23">
        <f>MAX(0.08,0.007/$AA828*$AE828)</f>
        <v>0.08</v>
      </c>
      <c r="AM828" s="10" cm="1">
        <f t="array" ref="AM828">Lvac($AI828)-$BA828</f>
        <v>6.2395012682827655E-3</v>
      </c>
      <c r="AN828" s="10">
        <f t="shared" si="1156"/>
        <v>-2.8583484898263123E-2</v>
      </c>
      <c r="AO828" s="3">
        <f t="shared" si="1157"/>
        <v>0.36051110692189986</v>
      </c>
      <c r="AP828" s="3">
        <v>0.35739312412030322</v>
      </c>
      <c r="AS828" s="3">
        <f t="shared" si="1089"/>
        <v>1.4165151005727239E-3</v>
      </c>
      <c r="AT828" s="3" cm="1">
        <f t="array" ref="AT828">AS828-(100000000/LvacE($A828)-$E828)</f>
        <v>3.899585863109678E-7</v>
      </c>
      <c r="AU828" t="s">
        <v>4813</v>
      </c>
      <c r="AV828" t="s">
        <v>4723</v>
      </c>
      <c r="AW828" s="3">
        <v>13887.6</v>
      </c>
      <c r="AX828" s="3">
        <v>35384.17</v>
      </c>
      <c r="AY828" s="3"/>
      <c r="AZ828" s="10" cm="1">
        <f t="array" ref="AZ828">Lair(100000000/($AX828-$AW828))</f>
        <v>4650.6028160990309</v>
      </c>
      <c r="BA828" s="10">
        <f t="shared" si="1158"/>
        <v>4651.9049318100515</v>
      </c>
      <c r="BB828" s="12">
        <v>448000</v>
      </c>
      <c r="BC828" s="3">
        <v>8.3000000000000004E-2</v>
      </c>
      <c r="BD828" s="12" cm="1">
        <f t="array" ref="BD828">SfromgA($BB828,$BA828,"")</f>
        <v>2.2258908596399517E-2</v>
      </c>
      <c r="BE828" s="29">
        <f t="shared" si="1160"/>
        <v>777.68705527503812</v>
      </c>
      <c r="BG828" s="3"/>
      <c r="BH828" s="3"/>
      <c r="BI828" s="12">
        <f t="shared" si="1161"/>
        <v>448000</v>
      </c>
      <c r="BJ828" s="29">
        <f t="shared" si="1162"/>
        <v>777.68705527503812</v>
      </c>
      <c r="BK828" s="3">
        <f t="shared" si="1163"/>
        <v>-5.5465533392286064</v>
      </c>
      <c r="BL828" s="13">
        <f>EXP(BK$4341*$AX828+BK$4342)*$BI828/(100000000/($AX828-$AW828))</f>
        <v>0.73564315254287815</v>
      </c>
      <c r="BM828" s="3">
        <f t="shared" si="1164"/>
        <v>-2.5042347022543163</v>
      </c>
      <c r="BN828" s="3" cm="1">
        <f t="array" ref="BN828">$C828*EXP(poly_from_str(100000000/$E828,BN$4341))</f>
        <v>0.37567273310555649</v>
      </c>
      <c r="BO828" s="3">
        <f t="shared" si="1165"/>
        <v>2.1972245773362196</v>
      </c>
      <c r="BP828" s="13">
        <f t="shared" si="1166"/>
        <v>0.67202678036076247</v>
      </c>
      <c r="BY828">
        <v>291</v>
      </c>
    </row>
    <row r="829" spans="1:77" hidden="1" x14ac:dyDescent="0.25">
      <c r="A829">
        <v>4650.5420000000004</v>
      </c>
      <c r="B829" s="2" t="str">
        <f t="shared" si="1081"/>
        <v/>
      </c>
      <c r="C829">
        <v>0</v>
      </c>
      <c r="E829">
        <v>21496.85</v>
      </c>
      <c r="R829">
        <v>9</v>
      </c>
      <c r="S829" t="s">
        <v>22</v>
      </c>
      <c r="AA829" s="10">
        <f t="shared" si="1083"/>
        <v>4650.5420000000004</v>
      </c>
      <c r="AB829" s="3" cm="1">
        <f t="array" ref="AB829">100000000/Lvac(AA829)</f>
        <v>21496.851110758471</v>
      </c>
      <c r="AC829" s="28">
        <f t="shared" si="1084"/>
        <v>2.1502869988057305E-7</v>
      </c>
      <c r="AD829" s="28">
        <f t="shared" si="1085"/>
        <v>4.6518440996203984E-7</v>
      </c>
      <c r="AE829" s="21">
        <f t="shared" si="1086"/>
        <v>21496.850915206702</v>
      </c>
      <c r="AF829" s="10" cm="1">
        <f t="array" ref="AF829">Lair(100000000/AE829)</f>
        <v>4650.542042305533</v>
      </c>
      <c r="AG829" s="10">
        <f t="shared" si="1087"/>
        <v>7.3112199729363234E-3</v>
      </c>
      <c r="AH829" s="10" t="b">
        <f t="shared" si="1082"/>
        <v>1</v>
      </c>
      <c r="AI829" s="10">
        <f t="shared" si="1088"/>
        <v>4650.5420000000004</v>
      </c>
      <c r="AJ829">
        <v>3.0000000000000001E-3</v>
      </c>
      <c r="AK829" s="3" cm="1">
        <f t="array" ref="AK829">100000000/Lvac($AA829)</f>
        <v>21496.851110758471</v>
      </c>
      <c r="AL829" s="21">
        <f t="shared" ref="AL829:AL892" si="1167">AJ829/AI829*AK829</f>
        <v>1.3867319837617938E-2</v>
      </c>
      <c r="AM829" s="21"/>
      <c r="AN829" s="21"/>
      <c r="AO829" s="21"/>
      <c r="AP829" s="21"/>
      <c r="AS829" s="3">
        <f t="shared" si="1089"/>
        <v>1.110758472350426E-3</v>
      </c>
      <c r="AT829" s="3" cm="1">
        <f t="array" ref="AT829">AS829-(100000000/LvacE($A829)-$E829)</f>
        <v>3.8791404222138226E-7</v>
      </c>
      <c r="BB829"/>
      <c r="BC829"/>
      <c r="BD829"/>
      <c r="BE829"/>
      <c r="BF829"/>
      <c r="BG829"/>
      <c r="BH829"/>
      <c r="BI829"/>
      <c r="BJ829"/>
      <c r="BN829" s="3" cm="1">
        <f t="array" ref="BN829">$C829*EXP(poly_from_str(100000000/$E829,BN$4341))</f>
        <v>0</v>
      </c>
      <c r="BO829" s="3"/>
      <c r="BY829" t="e">
        <v>#N/A</v>
      </c>
    </row>
    <row r="830" spans="1:77" hidden="1" x14ac:dyDescent="0.25">
      <c r="A830">
        <v>4648.6189999999997</v>
      </c>
      <c r="B830" s="2" t="str">
        <f t="shared" si="1081"/>
        <v/>
      </c>
      <c r="C830">
        <v>7</v>
      </c>
      <c r="D830" t="s">
        <v>14</v>
      </c>
      <c r="E830">
        <v>21505.74</v>
      </c>
      <c r="F830">
        <v>36652</v>
      </c>
      <c r="G830" t="s">
        <v>5</v>
      </c>
      <c r="H830" s="5" t="s">
        <v>18</v>
      </c>
      <c r="I830">
        <v>58158</v>
      </c>
      <c r="J830" t="s">
        <v>3</v>
      </c>
      <c r="K830" s="5" t="s">
        <v>8</v>
      </c>
      <c r="L830">
        <v>36652.29</v>
      </c>
      <c r="M830" t="str">
        <f t="shared" ref="M830:M833" si="1168">$G830&amp;""</f>
        <v>e</v>
      </c>
      <c r="N830" t="str">
        <f t="shared" ref="N830:N833" si="1169">$H830&amp;""</f>
        <v>5/2</v>
      </c>
      <c r="O830">
        <v>58158.080000000002</v>
      </c>
      <c r="P830" t="str">
        <f t="shared" ref="P830:P833" si="1170">$J830&amp;""</f>
        <v>o</v>
      </c>
      <c r="Q830" t="str">
        <f t="shared" ref="Q830:Q833" si="1171">$K830&amp;""</f>
        <v>7/2</v>
      </c>
      <c r="R830">
        <v>9</v>
      </c>
      <c r="AA830" s="10">
        <f t="shared" si="1083"/>
        <v>4648.6189999999997</v>
      </c>
      <c r="AB830" s="3" cm="1">
        <f t="array" ref="AB830">100000000/Lvac(AA830)</f>
        <v>21505.74360278598</v>
      </c>
      <c r="AC830" s="28">
        <f t="shared" si="1084"/>
        <v>2.1511765107013505E-7</v>
      </c>
      <c r="AD830" s="28">
        <f t="shared" si="1085"/>
        <v>4.6499205908437135E-7</v>
      </c>
      <c r="AE830" s="21">
        <f t="shared" si="1086"/>
        <v>21505.742967641585</v>
      </c>
      <c r="AF830" s="10" cm="1">
        <f t="array" ref="AF830">Lair(100000000/AE830)</f>
        <v>4648.6191372930862</v>
      </c>
      <c r="AG830" s="10">
        <f t="shared" si="1087"/>
        <v>7.3131325241739525E-3</v>
      </c>
      <c r="AH830" s="10" t="b">
        <f t="shared" si="1082"/>
        <v>1</v>
      </c>
      <c r="AI830" s="10">
        <f t="shared" ref="AI830:AI833" si="1172">$AF830</f>
        <v>4648.6191372930862</v>
      </c>
      <c r="AJ830">
        <v>7.0000000000000001E-3</v>
      </c>
      <c r="AK830" s="3" cm="1">
        <f t="array" ref="AK830">100000000/Lvac($AA830)</f>
        <v>21505.74360278598</v>
      </c>
      <c r="AL830" s="21">
        <f t="shared" si="1167"/>
        <v>3.2383854382005181E-2</v>
      </c>
      <c r="AM830" s="10" cm="1">
        <f t="array" ref="AM830">Lvac($AI830)-$BA830</f>
        <v>1.016920272650168E-2</v>
      </c>
      <c r="AN830" s="10">
        <f t="shared" ref="AN830:AN833" si="1173">$AK830-($AX830-$AW830)</f>
        <v>-4.6397214020544197E-2</v>
      </c>
      <c r="AO830" s="3">
        <f t="shared" ref="AO830:AO833" si="1174">AM830/AJ830</f>
        <v>1.4527432466430972</v>
      </c>
      <c r="AP830" s="3">
        <v>1.4331247593872831</v>
      </c>
      <c r="AS830" s="3">
        <f t="shared" si="1089"/>
        <v>3.6027859787282068E-3</v>
      </c>
      <c r="AT830" s="3" cm="1">
        <f t="array" ref="AT830">AS830-(100000000/LvacE($A830)-$E830)</f>
        <v>3.2926618587225676E-7</v>
      </c>
      <c r="AU830" t="s">
        <v>4766</v>
      </c>
      <c r="AV830" t="s">
        <v>4897</v>
      </c>
      <c r="AW830" s="3">
        <v>36652.29</v>
      </c>
      <c r="AX830" s="3">
        <v>58158.080000000002</v>
      </c>
      <c r="AY830" s="3"/>
      <c r="AZ830" s="10" cm="1">
        <f t="array" ref="AZ830">Lair(100000000/($AX830-$AW830))</f>
        <v>4648.6089707801211</v>
      </c>
      <c r="BA830" s="10">
        <f t="shared" ref="BA830:BA833" si="1175">100000000/($AX830-$AW830)</f>
        <v>4649.9105589703977</v>
      </c>
      <c r="BN830" s="3" cm="1">
        <f t="array" ref="BN830">$C830*EXP(poly_from_str(100000000/$E830,BN$4341))</f>
        <v>0.28983003300930393</v>
      </c>
      <c r="BO830" s="3"/>
      <c r="BY830">
        <v>224</v>
      </c>
    </row>
    <row r="831" spans="1:77" hidden="1" x14ac:dyDescent="0.25">
      <c r="A831">
        <v>4647.2470000000003</v>
      </c>
      <c r="B831" s="2" t="str">
        <f t="shared" si="1081"/>
        <v/>
      </c>
      <c r="C831">
        <v>30</v>
      </c>
      <c r="D831" t="s">
        <v>14</v>
      </c>
      <c r="E831">
        <v>21512.09</v>
      </c>
      <c r="F831">
        <v>18693</v>
      </c>
      <c r="G831" t="s">
        <v>3</v>
      </c>
      <c r="H831" s="5" t="s">
        <v>113</v>
      </c>
      <c r="I831">
        <v>40205</v>
      </c>
      <c r="J831" t="s">
        <v>5</v>
      </c>
      <c r="K831" s="5" t="s">
        <v>19</v>
      </c>
      <c r="L831">
        <v>18693.650000000001</v>
      </c>
      <c r="M831" t="str">
        <f t="shared" si="1168"/>
        <v>o</v>
      </c>
      <c r="N831" t="str">
        <f t="shared" si="1169"/>
        <v>1/2</v>
      </c>
      <c r="O831">
        <v>40205.74</v>
      </c>
      <c r="P831" t="str">
        <f t="shared" si="1170"/>
        <v>e</v>
      </c>
      <c r="Q831" t="str">
        <f t="shared" si="1171"/>
        <v>3/2</v>
      </c>
      <c r="R831">
        <v>9</v>
      </c>
      <c r="S831" t="s">
        <v>1318</v>
      </c>
      <c r="AA831" s="10">
        <f t="shared" si="1083"/>
        <v>4647.2470000000003</v>
      </c>
      <c r="AB831" s="3" cm="1">
        <f t="array" ref="AB831">100000000/Lvac(AA831)</f>
        <v>21512.092614367353</v>
      </c>
      <c r="AC831" s="28">
        <f t="shared" si="1084"/>
        <v>2.1518115994264991E-7</v>
      </c>
      <c r="AD831" s="28">
        <f t="shared" si="1085"/>
        <v>4.6485482278563948E-7</v>
      </c>
      <c r="AE831" s="21">
        <f t="shared" si="1086"/>
        <v>21512.092153025391</v>
      </c>
      <c r="AF831" s="10" cm="1">
        <f t="array" ref="AF831">Lair(100000000/AE831)</f>
        <v>4647.2470996650218</v>
      </c>
      <c r="AG831" s="10">
        <f t="shared" si="1087"/>
        <v>7.3144985207766397E-3</v>
      </c>
      <c r="AH831" s="10" t="b">
        <f t="shared" si="1082"/>
        <v>1</v>
      </c>
      <c r="AI831" s="10">
        <f t="shared" si="1172"/>
        <v>4647.2470996650218</v>
      </c>
      <c r="AJ831">
        <v>7.0000000000000001E-3</v>
      </c>
      <c r="AK831" s="3" cm="1">
        <f t="array" ref="AK831">100000000/Lvac($AA831)</f>
        <v>21512.092614367353</v>
      </c>
      <c r="AL831" s="21">
        <f t="shared" si="1167"/>
        <v>3.2402978595957546E-2</v>
      </c>
      <c r="AM831" s="10" cm="1">
        <f t="array" ref="AM831">Lvac($AI831)-$BA831</f>
        <v>-4.6524733716069022E-4</v>
      </c>
      <c r="AN831" s="10">
        <f t="shared" si="1173"/>
        <v>2.6143673567275982E-3</v>
      </c>
      <c r="AO831" s="3">
        <f t="shared" si="1174"/>
        <v>-6.6463905308670024E-2</v>
      </c>
      <c r="AP831" s="3">
        <v>-8.0705532387323073E-2</v>
      </c>
      <c r="AS831" s="3">
        <f t="shared" si="1089"/>
        <v>2.6143673530896194E-3</v>
      </c>
      <c r="AT831" s="3" cm="1">
        <f t="array" ref="AT831">AS831-(100000000/LvacE($A831)-$E831)</f>
        <v>2.8738213586620986E-7</v>
      </c>
      <c r="AU831" t="s">
        <v>4790</v>
      </c>
      <c r="AV831" t="s">
        <v>4774</v>
      </c>
      <c r="AW831" s="3">
        <v>18693.650000000001</v>
      </c>
      <c r="AX831" s="3">
        <v>40205.74</v>
      </c>
      <c r="AY831" s="3"/>
      <c r="AZ831" s="10" cm="1">
        <f t="array" ref="AZ831">Lair(100000000/($AX831-$AW831))</f>
        <v>4647.2475647893025</v>
      </c>
      <c r="BA831" s="10">
        <f t="shared" si="1175"/>
        <v>4648.5487927951217</v>
      </c>
      <c r="BN831" s="3" cm="1">
        <f t="array" ref="BN831">$C831*EXP(poly_from_str(100000000/$E831,BN$4341))</f>
        <v>1.2351690349840785</v>
      </c>
      <c r="BO831" s="3"/>
      <c r="BY831">
        <v>956</v>
      </c>
    </row>
    <row r="832" spans="1:77" hidden="1" x14ac:dyDescent="0.25">
      <c r="A832">
        <v>4644.335</v>
      </c>
      <c r="B832" s="2" t="str">
        <f t="shared" si="1081"/>
        <v/>
      </c>
      <c r="C832">
        <v>30</v>
      </c>
      <c r="E832">
        <v>21525.58</v>
      </c>
      <c r="F832">
        <v>4453</v>
      </c>
      <c r="G832" t="s">
        <v>3</v>
      </c>
      <c r="H832" s="5" t="s">
        <v>86</v>
      </c>
      <c r="I832">
        <v>25979</v>
      </c>
      <c r="J832" t="s">
        <v>5</v>
      </c>
      <c r="K832" s="5" t="s">
        <v>86</v>
      </c>
      <c r="L832">
        <v>4453.76</v>
      </c>
      <c r="M832" t="str">
        <f t="shared" si="1168"/>
        <v>o</v>
      </c>
      <c r="N832" t="str">
        <f t="shared" si="1169"/>
        <v>15/2</v>
      </c>
      <c r="O832">
        <v>25979.34</v>
      </c>
      <c r="P832" t="str">
        <f t="shared" si="1170"/>
        <v>e</v>
      </c>
      <c r="Q832" t="str">
        <f t="shared" si="1171"/>
        <v>15/2</v>
      </c>
      <c r="R832">
        <v>9</v>
      </c>
      <c r="AA832" s="10">
        <f t="shared" si="1083"/>
        <v>4644.335</v>
      </c>
      <c r="AB832" s="3" cm="1">
        <f t="array" ref="AB832">100000000/Lvac(AA832)</f>
        <v>21525.580497162322</v>
      </c>
      <c r="AC832" s="28">
        <f t="shared" si="1084"/>
        <v>2.1531607862051295E-7</v>
      </c>
      <c r="AD832" s="28">
        <f t="shared" si="1085"/>
        <v>4.6456354574587579E-7</v>
      </c>
      <c r="AE832" s="21">
        <f t="shared" si="1086"/>
        <v>21525.580409249735</v>
      </c>
      <c r="AF832" s="10" cm="1">
        <f t="array" ref="AF832">Lair(100000000/AE832)</f>
        <v>4644.3350189682142</v>
      </c>
      <c r="AG832" s="10">
        <f t="shared" si="1087"/>
        <v>7.3174017913395914E-3</v>
      </c>
      <c r="AH832" s="10" t="b">
        <f t="shared" si="1082"/>
        <v>1</v>
      </c>
      <c r="AI832" s="10">
        <f t="shared" si="1172"/>
        <v>4644.3350189682142</v>
      </c>
      <c r="AJ832">
        <v>3.0000000000000001E-3</v>
      </c>
      <c r="AK832" s="3" cm="1">
        <f t="array" ref="AK832">100000000/Lvac($AA832)</f>
        <v>21525.580497162322</v>
      </c>
      <c r="AL832" s="21">
        <f t="shared" si="1167"/>
        <v>1.390441069124969E-2</v>
      </c>
      <c r="AM832" s="10" cm="1">
        <f t="array" ref="AM832">Lvac($AI832)-$BA832</f>
        <v>-8.8323988165939227E-5</v>
      </c>
      <c r="AN832" s="10">
        <f t="shared" si="1173"/>
        <v>4.9716232024366036E-4</v>
      </c>
      <c r="AO832" s="3">
        <f t="shared" si="1174"/>
        <v>-2.9441329388646409E-2</v>
      </c>
      <c r="AP832" s="3">
        <v>-3.5765740297695935E-2</v>
      </c>
      <c r="AS832" s="3">
        <f t="shared" si="1089"/>
        <v>4.9716232024366036E-4</v>
      </c>
      <c r="AT832" s="3" cm="1">
        <f t="array" ref="AT832">AS832-(100000000/LvacE($A832)-$E832)</f>
        <v>1.9834988052025437E-7</v>
      </c>
      <c r="AU832" t="s">
        <v>4989</v>
      </c>
      <c r="AV832" t="s">
        <v>4958</v>
      </c>
      <c r="AW832" s="3">
        <v>4453.76</v>
      </c>
      <c r="AX832" s="3">
        <v>25979.34</v>
      </c>
      <c r="AY832" s="3"/>
      <c r="AZ832" s="10" cm="1">
        <f t="array" ref="AZ832">Lair(100000000/($AX832-$AW832))</f>
        <v>4644.335107268842</v>
      </c>
      <c r="BA832" s="10">
        <f t="shared" si="1175"/>
        <v>4645.6355647559785</v>
      </c>
      <c r="BB832" s="12">
        <v>479000</v>
      </c>
      <c r="BC832" s="3">
        <v>7.9000000000000001E-2</v>
      </c>
      <c r="BD832" s="12" cm="1">
        <f t="array" ref="BD832">SfromgA($BB832,$BA832,"")</f>
        <v>2.3703052950204705E-2</v>
      </c>
      <c r="BE832" s="29">
        <f t="shared" ref="BE832:BE833" si="1176">(10^MAX(0.05, -0.312925054856973*((LN($BD832))^(1/3)) + 0.454808404431693)-1)*100</f>
        <v>772.23687828855964</v>
      </c>
      <c r="BG832" s="3"/>
      <c r="BH832" s="3"/>
      <c r="BI832" s="12">
        <f t="shared" ref="BI832:BI833" si="1177">IF($BB832="",$BF832,$BB832)</f>
        <v>479000</v>
      </c>
      <c r="BJ832" s="29">
        <f t="shared" ref="BJ832:BJ833" si="1178">IF($BB832="",$BH832,$BE832)</f>
        <v>772.23687828855964</v>
      </c>
      <c r="BK832" s="3">
        <f t="shared" ref="BK832:BK833" si="1179">LN(BN832*100000000/($AX832-$AW832)/$BI832)</f>
        <v>-4.4365597606499065</v>
      </c>
      <c r="BL832" s="13">
        <f>EXP(BK$4341*$AX832+BK$4342)*$BI832/(100000000/($AX832-$AW832))</f>
        <v>1.6093434170642702</v>
      </c>
      <c r="BM832" s="3">
        <f t="shared" ref="BM832:BM833" si="1180">LN(BL832/$C832)</f>
        <v>-2.925371101333166</v>
      </c>
      <c r="BN832" s="3" cm="1">
        <f t="array" ref="BN832">$C832*EXP(poly_from_str(100000000/$E832,BN$4341))</f>
        <v>1.2204414604694214</v>
      </c>
      <c r="BO832" s="3">
        <f t="shared" ref="BO832:BO833" si="1181">LN($C832)</f>
        <v>3.4011973816621555</v>
      </c>
      <c r="BP832" s="13">
        <f t="shared" ref="BP832:BP833" si="1182">LN(BL832/BN832)</f>
        <v>0.27661363419298723</v>
      </c>
      <c r="BY832">
        <v>944</v>
      </c>
    </row>
    <row r="833" spans="1:77" hidden="1" x14ac:dyDescent="0.25">
      <c r="A833">
        <v>4642.2719999999999</v>
      </c>
      <c r="B833" s="2" t="str">
        <f t="shared" si="1081"/>
        <v/>
      </c>
      <c r="C833">
        <v>30</v>
      </c>
      <c r="D833" t="s">
        <v>14</v>
      </c>
      <c r="E833">
        <v>21535.15</v>
      </c>
      <c r="F833">
        <v>0</v>
      </c>
      <c r="G833" t="s">
        <v>3</v>
      </c>
      <c r="H833" s="5" t="s">
        <v>4</v>
      </c>
      <c r="I833">
        <v>21535</v>
      </c>
      <c r="J833" t="s">
        <v>5</v>
      </c>
      <c r="K833" s="5" t="s">
        <v>4</v>
      </c>
      <c r="L833">
        <v>0</v>
      </c>
      <c r="M833" t="str">
        <f t="shared" si="1168"/>
        <v>o</v>
      </c>
      <c r="N833" t="str">
        <f t="shared" si="1169"/>
        <v>9/2</v>
      </c>
      <c r="O833">
        <v>21535.17</v>
      </c>
      <c r="P833" t="str">
        <f t="shared" si="1170"/>
        <v>e</v>
      </c>
      <c r="Q833" t="str">
        <f t="shared" si="1171"/>
        <v>9/2</v>
      </c>
      <c r="R833">
        <v>9</v>
      </c>
      <c r="S833" t="s">
        <v>6</v>
      </c>
      <c r="AA833" s="10">
        <f t="shared" si="1083"/>
        <v>4642.2719999999999</v>
      </c>
      <c r="AB833" s="3" cm="1">
        <f t="array" ref="AB833">100000000/Lvac(AA833)</f>
        <v>21535.146198167622</v>
      </c>
      <c r="AC833" s="28">
        <f t="shared" si="1084"/>
        <v>2.1541176389492042E-7</v>
      </c>
      <c r="AD833" s="28">
        <f t="shared" si="1085"/>
        <v>4.6435719116923749E-7</v>
      </c>
      <c r="AE833" s="21">
        <f t="shared" si="1086"/>
        <v>21535.146871424913</v>
      </c>
      <c r="AF833" s="10" cm="1">
        <f t="array" ref="AF833">Lair(100000000/AE833)</f>
        <v>4642.2718548655448</v>
      </c>
      <c r="AG833" s="10">
        <f t="shared" si="1087"/>
        <v>7.3194619141411389E-3</v>
      </c>
      <c r="AH833" s="10" t="b">
        <f t="shared" si="1082"/>
        <v>1</v>
      </c>
      <c r="AI833" s="10">
        <f t="shared" si="1172"/>
        <v>4642.2718548655448</v>
      </c>
      <c r="AJ833">
        <v>7.0000000000000001E-3</v>
      </c>
      <c r="AK833" s="3" cm="1">
        <f t="array" ref="AK833">100000000/Lvac($AA833)</f>
        <v>21535.146198167622</v>
      </c>
      <c r="AL833" s="21">
        <f t="shared" si="1167"/>
        <v>3.247246781318442E-2</v>
      </c>
      <c r="AM833" s="10" cm="1">
        <f t="array" ref="AM833">Lvac($AI833)-$BA833</f>
        <v>4.9871534911289928E-3</v>
      </c>
      <c r="AN833" s="10">
        <f t="shared" si="1173"/>
        <v>-2.3801832376193488E-2</v>
      </c>
      <c r="AO833" s="3">
        <f t="shared" si="1174"/>
        <v>0.71245049873271327</v>
      </c>
      <c r="AP833" s="3">
        <v>0.73318947735450424</v>
      </c>
      <c r="AS833" s="3">
        <f t="shared" si="1089"/>
        <v>-3.8018323793949094E-3</v>
      </c>
      <c r="AT833" s="3" cm="1">
        <f t="array" ref="AT833">AS833-(100000000/LvacE($A833)-$E833)</f>
        <v>1.3517637853510678E-7</v>
      </c>
      <c r="AU833" t="s">
        <v>4752</v>
      </c>
      <c r="AV833" t="s">
        <v>4793</v>
      </c>
      <c r="AW833" s="3">
        <v>0</v>
      </c>
      <c r="AX833" s="3">
        <v>21535.17</v>
      </c>
      <c r="AY833" s="3"/>
      <c r="AZ833" s="10" cm="1">
        <f t="array" ref="AZ833">Lair(100000000/($AX833-$AW833))</f>
        <v>4642.2668690310356</v>
      </c>
      <c r="BA833" s="10">
        <f t="shared" si="1175"/>
        <v>4643.5667793660332</v>
      </c>
      <c r="BB833" s="12">
        <v>347000</v>
      </c>
      <c r="BC833" s="3">
        <v>5.8000000000000003E-2</v>
      </c>
      <c r="BD833" s="12" cm="1">
        <f t="array" ref="BD833">SfromgA($BB833,$BA833,"")</f>
        <v>1.7148175568921738E-2</v>
      </c>
      <c r="BE833" s="29">
        <f t="shared" si="1176"/>
        <v>800.03115445763274</v>
      </c>
      <c r="BG833" s="3"/>
      <c r="BH833" s="3"/>
      <c r="BI833" s="12">
        <f t="shared" si="1177"/>
        <v>347000</v>
      </c>
      <c r="BJ833" s="29">
        <f t="shared" si="1178"/>
        <v>800.03115445763274</v>
      </c>
      <c r="BK833" s="3">
        <f t="shared" si="1179"/>
        <v>-4.1231872496159685</v>
      </c>
      <c r="BL833" s="13">
        <f>EXP(BK$4341*$AX833+BK$4342)*$BI833/(100000000/($AX833-$AW833))</f>
        <v>1.6348721432102176</v>
      </c>
      <c r="BM833" s="3">
        <f t="shared" si="1180"/>
        <v>-2.9096327802421347</v>
      </c>
      <c r="BN833" s="3" cm="1">
        <f t="array" ref="BN833">$C833*EXP(poly_from_str(100000000/$E833,BN$4341))</f>
        <v>1.2100416214910674</v>
      </c>
      <c r="BO833" s="3">
        <f t="shared" si="1181"/>
        <v>3.4011973816621555</v>
      </c>
      <c r="BP833" s="13">
        <f t="shared" si="1182"/>
        <v>0.30090984447646424</v>
      </c>
      <c r="BY833">
        <v>936</v>
      </c>
    </row>
    <row r="834" spans="1:77" hidden="1" x14ac:dyDescent="0.25">
      <c r="A834">
        <v>4639.8090000000002</v>
      </c>
      <c r="B834" s="2" t="str">
        <f t="shared" ref="B834:B897" si="1183">IF(OR(A834=A833,A834=A835),IF(B833="",1,B833+1),"")</f>
        <v/>
      </c>
      <c r="C834">
        <v>1</v>
      </c>
      <c r="E834">
        <v>21546.58</v>
      </c>
      <c r="R834">
        <v>9</v>
      </c>
      <c r="S834" t="s">
        <v>22</v>
      </c>
      <c r="AA834" s="10">
        <f t="shared" si="1083"/>
        <v>4639.8090000000002</v>
      </c>
      <c r="AB834" s="3" cm="1">
        <f t="array" ref="AB834">100000000/Lvac(AA834)</f>
        <v>21546.577755814553</v>
      </c>
      <c r="AC834" s="28">
        <f t="shared" si="1084"/>
        <v>2.1552611325164463E-7</v>
      </c>
      <c r="AD834" s="28">
        <f t="shared" si="1085"/>
        <v>4.6411082601279467E-7</v>
      </c>
      <c r="AE834" s="21">
        <f t="shared" si="1086"/>
        <v>21546.578153926632</v>
      </c>
      <c r="AF834" s="10" cm="1">
        <f t="array" ref="AF834">Lair(100000000/AE834)</f>
        <v>4639.8089142697936</v>
      </c>
      <c r="AG834" s="10">
        <f t="shared" si="1087"/>
        <v>7.3219250787925272E-3</v>
      </c>
      <c r="AH834" s="10" t="b">
        <f t="shared" ref="AH834:AH897" si="1184">ABS(AE834-AB834)&lt;AG834</f>
        <v>1</v>
      </c>
      <c r="AI834" s="10">
        <f t="shared" si="1088"/>
        <v>4639.8090000000002</v>
      </c>
      <c r="AJ834">
        <v>3.0000000000000001E-3</v>
      </c>
      <c r="AK834" s="3" cm="1">
        <f t="array" ref="AK834">100000000/Lvac($AA834)</f>
        <v>21546.577755814553</v>
      </c>
      <c r="AL834" s="21">
        <f t="shared" si="1167"/>
        <v>1.3931550472755162E-2</v>
      </c>
      <c r="AM834" s="21"/>
      <c r="AN834" s="21"/>
      <c r="AO834" s="21"/>
      <c r="AP834" s="21"/>
      <c r="AS834" s="3">
        <f t="shared" si="1089"/>
        <v>-2.2441854489443358E-3</v>
      </c>
      <c r="AT834" s="3" cm="1">
        <f t="array" ref="AT834">AS834-(100000000/LvacE($A834)-$E834)</f>
        <v>5.9644662542268634E-8</v>
      </c>
      <c r="BB834"/>
      <c r="BC834"/>
      <c r="BD834"/>
      <c r="BE834"/>
      <c r="BF834"/>
      <c r="BG834"/>
      <c r="BH834"/>
      <c r="BI834"/>
      <c r="BJ834"/>
      <c r="BN834" s="3" cm="1">
        <f t="array" ref="BN834">$C834*EXP(poly_from_str(100000000/$E834,BN$4341))</f>
        <v>3.9922452454799306E-2</v>
      </c>
      <c r="BO834" s="3"/>
      <c r="BY834" t="e">
        <v>#N/A</v>
      </c>
    </row>
    <row r="835" spans="1:77" hidden="1" x14ac:dyDescent="0.25">
      <c r="A835">
        <v>4639.4610000000002</v>
      </c>
      <c r="B835" s="2" t="str">
        <f t="shared" si="1183"/>
        <v/>
      </c>
      <c r="C835">
        <v>1</v>
      </c>
      <c r="E835">
        <v>21548.19</v>
      </c>
      <c r="R835">
        <v>9</v>
      </c>
      <c r="S835" t="s">
        <v>22</v>
      </c>
      <c r="AA835" s="10">
        <f t="shared" ref="AA835:AA898" si="1185">ROUND($A835,3)+0</f>
        <v>4639.4610000000002</v>
      </c>
      <c r="AB835" s="3" cm="1">
        <f t="array" ref="AB835">100000000/Lvac(AA835)</f>
        <v>21548.193911860006</v>
      </c>
      <c r="AC835" s="28">
        <f t="shared" ref="AC835:AC898" si="1186">0.001/AA835</f>
        <v>2.1554227958808144E-7</v>
      </c>
      <c r="AD835" s="28">
        <f t="shared" ref="AD835:AD898" si="1187">0.01/AB835</f>
        <v>4.6407601680696105E-7</v>
      </c>
      <c r="AE835" s="21">
        <f t="shared" ref="AE835:AE898" si="1188">($AB835/$AC835^2+$E835/$AD835^2)/(1/$AC835^2+1/$AD835^2)</f>
        <v>21548.193217735949</v>
      </c>
      <c r="AF835" s="10" cm="1">
        <f t="array" ref="AF835">Lair(100000000/AE835)</f>
        <v>4639.4611494515721</v>
      </c>
      <c r="AG835" s="10">
        <f t="shared" ref="AG835:AG898" si="1189">0.0005/$AA835*AB835+0.005</f>
        <v>7.3222734183841613E-3</v>
      </c>
      <c r="AH835" s="10" t="b">
        <f t="shared" si="1184"/>
        <v>1</v>
      </c>
      <c r="AI835" s="10">
        <f t="shared" ref="AI835:AI897" si="1190">$AA835</f>
        <v>4639.4610000000002</v>
      </c>
      <c r="AJ835">
        <v>3.0000000000000001E-3</v>
      </c>
      <c r="AK835" s="3" cm="1">
        <f t="array" ref="AK835">100000000/Lvac($AA835)</f>
        <v>21548.193911860006</v>
      </c>
      <c r="AL835" s="21">
        <f t="shared" si="1167"/>
        <v>1.3933640510304972E-2</v>
      </c>
      <c r="AM835" s="21"/>
      <c r="AN835" s="21"/>
      <c r="AO835" s="21"/>
      <c r="AP835" s="21"/>
      <c r="AS835" s="3">
        <f t="shared" ref="AS835:AS898" si="1191">$AB835-$E835</f>
        <v>3.9118600070651155E-3</v>
      </c>
      <c r="AT835" s="3" cm="1">
        <f t="array" ref="AT835">AS835-(100000000/LvacE($A835)-$E835)</f>
        <v>4.8967194743454456E-8</v>
      </c>
      <c r="BB835"/>
      <c r="BC835"/>
      <c r="BD835"/>
      <c r="BE835"/>
      <c r="BF835"/>
      <c r="BG835"/>
      <c r="BH835"/>
      <c r="BI835"/>
      <c r="BJ835"/>
      <c r="BN835" s="3" cm="1">
        <f t="array" ref="BN835">$C835*EXP(poly_from_str(100000000/$E835,BN$4341))</f>
        <v>3.9864537567446796E-2</v>
      </c>
      <c r="BO835" s="3"/>
      <c r="BY835" t="e">
        <v>#N/A</v>
      </c>
    </row>
    <row r="836" spans="1:77" hidden="1" x14ac:dyDescent="0.25">
      <c r="A836">
        <v>4634.0219999999999</v>
      </c>
      <c r="B836" s="2" t="str">
        <f t="shared" si="1183"/>
        <v/>
      </c>
      <c r="C836">
        <v>3</v>
      </c>
      <c r="E836">
        <v>21573.48</v>
      </c>
      <c r="R836">
        <v>9</v>
      </c>
      <c r="S836" t="s">
        <v>22</v>
      </c>
      <c r="AA836" s="10">
        <f t="shared" si="1185"/>
        <v>4634.0219999999999</v>
      </c>
      <c r="AB836" s="3" cm="1">
        <f t="array" ref="AB836">100000000/Lvac(AA836)</f>
        <v>21573.484859608026</v>
      </c>
      <c r="AC836" s="28">
        <f t="shared" si="1186"/>
        <v>2.1579526381186796E-7</v>
      </c>
      <c r="AD836" s="28">
        <f t="shared" si="1187"/>
        <v>4.6353197293233655E-7</v>
      </c>
      <c r="AE836" s="21">
        <f t="shared" si="1188"/>
        <v>21573.483993981634</v>
      </c>
      <c r="AF836" s="10" cm="1">
        <f t="array" ref="AF836">Lair(100000000/AE836)</f>
        <v>4634.0221859409467</v>
      </c>
      <c r="AG836" s="10">
        <f t="shared" si="1189"/>
        <v>7.3277279283102265E-3</v>
      </c>
      <c r="AH836" s="10" t="b">
        <f t="shared" si="1184"/>
        <v>1</v>
      </c>
      <c r="AI836" s="10">
        <f t="shared" si="1190"/>
        <v>4634.0219999999999</v>
      </c>
      <c r="AJ836">
        <v>3.0000000000000001E-3</v>
      </c>
      <c r="AK836" s="3" cm="1">
        <f t="array" ref="AK836">100000000/Lvac($AA836)</f>
        <v>21573.484859608026</v>
      </c>
      <c r="AL836" s="21">
        <f t="shared" si="1167"/>
        <v>1.396636756986136E-2</v>
      </c>
      <c r="AM836" s="21"/>
      <c r="AN836" s="21"/>
      <c r="AO836" s="21"/>
      <c r="AP836" s="21"/>
      <c r="AS836" s="3">
        <f t="shared" si="1191"/>
        <v>4.8596080268907826E-3</v>
      </c>
      <c r="AT836" s="3" cm="1">
        <f t="array" ref="AT836">AS836-(100000000/LvacE($A836)-$E836)</f>
        <v>-1.1829979484900832E-7</v>
      </c>
      <c r="BB836"/>
      <c r="BC836"/>
      <c r="BD836"/>
      <c r="BE836"/>
      <c r="BF836"/>
      <c r="BG836"/>
      <c r="BH836"/>
      <c r="BI836"/>
      <c r="BJ836"/>
      <c r="BN836" s="3" cm="1">
        <f t="array" ref="BN836">$C836*EXP(poly_from_str(100000000/$E836,BN$4341))</f>
        <v>0.11687982325006963</v>
      </c>
      <c r="BO836" s="3"/>
      <c r="BY836" t="e">
        <v>#N/A</v>
      </c>
    </row>
    <row r="837" spans="1:77" hidden="1" x14ac:dyDescent="0.25">
      <c r="A837">
        <v>4625.1850000000004</v>
      </c>
      <c r="B837" s="2" t="str">
        <f t="shared" si="1183"/>
        <v/>
      </c>
      <c r="C837">
        <v>600</v>
      </c>
      <c r="D837" t="s">
        <v>14</v>
      </c>
      <c r="E837">
        <v>21614.7</v>
      </c>
      <c r="F837">
        <v>17409</v>
      </c>
      <c r="G837" t="s">
        <v>3</v>
      </c>
      <c r="H837" s="5" t="s">
        <v>16</v>
      </c>
      <c r="I837">
        <v>39024</v>
      </c>
      <c r="J837" t="s">
        <v>5</v>
      </c>
      <c r="K837" s="5" t="s">
        <v>4</v>
      </c>
      <c r="L837">
        <v>17409.580000000002</v>
      </c>
      <c r="M837" t="str">
        <f>$G837&amp;""</f>
        <v>o</v>
      </c>
      <c r="N837" t="str">
        <f>$H837&amp;""</f>
        <v>11/2</v>
      </c>
      <c r="O837">
        <v>39024.269999999997</v>
      </c>
      <c r="P837" t="str">
        <f>$J837&amp;""</f>
        <v>e</v>
      </c>
      <c r="Q837" t="str">
        <f>$K837&amp;""</f>
        <v>9/2</v>
      </c>
      <c r="R837">
        <v>9</v>
      </c>
      <c r="AA837" s="10">
        <f t="shared" si="1185"/>
        <v>4625.1850000000004</v>
      </c>
      <c r="AB837" s="3" cm="1">
        <f t="array" ref="AB837">100000000/Lvac(AA837)</f>
        <v>21614.703084763551</v>
      </c>
      <c r="AC837" s="28">
        <f t="shared" si="1186"/>
        <v>2.1620756791349967E-7</v>
      </c>
      <c r="AD837" s="28">
        <f t="shared" si="1187"/>
        <v>4.6264803919740697E-7</v>
      </c>
      <c r="AE837" s="21">
        <f t="shared" si="1188"/>
        <v>21614.702531827981</v>
      </c>
      <c r="AF837" s="10" cm="1">
        <f t="array" ref="AF837">Lair(100000000/AE837)</f>
        <v>4625.1851183208128</v>
      </c>
      <c r="AG837" s="10">
        <f t="shared" si="1189"/>
        <v>7.3366311925645734E-3</v>
      </c>
      <c r="AH837" s="10" t="b">
        <f t="shared" si="1184"/>
        <v>1</v>
      </c>
      <c r="AI837" s="10">
        <f>$AF837</f>
        <v>4625.1851183208128</v>
      </c>
      <c r="AJ837">
        <v>7.0000000000000001E-3</v>
      </c>
      <c r="AK837" s="3" cm="1">
        <f t="array" ref="AK837">100000000/Lvac($AA837)</f>
        <v>21614.703084763551</v>
      </c>
      <c r="AL837" s="21">
        <f t="shared" si="1167"/>
        <v>3.2712835859049001E-2</v>
      </c>
      <c r="AM837" s="10" cm="1">
        <f t="array" ref="AM837">Lvac($AI837)-$BA837</f>
        <v>-2.6823543585123844E-3</v>
      </c>
      <c r="AN837" s="10">
        <f>$AK837-($AX837-$AW837)</f>
        <v>1.3084763555525569E-2</v>
      </c>
      <c r="AO837" s="3">
        <f>AM837/AJ837</f>
        <v>-0.38319347978748347</v>
      </c>
      <c r="AP837" s="3">
        <v>-0.40010092353830778</v>
      </c>
      <c r="AS837" s="3">
        <f t="shared" si="1191"/>
        <v>3.0847635498503223E-3</v>
      </c>
      <c r="AT837" s="3" cm="1">
        <f t="array" ref="AT837">AS837-(100000000/LvacE($A837)-$E837)</f>
        <v>-3.9129008655436337E-7</v>
      </c>
      <c r="AU837" t="s">
        <v>4975</v>
      </c>
      <c r="AV837" t="s">
        <v>4697</v>
      </c>
      <c r="AW837" s="3">
        <v>17409.580000000002</v>
      </c>
      <c r="AX837" s="3">
        <v>39024.269999999997</v>
      </c>
      <c r="AY837" s="3"/>
      <c r="AZ837" s="10" cm="1">
        <f t="array" ref="AZ837">Lair(100000000/($AX837-$AW837))</f>
        <v>4625.1877999659346</v>
      </c>
      <c r="BA837" s="10">
        <f>100000000/($AX837-$AW837)</f>
        <v>4626.4831926805346</v>
      </c>
      <c r="BB837" s="12">
        <v>41000000</v>
      </c>
      <c r="BC837" s="3">
        <v>0.49099999999999999</v>
      </c>
      <c r="BD837" s="12" cm="1">
        <f t="array" ref="BD837">SfromgA($BB837,$BA837,"")</f>
        <v>2.0038729506192561</v>
      </c>
      <c r="BE837" s="29">
        <f>(10^MAX(0.05, -0.312925054856973*((LN($BD837))^(1/3)) + 0.454808404431693)-1)*100</f>
        <v>50.526598133358689</v>
      </c>
      <c r="BF837" s="12">
        <v>4401900.7862364324</v>
      </c>
      <c r="BG837" s="12" cm="1">
        <f t="array" ref="BG837">SfromgA($BF837,$BA837,"")</f>
        <v>0.21514268089875177</v>
      </c>
      <c r="BH837" s="29">
        <f>(10^MAX(0.05, -0.312925054856973*((LN($BG837))^(1/3)) + 0.454808404431693)-1)*100</f>
        <v>554.48060559426528</v>
      </c>
      <c r="BI837" s="12">
        <f>IF($BB837="",$BF837,$BB837)</f>
        <v>41000000</v>
      </c>
      <c r="BJ837" s="29">
        <f>IF($BB837="",$BH837,$BE837)</f>
        <v>50.526598133358689</v>
      </c>
      <c r="BK837" s="3">
        <f>LN(BN837*100000000/($AX837-$AW837)/$BI837)</f>
        <v>-5.9758348721280248</v>
      </c>
      <c r="BL837" s="13">
        <f>EXP(BK$4341*$AX837+BK$4342)*$BI837/(100000000/($AX837-$AW837))</f>
        <v>51.33785622387159</v>
      </c>
      <c r="BM837" s="3">
        <f t="shared" ref="BM837" si="1192">LN(BL837/$C837)</f>
        <v>-2.4585012370946928</v>
      </c>
      <c r="BN837" s="3" cm="1">
        <f t="array" ref="BN837">$C837*EXP(poly_from_str(100000000/$E837,BN$4341))</f>
        <v>22.504053841049071</v>
      </c>
      <c r="BO837" s="3">
        <f>LN($C837)</f>
        <v>6.3969296552161463</v>
      </c>
      <c r="BP837" s="13">
        <f>LN(BL837/BN837)</f>
        <v>0.82473295442658101</v>
      </c>
      <c r="BY837">
        <v>17439</v>
      </c>
    </row>
    <row r="838" spans="1:77" hidden="1" x14ac:dyDescent="0.25">
      <c r="A838">
        <v>4614.683</v>
      </c>
      <c r="B838" s="2" t="str">
        <f t="shared" si="1183"/>
        <v/>
      </c>
      <c r="C838">
        <v>8</v>
      </c>
      <c r="E838">
        <v>21663.89</v>
      </c>
      <c r="R838">
        <v>9</v>
      </c>
      <c r="S838" t="s">
        <v>22</v>
      </c>
      <c r="AA838" s="10">
        <f t="shared" si="1185"/>
        <v>4614.683</v>
      </c>
      <c r="AB838" s="3" cm="1">
        <f t="array" ref="AB838">100000000/Lvac(AA838)</f>
        <v>21663.892608695885</v>
      </c>
      <c r="AC838" s="28">
        <f t="shared" si="1186"/>
        <v>2.1669960861883688E-7</v>
      </c>
      <c r="AD838" s="28">
        <f t="shared" si="1187"/>
        <v>4.6159756146436956E-7</v>
      </c>
      <c r="AE838" s="21">
        <f t="shared" si="1188"/>
        <v>21663.892137594336</v>
      </c>
      <c r="AF838" s="10" cm="1">
        <f t="array" ref="AF838">Lair(100000000/AE838)</f>
        <v>4614.6831003521593</v>
      </c>
      <c r="AG838" s="10">
        <f t="shared" si="1189"/>
        <v>7.3472785247324559E-3</v>
      </c>
      <c r="AH838" s="10" t="b">
        <f t="shared" si="1184"/>
        <v>1</v>
      </c>
      <c r="AI838" s="10">
        <f t="shared" si="1190"/>
        <v>4614.683</v>
      </c>
      <c r="AJ838">
        <v>3.0000000000000001E-3</v>
      </c>
      <c r="AK838" s="3" cm="1">
        <f t="array" ref="AK838">100000000/Lvac($AA838)</f>
        <v>21663.892608695885</v>
      </c>
      <c r="AL838" s="21">
        <f t="shared" si="1167"/>
        <v>1.4083671148394735E-2</v>
      </c>
      <c r="AM838" s="21"/>
      <c r="AN838" s="21"/>
      <c r="AO838" s="21"/>
      <c r="AP838" s="21"/>
      <c r="AS838" s="3">
        <f t="shared" si="1191"/>
        <v>2.6086958860105369E-3</v>
      </c>
      <c r="AT838" s="3" cm="1">
        <f t="array" ref="AT838">AS838-(100000000/LvacE($A838)-$E838)</f>
        <v>-7.1774047682993114E-7</v>
      </c>
      <c r="BB838"/>
      <c r="BC838"/>
      <c r="BD838"/>
      <c r="BE838"/>
      <c r="BF838"/>
      <c r="BG838"/>
      <c r="BH838"/>
      <c r="BI838"/>
      <c r="BJ838"/>
      <c r="BN838" s="3" cm="1">
        <f t="array" ref="BN838">$C838*EXP(poly_from_str(100000000/$E838,BN$4341))</f>
        <v>0.28646677329195241</v>
      </c>
      <c r="BO838" s="3"/>
      <c r="BY838" t="e">
        <v>#N/A</v>
      </c>
    </row>
    <row r="839" spans="1:77" hidden="1" x14ac:dyDescent="0.25">
      <c r="A839">
        <v>4612.0219999999999</v>
      </c>
      <c r="B839" s="2" t="str">
        <f t="shared" si="1183"/>
        <v/>
      </c>
      <c r="C839">
        <v>450</v>
      </c>
      <c r="D839" t="s">
        <v>14</v>
      </c>
      <c r="E839">
        <v>21676.39</v>
      </c>
      <c r="F839">
        <v>14187</v>
      </c>
      <c r="G839" t="s">
        <v>3</v>
      </c>
      <c r="H839" s="5" t="s">
        <v>18</v>
      </c>
      <c r="I839">
        <v>35863</v>
      </c>
      <c r="J839" t="s">
        <v>5</v>
      </c>
      <c r="K839" s="5" t="s">
        <v>19</v>
      </c>
      <c r="L839">
        <v>14187.35</v>
      </c>
      <c r="M839" t="str">
        <f>$G839&amp;""</f>
        <v>o</v>
      </c>
      <c r="N839" t="str">
        <f>$H839&amp;""</f>
        <v>5/2</v>
      </c>
      <c r="O839">
        <v>35863.74</v>
      </c>
      <c r="P839" t="str">
        <f>$J839&amp;""</f>
        <v>e</v>
      </c>
      <c r="Q839" t="str">
        <f>$K839&amp;""</f>
        <v>3/2</v>
      </c>
      <c r="R839">
        <v>9</v>
      </c>
      <c r="AA839" s="10">
        <f t="shared" si="1185"/>
        <v>4612.0219999999999</v>
      </c>
      <c r="AB839" s="3" cm="1">
        <f t="array" ref="AB839">100000000/Lvac(AA839)</f>
        <v>21676.391836616913</v>
      </c>
      <c r="AC839" s="28">
        <f t="shared" si="1186"/>
        <v>2.1682463787033106E-7</v>
      </c>
      <c r="AD839" s="28">
        <f t="shared" si="1187"/>
        <v>4.6133139109930046E-7</v>
      </c>
      <c r="AE839" s="21">
        <f t="shared" si="1188"/>
        <v>21676.391504316758</v>
      </c>
      <c r="AF839" s="10" cm="1">
        <f t="array" ref="AF839">Lair(100000000/AE839)</f>
        <v>4612.0220707036342</v>
      </c>
      <c r="AG839" s="10">
        <f t="shared" si="1189"/>
        <v>7.3499879051549307E-3</v>
      </c>
      <c r="AH839" s="10" t="b">
        <f t="shared" si="1184"/>
        <v>1</v>
      </c>
      <c r="AI839" s="10">
        <f>$AF839</f>
        <v>4612.0220707036342</v>
      </c>
      <c r="AJ839">
        <v>7.0000000000000001E-3</v>
      </c>
      <c r="AK839" s="3" cm="1">
        <f t="array" ref="AK839">100000000/Lvac($AA839)</f>
        <v>21676.391836616913</v>
      </c>
      <c r="AL839" s="21">
        <f t="shared" si="1167"/>
        <v>3.2899830167805108E-2</v>
      </c>
      <c r="AM839" s="10" cm="1">
        <f t="array" ref="AM839">Lvac($AI839)-$BA839</f>
        <v>-3.2015873148338869E-4</v>
      </c>
      <c r="AN839" s="10">
        <f>$AK839-($AX839-$AW839)</f>
        <v>1.8366169133514632E-3</v>
      </c>
      <c r="AO839" s="3">
        <f>AM839/AJ839</f>
        <v>-4.5736961640484096E-2</v>
      </c>
      <c r="AP839" s="3">
        <v>-5.5840151747231302E-2</v>
      </c>
      <c r="AS839" s="3">
        <f t="shared" si="1191"/>
        <v>1.8366169133514632E-3</v>
      </c>
      <c r="AT839" s="3" cm="1">
        <f t="array" ref="AT839">AS839-(100000000/LvacE($A839)-$E839)</f>
        <v>-8.0080644693225622E-7</v>
      </c>
      <c r="AU839" t="s">
        <v>4974</v>
      </c>
      <c r="AV839" t="s">
        <v>4806</v>
      </c>
      <c r="AW839" s="3">
        <v>14187.35</v>
      </c>
      <c r="AX839" s="3">
        <v>35863.74</v>
      </c>
      <c r="AY839" s="3"/>
      <c r="AZ839" s="10" cm="1">
        <f t="array" ref="AZ839">Lair(100000000/($AX839-$AW839))</f>
        <v>4612.0223907777299</v>
      </c>
      <c r="BA839" s="10">
        <f>100000000/($AX839-$AW839)</f>
        <v>4613.3143018740666</v>
      </c>
      <c r="BB839" s="12">
        <v>17300000</v>
      </c>
      <c r="BC839" s="3">
        <v>0.60099999999999998</v>
      </c>
      <c r="BD839" s="12" cm="1">
        <f t="array" ref="BD839">SfromgA($BB839,$BA839,"")</f>
        <v>0.83833692327990694</v>
      </c>
      <c r="BE839" s="29">
        <f>(10^MAX(0.05, -0.312925054856973*((LN($BD839))^(1/3)) + 0.454808404431693)-1)*100</f>
        <v>326.85986988359048</v>
      </c>
      <c r="BF839" s="12">
        <v>1845508.882450911</v>
      </c>
      <c r="BG839" s="12" cm="1">
        <f t="array" ref="BG839">SfromgA($BF839,$BA839,"")</f>
        <v>8.9431112046221742E-2</v>
      </c>
      <c r="BH839" s="29">
        <f>(10^MAX(0.05, -0.312925054856973*((LN($BG839))^(1/3)) + 0.454808404431693)-1)*100</f>
        <v>649.2086433039965</v>
      </c>
      <c r="BI839" s="12">
        <f>IF($BB839="",$BF839,$BB839)</f>
        <v>17300000</v>
      </c>
      <c r="BJ839" s="29">
        <f>IF($BB839="",$BH839,$BE839)</f>
        <v>326.85986988359048</v>
      </c>
      <c r="BK839" s="3">
        <f>LN(BN839*100000000/($AX839-$AW839)/$BI839)</f>
        <v>-5.46178736688511</v>
      </c>
      <c r="BL839" s="13">
        <f>EXP(BK$4341*$AX839+BK$4342)*$BI839/(100000000/($AX839-$AW839))</f>
        <v>27.620296500979325</v>
      </c>
      <c r="BM839" s="3">
        <f t="shared" ref="BM839" si="1193">LN(BL839/$C839)</f>
        <v>-2.7906966998307259</v>
      </c>
      <c r="BN839" s="3" cm="1">
        <f t="array" ref="BN839">$C839*EXP(poly_from_str(100000000/$E839,BN$4341))</f>
        <v>15.922415199232493</v>
      </c>
      <c r="BO839" s="3">
        <f>LN($C839)</f>
        <v>6.1092475827643655</v>
      </c>
      <c r="BP839" s="13">
        <f>LN(BL839/BN839)</f>
        <v>0.55082300552946906</v>
      </c>
      <c r="BY839">
        <v>12403</v>
      </c>
    </row>
    <row r="840" spans="1:77" hidden="1" x14ac:dyDescent="0.25">
      <c r="A840">
        <v>4609.5659999999998</v>
      </c>
      <c r="B840" s="2" t="str">
        <f t="shared" si="1183"/>
        <v/>
      </c>
      <c r="C840">
        <v>5</v>
      </c>
      <c r="E840">
        <v>21687.94</v>
      </c>
      <c r="R840">
        <v>9</v>
      </c>
      <c r="S840" t="s">
        <v>22</v>
      </c>
      <c r="AA840" s="10">
        <f t="shared" si="1185"/>
        <v>4609.5659999999998</v>
      </c>
      <c r="AB840" s="3" cm="1">
        <f t="array" ref="AB840">100000000/Lvac(AA840)</f>
        <v>21687.940946109789</v>
      </c>
      <c r="AC840" s="28">
        <f t="shared" si="1186"/>
        <v>2.1694016313032509E-7</v>
      </c>
      <c r="AD840" s="28">
        <f t="shared" si="1187"/>
        <v>4.6108572615759177E-7</v>
      </c>
      <c r="AE840" s="21">
        <f t="shared" si="1188"/>
        <v>21687.940774630664</v>
      </c>
      <c r="AF840" s="10" cm="1">
        <f t="array" ref="AF840">Lair(100000000/AE840)</f>
        <v>4609.5660364468331</v>
      </c>
      <c r="AG840" s="10">
        <f t="shared" si="1189"/>
        <v>7.3524927234049579E-3</v>
      </c>
      <c r="AH840" s="10" t="b">
        <f t="shared" si="1184"/>
        <v>1</v>
      </c>
      <c r="AI840" s="10">
        <f t="shared" si="1190"/>
        <v>4609.5659999999998</v>
      </c>
      <c r="AJ840">
        <v>3.0000000000000001E-3</v>
      </c>
      <c r="AK840" s="3" cm="1">
        <f t="array" ref="AK840">100000000/Lvac($AA840)</f>
        <v>21687.940946109789</v>
      </c>
      <c r="AL840" s="21">
        <f t="shared" si="1167"/>
        <v>1.4114956340429743E-2</v>
      </c>
      <c r="AM840" s="21"/>
      <c r="AN840" s="21"/>
      <c r="AO840" s="21"/>
      <c r="AP840" s="21"/>
      <c r="AS840" s="3">
        <f t="shared" si="1191"/>
        <v>9.4610979067510925E-4</v>
      </c>
      <c r="AT840" s="3" cm="1">
        <f t="array" ref="AT840">AS840-(100000000/LvacE($A840)-$E840)</f>
        <v>-8.775969035923481E-7</v>
      </c>
      <c r="BB840"/>
      <c r="BC840"/>
      <c r="BD840"/>
      <c r="BE840"/>
      <c r="BF840"/>
      <c r="BG840"/>
      <c r="BH840"/>
      <c r="BI840"/>
      <c r="BJ840"/>
      <c r="BN840" s="3" cm="1">
        <f t="array" ref="BN840">$C840*EXP(poly_from_str(100000000/$E840,BN$4341))</f>
        <v>0.17496303765570723</v>
      </c>
      <c r="BO840" s="3"/>
      <c r="BY840" t="e">
        <v>#N/A</v>
      </c>
    </row>
    <row r="841" spans="1:77" hidden="1" x14ac:dyDescent="0.25">
      <c r="A841">
        <v>4606.1639999999998</v>
      </c>
      <c r="B841" s="2" t="str">
        <f t="shared" si="1183"/>
        <v/>
      </c>
      <c r="C841">
        <v>3</v>
      </c>
      <c r="D841" t="s">
        <v>14</v>
      </c>
      <c r="E841">
        <v>21703.96</v>
      </c>
      <c r="R841">
        <v>9</v>
      </c>
      <c r="S841" t="s">
        <v>22</v>
      </c>
      <c r="AA841" s="10">
        <f t="shared" si="1185"/>
        <v>4606.1639999999998</v>
      </c>
      <c r="AB841" s="3" cm="1">
        <f t="array" ref="AB841">100000000/Lvac(AA841)</f>
        <v>21703.958876622215</v>
      </c>
      <c r="AC841" s="28">
        <f t="shared" si="1186"/>
        <v>2.1710038982545998E-7</v>
      </c>
      <c r="AD841" s="28">
        <f t="shared" si="1187"/>
        <v>4.6074543620570566E-7</v>
      </c>
      <c r="AE841" s="21">
        <f t="shared" si="1188"/>
        <v>21703.959080723322</v>
      </c>
      <c r="AF841" s="10" cm="1">
        <f t="array" ref="AF841">Lair(100000000/AE841)</f>
        <v>4606.1639566835729</v>
      </c>
      <c r="AG841" s="10">
        <f t="shared" si="1189"/>
        <v>7.3559689664352175E-3</v>
      </c>
      <c r="AH841" s="10" t="b">
        <f t="shared" si="1184"/>
        <v>1</v>
      </c>
      <c r="AI841" s="10">
        <f t="shared" si="1190"/>
        <v>4606.1639999999998</v>
      </c>
      <c r="AJ841">
        <v>7.0000000000000001E-3</v>
      </c>
      <c r="AK841" s="3" cm="1">
        <f t="array" ref="AK841">100000000/Lvac($AA841)</f>
        <v>21703.958876622215</v>
      </c>
      <c r="AL841" s="21">
        <f t="shared" si="1167"/>
        <v>3.2983565530093052E-2</v>
      </c>
      <c r="AM841" s="21"/>
      <c r="AN841" s="21"/>
      <c r="AO841" s="21"/>
      <c r="AP841" s="21"/>
      <c r="AS841" s="3">
        <f t="shared" si="1191"/>
        <v>-1.1233777840971015E-3</v>
      </c>
      <c r="AT841" s="3" cm="1">
        <f t="array" ref="AT841">AS841-(100000000/LvacE($A841)-$E841)</f>
        <v>-9.8416421678848565E-7</v>
      </c>
      <c r="BB841"/>
      <c r="BC841"/>
      <c r="BD841"/>
      <c r="BE841"/>
      <c r="BF841"/>
      <c r="BG841"/>
      <c r="BH841"/>
      <c r="BI841"/>
      <c r="BJ841"/>
      <c r="BN841" s="3" cm="1">
        <f t="array" ref="BN841">$C841*EXP(poly_from_str(100000000/$E841,BN$4341))</f>
        <v>0.10336410117931935</v>
      </c>
      <c r="BO841" s="3"/>
      <c r="BY841" t="e">
        <v>#N/A</v>
      </c>
    </row>
    <row r="842" spans="1:77" hidden="1" x14ac:dyDescent="0.25">
      <c r="A842">
        <v>4603.1639999999998</v>
      </c>
      <c r="B842" s="2" t="str">
        <f t="shared" si="1183"/>
        <v/>
      </c>
      <c r="C842">
        <v>9</v>
      </c>
      <c r="E842">
        <v>21718.1</v>
      </c>
      <c r="F842">
        <v>38701</v>
      </c>
      <c r="G842" t="s">
        <v>5</v>
      </c>
      <c r="H842" s="5" t="s">
        <v>15</v>
      </c>
      <c r="I842">
        <v>60419</v>
      </c>
      <c r="J842" t="s">
        <v>3</v>
      </c>
      <c r="K842" s="5" t="s">
        <v>16</v>
      </c>
      <c r="L842">
        <v>38701.589999999997</v>
      </c>
      <c r="M842" t="str">
        <f>$G842&amp;""</f>
        <v>e</v>
      </c>
      <c r="N842" t="str">
        <f>$H842&amp;""</f>
        <v>13/2</v>
      </c>
      <c r="O842">
        <v>60419.73</v>
      </c>
      <c r="P842" t="str">
        <f>$J842&amp;""</f>
        <v>o</v>
      </c>
      <c r="Q842" t="str">
        <f>$K842&amp;""</f>
        <v>11/2</v>
      </c>
      <c r="R842">
        <v>9</v>
      </c>
      <c r="AA842" s="10">
        <f t="shared" si="1185"/>
        <v>4603.1639999999998</v>
      </c>
      <c r="AB842" s="3" cm="1">
        <f t="array" ref="AB842">100000000/Lvac(AA842)</f>
        <v>21718.103680336604</v>
      </c>
      <c r="AC842" s="28">
        <f t="shared" si="1186"/>
        <v>2.1724187971577812E-7</v>
      </c>
      <c r="AD842" s="28">
        <f t="shared" si="1187"/>
        <v>4.6044535688693298E-7</v>
      </c>
      <c r="AE842" s="21">
        <f t="shared" si="1188"/>
        <v>21718.103010246792</v>
      </c>
      <c r="AF842" s="10" cm="1">
        <f t="array" ref="AF842">Lair(100000000/AE842)</f>
        <v>4603.1641420281458</v>
      </c>
      <c r="AG842" s="10">
        <f t="shared" si="1189"/>
        <v>7.3590408336892416E-3</v>
      </c>
      <c r="AH842" s="10" t="b">
        <f t="shared" si="1184"/>
        <v>1</v>
      </c>
      <c r="AI842" s="10">
        <f>$AF842</f>
        <v>4603.1641420281458</v>
      </c>
      <c r="AJ842">
        <v>3.0000000000000001E-3</v>
      </c>
      <c r="AK842" s="3" cm="1">
        <f t="array" ref="AK842">100000000/Lvac($AA842)</f>
        <v>21718.103680336604</v>
      </c>
      <c r="AL842" s="21">
        <f t="shared" si="1167"/>
        <v>1.4154244565413856E-2</v>
      </c>
      <c r="AM842" s="10" cm="1">
        <f t="array" ref="AM842">Lvac($AI842)-$BA842</f>
        <v>7.8421819944196614E-3</v>
      </c>
      <c r="AN842" s="10">
        <f>$AK842-($AX842-$AW842)</f>
        <v>-3.6319663402537117E-2</v>
      </c>
      <c r="AO842" s="3">
        <f>AM842/AJ842</f>
        <v>2.6140606648065536</v>
      </c>
      <c r="AP842" s="3">
        <v>2.5667054327035053</v>
      </c>
      <c r="AS842" s="3">
        <f t="shared" si="1191"/>
        <v>3.6803366056119557E-3</v>
      </c>
      <c r="AT842" s="3" cm="1">
        <f t="array" ref="AT842">AS842-(100000000/LvacE($A842)-$E842)</f>
        <v>-1.0783260222524405E-6</v>
      </c>
      <c r="AU842" t="s">
        <v>4746</v>
      </c>
      <c r="AV842" t="s">
        <v>4844</v>
      </c>
      <c r="AW842" s="3">
        <v>38701.589999999997</v>
      </c>
      <c r="AX842" s="3">
        <v>60419.73</v>
      </c>
      <c r="AY842" s="3"/>
      <c r="AZ842" s="10" cm="1">
        <f t="array" ref="AZ842">Lair(100000000/($AX842-$AW842))</f>
        <v>4603.1563019189962</v>
      </c>
      <c r="BA842" s="10">
        <f>100000000/($AX842-$AW842)</f>
        <v>4604.4458687530314</v>
      </c>
      <c r="BB842" s="12">
        <v>1110000</v>
      </c>
      <c r="BC842" s="3">
        <v>5.1999999999999998E-2</v>
      </c>
      <c r="BD842" s="12" cm="1">
        <f t="array" ref="BD842">SfromgA($BB842,$BA842,"")</f>
        <v>5.3479637350202815E-2</v>
      </c>
      <c r="BE842" s="29">
        <f>(10^MAX(0.05, -0.312925054856973*((LN($BD842))^(1/3)) + 0.454808404431693)-1)*100</f>
        <v>698.92825195853106</v>
      </c>
      <c r="BG842" s="3"/>
      <c r="BH842" s="3"/>
      <c r="BI842" s="12">
        <f>IF($BB842="",$BF842,$BB842)</f>
        <v>1110000</v>
      </c>
      <c r="BJ842" s="29">
        <f>IF($BB842="",$BH842,$BE842)</f>
        <v>698.92825195853106</v>
      </c>
      <c r="BK842" s="3">
        <f>LN(BN842*100000000/($AX842-$AW842)/$BI842)</f>
        <v>-6.6697456463864286</v>
      </c>
      <c r="BL842" s="13">
        <f>EXP(BK$4341*$AX842+BK$4342)*$BI842/(100000000/($AX842-$AW842))</f>
        <v>0.2748199012067864</v>
      </c>
      <c r="BM842" s="3">
        <f t="shared" ref="BM842" si="1194">LN(BL842/$C842)</f>
        <v>-3.4888638778981402</v>
      </c>
      <c r="BN842" s="3" cm="1">
        <f t="array" ref="BN842">$C842*EXP(poly_from_str(100000000/$E842,BN$4341))</f>
        <v>0.30585238908476947</v>
      </c>
      <c r="BO842" s="3">
        <f>LN($C842)</f>
        <v>2.1972245773362196</v>
      </c>
      <c r="BP842" s="13">
        <f>LN(BL842/BN842)</f>
        <v>-0.10698661853348319</v>
      </c>
      <c r="BY842">
        <v>240</v>
      </c>
    </row>
    <row r="843" spans="1:77" hidden="1" x14ac:dyDescent="0.25">
      <c r="A843">
        <v>4603.0720000000001</v>
      </c>
      <c r="B843" s="2" t="str">
        <f t="shared" si="1183"/>
        <v/>
      </c>
      <c r="C843">
        <v>9</v>
      </c>
      <c r="E843">
        <v>21718.54</v>
      </c>
      <c r="R843">
        <v>9</v>
      </c>
      <c r="S843" t="s">
        <v>22</v>
      </c>
      <c r="AA843" s="10">
        <f t="shared" si="1185"/>
        <v>4603.0720000000001</v>
      </c>
      <c r="AB843" s="3" cm="1">
        <f t="array" ref="AB843">100000000/Lvac(AA843)</f>
        <v>21718.537745686845</v>
      </c>
      <c r="AC843" s="28">
        <f t="shared" si="1186"/>
        <v>2.17246221653713E-7</v>
      </c>
      <c r="AD843" s="28">
        <f t="shared" si="1187"/>
        <v>4.6043615445454809E-7</v>
      </c>
      <c r="AE843" s="21">
        <f t="shared" si="1188"/>
        <v>21718.538156163169</v>
      </c>
      <c r="AF843" s="10" cm="1">
        <f t="array" ref="AF843">Lair(100000000/AE843)</f>
        <v>4603.0719130014259</v>
      </c>
      <c r="AG843" s="10">
        <f t="shared" si="1189"/>
        <v>7.3591351325470082E-3</v>
      </c>
      <c r="AH843" s="10" t="b">
        <f t="shared" si="1184"/>
        <v>1</v>
      </c>
      <c r="AI843" s="10">
        <f t="shared" si="1190"/>
        <v>4603.0720000000001</v>
      </c>
      <c r="AJ843">
        <v>3.0000000000000001E-3</v>
      </c>
      <c r="AK843" s="3" cm="1">
        <f t="array" ref="AK843">100000000/Lvac($AA843)</f>
        <v>21718.537745686845</v>
      </c>
      <c r="AL843" s="21">
        <f t="shared" si="1167"/>
        <v>1.4154810795282049E-2</v>
      </c>
      <c r="AM843" s="21"/>
      <c r="AN843" s="21"/>
      <c r="AO843" s="21"/>
      <c r="AP843" s="21"/>
      <c r="AS843" s="3">
        <f t="shared" si="1191"/>
        <v>-2.2543131562997587E-3</v>
      </c>
      <c r="AT843" s="3" cm="1">
        <f t="array" ref="AT843">AS843-(100000000/LvacE($A843)-$E843)</f>
        <v>-1.0812145774252713E-6</v>
      </c>
      <c r="BB843"/>
      <c r="BC843"/>
      <c r="BD843"/>
      <c r="BE843"/>
      <c r="BF843"/>
      <c r="BG843"/>
      <c r="BH843"/>
      <c r="BI843"/>
      <c r="BJ843"/>
      <c r="BN843" s="3" cm="1">
        <f t="array" ref="BN843">$C843*EXP(poly_from_str(100000000/$E843,BN$4341))</f>
        <v>0.30572095582423536</v>
      </c>
      <c r="BO843" s="3"/>
      <c r="BY843" t="e">
        <v>#N/A</v>
      </c>
    </row>
    <row r="844" spans="1:77" hidden="1" x14ac:dyDescent="0.25">
      <c r="A844">
        <v>4600.8639999999996</v>
      </c>
      <c r="B844" s="2" t="str">
        <f t="shared" si="1183"/>
        <v/>
      </c>
      <c r="C844">
        <v>20</v>
      </c>
      <c r="E844">
        <v>21728.959999999999</v>
      </c>
      <c r="F844">
        <v>18211</v>
      </c>
      <c r="G844" t="s">
        <v>5</v>
      </c>
      <c r="H844" s="5" t="s">
        <v>18</v>
      </c>
      <c r="I844">
        <v>39940</v>
      </c>
      <c r="J844" t="s">
        <v>3</v>
      </c>
      <c r="K844" s="5" t="s">
        <v>8</v>
      </c>
      <c r="L844">
        <v>18211.759999999998</v>
      </c>
      <c r="M844" t="str">
        <f>$G844&amp;""</f>
        <v>e</v>
      </c>
      <c r="N844" t="str">
        <f>$H844&amp;""</f>
        <v>5/2</v>
      </c>
      <c r="O844">
        <v>39940.720000000001</v>
      </c>
      <c r="P844" t="str">
        <f>$J844&amp;""</f>
        <v>o</v>
      </c>
      <c r="Q844" t="str">
        <f>$K844&amp;""</f>
        <v>7/2</v>
      </c>
      <c r="R844">
        <v>9</v>
      </c>
      <c r="AA844" s="10">
        <f t="shared" si="1185"/>
        <v>4600.8639999999996</v>
      </c>
      <c r="AB844" s="3" cm="1">
        <f t="array" ref="AB844">100000000/Lvac(AA844)</f>
        <v>21728.960521767924</v>
      </c>
      <c r="AC844" s="28">
        <f t="shared" si="1186"/>
        <v>2.173504802576212E-7</v>
      </c>
      <c r="AD844" s="28">
        <f t="shared" si="1187"/>
        <v>4.6021529607834066E-7</v>
      </c>
      <c r="AE844" s="21">
        <f t="shared" si="1188"/>
        <v>21728.960426612655</v>
      </c>
      <c r="AF844" s="10" cm="1">
        <f t="array" ref="AF844">Lair(100000000/AE844)</f>
        <v>4600.8640201483795</v>
      </c>
      <c r="AG844" s="10">
        <f t="shared" si="1189"/>
        <v>7.3614000024525752E-3</v>
      </c>
      <c r="AH844" s="10" t="b">
        <f t="shared" si="1184"/>
        <v>1</v>
      </c>
      <c r="AI844" s="10">
        <f>$AF844</f>
        <v>4600.8640201483795</v>
      </c>
      <c r="AJ844">
        <v>3.0000000000000001E-3</v>
      </c>
      <c r="AK844" s="3" cm="1">
        <f t="array" ref="AK844">100000000/Lvac($AA844)</f>
        <v>21728.960521767924</v>
      </c>
      <c r="AL844" s="21">
        <f t="shared" si="1167"/>
        <v>1.4168399952668342E-2</v>
      </c>
      <c r="AM844" s="10" cm="1">
        <f t="array" ref="AM844">Lvac($AI844)-$BA844</f>
        <v>-9.0355760221427772E-5</v>
      </c>
      <c r="AN844" s="10">
        <f>$AK844-($AX844-$AW844)</f>
        <v>5.2176792087266222E-4</v>
      </c>
      <c r="AO844" s="3">
        <f>AM844/AJ844</f>
        <v>-3.0118586740475923E-2</v>
      </c>
      <c r="AP844" s="3">
        <v>-3.6836489016423002E-2</v>
      </c>
      <c r="AS844" s="3">
        <f t="shared" si="1191"/>
        <v>5.2176792451064102E-4</v>
      </c>
      <c r="AT844" s="3" cm="1">
        <f t="array" ref="AT844">AS844-(100000000/LvacE($A844)-$E844)</f>
        <v>-1.1506381270010024E-6</v>
      </c>
      <c r="AU844" t="s">
        <v>4965</v>
      </c>
      <c r="AV844" t="s">
        <v>4747</v>
      </c>
      <c r="AW844" s="3">
        <v>18211.759999999998</v>
      </c>
      <c r="AX844" s="3">
        <v>39940.720000000001</v>
      </c>
      <c r="AY844" s="3"/>
      <c r="AZ844" s="10" cm="1">
        <f t="array" ref="AZ844">Lair(100000000/($AX844-$AW844))</f>
        <v>4600.8641104802573</v>
      </c>
      <c r="BA844" s="10">
        <f>100000000/($AX844-$AW844)</f>
        <v>4602.1530712928734</v>
      </c>
      <c r="BB844" s="12">
        <v>486000</v>
      </c>
      <c r="BC844" s="3">
        <v>1.2E-2</v>
      </c>
      <c r="BD844" s="12" cm="1">
        <f t="array" ref="BD844">SfromgA($BB844,$BA844,"")</f>
        <v>2.3380446884421664E-2</v>
      </c>
      <c r="BE844" s="29">
        <f>(10^MAX(0.05, -0.312925054856973*((LN($BD844))^(1/3)) + 0.454808404431693)-1)*100</f>
        <v>773.42728593274592</v>
      </c>
      <c r="BG844" s="3"/>
      <c r="BH844" s="3"/>
      <c r="BI844" s="12">
        <f>IF($BB844="",$BF844,$BB844)</f>
        <v>486000</v>
      </c>
      <c r="BJ844" s="29">
        <f>IF($BB844="",$BH844,$BE844)</f>
        <v>773.42728593274592</v>
      </c>
      <c r="BK844" s="3">
        <f>LN(BN844*100000000/($AX844-$AW844)/$BI844)</f>
        <v>-5.0564630500682677</v>
      </c>
      <c r="BL844" s="13">
        <f>EXP(BK$4341*$AX844+BK$4342)*$BI844/(100000000/($AX844-$AW844))</f>
        <v>0.57060986075912246</v>
      </c>
      <c r="BM844" s="3">
        <f t="shared" ref="BM844" si="1195">LN(BL844/$C844)</f>
        <v>-3.556781832519575</v>
      </c>
      <c r="BN844" s="3" cm="1">
        <f t="array" ref="BN844">$C844*EXP(poly_from_str(100000000/$E844,BN$4341))</f>
        <v>0.67248284364904254</v>
      </c>
      <c r="BO844" s="3">
        <f>LN($C844)</f>
        <v>2.9957322735539909</v>
      </c>
      <c r="BP844" s="13">
        <f>LN(BL844/BN844)</f>
        <v>-0.1642708798314835</v>
      </c>
      <c r="BY844">
        <v>528</v>
      </c>
    </row>
    <row r="845" spans="1:77" hidden="1" x14ac:dyDescent="0.25">
      <c r="A845">
        <v>4597.4489999999996</v>
      </c>
      <c r="B845" s="2" t="str">
        <f t="shared" si="1183"/>
        <v/>
      </c>
      <c r="C845">
        <v>7</v>
      </c>
      <c r="E845">
        <v>21745.1</v>
      </c>
      <c r="R845">
        <v>9</v>
      </c>
      <c r="S845" t="s">
        <v>22</v>
      </c>
      <c r="AA845" s="10">
        <f t="shared" si="1185"/>
        <v>4597.4489999999996</v>
      </c>
      <c r="AB845" s="3" cm="1">
        <f t="array" ref="AB845">100000000/Lvac(AA845)</f>
        <v>21745.100609128949</v>
      </c>
      <c r="AC845" s="28">
        <f t="shared" si="1186"/>
        <v>2.1751192889796062E-7</v>
      </c>
      <c r="AD845" s="28">
        <f t="shared" si="1187"/>
        <v>4.5987370579475894E-7</v>
      </c>
      <c r="AE845" s="21">
        <f t="shared" si="1188"/>
        <v>21745.100497771553</v>
      </c>
      <c r="AF845" s="10" cm="1">
        <f t="array" ref="AF845">Lair(100000000/AE845)</f>
        <v>4597.4490235440644</v>
      </c>
      <c r="AG845" s="10">
        <f t="shared" si="1189"/>
        <v>7.3649093887859281E-3</v>
      </c>
      <c r="AH845" s="10" t="b">
        <f t="shared" si="1184"/>
        <v>1</v>
      </c>
      <c r="AI845" s="10">
        <f t="shared" si="1190"/>
        <v>4597.4489999999996</v>
      </c>
      <c r="AJ845">
        <v>3.0000000000000001E-3</v>
      </c>
      <c r="AK845" s="3" cm="1">
        <f t="array" ref="AK845">100000000/Lvac($AA845)</f>
        <v>21745.100609128949</v>
      </c>
      <c r="AL845" s="21">
        <f t="shared" si="1167"/>
        <v>1.4189456332715568E-2</v>
      </c>
      <c r="AM845" s="21"/>
      <c r="AN845" s="21"/>
      <c r="AO845" s="21"/>
      <c r="AP845" s="21"/>
      <c r="AS845" s="3">
        <f t="shared" si="1191"/>
        <v>6.091289506002795E-4</v>
      </c>
      <c r="AT845" s="3" cm="1">
        <f t="array" ref="AT845">AS845-(100000000/LvacE($A845)-$E845)</f>
        <v>-1.2582058843690902E-6</v>
      </c>
      <c r="BB845"/>
      <c r="BC845"/>
      <c r="BD845"/>
      <c r="BE845"/>
      <c r="BF845"/>
      <c r="BG845"/>
      <c r="BH845"/>
      <c r="BI845"/>
      <c r="BJ845"/>
      <c r="BN845" s="3" cm="1">
        <f t="array" ref="BN845">$C845*EXP(poly_from_str(100000000/$E845,BN$4341))</f>
        <v>0.23165627441891001</v>
      </c>
      <c r="BO845" s="3"/>
      <c r="BY845" t="e">
        <v>#N/A</v>
      </c>
    </row>
    <row r="846" spans="1:77" hidden="1" x14ac:dyDescent="0.25">
      <c r="A846">
        <v>4595.1869999999999</v>
      </c>
      <c r="B846" s="2" t="str">
        <f t="shared" si="1183"/>
        <v/>
      </c>
      <c r="C846">
        <v>6</v>
      </c>
      <c r="E846">
        <v>21755.8</v>
      </c>
      <c r="F846">
        <v>0</v>
      </c>
      <c r="G846" t="s">
        <v>3</v>
      </c>
      <c r="H846" s="5" t="s">
        <v>4</v>
      </c>
      <c r="I846">
        <v>21755</v>
      </c>
      <c r="J846" t="s">
        <v>5</v>
      </c>
      <c r="K846" s="5" t="s">
        <v>16</v>
      </c>
      <c r="L846">
        <v>0</v>
      </c>
      <c r="M846" t="str">
        <f>$G846&amp;""</f>
        <v>o</v>
      </c>
      <c r="N846" t="str">
        <f>$H846&amp;""</f>
        <v>9/2</v>
      </c>
      <c r="O846">
        <v>21755.84</v>
      </c>
      <c r="P846" t="str">
        <f>$J846&amp;""</f>
        <v>e</v>
      </c>
      <c r="Q846" t="str">
        <f>$K846&amp;""</f>
        <v>11/2</v>
      </c>
      <c r="R846">
        <v>9</v>
      </c>
      <c r="S846" t="s">
        <v>6</v>
      </c>
      <c r="AA846" s="10">
        <f t="shared" si="1185"/>
        <v>4595.1869999999999</v>
      </c>
      <c r="AB846" s="3" cm="1">
        <f t="array" ref="AB846">100000000/Lvac(AA846)</f>
        <v>21755.804556533247</v>
      </c>
      <c r="AC846" s="28">
        <f t="shared" si="1186"/>
        <v>2.176190000537519E-7</v>
      </c>
      <c r="AD846" s="28">
        <f t="shared" si="1187"/>
        <v>4.5964744599606221E-7</v>
      </c>
      <c r="AE846" s="21">
        <f t="shared" si="1188"/>
        <v>21755.80372219361</v>
      </c>
      <c r="AF846" s="10" cm="1">
        <f t="array" ref="AF846">Lair(100000000/AE846)</f>
        <v>4595.187176229173</v>
      </c>
      <c r="AG846" s="10">
        <f t="shared" si="1189"/>
        <v>7.3672382164788122E-3</v>
      </c>
      <c r="AH846" s="10" t="b">
        <f t="shared" si="1184"/>
        <v>1</v>
      </c>
      <c r="AI846" s="10">
        <f>$AF846</f>
        <v>4595.187176229173</v>
      </c>
      <c r="AJ846">
        <v>3.0000000000000001E-3</v>
      </c>
      <c r="AK846" s="3" cm="1">
        <f t="array" ref="AK846">100000000/Lvac($AA846)</f>
        <v>21755.804556533247</v>
      </c>
      <c r="AL846" s="21">
        <f t="shared" si="1167"/>
        <v>1.4203428754159786E-2</v>
      </c>
      <c r="AM846" s="10" cm="1">
        <f t="array" ref="AM846">Lvac($AI846)-$BA846</f>
        <v>7.6646094530588016E-3</v>
      </c>
      <c r="AN846" s="10">
        <f>$AK846-($AX846-$AW846)</f>
        <v>-3.5443466753349639E-2</v>
      </c>
      <c r="AO846" s="3">
        <f>AM846/AJ846</f>
        <v>2.5548698176862672</v>
      </c>
      <c r="AP846" s="3">
        <v>2.4961112309635305</v>
      </c>
      <c r="AS846" s="3">
        <f t="shared" si="1191"/>
        <v>4.5565332475234754E-3</v>
      </c>
      <c r="AT846" s="3" cm="1">
        <f t="array" ref="AT846">AS846-(100000000/LvacE($A846)-$E846)</f>
        <v>-1.3295830285642296E-6</v>
      </c>
      <c r="AU846" t="s">
        <v>4752</v>
      </c>
      <c r="AV846" t="s">
        <v>4960</v>
      </c>
      <c r="AW846" s="3">
        <v>0</v>
      </c>
      <c r="AX846" s="3">
        <v>21755.84</v>
      </c>
      <c r="AY846" s="3"/>
      <c r="AZ846" s="10" cm="1">
        <f t="array" ref="AZ846">Lair(100000000/($AX846-$AW846))</f>
        <v>4595.1795136453811</v>
      </c>
      <c r="BA846" s="10">
        <f>100000000/($AX846-$AW846)</f>
        <v>4596.4669716269291</v>
      </c>
      <c r="BB846" s="12">
        <v>47400</v>
      </c>
      <c r="BC846" s="3">
        <v>0.19400000000000001</v>
      </c>
      <c r="BD846" s="12" cm="1">
        <f t="array" ref="BD846">SfromgA($BB846,$BA846,"")</f>
        <v>2.2718734329227452E-3</v>
      </c>
      <c r="BE846" s="29">
        <f>(10^MAX(0.05, -0.312925054856973*((LN($BD846))^(1/3)) + 0.454808404431693)-1)*100</f>
        <v>962.11327944948528</v>
      </c>
      <c r="BG846" s="3"/>
      <c r="BH846" s="3"/>
      <c r="BI846" s="12">
        <f>IF($BB846="",$BF846,$BB846)</f>
        <v>47400</v>
      </c>
      <c r="BJ846" s="29">
        <f>IF($BB846="",$BH846,$BE846)</f>
        <v>962.11327944948528</v>
      </c>
      <c r="BK846" s="3">
        <f>LN(BN846*100000000/($AX846-$AW846)/$BI846)</f>
        <v>-3.9605896399366456</v>
      </c>
      <c r="BL846" s="13">
        <f>EXP(BK$4341*$AX846+BK$4342)*$BI846/(100000000/($AX846-$AW846))</f>
        <v>0.22185978942985179</v>
      </c>
      <c r="BM846" s="3">
        <f t="shared" ref="BM846" si="1196">LN(BL846/$C846)</f>
        <v>-3.2974691450128497</v>
      </c>
      <c r="BN846" s="3" cm="1">
        <f t="array" ref="BN846">$C846*EXP(poly_from_str(100000000/$E846,BN$4341))</f>
        <v>0.19646806696101551</v>
      </c>
      <c r="BO846" s="3">
        <f>LN($C846)</f>
        <v>1.791759469228055</v>
      </c>
      <c r="BP846" s="13">
        <f>LN(BL846/BN846)</f>
        <v>0.12154569419830856</v>
      </c>
      <c r="BY846">
        <v>155</v>
      </c>
    </row>
    <row r="847" spans="1:77" hidden="1" x14ac:dyDescent="0.25">
      <c r="A847">
        <v>4594.1099999999997</v>
      </c>
      <c r="B847" s="2" t="str">
        <f t="shared" si="1183"/>
        <v/>
      </c>
      <c r="C847">
        <v>6</v>
      </c>
      <c r="E847">
        <v>21760.9</v>
      </c>
      <c r="R847">
        <v>9</v>
      </c>
      <c r="S847" t="s">
        <v>22</v>
      </c>
      <c r="AA847" s="10">
        <f t="shared" si="1185"/>
        <v>4594.1099999999997</v>
      </c>
      <c r="AB847" s="3" cm="1">
        <f t="array" ref="AB847">100000000/Lvac(AA847)</f>
        <v>21760.904702336109</v>
      </c>
      <c r="AC847" s="28">
        <f t="shared" si="1186"/>
        <v>2.176700166082223E-7</v>
      </c>
      <c r="AD847" s="28">
        <f t="shared" si="1187"/>
        <v>4.5953971752500095E-7</v>
      </c>
      <c r="AE847" s="21">
        <f t="shared" si="1188"/>
        <v>21760.903840639054</v>
      </c>
      <c r="AF847" s="10" cm="1">
        <f t="array" ref="AF847">Lair(100000000/AE847)</f>
        <v>4594.1101819223004</v>
      </c>
      <c r="AG847" s="10">
        <f t="shared" si="1189"/>
        <v>7.3683482439837224E-3</v>
      </c>
      <c r="AH847" s="10" t="b">
        <f t="shared" si="1184"/>
        <v>1</v>
      </c>
      <c r="AI847" s="10">
        <f t="shared" si="1190"/>
        <v>4594.1099999999997</v>
      </c>
      <c r="AJ847">
        <v>3.0000000000000001E-3</v>
      </c>
      <c r="AK847" s="3" cm="1">
        <f t="array" ref="AK847">100000000/Lvac($AA847)</f>
        <v>21760.904702336109</v>
      </c>
      <c r="AL847" s="21">
        <f t="shared" si="1167"/>
        <v>1.421008946390233E-2</v>
      </c>
      <c r="AM847" s="21"/>
      <c r="AN847" s="21"/>
      <c r="AO847" s="21"/>
      <c r="AP847" s="21"/>
      <c r="AS847" s="3">
        <f t="shared" si="1191"/>
        <v>4.702336107584415E-3</v>
      </c>
      <c r="AT847" s="3" cm="1">
        <f t="array" ref="AT847">AS847-(100000000/LvacE($A847)-$E847)</f>
        <v>-1.3636017683893442E-6</v>
      </c>
      <c r="BB847"/>
      <c r="BC847"/>
      <c r="BD847"/>
      <c r="BE847"/>
      <c r="BF847"/>
      <c r="BG847"/>
      <c r="BH847"/>
      <c r="BI847"/>
      <c r="BJ847"/>
      <c r="BN847" s="3" cm="1">
        <f t="array" ref="BN847">$C847*EXP(poly_from_str(100000000/$E847,BN$4341))</f>
        <v>0.19547408833971192</v>
      </c>
      <c r="BO847" s="3"/>
      <c r="BY847">
        <v>154</v>
      </c>
    </row>
    <row r="848" spans="1:77" hidden="1" x14ac:dyDescent="0.25">
      <c r="A848">
        <v>4593.7579999999998</v>
      </c>
      <c r="B848" s="2" t="str">
        <f t="shared" si="1183"/>
        <v/>
      </c>
      <c r="C848">
        <v>5</v>
      </c>
      <c r="E848">
        <v>21762.57</v>
      </c>
      <c r="R848">
        <v>9</v>
      </c>
      <c r="S848" t="s">
        <v>22</v>
      </c>
      <c r="AA848" s="10">
        <f t="shared" si="1185"/>
        <v>4593.7579999999998</v>
      </c>
      <c r="AB848" s="3" cm="1">
        <f t="array" ref="AB848">100000000/Lvac(AA848)</f>
        <v>21762.572120873778</v>
      </c>
      <c r="AC848" s="28">
        <f t="shared" si="1186"/>
        <v>2.1768669572929181E-7</v>
      </c>
      <c r="AD848" s="28">
        <f t="shared" si="1187"/>
        <v>4.5950450821979838E-7</v>
      </c>
      <c r="AE848" s="21">
        <f t="shared" si="1188"/>
        <v>21762.571732129087</v>
      </c>
      <c r="AF848" s="10" cm="1">
        <f t="array" ref="AF848">Lair(100000000/AE848)</f>
        <v>4593.7580820595695</v>
      </c>
      <c r="AG848" s="10">
        <f t="shared" si="1189"/>
        <v>7.3687112077817094E-3</v>
      </c>
      <c r="AH848" s="10" t="b">
        <f t="shared" si="1184"/>
        <v>1</v>
      </c>
      <c r="AI848" s="10">
        <f t="shared" si="1190"/>
        <v>4593.7579999999998</v>
      </c>
      <c r="AJ848">
        <v>3.0000000000000001E-3</v>
      </c>
      <c r="AK848" s="3" cm="1">
        <f t="array" ref="AK848">100000000/Lvac($AA848)</f>
        <v>21762.572120873778</v>
      </c>
      <c r="AL848" s="21">
        <f t="shared" si="1167"/>
        <v>1.4212267246690256E-2</v>
      </c>
      <c r="AM848" s="21"/>
      <c r="AN848" s="21"/>
      <c r="AO848" s="21"/>
      <c r="AP848" s="21"/>
      <c r="AS848" s="3">
        <f t="shared" si="1191"/>
        <v>2.1208737780398224E-3</v>
      </c>
      <c r="AT848" s="3" cm="1">
        <f t="array" ref="AT848">AS848-(100000000/LvacE($A848)-$E848)</f>
        <v>-1.3747230696026236E-6</v>
      </c>
      <c r="BB848"/>
      <c r="BC848"/>
      <c r="BD848"/>
      <c r="BE848"/>
      <c r="BF848"/>
      <c r="BG848"/>
      <c r="BH848"/>
      <c r="BI848"/>
      <c r="BJ848"/>
      <c r="BN848" s="3" cm="1">
        <f t="array" ref="BN848">$C848*EXP(poly_from_str(100000000/$E848,BN$4341))</f>
        <v>0.1626243468544909</v>
      </c>
      <c r="BO848" s="3"/>
      <c r="BY848">
        <v>128</v>
      </c>
    </row>
    <row r="849" spans="1:77" hidden="1" x14ac:dyDescent="0.25">
      <c r="A849">
        <v>4591.3689999999997</v>
      </c>
      <c r="B849" s="2" t="str">
        <f t="shared" si="1183"/>
        <v/>
      </c>
      <c r="C849">
        <v>1</v>
      </c>
      <c r="D849" t="s">
        <v>14</v>
      </c>
      <c r="E849">
        <v>21773.9</v>
      </c>
      <c r="R849">
        <v>9</v>
      </c>
      <c r="S849" t="s">
        <v>22</v>
      </c>
      <c r="AA849" s="10">
        <f t="shared" si="1185"/>
        <v>4591.3689999999997</v>
      </c>
      <c r="AB849" s="3" cm="1">
        <f t="array" ref="AB849">100000000/Lvac(AA849)</f>
        <v>21773.895532558046</v>
      </c>
      <c r="AC849" s="28">
        <f t="shared" si="1186"/>
        <v>2.1779996336604619E-7</v>
      </c>
      <c r="AD849" s="28">
        <f t="shared" si="1187"/>
        <v>4.5926554506735881E-7</v>
      </c>
      <c r="AE849" s="21">
        <f t="shared" si="1188"/>
        <v>21773.896352808446</v>
      </c>
      <c r="AF849" s="10" cm="1">
        <f t="array" ref="AF849">Lair(100000000/AE849)</f>
        <v>4591.3688270345428</v>
      </c>
      <c r="AG849" s="10">
        <f t="shared" si="1189"/>
        <v>7.3711768246636292E-3</v>
      </c>
      <c r="AH849" s="10" t="b">
        <f t="shared" si="1184"/>
        <v>1</v>
      </c>
      <c r="AI849" s="10">
        <f t="shared" si="1190"/>
        <v>4591.3689999999997</v>
      </c>
      <c r="AJ849">
        <v>7.0000000000000001E-3</v>
      </c>
      <c r="AK849" s="3" cm="1">
        <f t="array" ref="AK849">100000000/Lvac($AA849)</f>
        <v>21773.895532558046</v>
      </c>
      <c r="AL849" s="21">
        <f t="shared" si="1167"/>
        <v>3.3196475545290816E-2</v>
      </c>
      <c r="AM849" s="21"/>
      <c r="AN849" s="21"/>
      <c r="AO849" s="21"/>
      <c r="AP849" s="21"/>
      <c r="AS849" s="3">
        <f t="shared" si="1191"/>
        <v>-4.4674419550574385E-3</v>
      </c>
      <c r="AT849" s="3" cm="1">
        <f t="array" ref="AT849">AS849-(100000000/LvacE($A849)-$E849)</f>
        <v>-1.4502838894259185E-6</v>
      </c>
      <c r="BB849"/>
      <c r="BC849"/>
      <c r="BD849"/>
      <c r="BE849"/>
      <c r="BF849"/>
      <c r="BG849"/>
      <c r="BH849"/>
      <c r="BI849"/>
      <c r="BJ849"/>
      <c r="BN849" s="3" cm="1">
        <f t="array" ref="BN849">$C849*EXP(poly_from_str(100000000/$E849,BN$4341))</f>
        <v>3.2158846858854805E-2</v>
      </c>
      <c r="BO849" s="3"/>
      <c r="BY849" t="e">
        <v>#N/A</v>
      </c>
    </row>
    <row r="850" spans="1:77" hidden="1" x14ac:dyDescent="0.25">
      <c r="A850">
        <v>4591.2929999999997</v>
      </c>
      <c r="B850" s="2" t="str">
        <f t="shared" si="1183"/>
        <v/>
      </c>
      <c r="C850">
        <v>1</v>
      </c>
      <c r="D850" t="s">
        <v>14</v>
      </c>
      <c r="E850">
        <v>21774.26</v>
      </c>
      <c r="R850">
        <v>9</v>
      </c>
      <c r="S850" t="s">
        <v>22</v>
      </c>
      <c r="AA850" s="10">
        <f t="shared" si="1185"/>
        <v>4591.2929999999997</v>
      </c>
      <c r="AB850" s="3" cm="1">
        <f t="array" ref="AB850">100000000/Lvac(AA850)</f>
        <v>21774.255951691215</v>
      </c>
      <c r="AC850" s="28">
        <f t="shared" si="1186"/>
        <v>2.178035686243505E-7</v>
      </c>
      <c r="AD850" s="28">
        <f t="shared" si="1187"/>
        <v>4.5925794305836184E-7</v>
      </c>
      <c r="AE850" s="21">
        <f t="shared" si="1188"/>
        <v>21774.25669502631</v>
      </c>
      <c r="AF850" s="10" cm="1">
        <f t="array" ref="AF850">Lair(100000000/AE850)</f>
        <v>4591.2928432587933</v>
      </c>
      <c r="AG850" s="10">
        <f t="shared" si="1189"/>
        <v>7.3712553252091757E-3</v>
      </c>
      <c r="AH850" s="10" t="b">
        <f t="shared" si="1184"/>
        <v>1</v>
      </c>
      <c r="AI850" s="10">
        <f t="shared" si="1190"/>
        <v>4591.2929999999997</v>
      </c>
      <c r="AJ850">
        <v>7.0000000000000001E-3</v>
      </c>
      <c r="AK850" s="3" cm="1">
        <f t="array" ref="AK850">100000000/Lvac($AA850)</f>
        <v>21774.255951691215</v>
      </c>
      <c r="AL850" s="21">
        <f t="shared" si="1167"/>
        <v>3.3197574552928447E-2</v>
      </c>
      <c r="AM850" s="21"/>
      <c r="AN850" s="21"/>
      <c r="AO850" s="21"/>
      <c r="AP850" s="21"/>
      <c r="AS850" s="3">
        <f t="shared" si="1191"/>
        <v>-4.0483087832399178E-3</v>
      </c>
      <c r="AT850" s="3" cm="1">
        <f t="array" ref="AT850">AS850-(100000000/LvacE($A850)-$E850)</f>
        <v>-1.4526922313962132E-6</v>
      </c>
      <c r="BB850"/>
      <c r="BC850"/>
      <c r="BD850"/>
      <c r="BE850"/>
      <c r="BF850"/>
      <c r="BG850"/>
      <c r="BH850"/>
      <c r="BI850"/>
      <c r="BJ850"/>
      <c r="BN850" s="3" cm="1">
        <f t="array" ref="BN850">$C850*EXP(poly_from_str(100000000/$E850,BN$4341))</f>
        <v>3.2147254734376095E-2</v>
      </c>
      <c r="BO850" s="3"/>
      <c r="BY850" t="e">
        <v>#N/A</v>
      </c>
    </row>
    <row r="851" spans="1:77" hidden="1" x14ac:dyDescent="0.25">
      <c r="A851">
        <v>4590.5619999999999</v>
      </c>
      <c r="B851" s="2" t="str">
        <f t="shared" si="1183"/>
        <v/>
      </c>
      <c r="C851">
        <v>8</v>
      </c>
      <c r="E851">
        <v>21777.72</v>
      </c>
      <c r="F851">
        <v>44903</v>
      </c>
      <c r="G851" t="s">
        <v>5</v>
      </c>
      <c r="H851" s="5" t="s">
        <v>18</v>
      </c>
      <c r="I851">
        <v>66681</v>
      </c>
      <c r="J851" t="s">
        <v>3</v>
      </c>
      <c r="K851" s="5" t="s">
        <v>18</v>
      </c>
      <c r="L851">
        <v>44903.42</v>
      </c>
      <c r="M851" t="str">
        <f>$G851&amp;""</f>
        <v>e</v>
      </c>
      <c r="N851" t="str">
        <f>$H851&amp;""</f>
        <v>5/2</v>
      </c>
      <c r="O851">
        <v>66681.14</v>
      </c>
      <c r="P851" t="str">
        <f>$J851&amp;""</f>
        <v>o</v>
      </c>
      <c r="Q851" t="str">
        <f>$K851&amp;""</f>
        <v>5/2</v>
      </c>
      <c r="R851">
        <v>9</v>
      </c>
      <c r="AA851" s="10">
        <f t="shared" si="1185"/>
        <v>4590.5619999999999</v>
      </c>
      <c r="AB851" s="3" cm="1">
        <f t="array" ref="AB851">100000000/Lvac(AA851)</f>
        <v>21777.723224077778</v>
      </c>
      <c r="AC851" s="28">
        <f t="shared" si="1186"/>
        <v>2.178382516127655E-7</v>
      </c>
      <c r="AD851" s="28">
        <f t="shared" si="1187"/>
        <v>4.591848237351024E-7</v>
      </c>
      <c r="AE851" s="21">
        <f t="shared" si="1188"/>
        <v>21777.722631776978</v>
      </c>
      <c r="AF851" s="10" cm="1">
        <f t="array" ref="AF851">Lair(100000000/AE851)</f>
        <v>4590.5621248540392</v>
      </c>
      <c r="AG851" s="10">
        <f t="shared" si="1189"/>
        <v>7.3720105756199111E-3</v>
      </c>
      <c r="AH851" s="10" t="b">
        <f t="shared" si="1184"/>
        <v>1</v>
      </c>
      <c r="AI851" s="10">
        <f>$AF851</f>
        <v>4590.5621248540392</v>
      </c>
      <c r="AJ851">
        <v>3.0000000000000001E-3</v>
      </c>
      <c r="AK851" s="3" cm="1">
        <f t="array" ref="AK851">100000000/Lvac($AA851)</f>
        <v>21777.723224077778</v>
      </c>
      <c r="AL851" s="21">
        <f t="shared" si="1167"/>
        <v>1.4232063066636018E-2</v>
      </c>
      <c r="AM851" s="10" cm="1">
        <f t="array" ref="AM851">Lvac($AI851)-$BA851</f>
        <v>-5.5491212060587713E-4</v>
      </c>
      <c r="AN851" s="10">
        <f>$AK851-($AX851-$AW851)</f>
        <v>3.2240777763945516E-3</v>
      </c>
      <c r="AO851" s="3">
        <f>AM851/AJ851</f>
        <v>-0.18497070686862571</v>
      </c>
      <c r="AP851" s="3">
        <v>-0.22659972122103983</v>
      </c>
      <c r="AS851" s="3">
        <f t="shared" si="1191"/>
        <v>3.2240777763945516E-3</v>
      </c>
      <c r="AT851" s="3" cm="1">
        <f t="array" ref="AT851">AS851-(100000000/LvacE($A851)-$E851)</f>
        <v>-1.4758370525669307E-6</v>
      </c>
      <c r="AU851" t="s">
        <v>4760</v>
      </c>
      <c r="AV851" t="s">
        <v>4846</v>
      </c>
      <c r="AW851" s="3">
        <v>44903.42</v>
      </c>
      <c r="AX851" s="3">
        <v>66681.14</v>
      </c>
      <c r="AY851" s="3"/>
      <c r="AZ851" s="10" cm="1">
        <f t="array" ref="AZ851">Lair(100000000/($AX851-$AW851))</f>
        <v>4590.5626796195138</v>
      </c>
      <c r="BA851" s="10">
        <f>100000000/($AX851-$AW851)</f>
        <v>4591.8489171501878</v>
      </c>
      <c r="BB851" s="12">
        <v>339000</v>
      </c>
      <c r="BC851" s="3">
        <v>1.7999999999999999E-2</v>
      </c>
      <c r="BD851" s="12" cm="1">
        <f t="array" ref="BD851">SfromgA($BB851,$BA851,"")</f>
        <v>1.6199284358792813E-2</v>
      </c>
      <c r="BE851" s="29">
        <f>(10^MAX(0.05, -0.312925054856973*((LN($BD851))^(1/3)) + 0.454808404431693)-1)*100</f>
        <v>804.85214262181103</v>
      </c>
      <c r="BG851" s="3"/>
      <c r="BH851" s="3"/>
      <c r="BI851" s="12">
        <f>IF($BB851="",$BF851,$BB851)</f>
        <v>339000</v>
      </c>
      <c r="BJ851" s="29">
        <f>IF($BB851="",$BH851,$BE851)</f>
        <v>804.85214262181103</v>
      </c>
      <c r="BK851" s="3">
        <f>LN(BN851*100000000/($AX851-$AW851)/$BI851)</f>
        <v>-5.6631720380545447</v>
      </c>
      <c r="BL851" s="13">
        <f>EXP(BK$4341*$AX851+BK$4342)*$BI851/(100000000/($AX851-$AW851))</f>
        <v>5.2300057358068308E-2</v>
      </c>
      <c r="BM851" s="3">
        <f t="shared" ref="BM851" si="1197">LN(BL851/$C851)</f>
        <v>-5.0301993528791096</v>
      </c>
      <c r="BN851" s="3" cm="1">
        <f t="array" ref="BN851">$C851*EXP(poly_from_str(100000000/$E851,BN$4341))</f>
        <v>0.2562876870746531</v>
      </c>
      <c r="BO851" s="3">
        <f>LN($C851)</f>
        <v>2.0794415416798357</v>
      </c>
      <c r="BP851" s="13">
        <f>LN(BL851/BN851)</f>
        <v>-1.5893031233666419</v>
      </c>
      <c r="BY851">
        <v>203</v>
      </c>
    </row>
    <row r="852" spans="1:77" hidden="1" x14ac:dyDescent="0.25">
      <c r="A852">
        <v>4587.4620000000004</v>
      </c>
      <c r="B852" s="2" t="str">
        <f t="shared" si="1183"/>
        <v/>
      </c>
      <c r="C852">
        <v>4</v>
      </c>
      <c r="E852">
        <v>21792.44</v>
      </c>
      <c r="R852">
        <v>9</v>
      </c>
      <c r="S852" t="s">
        <v>22</v>
      </c>
      <c r="AA852" s="10">
        <f t="shared" si="1185"/>
        <v>4587.4620000000004</v>
      </c>
      <c r="AB852" s="3" cm="1">
        <f t="array" ref="AB852">100000000/Lvac(AA852)</f>
        <v>21792.439394126581</v>
      </c>
      <c r="AC852" s="28">
        <f t="shared" si="1186"/>
        <v>2.1798545688225863E-7</v>
      </c>
      <c r="AD852" s="28">
        <f t="shared" si="1187"/>
        <v>4.5887474179210813E-7</v>
      </c>
      <c r="AE852" s="21">
        <f t="shared" si="1188"/>
        <v>21792.439505678329</v>
      </c>
      <c r="AF852" s="10" cm="1">
        <f t="array" ref="AF852">Lair(100000000/AE852)</f>
        <v>4587.4619765171983</v>
      </c>
      <c r="AG852" s="10">
        <f t="shared" si="1189"/>
        <v>7.3752174289538073E-3</v>
      </c>
      <c r="AH852" s="10" t="b">
        <f t="shared" si="1184"/>
        <v>1</v>
      </c>
      <c r="AI852" s="10">
        <f t="shared" si="1190"/>
        <v>4587.4620000000004</v>
      </c>
      <c r="AJ852">
        <v>3.0000000000000001E-3</v>
      </c>
      <c r="AK852" s="3" cm="1">
        <f t="array" ref="AK852">100000000/Lvac($AA852)</f>
        <v>21792.439394126581</v>
      </c>
      <c r="AL852" s="21">
        <f t="shared" si="1167"/>
        <v>1.4251304573722841E-2</v>
      </c>
      <c r="AM852" s="21"/>
      <c r="AN852" s="21"/>
      <c r="AO852" s="21"/>
      <c r="AP852" s="21"/>
      <c r="AS852" s="3">
        <f t="shared" si="1191"/>
        <v>-6.0587341795326211E-4</v>
      </c>
      <c r="AT852" s="3" cm="1">
        <f t="array" ref="AT852">AS852-(100000000/LvacE($A852)-$E852)</f>
        <v>-1.5741024981252849E-6</v>
      </c>
      <c r="BB852"/>
      <c r="BC852"/>
      <c r="BD852"/>
      <c r="BE852"/>
      <c r="BF852"/>
      <c r="BG852"/>
      <c r="BH852"/>
      <c r="BI852"/>
      <c r="BJ852"/>
      <c r="BN852" s="3" cm="1">
        <f t="array" ref="BN852">$C852*EXP(poly_from_str(100000000/$E852,BN$4341))</f>
        <v>0.12625961618607742</v>
      </c>
      <c r="BO852" s="3"/>
      <c r="BY852" t="e">
        <v>#N/A</v>
      </c>
    </row>
    <row r="853" spans="1:77" hidden="1" x14ac:dyDescent="0.25">
      <c r="A853">
        <v>4587.2510000000002</v>
      </c>
      <c r="B853" s="2" t="str">
        <f t="shared" si="1183"/>
        <v/>
      </c>
      <c r="C853">
        <v>2</v>
      </c>
      <c r="E853">
        <v>21793.439999999999</v>
      </c>
      <c r="R853">
        <v>9</v>
      </c>
      <c r="S853" t="s">
        <v>22</v>
      </c>
      <c r="AA853" s="10">
        <f t="shared" si="1185"/>
        <v>4587.2510000000002</v>
      </c>
      <c r="AB853" s="3" cm="1">
        <f t="array" ref="AB853">100000000/Lvac(AA853)</f>
        <v>21793.441766075222</v>
      </c>
      <c r="AC853" s="28">
        <f t="shared" si="1186"/>
        <v>2.1799548356957139E-7</v>
      </c>
      <c r="AD853" s="28">
        <f t="shared" si="1187"/>
        <v>4.5885363621484092E-7</v>
      </c>
      <c r="AE853" s="21">
        <f t="shared" si="1188"/>
        <v>21793.441440861494</v>
      </c>
      <c r="AF853" s="10" cm="1">
        <f t="array" ref="AF853">Lair(100000000/AE853)</f>
        <v>4587.2510684545714</v>
      </c>
      <c r="AG853" s="10">
        <f t="shared" si="1189"/>
        <v>7.3754359382204315E-3</v>
      </c>
      <c r="AH853" s="10" t="b">
        <f t="shared" si="1184"/>
        <v>1</v>
      </c>
      <c r="AI853" s="10">
        <f t="shared" si="1190"/>
        <v>4587.2510000000002</v>
      </c>
      <c r="AJ853">
        <v>3.0000000000000001E-3</v>
      </c>
      <c r="AK853" s="3" cm="1">
        <f t="array" ref="AK853">100000000/Lvac($AA853)</f>
        <v>21793.441766075222</v>
      </c>
      <c r="AL853" s="21">
        <f t="shared" si="1167"/>
        <v>1.4252615629322589E-2</v>
      </c>
      <c r="AM853" s="21"/>
      <c r="AN853" s="21"/>
      <c r="AO853" s="21"/>
      <c r="AP853" s="21"/>
      <c r="AS853" s="3">
        <f t="shared" si="1191"/>
        <v>1.7660752237134147E-3</v>
      </c>
      <c r="AT853" s="3" cm="1">
        <f t="array" ref="AT853">AS853-(100000000/LvacE($A853)-$E853)</f>
        <v>-1.5808036550879478E-6</v>
      </c>
      <c r="BB853"/>
      <c r="BC853"/>
      <c r="BD853"/>
      <c r="BE853"/>
      <c r="BF853"/>
      <c r="BG853"/>
      <c r="BH853"/>
      <c r="BI853"/>
      <c r="BJ853"/>
      <c r="BN853" s="3" cm="1">
        <f t="array" ref="BN853">$C853*EXP(poly_from_str(100000000/$E853,BN$4341))</f>
        <v>6.3066091616983067E-2</v>
      </c>
      <c r="BO853" s="3"/>
      <c r="BY853">
        <v>50</v>
      </c>
    </row>
    <row r="854" spans="1:77" hidden="1" x14ac:dyDescent="0.25">
      <c r="A854">
        <v>4586.9830000000002</v>
      </c>
      <c r="B854" s="2" t="str">
        <f t="shared" si="1183"/>
        <v/>
      </c>
      <c r="C854">
        <v>1</v>
      </c>
      <c r="D854" t="s">
        <v>14</v>
      </c>
      <c r="E854">
        <v>21794.71</v>
      </c>
      <c r="R854">
        <v>9</v>
      </c>
      <c r="S854" t="s">
        <v>22</v>
      </c>
      <c r="AA854" s="10">
        <f t="shared" si="1185"/>
        <v>4586.9830000000002</v>
      </c>
      <c r="AB854" s="3" cm="1">
        <f t="array" ref="AB854">100000000/Lvac(AA854)</f>
        <v>21794.715053914369</v>
      </c>
      <c r="AC854" s="28">
        <f t="shared" si="1186"/>
        <v>2.1800822021795154E-7</v>
      </c>
      <c r="AD854" s="28">
        <f t="shared" si="1187"/>
        <v>4.5882682913094486E-7</v>
      </c>
      <c r="AE854" s="21">
        <f t="shared" si="1188"/>
        <v>21794.714123084403</v>
      </c>
      <c r="AF854" s="10" cm="1">
        <f t="array" ref="AF854">Lair(100000000/AE854)</f>
        <v>4586.9831959084668</v>
      </c>
      <c r="AG854" s="10">
        <f t="shared" si="1189"/>
        <v>7.3757135195306337E-3</v>
      </c>
      <c r="AH854" s="10" t="b">
        <f t="shared" si="1184"/>
        <v>1</v>
      </c>
      <c r="AI854" s="10">
        <f t="shared" si="1190"/>
        <v>4586.9830000000002</v>
      </c>
      <c r="AJ854">
        <v>7.0000000000000001E-3</v>
      </c>
      <c r="AK854" s="3" cm="1">
        <f t="array" ref="AK854">100000000/Lvac($AA854)</f>
        <v>21794.715053914369</v>
      </c>
      <c r="AL854" s="21">
        <f t="shared" si="1167"/>
        <v>3.3259989273428874E-2</v>
      </c>
      <c r="AM854" s="21"/>
      <c r="AN854" s="21"/>
      <c r="AO854" s="21"/>
      <c r="AP854" s="21"/>
      <c r="AS854" s="3">
        <f t="shared" si="1191"/>
        <v>5.0539143703645095E-3</v>
      </c>
      <c r="AT854" s="3" cm="1">
        <f t="array" ref="AT854">AS854-(100000000/LvacE($A854)-$E854)</f>
        <v>-1.5893092495389283E-6</v>
      </c>
      <c r="BB854"/>
      <c r="BC854"/>
      <c r="BD854"/>
      <c r="BE854"/>
      <c r="BF854"/>
      <c r="BG854"/>
      <c r="BH854"/>
      <c r="BI854"/>
      <c r="BJ854"/>
      <c r="BN854" s="3" cm="1">
        <f t="array" ref="BN854">$C854*EXP(poly_from_str(100000000/$E854,BN$4341))</f>
        <v>3.1492612131193462E-2</v>
      </c>
      <c r="BO854" s="3"/>
      <c r="BY854" t="e">
        <v>#N/A</v>
      </c>
    </row>
    <row r="855" spans="1:77" hidden="1" x14ac:dyDescent="0.25">
      <c r="A855">
        <v>4584.8230000000003</v>
      </c>
      <c r="B855" s="2" t="str">
        <f t="shared" si="1183"/>
        <v/>
      </c>
      <c r="C855">
        <v>8</v>
      </c>
      <c r="E855">
        <v>21804.98</v>
      </c>
      <c r="R855">
        <v>9</v>
      </c>
      <c r="S855" t="s">
        <v>22</v>
      </c>
      <c r="AA855" s="10">
        <f t="shared" si="1185"/>
        <v>4584.8230000000003</v>
      </c>
      <c r="AB855" s="3" cm="1">
        <f t="array" ref="AB855">100000000/Lvac(AA855)</f>
        <v>21804.982808325498</v>
      </c>
      <c r="AC855" s="28">
        <f t="shared" si="1186"/>
        <v>2.1811092816451147E-7</v>
      </c>
      <c r="AD855" s="28">
        <f t="shared" si="1187"/>
        <v>4.5861077203793241E-7</v>
      </c>
      <c r="AE855" s="21">
        <f t="shared" si="1188"/>
        <v>21804.982290292621</v>
      </c>
      <c r="AF855" s="10" cm="1">
        <f t="array" ref="AF855">Lair(100000000/AE855)</f>
        <v>4584.8231089258761</v>
      </c>
      <c r="AG855" s="10">
        <f t="shared" si="1189"/>
        <v>7.3779525194675455E-3</v>
      </c>
      <c r="AH855" s="10" t="b">
        <f t="shared" si="1184"/>
        <v>1</v>
      </c>
      <c r="AI855" s="10">
        <f t="shared" si="1190"/>
        <v>4584.8230000000003</v>
      </c>
      <c r="AJ855">
        <v>3.0000000000000001E-3</v>
      </c>
      <c r="AK855" s="3" cm="1">
        <f t="array" ref="AK855">100000000/Lvac($AA855)</f>
        <v>21804.982808325498</v>
      </c>
      <c r="AL855" s="21">
        <f t="shared" si="1167"/>
        <v>1.4267715116805271E-2</v>
      </c>
      <c r="AM855" s="21"/>
      <c r="AN855" s="21"/>
      <c r="AO855" s="21"/>
      <c r="AP855" s="21"/>
      <c r="AS855" s="3">
        <f t="shared" si="1191"/>
        <v>2.8083254983357619E-3</v>
      </c>
      <c r="AT855" s="3" cm="1">
        <f t="array" ref="AT855">AS855-(100000000/LvacE($A855)-$E855)</f>
        <v>-1.6579178918618709E-6</v>
      </c>
      <c r="BB855"/>
      <c r="BC855"/>
      <c r="BD855"/>
      <c r="BE855"/>
      <c r="BF855"/>
      <c r="BG855"/>
      <c r="BH855"/>
      <c r="BI855"/>
      <c r="BJ855"/>
      <c r="BN855" s="3" cm="1">
        <f t="array" ref="BN855">$C855*EXP(poly_from_str(100000000/$E855,BN$4341))</f>
        <v>0.24933378759360011</v>
      </c>
      <c r="BO855" s="3"/>
      <c r="BY855" t="e">
        <v>#N/A</v>
      </c>
    </row>
    <row r="856" spans="1:77" hidden="1" x14ac:dyDescent="0.25">
      <c r="A856">
        <v>4583.42</v>
      </c>
      <c r="B856" s="2" t="str">
        <f t="shared" si="1183"/>
        <v/>
      </c>
      <c r="C856">
        <v>9</v>
      </c>
      <c r="E856">
        <v>21811.66</v>
      </c>
      <c r="R856">
        <v>9</v>
      </c>
      <c r="S856" t="s">
        <v>22</v>
      </c>
      <c r="AA856" s="10">
        <f t="shared" si="1185"/>
        <v>4583.42</v>
      </c>
      <c r="AB856" s="3" cm="1">
        <f t="array" ref="AB856">100000000/Lvac(AA856)</f>
        <v>21811.657279455772</v>
      </c>
      <c r="AC856" s="28">
        <f t="shared" si="1186"/>
        <v>2.1817769263999372E-7</v>
      </c>
      <c r="AD856" s="28">
        <f t="shared" si="1187"/>
        <v>4.5847043495493217E-7</v>
      </c>
      <c r="AE856" s="21">
        <f t="shared" si="1188"/>
        <v>21811.657781797454</v>
      </c>
      <c r="AF856" s="10" cm="1">
        <f t="array" ref="AF856">Lair(100000000/AE856)</f>
        <v>4583.4198944381242</v>
      </c>
      <c r="AG856" s="10">
        <f t="shared" si="1189"/>
        <v>7.3794085289429915E-3</v>
      </c>
      <c r="AH856" s="10" t="b">
        <f t="shared" si="1184"/>
        <v>1</v>
      </c>
      <c r="AI856" s="10">
        <f t="shared" si="1190"/>
        <v>4583.42</v>
      </c>
      <c r="AJ856">
        <v>3.0000000000000001E-3</v>
      </c>
      <c r="AK856" s="3" cm="1">
        <f t="array" ref="AK856">100000000/Lvac($AA856)</f>
        <v>21811.657279455772</v>
      </c>
      <c r="AL856" s="21">
        <f t="shared" si="1167"/>
        <v>1.427645117365795E-2</v>
      </c>
      <c r="AM856" s="21"/>
      <c r="AN856" s="21"/>
      <c r="AO856" s="21"/>
      <c r="AP856" s="21"/>
      <c r="AS856" s="3">
        <f t="shared" si="1191"/>
        <v>-2.7205442274862435E-3</v>
      </c>
      <c r="AT856" s="3" cm="1">
        <f t="array" ref="AT856">AS856-(100000000/LvacE($A856)-$E856)</f>
        <v>-1.7025267879944295E-6</v>
      </c>
      <c r="BB856"/>
      <c r="BC856"/>
      <c r="BD856"/>
      <c r="BE856"/>
      <c r="BF856"/>
      <c r="BG856"/>
      <c r="BH856"/>
      <c r="BI856"/>
      <c r="BJ856"/>
      <c r="BN856" s="3" cm="1">
        <f t="array" ref="BN856">$C856*EXP(poly_from_str(100000000/$E856,BN$4341))</f>
        <v>0.27860211608482083</v>
      </c>
      <c r="BO856" s="3"/>
      <c r="BY856">
        <v>222</v>
      </c>
    </row>
    <row r="857" spans="1:77" hidden="1" x14ac:dyDescent="0.25">
      <c r="A857">
        <v>4583.2839999999997</v>
      </c>
      <c r="B857" s="2" t="str">
        <f t="shared" si="1183"/>
        <v/>
      </c>
      <c r="C857">
        <v>2</v>
      </c>
      <c r="E857">
        <v>21812.3</v>
      </c>
      <c r="R857">
        <v>9</v>
      </c>
      <c r="S857" t="s">
        <v>22</v>
      </c>
      <c r="AA857" s="10">
        <f t="shared" si="1185"/>
        <v>4583.2839999999997</v>
      </c>
      <c r="AB857" s="3" cm="1">
        <f t="array" ref="AB857">100000000/Lvac(AA857)</f>
        <v>21812.304487487039</v>
      </c>
      <c r="AC857" s="28">
        <f t="shared" si="1186"/>
        <v>2.1818416663684819E-7</v>
      </c>
      <c r="AD857" s="28">
        <f t="shared" si="1187"/>
        <v>4.5845683136032933E-7</v>
      </c>
      <c r="AE857" s="21">
        <f t="shared" si="1188"/>
        <v>21812.303658803594</v>
      </c>
      <c r="AF857" s="10" cm="1">
        <f t="array" ref="AF857">Lair(100000000/AE857)</f>
        <v>4583.2841741288785</v>
      </c>
      <c r="AG857" s="10">
        <f t="shared" si="1189"/>
        <v>7.379549738515772E-3</v>
      </c>
      <c r="AH857" s="10" t="b">
        <f t="shared" si="1184"/>
        <v>1</v>
      </c>
      <c r="AI857" s="10">
        <f t="shared" si="1190"/>
        <v>4583.2839999999997</v>
      </c>
      <c r="AJ857">
        <v>3.0000000000000001E-3</v>
      </c>
      <c r="AK857" s="3" cm="1">
        <f t="array" ref="AK857">100000000/Lvac($AA857)</f>
        <v>21812.304487487039</v>
      </c>
      <c r="AL857" s="21">
        <f t="shared" si="1167"/>
        <v>1.4277298431094631E-2</v>
      </c>
      <c r="AM857" s="21"/>
      <c r="AN857" s="21"/>
      <c r="AO857" s="21"/>
      <c r="AP857" s="21"/>
      <c r="AS857" s="3">
        <f t="shared" si="1191"/>
        <v>4.4874870400235523E-3</v>
      </c>
      <c r="AT857" s="3" cm="1">
        <f t="array" ref="AT857">AS857-(100000000/LvacE($A857)-$E857)</f>
        <v>-1.7068559827748686E-6</v>
      </c>
      <c r="BB857"/>
      <c r="BC857"/>
      <c r="BD857"/>
      <c r="BE857"/>
      <c r="BF857"/>
      <c r="BG857"/>
      <c r="BH857"/>
      <c r="BI857"/>
      <c r="BJ857"/>
      <c r="BN857" s="3" cm="1">
        <f t="array" ref="BN857">$C857*EXP(poly_from_str(100000000/$E857,BN$4341))</f>
        <v>6.18712492104262E-2</v>
      </c>
      <c r="BO857" s="3"/>
      <c r="BY857" t="e">
        <v>#N/A</v>
      </c>
    </row>
    <row r="858" spans="1:77" hidden="1" x14ac:dyDescent="0.25">
      <c r="A858">
        <v>4582.9520000000002</v>
      </c>
      <c r="B858" s="2" t="str">
        <f t="shared" si="1183"/>
        <v/>
      </c>
      <c r="C858">
        <v>2</v>
      </c>
      <c r="D858" t="s">
        <v>14</v>
      </c>
      <c r="E858">
        <v>21813.88</v>
      </c>
      <c r="R858">
        <v>9</v>
      </c>
      <c r="S858" t="s">
        <v>22</v>
      </c>
      <c r="AA858" s="10">
        <f t="shared" si="1185"/>
        <v>4582.9520000000002</v>
      </c>
      <c r="AB858" s="3" cm="1">
        <f t="array" ref="AB858">100000000/Lvac(AA858)</f>
        <v>21813.884597841032</v>
      </c>
      <c r="AC858" s="28">
        <f t="shared" si="1186"/>
        <v>2.1819997241952347E-7</v>
      </c>
      <c r="AD858" s="28">
        <f t="shared" si="1187"/>
        <v>4.5842362258530157E-7</v>
      </c>
      <c r="AE858" s="21">
        <f t="shared" si="1188"/>
        <v>21813.883748578417</v>
      </c>
      <c r="AF858" s="10" cm="1">
        <f t="array" ref="AF858">Lair(100000000/AE858)</f>
        <v>4582.9521784272692</v>
      </c>
      <c r="AG858" s="10">
        <f t="shared" si="1189"/>
        <v>7.3798945088057906E-3</v>
      </c>
      <c r="AH858" s="10" t="b">
        <f t="shared" si="1184"/>
        <v>1</v>
      </c>
      <c r="AI858" s="10">
        <f t="shared" si="1190"/>
        <v>4582.9520000000002</v>
      </c>
      <c r="AJ858">
        <v>7.0000000000000001E-3</v>
      </c>
      <c r="AK858" s="3" cm="1">
        <f t="array" ref="AK858">100000000/Lvac($AA858)</f>
        <v>21813.884597841032</v>
      </c>
      <c r="AL858" s="21">
        <f t="shared" si="1167"/>
        <v>3.3318523123281069E-2</v>
      </c>
      <c r="AM858" s="21"/>
      <c r="AN858" s="21"/>
      <c r="AO858" s="21"/>
      <c r="AP858" s="21"/>
      <c r="AS858" s="3">
        <f t="shared" si="1191"/>
        <v>4.5978410307725426E-3</v>
      </c>
      <c r="AT858" s="3" cm="1">
        <f t="array" ref="AT858">AS858-(100000000/LvacE($A858)-$E858)</f>
        <v>-1.7174133972730488E-6</v>
      </c>
      <c r="BB858"/>
      <c r="BC858"/>
      <c r="BD858"/>
      <c r="BE858"/>
      <c r="BF858"/>
      <c r="BG858"/>
      <c r="BH858"/>
      <c r="BI858"/>
      <c r="BJ858"/>
      <c r="BN858" s="3" cm="1">
        <f t="array" ref="BN858">$C858*EXP(poly_from_str(100000000/$E858,BN$4341))</f>
        <v>6.1771743802273488E-2</v>
      </c>
      <c r="BO858" s="3"/>
      <c r="BY858" t="e">
        <v>#N/A</v>
      </c>
    </row>
    <row r="859" spans="1:77" hidden="1" x14ac:dyDescent="0.25">
      <c r="A859">
        <v>4579.2070000000003</v>
      </c>
      <c r="B859" s="2" t="str">
        <f t="shared" si="1183"/>
        <v/>
      </c>
      <c r="C859">
        <v>7</v>
      </c>
      <c r="D859" t="s">
        <v>14</v>
      </c>
      <c r="E859">
        <v>21831.72</v>
      </c>
      <c r="R859">
        <v>9</v>
      </c>
      <c r="S859" t="s">
        <v>22</v>
      </c>
      <c r="AA859" s="10">
        <f t="shared" si="1185"/>
        <v>4579.2070000000003</v>
      </c>
      <c r="AB859" s="3" cm="1">
        <f t="array" ref="AB859">100000000/Lvac(AA859)</f>
        <v>21831.724301680762</v>
      </c>
      <c r="AC859" s="28">
        <f t="shared" si="1186"/>
        <v>2.1837842229014761E-7</v>
      </c>
      <c r="AD859" s="28">
        <f t="shared" si="1187"/>
        <v>4.5804902360507222E-7</v>
      </c>
      <c r="AE859" s="21">
        <f t="shared" si="1188"/>
        <v>21831.72350500117</v>
      </c>
      <c r="AF859" s="10" cm="1">
        <f t="array" ref="AF859">Lair(100000000/AE859)</f>
        <v>4579.2071671063168</v>
      </c>
      <c r="AG859" s="10">
        <f t="shared" si="1189"/>
        <v>7.3837887544372597E-3</v>
      </c>
      <c r="AH859" s="10" t="b">
        <f t="shared" si="1184"/>
        <v>1</v>
      </c>
      <c r="AI859" s="10">
        <f t="shared" si="1190"/>
        <v>4579.2070000000003</v>
      </c>
      <c r="AJ859">
        <v>7.0000000000000001E-3</v>
      </c>
      <c r="AK859" s="3" cm="1">
        <f t="array" ref="AK859">100000000/Lvac($AA859)</f>
        <v>21831.724301680762</v>
      </c>
      <c r="AL859" s="21">
        <f t="shared" si="1167"/>
        <v>3.3373042562121633E-2</v>
      </c>
      <c r="AM859" s="21"/>
      <c r="AN859" s="21"/>
      <c r="AO859" s="21"/>
      <c r="AP859" s="21"/>
      <c r="AS859" s="3">
        <f t="shared" si="1191"/>
        <v>4.301680761273019E-3</v>
      </c>
      <c r="AT859" s="3" cm="1">
        <f t="array" ref="AT859">AS859-(100000000/LvacE($A859)-$E859)</f>
        <v>-1.8367245502304286E-6</v>
      </c>
      <c r="BB859"/>
      <c r="BC859"/>
      <c r="BD859"/>
      <c r="BE859"/>
      <c r="BF859"/>
      <c r="BG859"/>
      <c r="BH859"/>
      <c r="BI859"/>
      <c r="BJ859"/>
      <c r="BN859" s="3" cm="1">
        <f t="array" ref="BN859">$C859*EXP(poly_from_str(100000000/$E859,BN$4341))</f>
        <v>0.21229114093300869</v>
      </c>
      <c r="BO859" s="3"/>
      <c r="BY859" t="e">
        <v>#N/A</v>
      </c>
    </row>
    <row r="860" spans="1:77" hidden="1" x14ac:dyDescent="0.25">
      <c r="A860">
        <v>4577.88</v>
      </c>
      <c r="B860" s="2" t="str">
        <f t="shared" si="1183"/>
        <v/>
      </c>
      <c r="C860">
        <v>60</v>
      </c>
      <c r="E860">
        <v>21838.05</v>
      </c>
      <c r="F860">
        <v>31254</v>
      </c>
      <c r="G860" t="s">
        <v>5</v>
      </c>
      <c r="H860" s="5" t="s">
        <v>8</v>
      </c>
      <c r="I860">
        <v>53092</v>
      </c>
      <c r="J860" t="s">
        <v>3</v>
      </c>
      <c r="K860" s="5" t="s">
        <v>8</v>
      </c>
      <c r="L860">
        <v>31254.71</v>
      </c>
      <c r="M860" t="str">
        <f>$G860&amp;""</f>
        <v>e</v>
      </c>
      <c r="N860" t="str">
        <f>$H860&amp;""</f>
        <v>7/2</v>
      </c>
      <c r="O860">
        <v>53092.800000000003</v>
      </c>
      <c r="P860" t="str">
        <f>$J860&amp;""</f>
        <v>o</v>
      </c>
      <c r="Q860" t="str">
        <f>$K860&amp;""</f>
        <v>7/2</v>
      </c>
      <c r="R860">
        <v>9</v>
      </c>
      <c r="AA860" s="10">
        <f t="shared" si="1185"/>
        <v>4577.88</v>
      </c>
      <c r="AB860" s="3" cm="1">
        <f t="array" ref="AB860">100000000/Lvac(AA860)</f>
        <v>21838.052610045717</v>
      </c>
      <c r="AC860" s="28">
        <f t="shared" si="1186"/>
        <v>2.1844172411684012E-7</v>
      </c>
      <c r="AD860" s="28">
        <f t="shared" si="1187"/>
        <v>4.5791628853389164E-7</v>
      </c>
      <c r="AE860" s="21">
        <f t="shared" si="1188"/>
        <v>21838.052126203431</v>
      </c>
      <c r="AF860" s="10" cm="1">
        <f t="array" ref="AF860">Lair(100000000/AE860)</f>
        <v>4577.8801014287919</v>
      </c>
      <c r="AG860" s="10">
        <f t="shared" si="1189"/>
        <v>7.3851709317463241E-3</v>
      </c>
      <c r="AH860" s="10" t="b">
        <f t="shared" si="1184"/>
        <v>1</v>
      </c>
      <c r="AI860" s="10">
        <f>$AF860</f>
        <v>4577.8801014287919</v>
      </c>
      <c r="AJ860">
        <v>3.0000000000000001E-3</v>
      </c>
      <c r="AK860" s="3" cm="1">
        <f t="array" ref="AK860">100000000/Lvac($AA860)</f>
        <v>21838.052610045717</v>
      </c>
      <c r="AL860" s="21">
        <f t="shared" si="1167"/>
        <v>1.4311025273398855E-2</v>
      </c>
      <c r="AM860" s="10" cm="1">
        <f t="array" ref="AM860">Lvac($AI860)-$BA860</f>
        <v>7.941641757497564E-3</v>
      </c>
      <c r="AN860" s="10">
        <f>$AK860-($AX860-$AW860)</f>
        <v>-3.7389954286481952E-2</v>
      </c>
      <c r="AO860" s="3">
        <f>AM860/AJ860</f>
        <v>2.6472139191658548</v>
      </c>
      <c r="AP860" s="3">
        <v>2.6133953864094415</v>
      </c>
      <c r="AS860" s="3">
        <f t="shared" si="1191"/>
        <v>2.6100457180291414E-3</v>
      </c>
      <c r="AT860" s="3" cm="1">
        <f t="array" ref="AT860">AS860-(100000000/LvacE($A860)-$E860)</f>
        <v>-1.879066985566169E-6</v>
      </c>
      <c r="AU860" t="s">
        <v>4730</v>
      </c>
      <c r="AV860" t="s">
        <v>4809</v>
      </c>
      <c r="AW860" s="3">
        <v>31254.71</v>
      </c>
      <c r="AX860" s="3">
        <v>53092.800000000003</v>
      </c>
      <c r="AY860" s="3"/>
      <c r="AZ860" s="10" cm="1">
        <f t="array" ref="AZ860">Lair(100000000/($AX860-$AW860))</f>
        <v>4577.8721618853488</v>
      </c>
      <c r="BA860" s="10">
        <f>100000000/($AX860-$AW860)</f>
        <v>4579.1550451527573</v>
      </c>
      <c r="BB860" s="12">
        <v>2380000</v>
      </c>
      <c r="BC860" s="3">
        <v>2.4E-2</v>
      </c>
      <c r="BD860" s="12" cm="1">
        <f t="array" ref="BD860">SfromgA($BB860,$BA860,"")</f>
        <v>0.11278890035718034</v>
      </c>
      <c r="BE860" s="29">
        <f>(10^MAX(0.05, -0.312925054856973*((LN($BD860))^(1/3)) + 0.454808404431693)-1)*100</f>
        <v>625.60081637868291</v>
      </c>
      <c r="BG860" s="3"/>
      <c r="BH860" s="3"/>
      <c r="BI860" s="12">
        <f>IF($BB860="",$BF860,$BB860)</f>
        <v>2380000</v>
      </c>
      <c r="BJ860" s="29">
        <f>IF($BB860="",$BH860,$BE860)</f>
        <v>625.60081637868291</v>
      </c>
      <c r="BK860" s="3">
        <f>LN(BN860*100000000/($AX860-$AW860)/$BI860)</f>
        <v>-5.6612129424764053</v>
      </c>
      <c r="BL860" s="13">
        <f>EXP(BK$4341*$AX860+BK$4342)*$BI860/(100000000/($AX860-$AW860))</f>
        <v>1.0338712778855181</v>
      </c>
      <c r="BM860" s="3">
        <f t="shared" ref="BM860" si="1198">LN(BL860/$C860)</f>
        <v>-4.0610342833577402</v>
      </c>
      <c r="BN860" s="3" cm="1">
        <f t="array" ref="BN860">$C860*EXP(poly_from_str(100000000/$E860,BN$4341))</f>
        <v>1.8078319886871166</v>
      </c>
      <c r="BO860" s="3">
        <f>LN($C860)</f>
        <v>4.0943445622221004</v>
      </c>
      <c r="BP860" s="13">
        <f>LN(BL860/BN860)</f>
        <v>-0.55881805217657143</v>
      </c>
      <c r="BY860">
        <v>1451</v>
      </c>
    </row>
    <row r="861" spans="1:77" hidden="1" x14ac:dyDescent="0.25">
      <c r="A861">
        <v>4575.9639999999999</v>
      </c>
      <c r="B861" s="2" t="str">
        <f t="shared" si="1183"/>
        <v/>
      </c>
      <c r="C861">
        <v>2</v>
      </c>
      <c r="E861">
        <v>21847.200000000001</v>
      </c>
      <c r="R861">
        <v>9</v>
      </c>
      <c r="S861" t="s">
        <v>22</v>
      </c>
      <c r="AA861" s="10">
        <f t="shared" si="1185"/>
        <v>4575.9639999999999</v>
      </c>
      <c r="AB861" s="3" cm="1">
        <f t="array" ref="AB861">100000000/Lvac(AA861)</f>
        <v>21847.196266158688</v>
      </c>
      <c r="AC861" s="28">
        <f t="shared" si="1186"/>
        <v>2.1853318776109254E-7</v>
      </c>
      <c r="AD861" s="28">
        <f t="shared" si="1187"/>
        <v>4.5772463789735812E-7</v>
      </c>
      <c r="AE861" s="21">
        <f t="shared" si="1188"/>
        <v>21847.196959271419</v>
      </c>
      <c r="AF861" s="10" cm="1">
        <f t="array" ref="AF861">Lair(100000000/AE861)</f>
        <v>4575.963854823045</v>
      </c>
      <c r="AG861" s="10">
        <f t="shared" si="1189"/>
        <v>7.3871687218429478E-3</v>
      </c>
      <c r="AH861" s="10" t="b">
        <f t="shared" si="1184"/>
        <v>1</v>
      </c>
      <c r="AI861" s="10">
        <f t="shared" si="1190"/>
        <v>4575.9639999999999</v>
      </c>
      <c r="AJ861">
        <v>3.0000000000000001E-3</v>
      </c>
      <c r="AK861" s="3" cm="1">
        <f t="array" ref="AK861">100000000/Lvac($AA861)</f>
        <v>21847.196266158688</v>
      </c>
      <c r="AL861" s="21">
        <f t="shared" si="1167"/>
        <v>1.4323012331057688E-2</v>
      </c>
      <c r="AM861" s="21"/>
      <c r="AN861" s="21"/>
      <c r="AO861" s="21"/>
      <c r="AP861" s="21"/>
      <c r="AS861" s="3">
        <f t="shared" si="1191"/>
        <v>-3.733841313078301E-3</v>
      </c>
      <c r="AT861" s="3" cm="1">
        <f t="array" ref="AT861">AS861-(100000000/LvacE($A861)-$E861)</f>
        <v>-1.94027234101668E-6</v>
      </c>
      <c r="BB861"/>
      <c r="BC861"/>
      <c r="BD861"/>
      <c r="BE861"/>
      <c r="BF861"/>
      <c r="BG861"/>
      <c r="BH861"/>
      <c r="BI861"/>
      <c r="BJ861"/>
      <c r="BN861" s="3" cm="1">
        <f t="array" ref="BN861">$C861*EXP(poly_from_str(100000000/$E861,BN$4341))</f>
        <v>5.9694835733578248E-2</v>
      </c>
      <c r="BO861" s="3"/>
      <c r="BY861" t="e">
        <v>#N/A</v>
      </c>
    </row>
    <row r="862" spans="1:77" hidden="1" x14ac:dyDescent="0.25">
      <c r="A862">
        <v>4575.6419999999998</v>
      </c>
      <c r="B862" s="2" t="str">
        <f t="shared" si="1183"/>
        <v/>
      </c>
      <c r="C862">
        <v>1</v>
      </c>
      <c r="D862" t="s">
        <v>14</v>
      </c>
      <c r="E862">
        <v>21848.73</v>
      </c>
      <c r="R862">
        <v>9</v>
      </c>
      <c r="S862" t="s">
        <v>22</v>
      </c>
      <c r="AA862" s="10">
        <f t="shared" si="1185"/>
        <v>4575.6419999999998</v>
      </c>
      <c r="AB862" s="3" cm="1">
        <f t="array" ref="AB862">100000000/Lvac(AA862)</f>
        <v>21848.733686462674</v>
      </c>
      <c r="AC862" s="28">
        <f t="shared" si="1186"/>
        <v>2.1854856651809736E-7</v>
      </c>
      <c r="AD862" s="28">
        <f t="shared" si="1187"/>
        <v>4.5769242938760941E-7</v>
      </c>
      <c r="AE862" s="21">
        <f t="shared" si="1188"/>
        <v>21848.733001987952</v>
      </c>
      <c r="AF862" s="10" cm="1">
        <f t="array" ref="AF862">Lair(100000000/AE862)</f>
        <v>4575.6421433475007</v>
      </c>
      <c r="AG862" s="10">
        <f t="shared" si="1189"/>
        <v>7.3875047137060418E-3</v>
      </c>
      <c r="AH862" s="10" t="b">
        <f t="shared" si="1184"/>
        <v>1</v>
      </c>
      <c r="AI862" s="10">
        <f t="shared" si="1190"/>
        <v>4575.6419999999998</v>
      </c>
      <c r="AJ862">
        <v>7.0000000000000001E-3</v>
      </c>
      <c r="AK862" s="3" cm="1">
        <f t="array" ref="AK862">100000000/Lvac($AA862)</f>
        <v>21848.733686462674</v>
      </c>
      <c r="AL862" s="21">
        <f t="shared" si="1167"/>
        <v>3.3425065991884578E-2</v>
      </c>
      <c r="AM862" s="21"/>
      <c r="AN862" s="21"/>
      <c r="AO862" s="21"/>
      <c r="AP862" s="21"/>
      <c r="AS862" s="3">
        <f t="shared" si="1191"/>
        <v>3.6864626745227724E-3</v>
      </c>
      <c r="AT862" s="3" cm="1">
        <f t="array" ref="AT862">AS862-(100000000/LvacE($A862)-$E862)</f>
        <v>-1.9505605450831354E-6</v>
      </c>
      <c r="BB862"/>
      <c r="BC862"/>
      <c r="BD862"/>
      <c r="BE862"/>
      <c r="BF862"/>
      <c r="BG862"/>
      <c r="BH862"/>
      <c r="BI862"/>
      <c r="BJ862"/>
      <c r="BN862" s="3" cm="1">
        <f t="array" ref="BN862">$C862*EXP(poly_from_str(100000000/$E862,BN$4341))</f>
        <v>2.9800229830393529E-2</v>
      </c>
      <c r="BO862" s="3"/>
      <c r="BY862" t="e">
        <v>#N/A</v>
      </c>
    </row>
    <row r="863" spans="1:77" hidden="1" x14ac:dyDescent="0.25">
      <c r="A863">
        <v>4573.7939999999999</v>
      </c>
      <c r="B863" s="2" t="str">
        <f t="shared" si="1183"/>
        <v/>
      </c>
      <c r="C863">
        <v>1</v>
      </c>
      <c r="E863">
        <v>21857.56</v>
      </c>
      <c r="F863">
        <v>78463</v>
      </c>
      <c r="G863" t="s">
        <v>3</v>
      </c>
      <c r="H863" s="5" t="s">
        <v>8</v>
      </c>
      <c r="I863">
        <v>100321</v>
      </c>
      <c r="J863" t="s">
        <v>5</v>
      </c>
      <c r="K863" s="5" t="s">
        <v>4</v>
      </c>
      <c r="L863">
        <v>78463.600000000006</v>
      </c>
      <c r="M863" t="str">
        <f>$G863&amp;""</f>
        <v>o</v>
      </c>
      <c r="N863" t="str">
        <f>$H863&amp;""</f>
        <v>7/2</v>
      </c>
      <c r="O863">
        <v>100321.12</v>
      </c>
      <c r="P863" t="str">
        <f>$J863&amp;""</f>
        <v>e</v>
      </c>
      <c r="Q863" t="str">
        <f>$K863&amp;""</f>
        <v>9/2</v>
      </c>
      <c r="R863">
        <v>9</v>
      </c>
      <c r="AA863" s="10">
        <f t="shared" si="1185"/>
        <v>4573.7939999999999</v>
      </c>
      <c r="AB863" s="3" cm="1">
        <f t="array" ref="AB863">100000000/Lvac(AA863)</f>
        <v>21857.561328231859</v>
      </c>
      <c r="AC863" s="28">
        <f t="shared" si="1186"/>
        <v>2.186368690850528E-7</v>
      </c>
      <c r="AD863" s="28">
        <f t="shared" si="1187"/>
        <v>4.5750758054988096E-7</v>
      </c>
      <c r="AE863" s="21">
        <f t="shared" si="1188"/>
        <v>21857.561081291075</v>
      </c>
      <c r="AF863" s="10" cm="1">
        <f t="array" ref="AF863">Lair(100000000/AE863)</f>
        <v>4573.7940516743083</v>
      </c>
      <c r="AG863" s="10">
        <f t="shared" si="1189"/>
        <v>7.3894343873195708E-3</v>
      </c>
      <c r="AH863" s="10" t="b">
        <f t="shared" si="1184"/>
        <v>1</v>
      </c>
      <c r="AI863" s="10">
        <f>$AF863</f>
        <v>4573.7940516743083</v>
      </c>
      <c r="AJ863">
        <v>3.0000000000000001E-3</v>
      </c>
      <c r="AK863" s="3" cm="1">
        <f t="array" ref="AK863">100000000/Lvac($AA863)</f>
        <v>21857.561328231859</v>
      </c>
      <c r="AL863" s="21">
        <f t="shared" si="1167"/>
        <v>1.4336606161943755E-2</v>
      </c>
      <c r="AM863" s="10" cm="1">
        <f t="array" ref="AM863">Lvac($AI863)-$BA863</f>
        <v>-8.5988722885304014E-3</v>
      </c>
      <c r="AN863" s="10">
        <f>$AK863-($AX863-$AW863)</f>
        <v>4.1328231869556475E-2</v>
      </c>
      <c r="AO863" s="3">
        <f>AM863/AJ863</f>
        <v>-2.8662907628434673</v>
      </c>
      <c r="AP863" s="3">
        <v>-2.8835200840452067</v>
      </c>
      <c r="AS863" s="3">
        <f t="shared" si="1191"/>
        <v>1.3282318577694241E-3</v>
      </c>
      <c r="AT863" s="3" cm="1">
        <f t="array" ref="AT863">AS863-(100000000/LvacE($A863)-$E863)</f>
        <v>-2.0096740627195686E-6</v>
      </c>
      <c r="AU863" t="s">
        <v>4921</v>
      </c>
      <c r="AV863" t="s">
        <v>4836</v>
      </c>
      <c r="AW863" s="3">
        <v>78463.600000000006</v>
      </c>
      <c r="AX863" s="3">
        <v>100321.12</v>
      </c>
      <c r="AY863" s="3"/>
      <c r="AZ863" s="10" cm="1">
        <f t="array" ref="AZ863">Lair(100000000/($AX863-$AW863))</f>
        <v>4573.8026482747764</v>
      </c>
      <c r="BA863" s="10">
        <f>100000000/($AX863-$AW863)</f>
        <v>4575.0844560590613</v>
      </c>
      <c r="BN863" s="3" cm="1">
        <f t="array" ref="BN863">$C863*EXP(poly_from_str(100000000/$E863,BN$4341))</f>
        <v>2.9528752561491622E-2</v>
      </c>
      <c r="BO863" s="3"/>
      <c r="BY863">
        <v>24</v>
      </c>
    </row>
    <row r="864" spans="1:77" hidden="1" x14ac:dyDescent="0.25">
      <c r="A864">
        <v>4572.7920000000004</v>
      </c>
      <c r="B864" s="2" t="str">
        <f t="shared" si="1183"/>
        <v/>
      </c>
      <c r="C864">
        <v>5</v>
      </c>
      <c r="E864">
        <v>21862.35</v>
      </c>
      <c r="R864">
        <v>9</v>
      </c>
      <c r="S864" t="s">
        <v>22</v>
      </c>
      <c r="AA864" s="10">
        <f t="shared" si="1185"/>
        <v>4572.7920000000004</v>
      </c>
      <c r="AB864" s="3" cm="1">
        <f t="array" ref="AB864">100000000/Lvac(AA864)</f>
        <v>21862.350727451623</v>
      </c>
      <c r="AC864" s="28">
        <f t="shared" si="1186"/>
        <v>2.1868477726518065E-7</v>
      </c>
      <c r="AD864" s="28">
        <f t="shared" si="1187"/>
        <v>4.5740735407027504E-7</v>
      </c>
      <c r="AE864" s="21">
        <f t="shared" si="1188"/>
        <v>21862.350592109531</v>
      </c>
      <c r="AF864" s="10" cm="1">
        <f t="array" ref="AF864">Lair(100000000/AE864)</f>
        <v>4572.7920283089934</v>
      </c>
      <c r="AG864" s="10">
        <f t="shared" si="1189"/>
        <v>7.3904816496630091E-3</v>
      </c>
      <c r="AH864" s="10" t="b">
        <f t="shared" si="1184"/>
        <v>1</v>
      </c>
      <c r="AI864" s="10">
        <f t="shared" si="1190"/>
        <v>4572.7920000000004</v>
      </c>
      <c r="AJ864">
        <v>3.0000000000000001E-3</v>
      </c>
      <c r="AK864" s="3" cm="1">
        <f t="array" ref="AK864">100000000/Lvac($AA864)</f>
        <v>21862.350727451623</v>
      </c>
      <c r="AL864" s="21">
        <f t="shared" si="1167"/>
        <v>1.4342889897978054E-2</v>
      </c>
      <c r="AM864" s="21"/>
      <c r="AN864" s="21"/>
      <c r="AO864" s="21"/>
      <c r="AP864" s="21"/>
      <c r="AS864" s="3">
        <f t="shared" si="1191"/>
        <v>7.2745162469800562E-4</v>
      </c>
      <c r="AT864" s="3" cm="1">
        <f t="array" ref="AT864">AS864-(100000000/LvacE($A864)-$E864)</f>
        <v>-2.0417501218616962E-6</v>
      </c>
      <c r="BB864"/>
      <c r="BC864"/>
      <c r="BD864"/>
      <c r="BE864"/>
      <c r="BF864"/>
      <c r="BG864"/>
      <c r="BH864"/>
      <c r="BI864"/>
      <c r="BJ864"/>
      <c r="BN864" s="3" cm="1">
        <f t="array" ref="BN864">$C864*EXP(poly_from_str(100000000/$E864,BN$4341))</f>
        <v>0.14691048255574093</v>
      </c>
      <c r="BO864" s="3"/>
      <c r="BY864" t="e">
        <v>#N/A</v>
      </c>
    </row>
    <row r="865" spans="1:77" hidden="1" x14ac:dyDescent="0.25">
      <c r="A865">
        <v>4572.6170000000002</v>
      </c>
      <c r="B865" s="2" t="str">
        <f t="shared" si="1183"/>
        <v/>
      </c>
      <c r="C865">
        <v>2</v>
      </c>
      <c r="E865">
        <v>21863.19</v>
      </c>
      <c r="R865">
        <v>9</v>
      </c>
      <c r="S865" t="s">
        <v>22</v>
      </c>
      <c r="AA865" s="10">
        <f t="shared" si="1185"/>
        <v>4572.6170000000002</v>
      </c>
      <c r="AB865" s="3" cm="1">
        <f t="array" ref="AB865">100000000/Lvac(AA865)</f>
        <v>21863.187414675172</v>
      </c>
      <c r="AC865" s="28">
        <f t="shared" si="1186"/>
        <v>2.1869314661604067E-7</v>
      </c>
      <c r="AD865" s="28">
        <f t="shared" si="1187"/>
        <v>4.5738984944563597E-7</v>
      </c>
      <c r="AE865" s="21">
        <f t="shared" si="1188"/>
        <v>21863.187895733776</v>
      </c>
      <c r="AF865" s="10" cm="1">
        <f t="array" ref="AF865">Lair(100000000/AE865)</f>
        <v>4572.6168993864967</v>
      </c>
      <c r="AG865" s="10">
        <f t="shared" si="1189"/>
        <v>7.3906646253857665E-3</v>
      </c>
      <c r="AH865" s="10" t="b">
        <f t="shared" si="1184"/>
        <v>1</v>
      </c>
      <c r="AI865" s="10">
        <f t="shared" si="1190"/>
        <v>4572.6170000000002</v>
      </c>
      <c r="AJ865">
        <v>3.0000000000000001E-3</v>
      </c>
      <c r="AK865" s="3" cm="1">
        <f t="array" ref="AK865">100000000/Lvac($AA865)</f>
        <v>21863.187414675172</v>
      </c>
      <c r="AL865" s="21">
        <f t="shared" si="1167"/>
        <v>1.4343987752314597E-2</v>
      </c>
      <c r="AM865" s="21"/>
      <c r="AN865" s="21"/>
      <c r="AO865" s="21"/>
      <c r="AP865" s="21"/>
      <c r="AS865" s="3">
        <f t="shared" si="1191"/>
        <v>-2.585324826213764E-3</v>
      </c>
      <c r="AT865" s="3" cm="1">
        <f t="array" ref="AT865">AS865-(100000000/LvacE($A865)-$E865)</f>
        <v>-2.0473526092246175E-6</v>
      </c>
      <c r="BB865"/>
      <c r="BC865"/>
      <c r="BD865"/>
      <c r="BE865"/>
      <c r="BF865"/>
      <c r="BG865"/>
      <c r="BH865"/>
      <c r="BI865"/>
      <c r="BJ865"/>
      <c r="BN865" s="3" cm="1">
        <f t="array" ref="BN865">$C865*EXP(poly_from_str(100000000/$E865,BN$4341))</f>
        <v>5.8712845126145642E-2</v>
      </c>
      <c r="BO865" s="3"/>
      <c r="BY865" t="e">
        <v>#N/A</v>
      </c>
    </row>
    <row r="866" spans="1:77" hidden="1" x14ac:dyDescent="0.25">
      <c r="A866">
        <v>4572.4560000000001</v>
      </c>
      <c r="B866" s="2" t="str">
        <f t="shared" si="1183"/>
        <v/>
      </c>
      <c r="C866">
        <v>4</v>
      </c>
      <c r="E866">
        <v>21863.96</v>
      </c>
      <c r="R866">
        <v>9</v>
      </c>
      <c r="S866" t="s">
        <v>22</v>
      </c>
      <c r="AA866" s="10">
        <f t="shared" si="1185"/>
        <v>4572.4560000000001</v>
      </c>
      <c r="AB866" s="3" cm="1">
        <f t="array" ref="AB866">100000000/Lvac(AA866)</f>
        <v>21863.95722348347</v>
      </c>
      <c r="AC866" s="28">
        <f t="shared" si="1186"/>
        <v>2.1870084698464019E-7</v>
      </c>
      <c r="AD866" s="28">
        <f t="shared" si="1187"/>
        <v>4.5737374519097931E-7</v>
      </c>
      <c r="AE866" s="21">
        <f t="shared" si="1188"/>
        <v>21863.957740176869</v>
      </c>
      <c r="AF866" s="10" cm="1">
        <f t="array" ref="AF866">Lair(100000000/AE866)</f>
        <v>4572.455891941082</v>
      </c>
      <c r="AG866" s="10">
        <f t="shared" si="1189"/>
        <v>7.3908329816058885E-3</v>
      </c>
      <c r="AH866" s="10" t="b">
        <f t="shared" si="1184"/>
        <v>1</v>
      </c>
      <c r="AI866" s="10">
        <f t="shared" si="1190"/>
        <v>4572.4560000000001</v>
      </c>
      <c r="AJ866">
        <v>3.0000000000000001E-3</v>
      </c>
      <c r="AK866" s="3" cm="1">
        <f t="array" ref="AK866">100000000/Lvac($AA866)</f>
        <v>21863.95722348347</v>
      </c>
      <c r="AL866" s="21">
        <f t="shared" si="1167"/>
        <v>1.4344997889635332E-2</v>
      </c>
      <c r="AM866" s="21"/>
      <c r="AN866" s="21"/>
      <c r="AO866" s="21"/>
      <c r="AP866" s="21"/>
      <c r="AS866" s="3">
        <f t="shared" si="1191"/>
        <v>-2.7765165286837146E-3</v>
      </c>
      <c r="AT866" s="3" cm="1">
        <f t="array" ref="AT866">AS866-(100000000/LvacE($A866)-$E866)</f>
        <v>-2.0525112631730735E-6</v>
      </c>
      <c r="BB866"/>
      <c r="BC866"/>
      <c r="BD866"/>
      <c r="BE866"/>
      <c r="BF866"/>
      <c r="BG866"/>
      <c r="BH866"/>
      <c r="BI866"/>
      <c r="BJ866"/>
      <c r="BN866" s="3" cm="1">
        <f t="array" ref="BN866">$C866*EXP(poly_from_str(100000000/$E866,BN$4341))</f>
        <v>0.11733159907916095</v>
      </c>
      <c r="BO866" s="3"/>
      <c r="BY866" t="e">
        <v>#N/A</v>
      </c>
    </row>
    <row r="867" spans="1:77" x14ac:dyDescent="0.25">
      <c r="A867">
        <v>4570.7740000000003</v>
      </c>
      <c r="B867" s="2" t="str">
        <f t="shared" si="1183"/>
        <v/>
      </c>
      <c r="C867">
        <v>7</v>
      </c>
      <c r="E867">
        <v>21872</v>
      </c>
      <c r="F867">
        <v>45807</v>
      </c>
      <c r="G867" t="s">
        <v>5</v>
      </c>
      <c r="H867" s="5" t="s">
        <v>18</v>
      </c>
      <c r="I867">
        <v>67679</v>
      </c>
      <c r="J867" t="s">
        <v>3</v>
      </c>
      <c r="K867" s="5" t="s">
        <v>8</v>
      </c>
      <c r="L867">
        <v>45807.1</v>
      </c>
      <c r="M867" t="str">
        <f>$G867&amp;""</f>
        <v>e</v>
      </c>
      <c r="N867" t="str">
        <f>$H867&amp;""</f>
        <v>5/2</v>
      </c>
      <c r="O867">
        <v>67679.210000000006</v>
      </c>
      <c r="P867" t="str">
        <f>$J867&amp;""</f>
        <v>o</v>
      </c>
      <c r="Q867" t="str">
        <f>$K867&amp;""</f>
        <v>7/2</v>
      </c>
      <c r="R867">
        <v>9</v>
      </c>
      <c r="U867" s="4" t="str">
        <f>"Sugar wl unc increased 0.003 -&gt; "&amp;ROUND($AJ867,3)&amp;"A"</f>
        <v>Sugar wl unc increased 0.003 -&gt; 0.022A</v>
      </c>
      <c r="AA867" s="10">
        <f t="shared" si="1185"/>
        <v>4570.7740000000003</v>
      </c>
      <c r="AB867" s="3" cm="1">
        <f t="array" ref="AB867">100000000/Lvac(AA867)</f>
        <v>21872.002816596218</v>
      </c>
      <c r="AC867" s="28">
        <f t="shared" si="1186"/>
        <v>2.1878132675122417E-7</v>
      </c>
      <c r="AD867" s="28">
        <f t="shared" si="1187"/>
        <v>4.5720550074235168E-7</v>
      </c>
      <c r="AE867" s="21">
        <f t="shared" si="1188"/>
        <v>21872.002291816098</v>
      </c>
      <c r="AF867" s="10" cm="1">
        <f t="array" ref="AF867">Lair(100000000/AE867)</f>
        <v>4570.7741096694153</v>
      </c>
      <c r="AG867" s="10">
        <f t="shared" si="1189"/>
        <v>7.3925928974607168E-3</v>
      </c>
      <c r="AH867" s="10" t="b">
        <f t="shared" si="1184"/>
        <v>1</v>
      </c>
      <c r="AI867" s="10">
        <f>$AF867</f>
        <v>4570.7741096694153</v>
      </c>
      <c r="AJ867" s="25">
        <f>0.003*ABS($AP867)</f>
        <v>2.2405173438528436E-2</v>
      </c>
      <c r="AK867" s="3" cm="1">
        <f t="array" ref="AK867">100000000/Lvac($AA867)</f>
        <v>21872.002816596218</v>
      </c>
      <c r="AL867" s="21">
        <f t="shared" si="1167"/>
        <v>0.1072129150983713</v>
      </c>
      <c r="AM867" s="10" cm="1">
        <f t="array" ref="AM867">Lvac($AI867)-$BA867</f>
        <v>2.2514871834573569E-2</v>
      </c>
      <c r="AN867" s="10">
        <f>$AK867-($AX867-$AW867)</f>
        <v>-0.10718340379025904</v>
      </c>
      <c r="AO867" s="14">
        <f>AM867/AJ867</f>
        <v>1.0048961190301027</v>
      </c>
      <c r="AP867" s="3">
        <v>7.4683911461761454</v>
      </c>
      <c r="AS867" s="3">
        <f t="shared" si="1191"/>
        <v>2.8165962175989989E-3</v>
      </c>
      <c r="AT867" s="3" cm="1">
        <f t="array" ref="AT867">AS867-(100000000/LvacE($A867)-$E867)</f>
        <v>-2.1064115571789443E-6</v>
      </c>
      <c r="AU867" t="s">
        <v>4967</v>
      </c>
      <c r="AV867" t="s">
        <v>4856</v>
      </c>
      <c r="AW867" s="3">
        <v>45807.1</v>
      </c>
      <c r="AX867" s="3">
        <v>67679.210000000006</v>
      </c>
      <c r="AY867" s="3"/>
      <c r="AZ867" s="10" cm="1">
        <f t="array" ref="AZ867">Lair(100000000/($AX867-$AW867))</f>
        <v>4570.7516007457225</v>
      </c>
      <c r="BA867" s="10">
        <f>100000000/($AX867-$AW867)</f>
        <v>4572.0326022500785</v>
      </c>
      <c r="BB867" s="12">
        <v>1460000</v>
      </c>
      <c r="BC867" s="3">
        <v>0.17299999999999999</v>
      </c>
      <c r="BD867" s="12" cm="1">
        <f t="array" ref="BD867">SfromgA($BB867,$BA867,"")</f>
        <v>6.8867476817677881E-2</v>
      </c>
      <c r="BE867" s="29">
        <f>(10^MAX(0.05, -0.312925054856973*((LN($BD867))^(1/3)) + 0.454808404431693)-1)*100</f>
        <v>674.87402764330716</v>
      </c>
      <c r="BG867" s="3"/>
      <c r="BH867" s="3"/>
      <c r="BI867" s="12">
        <f>IF($BB867="",$BF867,$BB867)</f>
        <v>1460000</v>
      </c>
      <c r="BJ867" s="29">
        <f>IF($BB867="",$BH867,$BE867)</f>
        <v>674.87402764330716</v>
      </c>
      <c r="BK867" s="3">
        <f>LN(BN867*100000000/($AX867-$AW867)/$BI867)</f>
        <v>-7.3577548959346526</v>
      </c>
      <c r="BL867" s="13">
        <f>EXP(BK$4341*$AX867+BK$4342)*$BI867/(100000000/($AX867-$AW867))</f>
        <v>0.20970052534610861</v>
      </c>
      <c r="BM867" s="3">
        <f t="shared" ref="BM867" si="1199">LN(BL867/$C867)</f>
        <v>-3.5079849849056823</v>
      </c>
      <c r="BN867" s="3" cm="1">
        <f t="array" ref="BN867">$C867*EXP(poly_from_str(100000000/$E867,BN$4341))</f>
        <v>0.20361566483642773</v>
      </c>
      <c r="BO867" s="3">
        <f>LN($C867)</f>
        <v>1.9459101490553132</v>
      </c>
      <c r="BP867" s="13">
        <f>LN(BL867/BN867)</f>
        <v>2.9446222139889396E-2</v>
      </c>
      <c r="BY867">
        <v>165</v>
      </c>
    </row>
    <row r="868" spans="1:77" hidden="1" x14ac:dyDescent="0.25">
      <c r="A868">
        <v>4570.6210000000001</v>
      </c>
      <c r="B868" s="2" t="str">
        <f t="shared" si="1183"/>
        <v/>
      </c>
      <c r="C868">
        <v>6</v>
      </c>
      <c r="E868">
        <v>21872.73</v>
      </c>
      <c r="R868">
        <v>9</v>
      </c>
      <c r="S868" t="s">
        <v>22</v>
      </c>
      <c r="AA868" s="10">
        <f t="shared" si="1185"/>
        <v>4570.6210000000001</v>
      </c>
      <c r="AB868" s="3" cm="1">
        <f t="array" ref="AB868">100000000/Lvac(AA868)</f>
        <v>21872.734962816383</v>
      </c>
      <c r="AC868" s="28">
        <f t="shared" si="1186"/>
        <v>2.1878865038251914E-7</v>
      </c>
      <c r="AD868" s="28">
        <f t="shared" si="1187"/>
        <v>4.5719019669922327E-7</v>
      </c>
      <c r="AE868" s="21">
        <f t="shared" si="1188"/>
        <v>21872.734038057937</v>
      </c>
      <c r="AF868" s="10" cm="1">
        <f t="array" ref="AF868">Lair(100000000/AE868)</f>
        <v>4570.6211932446131</v>
      </c>
      <c r="AG868" s="10">
        <f t="shared" si="1189"/>
        <v>7.3927530813445684E-3</v>
      </c>
      <c r="AH868" s="10" t="b">
        <f t="shared" si="1184"/>
        <v>1</v>
      </c>
      <c r="AI868" s="10">
        <f t="shared" si="1190"/>
        <v>4570.6210000000001</v>
      </c>
      <c r="AJ868">
        <v>3.0000000000000001E-3</v>
      </c>
      <c r="AK868" s="3" cm="1">
        <f t="array" ref="AK868">100000000/Lvac($AA868)</f>
        <v>21872.734962816383</v>
      </c>
      <c r="AL868" s="21">
        <f t="shared" si="1167"/>
        <v>1.4356518488067408E-2</v>
      </c>
      <c r="AM868" s="21"/>
      <c r="AN868" s="21"/>
      <c r="AO868" s="21"/>
      <c r="AP868" s="21"/>
      <c r="AS868" s="3">
        <f t="shared" si="1191"/>
        <v>4.962816383340396E-3</v>
      </c>
      <c r="AT868" s="3" cm="1">
        <f t="array" ref="AT868">AS868-(100000000/LvacE($A868)-$E868)</f>
        <v>-2.1113228285685182E-6</v>
      </c>
      <c r="BB868"/>
      <c r="BC868"/>
      <c r="BD868"/>
      <c r="BE868"/>
      <c r="BF868"/>
      <c r="BG868"/>
      <c r="BH868"/>
      <c r="BI868"/>
      <c r="BJ868"/>
      <c r="BN868" s="3" cm="1">
        <f t="array" ref="BN868">$C868*EXP(poly_from_str(100000000/$E868,BN$4341))</f>
        <v>0.17439463321480211</v>
      </c>
      <c r="BO868" s="3"/>
      <c r="BY868" t="e">
        <v>#N/A</v>
      </c>
    </row>
    <row r="869" spans="1:77" hidden="1" x14ac:dyDescent="0.25">
      <c r="A869">
        <v>4570.5150000000003</v>
      </c>
      <c r="B869" s="2" t="str">
        <f t="shared" si="1183"/>
        <v/>
      </c>
      <c r="C869">
        <v>8</v>
      </c>
      <c r="E869">
        <v>21873.24</v>
      </c>
      <c r="F869">
        <v>45805</v>
      </c>
      <c r="G869" t="s">
        <v>5</v>
      </c>
      <c r="H869" s="5" t="s">
        <v>4</v>
      </c>
      <c r="I869">
        <v>67679</v>
      </c>
      <c r="J869" t="s">
        <v>3</v>
      </c>
      <c r="K869" s="5" t="s">
        <v>8</v>
      </c>
      <c r="L869">
        <v>45805.95</v>
      </c>
      <c r="M869" t="str">
        <f>$G869&amp;""</f>
        <v>e</v>
      </c>
      <c r="N869" t="str">
        <f>$H869&amp;""</f>
        <v>9/2</v>
      </c>
      <c r="O869">
        <v>67679.210000000006</v>
      </c>
      <c r="P869" t="str">
        <f>$J869&amp;""</f>
        <v>o</v>
      </c>
      <c r="Q869" t="str">
        <f>$K869&amp;""</f>
        <v>7/2</v>
      </c>
      <c r="R869">
        <v>9</v>
      </c>
      <c r="AA869" s="10">
        <f t="shared" si="1185"/>
        <v>4570.5150000000003</v>
      </c>
      <c r="AB869" s="3" cm="1">
        <f t="array" ref="AB869">100000000/Lvac(AA869)</f>
        <v>21873.24223011739</v>
      </c>
      <c r="AC869" s="28">
        <f t="shared" si="1186"/>
        <v>2.187937245583922E-7</v>
      </c>
      <c r="AD869" s="28">
        <f t="shared" si="1187"/>
        <v>4.5717959389810737E-7</v>
      </c>
      <c r="AE869" s="21">
        <f t="shared" si="1188"/>
        <v>21873.241814531684</v>
      </c>
      <c r="AF869" s="10" cm="1">
        <f t="array" ref="AF869">Lair(100000000/AE869)</f>
        <v>4570.5150868399451</v>
      </c>
      <c r="AG869" s="10">
        <f t="shared" si="1189"/>
        <v>7.3928640678476484E-3</v>
      </c>
      <c r="AH869" s="10" t="b">
        <f t="shared" si="1184"/>
        <v>1</v>
      </c>
      <c r="AI869" s="10">
        <f>$AF869</f>
        <v>4570.5150868399451</v>
      </c>
      <c r="AJ869">
        <v>3.0000000000000001E-3</v>
      </c>
      <c r="AK869" s="3" cm="1">
        <f t="array" ref="AK869">100000000/Lvac($AA869)</f>
        <v>21873.24223011739</v>
      </c>
      <c r="AL869" s="21">
        <f t="shared" si="1167"/>
        <v>1.4357184134298888E-2</v>
      </c>
      <c r="AM869" s="10" cm="1">
        <f t="array" ref="AM869">Lvac($AI869)-$BA869</f>
        <v>3.8009995678294217E-3</v>
      </c>
      <c r="AN869" s="10">
        <f>$AK869-($AX869-$AW869)</f>
        <v>-1.7769882619177224E-2</v>
      </c>
      <c r="AO869" s="3">
        <f>AM869/AJ869</f>
        <v>1.2669998559431406</v>
      </c>
      <c r="AP869" s="3">
        <v>1.2380455585419743</v>
      </c>
      <c r="AS869" s="3">
        <f t="shared" si="1191"/>
        <v>2.230117388535291E-3</v>
      </c>
      <c r="AT869" s="3" cm="1">
        <f t="array" ref="AT869">AS869-(100000000/LvacE($A869)-$E869)</f>
        <v>-2.1147207007743418E-6</v>
      </c>
      <c r="AU869" t="s">
        <v>4797</v>
      </c>
      <c r="AV869" t="s">
        <v>4856</v>
      </c>
      <c r="AW869" s="3">
        <v>45805.95</v>
      </c>
      <c r="AX869" s="3">
        <v>67679.210000000006</v>
      </c>
      <c r="AY869" s="3"/>
      <c r="AZ869" s="10" cm="1">
        <f t="array" ref="AZ869">Lair(100000000/($AX869-$AW869))</f>
        <v>4570.5112868445485</v>
      </c>
      <c r="BA869" s="10">
        <f>100000000/($AX869-$AW869)</f>
        <v>4571.7922248443974</v>
      </c>
      <c r="BB869" s="12">
        <v>182000</v>
      </c>
      <c r="BC869" s="3">
        <v>2.1999999999999999E-2</v>
      </c>
      <c r="BD869" s="12" cm="1">
        <f t="array" ref="BD869">SfromgA($BB869,$BA869,"")</f>
        <v>8.583495859896326E-3</v>
      </c>
      <c r="BE869" s="29">
        <f>(10^MAX(0.05, -0.312925054856973*((LN($BD869))^(1/3)) + 0.454808404431693)-1)*100</f>
        <v>857.46641349785284</v>
      </c>
      <c r="BG869" s="3"/>
      <c r="BH869" s="3"/>
      <c r="BI869" s="12">
        <f>IF($BB869="",$BF869,$BB869)</f>
        <v>182000</v>
      </c>
      <c r="BJ869" s="29">
        <f>IF($BB869="",$BH869,$BE869)</f>
        <v>857.46641349785284</v>
      </c>
      <c r="BK869" s="3">
        <f>LN(BN869*100000000/($AX869-$AW869)/$BI869)</f>
        <v>-5.1433869128743064</v>
      </c>
      <c r="BL869" s="13">
        <f>EXP(BK$4341*$AX869+BK$4342)*$BI869/(100000000/($AX869-$AW869))</f>
        <v>2.6142124858033793E-2</v>
      </c>
      <c r="BM869" s="3">
        <f t="shared" ref="BM869" si="1200">LN(BL869/$C869)</f>
        <v>-5.7236488281630598</v>
      </c>
      <c r="BN869" s="3" cm="1">
        <f t="array" ref="BN869">$C869*EXP(poly_from_str(100000000/$E869,BN$4341))</f>
        <v>0.2324022609008283</v>
      </c>
      <c r="BO869" s="3">
        <f>LN($C869)</f>
        <v>2.0794415416798357</v>
      </c>
      <c r="BP869" s="13">
        <f>LN(BL869/BN869)</f>
        <v>-2.1849217609204561</v>
      </c>
      <c r="BY869">
        <v>188</v>
      </c>
    </row>
    <row r="870" spans="1:77" hidden="1" x14ac:dyDescent="0.25">
      <c r="A870">
        <v>4555.7179999999998</v>
      </c>
      <c r="B870" s="2" t="str">
        <f t="shared" si="1183"/>
        <v/>
      </c>
      <c r="C870">
        <v>4</v>
      </c>
      <c r="E870">
        <v>21944.29</v>
      </c>
      <c r="R870">
        <v>9</v>
      </c>
      <c r="S870" t="s">
        <v>22</v>
      </c>
      <c r="AA870" s="10">
        <f t="shared" si="1185"/>
        <v>4555.7179999999998</v>
      </c>
      <c r="AB870" s="3" cm="1">
        <f t="array" ref="AB870">100000000/Lvac(AA870)</f>
        <v>21944.285512344017</v>
      </c>
      <c r="AC870" s="28">
        <f t="shared" si="1186"/>
        <v>2.1950436791741719E-7</v>
      </c>
      <c r="AD870" s="28">
        <f t="shared" si="1187"/>
        <v>4.5569950292411377E-7</v>
      </c>
      <c r="AE870" s="21">
        <f t="shared" si="1188"/>
        <v>21944.286357487228</v>
      </c>
      <c r="AF870" s="10" cm="1">
        <f t="array" ref="AF870">Lair(100000000/AE870)</f>
        <v>4555.717824542201</v>
      </c>
      <c r="AG870" s="10">
        <f t="shared" si="1189"/>
        <v>7.4084332603932043E-3</v>
      </c>
      <c r="AH870" s="10" t="b">
        <f t="shared" si="1184"/>
        <v>1</v>
      </c>
      <c r="AI870" s="10">
        <f t="shared" si="1190"/>
        <v>4555.7179999999998</v>
      </c>
      <c r="AJ870">
        <v>3.0000000000000001E-3</v>
      </c>
      <c r="AK870" s="3" cm="1">
        <f t="array" ref="AK870">100000000/Lvac($AA870)</f>
        <v>21944.285512344017</v>
      </c>
      <c r="AL870" s="21">
        <f t="shared" si="1167"/>
        <v>1.4450599562359227E-2</v>
      </c>
      <c r="AM870" s="21"/>
      <c r="AN870" s="21"/>
      <c r="AO870" s="21"/>
      <c r="AP870" s="21"/>
      <c r="AS870" s="3">
        <f t="shared" si="1191"/>
        <v>-4.4876559841213748E-3</v>
      </c>
      <c r="AT870" s="3" cm="1">
        <f t="array" ref="AT870">AS870-(100000000/LvacE($A870)-$E870)</f>
        <v>-2.5914487196132541E-6</v>
      </c>
      <c r="BB870"/>
      <c r="BC870"/>
      <c r="BD870"/>
      <c r="BE870"/>
      <c r="BF870"/>
      <c r="BG870"/>
      <c r="BH870"/>
      <c r="BI870"/>
      <c r="BJ870"/>
      <c r="BN870" s="3" cm="1">
        <f t="array" ref="BN870">$C870*EXP(poly_from_str(100000000/$E870,BN$4341))</f>
        <v>0.10776297414705038</v>
      </c>
      <c r="BO870" s="3"/>
      <c r="BY870" t="e">
        <v>#N/A</v>
      </c>
    </row>
    <row r="871" spans="1:77" hidden="1" x14ac:dyDescent="0.25">
      <c r="A871">
        <v>4555.451</v>
      </c>
      <c r="B871" s="2" t="str">
        <f t="shared" si="1183"/>
        <v/>
      </c>
      <c r="C871">
        <v>1</v>
      </c>
      <c r="D871" t="s">
        <v>14</v>
      </c>
      <c r="E871">
        <v>21945.57</v>
      </c>
      <c r="R871">
        <v>9</v>
      </c>
      <c r="S871" t="s">
        <v>22</v>
      </c>
      <c r="AA871" s="10">
        <f t="shared" si="1185"/>
        <v>4555.451</v>
      </c>
      <c r="AB871" s="3" cm="1">
        <f t="array" ref="AB871">100000000/Lvac(AA871)</f>
        <v>21945.571670356618</v>
      </c>
      <c r="AC871" s="28">
        <f t="shared" si="1186"/>
        <v>2.1951723331015963E-7</v>
      </c>
      <c r="AD871" s="28">
        <f t="shared" si="1187"/>
        <v>4.5567279587014284E-7</v>
      </c>
      <c r="AE871" s="21">
        <f t="shared" si="1188"/>
        <v>21945.571355724835</v>
      </c>
      <c r="AF871" s="10" cm="1">
        <f t="array" ref="AF871">Lair(100000000/AE871)</f>
        <v>4555.4510653121652</v>
      </c>
      <c r="AG871" s="10">
        <f t="shared" si="1189"/>
        <v>7.4087155882432516E-3</v>
      </c>
      <c r="AH871" s="10" t="b">
        <f t="shared" si="1184"/>
        <v>1</v>
      </c>
      <c r="AI871" s="10">
        <f t="shared" si="1190"/>
        <v>4555.451</v>
      </c>
      <c r="AJ871">
        <v>7.0000000000000001E-3</v>
      </c>
      <c r="AK871" s="3" cm="1">
        <f t="array" ref="AK871">100000000/Lvac($AA871)</f>
        <v>21945.571670356618</v>
      </c>
      <c r="AL871" s="21">
        <f t="shared" si="1167"/>
        <v>3.3722018235405521E-2</v>
      </c>
      <c r="AM871" s="21"/>
      <c r="AN871" s="21"/>
      <c r="AO871" s="21"/>
      <c r="AP871" s="21"/>
      <c r="AS871" s="3">
        <f t="shared" si="1191"/>
        <v>1.6703566179785412E-3</v>
      </c>
      <c r="AT871" s="3" cm="1">
        <f t="array" ref="AT871">AS871-(100000000/LvacE($A871)-$E871)</f>
        <v>-2.600092557258904E-6</v>
      </c>
      <c r="BB871"/>
      <c r="BC871"/>
      <c r="BD871"/>
      <c r="BE871"/>
      <c r="BF871"/>
      <c r="BG871"/>
      <c r="BH871"/>
      <c r="BI871"/>
      <c r="BJ871"/>
      <c r="BN871" s="3" cm="1">
        <f t="array" ref="BN871">$C871*EXP(poly_from_str(100000000/$E871,BN$4341))</f>
        <v>2.6903626497885431E-2</v>
      </c>
      <c r="BO871" s="3"/>
      <c r="BY871" t="e">
        <v>#N/A</v>
      </c>
    </row>
    <row r="872" spans="1:77" hidden="1" x14ac:dyDescent="0.25">
      <c r="A872">
        <v>4555.2139999999999</v>
      </c>
      <c r="B872" s="2" t="str">
        <f t="shared" si="1183"/>
        <v/>
      </c>
      <c r="C872">
        <v>9</v>
      </c>
      <c r="D872" t="s">
        <v>14</v>
      </c>
      <c r="E872">
        <v>21946.71</v>
      </c>
      <c r="R872">
        <v>9</v>
      </c>
      <c r="S872" t="s">
        <v>22</v>
      </c>
      <c r="AA872" s="10">
        <f t="shared" si="1185"/>
        <v>4555.2139999999999</v>
      </c>
      <c r="AB872" s="3" cm="1">
        <f t="array" ref="AB872">100000000/Lvac(AA872)</f>
        <v>21946.713442544216</v>
      </c>
      <c r="AC872" s="28">
        <f t="shared" si="1186"/>
        <v>2.1952865441667506E-7</v>
      </c>
      <c r="AD872" s="28">
        <f t="shared" si="1187"/>
        <v>4.5564908960877789E-7</v>
      </c>
      <c r="AE872" s="21">
        <f t="shared" si="1188"/>
        <v>21946.712793990024</v>
      </c>
      <c r="AF872" s="10" cm="1">
        <f t="array" ref="AF872">Lair(100000000/AE872)</f>
        <v>4555.2141346147273</v>
      </c>
      <c r="AG872" s="10">
        <f t="shared" si="1189"/>
        <v>7.4089662354550438E-3</v>
      </c>
      <c r="AH872" s="10" t="b">
        <f t="shared" si="1184"/>
        <v>1</v>
      </c>
      <c r="AI872" s="10">
        <f t="shared" si="1190"/>
        <v>4555.2139999999999</v>
      </c>
      <c r="AJ872">
        <v>7.0000000000000001E-3</v>
      </c>
      <c r="AK872" s="3" cm="1">
        <f t="array" ref="AK872">100000000/Lvac($AA872)</f>
        <v>21946.713442544216</v>
      </c>
      <c r="AL872" s="21">
        <f t="shared" si="1167"/>
        <v>3.37255272963706E-2</v>
      </c>
      <c r="AM872" s="21"/>
      <c r="AN872" s="21"/>
      <c r="AO872" s="21"/>
      <c r="AP872" s="21"/>
      <c r="AS872" s="3">
        <f t="shared" si="1191"/>
        <v>3.4425442172505427E-3</v>
      </c>
      <c r="AT872" s="3" cm="1">
        <f t="array" ref="AT872">AS872-(100000000/LvacE($A872)-$E872)</f>
        <v>-2.6077577786054462E-6</v>
      </c>
      <c r="BB872"/>
      <c r="BC872"/>
      <c r="BD872"/>
      <c r="BE872"/>
      <c r="BF872"/>
      <c r="BG872"/>
      <c r="BH872"/>
      <c r="BI872"/>
      <c r="BJ872"/>
      <c r="BN872" s="3" cm="1">
        <f t="array" ref="BN872">$C872*EXP(poly_from_str(100000000/$E872,BN$4341))</f>
        <v>0.24183536176653342</v>
      </c>
      <c r="BO872" s="3"/>
      <c r="BY872" t="e">
        <v>#N/A</v>
      </c>
    </row>
    <row r="873" spans="1:77" hidden="1" x14ac:dyDescent="0.25">
      <c r="A873">
        <v>4554.7969999999996</v>
      </c>
      <c r="B873" s="2" t="str">
        <f t="shared" si="1183"/>
        <v/>
      </c>
      <c r="C873">
        <v>2</v>
      </c>
      <c r="E873">
        <v>21948.720000000001</v>
      </c>
      <c r="R873">
        <v>9</v>
      </c>
      <c r="S873" t="s">
        <v>22</v>
      </c>
      <c r="AA873" s="10">
        <f t="shared" si="1185"/>
        <v>4554.7969999999996</v>
      </c>
      <c r="AB873" s="3" cm="1">
        <f t="array" ref="AB873">100000000/Lvac(AA873)</f>
        <v>21948.722671928026</v>
      </c>
      <c r="AC873" s="28">
        <f t="shared" si="1186"/>
        <v>2.1954875266669405E-7</v>
      </c>
      <c r="AD873" s="28">
        <f t="shared" si="1187"/>
        <v>4.556073785920034E-7</v>
      </c>
      <c r="AE873" s="21">
        <f t="shared" si="1188"/>
        <v>21948.722168403572</v>
      </c>
      <c r="AF873" s="10" cm="1">
        <f t="array" ref="AF873">Lair(100000000/AE873)</f>
        <v>4554.7971044930373</v>
      </c>
      <c r="AG873" s="10">
        <f t="shared" si="1189"/>
        <v>7.4094073426244928E-3</v>
      </c>
      <c r="AH873" s="10" t="b">
        <f t="shared" si="1184"/>
        <v>1</v>
      </c>
      <c r="AI873" s="10">
        <f t="shared" si="1190"/>
        <v>4554.7969999999996</v>
      </c>
      <c r="AJ873">
        <v>3.0000000000000001E-3</v>
      </c>
      <c r="AK873" s="3" cm="1">
        <f t="array" ref="AK873">100000000/Lvac($AA873)</f>
        <v>21948.722671928026</v>
      </c>
      <c r="AL873" s="21">
        <f t="shared" si="1167"/>
        <v>1.445644405574696E-2</v>
      </c>
      <c r="AM873" s="21"/>
      <c r="AN873" s="21"/>
      <c r="AO873" s="21"/>
      <c r="AP873" s="21"/>
      <c r="AS873" s="3">
        <f t="shared" si="1191"/>
        <v>2.6719280249380972E-3</v>
      </c>
      <c r="AT873" s="3" cm="1">
        <f t="array" ref="AT873">AS873-(100000000/LvacE($A873)-$E873)</f>
        <v>-2.6212692318949848E-6</v>
      </c>
      <c r="BB873"/>
      <c r="BC873"/>
      <c r="BD873"/>
      <c r="BE873"/>
      <c r="BF873"/>
      <c r="BG873"/>
      <c r="BH873"/>
      <c r="BI873"/>
      <c r="BJ873"/>
      <c r="BN873" s="3" cm="1">
        <f t="array" ref="BN873">$C873*EXP(poly_from_str(100000000/$E873,BN$4341))</f>
        <v>5.3624836877489451E-2</v>
      </c>
      <c r="BO873" s="3"/>
      <c r="BY873" t="e">
        <v>#N/A</v>
      </c>
    </row>
    <row r="874" spans="1:77" hidden="1" x14ac:dyDescent="0.25">
      <c r="A874">
        <v>4554.625</v>
      </c>
      <c r="B874" s="2" t="str">
        <f t="shared" si="1183"/>
        <v/>
      </c>
      <c r="C874">
        <v>1</v>
      </c>
      <c r="D874" t="s">
        <v>14</v>
      </c>
      <c r="E874">
        <v>21949.55</v>
      </c>
      <c r="R874">
        <v>9</v>
      </c>
      <c r="S874" t="s">
        <v>22</v>
      </c>
      <c r="AA874" s="10">
        <f t="shared" si="1185"/>
        <v>4554.625</v>
      </c>
      <c r="AB874" s="3" cm="1">
        <f t="array" ref="AB874">100000000/Lvac(AA874)</f>
        <v>21949.551525990202</v>
      </c>
      <c r="AC874" s="28">
        <f t="shared" si="1186"/>
        <v>2.1955704366440707E-7</v>
      </c>
      <c r="AD874" s="28">
        <f t="shared" si="1187"/>
        <v>4.555901740479353E-7</v>
      </c>
      <c r="AE874" s="21">
        <f t="shared" si="1188"/>
        <v>21949.551238382312</v>
      </c>
      <c r="AF874" s="10" cm="1">
        <f t="array" ref="AF874">Lair(100000000/AE874)</f>
        <v>4554.6250596808186</v>
      </c>
      <c r="AG874" s="10">
        <f t="shared" si="1189"/>
        <v>7.4095893214029922E-3</v>
      </c>
      <c r="AH874" s="10" t="b">
        <f t="shared" si="1184"/>
        <v>1</v>
      </c>
      <c r="AI874" s="10">
        <f t="shared" si="1190"/>
        <v>4554.625</v>
      </c>
      <c r="AJ874">
        <v>7.0000000000000001E-3</v>
      </c>
      <c r="AK874" s="3" cm="1">
        <f t="array" ref="AK874">100000000/Lvac($AA874)</f>
        <v>21949.551525990202</v>
      </c>
      <c r="AL874" s="21">
        <f t="shared" si="1167"/>
        <v>3.3734250499641884E-2</v>
      </c>
      <c r="AM874" s="21"/>
      <c r="AN874" s="21"/>
      <c r="AO874" s="21"/>
      <c r="AP874" s="21"/>
      <c r="AS874" s="3">
        <f t="shared" si="1191"/>
        <v>1.5259902029356454E-3</v>
      </c>
      <c r="AT874" s="3" cm="1">
        <f t="array" ref="AT874">AS874-(100000000/LvacE($A874)-$E874)</f>
        <v>-2.6268353394698352E-6</v>
      </c>
      <c r="BB874"/>
      <c r="BC874"/>
      <c r="BD874"/>
      <c r="BE874"/>
      <c r="BF874"/>
      <c r="BG874"/>
      <c r="BH874"/>
      <c r="BI874"/>
      <c r="BJ874"/>
      <c r="BN874" s="3" cm="1">
        <f t="array" ref="BN874">$C874*EXP(poly_from_str(100000000/$E874,BN$4341))</f>
        <v>2.6788417728571039E-2</v>
      </c>
      <c r="BO874" s="3"/>
      <c r="BY874">
        <v>22</v>
      </c>
    </row>
    <row r="875" spans="1:77" hidden="1" x14ac:dyDescent="0.25">
      <c r="A875">
        <v>4551.8519999999999</v>
      </c>
      <c r="B875" s="2" t="str">
        <f t="shared" si="1183"/>
        <v/>
      </c>
      <c r="C875">
        <v>3</v>
      </c>
      <c r="E875">
        <v>21962.92</v>
      </c>
      <c r="R875">
        <v>9</v>
      </c>
      <c r="S875" t="s">
        <v>22</v>
      </c>
      <c r="AA875" s="10">
        <f t="shared" si="1185"/>
        <v>4551.8519999999999</v>
      </c>
      <c r="AB875" s="3" cm="1">
        <f t="array" ref="AB875">100000000/Lvac(AA875)</f>
        <v>21962.923033691222</v>
      </c>
      <c r="AC875" s="28">
        <f t="shared" si="1186"/>
        <v>2.1969079838272423E-7</v>
      </c>
      <c r="AD875" s="28">
        <f t="shared" si="1187"/>
        <v>4.5531280078976533E-7</v>
      </c>
      <c r="AE875" s="21">
        <f t="shared" si="1188"/>
        <v>21962.922460791266</v>
      </c>
      <c r="AF875" s="10" cm="1">
        <f t="array" ref="AF875">Lair(100000000/AE875)</f>
        <v>4551.8521187363804</v>
      </c>
      <c r="AG875" s="10">
        <f t="shared" si="1189"/>
        <v>7.4125260480449743E-3</v>
      </c>
      <c r="AH875" s="10" t="b">
        <f t="shared" si="1184"/>
        <v>1</v>
      </c>
      <c r="AI875" s="10">
        <f t="shared" si="1190"/>
        <v>4551.8519999999999</v>
      </c>
      <c r="AJ875">
        <v>3.0000000000000001E-3</v>
      </c>
      <c r="AK875" s="3" cm="1">
        <f t="array" ref="AK875">100000000/Lvac($AA875)</f>
        <v>21962.923033691222</v>
      </c>
      <c r="AL875" s="21">
        <f t="shared" si="1167"/>
        <v>1.4475156288269847E-2</v>
      </c>
      <c r="AM875" s="21"/>
      <c r="AN875" s="21"/>
      <c r="AO875" s="21"/>
      <c r="AP875" s="21"/>
      <c r="AS875" s="3">
        <f t="shared" si="1191"/>
        <v>3.033691224118229E-3</v>
      </c>
      <c r="AT875" s="3" cm="1">
        <f t="array" ref="AT875">AS875-(100000000/LvacE($A875)-$E875)</f>
        <v>-2.7167261578142643E-6</v>
      </c>
      <c r="BB875"/>
      <c r="BC875"/>
      <c r="BD875"/>
      <c r="BE875"/>
      <c r="BF875"/>
      <c r="BG875"/>
      <c r="BH875"/>
      <c r="BI875"/>
      <c r="BJ875"/>
      <c r="BN875" s="3" cm="1">
        <f t="array" ref="BN875">$C875*EXP(poly_from_str(100000000/$E875,BN$4341))</f>
        <v>7.9210917323333657E-2</v>
      </c>
      <c r="BO875" s="3"/>
      <c r="BY875" t="e">
        <v>#N/A</v>
      </c>
    </row>
    <row r="876" spans="1:77" hidden="1" x14ac:dyDescent="0.25">
      <c r="A876">
        <v>4551.7839999999997</v>
      </c>
      <c r="B876" s="2" t="str">
        <f t="shared" si="1183"/>
        <v/>
      </c>
      <c r="C876">
        <v>1</v>
      </c>
      <c r="E876">
        <v>21963.25</v>
      </c>
      <c r="R876">
        <v>9</v>
      </c>
      <c r="S876" t="s">
        <v>22</v>
      </c>
      <c r="AA876" s="10">
        <f t="shared" si="1185"/>
        <v>4551.7839999999997</v>
      </c>
      <c r="AB876" s="3" cm="1">
        <f t="array" ref="AB876">100000000/Lvac(AA876)</f>
        <v>21963.251136838022</v>
      </c>
      <c r="AC876" s="28">
        <f t="shared" si="1186"/>
        <v>2.1969408038694282E-7</v>
      </c>
      <c r="AD876" s="28">
        <f t="shared" si="1187"/>
        <v>4.5530599899335615E-7</v>
      </c>
      <c r="AE876" s="21">
        <f t="shared" si="1188"/>
        <v>21963.250922140483</v>
      </c>
      <c r="AF876" s="10" cm="1">
        <f t="array" ref="AF876">Lair(100000000/AE876)</f>
        <v>4551.7840444958083</v>
      </c>
      <c r="AG876" s="10">
        <f t="shared" si="1189"/>
        <v>7.4125981304075531E-3</v>
      </c>
      <c r="AH876" s="10" t="b">
        <f t="shared" si="1184"/>
        <v>1</v>
      </c>
      <c r="AI876" s="10">
        <f t="shared" si="1190"/>
        <v>4551.7839999999997</v>
      </c>
      <c r="AJ876">
        <v>3.0000000000000001E-3</v>
      </c>
      <c r="AK876" s="3" cm="1">
        <f t="array" ref="AK876">100000000/Lvac($AA876)</f>
        <v>21963.251136838022</v>
      </c>
      <c r="AL876" s="21">
        <f t="shared" si="1167"/>
        <v>1.4475588782445316E-2</v>
      </c>
      <c r="AM876" s="21"/>
      <c r="AN876" s="21"/>
      <c r="AO876" s="21"/>
      <c r="AP876" s="21"/>
      <c r="AS876" s="3">
        <f t="shared" si="1191"/>
        <v>1.1368380219209939E-3</v>
      </c>
      <c r="AT876" s="3" cm="1">
        <f t="array" ref="AT876">AS876-(100000000/LvacE($A876)-$E876)</f>
        <v>-2.718934410950169E-6</v>
      </c>
      <c r="BB876"/>
      <c r="BC876"/>
      <c r="BD876"/>
      <c r="BE876"/>
      <c r="BF876"/>
      <c r="BG876"/>
      <c r="BH876"/>
      <c r="BI876"/>
      <c r="BJ876"/>
      <c r="BN876" s="3" cm="1">
        <f t="array" ref="BN876">$C876*EXP(poly_from_str(100000000/$E876,BN$4341))</f>
        <v>2.6394185704199328E-2</v>
      </c>
      <c r="BO876" s="3"/>
      <c r="BY876" t="e">
        <v>#N/A</v>
      </c>
    </row>
    <row r="877" spans="1:77" hidden="1" x14ac:dyDescent="0.25">
      <c r="A877">
        <v>4551.6880000000001</v>
      </c>
      <c r="B877" s="2" t="str">
        <f t="shared" si="1183"/>
        <v/>
      </c>
      <c r="C877">
        <v>4</v>
      </c>
      <c r="E877">
        <v>21963.71</v>
      </c>
      <c r="F877">
        <v>44903</v>
      </c>
      <c r="G877" t="s">
        <v>5</v>
      </c>
      <c r="H877" s="5" t="s">
        <v>18</v>
      </c>
      <c r="I877">
        <v>66867</v>
      </c>
      <c r="J877" t="s">
        <v>3</v>
      </c>
      <c r="K877" s="5" t="s">
        <v>19</v>
      </c>
      <c r="L877">
        <v>44903.42</v>
      </c>
      <c r="M877" t="str">
        <f>$G877&amp;""</f>
        <v>e</v>
      </c>
      <c r="N877" t="str">
        <f>$H877&amp;""</f>
        <v>5/2</v>
      </c>
      <c r="O877">
        <v>66867.09</v>
      </c>
      <c r="P877" t="str">
        <f>$J877&amp;""</f>
        <v>o</v>
      </c>
      <c r="Q877" t="str">
        <f>$K877&amp;""</f>
        <v>3/2</v>
      </c>
      <c r="R877">
        <v>9</v>
      </c>
      <c r="AA877" s="10">
        <f t="shared" si="1185"/>
        <v>4551.6880000000001</v>
      </c>
      <c r="AB877" s="3" cm="1">
        <f t="array" ref="AB877">100000000/Lvac(AA877)</f>
        <v>21963.714357969664</v>
      </c>
      <c r="AC877" s="28">
        <f t="shared" si="1186"/>
        <v>2.1969871397160789E-7</v>
      </c>
      <c r="AD877" s="28">
        <f t="shared" si="1187"/>
        <v>4.5529639645725227E-7</v>
      </c>
      <c r="AE877" s="21">
        <f t="shared" si="1188"/>
        <v>21963.713534889022</v>
      </c>
      <c r="AF877" s="10" cm="1">
        <f t="array" ref="AF877">Lair(100000000/AE877)</f>
        <v>4551.6881705752885</v>
      </c>
      <c r="AG877" s="10">
        <f t="shared" si="1189"/>
        <v>7.4126998992428373E-3</v>
      </c>
      <c r="AH877" s="10" t="b">
        <f t="shared" si="1184"/>
        <v>1</v>
      </c>
      <c r="AI877" s="10">
        <f>$AF877</f>
        <v>4551.6881705752885</v>
      </c>
      <c r="AJ877">
        <v>3.0000000000000001E-3</v>
      </c>
      <c r="AK877" s="3" cm="1">
        <f t="array" ref="AK877">100000000/Lvac($AA877)</f>
        <v>21963.714357969664</v>
      </c>
      <c r="AL877" s="21">
        <f t="shared" si="1167"/>
        <v>1.4476198852958989E-2</v>
      </c>
      <c r="AM877" s="10" cm="1">
        <f t="array" ref="AM877">Lvac($AI877)-$BA877</f>
        <v>-9.0245750534450053E-3</v>
      </c>
      <c r="AN877" s="10">
        <f>$AK877-($AX877-$AW877)</f>
        <v>4.435796966572525E-2</v>
      </c>
      <c r="AO877" s="3">
        <f>AM877/AJ877</f>
        <v>-3.0081916844816683</v>
      </c>
      <c r="AP877" s="3">
        <v>-3.0650651345543642</v>
      </c>
      <c r="AS877" s="3">
        <f t="shared" si="1191"/>
        <v>4.3579696648521349E-3</v>
      </c>
      <c r="AT877" s="3" cm="1">
        <f t="array" ref="AT877">AS877-(100000000/LvacE($A877)-$E877)</f>
        <v>-2.7220448828302324E-6</v>
      </c>
      <c r="AU877" t="s">
        <v>4760</v>
      </c>
      <c r="AV877" t="s">
        <v>4862</v>
      </c>
      <c r="AW877" s="3">
        <v>44903.42</v>
      </c>
      <c r="AX877" s="3">
        <v>66867.09</v>
      </c>
      <c r="AY877" s="3"/>
      <c r="AZ877" s="10" cm="1">
        <f t="array" ref="AZ877">Lair(100000000/($AX877-$AW877))</f>
        <v>4551.6971927668828</v>
      </c>
      <c r="BA877" s="10">
        <f>100000000/($AX877-$AW877)</f>
        <v>4552.9731597679265</v>
      </c>
      <c r="BB877" s="12">
        <v>369000</v>
      </c>
      <c r="BC877" s="3">
        <v>5.8000000000000003E-2</v>
      </c>
      <c r="BD877" s="12" cm="1">
        <f t="array" ref="BD877">SfromgA($BB877,$BA877,"")</f>
        <v>1.7188777756741276E-2</v>
      </c>
      <c r="BE877" s="29">
        <f>(10^MAX(0.05, -0.312925054856973*((LN($BD877))^(1/3)) + 0.454808404431693)-1)*100</f>
        <v>799.83045595925296</v>
      </c>
      <c r="BG877" s="3"/>
      <c r="BH877" s="3"/>
      <c r="BI877" s="12">
        <f>IF($BB877="",$BF877,$BB877)</f>
        <v>369000</v>
      </c>
      <c r="BJ877" s="29">
        <f>IF($BB877="",$BH877,$BE877)</f>
        <v>799.83045595925296</v>
      </c>
      <c r="BK877" s="3">
        <f>LN(BN877*100000000/($AX877-$AW877)/$BI877)</f>
        <v>-6.6438326010525746</v>
      </c>
      <c r="BL877" s="13">
        <f>EXP(BK$4341*$AX877+BK$4342)*$BI877/(100000000/($AX877-$AW877))</f>
        <v>5.6608989103502629E-2</v>
      </c>
      <c r="BM877" s="3">
        <f t="shared" ref="BM877" si="1201">LN(BL877/$C877)</f>
        <v>-4.2578818494200616</v>
      </c>
      <c r="BN877" s="3" cm="1">
        <f t="array" ref="BN877">$C877*EXP(poly_from_str(100000000/$E877,BN$4341))</f>
        <v>0.1055240470113529</v>
      </c>
      <c r="BO877" s="3">
        <f>LN($C877)</f>
        <v>1.3862943611198906</v>
      </c>
      <c r="BP877" s="13">
        <f>LN(BL877/BN877)</f>
        <v>-0.62277107001810261</v>
      </c>
      <c r="BY877">
        <v>88</v>
      </c>
    </row>
    <row r="878" spans="1:77" hidden="1" x14ac:dyDescent="0.25">
      <c r="A878">
        <v>4549.0959999999995</v>
      </c>
      <c r="B878" s="2" t="str">
        <f t="shared" si="1183"/>
        <v/>
      </c>
      <c r="C878">
        <v>6</v>
      </c>
      <c r="E878">
        <v>21976.23</v>
      </c>
      <c r="R878">
        <v>9</v>
      </c>
      <c r="S878" t="s">
        <v>22</v>
      </c>
      <c r="AA878" s="10">
        <f t="shared" si="1185"/>
        <v>4549.0959999999995</v>
      </c>
      <c r="AB878" s="3" cm="1">
        <f t="array" ref="AB878">100000000/Lvac(AA878)</f>
        <v>21976.228718535367</v>
      </c>
      <c r="AC878" s="28">
        <f t="shared" si="1186"/>
        <v>2.1982389468149278E-7</v>
      </c>
      <c r="AD878" s="28">
        <f t="shared" si="1187"/>
        <v>4.5503712798391653E-7</v>
      </c>
      <c r="AE878" s="21">
        <f t="shared" si="1188"/>
        <v>21976.22896101054</v>
      </c>
      <c r="AF878" s="10" cm="1">
        <f t="array" ref="AF878">Lair(100000000/AE878)</f>
        <v>4549.0959498066441</v>
      </c>
      <c r="AG878" s="10">
        <f t="shared" si="1189"/>
        <v>7.4154500936598582E-3</v>
      </c>
      <c r="AH878" s="10" t="b">
        <f t="shared" si="1184"/>
        <v>1</v>
      </c>
      <c r="AI878" s="10">
        <f t="shared" si="1190"/>
        <v>4549.0959999999995</v>
      </c>
      <c r="AJ878">
        <v>3.0000000000000001E-3</v>
      </c>
      <c r="AK878" s="3" cm="1">
        <f t="array" ref="AK878">100000000/Lvac($AA878)</f>
        <v>21976.228718535367</v>
      </c>
      <c r="AL878" s="21">
        <f t="shared" si="1167"/>
        <v>1.4492700561959147E-2</v>
      </c>
      <c r="AM878" s="21"/>
      <c r="AN878" s="21"/>
      <c r="AO878" s="21"/>
      <c r="AP878" s="21"/>
      <c r="AS878" s="3">
        <f t="shared" si="1191"/>
        <v>-1.2814646324841306E-3</v>
      </c>
      <c r="AT878" s="3" cm="1">
        <f t="array" ref="AT878">AS878-(100000000/LvacE($A878)-$E878)</f>
        <v>-2.8062204364687204E-6</v>
      </c>
      <c r="BB878"/>
      <c r="BC878"/>
      <c r="BD878"/>
      <c r="BE878"/>
      <c r="BF878"/>
      <c r="BG878"/>
      <c r="BH878"/>
      <c r="BI878"/>
      <c r="BJ878"/>
      <c r="BN878" s="3" cm="1">
        <f t="array" ref="BN878">$C878*EXP(poly_from_str(100000000/$E878,BN$4341))</f>
        <v>0.15614416125497871</v>
      </c>
      <c r="BO878" s="3"/>
      <c r="BY878" t="e">
        <v>#N/A</v>
      </c>
    </row>
    <row r="879" spans="1:77" hidden="1" x14ac:dyDescent="0.25">
      <c r="A879">
        <v>4548.9650000000001</v>
      </c>
      <c r="B879" s="2" t="str">
        <f t="shared" si="1183"/>
        <v/>
      </c>
      <c r="C879">
        <v>9</v>
      </c>
      <c r="D879" t="s">
        <v>14</v>
      </c>
      <c r="E879">
        <v>21976.86</v>
      </c>
      <c r="R879">
        <v>9</v>
      </c>
      <c r="S879" t="s">
        <v>22</v>
      </c>
      <c r="AA879" s="10">
        <f t="shared" si="1185"/>
        <v>4548.9650000000001</v>
      </c>
      <c r="AB879" s="3" cm="1">
        <f t="array" ref="AB879">100000000/Lvac(AA879)</f>
        <v>21976.861574453065</v>
      </c>
      <c r="AC879" s="28">
        <f t="shared" si="1186"/>
        <v>2.1983022511714204E-7</v>
      </c>
      <c r="AD879" s="28">
        <f t="shared" si="1187"/>
        <v>4.5502402452334094E-7</v>
      </c>
      <c r="AE879" s="21">
        <f t="shared" si="1188"/>
        <v>21976.861276511616</v>
      </c>
      <c r="AF879" s="10" cm="1">
        <f t="array" ref="AF879">Lair(100000000/AE879)</f>
        <v>4548.9650616715517</v>
      </c>
      <c r="AG879" s="10">
        <f t="shared" si="1189"/>
        <v>7.4155892136401431E-3</v>
      </c>
      <c r="AH879" s="10" t="b">
        <f t="shared" si="1184"/>
        <v>1</v>
      </c>
      <c r="AI879" s="10">
        <f t="shared" si="1190"/>
        <v>4548.9650000000001</v>
      </c>
      <c r="AJ879">
        <v>7.0000000000000001E-3</v>
      </c>
      <c r="AK879" s="3" cm="1">
        <f t="array" ref="AK879">100000000/Lvac($AA879)</f>
        <v>21976.861574453065</v>
      </c>
      <c r="AL879" s="21">
        <f t="shared" si="1167"/>
        <v>3.3818248990961995E-2</v>
      </c>
      <c r="AM879" s="21"/>
      <c r="AN879" s="21"/>
      <c r="AO879" s="21"/>
      <c r="AP879" s="21"/>
      <c r="AS879" s="3">
        <f t="shared" si="1191"/>
        <v>1.5744530646770727E-3</v>
      </c>
      <c r="AT879" s="3" cm="1">
        <f t="array" ref="AT879">AS879-(100000000/LvacE($A879)-$E879)</f>
        <v>-2.8104695957154036E-6</v>
      </c>
      <c r="BB879"/>
      <c r="BC879"/>
      <c r="BD879"/>
      <c r="BE879"/>
      <c r="BF879"/>
      <c r="BG879"/>
      <c r="BH879"/>
      <c r="BI879"/>
      <c r="BJ879"/>
      <c r="BN879" s="3" cm="1">
        <f t="array" ref="BN879">$C879*EXP(poly_from_str(100000000/$E879,BN$4341))</f>
        <v>0.23405529583047788</v>
      </c>
      <c r="BO879" s="3"/>
      <c r="BY879" t="e">
        <v>#N/A</v>
      </c>
    </row>
    <row r="880" spans="1:77" x14ac:dyDescent="0.25">
      <c r="A880">
        <v>4548.7700000000004</v>
      </c>
      <c r="B880" s="2" t="str">
        <f t="shared" si="1183"/>
        <v/>
      </c>
      <c r="C880">
        <v>3</v>
      </c>
      <c r="E880">
        <v>21977.8</v>
      </c>
      <c r="F880">
        <v>19046</v>
      </c>
      <c r="G880" t="s">
        <v>3</v>
      </c>
      <c r="H880" s="5" t="s">
        <v>18</v>
      </c>
      <c r="I880">
        <v>41023</v>
      </c>
      <c r="J880" t="s">
        <v>5</v>
      </c>
      <c r="K880" s="5" t="s">
        <v>8</v>
      </c>
      <c r="L880">
        <v>19046.09</v>
      </c>
      <c r="M880" t="str">
        <f>$G880&amp;""</f>
        <v>o</v>
      </c>
      <c r="N880" t="str">
        <f>$H880&amp;""</f>
        <v>5/2</v>
      </c>
      <c r="O880">
        <v>41023.980000000003</v>
      </c>
      <c r="P880" t="str">
        <f>$J880&amp;""</f>
        <v>e</v>
      </c>
      <c r="Q880" t="str">
        <f>$K880&amp;""</f>
        <v>7/2</v>
      </c>
      <c r="R880">
        <v>9</v>
      </c>
      <c r="U880" s="4" t="str">
        <f>"Sugar wl unc increased 0.003 -&gt; "&amp;ROUND($AJ880,3)&amp;"A"</f>
        <v>Sugar wl unc increased 0.003 -&gt; 0.018A</v>
      </c>
      <c r="AA880" s="10">
        <f t="shared" si="1185"/>
        <v>4548.7700000000004</v>
      </c>
      <c r="AB880" s="3" cm="1">
        <f t="array" ref="AB880">100000000/Lvac(AA880)</f>
        <v>21977.803679399745</v>
      </c>
      <c r="AC880" s="28">
        <f t="shared" si="1186"/>
        <v>2.1983964896004851E-7</v>
      </c>
      <c r="AD880" s="28">
        <f t="shared" si="1187"/>
        <v>4.5500451937211583E-7</v>
      </c>
      <c r="AE880" s="21">
        <f t="shared" si="1188"/>
        <v>21977.802983032143</v>
      </c>
      <c r="AF880" s="10" cm="1">
        <f t="array" ref="AF880">Lair(100000000/AE880)</f>
        <v>4548.7701441302979</v>
      </c>
      <c r="AG880" s="10">
        <f t="shared" si="1189"/>
        <v>7.4157963228960516E-3</v>
      </c>
      <c r="AH880" s="10" t="b">
        <f t="shared" si="1184"/>
        <v>1</v>
      </c>
      <c r="AI880" s="10">
        <f>$AF880</f>
        <v>4548.7701441302979</v>
      </c>
      <c r="AJ880" s="25">
        <f>0.003*ABS($AP880)</f>
        <v>1.787080708436406E-2</v>
      </c>
      <c r="AK880" s="3" cm="1">
        <f t="array" ref="AK880">100000000/Lvac($AA880)</f>
        <v>21977.803679399745</v>
      </c>
      <c r="AL880" s="21">
        <f t="shared" si="1167"/>
        <v>8.6344457347310832E-2</v>
      </c>
      <c r="AM880" s="10" cm="1">
        <f t="array" ref="AM880">Lvac($AI880)-$BA880</f>
        <v>1.801497545602615E-2</v>
      </c>
      <c r="AN880" s="10">
        <f>$AK880-($AX880-$AW880)</f>
        <v>-8.6320600257749902E-2</v>
      </c>
      <c r="AO880" s="14">
        <f>AM880/AJ880</f>
        <v>1.0080672557753829</v>
      </c>
      <c r="AP880" s="3">
        <v>5.9569356947880197</v>
      </c>
      <c r="AS880" s="3">
        <f t="shared" si="1191"/>
        <v>3.6793997460335959E-3</v>
      </c>
      <c r="AT880" s="3" cm="1">
        <f t="array" ref="AT880">AS880-(100000000/LvacE($A880)-$E880)</f>
        <v>-2.8168105927761644E-6</v>
      </c>
      <c r="AU880" t="s">
        <v>4978</v>
      </c>
      <c r="AV880" t="s">
        <v>4706</v>
      </c>
      <c r="AW880" s="3">
        <v>19046.09</v>
      </c>
      <c r="AX880" s="3">
        <v>41023.980000000003</v>
      </c>
      <c r="AY880" s="3"/>
      <c r="AZ880" s="10" cm="1">
        <f t="array" ref="AZ880">Lair(100000000/($AX880-$AW880))</f>
        <v>4548.7521339125096</v>
      </c>
      <c r="BA880" s="10">
        <f>100000000/($AX880-$AW880)</f>
        <v>4550.0273229140739</v>
      </c>
      <c r="BN880" s="3" cm="1">
        <f t="array" ref="BN880">$C880*EXP(poly_from_str(100000000/$E880,BN$4341))</f>
        <v>7.7938427708945657E-2</v>
      </c>
      <c r="BO880" s="3"/>
      <c r="BY880">
        <v>66</v>
      </c>
    </row>
    <row r="881" spans="1:77" hidden="1" x14ac:dyDescent="0.25">
      <c r="A881">
        <v>4547.7979999999998</v>
      </c>
      <c r="B881" s="2" t="str">
        <f t="shared" si="1183"/>
        <v/>
      </c>
      <c r="C881">
        <v>8</v>
      </c>
      <c r="E881">
        <v>21982.5</v>
      </c>
      <c r="R881">
        <v>9</v>
      </c>
      <c r="S881" t="s">
        <v>22</v>
      </c>
      <c r="AA881" s="10">
        <f t="shared" si="1185"/>
        <v>4547.7979999999998</v>
      </c>
      <c r="AB881" s="3" cm="1">
        <f t="array" ref="AB881">100000000/Lvac(AA881)</f>
        <v>21982.500915217515</v>
      </c>
      <c r="AC881" s="28">
        <f t="shared" si="1186"/>
        <v>2.1988663524633242E-7</v>
      </c>
      <c r="AD881" s="28">
        <f t="shared" si="1187"/>
        <v>4.5490729369547945E-7</v>
      </c>
      <c r="AE881" s="21">
        <f t="shared" si="1188"/>
        <v>21982.500741882279</v>
      </c>
      <c r="AF881" s="10" cm="1">
        <f t="array" ref="AF881">Lair(100000000/AE881)</f>
        <v>4547.7980358606337</v>
      </c>
      <c r="AG881" s="10">
        <f t="shared" si="1189"/>
        <v>7.4168290802733017E-3</v>
      </c>
      <c r="AH881" s="10" t="b">
        <f t="shared" si="1184"/>
        <v>1</v>
      </c>
      <c r="AI881" s="10">
        <f t="shared" si="1190"/>
        <v>4547.7979999999998</v>
      </c>
      <c r="AJ881">
        <v>3.0000000000000001E-3</v>
      </c>
      <c r="AK881" s="3" cm="1">
        <f t="array" ref="AK881">100000000/Lvac($AA881)</f>
        <v>21982.500915217515</v>
      </c>
      <c r="AL881" s="21">
        <f t="shared" si="1167"/>
        <v>1.4500974481639806E-2</v>
      </c>
      <c r="AM881" s="21"/>
      <c r="AN881" s="21"/>
      <c r="AO881" s="21"/>
      <c r="AP881" s="21"/>
      <c r="AS881" s="3">
        <f t="shared" si="1191"/>
        <v>9.1521751528489403E-4</v>
      </c>
      <c r="AT881" s="3" cm="1">
        <f t="array" ref="AT881">AS881-(100000000/LvacE($A881)-$E881)</f>
        <v>-2.8484173526521772E-6</v>
      </c>
      <c r="BB881"/>
      <c r="BC881"/>
      <c r="BD881"/>
      <c r="BE881"/>
      <c r="BF881"/>
      <c r="BG881"/>
      <c r="BH881"/>
      <c r="BI881"/>
      <c r="BJ881"/>
      <c r="BN881" s="3" cm="1">
        <f t="array" ref="BN881">$C881*EXP(poly_from_str(100000000/$E881,BN$4341))</f>
        <v>0.2067711449385857</v>
      </c>
      <c r="BO881" s="3"/>
      <c r="BY881" t="e">
        <v>#N/A</v>
      </c>
    </row>
    <row r="882" spans="1:77" hidden="1" x14ac:dyDescent="0.25">
      <c r="A882">
        <v>4547.2610000000004</v>
      </c>
      <c r="B882" s="2" t="str">
        <f t="shared" si="1183"/>
        <v/>
      </c>
      <c r="C882">
        <v>5</v>
      </c>
      <c r="E882">
        <v>21985.1</v>
      </c>
      <c r="R882">
        <v>9</v>
      </c>
      <c r="S882" t="s">
        <v>22</v>
      </c>
      <c r="AA882" s="10">
        <f t="shared" si="1185"/>
        <v>4547.2610000000004</v>
      </c>
      <c r="AB882" s="3" cm="1">
        <f t="array" ref="AB882">100000000/Lvac(AA882)</f>
        <v>21985.096854179901</v>
      </c>
      <c r="AC882" s="28">
        <f t="shared" si="1186"/>
        <v>2.1991260233358058E-7</v>
      </c>
      <c r="AD882" s="28">
        <f t="shared" si="1187"/>
        <v>4.5485357951010149E-7</v>
      </c>
      <c r="AE882" s="21">
        <f t="shared" si="1188"/>
        <v>21985.097450202458</v>
      </c>
      <c r="AF882" s="10" cm="1">
        <f t="array" ref="AF882">Lair(100000000/AE882)</f>
        <v>4547.2608767204028</v>
      </c>
      <c r="AG882" s="10">
        <f t="shared" si="1189"/>
        <v>7.417399930879259E-3</v>
      </c>
      <c r="AH882" s="10" t="b">
        <f t="shared" si="1184"/>
        <v>1</v>
      </c>
      <c r="AI882" s="10">
        <f t="shared" si="1190"/>
        <v>4547.2610000000004</v>
      </c>
      <c r="AJ882">
        <v>3.0000000000000001E-3</v>
      </c>
      <c r="AK882" s="3" cm="1">
        <f t="array" ref="AK882">100000000/Lvac($AA882)</f>
        <v>21985.096854179901</v>
      </c>
      <c r="AL882" s="21">
        <f t="shared" si="1167"/>
        <v>1.4504399585275553E-2</v>
      </c>
      <c r="AM882" s="21"/>
      <c r="AN882" s="21"/>
      <c r="AO882" s="21"/>
      <c r="AP882" s="21"/>
      <c r="AS882" s="3">
        <f t="shared" si="1191"/>
        <v>-3.145820097415708E-3</v>
      </c>
      <c r="AT882" s="3" cm="1">
        <f t="array" ref="AT882">AS882-(100000000/LvacE($A882)-$E882)</f>
        <v>-2.8658869268838316E-6</v>
      </c>
      <c r="BB882"/>
      <c r="BC882"/>
      <c r="BD882"/>
      <c r="BE882"/>
      <c r="BF882"/>
      <c r="BG882"/>
      <c r="BH882"/>
      <c r="BI882"/>
      <c r="BJ882"/>
      <c r="BN882" s="3" cm="1">
        <f t="array" ref="BN882">$C882*EXP(poly_from_str(100000000/$E882,BN$4341))</f>
        <v>0.12886478698041226</v>
      </c>
      <c r="BO882" s="3"/>
      <c r="BY882" t="e">
        <v>#N/A</v>
      </c>
    </row>
    <row r="883" spans="1:77" hidden="1" x14ac:dyDescent="0.25">
      <c r="A883">
        <v>4540.4960000000001</v>
      </c>
      <c r="B883" s="2" t="str">
        <f t="shared" si="1183"/>
        <v/>
      </c>
      <c r="C883">
        <v>6</v>
      </c>
      <c r="E883">
        <v>22017.85</v>
      </c>
      <c r="R883">
        <v>9</v>
      </c>
      <c r="S883" t="s">
        <v>22</v>
      </c>
      <c r="AA883" s="10">
        <f t="shared" si="1185"/>
        <v>4540.4960000000001</v>
      </c>
      <c r="AB883" s="3" cm="1">
        <f t="array" ref="AB883">100000000/Lvac(AA883)</f>
        <v>22017.852475593885</v>
      </c>
      <c r="AC883" s="28">
        <f t="shared" si="1186"/>
        <v>2.2024025569012726E-7</v>
      </c>
      <c r="AD883" s="28">
        <f t="shared" si="1187"/>
        <v>4.5417690081649395E-7</v>
      </c>
      <c r="AE883" s="21">
        <f t="shared" si="1188"/>
        <v>22017.852004287488</v>
      </c>
      <c r="AF883" s="10" cm="1">
        <f t="array" ref="AF883">Lair(100000000/AE883)</f>
        <v>4540.4960971938381</v>
      </c>
      <c r="AG883" s="10">
        <f t="shared" si="1189"/>
        <v>7.4246087294861495E-3</v>
      </c>
      <c r="AH883" s="10" t="b">
        <f t="shared" si="1184"/>
        <v>1</v>
      </c>
      <c r="AI883" s="10">
        <f t="shared" si="1190"/>
        <v>4540.4960000000001</v>
      </c>
      <c r="AJ883">
        <v>3.0000000000000001E-3</v>
      </c>
      <c r="AK883" s="3" cm="1">
        <f t="array" ref="AK883">100000000/Lvac($AA883)</f>
        <v>22017.852475593885</v>
      </c>
      <c r="AL883" s="21">
        <f t="shared" si="1167"/>
        <v>1.4547652376916895E-2</v>
      </c>
      <c r="AM883" s="21"/>
      <c r="AN883" s="21"/>
      <c r="AO883" s="21"/>
      <c r="AP883" s="21"/>
      <c r="AS883" s="3">
        <f t="shared" si="1191"/>
        <v>2.4755938866292126E-3</v>
      </c>
      <c r="AT883" s="3" cm="1">
        <f t="array" ref="AT883">AS883-(100000000/LvacE($A883)-$E883)</f>
        <v>-3.086450306000188E-6</v>
      </c>
      <c r="BB883"/>
      <c r="BC883"/>
      <c r="BD883"/>
      <c r="BE883"/>
      <c r="BF883"/>
      <c r="BG883"/>
      <c r="BH883"/>
      <c r="BI883"/>
      <c r="BJ883"/>
      <c r="BN883" s="3" cm="1">
        <f t="array" ref="BN883">$C883*EXP(poly_from_str(100000000/$E883,BN$4341))</f>
        <v>0.1491553931546952</v>
      </c>
      <c r="BO883" s="3"/>
      <c r="BY883" t="e">
        <v>#N/A</v>
      </c>
    </row>
    <row r="884" spans="1:77" hidden="1" x14ac:dyDescent="0.25">
      <c r="A884">
        <v>4539.973</v>
      </c>
      <c r="B884" s="2" t="str">
        <f t="shared" si="1183"/>
        <v/>
      </c>
      <c r="C884">
        <v>3</v>
      </c>
      <c r="D884" t="s">
        <v>14</v>
      </c>
      <c r="E884">
        <v>22020.39</v>
      </c>
      <c r="R884">
        <v>9</v>
      </c>
      <c r="S884" t="s">
        <v>22</v>
      </c>
      <c r="AA884" s="10">
        <f t="shared" si="1185"/>
        <v>4539.973</v>
      </c>
      <c r="AB884" s="3" cm="1">
        <f t="array" ref="AB884">100000000/Lvac(AA884)</f>
        <v>22020.388867303733</v>
      </c>
      <c r="AC884" s="28">
        <f t="shared" si="1186"/>
        <v>2.2026562713038163E-7</v>
      </c>
      <c r="AD884" s="28">
        <f t="shared" si="1187"/>
        <v>4.5412458700255646E-7</v>
      </c>
      <c r="AE884" s="21">
        <f t="shared" si="1188"/>
        <v>22020.389083028203</v>
      </c>
      <c r="AF884" s="10" cm="1">
        <f t="array" ref="AF884">Lair(100000000/AE884)</f>
        <v>4539.9729555230761</v>
      </c>
      <c r="AG884" s="10">
        <f t="shared" si="1189"/>
        <v>7.4251673817557658E-3</v>
      </c>
      <c r="AH884" s="10" t="b">
        <f t="shared" si="1184"/>
        <v>1</v>
      </c>
      <c r="AI884" s="10">
        <f t="shared" si="1190"/>
        <v>4539.973</v>
      </c>
      <c r="AJ884">
        <v>7.0000000000000001E-3</v>
      </c>
      <c r="AK884" s="3" cm="1">
        <f t="array" ref="AK884">100000000/Lvac($AA884)</f>
        <v>22020.388867303733</v>
      </c>
      <c r="AL884" s="21">
        <f t="shared" si="1167"/>
        <v>3.3952343344580714E-2</v>
      </c>
      <c r="AM884" s="21"/>
      <c r="AN884" s="21"/>
      <c r="AO884" s="21"/>
      <c r="AP884" s="21"/>
      <c r="AS884" s="3">
        <f t="shared" si="1191"/>
        <v>-1.1326962667226326E-3</v>
      </c>
      <c r="AT884" s="3" cm="1">
        <f t="array" ref="AT884">AS884-(100000000/LvacE($A884)-$E884)</f>
        <v>-3.103545168414712E-6</v>
      </c>
      <c r="BB884"/>
      <c r="BC884"/>
      <c r="BD884"/>
      <c r="BE884"/>
      <c r="BF884"/>
      <c r="BG884"/>
      <c r="BH884"/>
      <c r="BI884"/>
      <c r="BJ884"/>
      <c r="BN884" s="3" cm="1">
        <f t="array" ref="BN884">$C884*EXP(poly_from_str(100000000/$E884,BN$4341))</f>
        <v>7.4367724371618246E-2</v>
      </c>
      <c r="BO884" s="3"/>
      <c r="BY884" t="e">
        <v>#N/A</v>
      </c>
    </row>
    <row r="885" spans="1:77" x14ac:dyDescent="0.25">
      <c r="A885">
        <v>4539.0559999999996</v>
      </c>
      <c r="B885" s="2" t="str">
        <f t="shared" si="1183"/>
        <v/>
      </c>
      <c r="C885">
        <v>30</v>
      </c>
      <c r="E885">
        <v>22024.84</v>
      </c>
      <c r="F885">
        <v>17095</v>
      </c>
      <c r="G885" t="s">
        <v>3</v>
      </c>
      <c r="H885" s="5" t="s">
        <v>19</v>
      </c>
      <c r="I885">
        <v>39120</v>
      </c>
      <c r="J885" t="s">
        <v>5</v>
      </c>
      <c r="K885" s="5" t="s">
        <v>19</v>
      </c>
      <c r="L885">
        <v>17095.63</v>
      </c>
      <c r="M885" t="str">
        <f t="shared" ref="M885:M886" si="1202">$G885&amp;""</f>
        <v>o</v>
      </c>
      <c r="N885" t="str">
        <f t="shared" ref="N885:N886" si="1203">$H885&amp;""</f>
        <v>3/2</v>
      </c>
      <c r="O885">
        <v>39120.49</v>
      </c>
      <c r="P885" t="str">
        <f t="shared" ref="P885:P886" si="1204">$J885&amp;""</f>
        <v>e</v>
      </c>
      <c r="Q885" t="str">
        <f t="shared" ref="Q885:Q886" si="1205">$K885&amp;""</f>
        <v>3/2</v>
      </c>
      <c r="R885">
        <v>9</v>
      </c>
      <c r="U885" s="4" t="str">
        <f>"Sugar wl unc increased 0.003 -&gt; "&amp;ROUND($AJ885,3)&amp;"A"</f>
        <v>Sugar wl unc increased 0.003 -&gt; 0.014A</v>
      </c>
      <c r="AA885" s="10">
        <f t="shared" si="1185"/>
        <v>4539.0559999999996</v>
      </c>
      <c r="AB885" s="3" cm="1">
        <f t="array" ref="AB885">100000000/Lvac(AA885)</f>
        <v>22024.83745058006</v>
      </c>
      <c r="AC885" s="28">
        <f t="shared" si="1186"/>
        <v>2.2031012615839066E-7</v>
      </c>
      <c r="AD885" s="28">
        <f t="shared" si="1187"/>
        <v>4.5403286278222381E-7</v>
      </c>
      <c r="AE885" s="21">
        <f t="shared" si="1188"/>
        <v>22024.837936440319</v>
      </c>
      <c r="AF885" s="10" cm="1">
        <f t="array" ref="AF885">Lair(100000000/AE885)</f>
        <v>4539.0558998683782</v>
      </c>
      <c r="AG885" s="10">
        <f t="shared" si="1189"/>
        <v>7.4261473586776702E-3</v>
      </c>
      <c r="AH885" s="10" t="b">
        <f t="shared" si="1184"/>
        <v>1</v>
      </c>
      <c r="AI885" s="10">
        <f t="shared" ref="AI885:AI886" si="1206">$AF885</f>
        <v>4539.0558998683782</v>
      </c>
      <c r="AJ885" s="25">
        <f>0.003*ABS($AP885)</f>
        <v>1.3904699100748985E-2</v>
      </c>
      <c r="AK885" s="3" cm="1">
        <f t="array" ref="AK885">100000000/Lvac($AA885)</f>
        <v>22024.83745058006</v>
      </c>
      <c r="AL885" s="21">
        <f t="shared" si="1167"/>
        <v>6.7469699481362111E-2</v>
      </c>
      <c r="AM885" s="10" cm="1">
        <f t="array" ref="AM885">Lvac($AI885)-$BA885</f>
        <v>-1.4004857169311435E-2</v>
      </c>
      <c r="AN885" s="10">
        <f t="shared" ref="AN885:AN886" si="1207">$AK885-($AX885-$AW885)</f>
        <v>6.7450580059812637E-2</v>
      </c>
      <c r="AO885" s="14">
        <f t="shared" ref="AO885:AO886" si="1208">AM885/AJ885</f>
        <v>-1.0072031813012807</v>
      </c>
      <c r="AP885" s="3">
        <v>-4.6348997002496617</v>
      </c>
      <c r="AS885" s="3">
        <f t="shared" si="1191"/>
        <v>-2.5494199398963246E-3</v>
      </c>
      <c r="AT885" s="3" cm="1">
        <f t="array" ref="AT885">AS885-(100000000/LvacE($A885)-$E885)</f>
        <v>-3.1335221137851477E-6</v>
      </c>
      <c r="AU885" t="s">
        <v>4851</v>
      </c>
      <c r="AV885" t="s">
        <v>4728</v>
      </c>
      <c r="AW885" s="3">
        <v>17095.63</v>
      </c>
      <c r="AX885" s="3">
        <v>39120.400000000001</v>
      </c>
      <c r="AY885" s="3"/>
      <c r="AZ885" s="10" cm="1">
        <f t="array" ref="AZ885">Lair(100000000/($AX885-$AW885))</f>
        <v>4539.0699010275075</v>
      </c>
      <c r="BA885" s="10">
        <f t="shared" ref="BA885:BA886" si="1209">100000000/($AX885-$AW885)</f>
        <v>4540.3425325213384</v>
      </c>
      <c r="BN885" s="3" cm="1">
        <f t="array" ref="BN885">$C885*EXP(poly_from_str(100000000/$E885,BN$4341))</f>
        <v>0.74000772600316556</v>
      </c>
      <c r="BO885" s="3"/>
      <c r="BY885">
        <v>635</v>
      </c>
    </row>
    <row r="886" spans="1:77" hidden="1" x14ac:dyDescent="0.25">
      <c r="A886">
        <v>4535.13</v>
      </c>
      <c r="B886" s="2" t="str">
        <f t="shared" si="1183"/>
        <v/>
      </c>
      <c r="C886">
        <v>25</v>
      </c>
      <c r="D886" t="s">
        <v>14</v>
      </c>
      <c r="E886">
        <v>22043.9</v>
      </c>
      <c r="F886">
        <v>1398</v>
      </c>
      <c r="G886" t="s">
        <v>3</v>
      </c>
      <c r="H886" s="5" t="s">
        <v>16</v>
      </c>
      <c r="I886">
        <v>23442</v>
      </c>
      <c r="J886" t="s">
        <v>5</v>
      </c>
      <c r="K886" s="5" t="s">
        <v>16</v>
      </c>
      <c r="L886">
        <v>1398.34</v>
      </c>
      <c r="M886" t="str">
        <f t="shared" si="1202"/>
        <v>o</v>
      </c>
      <c r="N886" t="str">
        <f t="shared" si="1203"/>
        <v>11/2</v>
      </c>
      <c r="O886">
        <v>23442.25</v>
      </c>
      <c r="P886" t="str">
        <f t="shared" si="1204"/>
        <v>e</v>
      </c>
      <c r="Q886" t="str">
        <f t="shared" si="1205"/>
        <v>11/2</v>
      </c>
      <c r="R886">
        <v>9</v>
      </c>
      <c r="S886" t="s">
        <v>6</v>
      </c>
      <c r="AA886" s="10">
        <f t="shared" si="1185"/>
        <v>4535.13</v>
      </c>
      <c r="AB886" s="3" cm="1">
        <f t="array" ref="AB886">100000000/Lvac(AA886)</f>
        <v>22043.903740905636</v>
      </c>
      <c r="AC886" s="28">
        <f t="shared" si="1186"/>
        <v>2.2050084562074295E-7</v>
      </c>
      <c r="AD886" s="28">
        <f t="shared" si="1187"/>
        <v>4.5364015909049544E-7</v>
      </c>
      <c r="AE886" s="21">
        <f t="shared" si="1188"/>
        <v>22043.903025976389</v>
      </c>
      <c r="AF886" s="10" cm="1">
        <f t="array" ref="AF886">Lair(100000000/AE886)</f>
        <v>4535.1301470860153</v>
      </c>
      <c r="AG886" s="10">
        <f t="shared" si="1189"/>
        <v>7.4303497078259759E-3</v>
      </c>
      <c r="AH886" s="10" t="b">
        <f t="shared" si="1184"/>
        <v>1</v>
      </c>
      <c r="AI886" s="10">
        <f t="shared" si="1206"/>
        <v>4535.1301470860153</v>
      </c>
      <c r="AJ886">
        <v>7.0000000000000001E-3</v>
      </c>
      <c r="AK886" s="3" cm="1">
        <f t="array" ref="AK886">100000000/Lvac($AA886)</f>
        <v>22043.903740905636</v>
      </c>
      <c r="AL886" s="21">
        <f t="shared" si="1167"/>
        <v>3.4024894806048173E-2</v>
      </c>
      <c r="AM886" s="10" cm="1">
        <f t="array" ref="AM886">Lvac($AI886)-$BA886</f>
        <v>1.4351797308336245E-3</v>
      </c>
      <c r="AN886" s="10">
        <f t="shared" si="1207"/>
        <v>-6.2590943634859286E-3</v>
      </c>
      <c r="AO886" s="3">
        <f t="shared" si="1208"/>
        <v>0.20502567583337492</v>
      </c>
      <c r="AP886" s="3">
        <v>0.18400783847027924</v>
      </c>
      <c r="AS886" s="3">
        <f t="shared" si="1191"/>
        <v>3.7409056349133607E-3</v>
      </c>
      <c r="AT886" s="3" cm="1">
        <f t="array" ref="AT886">AS886-(100000000/LvacE($A886)-$E886)</f>
        <v>-3.2620591809973121E-6</v>
      </c>
      <c r="AU886" t="s">
        <v>4821</v>
      </c>
      <c r="AV886" t="s">
        <v>4777</v>
      </c>
      <c r="AW886" s="3">
        <v>1398.34</v>
      </c>
      <c r="AX886" s="3">
        <v>23442.25</v>
      </c>
      <c r="AY886" s="3"/>
      <c r="AZ886" s="10" cm="1">
        <f t="array" ref="AZ886">Lair(100000000/($AX886-$AW886))</f>
        <v>4535.1287122852254</v>
      </c>
      <c r="BA886" s="10">
        <f t="shared" si="1209"/>
        <v>4536.4003028500847</v>
      </c>
      <c r="BB886" s="12">
        <v>288000</v>
      </c>
      <c r="BC886" s="3">
        <v>8.5999999999999993E-2</v>
      </c>
      <c r="BD886" s="12" cm="1">
        <f t="array" ref="BD886">SfromgA($BB886,$BA886,"")</f>
        <v>1.3269665029250375E-2</v>
      </c>
      <c r="BE886" s="29">
        <f>(10^MAX(0.05, -0.312925054856973*((LN($BD886))^(1/3)) + 0.454808404431693)-1)*100</f>
        <v>821.60199902112561</v>
      </c>
      <c r="BG886" s="3"/>
      <c r="BH886" s="3"/>
      <c r="BI886" s="12">
        <f>IF($BB886="",$BF886,$BB886)</f>
        <v>288000</v>
      </c>
      <c r="BJ886" s="29">
        <f>IF($BB886="",$BH886,$BE886)</f>
        <v>821.60199902112561</v>
      </c>
      <c r="BK886" s="3">
        <f>LN(BN886*100000000/($AX886-$AW886)/$BI886)</f>
        <v>-4.6555289983660257</v>
      </c>
      <c r="BL886" s="13">
        <f>EXP(BK$4341*$AX886+BK$4342)*$BI886/(100000000/($AX886-$AW886))</f>
        <v>1.2015940256885793</v>
      </c>
      <c r="BM886" s="3">
        <f t="shared" ref="BM886" si="1210">LN(BL886/$C886)</f>
        <v>-3.0352267948163938</v>
      </c>
      <c r="BN886" s="3" cm="1">
        <f t="array" ref="BN886">$C886*EXP(poly_from_str(100000000/$E886,BN$4341))</f>
        <v>0.60368524709889959</v>
      </c>
      <c r="BO886" s="3">
        <f>LN($C886)</f>
        <v>3.2188758248682006</v>
      </c>
      <c r="BP886" s="13">
        <f>LN(BL886/BN886)</f>
        <v>0.68835136100092797</v>
      </c>
      <c r="BY886">
        <v>523</v>
      </c>
    </row>
    <row r="887" spans="1:77" hidden="1" x14ac:dyDescent="0.25">
      <c r="A887">
        <v>4531.4179999999997</v>
      </c>
      <c r="B887" s="2" t="str">
        <f t="shared" si="1183"/>
        <v/>
      </c>
      <c r="C887">
        <v>4</v>
      </c>
      <c r="E887">
        <v>22061.96</v>
      </c>
      <c r="R887">
        <v>9</v>
      </c>
      <c r="S887" t="s">
        <v>22</v>
      </c>
      <c r="AA887" s="10">
        <f t="shared" si="1185"/>
        <v>4531.4179999999997</v>
      </c>
      <c r="AB887" s="3" cm="1">
        <f t="array" ref="AB887">100000000/Lvac(AA887)</f>
        <v>22061.96114306866</v>
      </c>
      <c r="AC887" s="28">
        <f t="shared" si="1186"/>
        <v>2.2068147321655166E-7</v>
      </c>
      <c r="AD887" s="28">
        <f t="shared" si="1187"/>
        <v>4.5326886105688571E-7</v>
      </c>
      <c r="AE887" s="21">
        <f t="shared" si="1188"/>
        <v>22061.960924036001</v>
      </c>
      <c r="AF887" s="10" cm="1">
        <f t="array" ref="AF887">Lair(100000000/AE887)</f>
        <v>4531.4180449889609</v>
      </c>
      <c r="AG887" s="10">
        <f t="shared" si="1189"/>
        <v>7.4343330435493547E-3</v>
      </c>
      <c r="AH887" s="10" t="b">
        <f t="shared" si="1184"/>
        <v>1</v>
      </c>
      <c r="AI887" s="10">
        <f t="shared" si="1190"/>
        <v>4531.4179999999997</v>
      </c>
      <c r="AJ887">
        <v>3.0000000000000001E-3</v>
      </c>
      <c r="AK887" s="3" cm="1">
        <f t="array" ref="AK887">100000000/Lvac($AA887)</f>
        <v>22061.96114306866</v>
      </c>
      <c r="AL887" s="21">
        <f t="shared" si="1167"/>
        <v>1.4605998261296129E-2</v>
      </c>
      <c r="AM887" s="21"/>
      <c r="AN887" s="21"/>
      <c r="AO887" s="21"/>
      <c r="AP887" s="21"/>
      <c r="AS887" s="3">
        <f t="shared" si="1191"/>
        <v>1.1430686608946417E-3</v>
      </c>
      <c r="AT887" s="3" cm="1">
        <f t="array" ref="AT887">AS887-(100000000/LvacE($A887)-$E887)</f>
        <v>-3.383873263373971E-6</v>
      </c>
      <c r="BB887"/>
      <c r="BC887"/>
      <c r="BD887"/>
      <c r="BE887"/>
      <c r="BF887"/>
      <c r="BG887"/>
      <c r="BH887"/>
      <c r="BI887"/>
      <c r="BJ887"/>
      <c r="BN887" s="3" cm="1">
        <f t="array" ref="BN887">$C887*EXP(poly_from_str(100000000/$E887,BN$4341))</f>
        <v>9.4646908538084898E-2</v>
      </c>
      <c r="BO887" s="3"/>
      <c r="BY887" t="e">
        <v>#N/A</v>
      </c>
    </row>
    <row r="888" spans="1:77" hidden="1" x14ac:dyDescent="0.25">
      <c r="A888">
        <v>4526.9139999999998</v>
      </c>
      <c r="B888" s="2" t="str">
        <f t="shared" si="1183"/>
        <v/>
      </c>
      <c r="C888">
        <v>25</v>
      </c>
      <c r="E888">
        <v>22083.91</v>
      </c>
      <c r="F888">
        <v>17642</v>
      </c>
      <c r="G888" t="s">
        <v>3</v>
      </c>
      <c r="H888" s="5" t="s">
        <v>86</v>
      </c>
      <c r="I888">
        <v>39725</v>
      </c>
      <c r="J888" t="s">
        <v>5</v>
      </c>
      <c r="K888" s="5" t="s">
        <v>86</v>
      </c>
      <c r="L888">
        <v>17642.060000000001</v>
      </c>
      <c r="M888" t="str">
        <f>$G888&amp;""</f>
        <v>o</v>
      </c>
      <c r="N888" t="str">
        <f>$H888&amp;""</f>
        <v>15/2</v>
      </c>
      <c r="O888">
        <v>39725.99</v>
      </c>
      <c r="P888" t="str">
        <f>$J888&amp;""</f>
        <v>e</v>
      </c>
      <c r="Q888" t="str">
        <f>$K888&amp;""</f>
        <v>15/2</v>
      </c>
      <c r="R888">
        <v>9</v>
      </c>
      <c r="AA888" s="10">
        <f t="shared" si="1185"/>
        <v>4526.9139999999998</v>
      </c>
      <c r="AB888" s="3" cm="1">
        <f t="array" ref="AB888">100000000/Lvac(AA888)</f>
        <v>22083.911074146563</v>
      </c>
      <c r="AC888" s="28">
        <f t="shared" si="1186"/>
        <v>2.2090103766053432E-7</v>
      </c>
      <c r="AD888" s="28">
        <f t="shared" si="1187"/>
        <v>4.5281834211454106E-7</v>
      </c>
      <c r="AE888" s="21">
        <f t="shared" si="1188"/>
        <v>22083.910867657971</v>
      </c>
      <c r="AF888" s="10" cm="1">
        <f t="array" ref="AF888">Lair(100000000/AE888)</f>
        <v>4526.9140423281624</v>
      </c>
      <c r="AG888" s="10">
        <f t="shared" si="1189"/>
        <v>7.4391794359409706E-3</v>
      </c>
      <c r="AH888" s="10" t="b">
        <f t="shared" si="1184"/>
        <v>1</v>
      </c>
      <c r="AI888" s="10">
        <f>$AF888</f>
        <v>4526.9140423281624</v>
      </c>
      <c r="AJ888">
        <v>3.0000000000000001E-3</v>
      </c>
      <c r="AK888" s="3" cm="1">
        <f t="array" ref="AK888">100000000/Lvac($AA888)</f>
        <v>22083.911074146563</v>
      </c>
      <c r="AL888" s="21">
        <f t="shared" si="1167"/>
        <v>1.4635076478802954E-2</v>
      </c>
      <c r="AM888" s="10" cm="1">
        <f t="array" ref="AM888">Lvac($AI888)-$BA888</f>
        <v>3.9229772410180885E-3</v>
      </c>
      <c r="AN888" s="10">
        <f>$AK888-($AX888-$AW888)</f>
        <v>-1.8925853433756856E-2</v>
      </c>
      <c r="AO888" s="3">
        <f>AM888/AJ888</f>
        <v>1.3076590803393628</v>
      </c>
      <c r="AP888" s="3">
        <v>1.2935459668976061</v>
      </c>
      <c r="AS888" s="3">
        <f t="shared" si="1191"/>
        <v>1.0741465630417224E-3</v>
      </c>
      <c r="AT888" s="3" cm="1">
        <f t="array" ref="AT888">AS888-(100000000/LvacE($A888)-$E888)</f>
        <v>-3.5320517781656235E-6</v>
      </c>
      <c r="AU888" t="s">
        <v>4973</v>
      </c>
      <c r="AV888" t="s">
        <v>4740</v>
      </c>
      <c r="AW888" s="3">
        <v>17642.060000000001</v>
      </c>
      <c r="AX888" s="3">
        <v>39725.99</v>
      </c>
      <c r="AY888" s="3"/>
      <c r="AZ888" s="10" cm="1">
        <f t="array" ref="AZ888">Lair(100000000/($AX888-$AW888))</f>
        <v>4526.9101203865957</v>
      </c>
      <c r="BA888" s="10">
        <f>100000000/($AX888-$AW888)</f>
        <v>4528.17954050751</v>
      </c>
      <c r="BN888" s="3" cm="1">
        <f t="array" ref="BN888">$C888*EXP(poly_from_str(100000000/$E888,BN$4341))</f>
        <v>0.57700146788262496</v>
      </c>
      <c r="BO888" s="3"/>
      <c r="BY888">
        <v>510</v>
      </c>
    </row>
    <row r="889" spans="1:77" hidden="1" x14ac:dyDescent="0.25">
      <c r="A889">
        <v>4525.1450000000004</v>
      </c>
      <c r="B889" s="2" t="str">
        <f t="shared" si="1183"/>
        <v/>
      </c>
      <c r="C889">
        <v>5</v>
      </c>
      <c r="D889" t="s">
        <v>14</v>
      </c>
      <c r="E889">
        <v>22092.54</v>
      </c>
      <c r="R889">
        <v>9</v>
      </c>
      <c r="S889" t="s">
        <v>22</v>
      </c>
      <c r="AA889" s="10">
        <f t="shared" si="1185"/>
        <v>4525.1450000000004</v>
      </c>
      <c r="AB889" s="3" cm="1">
        <f t="array" ref="AB889">100000000/Lvac(AA889)</f>
        <v>22092.54412346294</v>
      </c>
      <c r="AC889" s="28">
        <f t="shared" si="1186"/>
        <v>2.2098739377412214E-7</v>
      </c>
      <c r="AD889" s="28">
        <f t="shared" si="1187"/>
        <v>4.5264139540089015E-7</v>
      </c>
      <c r="AE889" s="21">
        <f t="shared" si="1188"/>
        <v>22092.543329787441</v>
      </c>
      <c r="AF889" s="10" cm="1">
        <f t="array" ref="AF889">Lair(100000000/AE889)</f>
        <v>4525.1451625686741</v>
      </c>
      <c r="AG889" s="10">
        <f t="shared" si="1189"/>
        <v>7.4410868738419358E-3</v>
      </c>
      <c r="AH889" s="10" t="b">
        <f t="shared" si="1184"/>
        <v>1</v>
      </c>
      <c r="AI889" s="10">
        <f t="shared" si="1190"/>
        <v>4525.1450000000004</v>
      </c>
      <c r="AJ889">
        <v>7.0000000000000001E-3</v>
      </c>
      <c r="AK889" s="3" cm="1">
        <f t="array" ref="AK889">100000000/Lvac($AA889)</f>
        <v>22092.54412346294</v>
      </c>
      <c r="AL889" s="21">
        <f t="shared" si="1167"/>
        <v>3.4175216233787109E-2</v>
      </c>
      <c r="AM889" s="21"/>
      <c r="AN889" s="21"/>
      <c r="AO889" s="21"/>
      <c r="AP889" s="21"/>
      <c r="AS889" s="3">
        <f t="shared" si="1191"/>
        <v>4.1234629388782196E-3</v>
      </c>
      <c r="AT889" s="3" cm="1">
        <f t="array" ref="AT889">AS889-(100000000/LvacE($A889)-$E889)</f>
        <v>-3.5903685784433037E-6</v>
      </c>
      <c r="BB889"/>
      <c r="BC889"/>
      <c r="BD889"/>
      <c r="BE889"/>
      <c r="BF889"/>
      <c r="BG889"/>
      <c r="BH889"/>
      <c r="BI889"/>
      <c r="BJ889"/>
      <c r="BN889" s="3" cm="1">
        <f t="array" ref="BN889">$C889*EXP(poly_from_str(100000000/$E889,BN$4341))</f>
        <v>0.11426980612994966</v>
      </c>
      <c r="BO889" s="3"/>
      <c r="BY889" t="e">
        <v>#N/A</v>
      </c>
    </row>
    <row r="890" spans="1:77" hidden="1" x14ac:dyDescent="0.25">
      <c r="A890">
        <v>4519.3670000000002</v>
      </c>
      <c r="B890" s="2" t="str">
        <f t="shared" si="1183"/>
        <v/>
      </c>
      <c r="C890">
        <v>2</v>
      </c>
      <c r="E890">
        <v>22120.79</v>
      </c>
      <c r="F890">
        <v>45844</v>
      </c>
      <c r="G890" t="s">
        <v>5</v>
      </c>
      <c r="H890" s="5" t="s">
        <v>19</v>
      </c>
      <c r="I890">
        <v>67965</v>
      </c>
      <c r="J890" t="s">
        <v>3</v>
      </c>
      <c r="K890" s="5" t="s">
        <v>19</v>
      </c>
      <c r="L890">
        <v>45844.65</v>
      </c>
      <c r="M890" t="str">
        <f>$G890&amp;""</f>
        <v>e</v>
      </c>
      <c r="N890" t="str">
        <f>$H890&amp;""</f>
        <v>3/2</v>
      </c>
      <c r="O890">
        <v>67965.47</v>
      </c>
      <c r="P890" t="str">
        <f>$J890&amp;""</f>
        <v>o</v>
      </c>
      <c r="Q890" t="str">
        <f>$K890&amp;""</f>
        <v>3/2</v>
      </c>
      <c r="R890">
        <v>9</v>
      </c>
      <c r="AA890" s="10">
        <f t="shared" si="1185"/>
        <v>4519.3670000000002</v>
      </c>
      <c r="AB890" s="3" cm="1">
        <f t="array" ref="AB890">100000000/Lvac(AA890)</f>
        <v>22120.788925908862</v>
      </c>
      <c r="AC890" s="28">
        <f t="shared" si="1186"/>
        <v>2.2126992563339069E-7</v>
      </c>
      <c r="AD890" s="28">
        <f t="shared" si="1187"/>
        <v>4.5206344283171343E-7</v>
      </c>
      <c r="AE890" s="21">
        <f t="shared" si="1188"/>
        <v>22120.789133502221</v>
      </c>
      <c r="AF890" s="10" cm="1">
        <f t="array" ref="AF890">Lair(100000000/AE890)</f>
        <v>4519.366957587139</v>
      </c>
      <c r="AG890" s="10">
        <f t="shared" si="1189"/>
        <v>7.4473326602938934E-3</v>
      </c>
      <c r="AH890" s="10" t="b">
        <f t="shared" si="1184"/>
        <v>1</v>
      </c>
      <c r="AI890" s="10">
        <f>$AF890</f>
        <v>4519.366957587139</v>
      </c>
      <c r="AJ890">
        <v>3.0000000000000001E-3</v>
      </c>
      <c r="AK890" s="3" cm="1">
        <f t="array" ref="AK890">100000000/Lvac($AA890)</f>
        <v>22120.788925908862</v>
      </c>
      <c r="AL890" s="21">
        <f t="shared" si="1167"/>
        <v>1.4683996099568119E-2</v>
      </c>
      <c r="AM890" s="10" cm="1">
        <f t="array" ref="AM890">Lvac($AI890)-$BA890</f>
        <v>6.3079104311327683E-3</v>
      </c>
      <c r="AN890" s="10">
        <f>$AK890-($AX890-$AW890)</f>
        <v>-3.1074091137270443E-2</v>
      </c>
      <c r="AO890" s="3">
        <f>AM890/AJ890</f>
        <v>2.1026368103775894</v>
      </c>
      <c r="AP890" s="3">
        <v>2.1167781636298364</v>
      </c>
      <c r="AS890" s="3">
        <f t="shared" si="1191"/>
        <v>-1.0740911384345964E-3</v>
      </c>
      <c r="AT890" s="3" cm="1">
        <f t="array" ref="AT890">AS890-(100000000/LvacE($A890)-$E890)</f>
        <v>-3.7812642403878272E-6</v>
      </c>
      <c r="AU890" t="s">
        <v>4966</v>
      </c>
      <c r="AV890" t="s">
        <v>4830</v>
      </c>
      <c r="AW890" s="3">
        <v>45844.65</v>
      </c>
      <c r="AX890" s="3">
        <v>67965.47</v>
      </c>
      <c r="AY890" s="3"/>
      <c r="AZ890" s="10" cm="1">
        <f t="array" ref="AZ890">Lair(100000000/($AX890-$AW890))</f>
        <v>4519.3606513418054</v>
      </c>
      <c r="BA890" s="10">
        <f>100000000/($AX890-$AW890)</f>
        <v>4520.6280779826429</v>
      </c>
      <c r="BB890" s="12">
        <v>602000</v>
      </c>
      <c r="BC890" s="3">
        <v>6.4000000000000001E-2</v>
      </c>
      <c r="BD890" s="12" cm="1">
        <f t="array" ref="BD890">SfromgA($BB890,$BA890,"")</f>
        <v>2.7448978408697457E-2</v>
      </c>
      <c r="BE890" s="29">
        <f>(10^MAX(0.05, -0.312925054856973*((LN($BD890))^(1/3)) + 0.454808404431693)-1)*100</f>
        <v>759.4093176741826</v>
      </c>
      <c r="BG890" s="3"/>
      <c r="BH890" s="3"/>
      <c r="BI890" s="12">
        <f>IF($BB890="",$BF890,$BB890)</f>
        <v>602000</v>
      </c>
      <c r="BJ890" s="29">
        <f>IF($BB890="",$BH890,$BE890)</f>
        <v>759.4093176741826</v>
      </c>
      <c r="BK890" s="3">
        <f>LN(BN890*100000000/($AX890-$AW890)/$BI890)</f>
        <v>-8.009547536231894</v>
      </c>
      <c r="BL890" s="13">
        <f>EXP(BK$4341*$AX890+BK$4342)*$BI890/(100000000/($AX890-$AW890))</f>
        <v>8.5567285562869522E-2</v>
      </c>
      <c r="BM890" s="3">
        <f t="shared" ref="BM890" si="1211">LN(BL890/$C890)</f>
        <v>-3.1515994274468722</v>
      </c>
      <c r="BN890" s="3" cm="1">
        <f t="array" ref="BN890">$C890*EXP(poly_from_str(100000000/$E890,BN$4341))</f>
        <v>4.4248180349465378E-2</v>
      </c>
      <c r="BO890" s="3">
        <f>LN($C890)</f>
        <v>0.69314718055994529</v>
      </c>
      <c r="BP890" s="13">
        <f>LN(BL890/BN890)</f>
        <v>0.65948878353278617</v>
      </c>
      <c r="BY890">
        <v>40</v>
      </c>
    </row>
    <row r="891" spans="1:77" hidden="1" x14ac:dyDescent="0.25">
      <c r="A891">
        <v>4513.4080000000004</v>
      </c>
      <c r="B891" s="2" t="str">
        <f t="shared" si="1183"/>
        <v/>
      </c>
      <c r="C891">
        <v>8</v>
      </c>
      <c r="D891" t="s">
        <v>14</v>
      </c>
      <c r="E891">
        <v>22149.99</v>
      </c>
      <c r="R891">
        <v>9</v>
      </c>
      <c r="S891" t="s">
        <v>22</v>
      </c>
      <c r="AA891" s="10">
        <f t="shared" si="1185"/>
        <v>4513.4080000000004</v>
      </c>
      <c r="AB891" s="3" cm="1">
        <f t="array" ref="AB891">100000000/Lvac(AA891)</f>
        <v>22149.994265837329</v>
      </c>
      <c r="AC891" s="28">
        <f t="shared" si="1186"/>
        <v>2.2156206573835114E-7</v>
      </c>
      <c r="AD891" s="28">
        <f t="shared" si="1187"/>
        <v>4.5146738549830381E-7</v>
      </c>
      <c r="AE891" s="21">
        <f t="shared" si="1188"/>
        <v>22149.993437848032</v>
      </c>
      <c r="AF891" s="10" cm="1">
        <f t="array" ref="AF891">Lair(100000000/AE891)</f>
        <v>4513.4081687185599</v>
      </c>
      <c r="AG891" s="10">
        <f t="shared" si="1189"/>
        <v>7.4537992428157758E-3</v>
      </c>
      <c r="AH891" s="10" t="b">
        <f t="shared" si="1184"/>
        <v>1</v>
      </c>
      <c r="AI891" s="10">
        <f t="shared" si="1190"/>
        <v>4513.4080000000004</v>
      </c>
      <c r="AJ891">
        <v>7.0000000000000001E-3</v>
      </c>
      <c r="AK891" s="3" cm="1">
        <f t="array" ref="AK891">100000000/Lvac($AA891)</f>
        <v>22149.994265837329</v>
      </c>
      <c r="AL891" s="21">
        <f t="shared" si="1167"/>
        <v>3.4353189399420857E-2</v>
      </c>
      <c r="AM891" s="21"/>
      <c r="AN891" s="21"/>
      <c r="AO891" s="21"/>
      <c r="AP891" s="21"/>
      <c r="AS891" s="3">
        <f t="shared" si="1191"/>
        <v>4.265837327693589E-3</v>
      </c>
      <c r="AT891" s="3" cm="1">
        <f t="array" ref="AT891">AS891-(100000000/LvacE($A891)-$E891)</f>
        <v>-3.9788428694009781E-6</v>
      </c>
      <c r="BB891"/>
      <c r="BC891"/>
      <c r="BD891"/>
      <c r="BE891"/>
      <c r="BF891"/>
      <c r="BG891"/>
      <c r="BH891"/>
      <c r="BI891"/>
      <c r="BJ891"/>
      <c r="BN891" s="3" cm="1">
        <f t="array" ref="BN891">$C891*EXP(poly_from_str(100000000/$E891,BN$4341))</f>
        <v>0.17108945707708875</v>
      </c>
      <c r="BO891" s="3"/>
      <c r="BY891" t="e">
        <v>#N/A</v>
      </c>
    </row>
    <row r="892" spans="1:77" hidden="1" x14ac:dyDescent="0.25">
      <c r="A892" t="s">
        <v>1319</v>
      </c>
      <c r="B892" s="2" t="str">
        <f t="shared" si="1183"/>
        <v/>
      </c>
      <c r="C892">
        <v>9</v>
      </c>
      <c r="E892" t="s">
        <v>1320</v>
      </c>
      <c r="F892">
        <v>44679</v>
      </c>
      <c r="G892" t="s">
        <v>5</v>
      </c>
      <c r="H892" s="5" t="s">
        <v>8</v>
      </c>
      <c r="I892">
        <v>66852</v>
      </c>
      <c r="J892" t="s">
        <v>3</v>
      </c>
      <c r="K892" s="5" t="s">
        <v>8</v>
      </c>
      <c r="L892">
        <v>44679.98</v>
      </c>
      <c r="M892" t="str">
        <f>$G892&amp;""</f>
        <v>e</v>
      </c>
      <c r="N892" t="str">
        <f>$H892&amp;""</f>
        <v>7/2</v>
      </c>
      <c r="O892">
        <v>66852.87</v>
      </c>
      <c r="P892" t="str">
        <f>$J892&amp;""</f>
        <v>o</v>
      </c>
      <c r="Q892" t="str">
        <f>$K892&amp;""</f>
        <v>7/2</v>
      </c>
      <c r="R892">
        <v>10</v>
      </c>
      <c r="AA892" s="10">
        <f t="shared" si="1185"/>
        <v>4508.7529999999997</v>
      </c>
      <c r="AB892" s="3" cm="1">
        <f t="array" ref="AB892">100000000/Lvac(AA892)</f>
        <v>22172.862345918544</v>
      </c>
      <c r="AC892" s="28">
        <f t="shared" si="1186"/>
        <v>2.2179081444470346E-7</v>
      </c>
      <c r="AD892" s="28">
        <f t="shared" si="1187"/>
        <v>4.5100176260467087E-7</v>
      </c>
      <c r="AE892" s="21">
        <f t="shared" si="1188"/>
        <v>22172.861889064541</v>
      </c>
      <c r="AF892" s="10" cm="1">
        <f t="array" ref="AF892">Lair(100000000/AE892)</f>
        <v>4508.7530929007635</v>
      </c>
      <c r="AG892" s="10">
        <f t="shared" si="1189"/>
        <v>7.4588685991357866E-3</v>
      </c>
      <c r="AH892" s="10" t="b">
        <f t="shared" si="1184"/>
        <v>1</v>
      </c>
      <c r="AI892" s="10">
        <f>$AF892</f>
        <v>4508.7530929007635</v>
      </c>
      <c r="AJ892">
        <v>3.0000000000000001E-3</v>
      </c>
      <c r="AK892" s="3" cm="1">
        <f t="array" ref="AK892">100000000/Lvac($AA892)</f>
        <v>22172.862345918544</v>
      </c>
      <c r="AL892" s="21">
        <f t="shared" si="1167"/>
        <v>1.4753211290831642E-2</v>
      </c>
      <c r="AM892" s="10" cm="1">
        <f t="array" ref="AM892">Lvac($AI892)-$BA892</f>
        <v>5.7178300612577004E-3</v>
      </c>
      <c r="AN892" s="10">
        <f>$AK892-($AX892-$AW892)</f>
        <v>-2.7654081448417855E-2</v>
      </c>
      <c r="AO892" s="3">
        <f>AM892/AJ892</f>
        <v>1.9059433537525667</v>
      </c>
      <c r="AP892" s="3">
        <v>1.8749682573494888</v>
      </c>
      <c r="AS892" s="3">
        <f t="shared" si="1191"/>
        <v>2.3459185431420337E-3</v>
      </c>
      <c r="AT892" s="3" cm="1">
        <f t="array" ref="AT892">AS892-(100000000/LvacE($A892)-$E892)</f>
        <v>-4.1336788854096085E-6</v>
      </c>
      <c r="AU892" t="s">
        <v>4801</v>
      </c>
      <c r="AV892" t="s">
        <v>4825</v>
      </c>
      <c r="AW892" s="3">
        <v>44679.98</v>
      </c>
      <c r="AX892" s="3">
        <v>66852.87</v>
      </c>
      <c r="AY892" s="3"/>
      <c r="AZ892" s="10" cm="1">
        <f t="array" ref="AZ892">Lair(100000000/($AX892-$AW892))</f>
        <v>4508.7473765797731</v>
      </c>
      <c r="BA892" s="10">
        <f>100000000/($AX892-$AW892)</f>
        <v>4510.0120011419367</v>
      </c>
      <c r="BB892" s="12">
        <v>496000</v>
      </c>
      <c r="BC892" s="3">
        <v>2.7E-2</v>
      </c>
      <c r="BD892" s="12" cm="1">
        <f t="array" ref="BD892">SfromgA($BB892,$BA892,"")</f>
        <v>2.2456813331595351E-2</v>
      </c>
      <c r="BE892" s="29">
        <f>(10^MAX(0.05, -0.312925054856973*((LN($BD892))^(1/3)) + 0.454808404431693)-1)*100</f>
        <v>776.92120006837479</v>
      </c>
      <c r="BG892" s="3"/>
      <c r="BH892" s="3"/>
      <c r="BI892" s="12">
        <f>IF($BB892="",$BF892,$BB892)</f>
        <v>496000</v>
      </c>
      <c r="BJ892" s="29">
        <f>IF($BB892="",$BH892,$BE892)</f>
        <v>776.92120006837479</v>
      </c>
      <c r="BK892" s="3">
        <f>LN(BN892*100000000/($AX892-$AW892)/$BI892)</f>
        <v>-6.374895198105162</v>
      </c>
      <c r="BL892" s="13">
        <f>EXP(BK$4341*$AX892+BK$4342)*$BI892/(100000000/($AX892-$AW892))</f>
        <v>7.6900175439671731E-2</v>
      </c>
      <c r="BM892" s="3">
        <f t="shared" ref="BM892" si="1212">LN(BL892/$C892)</f>
        <v>-4.7624716984092084</v>
      </c>
      <c r="BN892" s="3" cm="1">
        <f t="array" ref="BN892">$C892*EXP(poly_from_str(100000000/$E892,BN$4341))</f>
        <v>0.18737954139939117</v>
      </c>
      <c r="BO892" s="3">
        <f>LN($C892)</f>
        <v>2.1972245773362196</v>
      </c>
      <c r="BP892" s="13">
        <f>LN(BL892/BN892)</f>
        <v>-0.89062803517462585</v>
      </c>
      <c r="BY892">
        <v>174</v>
      </c>
    </row>
    <row r="893" spans="1:77" hidden="1" x14ac:dyDescent="0.25">
      <c r="A893" t="s">
        <v>1321</v>
      </c>
      <c r="B893" s="2" t="str">
        <f t="shared" si="1183"/>
        <v/>
      </c>
      <c r="C893">
        <v>9</v>
      </c>
      <c r="E893" t="s">
        <v>1322</v>
      </c>
      <c r="R893">
        <v>10</v>
      </c>
      <c r="S893" t="s">
        <v>22</v>
      </c>
      <c r="AA893" s="10">
        <f t="shared" si="1185"/>
        <v>4504.7870000000003</v>
      </c>
      <c r="AB893" s="3" cm="1">
        <f t="array" ref="AB893">100000000/Lvac(AA893)</f>
        <v>22192.382940438489</v>
      </c>
      <c r="AC893" s="28">
        <f t="shared" si="1186"/>
        <v>2.219860783650814E-7</v>
      </c>
      <c r="AD893" s="28">
        <f t="shared" si="1187"/>
        <v>4.5060505790832462E-7</v>
      </c>
      <c r="AE893" s="21">
        <f t="shared" si="1188"/>
        <v>22192.382366180307</v>
      </c>
      <c r="AF893" s="10" cm="1">
        <f t="array" ref="AF893">Lair(100000000/AE893)</f>
        <v>4504.7871165694369</v>
      </c>
      <c r="AG893" s="10">
        <f t="shared" si="1189"/>
        <v>7.4632000292620369E-3</v>
      </c>
      <c r="AH893" s="10" t="b">
        <f t="shared" si="1184"/>
        <v>1</v>
      </c>
      <c r="AI893" s="10">
        <f t="shared" si="1190"/>
        <v>4504.7870000000003</v>
      </c>
      <c r="AJ893">
        <v>3.0000000000000001E-3</v>
      </c>
      <c r="AK893" s="3" cm="1">
        <f t="array" ref="AK893">100000000/Lvac($AA893)</f>
        <v>22192.382940438489</v>
      </c>
      <c r="AL893" s="21">
        <f t="shared" ref="AL893:AL956" si="1213">AJ893/AI893*AK893</f>
        <v>1.4779200175572221E-2</v>
      </c>
      <c r="AM893" s="21"/>
      <c r="AN893" s="21"/>
      <c r="AO893" s="21"/>
      <c r="AP893" s="21"/>
      <c r="AS893" s="3">
        <f t="shared" si="1191"/>
        <v>2.9404384877125267E-3</v>
      </c>
      <c r="AT893" s="3" cm="1">
        <f t="array" ref="AT893">AS893-(100000000/LvacE($A893)-$E893)</f>
        <v>-4.265948518877849E-6</v>
      </c>
      <c r="BB893"/>
      <c r="BC893"/>
      <c r="BD893"/>
      <c r="BE893"/>
      <c r="BF893"/>
      <c r="BG893"/>
      <c r="BH893"/>
      <c r="BI893"/>
      <c r="BJ893"/>
      <c r="BN893" s="3" cm="1">
        <f t="array" ref="BN893">$C893*EXP(poly_from_str(100000000/$E893,BN$4341))</f>
        <v>0.18310305826123943</v>
      </c>
      <c r="BO893" s="3"/>
      <c r="BY893">
        <v>173</v>
      </c>
    </row>
    <row r="894" spans="1:77" hidden="1" x14ac:dyDescent="0.25">
      <c r="A894" t="s">
        <v>1323</v>
      </c>
      <c r="B894" s="2" t="str">
        <f t="shared" si="1183"/>
        <v/>
      </c>
      <c r="C894">
        <v>7</v>
      </c>
      <c r="D894" t="s">
        <v>1155</v>
      </c>
      <c r="E894" t="s">
        <v>1324</v>
      </c>
      <c r="R894">
        <v>10</v>
      </c>
      <c r="S894" t="s">
        <v>22</v>
      </c>
      <c r="AA894" s="10">
        <f t="shared" si="1185"/>
        <v>4504.3109999999997</v>
      </c>
      <c r="AB894" s="3" cm="1">
        <f t="array" ref="AB894">100000000/Lvac(AA894)</f>
        <v>22194.728115933605</v>
      </c>
      <c r="AC894" s="28">
        <f t="shared" si="1186"/>
        <v>2.2200953708569414E-7</v>
      </c>
      <c r="AD894" s="28">
        <f t="shared" si="1187"/>
        <v>4.5055744534311264E-7</v>
      </c>
      <c r="AE894" s="21">
        <f t="shared" si="1188"/>
        <v>22194.728484010877</v>
      </c>
      <c r="AF894" s="10" cm="1">
        <f t="array" ref="AF894">Lair(100000000/AE894)</f>
        <v>4504.3109252992926</v>
      </c>
      <c r="AG894" s="10">
        <f t="shared" si="1189"/>
        <v>7.46372065738063E-3</v>
      </c>
      <c r="AH894" s="10" t="b">
        <f t="shared" si="1184"/>
        <v>1</v>
      </c>
      <c r="AI894" s="10">
        <f t="shared" si="1190"/>
        <v>4504.3109999999997</v>
      </c>
      <c r="AJ894">
        <v>7.0000000000000001E-3</v>
      </c>
      <c r="AK894" s="3" cm="1">
        <f t="array" ref="AK894">100000000/Lvac($AA894)</f>
        <v>22194.728115933605</v>
      </c>
      <c r="AL894" s="21">
        <f t="shared" si="1213"/>
        <v>3.4492089203328823E-2</v>
      </c>
      <c r="AM894" s="21"/>
      <c r="AN894" s="21"/>
      <c r="AO894" s="21"/>
      <c r="AP894" s="21"/>
      <c r="AS894" s="3">
        <f t="shared" si="1191"/>
        <v>-1.8840663942683022E-3</v>
      </c>
      <c r="AT894" s="3" cm="1">
        <f t="array" ref="AT894">AS894-(100000000/LvacE($A894)-$E894)</f>
        <v>-4.2818464862648398E-6</v>
      </c>
      <c r="BB894"/>
      <c r="BC894"/>
      <c r="BD894"/>
      <c r="BE894"/>
      <c r="BF894"/>
      <c r="BG894"/>
      <c r="BH894"/>
      <c r="BI894"/>
      <c r="BJ894"/>
      <c r="BN894" s="3" cm="1">
        <f t="array" ref="BN894">$C894*EXP(poly_from_str(100000000/$E894,BN$4341))</f>
        <v>0.14201658543599946</v>
      </c>
      <c r="BO894" s="3"/>
      <c r="BY894">
        <v>134</v>
      </c>
    </row>
    <row r="895" spans="1:77" hidden="1" x14ac:dyDescent="0.25">
      <c r="A895" t="s">
        <v>1325</v>
      </c>
      <c r="B895" s="2" t="str">
        <f t="shared" si="1183"/>
        <v/>
      </c>
      <c r="C895">
        <v>7</v>
      </c>
      <c r="E895" t="s">
        <v>1326</v>
      </c>
      <c r="R895">
        <v>10</v>
      </c>
      <c r="S895" t="s">
        <v>22</v>
      </c>
      <c r="AA895" s="10">
        <f t="shared" si="1185"/>
        <v>4502.0770000000002</v>
      </c>
      <c r="AB895" s="3" cm="1">
        <f t="array" ref="AB895">100000000/Lvac(AA895)</f>
        <v>22205.741300036618</v>
      </c>
      <c r="AC895" s="28">
        <f t="shared" si="1186"/>
        <v>2.2211970163993197E-7</v>
      </c>
      <c r="AD895" s="28">
        <f t="shared" si="1187"/>
        <v>4.5033398637241216E-7</v>
      </c>
      <c r="AE895" s="21">
        <f t="shared" si="1188"/>
        <v>22205.74104565151</v>
      </c>
      <c r="AF895" s="10" cm="1">
        <f t="array" ref="AF895">Lair(100000000/AE895)</f>
        <v>4502.0770515758641</v>
      </c>
      <c r="AG895" s="10">
        <f t="shared" si="1189"/>
        <v>7.4661663161288243E-3</v>
      </c>
      <c r="AH895" s="10" t="b">
        <f t="shared" si="1184"/>
        <v>1</v>
      </c>
      <c r="AI895" s="10">
        <f t="shared" si="1190"/>
        <v>4502.0770000000002</v>
      </c>
      <c r="AJ895">
        <v>3.0000000000000001E-3</v>
      </c>
      <c r="AK895" s="3" cm="1">
        <f t="array" ref="AK895">100000000/Lvac($AA895)</f>
        <v>22205.741300036618</v>
      </c>
      <c r="AL895" s="21">
        <f t="shared" si="1213"/>
        <v>1.4796997896772945E-2</v>
      </c>
      <c r="AM895" s="21"/>
      <c r="AN895" s="21"/>
      <c r="AO895" s="21"/>
      <c r="AP895" s="21"/>
      <c r="AS895" s="3">
        <f t="shared" si="1191"/>
        <v>1.3000366161577404E-3</v>
      </c>
      <c r="AT895" s="3" cm="1">
        <f t="array" ref="AT895">AS895-(100000000/LvacE($A895)-$E895)</f>
        <v>-4.356508725322783E-6</v>
      </c>
      <c r="BB895"/>
      <c r="BC895"/>
      <c r="BD895"/>
      <c r="BE895"/>
      <c r="BF895"/>
      <c r="BG895"/>
      <c r="BH895"/>
      <c r="BI895"/>
      <c r="BJ895"/>
      <c r="BN895" s="3" cm="1">
        <f t="array" ref="BN895">$C895*EXP(poly_from_str(100000000/$E895,BN$4341))</f>
        <v>0.14016713651583129</v>
      </c>
      <c r="BO895" s="3"/>
      <c r="BY895" t="e">
        <v>#N/A</v>
      </c>
    </row>
    <row r="896" spans="1:77" hidden="1" x14ac:dyDescent="0.25">
      <c r="A896" t="s">
        <v>1327</v>
      </c>
      <c r="B896" s="2" t="str">
        <f t="shared" si="1183"/>
        <v/>
      </c>
      <c r="C896">
        <v>3</v>
      </c>
      <c r="E896" t="s">
        <v>1328</v>
      </c>
      <c r="R896">
        <v>10</v>
      </c>
      <c r="S896" t="s">
        <v>22</v>
      </c>
      <c r="AA896" s="10">
        <f t="shared" si="1185"/>
        <v>4501.0950000000003</v>
      </c>
      <c r="AB896" s="3" cm="1">
        <f t="array" ref="AB896">100000000/Lvac(AA896)</f>
        <v>22210.585827246505</v>
      </c>
      <c r="AC896" s="28">
        <f t="shared" si="1186"/>
        <v>2.2216816130297184E-7</v>
      </c>
      <c r="AD896" s="28">
        <f t="shared" si="1187"/>
        <v>4.5023576045133622E-7</v>
      </c>
      <c r="AE896" s="21">
        <f t="shared" si="1188"/>
        <v>22210.586644324667</v>
      </c>
      <c r="AF896" s="10" cm="1">
        <f t="array" ref="AF896">Lair(100000000/AE896)</f>
        <v>4501.0948344119697</v>
      </c>
      <c r="AG896" s="10">
        <f t="shared" si="1189"/>
        <v>7.4672425073506014E-3</v>
      </c>
      <c r="AH896" s="10" t="b">
        <f t="shared" si="1184"/>
        <v>1</v>
      </c>
      <c r="AI896" s="10">
        <f t="shared" si="1190"/>
        <v>4501.0950000000003</v>
      </c>
      <c r="AJ896">
        <v>3.0000000000000001E-3</v>
      </c>
      <c r="AK896" s="3" cm="1">
        <f t="array" ref="AK896">100000000/Lvac($AA896)</f>
        <v>22210.585827246505</v>
      </c>
      <c r="AL896" s="21">
        <f t="shared" si="1213"/>
        <v>1.4803455044103603E-2</v>
      </c>
      <c r="AM896" s="21"/>
      <c r="AN896" s="21"/>
      <c r="AO896" s="21"/>
      <c r="AP896" s="21"/>
      <c r="AS896" s="3">
        <f t="shared" si="1191"/>
        <v>-4.1727534953679424E-3</v>
      </c>
      <c r="AT896" s="3" cm="1">
        <f t="array" ref="AT896">AS896-(100000000/LvacE($A896)-$E896)</f>
        <v>-4.3893633119296283E-6</v>
      </c>
      <c r="BB896"/>
      <c r="BC896"/>
      <c r="BD896"/>
      <c r="BE896"/>
      <c r="BF896"/>
      <c r="BG896"/>
      <c r="BH896"/>
      <c r="BI896"/>
      <c r="BJ896"/>
      <c r="BN896" s="3" cm="1">
        <f t="array" ref="BN896">$C896*EXP(poly_from_str(100000000/$E896,BN$4341))</f>
        <v>5.9724733459658633E-2</v>
      </c>
      <c r="BO896" s="3"/>
      <c r="BY896" t="e">
        <v>#N/A</v>
      </c>
    </row>
    <row r="897" spans="1:77" hidden="1" x14ac:dyDescent="0.25">
      <c r="A897" t="s">
        <v>1329</v>
      </c>
      <c r="B897" s="2" t="str">
        <f t="shared" si="1183"/>
        <v/>
      </c>
      <c r="C897">
        <v>9</v>
      </c>
      <c r="D897" t="s">
        <v>14</v>
      </c>
      <c r="E897" t="s">
        <v>1330</v>
      </c>
      <c r="R897">
        <v>10</v>
      </c>
      <c r="S897" t="s">
        <v>22</v>
      </c>
      <c r="AA897" s="10">
        <f t="shared" si="1185"/>
        <v>4500.8389999999999</v>
      </c>
      <c r="AB897" s="3" cm="1">
        <f t="array" ref="AB897">100000000/Lvac(AA897)</f>
        <v>22211.849106356116</v>
      </c>
      <c r="AC897" s="28">
        <f t="shared" si="1186"/>
        <v>2.2218079784680147E-7</v>
      </c>
      <c r="AD897" s="28">
        <f t="shared" si="1187"/>
        <v>4.5021015369397645E-7</v>
      </c>
      <c r="AE897" s="21">
        <f t="shared" si="1188"/>
        <v>22211.849281374965</v>
      </c>
      <c r="AF897" s="10" cm="1">
        <f t="array" ref="AF897">Lair(100000000/AE897)</f>
        <v>4500.8389645349334</v>
      </c>
      <c r="AG897" s="10">
        <f t="shared" si="1189"/>
        <v>7.4675231780514835E-3</v>
      </c>
      <c r="AH897" s="10" t="b">
        <f t="shared" si="1184"/>
        <v>1</v>
      </c>
      <c r="AI897" s="10">
        <f t="shared" si="1190"/>
        <v>4500.8389999999999</v>
      </c>
      <c r="AJ897">
        <v>7.0000000000000001E-3</v>
      </c>
      <c r="AK897" s="3" cm="1">
        <f t="array" ref="AK897">100000000/Lvac($AA897)</f>
        <v>22211.849106356116</v>
      </c>
      <c r="AL897" s="21">
        <f t="shared" si="1213"/>
        <v>3.4545324492720762E-2</v>
      </c>
      <c r="AM897" s="21"/>
      <c r="AN897" s="21"/>
      <c r="AO897" s="21"/>
      <c r="AP897" s="21"/>
      <c r="AS897" s="3">
        <f t="shared" si="1191"/>
        <v>-8.9364388259127736E-4</v>
      </c>
      <c r="AT897" s="3" cm="1">
        <f t="array" ref="AT897">AS897-(100000000/LvacE($A897)-$E897)</f>
        <v>-4.3979307520203292E-6</v>
      </c>
      <c r="BB897"/>
      <c r="BC897"/>
      <c r="BD897"/>
      <c r="BE897"/>
      <c r="BF897"/>
      <c r="BG897"/>
      <c r="BH897"/>
      <c r="BI897"/>
      <c r="BJ897"/>
      <c r="BN897" s="3" cm="1">
        <f t="array" ref="BN897">$C897*EXP(poly_from_str(100000000/$E897,BN$4341))</f>
        <v>0.17890451381368497</v>
      </c>
      <c r="BO897" s="3"/>
      <c r="BY897" t="e">
        <v>#N/A</v>
      </c>
    </row>
    <row r="898" spans="1:77" hidden="1" x14ac:dyDescent="0.25">
      <c r="A898" t="s">
        <v>1331</v>
      </c>
      <c r="B898" s="2" t="str">
        <f t="shared" ref="B898:B961" si="1214">IF(OR(A898=A897,A898=A899),IF(B897="",1,B897+1),"")</f>
        <v/>
      </c>
      <c r="C898">
        <v>300</v>
      </c>
      <c r="D898" t="s">
        <v>14</v>
      </c>
      <c r="E898" t="s">
        <v>1332</v>
      </c>
      <c r="F898">
        <v>15705</v>
      </c>
      <c r="G898" t="s">
        <v>3</v>
      </c>
      <c r="H898" s="5" t="s">
        <v>4</v>
      </c>
      <c r="I898">
        <v>37919</v>
      </c>
      <c r="J898" t="s">
        <v>5</v>
      </c>
      <c r="K898" s="5" t="s">
        <v>8</v>
      </c>
      <c r="L898">
        <v>15705.13</v>
      </c>
      <c r="M898" t="str">
        <f>$G898&amp;""</f>
        <v>o</v>
      </c>
      <c r="N898" t="str">
        <f>$H898&amp;""</f>
        <v>9/2</v>
      </c>
      <c r="O898">
        <v>37919.58</v>
      </c>
      <c r="P898" t="str">
        <f>$J898&amp;""</f>
        <v>e</v>
      </c>
      <c r="Q898" t="str">
        <f>$K898&amp;""</f>
        <v>7/2</v>
      </c>
      <c r="R898">
        <v>10</v>
      </c>
      <c r="S898" t="s">
        <v>6</v>
      </c>
      <c r="AA898" s="10">
        <f t="shared" si="1185"/>
        <v>4500.3109999999997</v>
      </c>
      <c r="AB898" s="3" cm="1">
        <f t="array" ref="AB898">100000000/Lvac(AA898)</f>
        <v>22214.455073414625</v>
      </c>
      <c r="AC898" s="28">
        <f t="shared" si="1186"/>
        <v>2.2220686525886768E-7</v>
      </c>
      <c r="AD898" s="28">
        <f t="shared" si="1187"/>
        <v>4.501573397570126E-7</v>
      </c>
      <c r="AE898" s="21">
        <f t="shared" si="1188"/>
        <v>22214.454079418789</v>
      </c>
      <c r="AF898" s="10" cm="1">
        <f t="array" ref="AF898">Lair(100000000/AE898)</f>
        <v>4500.3112013717919</v>
      </c>
      <c r="AG898" s="10">
        <f t="shared" si="1189"/>
        <v>7.4681022126487067E-3</v>
      </c>
      <c r="AH898" s="10" t="b">
        <f t="shared" ref="AH898:AH961" si="1215">ABS(AE898-AB898)&lt;AG898</f>
        <v>1</v>
      </c>
      <c r="AI898" s="10">
        <f>$AF898</f>
        <v>4500.3112013717919</v>
      </c>
      <c r="AJ898">
        <v>7.0000000000000001E-3</v>
      </c>
      <c r="AK898" s="3" cm="1">
        <f t="array" ref="AK898">100000000/Lvac($AA898)</f>
        <v>22214.455073414625</v>
      </c>
      <c r="AL898" s="21">
        <f t="shared" si="1213"/>
        <v>3.4553429430947413E-2</v>
      </c>
      <c r="AM898" s="10" cm="1">
        <f t="array" ref="AM898">Lvac($AI898)-$BA898</f>
        <v>-8.2666029993561096E-4</v>
      </c>
      <c r="AN898" s="10">
        <f>$AK898-($AX898-$AW898)</f>
        <v>5.0734146207105368E-3</v>
      </c>
      <c r="AO898" s="3">
        <f>AM898/AJ898</f>
        <v>-0.11809432856223014</v>
      </c>
      <c r="AP898" s="3">
        <v>-0.14686932081531268</v>
      </c>
      <c r="AS898" s="3">
        <f t="shared" si="1191"/>
        <v>5.0734146243485156E-3</v>
      </c>
      <c r="AT898" s="3" cm="1">
        <f t="array" ref="AT898">AS898-(100000000/LvacE($A898)-$E898)</f>
        <v>-4.4156076910439879E-6</v>
      </c>
      <c r="AU898" t="s">
        <v>4762</v>
      </c>
      <c r="AV898" t="s">
        <v>4759</v>
      </c>
      <c r="AW898" s="3">
        <v>15705.13</v>
      </c>
      <c r="AX898" s="3">
        <v>37919.58</v>
      </c>
      <c r="AY898" s="3"/>
      <c r="AZ898" s="10" cm="1">
        <f t="array" ref="AZ898">Lair(100000000/($AX898-$AW898))</f>
        <v>4500.3120278139468</v>
      </c>
      <c r="BA898" s="10">
        <f>100000000/($AX898-$AW898)</f>
        <v>4501.5744256553717</v>
      </c>
      <c r="BB898" s="12">
        <v>8980000</v>
      </c>
      <c r="BC898" s="3">
        <v>0.115</v>
      </c>
      <c r="BD898" s="12" cm="1">
        <f t="array" ref="BD898">SfromgA($BB898,$BA898,"")</f>
        <v>0.40429931088420928</v>
      </c>
      <c r="BE898" s="29">
        <f>(10^MAX(0.05, -0.312925054856973*((LN($BD898))^(1/3)) + 0.454808404431693)-1)*100</f>
        <v>472.21539459417824</v>
      </c>
      <c r="BF898" s="12">
        <v>846083.75720987213</v>
      </c>
      <c r="BG898" s="12" cm="1">
        <f t="array" ref="BG898">SfromgA($BF898,$BA898,"")</f>
        <v>3.8092547883104004E-2</v>
      </c>
      <c r="BH898" s="29">
        <f>(10^MAX(0.05, -0.312925054856973*((LN($BG898))^(1/3)) + 0.454808404431693)-1)*100</f>
        <v>730.17510227920752</v>
      </c>
      <c r="BI898" s="12">
        <f>IF($BB898="",$BF898,$BB898)</f>
        <v>8980000</v>
      </c>
      <c r="BJ898" s="29">
        <f>IF($BB898="",$BH898,$BE898)</f>
        <v>472.21539459417824</v>
      </c>
      <c r="BK898" s="3">
        <f>LN(BN898*100000000/($AX898-$AW898)/$BI898)</f>
        <v>-5.8157835829096056</v>
      </c>
      <c r="BL898" s="13">
        <f>EXP(BK$4341*$AX898+BK$4342)*$BI898/(100000000/($AX898-$AW898))</f>
        <v>12.568083591164896</v>
      </c>
      <c r="BM898" s="3">
        <f t="shared" ref="BM898" si="1216">LN(BL898/$C898)</f>
        <v>-3.1726219226138528</v>
      </c>
      <c r="BN898" s="3" cm="1">
        <f t="array" ref="BN898">$C898*EXP(poly_from_str(100000000/$E898,BN$4341))</f>
        <v>5.9449633806417355</v>
      </c>
      <c r="BO898" s="3">
        <f>LN($C898)</f>
        <v>5.7037824746562009</v>
      </c>
      <c r="BP898" s="13">
        <f>LN(BL898/BN898)</f>
        <v>0.74861618160877874</v>
      </c>
      <c r="BY898">
        <v>5685</v>
      </c>
    </row>
    <row r="899" spans="1:77" hidden="1" x14ac:dyDescent="0.25">
      <c r="A899" t="s">
        <v>1333</v>
      </c>
      <c r="B899" s="2" t="str">
        <f t="shared" si="1214"/>
        <v/>
      </c>
      <c r="C899">
        <v>20</v>
      </c>
      <c r="E899" t="s">
        <v>1334</v>
      </c>
      <c r="R899">
        <v>10</v>
      </c>
      <c r="S899" t="s">
        <v>22</v>
      </c>
      <c r="AA899" s="10">
        <f t="shared" ref="AA899:AA962" si="1217">ROUND($A899,3)+0</f>
        <v>4500.0079999999998</v>
      </c>
      <c r="AB899" s="3" cm="1">
        <f t="array" ref="AB899">100000000/Lvac(AA899)</f>
        <v>22215.950819302689</v>
      </c>
      <c r="AC899" s="28">
        <f t="shared" ref="AC899:AC962" si="1218">0.001/AA899</f>
        <v>2.2222182716119616E-7</v>
      </c>
      <c r="AD899" s="28">
        <f t="shared" ref="AD899:AD962" si="1219">0.01/AB899</f>
        <v>4.5012703175915111E-7</v>
      </c>
      <c r="AE899" s="21">
        <f t="shared" ref="AE899:AE962" si="1220">($AB899/$AC899^2+$E899/$AD899^2)/(1/$AC899^2+1/$AD899^2)</f>
        <v>22215.950658748134</v>
      </c>
      <c r="AF899" s="10" cm="1">
        <f t="array" ref="AF899">Lair(100000000/AE899)</f>
        <v>4500.0080325220706</v>
      </c>
      <c r="AG899" s="10">
        <f t="shared" ref="AG899:AG962" si="1221">0.0005/$AA899*AB899+0.005</f>
        <v>7.4684345915943581E-3</v>
      </c>
      <c r="AH899" s="10" t="b">
        <f t="shared" si="1215"/>
        <v>1</v>
      </c>
      <c r="AI899" s="10">
        <f t="shared" ref="AI899:AI962" si="1222">$AA899</f>
        <v>4500.0079999999998</v>
      </c>
      <c r="AJ899">
        <v>3.0000000000000001E-3</v>
      </c>
      <c r="AK899" s="3" cm="1">
        <f t="array" ref="AK899">100000000/Lvac($AA899)</f>
        <v>22215.950819302689</v>
      </c>
      <c r="AL899" s="21">
        <f t="shared" si="1213"/>
        <v>1.4810607549566149E-2</v>
      </c>
      <c r="AM899" s="21"/>
      <c r="AN899" s="21"/>
      <c r="AO899" s="21"/>
      <c r="AP899" s="21"/>
      <c r="AS899" s="3">
        <f t="shared" ref="AS899:AS962" si="1223">$AB899-$E899</f>
        <v>8.1930268788710237E-4</v>
      </c>
      <c r="AT899" s="3" cm="1">
        <f t="array" ref="AT899">AS899-(100000000/LvacE($A899)-$E899)</f>
        <v>-4.4257503759581596E-6</v>
      </c>
      <c r="BB899"/>
      <c r="BC899"/>
      <c r="BD899"/>
      <c r="BE899"/>
      <c r="BF899"/>
      <c r="BG899"/>
      <c r="BH899"/>
      <c r="BI899"/>
      <c r="BJ899"/>
      <c r="BN899" s="3" cm="1">
        <f t="array" ref="BN899">$C899*EXP(poly_from_str(100000000/$E899,BN$4341))</f>
        <v>0.39561977158297623</v>
      </c>
      <c r="BO899" s="3"/>
      <c r="BY899" t="e">
        <v>#N/A</v>
      </c>
    </row>
    <row r="900" spans="1:77" hidden="1" x14ac:dyDescent="0.25">
      <c r="A900" t="s">
        <v>1335</v>
      </c>
      <c r="B900" s="2" t="str">
        <f t="shared" si="1214"/>
        <v/>
      </c>
      <c r="C900">
        <v>20</v>
      </c>
      <c r="E900" t="s">
        <v>1336</v>
      </c>
      <c r="R900">
        <v>10</v>
      </c>
      <c r="S900" t="s">
        <v>22</v>
      </c>
      <c r="AA900" s="10">
        <f t="shared" si="1217"/>
        <v>4499.8440000000001</v>
      </c>
      <c r="AB900" s="3" cm="1">
        <f t="array" ref="AB900">100000000/Lvac(AA900)</f>
        <v>22216.760481952133</v>
      </c>
      <c r="AC900" s="28">
        <f t="shared" si="1218"/>
        <v>2.222299261929969E-7</v>
      </c>
      <c r="AD900" s="28">
        <f t="shared" si="1219"/>
        <v>4.5011062743029242E-7</v>
      </c>
      <c r="AE900" s="21">
        <f t="shared" si="1220"/>
        <v>22216.760387495364</v>
      </c>
      <c r="AF900" s="10" cm="1">
        <f t="array" ref="AF900">Lair(100000000/AE900)</f>
        <v>4499.8440191318523</v>
      </c>
      <c r="AG900" s="10">
        <f t="shared" si="1221"/>
        <v>7.4686145210758562E-3</v>
      </c>
      <c r="AH900" s="10" t="b">
        <f t="shared" si="1215"/>
        <v>1</v>
      </c>
      <c r="AI900" s="10">
        <f t="shared" si="1222"/>
        <v>4499.8440000000001</v>
      </c>
      <c r="AJ900">
        <v>3.0000000000000001E-3</v>
      </c>
      <c r="AK900" s="3" cm="1">
        <f t="array" ref="AK900">100000000/Lvac($AA900)</f>
        <v>22216.760481952133</v>
      </c>
      <c r="AL900" s="21">
        <f t="shared" si="1213"/>
        <v>1.4811687126455138E-2</v>
      </c>
      <c r="AM900" s="21"/>
      <c r="AN900" s="21"/>
      <c r="AO900" s="21"/>
      <c r="AP900" s="21"/>
      <c r="AS900" s="3">
        <f t="shared" si="1223"/>
        <v>4.8195213457802311E-4</v>
      </c>
      <c r="AT900" s="3" cm="1">
        <f t="array" ref="AT900">AS900-(100000000/LvacE($A900)-$E900)</f>
        <v>-4.431240085978061E-6</v>
      </c>
      <c r="BB900"/>
      <c r="BC900"/>
      <c r="BD900"/>
      <c r="BE900"/>
      <c r="BF900"/>
      <c r="BG900"/>
      <c r="BH900"/>
      <c r="BI900"/>
      <c r="BJ900"/>
      <c r="BN900" s="3" cm="1">
        <f t="array" ref="BN900">$C900*EXP(poly_from_str(100000000/$E900,BN$4341))</f>
        <v>0.39523613250417433</v>
      </c>
      <c r="BO900" s="3"/>
      <c r="BY900" t="e">
        <v>#N/A</v>
      </c>
    </row>
    <row r="901" spans="1:77" hidden="1" x14ac:dyDescent="0.25">
      <c r="A901" t="s">
        <v>1337</v>
      </c>
      <c r="B901" s="2" t="str">
        <f t="shared" si="1214"/>
        <v/>
      </c>
      <c r="C901">
        <v>3</v>
      </c>
      <c r="E901" t="s">
        <v>1338</v>
      </c>
      <c r="R901">
        <v>10</v>
      </c>
      <c r="S901" t="s">
        <v>22</v>
      </c>
      <c r="AA901" s="10">
        <f t="shared" si="1217"/>
        <v>4491.2569999999996</v>
      </c>
      <c r="AB901" s="3" cm="1">
        <f t="array" ref="AB901">100000000/Lvac(AA901)</f>
        <v>22259.236820787643</v>
      </c>
      <c r="AC901" s="28">
        <f t="shared" si="1218"/>
        <v>2.2265481578987799E-7</v>
      </c>
      <c r="AD901" s="28">
        <f t="shared" si="1219"/>
        <v>4.4925170078882114E-7</v>
      </c>
      <c r="AE901" s="21">
        <f t="shared" si="1220"/>
        <v>22259.237447711144</v>
      </c>
      <c r="AF901" s="10" cm="1">
        <f t="array" ref="AF901">Lair(100000000/AE901)</f>
        <v>4491.2568735032419</v>
      </c>
      <c r="AG901" s="10">
        <f t="shared" si="1221"/>
        <v>7.478063136977871E-3</v>
      </c>
      <c r="AH901" s="10" t="b">
        <f t="shared" si="1215"/>
        <v>1</v>
      </c>
      <c r="AI901" s="10">
        <f t="shared" si="1222"/>
        <v>4491.2569999999996</v>
      </c>
      <c r="AJ901">
        <v>3.0000000000000001E-3</v>
      </c>
      <c r="AK901" s="3" cm="1">
        <f t="array" ref="AK901">100000000/Lvac($AA901)</f>
        <v>22259.236820787643</v>
      </c>
      <c r="AL901" s="21">
        <f t="shared" si="1213"/>
        <v>1.4868378821867227E-2</v>
      </c>
      <c r="AM901" s="21"/>
      <c r="AN901" s="21"/>
      <c r="AO901" s="21"/>
      <c r="AP901" s="21"/>
      <c r="AS901" s="3">
        <f t="shared" si="1223"/>
        <v>-3.1792123591003474E-3</v>
      </c>
      <c r="AT901" s="3" cm="1">
        <f t="array" ref="AT901">AS901-(100000000/LvacE($A901)-$E901)</f>
        <v>-4.7195608203765005E-6</v>
      </c>
      <c r="BB901"/>
      <c r="BC901"/>
      <c r="BD901"/>
      <c r="BE901"/>
      <c r="BF901"/>
      <c r="BG901"/>
      <c r="BH901"/>
      <c r="BI901"/>
      <c r="BJ901"/>
      <c r="BN901" s="3" cm="1">
        <f t="array" ref="BN901">$C901*EXP(poly_from_str(100000000/$E901,BN$4341))</f>
        <v>5.6321302230440469E-2</v>
      </c>
      <c r="BO901" s="3"/>
      <c r="BY901" t="e">
        <v>#N/A</v>
      </c>
    </row>
    <row r="902" spans="1:77" hidden="1" x14ac:dyDescent="0.25">
      <c r="A902" t="s">
        <v>1339</v>
      </c>
      <c r="B902" s="2" t="str">
        <f t="shared" si="1214"/>
        <v/>
      </c>
      <c r="C902">
        <v>90</v>
      </c>
      <c r="E902" t="s">
        <v>1340</v>
      </c>
      <c r="F902">
        <v>16763</v>
      </c>
      <c r="G902" t="s">
        <v>3</v>
      </c>
      <c r="H902" s="5" t="s">
        <v>4</v>
      </c>
      <c r="I902">
        <v>39024</v>
      </c>
      <c r="J902" t="s">
        <v>5</v>
      </c>
      <c r="K902" s="5" t="s">
        <v>4</v>
      </c>
      <c r="L902">
        <v>16763.98</v>
      </c>
      <c r="M902" t="str">
        <f t="shared" ref="M902:M903" si="1224">$G902&amp;""</f>
        <v>o</v>
      </c>
      <c r="N902" t="str">
        <f t="shared" ref="N902:N903" si="1225">$H902&amp;""</f>
        <v>9/2</v>
      </c>
      <c r="O902">
        <v>39024.269999999997</v>
      </c>
      <c r="P902" t="str">
        <f t="shared" ref="P902:P903" si="1226">$J902&amp;""</f>
        <v>e</v>
      </c>
      <c r="Q902" t="str">
        <f t="shared" ref="Q902:Q903" si="1227">$K902&amp;""</f>
        <v>9/2</v>
      </c>
      <c r="R902">
        <v>10</v>
      </c>
      <c r="S902" t="s">
        <v>6</v>
      </c>
      <c r="AA902" s="10">
        <f t="shared" si="1217"/>
        <v>4491.0540000000001</v>
      </c>
      <c r="AB902" s="3" cm="1">
        <f t="array" ref="AB902">100000000/Lvac(AA902)</f>
        <v>22260.24294316888</v>
      </c>
      <c r="AC902" s="28">
        <f t="shared" si="1218"/>
        <v>2.2266488000366951E-7</v>
      </c>
      <c r="AD902" s="28">
        <f t="shared" si="1219"/>
        <v>4.4923139543132229E-7</v>
      </c>
      <c r="AE902" s="21">
        <f t="shared" si="1220"/>
        <v>22260.242362707635</v>
      </c>
      <c r="AF902" s="10" cm="1">
        <f t="array" ref="AF902">Lair(100000000/AE902)</f>
        <v>4491.05411711131</v>
      </c>
      <c r="AG902" s="10">
        <f t="shared" si="1221"/>
        <v>7.4782871618966143E-3</v>
      </c>
      <c r="AH902" s="10" t="b">
        <f t="shared" si="1215"/>
        <v>1</v>
      </c>
      <c r="AI902" s="10">
        <f t="shared" ref="AI902:AI903" si="1228">$AF902</f>
        <v>4491.05411711131</v>
      </c>
      <c r="AJ902">
        <v>3.0000000000000001E-3</v>
      </c>
      <c r="AK902" s="3" cm="1">
        <f t="array" ref="AK902">100000000/Lvac($AA902)</f>
        <v>22260.24294316888</v>
      </c>
      <c r="AL902" s="21">
        <f t="shared" si="1213"/>
        <v>1.4869722583628241E-2</v>
      </c>
      <c r="AM902" s="10" cm="1">
        <f t="array" ref="AM902">Lvac($AI902)-$BA902</f>
        <v>9.6136069569183746E-3</v>
      </c>
      <c r="AN902" s="10">
        <f t="shared" ref="AN902:AN903" si="1229">$AK902-($AX902-$AW902)</f>
        <v>-4.7056831117515685E-2</v>
      </c>
      <c r="AO902" s="3">
        <f t="shared" ref="AO902:AO903" si="1230">AM902/AJ902</f>
        <v>3.204535652306125</v>
      </c>
      <c r="AP902" s="3">
        <v>3.1654882465469805</v>
      </c>
      <c r="AS902" s="3">
        <f t="shared" si="1223"/>
        <v>2.9431688781187404E-3</v>
      </c>
      <c r="AT902" s="3" cm="1">
        <f t="array" ref="AT902">AS902-(100000000/LvacE($A902)-$E902)</f>
        <v>-4.7263929445762187E-6</v>
      </c>
      <c r="AU902" t="s">
        <v>4980</v>
      </c>
      <c r="AV902" t="s">
        <v>4697</v>
      </c>
      <c r="AW902" s="3">
        <v>16763.98</v>
      </c>
      <c r="AX902" s="3">
        <v>39024.269999999997</v>
      </c>
      <c r="AY902" s="3"/>
      <c r="AZ902" s="10" cm="1">
        <f t="array" ref="AZ902">Lair(100000000/($AX902-$AW902))</f>
        <v>4491.0445060408656</v>
      </c>
      <c r="BA902" s="10">
        <f t="shared" ref="BA902:BA903" si="1231">100000000/($AX902-$AW902)</f>
        <v>4492.3044578484833</v>
      </c>
      <c r="BB902" s="12">
        <v>1120000</v>
      </c>
      <c r="BC902" s="3">
        <v>0.05</v>
      </c>
      <c r="BD902" s="12" cm="1">
        <f t="array" ref="BD902">SfromgA($BB902,$BA902,"")</f>
        <v>5.0113983876275178E-2</v>
      </c>
      <c r="BE902" s="29">
        <f t="shared" ref="BE902:BE903" si="1232">(10^MAX(0.05, -0.312925054856973*((LN($BD902))^(1/3)) + 0.454808404431693)-1)*100</f>
        <v>705.00021043077595</v>
      </c>
      <c r="BG902" s="3"/>
      <c r="BH902" s="3"/>
      <c r="BI902" s="12">
        <f t="shared" ref="BI902:BI903" si="1233">IF($BB902="",$BF902,$BB902)</f>
        <v>1120000</v>
      </c>
      <c r="BJ902" s="29">
        <f t="shared" ref="BJ902:BJ903" si="1234">IF($BB902="",$BH902,$BE902)</f>
        <v>705.00021043077595</v>
      </c>
      <c r="BK902" s="3">
        <f t="shared" ref="BK902:BK903" si="1235">LN(BN902*100000000/($AX902-$AW902)/$BI902)</f>
        <v>-4.9954203079483612</v>
      </c>
      <c r="BL902" s="13">
        <f>EXP(BK$4341*$AX902+BK$4342)*$BI902/(100000000/($AX902-$AW902))</f>
        <v>1.4442876644160885</v>
      </c>
      <c r="BM902" s="3">
        <f t="shared" ref="BM902:BM903" si="1236">LN(BL902/$C902)</f>
        <v>-4.1321934361154726</v>
      </c>
      <c r="BN902" s="3" cm="1">
        <f t="array" ref="BN902">$C902*EXP(poly_from_str(100000000/$E902,BN$4341))</f>
        <v>1.6875838711773041</v>
      </c>
      <c r="BO902" s="3">
        <f t="shared" ref="BO902:BO903" si="1237">LN($C902)</f>
        <v>4.499809670330265</v>
      </c>
      <c r="BP902" s="13">
        <f>LN(BL902/BN902)</f>
        <v>-0.15568160975308262</v>
      </c>
      <c r="BY902">
        <v>1667</v>
      </c>
    </row>
    <row r="903" spans="1:77" hidden="1" x14ac:dyDescent="0.25">
      <c r="A903" t="s">
        <v>1341</v>
      </c>
      <c r="B903" s="2" t="str">
        <f t="shared" si="1214"/>
        <v/>
      </c>
      <c r="C903">
        <v>7</v>
      </c>
      <c r="E903" t="s">
        <v>1342</v>
      </c>
      <c r="F903">
        <v>44679</v>
      </c>
      <c r="G903" t="s">
        <v>5</v>
      </c>
      <c r="H903" s="5" t="s">
        <v>8</v>
      </c>
      <c r="I903">
        <v>66943</v>
      </c>
      <c r="J903" t="s">
        <v>3</v>
      </c>
      <c r="K903" s="5" t="s">
        <v>18</v>
      </c>
      <c r="L903">
        <v>44679.98</v>
      </c>
      <c r="M903" t="str">
        <f t="shared" si="1224"/>
        <v>e</v>
      </c>
      <c r="N903" t="str">
        <f t="shared" si="1225"/>
        <v>7/2</v>
      </c>
      <c r="O903">
        <v>66943.039999999994</v>
      </c>
      <c r="P903" t="str">
        <f t="shared" si="1226"/>
        <v>o</v>
      </c>
      <c r="Q903" t="str">
        <f t="shared" si="1227"/>
        <v>5/2</v>
      </c>
      <c r="R903">
        <v>10</v>
      </c>
      <c r="AA903" s="10">
        <f t="shared" si="1217"/>
        <v>4490.4970000000003</v>
      </c>
      <c r="AB903" s="3" cm="1">
        <f t="array" ref="AB903">100000000/Lvac(AA903)</f>
        <v>22263.004051598327</v>
      </c>
      <c r="AC903" s="28">
        <f t="shared" si="1218"/>
        <v>2.2269249929350804E-7</v>
      </c>
      <c r="AD903" s="28">
        <f t="shared" si="1219"/>
        <v>4.4917568073128346E-7</v>
      </c>
      <c r="AE903" s="21">
        <f t="shared" si="1220"/>
        <v>22263.003252210758</v>
      </c>
      <c r="AF903" s="10" cm="1">
        <f t="array" ref="AF903">Lair(100000000/AE903)</f>
        <v>4490.4971612409236</v>
      </c>
      <c r="AG903" s="10">
        <f t="shared" si="1221"/>
        <v>7.4789020070159633E-3</v>
      </c>
      <c r="AH903" s="10" t="b">
        <f t="shared" si="1215"/>
        <v>1</v>
      </c>
      <c r="AI903" s="10">
        <f t="shared" si="1228"/>
        <v>4490.4971612409236</v>
      </c>
      <c r="AJ903">
        <v>3.0000000000000001E-3</v>
      </c>
      <c r="AK903" s="3" cm="1">
        <f t="array" ref="AK903">100000000/Lvac($AA903)</f>
        <v>22263.004051598327</v>
      </c>
      <c r="AL903" s="21">
        <f t="shared" si="1213"/>
        <v>1.487341150803405E-2</v>
      </c>
      <c r="AM903" s="10" cm="1">
        <f t="array" ref="AM903">Lvac($AI903)-$BA903</f>
        <v>1.1449337051999464E-2</v>
      </c>
      <c r="AN903" s="10">
        <f t="shared" si="1229"/>
        <v>-5.5948401663044933E-2</v>
      </c>
      <c r="AO903" s="3">
        <f t="shared" si="1230"/>
        <v>3.8164456839998211</v>
      </c>
      <c r="AP903" s="3">
        <v>3.7626845250997576</v>
      </c>
      <c r="AS903" s="3">
        <f t="shared" si="1223"/>
        <v>4.0515983273508027E-3</v>
      </c>
      <c r="AT903" s="3" cm="1">
        <f t="array" ref="AT903">AS903-(100000000/LvacE($A903)-$E903)</f>
        <v>-4.7451540012843907E-6</v>
      </c>
      <c r="AU903" t="s">
        <v>4801</v>
      </c>
      <c r="AV903" t="s">
        <v>4842</v>
      </c>
      <c r="AW903" s="3">
        <v>44679.98</v>
      </c>
      <c r="AX903" s="3">
        <v>66943.039999999994</v>
      </c>
      <c r="AY903" s="3"/>
      <c r="AZ903" s="10" cm="1">
        <f t="array" ref="AZ903">Lair(100000000/($AX903-$AW903))</f>
        <v>4490.4857149247055</v>
      </c>
      <c r="BA903" s="10">
        <f t="shared" si="1231"/>
        <v>4491.7455192592588</v>
      </c>
      <c r="BB903" s="12">
        <v>130000</v>
      </c>
      <c r="BC903" s="3">
        <v>0.01</v>
      </c>
      <c r="BD903" s="12" cm="1">
        <f t="array" ref="BD903">SfromgA($BB903,$BA903,"")</f>
        <v>5.8146307670816268E-3</v>
      </c>
      <c r="BE903" s="29">
        <f t="shared" si="1232"/>
        <v>888.80192731611169</v>
      </c>
      <c r="BG903" s="3"/>
      <c r="BH903" s="3"/>
      <c r="BI903" s="12">
        <f t="shared" si="1233"/>
        <v>130000</v>
      </c>
      <c r="BJ903" s="29">
        <f t="shared" si="1234"/>
        <v>888.80192731611169</v>
      </c>
      <c r="BK903" s="3">
        <f t="shared" si="1235"/>
        <v>-5.3992562316194403</v>
      </c>
      <c r="BL903" s="13">
        <f>EXP(BK$4341*$AX903+BK$4342)*$BI903/(100000000/($AX903-$AW903))</f>
        <v>2.009907878422864E-2</v>
      </c>
      <c r="BM903" s="3">
        <f t="shared" si="1236"/>
        <v>-5.8529914456531378</v>
      </c>
      <c r="BN903" s="3" cm="1">
        <f t="array" ref="BN903">$C903*EXP(poly_from_str(100000000/$E903,BN$4341))</f>
        <v>0.13081604694151255</v>
      </c>
      <c r="BO903" s="3">
        <f t="shared" si="1237"/>
        <v>1.9459101490553132</v>
      </c>
      <c r="BP903" s="13">
        <f>LN(BL903/BN903)</f>
        <v>-1.8731181321529238</v>
      </c>
      <c r="BY903">
        <v>129</v>
      </c>
    </row>
    <row r="904" spans="1:77" hidden="1" x14ac:dyDescent="0.25">
      <c r="A904" t="s">
        <v>1343</v>
      </c>
      <c r="B904" s="2" t="str">
        <f t="shared" si="1214"/>
        <v/>
      </c>
      <c r="C904">
        <v>4</v>
      </c>
      <c r="D904" t="s">
        <v>14</v>
      </c>
      <c r="E904" t="s">
        <v>1344</v>
      </c>
      <c r="R904">
        <v>10</v>
      </c>
      <c r="S904" t="s">
        <v>22</v>
      </c>
      <c r="AA904" s="10">
        <f t="shared" si="1217"/>
        <v>4490.0249999999996</v>
      </c>
      <c r="AB904" s="3" cm="1">
        <f t="array" ref="AB904">100000000/Lvac(AA904)</f>
        <v>22265.344342156855</v>
      </c>
      <c r="AC904" s="28">
        <f t="shared" si="1218"/>
        <v>2.2271590915418068E-7</v>
      </c>
      <c r="AD904" s="28">
        <f t="shared" si="1219"/>
        <v>4.4912846827462518E-7</v>
      </c>
      <c r="AE904" s="21">
        <f t="shared" si="1220"/>
        <v>22265.343485152389</v>
      </c>
      <c r="AF904" s="10" cm="1">
        <f t="array" ref="AF904">Lair(100000000/AE904)</f>
        <v>4490.0251728262347</v>
      </c>
      <c r="AG904" s="10">
        <f t="shared" si="1221"/>
        <v>7.4794232038971785E-3</v>
      </c>
      <c r="AH904" s="10" t="b">
        <f t="shared" si="1215"/>
        <v>1</v>
      </c>
      <c r="AI904" s="10">
        <f t="shared" si="1222"/>
        <v>4490.0249999999996</v>
      </c>
      <c r="AJ904">
        <v>7.0000000000000001E-3</v>
      </c>
      <c r="AK904" s="3" cm="1">
        <f t="array" ref="AK904">100000000/Lvac($AA904)</f>
        <v>22265.344342156855</v>
      </c>
      <c r="AL904" s="21">
        <f t="shared" si="1213"/>
        <v>3.4711924854560497E-2</v>
      </c>
      <c r="AM904" s="21"/>
      <c r="AN904" s="21"/>
      <c r="AO904" s="21"/>
      <c r="AP904" s="21"/>
      <c r="AS904" s="3">
        <f t="shared" si="1223"/>
        <v>4.3421568552730605E-3</v>
      </c>
      <c r="AT904" s="3" cm="1">
        <f t="array" ref="AT904">AS904-(100000000/LvacE($A904)-$E904)</f>
        <v>-4.7610446927137673E-6</v>
      </c>
      <c r="BB904"/>
      <c r="BC904"/>
      <c r="BD904"/>
      <c r="BE904"/>
      <c r="BF904"/>
      <c r="BG904"/>
      <c r="BH904"/>
      <c r="BI904"/>
      <c r="BJ904"/>
      <c r="BN904" s="3" cm="1">
        <f t="array" ref="BN904">$C904*EXP(poly_from_str(100000000/$E904,BN$4341))</f>
        <v>7.4539091867173862E-2</v>
      </c>
      <c r="BO904" s="3"/>
      <c r="BY904" t="e">
        <v>#N/A</v>
      </c>
    </row>
    <row r="905" spans="1:77" hidden="1" x14ac:dyDescent="0.25">
      <c r="A905" t="s">
        <v>1345</v>
      </c>
      <c r="B905" s="2" t="str">
        <f t="shared" si="1214"/>
        <v/>
      </c>
      <c r="C905">
        <v>3</v>
      </c>
      <c r="E905" t="s">
        <v>1346</v>
      </c>
      <c r="R905">
        <v>10</v>
      </c>
      <c r="S905" t="s">
        <v>22</v>
      </c>
      <c r="AA905" s="10">
        <f t="shared" si="1217"/>
        <v>4489.7629999999999</v>
      </c>
      <c r="AB905" s="3" cm="1">
        <f t="array" ref="AB905">100000000/Lvac(AA905)</f>
        <v>22266.643614115081</v>
      </c>
      <c r="AC905" s="28">
        <f t="shared" si="1218"/>
        <v>2.2272890573511343E-7</v>
      </c>
      <c r="AD905" s="28">
        <f t="shared" si="1219"/>
        <v>4.4910226136016679E-7</v>
      </c>
      <c r="AE905" s="21">
        <f t="shared" si="1220"/>
        <v>22266.642900669394</v>
      </c>
      <c r="AF905" s="10" cm="1">
        <f t="array" ref="AF905">Lair(100000000/AE905)</f>
        <v>4489.763143858926</v>
      </c>
      <c r="AG905" s="10">
        <f t="shared" si="1221"/>
        <v>7.4797125832828017E-3</v>
      </c>
      <c r="AH905" s="10" t="b">
        <f t="shared" si="1215"/>
        <v>1</v>
      </c>
      <c r="AI905" s="10">
        <f t="shared" si="1222"/>
        <v>4489.7629999999999</v>
      </c>
      <c r="AJ905">
        <v>3.0000000000000001E-3</v>
      </c>
      <c r="AK905" s="3" cm="1">
        <f t="array" ref="AK905">100000000/Lvac($AA905)</f>
        <v>22266.643614115081</v>
      </c>
      <c r="AL905" s="21">
        <f t="shared" si="1213"/>
        <v>1.487827549969681E-2</v>
      </c>
      <c r="AM905" s="21"/>
      <c r="AN905" s="21"/>
      <c r="AO905" s="21"/>
      <c r="AP905" s="21"/>
      <c r="AS905" s="3">
        <f t="shared" si="1223"/>
        <v>3.6141150812909473E-3</v>
      </c>
      <c r="AT905" s="3" cm="1">
        <f t="array" ref="AT905">AS905-(100000000/LvacE($A905)-$E905)</f>
        <v>-4.7698740672785789E-6</v>
      </c>
      <c r="BB905"/>
      <c r="BC905"/>
      <c r="BD905"/>
      <c r="BE905"/>
      <c r="BF905"/>
      <c r="BG905"/>
      <c r="BH905"/>
      <c r="BI905"/>
      <c r="BJ905"/>
      <c r="BN905" s="3" cm="1">
        <f t="array" ref="BN905">$C905*EXP(poly_from_str(100000000/$E905,BN$4341))</f>
        <v>5.5815733797904325E-2</v>
      </c>
      <c r="BO905" s="3"/>
      <c r="BY905" t="e">
        <v>#N/A</v>
      </c>
    </row>
    <row r="906" spans="1:77" hidden="1" x14ac:dyDescent="0.25">
      <c r="A906" t="s">
        <v>1347</v>
      </c>
      <c r="B906" s="2" t="str">
        <f t="shared" si="1214"/>
        <v/>
      </c>
      <c r="C906">
        <v>6</v>
      </c>
      <c r="D906" t="s">
        <v>14</v>
      </c>
      <c r="E906" t="s">
        <v>1348</v>
      </c>
      <c r="R906">
        <v>10</v>
      </c>
      <c r="S906" t="s">
        <v>22</v>
      </c>
      <c r="AA906" s="10">
        <f t="shared" si="1217"/>
        <v>4489.6009999999997</v>
      </c>
      <c r="AB906" s="3" cm="1">
        <f t="array" ref="AB906">100000000/Lvac(AA906)</f>
        <v>22267.447056614044</v>
      </c>
      <c r="AC906" s="28">
        <f t="shared" si="1218"/>
        <v>2.2273694254790127E-7</v>
      </c>
      <c r="AD906" s="28">
        <f t="shared" si="1219"/>
        <v>4.4908605708482982E-7</v>
      </c>
      <c r="AE906" s="21">
        <f t="shared" si="1220"/>
        <v>22267.447637721518</v>
      </c>
      <c r="AF906" s="10" cm="1">
        <f t="array" ref="AF906">Lair(100000000/AE906)</f>
        <v>4489.6008828341637</v>
      </c>
      <c r="AG906" s="10">
        <f t="shared" si="1221"/>
        <v>7.4798915378687381E-3</v>
      </c>
      <c r="AH906" s="10" t="b">
        <f t="shared" si="1215"/>
        <v>1</v>
      </c>
      <c r="AI906" s="10">
        <f t="shared" si="1222"/>
        <v>4489.6009999999997</v>
      </c>
      <c r="AJ906">
        <v>7.0000000000000001E-3</v>
      </c>
      <c r="AK906" s="3" cm="1">
        <f t="array" ref="AK906">100000000/Lvac($AA906)</f>
        <v>22267.447056614044</v>
      </c>
      <c r="AL906" s="21">
        <f t="shared" si="1213"/>
        <v>3.4718481530162326E-2</v>
      </c>
      <c r="AM906" s="21"/>
      <c r="AN906" s="21"/>
      <c r="AO906" s="21"/>
      <c r="AP906" s="21"/>
      <c r="AS906" s="3">
        <f t="shared" si="1223"/>
        <v>-2.9433859563141596E-3</v>
      </c>
      <c r="AT906" s="3" cm="1">
        <f t="array" ref="AT906">AS906-(100000000/LvacE($A906)-$E906)</f>
        <v>-4.7753310354892164E-6</v>
      </c>
      <c r="BB906"/>
      <c r="BC906"/>
      <c r="BD906"/>
      <c r="BE906"/>
      <c r="BF906"/>
      <c r="BG906"/>
      <c r="BH906"/>
      <c r="BI906"/>
      <c r="BJ906"/>
      <c r="BN906" s="3" cm="1">
        <f t="array" ref="BN906">$C906*EXP(poly_from_str(100000000/$E906,BN$4341))</f>
        <v>0.11152117644097027</v>
      </c>
      <c r="BO906" s="3"/>
      <c r="BY906">
        <v>111</v>
      </c>
    </row>
    <row r="907" spans="1:77" hidden="1" x14ac:dyDescent="0.25">
      <c r="A907" t="s">
        <v>1349</v>
      </c>
      <c r="B907" s="2" t="str">
        <f t="shared" si="1214"/>
        <v/>
      </c>
      <c r="C907">
        <v>6</v>
      </c>
      <c r="D907" t="s">
        <v>14</v>
      </c>
      <c r="E907" t="s">
        <v>1350</v>
      </c>
      <c r="R907">
        <v>10</v>
      </c>
      <c r="S907" t="s">
        <v>22</v>
      </c>
      <c r="AA907" s="10">
        <f t="shared" si="1217"/>
        <v>4489.4650000000001</v>
      </c>
      <c r="AB907" s="3" cm="1">
        <f t="array" ref="AB907">100000000/Lvac(AA907)</f>
        <v>22268.121596321624</v>
      </c>
      <c r="AC907" s="28">
        <f t="shared" si="1218"/>
        <v>2.2274368994969332E-7</v>
      </c>
      <c r="AD907" s="28">
        <f t="shared" si="1219"/>
        <v>4.4907245349566699E-7</v>
      </c>
      <c r="AE907" s="21">
        <f t="shared" si="1220"/>
        <v>22268.121281132026</v>
      </c>
      <c r="AF907" s="10" cm="1">
        <f t="array" ref="AF907">Lair(100000000/AE907)</f>
        <v>4489.4650635462767</v>
      </c>
      <c r="AG907" s="10">
        <f t="shared" si="1221"/>
        <v>7.4800417863065665E-3</v>
      </c>
      <c r="AH907" s="10" t="b">
        <f t="shared" si="1215"/>
        <v>1</v>
      </c>
      <c r="AI907" s="10">
        <f t="shared" si="1222"/>
        <v>4489.4650000000001</v>
      </c>
      <c r="AJ907">
        <v>7.0000000000000001E-3</v>
      </c>
      <c r="AK907" s="3" cm="1">
        <f t="array" ref="AK907">100000000/Lvac($AA907)</f>
        <v>22268.121596321624</v>
      </c>
      <c r="AL907" s="21">
        <f t="shared" si="1213"/>
        <v>3.4720585008291935E-2</v>
      </c>
      <c r="AM907" s="21"/>
      <c r="AN907" s="21"/>
      <c r="AO907" s="21"/>
      <c r="AP907" s="21"/>
      <c r="AS907" s="3">
        <f t="shared" si="1223"/>
        <v>1.5963216246746015E-3</v>
      </c>
      <c r="AT907" s="3" cm="1">
        <f t="array" ref="AT907">AS907-(100000000/LvacE($A907)-$E907)</f>
        <v>-4.7799112508073449E-6</v>
      </c>
      <c r="BB907"/>
      <c r="BC907"/>
      <c r="BD907"/>
      <c r="BE907"/>
      <c r="BF907"/>
      <c r="BG907"/>
      <c r="BH907"/>
      <c r="BI907"/>
      <c r="BJ907"/>
      <c r="BN907" s="3" cm="1">
        <f t="array" ref="BN907">$C907*EXP(poly_from_str(100000000/$E907,BN$4341))</f>
        <v>0.11143000568059387</v>
      </c>
      <c r="BO907" s="3"/>
      <c r="BY907" t="e">
        <v>#N/A</v>
      </c>
    </row>
    <row r="908" spans="1:77" hidden="1" x14ac:dyDescent="0.25">
      <c r="A908" t="s">
        <v>1351</v>
      </c>
      <c r="B908" s="2" t="str">
        <f t="shared" si="1214"/>
        <v/>
      </c>
      <c r="C908">
        <v>8</v>
      </c>
      <c r="D908" t="s">
        <v>14</v>
      </c>
      <c r="E908" t="s">
        <v>1352</v>
      </c>
      <c r="R908">
        <v>10</v>
      </c>
      <c r="S908" t="s">
        <v>22</v>
      </c>
      <c r="AA908" s="10">
        <f t="shared" si="1217"/>
        <v>4489.0259999999998</v>
      </c>
      <c r="AB908" s="3" cm="1">
        <f t="array" ref="AB908">100000000/Lvac(AA908)</f>
        <v>22270.299249711694</v>
      </c>
      <c r="AC908" s="28">
        <f t="shared" si="1218"/>
        <v>2.2276547295560329E-7</v>
      </c>
      <c r="AD908" s="28">
        <f t="shared" si="1219"/>
        <v>4.4902854191011635E-7</v>
      </c>
      <c r="AE908" s="21">
        <f t="shared" si="1220"/>
        <v>22270.299397900697</v>
      </c>
      <c r="AF908" s="10" cm="1">
        <f t="array" ref="AF908">Lair(100000000/AE908)</f>
        <v>4489.0259701290324</v>
      </c>
      <c r="AG908" s="10">
        <f t="shared" si="1221"/>
        <v>7.4805268726124211E-3</v>
      </c>
      <c r="AH908" s="10" t="b">
        <f t="shared" si="1215"/>
        <v>1</v>
      </c>
      <c r="AI908" s="10">
        <f t="shared" si="1222"/>
        <v>4489.0259999999998</v>
      </c>
      <c r="AJ908">
        <v>7.0000000000000001E-3</v>
      </c>
      <c r="AK908" s="3" cm="1">
        <f t="array" ref="AK908">100000000/Lvac($AA908)</f>
        <v>22270.299249711694</v>
      </c>
      <c r="AL908" s="21">
        <f t="shared" si="1213"/>
        <v>3.4727376216573902E-2</v>
      </c>
      <c r="AM908" s="21"/>
      <c r="AN908" s="21"/>
      <c r="AO908" s="21"/>
      <c r="AP908" s="21"/>
      <c r="AS908" s="3">
        <f t="shared" si="1223"/>
        <v>-7.5028830542578362E-4</v>
      </c>
      <c r="AT908" s="3" cm="1">
        <f t="array" ref="AT908">AS908-(100000000/LvacE($A908)-$E908)</f>
        <v>-4.794710548594594E-6</v>
      </c>
      <c r="BB908"/>
      <c r="BC908"/>
      <c r="BD908"/>
      <c r="BE908"/>
      <c r="BF908"/>
      <c r="BG908"/>
      <c r="BH908"/>
      <c r="BI908"/>
      <c r="BJ908"/>
      <c r="BN908" s="3" cm="1">
        <f t="array" ref="BN908">$C908*EXP(poly_from_str(100000000/$E908,BN$4341))</f>
        <v>0.14817829616923714</v>
      </c>
      <c r="BO908" s="3"/>
      <c r="BY908" t="e">
        <v>#N/A</v>
      </c>
    </row>
    <row r="909" spans="1:77" hidden="1" x14ac:dyDescent="0.25">
      <c r="A909" t="s">
        <v>1353</v>
      </c>
      <c r="B909" s="2" t="str">
        <f t="shared" si="1214"/>
        <v/>
      </c>
      <c r="C909">
        <v>9</v>
      </c>
      <c r="E909" t="s">
        <v>1354</v>
      </c>
      <c r="R909">
        <v>10</v>
      </c>
      <c r="S909" t="s">
        <v>22</v>
      </c>
      <c r="AA909" s="10">
        <f t="shared" si="1217"/>
        <v>4487.8940000000002</v>
      </c>
      <c r="AB909" s="3" cm="1">
        <f t="array" ref="AB909">100000000/Lvac(AA909)</f>
        <v>22275.916485545698</v>
      </c>
      <c r="AC909" s="28">
        <f t="shared" si="1218"/>
        <v>2.2282166200895118E-7</v>
      </c>
      <c r="AD909" s="28">
        <f t="shared" si="1219"/>
        <v>4.4891531203615159E-7</v>
      </c>
      <c r="AE909" s="21">
        <f t="shared" si="1220"/>
        <v>22275.917180245633</v>
      </c>
      <c r="AF909" s="10" cm="1">
        <f t="array" ref="AF909">Lair(100000000/AE909)</f>
        <v>4487.8938600375659</v>
      </c>
      <c r="AG909" s="10">
        <f t="shared" si="1221"/>
        <v>7.4817783670409442E-3</v>
      </c>
      <c r="AH909" s="10" t="b">
        <f t="shared" si="1215"/>
        <v>1</v>
      </c>
      <c r="AI909" s="10">
        <f t="shared" si="1222"/>
        <v>4487.8940000000002</v>
      </c>
      <c r="AJ909">
        <v>3.0000000000000001E-3</v>
      </c>
      <c r="AK909" s="3" cm="1">
        <f t="array" ref="AK909">100000000/Lvac($AA909)</f>
        <v>22275.916485545698</v>
      </c>
      <c r="AL909" s="21">
        <f t="shared" si="1213"/>
        <v>1.4890670202245663E-2</v>
      </c>
      <c r="AM909" s="21"/>
      <c r="AN909" s="21"/>
      <c r="AO909" s="21"/>
      <c r="AP909" s="21"/>
      <c r="AS909" s="3">
        <f t="shared" si="1223"/>
        <v>-3.5144542998750694E-3</v>
      </c>
      <c r="AT909" s="3" cm="1">
        <f t="array" ref="AT909">AS909-(100000000/LvacE($A909)-$E909)</f>
        <v>-4.8328838602174073E-6</v>
      </c>
      <c r="BB909"/>
      <c r="BC909"/>
      <c r="BD909"/>
      <c r="BE909"/>
      <c r="BF909"/>
      <c r="BG909"/>
      <c r="BH909"/>
      <c r="BI909"/>
      <c r="BJ909"/>
      <c r="BN909" s="3" cm="1">
        <f t="array" ref="BN909">$C909*EXP(poly_from_str(100000000/$E909,BN$4341))</f>
        <v>0.16555868782806255</v>
      </c>
      <c r="BO909" s="3"/>
      <c r="BY909" t="e">
        <v>#N/A</v>
      </c>
    </row>
    <row r="910" spans="1:77" hidden="1" x14ac:dyDescent="0.25">
      <c r="A910" t="s">
        <v>1355</v>
      </c>
      <c r="B910" s="2" t="str">
        <f t="shared" si="1214"/>
        <v/>
      </c>
      <c r="C910">
        <v>7</v>
      </c>
      <c r="E910" t="s">
        <v>1356</v>
      </c>
      <c r="R910">
        <v>10</v>
      </c>
      <c r="S910" t="s">
        <v>22</v>
      </c>
      <c r="AA910" s="10">
        <f t="shared" si="1217"/>
        <v>4487.3339999999998</v>
      </c>
      <c r="AB910" s="3" cm="1">
        <f t="array" ref="AB910">100000000/Lvac(AA910)</f>
        <v>22278.696377894794</v>
      </c>
      <c r="AC910" s="28">
        <f t="shared" si="1218"/>
        <v>2.2284946919484933E-7</v>
      </c>
      <c r="AD910" s="28">
        <f t="shared" si="1219"/>
        <v>4.4885929725772137E-7</v>
      </c>
      <c r="AE910" s="21">
        <f t="shared" si="1220"/>
        <v>22278.697094160794</v>
      </c>
      <c r="AF910" s="10" cm="1">
        <f t="array" ref="AF910">Lair(100000000/AE910)</f>
        <v>4487.3338557286224</v>
      </c>
      <c r="AG910" s="10">
        <f t="shared" si="1221"/>
        <v>7.4823978310835336E-3</v>
      </c>
      <c r="AH910" s="10" t="b">
        <f t="shared" si="1215"/>
        <v>1</v>
      </c>
      <c r="AI910" s="10">
        <f t="shared" si="1222"/>
        <v>4487.3339999999998</v>
      </c>
      <c r="AJ910">
        <v>3.0000000000000001E-3</v>
      </c>
      <c r="AK910" s="3" cm="1">
        <f t="array" ref="AK910">100000000/Lvac($AA910)</f>
        <v>22278.696377894794</v>
      </c>
      <c r="AL910" s="21">
        <f t="shared" si="1213"/>
        <v>1.4894386986501203E-2</v>
      </c>
      <c r="AM910" s="21"/>
      <c r="AN910" s="21"/>
      <c r="AO910" s="21"/>
      <c r="AP910" s="21"/>
      <c r="AS910" s="3">
        <f t="shared" si="1223"/>
        <v>-3.6221052068867721E-3</v>
      </c>
      <c r="AT910" s="3" cm="1">
        <f t="array" ref="AT910">AS910-(100000000/LvacE($A910)-$E910)</f>
        <v>-4.8517722461838275E-6</v>
      </c>
      <c r="BB910"/>
      <c r="BC910"/>
      <c r="BD910"/>
      <c r="BE910"/>
      <c r="BF910"/>
      <c r="BG910"/>
      <c r="BH910"/>
      <c r="BI910"/>
      <c r="BJ910"/>
      <c r="BN910" s="3" cm="1">
        <f t="array" ref="BN910">$C910*EXP(poly_from_str(100000000/$E910,BN$4341))</f>
        <v>0.12833012261578872</v>
      </c>
      <c r="BO910" s="3"/>
      <c r="BY910" t="e">
        <v>#N/A</v>
      </c>
    </row>
    <row r="911" spans="1:77" hidden="1" x14ac:dyDescent="0.25">
      <c r="A911" t="s">
        <v>1357</v>
      </c>
      <c r="B911" s="2" t="str">
        <f t="shared" si="1214"/>
        <v/>
      </c>
      <c r="C911">
        <v>3</v>
      </c>
      <c r="D911" t="s">
        <v>14</v>
      </c>
      <c r="E911" t="s">
        <v>1358</v>
      </c>
      <c r="R911">
        <v>10</v>
      </c>
      <c r="S911" t="s">
        <v>22</v>
      </c>
      <c r="AA911" s="10">
        <f t="shared" si="1217"/>
        <v>4486.143</v>
      </c>
      <c r="AB911" s="3" cm="1">
        <f t="array" ref="AB911">100000000/Lvac(AA911)</f>
        <v>22284.610920791103</v>
      </c>
      <c r="AC911" s="28">
        <f t="shared" si="1218"/>
        <v>2.2290863220365469E-7</v>
      </c>
      <c r="AD911" s="28">
        <f t="shared" si="1219"/>
        <v>4.4874016582762938E-7</v>
      </c>
      <c r="AE911" s="21">
        <f t="shared" si="1220"/>
        <v>22284.610738550855</v>
      </c>
      <c r="AF911" s="10" cm="1">
        <f t="array" ref="AF911">Lair(100000000/AE911)</f>
        <v>4486.1430366876257</v>
      </c>
      <c r="AG911" s="10">
        <f t="shared" si="1221"/>
        <v>7.4837160697720853E-3</v>
      </c>
      <c r="AH911" s="10" t="b">
        <f t="shared" si="1215"/>
        <v>1</v>
      </c>
      <c r="AI911" s="10">
        <f t="shared" si="1222"/>
        <v>4486.143</v>
      </c>
      <c r="AJ911">
        <v>7.0000000000000001E-3</v>
      </c>
      <c r="AK911" s="3" cm="1">
        <f t="array" ref="AK911">100000000/Lvac($AA911)</f>
        <v>22284.610920791103</v>
      </c>
      <c r="AL911" s="21">
        <f t="shared" si="1213"/>
        <v>3.4772024976809195E-2</v>
      </c>
      <c r="AM911" s="21"/>
      <c r="AN911" s="21"/>
      <c r="AO911" s="21"/>
      <c r="AP911" s="21"/>
      <c r="AS911" s="3">
        <f t="shared" si="1223"/>
        <v>9.2079110254417174E-4</v>
      </c>
      <c r="AT911" s="3" cm="1">
        <f t="array" ref="AT911">AS911-(100000000/LvacE($A911)-$E911)</f>
        <v>-4.8919791879598051E-6</v>
      </c>
      <c r="BB911"/>
      <c r="BC911"/>
      <c r="BD911"/>
      <c r="BE911"/>
      <c r="BF911"/>
      <c r="BG911"/>
      <c r="BH911"/>
      <c r="BI911"/>
      <c r="BJ911"/>
      <c r="BN911" s="3" cm="1">
        <f t="array" ref="BN911">$C911*EXP(poly_from_str(100000000/$E911,BN$4341))</f>
        <v>5.4601285411585709E-2</v>
      </c>
      <c r="BO911" s="3"/>
      <c r="BY911" t="e">
        <v>#N/A</v>
      </c>
    </row>
    <row r="912" spans="1:77" hidden="1" x14ac:dyDescent="0.25">
      <c r="A912" t="s">
        <v>1359</v>
      </c>
      <c r="B912" s="2" t="str">
        <f t="shared" si="1214"/>
        <v/>
      </c>
      <c r="C912">
        <v>6</v>
      </c>
      <c r="D912" t="s">
        <v>14</v>
      </c>
      <c r="E912" t="s">
        <v>1360</v>
      </c>
      <c r="R912">
        <v>10</v>
      </c>
      <c r="S912" t="s">
        <v>22</v>
      </c>
      <c r="AA912" s="10">
        <f t="shared" si="1217"/>
        <v>4482.857</v>
      </c>
      <c r="AB912" s="3" cm="1">
        <f t="array" ref="AB912">100000000/Lvac(AA912)</f>
        <v>22300.945595212223</v>
      </c>
      <c r="AC912" s="28">
        <f t="shared" si="1218"/>
        <v>2.230720275038887E-7</v>
      </c>
      <c r="AD912" s="28">
        <f t="shared" si="1219"/>
        <v>4.484114791144504E-7</v>
      </c>
      <c r="AE912" s="21">
        <f t="shared" si="1220"/>
        <v>22300.946469046026</v>
      </c>
      <c r="AF912" s="10" cm="1">
        <f t="array" ref="AF912">Lair(100000000/AE912)</f>
        <v>4482.8568243421014</v>
      </c>
      <c r="AG912" s="10">
        <f t="shared" si="1221"/>
        <v>7.4873585745889532E-3</v>
      </c>
      <c r="AH912" s="10" t="b">
        <f t="shared" si="1215"/>
        <v>1</v>
      </c>
      <c r="AI912" s="10">
        <f t="shared" si="1222"/>
        <v>4482.857</v>
      </c>
      <c r="AJ912">
        <v>7.0000000000000001E-3</v>
      </c>
      <c r="AK912" s="3" cm="1">
        <f t="array" ref="AK912">100000000/Lvac($AA912)</f>
        <v>22300.945595212223</v>
      </c>
      <c r="AL912" s="21">
        <f t="shared" si="1213"/>
        <v>3.4823020044245347E-2</v>
      </c>
      <c r="AM912" s="21"/>
      <c r="AN912" s="21"/>
      <c r="AO912" s="21"/>
      <c r="AP912" s="21"/>
      <c r="AS912" s="3">
        <f t="shared" si="1223"/>
        <v>-4.404787778184982E-3</v>
      </c>
      <c r="AT912" s="3" cm="1">
        <f t="array" ref="AT912">AS912-(100000000/LvacE($A912)-$E912)</f>
        <v>-5.0030357670038939E-6</v>
      </c>
      <c r="BB912"/>
      <c r="BC912"/>
      <c r="BD912"/>
      <c r="BE912"/>
      <c r="BF912"/>
      <c r="BG912"/>
      <c r="BH912"/>
      <c r="BI912"/>
      <c r="BJ912"/>
      <c r="BN912" s="3" cm="1">
        <f t="array" ref="BN912">$C912*EXP(poly_from_str(100000000/$E912,BN$4341))</f>
        <v>0.10702652302675034</v>
      </c>
      <c r="BO912" s="3"/>
      <c r="BY912" t="e">
        <v>#N/A</v>
      </c>
    </row>
    <row r="913" spans="1:77" hidden="1" x14ac:dyDescent="0.25">
      <c r="A913" t="s">
        <v>1361</v>
      </c>
      <c r="B913" s="2" t="str">
        <f t="shared" si="1214"/>
        <v/>
      </c>
      <c r="C913">
        <v>9</v>
      </c>
      <c r="D913" t="s">
        <v>14</v>
      </c>
      <c r="E913" t="s">
        <v>1362</v>
      </c>
      <c r="R913">
        <v>10</v>
      </c>
      <c r="S913" t="s">
        <v>22</v>
      </c>
      <c r="AA913" s="10">
        <f t="shared" si="1217"/>
        <v>4482.2910000000002</v>
      </c>
      <c r="AB913" s="3" cm="1">
        <f t="array" ref="AB913">100000000/Lvac(AA913)</f>
        <v>22303.761593648804</v>
      </c>
      <c r="AC913" s="28">
        <f t="shared" si="1218"/>
        <v>2.2310019585966194E-7</v>
      </c>
      <c r="AD913" s="28">
        <f t="shared" si="1219"/>
        <v>4.4835486417894596E-7</v>
      </c>
      <c r="AE913" s="21">
        <f t="shared" si="1220"/>
        <v>22303.76127736839</v>
      </c>
      <c r="AF913" s="10" cm="1">
        <f t="array" ref="AF913">Lair(100000000/AE913)</f>
        <v>4482.2910635625767</v>
      </c>
      <c r="AG913" s="10">
        <f t="shared" si="1221"/>
        <v>7.4879867899751273E-3</v>
      </c>
      <c r="AH913" s="10" t="b">
        <f t="shared" si="1215"/>
        <v>1</v>
      </c>
      <c r="AI913" s="10">
        <f t="shared" si="1222"/>
        <v>4482.2910000000002</v>
      </c>
      <c r="AJ913">
        <v>7.0000000000000001E-3</v>
      </c>
      <c r="AK913" s="3" cm="1">
        <f t="array" ref="AK913">100000000/Lvac($AA913)</f>
        <v>22303.761593648804</v>
      </c>
      <c r="AL913" s="21">
        <f t="shared" si="1213"/>
        <v>3.4831815059651779E-2</v>
      </c>
      <c r="AM913" s="21"/>
      <c r="AN913" s="21"/>
      <c r="AO913" s="21"/>
      <c r="AP913" s="21"/>
      <c r="AS913" s="3">
        <f t="shared" si="1223"/>
        <v>1.59364880528301E-3</v>
      </c>
      <c r="AT913" s="3" cm="1">
        <f t="array" ref="AT913">AS913-(100000000/LvacE($A913)-$E913)</f>
        <v>-5.0221897254232317E-6</v>
      </c>
      <c r="BB913"/>
      <c r="BC913"/>
      <c r="BD913"/>
      <c r="BE913"/>
      <c r="BF913"/>
      <c r="BG913"/>
      <c r="BH913"/>
      <c r="BI913"/>
      <c r="BJ913"/>
      <c r="BN913" s="3" cm="1">
        <f t="array" ref="BN913">$C913*EXP(poly_from_str(100000000/$E913,BN$4341))</f>
        <v>0.15998313196649916</v>
      </c>
      <c r="BO913" s="3"/>
      <c r="BY913" t="e">
        <v>#N/A</v>
      </c>
    </row>
    <row r="914" spans="1:77" hidden="1" x14ac:dyDescent="0.25">
      <c r="A914" t="s">
        <v>1363</v>
      </c>
      <c r="B914" s="2" t="str">
        <f t="shared" si="1214"/>
        <v/>
      </c>
      <c r="C914">
        <v>7</v>
      </c>
      <c r="D914" t="s">
        <v>14</v>
      </c>
      <c r="E914" t="s">
        <v>1364</v>
      </c>
      <c r="R914">
        <v>10</v>
      </c>
      <c r="S914" t="s">
        <v>22</v>
      </c>
      <c r="AA914" s="10">
        <f t="shared" si="1217"/>
        <v>4481.6779999999999</v>
      </c>
      <c r="AB914" s="3" cm="1">
        <f t="array" ref="AB914">100000000/Lvac(AA914)</f>
        <v>22306.81223171368</v>
      </c>
      <c r="AC914" s="28">
        <f t="shared" si="1218"/>
        <v>2.2313071130946936E-7</v>
      </c>
      <c r="AD914" s="28">
        <f t="shared" si="1219"/>
        <v>4.4829354800337458E-7</v>
      </c>
      <c r="AE914" s="21">
        <f t="shared" si="1220"/>
        <v>22306.811788606708</v>
      </c>
      <c r="AF914" s="10" cm="1">
        <f t="array" ref="AF914">Lair(100000000/AE914)</f>
        <v>4481.6780890264345</v>
      </c>
      <c r="AG914" s="10">
        <f t="shared" si="1221"/>
        <v>7.4886674401545231E-3</v>
      </c>
      <c r="AH914" s="10" t="b">
        <f t="shared" si="1215"/>
        <v>1</v>
      </c>
      <c r="AI914" s="10">
        <f t="shared" si="1222"/>
        <v>4481.6779999999999</v>
      </c>
      <c r="AJ914">
        <v>7.0000000000000001E-3</v>
      </c>
      <c r="AK914" s="3" cm="1">
        <f t="array" ref="AK914">100000000/Lvac($AA914)</f>
        <v>22306.81223171368</v>
      </c>
      <c r="AL914" s="21">
        <f t="shared" si="1213"/>
        <v>3.4841344162163314E-2</v>
      </c>
      <c r="AM914" s="21"/>
      <c r="AN914" s="21"/>
      <c r="AO914" s="21"/>
      <c r="AP914" s="21"/>
      <c r="AS914" s="3">
        <f t="shared" si="1223"/>
        <v>2.2317136790661607E-3</v>
      </c>
      <c r="AT914" s="3" cm="1">
        <f t="array" ref="AT914">AS914-(100000000/LvacE($A914)-$E914)</f>
        <v>-5.0429371185600758E-6</v>
      </c>
      <c r="BB914"/>
      <c r="BC914"/>
      <c r="BD914"/>
      <c r="BE914"/>
      <c r="BF914"/>
      <c r="BG914"/>
      <c r="BH914"/>
      <c r="BI914"/>
      <c r="BJ914"/>
      <c r="BN914" s="3" cm="1">
        <f t="array" ref="BN914">$C914*EXP(poly_from_str(100000000/$E914,BN$4341))</f>
        <v>0.12396259970764291</v>
      </c>
      <c r="BO914" s="3"/>
      <c r="BY914">
        <v>127</v>
      </c>
    </row>
    <row r="915" spans="1:77" hidden="1" x14ac:dyDescent="0.25">
      <c r="A915" t="s">
        <v>1365</v>
      </c>
      <c r="B915" s="2" t="str">
        <f t="shared" si="1214"/>
        <v/>
      </c>
      <c r="C915">
        <v>3</v>
      </c>
      <c r="E915" t="s">
        <v>1366</v>
      </c>
      <c r="R915">
        <v>10</v>
      </c>
      <c r="S915" t="s">
        <v>22</v>
      </c>
      <c r="AA915" s="10">
        <f t="shared" si="1217"/>
        <v>4479.0060000000003</v>
      </c>
      <c r="AB915" s="3" cm="1">
        <f t="array" ref="AB915">100000000/Lvac(AA915)</f>
        <v>22320.119381947447</v>
      </c>
      <c r="AC915" s="28">
        <f t="shared" si="1218"/>
        <v>2.2326382237487513E-7</v>
      </c>
      <c r="AD915" s="28">
        <f t="shared" si="1219"/>
        <v>4.4802627749778159E-7</v>
      </c>
      <c r="AE915" s="21">
        <f t="shared" si="1220"/>
        <v>22320.119504896626</v>
      </c>
      <c r="AF915" s="10" cm="1">
        <f t="array" ref="AF915">Lair(100000000/AE915)</f>
        <v>4479.0059753272235</v>
      </c>
      <c r="AG915" s="10">
        <f t="shared" si="1221"/>
        <v>7.4916375845385614E-3</v>
      </c>
      <c r="AH915" s="10" t="b">
        <f t="shared" si="1215"/>
        <v>1</v>
      </c>
      <c r="AI915" s="10">
        <f t="shared" si="1222"/>
        <v>4479.0060000000003</v>
      </c>
      <c r="AJ915">
        <v>3.0000000000000001E-3</v>
      </c>
      <c r="AK915" s="3" cm="1">
        <f t="array" ref="AK915">100000000/Lvac($AA915)</f>
        <v>22320.119381947447</v>
      </c>
      <c r="AL915" s="21">
        <f t="shared" si="1213"/>
        <v>1.4949825507231368E-2</v>
      </c>
      <c r="AM915" s="21"/>
      <c r="AN915" s="21"/>
      <c r="AO915" s="21"/>
      <c r="AP915" s="21"/>
      <c r="AS915" s="3">
        <f t="shared" si="1223"/>
        <v>-6.1805255245417356E-4</v>
      </c>
      <c r="AT915" s="3" cm="1">
        <f t="array" ref="AT915">AS915-(100000000/LvacE($A915)-$E915)</f>
        <v>-5.1334791351109743E-6</v>
      </c>
      <c r="BB915"/>
      <c r="BC915"/>
      <c r="BD915"/>
      <c r="BE915"/>
      <c r="BF915"/>
      <c r="BG915"/>
      <c r="BH915"/>
      <c r="BI915"/>
      <c r="BJ915"/>
      <c r="BN915" s="3" cm="1">
        <f t="array" ref="BN915">$C915*EXP(poly_from_str(100000000/$E915,BN$4341))</f>
        <v>5.2256474086380941E-2</v>
      </c>
      <c r="BO915" s="3"/>
      <c r="BY915" t="e">
        <v>#N/A</v>
      </c>
    </row>
    <row r="916" spans="1:77" x14ac:dyDescent="0.25">
      <c r="A916" t="s">
        <v>1367</v>
      </c>
      <c r="B916" s="2" t="str">
        <f t="shared" si="1214"/>
        <v/>
      </c>
      <c r="C916">
        <v>7</v>
      </c>
      <c r="E916" t="s">
        <v>1368</v>
      </c>
      <c r="F916">
        <v>17409</v>
      </c>
      <c r="G916" t="s">
        <v>3</v>
      </c>
      <c r="H916" s="5" t="s">
        <v>16</v>
      </c>
      <c r="I916">
        <v>39732</v>
      </c>
      <c r="J916" t="s">
        <v>5</v>
      </c>
      <c r="K916" s="5" t="s">
        <v>16</v>
      </c>
      <c r="L916">
        <v>17409.580000000002</v>
      </c>
      <c r="M916" t="str">
        <f t="shared" ref="M916:M917" si="1238">$G916&amp;""</f>
        <v>o</v>
      </c>
      <c r="N916" t="str">
        <f t="shared" ref="N916:N917" si="1239">$H916&amp;""</f>
        <v>11/2</v>
      </c>
      <c r="O916">
        <v>39732.99</v>
      </c>
      <c r="P916" t="str">
        <f t="shared" ref="P916:P917" si="1240">$J916&amp;""</f>
        <v>e</v>
      </c>
      <c r="Q916" t="str">
        <f t="shared" ref="Q916:Q917" si="1241">$K916&amp;""</f>
        <v>11/2</v>
      </c>
      <c r="R916">
        <v>10</v>
      </c>
      <c r="S916" t="s">
        <v>6</v>
      </c>
      <c r="U916" s="4" t="str">
        <f>"Sugar wl unc increased 0.003 -&gt; "&amp;ROUND($AJ916,3)&amp;"A"</f>
        <v>Sugar wl unc increased 0.003 -&gt; 0.013A</v>
      </c>
      <c r="AA916" s="10">
        <f t="shared" si="1217"/>
        <v>4478.3590000000004</v>
      </c>
      <c r="AB916" s="3" cm="1">
        <f t="array" ref="AB916">100000000/Lvac(AA916)</f>
        <v>22323.343972841307</v>
      </c>
      <c r="AC916" s="28">
        <f t="shared" si="1218"/>
        <v>2.2329607787138099E-7</v>
      </c>
      <c r="AD916" s="28">
        <f t="shared" si="1219"/>
        <v>4.4796156042598504E-7</v>
      </c>
      <c r="AE916" s="21">
        <f t="shared" si="1220"/>
        <v>22323.343182158202</v>
      </c>
      <c r="AF916" s="10" cm="1">
        <f t="array" ref="AF916">Lair(100000000/AE916)</f>
        <v>4478.3591586241819</v>
      </c>
      <c r="AG916" s="10">
        <f t="shared" si="1221"/>
        <v>7.4923575770545984E-3</v>
      </c>
      <c r="AH916" s="10" t="b">
        <f t="shared" si="1215"/>
        <v>1</v>
      </c>
      <c r="AI916" s="10">
        <f t="shared" ref="AI916:AI917" si="1242">$AF916</f>
        <v>4478.3591586241819</v>
      </c>
      <c r="AJ916" s="25">
        <f>0.003*ABS($AP916)</f>
        <v>1.3249601667666868E-2</v>
      </c>
      <c r="AK916" s="3" cm="1">
        <f t="array" ref="AK916">100000000/Lvac($AA916)</f>
        <v>22323.343972841307</v>
      </c>
      <c r="AL916" s="21">
        <f t="shared" si="1213"/>
        <v>6.6045487879387924E-2</v>
      </c>
      <c r="AM916" s="10" cm="1">
        <f t="array" ref="AM916">Lvac($AI916)-$BA916</f>
        <v>1.3408267704107857E-2</v>
      </c>
      <c r="AN916" s="10">
        <f t="shared" ref="AN916:AN917" si="1243">$AK916-($AX916-$AW916)</f>
        <v>-6.6027158689394128E-2</v>
      </c>
      <c r="AO916" s="14">
        <f t="shared" ref="AO916:AO917" si="1244">AM916/AJ916</f>
        <v>1.0119751552100003</v>
      </c>
      <c r="AP916" s="3">
        <v>4.416533889222289</v>
      </c>
      <c r="AS916" s="3">
        <f t="shared" si="1223"/>
        <v>3.9728413066768553E-3</v>
      </c>
      <c r="AT916" s="3" cm="1">
        <f t="array" ref="AT916">AS916-(100000000/LvacE($A916)-$E916)</f>
        <v>-5.1554125093389302E-6</v>
      </c>
      <c r="AU916" t="s">
        <v>4975</v>
      </c>
      <c r="AV916" t="s">
        <v>4720</v>
      </c>
      <c r="AW916" s="3">
        <v>17409.580000000002</v>
      </c>
      <c r="AX916" s="3">
        <v>39732.99</v>
      </c>
      <c r="AY916" s="3"/>
      <c r="AZ916" s="10" cm="1">
        <f t="array" ref="AZ916">Lair(100000000/($AX916-$AW916))</f>
        <v>4478.3457538934417</v>
      </c>
      <c r="BA916" s="10">
        <f t="shared" ref="BA916:BA917" si="1245">100000000/($AX916-$AW916)</f>
        <v>4479.6023546581828</v>
      </c>
      <c r="BB916" s="12">
        <v>156000</v>
      </c>
      <c r="BC916" s="3">
        <v>2.3E-2</v>
      </c>
      <c r="BD916" s="12" cm="1">
        <f t="array" ref="BD916">SfromgA($BB916,$BA916,"")</f>
        <v>6.9211195510145204E-3</v>
      </c>
      <c r="BE916" s="29">
        <f t="shared" ref="BE916:BE917" si="1246">(10^MAX(0.05, -0.312925054856973*((LN($BD916))^(1/3)) + 0.454808404431693)-1)*100</f>
        <v>874.86432092900804</v>
      </c>
      <c r="BG916" s="3"/>
      <c r="BH916" s="3"/>
      <c r="BI916" s="12">
        <f t="shared" ref="BI916:BI917" si="1247">IF($BB916="",$BF916,$BB916)</f>
        <v>156000</v>
      </c>
      <c r="BJ916" s="29">
        <f t="shared" ref="BJ916:BJ917" si="1248">IF($BB916="",$BH916,$BE916)</f>
        <v>874.86432092900804</v>
      </c>
      <c r="BK916" s="3">
        <f t="shared" ref="BK916:BK917" si="1249">LN(BN916*100000000/($AX916-$AW916)/$BI916)</f>
        <v>-5.6586233725566695</v>
      </c>
      <c r="BL916" s="13">
        <f>EXP(BK$4341*$AX916+BK$4342)*$BI916/(100000000/($AX916-$AW916))</f>
        <v>0.19116299314182936</v>
      </c>
      <c r="BM916" s="3">
        <f t="shared" ref="BM916:BM917" si="1250">LN(BL916/$C916)</f>
        <v>-3.6005389966669119</v>
      </c>
      <c r="BN916" s="3" cm="1">
        <f t="array" ref="BN916">$C916*EXP(poly_from_str(100000000/$E916,BN$4341))</f>
        <v>0.12144404616417345</v>
      </c>
      <c r="BO916" s="3">
        <f t="shared" ref="BO916:BO917" si="1251">LN($C916)</f>
        <v>1.9459101490553132</v>
      </c>
      <c r="BP916" s="13">
        <f t="shared" ref="BP916:BP917" si="1252">LN(BL916/BN916)</f>
        <v>0.45367280006207339</v>
      </c>
      <c r="BY916">
        <v>126</v>
      </c>
    </row>
    <row r="917" spans="1:77" hidden="1" x14ac:dyDescent="0.25">
      <c r="A917" t="s">
        <v>1369</v>
      </c>
      <c r="B917" s="2" t="str">
        <f t="shared" si="1214"/>
        <v/>
      </c>
      <c r="C917">
        <v>5</v>
      </c>
      <c r="D917" t="s">
        <v>143</v>
      </c>
      <c r="E917" t="s">
        <v>1370</v>
      </c>
      <c r="F917">
        <v>39024</v>
      </c>
      <c r="G917" t="s">
        <v>5</v>
      </c>
      <c r="H917" s="5" t="s">
        <v>4</v>
      </c>
      <c r="I917">
        <v>61357</v>
      </c>
      <c r="J917" t="s">
        <v>3</v>
      </c>
      <c r="K917" s="5" t="s">
        <v>4</v>
      </c>
      <c r="L917">
        <v>39024.269999999997</v>
      </c>
      <c r="M917" t="str">
        <f t="shared" si="1238"/>
        <v>e</v>
      </c>
      <c r="N917" t="str">
        <f t="shared" si="1239"/>
        <v>9/2</v>
      </c>
      <c r="O917">
        <v>61357.04</v>
      </c>
      <c r="P917" t="str">
        <f t="shared" si="1240"/>
        <v>o</v>
      </c>
      <c r="Q917" t="str">
        <f t="shared" si="1241"/>
        <v>9/2</v>
      </c>
      <c r="R917">
        <v>10</v>
      </c>
      <c r="S917" t="s">
        <v>159</v>
      </c>
      <c r="AA917" s="10">
        <f t="shared" si="1217"/>
        <v>4476.4759999999997</v>
      </c>
      <c r="AB917" s="3" cm="1">
        <f t="array" ref="AB917">100000000/Lvac(AA917)</f>
        <v>22332.733982517533</v>
      </c>
      <c r="AC917" s="28">
        <f t="shared" si="1218"/>
        <v>2.2339000588856057E-7</v>
      </c>
      <c r="AD917" s="28">
        <f t="shared" si="1219"/>
        <v>4.4777321074205157E-7</v>
      </c>
      <c r="AE917" s="21">
        <f t="shared" si="1220"/>
        <v>22332.733188840135</v>
      </c>
      <c r="AF917" s="10" cm="1">
        <f t="array" ref="AF917">Lair(100000000/AE917)</f>
        <v>4476.4761590910211</v>
      </c>
      <c r="AG917" s="10">
        <f t="shared" si="1221"/>
        <v>7.4944547879311242E-3</v>
      </c>
      <c r="AH917" s="10" t="b">
        <f t="shared" si="1215"/>
        <v>1</v>
      </c>
      <c r="AI917" s="10">
        <f t="shared" si="1242"/>
        <v>4476.4761590910211</v>
      </c>
      <c r="AJ917">
        <v>7.0000000000000001E-3</v>
      </c>
      <c r="AK917" s="3" cm="1">
        <f t="array" ref="AK917">100000000/Lvac($AA917)</f>
        <v>22332.733982517533</v>
      </c>
      <c r="AL917" s="21">
        <f t="shared" si="1213"/>
        <v>3.492236578991776E-2</v>
      </c>
      <c r="AM917" s="10" cm="1">
        <f t="array" ref="AM917">Lvac($AI917)-$BA917</f>
        <v>7.3806571381282993E-3</v>
      </c>
      <c r="AN917" s="10">
        <f t="shared" si="1243"/>
        <v>-3.6017482470924733E-2</v>
      </c>
      <c r="AO917" s="3">
        <f t="shared" si="1244"/>
        <v>1.0543795911611855</v>
      </c>
      <c r="AP917" s="3">
        <v>1.0316463058188674</v>
      </c>
      <c r="AS917" s="3">
        <f t="shared" si="1223"/>
        <v>3.9825175335863605E-3</v>
      </c>
      <c r="AT917" s="3" cm="1">
        <f t="array" ref="AT917">AS917-(100000000/LvacE($A917)-$E917)</f>
        <v>-5.2193317969795316E-6</v>
      </c>
      <c r="AU917" t="s">
        <v>4697</v>
      </c>
      <c r="AV917" t="s">
        <v>4898</v>
      </c>
      <c r="AW917" s="3">
        <v>39024.269999999997</v>
      </c>
      <c r="AX917" s="3">
        <v>61357.04</v>
      </c>
      <c r="AY917" s="3"/>
      <c r="AZ917" s="10" cm="1">
        <f t="array" ref="AZ917">Lair(100000000/($AX917-$AW917))</f>
        <v>4476.4687803807628</v>
      </c>
      <c r="BA917" s="10">
        <f t="shared" si="1245"/>
        <v>4477.7248858963749</v>
      </c>
      <c r="BB917" s="12">
        <v>235000</v>
      </c>
      <c r="BC917" s="3">
        <v>1.6E-2</v>
      </c>
      <c r="BD917" s="12" cm="1">
        <f t="array" ref="BD917">SfromgA($BB917,$BA917,"")</f>
        <v>1.0412941833265599E-2</v>
      </c>
      <c r="BE917" s="29">
        <f t="shared" si="1246"/>
        <v>841.67431102568389</v>
      </c>
      <c r="BG917" s="3"/>
      <c r="BH917" s="3"/>
      <c r="BI917" s="12">
        <f t="shared" si="1247"/>
        <v>235000</v>
      </c>
      <c r="BJ917" s="29">
        <f t="shared" si="1248"/>
        <v>841.67431102568389</v>
      </c>
      <c r="BK917" s="3">
        <f t="shared" si="1249"/>
        <v>-6.4169586970157528</v>
      </c>
      <c r="BL917" s="13">
        <f>EXP(BK$4341*$AX917+BK$4342)*$BI917/(100000000/($AX917-$AW917))</f>
        <v>5.5716508784366174E-2</v>
      </c>
      <c r="BM917" s="3">
        <f t="shared" si="1250"/>
        <v>-4.4969167008860378</v>
      </c>
      <c r="BN917" s="3" cm="1">
        <f t="array" ref="BN917">$C917*EXP(poly_from_str(100000000/$E917,BN$4341))</f>
        <v>8.5735503524485543E-2</v>
      </c>
      <c r="BO917" s="3">
        <f t="shared" si="1251"/>
        <v>1.6094379124341003</v>
      </c>
      <c r="BP917" s="13">
        <f t="shared" si="1252"/>
        <v>-0.43099052611638428</v>
      </c>
      <c r="BY917">
        <v>90</v>
      </c>
    </row>
    <row r="918" spans="1:77" hidden="1" x14ac:dyDescent="0.25">
      <c r="A918" t="s">
        <v>1371</v>
      </c>
      <c r="B918" s="2" t="str">
        <f t="shared" si="1214"/>
        <v/>
      </c>
      <c r="C918">
        <v>20</v>
      </c>
      <c r="D918" t="s">
        <v>14</v>
      </c>
      <c r="E918" t="s">
        <v>1372</v>
      </c>
      <c r="R918">
        <v>10</v>
      </c>
      <c r="S918" t="s">
        <v>22</v>
      </c>
      <c r="AA918" s="10">
        <f t="shared" si="1217"/>
        <v>4474.2700000000004</v>
      </c>
      <c r="AB918" s="3" cm="1">
        <f t="array" ref="AB918">100000000/Lvac(AA918)</f>
        <v>22343.744758688728</v>
      </c>
      <c r="AC918" s="28">
        <f t="shared" si="1218"/>
        <v>2.2350014639259586E-7</v>
      </c>
      <c r="AD918" s="28">
        <f t="shared" si="1219"/>
        <v>4.4755255253761065E-7</v>
      </c>
      <c r="AE918" s="21">
        <f t="shared" si="1220"/>
        <v>22343.743808829793</v>
      </c>
      <c r="AF918" s="10" cm="1">
        <f t="array" ref="AF918">Lair(100000000/AE918)</f>
        <v>4474.2701902096906</v>
      </c>
      <c r="AG918" s="10">
        <f t="shared" si="1221"/>
        <v>7.4969151122628638E-3</v>
      </c>
      <c r="AH918" s="10" t="b">
        <f t="shared" si="1215"/>
        <v>1</v>
      </c>
      <c r="AI918" s="10">
        <f t="shared" si="1222"/>
        <v>4474.2700000000004</v>
      </c>
      <c r="AJ918">
        <v>7.0000000000000001E-3</v>
      </c>
      <c r="AK918" s="3" cm="1">
        <f t="array" ref="AK918">100000000/Lvac($AA918)</f>
        <v>22343.744758688728</v>
      </c>
      <c r="AL918" s="21">
        <f t="shared" si="1213"/>
        <v>3.495681157168009E-2</v>
      </c>
      <c r="AM918" s="21"/>
      <c r="AN918" s="21"/>
      <c r="AO918" s="21"/>
      <c r="AP918" s="21"/>
      <c r="AS918" s="3">
        <f t="shared" si="1223"/>
        <v>4.7586887267243583E-3</v>
      </c>
      <c r="AT918" s="3" cm="1">
        <f t="array" ref="AT918">AS918-(100000000/LvacE($A918)-$E918)</f>
        <v>-5.2942923502996564E-6</v>
      </c>
      <c r="BB918"/>
      <c r="BC918"/>
      <c r="BD918"/>
      <c r="BE918"/>
      <c r="BF918"/>
      <c r="BG918"/>
      <c r="BH918"/>
      <c r="BI918"/>
      <c r="BJ918"/>
      <c r="BN918" s="3" cm="1">
        <f t="array" ref="BN918">$C918*EXP(poly_from_str(100000000/$E918,BN$4341))</f>
        <v>0.33824683486055629</v>
      </c>
      <c r="BO918" s="3"/>
      <c r="BY918">
        <v>357</v>
      </c>
    </row>
    <row r="919" spans="1:77" hidden="1" x14ac:dyDescent="0.25">
      <c r="A919" t="s">
        <v>1373</v>
      </c>
      <c r="B919" s="2" t="str">
        <f t="shared" si="1214"/>
        <v/>
      </c>
      <c r="C919">
        <v>60</v>
      </c>
      <c r="E919" t="s">
        <v>1374</v>
      </c>
      <c r="F919">
        <v>44679</v>
      </c>
      <c r="G919" t="s">
        <v>5</v>
      </c>
      <c r="H919" s="5" t="s">
        <v>8</v>
      </c>
      <c r="I919">
        <v>67049</v>
      </c>
      <c r="J919" t="s">
        <v>3</v>
      </c>
      <c r="K919" s="5" t="s">
        <v>4</v>
      </c>
      <c r="L919">
        <v>44679.98</v>
      </c>
      <c r="M919" t="str">
        <f>$G919&amp;""</f>
        <v>e</v>
      </c>
      <c r="N919" t="str">
        <f>$H919&amp;""</f>
        <v>7/2</v>
      </c>
      <c r="O919">
        <v>67049.179999999993</v>
      </c>
      <c r="P919" t="str">
        <f>$J919&amp;""</f>
        <v>o</v>
      </c>
      <c r="Q919" t="str">
        <f>$K919&amp;""</f>
        <v>9/2</v>
      </c>
      <c r="R919">
        <v>10</v>
      </c>
      <c r="AA919" s="10">
        <f t="shared" si="1217"/>
        <v>4469.183</v>
      </c>
      <c r="AB919" s="3" cm="1">
        <f t="array" ref="AB919">100000000/Lvac(AA919)</f>
        <v>22369.176861301265</v>
      </c>
      <c r="AC919" s="28">
        <f t="shared" si="1218"/>
        <v>2.2375454305630359E-7</v>
      </c>
      <c r="AD919" s="28">
        <f t="shared" si="1219"/>
        <v>4.4704371832742879E-7</v>
      </c>
      <c r="AE919" s="21">
        <f t="shared" si="1220"/>
        <v>22369.177490086673</v>
      </c>
      <c r="AF919" s="10" cm="1">
        <f t="array" ref="AF919">Lair(100000000/AE919)</f>
        <v>4469.1828743715869</v>
      </c>
      <c r="AG919" s="10">
        <f t="shared" si="1221"/>
        <v>7.502602473573052E-3</v>
      </c>
      <c r="AH919" s="10" t="b">
        <f t="shared" si="1215"/>
        <v>1</v>
      </c>
      <c r="AI919" s="10">
        <f>$AF919</f>
        <v>4469.1828743715869</v>
      </c>
      <c r="AJ919">
        <v>3.0000000000000001E-3</v>
      </c>
      <c r="AK919" s="3" cm="1">
        <f t="array" ref="AK919">100000000/Lvac($AA919)</f>
        <v>22369.176861301265</v>
      </c>
      <c r="AL919" s="21">
        <f t="shared" si="1213"/>
        <v>1.5015615263526176E-2</v>
      </c>
      <c r="AM919" s="10" cm="1">
        <f t="array" ref="AM919">Lvac($AI919)-$BA919</f>
        <v>4.4985583153902553E-3</v>
      </c>
      <c r="AN919" s="10">
        <f>$AK919-($AX919-$AW919)</f>
        <v>-2.3138698725233553E-2</v>
      </c>
      <c r="AO919" s="3">
        <f>AM919/AJ919</f>
        <v>1.4995194384634185</v>
      </c>
      <c r="AP919" s="3">
        <v>1.5414066241040321</v>
      </c>
      <c r="AS919" s="3">
        <f t="shared" si="1223"/>
        <v>-3.1386987357109319E-3</v>
      </c>
      <c r="AT919" s="3" cm="1">
        <f t="array" ref="AT919">AS919-(100000000/LvacE($A919)-$E919)</f>
        <v>-5.4675401770509779E-6</v>
      </c>
      <c r="AU919" t="s">
        <v>4801</v>
      </c>
      <c r="AV919" t="s">
        <v>4857</v>
      </c>
      <c r="AW919" s="3">
        <v>44679.98</v>
      </c>
      <c r="AX919" s="3">
        <v>67049.179999999993</v>
      </c>
      <c r="AY919" s="3"/>
      <c r="AZ919" s="10" cm="1">
        <f t="array" ref="AZ919">Lair(100000000/($AX919-$AW919))</f>
        <v>4469.1783769997601</v>
      </c>
      <c r="BA919" s="10">
        <f>100000000/($AX919-$AW919)</f>
        <v>4470.4325590544158</v>
      </c>
      <c r="BB919" s="12">
        <v>4730000</v>
      </c>
      <c r="BC919" s="3">
        <v>0.20699999999999999</v>
      </c>
      <c r="BD919" s="12" cm="1">
        <f t="array" ref="BD919">SfromgA($BB919,$BA919,"")</f>
        <v>0.20856582282728989</v>
      </c>
      <c r="BE919" s="29">
        <f>(10^MAX(0.05, -0.312925054856973*((LN($BD919))^(1/3)) + 0.454808404431693)-1)*100</f>
        <v>558.13156836058647</v>
      </c>
      <c r="BG919" s="3"/>
      <c r="BH919" s="3"/>
      <c r="BI919" s="12">
        <f>IF($BB919="",$BF919,$BB919)</f>
        <v>4730000</v>
      </c>
      <c r="BJ919" s="29">
        <f>IF($BB919="",$BH919,$BE919)</f>
        <v>558.13156836058647</v>
      </c>
      <c r="BK919" s="3">
        <f>LN(BN919*100000000/($AX919-$AW919)/$BI919)</f>
        <v>-6.9816475539490552</v>
      </c>
      <c r="BL919" s="13">
        <f>EXP(BK$4341*$AX919+BK$4342)*$BI919/(100000000/($AX919-$AW919))</f>
        <v>0.72888188082626815</v>
      </c>
      <c r="BM919" s="3">
        <f t="shared" ref="BM919" si="1253">LN(BL919/$C919)</f>
        <v>-4.4105881513686027</v>
      </c>
      <c r="BN919" s="3" cm="1">
        <f t="array" ref="BN919">$C919*EXP(poly_from_str($BA919,BN$4341))</f>
        <v>0.98269916258631174</v>
      </c>
      <c r="BO919" s="3">
        <f>LN($C919)</f>
        <v>4.0943445622221004</v>
      </c>
      <c r="BP919" s="13">
        <f>LN(BL919/BN919)</f>
        <v>-0.29879134337639662</v>
      </c>
      <c r="BY919">
        <v>1060</v>
      </c>
    </row>
    <row r="920" spans="1:77" hidden="1" x14ac:dyDescent="0.25">
      <c r="A920" t="s">
        <v>1375</v>
      </c>
      <c r="B920" s="2" t="str">
        <f t="shared" si="1214"/>
        <v/>
      </c>
      <c r="C920">
        <v>4</v>
      </c>
      <c r="E920" t="s">
        <v>1376</v>
      </c>
      <c r="R920">
        <v>10</v>
      </c>
      <c r="S920" t="s">
        <v>22</v>
      </c>
      <c r="AA920" s="10">
        <f t="shared" si="1217"/>
        <v>4468.4809999999998</v>
      </c>
      <c r="AB920" s="3" cm="1">
        <f t="array" ref="AB920">100000000/Lvac(AA920)</f>
        <v>22372.69100809528</v>
      </c>
      <c r="AC920" s="28">
        <f t="shared" si="1218"/>
        <v>2.2378969497688365E-7</v>
      </c>
      <c r="AD920" s="28">
        <f t="shared" si="1219"/>
        <v>4.4697349980749406E-7</v>
      </c>
      <c r="AE920" s="21">
        <f t="shared" si="1220"/>
        <v>22372.690806038881</v>
      </c>
      <c r="AF920" s="10" cm="1">
        <f t="array" ref="AF920">Lair(100000000/AE920)</f>
        <v>4468.4810403572537</v>
      </c>
      <c r="AG920" s="10">
        <f t="shared" si="1221"/>
        <v>7.5033888482568551E-3</v>
      </c>
      <c r="AH920" s="10" t="b">
        <f t="shared" si="1215"/>
        <v>1</v>
      </c>
      <c r="AI920" s="10">
        <f t="shared" si="1222"/>
        <v>4468.4809999999998</v>
      </c>
      <c r="AJ920">
        <v>3.0000000000000001E-3</v>
      </c>
      <c r="AK920" s="3" cm="1">
        <f t="array" ref="AK920">100000000/Lvac($AA920)</f>
        <v>22372.69100809528</v>
      </c>
      <c r="AL920" s="21">
        <f t="shared" si="1213"/>
        <v>1.5020333089541132E-2</v>
      </c>
      <c r="AM920" s="21"/>
      <c r="AN920" s="21"/>
      <c r="AO920" s="21"/>
      <c r="AP920" s="21"/>
      <c r="AS920" s="3">
        <f t="shared" si="1223"/>
        <v>1.0080952815769706E-3</v>
      </c>
      <c r="AT920" s="3" cm="1">
        <f t="array" ref="AT920">AS920-(100000000/LvacE($A920)-$E920)</f>
        <v>-5.4914889915380627E-6</v>
      </c>
      <c r="BB920"/>
      <c r="BC920"/>
      <c r="BD920"/>
      <c r="BE920"/>
      <c r="BF920"/>
      <c r="BG920"/>
      <c r="BH920"/>
      <c r="BI920"/>
      <c r="BJ920"/>
      <c r="BN920" s="3" cm="1">
        <f t="array" ref="BN920">$C920*EXP(poly_from_str(100000000/$E920,BN$4341))</f>
        <v>6.5224302507952581E-2</v>
      </c>
      <c r="BO920" s="3"/>
      <c r="BY920" t="e">
        <v>#N/A</v>
      </c>
    </row>
    <row r="921" spans="1:77" hidden="1" x14ac:dyDescent="0.25">
      <c r="A921" t="s">
        <v>1377</v>
      </c>
      <c r="B921" s="2" t="str">
        <f t="shared" si="1214"/>
        <v/>
      </c>
      <c r="C921">
        <v>6</v>
      </c>
      <c r="E921" t="s">
        <v>1378</v>
      </c>
      <c r="R921">
        <v>10</v>
      </c>
      <c r="S921" t="s">
        <v>22</v>
      </c>
      <c r="AA921" s="10">
        <f t="shared" si="1217"/>
        <v>4468.3819999999996</v>
      </c>
      <c r="AB921" s="3" cm="1">
        <f t="array" ref="AB921">100000000/Lvac(AA921)</f>
        <v>22373.186681735475</v>
      </c>
      <c r="AC921" s="28">
        <f t="shared" si="1218"/>
        <v>2.2379465318766392E-7</v>
      </c>
      <c r="AD921" s="28">
        <f t="shared" si="1219"/>
        <v>4.4696359719572618E-7</v>
      </c>
      <c r="AE921" s="21">
        <f t="shared" si="1220"/>
        <v>22373.187346875075</v>
      </c>
      <c r="AF921" s="10" cm="1">
        <f t="array" ref="AF921">Lair(100000000/AE921)</f>
        <v>4468.3818671558165</v>
      </c>
      <c r="AG921" s="10">
        <f t="shared" si="1221"/>
        <v>7.5034997770709261E-3</v>
      </c>
      <c r="AH921" s="10" t="b">
        <f t="shared" si="1215"/>
        <v>1</v>
      </c>
      <c r="AI921" s="10">
        <f t="shared" si="1222"/>
        <v>4468.3819999999996</v>
      </c>
      <c r="AJ921">
        <v>3.0000000000000001E-3</v>
      </c>
      <c r="AK921" s="3" cm="1">
        <f t="array" ref="AK921">100000000/Lvac($AA921)</f>
        <v>22373.186681735475</v>
      </c>
      <c r="AL921" s="21">
        <f t="shared" si="1213"/>
        <v>1.5020998662425556E-2</v>
      </c>
      <c r="AM921" s="21"/>
      <c r="AN921" s="21"/>
      <c r="AO921" s="21"/>
      <c r="AP921" s="21"/>
      <c r="AS921" s="3">
        <f t="shared" si="1223"/>
        <v>-3.3182645238412078E-3</v>
      </c>
      <c r="AT921" s="3" cm="1">
        <f t="array" ref="AT921">AS921-(100000000/LvacE($A921)-$E921)</f>
        <v>-5.4948613978922367E-6</v>
      </c>
      <c r="BB921"/>
      <c r="BC921"/>
      <c r="BD921"/>
      <c r="BE921"/>
      <c r="BF921"/>
      <c r="BG921"/>
      <c r="BH921"/>
      <c r="BI921"/>
      <c r="BJ921"/>
      <c r="BN921" s="3" cm="1">
        <f t="array" ref="BN921">$C921*EXP(poly_from_str(100000000/$E921,BN$4341))</f>
        <v>9.7774466395398302E-2</v>
      </c>
      <c r="BO921" s="3"/>
      <c r="BY921" t="e">
        <v>#N/A</v>
      </c>
    </row>
    <row r="922" spans="1:77" hidden="1" x14ac:dyDescent="0.25">
      <c r="A922" t="s">
        <v>1379</v>
      </c>
      <c r="B922" s="2" t="str">
        <f t="shared" si="1214"/>
        <v/>
      </c>
      <c r="C922">
        <v>6</v>
      </c>
      <c r="D922" t="s">
        <v>14</v>
      </c>
      <c r="E922" t="s">
        <v>1380</v>
      </c>
      <c r="R922">
        <v>10</v>
      </c>
      <c r="S922" t="s">
        <v>22</v>
      </c>
      <c r="AA922" s="10">
        <f t="shared" si="1217"/>
        <v>4465.63</v>
      </c>
      <c r="AB922" s="3" cm="1">
        <f t="array" ref="AB922">100000000/Lvac(AA922)</f>
        <v>22386.974204111553</v>
      </c>
      <c r="AC922" s="28">
        <f t="shared" si="1218"/>
        <v>2.2393256942469482E-7</v>
      </c>
      <c r="AD922" s="28">
        <f t="shared" si="1219"/>
        <v>4.4668832459562207E-7</v>
      </c>
      <c r="AE922" s="21">
        <f t="shared" si="1220"/>
        <v>22386.973359744039</v>
      </c>
      <c r="AF922" s="10" cm="1">
        <f t="array" ref="AF922">Lair(100000000/AE922)</f>
        <v>4465.6301684326118</v>
      </c>
      <c r="AG922" s="10">
        <f t="shared" si="1221"/>
        <v>7.5065863275855307E-3</v>
      </c>
      <c r="AH922" s="10" t="b">
        <f t="shared" si="1215"/>
        <v>1</v>
      </c>
      <c r="AI922" s="10">
        <f t="shared" si="1222"/>
        <v>4465.63</v>
      </c>
      <c r="AJ922">
        <v>7.0000000000000001E-3</v>
      </c>
      <c r="AK922" s="3" cm="1">
        <f t="array" ref="AK922">100000000/Lvac($AA922)</f>
        <v>22386.974204111553</v>
      </c>
      <c r="AL922" s="21">
        <f t="shared" si="1213"/>
        <v>3.5092208586197444E-2</v>
      </c>
      <c r="AM922" s="21"/>
      <c r="AN922" s="21"/>
      <c r="AO922" s="21"/>
      <c r="AP922" s="21"/>
      <c r="AS922" s="3">
        <f t="shared" si="1223"/>
        <v>4.204111552098766E-3</v>
      </c>
      <c r="AT922" s="3" cm="1">
        <f t="array" ref="AT922">AS922-(100000000/LvacE($A922)-$E922)</f>
        <v>-5.5888522183522582E-6</v>
      </c>
      <c r="BB922"/>
      <c r="BC922"/>
      <c r="BD922"/>
      <c r="BE922"/>
      <c r="BF922"/>
      <c r="BG922"/>
      <c r="BH922"/>
      <c r="BI922"/>
      <c r="BJ922"/>
      <c r="BN922" s="3" cm="1">
        <f t="array" ref="BN922">$C922*EXP(poly_from_str(100000000/$E922,BN$4341))</f>
        <v>9.6077248081093414E-2</v>
      </c>
      <c r="BO922" s="3"/>
      <c r="BY922" t="e">
        <v>#N/A</v>
      </c>
    </row>
    <row r="923" spans="1:77" hidden="1" x14ac:dyDescent="0.25">
      <c r="A923" t="s">
        <v>1381</v>
      </c>
      <c r="B923" s="2" t="str">
        <f t="shared" si="1214"/>
        <v/>
      </c>
      <c r="C923">
        <v>90</v>
      </c>
      <c r="E923" t="s">
        <v>1382</v>
      </c>
      <c r="F923">
        <v>17095</v>
      </c>
      <c r="G923" t="s">
        <v>3</v>
      </c>
      <c r="H923" s="5" t="s">
        <v>19</v>
      </c>
      <c r="I923">
        <v>39485</v>
      </c>
      <c r="J923" t="s">
        <v>5</v>
      </c>
      <c r="K923" s="5" t="s">
        <v>113</v>
      </c>
      <c r="L923">
        <v>17095.63</v>
      </c>
      <c r="M923" t="str">
        <f>$G923&amp;""</f>
        <v>o</v>
      </c>
      <c r="N923" t="str">
        <f>$H923&amp;""</f>
        <v>3/2</v>
      </c>
      <c r="O923">
        <v>39485.480000000003</v>
      </c>
      <c r="P923" t="str">
        <f>$J923&amp;""</f>
        <v>e</v>
      </c>
      <c r="Q923" t="str">
        <f>$K923&amp;""</f>
        <v>1/2</v>
      </c>
      <c r="R923">
        <v>10</v>
      </c>
      <c r="AA923" s="10">
        <f t="shared" si="1217"/>
        <v>4465.0640000000003</v>
      </c>
      <c r="AB923" s="3" cm="1">
        <f t="array" ref="AB923">100000000/Lvac(AA923)</f>
        <v>22389.811971729829</v>
      </c>
      <c r="AC923" s="28">
        <f t="shared" si="1218"/>
        <v>2.2396095554285447E-7</v>
      </c>
      <c r="AD923" s="28">
        <f t="shared" si="1219"/>
        <v>4.4663170966448292E-7</v>
      </c>
      <c r="AE923" s="21">
        <f t="shared" si="1220"/>
        <v>22389.811575560678</v>
      </c>
      <c r="AF923" s="10" cm="1">
        <f t="array" ref="AF923">Lair(100000000/AE923)</f>
        <v>4465.0640790069365</v>
      </c>
      <c r="AG923" s="10">
        <f t="shared" si="1221"/>
        <v>7.5072218418067282E-3</v>
      </c>
      <c r="AH923" s="10" t="b">
        <f t="shared" si="1215"/>
        <v>1</v>
      </c>
      <c r="AI923" s="10">
        <f>$AF923</f>
        <v>4465.0640790069365</v>
      </c>
      <c r="AJ923">
        <v>3.0000000000000001E-3</v>
      </c>
      <c r="AK923" s="3" cm="1">
        <f t="array" ref="AK923">100000000/Lvac($AA923)</f>
        <v>22389.811971729829</v>
      </c>
      <c r="AL923" s="21">
        <f t="shared" si="1213"/>
        <v>1.5043330784656615E-2</v>
      </c>
      <c r="AM923" s="10" cm="1">
        <f t="array" ref="AM923">Lvac($AI923)-$BA923</f>
        <v>7.6648898193525383E-3</v>
      </c>
      <c r="AN923" s="10">
        <f>$AK923-($AX923-$AW923)</f>
        <v>-3.8028270173526835E-2</v>
      </c>
      <c r="AO923" s="3">
        <f>AM923/AJ923</f>
        <v>2.5549632731175129</v>
      </c>
      <c r="AP923" s="3">
        <v>2.528620680398793</v>
      </c>
      <c r="AS923" s="3">
        <f t="shared" si="1223"/>
        <v>1.9717298273462802E-3</v>
      </c>
      <c r="AT923" s="3" cm="1">
        <f t="array" ref="AT923">AS923-(100000000/LvacE($A923)-$E923)</f>
        <v>-5.6081989896483719E-6</v>
      </c>
      <c r="AU923" t="s">
        <v>4851</v>
      </c>
      <c r="AV923" t="s">
        <v>4804</v>
      </c>
      <c r="AW923" s="3">
        <v>17095.63</v>
      </c>
      <c r="AX923" s="3">
        <v>39485.480000000003</v>
      </c>
      <c r="AY923" s="3"/>
      <c r="AZ923" s="10" cm="1">
        <f t="array" ref="AZ923">Lair(100000000/($AX923-$AW923))</f>
        <v>4465.0564161385801</v>
      </c>
      <c r="BA923" s="10">
        <f>100000000/($AX923-$AW923)</f>
        <v>4466.3095107827876</v>
      </c>
      <c r="BN923" s="3" cm="1">
        <f t="array" ref="BN923">$C923*EXP(poly_from_str($BA923,BN$4341))</f>
        <v>1.4358787016702192</v>
      </c>
      <c r="BO923" s="3"/>
      <c r="BY923">
        <v>1577</v>
      </c>
    </row>
    <row r="924" spans="1:77" hidden="1" x14ac:dyDescent="0.25">
      <c r="A924" t="s">
        <v>1383</v>
      </c>
      <c r="B924" s="2" t="str">
        <f t="shared" si="1214"/>
        <v/>
      </c>
      <c r="C924">
        <v>3</v>
      </c>
      <c r="D924" t="s">
        <v>1155</v>
      </c>
      <c r="E924" t="s">
        <v>1384</v>
      </c>
      <c r="R924">
        <v>10</v>
      </c>
      <c r="S924" t="s">
        <v>22</v>
      </c>
      <c r="AA924" s="10">
        <f t="shared" si="1217"/>
        <v>4463.8379999999997</v>
      </c>
      <c r="AB924" s="3" cm="1">
        <f t="array" ref="AB924">100000000/Lvac(AA924)</f>
        <v>22395.961264560756</v>
      </c>
      <c r="AC924" s="28">
        <f t="shared" si="1218"/>
        <v>2.2402246676514695E-7</v>
      </c>
      <c r="AD924" s="28">
        <f t="shared" si="1219"/>
        <v>4.4650907732297004E-7</v>
      </c>
      <c r="AE924" s="21">
        <f t="shared" si="1220"/>
        <v>22395.961010256222</v>
      </c>
      <c r="AF924" s="10" cm="1">
        <f t="array" ref="AF924">Lair(100000000/AE924)</f>
        <v>4463.8380506874146</v>
      </c>
      <c r="AG924" s="10">
        <f t="shared" si="1221"/>
        <v>7.5085992440317908E-3</v>
      </c>
      <c r="AH924" s="10" t="b">
        <f t="shared" si="1215"/>
        <v>1</v>
      </c>
      <c r="AI924" s="10">
        <f t="shared" si="1222"/>
        <v>4463.8379999999997</v>
      </c>
      <c r="AJ924">
        <v>7.0000000000000001E-3</v>
      </c>
      <c r="AK924" s="3" cm="1">
        <f t="array" ref="AK924">100000000/Lvac($AA924)</f>
        <v>22395.961264560756</v>
      </c>
      <c r="AL924" s="21">
        <f t="shared" si="1213"/>
        <v>3.5120389416445061E-2</v>
      </c>
      <c r="AM924" s="21"/>
      <c r="AN924" s="21"/>
      <c r="AO924" s="21"/>
      <c r="AP924" s="21"/>
      <c r="AS924" s="3">
        <f t="shared" si="1223"/>
        <v>1.2645607566810213E-3</v>
      </c>
      <c r="AT924" s="3" cm="1">
        <f t="array" ref="AT924">AS924-(100000000/LvacE($A924)-$E924)</f>
        <v>-5.650130333378911E-6</v>
      </c>
      <c r="BB924"/>
      <c r="BC924"/>
      <c r="BD924"/>
      <c r="BE924"/>
      <c r="BF924"/>
      <c r="BG924"/>
      <c r="BH924"/>
      <c r="BI924"/>
      <c r="BJ924"/>
      <c r="BN924" s="3" cm="1">
        <f t="array" ref="BN924">$C924*EXP(poly_from_str(100000000/$E924,BN$4341))</f>
        <v>4.749078347144528E-2</v>
      </c>
      <c r="BO924" s="3"/>
      <c r="BY924" t="e">
        <v>#N/A</v>
      </c>
    </row>
    <row r="925" spans="1:77" hidden="1" x14ac:dyDescent="0.25">
      <c r="A925" t="s">
        <v>1385</v>
      </c>
      <c r="B925" s="2" t="str">
        <f t="shared" si="1214"/>
        <v/>
      </c>
      <c r="C925">
        <v>6</v>
      </c>
      <c r="D925" t="s">
        <v>14</v>
      </c>
      <c r="E925" t="s">
        <v>1386</v>
      </c>
      <c r="R925">
        <v>10</v>
      </c>
      <c r="S925" t="s">
        <v>22</v>
      </c>
      <c r="AA925" s="10">
        <f t="shared" si="1217"/>
        <v>4463.4380000000001</v>
      </c>
      <c r="AB925" s="3" cm="1">
        <f t="array" ref="AB925">100000000/Lvac(AA925)</f>
        <v>22397.968289981967</v>
      </c>
      <c r="AC925" s="28">
        <f t="shared" si="1218"/>
        <v>2.2404254299040335E-7</v>
      </c>
      <c r="AD925" s="28">
        <f t="shared" si="1219"/>
        <v>4.4646906677123668E-7</v>
      </c>
      <c r="AE925" s="21">
        <f t="shared" si="1220"/>
        <v>22397.968633966928</v>
      </c>
      <c r="AF925" s="10" cm="1">
        <f t="array" ref="AF925">Lair(100000000/AE925)</f>
        <v>4463.4379314499711</v>
      </c>
      <c r="AG925" s="10">
        <f t="shared" si="1221"/>
        <v>7.5090488867529878E-3</v>
      </c>
      <c r="AH925" s="10" t="b">
        <f t="shared" si="1215"/>
        <v>1</v>
      </c>
      <c r="AI925" s="10">
        <f t="shared" si="1222"/>
        <v>4463.4380000000001</v>
      </c>
      <c r="AJ925">
        <v>7.0000000000000001E-3</v>
      </c>
      <c r="AK925" s="3" cm="1">
        <f t="array" ref="AK925">100000000/Lvac($AA925)</f>
        <v>22397.968289981967</v>
      </c>
      <c r="AL925" s="21">
        <f t="shared" si="1213"/>
        <v>3.5126684414541837E-2</v>
      </c>
      <c r="AM925" s="21"/>
      <c r="AN925" s="21"/>
      <c r="AO925" s="21"/>
      <c r="AP925" s="21"/>
      <c r="AS925" s="3">
        <f t="shared" si="1223"/>
        <v>-1.710018033918459E-3</v>
      </c>
      <c r="AT925" s="3" cm="1">
        <f t="array" ref="AT925">AS925-(100000000/LvacE($A925)-$E925)</f>
        <v>-5.6638236856088042E-6</v>
      </c>
      <c r="BB925"/>
      <c r="BC925"/>
      <c r="BD925"/>
      <c r="BE925"/>
      <c r="BF925"/>
      <c r="BG925"/>
      <c r="BH925"/>
      <c r="BI925"/>
      <c r="BJ925"/>
      <c r="BN925" s="3" cm="1">
        <f t="array" ref="BN925">$C925*EXP(poly_from_str(100000000/$E925,BN$4341))</f>
        <v>9.4737839659866235E-2</v>
      </c>
      <c r="BO925" s="3"/>
      <c r="BY925" t="e">
        <v>#N/A</v>
      </c>
    </row>
    <row r="926" spans="1:77" hidden="1" x14ac:dyDescent="0.25">
      <c r="A926" t="s">
        <v>1387</v>
      </c>
      <c r="B926" s="2" t="str">
        <f t="shared" si="1214"/>
        <v/>
      </c>
      <c r="C926">
        <v>15</v>
      </c>
      <c r="E926" t="s">
        <v>1388</v>
      </c>
      <c r="R926">
        <v>10</v>
      </c>
      <c r="S926" t="s">
        <v>22</v>
      </c>
      <c r="AA926" s="10">
        <f t="shared" si="1217"/>
        <v>4462.7969999999996</v>
      </c>
      <c r="AB926" s="3" cm="1">
        <f t="array" ref="AB926">100000000/Lvac(AA926)</f>
        <v>22401.185298429409</v>
      </c>
      <c r="AC926" s="28">
        <f t="shared" si="1218"/>
        <v>2.2407472264591021E-7</v>
      </c>
      <c r="AD926" s="28">
        <f t="shared" si="1219"/>
        <v>4.4640494986223431E-7</v>
      </c>
      <c r="AE926" s="21">
        <f t="shared" si="1220"/>
        <v>22401.186244625209</v>
      </c>
      <c r="AF926" s="10" cm="1">
        <f t="array" ref="AF926">Lair(100000000/AE926)</f>
        <v>4462.7968114943142</v>
      </c>
      <c r="AG926" s="10">
        <f t="shared" si="1221"/>
        <v>7.5097696913426059E-3</v>
      </c>
      <c r="AH926" s="10" t="b">
        <f t="shared" si="1215"/>
        <v>1</v>
      </c>
      <c r="AI926" s="10">
        <f t="shared" si="1222"/>
        <v>4462.7969999999996</v>
      </c>
      <c r="AJ926">
        <v>3.0000000000000001E-3</v>
      </c>
      <c r="AK926" s="3" cm="1">
        <f t="array" ref="AK926">100000000/Lvac($AA926)</f>
        <v>22401.185298429409</v>
      </c>
      <c r="AL926" s="21">
        <f t="shared" si="1213"/>
        <v>1.5058618148055633E-2</v>
      </c>
      <c r="AM926" s="21"/>
      <c r="AN926" s="21"/>
      <c r="AO926" s="21"/>
      <c r="AP926" s="21"/>
      <c r="AS926" s="3">
        <f t="shared" si="1223"/>
        <v>-4.7015705895319115E-3</v>
      </c>
      <c r="AT926" s="3" cm="1">
        <f t="array" ref="AT926">AS926-(100000000/LvacE($A926)-$E926)</f>
        <v>-5.6857606978155673E-6</v>
      </c>
      <c r="BB926"/>
      <c r="BC926"/>
      <c r="BD926"/>
      <c r="BE926"/>
      <c r="BF926"/>
      <c r="BG926"/>
      <c r="BH926"/>
      <c r="BI926"/>
      <c r="BJ926"/>
      <c r="BN926" s="3" cm="1">
        <f t="array" ref="BN926">$C926*EXP(poly_from_str(100000000/$E926,BN$4341))</f>
        <v>0.23587084843731532</v>
      </c>
      <c r="BO926" s="3"/>
      <c r="BY926">
        <v>262</v>
      </c>
    </row>
    <row r="927" spans="1:77" hidden="1" x14ac:dyDescent="0.25">
      <c r="A927" t="s">
        <v>1389</v>
      </c>
      <c r="B927" s="2" t="str">
        <f t="shared" si="1214"/>
        <v/>
      </c>
      <c r="C927">
        <v>25</v>
      </c>
      <c r="E927" t="s">
        <v>1390</v>
      </c>
      <c r="R927">
        <v>10</v>
      </c>
      <c r="S927" t="s">
        <v>22</v>
      </c>
      <c r="AA927" s="10">
        <f t="shared" si="1217"/>
        <v>4462.5339999999997</v>
      </c>
      <c r="AB927" s="3" cm="1">
        <f t="array" ref="AB927">100000000/Lvac(AA927)</f>
        <v>22402.505492829958</v>
      </c>
      <c r="AC927" s="28">
        <f t="shared" si="1218"/>
        <v>2.2408792851774353E-7</v>
      </c>
      <c r="AD927" s="28">
        <f t="shared" si="1219"/>
        <v>4.4637864292458511E-7</v>
      </c>
      <c r="AE927" s="21">
        <f t="shared" si="1220"/>
        <v>22402.506400073264</v>
      </c>
      <c r="AF927" s="10" cm="1">
        <f t="array" ref="AF927">Lair(100000000/AE927)</f>
        <v>4462.53381927592</v>
      </c>
      <c r="AG927" s="10">
        <f t="shared" si="1221"/>
        <v>7.5100655247478179E-3</v>
      </c>
      <c r="AH927" s="10" t="b">
        <f t="shared" si="1215"/>
        <v>1</v>
      </c>
      <c r="AI927" s="10">
        <f t="shared" si="1222"/>
        <v>4462.5339999999997</v>
      </c>
      <c r="AJ927">
        <v>3.0000000000000001E-3</v>
      </c>
      <c r="AK927" s="3" cm="1">
        <f t="array" ref="AK927">100000000/Lvac($AA927)</f>
        <v>22402.505492829958</v>
      </c>
      <c r="AL927" s="21">
        <f t="shared" si="1213"/>
        <v>1.5060393148486909E-2</v>
      </c>
      <c r="AM927" s="21"/>
      <c r="AN927" s="21"/>
      <c r="AO927" s="21"/>
      <c r="AP927" s="21"/>
      <c r="AS927" s="3">
        <f t="shared" si="1223"/>
        <v>-4.507170040596975E-3</v>
      </c>
      <c r="AT927" s="3" cm="1">
        <f t="array" ref="AT927">AS927-(100000000/LvacE($A927)-$E927)</f>
        <v>-5.6947683333419263E-6</v>
      </c>
      <c r="BB927"/>
      <c r="BC927"/>
      <c r="BD927"/>
      <c r="BE927"/>
      <c r="BF927"/>
      <c r="BG927"/>
      <c r="BH927"/>
      <c r="BI927"/>
      <c r="BJ927"/>
      <c r="BN927" s="3" cm="1">
        <f t="array" ref="BN927">$C927*EXP(poly_from_str(100000000/$E927,BN$4341))</f>
        <v>0.39245419043399488</v>
      </c>
      <c r="BO927" s="3"/>
      <c r="BY927" t="e">
        <v>#N/A</v>
      </c>
    </row>
    <row r="928" spans="1:77" hidden="1" x14ac:dyDescent="0.25">
      <c r="A928" t="s">
        <v>1391</v>
      </c>
      <c r="B928" s="2" t="str">
        <f t="shared" si="1214"/>
        <v/>
      </c>
      <c r="C928">
        <v>200</v>
      </c>
      <c r="E928" t="s">
        <v>1392</v>
      </c>
      <c r="R928">
        <v>10</v>
      </c>
      <c r="S928" t="s">
        <v>22</v>
      </c>
      <c r="AA928" s="10">
        <f t="shared" si="1217"/>
        <v>4461.8140000000003</v>
      </c>
      <c r="AB928" s="3" cm="1">
        <f t="array" ref="AB928">100000000/Lvac(AA928)</f>
        <v>22406.120509483942</v>
      </c>
      <c r="AC928" s="28">
        <f t="shared" si="1218"/>
        <v>2.2412408943985561E-7</v>
      </c>
      <c r="AD928" s="28">
        <f t="shared" si="1219"/>
        <v>4.4630662393194102E-7</v>
      </c>
      <c r="AE928" s="21">
        <f t="shared" si="1220"/>
        <v>22406.120406877602</v>
      </c>
      <c r="AF928" s="10" cm="1">
        <f t="array" ref="AF928">Lair(100000000/AE928)</f>
        <v>4461.8140204327274</v>
      </c>
      <c r="AG928" s="10">
        <f t="shared" si="1221"/>
        <v>7.5108756785338812E-3</v>
      </c>
      <c r="AH928" s="10" t="b">
        <f t="shared" si="1215"/>
        <v>1</v>
      </c>
      <c r="AI928" s="10">
        <f t="shared" si="1222"/>
        <v>4461.8140000000003</v>
      </c>
      <c r="AJ928">
        <v>3.0000000000000001E-3</v>
      </c>
      <c r="AK928" s="3" cm="1">
        <f t="array" ref="AK928">100000000/Lvac($AA928)</f>
        <v>22406.120509483942</v>
      </c>
      <c r="AL928" s="21">
        <f t="shared" si="1213"/>
        <v>1.5065254071203288E-2</v>
      </c>
      <c r="AM928" s="21"/>
      <c r="AN928" s="21"/>
      <c r="AO928" s="21"/>
      <c r="AP928" s="21"/>
      <c r="AS928" s="3">
        <f t="shared" si="1223"/>
        <v>5.0948394346050918E-4</v>
      </c>
      <c r="AT928" s="3" cm="1">
        <f t="array" ref="AT928">AS928-(100000000/LvacE($A928)-$E928)</f>
        <v>-5.719426553696394E-6</v>
      </c>
      <c r="BB928"/>
      <c r="BC928"/>
      <c r="BD928"/>
      <c r="BE928"/>
      <c r="BF928"/>
      <c r="BG928"/>
      <c r="BH928"/>
      <c r="BI928"/>
      <c r="BJ928"/>
      <c r="BN928" s="3" cm="1">
        <f t="array" ref="BN928">$C928*EXP(poly_from_str(100000000/$E928,BN$4341))</f>
        <v>3.1251417646939692</v>
      </c>
      <c r="BO928" s="3"/>
      <c r="BY928">
        <v>3484</v>
      </c>
    </row>
    <row r="929" spans="1:77" hidden="1" x14ac:dyDescent="0.25">
      <c r="A929" t="s">
        <v>1393</v>
      </c>
      <c r="B929" s="2" t="str">
        <f t="shared" si="1214"/>
        <v/>
      </c>
      <c r="C929">
        <v>120</v>
      </c>
      <c r="E929" t="s">
        <v>1394</v>
      </c>
      <c r="R929">
        <v>10</v>
      </c>
      <c r="S929" t="s">
        <v>22</v>
      </c>
      <c r="AA929" s="10">
        <f t="shared" si="1217"/>
        <v>4461.0190000000002</v>
      </c>
      <c r="AB929" s="3" cm="1">
        <f t="array" ref="AB929">100000000/Lvac(AA929)</f>
        <v>22410.113445911011</v>
      </c>
      <c r="AC929" s="28">
        <f t="shared" si="1218"/>
        <v>2.2416403068446916E-7</v>
      </c>
      <c r="AD929" s="28">
        <f t="shared" si="1219"/>
        <v>4.4622710296116853E-7</v>
      </c>
      <c r="AE929" s="21">
        <f t="shared" si="1220"/>
        <v>22410.112751534623</v>
      </c>
      <c r="AF929" s="10" cm="1">
        <f t="array" ref="AF929">Lair(100000000/AE929)</f>
        <v>4461.0191382268158</v>
      </c>
      <c r="AG929" s="10">
        <f t="shared" si="1221"/>
        <v>7.5117706790658149E-3</v>
      </c>
      <c r="AH929" s="10" t="b">
        <f t="shared" si="1215"/>
        <v>1</v>
      </c>
      <c r="AI929" s="10">
        <f t="shared" si="1222"/>
        <v>4461.0190000000002</v>
      </c>
      <c r="AJ929">
        <v>3.0000000000000001E-3</v>
      </c>
      <c r="AK929" s="3" cm="1">
        <f t="array" ref="AK929">100000000/Lvac($AA929)</f>
        <v>22410.113445911011</v>
      </c>
      <c r="AL929" s="21">
        <f t="shared" si="1213"/>
        <v>1.5070624074394893E-2</v>
      </c>
      <c r="AM929" s="21"/>
      <c r="AN929" s="21"/>
      <c r="AO929" s="21"/>
      <c r="AP929" s="21"/>
      <c r="AS929" s="3">
        <f t="shared" si="1223"/>
        <v>3.4459110102034174E-3</v>
      </c>
      <c r="AT929" s="3" cm="1">
        <f t="array" ref="AT929">AS929-(100000000/LvacE($A929)-$E929)</f>
        <v>-5.7466641010250896E-6</v>
      </c>
      <c r="BB929"/>
      <c r="BC929"/>
      <c r="BD929"/>
      <c r="BE929"/>
      <c r="BF929"/>
      <c r="BG929"/>
      <c r="BH929"/>
      <c r="BI929"/>
      <c r="BJ929"/>
      <c r="BN929" s="3" cm="1">
        <f t="array" ref="BN929">$C929*EXP(poly_from_str(100000000/$E929,BN$4341))</f>
        <v>1.8655088017304451</v>
      </c>
      <c r="BO929" s="3"/>
      <c r="BY929" t="e">
        <v>#N/A</v>
      </c>
    </row>
    <row r="930" spans="1:77" hidden="1" x14ac:dyDescent="0.25">
      <c r="A930" t="s">
        <v>1395</v>
      </c>
      <c r="B930" s="2" t="str">
        <f t="shared" si="1214"/>
        <v/>
      </c>
      <c r="C930">
        <v>25</v>
      </c>
      <c r="E930" t="s">
        <v>1396</v>
      </c>
      <c r="R930">
        <v>10</v>
      </c>
      <c r="S930" t="s">
        <v>22</v>
      </c>
      <c r="AA930" s="10">
        <f t="shared" si="1217"/>
        <v>4460.55</v>
      </c>
      <c r="AB930" s="3" cm="1">
        <f t="array" ref="AB930">100000000/Lvac(AA930)</f>
        <v>22412.469694765357</v>
      </c>
      <c r="AC930" s="28">
        <f t="shared" si="1218"/>
        <v>2.2418760018383384E-7</v>
      </c>
      <c r="AD930" s="28">
        <f t="shared" si="1219"/>
        <v>4.461801905898659E-7</v>
      </c>
      <c r="AE930" s="21">
        <f t="shared" si="1220"/>
        <v>22412.469756293038</v>
      </c>
      <c r="AF930" s="10" cm="1">
        <f t="array" ref="AF930">Lair(100000000/AE930)</f>
        <v>4460.5499877544989</v>
      </c>
      <c r="AG930" s="10">
        <f t="shared" si="1221"/>
        <v>7.5122988975311741E-3</v>
      </c>
      <c r="AH930" s="10" t="b">
        <f t="shared" si="1215"/>
        <v>1</v>
      </c>
      <c r="AI930" s="10">
        <f t="shared" si="1222"/>
        <v>4460.55</v>
      </c>
      <c r="AJ930">
        <v>3.0000000000000001E-3</v>
      </c>
      <c r="AK930" s="3" cm="1">
        <f t="array" ref="AK930">100000000/Lvac($AA930)</f>
        <v>22412.469694765357</v>
      </c>
      <c r="AL930" s="21">
        <f t="shared" si="1213"/>
        <v>1.5073793385187044E-2</v>
      </c>
      <c r="AM930" s="21"/>
      <c r="AN930" s="21"/>
      <c r="AO930" s="21"/>
      <c r="AP930" s="21"/>
      <c r="AS930" s="3">
        <f t="shared" si="1223"/>
        <v>-3.0523464374709874E-4</v>
      </c>
      <c r="AT930" s="3" cm="1">
        <f t="array" ref="AT930">AS930-(100000000/LvacE($A930)-$E930)</f>
        <v>-5.7627403293736279E-6</v>
      </c>
      <c r="BB930"/>
      <c r="BC930"/>
      <c r="BD930"/>
      <c r="BE930"/>
      <c r="BF930"/>
      <c r="BG930"/>
      <c r="BH930"/>
      <c r="BI930"/>
      <c r="BJ930"/>
      <c r="BN930" s="3" cm="1">
        <f t="array" ref="BN930">$C930*EXP(poly_from_str(100000000/$E930,BN$4341))</f>
        <v>0.38747113896395768</v>
      </c>
      <c r="BO930" s="3"/>
      <c r="BY930">
        <v>434</v>
      </c>
    </row>
    <row r="931" spans="1:77" hidden="1" x14ac:dyDescent="0.25">
      <c r="A931" t="s">
        <v>1397</v>
      </c>
      <c r="B931" s="2" t="str">
        <f t="shared" si="1214"/>
        <v/>
      </c>
      <c r="C931">
        <v>8</v>
      </c>
      <c r="D931" t="s">
        <v>14</v>
      </c>
      <c r="E931" t="s">
        <v>1398</v>
      </c>
      <c r="R931">
        <v>10</v>
      </c>
      <c r="S931" t="s">
        <v>22</v>
      </c>
      <c r="AA931" s="10">
        <f t="shared" si="1217"/>
        <v>4460.25</v>
      </c>
      <c r="AB931" s="3" cm="1">
        <f t="array" ref="AB931">100000000/Lvac(AA931)</f>
        <v>22413.977150045936</v>
      </c>
      <c r="AC931" s="28">
        <f t="shared" si="1218"/>
        <v>2.2420267922201672E-7</v>
      </c>
      <c r="AD931" s="28">
        <f t="shared" si="1219"/>
        <v>4.4615018267650487E-7</v>
      </c>
      <c r="AE931" s="21">
        <f t="shared" si="1220"/>
        <v>22413.977724648907</v>
      </c>
      <c r="AF931" s="10" cm="1">
        <f t="array" ref="AF931">Lair(100000000/AE931)</f>
        <v>4460.2498856554512</v>
      </c>
      <c r="AG931" s="10">
        <f t="shared" si="1221"/>
        <v>7.512636864530681E-3</v>
      </c>
      <c r="AH931" s="10" t="b">
        <f t="shared" si="1215"/>
        <v>1</v>
      </c>
      <c r="AI931" s="10">
        <f t="shared" si="1222"/>
        <v>4460.25</v>
      </c>
      <c r="AJ931">
        <v>7.0000000000000001E-3</v>
      </c>
      <c r="AK931" s="3" cm="1">
        <f t="array" ref="AK931">100000000/Lvac($AA931)</f>
        <v>22413.977150045936</v>
      </c>
      <c r="AL931" s="21">
        <f t="shared" si="1213"/>
        <v>3.5176916103429524E-2</v>
      </c>
      <c r="AM931" s="21"/>
      <c r="AN931" s="21"/>
      <c r="AO931" s="21"/>
      <c r="AP931" s="21"/>
      <c r="AS931" s="3">
        <f t="shared" si="1223"/>
        <v>-2.8499540640041232E-3</v>
      </c>
      <c r="AT931" s="3" cm="1">
        <f t="array" ref="AT931">AS931-(100000000/LvacE($A931)-$E931)</f>
        <v>-5.7730285334400833E-6</v>
      </c>
      <c r="BB931"/>
      <c r="BC931"/>
      <c r="BD931"/>
      <c r="BE931"/>
      <c r="BF931"/>
      <c r="BG931"/>
      <c r="BH931"/>
      <c r="BI931"/>
      <c r="BJ931"/>
      <c r="BN931" s="3" cm="1">
        <f t="array" ref="BN931">$C931*EXP(poly_from_str(100000000/$E931,BN$4341))</f>
        <v>0.12375031213904086</v>
      </c>
      <c r="BO931" s="3"/>
      <c r="BY931" t="e">
        <v>#N/A</v>
      </c>
    </row>
    <row r="932" spans="1:77" hidden="1" x14ac:dyDescent="0.25">
      <c r="A932" t="s">
        <v>1399</v>
      </c>
      <c r="B932" s="2" t="str">
        <f t="shared" si="1214"/>
        <v/>
      </c>
      <c r="C932">
        <v>6</v>
      </c>
      <c r="E932" t="s">
        <v>1400</v>
      </c>
      <c r="R932">
        <v>10</v>
      </c>
      <c r="S932" t="s">
        <v>22</v>
      </c>
      <c r="AA932" s="10">
        <f t="shared" si="1217"/>
        <v>4459.8459999999995</v>
      </c>
      <c r="AB932" s="3" cm="1">
        <f t="array" ref="AB932">100000000/Lvac(AA932)</f>
        <v>22416.007510262985</v>
      </c>
      <c r="AC932" s="28">
        <f t="shared" si="1218"/>
        <v>2.2422298886553484E-7</v>
      </c>
      <c r="AD932" s="28">
        <f t="shared" si="1219"/>
        <v>4.4610977201990955E-7</v>
      </c>
      <c r="AE932" s="21">
        <f t="shared" si="1220"/>
        <v>22416.00801238482</v>
      </c>
      <c r="AF932" s="10" cm="1">
        <f t="array" ref="AF932">Lair(100000000/AE932)</f>
        <v>4459.8459000971143</v>
      </c>
      <c r="AG932" s="10">
        <f t="shared" si="1221"/>
        <v>7.5130921011917215E-3</v>
      </c>
      <c r="AH932" s="10" t="b">
        <f t="shared" si="1215"/>
        <v>1</v>
      </c>
      <c r="AI932" s="10">
        <f t="shared" si="1222"/>
        <v>4459.8459999999995</v>
      </c>
      <c r="AJ932">
        <v>3.0000000000000001E-3</v>
      </c>
      <c r="AK932" s="3" cm="1">
        <f t="array" ref="AK932">100000000/Lvac($AA932)</f>
        <v>22416.007510262985</v>
      </c>
      <c r="AL932" s="21">
        <f t="shared" si="1213"/>
        <v>1.5078552607150327E-2</v>
      </c>
      <c r="AM932" s="21"/>
      <c r="AN932" s="21"/>
      <c r="AO932" s="21"/>
      <c r="AP932" s="21"/>
      <c r="AS932" s="3">
        <f t="shared" si="1223"/>
        <v>-2.489737013092963E-3</v>
      </c>
      <c r="AT932" s="3" cm="1">
        <f t="array" ref="AT932">AS932-(100000000/LvacE($A932)-$E932)</f>
        <v>-5.7868783187586814E-6</v>
      </c>
      <c r="BB932"/>
      <c r="BC932"/>
      <c r="BD932"/>
      <c r="BE932"/>
      <c r="BF932"/>
      <c r="BG932"/>
      <c r="BH932"/>
      <c r="BI932"/>
      <c r="BJ932"/>
      <c r="BN932" s="3" cm="1">
        <f t="array" ref="BN932">$C932*EXP(poly_from_str(100000000/$E932,BN$4341))</f>
        <v>9.2570693875698468E-2</v>
      </c>
      <c r="BO932" s="3"/>
      <c r="BY932" t="e">
        <v>#N/A</v>
      </c>
    </row>
    <row r="933" spans="1:77" hidden="1" x14ac:dyDescent="0.25">
      <c r="A933" t="s">
        <v>1401</v>
      </c>
      <c r="B933" s="2" t="str">
        <f t="shared" si="1214"/>
        <v/>
      </c>
      <c r="C933">
        <v>3</v>
      </c>
      <c r="E933" t="s">
        <v>1402</v>
      </c>
      <c r="R933">
        <v>10</v>
      </c>
      <c r="S933" t="s">
        <v>22</v>
      </c>
      <c r="AA933" s="10">
        <f t="shared" si="1217"/>
        <v>4459.7460000000001</v>
      </c>
      <c r="AB933" s="3" cm="1">
        <f t="array" ref="AB933">100000000/Lvac(AA933)</f>
        <v>22416.510131466872</v>
      </c>
      <c r="AC933" s="28">
        <f t="shared" si="1218"/>
        <v>2.2422801657314116E-7</v>
      </c>
      <c r="AD933" s="28">
        <f t="shared" si="1219"/>
        <v>4.4609976938214999E-7</v>
      </c>
      <c r="AE933" s="21">
        <f t="shared" si="1220"/>
        <v>22416.510104951172</v>
      </c>
      <c r="AF933" s="10" cm="1">
        <f t="array" ref="AF933">Lair(100000000/AE933)</f>
        <v>4459.7460052753659</v>
      </c>
      <c r="AG933" s="10">
        <f t="shared" si="1221"/>
        <v>7.5132048026352698E-3</v>
      </c>
      <c r="AH933" s="10" t="b">
        <f t="shared" si="1215"/>
        <v>1</v>
      </c>
      <c r="AI933" s="10">
        <f t="shared" si="1222"/>
        <v>4459.7460000000001</v>
      </c>
      <c r="AJ933">
        <v>3.0000000000000001E-3</v>
      </c>
      <c r="AK933" s="3" cm="1">
        <f t="array" ref="AK933">100000000/Lvac($AA933)</f>
        <v>22416.510131466872</v>
      </c>
      <c r="AL933" s="21">
        <f t="shared" si="1213"/>
        <v>1.5079228815811621E-2</v>
      </c>
      <c r="AM933" s="21"/>
      <c r="AN933" s="21"/>
      <c r="AO933" s="21"/>
      <c r="AP933" s="21"/>
      <c r="AS933" s="3">
        <f t="shared" si="1223"/>
        <v>1.3146687342668884E-4</v>
      </c>
      <c r="AT933" s="3" cm="1">
        <f t="array" ref="AT933">AS933-(100000000/LvacE($A933)-$E933)</f>
        <v>-5.790312570752576E-6</v>
      </c>
      <c r="BB933"/>
      <c r="BC933"/>
      <c r="BD933"/>
      <c r="BE933"/>
      <c r="BF933"/>
      <c r="BG933"/>
      <c r="BH933"/>
      <c r="BI933"/>
      <c r="BJ933"/>
      <c r="BN933" s="3" cm="1">
        <f t="array" ref="BN933">$C933*EXP(poly_from_str(100000000/$E933,BN$4341))</f>
        <v>4.625557444701317E-2</v>
      </c>
      <c r="BO933" s="3"/>
      <c r="BY933" t="e">
        <v>#N/A</v>
      </c>
    </row>
    <row r="934" spans="1:77" hidden="1" x14ac:dyDescent="0.25">
      <c r="A934" t="s">
        <v>1403</v>
      </c>
      <c r="B934" s="2" t="str">
        <f t="shared" si="1214"/>
        <v/>
      </c>
      <c r="C934">
        <v>8</v>
      </c>
      <c r="E934" t="s">
        <v>1404</v>
      </c>
      <c r="R934">
        <v>10</v>
      </c>
      <c r="S934" t="s">
        <v>22</v>
      </c>
      <c r="AA934" s="10">
        <f t="shared" si="1217"/>
        <v>4459.2089999999998</v>
      </c>
      <c r="AB934" s="3" cm="1">
        <f t="array" ref="AB934">100000000/Lvac(AA934)</f>
        <v>22419.209592885574</v>
      </c>
      <c r="AC934" s="28">
        <f t="shared" si="1218"/>
        <v>2.2425501921977644E-7</v>
      </c>
      <c r="AD934" s="28">
        <f t="shared" si="1219"/>
        <v>4.4604605521745785E-7</v>
      </c>
      <c r="AE934" s="21">
        <f t="shared" si="1220"/>
        <v>22419.209675028509</v>
      </c>
      <c r="AF934" s="10" cm="1">
        <f t="array" ref="AF934">Lair(100000000/AE934)</f>
        <v>4459.2089836613904</v>
      </c>
      <c r="AG934" s="10">
        <f t="shared" si="1221"/>
        <v>7.5138101390723761E-3</v>
      </c>
      <c r="AH934" s="10" t="b">
        <f t="shared" si="1215"/>
        <v>1</v>
      </c>
      <c r="AI934" s="10">
        <f t="shared" si="1222"/>
        <v>4459.2089999999998</v>
      </c>
      <c r="AJ934">
        <v>3.0000000000000001E-3</v>
      </c>
      <c r="AK934" s="3" cm="1">
        <f t="array" ref="AK934">100000000/Lvac($AA934)</f>
        <v>22419.209592885574</v>
      </c>
      <c r="AL934" s="21">
        <f t="shared" si="1213"/>
        <v>1.5082860834434253E-2</v>
      </c>
      <c r="AM934" s="21"/>
      <c r="AN934" s="21"/>
      <c r="AO934" s="21"/>
      <c r="AP934" s="21"/>
      <c r="AS934" s="3">
        <f t="shared" si="1223"/>
        <v>-4.0711442488827743E-4</v>
      </c>
      <c r="AT934" s="3" cm="1">
        <f t="array" ref="AT934">AS934-(100000000/LvacE($A934)-$E934)</f>
        <v>-5.8087280194740742E-6</v>
      </c>
      <c r="BB934"/>
      <c r="BC934"/>
      <c r="BD934"/>
      <c r="BE934"/>
      <c r="BF934"/>
      <c r="BG934"/>
      <c r="BH934"/>
      <c r="BI934"/>
      <c r="BJ934"/>
      <c r="BN934" s="3" cm="1">
        <f t="array" ref="BN934">$C934*EXP(poly_from_str(100000000/$E934,BN$4341))</f>
        <v>0.12292011937949301</v>
      </c>
      <c r="BO934" s="3"/>
      <c r="BY934" t="e">
        <v>#N/A</v>
      </c>
    </row>
    <row r="935" spans="1:77" hidden="1" x14ac:dyDescent="0.25">
      <c r="A935" t="s">
        <v>1405</v>
      </c>
      <c r="B935" s="2" t="str">
        <f t="shared" si="1214"/>
        <v/>
      </c>
      <c r="C935">
        <v>8</v>
      </c>
      <c r="E935" t="s">
        <v>1406</v>
      </c>
      <c r="R935">
        <v>10</v>
      </c>
      <c r="S935" t="s">
        <v>22</v>
      </c>
      <c r="AA935" s="10">
        <f t="shared" si="1217"/>
        <v>4459.134</v>
      </c>
      <c r="AB935" s="3" cm="1">
        <f t="array" ref="AB935">100000000/Lvac(AA935)</f>
        <v>22419.586664379985</v>
      </c>
      <c r="AC935" s="28">
        <f t="shared" si="1218"/>
        <v>2.2425879105673883E-7</v>
      </c>
      <c r="AD935" s="28">
        <f t="shared" si="1219"/>
        <v>4.4603855323915942E-7</v>
      </c>
      <c r="AE935" s="21">
        <f t="shared" si="1220"/>
        <v>22419.587337439712</v>
      </c>
      <c r="AF935" s="10" cm="1">
        <f t="array" ref="AF935">Lair(100000000/AE935)</f>
        <v>4459.1338661298196</v>
      </c>
      <c r="AG935" s="10">
        <f t="shared" si="1221"/>
        <v>7.5138947006728202E-3</v>
      </c>
      <c r="AH935" s="10" t="b">
        <f t="shared" si="1215"/>
        <v>1</v>
      </c>
      <c r="AI935" s="10">
        <f t="shared" si="1222"/>
        <v>4459.134</v>
      </c>
      <c r="AJ935">
        <v>3.0000000000000001E-3</v>
      </c>
      <c r="AK935" s="3" cm="1">
        <f t="array" ref="AK935">100000000/Lvac($AA935)</f>
        <v>22419.586664379985</v>
      </c>
      <c r="AL935" s="21">
        <f t="shared" si="1213"/>
        <v>1.5083368204036917E-2</v>
      </c>
      <c r="AM935" s="21"/>
      <c r="AN935" s="21"/>
      <c r="AO935" s="21"/>
      <c r="AP935" s="21"/>
      <c r="AS935" s="3">
        <f t="shared" si="1223"/>
        <v>-3.3356200146954507E-3</v>
      </c>
      <c r="AT935" s="3" cm="1">
        <f t="array" ref="AT935">AS935-(100000000/LvacE($A935)-$E935)</f>
        <v>-5.8113000704906881E-6</v>
      </c>
      <c r="BB935"/>
      <c r="BC935"/>
      <c r="BD935"/>
      <c r="BE935"/>
      <c r="BF935"/>
      <c r="BG935"/>
      <c r="BH935"/>
      <c r="BI935"/>
      <c r="BJ935"/>
      <c r="BN935" s="3" cm="1">
        <f t="array" ref="BN935">$C935*EXP(poly_from_str(100000000/$E935,BN$4341))</f>
        <v>0.12285995850387893</v>
      </c>
      <c r="BO935" s="3"/>
      <c r="BY935" t="e">
        <v>#N/A</v>
      </c>
    </row>
    <row r="936" spans="1:77" hidden="1" x14ac:dyDescent="0.25">
      <c r="A936" t="s">
        <v>1407</v>
      </c>
      <c r="B936" s="2" t="str">
        <f t="shared" si="1214"/>
        <v/>
      </c>
      <c r="C936">
        <v>3</v>
      </c>
      <c r="E936" t="s">
        <v>1408</v>
      </c>
      <c r="R936">
        <v>10</v>
      </c>
      <c r="S936" t="s">
        <v>22</v>
      </c>
      <c r="AA936" s="10">
        <f t="shared" si="1217"/>
        <v>4458.509</v>
      </c>
      <c r="AB936" s="3" cm="1">
        <f t="array" ref="AB936">100000000/Lvac(AA936)</f>
        <v>22422.729420165255</v>
      </c>
      <c r="AC936" s="28">
        <f t="shared" si="1218"/>
        <v>2.242902279663448E-7</v>
      </c>
      <c r="AD936" s="28">
        <f t="shared" si="1219"/>
        <v>4.4597603675343734E-7</v>
      </c>
      <c r="AE936" s="21">
        <f t="shared" si="1220"/>
        <v>22422.72953721639</v>
      </c>
      <c r="AF936" s="10" cm="1">
        <f t="array" ref="AF936">Lair(100000000/AE936)</f>
        <v>4458.5089767252985</v>
      </c>
      <c r="AG936" s="10">
        <f t="shared" si="1221"/>
        <v>7.5145995466382662E-3</v>
      </c>
      <c r="AH936" s="10" t="b">
        <f t="shared" si="1215"/>
        <v>1</v>
      </c>
      <c r="AI936" s="10">
        <f t="shared" si="1222"/>
        <v>4458.509</v>
      </c>
      <c r="AJ936">
        <v>3.0000000000000001E-3</v>
      </c>
      <c r="AK936" s="3" cm="1">
        <f t="array" ref="AK936">100000000/Lvac($AA936)</f>
        <v>22422.729420165255</v>
      </c>
      <c r="AL936" s="21">
        <f t="shared" si="1213"/>
        <v>1.5087597279829595E-2</v>
      </c>
      <c r="AM936" s="21"/>
      <c r="AN936" s="21"/>
      <c r="AO936" s="21"/>
      <c r="AP936" s="21"/>
      <c r="AS936" s="3">
        <f t="shared" si="1223"/>
        <v>-5.7983474471257068E-4</v>
      </c>
      <c r="AT936" s="3" cm="1">
        <f t="array" ref="AT936">AS936-(100000000/LvacE($A936)-$E936)</f>
        <v>-5.8327532315161079E-6</v>
      </c>
      <c r="BB936"/>
      <c r="BC936"/>
      <c r="BD936"/>
      <c r="BE936"/>
      <c r="BF936"/>
      <c r="BG936"/>
      <c r="BH936"/>
      <c r="BI936"/>
      <c r="BJ936"/>
      <c r="BN936" s="3" cm="1">
        <f t="array" ref="BN936">$C936*EXP(poly_from_str(100000000/$E936,BN$4341))</f>
        <v>4.5886373825260014E-2</v>
      </c>
      <c r="BO936" s="3"/>
      <c r="BY936" t="e">
        <v>#N/A</v>
      </c>
    </row>
    <row r="937" spans="1:77" hidden="1" x14ac:dyDescent="0.25">
      <c r="A937" t="s">
        <v>1409</v>
      </c>
      <c r="B937" s="2" t="str">
        <f t="shared" si="1214"/>
        <v/>
      </c>
      <c r="C937">
        <v>30</v>
      </c>
      <c r="E937" t="s">
        <v>1410</v>
      </c>
      <c r="R937">
        <v>10</v>
      </c>
      <c r="S937" t="s">
        <v>22</v>
      </c>
      <c r="AA937" s="10">
        <f t="shared" si="1217"/>
        <v>4457.5950000000003</v>
      </c>
      <c r="AB937" s="3" cm="1">
        <f t="array" ref="AB937">100000000/Lvac(AA937)</f>
        <v>22427.326972955874</v>
      </c>
      <c r="AC937" s="28">
        <f t="shared" si="1218"/>
        <v>2.2433621717540512E-7</v>
      </c>
      <c r="AD937" s="28">
        <f t="shared" si="1219"/>
        <v>4.458846126450361E-7</v>
      </c>
      <c r="AE937" s="21">
        <f t="shared" si="1220"/>
        <v>22427.32758442478</v>
      </c>
      <c r="AF937" s="10" cm="1">
        <f t="array" ref="AF937">Lair(100000000/AE937)</f>
        <v>4457.5948784640386</v>
      </c>
      <c r="AG937" s="10">
        <f t="shared" si="1221"/>
        <v>7.5156308472344256E-3</v>
      </c>
      <c r="AH937" s="10" t="b">
        <f t="shared" si="1215"/>
        <v>1</v>
      </c>
      <c r="AI937" s="10">
        <f t="shared" si="1222"/>
        <v>4457.5950000000003</v>
      </c>
      <c r="AJ937">
        <v>3.0000000000000001E-3</v>
      </c>
      <c r="AK937" s="3" cm="1">
        <f t="array" ref="AK937">100000000/Lvac($AA937)</f>
        <v>22427.326972955874</v>
      </c>
      <c r="AL937" s="21">
        <f t="shared" si="1213"/>
        <v>1.5093785083406549E-2</v>
      </c>
      <c r="AM937" s="21"/>
      <c r="AN937" s="21"/>
      <c r="AO937" s="21"/>
      <c r="AP937" s="21"/>
      <c r="AS937" s="3">
        <f t="shared" si="1223"/>
        <v>-3.0270441275206394E-3</v>
      </c>
      <c r="AT937" s="3" cm="1">
        <f t="array" ref="AT937">AS937-(100000000/LvacE($A937)-$E937)</f>
        <v>-5.8641235227696598E-6</v>
      </c>
      <c r="BB937"/>
      <c r="BC937"/>
      <c r="BD937"/>
      <c r="BE937"/>
      <c r="BF937"/>
      <c r="BG937"/>
      <c r="BH937"/>
      <c r="BI937"/>
      <c r="BJ937"/>
      <c r="BN937" s="3" cm="1">
        <f t="array" ref="BN937">$C937*EXP(poly_from_str(100000000/$E937,BN$4341))</f>
        <v>0.45614721957233267</v>
      </c>
      <c r="BO937" s="3"/>
      <c r="BY937" t="e">
        <v>#N/A</v>
      </c>
    </row>
    <row r="938" spans="1:77" hidden="1" x14ac:dyDescent="0.25">
      <c r="A938" t="s">
        <v>1411</v>
      </c>
      <c r="B938" s="2" t="str">
        <f t="shared" si="1214"/>
        <v/>
      </c>
      <c r="C938">
        <v>8</v>
      </c>
      <c r="D938" t="s">
        <v>14</v>
      </c>
      <c r="E938" t="s">
        <v>1412</v>
      </c>
      <c r="R938">
        <v>10</v>
      </c>
      <c r="S938" t="s">
        <v>22</v>
      </c>
      <c r="AA938" s="10">
        <f t="shared" si="1217"/>
        <v>4457.08</v>
      </c>
      <c r="AB938" s="3" cm="1">
        <f t="array" ref="AB938">100000000/Lvac(AA938)</f>
        <v>22429.918328312506</v>
      </c>
      <c r="AC938" s="28">
        <f t="shared" si="1218"/>
        <v>2.2436213844041391E-7</v>
      </c>
      <c r="AD938" s="28">
        <f t="shared" si="1219"/>
        <v>4.4583309906114761E-7</v>
      </c>
      <c r="AE938" s="21">
        <f t="shared" si="1220"/>
        <v>22429.918666121244</v>
      </c>
      <c r="AF938" s="10" cm="1">
        <f t="array" ref="AF938">Lair(100000000/AE938)</f>
        <v>4457.0799328724261</v>
      </c>
      <c r="AG938" s="10">
        <f t="shared" si="1221"/>
        <v>7.5162122205920138E-3</v>
      </c>
      <c r="AH938" s="10" t="b">
        <f t="shared" si="1215"/>
        <v>1</v>
      </c>
      <c r="AI938" s="10">
        <f t="shared" si="1222"/>
        <v>4457.08</v>
      </c>
      <c r="AJ938">
        <v>7.0000000000000001E-3</v>
      </c>
      <c r="AK938" s="3" cm="1">
        <f t="array" ref="AK938">100000000/Lvac($AA938)</f>
        <v>22429.918328312506</v>
      </c>
      <c r="AL938" s="21">
        <f t="shared" si="1213"/>
        <v>3.5226971088288192E-2</v>
      </c>
      <c r="AM938" s="21"/>
      <c r="AN938" s="21"/>
      <c r="AO938" s="21"/>
      <c r="AP938" s="21"/>
      <c r="AS938" s="3">
        <f t="shared" si="1223"/>
        <v>-1.6716874924895819E-3</v>
      </c>
      <c r="AT938" s="3" cm="1">
        <f t="array" ref="AT938">AS938-(100000000/LvacE($A938)-$E938)</f>
        <v>-5.8818150137085468E-6</v>
      </c>
      <c r="BB938"/>
      <c r="BC938"/>
      <c r="BD938"/>
      <c r="BE938"/>
      <c r="BF938"/>
      <c r="BG938"/>
      <c r="BH938"/>
      <c r="BI938"/>
      <c r="BJ938"/>
      <c r="BN938" s="3" cm="1">
        <f t="array" ref="BN938">$C938*EXP(poly_from_str(100000000/$E938,BN$4341))</f>
        <v>0.12123277213380505</v>
      </c>
      <c r="BO938" s="3"/>
      <c r="BY938" t="e">
        <v>#N/A</v>
      </c>
    </row>
    <row r="939" spans="1:77" hidden="1" x14ac:dyDescent="0.25">
      <c r="A939" t="s">
        <v>1413</v>
      </c>
      <c r="B939" s="2" t="str">
        <f t="shared" si="1214"/>
        <v/>
      </c>
      <c r="C939">
        <v>9</v>
      </c>
      <c r="D939" t="s">
        <v>14</v>
      </c>
      <c r="E939" t="s">
        <v>1414</v>
      </c>
      <c r="F939">
        <v>9370</v>
      </c>
      <c r="G939" t="s">
        <v>3</v>
      </c>
      <c r="H939" s="5" t="s">
        <v>19</v>
      </c>
      <c r="I939">
        <v>31803</v>
      </c>
      <c r="J939" t="s">
        <v>5</v>
      </c>
      <c r="K939" s="5" t="s">
        <v>113</v>
      </c>
      <c r="L939">
        <v>9370.66</v>
      </c>
      <c r="M939" t="str">
        <f>$G939&amp;""</f>
        <v>o</v>
      </c>
      <c r="N939" t="str">
        <f>$H939&amp;""</f>
        <v>3/2</v>
      </c>
      <c r="O939">
        <v>31803.7</v>
      </c>
      <c r="P939" t="str">
        <f>$J939&amp;""</f>
        <v>e</v>
      </c>
      <c r="Q939" t="str">
        <f>$K939&amp;""</f>
        <v>1/2</v>
      </c>
      <c r="R939">
        <v>10</v>
      </c>
      <c r="AA939" s="10">
        <f t="shared" si="1217"/>
        <v>4456.4620000000004</v>
      </c>
      <c r="AB939" s="3" cm="1">
        <f t="array" ref="AB939">100000000/Lvac(AA939)</f>
        <v>22433.02874530292</v>
      </c>
      <c r="AC939" s="28">
        <f t="shared" si="1218"/>
        <v>2.2439325186661524E-7</v>
      </c>
      <c r="AD939" s="28">
        <f t="shared" si="1219"/>
        <v>4.4577128276064034E-7</v>
      </c>
      <c r="AE939" s="21">
        <f t="shared" si="1220"/>
        <v>22433.02899895993</v>
      </c>
      <c r="AF939" s="10" cm="1">
        <f t="array" ref="AF939">Lair(100000000/AE939)</f>
        <v>4456.4619496085916</v>
      </c>
      <c r="AG939" s="10">
        <f t="shared" si="1221"/>
        <v>7.5169101346878892E-3</v>
      </c>
      <c r="AH939" s="10" t="b">
        <f t="shared" si="1215"/>
        <v>1</v>
      </c>
      <c r="AI939" s="10">
        <f>$AF939</f>
        <v>4456.4619496085916</v>
      </c>
      <c r="AJ939">
        <v>7.0000000000000001E-3</v>
      </c>
      <c r="AK939" s="3" cm="1">
        <f t="array" ref="AK939">100000000/Lvac($AA939)</f>
        <v>22433.02874530292</v>
      </c>
      <c r="AL939" s="21">
        <f t="shared" si="1213"/>
        <v>3.523674228406963E-2</v>
      </c>
      <c r="AM939" s="10" cm="1">
        <f t="array" ref="AM939">Lvac($AI939)-$BA939</f>
        <v>2.1860379556528642E-3</v>
      </c>
      <c r="AN939" s="10">
        <f>$AK939-($AX939-$AW939)</f>
        <v>-1.125469708131277E-2</v>
      </c>
      <c r="AO939" s="3">
        <f>AM939/AJ939</f>
        <v>0.31229113652183771</v>
      </c>
      <c r="AP939" s="3">
        <v>0.31949180798359778</v>
      </c>
      <c r="AS939" s="3">
        <f t="shared" si="1223"/>
        <v>-1.2546970792755019E-3</v>
      </c>
      <c r="AT939" s="3" cm="1">
        <f t="array" ref="AT939">AS939-(100000000/LvacE($A939)-$E939)</f>
        <v>-5.9030498960055411E-6</v>
      </c>
      <c r="AU939" t="s">
        <v>4962</v>
      </c>
      <c r="AV939" t="s">
        <v>4698</v>
      </c>
      <c r="AW939" s="3">
        <v>9370.66</v>
      </c>
      <c r="AX939" s="3">
        <v>31803.7</v>
      </c>
      <c r="AY939" s="3"/>
      <c r="AZ939" s="10" cm="1">
        <f t="array" ref="AZ939">Lair(100000000/($AX939-$AW939))</f>
        <v>4456.4597641470746</v>
      </c>
      <c r="BA939" s="10">
        <f>100000000/($AX939-$AW939)</f>
        <v>4457.7105911637473</v>
      </c>
      <c r="BN939" s="3" cm="1">
        <f t="array" ref="BN939">$C939*EXP(poly_from_str(100000000/$E939,BN$4341))</f>
        <v>0.13583924038993456</v>
      </c>
      <c r="BO939" s="3"/>
      <c r="BY939">
        <v>155</v>
      </c>
    </row>
    <row r="940" spans="1:77" hidden="1" x14ac:dyDescent="0.25">
      <c r="A940" t="s">
        <v>1415</v>
      </c>
      <c r="B940" s="2" t="str">
        <f t="shared" si="1214"/>
        <v/>
      </c>
      <c r="C940">
        <v>15</v>
      </c>
      <c r="E940" t="s">
        <v>1416</v>
      </c>
      <c r="R940">
        <v>10</v>
      </c>
      <c r="S940" t="s">
        <v>22</v>
      </c>
      <c r="AA940" s="10">
        <f t="shared" si="1217"/>
        <v>4456.3180000000002</v>
      </c>
      <c r="AB940" s="3" cm="1">
        <f t="array" ref="AB940">100000000/Lvac(AA940)</f>
        <v>22433.75362658513</v>
      </c>
      <c r="AC940" s="28">
        <f t="shared" si="1218"/>
        <v>2.2440050283664675E-7</v>
      </c>
      <c r="AD940" s="28">
        <f t="shared" si="1219"/>
        <v>4.4575687896248872E-7</v>
      </c>
      <c r="AE940" s="21">
        <f t="shared" si="1220"/>
        <v>22433.75289333754</v>
      </c>
      <c r="AF940" s="10" cm="1">
        <f t="array" ref="AF940">Lair(100000000/AE940)</f>
        <v>4456.318145657292</v>
      </c>
      <c r="AG940" s="10">
        <f t="shared" si="1221"/>
        <v>7.5170727971595758E-3</v>
      </c>
      <c r="AH940" s="10" t="b">
        <f t="shared" si="1215"/>
        <v>1</v>
      </c>
      <c r="AI940" s="10">
        <f t="shared" si="1222"/>
        <v>4456.3180000000002</v>
      </c>
      <c r="AJ940">
        <v>3.0000000000000001E-3</v>
      </c>
      <c r="AK940" s="3" cm="1">
        <f t="array" ref="AK940">100000000/Lvac($AA940)</f>
        <v>22433.75362658513</v>
      </c>
      <c r="AL940" s="21">
        <f t="shared" si="1213"/>
        <v>1.5102436782957453E-2</v>
      </c>
      <c r="AM940" s="21"/>
      <c r="AN940" s="21"/>
      <c r="AO940" s="21"/>
      <c r="AP940" s="21"/>
      <c r="AS940" s="3">
        <f t="shared" si="1223"/>
        <v>3.6265851304051466E-3</v>
      </c>
      <c r="AT940" s="3" cm="1">
        <f t="array" ref="AT940">AS940-(100000000/LvacE($A940)-$E940)</f>
        <v>-5.9079939092043787E-6</v>
      </c>
      <c r="BB940"/>
      <c r="BC940"/>
      <c r="BD940"/>
      <c r="BE940"/>
      <c r="BF940"/>
      <c r="BG940"/>
      <c r="BH940"/>
      <c r="BI940"/>
      <c r="BJ940"/>
      <c r="BN940" s="3" cm="1">
        <f t="array" ref="BN940">$C940*EXP(poly_from_str(100000000/$E940,BN$4341))</f>
        <v>0.22618781429309581</v>
      </c>
      <c r="BO940" s="3"/>
      <c r="BY940" t="e">
        <v>#N/A</v>
      </c>
    </row>
    <row r="941" spans="1:77" hidden="1" x14ac:dyDescent="0.25">
      <c r="A941" t="s">
        <v>1417</v>
      </c>
      <c r="B941" s="2" t="str">
        <f t="shared" si="1214"/>
        <v/>
      </c>
      <c r="C941">
        <v>7</v>
      </c>
      <c r="D941" t="s">
        <v>14</v>
      </c>
      <c r="E941" t="s">
        <v>1418</v>
      </c>
      <c r="R941">
        <v>10</v>
      </c>
      <c r="S941" t="s">
        <v>22</v>
      </c>
      <c r="AA941" s="10">
        <f t="shared" si="1217"/>
        <v>4456.1440000000002</v>
      </c>
      <c r="AB941" s="3" cm="1">
        <f t="array" ref="AB941">100000000/Lvac(AA941)</f>
        <v>22434.629587305415</v>
      </c>
      <c r="AC941" s="28">
        <f t="shared" si="1218"/>
        <v>2.2440926505068059E-7</v>
      </c>
      <c r="AD941" s="28">
        <f t="shared" si="1219"/>
        <v>4.4573947437306821E-7</v>
      </c>
      <c r="AE941" s="21">
        <f t="shared" si="1220"/>
        <v>22434.629670757204</v>
      </c>
      <c r="AF941" s="10" cm="1">
        <f t="array" ref="AF941">Lair(100000000/AE941)</f>
        <v>4456.1439834238645</v>
      </c>
      <c r="AG941" s="10">
        <f t="shared" si="1221"/>
        <v>7.5172693686857313E-3</v>
      </c>
      <c r="AH941" s="10" t="b">
        <f t="shared" si="1215"/>
        <v>1</v>
      </c>
      <c r="AI941" s="10">
        <f t="shared" si="1222"/>
        <v>4456.1440000000002</v>
      </c>
      <c r="AJ941">
        <v>7.0000000000000001E-3</v>
      </c>
      <c r="AK941" s="3" cm="1">
        <f t="array" ref="AK941">100000000/Lvac($AA941)</f>
        <v>22434.629587305415</v>
      </c>
      <c r="AL941" s="21">
        <f t="shared" si="1213"/>
        <v>3.5241771161600231E-2</v>
      </c>
      <c r="AM941" s="21"/>
      <c r="AN941" s="21"/>
      <c r="AO941" s="21"/>
      <c r="AP941" s="21"/>
      <c r="AS941" s="3">
        <f t="shared" si="1223"/>
        <v>-4.1269458597525954E-4</v>
      </c>
      <c r="AT941" s="3" cm="1">
        <f t="array" ref="AT941">AS941-(100000000/LvacE($A941)-$E941)</f>
        <v>-5.9139820223208517E-6</v>
      </c>
      <c r="BB941"/>
      <c r="BC941"/>
      <c r="BD941"/>
      <c r="BE941"/>
      <c r="BF941"/>
      <c r="BG941"/>
      <c r="BH941"/>
      <c r="BI941"/>
      <c r="BJ941"/>
      <c r="BN941" s="3" cm="1">
        <f t="array" ref="BN941">$C941*EXP(poly_from_str(100000000/$E941,BN$4341))</f>
        <v>0.10543410239807571</v>
      </c>
      <c r="BO941" s="3"/>
      <c r="BY941" t="e">
        <v>#N/A</v>
      </c>
    </row>
    <row r="942" spans="1:77" hidden="1" x14ac:dyDescent="0.25">
      <c r="A942" t="s">
        <v>1419</v>
      </c>
      <c r="B942" s="2" t="str">
        <f t="shared" si="1214"/>
        <v/>
      </c>
      <c r="C942">
        <v>20</v>
      </c>
      <c r="E942" t="s">
        <v>1420</v>
      </c>
      <c r="R942">
        <v>10</v>
      </c>
      <c r="S942" t="s">
        <v>22</v>
      </c>
      <c r="AA942" s="10">
        <f t="shared" si="1217"/>
        <v>4454.6869999999999</v>
      </c>
      <c r="AB942" s="3" cm="1">
        <f t="array" ref="AB942">100000000/Lvac(AA942)</f>
        <v>22441.967185241436</v>
      </c>
      <c r="AC942" s="28">
        <f t="shared" si="1218"/>
        <v>2.2448266286722278E-7</v>
      </c>
      <c r="AD942" s="28">
        <f t="shared" si="1219"/>
        <v>4.4559373594380461E-7</v>
      </c>
      <c r="AE942" s="21">
        <f t="shared" si="1220"/>
        <v>22441.967755013542</v>
      </c>
      <c r="AF942" s="10" cm="1">
        <f t="array" ref="AF942">Lair(100000000/AE942)</f>
        <v>4454.6868868994297</v>
      </c>
      <c r="AG942" s="10">
        <f t="shared" si="1221"/>
        <v>7.5189162768609149E-3</v>
      </c>
      <c r="AH942" s="10" t="b">
        <f t="shared" si="1215"/>
        <v>1</v>
      </c>
      <c r="AI942" s="10">
        <f t="shared" si="1222"/>
        <v>4454.6869999999999</v>
      </c>
      <c r="AJ942">
        <v>3.0000000000000001E-3</v>
      </c>
      <c r="AK942" s="3" cm="1">
        <f t="array" ref="AK942">100000000/Lvac($AA942)</f>
        <v>22441.967185241436</v>
      </c>
      <c r="AL942" s="21">
        <f t="shared" si="1213"/>
        <v>1.511349766116549E-2</v>
      </c>
      <c r="AM942" s="21"/>
      <c r="AN942" s="21"/>
      <c r="AO942" s="21"/>
      <c r="AP942" s="21"/>
      <c r="AS942" s="3">
        <f t="shared" si="1223"/>
        <v>-2.8147585653641727E-3</v>
      </c>
      <c r="AT942" s="3" cm="1">
        <f t="array" ref="AT942">AS942-(100000000/LvacE($A942)-$E942)</f>
        <v>-5.9640806284733117E-6</v>
      </c>
      <c r="BB942"/>
      <c r="BC942"/>
      <c r="BD942"/>
      <c r="BE942"/>
      <c r="BF942"/>
      <c r="BG942"/>
      <c r="BH942"/>
      <c r="BI942"/>
      <c r="BJ942"/>
      <c r="BN942" s="3" cm="1">
        <f t="array" ref="BN942">$C942*EXP(poly_from_str(100000000/$E942,BN$4341))</f>
        <v>0.2983867041673765</v>
      </c>
      <c r="BO942" s="3"/>
      <c r="BY942" t="e">
        <v>#N/A</v>
      </c>
    </row>
    <row r="943" spans="1:77" hidden="1" x14ac:dyDescent="0.25">
      <c r="A943" t="s">
        <v>1421</v>
      </c>
      <c r="B943" s="2" t="str">
        <f t="shared" si="1214"/>
        <v/>
      </c>
      <c r="C943">
        <v>7</v>
      </c>
      <c r="D943" t="s">
        <v>14</v>
      </c>
      <c r="E943" t="s">
        <v>1422</v>
      </c>
      <c r="F943">
        <v>1398</v>
      </c>
      <c r="G943" t="s">
        <v>3</v>
      </c>
      <c r="H943" s="5" t="s">
        <v>16</v>
      </c>
      <c r="I943">
        <v>23844</v>
      </c>
      <c r="J943" t="s">
        <v>5</v>
      </c>
      <c r="K943" s="5" t="s">
        <v>4</v>
      </c>
      <c r="L943">
        <v>1398.34</v>
      </c>
      <c r="M943" t="str">
        <f t="shared" ref="M943:M946" si="1254">$G943&amp;""</f>
        <v>o</v>
      </c>
      <c r="N943" t="str">
        <f t="shared" ref="N943:N946" si="1255">$H943&amp;""</f>
        <v>11/2</v>
      </c>
      <c r="O943">
        <v>23844.58</v>
      </c>
      <c r="P943" t="str">
        <f t="shared" ref="P943:P946" si="1256">$J943&amp;""</f>
        <v>e</v>
      </c>
      <c r="Q943" t="str">
        <f t="shared" ref="Q943:Q946" si="1257">$K943&amp;""</f>
        <v>9/2</v>
      </c>
      <c r="R943">
        <v>10</v>
      </c>
      <c r="AA943" s="10">
        <f t="shared" si="1217"/>
        <v>4453.8419999999996</v>
      </c>
      <c r="AB943" s="3" cm="1">
        <f t="array" ref="AB943">100000000/Lvac(AA943)</f>
        <v>22446.224889306734</v>
      </c>
      <c r="AC943" s="28">
        <f t="shared" si="1218"/>
        <v>2.245252525796829E-7</v>
      </c>
      <c r="AD943" s="28">
        <f t="shared" si="1219"/>
        <v>4.4550921365685634E-7</v>
      </c>
      <c r="AE943" s="21">
        <f t="shared" si="1220"/>
        <v>22446.223898999073</v>
      </c>
      <c r="AF943" s="10" cm="1">
        <f t="array" ref="AF943">Lair(100000000/AE943)</f>
        <v>4453.8421965029193</v>
      </c>
      <c r="AG943" s="10">
        <f t="shared" si="1221"/>
        <v>7.5198721563659796E-3</v>
      </c>
      <c r="AH943" s="10" t="b">
        <f t="shared" si="1215"/>
        <v>1</v>
      </c>
      <c r="AI943" s="10">
        <f t="shared" ref="AI943:AI946" si="1258">$AF943</f>
        <v>4453.8421965029193</v>
      </c>
      <c r="AJ943">
        <v>7.0000000000000001E-3</v>
      </c>
      <c r="AK943" s="3" cm="1">
        <f t="array" ref="AK943">100000000/Lvac($AA943)</f>
        <v>22446.224889306734</v>
      </c>
      <c r="AL943" s="21">
        <f t="shared" si="1213"/>
        <v>3.5278208632653824E-2</v>
      </c>
      <c r="AM943" s="10" cm="1">
        <f t="array" ref="AM943">Lvac($AI943)-$BA943</f>
        <v>3.1956998491295963E-3</v>
      </c>
      <c r="AN943" s="10">
        <f t="shared" ref="AN943:AN946" si="1259">$AK943-($AX943-$AW943)</f>
        <v>-1.5110693268070463E-2</v>
      </c>
      <c r="AO943" s="3">
        <f t="shared" ref="AO943:AO946" si="1260">AM943/AJ943</f>
        <v>0.45652854987565661</v>
      </c>
      <c r="AP943" s="3">
        <v>0.42844930028098005</v>
      </c>
      <c r="AS943" s="3">
        <f t="shared" si="1223"/>
        <v>4.8893067323660944E-3</v>
      </c>
      <c r="AT943" s="3" cm="1">
        <f t="array" ref="AT943">AS943-(100000000/LvacE($A943)-$E943)</f>
        <v>-5.9931517171207815E-6</v>
      </c>
      <c r="AU943" t="s">
        <v>4821</v>
      </c>
      <c r="AV943" t="s">
        <v>4758</v>
      </c>
      <c r="AW943" s="3">
        <v>1398.34</v>
      </c>
      <c r="AX943" s="3">
        <v>23844.58</v>
      </c>
      <c r="AY943" s="3"/>
      <c r="AZ943" s="10" cm="1">
        <f t="array" ref="AZ943">Lair(100000000/($AX943-$AW943))</f>
        <v>4453.8390016457106</v>
      </c>
      <c r="BA943" s="10">
        <f t="shared" ref="BA943:BA946" si="1261">100000000/($AX943-$AW943)</f>
        <v>4455.0891374234616</v>
      </c>
      <c r="BB943" s="12">
        <v>91100</v>
      </c>
      <c r="BC943" s="3">
        <v>6.5000000000000002E-2</v>
      </c>
      <c r="BD943" s="12" cm="1">
        <f t="array" ref="BD943">SfromgA($BB943,$BA943,"")</f>
        <v>3.975767052442538E-3</v>
      </c>
      <c r="BE943" s="29">
        <f t="shared" ref="BE943:BE946" si="1262">(10^MAX(0.05, -0.312925054856973*((LN($BD943))^(1/3)) + 0.454808404431693)-1)*100</f>
        <v>918.81648508397143</v>
      </c>
      <c r="BG943" s="3"/>
      <c r="BH943" s="3"/>
      <c r="BI943" s="12">
        <f t="shared" ref="BI943:BI946" si="1263">IF($BB943="",$BF943,$BB943)</f>
        <v>91100</v>
      </c>
      <c r="BJ943" s="29">
        <f t="shared" ref="BJ943:BJ946" si="1264">IF($BB943="",$BH943,$BE943)</f>
        <v>918.81648508397143</v>
      </c>
      <c r="BK943" s="3">
        <f t="shared" ref="BK943:BK946" si="1265">LN(BN943*100000000/($AX943-$AW943)/$BI943)</f>
        <v>-5.2826458975893571</v>
      </c>
      <c r="BL943" s="13">
        <f>EXP(BK$4341*$AX943+BK$4342)*$BI943/(100000000/($AX943-$AW943))</f>
        <v>0.37537265581640694</v>
      </c>
      <c r="BM943" s="3">
        <f t="shared" ref="BM943:BM946" si="1266">LN(BL943/$C943)</f>
        <v>-2.9257461466647925</v>
      </c>
      <c r="BN943" s="3" cm="1">
        <f t="array" ref="BN943">$C943*EXP(poly_from_str($BA943,BN$4341))</f>
        <v>0.10385753627472222</v>
      </c>
      <c r="BO943" s="3">
        <f t="shared" ref="BO943:BO946" si="1267">LN($C943)</f>
        <v>1.9459101490553132</v>
      </c>
      <c r="BP943" s="13">
        <f t="shared" ref="BP943:BP946" si="1268">LN(BL943/BN943)</f>
        <v>1.284899164836901</v>
      </c>
      <c r="BY943">
        <v>350</v>
      </c>
    </row>
    <row r="944" spans="1:77" hidden="1" x14ac:dyDescent="0.25">
      <c r="A944" t="s">
        <v>1423</v>
      </c>
      <c r="B944" s="2" t="str">
        <f t="shared" si="1214"/>
        <v/>
      </c>
      <c r="C944">
        <v>120</v>
      </c>
      <c r="D944" t="s">
        <v>14</v>
      </c>
      <c r="E944" t="s">
        <v>1424</v>
      </c>
      <c r="F944">
        <v>17409</v>
      </c>
      <c r="G944" t="s">
        <v>3</v>
      </c>
      <c r="H944" s="5" t="s">
        <v>16</v>
      </c>
      <c r="I944">
        <v>39870</v>
      </c>
      <c r="J944" t="s">
        <v>5</v>
      </c>
      <c r="K944" s="5" t="s">
        <v>4</v>
      </c>
      <c r="L944">
        <v>17409.580000000002</v>
      </c>
      <c r="M944" t="str">
        <f t="shared" si="1254"/>
        <v>o</v>
      </c>
      <c r="N944" t="str">
        <f t="shared" si="1255"/>
        <v>11/2</v>
      </c>
      <c r="O944">
        <v>39870.17</v>
      </c>
      <c r="P944" t="str">
        <f t="shared" si="1256"/>
        <v>e</v>
      </c>
      <c r="Q944" t="str">
        <f t="shared" si="1257"/>
        <v>9/2</v>
      </c>
      <c r="R944">
        <v>10</v>
      </c>
      <c r="S944" t="s">
        <v>6</v>
      </c>
      <c r="AA944" s="10">
        <f t="shared" si="1217"/>
        <v>4451.0010000000002</v>
      </c>
      <c r="AB944" s="3" cm="1">
        <f t="array" ref="AB944">100000000/Lvac(AA944)</f>
        <v>22460.551698930482</v>
      </c>
      <c r="AC944" s="28">
        <f t="shared" si="1218"/>
        <v>2.2466856331867819E-7</v>
      </c>
      <c r="AD944" s="28">
        <f t="shared" si="1219"/>
        <v>4.4522503872761848E-7</v>
      </c>
      <c r="AE944" s="21">
        <f t="shared" si="1220"/>
        <v>22460.551354118637</v>
      </c>
      <c r="AF944" s="10" cm="1">
        <f t="array" ref="AF944">Lair(100000000/AE944)</f>
        <v>4451.0010683324226</v>
      </c>
      <c r="AG944" s="10">
        <f t="shared" si="1221"/>
        <v>7.5230899407718044E-3</v>
      </c>
      <c r="AH944" s="10" t="b">
        <f t="shared" si="1215"/>
        <v>1</v>
      </c>
      <c r="AI944" s="10">
        <f t="shared" si="1258"/>
        <v>4451.0010683324226</v>
      </c>
      <c r="AJ944">
        <v>7.0000000000000001E-3</v>
      </c>
      <c r="AK944" s="3" cm="1">
        <f t="array" ref="AK944">100000000/Lvac($AA944)</f>
        <v>22460.551698930482</v>
      </c>
      <c r="AL944" s="21">
        <f t="shared" si="1213"/>
        <v>3.5323258628517387E-2</v>
      </c>
      <c r="AM944" s="10" cm="1">
        <f t="array" ref="AM944">Lvac($AI944)-$BA944</f>
        <v>7.6605798367381794E-3</v>
      </c>
      <c r="AN944" s="10">
        <f t="shared" si="1259"/>
        <v>-3.8301069515000563E-2</v>
      </c>
      <c r="AO944" s="3">
        <f t="shared" si="1260"/>
        <v>1.0943685481054541</v>
      </c>
      <c r="AP944" s="3">
        <v>1.0846041989550161</v>
      </c>
      <c r="AS944" s="3">
        <f t="shared" si="1223"/>
        <v>1.698930482234573E-3</v>
      </c>
      <c r="AT944" s="3" cm="1">
        <f t="array" ref="AT944">AS944-(100000000/LvacE($A944)-$E944)</f>
        <v>-6.0910097090527415E-6</v>
      </c>
      <c r="AU944" t="s">
        <v>4975</v>
      </c>
      <c r="AV944" t="s">
        <v>4726</v>
      </c>
      <c r="AW944" s="3">
        <v>17409.580000000002</v>
      </c>
      <c r="AX944" s="3">
        <v>39870.17</v>
      </c>
      <c r="AY944" s="3"/>
      <c r="AZ944" s="10" cm="1">
        <f t="array" ref="AZ944">Lair(100000000/($AX944-$AW944))</f>
        <v>4450.9934097724235</v>
      </c>
      <c r="BA944" s="10">
        <f t="shared" si="1261"/>
        <v>4452.2427950467918</v>
      </c>
      <c r="BB944" s="12">
        <v>2350000</v>
      </c>
      <c r="BC944" s="3">
        <v>0.27500000000000002</v>
      </c>
      <c r="BD944" s="12" cm="1">
        <f t="array" ref="BD944">SfromgA($BB944,$BA944,"")</f>
        <v>0.10236175929392527</v>
      </c>
      <c r="BE944" s="29">
        <f t="shared" si="1262"/>
        <v>635.5716439578232</v>
      </c>
      <c r="BG944" s="3"/>
      <c r="BH944" s="3"/>
      <c r="BI944" s="12">
        <f t="shared" si="1263"/>
        <v>2350000</v>
      </c>
      <c r="BJ944" s="29">
        <f t="shared" si="1264"/>
        <v>635.5716439578232</v>
      </c>
      <c r="BK944" s="3">
        <f t="shared" si="1265"/>
        <v>-5.7106209716112559</v>
      </c>
      <c r="BL944" s="13">
        <f>EXP(BK$4341*$AX944+BK$4342)*$BI944/(100000000/($AX944-$AW944))</f>
        <v>2.8673524393405807</v>
      </c>
      <c r="BM944" s="3">
        <f t="shared" si="1266"/>
        <v>-3.734102633774175</v>
      </c>
      <c r="BN944" s="3" cm="1">
        <f t="array" ref="BN944">$C944*EXP(poly_from_str($BA944,BN$4341))</f>
        <v>1.7474221895780788</v>
      </c>
      <c r="BO944" s="3">
        <f t="shared" si="1267"/>
        <v>4.7874917427820458</v>
      </c>
      <c r="BP944" s="13">
        <f t="shared" si="1268"/>
        <v>0.4952474415812092</v>
      </c>
      <c r="BY944">
        <v>5962</v>
      </c>
    </row>
    <row r="945" spans="1:77" hidden="1" x14ac:dyDescent="0.25">
      <c r="A945" t="s">
        <v>1425</v>
      </c>
      <c r="B945" s="2" t="str">
        <f t="shared" si="1214"/>
        <v/>
      </c>
      <c r="C945">
        <v>180</v>
      </c>
      <c r="D945" t="s">
        <v>14</v>
      </c>
      <c r="E945" t="s">
        <v>1426</v>
      </c>
      <c r="F945">
        <v>14187</v>
      </c>
      <c r="G945" t="s">
        <v>3</v>
      </c>
      <c r="H945" s="5" t="s">
        <v>18</v>
      </c>
      <c r="I945">
        <v>36652</v>
      </c>
      <c r="J945" t="s">
        <v>5</v>
      </c>
      <c r="K945" s="5" t="s">
        <v>18</v>
      </c>
      <c r="L945">
        <v>14187.35</v>
      </c>
      <c r="M945" t="str">
        <f t="shared" si="1254"/>
        <v>o</v>
      </c>
      <c r="N945" t="str">
        <f t="shared" si="1255"/>
        <v>5/2</v>
      </c>
      <c r="O945">
        <v>36652.29</v>
      </c>
      <c r="P945" t="str">
        <f t="shared" si="1256"/>
        <v>e</v>
      </c>
      <c r="Q945" t="str">
        <f t="shared" si="1257"/>
        <v>5/2</v>
      </c>
      <c r="R945">
        <v>10</v>
      </c>
      <c r="AA945" s="10">
        <f t="shared" si="1217"/>
        <v>4450.1369999999997</v>
      </c>
      <c r="AB945" s="3" cm="1">
        <f t="array" ref="AB945">100000000/Lvac(AA945)</f>
        <v>22464.912370859056</v>
      </c>
      <c r="AC945" s="28">
        <f t="shared" si="1218"/>
        <v>2.2471218301818575E-7</v>
      </c>
      <c r="AD945" s="28">
        <f t="shared" si="1219"/>
        <v>4.4513861594099784E-7</v>
      </c>
      <c r="AE945" s="21">
        <f t="shared" si="1220"/>
        <v>22464.91188937593</v>
      </c>
      <c r="AF945" s="10" cm="1">
        <f t="array" ref="AF945">Lair(100000000/AE945)</f>
        <v>4450.1370953799524</v>
      </c>
      <c r="AG945" s="10">
        <f t="shared" si="1221"/>
        <v>7.5240697500839927E-3</v>
      </c>
      <c r="AH945" s="10" t="b">
        <f t="shared" si="1215"/>
        <v>1</v>
      </c>
      <c r="AI945" s="10">
        <f t="shared" si="1258"/>
        <v>4450.1370953799524</v>
      </c>
      <c r="AJ945">
        <v>7.0000000000000001E-3</v>
      </c>
      <c r="AK945" s="3" cm="1">
        <f t="array" ref="AK945">100000000/Lvac($AA945)</f>
        <v>22464.912370859056</v>
      </c>
      <c r="AL945" s="21">
        <f t="shared" si="1213"/>
        <v>3.5336975743797176E-2</v>
      </c>
      <c r="AM945" s="10" cm="1">
        <f t="array" ref="AM945">Lvac($AI945)-$BA945</f>
        <v>5.570068097767944E-3</v>
      </c>
      <c r="AN945" s="10">
        <f t="shared" si="1259"/>
        <v>-2.7629140946373809E-2</v>
      </c>
      <c r="AO945" s="3">
        <f t="shared" si="1260"/>
        <v>0.79572401396684911</v>
      </c>
      <c r="AP945" s="3">
        <v>0.78209471290132826</v>
      </c>
      <c r="AS945" s="3">
        <f t="shared" si="1223"/>
        <v>2.3708590561000165E-3</v>
      </c>
      <c r="AT945" s="3" cm="1">
        <f t="array" ref="AT945">AS945-(100000000/LvacE($A945)-$E945)</f>
        <v>-6.1208047554828227E-6</v>
      </c>
      <c r="AU945" t="s">
        <v>4974</v>
      </c>
      <c r="AV945" t="s">
        <v>4766</v>
      </c>
      <c r="AW945" s="3">
        <v>14187.35</v>
      </c>
      <c r="AX945" s="3">
        <v>36652.29</v>
      </c>
      <c r="AY945" s="3"/>
      <c r="AZ945" s="10" cm="1">
        <f t="array" ref="AZ945">Lair(100000000/($AX945-$AW945))</f>
        <v>4450.131526780473</v>
      </c>
      <c r="BA945" s="10">
        <f t="shared" si="1261"/>
        <v>4451.3806847469878</v>
      </c>
      <c r="BB945" s="12">
        <v>2270000</v>
      </c>
      <c r="BC945" s="3">
        <v>0.442</v>
      </c>
      <c r="BD945" s="12" cm="1">
        <f t="array" ref="BD945">SfromgA($BB945,$BA945,"")</f>
        <v>9.8819676558087696E-2</v>
      </c>
      <c r="BE945" s="29">
        <f t="shared" si="1262"/>
        <v>639.1543446515002</v>
      </c>
      <c r="BG945" s="3"/>
      <c r="BH945" s="3"/>
      <c r="BI945" s="12">
        <f t="shared" si="1263"/>
        <v>2270000</v>
      </c>
      <c r="BJ945" s="29">
        <f t="shared" si="1264"/>
        <v>639.1543446515002</v>
      </c>
      <c r="BK945" s="3">
        <f t="shared" si="1265"/>
        <v>-5.2764022548600709</v>
      </c>
      <c r="BL945" s="13">
        <f>EXP(BK$4341*$AX945+BK$4342)*$BI945/(100000000/($AX945-$AW945))</f>
        <v>3.5375779014435262</v>
      </c>
      <c r="BM945" s="3">
        <f t="shared" si="1266"/>
        <v>-3.9295145665538489</v>
      </c>
      <c r="BN945" s="3" cm="1">
        <f t="array" ref="BN945">$C945*EXP(poly_from_str($BA945,BN$4341))</f>
        <v>2.6062659887662263</v>
      </c>
      <c r="BO945" s="3">
        <f t="shared" si="1267"/>
        <v>5.1929568508902104</v>
      </c>
      <c r="BP945" s="13">
        <f t="shared" si="1268"/>
        <v>0.30552374301179636</v>
      </c>
      <c r="BY945">
        <v>8927</v>
      </c>
    </row>
    <row r="946" spans="1:77" hidden="1" x14ac:dyDescent="0.25">
      <c r="A946" t="s">
        <v>1427</v>
      </c>
      <c r="B946" s="2" t="str">
        <f t="shared" si="1214"/>
        <v/>
      </c>
      <c r="C946">
        <v>150</v>
      </c>
      <c r="D946" t="s">
        <v>14</v>
      </c>
      <c r="E946" t="s">
        <v>1428</v>
      </c>
      <c r="F946">
        <v>15443</v>
      </c>
      <c r="G946" t="s">
        <v>3</v>
      </c>
      <c r="H946" s="5" t="s">
        <v>8</v>
      </c>
      <c r="I946">
        <v>37919</v>
      </c>
      <c r="J946" t="s">
        <v>5</v>
      </c>
      <c r="K946" s="5" t="s">
        <v>8</v>
      </c>
      <c r="L946">
        <v>15443.48</v>
      </c>
      <c r="M946" t="str">
        <f t="shared" si="1254"/>
        <v>o</v>
      </c>
      <c r="N946" t="str">
        <f t="shared" si="1255"/>
        <v>7/2</v>
      </c>
      <c r="O946">
        <v>37919.58</v>
      </c>
      <c r="P946" t="str">
        <f t="shared" si="1256"/>
        <v>e</v>
      </c>
      <c r="Q946" t="str">
        <f t="shared" si="1257"/>
        <v>7/2</v>
      </c>
      <c r="R946">
        <v>10</v>
      </c>
      <c r="S946" t="s">
        <v>6</v>
      </c>
      <c r="AA946" s="10">
        <f t="shared" si="1217"/>
        <v>4447.93</v>
      </c>
      <c r="AB946" s="3" cm="1">
        <f t="array" ref="AB946">100000000/Lvac(AA946)</f>
        <v>22476.058953614134</v>
      </c>
      <c r="AC946" s="28">
        <f t="shared" si="1218"/>
        <v>2.2482368202737003E-7</v>
      </c>
      <c r="AD946" s="28">
        <f t="shared" si="1219"/>
        <v>4.4491785773644305E-7</v>
      </c>
      <c r="AE946" s="21">
        <f t="shared" si="1220"/>
        <v>22476.059166454401</v>
      </c>
      <c r="AF946" s="10" cm="1">
        <f t="array" ref="AF946">Lair(100000000/AE946)</f>
        <v>4447.9299578789733</v>
      </c>
      <c r="AG946" s="10">
        <f t="shared" si="1221"/>
        <v>7.5265751657078838E-3</v>
      </c>
      <c r="AH946" s="10" t="b">
        <f t="shared" si="1215"/>
        <v>1</v>
      </c>
      <c r="AI946" s="10">
        <f t="shared" si="1258"/>
        <v>4447.9299578789733</v>
      </c>
      <c r="AJ946">
        <v>7.0000000000000001E-3</v>
      </c>
      <c r="AK946" s="3" cm="1">
        <f t="array" ref="AK946">100000000/Lvac($AA946)</f>
        <v>22476.058953614134</v>
      </c>
      <c r="AL946" s="21">
        <f t="shared" si="1213"/>
        <v>3.5372052654876793E-2</v>
      </c>
      <c r="AM946" s="10" cm="1">
        <f t="array" ref="AM946">Lvac($AI946)-$BA946</f>
        <v>8.0830631031858502E-3</v>
      </c>
      <c r="AN946" s="10">
        <f t="shared" si="1259"/>
        <v>-4.1046385867957724E-2</v>
      </c>
      <c r="AO946" s="3">
        <f t="shared" si="1260"/>
        <v>1.1547233004551214</v>
      </c>
      <c r="AP946" s="3">
        <v>1.1607421768400985</v>
      </c>
      <c r="AS946" s="3">
        <f t="shared" si="1223"/>
        <v>-1.0463858670846093E-3</v>
      </c>
      <c r="AT946" s="3" cm="1">
        <f t="array" ref="AT946">AS946-(100000000/LvacE($A946)-$E946)</f>
        <v>-6.1969731177669019E-6</v>
      </c>
      <c r="AU946" t="s">
        <v>4977</v>
      </c>
      <c r="AV946" t="s">
        <v>4759</v>
      </c>
      <c r="AW946" s="3">
        <v>15443.48</v>
      </c>
      <c r="AX946" s="3">
        <v>37919.58</v>
      </c>
      <c r="AY946" s="3"/>
      <c r="AZ946" s="10" cm="1">
        <f t="array" ref="AZ946">Lair(100000000/($AX946-$AW946))</f>
        <v>4447.9218769469899</v>
      </c>
      <c r="BA946" s="10">
        <f t="shared" si="1261"/>
        <v>4449.1704521691927</v>
      </c>
      <c r="BB946" s="12">
        <v>2680000</v>
      </c>
      <c r="BC946" s="3">
        <v>0.17899999999999999</v>
      </c>
      <c r="BD946" s="12" cm="1">
        <f t="array" ref="BD946">SfromgA($BB946,$BA946,"")</f>
        <v>0.11649446384136425</v>
      </c>
      <c r="BE946" s="29">
        <f t="shared" si="1262"/>
        <v>622.24345877980033</v>
      </c>
      <c r="BG946" s="3"/>
      <c r="BH946" s="3"/>
      <c r="BI946" s="12">
        <f t="shared" si="1263"/>
        <v>2680000</v>
      </c>
      <c r="BJ946" s="29">
        <f t="shared" si="1264"/>
        <v>622.24345877980033</v>
      </c>
      <c r="BK946" s="3">
        <f t="shared" si="1265"/>
        <v>-5.6398893082519725</v>
      </c>
      <c r="BL946" s="13">
        <f>EXP(BK$4341*$AX946+BK$4342)*$BI946/(100000000/($AX946-$AW946))</f>
        <v>3.7950098586588439</v>
      </c>
      <c r="BM946" s="3">
        <f t="shared" si="1266"/>
        <v>-3.6769482854499698</v>
      </c>
      <c r="BN946" s="3" cm="1">
        <f t="array" ref="BN946">$C946*EXP(poly_from_str($BA946,BN$4341))</f>
        <v>2.14034087064032</v>
      </c>
      <c r="BO946" s="3">
        <f t="shared" si="1267"/>
        <v>5.0106352940962555</v>
      </c>
      <c r="BP946" s="13">
        <f t="shared" si="1268"/>
        <v>0.57272190695114555</v>
      </c>
      <c r="BY946">
        <v>7405</v>
      </c>
    </row>
    <row r="947" spans="1:77" hidden="1" x14ac:dyDescent="0.25">
      <c r="A947" t="s">
        <v>1429</v>
      </c>
      <c r="B947" s="2" t="str">
        <f t="shared" si="1214"/>
        <v/>
      </c>
      <c r="C947">
        <v>7</v>
      </c>
      <c r="E947" t="s">
        <v>1430</v>
      </c>
      <c r="R947">
        <v>10</v>
      </c>
      <c r="S947" t="s">
        <v>22</v>
      </c>
      <c r="AA947" s="10">
        <f t="shared" si="1217"/>
        <v>4447.2690000000002</v>
      </c>
      <c r="AB947" s="3" cm="1">
        <f t="array" ref="AB947">100000000/Lvac(AA947)</f>
        <v>22479.399525681478</v>
      </c>
      <c r="AC947" s="28">
        <f t="shared" si="1218"/>
        <v>2.2485709769298864E-7</v>
      </c>
      <c r="AD947" s="28">
        <f t="shared" si="1219"/>
        <v>4.448517403045197E-7</v>
      </c>
      <c r="AE947" s="21">
        <f t="shared" si="1220"/>
        <v>22479.399622206001</v>
      </c>
      <c r="AF947" s="10" cm="1">
        <f t="array" ref="AF947">Lair(100000000/AE947)</f>
        <v>4447.2689809035019</v>
      </c>
      <c r="AG947" s="10">
        <f t="shared" si="1221"/>
        <v>7.5273262676129413E-3</v>
      </c>
      <c r="AH947" s="10" t="b">
        <f t="shared" si="1215"/>
        <v>1</v>
      </c>
      <c r="AI947" s="10">
        <f t="shared" si="1222"/>
        <v>4447.2690000000002</v>
      </c>
      <c r="AJ947">
        <v>3.0000000000000001E-3</v>
      </c>
      <c r="AK947" s="3" cm="1">
        <f t="array" ref="AK947">100000000/Lvac($AA947)</f>
        <v>22479.399525681478</v>
      </c>
      <c r="AL947" s="21">
        <f t="shared" si="1213"/>
        <v>1.5163957605677647E-2</v>
      </c>
      <c r="AM947" s="21"/>
      <c r="AN947" s="21"/>
      <c r="AO947" s="21"/>
      <c r="AP947" s="21"/>
      <c r="AS947" s="3">
        <f t="shared" si="1223"/>
        <v>-4.7431852362933569E-4</v>
      </c>
      <c r="AT947" s="3" cm="1">
        <f t="array" ref="AT947">AS947-(100000000/LvacE($A947)-$E947)</f>
        <v>-6.2198050727602094E-6</v>
      </c>
      <c r="BB947"/>
      <c r="BC947"/>
      <c r="BD947"/>
      <c r="BE947"/>
      <c r="BF947"/>
      <c r="BG947"/>
      <c r="BH947"/>
      <c r="BI947"/>
      <c r="BJ947"/>
      <c r="BN947" s="16" cm="1">
        <f t="array" ref="BN947">$C947*EXP(poly_from_str(100000000/$E947,BN$4342))</f>
        <v>0.36970768581643937</v>
      </c>
      <c r="BO947" s="16"/>
      <c r="BY947" t="e">
        <v>#N/A</v>
      </c>
    </row>
    <row r="948" spans="1:77" hidden="1" x14ac:dyDescent="0.25">
      <c r="A948" t="s">
        <v>1431</v>
      </c>
      <c r="B948" s="2" t="str">
        <f t="shared" si="1214"/>
        <v/>
      </c>
      <c r="C948">
        <v>6</v>
      </c>
      <c r="E948" t="s">
        <v>1432</v>
      </c>
      <c r="R948">
        <v>10</v>
      </c>
      <c r="S948" t="s">
        <v>22</v>
      </c>
      <c r="AA948" s="10">
        <f t="shared" si="1217"/>
        <v>4445.9260000000004</v>
      </c>
      <c r="AB948" s="3" cm="1">
        <f t="array" ref="AB948">100000000/Lvac(AA948)</f>
        <v>22486.189859221377</v>
      </c>
      <c r="AC948" s="28">
        <f t="shared" si="1218"/>
        <v>2.2492502124416824E-7</v>
      </c>
      <c r="AD948" s="28">
        <f t="shared" si="1219"/>
        <v>4.4471740488747558E-7</v>
      </c>
      <c r="AE948" s="21">
        <f t="shared" si="1220"/>
        <v>22486.18988789761</v>
      </c>
      <c r="AF948" s="10" cm="1">
        <f t="array" ref="AF948">Lair(100000000/AE948)</f>
        <v>4445.9259943300949</v>
      </c>
      <c r="AG948" s="10">
        <f t="shared" si="1221"/>
        <v>7.528853365892884E-3</v>
      </c>
      <c r="AH948" s="10" t="b">
        <f t="shared" si="1215"/>
        <v>1</v>
      </c>
      <c r="AI948" s="10">
        <f t="shared" si="1222"/>
        <v>4445.9260000000004</v>
      </c>
      <c r="AJ948">
        <v>3.0000000000000001E-3</v>
      </c>
      <c r="AK948" s="3" cm="1">
        <f t="array" ref="AK948">100000000/Lvac($AA948)</f>
        <v>22486.189859221377</v>
      </c>
      <c r="AL948" s="21">
        <f t="shared" si="1213"/>
        <v>1.5173120195357305E-2</v>
      </c>
      <c r="AM948" s="21"/>
      <c r="AN948" s="21"/>
      <c r="AO948" s="21"/>
      <c r="AP948" s="21"/>
      <c r="AS948" s="3">
        <f t="shared" si="1223"/>
        <v>-1.4077862215344794E-4</v>
      </c>
      <c r="AT948" s="3" cm="1">
        <f t="array" ref="AT948">AS948-(100000000/LvacE($A948)-$E948)</f>
        <v>-6.2662256823386997E-6</v>
      </c>
      <c r="BB948"/>
      <c r="BC948"/>
      <c r="BD948"/>
      <c r="BE948"/>
      <c r="BF948"/>
      <c r="BG948"/>
      <c r="BH948"/>
      <c r="BI948"/>
      <c r="BJ948"/>
      <c r="BN948" s="16" cm="1">
        <f t="array" ref="BN948">$C948*EXP(poly_from_str(100000000/$E948,BN$4342))</f>
        <v>0.31557478200357869</v>
      </c>
      <c r="BO948" s="16"/>
      <c r="BY948" t="e">
        <v>#N/A</v>
      </c>
    </row>
    <row r="949" spans="1:77" hidden="1" x14ac:dyDescent="0.25">
      <c r="A949" t="s">
        <v>1433</v>
      </c>
      <c r="B949" s="2" t="str">
        <f t="shared" si="1214"/>
        <v/>
      </c>
      <c r="C949">
        <v>20</v>
      </c>
      <c r="E949" t="s">
        <v>1434</v>
      </c>
      <c r="R949">
        <v>10</v>
      </c>
      <c r="S949" t="s">
        <v>22</v>
      </c>
      <c r="AA949" s="10">
        <f t="shared" si="1217"/>
        <v>4445.76</v>
      </c>
      <c r="AB949" s="3" cm="1">
        <f t="array" ref="AB949">100000000/Lvac(AA949)</f>
        <v>22487.029455613771</v>
      </c>
      <c r="AC949" s="28">
        <f t="shared" si="1218"/>
        <v>2.2493341970776649E-7</v>
      </c>
      <c r="AD949" s="28">
        <f t="shared" si="1219"/>
        <v>4.4470080050984908E-7</v>
      </c>
      <c r="AE949" s="21">
        <f t="shared" si="1220"/>
        <v>22487.029566517005</v>
      </c>
      <c r="AF949" s="10" cm="1">
        <f t="array" ref="AF949">Lair(100000000/AE949)</f>
        <v>4445.7599780736928</v>
      </c>
      <c r="AG949" s="10">
        <f t="shared" si="1221"/>
        <v>7.5290422172602407E-3</v>
      </c>
      <c r="AH949" s="10" t="b">
        <f t="shared" si="1215"/>
        <v>1</v>
      </c>
      <c r="AI949" s="10">
        <f t="shared" si="1222"/>
        <v>4445.76</v>
      </c>
      <c r="AJ949">
        <v>3.0000000000000001E-3</v>
      </c>
      <c r="AK949" s="3" cm="1">
        <f t="array" ref="AK949">100000000/Lvac($AA949)</f>
        <v>22487.029455613771</v>
      </c>
      <c r="AL949" s="21">
        <f t="shared" si="1213"/>
        <v>1.517425330356144E-2</v>
      </c>
      <c r="AM949" s="21"/>
      <c r="AN949" s="21"/>
      <c r="AO949" s="21"/>
      <c r="AP949" s="21"/>
      <c r="AS949" s="3">
        <f t="shared" si="1223"/>
        <v>-5.4438622828456573E-4</v>
      </c>
      <c r="AT949" s="3" cm="1">
        <f t="array" ref="AT949">AS949-(100000000/LvacE($A949)-$E949)</f>
        <v>-6.2719664128962904E-6</v>
      </c>
      <c r="BB949"/>
      <c r="BC949"/>
      <c r="BD949"/>
      <c r="BE949"/>
      <c r="BF949"/>
      <c r="BG949"/>
      <c r="BH949"/>
      <c r="BI949"/>
      <c r="BJ949"/>
      <c r="BN949" s="16" cm="1">
        <f t="array" ref="BN949">$C949*EXP(poly_from_str(100000000/$E949,BN$4342))</f>
        <v>1.0513767680230008</v>
      </c>
      <c r="BO949" s="16"/>
      <c r="BY949">
        <v>983</v>
      </c>
    </row>
    <row r="950" spans="1:77" hidden="1" x14ac:dyDescent="0.25">
      <c r="A950" t="s">
        <v>1435</v>
      </c>
      <c r="B950" s="2" t="str">
        <f t="shared" si="1214"/>
        <v/>
      </c>
      <c r="C950">
        <v>5</v>
      </c>
      <c r="E950" t="s">
        <v>1436</v>
      </c>
      <c r="R950">
        <v>10</v>
      </c>
      <c r="S950" t="s">
        <v>22</v>
      </c>
      <c r="AA950" s="10">
        <f t="shared" si="1217"/>
        <v>4445.0230000000001</v>
      </c>
      <c r="AB950" s="3" cm="1">
        <f t="array" ref="AB950">100000000/Lvac(AA950)</f>
        <v>22490.757818520742</v>
      </c>
      <c r="AC950" s="28">
        <f t="shared" si="1218"/>
        <v>2.2497071443724813E-7</v>
      </c>
      <c r="AD950" s="28">
        <f t="shared" si="1219"/>
        <v>4.4462708107439478E-7</v>
      </c>
      <c r="AE950" s="21">
        <f t="shared" si="1220"/>
        <v>22490.758263169912</v>
      </c>
      <c r="AF950" s="10" cm="1">
        <f t="array" ref="AF950">Lair(100000000/AE950)</f>
        <v>4445.0229121190414</v>
      </c>
      <c r="AG950" s="10">
        <f t="shared" si="1221"/>
        <v>7.5298809273338678E-3</v>
      </c>
      <c r="AH950" s="10" t="b">
        <f t="shared" si="1215"/>
        <v>1</v>
      </c>
      <c r="AI950" s="10">
        <f t="shared" si="1222"/>
        <v>4445.0230000000001</v>
      </c>
      <c r="AJ950">
        <v>3.0000000000000001E-3</v>
      </c>
      <c r="AK950" s="3" cm="1">
        <f t="array" ref="AK950">100000000/Lvac($AA950)</f>
        <v>22490.757818520742</v>
      </c>
      <c r="AL950" s="21">
        <f t="shared" si="1213"/>
        <v>1.5179285564003208E-2</v>
      </c>
      <c r="AM950" s="21"/>
      <c r="AN950" s="21"/>
      <c r="AO950" s="21"/>
      <c r="AP950" s="21"/>
      <c r="AS950" s="3">
        <f t="shared" si="1223"/>
        <v>-2.1814792562508956E-3</v>
      </c>
      <c r="AT950" s="3" cm="1">
        <f t="array" ref="AT950">AS950-(100000000/LvacE($A950)-$E950)</f>
        <v>-6.297454092418775E-6</v>
      </c>
      <c r="BB950"/>
      <c r="BC950"/>
      <c r="BD950"/>
      <c r="BE950"/>
      <c r="BF950"/>
      <c r="BG950"/>
      <c r="BH950"/>
      <c r="BI950"/>
      <c r="BJ950"/>
      <c r="BN950" s="16" cm="1">
        <f t="array" ref="BN950">$C950*EXP(poly_from_str(100000000/$E950,BN$4342))</f>
        <v>0.26224837775344118</v>
      </c>
      <c r="BO950" s="16"/>
      <c r="BY950">
        <v>245</v>
      </c>
    </row>
    <row r="951" spans="1:77" hidden="1" x14ac:dyDescent="0.25">
      <c r="A951" t="s">
        <v>1437</v>
      </c>
      <c r="B951" s="2" t="str">
        <f t="shared" si="1214"/>
        <v/>
      </c>
      <c r="C951">
        <v>25</v>
      </c>
      <c r="E951" t="s">
        <v>1438</v>
      </c>
      <c r="F951">
        <v>44903</v>
      </c>
      <c r="G951" t="s">
        <v>5</v>
      </c>
      <c r="H951" s="5" t="s">
        <v>18</v>
      </c>
      <c r="I951">
        <v>67395</v>
      </c>
      <c r="J951" t="s">
        <v>3</v>
      </c>
      <c r="K951" s="5" t="s">
        <v>18</v>
      </c>
      <c r="L951">
        <v>44903.42</v>
      </c>
      <c r="M951" t="str">
        <f>$G951&amp;""</f>
        <v>e</v>
      </c>
      <c r="N951" t="str">
        <f>$H951&amp;""</f>
        <v>5/2</v>
      </c>
      <c r="O951">
        <v>67395.320000000007</v>
      </c>
      <c r="P951" t="str">
        <f>$J951&amp;""</f>
        <v>o</v>
      </c>
      <c r="Q951" t="str">
        <f>$K951&amp;""</f>
        <v>5/2</v>
      </c>
      <c r="R951">
        <v>10</v>
      </c>
      <c r="AA951" s="10">
        <f t="shared" si="1217"/>
        <v>4444.7969999999996</v>
      </c>
      <c r="AB951" s="3" cm="1">
        <f t="array" ref="AB951">100000000/Lvac(AA951)</f>
        <v>22491.90136339192</v>
      </c>
      <c r="AC951" s="28">
        <f t="shared" si="1218"/>
        <v>2.2498215329069024E-7</v>
      </c>
      <c r="AD951" s="28">
        <f t="shared" si="1219"/>
        <v>4.446044751145902E-7</v>
      </c>
      <c r="AE951" s="21">
        <f t="shared" si="1220"/>
        <v>22491.901085447837</v>
      </c>
      <c r="AF951" s="10" cm="1">
        <f t="array" ref="AF951">Lair(100000000/AE951)</f>
        <v>4444.7970549275951</v>
      </c>
      <c r="AG951" s="10">
        <f t="shared" si="1221"/>
        <v>7.5301382001688628E-3</v>
      </c>
      <c r="AH951" s="10" t="b">
        <f t="shared" si="1215"/>
        <v>1</v>
      </c>
      <c r="AI951" s="10">
        <f>$AF951</f>
        <v>4444.7970549275951</v>
      </c>
      <c r="AJ951">
        <v>3.0000000000000001E-3</v>
      </c>
      <c r="AK951" s="3" cm="1">
        <f t="array" ref="AK951">100000000/Lvac($AA951)</f>
        <v>22491.90136339192</v>
      </c>
      <c r="AL951" s="21">
        <f t="shared" si="1213"/>
        <v>1.5180829013412611E-2</v>
      </c>
      <c r="AM951" s="10" cm="1">
        <f t="array" ref="AM951">Lvac($AI951)-$BA951</f>
        <v>-2.1456389549712185E-4</v>
      </c>
      <c r="AN951" s="10">
        <f>$AK951-($AX951-$AW951)</f>
        <v>1.3633919115818571E-3</v>
      </c>
      <c r="AO951" s="3">
        <f>AM951/AJ951</f>
        <v>-7.1521298499040611E-2</v>
      </c>
      <c r="AP951" s="3">
        <v>-8.9835325222035564E-2</v>
      </c>
      <c r="AS951" s="3">
        <f t="shared" si="1223"/>
        <v>1.3633919188578147E-3</v>
      </c>
      <c r="AT951" s="3" cm="1">
        <f t="array" ref="AT951">AS951-(100000000/LvacE($A951)-$E951)</f>
        <v>-6.3052721088752151E-6</v>
      </c>
      <c r="AU951" t="s">
        <v>4760</v>
      </c>
      <c r="AV951" t="s">
        <v>4889</v>
      </c>
      <c r="AW951" s="3">
        <v>44903.42</v>
      </c>
      <c r="AX951" s="3">
        <v>67395.320000000007</v>
      </c>
      <c r="AY951" s="3"/>
      <c r="AZ951" s="10" cm="1">
        <f t="array" ref="AZ951">Lair(100000000/($AX951-$AW951))</f>
        <v>4444.7972694349228</v>
      </c>
      <c r="BA951" s="10">
        <f>100000000/($AX951-$AW951)</f>
        <v>4446.0450206518772</v>
      </c>
      <c r="BB951" s="12">
        <v>2650000</v>
      </c>
      <c r="BC951" s="3">
        <v>9.5000000000000001E-2</v>
      </c>
      <c r="BD951" s="12" cm="1">
        <f t="array" ref="BD951">SfromgA($BB951,$BA951,"")</f>
        <v>0.11494783661241816</v>
      </c>
      <c r="BE951" s="29">
        <f>(10^MAX(0.05, -0.312925054856973*((LN($BD951))^(1/3)) + 0.454808404431693)-1)*100</f>
        <v>623.63374401935209</v>
      </c>
      <c r="BG951" s="3"/>
      <c r="BH951" s="3"/>
      <c r="BI951" s="12">
        <f>IF($BB951="",$BF951,$BB951)</f>
        <v>2650000</v>
      </c>
      <c r="BJ951" s="29">
        <f>IF($BB951="",$BH951,$BE951)</f>
        <v>623.63374401935209</v>
      </c>
      <c r="BK951" s="3">
        <f>LN(BN951*100000000/($AX951-$AW951)/$BI951)</f>
        <v>-6.1200165165356548</v>
      </c>
      <c r="BL951" s="13">
        <f>EXP(BK$4341*$AX951+BK$4342)*$BI951/(100000000/($AX951-$AW951))</f>
        <v>0.3999408209403667</v>
      </c>
      <c r="BM951" s="3">
        <f t="shared" ref="BM951" si="1269">LN(BL951/$C951)</f>
        <v>-4.1353145153367716</v>
      </c>
      <c r="BN951" s="16" cm="1">
        <f t="array" ref="BN951">$C951*EXP(poly_from_str(100000000/$E951,BN$4342))</f>
        <v>1.3103358270045078</v>
      </c>
      <c r="BO951" s="3">
        <f>LN($C951)</f>
        <v>3.2188758248682006</v>
      </c>
      <c r="BP951" s="13">
        <f>LN(BL951/BN951)</f>
        <v>-1.1867221513199115</v>
      </c>
      <c r="BY951">
        <v>1226</v>
      </c>
    </row>
    <row r="952" spans="1:77" hidden="1" x14ac:dyDescent="0.25">
      <c r="A952" t="s">
        <v>1439</v>
      </c>
      <c r="B952" s="2" t="str">
        <f t="shared" si="1214"/>
        <v/>
      </c>
      <c r="C952">
        <v>8</v>
      </c>
      <c r="E952" t="s">
        <v>1440</v>
      </c>
      <c r="R952">
        <v>10</v>
      </c>
      <c r="S952" t="s">
        <v>22</v>
      </c>
      <c r="AA952" s="10">
        <f t="shared" si="1217"/>
        <v>4440.6689999999999</v>
      </c>
      <c r="AB952" s="3" cm="1">
        <f t="array" ref="AB952">100000000/Lvac(AA952)</f>
        <v>22512.809246241002</v>
      </c>
      <c r="AC952" s="28">
        <f t="shared" si="1218"/>
        <v>2.2519129437478903E-7</v>
      </c>
      <c r="AD952" s="28">
        <f t="shared" si="1219"/>
        <v>4.4419156625998223E-7</v>
      </c>
      <c r="AE952" s="21">
        <f t="shared" si="1220"/>
        <v>22512.809400359154</v>
      </c>
      <c r="AF952" s="10" cm="1">
        <f t="array" ref="AF952">Lair(100000000/AE952)</f>
        <v>4440.6689695995574</v>
      </c>
      <c r="AG952" s="10">
        <f t="shared" si="1221"/>
        <v>7.5348443270868651E-3</v>
      </c>
      <c r="AH952" s="10" t="b">
        <f t="shared" si="1215"/>
        <v>1</v>
      </c>
      <c r="AI952" s="10">
        <f t="shared" si="1222"/>
        <v>4440.6689999999999</v>
      </c>
      <c r="AJ952">
        <v>3.0000000000000001E-3</v>
      </c>
      <c r="AK952" s="3" cm="1">
        <f t="array" ref="AK952">100000000/Lvac($AA952)</f>
        <v>22512.809246241002</v>
      </c>
      <c r="AL952" s="21">
        <f t="shared" si="1213"/>
        <v>1.5209065962521192E-2</v>
      </c>
      <c r="AM952" s="21"/>
      <c r="AN952" s="21"/>
      <c r="AO952" s="21"/>
      <c r="AP952" s="21"/>
      <c r="AS952" s="3">
        <f t="shared" si="1223"/>
        <v>-7.5375899905338883E-4</v>
      </c>
      <c r="AT952" s="3" cm="1">
        <f t="array" ref="AT952">AS952-(100000000/LvacE($A952)-$E952)</f>
        <v>-6.4482665038667619E-6</v>
      </c>
      <c r="BB952"/>
      <c r="BC952"/>
      <c r="BD952"/>
      <c r="BE952"/>
      <c r="BF952"/>
      <c r="BG952"/>
      <c r="BH952"/>
      <c r="BI952"/>
      <c r="BJ952"/>
      <c r="BN952" s="16" cm="1">
        <f t="array" ref="BN952">$C952*EXP(poly_from_str(100000000/$E952,BN$4342))</f>
        <v>0.41410534070776855</v>
      </c>
      <c r="BO952" s="16"/>
      <c r="BY952" t="e">
        <v>#N/A</v>
      </c>
    </row>
    <row r="953" spans="1:77" hidden="1" x14ac:dyDescent="0.25">
      <c r="A953" t="s">
        <v>1441</v>
      </c>
      <c r="B953" s="2" t="str">
        <f t="shared" si="1214"/>
        <v/>
      </c>
      <c r="C953">
        <v>7</v>
      </c>
      <c r="D953" t="s">
        <v>530</v>
      </c>
      <c r="E953" t="s">
        <v>1442</v>
      </c>
      <c r="R953">
        <v>10</v>
      </c>
      <c r="S953" t="s">
        <v>22</v>
      </c>
      <c r="AA953" s="10">
        <f t="shared" si="1217"/>
        <v>4440.5810000000001</v>
      </c>
      <c r="AB953" s="3" cm="1">
        <f t="array" ref="AB953">100000000/Lvac(AA953)</f>
        <v>22513.255380079368</v>
      </c>
      <c r="AC953" s="28">
        <f t="shared" si="1218"/>
        <v>2.2519575704170242E-7</v>
      </c>
      <c r="AD953" s="28">
        <f t="shared" si="1219"/>
        <v>4.4418276393952345E-7</v>
      </c>
      <c r="AE953" s="21">
        <f t="shared" si="1220"/>
        <v>22513.25632475601</v>
      </c>
      <c r="AF953" s="10" cm="1">
        <f t="array" ref="AF953">Lair(100000000/AE953)</f>
        <v>4440.5808136660207</v>
      </c>
      <c r="AG953" s="10">
        <f t="shared" si="1221"/>
        <v>7.5349447943950766E-3</v>
      </c>
      <c r="AH953" s="10" t="b">
        <f t="shared" si="1215"/>
        <v>1</v>
      </c>
      <c r="AI953" s="10">
        <f t="shared" si="1222"/>
        <v>4440.5810000000001</v>
      </c>
      <c r="AJ953">
        <v>7.0000000000000001E-3</v>
      </c>
      <c r="AK953" s="3" cm="1">
        <f t="array" ref="AK953">100000000/Lvac($AA953)</f>
        <v>22513.255380079368</v>
      </c>
      <c r="AL953" s="21">
        <f t="shared" si="1213"/>
        <v>3.5489227121531075E-2</v>
      </c>
      <c r="AM953" s="21"/>
      <c r="AN953" s="21"/>
      <c r="AO953" s="21"/>
      <c r="AP953" s="21"/>
      <c r="AS953" s="3">
        <f t="shared" si="1223"/>
        <v>-4.6199206299206708E-3</v>
      </c>
      <c r="AT953" s="3" cm="1">
        <f t="array" ref="AT953">AS953-(100000000/LvacE($A953)-$E953)</f>
        <v>-6.4513151301071048E-6</v>
      </c>
      <c r="BB953"/>
      <c r="BC953"/>
      <c r="BD953"/>
      <c r="BE953"/>
      <c r="BF953"/>
      <c r="BG953"/>
      <c r="BH953"/>
      <c r="BI953"/>
      <c r="BJ953"/>
      <c r="BN953" s="16" cm="1">
        <f t="array" ref="BN953">$C953*EXP(poly_from_str(100000000/$E953,BN$4342))</f>
        <v>0.3622463009936191</v>
      </c>
      <c r="BO953" s="16"/>
      <c r="BY953">
        <v>341</v>
      </c>
    </row>
    <row r="954" spans="1:77" hidden="1" x14ac:dyDescent="0.25">
      <c r="A954" t="s">
        <v>1443</v>
      </c>
      <c r="B954" s="2" t="str">
        <f t="shared" si="1214"/>
        <v/>
      </c>
      <c r="C954">
        <v>2</v>
      </c>
      <c r="D954" t="s">
        <v>14</v>
      </c>
      <c r="E954" t="s">
        <v>1444</v>
      </c>
      <c r="R954">
        <v>10</v>
      </c>
      <c r="S954" t="s">
        <v>22</v>
      </c>
      <c r="AA954" s="10">
        <f t="shared" si="1217"/>
        <v>4438.9949999999999</v>
      </c>
      <c r="AB954" s="3" cm="1">
        <f t="array" ref="AB954">100000000/Lvac(AA954)</f>
        <v>22521.298960683154</v>
      </c>
      <c r="AC954" s="28">
        <f t="shared" si="1218"/>
        <v>2.2527621680132554E-7</v>
      </c>
      <c r="AD954" s="28">
        <f t="shared" si="1219"/>
        <v>4.4402412211913836E-7</v>
      </c>
      <c r="AE954" s="21">
        <f t="shared" si="1220"/>
        <v>22521.299173443273</v>
      </c>
      <c r="AF954" s="10" cm="1">
        <f t="array" ref="AF954">Lair(100000000/AE954)</f>
        <v>4438.9949580638213</v>
      </c>
      <c r="AG954" s="10">
        <f t="shared" si="1221"/>
        <v>7.5367565136571632E-3</v>
      </c>
      <c r="AH954" s="10" t="b">
        <f t="shared" si="1215"/>
        <v>1</v>
      </c>
      <c r="AI954" s="10">
        <f t="shared" si="1222"/>
        <v>4438.9949999999999</v>
      </c>
      <c r="AJ954">
        <v>7.0000000000000001E-3</v>
      </c>
      <c r="AK954" s="3" cm="1">
        <f t="array" ref="AK954">100000000/Lvac($AA954)</f>
        <v>22521.298960683154</v>
      </c>
      <c r="AL954" s="21">
        <f t="shared" si="1213"/>
        <v>3.5514591191200276E-2</v>
      </c>
      <c r="AM954" s="21"/>
      <c r="AN954" s="21"/>
      <c r="AO954" s="21"/>
      <c r="AP954" s="21"/>
      <c r="AS954" s="3">
        <f t="shared" si="1223"/>
        <v>-1.0393168449809309E-3</v>
      </c>
      <c r="AT954" s="3" cm="1">
        <f t="array" ref="AT954">AS954-(100000000/LvacE($A954)-$E954)</f>
        <v>-6.5063468355219811E-6</v>
      </c>
      <c r="BB954"/>
      <c r="BC954"/>
      <c r="BD954"/>
      <c r="BE954"/>
      <c r="BF954"/>
      <c r="BG954"/>
      <c r="BH954"/>
      <c r="BI954"/>
      <c r="BJ954"/>
      <c r="BN954" s="16" cm="1">
        <f t="array" ref="BN954">$C954*EXP(poly_from_str(100000000/$E954,BN$4342))</f>
        <v>0.10301370110004823</v>
      </c>
      <c r="BO954" s="16"/>
      <c r="BY954" t="e">
        <v>#N/A</v>
      </c>
    </row>
    <row r="955" spans="1:77" hidden="1" x14ac:dyDescent="0.25">
      <c r="A955" t="s">
        <v>1445</v>
      </c>
      <c r="B955" s="2" t="str">
        <f t="shared" si="1214"/>
        <v/>
      </c>
      <c r="C955">
        <v>9</v>
      </c>
      <c r="D955" t="s">
        <v>14</v>
      </c>
      <c r="E955" t="s">
        <v>1446</v>
      </c>
      <c r="R955">
        <v>10</v>
      </c>
      <c r="S955" t="s">
        <v>22</v>
      </c>
      <c r="AA955" s="10">
        <f t="shared" si="1217"/>
        <v>4438.6589999999997</v>
      </c>
      <c r="AB955" s="3" cm="1">
        <f t="array" ref="AB955">100000000/Lvac(AA955)</f>
        <v>22523.003761018801</v>
      </c>
      <c r="AC955" s="28">
        <f t="shared" si="1218"/>
        <v>2.2529326988173681E-7</v>
      </c>
      <c r="AD955" s="28">
        <f t="shared" si="1219"/>
        <v>4.4399051325948288E-7</v>
      </c>
      <c r="AE955" s="21">
        <f t="shared" si="1220"/>
        <v>22523.002990909557</v>
      </c>
      <c r="AF955" s="10" cm="1">
        <f t="array" ref="AF955">Lair(100000000/AE955)</f>
        <v>4438.6591517697543</v>
      </c>
      <c r="AG955" s="10">
        <f t="shared" si="1221"/>
        <v>7.5371405824392907E-3</v>
      </c>
      <c r="AH955" s="10" t="b">
        <f t="shared" si="1215"/>
        <v>1</v>
      </c>
      <c r="AI955" s="10">
        <f t="shared" si="1222"/>
        <v>4438.6589999999997</v>
      </c>
      <c r="AJ955">
        <v>7.0000000000000001E-3</v>
      </c>
      <c r="AK955" s="3" cm="1">
        <f t="array" ref="AK955">100000000/Lvac($AA955)</f>
        <v>22523.003761018801</v>
      </c>
      <c r="AL955" s="21">
        <f t="shared" si="1213"/>
        <v>3.5519968154150074E-2</v>
      </c>
      <c r="AM955" s="21"/>
      <c r="AN955" s="21"/>
      <c r="AO955" s="21"/>
      <c r="AP955" s="21"/>
      <c r="AS955" s="3">
        <f t="shared" si="1223"/>
        <v>3.7610188010148704E-3</v>
      </c>
      <c r="AT955" s="3" cm="1">
        <f t="array" ref="AT955">AS955-(100000000/LvacE($A955)-$E955)</f>
        <v>-6.5180174715351313E-6</v>
      </c>
      <c r="BB955"/>
      <c r="BC955"/>
      <c r="BD955"/>
      <c r="BE955"/>
      <c r="BF955"/>
      <c r="BG955"/>
      <c r="BH955"/>
      <c r="BI955"/>
      <c r="BJ955"/>
      <c r="BN955" s="16" cm="1">
        <f t="array" ref="BN955">$C955*EXP(poly_from_str(100000000/$E955,BN$4342))</f>
        <v>0.46310446710816522</v>
      </c>
      <c r="BO955" s="16"/>
      <c r="BY955">
        <v>436</v>
      </c>
    </row>
    <row r="956" spans="1:77" hidden="1" x14ac:dyDescent="0.25">
      <c r="A956" t="s">
        <v>1447</v>
      </c>
      <c r="B956" s="2" t="str">
        <f t="shared" si="1214"/>
        <v/>
      </c>
      <c r="C956">
        <v>6</v>
      </c>
      <c r="E956" t="s">
        <v>1448</v>
      </c>
      <c r="R956">
        <v>10</v>
      </c>
      <c r="S956" t="s">
        <v>22</v>
      </c>
      <c r="AA956" s="10">
        <f t="shared" si="1217"/>
        <v>4438.3720000000003</v>
      </c>
      <c r="AB956" s="3" cm="1">
        <f t="array" ref="AB956">100000000/Lvac(AA956)</f>
        <v>22524.460149033064</v>
      </c>
      <c r="AC956" s="28">
        <f t="shared" si="1218"/>
        <v>2.2530783809919491E-7</v>
      </c>
      <c r="AD956" s="28">
        <f t="shared" si="1219"/>
        <v>4.4396180569190166E-7</v>
      </c>
      <c r="AE956" s="21">
        <f t="shared" si="1220"/>
        <v>22524.460118510659</v>
      </c>
      <c r="AF956" s="10" cm="1">
        <f t="array" ref="AF956">Lair(100000000/AE956)</f>
        <v>4438.3720060144451</v>
      </c>
      <c r="AG956" s="10">
        <f t="shared" si="1221"/>
        <v>7.5374687102650545E-3</v>
      </c>
      <c r="AH956" s="10" t="b">
        <f t="shared" si="1215"/>
        <v>1</v>
      </c>
      <c r="AI956" s="10">
        <f t="shared" si="1222"/>
        <v>4438.3720000000003</v>
      </c>
      <c r="AJ956">
        <v>3.0000000000000001E-3</v>
      </c>
      <c r="AK956" s="3" cm="1">
        <f t="array" ref="AK956">100000000/Lvac($AA956)</f>
        <v>22524.460149033064</v>
      </c>
      <c r="AL956" s="21">
        <f t="shared" si="1213"/>
        <v>1.5224812261590328E-2</v>
      </c>
      <c r="AM956" s="21"/>
      <c r="AN956" s="21"/>
      <c r="AO956" s="21"/>
      <c r="AP956" s="21"/>
      <c r="AS956" s="3">
        <f t="shared" si="1223"/>
        <v>1.4903306509950198E-4</v>
      </c>
      <c r="AT956" s="3" cm="1">
        <f t="array" ref="AT956">AS956-(100000000/LvacE($A956)-$E956)</f>
        <v>-6.5279855334665626E-6</v>
      </c>
      <c r="BB956"/>
      <c r="BC956"/>
      <c r="BD956"/>
      <c r="BE956"/>
      <c r="BF956"/>
      <c r="BG956"/>
      <c r="BH956"/>
      <c r="BI956"/>
      <c r="BJ956"/>
      <c r="BN956" s="16" cm="1">
        <f t="array" ref="BN956">$C956*EXP(poly_from_str(100000000/$E956,BN$4342))</f>
        <v>0.30847538237489086</v>
      </c>
      <c r="BO956" s="16"/>
      <c r="BY956" t="e">
        <v>#N/A</v>
      </c>
    </row>
    <row r="957" spans="1:77" hidden="1" x14ac:dyDescent="0.25">
      <c r="A957" t="s">
        <v>1449</v>
      </c>
      <c r="B957" s="2" t="str">
        <f t="shared" si="1214"/>
        <v/>
      </c>
      <c r="C957">
        <v>9</v>
      </c>
      <c r="D957" t="s">
        <v>14</v>
      </c>
      <c r="E957" t="s">
        <v>1450</v>
      </c>
      <c r="F957">
        <v>0</v>
      </c>
      <c r="G957" t="s">
        <v>3</v>
      </c>
      <c r="H957" s="5" t="s">
        <v>4</v>
      </c>
      <c r="I957">
        <v>22527</v>
      </c>
      <c r="J957" t="s">
        <v>5</v>
      </c>
      <c r="K957" s="5" t="s">
        <v>8</v>
      </c>
      <c r="L957">
        <v>0</v>
      </c>
      <c r="M957" t="str">
        <f>$G957&amp;""</f>
        <v>o</v>
      </c>
      <c r="N957" t="str">
        <f>$H957&amp;""</f>
        <v>9/2</v>
      </c>
      <c r="O957">
        <v>22527.7</v>
      </c>
      <c r="P957" t="str">
        <f>$J957&amp;""</f>
        <v>e</v>
      </c>
      <c r="Q957" t="str">
        <f>$K957&amp;""</f>
        <v>7/2</v>
      </c>
      <c r="R957">
        <v>10</v>
      </c>
      <c r="AA957" s="10">
        <f t="shared" si="1217"/>
        <v>4437.7330000000002</v>
      </c>
      <c r="AB957" s="3" cm="1">
        <f t="array" ref="AB957">100000000/Lvac(AA957)</f>
        <v>22527.703445640127</v>
      </c>
      <c r="AC957" s="28">
        <f t="shared" si="1218"/>
        <v>2.2534028072441491E-7</v>
      </c>
      <c r="AD957" s="28">
        <f t="shared" si="1219"/>
        <v>4.4389788884296318E-7</v>
      </c>
      <c r="AE957" s="21">
        <f t="shared" si="1220"/>
        <v>22527.70273963971</v>
      </c>
      <c r="AF957" s="10" cm="1">
        <f t="array" ref="AF957">Lair(100000000/AE957)</f>
        <v>4437.7331390774225</v>
      </c>
      <c r="AG957" s="10">
        <f t="shared" si="1221"/>
        <v>7.5381995092584572E-3</v>
      </c>
      <c r="AH957" s="10" t="b">
        <f t="shared" si="1215"/>
        <v>1</v>
      </c>
      <c r="AI957" s="10">
        <f>$AF957</f>
        <v>4437.7331390774225</v>
      </c>
      <c r="AJ957">
        <v>7.0000000000000001E-3</v>
      </c>
      <c r="AK957" s="3" cm="1">
        <f t="array" ref="AK957">100000000/Lvac($AA957)</f>
        <v>22527.703445640127</v>
      </c>
      <c r="AL957" s="21">
        <f t="shared" ref="AL957:AL1020" si="1270">AJ957/AI957*AK957</f>
        <v>3.553479201596707E-2</v>
      </c>
      <c r="AM957" s="10" cm="1">
        <f t="array" ref="AM957">Lvac($AI957)-$BA957</f>
        <v>-5.3983332600182621E-4</v>
      </c>
      <c r="AN957" s="10">
        <f>$AK957-($AX957-$AW957)</f>
        <v>3.4456401263014413E-3</v>
      </c>
      <c r="AO957" s="3">
        <f>AM957/AJ957</f>
        <v>-7.7119046571689456E-2</v>
      </c>
      <c r="AP957" s="3">
        <v>-9.6992488449489295E-2</v>
      </c>
      <c r="AS957" s="3">
        <f t="shared" si="1223"/>
        <v>3.4456401263014413E-3</v>
      </c>
      <c r="AT957" s="3" cm="1">
        <f t="array" ref="AT957">AS957-(100000000/LvacE($A957)-$E957)</f>
        <v>-6.5501772041898221E-6</v>
      </c>
      <c r="AU957" t="s">
        <v>4752</v>
      </c>
      <c r="AV957" t="s">
        <v>4794</v>
      </c>
      <c r="AW957" s="3">
        <v>0</v>
      </c>
      <c r="AX957" s="3">
        <v>22527.7</v>
      </c>
      <c r="AY957" s="3"/>
      <c r="AZ957" s="10" cm="1">
        <f t="array" ref="AZ957">Lair(100000000/($AX957-$AW957))</f>
        <v>4437.7336787684453</v>
      </c>
      <c r="BA957" s="10">
        <f>100000000/($AX957-$AW957)</f>
        <v>4438.9795673770514</v>
      </c>
      <c r="BB957" s="12">
        <v>135000</v>
      </c>
      <c r="BC957" s="3">
        <v>1.2999999999999999E-2</v>
      </c>
      <c r="BD957" s="12" cm="1">
        <f t="array" ref="BD957">SfromgA($BB957,$BA957,"")</f>
        <v>5.8279600533715139E-3</v>
      </c>
      <c r="BE957" s="29">
        <f>(10^MAX(0.05, -0.312925054856973*((LN($BD957))^(1/3)) + 0.454808404431693)-1)*100</f>
        <v>888.61951037890719</v>
      </c>
      <c r="BG957" s="3"/>
      <c r="BH957" s="3"/>
      <c r="BI957" s="12">
        <f>IF($BB957="",$BF957,$BB957)</f>
        <v>135000</v>
      </c>
      <c r="BJ957" s="29">
        <f>IF($BB957="",$BH957,$BE957)</f>
        <v>888.61951037890719</v>
      </c>
      <c r="BK957" s="3">
        <f>LN(BN957*100000000/($AX957-$AW957)/$BI957)</f>
        <v>-4.187368375962838</v>
      </c>
      <c r="BL957" s="13">
        <f>EXP(BK$4341*$AX957+BK$4342)*$BI957/(100000000/($AX957-$AW957))</f>
        <v>0.61702870547790978</v>
      </c>
      <c r="BM957" s="3">
        <f t="shared" ref="BM957" si="1271">LN(BL957/$C957)</f>
        <v>-2.6800643092198086</v>
      </c>
      <c r="BN957" s="16" cm="1">
        <f t="array" ref="BN957">$C957*EXP(poly_from_str(100000000/$E957,BN$4342))</f>
        <v>0.4618486123999081</v>
      </c>
      <c r="BO957" s="3">
        <f>LN($C957)</f>
        <v>2.1972245773362196</v>
      </c>
      <c r="BP957" s="13">
        <f>LN(BL957/BN957)</f>
        <v>0.28967838850331157</v>
      </c>
      <c r="BY957">
        <v>435</v>
      </c>
    </row>
    <row r="958" spans="1:77" hidden="1" x14ac:dyDescent="0.25">
      <c r="A958" t="s">
        <v>1451</v>
      </c>
      <c r="B958" s="2" t="str">
        <f t="shared" si="1214"/>
        <v/>
      </c>
      <c r="C958">
        <v>8</v>
      </c>
      <c r="E958" t="s">
        <v>1452</v>
      </c>
      <c r="R958">
        <v>10</v>
      </c>
      <c r="S958" t="s">
        <v>22</v>
      </c>
      <c r="AA958" s="10">
        <f t="shared" si="1217"/>
        <v>4437.0680000000002</v>
      </c>
      <c r="AB958" s="3" cm="1">
        <f t="array" ref="AB958">100000000/Lvac(AA958)</f>
        <v>22531.079699288395</v>
      </c>
      <c r="AC958" s="28">
        <f t="shared" si="1218"/>
        <v>2.2537405331628903E-7</v>
      </c>
      <c r="AD958" s="28">
        <f t="shared" si="1219"/>
        <v>4.4383137130866539E-7</v>
      </c>
      <c r="AE958" s="21">
        <f t="shared" si="1220"/>
        <v>22531.079760932596</v>
      </c>
      <c r="AF958" s="10" cm="1">
        <f t="array" ref="AF958">Lair(100000000/AE958)</f>
        <v>4437.0679878601395</v>
      </c>
      <c r="AG958" s="10">
        <f t="shared" si="1221"/>
        <v>7.5389603787104909E-3</v>
      </c>
      <c r="AH958" s="10" t="b">
        <f t="shared" si="1215"/>
        <v>1</v>
      </c>
      <c r="AI958" s="10">
        <f t="shared" si="1222"/>
        <v>4437.0680000000002</v>
      </c>
      <c r="AJ958">
        <v>3.0000000000000001E-3</v>
      </c>
      <c r="AK958" s="3" cm="1">
        <f t="array" ref="AK958">100000000/Lvac($AA958)</f>
        <v>22531.079699288395</v>
      </c>
      <c r="AL958" s="21">
        <f t="shared" si="1270"/>
        <v>1.5233762272262943E-2</v>
      </c>
      <c r="AM958" s="21"/>
      <c r="AN958" s="21"/>
      <c r="AO958" s="21"/>
      <c r="AP958" s="21"/>
      <c r="AS958" s="3">
        <f t="shared" si="1223"/>
        <v>-3.0071160654188134E-4</v>
      </c>
      <c r="AT958" s="3" cm="1">
        <f t="array" ref="AT958">AS958-(100000000/LvacE($A958)-$E958)</f>
        <v>-6.5732856455724686E-6</v>
      </c>
      <c r="BB958"/>
      <c r="BC958"/>
      <c r="BD958"/>
      <c r="BE958"/>
      <c r="BF958"/>
      <c r="BG958"/>
      <c r="BH958"/>
      <c r="BI958"/>
      <c r="BJ958"/>
      <c r="BN958" s="16" cm="1">
        <f t="array" ref="BN958">$C958*EXP(poly_from_str(100000000/$E958,BN$4342))</f>
        <v>0.4097358309205289</v>
      </c>
      <c r="BO958" s="16"/>
      <c r="BY958" t="e">
        <v>#N/A</v>
      </c>
    </row>
    <row r="959" spans="1:77" hidden="1" x14ac:dyDescent="0.25">
      <c r="A959" t="s">
        <v>1453</v>
      </c>
      <c r="B959" s="2" t="str">
        <f t="shared" si="1214"/>
        <v/>
      </c>
      <c r="C959">
        <v>3</v>
      </c>
      <c r="E959" t="s">
        <v>1454</v>
      </c>
      <c r="R959">
        <v>10</v>
      </c>
      <c r="S959" t="s">
        <v>22</v>
      </c>
      <c r="AA959" s="10">
        <f t="shared" si="1217"/>
        <v>4436.4930000000004</v>
      </c>
      <c r="AB959" s="3" cm="1">
        <f t="array" ref="AB959">100000000/Lvac(AA959)</f>
        <v>22533.999832279667</v>
      </c>
      <c r="AC959" s="28">
        <f t="shared" si="1218"/>
        <v>2.2540326334336601E-7</v>
      </c>
      <c r="AD959" s="28">
        <f t="shared" si="1219"/>
        <v>4.4377385614759472E-7</v>
      </c>
      <c r="AE959" s="21">
        <f t="shared" si="1220"/>
        <v>22533.999866675567</v>
      </c>
      <c r="AF959" s="10" cm="1">
        <f t="array" ref="AF959">Lair(100000000/AE959)</f>
        <v>4436.4929932280211</v>
      </c>
      <c r="AG959" s="10">
        <f t="shared" si="1221"/>
        <v>7.5396185491873498E-3</v>
      </c>
      <c r="AH959" s="10" t="b">
        <f t="shared" si="1215"/>
        <v>1</v>
      </c>
      <c r="AI959" s="10">
        <f t="shared" si="1222"/>
        <v>4436.4930000000004</v>
      </c>
      <c r="AJ959">
        <v>3.0000000000000001E-3</v>
      </c>
      <c r="AK959" s="3" cm="1">
        <f t="array" ref="AK959">100000000/Lvac($AA959)</f>
        <v>22533.999832279667</v>
      </c>
      <c r="AL959" s="21">
        <f t="shared" si="1270"/>
        <v>1.52377112951241E-2</v>
      </c>
      <c r="AM959" s="21"/>
      <c r="AN959" s="21"/>
      <c r="AO959" s="21"/>
      <c r="AP959" s="21"/>
      <c r="AS959" s="3">
        <f t="shared" si="1223"/>
        <v>-1.677203326835297E-4</v>
      </c>
      <c r="AT959" s="3" cm="1">
        <f t="array" ref="AT959">AS959-(100000000/LvacE($A959)-$E959)</f>
        <v>-6.5932654251810163E-6</v>
      </c>
      <c r="BB959"/>
      <c r="BC959"/>
      <c r="BD959"/>
      <c r="BE959"/>
      <c r="BF959"/>
      <c r="BG959"/>
      <c r="BH959"/>
      <c r="BI959"/>
      <c r="BJ959"/>
      <c r="BN959" s="16" cm="1">
        <f t="array" ref="BN959">$C959*EXP(poly_from_str(100000000/$E959,BN$4342))</f>
        <v>0.15339461207587329</v>
      </c>
      <c r="BO959" s="16"/>
      <c r="BY959" t="e">
        <v>#N/A</v>
      </c>
    </row>
    <row r="960" spans="1:77" hidden="1" x14ac:dyDescent="0.25">
      <c r="A960" t="s">
        <v>1455</v>
      </c>
      <c r="B960" s="2" t="str">
        <f t="shared" si="1214"/>
        <v/>
      </c>
      <c r="C960">
        <v>5</v>
      </c>
      <c r="E960" t="s">
        <v>1456</v>
      </c>
      <c r="R960">
        <v>10</v>
      </c>
      <c r="S960" t="s">
        <v>22</v>
      </c>
      <c r="AA960" s="10">
        <f t="shared" si="1217"/>
        <v>4436.1899999999996</v>
      </c>
      <c r="AB960" s="3" cm="1">
        <f t="array" ref="AB960">100000000/Lvac(AA960)</f>
        <v>22535.538919947681</v>
      </c>
      <c r="AC960" s="28">
        <f t="shared" si="1218"/>
        <v>2.2541865880406388E-7</v>
      </c>
      <c r="AD960" s="28">
        <f t="shared" si="1219"/>
        <v>4.4374354815843098E-7</v>
      </c>
      <c r="AE960" s="21">
        <f t="shared" si="1220"/>
        <v>22535.539141491736</v>
      </c>
      <c r="AF960" s="10" cm="1">
        <f t="array" ref="AF960">Lair(100000000/AE960)</f>
        <v>4436.1899563876286</v>
      </c>
      <c r="AG960" s="10">
        <f t="shared" si="1221"/>
        <v>7.539965479380694E-3</v>
      </c>
      <c r="AH960" s="10" t="b">
        <f t="shared" si="1215"/>
        <v>1</v>
      </c>
      <c r="AI960" s="10">
        <f t="shared" si="1222"/>
        <v>4436.1899999999996</v>
      </c>
      <c r="AJ960">
        <v>3.0000000000000001E-3</v>
      </c>
      <c r="AK960" s="3" cm="1">
        <f t="array" ref="AK960">100000000/Lvac($AA960)</f>
        <v>22535.538919947681</v>
      </c>
      <c r="AL960" s="21">
        <f t="shared" si="1270"/>
        <v>1.5239792876284165E-2</v>
      </c>
      <c r="AM960" s="21"/>
      <c r="AN960" s="21"/>
      <c r="AO960" s="21"/>
      <c r="AP960" s="21"/>
      <c r="AS960" s="3">
        <f t="shared" si="1223"/>
        <v>-1.0800523195939604E-3</v>
      </c>
      <c r="AT960" s="3" cm="1">
        <f t="array" ref="AT960">AS960-(100000000/LvacE($A960)-$E960)</f>
        <v>-6.6038082877639681E-6</v>
      </c>
      <c r="BB960"/>
      <c r="BC960"/>
      <c r="BD960"/>
      <c r="BE960"/>
      <c r="BF960"/>
      <c r="BG960"/>
      <c r="BH960"/>
      <c r="BI960"/>
      <c r="BJ960"/>
      <c r="BN960" s="16" cm="1">
        <f t="array" ref="BN960">$C960*EXP(poly_from_str(100000000/$E960,BN$4342))</f>
        <v>0.25543339356570777</v>
      </c>
      <c r="BO960" s="16"/>
      <c r="BY960" t="e">
        <v>#N/A</v>
      </c>
    </row>
    <row r="961" spans="1:77" hidden="1" x14ac:dyDescent="0.25">
      <c r="A961" t="s">
        <v>1457</v>
      </c>
      <c r="B961" s="2" t="str">
        <f t="shared" si="1214"/>
        <v/>
      </c>
      <c r="C961">
        <v>3</v>
      </c>
      <c r="D961" t="s">
        <v>143</v>
      </c>
      <c r="E961" t="s">
        <v>1458</v>
      </c>
      <c r="R961">
        <v>10</v>
      </c>
      <c r="S961" t="s">
        <v>22</v>
      </c>
      <c r="AA961" s="10">
        <f t="shared" si="1217"/>
        <v>4435.1679999999997</v>
      </c>
      <c r="AB961" s="3" cm="1">
        <f t="array" ref="AB961">100000000/Lvac(AA961)</f>
        <v>22540.731716976334</v>
      </c>
      <c r="AC961" s="28">
        <f t="shared" si="1218"/>
        <v>2.2547060224099742E-7</v>
      </c>
      <c r="AD961" s="28">
        <f t="shared" si="1219"/>
        <v>4.4364132121179534E-7</v>
      </c>
      <c r="AE961" s="21">
        <f t="shared" si="1220"/>
        <v>22540.731364526153</v>
      </c>
      <c r="AF961" s="10" cm="1">
        <f t="array" ref="AF961">Lair(100000000/AE961)</f>
        <v>4435.1680693501221</v>
      </c>
      <c r="AG961" s="10">
        <f t="shared" si="1221"/>
        <v>7.5411361775897029E-3</v>
      </c>
      <c r="AH961" s="10" t="b">
        <f t="shared" si="1215"/>
        <v>1</v>
      </c>
      <c r="AI961" s="10">
        <f t="shared" si="1222"/>
        <v>4435.1679999999997</v>
      </c>
      <c r="AJ961">
        <v>7.0000000000000001E-3</v>
      </c>
      <c r="AK961" s="3" cm="1">
        <f t="array" ref="AK961">100000000/Lvac($AA961)</f>
        <v>22540.731716976334</v>
      </c>
      <c r="AL961" s="21">
        <f t="shared" si="1270"/>
        <v>3.5575906486255846E-2</v>
      </c>
      <c r="AM961" s="21"/>
      <c r="AN961" s="21"/>
      <c r="AO961" s="21"/>
      <c r="AP961" s="21"/>
      <c r="AS961" s="3">
        <f t="shared" si="1223"/>
        <v>1.7169763341371436E-3</v>
      </c>
      <c r="AT961" s="3" cm="1">
        <f t="array" ref="AT961">AS961-(100000000/LvacE($A961)-$E961)</f>
        <v>-6.6393513407092541E-6</v>
      </c>
      <c r="BB961"/>
      <c r="BC961"/>
      <c r="BD961"/>
      <c r="BE961"/>
      <c r="BF961"/>
      <c r="BG961"/>
      <c r="BH961"/>
      <c r="BI961"/>
      <c r="BJ961"/>
      <c r="BN961" s="16" cm="1">
        <f t="array" ref="BN961">$C961*EXP(poly_from_str(100000000/$E961,BN$4342))</f>
        <v>0.15280957698987255</v>
      </c>
      <c r="BO961" s="16"/>
      <c r="BY961">
        <v>144</v>
      </c>
    </row>
    <row r="962" spans="1:77" hidden="1" x14ac:dyDescent="0.25">
      <c r="A962" t="s">
        <v>1459</v>
      </c>
      <c r="B962" s="2" t="str">
        <f t="shared" ref="B962:B1025" si="1272">IF(OR(A962=A961,A962=A963),IF(B961="",1,B961+1),"")</f>
        <v/>
      </c>
      <c r="C962">
        <v>9</v>
      </c>
      <c r="E962" t="s">
        <v>1460</v>
      </c>
      <c r="R962">
        <v>10</v>
      </c>
      <c r="S962" t="s">
        <v>22</v>
      </c>
      <c r="AA962" s="10">
        <f t="shared" si="1217"/>
        <v>4434.8069999999998</v>
      </c>
      <c r="AB962" s="3" cm="1">
        <f t="array" ref="AB962">100000000/Lvac(AA962)</f>
        <v>22542.566535281218</v>
      </c>
      <c r="AC962" s="28">
        <f t="shared" si="1218"/>
        <v>2.2548895588917399E-7</v>
      </c>
      <c r="AD962" s="28">
        <f t="shared" si="1219"/>
        <v>4.436052116935784E-7</v>
      </c>
      <c r="AE962" s="21">
        <f t="shared" si="1220"/>
        <v>22542.567246681101</v>
      </c>
      <c r="AF962" s="10" cm="1">
        <f t="array" ref="AF962">Lair(100000000/AE962)</f>
        <v>4434.8068600436636</v>
      </c>
      <c r="AG962" s="10">
        <f t="shared" si="1221"/>
        <v>7.5415498955513985E-3</v>
      </c>
      <c r="AH962" s="10" t="b">
        <f t="shared" ref="AH962:AH1025" si="1273">ABS(AE962-AB962)&lt;AG962</f>
        <v>1</v>
      </c>
      <c r="AI962" s="10">
        <f t="shared" si="1222"/>
        <v>4434.8069999999998</v>
      </c>
      <c r="AJ962">
        <v>3.0000000000000001E-3</v>
      </c>
      <c r="AK962" s="3" cm="1">
        <f t="array" ref="AK962">100000000/Lvac($AA962)</f>
        <v>22542.566535281218</v>
      </c>
      <c r="AL962" s="21">
        <f t="shared" si="1270"/>
        <v>1.5249299373308389E-2</v>
      </c>
      <c r="AM962" s="21"/>
      <c r="AN962" s="21"/>
      <c r="AO962" s="21"/>
      <c r="AP962" s="21"/>
      <c r="AS962" s="3">
        <f t="shared" si="1223"/>
        <v>-3.4647187821974512E-3</v>
      </c>
      <c r="AT962" s="3" cm="1">
        <f t="array" ref="AT962">AS962-(100000000/LvacE($A962)-$E962)</f>
        <v>-6.6519132815301418E-6</v>
      </c>
      <c r="BB962"/>
      <c r="BC962"/>
      <c r="BD962"/>
      <c r="BE962"/>
      <c r="BF962"/>
      <c r="BG962"/>
      <c r="BH962"/>
      <c r="BI962"/>
      <c r="BJ962"/>
      <c r="BN962" s="16" cm="1">
        <f t="array" ref="BN962">$C962*EXP(poly_from_str(100000000/$E962,BN$4342))</f>
        <v>0.45795303392700015</v>
      </c>
      <c r="BO962" s="16"/>
      <c r="BY962" t="e">
        <v>#N/A</v>
      </c>
    </row>
    <row r="963" spans="1:77" hidden="1" x14ac:dyDescent="0.25">
      <c r="A963" t="s">
        <v>1461</v>
      </c>
      <c r="B963" s="2" t="str">
        <f t="shared" si="1272"/>
        <v/>
      </c>
      <c r="C963">
        <v>1</v>
      </c>
      <c r="E963" t="s">
        <v>1462</v>
      </c>
      <c r="R963">
        <v>10</v>
      </c>
      <c r="S963" t="s">
        <v>22</v>
      </c>
      <c r="AA963" s="10">
        <f t="shared" ref="AA963:AA1026" si="1274">ROUND($A963,3)+0</f>
        <v>4434.2</v>
      </c>
      <c r="AB963" s="3" cm="1">
        <f t="array" ref="AB963">100000000/Lvac(AA963)</f>
        <v>22545.652346461979</v>
      </c>
      <c r="AC963" s="28">
        <f t="shared" ref="AC963:AC1026" si="1275">0.001/AA963</f>
        <v>2.2551982319245863E-7</v>
      </c>
      <c r="AD963" s="28">
        <f t="shared" ref="AD963:AD1026" si="1276">0.01/AB963</f>
        <v>4.4354449568939928E-7</v>
      </c>
      <c r="AE963" s="21">
        <f t="shared" ref="AE963:AE1026" si="1277">($AB963/$AC963^2+$E963/$AD963^2)/(1/$AC963^2+1/$AD963^2)</f>
        <v>22545.651864460615</v>
      </c>
      <c r="AF963" s="10" cm="1">
        <f t="array" ref="AF963">Lair(100000000/AE963)</f>
        <v>4434.2000947999641</v>
      </c>
      <c r="AG963" s="10">
        <f t="shared" ref="AG963:AG1026" si="1278">0.0005/$AA963*AB963+0.005</f>
        <v>7.542245765466373E-3</v>
      </c>
      <c r="AH963" s="10" t="b">
        <f t="shared" si="1273"/>
        <v>1</v>
      </c>
      <c r="AI963" s="10">
        <f t="shared" ref="AI963:AI1026" si="1279">$AA963</f>
        <v>4434.2</v>
      </c>
      <c r="AJ963">
        <v>3.0000000000000001E-3</v>
      </c>
      <c r="AK963" s="3" cm="1">
        <f t="array" ref="AK963">100000000/Lvac($AA963)</f>
        <v>22545.652346461979</v>
      </c>
      <c r="AL963" s="21">
        <f t="shared" si="1270"/>
        <v>1.5253474592798237E-2</v>
      </c>
      <c r="AM963" s="21"/>
      <c r="AN963" s="21"/>
      <c r="AO963" s="21"/>
      <c r="AP963" s="21"/>
      <c r="AS963" s="3">
        <f t="shared" ref="AS963:AS1026" si="1280">$AB963-$E963</f>
        <v>2.3464619771402795E-3</v>
      </c>
      <c r="AT963" s="3" cm="1">
        <f t="array" ref="AT963">AS963-(100000000/LvacE($A963)-$E963)</f>
        <v>-6.6730426624417305E-6</v>
      </c>
      <c r="BB963"/>
      <c r="BC963"/>
      <c r="BD963"/>
      <c r="BE963"/>
      <c r="BF963"/>
      <c r="BG963"/>
      <c r="BH963"/>
      <c r="BI963"/>
      <c r="BJ963"/>
      <c r="BN963" s="16" cm="1">
        <f t="array" ref="BN963">$C963*EXP(poly_from_str(100000000/$E963,BN$4342))</f>
        <v>5.0795635881447705E-2</v>
      </c>
      <c r="BO963" s="16"/>
      <c r="BY963">
        <v>48</v>
      </c>
    </row>
    <row r="964" spans="1:77" hidden="1" x14ac:dyDescent="0.25">
      <c r="A964" t="s">
        <v>1463</v>
      </c>
      <c r="B964" s="2" t="str">
        <f t="shared" si="1272"/>
        <v/>
      </c>
      <c r="C964">
        <v>1</v>
      </c>
      <c r="E964" t="s">
        <v>1464</v>
      </c>
      <c r="R964">
        <v>10</v>
      </c>
      <c r="S964" t="s">
        <v>22</v>
      </c>
      <c r="AA964" s="10">
        <f t="shared" si="1274"/>
        <v>4434.134</v>
      </c>
      <c r="AB964" s="3" cm="1">
        <f t="array" ref="AB964">100000000/Lvac(AA964)</f>
        <v>22545.987922159751</v>
      </c>
      <c r="AC964" s="28">
        <f t="shared" si="1275"/>
        <v>2.2552317994900469E-7</v>
      </c>
      <c r="AD964" s="28">
        <f t="shared" si="1276"/>
        <v>4.4353789394925166E-7</v>
      </c>
      <c r="AE964" s="21">
        <f t="shared" si="1277"/>
        <v>22545.988349002051</v>
      </c>
      <c r="AF964" s="10" cm="1">
        <f t="array" ref="AF964">Lair(100000000/AE964)</f>
        <v>4434.1339160512152</v>
      </c>
      <c r="AG964" s="10">
        <f t="shared" si="1278"/>
        <v>7.5423214456486597E-3</v>
      </c>
      <c r="AH964" s="10" t="b">
        <f t="shared" si="1273"/>
        <v>1</v>
      </c>
      <c r="AI964" s="10">
        <f t="shared" si="1279"/>
        <v>4434.134</v>
      </c>
      <c r="AJ964">
        <v>3.0000000000000001E-3</v>
      </c>
      <c r="AK964" s="3" cm="1">
        <f t="array" ref="AK964">100000000/Lvac($AA964)</f>
        <v>22545.987922159751</v>
      </c>
      <c r="AL964" s="21">
        <f t="shared" si="1270"/>
        <v>1.5253928673891961E-2</v>
      </c>
      <c r="AM964" s="21"/>
      <c r="AN964" s="21"/>
      <c r="AO964" s="21"/>
      <c r="AP964" s="21"/>
      <c r="AS964" s="3">
        <f t="shared" si="1280"/>
        <v>-2.0778402504220139E-3</v>
      </c>
      <c r="AT964" s="3" cm="1">
        <f t="array" ref="AT964">AS964-(100000000/LvacE($A964)-$E964)</f>
        <v>-6.6753382270690054E-6</v>
      </c>
      <c r="BB964"/>
      <c r="BC964"/>
      <c r="BD964"/>
      <c r="BE964"/>
      <c r="BF964"/>
      <c r="BG964"/>
      <c r="BH964"/>
      <c r="BI964"/>
      <c r="BJ964"/>
      <c r="BN964" s="16" cm="1">
        <f t="array" ref="BN964">$C964*EXP(poly_from_str(100000000/$E964,BN$4342))</f>
        <v>5.0785951479789176E-2</v>
      </c>
      <c r="BO964" s="16"/>
      <c r="BY964" t="e">
        <v>#N/A</v>
      </c>
    </row>
    <row r="965" spans="1:77" hidden="1" x14ac:dyDescent="0.25">
      <c r="A965" t="s">
        <v>1465</v>
      </c>
      <c r="B965" s="2" t="str">
        <f t="shared" si="1272"/>
        <v/>
      </c>
      <c r="C965">
        <v>8</v>
      </c>
      <c r="E965" t="s">
        <v>1466</v>
      </c>
      <c r="R965">
        <v>10</v>
      </c>
      <c r="S965" t="s">
        <v>22</v>
      </c>
      <c r="AA965" s="10">
        <f t="shared" si="1274"/>
        <v>4433.6779999999999</v>
      </c>
      <c r="AB965" s="3" cm="1">
        <f t="array" ref="AB965">100000000/Lvac(AA965)</f>
        <v>22548.306718126849</v>
      </c>
      <c r="AC965" s="28">
        <f t="shared" si="1275"/>
        <v>2.2554637481567225E-7</v>
      </c>
      <c r="AD965" s="28">
        <f t="shared" si="1276"/>
        <v>4.4349228192646868E-7</v>
      </c>
      <c r="AE965" s="21">
        <f t="shared" si="1277"/>
        <v>22548.307392529132</v>
      </c>
      <c r="AF965" s="10" cm="1">
        <f t="array" ref="AF965">Lair(100000000/AE965)</f>
        <v>4433.6778673898816</v>
      </c>
      <c r="AG965" s="10">
        <f t="shared" si="1278"/>
        <v>7.5428444192526898E-3</v>
      </c>
      <c r="AH965" s="10" t="b">
        <f t="shared" si="1273"/>
        <v>1</v>
      </c>
      <c r="AI965" s="10">
        <f t="shared" si="1279"/>
        <v>4433.6779999999999</v>
      </c>
      <c r="AJ965">
        <v>3.0000000000000001E-3</v>
      </c>
      <c r="AK965" s="3" cm="1">
        <f t="array" ref="AK965">100000000/Lvac($AA965)</f>
        <v>22548.306718126849</v>
      </c>
      <c r="AL965" s="21">
        <f t="shared" si="1270"/>
        <v>1.5257066515516136E-2</v>
      </c>
      <c r="AM965" s="21"/>
      <c r="AN965" s="21"/>
      <c r="AO965" s="21"/>
      <c r="AP965" s="21"/>
      <c r="AS965" s="3">
        <f t="shared" si="1280"/>
        <v>-3.2818731524457689E-3</v>
      </c>
      <c r="AT965" s="3" cm="1">
        <f t="array" ref="AT965">AS965-(100000000/LvacE($A965)-$E965)</f>
        <v>-6.6912143665831536E-6</v>
      </c>
      <c r="BB965"/>
      <c r="BC965"/>
      <c r="BD965"/>
      <c r="BE965"/>
      <c r="BF965"/>
      <c r="BG965"/>
      <c r="BH965"/>
      <c r="BI965"/>
      <c r="BJ965"/>
      <c r="BN965" s="16" cm="1">
        <f t="array" ref="BN965">$C965*EXP(poly_from_str(100000000/$E965,BN$4342))</f>
        <v>0.40576038345772097</v>
      </c>
      <c r="BO965" s="16"/>
      <c r="BY965" t="e">
        <v>#N/A</v>
      </c>
    </row>
    <row r="966" spans="1:77" hidden="1" x14ac:dyDescent="0.25">
      <c r="A966" t="s">
        <v>1467</v>
      </c>
      <c r="B966" s="2" t="str">
        <f t="shared" si="1272"/>
        <v/>
      </c>
      <c r="C966">
        <v>30</v>
      </c>
      <c r="E966" t="s">
        <v>1468</v>
      </c>
      <c r="R966">
        <v>10</v>
      </c>
      <c r="S966" t="s">
        <v>22</v>
      </c>
      <c r="AA966" s="10">
        <f t="shared" si="1274"/>
        <v>4433.53</v>
      </c>
      <c r="AB966" s="3" cm="1">
        <f t="array" ref="AB966">100000000/Lvac(AA966)</f>
        <v>22549.059412326573</v>
      </c>
      <c r="AC966" s="28">
        <f t="shared" si="1275"/>
        <v>2.255539039997474E-7</v>
      </c>
      <c r="AD966" s="28">
        <f t="shared" si="1276"/>
        <v>4.4347747802435798E-7</v>
      </c>
      <c r="AE966" s="21">
        <f t="shared" si="1277"/>
        <v>22549.05953310222</v>
      </c>
      <c r="AF966" s="10" cm="1">
        <f t="array" ref="AF966">Lair(100000000/AE966)</f>
        <v>4433.5299762530394</v>
      </c>
      <c r="AG966" s="10">
        <f t="shared" si="1278"/>
        <v>7.5430141909862544E-3</v>
      </c>
      <c r="AH966" s="10" t="b">
        <f t="shared" si="1273"/>
        <v>1</v>
      </c>
      <c r="AI966" s="10">
        <f t="shared" si="1279"/>
        <v>4433.53</v>
      </c>
      <c r="AJ966">
        <v>3.0000000000000001E-3</v>
      </c>
      <c r="AK966" s="3" cm="1">
        <f t="array" ref="AK966">100000000/Lvac($AA966)</f>
        <v>22549.059412326573</v>
      </c>
      <c r="AL966" s="21">
        <f t="shared" si="1270"/>
        <v>1.5258085145917524E-2</v>
      </c>
      <c r="AM966" s="21"/>
      <c r="AN966" s="21"/>
      <c r="AO966" s="21"/>
      <c r="AP966" s="21"/>
      <c r="AS966" s="3">
        <f t="shared" si="1280"/>
        <v>-5.8767342852661386E-4</v>
      </c>
      <c r="AT966" s="3" cm="1">
        <f t="array" ref="AT966">AS966-(100000000/LvacE($A966)-$E966)</f>
        <v>-6.6963693825528026E-6</v>
      </c>
      <c r="BB966"/>
      <c r="BC966"/>
      <c r="BD966"/>
      <c r="BE966"/>
      <c r="BF966"/>
      <c r="BG966"/>
      <c r="BH966"/>
      <c r="BI966"/>
      <c r="BJ966"/>
      <c r="BN966" s="16" cm="1">
        <f t="array" ref="BN966">$C966*EXP(poly_from_str(100000000/$E966,BN$4342))</f>
        <v>1.5209642784533832</v>
      </c>
      <c r="BO966" s="16"/>
      <c r="BY966">
        <v>1440</v>
      </c>
    </row>
    <row r="967" spans="1:77" hidden="1" x14ac:dyDescent="0.25">
      <c r="A967" t="s">
        <v>1469</v>
      </c>
      <c r="B967" s="2" t="str">
        <f t="shared" si="1272"/>
        <v/>
      </c>
      <c r="C967">
        <v>20</v>
      </c>
      <c r="D967" t="s">
        <v>14</v>
      </c>
      <c r="E967" t="s">
        <v>1470</v>
      </c>
      <c r="R967">
        <v>10</v>
      </c>
      <c r="S967" t="s">
        <v>22</v>
      </c>
      <c r="AA967" s="10">
        <f t="shared" si="1274"/>
        <v>4433.0829999999996</v>
      </c>
      <c r="AB967" s="3" cm="1">
        <f t="array" ref="AB967">100000000/Lvac(AA967)</f>
        <v>22551.333057355623</v>
      </c>
      <c r="AC967" s="28">
        <f t="shared" si="1275"/>
        <v>2.2557664722271162E-7</v>
      </c>
      <c r="AD967" s="28">
        <f t="shared" si="1276"/>
        <v>4.4343276623899074E-7</v>
      </c>
      <c r="AE967" s="21">
        <f t="shared" si="1277"/>
        <v>22551.33242882213</v>
      </c>
      <c r="AF967" s="10" cm="1">
        <f t="array" ref="AF967">Lair(100000000/AE967)</f>
        <v>4433.0831235576134</v>
      </c>
      <c r="AG967" s="10">
        <f t="shared" si="1278"/>
        <v>7.5435270507404921E-3</v>
      </c>
      <c r="AH967" s="10" t="b">
        <f t="shared" si="1273"/>
        <v>1</v>
      </c>
      <c r="AI967" s="10">
        <f t="shared" si="1279"/>
        <v>4433.0829999999996</v>
      </c>
      <c r="AJ967">
        <v>7.0000000000000001E-3</v>
      </c>
      <c r="AK967" s="3" cm="1">
        <f t="array" ref="AK967">100000000/Lvac($AA967)</f>
        <v>22551.333057355623</v>
      </c>
      <c r="AL967" s="21">
        <f t="shared" si="1270"/>
        <v>3.5609378710366887E-2</v>
      </c>
      <c r="AM967" s="21"/>
      <c r="AN967" s="21"/>
      <c r="AO967" s="21"/>
      <c r="AP967" s="21"/>
      <c r="AS967" s="3">
        <f t="shared" si="1280"/>
        <v>3.0573556214221753E-3</v>
      </c>
      <c r="AT967" s="3" cm="1">
        <f t="array" ref="AT967">AS967-(100000000/LvacE($A967)-$E967)</f>
        <v>-6.711936293868348E-6</v>
      </c>
      <c r="BB967"/>
      <c r="BC967"/>
      <c r="BD967"/>
      <c r="BE967"/>
      <c r="BF967"/>
      <c r="BG967"/>
      <c r="BH967"/>
      <c r="BI967"/>
      <c r="BJ967"/>
      <c r="BN967" s="16" cm="1">
        <f t="array" ref="BN967">$C967*EXP(poly_from_str(100000000/$E967,BN$4342))</f>
        <v>1.0126944796747108</v>
      </c>
      <c r="BO967" s="16"/>
      <c r="BY967">
        <v>959</v>
      </c>
    </row>
    <row r="968" spans="1:77" hidden="1" x14ac:dyDescent="0.25">
      <c r="A968" t="s">
        <v>1471</v>
      </c>
      <c r="B968" s="2" t="str">
        <f t="shared" si="1272"/>
        <v/>
      </c>
      <c r="C968">
        <v>4</v>
      </c>
      <c r="D968" t="s">
        <v>14</v>
      </c>
      <c r="E968" t="s">
        <v>1472</v>
      </c>
      <c r="R968">
        <v>10</v>
      </c>
      <c r="S968" t="s">
        <v>22</v>
      </c>
      <c r="AA968" s="10">
        <f t="shared" si="1274"/>
        <v>4432.51</v>
      </c>
      <c r="AB968" s="3" cm="1">
        <f t="array" ref="AB968">100000000/Lvac(AA968)</f>
        <v>22554.248266283481</v>
      </c>
      <c r="AC968" s="28">
        <f t="shared" si="1275"/>
        <v>2.2560580799592104E-7</v>
      </c>
      <c r="AD968" s="28">
        <f t="shared" si="1276"/>
        <v>4.4337545113170881E-7</v>
      </c>
      <c r="AE968" s="21">
        <f t="shared" si="1277"/>
        <v>22554.248622848663</v>
      </c>
      <c r="AF968" s="10" cm="1">
        <f t="array" ref="AF968">Lair(100000000/AE968)</f>
        <v>4432.5099299242547</v>
      </c>
      <c r="AG968" s="10">
        <f t="shared" si="1278"/>
        <v>7.5441847019277431E-3</v>
      </c>
      <c r="AH968" s="10" t="b">
        <f t="shared" si="1273"/>
        <v>1</v>
      </c>
      <c r="AI968" s="10">
        <f t="shared" si="1279"/>
        <v>4432.51</v>
      </c>
      <c r="AJ968">
        <v>7.0000000000000001E-3</v>
      </c>
      <c r="AK968" s="3" cm="1">
        <f t="array" ref="AK968">100000000/Lvac($AA968)</f>
        <v>22554.248266283481</v>
      </c>
      <c r="AL968" s="21">
        <f t="shared" si="1270"/>
        <v>3.5618585826988403E-2</v>
      </c>
      <c r="AM968" s="21"/>
      <c r="AN968" s="21"/>
      <c r="AO968" s="21"/>
      <c r="AP968" s="21"/>
      <c r="AS968" s="3">
        <f t="shared" si="1280"/>
        <v>-1.7337165190838277E-3</v>
      </c>
      <c r="AT968" s="3" cm="1">
        <f t="array" ref="AT968">AS968-(100000000/LvacE($A968)-$E968)</f>
        <v>-6.7319015215616673E-6</v>
      </c>
      <c r="BB968"/>
      <c r="BC968"/>
      <c r="BD968"/>
      <c r="BE968"/>
      <c r="BF968"/>
      <c r="BG968"/>
      <c r="BH968"/>
      <c r="BI968"/>
      <c r="BJ968"/>
      <c r="BN968" s="16" cm="1">
        <f t="array" ref="BN968">$C968*EXP(poly_from_str(100000000/$E968,BN$4342))</f>
        <v>0.20221088926429123</v>
      </c>
      <c r="BO968" s="16"/>
      <c r="BY968" t="e">
        <v>#N/A</v>
      </c>
    </row>
    <row r="969" spans="1:77" hidden="1" x14ac:dyDescent="0.25">
      <c r="A969" t="s">
        <v>1473</v>
      </c>
      <c r="B969" s="2" t="str">
        <f t="shared" si="1272"/>
        <v/>
      </c>
      <c r="C969">
        <v>120</v>
      </c>
      <c r="E969" t="s">
        <v>1474</v>
      </c>
      <c r="R969">
        <v>10</v>
      </c>
      <c r="S969" t="s">
        <v>22</v>
      </c>
      <c r="AA969" s="10">
        <f t="shared" si="1274"/>
        <v>4431.8459999999995</v>
      </c>
      <c r="AB969" s="3" cm="1">
        <f t="array" ref="AB969">100000000/Lvac(AA969)</f>
        <v>22557.627391934755</v>
      </c>
      <c r="AC969" s="28">
        <f t="shared" si="1275"/>
        <v>2.2563960931855486E-7</v>
      </c>
      <c r="AD969" s="28">
        <f t="shared" si="1276"/>
        <v>4.4330903362538015E-7</v>
      </c>
      <c r="AE969" s="21">
        <f t="shared" si="1277"/>
        <v>22557.627928578426</v>
      </c>
      <c r="AF969" s="10" cm="1">
        <f t="array" ref="AF969">Lair(100000000/AE969)</f>
        <v>4431.84589456503</v>
      </c>
      <c r="AG969" s="10">
        <f t="shared" si="1278"/>
        <v>7.5449471159348448E-3</v>
      </c>
      <c r="AH969" s="10" t="b">
        <f t="shared" si="1273"/>
        <v>1</v>
      </c>
      <c r="AI969" s="10">
        <f t="shared" si="1279"/>
        <v>4431.8459999999995</v>
      </c>
      <c r="AJ969">
        <v>3.0000000000000001E-3</v>
      </c>
      <c r="AK969" s="3" cm="1">
        <f t="array" ref="AK969">100000000/Lvac($AA969)</f>
        <v>22557.627391934755</v>
      </c>
      <c r="AL969" s="21">
        <f t="shared" si="1270"/>
        <v>1.526968269560907E-2</v>
      </c>
      <c r="AM969" s="21"/>
      <c r="AN969" s="21"/>
      <c r="AO969" s="21"/>
      <c r="AP969" s="21"/>
      <c r="AS969" s="3">
        <f t="shared" si="1280"/>
        <v>-2.6080652460223064E-3</v>
      </c>
      <c r="AT969" s="3" cm="1">
        <f t="array" ref="AT969">AS969-(100000000/LvacE($A969)-$E969)</f>
        <v>-6.7550427047535777E-6</v>
      </c>
      <c r="BB969"/>
      <c r="BC969"/>
      <c r="BD969"/>
      <c r="BE969"/>
      <c r="BF969"/>
      <c r="BG969"/>
      <c r="BH969"/>
      <c r="BI969"/>
      <c r="BJ969"/>
      <c r="BN969" s="16" cm="1">
        <f t="array" ref="BN969">$C969*EXP(poly_from_str(100000000/$E969,BN$4342))</f>
        <v>6.0550091348208683</v>
      </c>
      <c r="BO969" s="16"/>
      <c r="BY969">
        <v>5743</v>
      </c>
    </row>
    <row r="970" spans="1:77" hidden="1" x14ac:dyDescent="0.25">
      <c r="A970" t="s">
        <v>1475</v>
      </c>
      <c r="B970" s="2" t="str">
        <f t="shared" si="1272"/>
        <v/>
      </c>
      <c r="C970">
        <v>2</v>
      </c>
      <c r="E970" t="s">
        <v>1476</v>
      </c>
      <c r="R970">
        <v>10</v>
      </c>
      <c r="S970" t="s">
        <v>22</v>
      </c>
      <c r="AA970" s="10">
        <f t="shared" si="1274"/>
        <v>4431.4979999999996</v>
      </c>
      <c r="AB970" s="3" cm="1">
        <f t="array" ref="AB970">100000000/Lvac(AA970)</f>
        <v>22559.398783895762</v>
      </c>
      <c r="AC970" s="28">
        <f t="shared" si="1275"/>
        <v>2.2565732851509809E-7</v>
      </c>
      <c r="AD970" s="28">
        <f t="shared" si="1276"/>
        <v>4.4327422445045805E-7</v>
      </c>
      <c r="AE970" s="21">
        <f t="shared" si="1277"/>
        <v>22559.399034187609</v>
      </c>
      <c r="AF970" s="10" cm="1">
        <f t="array" ref="AF970">Lair(100000000/AE970)</f>
        <v>4431.4979508326078</v>
      </c>
      <c r="AG970" s="10">
        <f t="shared" si="1278"/>
        <v>7.5453468312403349E-3</v>
      </c>
      <c r="AH970" s="10" t="b">
        <f t="shared" si="1273"/>
        <v>1</v>
      </c>
      <c r="AI970" s="10">
        <f t="shared" si="1279"/>
        <v>4431.4979999999996</v>
      </c>
      <c r="AJ970">
        <v>3.0000000000000001E-3</v>
      </c>
      <c r="AK970" s="3" cm="1">
        <f t="array" ref="AK970">100000000/Lvac($AA970)</f>
        <v>22559.398783895762</v>
      </c>
      <c r="AL970" s="21">
        <f t="shared" si="1270"/>
        <v>1.527208098744201E-2</v>
      </c>
      <c r="AM970" s="21"/>
      <c r="AN970" s="21"/>
      <c r="AO970" s="21"/>
      <c r="AP970" s="21"/>
      <c r="AS970" s="3">
        <f t="shared" si="1280"/>
        <v>-1.2161042395746335E-3</v>
      </c>
      <c r="AT970" s="3" cm="1">
        <f t="array" ref="AT970">AS970-(100000000/LvacE($A970)-$E970)</f>
        <v>-6.7671753640752286E-6</v>
      </c>
      <c r="BB970"/>
      <c r="BC970"/>
      <c r="BD970"/>
      <c r="BE970"/>
      <c r="BF970"/>
      <c r="BG970"/>
      <c r="BH970"/>
      <c r="BI970"/>
      <c r="BJ970"/>
      <c r="BN970" s="16" cm="1">
        <f t="array" ref="BN970">$C970*EXP(poly_from_str(100000000/$E970,BN$4342))</f>
        <v>0.10081855872178008</v>
      </c>
      <c r="BO970" s="16"/>
      <c r="BY970" t="e">
        <v>#N/A</v>
      </c>
    </row>
    <row r="971" spans="1:77" hidden="1" x14ac:dyDescent="0.25">
      <c r="A971" t="s">
        <v>1477</v>
      </c>
      <c r="B971" s="2" t="str">
        <f t="shared" si="1272"/>
        <v/>
      </c>
      <c r="C971">
        <v>9</v>
      </c>
      <c r="D971" t="s">
        <v>14</v>
      </c>
      <c r="E971" t="s">
        <v>1478</v>
      </c>
      <c r="F971">
        <v>44679</v>
      </c>
      <c r="G971" t="s">
        <v>5</v>
      </c>
      <c r="H971" s="5" t="s">
        <v>8</v>
      </c>
      <c r="I971">
        <v>67240</v>
      </c>
      <c r="J971" t="s">
        <v>3</v>
      </c>
      <c r="K971" s="5" t="s">
        <v>8</v>
      </c>
      <c r="L971">
        <v>44679.98</v>
      </c>
      <c r="M971" t="str">
        <f>$G971&amp;""</f>
        <v>e</v>
      </c>
      <c r="N971" t="str">
        <f>$H971&amp;""</f>
        <v>7/2</v>
      </c>
      <c r="O971">
        <v>67240.350000000006</v>
      </c>
      <c r="P971" t="str">
        <f>$J971&amp;""</f>
        <v>o</v>
      </c>
      <c r="Q971" t="str">
        <f>$K971&amp;""</f>
        <v>7/2</v>
      </c>
      <c r="R971">
        <v>10</v>
      </c>
      <c r="AA971" s="10">
        <f t="shared" si="1274"/>
        <v>4431.2969999999996</v>
      </c>
      <c r="AB971" s="3" cm="1">
        <f t="array" ref="AB971">100000000/Lvac(AA971)</f>
        <v>22560.422042213271</v>
      </c>
      <c r="AC971" s="28">
        <f t="shared" si="1275"/>
        <v>2.256675641465693E-7</v>
      </c>
      <c r="AD971" s="28">
        <f t="shared" si="1276"/>
        <v>4.4325411915117517E-7</v>
      </c>
      <c r="AE971" s="21">
        <f t="shared" si="1277"/>
        <v>22560.421621835667</v>
      </c>
      <c r="AF971" s="10" cm="1">
        <f t="array" ref="AF971">Lair(100000000/AE971)</f>
        <v>4431.2970825715902</v>
      </c>
      <c r="AG971" s="10">
        <f t="shared" si="1278"/>
        <v>7.5455777441924199E-3</v>
      </c>
      <c r="AH971" s="10" t="b">
        <f t="shared" si="1273"/>
        <v>1</v>
      </c>
      <c r="AI971" s="10">
        <f>$AF971</f>
        <v>4431.2970825715902</v>
      </c>
      <c r="AJ971">
        <v>7.0000000000000001E-3</v>
      </c>
      <c r="AK971" s="3" cm="1">
        <f t="array" ref="AK971">100000000/Lvac($AA971)</f>
        <v>22560.422042213271</v>
      </c>
      <c r="AL971" s="21">
        <f t="shared" si="1270"/>
        <v>3.5638087754623383E-2</v>
      </c>
      <c r="AM971" s="10" cm="1">
        <f t="array" ref="AM971">Lvac($AI971)-$BA971</f>
        <v>-1.0142383180209436E-2</v>
      </c>
      <c r="AN971" s="10">
        <f>$AK971-($AX971-$AW971)</f>
        <v>5.2042213268578053E-2</v>
      </c>
      <c r="AO971" s="3">
        <f>AM971/AJ971</f>
        <v>-1.4489118828870622</v>
      </c>
      <c r="AP971" s="3">
        <v>-1.4607109343549902</v>
      </c>
      <c r="AS971" s="3">
        <f t="shared" si="1280"/>
        <v>2.0422132729436271E-3</v>
      </c>
      <c r="AT971" s="3" cm="1">
        <f t="array" ref="AT971">AS971-(100000000/LvacE($A971)-$E971)</f>
        <v>-6.7741821112576872E-6</v>
      </c>
      <c r="AU971" t="s">
        <v>4801</v>
      </c>
      <c r="AV971" t="s">
        <v>4847</v>
      </c>
      <c r="AW971" s="3">
        <v>44679.98</v>
      </c>
      <c r="AX971" s="3">
        <v>67240.350000000006</v>
      </c>
      <c r="AY971" s="3"/>
      <c r="AZ971" s="10" cm="1">
        <f t="array" ref="AZ971">Lair(100000000/($AX971-$AW971))</f>
        <v>4431.3072222814817</v>
      </c>
      <c r="BA971" s="10">
        <f>100000000/($AX971-$AW971)</f>
        <v>4432.5514164882925</v>
      </c>
      <c r="BB971" s="12">
        <v>622000</v>
      </c>
      <c r="BC971" s="3">
        <v>0.03</v>
      </c>
      <c r="BD971" s="12" cm="1">
        <f t="array" ref="BD971">SfromgA($BB971,$BA971,"")</f>
        <v>2.6735301778692874E-2</v>
      </c>
      <c r="BE971" s="29">
        <f>(10^MAX(0.05, -0.312925054856973*((LN($BD971))^(1/3)) + 0.454808404431693)-1)*100</f>
        <v>761.72374889803689</v>
      </c>
      <c r="BG971" s="3"/>
      <c r="BH971" s="3"/>
      <c r="BI971" s="12">
        <f>IF($BB971="",$BF971,$BB971)</f>
        <v>622000</v>
      </c>
      <c r="BJ971" s="29">
        <f>IF($BB971="",$BH971,$BE971)</f>
        <v>761.72374889803689</v>
      </c>
      <c r="BK971" s="3">
        <f>LN(BN971*100000000/($AX971-$AW971)/$BI971)</f>
        <v>-5.7348803719717596</v>
      </c>
      <c r="BL971" s="13">
        <f>EXP(BK$4341*$AX971+BK$4342)*$BI971/(100000000/($AX971-$AW971))</f>
        <v>9.5273908421398934E-2</v>
      </c>
      <c r="BM971" s="3">
        <f t="shared" ref="BM971" si="1281">LN(BL971/$C971)</f>
        <v>-4.548223866759737</v>
      </c>
      <c r="BN971" s="16" cm="1">
        <f t="array" ref="BN971">$C971*EXP(poly_from_str(100000000/$E971,BN$4342))</f>
        <v>0.45342942792648472</v>
      </c>
      <c r="BO971" s="3">
        <f>LN($C971)</f>
        <v>2.1972245773362196</v>
      </c>
      <c r="BP971" s="13">
        <f>LN(BL971/BN971)</f>
        <v>-1.5600836514074345</v>
      </c>
      <c r="BY971">
        <v>430</v>
      </c>
    </row>
    <row r="972" spans="1:77" hidden="1" x14ac:dyDescent="0.25">
      <c r="A972" t="s">
        <v>1479</v>
      </c>
      <c r="B972" s="2" t="str">
        <f t="shared" si="1272"/>
        <v/>
      </c>
      <c r="C972">
        <v>1</v>
      </c>
      <c r="E972" t="s">
        <v>1480</v>
      </c>
      <c r="R972">
        <v>10</v>
      </c>
      <c r="S972" t="s">
        <v>22</v>
      </c>
      <c r="AA972" s="10">
        <f t="shared" si="1274"/>
        <v>4430.9949999999999</v>
      </c>
      <c r="AB972" s="3" cm="1">
        <f t="array" ref="AB972">100000000/Lvac(AA972)</f>
        <v>22561.95964963056</v>
      </c>
      <c r="AC972" s="28">
        <f t="shared" si="1275"/>
        <v>2.2568294480133695E-7</v>
      </c>
      <c r="AD972" s="28">
        <f t="shared" si="1276"/>
        <v>4.4322391118910383E-7</v>
      </c>
      <c r="AE972" s="21">
        <f t="shared" si="1277"/>
        <v>22561.95972176766</v>
      </c>
      <c r="AF972" s="10" cm="1">
        <f t="array" ref="AF972">Lair(100000000/AE972)</f>
        <v>4430.9949858325872</v>
      </c>
      <c r="AG972" s="10">
        <f t="shared" si="1278"/>
        <v>7.5459247471087827E-3</v>
      </c>
      <c r="AH972" s="10" t="b">
        <f t="shared" si="1273"/>
        <v>1</v>
      </c>
      <c r="AI972" s="10">
        <f t="shared" si="1279"/>
        <v>4430.9949999999999</v>
      </c>
      <c r="AJ972">
        <v>3.0000000000000001E-3</v>
      </c>
      <c r="AK972" s="3" cm="1">
        <f t="array" ref="AK972">100000000/Lvac($AA972)</f>
        <v>22561.95964963056</v>
      </c>
      <c r="AL972" s="21">
        <f t="shared" si="1270"/>
        <v>1.5275548482652695E-2</v>
      </c>
      <c r="AM972" s="21"/>
      <c r="AN972" s="21"/>
      <c r="AO972" s="21"/>
      <c r="AP972" s="21"/>
      <c r="AS972" s="3">
        <f t="shared" si="1280"/>
        <v>-3.5036943882005289E-4</v>
      </c>
      <c r="AT972" s="3" cm="1">
        <f t="array" ref="AT972">AS972-(100000000/LvacE($A972)-$E972)</f>
        <v>-6.7847176978830248E-6</v>
      </c>
      <c r="BB972"/>
      <c r="BC972"/>
      <c r="BD972"/>
      <c r="BE972"/>
      <c r="BF972"/>
      <c r="BG972"/>
      <c r="BH972"/>
      <c r="BI972"/>
      <c r="BJ972"/>
      <c r="BN972" s="16" cm="1">
        <f t="array" ref="BN972">$C972*EXP(poly_from_str(100000000/$E972,BN$4342))</f>
        <v>5.0338534212635296E-2</v>
      </c>
      <c r="BO972" s="16"/>
      <c r="BY972" t="e">
        <v>#N/A</v>
      </c>
    </row>
    <row r="973" spans="1:77" hidden="1" x14ac:dyDescent="0.25">
      <c r="A973" t="s">
        <v>1481</v>
      </c>
      <c r="B973" s="2" t="str">
        <f t="shared" si="1272"/>
        <v/>
      </c>
      <c r="C973">
        <v>5</v>
      </c>
      <c r="E973" t="s">
        <v>1482</v>
      </c>
      <c r="R973">
        <v>10</v>
      </c>
      <c r="S973" t="s">
        <v>22</v>
      </c>
      <c r="AA973" s="10">
        <f t="shared" si="1274"/>
        <v>4430.1880000000001</v>
      </c>
      <c r="AB973" s="3" cm="1">
        <f t="array" ref="AB973">100000000/Lvac(AA973)</f>
        <v>22566.069450281266</v>
      </c>
      <c r="AC973" s="28">
        <f t="shared" si="1275"/>
        <v>2.2572405505138833E-7</v>
      </c>
      <c r="AD973" s="28">
        <f t="shared" si="1276"/>
        <v>4.4314318991317998E-7</v>
      </c>
      <c r="AE973" s="21">
        <f t="shared" si="1277"/>
        <v>22566.069563527632</v>
      </c>
      <c r="AF973" s="10" cm="1">
        <f t="array" ref="AF973">Lair(100000000/AE973)</f>
        <v>4430.1879777670056</v>
      </c>
      <c r="AG973" s="10">
        <f t="shared" si="1278"/>
        <v>7.5468523514443699E-3</v>
      </c>
      <c r="AH973" s="10" t="b">
        <f t="shared" si="1273"/>
        <v>1</v>
      </c>
      <c r="AI973" s="10">
        <f t="shared" si="1279"/>
        <v>4430.1880000000001</v>
      </c>
      <c r="AJ973">
        <v>3.0000000000000001E-3</v>
      </c>
      <c r="AK973" s="3" cm="1">
        <f t="array" ref="AK973">100000000/Lvac($AA973)</f>
        <v>22566.069450281266</v>
      </c>
      <c r="AL973" s="21">
        <f t="shared" si="1270"/>
        <v>1.5281114108666224E-2</v>
      </c>
      <c r="AM973" s="21"/>
      <c r="AN973" s="21"/>
      <c r="AO973" s="21"/>
      <c r="AP973" s="21"/>
      <c r="AS973" s="3">
        <f t="shared" si="1280"/>
        <v>-5.4971873396425508E-4</v>
      </c>
      <c r="AT973" s="3" cm="1">
        <f t="array" ref="AT973">AS973-(100000000/LvacE($A973)-$E973)</f>
        <v>-6.8128647399134934E-6</v>
      </c>
      <c r="BB973"/>
      <c r="BC973"/>
      <c r="BD973"/>
      <c r="BE973"/>
      <c r="BF973"/>
      <c r="BG973"/>
      <c r="BH973"/>
      <c r="BI973"/>
      <c r="BJ973"/>
      <c r="BN973" s="16" cm="1">
        <f t="array" ref="BN973">$C973*EXP(poly_from_str(100000000/$E973,BN$4342))</f>
        <v>0.25112862804876057</v>
      </c>
      <c r="BO973" s="16"/>
      <c r="BY973" t="e">
        <v>#N/A</v>
      </c>
    </row>
    <row r="974" spans="1:77" hidden="1" x14ac:dyDescent="0.25">
      <c r="A974" t="s">
        <v>1483</v>
      </c>
      <c r="B974" s="2" t="str">
        <f t="shared" si="1272"/>
        <v/>
      </c>
      <c r="C974">
        <v>6</v>
      </c>
      <c r="E974" t="s">
        <v>1484</v>
      </c>
      <c r="R974">
        <v>10</v>
      </c>
      <c r="S974" t="s">
        <v>22</v>
      </c>
      <c r="AA974" s="10">
        <f t="shared" si="1274"/>
        <v>4429.7479999999996</v>
      </c>
      <c r="AB974" s="3" cm="1">
        <f t="array" ref="AB974">100000000/Lvac(AA974)</f>
        <v>22568.310864559899</v>
      </c>
      <c r="AC974" s="28">
        <f t="shared" si="1275"/>
        <v>2.2574647587176519E-7</v>
      </c>
      <c r="AD974" s="28">
        <f t="shared" si="1276"/>
        <v>4.4309917831305133E-7</v>
      </c>
      <c r="AE974" s="21">
        <f t="shared" si="1277"/>
        <v>22568.310686397595</v>
      </c>
      <c r="AF974" s="10" cm="1">
        <f t="array" ref="AF974">Lair(100000000/AE974)</f>
        <v>4429.748034970612</v>
      </c>
      <c r="AG974" s="10">
        <f t="shared" si="1278"/>
        <v>7.5473583220264338E-3</v>
      </c>
      <c r="AH974" s="10" t="b">
        <f t="shared" si="1273"/>
        <v>1</v>
      </c>
      <c r="AI974" s="10">
        <f t="shared" si="1279"/>
        <v>4429.7479999999996</v>
      </c>
      <c r="AJ974">
        <v>3.0000000000000001E-3</v>
      </c>
      <c r="AK974" s="3" cm="1">
        <f t="array" ref="AK974">100000000/Lvac($AA974)</f>
        <v>22568.310864559899</v>
      </c>
      <c r="AL974" s="21">
        <f t="shared" si="1270"/>
        <v>1.5284149932158602E-2</v>
      </c>
      <c r="AM974" s="21"/>
      <c r="AN974" s="21"/>
      <c r="AO974" s="21"/>
      <c r="AP974" s="21"/>
      <c r="AS974" s="3">
        <f t="shared" si="1280"/>
        <v>8.6455989730893634E-4</v>
      </c>
      <c r="AT974" s="3" cm="1">
        <f t="array" ref="AT974">AS974-(100000000/LvacE($A974)-$E974)</f>
        <v>-6.8282242864370346E-6</v>
      </c>
      <c r="BB974"/>
      <c r="BC974"/>
      <c r="BD974"/>
      <c r="BE974"/>
      <c r="BF974"/>
      <c r="BG974"/>
      <c r="BH974"/>
      <c r="BI974"/>
      <c r="BJ974"/>
      <c r="BN974" s="16" cm="1">
        <f t="array" ref="BN974">$C974*EXP(poly_from_str(100000000/$E974,BN$4342))</f>
        <v>0.30098784790098398</v>
      </c>
      <c r="BO974" s="16"/>
      <c r="BY974" t="e">
        <v>#N/A</v>
      </c>
    </row>
    <row r="975" spans="1:77" hidden="1" x14ac:dyDescent="0.25">
      <c r="A975" t="s">
        <v>1485</v>
      </c>
      <c r="B975" s="2" t="str">
        <f t="shared" si="1272"/>
        <v/>
      </c>
      <c r="C975">
        <v>7</v>
      </c>
      <c r="D975" t="s">
        <v>143</v>
      </c>
      <c r="E975" t="s">
        <v>1486</v>
      </c>
      <c r="R975">
        <v>10</v>
      </c>
      <c r="S975" t="s">
        <v>22</v>
      </c>
      <c r="AA975" s="10">
        <f t="shared" si="1274"/>
        <v>4428.0240000000003</v>
      </c>
      <c r="AB975" s="3" cm="1">
        <f t="array" ref="AB975">100000000/Lvac(AA975)</f>
        <v>22577.097425059401</v>
      </c>
      <c r="AC975" s="28">
        <f t="shared" si="1275"/>
        <v>2.2583436765473719E-7</v>
      </c>
      <c r="AD975" s="28">
        <f t="shared" si="1276"/>
        <v>4.4292673286250349E-7</v>
      </c>
      <c r="AE975" s="21">
        <f t="shared" si="1277"/>
        <v>22577.097956340942</v>
      </c>
      <c r="AF975" s="10" cm="1">
        <f t="array" ref="AF975">Lair(100000000/AE975)</f>
        <v>4428.0238957984875</v>
      </c>
      <c r="AG975" s="10">
        <f t="shared" si="1278"/>
        <v>7.549342260233842E-3</v>
      </c>
      <c r="AH975" s="10" t="b">
        <f t="shared" si="1273"/>
        <v>1</v>
      </c>
      <c r="AI975" s="10">
        <f t="shared" si="1279"/>
        <v>4428.0240000000003</v>
      </c>
      <c r="AJ975">
        <v>7.0000000000000001E-3</v>
      </c>
      <c r="AK975" s="3" cm="1">
        <f t="array" ref="AK975">100000000/Lvac($AA975)</f>
        <v>22577.097425059401</v>
      </c>
      <c r="AL975" s="21">
        <f t="shared" si="1270"/>
        <v>3.5690791643273795E-2</v>
      </c>
      <c r="AM975" s="21"/>
      <c r="AN975" s="21"/>
      <c r="AO975" s="21"/>
      <c r="AP975" s="21"/>
      <c r="AS975" s="3">
        <f t="shared" si="1280"/>
        <v>-2.5749405976966955E-3</v>
      </c>
      <c r="AT975" s="3" cm="1">
        <f t="array" ref="AT975">AS975-(100000000/LvacE($A975)-$E975)</f>
        <v>-6.8884182837791741E-6</v>
      </c>
      <c r="BB975"/>
      <c r="BC975"/>
      <c r="BD975"/>
      <c r="BE975"/>
      <c r="BF975"/>
      <c r="BG975"/>
      <c r="BH975"/>
      <c r="BI975"/>
      <c r="BJ975"/>
      <c r="BN975" s="16" cm="1">
        <f t="array" ref="BN975">$C975*EXP(poly_from_str(100000000/$E975,BN$4342))</f>
        <v>0.34949339620324177</v>
      </c>
      <c r="BO975" s="16"/>
      <c r="BY975">
        <v>333</v>
      </c>
    </row>
    <row r="976" spans="1:77" hidden="1" x14ac:dyDescent="0.25">
      <c r="A976" t="s">
        <v>1487</v>
      </c>
      <c r="B976" s="2" t="str">
        <f t="shared" si="1272"/>
        <v/>
      </c>
      <c r="C976">
        <v>4</v>
      </c>
      <c r="D976" t="s">
        <v>14</v>
      </c>
      <c r="E976" t="s">
        <v>1488</v>
      </c>
      <c r="R976">
        <v>10</v>
      </c>
      <c r="S976" t="s">
        <v>22</v>
      </c>
      <c r="AA976" s="10">
        <f t="shared" si="1274"/>
        <v>4426.7849999999999</v>
      </c>
      <c r="AB976" s="3" cm="1">
        <f t="array" ref="AB976">100000000/Lvac(AA976)</f>
        <v>22583.416354874716</v>
      </c>
      <c r="AC976" s="28">
        <f t="shared" si="1275"/>
        <v>2.2589757578016552E-7</v>
      </c>
      <c r="AD976" s="28">
        <f t="shared" si="1276"/>
        <v>4.4280280019907007E-7</v>
      </c>
      <c r="AE976" s="21">
        <f t="shared" si="1277"/>
        <v>22583.417107633384</v>
      </c>
      <c r="AF976" s="10" cm="1">
        <f t="array" ref="AF976">Lair(100000000/AE976)</f>
        <v>4426.7848524422607</v>
      </c>
      <c r="AG976" s="10">
        <f t="shared" si="1278"/>
        <v>7.5507695037001707E-3</v>
      </c>
      <c r="AH976" s="10" t="b">
        <f t="shared" si="1273"/>
        <v>1</v>
      </c>
      <c r="AI976" s="10">
        <f t="shared" si="1279"/>
        <v>4426.7849999999999</v>
      </c>
      <c r="AJ976">
        <v>7.0000000000000001E-3</v>
      </c>
      <c r="AK976" s="3" cm="1">
        <f t="array" ref="AK976">100000000/Lvac($AA976)</f>
        <v>22583.416354874716</v>
      </c>
      <c r="AL976" s="21">
        <f t="shared" si="1270"/>
        <v>3.5710773051802383E-2</v>
      </c>
      <c r="AM976" s="21"/>
      <c r="AN976" s="21"/>
      <c r="AO976" s="21"/>
      <c r="AP976" s="21"/>
      <c r="AS976" s="3">
        <f t="shared" si="1280"/>
        <v>-3.6451252817641944E-3</v>
      </c>
      <c r="AT976" s="3" cm="1">
        <f t="array" ref="AT976">AS976-(100000000/LvacE($A976)-$E976)</f>
        <v>-6.9317211455199867E-6</v>
      </c>
      <c r="BB976"/>
      <c r="BC976"/>
      <c r="BD976"/>
      <c r="BE976"/>
      <c r="BF976"/>
      <c r="BG976"/>
      <c r="BH976"/>
      <c r="BI976"/>
      <c r="BJ976"/>
      <c r="BN976" s="16" cm="1">
        <f t="array" ref="BN976">$C976*EXP(poly_from_str(100000000/$E976,BN$4342))</f>
        <v>0.19903934971500731</v>
      </c>
      <c r="BO976" s="16"/>
      <c r="BY976" t="e">
        <v>#N/A</v>
      </c>
    </row>
    <row r="977" spans="1:77" hidden="1" x14ac:dyDescent="0.25">
      <c r="A977" t="s">
        <v>1489</v>
      </c>
      <c r="B977" s="2" t="str">
        <f t="shared" si="1272"/>
        <v/>
      </c>
      <c r="C977">
        <v>8</v>
      </c>
      <c r="D977" t="s">
        <v>14</v>
      </c>
      <c r="E977" t="s">
        <v>1490</v>
      </c>
      <c r="R977">
        <v>10</v>
      </c>
      <c r="S977" t="s">
        <v>22</v>
      </c>
      <c r="AA977" s="10">
        <f t="shared" si="1274"/>
        <v>4426.607</v>
      </c>
      <c r="AB977" s="3" cm="1">
        <f t="array" ref="AB977">100000000/Lvac(AA977)</f>
        <v>22584.324449747124</v>
      </c>
      <c r="AC977" s="28">
        <f t="shared" si="1275"/>
        <v>2.2590665943464148E-7</v>
      </c>
      <c r="AD977" s="28">
        <f t="shared" si="1276"/>
        <v>4.4278499550656118E-7</v>
      </c>
      <c r="AE977" s="21">
        <f t="shared" si="1277"/>
        <v>22584.323530707872</v>
      </c>
      <c r="AF977" s="10" cm="1">
        <f t="array" ref="AF977">Lair(100000000/AE977)</f>
        <v>4426.607180138024</v>
      </c>
      <c r="AG977" s="10">
        <f t="shared" si="1278"/>
        <v>7.5509746460152355E-3</v>
      </c>
      <c r="AH977" s="10" t="b">
        <f t="shared" si="1273"/>
        <v>1</v>
      </c>
      <c r="AI977" s="10">
        <f t="shared" si="1279"/>
        <v>4426.607</v>
      </c>
      <c r="AJ977">
        <v>7.0000000000000001E-3</v>
      </c>
      <c r="AK977" s="3" cm="1">
        <f t="array" ref="AK977">100000000/Lvac($AA977)</f>
        <v>22584.324449747124</v>
      </c>
      <c r="AL977" s="21">
        <f t="shared" si="1270"/>
        <v>3.5713645044213295E-2</v>
      </c>
      <c r="AM977" s="21"/>
      <c r="AN977" s="21"/>
      <c r="AO977" s="21"/>
      <c r="AP977" s="21"/>
      <c r="AS977" s="3">
        <f t="shared" si="1280"/>
        <v>4.4497471244540066E-3</v>
      </c>
      <c r="AT977" s="3" cm="1">
        <f t="array" ref="AT977">AS977-(100000000/LvacE($A977)-$E977)</f>
        <v>-6.9379420892801136E-6</v>
      </c>
      <c r="BB977"/>
      <c r="BC977"/>
      <c r="BD977"/>
      <c r="BE977"/>
      <c r="BF977"/>
      <c r="BG977"/>
      <c r="BH977"/>
      <c r="BI977"/>
      <c r="BJ977"/>
      <c r="BN977" s="16" cm="1">
        <f t="array" ref="BN977">$C977*EXP(poly_from_str(100000000/$E977,BN$4342))</f>
        <v>0.39788895985916561</v>
      </c>
      <c r="BO977" s="16"/>
      <c r="BY977" t="e">
        <v>#N/A</v>
      </c>
    </row>
    <row r="978" spans="1:77" hidden="1" x14ac:dyDescent="0.25">
      <c r="A978" t="s">
        <v>1491</v>
      </c>
      <c r="B978" s="2" t="str">
        <f t="shared" si="1272"/>
        <v/>
      </c>
      <c r="C978">
        <v>8</v>
      </c>
      <c r="E978" t="s">
        <v>1492</v>
      </c>
      <c r="R978">
        <v>10</v>
      </c>
      <c r="S978" t="s">
        <v>22</v>
      </c>
      <c r="AA978" s="10">
        <f t="shared" si="1274"/>
        <v>4425.9989999999998</v>
      </c>
      <c r="AB978" s="3" cm="1">
        <f t="array" ref="AB978">100000000/Lvac(AA978)</f>
        <v>22587.426807777349</v>
      </c>
      <c r="AC978" s="28">
        <f t="shared" si="1275"/>
        <v>2.2593769225885503E-7</v>
      </c>
      <c r="AD978" s="28">
        <f t="shared" si="1276"/>
        <v>4.4272417947832729E-7</v>
      </c>
      <c r="AE978" s="21">
        <f t="shared" si="1277"/>
        <v>22587.427467378231</v>
      </c>
      <c r="AF978" s="10" cm="1">
        <f t="array" ref="AF978">Lair(100000000/AE978)</f>
        <v>4425.9988707492048</v>
      </c>
      <c r="AG978" s="10">
        <f t="shared" si="1278"/>
        <v>7.5516755435075054E-3</v>
      </c>
      <c r="AH978" s="10" t="b">
        <f t="shared" si="1273"/>
        <v>1</v>
      </c>
      <c r="AI978" s="10">
        <f t="shared" si="1279"/>
        <v>4425.9989999999998</v>
      </c>
      <c r="AJ978">
        <v>3.0000000000000001E-3</v>
      </c>
      <c r="AK978" s="3" cm="1">
        <f t="array" ref="AK978">100000000/Lvac($AA978)</f>
        <v>22587.426807777349</v>
      </c>
      <c r="AL978" s="21">
        <f t="shared" si="1270"/>
        <v>1.5310053261045033E-2</v>
      </c>
      <c r="AM978" s="21"/>
      <c r="AN978" s="21"/>
      <c r="AO978" s="21"/>
      <c r="AP978" s="21"/>
      <c r="AS978" s="3">
        <f t="shared" si="1280"/>
        <v>-3.1922226517053787E-3</v>
      </c>
      <c r="AT978" s="3" cm="1">
        <f t="array" ref="AT978">AS978-(100000000/LvacE($A978)-$E978)</f>
        <v>-6.9592097133863717E-6</v>
      </c>
      <c r="BB978"/>
      <c r="BC978"/>
      <c r="BD978"/>
      <c r="BE978"/>
      <c r="BF978"/>
      <c r="BG978"/>
      <c r="BH978"/>
      <c r="BI978"/>
      <c r="BJ978"/>
      <c r="BN978" s="16" cm="1">
        <f t="array" ref="BN978">$C978*EXP(poly_from_str(100000000/$E978,BN$4342))</f>
        <v>0.39723600278918031</v>
      </c>
      <c r="BO978" s="16"/>
      <c r="BY978" t="e">
        <v>#N/A</v>
      </c>
    </row>
    <row r="979" spans="1:77" hidden="1" x14ac:dyDescent="0.25">
      <c r="A979" t="s">
        <v>1493</v>
      </c>
      <c r="B979" s="2" t="str">
        <f t="shared" si="1272"/>
        <v/>
      </c>
      <c r="C979">
        <v>3</v>
      </c>
      <c r="D979" t="s">
        <v>143</v>
      </c>
      <c r="E979" t="s">
        <v>1494</v>
      </c>
      <c r="R979">
        <v>10</v>
      </c>
      <c r="S979" t="s">
        <v>22</v>
      </c>
      <c r="AA979" s="10">
        <f t="shared" si="1274"/>
        <v>4424.3360000000002</v>
      </c>
      <c r="AB979" s="3" cm="1">
        <f t="array" ref="AB979">100000000/Lvac(AA979)</f>
        <v>22595.916724794195</v>
      </c>
      <c r="AC979" s="28">
        <f t="shared" si="1275"/>
        <v>2.2602261672712018E-7</v>
      </c>
      <c r="AD979" s="28">
        <f t="shared" si="1276"/>
        <v>4.4255783563882298E-7</v>
      </c>
      <c r="AE979" s="21">
        <f t="shared" si="1277"/>
        <v>22595.917402349125</v>
      </c>
      <c r="AF979" s="10" cm="1">
        <f t="array" ref="AF979">Lair(100000000/AE979)</f>
        <v>4424.3358673308048</v>
      </c>
      <c r="AG979" s="10">
        <f t="shared" si="1278"/>
        <v>7.5535941127430417E-3</v>
      </c>
      <c r="AH979" s="10" t="b">
        <f t="shared" si="1273"/>
        <v>1</v>
      </c>
      <c r="AI979" s="10">
        <f t="shared" si="1279"/>
        <v>4424.3360000000002</v>
      </c>
      <c r="AJ979">
        <v>7.0000000000000001E-3</v>
      </c>
      <c r="AK979" s="3" cm="1">
        <f t="array" ref="AK979">100000000/Lvac($AA979)</f>
        <v>22595.916724794195</v>
      </c>
      <c r="AL979" s="21">
        <f t="shared" si="1270"/>
        <v>3.575031757840258E-2</v>
      </c>
      <c r="AM979" s="21"/>
      <c r="AN979" s="21"/>
      <c r="AO979" s="21"/>
      <c r="AP979" s="21"/>
      <c r="AS979" s="3">
        <f t="shared" si="1280"/>
        <v>-3.2752058032201603E-3</v>
      </c>
      <c r="AT979" s="3" cm="1">
        <f t="array" ref="AT979">AS979-(100000000/LvacE($A979)-$E979)</f>
        <v>-7.0173991844058037E-6</v>
      </c>
      <c r="BB979"/>
      <c r="BC979"/>
      <c r="BD979"/>
      <c r="BE979"/>
      <c r="BF979"/>
      <c r="BG979"/>
      <c r="BH979"/>
      <c r="BI979"/>
      <c r="BJ979"/>
      <c r="BN979" s="16" cm="1">
        <f t="array" ref="BN979">$C979*EXP(poly_from_str(100000000/$E979,BN$4342))</f>
        <v>0.14830299546920983</v>
      </c>
      <c r="BO979" s="16"/>
      <c r="BY979" t="e">
        <v>#N/A</v>
      </c>
    </row>
    <row r="980" spans="1:77" hidden="1" x14ac:dyDescent="0.25">
      <c r="A980" t="s">
        <v>1495</v>
      </c>
      <c r="B980" s="2" t="str">
        <f t="shared" si="1272"/>
        <v/>
      </c>
      <c r="C980">
        <v>5</v>
      </c>
      <c r="D980" t="s">
        <v>14</v>
      </c>
      <c r="E980" t="s">
        <v>1496</v>
      </c>
      <c r="R980">
        <v>10</v>
      </c>
      <c r="S980" t="s">
        <v>22</v>
      </c>
      <c r="AA980" s="10">
        <f t="shared" si="1274"/>
        <v>4424.0739999999996</v>
      </c>
      <c r="AB980" s="3" cm="1">
        <f t="array" ref="AB980">100000000/Lvac(AA980)</f>
        <v>22597.254864357055</v>
      </c>
      <c r="AC980" s="28">
        <f t="shared" si="1275"/>
        <v>2.2603600211027213E-7</v>
      </c>
      <c r="AD980" s="28">
        <f t="shared" si="1276"/>
        <v>4.4253162873217534E-7</v>
      </c>
      <c r="AE980" s="21">
        <f t="shared" si="1277"/>
        <v>22597.253857858977</v>
      </c>
      <c r="AF980" s="10" cm="1">
        <f t="array" ref="AF980">Lair(100000000/AE980)</f>
        <v>4424.0741970548515</v>
      </c>
      <c r="AG980" s="10">
        <f t="shared" si="1278"/>
        <v>7.5538965741030846E-3</v>
      </c>
      <c r="AH980" s="10" t="b">
        <f t="shared" si="1273"/>
        <v>1</v>
      </c>
      <c r="AI980" s="10">
        <f t="shared" si="1279"/>
        <v>4424.0739999999996</v>
      </c>
      <c r="AJ980">
        <v>7.0000000000000001E-3</v>
      </c>
      <c r="AK980" s="3" cm="1">
        <f t="array" ref="AK980">100000000/Lvac($AA980)</f>
        <v>22597.254864357055</v>
      </c>
      <c r="AL980" s="21">
        <f t="shared" si="1270"/>
        <v>3.5754552037443182E-2</v>
      </c>
      <c r="AM980" s="21"/>
      <c r="AN980" s="21"/>
      <c r="AO980" s="21"/>
      <c r="AP980" s="21"/>
      <c r="AS980" s="3">
        <f t="shared" si="1280"/>
        <v>4.8643570553394966E-3</v>
      </c>
      <c r="AT980" s="3" cm="1">
        <f t="array" ref="AT980">AS980-(100000000/LvacE($A980)-$E980)</f>
        <v>-7.026574166957289E-6</v>
      </c>
      <c r="BB980"/>
      <c r="BC980"/>
      <c r="BD980"/>
      <c r="BE980"/>
      <c r="BF980"/>
      <c r="BG980"/>
      <c r="BH980"/>
      <c r="BI980"/>
      <c r="BJ980"/>
      <c r="BN980" s="16" cm="1">
        <f t="array" ref="BN980">$C980*EXP(poly_from_str(100000000/$E980,BN$4342))</f>
        <v>0.24700094806696038</v>
      </c>
      <c r="BO980" s="16"/>
      <c r="BY980" t="e">
        <v>#N/A</v>
      </c>
    </row>
    <row r="981" spans="1:77" hidden="1" x14ac:dyDescent="0.25">
      <c r="A981" t="s">
        <v>1497</v>
      </c>
      <c r="B981" s="2" t="str">
        <f t="shared" si="1272"/>
        <v/>
      </c>
      <c r="C981">
        <v>7</v>
      </c>
      <c r="E981" t="s">
        <v>1498</v>
      </c>
      <c r="R981">
        <v>10</v>
      </c>
      <c r="S981" t="s">
        <v>22</v>
      </c>
      <c r="AA981" s="10">
        <f t="shared" si="1274"/>
        <v>4423.1909999999998</v>
      </c>
      <c r="AB981" s="3" cm="1">
        <f t="array" ref="AB981">100000000/Lvac(AA981)</f>
        <v>22601.765868525334</v>
      </c>
      <c r="AC981" s="28">
        <f t="shared" si="1275"/>
        <v>2.2608112559462163E-7</v>
      </c>
      <c r="AD981" s="28">
        <f t="shared" si="1276"/>
        <v>4.4244330545542707E-7</v>
      </c>
      <c r="AE981" s="21">
        <f t="shared" si="1277"/>
        <v>22601.766723922057</v>
      </c>
      <c r="AF981" s="10" cm="1">
        <f t="array" ref="AF981">Lair(100000000/AE981)</f>
        <v>4423.1908325950271</v>
      </c>
      <c r="AG981" s="10">
        <f t="shared" si="1278"/>
        <v>7.5549163339911542E-3</v>
      </c>
      <c r="AH981" s="10" t="b">
        <f t="shared" si="1273"/>
        <v>1</v>
      </c>
      <c r="AI981" s="10">
        <f t="shared" si="1279"/>
        <v>4423.1909999999998</v>
      </c>
      <c r="AJ981">
        <v>3.0000000000000001E-3</v>
      </c>
      <c r="AK981" s="3" cm="1">
        <f t="array" ref="AK981">100000000/Lvac($AA981)</f>
        <v>22601.765868525334</v>
      </c>
      <c r="AL981" s="21">
        <f t="shared" si="1270"/>
        <v>1.5329498003946925E-2</v>
      </c>
      <c r="AM981" s="21"/>
      <c r="AN981" s="21"/>
      <c r="AO981" s="21"/>
      <c r="AP981" s="21"/>
      <c r="AS981" s="3">
        <f t="shared" si="1280"/>
        <v>-4.1314746667922009E-3</v>
      </c>
      <c r="AT981" s="3" cm="1">
        <f t="array" ref="AT981">AS981-(100000000/LvacE($A981)-$E981)</f>
        <v>-7.0575006247963756E-6</v>
      </c>
      <c r="BB981"/>
      <c r="BC981"/>
      <c r="BD981"/>
      <c r="BE981"/>
      <c r="BF981"/>
      <c r="BG981"/>
      <c r="BH981"/>
      <c r="BI981"/>
      <c r="BJ981"/>
      <c r="BN981" s="16" cm="1">
        <f t="array" ref="BN981">$C981*EXP(poly_from_str(100000000/$E981,BN$4342))</f>
        <v>0.34499399833056293</v>
      </c>
      <c r="BO981" s="16"/>
      <c r="BY981" t="e">
        <v>#N/A</v>
      </c>
    </row>
    <row r="982" spans="1:77" hidden="1" x14ac:dyDescent="0.25">
      <c r="A982" t="s">
        <v>1499</v>
      </c>
      <c r="B982" s="2" t="str">
        <f t="shared" si="1272"/>
        <v/>
      </c>
      <c r="C982">
        <v>120</v>
      </c>
      <c r="E982" t="s">
        <v>1500</v>
      </c>
      <c r="F982">
        <v>16089</v>
      </c>
      <c r="G982" t="s">
        <v>3</v>
      </c>
      <c r="H982" s="5" t="s">
        <v>15</v>
      </c>
      <c r="I982">
        <v>38701</v>
      </c>
      <c r="J982" t="s">
        <v>5</v>
      </c>
      <c r="K982" s="5" t="s">
        <v>15</v>
      </c>
      <c r="L982">
        <v>16089.14</v>
      </c>
      <c r="M982" t="str">
        <f>$G982&amp;""</f>
        <v>o</v>
      </c>
      <c r="N982" t="str">
        <f>$H982&amp;""</f>
        <v>13/2</v>
      </c>
      <c r="O982">
        <v>38701.589999999997</v>
      </c>
      <c r="P982" t="str">
        <f>$J982&amp;""</f>
        <v>e</v>
      </c>
      <c r="Q982" t="str">
        <f>$K982&amp;""</f>
        <v>13/2</v>
      </c>
      <c r="R982">
        <v>10</v>
      </c>
      <c r="AA982" s="10">
        <f t="shared" si="1274"/>
        <v>4421.1049999999996</v>
      </c>
      <c r="AB982" s="3" cm="1">
        <f t="array" ref="AB982">100000000/Lvac(AA982)</f>
        <v>22612.429825253512</v>
      </c>
      <c r="AC982" s="28">
        <f t="shared" si="1275"/>
        <v>2.261877969421672E-7</v>
      </c>
      <c r="AD982" s="28">
        <f t="shared" si="1276"/>
        <v>4.4223465046786001E-7</v>
      </c>
      <c r="AE982" s="21">
        <f t="shared" si="1277"/>
        <v>22612.429861487875</v>
      </c>
      <c r="AF982" s="10" cm="1">
        <f t="array" ref="AF982">Lair(100000000/AE982)</f>
        <v>4421.1049929154578</v>
      </c>
      <c r="AG982" s="10">
        <f t="shared" si="1278"/>
        <v>7.5573278428417235E-3</v>
      </c>
      <c r="AH982" s="10" t="b">
        <f t="shared" si="1273"/>
        <v>1</v>
      </c>
      <c r="AI982" s="10">
        <f>$AF982</f>
        <v>4421.1049929154578</v>
      </c>
      <c r="AJ982">
        <v>3.0000000000000001E-3</v>
      </c>
      <c r="AK982" s="3" cm="1">
        <f t="array" ref="AK982">100000000/Lvac($AA982)</f>
        <v>22612.429825253512</v>
      </c>
      <c r="AL982" s="21">
        <f t="shared" si="1270"/>
        <v>1.5343967081638078E-2</v>
      </c>
      <c r="AM982" s="10" cm="1">
        <f t="array" ref="AM982">Lvac($AI982)-$BA982</f>
        <v>3.9385152222166653E-3</v>
      </c>
      <c r="AN982" s="10">
        <f>$AK982-($AX982-$AW982)</f>
        <v>-2.0174746485281503E-2</v>
      </c>
      <c r="AO982" s="3">
        <f>AM982/AJ982</f>
        <v>1.312838407405555</v>
      </c>
      <c r="AP982" s="3">
        <v>1.3152005437101859</v>
      </c>
      <c r="AS982" s="3">
        <f t="shared" si="1280"/>
        <v>-1.7474648848292418E-4</v>
      </c>
      <c r="AT982" s="3" cm="1">
        <f t="array" ref="AT982">AS982-(100000000/LvacE($A982)-$E982)</f>
        <v>-7.1306167228613049E-6</v>
      </c>
      <c r="AU982" t="s">
        <v>4983</v>
      </c>
      <c r="AV982" t="s">
        <v>4746</v>
      </c>
      <c r="AW982" s="3">
        <v>16089.14</v>
      </c>
      <c r="AX982" s="3">
        <v>38701.589999999997</v>
      </c>
      <c r="AY982" s="3"/>
      <c r="AZ982" s="10" cm="1">
        <f t="array" ref="AZ982">Lair(100000000/($AX982-$AW982))</f>
        <v>4421.1010554381473</v>
      </c>
      <c r="BA982" s="10">
        <f>100000000/($AX982-$AW982)</f>
        <v>4422.3425590769693</v>
      </c>
      <c r="BN982" s="16" cm="1">
        <f t="array" ref="BN982">$C982*EXP(poly_from_str(100000000/$E982,BN$4342))</f>
        <v>5.8820516319563643</v>
      </c>
      <c r="BO982" s="16"/>
      <c r="BY982">
        <v>5639</v>
      </c>
    </row>
    <row r="983" spans="1:77" hidden="1" x14ac:dyDescent="0.25">
      <c r="A983" t="s">
        <v>1501</v>
      </c>
      <c r="B983" s="2" t="str">
        <f t="shared" si="1272"/>
        <v/>
      </c>
      <c r="C983">
        <v>6</v>
      </c>
      <c r="D983" t="s">
        <v>14</v>
      </c>
      <c r="E983" t="s">
        <v>1502</v>
      </c>
      <c r="R983">
        <v>10</v>
      </c>
      <c r="S983" t="s">
        <v>22</v>
      </c>
      <c r="AA983" s="10">
        <f t="shared" si="1274"/>
        <v>4418.8149999999996</v>
      </c>
      <c r="AB983" s="3" cm="1">
        <f t="array" ref="AB983">100000000/Lvac(AA983)</f>
        <v>22624.148254825082</v>
      </c>
      <c r="AC983" s="28">
        <f t="shared" si="1275"/>
        <v>2.263050161638358E-7</v>
      </c>
      <c r="AD983" s="28">
        <f t="shared" si="1276"/>
        <v>4.4200559010513412E-7</v>
      </c>
      <c r="AE983" s="21">
        <f t="shared" si="1277"/>
        <v>22624.148617288651</v>
      </c>
      <c r="AF983" s="10" cm="1">
        <f t="array" ref="AF983">Lair(100000000/AE983)</f>
        <v>4418.8149292045382</v>
      </c>
      <c r="AG983" s="10">
        <f t="shared" si="1278"/>
        <v>7.5599791182506034E-3</v>
      </c>
      <c r="AH983" s="10" t="b">
        <f t="shared" si="1273"/>
        <v>1</v>
      </c>
      <c r="AI983" s="10">
        <f t="shared" si="1279"/>
        <v>4418.8149999999996</v>
      </c>
      <c r="AJ983">
        <v>7.0000000000000001E-3</v>
      </c>
      <c r="AK983" s="3" cm="1">
        <f t="array" ref="AK983">100000000/Lvac($AA983)</f>
        <v>22624.148254825082</v>
      </c>
      <c r="AL983" s="21">
        <f t="shared" si="1270"/>
        <v>3.5839707655508452E-2</v>
      </c>
      <c r="AM983" s="21"/>
      <c r="AN983" s="21"/>
      <c r="AO983" s="21"/>
      <c r="AP983" s="21"/>
      <c r="AS983" s="3">
        <f t="shared" si="1280"/>
        <v>-1.745174919051351E-3</v>
      </c>
      <c r="AT983" s="3" cm="1">
        <f t="array" ref="AT983">AS983-(100000000/LvacE($A983)-$E983)</f>
        <v>-7.2109978646039963E-6</v>
      </c>
      <c r="BB983"/>
      <c r="BC983"/>
      <c r="BD983"/>
      <c r="BE983"/>
      <c r="BF983"/>
      <c r="BG983"/>
      <c r="BH983"/>
      <c r="BI983"/>
      <c r="BJ983"/>
      <c r="BN983" s="16" cm="1">
        <f t="array" ref="BN983">$C983*EXP(poly_from_str(100000000/$E983,BN$4342))</f>
        <v>0.29237691238577213</v>
      </c>
      <c r="BO983" s="16"/>
      <c r="BY983" t="e">
        <v>#N/A</v>
      </c>
    </row>
    <row r="984" spans="1:77" hidden="1" x14ac:dyDescent="0.25">
      <c r="A984" t="s">
        <v>1503</v>
      </c>
      <c r="B984" s="2" t="str">
        <f t="shared" si="1272"/>
        <v/>
      </c>
      <c r="C984">
        <v>5</v>
      </c>
      <c r="D984" t="s">
        <v>14</v>
      </c>
      <c r="E984" t="s">
        <v>1504</v>
      </c>
      <c r="R984">
        <v>10</v>
      </c>
      <c r="S984" t="s">
        <v>22</v>
      </c>
      <c r="AA984" s="10">
        <f t="shared" si="1274"/>
        <v>4418.2839999999997</v>
      </c>
      <c r="AB984" s="3" cm="1">
        <f t="array" ref="AB984">100000000/Lvac(AA984)</f>
        <v>22626.867232530622</v>
      </c>
      <c r="AC984" s="28">
        <f t="shared" si="1275"/>
        <v>2.2633221404509082E-7</v>
      </c>
      <c r="AD984" s="28">
        <f t="shared" si="1276"/>
        <v>4.4195247610871254E-7</v>
      </c>
      <c r="AE984" s="21">
        <f t="shared" si="1277"/>
        <v>22626.86780753827</v>
      </c>
      <c r="AF984" s="10" cm="1">
        <f t="array" ref="AF984">Lair(100000000/AE984)</f>
        <v>4418.2838877179593</v>
      </c>
      <c r="AG984" s="10">
        <f t="shared" si="1278"/>
        <v>7.5605944788214863E-3</v>
      </c>
      <c r="AH984" s="10" t="b">
        <f t="shared" si="1273"/>
        <v>1</v>
      </c>
      <c r="AI984" s="10">
        <f t="shared" si="1279"/>
        <v>4418.2839999999997</v>
      </c>
      <c r="AJ984">
        <v>7.0000000000000001E-3</v>
      </c>
      <c r="AK984" s="3" cm="1">
        <f t="array" ref="AK984">100000000/Lvac($AA984)</f>
        <v>22626.867232530622</v>
      </c>
      <c r="AL984" s="21">
        <f t="shared" si="1270"/>
        <v>3.5848322703500808E-2</v>
      </c>
      <c r="AM984" s="21"/>
      <c r="AN984" s="21"/>
      <c r="AO984" s="21"/>
      <c r="AP984" s="21"/>
      <c r="AS984" s="3">
        <f t="shared" si="1280"/>
        <v>-2.7674693774315529E-3</v>
      </c>
      <c r="AT984" s="3" cm="1">
        <f t="array" ref="AT984">AS984-(100000000/LvacE($A984)-$E984)</f>
        <v>-7.2296425059903413E-6</v>
      </c>
      <c r="BB984"/>
      <c r="BC984"/>
      <c r="BD984"/>
      <c r="BE984"/>
      <c r="BF984"/>
      <c r="BG984"/>
      <c r="BH984"/>
      <c r="BI984"/>
      <c r="BJ984"/>
      <c r="BN984" s="16" cm="1">
        <f t="array" ref="BN984">$C984*EXP(poly_from_str(100000000/$E984,BN$4342))</f>
        <v>0.24331868184834532</v>
      </c>
      <c r="BO984" s="16"/>
      <c r="BY984" t="e">
        <v>#N/A</v>
      </c>
    </row>
    <row r="985" spans="1:77" hidden="1" x14ac:dyDescent="0.25">
      <c r="A985" t="s">
        <v>1505</v>
      </c>
      <c r="B985" s="2" t="str">
        <f t="shared" si="1272"/>
        <v/>
      </c>
      <c r="C985">
        <v>1</v>
      </c>
      <c r="D985" t="s">
        <v>143</v>
      </c>
      <c r="E985" t="s">
        <v>1506</v>
      </c>
      <c r="F985">
        <v>27597</v>
      </c>
      <c r="G985" t="s">
        <v>3</v>
      </c>
      <c r="H985" s="5" t="s">
        <v>18</v>
      </c>
      <c r="I985">
        <v>50227</v>
      </c>
      <c r="J985" t="s">
        <v>5</v>
      </c>
      <c r="K985" s="5" t="s">
        <v>19</v>
      </c>
      <c r="L985">
        <v>27597.13</v>
      </c>
      <c r="M985" t="str">
        <f>$G985&amp;""</f>
        <v>o</v>
      </c>
      <c r="N985" t="str">
        <f>$H985&amp;""</f>
        <v>5/2</v>
      </c>
      <c r="O985">
        <v>50227.79</v>
      </c>
      <c r="P985" t="str">
        <f>$J985&amp;""</f>
        <v>e</v>
      </c>
      <c r="Q985" t="str">
        <f>$K985&amp;""</f>
        <v>3/2</v>
      </c>
      <c r="R985">
        <v>10</v>
      </c>
      <c r="AA985" s="10">
        <f t="shared" si="1274"/>
        <v>4417.5429999999997</v>
      </c>
      <c r="AB985" s="3" cm="1">
        <f t="array" ref="AB985">100000000/Lvac(AA985)</f>
        <v>22630.662604659228</v>
      </c>
      <c r="AC985" s="28">
        <f t="shared" si="1275"/>
        <v>2.2637017907918498E-7</v>
      </c>
      <c r="AD985" s="28">
        <f t="shared" si="1276"/>
        <v>4.4187835657720372E-7</v>
      </c>
      <c r="AE985" s="21">
        <f t="shared" si="1277"/>
        <v>22630.662063191568</v>
      </c>
      <c r="AF985" s="10" cm="1">
        <f t="array" ref="AF985">Lair(100000000/AE985)</f>
        <v>4417.5431056972129</v>
      </c>
      <c r="AG985" s="10">
        <f t="shared" si="1278"/>
        <v>7.5614535732486622E-3</v>
      </c>
      <c r="AH985" s="10" t="b">
        <f t="shared" si="1273"/>
        <v>1</v>
      </c>
      <c r="AI985" s="10">
        <f>$AF985</f>
        <v>4417.5431056972129</v>
      </c>
      <c r="AJ985">
        <v>7.0000000000000001E-3</v>
      </c>
      <c r="AK985" s="3" cm="1">
        <f t="array" ref="AK985">100000000/Lvac($AA985)</f>
        <v>22630.662604659228</v>
      </c>
      <c r="AL985" s="21">
        <f t="shared" si="1270"/>
        <v>3.5860349167461558E-2</v>
      </c>
      <c r="AM985" s="10" cm="1">
        <f t="array" ref="AM985">Lvac($AI985)-$BA985</f>
        <v>-4.0285158320330083E-4</v>
      </c>
      <c r="AN985" s="10">
        <f>$AK985-($AX985-$AW985)</f>
        <v>2.6046592283819336E-3</v>
      </c>
      <c r="AO985" s="3">
        <f>AM985/AJ985</f>
        <v>-5.7550226171900115E-2</v>
      </c>
      <c r="AP985" s="3">
        <v>-7.2653808014625343E-2</v>
      </c>
      <c r="AS985" s="3">
        <f t="shared" si="1280"/>
        <v>2.6046592283819336E-3</v>
      </c>
      <c r="AT985" s="3" cm="1">
        <f t="array" ref="AT985">AS985-(100000000/LvacE($A985)-$E985)</f>
        <v>-7.2556867962703109E-6</v>
      </c>
      <c r="AU985" t="s">
        <v>4986</v>
      </c>
      <c r="AV985" t="s">
        <v>4934</v>
      </c>
      <c r="AW985" s="3">
        <v>27597.13</v>
      </c>
      <c r="AX985" s="3">
        <v>50227.79</v>
      </c>
      <c r="AY985" s="3"/>
      <c r="AZ985" s="10" cm="1">
        <f t="array" ref="AZ985">Lair(100000000/($AX985-$AW985))</f>
        <v>4417.5435084426399</v>
      </c>
      <c r="BA985" s="10">
        <f>100000000/($AX985-$AW985)</f>
        <v>4418.7840743486931</v>
      </c>
      <c r="BN985" s="16" cm="1">
        <f t="array" ref="BN985">$C985*EXP(poly_from_str(100000000/$E985,BN$4342))</f>
        <v>4.8572745030107646E-2</v>
      </c>
      <c r="BO985" s="16"/>
      <c r="BY985">
        <v>47</v>
      </c>
    </row>
    <row r="986" spans="1:77" hidden="1" x14ac:dyDescent="0.25">
      <c r="A986" t="s">
        <v>1507</v>
      </c>
      <c r="B986" s="2" t="str">
        <f t="shared" si="1272"/>
        <v/>
      </c>
      <c r="C986">
        <v>4</v>
      </c>
      <c r="D986" t="s">
        <v>143</v>
      </c>
      <c r="E986" t="s">
        <v>1508</v>
      </c>
      <c r="R986">
        <v>10</v>
      </c>
      <c r="S986" t="s">
        <v>22</v>
      </c>
      <c r="AA986" s="10">
        <f t="shared" si="1274"/>
        <v>4417.3360000000002</v>
      </c>
      <c r="AB986" s="3" cm="1">
        <f t="array" ref="AB986">100000000/Lvac(AA986)</f>
        <v>22631.723077846556</v>
      </c>
      <c r="AC986" s="28">
        <f t="shared" si="1275"/>
        <v>2.2638078697205735E-7</v>
      </c>
      <c r="AD986" s="28">
        <f t="shared" si="1276"/>
        <v>4.4185765112107919E-7</v>
      </c>
      <c r="AE986" s="21">
        <f t="shared" si="1277"/>
        <v>22631.722437915698</v>
      </c>
      <c r="AF986" s="10" cm="1">
        <f t="array" ref="AF986">Lair(100000000/AE986)</f>
        <v>4417.336124906019</v>
      </c>
      <c r="AG986" s="10">
        <f t="shared" si="1278"/>
        <v>7.5616936404482877E-3</v>
      </c>
      <c r="AH986" s="10" t="b">
        <f t="shared" si="1273"/>
        <v>1</v>
      </c>
      <c r="AI986" s="10">
        <f t="shared" si="1279"/>
        <v>4417.3360000000002</v>
      </c>
      <c r="AJ986">
        <v>7.0000000000000001E-3</v>
      </c>
      <c r="AK986" s="3" cm="1">
        <f t="array" ref="AK986">100000000/Lvac($AA986)</f>
        <v>22631.723077846556</v>
      </c>
      <c r="AL986" s="21">
        <f t="shared" si="1270"/>
        <v>3.5863710966276025E-2</v>
      </c>
      <c r="AM986" s="21"/>
      <c r="AN986" s="21"/>
      <c r="AO986" s="21"/>
      <c r="AP986" s="21"/>
      <c r="AS986" s="3">
        <f t="shared" si="1280"/>
        <v>3.0778465552430134E-3</v>
      </c>
      <c r="AT986" s="3" cm="1">
        <f t="array" ref="AT986">AS986-(100000000/LvacE($A986)-$E986)</f>
        <v>-7.2629591159056872E-6</v>
      </c>
      <c r="BB986"/>
      <c r="BC986"/>
      <c r="BD986"/>
      <c r="BE986"/>
      <c r="BF986"/>
      <c r="BG986"/>
      <c r="BH986"/>
      <c r="BI986"/>
      <c r="BJ986"/>
      <c r="BN986" s="16" cm="1">
        <f t="array" ref="BN986">$C986*EXP(poly_from_str(100000000/$E986,BN$4342))</f>
        <v>0.19418970150338527</v>
      </c>
      <c r="BO986" s="16"/>
      <c r="BY986" t="e">
        <v>#N/A</v>
      </c>
    </row>
    <row r="987" spans="1:77" hidden="1" x14ac:dyDescent="0.25">
      <c r="A987" t="s">
        <v>1509</v>
      </c>
      <c r="B987" s="2" t="str">
        <f t="shared" si="1272"/>
        <v/>
      </c>
      <c r="C987">
        <v>3</v>
      </c>
      <c r="D987" t="s">
        <v>14</v>
      </c>
      <c r="E987" t="s">
        <v>1510</v>
      </c>
      <c r="R987">
        <v>10</v>
      </c>
      <c r="S987" t="s">
        <v>22</v>
      </c>
      <c r="AA987" s="10">
        <f t="shared" si="1274"/>
        <v>4416.982</v>
      </c>
      <c r="AB987" s="3" cm="1">
        <f t="array" ref="AB987">100000000/Lvac(AA987)</f>
        <v>22633.536871022556</v>
      </c>
      <c r="AC987" s="28">
        <f t="shared" si="1275"/>
        <v>2.2639893031033408E-7</v>
      </c>
      <c r="AD987" s="28">
        <f t="shared" si="1276"/>
        <v>4.4182224179036194E-7</v>
      </c>
      <c r="AE987" s="21">
        <f t="shared" si="1277"/>
        <v>22633.537521749509</v>
      </c>
      <c r="AF987" s="10" cm="1">
        <f t="array" ref="AF987">Lair(100000000/AE987)</f>
        <v>4416.9818730070892</v>
      </c>
      <c r="AG987" s="10">
        <f t="shared" si="1278"/>
        <v>7.5621042683695064E-3</v>
      </c>
      <c r="AH987" s="10" t="b">
        <f t="shared" si="1273"/>
        <v>1</v>
      </c>
      <c r="AI987" s="10">
        <f t="shared" si="1279"/>
        <v>4416.982</v>
      </c>
      <c r="AJ987">
        <v>7.0000000000000001E-3</v>
      </c>
      <c r="AK987" s="3" cm="1">
        <f t="array" ref="AK987">100000000/Lvac($AA987)</f>
        <v>22633.536871022556</v>
      </c>
      <c r="AL987" s="21">
        <f t="shared" si="1270"/>
        <v>3.5869459757173087E-2</v>
      </c>
      <c r="AM987" s="21"/>
      <c r="AN987" s="21"/>
      <c r="AO987" s="21"/>
      <c r="AP987" s="21"/>
      <c r="AS987" s="3">
        <f t="shared" si="1280"/>
        <v>-3.1289774451579433E-3</v>
      </c>
      <c r="AT987" s="3" cm="1">
        <f t="array" ref="AT987">AS987-(100000000/LvacE($A987)-$E987)</f>
        <v>-7.275404641404748E-6</v>
      </c>
      <c r="BB987"/>
      <c r="BC987"/>
      <c r="BD987"/>
      <c r="BE987"/>
      <c r="BF987"/>
      <c r="BG987"/>
      <c r="BH987"/>
      <c r="BI987"/>
      <c r="BJ987"/>
      <c r="BN987" s="16" cm="1">
        <f t="array" ref="BN987">$C987*EXP(poly_from_str(100000000/$E987,BN$4342))</f>
        <v>0.14551224950340447</v>
      </c>
      <c r="BO987" s="16"/>
      <c r="BY987" t="e">
        <v>#N/A</v>
      </c>
    </row>
    <row r="988" spans="1:77" hidden="1" x14ac:dyDescent="0.25">
      <c r="A988" t="s">
        <v>1511</v>
      </c>
      <c r="B988" s="2" t="str">
        <f t="shared" si="1272"/>
        <v/>
      </c>
      <c r="C988">
        <v>7</v>
      </c>
      <c r="E988" t="s">
        <v>1512</v>
      </c>
      <c r="R988">
        <v>10</v>
      </c>
      <c r="S988" t="s">
        <v>22</v>
      </c>
      <c r="AA988" s="10">
        <f t="shared" si="1274"/>
        <v>4416.7719999999999</v>
      </c>
      <c r="AB988" s="3" cm="1">
        <f t="array" ref="AB988">100000000/Lvac(AA988)</f>
        <v>22634.612987418688</v>
      </c>
      <c r="AC988" s="28">
        <f t="shared" si="1275"/>
        <v>2.2640969468199853E-7</v>
      </c>
      <c r="AD988" s="28">
        <f t="shared" si="1276"/>
        <v>4.4180123625521847E-7</v>
      </c>
      <c r="AE988" s="21">
        <f t="shared" si="1277"/>
        <v>22634.612366037833</v>
      </c>
      <c r="AF988" s="10" cm="1">
        <f t="array" ref="AF988">Lair(100000000/AE988)</f>
        <v>4416.7721212543356</v>
      </c>
      <c r="AG988" s="10">
        <f t="shared" si="1278"/>
        <v>7.5623479078633319E-3</v>
      </c>
      <c r="AH988" s="10" t="b">
        <f t="shared" si="1273"/>
        <v>1</v>
      </c>
      <c r="AI988" s="10">
        <f t="shared" si="1279"/>
        <v>4416.7719999999999</v>
      </c>
      <c r="AJ988">
        <v>3.0000000000000001E-3</v>
      </c>
      <c r="AK988" s="3" cm="1">
        <f t="array" ref="AK988">100000000/Lvac($AA988)</f>
        <v>22634.612987418688</v>
      </c>
      <c r="AL988" s="21">
        <f t="shared" si="1270"/>
        <v>1.5374087447179993E-2</v>
      </c>
      <c r="AM988" s="21"/>
      <c r="AN988" s="21"/>
      <c r="AO988" s="21"/>
      <c r="AP988" s="21"/>
      <c r="AS988" s="3">
        <f t="shared" si="1280"/>
        <v>2.987418687553145E-3</v>
      </c>
      <c r="AT988" s="3" cm="1">
        <f t="array" ref="AT988">AS988-(100000000/LvacE($A988)-$E988)</f>
        <v>-7.282786100404337E-6</v>
      </c>
      <c r="BB988"/>
      <c r="BC988"/>
      <c r="BD988"/>
      <c r="BE988"/>
      <c r="BF988"/>
      <c r="BG988"/>
      <c r="BH988"/>
      <c r="BI988"/>
      <c r="BJ988"/>
      <c r="BN988" s="16" cm="1">
        <f t="array" ref="BN988">$C988*EXP(poly_from_str(100000000/$E988,BN$4342))</f>
        <v>0.33935075280827515</v>
      </c>
      <c r="BO988" s="16"/>
      <c r="BY988" t="e">
        <v>#N/A</v>
      </c>
    </row>
    <row r="989" spans="1:77" hidden="1" x14ac:dyDescent="0.25">
      <c r="A989" t="s">
        <v>1513</v>
      </c>
      <c r="B989" s="2" t="str">
        <f t="shared" si="1272"/>
        <v/>
      </c>
      <c r="C989">
        <v>1</v>
      </c>
      <c r="D989" t="s">
        <v>14</v>
      </c>
      <c r="E989" t="s">
        <v>1514</v>
      </c>
      <c r="R989">
        <v>10</v>
      </c>
      <c r="S989" t="s">
        <v>22</v>
      </c>
      <c r="AA989" s="10">
        <f t="shared" si="1274"/>
        <v>4416.2700000000004</v>
      </c>
      <c r="AB989" s="3" cm="1">
        <f t="array" ref="AB989">100000000/Lvac(AA989)</f>
        <v>22637.185832762847</v>
      </c>
      <c r="AC989" s="28">
        <f t="shared" si="1275"/>
        <v>2.2643543080472887E-7</v>
      </c>
      <c r="AD989" s="28">
        <f t="shared" si="1276"/>
        <v>4.4175102302367367E-7</v>
      </c>
      <c r="AE989" s="21">
        <f t="shared" si="1277"/>
        <v>22637.186699857219</v>
      </c>
      <c r="AF989" s="10" cm="1">
        <f t="array" ref="AF989">Lair(100000000/AE989)</f>
        <v>4416.2698308363597</v>
      </c>
      <c r="AG989" s="10">
        <f t="shared" si="1278"/>
        <v>7.5629304631241803E-3</v>
      </c>
      <c r="AH989" s="10" t="b">
        <f t="shared" si="1273"/>
        <v>1</v>
      </c>
      <c r="AI989" s="10">
        <f t="shared" si="1279"/>
        <v>4416.2700000000004</v>
      </c>
      <c r="AJ989">
        <v>7.0000000000000001E-3</v>
      </c>
      <c r="AK989" s="3" cm="1">
        <f t="array" ref="AK989">100000000/Lvac($AA989)</f>
        <v>22637.185832762847</v>
      </c>
      <c r="AL989" s="21">
        <f t="shared" si="1270"/>
        <v>3.5881026483738518E-2</v>
      </c>
      <c r="AM989" s="21"/>
      <c r="AN989" s="21"/>
      <c r="AO989" s="21"/>
      <c r="AP989" s="21"/>
      <c r="AS989" s="3">
        <f t="shared" si="1280"/>
        <v>-4.1672371517051943E-3</v>
      </c>
      <c r="AT989" s="3" cm="1">
        <f t="array" ref="AT989">AS989-(100000000/LvacE($A989)-$E989)</f>
        <v>-7.3004412115551531E-6</v>
      </c>
      <c r="BB989"/>
      <c r="BC989"/>
      <c r="BD989"/>
      <c r="BE989"/>
      <c r="BF989"/>
      <c r="BG989"/>
      <c r="BH989"/>
      <c r="BI989"/>
      <c r="BJ989"/>
      <c r="BN989" s="16" cm="1">
        <f t="array" ref="BN989">$C989*EXP(poly_from_str(100000000/$E989,BN$4342))</f>
        <v>4.8417658437544329E-2</v>
      </c>
      <c r="BO989" s="16"/>
      <c r="BY989" t="e">
        <v>#N/A</v>
      </c>
    </row>
    <row r="990" spans="1:77" hidden="1" x14ac:dyDescent="0.25">
      <c r="A990" t="s">
        <v>1515</v>
      </c>
      <c r="B990" s="2" t="str">
        <f t="shared" si="1272"/>
        <v/>
      </c>
      <c r="C990">
        <v>5</v>
      </c>
      <c r="E990" t="s">
        <v>1516</v>
      </c>
      <c r="R990">
        <v>10</v>
      </c>
      <c r="S990" t="s">
        <v>22</v>
      </c>
      <c r="AA990" s="10">
        <f t="shared" si="1274"/>
        <v>4416.0029999999997</v>
      </c>
      <c r="AB990" s="3" cm="1">
        <f t="array" ref="AB990">100000000/Lvac(AA990)</f>
        <v>22638.554496764013</v>
      </c>
      <c r="AC990" s="28">
        <f t="shared" si="1275"/>
        <v>2.2644912152460044E-7</v>
      </c>
      <c r="AD990" s="28">
        <f t="shared" si="1276"/>
        <v>4.4172431598622672E-7</v>
      </c>
      <c r="AE990" s="21">
        <f t="shared" si="1277"/>
        <v>22638.553560924411</v>
      </c>
      <c r="AF990" s="10" cm="1">
        <f t="array" ref="AF990">Lair(100000000/AE990)</f>
        <v>4416.0031825532606</v>
      </c>
      <c r="AG990" s="10">
        <f t="shared" si="1278"/>
        <v>7.5632403891895024E-3</v>
      </c>
      <c r="AH990" s="10" t="b">
        <f t="shared" si="1273"/>
        <v>1</v>
      </c>
      <c r="AI990" s="10">
        <f t="shared" si="1279"/>
        <v>4416.0029999999997</v>
      </c>
      <c r="AJ990">
        <v>3.0000000000000001E-3</v>
      </c>
      <c r="AK990" s="3" cm="1">
        <f t="array" ref="AK990">100000000/Lvac($AA990)</f>
        <v>22638.554496764013</v>
      </c>
      <c r="AL990" s="21">
        <f t="shared" si="1270"/>
        <v>1.537944233513701E-2</v>
      </c>
      <c r="AM990" s="21"/>
      <c r="AN990" s="21"/>
      <c r="AO990" s="21"/>
      <c r="AP990" s="21"/>
      <c r="AS990" s="3">
        <f t="shared" si="1280"/>
        <v>4.4967640133108944E-3</v>
      </c>
      <c r="AT990" s="3" cm="1">
        <f t="array" ref="AT990">AS990-(100000000/LvacE($A990)-$E990)</f>
        <v>-7.3098308348562568E-6</v>
      </c>
      <c r="BB990"/>
      <c r="BC990"/>
      <c r="BD990"/>
      <c r="BE990"/>
      <c r="BF990"/>
      <c r="BG990"/>
      <c r="BH990"/>
      <c r="BI990"/>
      <c r="BJ990"/>
      <c r="BN990" s="16" cm="1">
        <f t="array" ref="BN990">$C990*EXP(poly_from_str(100000000/$E990,BN$4342))</f>
        <v>0.24192812806122149</v>
      </c>
      <c r="BO990" s="16"/>
      <c r="BY990" t="e">
        <v>#N/A</v>
      </c>
    </row>
    <row r="991" spans="1:77" hidden="1" x14ac:dyDescent="0.25">
      <c r="A991" t="s">
        <v>1517</v>
      </c>
      <c r="B991" s="2" t="str">
        <f t="shared" si="1272"/>
        <v/>
      </c>
      <c r="C991">
        <v>5</v>
      </c>
      <c r="E991" t="s">
        <v>1518</v>
      </c>
      <c r="R991">
        <v>10</v>
      </c>
      <c r="S991" t="s">
        <v>22</v>
      </c>
      <c r="AA991" s="10">
        <f t="shared" si="1274"/>
        <v>4415.8429999999998</v>
      </c>
      <c r="AB991" s="3" cm="1">
        <f t="array" ref="AB991">100000000/Lvac(AA991)</f>
        <v>22639.374749254552</v>
      </c>
      <c r="AC991" s="28">
        <f t="shared" si="1275"/>
        <v>2.2645732649462403E-7</v>
      </c>
      <c r="AD991" s="28">
        <f t="shared" si="1276"/>
        <v>4.4170831176904611E-7</v>
      </c>
      <c r="AE991" s="21">
        <f t="shared" si="1277"/>
        <v>22639.37376075469</v>
      </c>
      <c r="AF991" s="10" cm="1">
        <f t="array" ref="AF991">Lair(100000000/AE991)</f>
        <v>4415.8431928116725</v>
      </c>
      <c r="AG991" s="10">
        <f t="shared" si="1278"/>
        <v>7.5634261396130432E-3</v>
      </c>
      <c r="AH991" s="10" t="b">
        <f t="shared" si="1273"/>
        <v>1</v>
      </c>
      <c r="AI991" s="10">
        <f t="shared" si="1279"/>
        <v>4415.8429999999998</v>
      </c>
      <c r="AJ991">
        <v>3.0000000000000001E-3</v>
      </c>
      <c r="AK991" s="3" cm="1">
        <f t="array" ref="AK991">100000000/Lvac($AA991)</f>
        <v>22639.374749254552</v>
      </c>
      <c r="AL991" s="21">
        <f t="shared" si="1270"/>
        <v>1.5380556837678257E-2</v>
      </c>
      <c r="AM991" s="21"/>
      <c r="AN991" s="21"/>
      <c r="AO991" s="21"/>
      <c r="AP991" s="21"/>
      <c r="AS991" s="3">
        <f t="shared" si="1280"/>
        <v>4.7492545527347829E-3</v>
      </c>
      <c r="AT991" s="3" cm="1">
        <f t="array" ref="AT991">AS991-(100000000/LvacE($A991)-$E991)</f>
        <v>-7.3154587880708277E-6</v>
      </c>
      <c r="BB991"/>
      <c r="BC991"/>
      <c r="BD991"/>
      <c r="BE991"/>
      <c r="BF991"/>
      <c r="BG991"/>
      <c r="BH991"/>
      <c r="BI991"/>
      <c r="BJ991"/>
      <c r="BN991" s="16" cm="1">
        <f t="array" ref="BN991">$C991*EXP(poly_from_str(100000000/$E991,BN$4342))</f>
        <v>0.24183177985569224</v>
      </c>
      <c r="BO991" s="16"/>
      <c r="BY991" t="e">
        <v>#N/A</v>
      </c>
    </row>
    <row r="992" spans="1:77" hidden="1" x14ac:dyDescent="0.25">
      <c r="A992" t="s">
        <v>1519</v>
      </c>
      <c r="B992" s="2" t="str">
        <f t="shared" si="1272"/>
        <v/>
      </c>
      <c r="C992">
        <v>1</v>
      </c>
      <c r="D992" t="s">
        <v>14</v>
      </c>
      <c r="E992" t="s">
        <v>1520</v>
      </c>
      <c r="R992">
        <v>10</v>
      </c>
      <c r="S992" t="s">
        <v>22</v>
      </c>
      <c r="AA992" s="10">
        <f t="shared" si="1274"/>
        <v>4414.6670000000004</v>
      </c>
      <c r="AB992" s="3" cm="1">
        <f t="array" ref="AB992">100000000/Lvac(AA992)</f>
        <v>22645.405429507689</v>
      </c>
      <c r="AC992" s="28">
        <f t="shared" si="1275"/>
        <v>2.2651765127471674E-7</v>
      </c>
      <c r="AD992" s="28">
        <f t="shared" si="1276"/>
        <v>4.4159068077313732E-7</v>
      </c>
      <c r="AE992" s="21">
        <f t="shared" si="1277"/>
        <v>22645.406381603159</v>
      </c>
      <c r="AF992" s="10" cm="1">
        <f t="array" ref="AF992">Lair(100000000/AE992)</f>
        <v>4414.6668143880943</v>
      </c>
      <c r="AG992" s="10">
        <f t="shared" si="1278"/>
        <v>7.5647920250278998E-3</v>
      </c>
      <c r="AH992" s="10" t="b">
        <f t="shared" si="1273"/>
        <v>1</v>
      </c>
      <c r="AI992" s="10">
        <f t="shared" si="1279"/>
        <v>4414.6670000000004</v>
      </c>
      <c r="AJ992">
        <v>7.0000000000000001E-3</v>
      </c>
      <c r="AK992" s="3" cm="1">
        <f t="array" ref="AK992">100000000/Lvac($AA992)</f>
        <v>22645.405429507689</v>
      </c>
      <c r="AL992" s="21">
        <f t="shared" si="1270"/>
        <v>3.5907088350390595E-2</v>
      </c>
      <c r="AM992" s="21"/>
      <c r="AN992" s="21"/>
      <c r="AO992" s="21"/>
      <c r="AP992" s="21"/>
      <c r="AS992" s="3">
        <f t="shared" si="1280"/>
        <v>-4.570492310449481E-3</v>
      </c>
      <c r="AT992" s="3" cm="1">
        <f t="array" ref="AT992">AS992-(100000000/LvacE($A992)-$E992)</f>
        <v>-7.356844434980303E-6</v>
      </c>
      <c r="BB992"/>
      <c r="BC992"/>
      <c r="BD992"/>
      <c r="BE992"/>
      <c r="BF992"/>
      <c r="BG992"/>
      <c r="BH992"/>
      <c r="BI992"/>
      <c r="BJ992"/>
      <c r="BN992" s="16" cm="1">
        <f t="array" ref="BN992">$C992*EXP(poly_from_str(100000000/$E992,BN$4342))</f>
        <v>4.8225440158308978E-2</v>
      </c>
      <c r="BO992" s="16"/>
      <c r="BY992" t="e">
        <v>#N/A</v>
      </c>
    </row>
    <row r="993" spans="1:77" hidden="1" x14ac:dyDescent="0.25">
      <c r="A993" t="s">
        <v>1521</v>
      </c>
      <c r="B993" s="2" t="str">
        <f t="shared" si="1272"/>
        <v/>
      </c>
      <c r="C993">
        <v>4</v>
      </c>
      <c r="E993" t="s">
        <v>1522</v>
      </c>
      <c r="R993">
        <v>10</v>
      </c>
      <c r="S993" t="s">
        <v>22</v>
      </c>
      <c r="AA993" s="10">
        <f t="shared" si="1274"/>
        <v>4413.1379999999999</v>
      </c>
      <c r="AB993" s="3" cm="1">
        <f t="array" ref="AB993">100000000/Lvac(AA993)</f>
        <v>22653.251145357077</v>
      </c>
      <c r="AC993" s="28">
        <f t="shared" si="1275"/>
        <v>2.2659613182275288E-7</v>
      </c>
      <c r="AD993" s="28">
        <f t="shared" si="1276"/>
        <v>4.4143774047415535E-7</v>
      </c>
      <c r="AE993" s="21">
        <f t="shared" si="1277"/>
        <v>22653.250906501846</v>
      </c>
      <c r="AF993" s="10" cm="1">
        <f t="array" ref="AF993">Lair(100000000/AE993)</f>
        <v>4413.1380465328048</v>
      </c>
      <c r="AG993" s="10">
        <f t="shared" si="1278"/>
        <v>7.5665695413736304E-3</v>
      </c>
      <c r="AH993" s="10" t="b">
        <f t="shared" si="1273"/>
        <v>1</v>
      </c>
      <c r="AI993" s="10">
        <f t="shared" si="1279"/>
        <v>4413.1379999999999</v>
      </c>
      <c r="AJ993">
        <v>3.0000000000000001E-3</v>
      </c>
      <c r="AK993" s="3" cm="1">
        <f t="array" ref="AK993">100000000/Lvac($AA993)</f>
        <v>22653.251145357077</v>
      </c>
      <c r="AL993" s="21">
        <f t="shared" si="1270"/>
        <v>1.539941724824178E-2</v>
      </c>
      <c r="AM993" s="21"/>
      <c r="AN993" s="21"/>
      <c r="AO993" s="21"/>
      <c r="AP993" s="21"/>
      <c r="AS993" s="3">
        <f t="shared" si="1280"/>
        <v>1.1453570768935606E-3</v>
      </c>
      <c r="AT993" s="3" cm="1">
        <f t="array" ref="AT993">AS993-(100000000/LvacE($A993)-$E993)</f>
        <v>-7.4106937972828746E-6</v>
      </c>
      <c r="BB993"/>
      <c r="BC993"/>
      <c r="BD993"/>
      <c r="BE993"/>
      <c r="BF993"/>
      <c r="BG993"/>
      <c r="BH993"/>
      <c r="BI993"/>
      <c r="BJ993"/>
      <c r="BN993" s="16" cm="1">
        <f t="array" ref="BN993">$C993*EXP(poly_from_str(100000000/$E993,BN$4342))</f>
        <v>0.19218076528630396</v>
      </c>
      <c r="BO993" s="16"/>
      <c r="BY993" t="e">
        <v>#N/A</v>
      </c>
    </row>
    <row r="994" spans="1:77" hidden="1" x14ac:dyDescent="0.25">
      <c r="A994" t="s">
        <v>1523</v>
      </c>
      <c r="B994" s="2" t="str">
        <f t="shared" si="1272"/>
        <v/>
      </c>
      <c r="C994">
        <v>8</v>
      </c>
      <c r="D994" t="s">
        <v>14</v>
      </c>
      <c r="E994" t="s">
        <v>1524</v>
      </c>
      <c r="R994">
        <v>10</v>
      </c>
      <c r="S994" t="s">
        <v>22</v>
      </c>
      <c r="AA994" s="10">
        <f t="shared" si="1274"/>
        <v>4411.6710000000003</v>
      </c>
      <c r="AB994" s="3" cm="1">
        <f t="array" ref="AB994">100000000/Lvac(AA994)</f>
        <v>22660.783834197995</v>
      </c>
      <c r="AC994" s="28">
        <f t="shared" si="1275"/>
        <v>2.266714811689267E-7</v>
      </c>
      <c r="AD994" s="28">
        <f t="shared" si="1276"/>
        <v>4.412910018103051E-7</v>
      </c>
      <c r="AE994" s="21">
        <f t="shared" si="1277"/>
        <v>22660.783033764161</v>
      </c>
      <c r="AF994" s="10" cm="1">
        <f t="array" ref="AF994">Lair(100000000/AE994)</f>
        <v>4411.6711558336174</v>
      </c>
      <c r="AG994" s="10">
        <f t="shared" si="1278"/>
        <v>7.5682767180732646E-3</v>
      </c>
      <c r="AH994" s="10" t="b">
        <f t="shared" si="1273"/>
        <v>1</v>
      </c>
      <c r="AI994" s="10">
        <f t="shared" si="1279"/>
        <v>4411.6710000000003</v>
      </c>
      <c r="AJ994">
        <v>7.0000000000000001E-3</v>
      </c>
      <c r="AK994" s="3" cm="1">
        <f t="array" ref="AK994">100000000/Lvac($AA994)</f>
        <v>22660.783834197995</v>
      </c>
      <c r="AL994" s="21">
        <f t="shared" si="1270"/>
        <v>3.5955874053025701E-2</v>
      </c>
      <c r="AM994" s="21"/>
      <c r="AN994" s="21"/>
      <c r="AO994" s="21"/>
      <c r="AP994" s="21"/>
      <c r="AS994" s="3">
        <f t="shared" si="1280"/>
        <v>3.8341979961842299E-3</v>
      </c>
      <c r="AT994" s="3" cm="1">
        <f t="array" ref="AT994">AS994-(100000000/LvacE($A994)-$E994)</f>
        <v>-7.4624040280468762E-6</v>
      </c>
      <c r="BB994"/>
      <c r="BC994"/>
      <c r="BD994"/>
      <c r="BE994"/>
      <c r="BF994"/>
      <c r="BG994"/>
      <c r="BH994"/>
      <c r="BI994"/>
      <c r="BJ994"/>
      <c r="BN994" s="16" cm="1">
        <f t="array" ref="BN994">$C994*EXP(poly_from_str(100000000/$E994,BN$4342))</f>
        <v>0.38299894656091293</v>
      </c>
      <c r="BO994" s="16"/>
      <c r="BY994">
        <v>371</v>
      </c>
    </row>
    <row r="995" spans="1:77" hidden="1" x14ac:dyDescent="0.25">
      <c r="A995" t="s">
        <v>1525</v>
      </c>
      <c r="B995" s="2" t="str">
        <f t="shared" si="1272"/>
        <v/>
      </c>
      <c r="C995">
        <v>2</v>
      </c>
      <c r="E995" t="s">
        <v>1526</v>
      </c>
      <c r="R995">
        <v>10</v>
      </c>
      <c r="S995" t="s">
        <v>22</v>
      </c>
      <c r="AA995" s="10">
        <f t="shared" si="1274"/>
        <v>4410.7830000000004</v>
      </c>
      <c r="AB995" s="3" cm="1">
        <f t="array" ref="AB995">100000000/Lvac(AA995)</f>
        <v>22665.345933032073</v>
      </c>
      <c r="AC995" s="28">
        <f t="shared" si="1275"/>
        <v>2.267171157592654E-7</v>
      </c>
      <c r="AD995" s="28">
        <f t="shared" si="1276"/>
        <v>4.4120217840691226E-7</v>
      </c>
      <c r="AE995" s="21">
        <f t="shared" si="1277"/>
        <v>22665.346782600413</v>
      </c>
      <c r="AF995" s="10" cm="1">
        <f t="array" ref="AF995">Lair(100000000/AE995)</f>
        <v>4410.7828346671477</v>
      </c>
      <c r="AG995" s="10">
        <f t="shared" si="1278"/>
        <v>7.5693109288115139E-3</v>
      </c>
      <c r="AH995" s="10" t="b">
        <f t="shared" si="1273"/>
        <v>1</v>
      </c>
      <c r="AI995" s="10">
        <f t="shared" si="1279"/>
        <v>4410.7830000000004</v>
      </c>
      <c r="AJ995">
        <v>3.0000000000000001E-3</v>
      </c>
      <c r="AK995" s="3" cm="1">
        <f t="array" ref="AK995">100000000/Lvac($AA995)</f>
        <v>22665.345933032073</v>
      </c>
      <c r="AL995" s="21">
        <f t="shared" si="1270"/>
        <v>1.5415865572869083E-2</v>
      </c>
      <c r="AM995" s="21"/>
      <c r="AN995" s="21"/>
      <c r="AO995" s="21"/>
      <c r="AP995" s="21"/>
      <c r="AS995" s="3">
        <f t="shared" si="1280"/>
        <v>-4.0669679256097879E-3</v>
      </c>
      <c r="AT995" s="3" cm="1">
        <f t="array" ref="AT995">AS995-(100000000/LvacE($A995)-$E995)</f>
        <v>-7.4937233875971287E-6</v>
      </c>
      <c r="BB995"/>
      <c r="BC995"/>
      <c r="BD995"/>
      <c r="BE995"/>
      <c r="BF995"/>
      <c r="BG995"/>
      <c r="BH995"/>
      <c r="BI995"/>
      <c r="BJ995"/>
      <c r="BN995" s="16" cm="1">
        <f t="array" ref="BN995">$C995*EXP(poly_from_str(100000000/$E995,BN$4342))</f>
        <v>9.5545642641804332E-2</v>
      </c>
      <c r="BO995" s="16"/>
      <c r="BY995">
        <v>93</v>
      </c>
    </row>
    <row r="996" spans="1:77" hidden="1" x14ac:dyDescent="0.25">
      <c r="A996" t="s">
        <v>1527</v>
      </c>
      <c r="B996" s="2" t="str">
        <f t="shared" si="1272"/>
        <v/>
      </c>
      <c r="C996">
        <v>5</v>
      </c>
      <c r="E996" t="s">
        <v>1528</v>
      </c>
      <c r="R996">
        <v>10</v>
      </c>
      <c r="S996" t="s">
        <v>22</v>
      </c>
      <c r="AA996" s="10">
        <f t="shared" si="1274"/>
        <v>4408.4219999999996</v>
      </c>
      <c r="AB996" s="3" cm="1">
        <f t="array" ref="AB996">100000000/Lvac(AA996)</f>
        <v>22677.484506705747</v>
      </c>
      <c r="AC996" s="28">
        <f t="shared" si="1275"/>
        <v>2.2683853768990357E-7</v>
      </c>
      <c r="AD996" s="28">
        <f t="shared" si="1276"/>
        <v>4.4096601618415805E-7</v>
      </c>
      <c r="AE996" s="21">
        <f t="shared" si="1277"/>
        <v>22677.483563682428</v>
      </c>
      <c r="AF996" s="10" cm="1">
        <f t="array" ref="AF996">Lair(100000000/AE996)</f>
        <v>4408.422183323547</v>
      </c>
      <c r="AG996" s="10">
        <f t="shared" si="1278"/>
        <v>7.5720637119932876E-3</v>
      </c>
      <c r="AH996" s="10" t="b">
        <f t="shared" si="1273"/>
        <v>1</v>
      </c>
      <c r="AI996" s="10">
        <f t="shared" si="1279"/>
        <v>4408.4219999999996</v>
      </c>
      <c r="AJ996">
        <v>3.0000000000000001E-3</v>
      </c>
      <c r="AK996" s="3" cm="1">
        <f t="array" ref="AK996">100000000/Lvac($AA996)</f>
        <v>22677.484506705747</v>
      </c>
      <c r="AL996" s="21">
        <f t="shared" si="1270"/>
        <v>1.5432382271959729E-2</v>
      </c>
      <c r="AM996" s="21"/>
      <c r="AN996" s="21"/>
      <c r="AO996" s="21"/>
      <c r="AP996" s="21"/>
      <c r="AS996" s="3">
        <f t="shared" si="1280"/>
        <v>4.5067057471896987E-3</v>
      </c>
      <c r="AT996" s="3" cm="1">
        <f t="array" ref="AT996">AS996-(100000000/LvacE($A996)-$E996)</f>
        <v>-7.5770876719616354E-6</v>
      </c>
      <c r="BB996"/>
      <c r="BC996"/>
      <c r="BD996"/>
      <c r="BE996"/>
      <c r="BF996"/>
      <c r="BG996"/>
      <c r="BH996"/>
      <c r="BI996"/>
      <c r="BJ996"/>
      <c r="BN996" s="16" cm="1">
        <f t="array" ref="BN996">$C996*EXP(poly_from_str(100000000/$E996,BN$4342))</f>
        <v>0.23753373067615144</v>
      </c>
      <c r="BO996" s="16"/>
      <c r="BY996" t="e">
        <v>#N/A</v>
      </c>
    </row>
    <row r="997" spans="1:77" hidden="1" x14ac:dyDescent="0.25">
      <c r="A997" t="s">
        <v>1529</v>
      </c>
      <c r="B997" s="2" t="str">
        <f t="shared" si="1272"/>
        <v/>
      </c>
      <c r="C997">
        <v>7</v>
      </c>
      <c r="E997" t="s">
        <v>1530</v>
      </c>
      <c r="R997">
        <v>10</v>
      </c>
      <c r="S997" t="s">
        <v>22</v>
      </c>
      <c r="AA997" s="10">
        <f t="shared" si="1274"/>
        <v>4407.8969999999999</v>
      </c>
      <c r="AB997" s="3" cm="1">
        <f t="array" ref="AB997">100000000/Lvac(AA997)</f>
        <v>22680.185448476117</v>
      </c>
      <c r="AC997" s="28">
        <f t="shared" si="1275"/>
        <v>2.2686555516156573E-7</v>
      </c>
      <c r="AD997" s="28">
        <f t="shared" si="1276"/>
        <v>4.4091350234845193E-7</v>
      </c>
      <c r="AE997" s="21">
        <f t="shared" si="1277"/>
        <v>22680.186401236399</v>
      </c>
      <c r="AF997" s="10" cm="1">
        <f t="array" ref="AF997">Lair(100000000/AE997)</f>
        <v>4407.8968148277154</v>
      </c>
      <c r="AG997" s="10">
        <f t="shared" si="1278"/>
        <v>7.5726764314679E-3</v>
      </c>
      <c r="AH997" s="10" t="b">
        <f t="shared" si="1273"/>
        <v>1</v>
      </c>
      <c r="AI997" s="10">
        <f t="shared" si="1279"/>
        <v>4407.8969999999999</v>
      </c>
      <c r="AJ997">
        <v>3.0000000000000001E-3</v>
      </c>
      <c r="AK997" s="3" cm="1">
        <f t="array" ref="AK997">100000000/Lvac($AA997)</f>
        <v>22680.185448476117</v>
      </c>
      <c r="AL997" s="21">
        <f t="shared" si="1270"/>
        <v>1.5436058588807394E-2</v>
      </c>
      <c r="AM997" s="21"/>
      <c r="AN997" s="21"/>
      <c r="AO997" s="21"/>
      <c r="AP997" s="21"/>
      <c r="AS997" s="3">
        <f t="shared" si="1280"/>
        <v>-4.5515238816733472E-3</v>
      </c>
      <c r="AT997" s="3" cm="1">
        <f t="array" ref="AT997">AS997-(100000000/LvacE($A997)-$E997)</f>
        <v>-7.5956413638778031E-6</v>
      </c>
      <c r="BB997"/>
      <c r="BC997"/>
      <c r="BD997"/>
      <c r="BE997"/>
      <c r="BF997"/>
      <c r="BG997"/>
      <c r="BH997"/>
      <c r="BI997"/>
      <c r="BJ997"/>
      <c r="BN997" s="16" cm="1">
        <f t="array" ref="BN997">$C997*EXP(poly_from_str(100000000/$E997,BN$4342))</f>
        <v>0.33213769207463073</v>
      </c>
      <c r="BO997" s="16"/>
      <c r="BY997" t="e">
        <v>#N/A</v>
      </c>
    </row>
    <row r="998" spans="1:77" hidden="1" x14ac:dyDescent="0.25">
      <c r="A998" t="s">
        <v>1531</v>
      </c>
      <c r="B998" s="2" t="str">
        <f t="shared" si="1272"/>
        <v/>
      </c>
      <c r="C998">
        <v>7</v>
      </c>
      <c r="D998" t="s">
        <v>14</v>
      </c>
      <c r="E998" t="s">
        <v>1532</v>
      </c>
      <c r="R998">
        <v>10</v>
      </c>
      <c r="S998" t="s">
        <v>22</v>
      </c>
      <c r="AA998" s="10">
        <f t="shared" si="1274"/>
        <v>4407.5039999999999</v>
      </c>
      <c r="AB998" s="3" cm="1">
        <f t="array" ref="AB998">100000000/Lvac(AA998)</f>
        <v>22682.207717416772</v>
      </c>
      <c r="AC998" s="28">
        <f t="shared" si="1275"/>
        <v>2.2688578388130789E-7</v>
      </c>
      <c r="AD998" s="28">
        <f t="shared" si="1276"/>
        <v>4.4087419199152275E-7</v>
      </c>
      <c r="AE998" s="21">
        <f t="shared" si="1277"/>
        <v>22682.208195359548</v>
      </c>
      <c r="AF998" s="10" cm="1">
        <f t="array" ref="AF998">Lair(100000000/AE998)</f>
        <v>4407.5039071267147</v>
      </c>
      <c r="AG998" s="10">
        <f t="shared" si="1278"/>
        <v>7.5731352390623775E-3</v>
      </c>
      <c r="AH998" s="10" t="b">
        <f t="shared" si="1273"/>
        <v>1</v>
      </c>
      <c r="AI998" s="10">
        <f t="shared" si="1279"/>
        <v>4407.5039999999999</v>
      </c>
      <c r="AJ998">
        <v>7.0000000000000001E-3</v>
      </c>
      <c r="AK998" s="3" cm="1">
        <f t="array" ref="AK998">100000000/Lvac($AA998)</f>
        <v>22682.207717416772</v>
      </c>
      <c r="AL998" s="21">
        <f t="shared" si="1270"/>
        <v>3.6023893346873288E-2</v>
      </c>
      <c r="AM998" s="21"/>
      <c r="AN998" s="21"/>
      <c r="AO998" s="21"/>
      <c r="AP998" s="21"/>
      <c r="AS998" s="3">
        <f t="shared" si="1280"/>
        <v>-2.2825832274975255E-3</v>
      </c>
      <c r="AT998" s="3" cm="1">
        <f t="array" ref="AT998">AS998-(100000000/LvacE($A998)-$E998)</f>
        <v>-7.6095238910056651E-6</v>
      </c>
      <c r="BB998"/>
      <c r="BC998"/>
      <c r="BD998"/>
      <c r="BE998"/>
      <c r="BF998"/>
      <c r="BG998"/>
      <c r="BH998"/>
      <c r="BI998"/>
      <c r="BJ998"/>
      <c r="BN998" s="16" cm="1">
        <f t="array" ref="BN998">$C998*EXP(poly_from_str(100000000/$E998,BN$4342))</f>
        <v>0.33183398279856635</v>
      </c>
      <c r="BO998" s="16"/>
      <c r="BY998">
        <v>322</v>
      </c>
    </row>
    <row r="999" spans="1:77" hidden="1" x14ac:dyDescent="0.25">
      <c r="A999" t="s">
        <v>1533</v>
      </c>
      <c r="B999" s="2" t="str">
        <f t="shared" si="1272"/>
        <v/>
      </c>
      <c r="C999">
        <v>7</v>
      </c>
      <c r="D999" t="s">
        <v>14</v>
      </c>
      <c r="E999" t="s">
        <v>1534</v>
      </c>
      <c r="R999">
        <v>10</v>
      </c>
      <c r="S999" t="s">
        <v>22</v>
      </c>
      <c r="AA999" s="10">
        <f t="shared" si="1274"/>
        <v>4407.0169999999998</v>
      </c>
      <c r="AB999" s="3" cm="1">
        <f t="array" ref="AB999">100000000/Lvac(AA999)</f>
        <v>22684.714184653458</v>
      </c>
      <c r="AC999" s="28">
        <f t="shared" si="1275"/>
        <v>2.2691085602801172E-7</v>
      </c>
      <c r="AD999" s="28">
        <f t="shared" si="1276"/>
        <v>4.4082547915746488E-7</v>
      </c>
      <c r="AE999" s="21">
        <f t="shared" si="1277"/>
        <v>22684.713308136073</v>
      </c>
      <c r="AF999" s="10" cm="1">
        <f t="array" ref="AF999">Lair(100000000/AE999)</f>
        <v>4407.0171702862153</v>
      </c>
      <c r="AG999" s="10">
        <f t="shared" si="1278"/>
        <v>7.5737039571952477E-3</v>
      </c>
      <c r="AH999" s="10" t="b">
        <f t="shared" si="1273"/>
        <v>1</v>
      </c>
      <c r="AI999" s="10">
        <f t="shared" si="1279"/>
        <v>4407.0169999999998</v>
      </c>
      <c r="AJ999">
        <v>7.0000000000000001E-3</v>
      </c>
      <c r="AK999" s="3" cm="1">
        <f t="array" ref="AK999">100000000/Lvac($AA999)</f>
        <v>22684.714184653458</v>
      </c>
      <c r="AL999" s="21">
        <f t="shared" si="1270"/>
        <v>3.6031855400733469E-2</v>
      </c>
      <c r="AM999" s="21"/>
      <c r="AN999" s="21"/>
      <c r="AO999" s="21"/>
      <c r="AP999" s="21"/>
      <c r="AS999" s="3">
        <f t="shared" si="1280"/>
        <v>4.1846534586511552E-3</v>
      </c>
      <c r="AT999" s="3" cm="1">
        <f t="array" ref="AT999">AS999-(100000000/LvacE($A999)-$E999)</f>
        <v>-7.6267460826784372E-6</v>
      </c>
      <c r="BB999"/>
      <c r="BC999"/>
      <c r="BD999"/>
      <c r="BE999"/>
      <c r="BF999"/>
      <c r="BG999"/>
      <c r="BH999"/>
      <c r="BI999"/>
      <c r="BJ999"/>
      <c r="BN999" s="16" cm="1">
        <f t="array" ref="BN999">$C999*EXP(poly_from_str(100000000/$E999,BN$4342))</f>
        <v>0.33145993109264815</v>
      </c>
      <c r="BO999" s="16"/>
      <c r="BY999" t="e">
        <v>#N/A</v>
      </c>
    </row>
    <row r="1000" spans="1:77" x14ac:dyDescent="0.25">
      <c r="A1000" t="s">
        <v>1535</v>
      </c>
      <c r="B1000" s="2" t="str">
        <f t="shared" si="1272"/>
        <v/>
      </c>
      <c r="C1000">
        <v>3</v>
      </c>
      <c r="E1000" t="s">
        <v>1536</v>
      </c>
      <c r="F1000">
        <v>45807</v>
      </c>
      <c r="G1000" t="s">
        <v>5</v>
      </c>
      <c r="H1000" s="5" t="s">
        <v>18</v>
      </c>
      <c r="I1000">
        <v>68492</v>
      </c>
      <c r="J1000" t="s">
        <v>3</v>
      </c>
      <c r="K1000" s="5" t="s">
        <v>8</v>
      </c>
      <c r="L1000">
        <v>45807.1</v>
      </c>
      <c r="M1000" t="str">
        <f>$G1000&amp;""</f>
        <v>e</v>
      </c>
      <c r="N1000" t="str">
        <f>$H1000&amp;""</f>
        <v>5/2</v>
      </c>
      <c r="O1000">
        <v>68492.429999999993</v>
      </c>
      <c r="P1000" t="str">
        <f>$J1000&amp;""</f>
        <v>o</v>
      </c>
      <c r="Q1000" t="str">
        <f>$K1000&amp;""</f>
        <v>7/2</v>
      </c>
      <c r="R1000">
        <v>10</v>
      </c>
      <c r="U1000" s="4" t="str">
        <f>"Sugar wl unc increased 0.003 -&gt; "&amp;ROUND($AJ1000,3)&amp;"A"</f>
        <v>Sugar wl unc increased 0.003 -&gt; 0.019A</v>
      </c>
      <c r="AA1000" s="10">
        <f t="shared" si="1274"/>
        <v>4406.9160000000002</v>
      </c>
      <c r="AB1000" s="3" cm="1">
        <f t="array" ref="AB1000">100000000/Lvac(AA1000)</f>
        <v>22685.234075756842</v>
      </c>
      <c r="AC1000" s="28">
        <f t="shared" si="1275"/>
        <v>2.2691605648939077E-7</v>
      </c>
      <c r="AD1000" s="28">
        <f t="shared" si="1276"/>
        <v>4.4081537649579544E-7</v>
      </c>
      <c r="AE1000" s="21">
        <f t="shared" si="1277"/>
        <v>22685.233221987066</v>
      </c>
      <c r="AF1000" s="10" cm="1">
        <f t="array" ref="AF1000">Lair(100000000/AE1000)</f>
        <v>4406.9161658593011</v>
      </c>
      <c r="AG1000" s="10">
        <f t="shared" si="1278"/>
        <v>7.5738219285047459E-3</v>
      </c>
      <c r="AH1000" s="10" t="b">
        <f t="shared" si="1273"/>
        <v>1</v>
      </c>
      <c r="AI1000" s="10">
        <f>$AF1000</f>
        <v>4406.9161658593011</v>
      </c>
      <c r="AJ1000" s="25">
        <f>0.003*ABS($AP1000)</f>
        <v>1.8639747078850633E-2</v>
      </c>
      <c r="AK1000" s="3" cm="1">
        <f t="array" ref="AK1000">100000000/Lvac($AA1000)</f>
        <v>22685.234075756842</v>
      </c>
      <c r="AL1000" s="21">
        <f t="shared" si="1270"/>
        <v>9.5950775935439381E-2</v>
      </c>
      <c r="AM1000" s="10" cm="1">
        <f t="array" ref="AM1000">Lvac($AI1000)-$BA1000</f>
        <v>1.880565008832491E-2</v>
      </c>
      <c r="AN1000" s="10">
        <f>$AK1000-($AX1000-$AW1000)</f>
        <v>-9.5924243152694544E-2</v>
      </c>
      <c r="AO1000" s="14">
        <f>AM1000/AJ1000</f>
        <v>1.008900496813206</v>
      </c>
      <c r="AP1000" s="3">
        <v>6.2132490262835445</v>
      </c>
      <c r="AS1000" s="3">
        <f t="shared" si="1280"/>
        <v>4.0757568422122858E-3</v>
      </c>
      <c r="AT1000" s="3" cm="1">
        <f t="array" ref="AT1000">AS1000-(100000000/LvacE($A1000)-$E1000)</f>
        <v>-7.6303149398881942E-6</v>
      </c>
      <c r="AU1000" t="s">
        <v>4967</v>
      </c>
      <c r="AV1000" t="s">
        <v>4826</v>
      </c>
      <c r="AW1000" s="3">
        <v>45807.1</v>
      </c>
      <c r="AX1000" s="3">
        <v>68492.429999999993</v>
      </c>
      <c r="AY1000" s="3"/>
      <c r="AZ1000" s="10" cm="1">
        <f t="array" ref="AZ1000">Lair(100000000/($AX1000-$AW1000))</f>
        <v>4406.8973651637853</v>
      </c>
      <c r="BA1000" s="10">
        <f>100000000/($AX1000-$AW1000)</f>
        <v>4408.1351252108752</v>
      </c>
      <c r="BB1000" s="12">
        <v>1730000</v>
      </c>
      <c r="BC1000" s="3">
        <v>0.151</v>
      </c>
      <c r="BD1000" s="12" cm="1">
        <f t="array" ref="BD1000">SfromgA($BB1000,$BA1000,"")</f>
        <v>7.3138181729674748E-2</v>
      </c>
      <c r="BE1000" s="29">
        <f>(10^MAX(0.05, -0.312925054856973*((LN($BD1000))^(1/3)) + 0.454808404431693)-1)*100</f>
        <v>669.0419788934787</v>
      </c>
      <c r="BG1000" s="3"/>
      <c r="BH1000" s="3"/>
      <c r="BI1000" s="12">
        <f>IF($BB1000="",$BF1000,$BB1000)</f>
        <v>1730000</v>
      </c>
      <c r="BJ1000" s="29">
        <f>IF($BB1000="",$BH1000,$BE1000)</f>
        <v>669.0419788934787</v>
      </c>
      <c r="BK1000" s="3">
        <f>LN(BN1000*100000000/($AX1000-$AW1000)/$BI1000)</f>
        <v>-7.9242501358388466</v>
      </c>
      <c r="BL1000" s="13">
        <f>EXP(BK$4341*$AX1000+BK$4342)*$BI1000/(100000000/($AX1000-$AW1000))</f>
        <v>0.24227731161605787</v>
      </c>
      <c r="BM1000" s="3">
        <f t="shared" ref="BM1000" si="1282">LN(BL1000/$C1000)</f>
        <v>-2.5162845817850554</v>
      </c>
      <c r="BN1000" s="16" cm="1">
        <f t="array" ref="BN1000">$C1000*EXP(poly_from_str($BA1000,BN$4342))</f>
        <v>0.14201463344405826</v>
      </c>
      <c r="BO1000" s="3">
        <f>LN($C1000)</f>
        <v>1.0986122886681098</v>
      </c>
      <c r="BP1000" s="13">
        <f>LN(BL1000/BN1000)</f>
        <v>0.53415288115052117</v>
      </c>
      <c r="BY1000">
        <v>138</v>
      </c>
    </row>
    <row r="1001" spans="1:77" hidden="1" x14ac:dyDescent="0.25">
      <c r="A1001" t="s">
        <v>1537</v>
      </c>
      <c r="B1001" s="2" t="str">
        <f t="shared" si="1272"/>
        <v/>
      </c>
      <c r="C1001">
        <v>3</v>
      </c>
      <c r="E1001" t="s">
        <v>1538</v>
      </c>
      <c r="R1001">
        <v>10</v>
      </c>
      <c r="S1001" t="s">
        <v>22</v>
      </c>
      <c r="AA1001" s="10">
        <f t="shared" si="1274"/>
        <v>4406.777</v>
      </c>
      <c r="AB1001" s="3" cm="1">
        <f t="array" ref="AB1001">100000000/Lvac(AA1001)</f>
        <v>22685.949608419414</v>
      </c>
      <c r="AC1001" s="28">
        <f t="shared" si="1275"/>
        <v>2.2692321394978689E-7</v>
      </c>
      <c r="AD1001" s="28">
        <f t="shared" si="1276"/>
        <v>4.4080147283271361E-7</v>
      </c>
      <c r="AE1001" s="21">
        <f t="shared" si="1277"/>
        <v>22685.949690453999</v>
      </c>
      <c r="AF1001" s="10" cm="1">
        <f t="array" ref="AF1001">Lair(100000000/AE1001)</f>
        <v>4406.7769840643932</v>
      </c>
      <c r="AG1001" s="10">
        <f t="shared" si="1278"/>
        <v>7.5739842983227213E-3</v>
      </c>
      <c r="AH1001" s="10" t="b">
        <f t="shared" si="1273"/>
        <v>1</v>
      </c>
      <c r="AI1001" s="10">
        <f t="shared" si="1279"/>
        <v>4406.777</v>
      </c>
      <c r="AJ1001">
        <v>3.0000000000000001E-3</v>
      </c>
      <c r="AK1001" s="3" cm="1">
        <f t="array" ref="AK1001">100000000/Lvac($AA1001)</f>
        <v>22685.949608419414</v>
      </c>
      <c r="AL1001" s="21">
        <f t="shared" si="1270"/>
        <v>1.5443905789936329E-2</v>
      </c>
      <c r="AM1001" s="21"/>
      <c r="AN1001" s="21"/>
      <c r="AO1001" s="21"/>
      <c r="AP1001" s="21"/>
      <c r="AS1001" s="3">
        <f t="shared" si="1280"/>
        <v>-3.9158058643806726E-4</v>
      </c>
      <c r="AT1001" s="3" cm="1">
        <f t="array" ref="AT1001">AS1001-(100000000/LvacE($A1001)-$E1001)</f>
        <v>-7.6352298492565751E-6</v>
      </c>
      <c r="BB1001"/>
      <c r="BC1001"/>
      <c r="BD1001"/>
      <c r="BE1001"/>
      <c r="BF1001"/>
      <c r="BG1001"/>
      <c r="BH1001"/>
      <c r="BI1001"/>
      <c r="BJ1001"/>
      <c r="BN1001" s="16" cm="1">
        <f t="array" ref="BN1001">$C1001*EXP(poly_from_str(100000000/$E1001,BN$4342))</f>
        <v>0.14197506370516277</v>
      </c>
      <c r="BO1001" s="16"/>
      <c r="BY1001" t="e">
        <v>#N/A</v>
      </c>
    </row>
    <row r="1002" spans="1:77" hidden="1" x14ac:dyDescent="0.25">
      <c r="A1002" t="s">
        <v>1539</v>
      </c>
      <c r="B1002" s="2" t="str">
        <f t="shared" si="1272"/>
        <v/>
      </c>
      <c r="C1002">
        <v>4</v>
      </c>
      <c r="E1002" t="s">
        <v>1540</v>
      </c>
      <c r="R1002">
        <v>10</v>
      </c>
      <c r="S1002" t="s">
        <v>22</v>
      </c>
      <c r="AA1002" s="10">
        <f t="shared" si="1274"/>
        <v>4406.7349999999997</v>
      </c>
      <c r="AB1002" s="3" cm="1">
        <f t="array" ref="AB1002">100000000/Lvac(AA1002)</f>
        <v>22686.165821413295</v>
      </c>
      <c r="AC1002" s="28">
        <f t="shared" si="1275"/>
        <v>2.2692537672449107E-7</v>
      </c>
      <c r="AD1002" s="28">
        <f t="shared" si="1276"/>
        <v>4.4079727172588498E-7</v>
      </c>
      <c r="AE1002" s="21">
        <f t="shared" si="1277"/>
        <v>22686.166696837059</v>
      </c>
      <c r="AF1002" s="10" cm="1">
        <f t="array" ref="AF1002">Lair(100000000/AE1002)</f>
        <v>4406.7348299480263</v>
      </c>
      <c r="AG1002" s="10">
        <f t="shared" si="1278"/>
        <v>7.5740333627292433E-3</v>
      </c>
      <c r="AH1002" s="10" t="b">
        <f t="shared" si="1273"/>
        <v>1</v>
      </c>
      <c r="AI1002" s="10">
        <f t="shared" si="1279"/>
        <v>4406.7349999999997</v>
      </c>
      <c r="AJ1002">
        <v>3.0000000000000001E-3</v>
      </c>
      <c r="AK1002" s="3" cm="1">
        <f t="array" ref="AK1002">100000000/Lvac($AA1002)</f>
        <v>22686.165821413295</v>
      </c>
      <c r="AL1002" s="21">
        <f t="shared" si="1270"/>
        <v>1.5444200176375454E-2</v>
      </c>
      <c r="AM1002" s="21"/>
      <c r="AN1002" s="21"/>
      <c r="AO1002" s="21"/>
      <c r="AP1002" s="21"/>
      <c r="AS1002" s="3">
        <f t="shared" si="1280"/>
        <v>-4.1785867033468094E-3</v>
      </c>
      <c r="AT1002" s="3" cm="1">
        <f t="array" ref="AT1002">AS1002-(100000000/LvacE($A1002)-$E1002)</f>
        <v>-7.6367141446098685E-6</v>
      </c>
      <c r="BB1002"/>
      <c r="BC1002"/>
      <c r="BD1002"/>
      <c r="BE1002"/>
      <c r="BF1002"/>
      <c r="BG1002"/>
      <c r="BH1002"/>
      <c r="BI1002"/>
      <c r="BJ1002"/>
      <c r="BN1002" s="16" cm="1">
        <f t="array" ref="BN1002">$C1002*EXP(poly_from_str(100000000/$E1002,BN$4342))</f>
        <v>0.18928138074686088</v>
      </c>
      <c r="BO1002" s="16"/>
      <c r="BY1002" t="e">
        <v>#N/A</v>
      </c>
    </row>
    <row r="1003" spans="1:77" x14ac:dyDescent="0.25">
      <c r="A1003" t="s">
        <v>1541</v>
      </c>
      <c r="B1003" s="2" t="str">
        <f t="shared" si="1272"/>
        <v/>
      </c>
      <c r="C1003">
        <v>5</v>
      </c>
      <c r="E1003" t="s">
        <v>1542</v>
      </c>
      <c r="F1003">
        <v>45805</v>
      </c>
      <c r="G1003" t="s">
        <v>5</v>
      </c>
      <c r="H1003" s="5" t="s">
        <v>4</v>
      </c>
      <c r="I1003">
        <v>68492</v>
      </c>
      <c r="J1003" t="s">
        <v>3</v>
      </c>
      <c r="K1003" s="5" t="s">
        <v>8</v>
      </c>
      <c r="L1003">
        <v>45805.95</v>
      </c>
      <c r="M1003" t="str">
        <f>$G1003&amp;""</f>
        <v>e</v>
      </c>
      <c r="N1003" t="str">
        <f>$H1003&amp;""</f>
        <v>9/2</v>
      </c>
      <c r="O1003">
        <v>68492.429999999993</v>
      </c>
      <c r="P1003" t="str">
        <f>$J1003&amp;""</f>
        <v>o</v>
      </c>
      <c r="Q1003" t="str">
        <f>$K1003&amp;""</f>
        <v>7/2</v>
      </c>
      <c r="R1003">
        <v>10</v>
      </c>
      <c r="U1003" s="4" t="str">
        <f>"Sugar wl unc increased 0.003 -&gt; "&amp;ROUND($AJ1003,3)&amp;"A"</f>
        <v>Sugar wl unc increased 0.003 -&gt; 0.016A</v>
      </c>
      <c r="AA1003" s="10">
        <f t="shared" si="1274"/>
        <v>4406.6899999999996</v>
      </c>
      <c r="AB1003" s="3" cm="1">
        <f t="array" ref="AB1003">100000000/Lvac(AA1003)</f>
        <v>22686.397482765864</v>
      </c>
      <c r="AC1003" s="28">
        <f t="shared" si="1275"/>
        <v>2.2692769402885162E-7</v>
      </c>
      <c r="AD1003" s="28">
        <f t="shared" si="1276"/>
        <v>4.4079277053999791E-7</v>
      </c>
      <c r="AE1003" s="21">
        <f t="shared" si="1277"/>
        <v>22686.398010149376</v>
      </c>
      <c r="AF1003" s="10" cm="1">
        <f t="array" ref="AF1003">Lair(100000000/AE1003)</f>
        <v>4406.6898975572958</v>
      </c>
      <c r="AG1003" s="10">
        <f t="shared" si="1278"/>
        <v>7.5740859332930014E-3</v>
      </c>
      <c r="AH1003" s="10" t="b">
        <f t="shared" si="1273"/>
        <v>1</v>
      </c>
      <c r="AI1003" s="10">
        <f>$AF1003</f>
        <v>4406.6898975572958</v>
      </c>
      <c r="AJ1003" s="25">
        <f>0.003*ABS($AP1003)</f>
        <v>1.6032897236982535E-2</v>
      </c>
      <c r="AK1003" s="3" cm="1">
        <f t="array" ref="AK1003">100000000/Lvac($AA1003)</f>
        <v>22686.397482765864</v>
      </c>
      <c r="AL1003" s="21">
        <f t="shared" si="1270"/>
        <v>8.2540112414115047E-2</v>
      </c>
      <c r="AM1003" s="10" cm="1">
        <f t="array" ref="AM1003">Lvac($AI1003)-$BA1003</f>
        <v>1.5930427536659408E-2</v>
      </c>
      <c r="AN1003" s="10">
        <f>$AK1003-($AX1003-$AW1003)</f>
        <v>-8.2517234131955775E-2</v>
      </c>
      <c r="AO1003" s="14">
        <f>AM1003/AJ1003</f>
        <v>0.99360878456285717</v>
      </c>
      <c r="AP1003" s="3">
        <v>5.3442990789941787</v>
      </c>
      <c r="AS1003" s="3">
        <f t="shared" si="1280"/>
        <v>-2.5172341374855023E-3</v>
      </c>
      <c r="AT1003" s="3" cm="1">
        <f t="array" ref="AT1003">AS1003-(100000000/LvacE($A1003)-$E1003)</f>
        <v>-7.6383003033697605E-6</v>
      </c>
      <c r="AU1003" t="s">
        <v>4797</v>
      </c>
      <c r="AV1003" t="s">
        <v>4826</v>
      </c>
      <c r="AW1003" s="3">
        <v>45805.95</v>
      </c>
      <c r="AX1003" s="3">
        <v>68492.429999999993</v>
      </c>
      <c r="AY1003" s="3"/>
      <c r="AZ1003" s="10" cm="1">
        <f t="array" ref="AZ1003">Lair(100000000/($AX1003-$AW1003))</f>
        <v>4406.6739713268025</v>
      </c>
      <c r="BA1003" s="10">
        <f>100000000/($AX1003-$AW1003)</f>
        <v>4407.9116725027425</v>
      </c>
      <c r="BN1003" s="16" cm="1">
        <f t="array" ref="BN1003">$C1003*EXP(poly_from_str(100000000/$E1003,BN$4342))</f>
        <v>0.23657729482974588</v>
      </c>
      <c r="BO1003" s="16"/>
      <c r="BY1003">
        <v>230</v>
      </c>
    </row>
    <row r="1004" spans="1:77" hidden="1" x14ac:dyDescent="0.25">
      <c r="A1004" t="s">
        <v>1543</v>
      </c>
      <c r="B1004" s="2" t="str">
        <f t="shared" si="1272"/>
        <v/>
      </c>
      <c r="C1004">
        <v>5</v>
      </c>
      <c r="E1004" t="s">
        <v>1544</v>
      </c>
      <c r="R1004">
        <v>10</v>
      </c>
      <c r="S1004" t="s">
        <v>22</v>
      </c>
      <c r="AA1004" s="10">
        <f t="shared" si="1274"/>
        <v>4406.299</v>
      </c>
      <c r="AB1004" s="3" cm="1">
        <f t="array" ref="AB1004">100000000/Lvac(AA1004)</f>
        <v>22688.410561685563</v>
      </c>
      <c r="AC1004" s="28">
        <f t="shared" si="1275"/>
        <v>2.2694783082128563E-7</v>
      </c>
      <c r="AD1004" s="28">
        <f t="shared" si="1276"/>
        <v>4.4075366023599859E-7</v>
      </c>
      <c r="AE1004" s="21">
        <f t="shared" si="1277"/>
        <v>22688.410443974295</v>
      </c>
      <c r="AF1004" s="10" cm="1">
        <f t="array" ref="AF1004">Lair(100000000/AE1004)</f>
        <v>4406.2990228610124</v>
      </c>
      <c r="AG1004" s="10">
        <f t="shared" si="1278"/>
        <v>7.5745427808786431E-3</v>
      </c>
      <c r="AH1004" s="10" t="b">
        <f t="shared" si="1273"/>
        <v>1</v>
      </c>
      <c r="AI1004" s="10">
        <f t="shared" si="1279"/>
        <v>4406.299</v>
      </c>
      <c r="AJ1004">
        <v>3.0000000000000001E-3</v>
      </c>
      <c r="AK1004" s="3" cm="1">
        <f t="array" ref="AK1004">100000000/Lvac($AA1004)</f>
        <v>22688.410561685563</v>
      </c>
      <c r="AL1004" s="21">
        <f t="shared" si="1270"/>
        <v>1.5447256685271854E-2</v>
      </c>
      <c r="AM1004" s="21"/>
      <c r="AN1004" s="21"/>
      <c r="AO1004" s="21"/>
      <c r="AP1004" s="21"/>
      <c r="AS1004" s="3">
        <f t="shared" si="1280"/>
        <v>5.6168556329794228E-4</v>
      </c>
      <c r="AT1004" s="3" cm="1">
        <f t="array" ref="AT1004">AS1004-(100000000/LvacE($A1004)-$E1004)</f>
        <v>-7.6521318987943232E-6</v>
      </c>
      <c r="BB1004"/>
      <c r="BC1004"/>
      <c r="BD1004"/>
      <c r="BE1004"/>
      <c r="BF1004"/>
      <c r="BG1004"/>
      <c r="BH1004"/>
      <c r="BI1004"/>
      <c r="BJ1004"/>
      <c r="BN1004" s="16" cm="1">
        <f t="array" ref="BN1004">$C1004*EXP(poly_from_str(100000000/$E1004,BN$4342))</f>
        <v>0.23636430419600335</v>
      </c>
      <c r="BO1004" s="16"/>
      <c r="BY1004">
        <v>230</v>
      </c>
    </row>
    <row r="1005" spans="1:77" hidden="1" x14ac:dyDescent="0.25">
      <c r="A1005" t="s">
        <v>1545</v>
      </c>
      <c r="B1005" s="2" t="str">
        <f t="shared" si="1272"/>
        <v/>
      </c>
      <c r="C1005">
        <v>6</v>
      </c>
      <c r="E1005" t="s">
        <v>1546</v>
      </c>
      <c r="R1005">
        <v>10</v>
      </c>
      <c r="S1005" t="s">
        <v>22</v>
      </c>
      <c r="AA1005" s="10">
        <f t="shared" si="1274"/>
        <v>4406.0659999999998</v>
      </c>
      <c r="AB1005" s="3" cm="1">
        <f t="array" ref="AB1005">100000000/Lvac(AA1005)</f>
        <v>22689.610341261818</v>
      </c>
      <c r="AC1005" s="28">
        <f t="shared" si="1275"/>
        <v>2.2695983219497848E-7</v>
      </c>
      <c r="AD1005" s="28">
        <f t="shared" si="1276"/>
        <v>4.4073035409579796E-7</v>
      </c>
      <c r="AE1005" s="21">
        <f t="shared" si="1277"/>
        <v>22689.610269732333</v>
      </c>
      <c r="AF1005" s="10" cm="1">
        <f t="array" ref="AF1005">Lair(100000000/AE1005)</f>
        <v>4406.0660138904577</v>
      </c>
      <c r="AG1005" s="10">
        <f t="shared" si="1278"/>
        <v>7.5748150778111156E-3</v>
      </c>
      <c r="AH1005" s="10" t="b">
        <f t="shared" si="1273"/>
        <v>1</v>
      </c>
      <c r="AI1005" s="10">
        <f t="shared" si="1279"/>
        <v>4406.0659999999998</v>
      </c>
      <c r="AJ1005">
        <v>3.0000000000000001E-3</v>
      </c>
      <c r="AK1005" s="3" cm="1">
        <f t="array" ref="AK1005">100000000/Lvac($AA1005)</f>
        <v>22689.610341261818</v>
      </c>
      <c r="AL1005" s="21">
        <f t="shared" si="1270"/>
        <v>1.5448890466866691E-2</v>
      </c>
      <c r="AM1005" s="21"/>
      <c r="AN1005" s="21"/>
      <c r="AO1005" s="21"/>
      <c r="AP1005" s="21"/>
      <c r="AS1005" s="3">
        <f t="shared" si="1280"/>
        <v>3.412618170841597E-4</v>
      </c>
      <c r="AT1005" s="3" cm="1">
        <f t="array" ref="AT1005">AS1005-(100000000/LvacE($A1005)-$E1005)</f>
        <v>-7.660375558771193E-6</v>
      </c>
      <c r="BB1005"/>
      <c r="BC1005"/>
      <c r="BD1005"/>
      <c r="BE1005"/>
      <c r="BF1005"/>
      <c r="BG1005"/>
      <c r="BH1005"/>
      <c r="BI1005"/>
      <c r="BJ1005"/>
      <c r="BN1005" s="16" cm="1">
        <f t="array" ref="BN1005">$C1005*EXP(poly_from_str(100000000/$E1005,BN$4342))</f>
        <v>0.28348510350447836</v>
      </c>
      <c r="BO1005" s="16"/>
      <c r="BY1005" t="e">
        <v>#N/A</v>
      </c>
    </row>
    <row r="1006" spans="1:77" hidden="1" x14ac:dyDescent="0.25">
      <c r="A1006" t="s">
        <v>1547</v>
      </c>
      <c r="B1006" s="2" t="str">
        <f t="shared" si="1272"/>
        <v/>
      </c>
      <c r="C1006">
        <v>60</v>
      </c>
      <c r="D1006" t="s">
        <v>14</v>
      </c>
      <c r="E1006" t="s">
        <v>1548</v>
      </c>
      <c r="R1006">
        <v>10</v>
      </c>
      <c r="S1006" t="s">
        <v>22</v>
      </c>
      <c r="AA1006" s="10">
        <f t="shared" si="1274"/>
        <v>4404.9070000000002</v>
      </c>
      <c r="AB1006" s="3" cm="1">
        <f t="array" ref="AB1006">100000000/Lvac(AA1006)</f>
        <v>22695.580229434956</v>
      </c>
      <c r="AC1006" s="28">
        <f t="shared" si="1275"/>
        <v>2.2701954888037363E-7</v>
      </c>
      <c r="AD1006" s="28">
        <f t="shared" si="1276"/>
        <v>4.4061442355329317E-7</v>
      </c>
      <c r="AE1006" s="21">
        <f t="shared" si="1277"/>
        <v>22695.5801813047</v>
      </c>
      <c r="AF1006" s="10" cm="1">
        <f t="array" ref="AF1006">Lair(100000000/AE1006)</f>
        <v>4404.9070093415976</v>
      </c>
      <c r="AG1006" s="10">
        <f t="shared" si="1278"/>
        <v>7.5761701926323251E-3</v>
      </c>
      <c r="AH1006" s="10" t="b">
        <f t="shared" si="1273"/>
        <v>1</v>
      </c>
      <c r="AI1006" s="10">
        <f t="shared" si="1279"/>
        <v>4404.9070000000002</v>
      </c>
      <c r="AJ1006">
        <v>7.0000000000000001E-3</v>
      </c>
      <c r="AK1006" s="3" cm="1">
        <f t="array" ref="AK1006">100000000/Lvac($AA1006)</f>
        <v>22695.580229434956</v>
      </c>
      <c r="AL1006" s="21">
        <f t="shared" si="1270"/>
        <v>3.6066382696852556E-2</v>
      </c>
      <c r="AM1006" s="21"/>
      <c r="AN1006" s="21"/>
      <c r="AO1006" s="21"/>
      <c r="AP1006" s="21"/>
      <c r="AS1006" s="3">
        <f t="shared" si="1280"/>
        <v>2.2943495423533022E-4</v>
      </c>
      <c r="AT1006" s="3" cm="1">
        <f t="array" ref="AT1006">AS1006-(100000000/LvacE($A1006)-$E1006)</f>
        <v>-7.7013864938635379E-6</v>
      </c>
      <c r="BB1006"/>
      <c r="BC1006"/>
      <c r="BD1006"/>
      <c r="BE1006"/>
      <c r="BF1006"/>
      <c r="BG1006"/>
      <c r="BH1006"/>
      <c r="BI1006"/>
      <c r="BJ1006"/>
      <c r="BN1006" s="16" cm="1">
        <f t="array" ref="BN1006">$C1006*EXP(poly_from_str(100000000/$E1006,BN$4342))</f>
        <v>2.8273444540838053</v>
      </c>
      <c r="BO1006" s="16"/>
      <c r="BY1006" t="e">
        <v>#N/A</v>
      </c>
    </row>
    <row r="1007" spans="1:77" hidden="1" x14ac:dyDescent="0.25">
      <c r="A1007" t="s">
        <v>1549</v>
      </c>
      <c r="B1007" s="2" t="str">
        <f t="shared" si="1272"/>
        <v/>
      </c>
      <c r="C1007">
        <v>120</v>
      </c>
      <c r="E1007" t="s">
        <v>1550</v>
      </c>
      <c r="F1007">
        <v>16089</v>
      </c>
      <c r="G1007" t="s">
        <v>3</v>
      </c>
      <c r="H1007" s="5" t="s">
        <v>15</v>
      </c>
      <c r="I1007">
        <v>38785</v>
      </c>
      <c r="J1007" t="s">
        <v>5</v>
      </c>
      <c r="K1007" s="5" t="s">
        <v>86</v>
      </c>
      <c r="L1007">
        <v>16089.14</v>
      </c>
      <c r="M1007" t="str">
        <f>$G1007&amp;""</f>
        <v>o</v>
      </c>
      <c r="N1007" t="str">
        <f>$H1007&amp;""</f>
        <v>13/2</v>
      </c>
      <c r="O1007">
        <v>38785.760000000002</v>
      </c>
      <c r="P1007" t="str">
        <f>$J1007&amp;""</f>
        <v>e</v>
      </c>
      <c r="Q1007" t="str">
        <f>$K1007&amp;""</f>
        <v>15/2</v>
      </c>
      <c r="R1007">
        <v>10</v>
      </c>
      <c r="AA1007" s="10">
        <f t="shared" si="1274"/>
        <v>4404.7060000000001</v>
      </c>
      <c r="AB1007" s="3" cm="1">
        <f t="array" ref="AB1007">100000000/Lvac(AA1007)</f>
        <v>22696.615879140842</v>
      </c>
      <c r="AC1007" s="28">
        <f t="shared" si="1275"/>
        <v>2.2702990846608149E-7</v>
      </c>
      <c r="AD1007" s="28">
        <f t="shared" si="1276"/>
        <v>4.405943182565127E-7</v>
      </c>
      <c r="AE1007" s="21">
        <f t="shared" si="1277"/>
        <v>22696.616743728402</v>
      </c>
      <c r="AF1007" s="10" cm="1">
        <f t="array" ref="AF1007">Lair(100000000/AE1007)</f>
        <v>4404.7058322075864</v>
      </c>
      <c r="AG1007" s="10">
        <f t="shared" si="1278"/>
        <v>7.5764053127655787E-3</v>
      </c>
      <c r="AH1007" s="10" t="b">
        <f t="shared" si="1273"/>
        <v>1</v>
      </c>
      <c r="AI1007" s="10">
        <f>$AF1007</f>
        <v>4404.7058322075864</v>
      </c>
      <c r="AJ1007">
        <v>3.0000000000000001E-3</v>
      </c>
      <c r="AK1007" s="3" cm="1">
        <f t="array" ref="AK1007">100000000/Lvac($AA1007)</f>
        <v>22696.615879140842</v>
      </c>
      <c r="AL1007" s="21">
        <f t="shared" si="1270"/>
        <v>1.5458432465465395E-2</v>
      </c>
      <c r="AM1007" s="10" cm="1">
        <f t="array" ref="AM1007">Lvac($AI1007)-$BA1007</f>
        <v>6.3211822362063685E-4</v>
      </c>
      <c r="AN1007" s="10">
        <f>$AK1007-($AX1007-$AW1007)</f>
        <v>-4.1208591610484291E-3</v>
      </c>
      <c r="AO1007" s="3">
        <f>AM1007/AJ1007</f>
        <v>0.21070607454021228</v>
      </c>
      <c r="AP1007" s="3">
        <v>0.2666516177972274</v>
      </c>
      <c r="AS1007" s="3">
        <f t="shared" si="1280"/>
        <v>-4.1208591574104503E-3</v>
      </c>
      <c r="AT1007" s="3" cm="1">
        <f t="array" ref="AT1007">AS1007-(100000000/LvacE($A1007)-$E1007)</f>
        <v>-7.7085023804102093E-6</v>
      </c>
      <c r="AU1007" t="s">
        <v>4983</v>
      </c>
      <c r="AV1007" t="s">
        <v>4776</v>
      </c>
      <c r="AW1007" s="3">
        <v>16089.14</v>
      </c>
      <c r="AX1007" s="3">
        <v>38785.760000000002</v>
      </c>
      <c r="AY1007" s="3"/>
      <c r="AZ1007" s="10" cm="1">
        <f t="array" ref="AZ1007">Lair(100000000/($AX1007-$AW1007))</f>
        <v>4404.7052002558958</v>
      </c>
      <c r="BA1007" s="10">
        <f>100000000/($AX1007-$AW1007)</f>
        <v>4405.9423826102739</v>
      </c>
      <c r="BN1007" s="16" cm="1">
        <f t="array" ref="BN1007">$C1007*EXP(poly_from_str(100000000/$E1007,BN$4342))</f>
        <v>5.6520933857629343</v>
      </c>
      <c r="BO1007" s="16"/>
      <c r="BY1007">
        <v>5504</v>
      </c>
    </row>
    <row r="1008" spans="1:77" hidden="1" x14ac:dyDescent="0.25">
      <c r="A1008" t="s">
        <v>1551</v>
      </c>
      <c r="B1008" s="2" t="str">
        <f t="shared" si="1272"/>
        <v/>
      </c>
      <c r="C1008">
        <v>1</v>
      </c>
      <c r="E1008" t="s">
        <v>1552</v>
      </c>
      <c r="R1008">
        <v>10</v>
      </c>
      <c r="S1008" t="s">
        <v>22</v>
      </c>
      <c r="AA1008" s="10">
        <f t="shared" si="1274"/>
        <v>4404.308</v>
      </c>
      <c r="AB1008" s="3" cm="1">
        <f t="array" ref="AB1008">100000000/Lvac(AA1008)</f>
        <v>22698.666847500805</v>
      </c>
      <c r="AC1008" s="28">
        <f t="shared" si="1275"/>
        <v>2.2705042426642279E-7</v>
      </c>
      <c r="AD1008" s="28">
        <f t="shared" si="1276"/>
        <v>4.4055450776841691E-7</v>
      </c>
      <c r="AE1008" s="21">
        <f t="shared" si="1277"/>
        <v>22698.667509108018</v>
      </c>
      <c r="AF1008" s="10" cm="1">
        <f t="array" ref="AF1008">Lair(100000000/AE1008)</f>
        <v>4404.3078716236305</v>
      </c>
      <c r="AG1008" s="10">
        <f t="shared" si="1278"/>
        <v>7.5768709690036216E-3</v>
      </c>
      <c r="AH1008" s="10" t="b">
        <f t="shared" si="1273"/>
        <v>1</v>
      </c>
      <c r="AI1008" s="10">
        <f t="shared" si="1279"/>
        <v>4404.308</v>
      </c>
      <c r="AJ1008">
        <v>3.0000000000000001E-3</v>
      </c>
      <c r="AK1008" s="3" cm="1">
        <f t="array" ref="AK1008">100000000/Lvac($AA1008)</f>
        <v>22698.666847500805</v>
      </c>
      <c r="AL1008" s="21">
        <f t="shared" si="1270"/>
        <v>1.5461225814021729E-2</v>
      </c>
      <c r="AM1008" s="21"/>
      <c r="AN1008" s="21"/>
      <c r="AO1008" s="21"/>
      <c r="AP1008" s="21"/>
      <c r="AS1008" s="3">
        <f t="shared" si="1280"/>
        <v>-3.1524991936748847E-3</v>
      </c>
      <c r="AT1008" s="3" cm="1">
        <f t="array" ref="AT1008">AS1008-(100000000/LvacE($A1008)-$E1008)</f>
        <v>-7.7225995482876897E-6</v>
      </c>
      <c r="BB1008"/>
      <c r="BC1008"/>
      <c r="BD1008"/>
      <c r="BE1008"/>
      <c r="BF1008"/>
      <c r="BG1008"/>
      <c r="BH1008"/>
      <c r="BI1008"/>
      <c r="BJ1008"/>
      <c r="BN1008" s="16" cm="1">
        <f t="array" ref="BN1008">$C1008*EXP(poly_from_str(100000000/$E1008,BN$4342))</f>
        <v>4.7058286384866949E-2</v>
      </c>
      <c r="BO1008" s="16"/>
      <c r="BY1008" t="e">
        <v>#N/A</v>
      </c>
    </row>
    <row r="1009" spans="1:77" hidden="1" x14ac:dyDescent="0.25">
      <c r="A1009" t="s">
        <v>1553</v>
      </c>
      <c r="B1009" s="2" t="str">
        <f t="shared" si="1272"/>
        <v/>
      </c>
      <c r="C1009">
        <v>3</v>
      </c>
      <c r="E1009" t="s">
        <v>1554</v>
      </c>
      <c r="R1009">
        <v>10</v>
      </c>
      <c r="S1009" t="s">
        <v>22</v>
      </c>
      <c r="AA1009" s="10">
        <f t="shared" si="1274"/>
        <v>4404.1710000000003</v>
      </c>
      <c r="AB1009" s="3" cm="1">
        <f t="array" ref="AB1009">100000000/Lvac(AA1009)</f>
        <v>22699.372919854948</v>
      </c>
      <c r="AC1009" s="28">
        <f t="shared" si="1275"/>
        <v>2.2705748709575537E-7</v>
      </c>
      <c r="AD1009" s="28">
        <f t="shared" si="1276"/>
        <v>4.4054080415821025E-7</v>
      </c>
      <c r="AE1009" s="21">
        <f t="shared" si="1277"/>
        <v>22699.372307011963</v>
      </c>
      <c r="AF1009" s="10" cm="1">
        <f t="array" ref="AF1009">Lair(100000000/AE1009)</f>
        <v>4404.1711189069065</v>
      </c>
      <c r="AG1009" s="10">
        <f t="shared" si="1278"/>
        <v>7.5770312869158519E-3</v>
      </c>
      <c r="AH1009" s="10" t="b">
        <f t="shared" si="1273"/>
        <v>1</v>
      </c>
      <c r="AI1009" s="10">
        <f t="shared" si="1279"/>
        <v>4404.1710000000003</v>
      </c>
      <c r="AJ1009">
        <v>3.0000000000000001E-3</v>
      </c>
      <c r="AK1009" s="3" cm="1">
        <f t="array" ref="AK1009">100000000/Lvac($AA1009)</f>
        <v>22699.372919854948</v>
      </c>
      <c r="AL1009" s="21">
        <f t="shared" si="1270"/>
        <v>1.5462187721495109E-2</v>
      </c>
      <c r="AM1009" s="21"/>
      <c r="AN1009" s="21"/>
      <c r="AO1009" s="21"/>
      <c r="AP1009" s="21"/>
      <c r="AS1009" s="3">
        <f t="shared" si="1280"/>
        <v>2.9198549491411541E-3</v>
      </c>
      <c r="AT1009" s="3" cm="1">
        <f t="array" ref="AT1009">AS1009-(100000000/LvacE($A1009)-$E1009)</f>
        <v>-7.7274489740375429E-6</v>
      </c>
      <c r="BB1009"/>
      <c r="BC1009"/>
      <c r="BD1009"/>
      <c r="BE1009"/>
      <c r="BF1009"/>
      <c r="BG1009"/>
      <c r="BH1009"/>
      <c r="BI1009"/>
      <c r="BJ1009"/>
      <c r="BN1009" s="16" cm="1">
        <f t="array" ref="BN1009">$C1009*EXP(poly_from_str(100000000/$E1009,BN$4342))</f>
        <v>0.1411314610108805</v>
      </c>
      <c r="BO1009" s="16"/>
      <c r="BY1009" t="e">
        <v>#N/A</v>
      </c>
    </row>
    <row r="1010" spans="1:77" hidden="1" x14ac:dyDescent="0.25">
      <c r="A1010" t="s">
        <v>1555</v>
      </c>
      <c r="B1010" s="2" t="str">
        <f t="shared" si="1272"/>
        <v/>
      </c>
      <c r="C1010">
        <v>4</v>
      </c>
      <c r="D1010" t="s">
        <v>14</v>
      </c>
      <c r="E1010" t="s">
        <v>1556</v>
      </c>
      <c r="R1010">
        <v>10</v>
      </c>
      <c r="S1010" t="s">
        <v>22</v>
      </c>
      <c r="AA1010" s="10">
        <f t="shared" si="1274"/>
        <v>4403.9139999999998</v>
      </c>
      <c r="AB1010" s="3" cm="1">
        <f t="array" ref="AB1010">100000000/Lvac(AA1010)</f>
        <v>22700.697568242496</v>
      </c>
      <c r="AC1010" s="28">
        <f t="shared" si="1275"/>
        <v>2.2707073753029692E-7</v>
      </c>
      <c r="AD1010" s="28">
        <f t="shared" si="1276"/>
        <v>4.4051509738580279E-7</v>
      </c>
      <c r="AE1010" s="21">
        <f t="shared" si="1277"/>
        <v>22700.698078733745</v>
      </c>
      <c r="AF1010" s="10" cm="1">
        <f t="array" ref="AF1010">Lair(100000000/AE1010)</f>
        <v>4403.9139009634591</v>
      </c>
      <c r="AG1010" s="10">
        <f t="shared" si="1278"/>
        <v>7.5773320696365214E-3</v>
      </c>
      <c r="AH1010" s="10" t="b">
        <f t="shared" si="1273"/>
        <v>1</v>
      </c>
      <c r="AI1010" s="10">
        <f t="shared" si="1279"/>
        <v>4403.9139999999998</v>
      </c>
      <c r="AJ1010">
        <v>7.0000000000000001E-3</v>
      </c>
      <c r="AK1010" s="3" cm="1">
        <f t="array" ref="AK1010">100000000/Lvac($AA1010)</f>
        <v>22700.697568242496</v>
      </c>
      <c r="AL1010" s="21">
        <f t="shared" si="1270"/>
        <v>3.6082648974911292E-2</v>
      </c>
      <c r="AM1010" s="21"/>
      <c r="AN1010" s="21"/>
      <c r="AO1010" s="21"/>
      <c r="AP1010" s="21"/>
      <c r="AS1010" s="3">
        <f t="shared" si="1280"/>
        <v>-2.4317575043824036E-3</v>
      </c>
      <c r="AT1010" s="3" cm="1">
        <f t="array" ref="AT1010">AS1010-(100000000/LvacE($A1010)-$E1010)</f>
        <v>-7.7365475590340793E-6</v>
      </c>
      <c r="BB1010"/>
      <c r="BC1010"/>
      <c r="BD1010"/>
      <c r="BE1010"/>
      <c r="BF1010"/>
      <c r="BG1010"/>
      <c r="BH1010"/>
      <c r="BI1010"/>
      <c r="BJ1010"/>
      <c r="BN1010" s="16" cm="1">
        <f t="array" ref="BN1010">$C1010*EXP(poly_from_str(100000000/$E1010,BN$4342))</f>
        <v>0.18806558211558191</v>
      </c>
      <c r="BO1010" s="16"/>
      <c r="BY1010">
        <v>183</v>
      </c>
    </row>
    <row r="1011" spans="1:77" hidden="1" x14ac:dyDescent="0.25">
      <c r="A1011" t="s">
        <v>1557</v>
      </c>
      <c r="B1011" s="2" t="str">
        <f t="shared" si="1272"/>
        <v/>
      </c>
      <c r="C1011">
        <v>2</v>
      </c>
      <c r="D1011" t="s">
        <v>14</v>
      </c>
      <c r="E1011" t="s">
        <v>1558</v>
      </c>
      <c r="R1011">
        <v>10</v>
      </c>
      <c r="S1011" t="s">
        <v>22</v>
      </c>
      <c r="AA1011" s="10">
        <f t="shared" si="1274"/>
        <v>4403.4269999999997</v>
      </c>
      <c r="AB1011" s="3" cm="1">
        <f t="array" ref="AB1011">100000000/Lvac(AA1011)</f>
        <v>22703.208123721073</v>
      </c>
      <c r="AC1011" s="28">
        <f t="shared" si="1275"/>
        <v>2.270958505727471E-7</v>
      </c>
      <c r="AD1011" s="28">
        <f t="shared" si="1276"/>
        <v>4.4046638455257188E-7</v>
      </c>
      <c r="AE1011" s="21">
        <f t="shared" si="1277"/>
        <v>22703.20851774012</v>
      </c>
      <c r="AF1011" s="10" cm="1">
        <f t="array" ref="AF1011">Lair(100000000/AE1011)</f>
        <v>4403.426923576254</v>
      </c>
      <c r="AG1011" s="10">
        <f t="shared" si="1278"/>
        <v>7.5779021797932698E-3</v>
      </c>
      <c r="AH1011" s="10" t="b">
        <f t="shared" si="1273"/>
        <v>1</v>
      </c>
      <c r="AI1011" s="10">
        <f t="shared" si="1279"/>
        <v>4403.4269999999997</v>
      </c>
      <c r="AJ1011">
        <v>7.0000000000000001E-3</v>
      </c>
      <c r="AK1011" s="3" cm="1">
        <f t="array" ref="AK1011">100000000/Lvac($AA1011)</f>
        <v>22703.208123721073</v>
      </c>
      <c r="AL1011" s="21">
        <f t="shared" si="1270"/>
        <v>3.6090630517105773E-2</v>
      </c>
      <c r="AM1011" s="21"/>
      <c r="AN1011" s="21"/>
      <c r="AO1011" s="21"/>
      <c r="AP1011" s="21"/>
      <c r="AS1011" s="3">
        <f t="shared" si="1280"/>
        <v>-1.8762789259199053E-3</v>
      </c>
      <c r="AT1011" s="3" cm="1">
        <f t="array" ref="AT1011">AS1011-(100000000/LvacE($A1011)-$E1011)</f>
        <v>-7.7538024925161153E-6</v>
      </c>
      <c r="BB1011"/>
      <c r="BC1011"/>
      <c r="BD1011"/>
      <c r="BE1011"/>
      <c r="BF1011"/>
      <c r="BG1011"/>
      <c r="BH1011"/>
      <c r="BI1011"/>
      <c r="BJ1011"/>
      <c r="BN1011" s="16" cm="1">
        <f t="array" ref="BN1011">$C1011*EXP(poly_from_str(100000000/$E1011,BN$4342))</f>
        <v>9.3929710126932742E-2</v>
      </c>
      <c r="BO1011" s="16"/>
      <c r="BY1011">
        <v>92</v>
      </c>
    </row>
    <row r="1012" spans="1:77" hidden="1" x14ac:dyDescent="0.25">
      <c r="A1012" t="s">
        <v>1559</v>
      </c>
      <c r="B1012" s="2" t="str">
        <f t="shared" si="1272"/>
        <v/>
      </c>
      <c r="C1012">
        <v>3</v>
      </c>
      <c r="D1012" t="s">
        <v>14</v>
      </c>
      <c r="E1012" t="s">
        <v>1560</v>
      </c>
      <c r="R1012">
        <v>10</v>
      </c>
      <c r="S1012" t="s">
        <v>22</v>
      </c>
      <c r="AA1012" s="10">
        <f t="shared" si="1274"/>
        <v>4403.0320000000002</v>
      </c>
      <c r="AB1012" s="3" cm="1">
        <f t="array" ref="AB1012">100000000/Lvac(AA1012)</f>
        <v>22705.244813775018</v>
      </c>
      <c r="AC1012" s="28">
        <f t="shared" si="1275"/>
        <v>2.2711622354777345E-7</v>
      </c>
      <c r="AD1012" s="28">
        <f t="shared" si="1276"/>
        <v>4.4042687414377105E-7</v>
      </c>
      <c r="AE1012" s="21">
        <f t="shared" si="1277"/>
        <v>22705.243802594468</v>
      </c>
      <c r="AF1012" s="10" cm="1">
        <f t="array" ref="AF1012">Lair(100000000/AE1012)</f>
        <v>4403.0321960929241</v>
      </c>
      <c r="AG1012" s="10">
        <f t="shared" si="1278"/>
        <v>7.5783647284161249E-3</v>
      </c>
      <c r="AH1012" s="10" t="b">
        <f t="shared" si="1273"/>
        <v>1</v>
      </c>
      <c r="AI1012" s="10">
        <f t="shared" si="1279"/>
        <v>4403.0320000000002</v>
      </c>
      <c r="AJ1012">
        <v>7.0000000000000001E-3</v>
      </c>
      <c r="AK1012" s="3" cm="1">
        <f t="array" ref="AK1012">100000000/Lvac($AA1012)</f>
        <v>22705.244813775018</v>
      </c>
      <c r="AL1012" s="21">
        <f t="shared" si="1270"/>
        <v>3.6097106197825753E-2</v>
      </c>
      <c r="AM1012" s="21"/>
      <c r="AN1012" s="21"/>
      <c r="AO1012" s="21"/>
      <c r="AP1012" s="21"/>
      <c r="AS1012" s="3">
        <f t="shared" si="1280"/>
        <v>4.8137750163732562E-3</v>
      </c>
      <c r="AT1012" s="3" cm="1">
        <f t="array" ref="AT1012">AS1012-(100000000/LvacE($A1012)-$E1012)</f>
        <v>-7.7677977969869971E-6</v>
      </c>
      <c r="BB1012"/>
      <c r="BC1012"/>
      <c r="BD1012"/>
      <c r="BE1012"/>
      <c r="BF1012"/>
      <c r="BG1012"/>
      <c r="BH1012"/>
      <c r="BI1012"/>
      <c r="BJ1012"/>
      <c r="BN1012" s="16" cm="1">
        <f t="array" ref="BN1012">$C1012*EXP(poly_from_str(100000000/$E1012,BN$4342))</f>
        <v>0.14077013093849586</v>
      </c>
      <c r="BO1012" s="16"/>
      <c r="BY1012" t="e">
        <v>#N/A</v>
      </c>
    </row>
    <row r="1013" spans="1:77" hidden="1" x14ac:dyDescent="0.25">
      <c r="A1013" t="s">
        <v>1561</v>
      </c>
      <c r="B1013" s="2" t="str">
        <f t="shared" si="1272"/>
        <v/>
      </c>
      <c r="C1013">
        <v>7</v>
      </c>
      <c r="D1013" t="s">
        <v>14</v>
      </c>
      <c r="E1013" t="s">
        <v>1562</v>
      </c>
      <c r="R1013">
        <v>10</v>
      </c>
      <c r="S1013" t="s">
        <v>22</v>
      </c>
      <c r="AA1013" s="10">
        <f t="shared" si="1274"/>
        <v>4402.8829999999998</v>
      </c>
      <c r="AB1013" s="3" cm="1">
        <f t="array" ref="AB1013">100000000/Lvac(AA1013)</f>
        <v>22706.013179121757</v>
      </c>
      <c r="AC1013" s="28">
        <f t="shared" si="1275"/>
        <v>2.2712390949293909E-7</v>
      </c>
      <c r="AD1013" s="28">
        <f t="shared" si="1276"/>
        <v>4.4041197021743247E-7</v>
      </c>
      <c r="AE1013" s="21">
        <f t="shared" si="1277"/>
        <v>22706.012511244713</v>
      </c>
      <c r="AF1013" s="10" cm="1">
        <f t="array" ref="AF1013">Lair(100000000/AE1013)</f>
        <v>4402.883129509114</v>
      </c>
      <c r="AG1013" s="10">
        <f t="shared" si="1278"/>
        <v>7.578539241120166E-3</v>
      </c>
      <c r="AH1013" s="10" t="b">
        <f t="shared" si="1273"/>
        <v>1</v>
      </c>
      <c r="AI1013" s="10">
        <f t="shared" si="1279"/>
        <v>4402.8829999999998</v>
      </c>
      <c r="AJ1013">
        <v>7.0000000000000001E-3</v>
      </c>
      <c r="AK1013" s="3" cm="1">
        <f t="array" ref="AK1013">100000000/Lvac($AA1013)</f>
        <v>22706.013179121757</v>
      </c>
      <c r="AL1013" s="21">
        <f t="shared" si="1270"/>
        <v>3.609954937568232E-2</v>
      </c>
      <c r="AM1013" s="21"/>
      <c r="AN1013" s="21"/>
      <c r="AO1013" s="21"/>
      <c r="AP1013" s="21"/>
      <c r="AS1013" s="3">
        <f t="shared" si="1280"/>
        <v>3.1791217588761356E-3</v>
      </c>
      <c r="AT1013" s="3" cm="1">
        <f t="array" ref="AT1013">AS1013-(100000000/LvacE($A1013)-$E1013)</f>
        <v>-7.7730837801937014E-6</v>
      </c>
      <c r="BB1013"/>
      <c r="BC1013"/>
      <c r="BD1013"/>
      <c r="BE1013"/>
      <c r="BF1013"/>
      <c r="BG1013"/>
      <c r="BH1013"/>
      <c r="BI1013"/>
      <c r="BJ1013"/>
      <c r="BN1013" s="16" cm="1">
        <f t="array" ref="BN1013">$C1013*EXP(poly_from_str(100000000/$E1013,BN$4342))</f>
        <v>0.32835384387053806</v>
      </c>
      <c r="BO1013" s="16"/>
      <c r="BY1013">
        <v>320</v>
      </c>
    </row>
    <row r="1014" spans="1:77" hidden="1" x14ac:dyDescent="0.25">
      <c r="A1014" t="s">
        <v>1563</v>
      </c>
      <c r="B1014" s="2" t="str">
        <f t="shared" si="1272"/>
        <v/>
      </c>
      <c r="C1014">
        <v>7</v>
      </c>
      <c r="D1014" t="s">
        <v>14</v>
      </c>
      <c r="E1014" t="s">
        <v>1564</v>
      </c>
      <c r="R1014">
        <v>10</v>
      </c>
      <c r="S1014" t="s">
        <v>22</v>
      </c>
      <c r="AA1014" s="10">
        <f t="shared" si="1274"/>
        <v>4402.4740000000002</v>
      </c>
      <c r="AB1014" s="3" cm="1">
        <f t="array" ref="AB1014">100000000/Lvac(AA1014)</f>
        <v>22708.122583533674</v>
      </c>
      <c r="AC1014" s="28">
        <f t="shared" si="1275"/>
        <v>2.2714500982856458E-7</v>
      </c>
      <c r="AD1014" s="28">
        <f t="shared" si="1276"/>
        <v>4.4037105943981884E-7</v>
      </c>
      <c r="AE1014" s="21">
        <f t="shared" si="1277"/>
        <v>22708.122040619779</v>
      </c>
      <c r="AF1014" s="10" cm="1">
        <f t="array" ref="AF1014">Lair(100000000/AE1014)</f>
        <v>4402.4741052577501</v>
      </c>
      <c r="AG1014" s="10">
        <f t="shared" si="1278"/>
        <v>7.5790183637125027E-3</v>
      </c>
      <c r="AH1014" s="10" t="b">
        <f t="shared" si="1273"/>
        <v>1</v>
      </c>
      <c r="AI1014" s="10">
        <f t="shared" si="1279"/>
        <v>4402.4740000000002</v>
      </c>
      <c r="AJ1014">
        <v>7.0000000000000001E-3</v>
      </c>
      <c r="AK1014" s="3" cm="1">
        <f t="array" ref="AK1014">100000000/Lvac($AA1014)</f>
        <v>22708.122583533674</v>
      </c>
      <c r="AL1014" s="21">
        <f t="shared" si="1270"/>
        <v>3.6106257091975034E-2</v>
      </c>
      <c r="AM1014" s="21"/>
      <c r="AN1014" s="21"/>
      <c r="AO1014" s="21"/>
      <c r="AP1014" s="21"/>
      <c r="AS1014" s="3">
        <f t="shared" si="1280"/>
        <v>2.58353367462405E-3</v>
      </c>
      <c r="AT1014" s="3" cm="1">
        <f t="array" ref="AT1014">AS1014-(100000000/LvacE($A1014)-$E1014)</f>
        <v>-7.7875738497823477E-6</v>
      </c>
      <c r="BB1014"/>
      <c r="BC1014"/>
      <c r="BD1014"/>
      <c r="BE1014"/>
      <c r="BF1014"/>
      <c r="BG1014"/>
      <c r="BH1014"/>
      <c r="BI1014"/>
      <c r="BJ1014"/>
      <c r="BN1014" s="16" cm="1">
        <f t="array" ref="BN1014">$C1014*EXP(poly_from_str(100000000/$E1014,BN$4342))</f>
        <v>0.32805392308956371</v>
      </c>
      <c r="BO1014" s="16"/>
      <c r="BY1014">
        <v>320</v>
      </c>
    </row>
    <row r="1015" spans="1:77" hidden="1" x14ac:dyDescent="0.25">
      <c r="A1015" t="s">
        <v>1565</v>
      </c>
      <c r="B1015" s="2" t="str">
        <f t="shared" si="1272"/>
        <v/>
      </c>
      <c r="C1015">
        <v>3</v>
      </c>
      <c r="E1015" t="s">
        <v>1566</v>
      </c>
      <c r="F1015">
        <v>16516</v>
      </c>
      <c r="G1015" t="s">
        <v>5</v>
      </c>
      <c r="H1015" s="5" t="s">
        <v>8</v>
      </c>
      <c r="I1015">
        <v>39225</v>
      </c>
      <c r="J1015" t="s">
        <v>3</v>
      </c>
      <c r="K1015" s="5" t="s">
        <v>4</v>
      </c>
      <c r="L1015">
        <v>16516.150000000001</v>
      </c>
      <c r="M1015" t="str">
        <f>$G1015&amp;""</f>
        <v>e</v>
      </c>
      <c r="N1015" t="str">
        <f>$H1015&amp;""</f>
        <v>7/2</v>
      </c>
      <c r="O1015">
        <v>39225.599999999999</v>
      </c>
      <c r="P1015" t="str">
        <f>$J1015&amp;""</f>
        <v>o</v>
      </c>
      <c r="Q1015" t="str">
        <f>$K1015&amp;""</f>
        <v>9/2</v>
      </c>
      <c r="R1015">
        <v>10</v>
      </c>
      <c r="AA1015" s="10">
        <f t="shared" si="1274"/>
        <v>4402.2280000000001</v>
      </c>
      <c r="AB1015" s="3" cm="1">
        <f t="array" ref="AB1015">100000000/Lvac(AA1015)</f>
        <v>22709.391509429606</v>
      </c>
      <c r="AC1015" s="28">
        <f t="shared" si="1275"/>
        <v>2.2715770287227287E-7</v>
      </c>
      <c r="AD1015" s="28">
        <f t="shared" si="1276"/>
        <v>4.4034645295747825E-7</v>
      </c>
      <c r="AE1015" s="21">
        <f t="shared" si="1277"/>
        <v>22709.391192176146</v>
      </c>
      <c r="AF1015" s="10" cm="1">
        <f t="array" ref="AF1015">Lair(100000000/AE1015)</f>
        <v>4402.2280615008276</v>
      </c>
      <c r="AG1015" s="10">
        <f t="shared" si="1278"/>
        <v>7.5793066044545637E-3</v>
      </c>
      <c r="AH1015" s="10" t="b">
        <f t="shared" si="1273"/>
        <v>1</v>
      </c>
      <c r="AI1015" s="10">
        <f>$AF1015</f>
        <v>4402.2280615008276</v>
      </c>
      <c r="AJ1015">
        <v>3.0000000000000001E-3</v>
      </c>
      <c r="AK1015" s="3" cm="1">
        <f t="array" ref="AK1015">100000000/Lvac($AA1015)</f>
        <v>22709.391509429606</v>
      </c>
      <c r="AL1015" s="21">
        <f t="shared" si="1270"/>
        <v>1.5475839410523919E-2</v>
      </c>
      <c r="AM1015" s="10" cm="1">
        <f t="array" ref="AM1015">Lvac($AI1015)-$BA1015</f>
        <v>1.1403101792893722E-2</v>
      </c>
      <c r="AN1015" s="10">
        <f>$AK1015-($AX1015-$AW1015)</f>
        <v>-5.849057039085892E-2</v>
      </c>
      <c r="AO1015" s="3">
        <f>AM1015/AJ1015</f>
        <v>3.8010339309645738</v>
      </c>
      <c r="AP1015" s="3">
        <v>3.7805282533251252</v>
      </c>
      <c r="AS1015" s="3">
        <f t="shared" si="1280"/>
        <v>1.5094296068127733E-3</v>
      </c>
      <c r="AT1015" s="3" cm="1">
        <f t="array" ref="AT1015">AS1015-(100000000/LvacE($A1015)-$E1015)</f>
        <v>-7.7962977229617536E-6</v>
      </c>
      <c r="AU1015" t="s">
        <v>4771</v>
      </c>
      <c r="AV1015" t="s">
        <v>4709</v>
      </c>
      <c r="AW1015" s="3">
        <v>16516.150000000001</v>
      </c>
      <c r="AX1015" s="3">
        <v>39225.599999999999</v>
      </c>
      <c r="AY1015" s="3"/>
      <c r="AZ1015" s="10" cm="1">
        <f t="array" ref="AZ1015">Lair(100000000/($AX1015-$AW1015))</f>
        <v>4402.2166614030648</v>
      </c>
      <c r="BA1015" s="10">
        <f>100000000/($AX1015-$AW1015)</f>
        <v>4403.4531879900223</v>
      </c>
      <c r="BB1015" s="12">
        <v>93100</v>
      </c>
      <c r="BC1015" s="3">
        <v>8.9999999999999993E-3</v>
      </c>
      <c r="BD1015" s="12" cm="1">
        <f t="array" ref="BD1015">SfromgA($BB1015,$BA1015,"")</f>
        <v>3.9234054621725759E-3</v>
      </c>
      <c r="BE1015" s="29">
        <f>(10^MAX(0.05, -0.312925054856973*((LN($BD1015))^(1/3)) + 0.454808404431693)-1)*100</f>
        <v>919.85389718500733</v>
      </c>
      <c r="BG1015" s="3"/>
      <c r="BH1015" s="3"/>
      <c r="BI1015" s="12">
        <f>IF($BB1015="",$BF1015,$BB1015)</f>
        <v>93100</v>
      </c>
      <c r="BJ1015" s="29">
        <f>IF($BB1015="",$BH1015,$BE1015)</f>
        <v>919.85389718500733</v>
      </c>
      <c r="BK1015" s="3">
        <f>LN(BN1015*100000000/($AX1015-$AW1015)/$BI1015)</f>
        <v>-5.0137086767672718</v>
      </c>
      <c r="BL1015" s="13">
        <f>EXP(BK$4341*$AX1015+BK$4342)*$BI1015/(100000000/($AX1015-$AW1015))</f>
        <v>0.12061955425587242</v>
      </c>
      <c r="BM1015" s="3">
        <f t="shared" ref="BM1015" si="1283">LN(BL1015/$C1015)</f>
        <v>-3.2137261550755176</v>
      </c>
      <c r="BN1015" s="16" cm="1">
        <f t="array" ref="BN1015">$C1015*EXP(poly_from_str(100000000/$E1015,BN$4342))</f>
        <v>0.14051745809071955</v>
      </c>
      <c r="BO1015" s="3">
        <f>LN($C1015)</f>
        <v>1.0986122886681098</v>
      </c>
      <c r="BP1015" s="13">
        <f>LN(BL1015/BN1015)</f>
        <v>-0.15269032535327401</v>
      </c>
      <c r="BY1015">
        <v>137</v>
      </c>
    </row>
    <row r="1016" spans="1:77" hidden="1" x14ac:dyDescent="0.25">
      <c r="A1016" t="s">
        <v>1567</v>
      </c>
      <c r="B1016" s="2" t="str">
        <f t="shared" si="1272"/>
        <v/>
      </c>
      <c r="C1016">
        <v>2</v>
      </c>
      <c r="E1016" t="s">
        <v>1568</v>
      </c>
      <c r="R1016">
        <v>10</v>
      </c>
      <c r="S1016" t="s">
        <v>22</v>
      </c>
      <c r="AA1016" s="10">
        <f t="shared" si="1274"/>
        <v>4402.1139999999996</v>
      </c>
      <c r="AB1016" s="3" cm="1">
        <f t="array" ref="AB1016">100000000/Lvac(AA1016)</f>
        <v>22709.979596347261</v>
      </c>
      <c r="AC1016" s="28">
        <f t="shared" si="1275"/>
        <v>2.2716358549551423E-7</v>
      </c>
      <c r="AD1016" s="28">
        <f t="shared" si="1276"/>
        <v>4.4033504995347637E-7</v>
      </c>
      <c r="AE1016" s="21">
        <f t="shared" si="1277"/>
        <v>22709.979681194345</v>
      </c>
      <c r="AF1016" s="10" cm="1">
        <f t="array" ref="AF1016">Lair(100000000/AE1016)</f>
        <v>4402.1139835529111</v>
      </c>
      <c r="AG1016" s="10">
        <f t="shared" si="1278"/>
        <v>7.579440195818108E-3</v>
      </c>
      <c r="AH1016" s="10" t="b">
        <f t="shared" si="1273"/>
        <v>1</v>
      </c>
      <c r="AI1016" s="10">
        <f t="shared" si="1279"/>
        <v>4402.1139999999996</v>
      </c>
      <c r="AJ1016">
        <v>3.0000000000000001E-3</v>
      </c>
      <c r="AK1016" s="3" cm="1">
        <f t="array" ref="AK1016">100000000/Lvac($AA1016)</f>
        <v>22709.979596347261</v>
      </c>
      <c r="AL1016" s="21">
        <f t="shared" si="1270"/>
        <v>1.5476641174908644E-2</v>
      </c>
      <c r="AM1016" s="21"/>
      <c r="AN1016" s="21"/>
      <c r="AO1016" s="21"/>
      <c r="AP1016" s="21"/>
      <c r="AS1016" s="3">
        <f t="shared" si="1280"/>
        <v>-4.0365273889619857E-4</v>
      </c>
      <c r="AT1016" s="3" cm="1">
        <f t="array" ref="AT1016">AS1016-(100000000/LvacE($A1016)-$E1016)</f>
        <v>-7.8003395174164325E-6</v>
      </c>
      <c r="BB1016"/>
      <c r="BC1016"/>
      <c r="BD1016"/>
      <c r="BE1016"/>
      <c r="BF1016"/>
      <c r="BG1016"/>
      <c r="BH1016"/>
      <c r="BI1016"/>
      <c r="BJ1016"/>
      <c r="BN1016" s="16" cm="1">
        <f t="array" ref="BN1016">$C1016*EXP(poly_from_str(100000000/$E1016,BN$4342))</f>
        <v>9.3654481339411288E-2</v>
      </c>
      <c r="BO1016" s="16"/>
      <c r="BY1016" t="e">
        <v>#N/A</v>
      </c>
    </row>
    <row r="1017" spans="1:77" hidden="1" x14ac:dyDescent="0.25">
      <c r="A1017" t="s">
        <v>1569</v>
      </c>
      <c r="B1017" s="2" t="str">
        <f t="shared" si="1272"/>
        <v/>
      </c>
      <c r="C1017">
        <v>4</v>
      </c>
      <c r="E1017" t="s">
        <v>1570</v>
      </c>
      <c r="F1017">
        <v>44679</v>
      </c>
      <c r="G1017" t="s">
        <v>5</v>
      </c>
      <c r="H1017" s="5" t="s">
        <v>8</v>
      </c>
      <c r="I1017">
        <v>67395</v>
      </c>
      <c r="J1017" t="s">
        <v>3</v>
      </c>
      <c r="K1017" s="5" t="s">
        <v>18</v>
      </c>
      <c r="L1017">
        <v>44679.98</v>
      </c>
      <c r="M1017" t="str">
        <f>$G1017&amp;""</f>
        <v>e</v>
      </c>
      <c r="N1017" t="str">
        <f>$H1017&amp;""</f>
        <v>7/2</v>
      </c>
      <c r="O1017">
        <v>67395.320000000007</v>
      </c>
      <c r="P1017" t="str">
        <f>$J1017&amp;""</f>
        <v>o</v>
      </c>
      <c r="Q1017" t="str">
        <f>$K1017&amp;""</f>
        <v>5/2</v>
      </c>
      <c r="R1017">
        <v>10</v>
      </c>
      <c r="AA1017" s="10">
        <f t="shared" si="1274"/>
        <v>4401.07</v>
      </c>
      <c r="AB1017" s="3" cm="1">
        <f t="array" ref="AB1017">100000000/Lvac(AA1017)</f>
        <v>22715.366651453205</v>
      </c>
      <c r="AC1017" s="28">
        <f t="shared" si="1275"/>
        <v>2.2721747211473576E-7</v>
      </c>
      <c r="AD1017" s="28">
        <f t="shared" si="1276"/>
        <v>4.4023062244343101E-7</v>
      </c>
      <c r="AE1017" s="21">
        <f t="shared" si="1277"/>
        <v>22715.367355839328</v>
      </c>
      <c r="AF1017" s="10" cm="1">
        <f t="array" ref="AF1017">Lair(100000000/AE1017)</f>
        <v>4401.0698635238223</v>
      </c>
      <c r="AG1017" s="10">
        <f t="shared" si="1278"/>
        <v>7.5806640943512837E-3</v>
      </c>
      <c r="AH1017" s="10" t="b">
        <f t="shared" si="1273"/>
        <v>1</v>
      </c>
      <c r="AI1017" s="10">
        <f>$AF1017</f>
        <v>4401.0698635238223</v>
      </c>
      <c r="AJ1017">
        <v>3.0000000000000001E-3</v>
      </c>
      <c r="AK1017" s="3" cm="1">
        <f t="array" ref="AK1017">100000000/Lvac($AA1017)</f>
        <v>22715.366651453205</v>
      </c>
      <c r="AL1017" s="21">
        <f t="shared" si="1270"/>
        <v>1.548398504626255E-2</v>
      </c>
      <c r="AM1017" s="10" cm="1">
        <f t="array" ref="AM1017">Lvac($AI1017)-$BA1017</f>
        <v>-5.3016498095530551E-3</v>
      </c>
      <c r="AN1017" s="10">
        <f>$AK1017-($AX1017-$AW1017)</f>
        <v>2.6651453201338882E-2</v>
      </c>
      <c r="AO1017" s="3">
        <f>AM1017/AJ1017</f>
        <v>-1.7672166031843517</v>
      </c>
      <c r="AP1017" s="3">
        <v>-1.7217125565972917</v>
      </c>
      <c r="AS1017" s="3">
        <f t="shared" si="1280"/>
        <v>-3.3485467938589863E-3</v>
      </c>
      <c r="AT1017" s="3" cm="1">
        <f t="array" ref="AT1017">AS1017-(100000000/LvacE($A1017)-$E1017)</f>
        <v>-7.837366865715012E-6</v>
      </c>
      <c r="AU1017" t="s">
        <v>4801</v>
      </c>
      <c r="AV1017" t="s">
        <v>4889</v>
      </c>
      <c r="AW1017" s="3">
        <v>44679.98</v>
      </c>
      <c r="AX1017" s="3">
        <v>67395.320000000007</v>
      </c>
      <c r="AY1017" s="3"/>
      <c r="AZ1017" s="10" cm="1">
        <f t="array" ref="AZ1017">Lair(100000000/($AX1017-$AW1017))</f>
        <v>4401.0751637769954</v>
      </c>
      <c r="BA1017" s="10">
        <f>100000000/($AX1017-$AW1017)</f>
        <v>4402.3113895719798</v>
      </c>
      <c r="BB1017" s="12">
        <v>603000</v>
      </c>
      <c r="BC1017" s="3">
        <v>3.5000000000000003E-2</v>
      </c>
      <c r="BD1017" s="12" cm="1">
        <f t="array" ref="BD1017">SfromgA($BB1017,$BA1017,"")</f>
        <v>2.5391768334210238E-2</v>
      </c>
      <c r="BE1017" s="29">
        <f>(10^MAX(0.05, -0.312925054856973*((LN($BD1017))^(1/3)) + 0.454808404431693)-1)*100</f>
        <v>766.23904276421126</v>
      </c>
      <c r="BG1017" s="3"/>
      <c r="BH1017" s="3"/>
      <c r="BI1017" s="12">
        <f>IF($BB1017="",$BF1017,$BB1017)</f>
        <v>603000</v>
      </c>
      <c r="BJ1017" s="29">
        <f>IF($BB1017="",$BH1017,$BE1017)</f>
        <v>766.23904276421126</v>
      </c>
      <c r="BK1017" s="3">
        <f>LN(BN1017*100000000/($AX1017-$AW1017)/$BI1017)</f>
        <v>-6.5970947123228187</v>
      </c>
      <c r="BL1017" s="13">
        <f>EXP(BK$4341*$AX1017+BK$4342)*$BI1017/(100000000/($AX1017-$AW1017))</f>
        <v>9.190947167322118E-2</v>
      </c>
      <c r="BM1017" s="3">
        <f t="shared" ref="BM1017" si="1284">LN(BL1017/$C1017)</f>
        <v>-3.7732455510542522</v>
      </c>
      <c r="BN1017" s="16" cm="1">
        <f t="array" ref="BN1017">$C1017*EXP(poly_from_str(100000000/$E1017,BN$4342))</f>
        <v>0.1868765137750287</v>
      </c>
      <c r="BO1017" s="3">
        <f>LN($C1017)</f>
        <v>1.3862943611198906</v>
      </c>
      <c r="BP1017" s="13">
        <f>LN(BL1017/BN1017)</f>
        <v>-0.70964395553274773</v>
      </c>
      <c r="BY1017">
        <v>183</v>
      </c>
    </row>
    <row r="1018" spans="1:77" hidden="1" x14ac:dyDescent="0.25">
      <c r="A1018" t="s">
        <v>1571</v>
      </c>
      <c r="B1018" s="2" t="str">
        <f t="shared" si="1272"/>
        <v/>
      </c>
      <c r="C1018">
        <v>6</v>
      </c>
      <c r="E1018" t="s">
        <v>1572</v>
      </c>
      <c r="R1018">
        <v>10</v>
      </c>
      <c r="S1018" t="s">
        <v>22</v>
      </c>
      <c r="AA1018" s="10">
        <f t="shared" si="1274"/>
        <v>4400.9790000000003</v>
      </c>
      <c r="AB1018" s="3" cm="1">
        <f t="array" ref="AB1018">100000000/Lvac(AA1018)</f>
        <v>22715.836333865074</v>
      </c>
      <c r="AC1018" s="28">
        <f t="shared" si="1275"/>
        <v>2.2722217033982666E-7</v>
      </c>
      <c r="AD1018" s="28">
        <f t="shared" si="1276"/>
        <v>4.4022152004554926E-7</v>
      </c>
      <c r="AE1018" s="21">
        <f t="shared" si="1277"/>
        <v>22715.837105108061</v>
      </c>
      <c r="AF1018" s="10" cm="1">
        <f t="array" ref="AF1018">Lair(100000000/AE1018)</f>
        <v>4400.9788505763536</v>
      </c>
      <c r="AG1018" s="10">
        <f t="shared" si="1278"/>
        <v>7.5807708164325567E-3</v>
      </c>
      <c r="AH1018" s="10" t="b">
        <f t="shared" si="1273"/>
        <v>1</v>
      </c>
      <c r="AI1018" s="10">
        <f t="shared" si="1279"/>
        <v>4400.9790000000003</v>
      </c>
      <c r="AJ1018">
        <v>3.0000000000000001E-3</v>
      </c>
      <c r="AK1018" s="3" cm="1">
        <f t="array" ref="AK1018">100000000/Lvac($AA1018)</f>
        <v>22715.836333865074</v>
      </c>
      <c r="AL1018" s="21">
        <f t="shared" si="1270"/>
        <v>1.5484624898595341E-2</v>
      </c>
      <c r="AM1018" s="21"/>
      <c r="AN1018" s="21"/>
      <c r="AO1018" s="21"/>
      <c r="AP1018" s="21"/>
      <c r="AS1018" s="3">
        <f t="shared" si="1280"/>
        <v>-3.6661349258793052E-3</v>
      </c>
      <c r="AT1018" s="3" cm="1">
        <f t="array" ref="AT1018">AS1018-(100000000/LvacE($A1018)-$E1018)</f>
        <v>-7.8405901149380952E-6</v>
      </c>
      <c r="BB1018"/>
      <c r="BC1018"/>
      <c r="BD1018"/>
      <c r="BE1018"/>
      <c r="BF1018"/>
      <c r="BG1018"/>
      <c r="BH1018"/>
      <c r="BI1018"/>
      <c r="BJ1018"/>
      <c r="BN1018" s="16" cm="1">
        <f t="array" ref="BN1018">$C1018*EXP(poly_from_str(100000000/$E1018,BN$4342))</f>
        <v>0.28025857074366922</v>
      </c>
      <c r="BO1018" s="16"/>
      <c r="BY1018" t="e">
        <v>#N/A</v>
      </c>
    </row>
    <row r="1019" spans="1:77" hidden="1" x14ac:dyDescent="0.25">
      <c r="A1019" t="s">
        <v>1573</v>
      </c>
      <c r="B1019" s="2" t="str">
        <f t="shared" si="1272"/>
        <v/>
      </c>
      <c r="C1019">
        <v>20</v>
      </c>
      <c r="E1019" t="s">
        <v>1574</v>
      </c>
      <c r="R1019">
        <v>10</v>
      </c>
      <c r="S1019" t="s">
        <v>22</v>
      </c>
      <c r="AA1019" s="10">
        <f t="shared" si="1274"/>
        <v>4400.5609999999997</v>
      </c>
      <c r="AB1019" s="3" cm="1">
        <f t="array" ref="AB1019">100000000/Lvac(AA1019)</f>
        <v>22717.994025690641</v>
      </c>
      <c r="AC1019" s="28">
        <f t="shared" si="1275"/>
        <v>2.2724375369413129E-7</v>
      </c>
      <c r="AD1019" s="28">
        <f t="shared" si="1276"/>
        <v>4.4017970903115394E-7</v>
      </c>
      <c r="AE1019" s="21">
        <f t="shared" si="1277"/>
        <v>22717.993178554003</v>
      </c>
      <c r="AF1019" s="10" cm="1">
        <f t="array" ref="AF1019">Lair(100000000/AE1019)</f>
        <v>4400.5611640964162</v>
      </c>
      <c r="AG1019" s="10">
        <f t="shared" si="1278"/>
        <v>7.5812611193993955E-3</v>
      </c>
      <c r="AH1019" s="10" t="b">
        <f t="shared" si="1273"/>
        <v>1</v>
      </c>
      <c r="AI1019" s="10">
        <f t="shared" si="1279"/>
        <v>4400.5609999999997</v>
      </c>
      <c r="AJ1019">
        <v>3.0000000000000001E-3</v>
      </c>
      <c r="AK1019" s="3" cm="1">
        <f t="array" ref="AK1019">100000000/Lvac($AA1019)</f>
        <v>22717.994025690641</v>
      </c>
      <c r="AL1019" s="21">
        <f t="shared" si="1270"/>
        <v>1.5487566716396371E-2</v>
      </c>
      <c r="AM1019" s="21"/>
      <c r="AN1019" s="21"/>
      <c r="AO1019" s="21"/>
      <c r="AP1019" s="21"/>
      <c r="AS1019" s="3">
        <f t="shared" si="1280"/>
        <v>4.0256906395370606E-3</v>
      </c>
      <c r="AT1019" s="3" cm="1">
        <f t="array" ref="AT1019">AS1019-(100000000/LvacE($A1019)-$E1019)</f>
        <v>-7.8554257925134152E-6</v>
      </c>
      <c r="BB1019"/>
      <c r="BC1019"/>
      <c r="BD1019"/>
      <c r="BE1019"/>
      <c r="BF1019"/>
      <c r="BG1019"/>
      <c r="BH1019"/>
      <c r="BI1019"/>
      <c r="BJ1019"/>
      <c r="BN1019" s="16" cm="1">
        <f t="array" ref="BN1019">$C1019*EXP(poly_from_str(100000000/$E1019,BN$4342))</f>
        <v>0.93334075432327035</v>
      </c>
      <c r="BO1019" s="16"/>
      <c r="BY1019" t="e">
        <v>#N/A</v>
      </c>
    </row>
    <row r="1020" spans="1:77" hidden="1" x14ac:dyDescent="0.25">
      <c r="A1020" t="s">
        <v>1575</v>
      </c>
      <c r="B1020" s="2" t="str">
        <f t="shared" si="1272"/>
        <v/>
      </c>
      <c r="C1020">
        <v>5</v>
      </c>
      <c r="D1020" t="s">
        <v>14</v>
      </c>
      <c r="E1020" t="s">
        <v>1576</v>
      </c>
      <c r="R1020">
        <v>10</v>
      </c>
      <c r="S1020" t="s">
        <v>22</v>
      </c>
      <c r="AA1020" s="10">
        <f t="shared" si="1274"/>
        <v>4398.6949999999997</v>
      </c>
      <c r="AB1020" s="3" cm="1">
        <f t="array" ref="AB1020">100000000/Lvac(AA1020)</f>
        <v>22727.631211096486</v>
      </c>
      <c r="AC1020" s="28">
        <f t="shared" si="1275"/>
        <v>2.2734015429576273E-7</v>
      </c>
      <c r="AD1020" s="28">
        <f t="shared" si="1276"/>
        <v>4.3999305986264084E-7</v>
      </c>
      <c r="AE1020" s="21">
        <f t="shared" si="1277"/>
        <v>22727.630955900735</v>
      </c>
      <c r="AF1020" s="10" cm="1">
        <f t="array" ref="AF1020">Lair(100000000/AE1020)</f>
        <v>4398.6950493913255</v>
      </c>
      <c r="AG1020" s="10">
        <f t="shared" si="1278"/>
        <v>7.5834515931539337E-3</v>
      </c>
      <c r="AH1020" s="10" t="b">
        <f t="shared" si="1273"/>
        <v>1</v>
      </c>
      <c r="AI1020" s="10">
        <f t="shared" si="1279"/>
        <v>4398.6949999999997</v>
      </c>
      <c r="AJ1020">
        <v>7.0000000000000001E-3</v>
      </c>
      <c r="AK1020" s="3" cm="1">
        <f t="array" ref="AK1020">100000000/Lvac($AA1020)</f>
        <v>22727.631211096486</v>
      </c>
      <c r="AL1020" s="21">
        <f t="shared" si="1270"/>
        <v>3.6168322304155079E-2</v>
      </c>
      <c r="AM1020" s="21"/>
      <c r="AN1020" s="21"/>
      <c r="AO1020" s="21"/>
      <c r="AP1020" s="21"/>
      <c r="AS1020" s="3">
        <f t="shared" si="1280"/>
        <v>1.2110964853491168E-3</v>
      </c>
      <c r="AT1020" s="3" cm="1">
        <f t="array" ref="AT1020">AS1020-(100000000/LvacE($A1020)-$E1020)</f>
        <v>-7.9216770245693624E-6</v>
      </c>
      <c r="BB1020"/>
      <c r="BC1020"/>
      <c r="BD1020"/>
      <c r="BE1020"/>
      <c r="BF1020"/>
      <c r="BG1020"/>
      <c r="BH1020"/>
      <c r="BI1020"/>
      <c r="BJ1020"/>
      <c r="BN1020" s="16" cm="1">
        <f t="array" ref="BN1020">$C1020*EXP(poly_from_str(100000000/$E1020,BN$4342))</f>
        <v>0.2323897446274015</v>
      </c>
      <c r="BO1020" s="16"/>
      <c r="BY1020">
        <v>228</v>
      </c>
    </row>
    <row r="1021" spans="1:77" hidden="1" x14ac:dyDescent="0.25">
      <c r="A1021" t="s">
        <v>1577</v>
      </c>
      <c r="B1021" s="2" t="str">
        <f t="shared" si="1272"/>
        <v/>
      </c>
      <c r="C1021">
        <v>30</v>
      </c>
      <c r="D1021" t="s">
        <v>14</v>
      </c>
      <c r="E1021" t="s">
        <v>1578</v>
      </c>
      <c r="F1021">
        <v>13887</v>
      </c>
      <c r="G1021" t="s">
        <v>3</v>
      </c>
      <c r="H1021" s="5" t="s">
        <v>8</v>
      </c>
      <c r="I1021">
        <v>36652</v>
      </c>
      <c r="J1021" t="s">
        <v>5</v>
      </c>
      <c r="K1021" s="5" t="s">
        <v>18</v>
      </c>
      <c r="L1021">
        <v>13887.6</v>
      </c>
      <c r="M1021" t="str">
        <f>$G1021&amp;""</f>
        <v>o</v>
      </c>
      <c r="N1021" t="str">
        <f>$H1021&amp;""</f>
        <v>7/2</v>
      </c>
      <c r="O1021">
        <v>36652.29</v>
      </c>
      <c r="P1021" t="str">
        <f>$J1021&amp;""</f>
        <v>e</v>
      </c>
      <c r="Q1021" t="str">
        <f>$K1021&amp;""</f>
        <v>5/2</v>
      </c>
      <c r="R1021">
        <v>10</v>
      </c>
      <c r="S1021" t="s">
        <v>6</v>
      </c>
      <c r="AA1021" s="10">
        <f t="shared" si="1274"/>
        <v>4391.5330000000004</v>
      </c>
      <c r="AB1021" s="3" cm="1">
        <f t="array" ref="AB1021">100000000/Lvac(AA1021)</f>
        <v>22764.696275713261</v>
      </c>
      <c r="AC1021" s="28">
        <f t="shared" si="1275"/>
        <v>2.2771091552767564E-7</v>
      </c>
      <c r="AD1021" s="28">
        <f t="shared" si="1276"/>
        <v>4.3927667116159149E-7</v>
      </c>
      <c r="AE1021" s="21">
        <f t="shared" si="1277"/>
        <v>22764.697064519907</v>
      </c>
      <c r="AF1021" s="10" cm="1">
        <f t="array" ref="AF1021">Lair(100000000/AE1021)</f>
        <v>4391.5328478288156</v>
      </c>
      <c r="AG1021" s="10">
        <f t="shared" si="1278"/>
        <v>7.5918849153260668E-3</v>
      </c>
      <c r="AH1021" s="10" t="b">
        <f t="shared" si="1273"/>
        <v>1</v>
      </c>
      <c r="AI1021" s="10">
        <f>$AF1021</f>
        <v>4391.5328478288156</v>
      </c>
      <c r="AJ1021">
        <v>7.0000000000000001E-3</v>
      </c>
      <c r="AK1021" s="3" cm="1">
        <f t="array" ref="AK1021">100000000/Lvac($AA1021)</f>
        <v>22764.696275713261</v>
      </c>
      <c r="AL1021" s="21">
        <f t="shared" ref="AL1021:AL1022" si="1285">AJ1021/AI1021*AK1021</f>
        <v>3.6286390071926085E-2</v>
      </c>
      <c r="AM1021" s="10" cm="1">
        <f t="array" ref="AM1021">Lvac($AI1021)-$BA1021</f>
        <v>-1.3631983038067119E-3</v>
      </c>
      <c r="AN1021" s="10">
        <f>$AK1021-($AX1021-$AW1021)</f>
        <v>6.2757132582191844E-3</v>
      </c>
      <c r="AO1021" s="3">
        <f>AM1021/AJ1021</f>
        <v>-0.19474261482953026</v>
      </c>
      <c r="AP1021" s="3">
        <v>-0.17299814693875046</v>
      </c>
      <c r="AS1021" s="3">
        <f t="shared" si="1280"/>
        <v>-3.724286740180105E-3</v>
      </c>
      <c r="AT1021" s="3" cm="1">
        <f t="array" ref="AT1021">AS1021-(100000000/LvacE($A1021)-$E1021)</f>
        <v>-8.1766120274551213E-6</v>
      </c>
      <c r="AU1021" t="s">
        <v>4813</v>
      </c>
      <c r="AV1021" t="s">
        <v>4766</v>
      </c>
      <c r="AW1021" s="3">
        <v>13887.6</v>
      </c>
      <c r="AX1021" s="3">
        <v>36652.29</v>
      </c>
      <c r="AY1021" s="3"/>
      <c r="AZ1021" s="10" cm="1">
        <f t="array" ref="AZ1021">Lair(100000000/($AX1021-$AW1021))</f>
        <v>4391.5342106680682</v>
      </c>
      <c r="BA1021" s="10">
        <f>100000000/($AX1021-$AW1021)</f>
        <v>4392.7679226029431</v>
      </c>
      <c r="BB1021" s="12">
        <v>3510000</v>
      </c>
      <c r="BC1021" s="3">
        <v>0.17100000000000001</v>
      </c>
      <c r="BD1021" s="12" cm="1">
        <f t="array" ref="BD1021">SfromgA($BB1021,$BA1021,"")</f>
        <v>0.14684367822980296</v>
      </c>
      <c r="BE1021" s="29">
        <f>(10^MAX(0.05, -0.312925054856973*((LN($BD1021))^(1/3)) + 0.454808404431693)-1)*100</f>
        <v>597.64068220874458</v>
      </c>
      <c r="BG1021" s="3"/>
      <c r="BH1021" s="3"/>
      <c r="BI1021" s="12">
        <f>IF($BB1021="",$BF1021,$BB1021)</f>
        <v>3510000</v>
      </c>
      <c r="BJ1021" s="29">
        <f>IF($BB1021="",$BH1021,$BE1021)</f>
        <v>597.64068220874458</v>
      </c>
      <c r="BK1021" s="3">
        <f>LN(BN1021*100000000/($AX1021-$AW1021)/$BI1021)</f>
        <v>-6.3659562859754253</v>
      </c>
      <c r="BL1021" s="13">
        <f>EXP(BK$4341*$AX1021+BK$4342)*$BI1021/(100000000/($AX1021-$AW1021))</f>
        <v>5.5429855853628869</v>
      </c>
      <c r="BM1021" s="3">
        <f t="shared" ref="BM1021:BM1023" si="1286">LN(BL1021/$C1021)</f>
        <v>-1.6886641117397063</v>
      </c>
      <c r="BN1021" s="16" cm="1">
        <f t="array" ref="BN1021">$C1021*EXP(poly_from_str(100000000/$E1021,BN$4342))</f>
        <v>1.3736281112783619</v>
      </c>
      <c r="BO1021" s="3">
        <f>LN($C1021)</f>
        <v>3.4011973816621555</v>
      </c>
      <c r="BP1021" s="13">
        <f>LN(BL1021/BN1021)</f>
        <v>1.3950777741271507</v>
      </c>
      <c r="BY1021">
        <v>1354</v>
      </c>
    </row>
    <row r="1022" spans="1:77" hidden="1" x14ac:dyDescent="0.25">
      <c r="A1022" t="s">
        <v>1579</v>
      </c>
      <c r="B1022" s="2" t="str">
        <f t="shared" si="1272"/>
        <v/>
      </c>
      <c r="C1022">
        <v>0</v>
      </c>
      <c r="E1022" t="s">
        <v>1580</v>
      </c>
      <c r="R1022">
        <v>11</v>
      </c>
      <c r="S1022" t="s">
        <v>22</v>
      </c>
      <c r="AA1022" s="10">
        <f t="shared" si="1274"/>
        <v>4389.8220000000001</v>
      </c>
      <c r="AB1022" s="3" cm="1">
        <f t="array" ref="AB1022">100000000/Lvac(AA1022)</f>
        <v>22773.569007814571</v>
      </c>
      <c r="AC1022" s="28">
        <f t="shared" si="1275"/>
        <v>2.2779966932600001E-7</v>
      </c>
      <c r="AD1022" s="28">
        <f t="shared" si="1276"/>
        <v>4.3910552608458422E-7</v>
      </c>
      <c r="AE1022" s="21">
        <f t="shared" si="1277"/>
        <v>22773.569218218468</v>
      </c>
      <c r="AF1022" s="10" cm="1">
        <f t="array" ref="AF1022">Lair(100000000/AE1022)</f>
        <v>4389.8219594419406</v>
      </c>
      <c r="AG1022" s="10">
        <f t="shared" si="1278"/>
        <v>7.5939057446765008E-3</v>
      </c>
      <c r="AH1022" s="10" t="b">
        <f t="shared" si="1273"/>
        <v>1</v>
      </c>
      <c r="AI1022" s="10">
        <f t="shared" si="1279"/>
        <v>4389.8220000000001</v>
      </c>
      <c r="AJ1022">
        <v>3.0000000000000001E-3</v>
      </c>
      <c r="AK1022" s="3" cm="1">
        <f t="array" ref="AK1022">100000000/Lvac($AA1022)</f>
        <v>22773.569007814571</v>
      </c>
      <c r="AL1022" s="21">
        <f t="shared" si="1285"/>
        <v>1.5563434468059004E-2</v>
      </c>
      <c r="AM1022" s="21"/>
      <c r="AN1022" s="21"/>
      <c r="AO1022" s="21"/>
      <c r="AP1022" s="21"/>
      <c r="AS1022" s="3">
        <f t="shared" si="1280"/>
        <v>-9.9218542891321704E-4</v>
      </c>
      <c r="AT1022" s="3" cm="1">
        <f t="array" ref="AT1022">AS1022-(100000000/LvacE($A1022)-$E1022)</f>
        <v>-8.2376718637533486E-6</v>
      </c>
      <c r="BB1022"/>
      <c r="BC1022"/>
      <c r="BD1022"/>
      <c r="BE1022"/>
      <c r="BF1022"/>
      <c r="BG1022"/>
      <c r="BH1022"/>
      <c r="BI1022"/>
      <c r="BJ1022"/>
      <c r="BN1022" s="16" cm="1">
        <f t="array" ref="BN1022">$C1022*EXP(poly_from_str(100000000/$E1022,BN$4342))</f>
        <v>0</v>
      </c>
      <c r="BO1022" s="16"/>
      <c r="BY1022" t="e">
        <v>#N/A</v>
      </c>
    </row>
    <row r="1023" spans="1:77" hidden="1" x14ac:dyDescent="0.25">
      <c r="A1023" t="s">
        <v>1581</v>
      </c>
      <c r="B1023" s="2" t="str">
        <f t="shared" si="1272"/>
        <v/>
      </c>
      <c r="C1023">
        <v>8</v>
      </c>
      <c r="D1023" t="s">
        <v>170</v>
      </c>
      <c r="E1023" t="s">
        <v>1582</v>
      </c>
      <c r="F1023">
        <v>35384</v>
      </c>
      <c r="G1023" t="s">
        <v>5</v>
      </c>
      <c r="H1023" s="5" t="s">
        <v>18</v>
      </c>
      <c r="I1023">
        <v>58158</v>
      </c>
      <c r="J1023" t="s">
        <v>3</v>
      </c>
      <c r="K1023" s="5" t="s">
        <v>8</v>
      </c>
      <c r="L1023">
        <v>35384.17</v>
      </c>
      <c r="M1023" t="str">
        <f>$G1023&amp;""</f>
        <v>e</v>
      </c>
      <c r="N1023" t="str">
        <f>$H1023&amp;""</f>
        <v>5/2</v>
      </c>
      <c r="O1023">
        <v>58158.080000000002</v>
      </c>
      <c r="P1023" t="str">
        <f>$J1023&amp;""</f>
        <v>o</v>
      </c>
      <c r="Q1023" t="str">
        <f>$K1023&amp;""</f>
        <v>7/2</v>
      </c>
      <c r="R1023">
        <v>11</v>
      </c>
      <c r="AA1023" s="10">
        <f t="shared" si="1274"/>
        <v>4389.759</v>
      </c>
      <c r="AB1023" s="3" cm="1">
        <f t="array" ref="AB1023">100000000/Lvac(AA1023)</f>
        <v>22773.895838915258</v>
      </c>
      <c r="AC1023" s="28">
        <f t="shared" si="1275"/>
        <v>2.2780293861234752E-7</v>
      </c>
      <c r="AD1023" s="28">
        <f t="shared" si="1276"/>
        <v>4.3909922442484965E-7</v>
      </c>
      <c r="AE1023" s="21">
        <f t="shared" si="1277"/>
        <v>22773.896721359222</v>
      </c>
      <c r="AF1023" s="10" cm="1">
        <f t="array" ref="AF1023">Lair(100000000/AE1023)</f>
        <v>4389.7588299024483</v>
      </c>
      <c r="AG1023" s="10">
        <f t="shared" si="1278"/>
        <v>7.5939801978782044E-3</v>
      </c>
      <c r="AH1023" s="10" t="b">
        <f t="shared" si="1273"/>
        <v>1</v>
      </c>
      <c r="AI1023" s="10">
        <f>$AF1023</f>
        <v>4389.7588299024483</v>
      </c>
      <c r="AJ1023" s="10">
        <f>AL1023/AK1023*AI1023</f>
        <v>1.9275396976223005E-2</v>
      </c>
      <c r="AK1023" s="16" cm="1">
        <f t="array" ref="AK1023">100000000/Lvac($AA1023)-0</f>
        <v>22773.895838915258</v>
      </c>
      <c r="AL1023" s="16">
        <f>MAX(0.1,0.007/$AA1023*$AE1023)</f>
        <v>0.1</v>
      </c>
      <c r="AM1023" s="10" cm="1">
        <f t="array" ref="AM1023">Lvac($AI1023)-$BA1023</f>
        <v>2.5602281921237591E-3</v>
      </c>
      <c r="AN1023" s="10">
        <f>$AK1023-($AX1023-$AW1023)</f>
        <v>-1.4161084745865082E-2</v>
      </c>
      <c r="AO1023" s="3">
        <f>AM1023/AJ1023</f>
        <v>0.13282362979511683</v>
      </c>
      <c r="AP1023" s="3">
        <v>0.14165054308100603</v>
      </c>
      <c r="AS1023" s="3">
        <f t="shared" si="1280"/>
        <v>-4.1610847438278142E-3</v>
      </c>
      <c r="AT1023" s="3" cm="1">
        <f t="array" ref="AT1023">AS1023-(100000000/LvacE($A1023)-$E1023)</f>
        <v>-8.2399128586985171E-6</v>
      </c>
      <c r="AU1023" t="s">
        <v>4723</v>
      </c>
      <c r="AV1023" t="s">
        <v>4897</v>
      </c>
      <c r="AW1023" s="3">
        <v>35384.17</v>
      </c>
      <c r="AX1023" s="3">
        <v>58158.080000000002</v>
      </c>
      <c r="AY1023" s="3"/>
      <c r="AZ1023" s="10" cm="1">
        <f t="array" ref="AZ1023">Lair(100000000/($AX1023-$AW1023))</f>
        <v>4389.7562703485701</v>
      </c>
      <c r="BA1023" s="10">
        <f>100000000/($AX1023-$AW1023)</f>
        <v>4390.9895138779411</v>
      </c>
      <c r="BB1023" s="12">
        <v>2440000</v>
      </c>
      <c r="BC1023" s="3">
        <v>0.254</v>
      </c>
      <c r="BD1023" s="12" cm="1">
        <f t="array" ref="BD1023">SfromgA($BB1023,$BA1023,"")</f>
        <v>0.10195543599020018</v>
      </c>
      <c r="BE1023" s="29">
        <f>(10^MAX(0.05, -0.312925054856973*((LN($BD1023))^(1/3)) + 0.454808404431693)-1)*100</f>
        <v>635.9772434665116</v>
      </c>
      <c r="BG1023" s="3"/>
      <c r="BH1023" s="3"/>
      <c r="BI1023" s="12">
        <f>IF($BB1023="",$BF1023,$BB1023)</f>
        <v>2440000</v>
      </c>
      <c r="BJ1023" s="29">
        <f>IF($BB1023="",$BH1023,$BE1023)</f>
        <v>635.9772434665116</v>
      </c>
      <c r="BK1023" s="3">
        <f>LN(BN1023*100000000/($AX1023-$AW1023)/$BI1023)</f>
        <v>-7.3280550964716626</v>
      </c>
      <c r="BL1023" s="13">
        <f>EXP(BK$4341*$AX1023+BK$4342)*$BI1023/(100000000/($AX1023-$AW1023))</f>
        <v>0.75224513206413424</v>
      </c>
      <c r="BM1023" s="3">
        <f t="shared" si="1286"/>
        <v>-2.3641345763404078</v>
      </c>
      <c r="BN1023" s="16" cm="1">
        <f t="array" ref="BN1023">$C1023*EXP(poly_from_str(100000000/$E1023,BN$4342))</f>
        <v>0.36500056346290666</v>
      </c>
      <c r="BO1023" s="3">
        <f>LN($C1023)</f>
        <v>2.0794415416798357</v>
      </c>
      <c r="BP1023" s="13">
        <f>LN(BL1023/BN1023)</f>
        <v>0.72316334700627427</v>
      </c>
      <c r="BY1023">
        <v>360</v>
      </c>
    </row>
    <row r="1024" spans="1:77" hidden="1" x14ac:dyDescent="0.25">
      <c r="A1024" t="s">
        <v>1583</v>
      </c>
      <c r="B1024" s="2" t="str">
        <f t="shared" si="1272"/>
        <v/>
      </c>
      <c r="C1024">
        <v>5</v>
      </c>
      <c r="E1024" t="s">
        <v>1584</v>
      </c>
      <c r="R1024">
        <v>11</v>
      </c>
      <c r="S1024" t="s">
        <v>22</v>
      </c>
      <c r="AA1024" s="10">
        <f t="shared" si="1274"/>
        <v>4389.51</v>
      </c>
      <c r="AB1024" s="3" cm="1">
        <f t="array" ref="AB1024">100000000/Lvac(AA1024)</f>
        <v>22775.187691746156</v>
      </c>
      <c r="AC1024" s="28">
        <f t="shared" si="1275"/>
        <v>2.2781586099587424E-7</v>
      </c>
      <c r="AD1024" s="28">
        <f t="shared" si="1276"/>
        <v>4.3907431786496545E-7</v>
      </c>
      <c r="AE1024" s="21">
        <f t="shared" si="1277"/>
        <v>22775.188181346581</v>
      </c>
      <c r="AF1024" s="10" cm="1">
        <f t="array" ref="AF1024">Lair(100000000/AE1024)</f>
        <v>4389.5099056366289</v>
      </c>
      <c r="AG1024" s="10">
        <f t="shared" si="1278"/>
        <v>7.5942744966688942E-3</v>
      </c>
      <c r="AH1024" s="10" t="b">
        <f t="shared" si="1273"/>
        <v>1</v>
      </c>
      <c r="AI1024" s="10">
        <f t="shared" si="1279"/>
        <v>4389.51</v>
      </c>
      <c r="AJ1024">
        <v>3.0000000000000001E-3</v>
      </c>
      <c r="AK1024" s="3" cm="1">
        <f t="array" ref="AK1024">100000000/Lvac($AA1024)</f>
        <v>22775.187691746156</v>
      </c>
      <c r="AL1024" s="21">
        <f t="shared" ref="AL1024:AL1087" si="1287">AJ1024/AI1024*AK1024</f>
        <v>1.5565646980013365E-2</v>
      </c>
      <c r="AM1024" s="21"/>
      <c r="AN1024" s="21"/>
      <c r="AO1024" s="21"/>
      <c r="AP1024" s="21"/>
      <c r="AS1024" s="3">
        <f t="shared" si="1280"/>
        <v>-2.3082538427843247E-3</v>
      </c>
      <c r="AT1024" s="3" cm="1">
        <f t="array" ref="AT1024">AS1024-(100000000/LvacE($A1024)-$E1024)</f>
        <v>-8.2488077168818563E-6</v>
      </c>
      <c r="BB1024"/>
      <c r="BC1024"/>
      <c r="BD1024"/>
      <c r="BE1024"/>
      <c r="BF1024"/>
      <c r="BG1024"/>
      <c r="BH1024"/>
      <c r="BI1024"/>
      <c r="BJ1024"/>
      <c r="BN1024" s="16" cm="1">
        <f t="array" ref="BN1024">$C1024*EXP(poly_from_str(100000000/$E1024,BN$4342))</f>
        <v>0.2280127680117221</v>
      </c>
      <c r="BO1024" s="16"/>
      <c r="BY1024">
        <v>225</v>
      </c>
    </row>
    <row r="1025" spans="1:77" hidden="1" x14ac:dyDescent="0.25">
      <c r="A1025" t="s">
        <v>1585</v>
      </c>
      <c r="B1025" s="2" t="str">
        <f t="shared" si="1272"/>
        <v/>
      </c>
      <c r="C1025">
        <v>4</v>
      </c>
      <c r="E1025" t="s">
        <v>1586</v>
      </c>
      <c r="F1025">
        <v>44903</v>
      </c>
      <c r="G1025" t="s">
        <v>5</v>
      </c>
      <c r="H1025" s="5" t="s">
        <v>18</v>
      </c>
      <c r="I1025">
        <v>67679</v>
      </c>
      <c r="J1025" t="s">
        <v>3</v>
      </c>
      <c r="K1025" s="5" t="s">
        <v>8</v>
      </c>
      <c r="L1025">
        <v>44903.42</v>
      </c>
      <c r="M1025" t="str">
        <f>$G1025&amp;""</f>
        <v>e</v>
      </c>
      <c r="N1025" t="str">
        <f>$H1025&amp;""</f>
        <v>5/2</v>
      </c>
      <c r="O1025">
        <v>67679.210000000006</v>
      </c>
      <c r="P1025" t="str">
        <f>$J1025&amp;""</f>
        <v>o</v>
      </c>
      <c r="Q1025" t="str">
        <f>$K1025&amp;""</f>
        <v>7/2</v>
      </c>
      <c r="R1025">
        <v>11</v>
      </c>
      <c r="AA1025" s="10">
        <f t="shared" si="1274"/>
        <v>4389.3860000000004</v>
      </c>
      <c r="AB1025" s="3" cm="1">
        <f t="array" ref="AB1025">100000000/Lvac(AA1025)</f>
        <v>22775.831078747</v>
      </c>
      <c r="AC1025" s="28">
        <f t="shared" si="1275"/>
        <v>2.2782229678592857E-7</v>
      </c>
      <c r="AD1025" s="28">
        <f t="shared" si="1276"/>
        <v>4.3906191459820682E-7</v>
      </c>
      <c r="AE1025" s="21">
        <f t="shared" si="1277"/>
        <v>22775.830849915146</v>
      </c>
      <c r="AF1025" s="10" cm="1">
        <f t="array" ref="AF1025">Lair(100000000/AE1025)</f>
        <v>4389.3860441015258</v>
      </c>
      <c r="AG1025" s="10">
        <f t="shared" si="1278"/>
        <v>7.5944210737842379E-3</v>
      </c>
      <c r="AH1025" s="10" t="b">
        <f t="shared" si="1273"/>
        <v>1</v>
      </c>
      <c r="AI1025" s="10">
        <f>$AF1025</f>
        <v>4389.3860441015258</v>
      </c>
      <c r="AJ1025">
        <v>3.0000000000000001E-3</v>
      </c>
      <c r="AK1025" s="3" cm="1">
        <f t="array" ref="AK1025">100000000/Lvac($AA1025)</f>
        <v>22775.831078747</v>
      </c>
      <c r="AL1025" s="21">
        <f t="shared" si="1287"/>
        <v>1.5566526286303697E-2</v>
      </c>
      <c r="AM1025" s="10" cm="1">
        <f t="array" ref="AM1025">Lvac($AI1025)-$BA1025</f>
        <v>-7.8748715768597322E-3</v>
      </c>
      <c r="AN1025" s="10">
        <f>$AK1025-($AX1025-$AW1025)</f>
        <v>4.1078746991843218E-2</v>
      </c>
      <c r="AO1025" s="3">
        <f>AM1025/AJ1025</f>
        <v>-2.6249571922865775</v>
      </c>
      <c r="AP1025" s="3">
        <v>-2.6396615736909248</v>
      </c>
      <c r="AS1025" s="3">
        <f t="shared" si="1280"/>
        <v>1.0787469982460607E-3</v>
      </c>
      <c r="AT1025" s="3" cm="1">
        <f t="array" ref="AT1025">AS1025-(100000000/LvacE($A1025)-$E1025)</f>
        <v>-8.2532314991112798E-6</v>
      </c>
      <c r="AU1025" t="s">
        <v>4760</v>
      </c>
      <c r="AV1025" t="s">
        <v>4856</v>
      </c>
      <c r="AW1025" s="3">
        <v>44903.42</v>
      </c>
      <c r="AX1025" s="3">
        <v>67679.210000000006</v>
      </c>
      <c r="AY1025" s="3"/>
      <c r="AZ1025" s="10" cm="1">
        <f t="array" ref="AZ1025">Lair(100000000/($AX1025-$AW1025))</f>
        <v>4389.39391689903</v>
      </c>
      <c r="BA1025" s="10">
        <f>100000000/($AX1025-$AW1025)</f>
        <v>4390.6270649667895</v>
      </c>
      <c r="BB1025" s="12">
        <v>672000</v>
      </c>
      <c r="BC1025" s="3">
        <v>8.2000000000000003E-2</v>
      </c>
      <c r="BD1025" s="12" cm="1">
        <f t="array" ref="BD1025">SfromgA($BB1025,$BA1025,"")</f>
        <v>2.8072577113635228E-2</v>
      </c>
      <c r="BE1025" s="29">
        <f>(10^MAX(0.05, -0.312925054856973*((LN($BD1025))^(1/3)) + 0.454808404431693)-1)*100</f>
        <v>757.43174274676596</v>
      </c>
      <c r="BG1025" s="3"/>
      <c r="BH1025" s="3"/>
      <c r="BI1025" s="12">
        <f>IF($BB1025="",$BF1025,$BB1025)</f>
        <v>672000</v>
      </c>
      <c r="BJ1025" s="29">
        <f>IF($BB1025="",$BH1025,$BE1025)</f>
        <v>757.43174274676596</v>
      </c>
      <c r="BK1025" s="3">
        <f>LN(BN1025*100000000/($AX1025-$AW1025)/$BI1025)</f>
        <v>-6.7325279405802823</v>
      </c>
      <c r="BL1025" s="13">
        <f>EXP(BK$4341*$AX1025+BK$4342)*$BI1025/(100000000/($AX1025-$AW1025))</f>
        <v>0.10050755405731847</v>
      </c>
      <c r="BM1025" s="3">
        <f t="shared" ref="BM1025" si="1288">LN(BL1025/$C1025)</f>
        <v>-3.6838167506781878</v>
      </c>
      <c r="BN1025" s="16" cm="1">
        <f t="array" ref="BN1025">$C1025*EXP(poly_from_str(100000000/$E1025,BN$4342))</f>
        <v>0.18236562904644224</v>
      </c>
      <c r="BO1025" s="3">
        <f>LN($C1025)</f>
        <v>1.3862943611198906</v>
      </c>
      <c r="BP1025" s="13">
        <f>LN(BL1025/BN1025)</f>
        <v>-0.59578073321448044</v>
      </c>
      <c r="BY1025">
        <v>180</v>
      </c>
    </row>
    <row r="1026" spans="1:77" hidden="1" x14ac:dyDescent="0.25">
      <c r="A1026" t="s">
        <v>1587</v>
      </c>
      <c r="B1026" s="2" t="str">
        <f t="shared" ref="B1026:B1089" si="1289">IF(OR(A1026=A1025,A1026=A1027),IF(B1025="",1,B1025+1),"")</f>
        <v/>
      </c>
      <c r="C1026">
        <v>3</v>
      </c>
      <c r="D1026" t="s">
        <v>143</v>
      </c>
      <c r="E1026" t="s">
        <v>1588</v>
      </c>
      <c r="R1026">
        <v>11</v>
      </c>
      <c r="S1026" t="s">
        <v>22</v>
      </c>
      <c r="AA1026" s="10">
        <f t="shared" si="1274"/>
        <v>4389.1030000000001</v>
      </c>
      <c r="AB1026" s="3" cm="1">
        <f t="array" ref="AB1026">100000000/Lvac(AA1026)</f>
        <v>22777.299590076385</v>
      </c>
      <c r="AC1026" s="28">
        <f t="shared" si="1275"/>
        <v>2.2783698628170723E-7</v>
      </c>
      <c r="AD1026" s="28">
        <f t="shared" si="1276"/>
        <v>4.3903360714264833E-7</v>
      </c>
      <c r="AE1026" s="21">
        <f t="shared" si="1277"/>
        <v>22777.299677050112</v>
      </c>
      <c r="AF1026" s="10" cm="1">
        <f t="array" ref="AF1026">Lair(100000000/AE1026)</f>
        <v>4389.1029832401864</v>
      </c>
      <c r="AG1026" s="10">
        <f t="shared" si="1278"/>
        <v>7.5947556471192851E-3</v>
      </c>
      <c r="AH1026" s="10" t="b">
        <f t="shared" ref="AH1026:AH1089" si="1290">ABS(AE1026-AB1026)&lt;AG1026</f>
        <v>1</v>
      </c>
      <c r="AI1026" s="10">
        <f t="shared" si="1279"/>
        <v>4389.1030000000001</v>
      </c>
      <c r="AJ1026">
        <v>7.0000000000000001E-3</v>
      </c>
      <c r="AK1026" s="3" cm="1">
        <f t="array" ref="AK1026">100000000/Lvac($AA1026)</f>
        <v>22777.299590076385</v>
      </c>
      <c r="AL1026" s="21">
        <f t="shared" si="1287"/>
        <v>3.6326579059669982E-2</v>
      </c>
      <c r="AM1026" s="21"/>
      <c r="AN1026" s="21"/>
      <c r="AO1026" s="21"/>
      <c r="AP1026" s="21"/>
      <c r="AS1026" s="3">
        <f t="shared" si="1280"/>
        <v>-4.0992361391545273E-4</v>
      </c>
      <c r="AT1026" s="3" cm="1">
        <f t="array" ref="AT1026">AS1026-(100000000/LvacE($A1026)-$E1026)</f>
        <v>-8.2633450801949948E-6</v>
      </c>
      <c r="BB1026"/>
      <c r="BC1026"/>
      <c r="BD1026"/>
      <c r="BE1026"/>
      <c r="BF1026"/>
      <c r="BG1026"/>
      <c r="BH1026"/>
      <c r="BI1026"/>
      <c r="BJ1026"/>
      <c r="BN1026" s="16" cm="1">
        <f t="array" ref="BN1026">$C1026*EXP(poly_from_str(100000000/$E1026,BN$4342))</f>
        <v>0.13669760304968523</v>
      </c>
      <c r="BO1026" s="16"/>
      <c r="BY1026" t="e">
        <v>#N/A</v>
      </c>
    </row>
    <row r="1027" spans="1:77" hidden="1" x14ac:dyDescent="0.25">
      <c r="A1027" t="s">
        <v>1589</v>
      </c>
      <c r="B1027" s="2" t="str">
        <f t="shared" si="1289"/>
        <v/>
      </c>
      <c r="C1027">
        <v>3</v>
      </c>
      <c r="D1027" t="s">
        <v>14</v>
      </c>
      <c r="E1027" t="s">
        <v>1590</v>
      </c>
      <c r="R1027">
        <v>11</v>
      </c>
      <c r="S1027" t="s">
        <v>22</v>
      </c>
      <c r="AA1027" s="10">
        <f t="shared" ref="AA1027:AA1090" si="1291">ROUND($A1027,3)+0</f>
        <v>4388.8</v>
      </c>
      <c r="AB1027" s="3" cm="1">
        <f t="array" ref="AB1027">100000000/Lvac(AA1027)</f>
        <v>22778.872093054513</v>
      </c>
      <c r="AC1027" s="28">
        <f t="shared" ref="AC1027:AC1090" si="1292">0.001/AA1027</f>
        <v>2.2785271600437476E-7</v>
      </c>
      <c r="AD1027" s="28">
        <f t="shared" ref="AD1027:AD1090" si="1293">0.01/AB1027</f>
        <v>4.3900329916023767E-7</v>
      </c>
      <c r="AE1027" s="21">
        <f t="shared" ref="AE1027:AE1090" si="1294">($AB1027/$AC1027^2+$E1027/$AD1027^2)/(1/$AC1027^2+1/$AD1027^2)</f>
        <v>22778.871648873337</v>
      </c>
      <c r="AF1027" s="10" cm="1">
        <f t="array" ref="AF1027">Lair(100000000/AE1027)</f>
        <v>4388.8000855817836</v>
      </c>
      <c r="AG1027" s="10">
        <f t="shared" ref="AG1027:AG1090" si="1295">0.0005/$AA1027*AB1027+0.005</f>
        <v>7.595113936959364E-3</v>
      </c>
      <c r="AH1027" s="10" t="b">
        <f t="shared" si="1290"/>
        <v>1</v>
      </c>
      <c r="AI1027" s="10">
        <f t="shared" ref="AI1027:AI1089" si="1296">$AA1027</f>
        <v>4388.8</v>
      </c>
      <c r="AJ1027">
        <v>7.0000000000000001E-3</v>
      </c>
      <c r="AK1027" s="3" cm="1">
        <f t="array" ref="AK1027">100000000/Lvac($AA1027)</f>
        <v>22778.872093054513</v>
      </c>
      <c r="AL1027" s="21">
        <f t="shared" si="1287"/>
        <v>3.6331595117431094E-2</v>
      </c>
      <c r="AM1027" s="21"/>
      <c r="AN1027" s="21"/>
      <c r="AO1027" s="21"/>
      <c r="AP1027" s="21"/>
      <c r="AS1027" s="3">
        <f t="shared" ref="AS1027:AS1090" si="1297">$AB1027-$E1027</f>
        <v>2.0930545142618939E-3</v>
      </c>
      <c r="AT1027" s="3" cm="1">
        <f t="array" ref="AT1027">AS1027-(100000000/LvacE($A1027)-$E1027)</f>
        <v>-8.2741680671460927E-6</v>
      </c>
      <c r="BB1027"/>
      <c r="BC1027"/>
      <c r="BD1027"/>
      <c r="BE1027"/>
      <c r="BF1027"/>
      <c r="BG1027"/>
      <c r="BH1027"/>
      <c r="BI1027"/>
      <c r="BJ1027"/>
      <c r="BN1027" s="16" cm="1">
        <f t="array" ref="BN1027">$C1027*EXP(poly_from_str(100000000/$E1027,BN$4342))</f>
        <v>0.1366160586571476</v>
      </c>
      <c r="BO1027" s="16"/>
      <c r="BY1027" t="e">
        <v>#N/A</v>
      </c>
    </row>
    <row r="1028" spans="1:77" hidden="1" x14ac:dyDescent="0.25">
      <c r="A1028" t="s">
        <v>1591</v>
      </c>
      <c r="B1028" s="2" t="str">
        <f t="shared" si="1289"/>
        <v/>
      </c>
      <c r="C1028">
        <v>2</v>
      </c>
      <c r="E1028" t="s">
        <v>1592</v>
      </c>
      <c r="R1028">
        <v>11</v>
      </c>
      <c r="S1028" t="s">
        <v>22</v>
      </c>
      <c r="AA1028" s="10">
        <f t="shared" si="1291"/>
        <v>4388.7120000000004</v>
      </c>
      <c r="AB1028" s="3" cm="1">
        <f t="array" ref="AB1028">100000000/Lvac(AA1028)</f>
        <v>22779.32883427673</v>
      </c>
      <c r="AC1028" s="28">
        <f t="shared" si="1292"/>
        <v>2.2785728477968022E-7</v>
      </c>
      <c r="AD1028" s="28">
        <f t="shared" si="1293"/>
        <v>4.3899449684192205E-7</v>
      </c>
      <c r="AE1028" s="21">
        <f t="shared" si="1294"/>
        <v>22779.329081678334</v>
      </c>
      <c r="AF1028" s="10" cm="1">
        <f t="array" ref="AF1028">Lair(100000000/AE1028)</f>
        <v>4388.711952334269</v>
      </c>
      <c r="AG1028" s="10">
        <f t="shared" si="1295"/>
        <v>7.5952180086408874E-3</v>
      </c>
      <c r="AH1028" s="10" t="b">
        <f t="shared" si="1290"/>
        <v>1</v>
      </c>
      <c r="AI1028" s="10">
        <f t="shared" si="1296"/>
        <v>4388.7120000000004</v>
      </c>
      <c r="AJ1028">
        <v>3.0000000000000001E-3</v>
      </c>
      <c r="AK1028" s="3" cm="1">
        <f t="array" ref="AK1028">100000000/Lvac($AA1028)</f>
        <v>22779.32883427673</v>
      </c>
      <c r="AL1028" s="21">
        <f t="shared" si="1287"/>
        <v>1.5571308051845322E-2</v>
      </c>
      <c r="AM1028" s="21"/>
      <c r="AN1028" s="21"/>
      <c r="AO1028" s="21"/>
      <c r="AP1028" s="21"/>
      <c r="AS1028" s="3">
        <f t="shared" si="1297"/>
        <v>-1.1657232716970611E-3</v>
      </c>
      <c r="AT1028" s="3" cm="1">
        <f t="array" ref="AT1028">AS1028-(100000000/LvacE($A1028)-$E1028)</f>
        <v>-8.2773076428566128E-6</v>
      </c>
      <c r="BB1028"/>
      <c r="BC1028"/>
      <c r="BD1028"/>
      <c r="BE1028"/>
      <c r="BF1028"/>
      <c r="BG1028"/>
      <c r="BH1028"/>
      <c r="BI1028"/>
      <c r="BJ1028"/>
      <c r="BN1028" s="16" cm="1">
        <f t="array" ref="BN1028">$C1028*EXP(poly_from_str(100000000/$E1028,BN$4342))</f>
        <v>9.1061481752849338E-2</v>
      </c>
      <c r="BO1028" s="16"/>
      <c r="BY1028" t="e">
        <v>#N/A</v>
      </c>
    </row>
    <row r="1029" spans="1:77" hidden="1" x14ac:dyDescent="0.25">
      <c r="A1029" t="s">
        <v>1593</v>
      </c>
      <c r="B1029" s="2" t="str">
        <f t="shared" si="1289"/>
        <v/>
      </c>
      <c r="C1029">
        <v>5</v>
      </c>
      <c r="D1029" t="s">
        <v>14</v>
      </c>
      <c r="E1029" t="s">
        <v>1594</v>
      </c>
      <c r="R1029">
        <v>11</v>
      </c>
      <c r="S1029" t="s">
        <v>22</v>
      </c>
      <c r="AA1029" s="10">
        <f t="shared" si="1291"/>
        <v>4388.5249999999996</v>
      </c>
      <c r="AB1029" s="3" cm="1">
        <f t="array" ref="AB1029">100000000/Lvac(AA1029)</f>
        <v>22780.2994701918</v>
      </c>
      <c r="AC1029" s="28">
        <f t="shared" si="1292"/>
        <v>2.2786699403558146E-7</v>
      </c>
      <c r="AD1029" s="28">
        <f t="shared" si="1293"/>
        <v>4.3897579191551361E-7</v>
      </c>
      <c r="AE1029" s="21">
        <f t="shared" si="1294"/>
        <v>22780.29958264816</v>
      </c>
      <c r="AF1029" s="10" cm="1">
        <f t="array" ref="AF1029">Lair(100000000/AE1029)</f>
        <v>4388.5249783353947</v>
      </c>
      <c r="AG1029" s="10">
        <f t="shared" si="1295"/>
        <v>7.5954391817514774E-3</v>
      </c>
      <c r="AH1029" s="10" t="b">
        <f t="shared" si="1290"/>
        <v>1</v>
      </c>
      <c r="AI1029" s="10">
        <f t="shared" si="1296"/>
        <v>4388.5249999999996</v>
      </c>
      <c r="AJ1029">
        <v>7.0000000000000001E-3</v>
      </c>
      <c r="AK1029" s="3" cm="1">
        <f t="array" ref="AK1029">100000000/Lvac($AA1029)</f>
        <v>22780.2994701918</v>
      </c>
      <c r="AL1029" s="21">
        <f t="shared" si="1287"/>
        <v>3.6336148544520684E-2</v>
      </c>
      <c r="AM1029" s="21"/>
      <c r="AN1029" s="21"/>
      <c r="AO1029" s="21"/>
      <c r="AP1029" s="21"/>
      <c r="AS1029" s="3">
        <f t="shared" si="1297"/>
        <v>-5.2980819964432158E-4</v>
      </c>
      <c r="AT1029" s="3" cm="1">
        <f t="array" ref="AT1029">AS1029-(100000000/LvacE($A1029)-$E1029)</f>
        <v>-8.2839869719464332E-6</v>
      </c>
      <c r="BB1029"/>
      <c r="BC1029"/>
      <c r="BD1029"/>
      <c r="BE1029"/>
      <c r="BF1029"/>
      <c r="BG1029"/>
      <c r="BH1029"/>
      <c r="BI1029"/>
      <c r="BJ1029"/>
      <c r="BN1029" s="16" cm="1">
        <f t="array" ref="BN1029">$C1029*EXP(poly_from_str(100000000/$E1029,BN$4342))</f>
        <v>0.22757007117628486</v>
      </c>
      <c r="BO1029" s="16"/>
      <c r="BY1029" t="e">
        <v>#N/A</v>
      </c>
    </row>
    <row r="1030" spans="1:77" hidden="1" x14ac:dyDescent="0.25">
      <c r="A1030" t="s">
        <v>1595</v>
      </c>
      <c r="B1030" s="2" t="str">
        <f t="shared" si="1289"/>
        <v/>
      </c>
      <c r="C1030">
        <v>5</v>
      </c>
      <c r="D1030" t="s">
        <v>143</v>
      </c>
      <c r="E1030" t="s">
        <v>1596</v>
      </c>
      <c r="R1030">
        <v>11</v>
      </c>
      <c r="S1030" t="s">
        <v>22</v>
      </c>
      <c r="AA1030" s="10">
        <f t="shared" si="1291"/>
        <v>4387.3519999999999</v>
      </c>
      <c r="AB1030" s="3" cm="1">
        <f t="array" ref="AB1030">100000000/Lvac(AA1030)</f>
        <v>22786.389891851086</v>
      </c>
      <c r="AC1030" s="28">
        <f t="shared" si="1292"/>
        <v>2.2792791642886187E-7</v>
      </c>
      <c r="AD1030" s="28">
        <f t="shared" si="1293"/>
        <v>4.3885846101388004E-7</v>
      </c>
      <c r="AE1030" s="21">
        <f t="shared" si="1294"/>
        <v>22786.389914825966</v>
      </c>
      <c r="AF1030" s="10" cm="1">
        <f t="array" ref="AF1030">Lair(100000000/AE1030)</f>
        <v>4387.3519955762786</v>
      </c>
      <c r="AG1030" s="10">
        <f t="shared" si="1295"/>
        <v>7.5968271854926486E-3</v>
      </c>
      <c r="AH1030" s="10" t="b">
        <f t="shared" si="1290"/>
        <v>1</v>
      </c>
      <c r="AI1030" s="10">
        <f t="shared" si="1296"/>
        <v>4387.3519999999999</v>
      </c>
      <c r="AJ1030">
        <v>7.0000000000000001E-3</v>
      </c>
      <c r="AK1030" s="3" cm="1">
        <f t="array" ref="AK1030">100000000/Lvac($AA1030)</f>
        <v>22786.389891851086</v>
      </c>
      <c r="AL1030" s="21">
        <f t="shared" si="1287"/>
        <v>3.6355580596897079E-2</v>
      </c>
      <c r="AM1030" s="21"/>
      <c r="AN1030" s="21"/>
      <c r="AO1030" s="21"/>
      <c r="AP1030" s="21"/>
      <c r="AS1030" s="3">
        <f t="shared" si="1297"/>
        <v>-1.0814891356858425E-4</v>
      </c>
      <c r="AT1030" s="3" cm="1">
        <f t="array" ref="AT1030">AS1030-(100000000/LvacE($A1030)-$E1030)</f>
        <v>-8.3259110397193581E-6</v>
      </c>
      <c r="BB1030"/>
      <c r="BC1030"/>
      <c r="BD1030"/>
      <c r="BE1030"/>
      <c r="BF1030"/>
      <c r="BG1030"/>
      <c r="BH1030"/>
      <c r="BI1030"/>
      <c r="BJ1030"/>
      <c r="BN1030" s="16" cm="1">
        <f t="array" ref="BN1030">$C1030*EXP(poly_from_str(100000000/$E1030,BN$4342))</f>
        <v>0.22704926527694114</v>
      </c>
      <c r="BO1030" s="16"/>
      <c r="BY1030" t="e">
        <v>#N/A</v>
      </c>
    </row>
    <row r="1031" spans="1:77" hidden="1" x14ac:dyDescent="0.25">
      <c r="A1031" t="s">
        <v>1597</v>
      </c>
      <c r="B1031" s="2" t="str">
        <f t="shared" si="1289"/>
        <v/>
      </c>
      <c r="C1031">
        <v>7</v>
      </c>
      <c r="E1031" t="s">
        <v>1598</v>
      </c>
      <c r="R1031">
        <v>11</v>
      </c>
      <c r="S1031" t="s">
        <v>22</v>
      </c>
      <c r="AA1031" s="10">
        <f t="shared" si="1291"/>
        <v>4386.8450000000003</v>
      </c>
      <c r="AB1031" s="3" cm="1">
        <f t="array" ref="AB1031">100000000/Lvac(AA1031)</f>
        <v>22789.023332838729</v>
      </c>
      <c r="AC1031" s="28">
        <f t="shared" si="1292"/>
        <v>2.2795425869844956E-7</v>
      </c>
      <c r="AD1031" s="28">
        <f t="shared" si="1293"/>
        <v>4.3880774765762392E-7</v>
      </c>
      <c r="AE1031" s="21">
        <f t="shared" si="1294"/>
        <v>22789.022624561087</v>
      </c>
      <c r="AF1031" s="10" cm="1">
        <f t="array" ref="AF1031">Lair(100000000/AE1031)</f>
        <v>4386.8451363445329</v>
      </c>
      <c r="AG1031" s="10">
        <f t="shared" si="1295"/>
        <v>7.5974274601494614E-3</v>
      </c>
      <c r="AH1031" s="10" t="b">
        <f t="shared" si="1290"/>
        <v>1</v>
      </c>
      <c r="AI1031" s="10">
        <f t="shared" si="1296"/>
        <v>4386.8450000000003</v>
      </c>
      <c r="AJ1031">
        <v>3.0000000000000001E-3</v>
      </c>
      <c r="AK1031" s="3" cm="1">
        <f t="array" ref="AK1031">100000000/Lvac($AA1031)</f>
        <v>22789.023332838729</v>
      </c>
      <c r="AL1031" s="21">
        <f t="shared" si="1287"/>
        <v>1.558456476089677E-2</v>
      </c>
      <c r="AM1031" s="21"/>
      <c r="AN1031" s="21"/>
      <c r="AO1031" s="21"/>
      <c r="AP1031" s="21"/>
      <c r="AS1031" s="3">
        <f t="shared" si="1297"/>
        <v>3.3328387289657257E-3</v>
      </c>
      <c r="AT1031" s="3" cm="1">
        <f t="array" ref="AT1031">AS1031-(100000000/LvacE($A1031)-$E1031)</f>
        <v>-8.3440390881150961E-6</v>
      </c>
      <c r="BB1031"/>
      <c r="BC1031"/>
      <c r="BD1031"/>
      <c r="BE1031"/>
      <c r="BF1031"/>
      <c r="BG1031"/>
      <c r="BH1031"/>
      <c r="BI1031"/>
      <c r="BJ1031"/>
      <c r="BN1031" s="16" cm="1">
        <f t="array" ref="BN1031">$C1031*EXP(poly_from_str(100000000/$E1031,BN$4342))</f>
        <v>0.31755726922495092</v>
      </c>
      <c r="BO1031" s="16"/>
      <c r="BY1031">
        <v>314</v>
      </c>
    </row>
    <row r="1032" spans="1:77" hidden="1" x14ac:dyDescent="0.25">
      <c r="A1032" t="s">
        <v>1599</v>
      </c>
      <c r="B1032" s="2" t="str">
        <f t="shared" si="1289"/>
        <v/>
      </c>
      <c r="C1032">
        <v>9</v>
      </c>
      <c r="E1032" t="s">
        <v>1600</v>
      </c>
      <c r="R1032">
        <v>11</v>
      </c>
      <c r="S1032" t="s">
        <v>22</v>
      </c>
      <c r="AA1032" s="10">
        <f t="shared" si="1291"/>
        <v>4386.5609999999997</v>
      </c>
      <c r="AB1032" s="3" cm="1">
        <f t="array" ref="AB1032">100000000/Lvac(AA1032)</f>
        <v>22790.498741320291</v>
      </c>
      <c r="AC1032" s="28">
        <f t="shared" si="1292"/>
        <v>2.2796901718681219E-7</v>
      </c>
      <c r="AD1032" s="28">
        <f t="shared" si="1293"/>
        <v>4.3877934017606692E-7</v>
      </c>
      <c r="AE1032" s="21">
        <f t="shared" si="1294"/>
        <v>22790.499008862946</v>
      </c>
      <c r="AF1032" s="10" cm="1">
        <f t="array" ref="AF1032">Lair(100000000/AE1032)</f>
        <v>4386.5609485042987</v>
      </c>
      <c r="AG1032" s="10">
        <f t="shared" si="1295"/>
        <v>7.5977637996280335E-3</v>
      </c>
      <c r="AH1032" s="10" t="b">
        <f t="shared" si="1290"/>
        <v>1</v>
      </c>
      <c r="AI1032" s="10">
        <f t="shared" si="1296"/>
        <v>4386.5609999999997</v>
      </c>
      <c r="AJ1032">
        <v>3.0000000000000001E-3</v>
      </c>
      <c r="AK1032" s="3" cm="1">
        <f t="array" ref="AK1032">100000000/Lvac($AA1032)</f>
        <v>22790.498741320291</v>
      </c>
      <c r="AL1032" s="21">
        <f t="shared" si="1287"/>
        <v>1.55865827977682E-2</v>
      </c>
      <c r="AM1032" s="21"/>
      <c r="AN1032" s="21"/>
      <c r="AO1032" s="21"/>
      <c r="AP1032" s="21"/>
      <c r="AS1032" s="3">
        <f t="shared" si="1297"/>
        <v>-1.2586797092808411E-3</v>
      </c>
      <c r="AT1032" s="3" cm="1">
        <f t="array" ref="AT1032">AS1032-(100000000/LvacE($A1032)-$E1032)</f>
        <v>-8.3541963249444962E-6</v>
      </c>
      <c r="BB1032"/>
      <c r="BC1032"/>
      <c r="BD1032"/>
      <c r="BE1032"/>
      <c r="BF1032"/>
      <c r="BG1032"/>
      <c r="BH1032"/>
      <c r="BI1032"/>
      <c r="BJ1032"/>
      <c r="BN1032" s="16" cm="1">
        <f t="array" ref="BN1032">$C1032*EXP(poly_from_str(100000000/$E1032,BN$4342))</f>
        <v>0.40806347264712195</v>
      </c>
      <c r="BO1032" s="16"/>
      <c r="BY1032">
        <v>404</v>
      </c>
    </row>
    <row r="1033" spans="1:77" x14ac:dyDescent="0.25">
      <c r="A1033" t="s">
        <v>1601</v>
      </c>
      <c r="B1033" s="2" t="str">
        <f t="shared" si="1289"/>
        <v/>
      </c>
      <c r="C1033">
        <v>9</v>
      </c>
      <c r="E1033" t="s">
        <v>1602</v>
      </c>
      <c r="F1033">
        <v>48745</v>
      </c>
      <c r="G1033" t="s">
        <v>5</v>
      </c>
      <c r="H1033" s="5" t="s">
        <v>18</v>
      </c>
      <c r="I1033">
        <v>71536</v>
      </c>
      <c r="J1033" t="s">
        <v>3</v>
      </c>
      <c r="K1033" s="5" t="s">
        <v>18</v>
      </c>
      <c r="L1033">
        <v>48745.48</v>
      </c>
      <c r="M1033" t="str">
        <f>$G1033&amp;""</f>
        <v>e</v>
      </c>
      <c r="N1033" t="str">
        <f>$H1033&amp;""</f>
        <v>5/2</v>
      </c>
      <c r="O1033">
        <v>71536.38</v>
      </c>
      <c r="P1033" t="str">
        <f>$J1033&amp;""</f>
        <v>o</v>
      </c>
      <c r="Q1033" t="str">
        <f>$K1033&amp;""</f>
        <v>5/2</v>
      </c>
      <c r="R1033">
        <v>11</v>
      </c>
      <c r="U1033" s="4" t="str">
        <f>"Sugar wl unc increased 0.003 -&gt; "&amp;ROUND($AJ1033,3)&amp;"A"</f>
        <v>Sugar wl unc increased 0.003 -&gt; 0.017A</v>
      </c>
      <c r="AA1033" s="10">
        <f t="shared" si="1291"/>
        <v>4386.5010000000002</v>
      </c>
      <c r="AB1033" s="3" cm="1">
        <f t="array" ref="AB1033">100000000/Lvac(AA1033)</f>
        <v>22790.810471781573</v>
      </c>
      <c r="AC1033" s="28">
        <f t="shared" si="1292"/>
        <v>2.2797213542183166E-7</v>
      </c>
      <c r="AD1033" s="28">
        <f t="shared" si="1293"/>
        <v>4.3877333859546124E-7</v>
      </c>
      <c r="AE1033" s="21">
        <f t="shared" si="1294"/>
        <v>22790.810371496227</v>
      </c>
      <c r="AF1033" s="10" cm="1">
        <f t="array" ref="AF1033">Lair(100000000/AE1033)</f>
        <v>4386.5010193020553</v>
      </c>
      <c r="AG1033" s="10">
        <f t="shared" si="1295"/>
        <v>7.5978348656231438E-3</v>
      </c>
      <c r="AH1033" s="10" t="b">
        <f t="shared" si="1290"/>
        <v>1</v>
      </c>
      <c r="AI1033" s="10">
        <f>$AF1033</f>
        <v>4386.5010193020553</v>
      </c>
      <c r="AJ1033" s="25">
        <f>0.003*ABS($AP1033)</f>
        <v>1.7236087779565423E-2</v>
      </c>
      <c r="AK1033" s="3" cm="1">
        <f t="array" ref="AK1033">100000000/Lvac($AA1033)</f>
        <v>22790.810471781573</v>
      </c>
      <c r="AL1033" s="21">
        <f t="shared" si="1287"/>
        <v>8.9553019167329204E-2</v>
      </c>
      <c r="AM1033" s="10" cm="1">
        <f t="array" ref="AM1033">Lvac($AI1033)-$BA1033</f>
        <v>1.7255394919629907E-2</v>
      </c>
      <c r="AN1033" s="10">
        <f>$AK1033-($AX1033-$AW1033)</f>
        <v>-8.9528218428313266E-2</v>
      </c>
      <c r="AO1033" s="14">
        <f>AM1033/AJ1033</f>
        <v>1.0011201579100435</v>
      </c>
      <c r="AP1033" s="3">
        <v>5.7453625931884744</v>
      </c>
      <c r="AS1033" s="3">
        <f t="shared" si="1297"/>
        <v>4.7178157183225267E-4</v>
      </c>
      <c r="AT1033" s="3" cm="1">
        <f t="array" ref="AT1033">AS1033-(100000000/LvacE($A1033)-$E1033)</f>
        <v>-8.3563390944618732E-6</v>
      </c>
      <c r="AU1033" t="s">
        <v>4757</v>
      </c>
      <c r="AV1033" t="s">
        <v>4855</v>
      </c>
      <c r="AW1033" s="3">
        <v>48745.48</v>
      </c>
      <c r="AX1033" s="3">
        <v>71536.38</v>
      </c>
      <c r="AY1033" s="3"/>
      <c r="AZ1033" s="10" cm="1">
        <f t="array" ref="AZ1033">Lair(100000000/($AX1033-$AW1033))</f>
        <v>4386.4837684515978</v>
      </c>
      <c r="BA1033" s="10">
        <f>100000000/($AX1033-$AW1033)</f>
        <v>4387.7161498668329</v>
      </c>
      <c r="BB1033" s="12">
        <v>3390000</v>
      </c>
      <c r="BC1033" s="3">
        <v>0.17299999999999999</v>
      </c>
      <c r="BD1033" s="12" cm="1">
        <f t="array" ref="BD1033">SfromgA($BB1033,$BA1033,"")</f>
        <v>0.1413346446795879</v>
      </c>
      <c r="BE1033" s="29">
        <f>(10^MAX(0.05, -0.312925054856973*((LN($BD1033))^(1/3)) + 0.454808404431693)-1)*100</f>
        <v>601.77553381083851</v>
      </c>
      <c r="BG1033" s="3"/>
      <c r="BH1033" s="3"/>
      <c r="BI1033" s="12">
        <f>IF($BB1033="",$BF1033,$BB1033)</f>
        <v>3390000</v>
      </c>
      <c r="BJ1033" s="29">
        <f>IF($BB1033="",$BH1033,$BE1033)</f>
        <v>601.77553381083851</v>
      </c>
      <c r="BK1033" s="3">
        <f>LN(BN1033*100000000/($AX1033-$AW1033)/$BI1033)</f>
        <v>-7.5462238683543807</v>
      </c>
      <c r="BL1033" s="13">
        <f>EXP(BK$4341*$AX1033+BK$4342)*$BI1033/(100000000/($AX1033-$AW1033))</f>
        <v>0.37847672648605185</v>
      </c>
      <c r="BM1033" s="3">
        <f t="shared" ref="BM1033" si="1298">LN(BL1033/$C1033)</f>
        <v>-3.1688252741396847</v>
      </c>
      <c r="BN1033" s="16" cm="1">
        <f t="array" ref="BN1033">$C1033*EXP(poly_from_str(100000000/$E1033,BN$4342))</f>
        <v>0.40801655864581587</v>
      </c>
      <c r="BO1033" s="3">
        <f>LN($C1033)</f>
        <v>2.1972245773362196</v>
      </c>
      <c r="BP1033" s="13">
        <f>LN(BL1033/BN1033)</f>
        <v>-7.5153176318159945E-2</v>
      </c>
      <c r="BY1033">
        <v>404</v>
      </c>
    </row>
    <row r="1034" spans="1:77" hidden="1" x14ac:dyDescent="0.25">
      <c r="A1034" t="s">
        <v>1603</v>
      </c>
      <c r="B1034" s="2" t="str">
        <f t="shared" si="1289"/>
        <v/>
      </c>
      <c r="C1034">
        <v>5</v>
      </c>
      <c r="E1034" t="s">
        <v>1604</v>
      </c>
      <c r="R1034">
        <v>11</v>
      </c>
      <c r="S1034" t="s">
        <v>22</v>
      </c>
      <c r="AA1034" s="10">
        <f t="shared" si="1291"/>
        <v>4386.29</v>
      </c>
      <c r="AB1034" s="3" cm="1">
        <f t="array" ref="AB1034">100000000/Lvac(AA1034)</f>
        <v>22791.906791632067</v>
      </c>
      <c r="AC1034" s="28">
        <f t="shared" si="1292"/>
        <v>2.2798310189248773E-7</v>
      </c>
      <c r="AD1034" s="28">
        <f t="shared" si="1293"/>
        <v>4.3875223303701162E-7</v>
      </c>
      <c r="AE1034" s="21">
        <f t="shared" si="1294"/>
        <v>22791.907473729592</v>
      </c>
      <c r="AF1034" s="10" cm="1">
        <f t="array" ref="AF1034">Lair(100000000/AE1034)</f>
        <v>4386.2898687284087</v>
      </c>
      <c r="AG1034" s="10">
        <f t="shared" si="1295"/>
        <v>7.5980848042003684E-3</v>
      </c>
      <c r="AH1034" s="10" t="b">
        <f t="shared" si="1290"/>
        <v>1</v>
      </c>
      <c r="AI1034" s="10">
        <f t="shared" si="1296"/>
        <v>4386.29</v>
      </c>
      <c r="AJ1034">
        <v>3.0000000000000001E-3</v>
      </c>
      <c r="AK1034" s="3" cm="1">
        <f t="array" ref="AK1034">100000000/Lvac($AA1034)</f>
        <v>22791.906791632067</v>
      </c>
      <c r="AL1034" s="21">
        <f t="shared" si="1287"/>
        <v>1.5588508825202211E-2</v>
      </c>
      <c r="AM1034" s="21"/>
      <c r="AN1034" s="21"/>
      <c r="AO1034" s="21"/>
      <c r="AP1034" s="21"/>
      <c r="AS1034" s="3">
        <f t="shared" si="1297"/>
        <v>-3.2083679325296544E-3</v>
      </c>
      <c r="AT1034" s="3" cm="1">
        <f t="array" ref="AT1034">AS1034-(100000000/LvacE($A1034)-$E1034)</f>
        <v>-8.3638879004865885E-6</v>
      </c>
      <c r="BB1034"/>
      <c r="BC1034"/>
      <c r="BD1034"/>
      <c r="BE1034"/>
      <c r="BF1034"/>
      <c r="BG1034"/>
      <c r="BH1034"/>
      <c r="BI1034"/>
      <c r="BJ1034"/>
      <c r="BN1034" s="16" cm="1">
        <f t="array" ref="BN1034">$C1034*EXP(poly_from_str(100000000/$E1034,BN$4342))</f>
        <v>0.22658353525798258</v>
      </c>
      <c r="BO1034" s="16"/>
      <c r="BY1034">
        <v>224</v>
      </c>
    </row>
    <row r="1035" spans="1:77" hidden="1" x14ac:dyDescent="0.25">
      <c r="A1035" t="s">
        <v>1605</v>
      </c>
      <c r="B1035" s="2" t="str">
        <f t="shared" si="1289"/>
        <v/>
      </c>
      <c r="C1035">
        <v>3</v>
      </c>
      <c r="E1035" t="s">
        <v>1606</v>
      </c>
      <c r="R1035">
        <v>11</v>
      </c>
      <c r="S1035" t="s">
        <v>22</v>
      </c>
      <c r="AA1035" s="10">
        <f t="shared" si="1291"/>
        <v>4384.6509999999998</v>
      </c>
      <c r="AB1035" s="3" cm="1">
        <f t="array" ref="AB1035">100000000/Lvac(AA1035)</f>
        <v>22800.426347839741</v>
      </c>
      <c r="AC1035" s="28">
        <f t="shared" si="1292"/>
        <v>2.280683228836229E-7</v>
      </c>
      <c r="AD1035" s="28">
        <f t="shared" si="1293"/>
        <v>4.3858828986096854E-7</v>
      </c>
      <c r="AE1035" s="21">
        <f t="shared" si="1294"/>
        <v>22800.427125201655</v>
      </c>
      <c r="AF1035" s="10" cm="1">
        <f t="array" ref="AF1035">Lair(100000000/AE1035)</f>
        <v>4384.6508505062902</v>
      </c>
      <c r="AG1035" s="10">
        <f t="shared" si="1295"/>
        <v>7.6000274990916886E-3</v>
      </c>
      <c r="AH1035" s="10" t="b">
        <f t="shared" si="1290"/>
        <v>1</v>
      </c>
      <c r="AI1035" s="10">
        <f t="shared" si="1296"/>
        <v>4384.6509999999998</v>
      </c>
      <c r="AJ1035">
        <v>3.0000000000000001E-3</v>
      </c>
      <c r="AK1035" s="3" cm="1">
        <f t="array" ref="AK1035">100000000/Lvac($AA1035)</f>
        <v>22800.426347839741</v>
      </c>
      <c r="AL1035" s="21">
        <f t="shared" si="1287"/>
        <v>1.5600164994550131E-2</v>
      </c>
      <c r="AM1035" s="21"/>
      <c r="AN1035" s="21"/>
      <c r="AO1035" s="21"/>
      <c r="AP1035" s="21"/>
      <c r="AS1035" s="3">
        <f t="shared" si="1297"/>
        <v>-3.652160259662196E-3</v>
      </c>
      <c r="AT1035" s="3" cm="1">
        <f t="array" ref="AT1035">AS1035-(100000000/LvacE($A1035)-$E1035)</f>
        <v>-8.4225466707721353E-6</v>
      </c>
      <c r="BB1035"/>
      <c r="BC1035"/>
      <c r="BD1035"/>
      <c r="BE1035"/>
      <c r="BF1035"/>
      <c r="BG1035"/>
      <c r="BH1035"/>
      <c r="BI1035"/>
      <c r="BJ1035"/>
      <c r="BN1035" s="16" cm="1">
        <f t="array" ref="BN1035">$C1035*EXP(poly_from_str(100000000/$E1035,BN$4342))</f>
        <v>0.13552583672200028</v>
      </c>
      <c r="BO1035" s="16"/>
      <c r="BY1035" t="e">
        <v>#N/A</v>
      </c>
    </row>
    <row r="1036" spans="1:77" hidden="1" x14ac:dyDescent="0.25">
      <c r="A1036" t="s">
        <v>1607</v>
      </c>
      <c r="B1036" s="2" t="str">
        <f t="shared" si="1289"/>
        <v/>
      </c>
      <c r="C1036">
        <v>1</v>
      </c>
      <c r="E1036" t="s">
        <v>1608</v>
      </c>
      <c r="F1036">
        <v>10859</v>
      </c>
      <c r="G1036" t="s">
        <v>3</v>
      </c>
      <c r="H1036" s="5" t="s">
        <v>8</v>
      </c>
      <c r="I1036">
        <v>33659</v>
      </c>
      <c r="J1036" t="s">
        <v>5</v>
      </c>
      <c r="K1036" s="5" t="s">
        <v>18</v>
      </c>
      <c r="L1036">
        <v>10859.06</v>
      </c>
      <c r="M1036" t="str">
        <f>$G1036&amp;""</f>
        <v>o</v>
      </c>
      <c r="N1036" t="str">
        <f>$H1036&amp;""</f>
        <v>7/2</v>
      </c>
      <c r="O1036">
        <v>33659.99</v>
      </c>
      <c r="P1036" t="str">
        <f>$J1036&amp;""</f>
        <v>e</v>
      </c>
      <c r="Q1036" t="str">
        <f>$K1036&amp;""</f>
        <v>5/2</v>
      </c>
      <c r="R1036">
        <v>11</v>
      </c>
      <c r="S1036" t="s">
        <v>1609</v>
      </c>
      <c r="AA1036" s="10">
        <f t="shared" si="1291"/>
        <v>4384.5460000000003</v>
      </c>
      <c r="AB1036" s="3" cm="1">
        <f t="array" ref="AB1036">100000000/Lvac(AA1036)</f>
        <v>22800.972357119779</v>
      </c>
      <c r="AC1036" s="28">
        <f t="shared" si="1292"/>
        <v>2.2807378460620551E-7</v>
      </c>
      <c r="AD1036" s="28">
        <f t="shared" si="1293"/>
        <v>4.385777870950062E-7</v>
      </c>
      <c r="AE1036" s="21">
        <f t="shared" si="1294"/>
        <v>22800.971855369262</v>
      </c>
      <c r="AF1036" s="10" cm="1">
        <f t="array" ref="AF1036">Lair(100000000/AE1036)</f>
        <v>4384.546096486536</v>
      </c>
      <c r="AG1036" s="10">
        <f t="shared" si="1295"/>
        <v>7.6001520290948912E-3</v>
      </c>
      <c r="AH1036" s="10" t="b">
        <f t="shared" si="1290"/>
        <v>1</v>
      </c>
      <c r="AI1036" s="10">
        <f>$AF1036</f>
        <v>4384.546096486536</v>
      </c>
      <c r="AJ1036">
        <v>3.0000000000000001E-3</v>
      </c>
      <c r="AK1036" s="3" cm="1">
        <f t="array" ref="AK1036">100000000/Lvac($AA1036)</f>
        <v>22800.972357119779</v>
      </c>
      <c r="AL1036" s="21">
        <f t="shared" si="1287"/>
        <v>1.5600911831254911E-2</v>
      </c>
      <c r="AM1036" s="10" cm="1">
        <f t="array" ref="AM1036">Lvac($AI1036)-$BA1036</f>
        <v>-8.0509153067396255E-3</v>
      </c>
      <c r="AN1036" s="10">
        <f>$AK1036-($AX1036-$AW1036)</f>
        <v>4.2357119778898777E-2</v>
      </c>
      <c r="AO1036" s="3">
        <f>AM1036/AJ1036</f>
        <v>-2.683638435579875</v>
      </c>
      <c r="AP1036" s="3">
        <v>-2.7158090864152959</v>
      </c>
      <c r="AS1036" s="3">
        <f t="shared" si="1297"/>
        <v>2.3571197780256625E-3</v>
      </c>
      <c r="AT1036" s="3" cm="1">
        <f t="array" ref="AT1036">AS1036-(100000000/LvacE($A1036)-$E1036)</f>
        <v>-8.4263083408586681E-6</v>
      </c>
      <c r="AU1036" t="s">
        <v>4812</v>
      </c>
      <c r="AV1036" t="s">
        <v>4890</v>
      </c>
      <c r="AW1036" s="3">
        <v>10859.06</v>
      </c>
      <c r="AX1036" s="3">
        <v>33659.99</v>
      </c>
      <c r="AY1036" s="3"/>
      <c r="AZ1036" s="10" cm="1">
        <f t="array" ref="AZ1036">Lair(100000000/($AX1036-$AW1036))</f>
        <v>4384.5541452815905</v>
      </c>
      <c r="BA1036" s="10">
        <f>100000000/($AX1036-$AW1036)</f>
        <v>4385.7860183773209</v>
      </c>
      <c r="BN1036" s="16" cm="1">
        <f t="array" ref="BN1036">$C1036*EXP(poly_from_str(100000000/$E1036,BN$4342))</f>
        <v>4.516641022478881E-2</v>
      </c>
      <c r="BO1036" s="16"/>
      <c r="BY1036">
        <v>45</v>
      </c>
    </row>
    <row r="1037" spans="1:77" hidden="1" x14ac:dyDescent="0.25">
      <c r="A1037" t="s">
        <v>1610</v>
      </c>
      <c r="B1037" s="2" t="str">
        <f t="shared" si="1289"/>
        <v/>
      </c>
      <c r="C1037">
        <v>3</v>
      </c>
      <c r="D1037" t="s">
        <v>1155</v>
      </c>
      <c r="E1037" t="s">
        <v>1611</v>
      </c>
      <c r="R1037">
        <v>11</v>
      </c>
      <c r="S1037" t="s">
        <v>22</v>
      </c>
      <c r="AA1037" s="10">
        <f t="shared" si="1291"/>
        <v>4381.92</v>
      </c>
      <c r="AB1037" s="3" cm="1">
        <f t="array" ref="AB1037">100000000/Lvac(AA1037)</f>
        <v>22814.636299619546</v>
      </c>
      <c r="AC1037" s="28">
        <f t="shared" si="1292"/>
        <v>2.2821046481907474E-7</v>
      </c>
      <c r="AD1037" s="28">
        <f t="shared" si="1293"/>
        <v>4.3831511792133012E-7</v>
      </c>
      <c r="AE1037" s="21">
        <f t="shared" si="1294"/>
        <v>22814.637088791329</v>
      </c>
      <c r="AF1037" s="10" cm="1">
        <f t="array" ref="AF1037">Lair(100000000/AE1037)</f>
        <v>4381.919848424136</v>
      </c>
      <c r="AG1037" s="10">
        <f t="shared" si="1295"/>
        <v>7.6032693773071562E-3</v>
      </c>
      <c r="AH1037" s="10" t="b">
        <f t="shared" si="1290"/>
        <v>1</v>
      </c>
      <c r="AI1037" s="10">
        <f t="shared" si="1296"/>
        <v>4381.92</v>
      </c>
      <c r="AJ1037">
        <v>7.0000000000000001E-3</v>
      </c>
      <c r="AK1037" s="3" cm="1">
        <f t="array" ref="AK1037">100000000/Lvac($AA1037)</f>
        <v>22814.636299619546</v>
      </c>
      <c r="AL1037" s="21">
        <f t="shared" si="1287"/>
        <v>3.6445771282300185E-2</v>
      </c>
      <c r="AM1037" s="21"/>
      <c r="AN1037" s="21"/>
      <c r="AO1037" s="21"/>
      <c r="AP1037" s="21"/>
      <c r="AS1037" s="3">
        <f t="shared" si="1297"/>
        <v>-3.7003804536652751E-3</v>
      </c>
      <c r="AT1037" s="3" cm="1">
        <f t="array" ref="AT1037">AS1037-(100000000/LvacE($A1037)-$E1037)</f>
        <v>-8.5203973867464811E-6</v>
      </c>
      <c r="BB1037"/>
      <c r="BC1037"/>
      <c r="BD1037"/>
      <c r="BE1037"/>
      <c r="BF1037"/>
      <c r="BG1037"/>
      <c r="BH1037"/>
      <c r="BI1037"/>
      <c r="BJ1037"/>
      <c r="BN1037" s="16" cm="1">
        <f t="array" ref="BN1037">$C1037*EXP(poly_from_str(100000000/$E1037,BN$4342))</f>
        <v>0.13483690761276562</v>
      </c>
      <c r="BO1037" s="16"/>
      <c r="BY1037" t="e">
        <v>#N/A</v>
      </c>
    </row>
    <row r="1038" spans="1:77" hidden="1" x14ac:dyDescent="0.25">
      <c r="A1038" t="s">
        <v>1612</v>
      </c>
      <c r="B1038" s="2" t="str">
        <f t="shared" si="1289"/>
        <v/>
      </c>
      <c r="C1038">
        <v>7</v>
      </c>
      <c r="E1038" t="s">
        <v>1613</v>
      </c>
      <c r="R1038">
        <v>11</v>
      </c>
      <c r="S1038" t="s">
        <v>22</v>
      </c>
      <c r="AA1038" s="10">
        <f t="shared" si="1291"/>
        <v>4381.5860000000002</v>
      </c>
      <c r="AB1038" s="3" cm="1">
        <f t="array" ref="AB1038">100000000/Lvac(AA1038)</f>
        <v>22816.375385596144</v>
      </c>
      <c r="AC1038" s="28">
        <f t="shared" si="1292"/>
        <v>2.2822786087047018E-7</v>
      </c>
      <c r="AD1038" s="28">
        <f t="shared" si="1293"/>
        <v>4.3828170912339331E-7</v>
      </c>
      <c r="AE1038" s="21">
        <f t="shared" si="1294"/>
        <v>22816.376369935715</v>
      </c>
      <c r="AF1038" s="10" cm="1">
        <f t="array" ref="AF1038">Lair(100000000/AE1038)</f>
        <v>4381.5858109671699</v>
      </c>
      <c r="AG1038" s="10">
        <f t="shared" si="1295"/>
        <v>7.6036662735361289E-3</v>
      </c>
      <c r="AH1038" s="10" t="b">
        <f t="shared" si="1290"/>
        <v>1</v>
      </c>
      <c r="AI1038" s="10">
        <f t="shared" si="1296"/>
        <v>4381.5860000000002</v>
      </c>
      <c r="AJ1038">
        <v>3.0000000000000001E-3</v>
      </c>
      <c r="AK1038" s="3" cm="1">
        <f t="array" ref="AK1038">100000000/Lvac($AA1038)</f>
        <v>22816.375385596144</v>
      </c>
      <c r="AL1038" s="21">
        <f t="shared" si="1287"/>
        <v>1.5621997641216771E-2</v>
      </c>
      <c r="AM1038" s="21"/>
      <c r="AN1038" s="21"/>
      <c r="AO1038" s="21"/>
      <c r="AP1038" s="21"/>
      <c r="AS1038" s="3">
        <f t="shared" si="1297"/>
        <v>-4.6144038569764234E-3</v>
      </c>
      <c r="AT1038" s="3" cm="1">
        <f t="array" ref="AT1038">AS1038-(100000000/LvacE($A1038)-$E1038)</f>
        <v>-8.5323772509582341E-6</v>
      </c>
      <c r="BB1038"/>
      <c r="BC1038"/>
      <c r="BD1038"/>
      <c r="BE1038"/>
      <c r="BF1038"/>
      <c r="BG1038"/>
      <c r="BH1038"/>
      <c r="BI1038"/>
      <c r="BJ1038"/>
      <c r="BN1038" s="16" cm="1">
        <f t="array" ref="BN1038">$C1038*EXP(poly_from_str(100000000/$E1038,BN$4342))</f>
        <v>0.31442632247821467</v>
      </c>
      <c r="BO1038" s="16"/>
      <c r="BY1038">
        <v>313</v>
      </c>
    </row>
    <row r="1039" spans="1:77" hidden="1" x14ac:dyDescent="0.25">
      <c r="A1039" t="s">
        <v>1614</v>
      </c>
      <c r="B1039" s="2" t="str">
        <f t="shared" si="1289"/>
        <v/>
      </c>
      <c r="C1039">
        <v>90</v>
      </c>
      <c r="E1039" t="s">
        <v>1615</v>
      </c>
      <c r="R1039">
        <v>11</v>
      </c>
      <c r="S1039" t="s">
        <v>22</v>
      </c>
      <c r="AA1039" s="10">
        <f t="shared" si="1291"/>
        <v>4381.4679999999998</v>
      </c>
      <c r="AB1039" s="3" cm="1">
        <f t="array" ref="AB1039">100000000/Lvac(AA1039)</f>
        <v>22816.989856598218</v>
      </c>
      <c r="AC1039" s="28">
        <f t="shared" si="1292"/>
        <v>2.2823400741486644E-7</v>
      </c>
      <c r="AD1039" s="28">
        <f t="shared" si="1293"/>
        <v>4.3826990601515299E-7</v>
      </c>
      <c r="AE1039" s="21">
        <f t="shared" si="1294"/>
        <v>22816.989887191121</v>
      </c>
      <c r="AF1039" s="10" cm="1">
        <f t="array" ref="AF1039">Lair(100000000/AE1039)</f>
        <v>4381.4679941252471</v>
      </c>
      <c r="AG1039" s="10">
        <f t="shared" si="1295"/>
        <v>7.6038065160578851E-3</v>
      </c>
      <c r="AH1039" s="10" t="b">
        <f t="shared" si="1290"/>
        <v>1</v>
      </c>
      <c r="AI1039" s="10">
        <f t="shared" si="1296"/>
        <v>4381.4679999999998</v>
      </c>
      <c r="AJ1039">
        <v>3.0000000000000001E-3</v>
      </c>
      <c r="AK1039" s="3" cm="1">
        <f t="array" ref="AK1039">100000000/Lvac($AA1039)</f>
        <v>22816.989856598218</v>
      </c>
      <c r="AL1039" s="21">
        <f t="shared" si="1287"/>
        <v>1.562283909634731E-2</v>
      </c>
      <c r="AM1039" s="21"/>
      <c r="AN1039" s="21"/>
      <c r="AO1039" s="21"/>
      <c r="AP1039" s="21"/>
      <c r="AS1039" s="3">
        <f t="shared" si="1297"/>
        <v>-1.4340178313432261E-4</v>
      </c>
      <c r="AT1039" s="3" cm="1">
        <f t="array" ref="AT1039">AS1039-(100000000/LvacE($A1039)-$E1039)</f>
        <v>-8.5366118582896888E-6</v>
      </c>
      <c r="BB1039"/>
      <c r="BC1039"/>
      <c r="BD1039"/>
      <c r="BE1039"/>
      <c r="BF1039"/>
      <c r="BG1039"/>
      <c r="BH1039"/>
      <c r="BI1039"/>
      <c r="BJ1039"/>
      <c r="BN1039" s="16" cm="1">
        <f t="array" ref="BN1039">$C1039*EXP(poly_from_str(100000000/$E1039,BN$4342))</f>
        <v>4.0417560840004478</v>
      </c>
      <c r="BO1039" s="16"/>
      <c r="BY1039">
        <v>4019</v>
      </c>
    </row>
    <row r="1040" spans="1:77" hidden="1" x14ac:dyDescent="0.25">
      <c r="A1040" t="s">
        <v>1616</v>
      </c>
      <c r="B1040" s="2" t="str">
        <f t="shared" si="1289"/>
        <v/>
      </c>
      <c r="C1040">
        <v>3</v>
      </c>
      <c r="D1040" t="s">
        <v>14</v>
      </c>
      <c r="E1040" t="s">
        <v>1617</v>
      </c>
      <c r="R1040">
        <v>11</v>
      </c>
      <c r="S1040" t="s">
        <v>22</v>
      </c>
      <c r="AA1040" s="10">
        <f t="shared" si="1291"/>
        <v>4380.92</v>
      </c>
      <c r="AB1040" s="3" cm="1">
        <f t="array" ref="AB1040">100000000/Lvac(AA1040)</f>
        <v>22819.843935397977</v>
      </c>
      <c r="AC1040" s="28">
        <f t="shared" si="1292"/>
        <v>2.2826255672324534E-7</v>
      </c>
      <c r="AD1040" s="28">
        <f t="shared" si="1293"/>
        <v>4.382150915803623E-7</v>
      </c>
      <c r="AE1040" s="21">
        <f t="shared" si="1294"/>
        <v>22819.843095501572</v>
      </c>
      <c r="AF1040" s="10" cm="1">
        <f t="array" ref="AF1040">Lair(100000000/AE1040)</f>
        <v>4380.9201612449106</v>
      </c>
      <c r="AG1040" s="10">
        <f t="shared" si="1295"/>
        <v>7.604457960359693E-3</v>
      </c>
      <c r="AH1040" s="10" t="b">
        <f t="shared" si="1290"/>
        <v>1</v>
      </c>
      <c r="AI1040" s="10">
        <f t="shared" si="1296"/>
        <v>4380.92</v>
      </c>
      <c r="AJ1040">
        <v>7.0000000000000001E-3</v>
      </c>
      <c r="AK1040" s="3" cm="1">
        <f t="array" ref="AK1040">100000000/Lvac($AA1040)</f>
        <v>22819.843935397977</v>
      </c>
      <c r="AL1040" s="21">
        <f t="shared" si="1287"/>
        <v>3.646241144503571E-2</v>
      </c>
      <c r="AM1040" s="21"/>
      <c r="AN1040" s="21"/>
      <c r="AO1040" s="21"/>
      <c r="AP1040" s="21"/>
      <c r="AS1040" s="3">
        <f t="shared" si="1297"/>
        <v>3.9353979773295578E-3</v>
      </c>
      <c r="AT1040" s="3" cm="1">
        <f t="array" ref="AT1040">AS1040-(100000000/LvacE($A1040)-$E1040)</f>
        <v>-8.5562678577844054E-6</v>
      </c>
      <c r="BB1040"/>
      <c r="BC1040"/>
      <c r="BD1040"/>
      <c r="BE1040"/>
      <c r="BF1040"/>
      <c r="BG1040"/>
      <c r="BH1040"/>
      <c r="BI1040"/>
      <c r="BJ1040"/>
      <c r="BN1040" s="16" cm="1">
        <f t="array" ref="BN1040">$C1040*EXP(poly_from_str(100000000/$E1040,BN$4342))</f>
        <v>0.13459057177978606</v>
      </c>
      <c r="BO1040" s="16"/>
      <c r="BY1040" t="e">
        <v>#N/A</v>
      </c>
    </row>
    <row r="1041" spans="1:77" hidden="1" x14ac:dyDescent="0.25">
      <c r="A1041" t="s">
        <v>1618</v>
      </c>
      <c r="B1041" s="2" t="str">
        <f t="shared" si="1289"/>
        <v/>
      </c>
      <c r="C1041">
        <v>3</v>
      </c>
      <c r="D1041" t="s">
        <v>14</v>
      </c>
      <c r="E1041" t="s">
        <v>1619</v>
      </c>
      <c r="R1041">
        <v>11</v>
      </c>
      <c r="S1041" t="s">
        <v>22</v>
      </c>
      <c r="AA1041" s="10">
        <f t="shared" si="1291"/>
        <v>4380.7020000000002</v>
      </c>
      <c r="AB1041" s="3" cm="1">
        <f t="array" ref="AB1041">100000000/Lvac(AA1041)</f>
        <v>22820.97951563507</v>
      </c>
      <c r="AC1041" s="28">
        <f t="shared" si="1292"/>
        <v>2.2827391591575962E-7</v>
      </c>
      <c r="AD1041" s="28">
        <f t="shared" si="1293"/>
        <v>4.3819328583809547E-7</v>
      </c>
      <c r="AE1041" s="21">
        <f t="shared" si="1294"/>
        <v>22820.979619024882</v>
      </c>
      <c r="AF1041" s="10" cm="1">
        <f t="array" ref="AF1041">Lair(100000000/AE1041)</f>
        <v>4380.7019801530032</v>
      </c>
      <c r="AG1041" s="10">
        <f t="shared" si="1295"/>
        <v>7.6047171795336765E-3</v>
      </c>
      <c r="AH1041" s="10" t="b">
        <f t="shared" si="1290"/>
        <v>1</v>
      </c>
      <c r="AI1041" s="10">
        <f t="shared" si="1296"/>
        <v>4380.7020000000002</v>
      </c>
      <c r="AJ1041">
        <v>7.0000000000000001E-3</v>
      </c>
      <c r="AK1041" s="3" cm="1">
        <f t="array" ref="AK1041">100000000/Lvac($AA1041)</f>
        <v>22820.97951563507</v>
      </c>
      <c r="AL1041" s="21">
        <f t="shared" si="1287"/>
        <v>3.6466040513471465E-2</v>
      </c>
      <c r="AM1041" s="21"/>
      <c r="AN1041" s="21"/>
      <c r="AO1041" s="21"/>
      <c r="AP1041" s="21"/>
      <c r="AS1041" s="3">
        <f t="shared" si="1297"/>
        <v>-4.843649294343777E-4</v>
      </c>
      <c r="AT1041" s="3" cm="1">
        <f t="array" ref="AT1041">AS1041-(100000000/LvacE($A1041)-$E1041)</f>
        <v>-8.5640931501984596E-6</v>
      </c>
      <c r="BB1041"/>
      <c r="BC1041"/>
      <c r="BD1041"/>
      <c r="BE1041"/>
      <c r="BF1041"/>
      <c r="BG1041"/>
      <c r="BH1041"/>
      <c r="BI1041"/>
      <c r="BJ1041"/>
      <c r="BN1041" s="16" cm="1">
        <f t="array" ref="BN1041">$C1041*EXP(poly_from_str(100000000/$E1041,BN$4342))</f>
        <v>0.13453697666759357</v>
      </c>
      <c r="BO1041" s="16"/>
      <c r="BY1041" t="e">
        <v>#N/A</v>
      </c>
    </row>
    <row r="1042" spans="1:77" hidden="1" x14ac:dyDescent="0.25">
      <c r="A1042" t="s">
        <v>1620</v>
      </c>
      <c r="B1042" s="2" t="str">
        <f t="shared" si="1289"/>
        <v/>
      </c>
      <c r="C1042">
        <v>4</v>
      </c>
      <c r="E1042" t="s">
        <v>1621</v>
      </c>
      <c r="R1042">
        <v>11</v>
      </c>
      <c r="S1042" t="s">
        <v>22</v>
      </c>
      <c r="AA1042" s="10">
        <f t="shared" si="1291"/>
        <v>4380.47</v>
      </c>
      <c r="AB1042" s="3" cm="1">
        <f t="array" ref="AB1042">100000000/Lvac(AA1042)</f>
        <v>22822.188147188266</v>
      </c>
      <c r="AC1042" s="28">
        <f t="shared" si="1292"/>
        <v>2.2828600583955603E-7</v>
      </c>
      <c r="AD1042" s="28">
        <f t="shared" si="1293"/>
        <v>4.3817007972708427E-7</v>
      </c>
      <c r="AE1042" s="21">
        <f t="shared" si="1294"/>
        <v>22822.188542744938</v>
      </c>
      <c r="AF1042" s="10" cm="1">
        <f t="array" ref="AF1042">Lair(100000000/AE1042)</f>
        <v>4380.469924075881</v>
      </c>
      <c r="AG1042" s="10">
        <f t="shared" si="1295"/>
        <v>7.6049930883202339E-3</v>
      </c>
      <c r="AH1042" s="10" t="b">
        <f t="shared" si="1290"/>
        <v>1</v>
      </c>
      <c r="AI1042" s="10">
        <f t="shared" si="1296"/>
        <v>4380.47</v>
      </c>
      <c r="AJ1042">
        <v>3.0000000000000001E-3</v>
      </c>
      <c r="AK1042" s="3" cm="1">
        <f t="array" ref="AK1042">100000000/Lvac($AA1042)</f>
        <v>22822.188147188266</v>
      </c>
      <c r="AL1042" s="21">
        <f t="shared" si="1287"/>
        <v>1.5629958529921401E-2</v>
      </c>
      <c r="AM1042" s="21"/>
      <c r="AN1042" s="21"/>
      <c r="AO1042" s="21"/>
      <c r="AP1042" s="21"/>
      <c r="AS1042" s="3">
        <f t="shared" si="1297"/>
        <v>-1.852811732533155E-3</v>
      </c>
      <c r="AT1042" s="3" cm="1">
        <f t="array" ref="AT1042">AS1042-(100000000/LvacE($A1042)-$E1042)</f>
        <v>-8.5724132077302784E-6</v>
      </c>
      <c r="BB1042"/>
      <c r="BC1042"/>
      <c r="BD1042"/>
      <c r="BE1042"/>
      <c r="BF1042"/>
      <c r="BG1042"/>
      <c r="BH1042"/>
      <c r="BI1042"/>
      <c r="BJ1042"/>
      <c r="BN1042" s="16" cm="1">
        <f t="array" ref="BN1042">$C1042*EXP(poly_from_str(100000000/$E1042,BN$4342))</f>
        <v>0.1793070014484405</v>
      </c>
      <c r="BO1042" s="16"/>
      <c r="BY1042" t="e">
        <v>#N/A</v>
      </c>
    </row>
    <row r="1043" spans="1:77" x14ac:dyDescent="0.25">
      <c r="A1043" t="s">
        <v>1622</v>
      </c>
      <c r="B1043" s="2" t="str">
        <f t="shared" si="1289"/>
        <v/>
      </c>
      <c r="C1043">
        <v>90</v>
      </c>
      <c r="E1043" t="s">
        <v>1623</v>
      </c>
      <c r="F1043">
        <v>39732</v>
      </c>
      <c r="G1043" t="s">
        <v>5</v>
      </c>
      <c r="H1043" s="5" t="s">
        <v>16</v>
      </c>
      <c r="I1043">
        <v>62558</v>
      </c>
      <c r="J1043" t="s">
        <v>3</v>
      </c>
      <c r="K1043" s="5" t="s">
        <v>16</v>
      </c>
      <c r="L1043">
        <v>39732.99</v>
      </c>
      <c r="M1043" t="str">
        <f>$G1043&amp;""</f>
        <v>e</v>
      </c>
      <c r="N1043" t="str">
        <f>$H1043&amp;""</f>
        <v>11/2</v>
      </c>
      <c r="O1043">
        <v>62558.67</v>
      </c>
      <c r="P1043" t="str">
        <f>$J1043&amp;""</f>
        <v>o</v>
      </c>
      <c r="Q1043" t="str">
        <f>$K1043&amp;""</f>
        <v>11/2</v>
      </c>
      <c r="R1043">
        <v>11</v>
      </c>
      <c r="U1043" s="4" t="str">
        <f>"Sugar wl unc increased 0.003 -&gt; "&amp;ROUND($AJ1043,3)&amp;"A"</f>
        <v>Sugar wl unc increased 0.003 -&gt; 0.02A</v>
      </c>
      <c r="AA1043" s="10">
        <f t="shared" si="1291"/>
        <v>4379.82</v>
      </c>
      <c r="AB1043" s="3" cm="1">
        <f t="array" ref="AB1043">100000000/Lvac(AA1043)</f>
        <v>22825.575081282692</v>
      </c>
      <c r="AC1043" s="28">
        <f t="shared" si="1292"/>
        <v>2.2831988529208965E-7</v>
      </c>
      <c r="AD1043" s="28">
        <f t="shared" si="1293"/>
        <v>4.3810506260585512E-7</v>
      </c>
      <c r="AE1043" s="21">
        <f t="shared" si="1294"/>
        <v>22825.573995973398</v>
      </c>
      <c r="AF1043" s="10" cm="1">
        <f t="array" ref="AF1043">Lair(100000000/AE1043)</f>
        <v>4379.8202082551288</v>
      </c>
      <c r="AG1043" s="10">
        <f t="shared" si="1295"/>
        <v>7.6057663421422225E-3</v>
      </c>
      <c r="AH1043" s="10" t="b">
        <f t="shared" si="1290"/>
        <v>1</v>
      </c>
      <c r="AI1043" s="10">
        <f>$AF1043</f>
        <v>4379.8202082551288</v>
      </c>
      <c r="AJ1043" s="25">
        <f>0.003*ABS($AP1043)</f>
        <v>2.0137591175625857E-2</v>
      </c>
      <c r="AK1043" s="3" cm="1">
        <f t="array" ref="AK1043">100000000/Lvac($AA1043)</f>
        <v>22825.575081282692</v>
      </c>
      <c r="AL1043" s="21">
        <f t="shared" si="1287"/>
        <v>0.10494770960439584</v>
      </c>
      <c r="AM1043" s="10" cm="1">
        <f t="array" ref="AM1043">Lvac($AI1043)-$BA1043</f>
        <v>2.0345901159998903E-2</v>
      </c>
      <c r="AN1043" s="10">
        <f>$AK1043-($AX1043-$AW1043)</f>
        <v>-0.10491871730846469</v>
      </c>
      <c r="AO1043" s="14">
        <f>AM1043/AJ1043</f>
        <v>1.0103443347596202</v>
      </c>
      <c r="AP1043" s="3">
        <v>6.7125303918752861</v>
      </c>
      <c r="AS1043" s="3">
        <f t="shared" si="1297"/>
        <v>5.0812826921173837E-3</v>
      </c>
      <c r="AT1043" s="3" cm="1">
        <f t="array" ref="AT1043">AS1043-(100000000/LvacE($A1043)-$E1043)</f>
        <v>-8.5957472037989646E-6</v>
      </c>
      <c r="AU1043" t="s">
        <v>4720</v>
      </c>
      <c r="AV1043" t="s">
        <v>4816</v>
      </c>
      <c r="AW1043" s="3">
        <v>39732.99</v>
      </c>
      <c r="AX1043" s="3">
        <v>62558.67</v>
      </c>
      <c r="AY1043" s="3"/>
      <c r="AZ1043" s="10" cm="1">
        <f t="array" ref="AZ1043">Lair(100000000/($AX1043-$AW1043))</f>
        <v>4379.7998677117066</v>
      </c>
      <c r="BA1043" s="10">
        <f>100000000/($AX1043-$AW1043)</f>
        <v>4381.0304884673751</v>
      </c>
      <c r="BB1043" s="12">
        <v>3450000</v>
      </c>
      <c r="BC1043" s="3">
        <v>0.20899999999999999</v>
      </c>
      <c r="BD1043" s="12" cm="1">
        <f t="array" ref="BD1043">SfromgA($BB1043,$BA1043,"")</f>
        <v>0.14317964509282188</v>
      </c>
      <c r="BE1043" s="29">
        <f>(10^MAX(0.05, -0.312925054856973*((LN($BD1043))^(1/3)) + 0.454808404431693)-1)*100</f>
        <v>600.37642376112331</v>
      </c>
      <c r="BG1043" s="3"/>
      <c r="BH1043" s="3"/>
      <c r="BI1043" s="12">
        <f>IF($BB1043="",$BF1043,$BB1043)</f>
        <v>3450000</v>
      </c>
      <c r="BJ1043" s="29">
        <f>IF($BB1043="",$BH1043,$BE1043)</f>
        <v>600.37642376112331</v>
      </c>
      <c r="BK1043" s="3">
        <f>LN(BN1043*100000000/($AX1043-$AW1043)/$BI1043)</f>
        <v>-5.2751585662378595</v>
      </c>
      <c r="BL1043" s="13">
        <f>EXP(BK$4341*$AX1043+BK$4342)*$BI1043/(100000000/($AX1043-$AW1043))</f>
        <v>0.76307136977871959</v>
      </c>
      <c r="BM1043" s="3">
        <f t="shared" ref="BM1043" si="1299">LN(BL1043/$C1043)</f>
        <v>-4.770213384029228</v>
      </c>
      <c r="BN1043" s="16" cm="1">
        <f t="array" ref="BN1043">$C1043*EXP(poly_from_str(100000000/$E1043,BN$4342))</f>
        <v>4.0296800297881212</v>
      </c>
      <c r="BO1043" s="3">
        <f>LN($C1043)</f>
        <v>4.499809670330265</v>
      </c>
      <c r="BP1043" s="13">
        <f>LN(BL1043/BN1043)</f>
        <v>-1.6640906894305318</v>
      </c>
      <c r="BY1043">
        <v>4013</v>
      </c>
    </row>
    <row r="1044" spans="1:77" hidden="1" x14ac:dyDescent="0.25">
      <c r="A1044" t="s">
        <v>1624</v>
      </c>
      <c r="B1044" s="2" t="str">
        <f t="shared" si="1289"/>
        <v/>
      </c>
      <c r="C1044">
        <v>8</v>
      </c>
      <c r="E1044" t="s">
        <v>1625</v>
      </c>
      <c r="R1044">
        <v>11</v>
      </c>
      <c r="S1044" t="s">
        <v>22</v>
      </c>
      <c r="AA1044" s="10">
        <f t="shared" si="1291"/>
        <v>4378.99</v>
      </c>
      <c r="AB1044" s="3" cm="1">
        <f t="array" ref="AB1044">100000000/Lvac(AA1044)</f>
        <v>22829.901397250087</v>
      </c>
      <c r="AC1044" s="28">
        <f t="shared" si="1292"/>
        <v>2.2836316136826072E-7</v>
      </c>
      <c r="AD1044" s="28">
        <f t="shared" si="1293"/>
        <v>4.3802204074365924E-7</v>
      </c>
      <c r="AE1044" s="21">
        <f t="shared" si="1294"/>
        <v>22829.901098634004</v>
      </c>
      <c r="AF1044" s="10" cm="1">
        <f t="array" ref="AF1044">Lair(100000000/AE1044)</f>
        <v>4378.9900572783836</v>
      </c>
      <c r="AG1044" s="10">
        <f t="shared" si="1295"/>
        <v>7.6067542284008515E-3</v>
      </c>
      <c r="AH1044" s="10" t="b">
        <f t="shared" si="1290"/>
        <v>1</v>
      </c>
      <c r="AI1044" s="10">
        <f t="shared" si="1296"/>
        <v>4378.99</v>
      </c>
      <c r="AJ1044">
        <v>3.0000000000000001E-3</v>
      </c>
      <c r="AK1044" s="3" cm="1">
        <f t="array" ref="AK1044">100000000/Lvac($AA1044)</f>
        <v>22829.901397250087</v>
      </c>
      <c r="AL1044" s="21">
        <f t="shared" si="1287"/>
        <v>1.5640525370405108E-2</v>
      </c>
      <c r="AM1044" s="21"/>
      <c r="AN1044" s="21"/>
      <c r="AO1044" s="21"/>
      <c r="AP1044" s="21"/>
      <c r="AS1044" s="3">
        <f t="shared" si="1297"/>
        <v>1.3972500855743419E-3</v>
      </c>
      <c r="AT1044" s="3" cm="1">
        <f t="array" ref="AT1044">AS1044-(100000000/LvacE($A1044)-$E1044)</f>
        <v>-8.625553164165467E-6</v>
      </c>
      <c r="BB1044"/>
      <c r="BC1044"/>
      <c r="BD1044"/>
      <c r="BE1044"/>
      <c r="BF1044"/>
      <c r="BG1044"/>
      <c r="BH1044"/>
      <c r="BI1044"/>
      <c r="BJ1044"/>
      <c r="BN1044" s="16" cm="1">
        <f t="array" ref="BN1044">$C1044*EXP(poly_from_str(100000000/$E1044,BN$4342))</f>
        <v>0.35766043797161268</v>
      </c>
      <c r="BO1044" s="16"/>
      <c r="BY1044" t="e">
        <v>#N/A</v>
      </c>
    </row>
    <row r="1045" spans="1:77" hidden="1" x14ac:dyDescent="0.25">
      <c r="A1045" t="s">
        <v>1626</v>
      </c>
      <c r="B1045" s="2" t="str">
        <f t="shared" si="1289"/>
        <v/>
      </c>
      <c r="C1045">
        <v>4</v>
      </c>
      <c r="E1045" t="s">
        <v>1627</v>
      </c>
      <c r="R1045">
        <v>11</v>
      </c>
      <c r="S1045" t="s">
        <v>22</v>
      </c>
      <c r="AA1045" s="10">
        <f t="shared" si="1291"/>
        <v>4377.991</v>
      </c>
      <c r="AB1045" s="3" cm="1">
        <f t="array" ref="AB1045">100000000/Lvac(AA1045)</f>
        <v>22835.11078906311</v>
      </c>
      <c r="AC1045" s="28">
        <f t="shared" si="1292"/>
        <v>2.2841527083998118E-7</v>
      </c>
      <c r="AD1045" s="28">
        <f t="shared" si="1293"/>
        <v>4.3792211443044567E-7</v>
      </c>
      <c r="AE1045" s="21">
        <f t="shared" si="1294"/>
        <v>22835.11062030587</v>
      </c>
      <c r="AF1045" s="10" cm="1">
        <f t="array" ref="AF1045">Lair(100000000/AE1045)</f>
        <v>4377.9910323550293</v>
      </c>
      <c r="AG1045" s="10">
        <f t="shared" si="1295"/>
        <v>7.6079440077724131E-3</v>
      </c>
      <c r="AH1045" s="10" t="b">
        <f t="shared" si="1290"/>
        <v>1</v>
      </c>
      <c r="AI1045" s="10">
        <f t="shared" si="1296"/>
        <v>4377.991</v>
      </c>
      <c r="AJ1045">
        <v>3.0000000000000001E-3</v>
      </c>
      <c r="AK1045" s="3" cm="1">
        <f t="array" ref="AK1045">100000000/Lvac($AA1045)</f>
        <v>22835.11078906311</v>
      </c>
      <c r="AL1045" s="21">
        <f t="shared" si="1287"/>
        <v>1.564766404663448E-2</v>
      </c>
      <c r="AM1045" s="21"/>
      <c r="AN1045" s="21"/>
      <c r="AO1045" s="21"/>
      <c r="AP1045" s="21"/>
      <c r="AS1045" s="3">
        <f t="shared" si="1297"/>
        <v>7.8906310955062509E-4</v>
      </c>
      <c r="AT1045" s="3" cm="1">
        <f t="array" ref="AT1045">AS1045-(100000000/LvacE($A1045)-$E1045)</f>
        <v>-8.6614454630762339E-6</v>
      </c>
      <c r="BB1045"/>
      <c r="BC1045"/>
      <c r="BD1045"/>
      <c r="BE1045"/>
      <c r="BF1045"/>
      <c r="BG1045"/>
      <c r="BH1045"/>
      <c r="BI1045"/>
      <c r="BJ1045"/>
      <c r="BN1045" s="16" cm="1">
        <f t="array" ref="BN1045">$C1045*EXP(poly_from_str(100000000/$E1045,BN$4342))</f>
        <v>0.17851304388131353</v>
      </c>
      <c r="BO1045" s="16"/>
      <c r="BY1045" t="e">
        <v>#N/A</v>
      </c>
    </row>
    <row r="1046" spans="1:77" hidden="1" x14ac:dyDescent="0.25">
      <c r="A1046" t="s">
        <v>1628</v>
      </c>
      <c r="B1046" s="2" t="str">
        <f t="shared" si="1289"/>
        <v/>
      </c>
      <c r="C1046">
        <v>20</v>
      </c>
      <c r="E1046" t="s">
        <v>1629</v>
      </c>
      <c r="R1046">
        <v>11</v>
      </c>
      <c r="S1046" t="s">
        <v>22</v>
      </c>
      <c r="AA1046" s="10">
        <f t="shared" si="1291"/>
        <v>4377.7470000000003</v>
      </c>
      <c r="AB1046" s="3" cm="1">
        <f t="array" ref="AB1046">100000000/Lvac(AA1046)</f>
        <v>22836.38351428922</v>
      </c>
      <c r="AC1046" s="28">
        <f t="shared" si="1292"/>
        <v>2.2842800189229756E-7</v>
      </c>
      <c r="AD1046" s="28">
        <f t="shared" si="1293"/>
        <v>4.3789770800366804E-7</v>
      </c>
      <c r="AE1046" s="21">
        <f t="shared" si="1294"/>
        <v>22836.382762555066</v>
      </c>
      <c r="AF1046" s="10" cm="1">
        <f t="array" ref="AF1046">Lair(100000000/AE1046)</f>
        <v>4377.7471441103808</v>
      </c>
      <c r="AG1046" s="10">
        <f t="shared" si="1295"/>
        <v>7.6082347283076453E-3</v>
      </c>
      <c r="AH1046" s="10" t="b">
        <f t="shared" si="1290"/>
        <v>1</v>
      </c>
      <c r="AI1046" s="10">
        <f t="shared" si="1296"/>
        <v>4377.7470000000003</v>
      </c>
      <c r="AJ1046">
        <v>3.0000000000000001E-3</v>
      </c>
      <c r="AK1046" s="3" cm="1">
        <f t="array" ref="AK1046">100000000/Lvac($AA1046)</f>
        <v>22836.38351428922</v>
      </c>
      <c r="AL1046" s="21">
        <f t="shared" si="1287"/>
        <v>1.5649408369845873E-2</v>
      </c>
      <c r="AM1046" s="21"/>
      <c r="AN1046" s="21"/>
      <c r="AO1046" s="21"/>
      <c r="AP1046" s="21"/>
      <c r="AS1046" s="3">
        <f t="shared" si="1297"/>
        <v>3.51428921931074E-3</v>
      </c>
      <c r="AT1046" s="3" cm="1">
        <f t="array" ref="AT1046">AS1046-(100000000/LvacE($A1046)-$E1046)</f>
        <v>-8.6702093540225178E-6</v>
      </c>
      <c r="BB1046"/>
      <c r="BC1046"/>
      <c r="BD1046"/>
      <c r="BE1046"/>
      <c r="BF1046"/>
      <c r="BG1046"/>
      <c r="BH1046"/>
      <c r="BI1046"/>
      <c r="BJ1046"/>
      <c r="BN1046" s="16" cm="1">
        <f t="array" ref="BN1046">$C1046*EXP(poly_from_str(100000000/$E1046,BN$4342))</f>
        <v>0.89218168513019269</v>
      </c>
      <c r="BO1046" s="16"/>
      <c r="BY1046" t="e">
        <v>#N/A</v>
      </c>
    </row>
    <row r="1047" spans="1:77" hidden="1" x14ac:dyDescent="0.25">
      <c r="A1047" t="s">
        <v>1630</v>
      </c>
      <c r="B1047" s="2" t="str">
        <f t="shared" si="1289"/>
        <v/>
      </c>
      <c r="C1047">
        <v>7</v>
      </c>
      <c r="E1047" t="s">
        <v>1631</v>
      </c>
      <c r="R1047">
        <v>11</v>
      </c>
      <c r="S1047" t="s">
        <v>22</v>
      </c>
      <c r="AA1047" s="10">
        <f t="shared" si="1291"/>
        <v>4374.5379999999996</v>
      </c>
      <c r="AB1047" s="3" cm="1">
        <f t="array" ref="AB1047">100000000/Lvac(AA1047)</f>
        <v>22853.135149389982</v>
      </c>
      <c r="AC1047" s="28">
        <f t="shared" si="1292"/>
        <v>2.2859556826343721E-7</v>
      </c>
      <c r="AD1047" s="28">
        <f t="shared" si="1293"/>
        <v>4.3757672348368927E-7</v>
      </c>
      <c r="AE1047" s="21">
        <f t="shared" si="1294"/>
        <v>22853.134045353014</v>
      </c>
      <c r="AF1047" s="10" cm="1">
        <f t="array" ref="AF1047">Lair(100000000/AE1047)</f>
        <v>4374.5382113380492</v>
      </c>
      <c r="AG1047" s="10">
        <f t="shared" si="1295"/>
        <v>7.612062708037967E-3</v>
      </c>
      <c r="AH1047" s="10" t="b">
        <f t="shared" si="1290"/>
        <v>1</v>
      </c>
      <c r="AI1047" s="10">
        <f t="shared" si="1296"/>
        <v>4374.5379999999996</v>
      </c>
      <c r="AJ1047">
        <v>3.0000000000000001E-3</v>
      </c>
      <c r="AK1047" s="3" cm="1">
        <f t="array" ref="AK1047">100000000/Lvac($AA1047)</f>
        <v>22853.135149389982</v>
      </c>
      <c r="AL1047" s="21">
        <f t="shared" si="1287"/>
        <v>1.5672376248227801E-2</v>
      </c>
      <c r="AM1047" s="21"/>
      <c r="AN1047" s="21"/>
      <c r="AO1047" s="21"/>
      <c r="AP1047" s="21"/>
      <c r="AS1047" s="3">
        <f t="shared" si="1297"/>
        <v>5.1493899809429422E-3</v>
      </c>
      <c r="AT1047" s="3" cm="1">
        <f t="array" ref="AT1047">AS1047-(100000000/LvacE($A1047)-$E1047)</f>
        <v>-8.7856533355079591E-6</v>
      </c>
      <c r="BB1047"/>
      <c r="BC1047"/>
      <c r="BD1047"/>
      <c r="BE1047"/>
      <c r="BF1047"/>
      <c r="BG1047"/>
      <c r="BH1047"/>
      <c r="BI1047"/>
      <c r="BJ1047"/>
      <c r="BN1047" s="16" cm="1">
        <f t="array" ref="BN1047">$C1047*EXP(poly_from_str(100000000/$E1047,BN$4342))</f>
        <v>0.3105317805549464</v>
      </c>
      <c r="BO1047" s="16"/>
      <c r="BY1047">
        <v>311</v>
      </c>
    </row>
    <row r="1048" spans="1:77" hidden="1" x14ac:dyDescent="0.25">
      <c r="A1048" t="s">
        <v>1632</v>
      </c>
      <c r="B1048" s="2" t="str">
        <f t="shared" si="1289"/>
        <v/>
      </c>
      <c r="C1048">
        <v>6</v>
      </c>
      <c r="E1048" t="s">
        <v>1633</v>
      </c>
      <c r="R1048">
        <v>11</v>
      </c>
      <c r="S1048" t="s">
        <v>22</v>
      </c>
      <c r="AA1048" s="10">
        <f t="shared" si="1291"/>
        <v>4374.1009999999997</v>
      </c>
      <c r="AB1048" s="3" cm="1">
        <f t="array" ref="AB1048">100000000/Lvac(AA1048)</f>
        <v>22855.418280049598</v>
      </c>
      <c r="AC1048" s="28">
        <f t="shared" si="1292"/>
        <v>2.286184063879641E-7</v>
      </c>
      <c r="AD1048" s="28">
        <f t="shared" si="1293"/>
        <v>4.375330119741873E-7</v>
      </c>
      <c r="AE1048" s="21">
        <f t="shared" si="1294"/>
        <v>22855.418648925333</v>
      </c>
      <c r="AF1048" s="10" cm="1">
        <f t="array" ref="AF1048">Lair(100000000/AE1048)</f>
        <v>4374.1009294028163</v>
      </c>
      <c r="AG1048" s="10">
        <f t="shared" si="1295"/>
        <v>7.6125846522576415E-3</v>
      </c>
      <c r="AH1048" s="10" t="b">
        <f t="shared" si="1290"/>
        <v>1</v>
      </c>
      <c r="AI1048" s="10">
        <f t="shared" si="1296"/>
        <v>4374.1009999999997</v>
      </c>
      <c r="AJ1048">
        <v>3.0000000000000001E-3</v>
      </c>
      <c r="AK1048" s="3" cm="1">
        <f t="array" ref="AK1048">100000000/Lvac($AA1048)</f>
        <v>22855.418280049598</v>
      </c>
      <c r="AL1048" s="21">
        <f t="shared" si="1287"/>
        <v>1.5675507913545845E-2</v>
      </c>
      <c r="AM1048" s="21"/>
      <c r="AN1048" s="21"/>
      <c r="AO1048" s="21"/>
      <c r="AP1048" s="21"/>
      <c r="AS1048" s="3">
        <f t="shared" si="1297"/>
        <v>-1.7199504000018351E-3</v>
      </c>
      <c r="AT1048" s="3" cm="1">
        <f t="array" ref="AT1048">AS1048-(100000000/LvacE($A1048)-$E1048)</f>
        <v>-8.8013875938486308E-6</v>
      </c>
      <c r="BB1048"/>
      <c r="BC1048"/>
      <c r="BD1048"/>
      <c r="BE1048"/>
      <c r="BF1048"/>
      <c r="BG1048"/>
      <c r="BH1048"/>
      <c r="BI1048"/>
      <c r="BJ1048"/>
      <c r="BN1048" s="16" cm="1">
        <f t="array" ref="BN1048">$C1048*EXP(poly_from_str(100000000/$E1048,BN$4342))</f>
        <v>0.26597189531929338</v>
      </c>
      <c r="BO1048" s="16"/>
      <c r="BY1048" t="e">
        <v>#N/A</v>
      </c>
    </row>
    <row r="1049" spans="1:77" hidden="1" x14ac:dyDescent="0.25">
      <c r="A1049" t="s">
        <v>1634</v>
      </c>
      <c r="B1049" s="2" t="str">
        <f t="shared" si="1289"/>
        <v/>
      </c>
      <c r="C1049">
        <v>1</v>
      </c>
      <c r="E1049" t="s">
        <v>1635</v>
      </c>
      <c r="R1049">
        <v>11</v>
      </c>
      <c r="S1049" t="s">
        <v>22</v>
      </c>
      <c r="AA1049" s="10">
        <f t="shared" si="1291"/>
        <v>4373.5810000000001</v>
      </c>
      <c r="AB1049" s="3" cm="1">
        <f t="array" ref="AB1049">100000000/Lvac(AA1049)</f>
        <v>22858.13564324766</v>
      </c>
      <c r="AC1049" s="28">
        <f t="shared" si="1292"/>
        <v>2.2864558813475731E-7</v>
      </c>
      <c r="AD1049" s="28">
        <f t="shared" si="1293"/>
        <v>4.3748099827879099E-7</v>
      </c>
      <c r="AE1049" s="21">
        <f t="shared" si="1294"/>
        <v>22858.136577984289</v>
      </c>
      <c r="AF1049" s="10" cm="1">
        <f t="array" ref="AF1049">Lair(100000000/AE1049)</f>
        <v>4373.580821148219</v>
      </c>
      <c r="AG1049" s="10">
        <f t="shared" si="1295"/>
        <v>7.6132059339072099E-3</v>
      </c>
      <c r="AH1049" s="10" t="b">
        <f t="shared" si="1290"/>
        <v>1</v>
      </c>
      <c r="AI1049" s="10">
        <f t="shared" si="1296"/>
        <v>4373.5810000000001</v>
      </c>
      <c r="AJ1049">
        <v>3.0000000000000001E-3</v>
      </c>
      <c r="AK1049" s="3" cm="1">
        <f t="array" ref="AK1049">100000000/Lvac($AA1049)</f>
        <v>22858.13564324766</v>
      </c>
      <c r="AL1049" s="21">
        <f t="shared" si="1287"/>
        <v>1.567923560344326E-2</v>
      </c>
      <c r="AM1049" s="21"/>
      <c r="AN1049" s="21"/>
      <c r="AO1049" s="21"/>
      <c r="AP1049" s="21"/>
      <c r="AS1049" s="3">
        <f t="shared" si="1297"/>
        <v>-4.3567523389356211E-3</v>
      </c>
      <c r="AT1049" s="3" cm="1">
        <f t="array" ref="AT1049">AS1049-(100000000/LvacE($A1049)-$E1049)</f>
        <v>-8.8201159087475389E-6</v>
      </c>
      <c r="BB1049"/>
      <c r="BC1049"/>
      <c r="BD1049"/>
      <c r="BE1049"/>
      <c r="BF1049"/>
      <c r="BG1049"/>
      <c r="BH1049"/>
      <c r="BI1049"/>
      <c r="BJ1049"/>
      <c r="BN1049" s="16" cm="1">
        <f t="array" ref="BN1049">$C1049*EXP(poly_from_str(100000000/$E1049,BN$4342))</f>
        <v>4.4289657202214977E-2</v>
      </c>
      <c r="BO1049" s="16"/>
      <c r="BY1049" t="e">
        <v>#N/A</v>
      </c>
    </row>
    <row r="1050" spans="1:77" hidden="1" x14ac:dyDescent="0.25">
      <c r="A1050" t="s">
        <v>1636</v>
      </c>
      <c r="B1050" s="2" t="str">
        <f t="shared" si="1289"/>
        <v/>
      </c>
      <c r="C1050">
        <v>9</v>
      </c>
      <c r="E1050" t="s">
        <v>1637</v>
      </c>
      <c r="R1050">
        <v>11</v>
      </c>
      <c r="S1050" t="s">
        <v>22</v>
      </c>
      <c r="AA1050" s="10">
        <f t="shared" si="1291"/>
        <v>4372.0259999999998</v>
      </c>
      <c r="AB1050" s="3" cm="1">
        <f t="array" ref="AB1050">100000000/Lvac(AA1050)</f>
        <v>22866.265460889517</v>
      </c>
      <c r="AC1050" s="28">
        <f t="shared" si="1292"/>
        <v>2.2872691059019321E-7</v>
      </c>
      <c r="AD1050" s="28">
        <f t="shared" si="1293"/>
        <v>4.3732545732507171E-7</v>
      </c>
      <c r="AE1050" s="21">
        <f t="shared" si="1294"/>
        <v>22866.26643583937</v>
      </c>
      <c r="AF1050" s="10" cm="1">
        <f t="array" ref="AF1050">Lair(100000000/AE1050)</f>
        <v>4372.0258135864769</v>
      </c>
      <c r="AG1050" s="10">
        <f t="shared" si="1295"/>
        <v>7.6150651278022504E-3</v>
      </c>
      <c r="AH1050" s="10" t="b">
        <f t="shared" si="1290"/>
        <v>1</v>
      </c>
      <c r="AI1050" s="10">
        <f t="shared" si="1296"/>
        <v>4372.0259999999998</v>
      </c>
      <c r="AJ1050">
        <v>3.0000000000000001E-3</v>
      </c>
      <c r="AK1050" s="3" cm="1">
        <f t="array" ref="AK1050">100000000/Lvac($AA1050)</f>
        <v>22866.265460889517</v>
      </c>
      <c r="AL1050" s="21">
        <f t="shared" si="1287"/>
        <v>1.56903907668135E-2</v>
      </c>
      <c r="AM1050" s="21"/>
      <c r="AN1050" s="21"/>
      <c r="AO1050" s="21"/>
      <c r="AP1050" s="21"/>
      <c r="AS1050" s="3">
        <f t="shared" si="1297"/>
        <v>-4.5391104831651319E-3</v>
      </c>
      <c r="AT1050" s="3" cm="1">
        <f t="array" ref="AT1050">AS1050-(100000000/LvacE($A1050)-$E1050)</f>
        <v>-8.8761626102495939E-6</v>
      </c>
      <c r="BB1050"/>
      <c r="BC1050"/>
      <c r="BD1050"/>
      <c r="BE1050"/>
      <c r="BF1050"/>
      <c r="BG1050"/>
      <c r="BH1050"/>
      <c r="BI1050"/>
      <c r="BJ1050"/>
      <c r="BN1050" s="16" cm="1">
        <f t="array" ref="BN1050">$C1050*EXP(poly_from_str(100000000/$E1050,BN$4342))</f>
        <v>0.39757216406502971</v>
      </c>
      <c r="BO1050" s="16"/>
      <c r="BY1050">
        <v>399</v>
      </c>
    </row>
    <row r="1051" spans="1:77" hidden="1" x14ac:dyDescent="0.25">
      <c r="A1051" t="s">
        <v>1638</v>
      </c>
      <c r="B1051" s="2" t="str">
        <f t="shared" si="1289"/>
        <v/>
      </c>
      <c r="C1051">
        <v>2</v>
      </c>
      <c r="D1051" t="s">
        <v>14</v>
      </c>
      <c r="E1051" t="s">
        <v>1639</v>
      </c>
      <c r="R1051">
        <v>11</v>
      </c>
      <c r="S1051" t="s">
        <v>22</v>
      </c>
      <c r="AA1051" s="10">
        <f t="shared" si="1291"/>
        <v>4370.6000000000004</v>
      </c>
      <c r="AB1051" s="3" cm="1">
        <f t="array" ref="AB1051">100000000/Lvac(AA1051)</f>
        <v>22873.725928353706</v>
      </c>
      <c r="AC1051" s="28">
        <f t="shared" si="1292"/>
        <v>2.2880153754633231E-7</v>
      </c>
      <c r="AD1051" s="28">
        <f t="shared" si="1293"/>
        <v>4.3718281976983236E-7</v>
      </c>
      <c r="AE1051" s="21">
        <f t="shared" si="1294"/>
        <v>22873.726803793899</v>
      </c>
      <c r="AF1051" s="10" cm="1">
        <f t="array" ref="AF1051">Lair(100000000/AE1051)</f>
        <v>4370.5998327222114</v>
      </c>
      <c r="AG1051" s="10">
        <f t="shared" si="1295"/>
        <v>7.6167718309103679E-3</v>
      </c>
      <c r="AH1051" s="10" t="b">
        <f t="shared" si="1290"/>
        <v>1</v>
      </c>
      <c r="AI1051" s="10">
        <f t="shared" si="1296"/>
        <v>4370.6000000000004</v>
      </c>
      <c r="AJ1051">
        <v>7.0000000000000001E-3</v>
      </c>
      <c r="AK1051" s="3" cm="1">
        <f t="array" ref="AK1051">100000000/Lvac($AA1051)</f>
        <v>22873.725928353706</v>
      </c>
      <c r="AL1051" s="21">
        <f t="shared" si="1287"/>
        <v>3.6634805632745147E-2</v>
      </c>
      <c r="AM1051" s="21"/>
      <c r="AN1051" s="21"/>
      <c r="AO1051" s="21"/>
      <c r="AP1051" s="21"/>
      <c r="AS1051" s="3">
        <f t="shared" si="1297"/>
        <v>-4.0716462935961317E-3</v>
      </c>
      <c r="AT1051" s="3" cm="1">
        <f t="array" ref="AT1051">AS1051-(100000000/LvacE($A1051)-$E1051)</f>
        <v>-8.9275999926030636E-6</v>
      </c>
      <c r="BB1051"/>
      <c r="BC1051"/>
      <c r="BD1051"/>
      <c r="BE1051"/>
      <c r="BF1051"/>
      <c r="BG1051"/>
      <c r="BH1051"/>
      <c r="BI1051"/>
      <c r="BJ1051"/>
      <c r="BN1051" s="16" cm="1">
        <f t="array" ref="BN1051">$C1051*EXP(poly_from_str(100000000/$E1051,BN$4342))</f>
        <v>8.8142491281580942E-2</v>
      </c>
      <c r="BO1051" s="16"/>
      <c r="BY1051" t="e">
        <v>#N/A</v>
      </c>
    </row>
    <row r="1052" spans="1:77" hidden="1" x14ac:dyDescent="0.25">
      <c r="A1052" t="s">
        <v>1640</v>
      </c>
      <c r="B1052" s="2" t="str">
        <f t="shared" si="1289"/>
        <v/>
      </c>
      <c r="C1052">
        <v>3</v>
      </c>
      <c r="E1052" t="s">
        <v>1641</v>
      </c>
      <c r="R1052">
        <v>11</v>
      </c>
      <c r="S1052" t="s">
        <v>22</v>
      </c>
      <c r="AA1052" s="10">
        <f t="shared" si="1291"/>
        <v>4370.4620000000004</v>
      </c>
      <c r="AB1052" s="3" cm="1">
        <f t="array" ref="AB1052">100000000/Lvac(AA1052)</f>
        <v>22874.448167434526</v>
      </c>
      <c r="AC1052" s="28">
        <f t="shared" si="1292"/>
        <v>2.2880876209425913E-7</v>
      </c>
      <c r="AD1052" s="28">
        <f t="shared" si="1293"/>
        <v>4.3716901613550687E-7</v>
      </c>
      <c r="AE1052" s="21">
        <f t="shared" si="1294"/>
        <v>22874.448561491477</v>
      </c>
      <c r="AF1052" s="10" cm="1">
        <f t="array" ref="AF1052">Lair(100000000/AE1052)</f>
        <v>4370.4619247089468</v>
      </c>
      <c r="AG1052" s="10">
        <f t="shared" si="1295"/>
        <v>7.616937084389994E-3</v>
      </c>
      <c r="AH1052" s="10" t="b">
        <f t="shared" si="1290"/>
        <v>1</v>
      </c>
      <c r="AI1052" s="10">
        <f t="shared" si="1296"/>
        <v>4370.4620000000004</v>
      </c>
      <c r="AJ1052">
        <v>3.0000000000000001E-3</v>
      </c>
      <c r="AK1052" s="3" cm="1">
        <f t="array" ref="AK1052">100000000/Lvac($AA1052)</f>
        <v>22874.448167434526</v>
      </c>
      <c r="AL1052" s="21">
        <f t="shared" si="1287"/>
        <v>1.5701622506339965E-2</v>
      </c>
      <c r="AM1052" s="21"/>
      <c r="AN1052" s="21"/>
      <c r="AO1052" s="21"/>
      <c r="AP1052" s="21"/>
      <c r="AS1052" s="3">
        <f t="shared" si="1297"/>
        <v>-1.8325654746149667E-3</v>
      </c>
      <c r="AT1052" s="3" cm="1">
        <f t="array" ref="AT1052">AS1052-(100000000/LvacE($A1052)-$E1052)</f>
        <v>-8.9325803855899721E-6</v>
      </c>
      <c r="BB1052"/>
      <c r="BC1052"/>
      <c r="BD1052"/>
      <c r="BE1052"/>
      <c r="BF1052"/>
      <c r="BG1052"/>
      <c r="BH1052"/>
      <c r="BI1052"/>
      <c r="BJ1052"/>
      <c r="BN1052" s="16" cm="1">
        <f t="array" ref="BN1052">$C1052*EXP(poly_from_str(100000000/$E1052,BN$4342))</f>
        <v>0.13218409711139861</v>
      </c>
      <c r="BO1052" s="16"/>
      <c r="BY1052" t="e">
        <v>#N/A</v>
      </c>
    </row>
    <row r="1053" spans="1:77" hidden="1" x14ac:dyDescent="0.25">
      <c r="A1053" t="s">
        <v>1642</v>
      </c>
      <c r="B1053" s="2" t="str">
        <f t="shared" si="1289"/>
        <v/>
      </c>
      <c r="C1053">
        <v>2</v>
      </c>
      <c r="D1053" t="s">
        <v>14</v>
      </c>
      <c r="E1053" t="s">
        <v>1643</v>
      </c>
      <c r="R1053">
        <v>11</v>
      </c>
      <c r="S1053" t="s">
        <v>22</v>
      </c>
      <c r="AA1053" s="10">
        <f t="shared" si="1291"/>
        <v>4370.1639999999998</v>
      </c>
      <c r="AB1053" s="3" cm="1">
        <f t="array" ref="AB1053">100000000/Lvac(AA1053)</f>
        <v>22876.007940754422</v>
      </c>
      <c r="AC1053" s="28">
        <f t="shared" si="1292"/>
        <v>2.2882436448609252E-7</v>
      </c>
      <c r="AD1053" s="28">
        <f t="shared" si="1293"/>
        <v>4.3713920828750214E-7</v>
      </c>
      <c r="AE1053" s="21">
        <f t="shared" si="1294"/>
        <v>22876.008383649256</v>
      </c>
      <c r="AF1053" s="10" cm="1">
        <f t="array" ref="AF1053">Lair(100000000/AE1053)</f>
        <v>4370.1639153892056</v>
      </c>
      <c r="AG1053" s="10">
        <f t="shared" si="1295"/>
        <v>7.6172939895109686E-3</v>
      </c>
      <c r="AH1053" s="10" t="b">
        <f t="shared" si="1290"/>
        <v>1</v>
      </c>
      <c r="AI1053" s="10">
        <f t="shared" si="1296"/>
        <v>4370.1639999999998</v>
      </c>
      <c r="AJ1053">
        <v>7.0000000000000001E-3</v>
      </c>
      <c r="AK1053" s="3" cm="1">
        <f t="array" ref="AK1053">100000000/Lvac($AA1053)</f>
        <v>22876.007940754422</v>
      </c>
      <c r="AL1053" s="21">
        <f t="shared" si="1287"/>
        <v>3.6642115853153558E-2</v>
      </c>
      <c r="AM1053" s="21"/>
      <c r="AN1053" s="21"/>
      <c r="AO1053" s="21"/>
      <c r="AP1053" s="21"/>
      <c r="AS1053" s="3">
        <f t="shared" si="1297"/>
        <v>-2.0592455766745843E-3</v>
      </c>
      <c r="AT1053" s="3" cm="1">
        <f t="array" ref="AT1053">AS1053-(100000000/LvacE($A1053)-$E1053)</f>
        <v>-8.9433342509437352E-6</v>
      </c>
      <c r="BB1053"/>
      <c r="BC1053"/>
      <c r="BD1053"/>
      <c r="BE1053"/>
      <c r="BF1053"/>
      <c r="BG1053"/>
      <c r="BH1053"/>
      <c r="BI1053"/>
      <c r="BJ1053"/>
      <c r="BN1053" s="16" cm="1">
        <f t="array" ref="BN1053">$C1053*EXP(poly_from_str(100000000/$E1053,BN$4342))</f>
        <v>8.8080042795465732E-2</v>
      </c>
      <c r="BO1053" s="16"/>
      <c r="BY1053" t="e">
        <v>#N/A</v>
      </c>
    </row>
    <row r="1054" spans="1:77" hidden="1" x14ac:dyDescent="0.25">
      <c r="A1054" t="s">
        <v>1644</v>
      </c>
      <c r="B1054" s="2" t="str">
        <f t="shared" si="1289"/>
        <v/>
      </c>
      <c r="C1054">
        <v>8</v>
      </c>
      <c r="E1054" t="s">
        <v>1645</v>
      </c>
      <c r="R1054">
        <v>11</v>
      </c>
      <c r="S1054" t="s">
        <v>22</v>
      </c>
      <c r="AA1054" s="10">
        <f t="shared" si="1291"/>
        <v>4369.6040000000003</v>
      </c>
      <c r="AB1054" s="3" cm="1">
        <f t="array" ref="AB1054">100000000/Lvac(AA1054)</f>
        <v>22878.939633930153</v>
      </c>
      <c r="AC1054" s="28">
        <f t="shared" si="1292"/>
        <v>2.2885369017421258E-7</v>
      </c>
      <c r="AD1054" s="28">
        <f t="shared" si="1293"/>
        <v>4.37083193539691E-7</v>
      </c>
      <c r="AE1054" s="21">
        <f t="shared" si="1294"/>
        <v>22878.93971269477</v>
      </c>
      <c r="AF1054" s="10" cm="1">
        <f t="array" ref="AF1054">Lair(100000000/AE1054)</f>
        <v>4369.6039849566341</v>
      </c>
      <c r="AG1054" s="10">
        <f t="shared" si="1295"/>
        <v>7.6179648812489814E-3</v>
      </c>
      <c r="AH1054" s="10" t="b">
        <f t="shared" si="1290"/>
        <v>1</v>
      </c>
      <c r="AI1054" s="10">
        <f t="shared" si="1296"/>
        <v>4369.6040000000003</v>
      </c>
      <c r="AJ1054">
        <v>3.0000000000000001E-3</v>
      </c>
      <c r="AK1054" s="3" cm="1">
        <f t="array" ref="AK1054">100000000/Lvac($AA1054)</f>
        <v>22878.939633930153</v>
      </c>
      <c r="AL1054" s="21">
        <f t="shared" si="1287"/>
        <v>1.570778928749389E-2</v>
      </c>
      <c r="AM1054" s="21"/>
      <c r="AN1054" s="21"/>
      <c r="AO1054" s="21"/>
      <c r="AP1054" s="21"/>
      <c r="AS1054" s="3">
        <f t="shared" si="1297"/>
        <v>-3.6606984576792456E-4</v>
      </c>
      <c r="AT1054" s="3" cm="1">
        <f t="array" ref="AT1054">AS1054-(100000000/LvacE($A1054)-$E1054)</f>
        <v>-8.9635468611959368E-6</v>
      </c>
      <c r="BB1054"/>
      <c r="BC1054"/>
      <c r="BD1054"/>
      <c r="BE1054"/>
      <c r="BF1054"/>
      <c r="BG1054"/>
      <c r="BH1054"/>
      <c r="BI1054"/>
      <c r="BJ1054"/>
      <c r="BN1054" s="16" cm="1">
        <f t="array" ref="BN1054">$C1054*EXP(poly_from_str(100000000/$E1054,BN$4342))</f>
        <v>0.3520012963227801</v>
      </c>
      <c r="BO1054" s="16"/>
      <c r="BY1054" t="e">
        <v>#N/A</v>
      </c>
    </row>
    <row r="1055" spans="1:77" hidden="1" x14ac:dyDescent="0.25">
      <c r="A1055" t="s">
        <v>1646</v>
      </c>
      <c r="B1055" s="2" t="str">
        <f t="shared" si="1289"/>
        <v/>
      </c>
      <c r="C1055">
        <v>7</v>
      </c>
      <c r="D1055" t="s">
        <v>143</v>
      </c>
      <c r="E1055" t="s">
        <v>1647</v>
      </c>
      <c r="R1055">
        <v>11</v>
      </c>
      <c r="S1055" t="s">
        <v>22</v>
      </c>
      <c r="AA1055" s="10">
        <f t="shared" si="1291"/>
        <v>4367.6400000000003</v>
      </c>
      <c r="AB1055" s="3" cm="1">
        <f t="array" ref="AB1055">100000000/Lvac(AA1055)</f>
        <v>22889.227442294072</v>
      </c>
      <c r="AC1055" s="28">
        <f t="shared" si="1292"/>
        <v>2.2895659898709599E-7</v>
      </c>
      <c r="AD1055" s="28">
        <f t="shared" si="1293"/>
        <v>4.3688674181821797E-7</v>
      </c>
      <c r="AE1055" s="21">
        <f t="shared" si="1294"/>
        <v>22889.22799339435</v>
      </c>
      <c r="AF1055" s="10" cm="1">
        <f t="array" ref="AF1055">Lair(100000000/AE1055)</f>
        <v>4367.6398948391725</v>
      </c>
      <c r="AG1055" s="10">
        <f t="shared" si="1295"/>
        <v>7.620319834314878E-3</v>
      </c>
      <c r="AH1055" s="10" t="b">
        <f t="shared" si="1290"/>
        <v>1</v>
      </c>
      <c r="AI1055" s="10">
        <f t="shared" si="1296"/>
        <v>4367.6400000000003</v>
      </c>
      <c r="AJ1055">
        <v>7.0000000000000001E-3</v>
      </c>
      <c r="AK1055" s="3" cm="1">
        <f t="array" ref="AK1055">100000000/Lvac($AA1055)</f>
        <v>22889.227442294072</v>
      </c>
      <c r="AL1055" s="21">
        <f t="shared" si="1287"/>
        <v>3.6684477680408299E-2</v>
      </c>
      <c r="AM1055" s="21"/>
      <c r="AN1055" s="21"/>
      <c r="AO1055" s="21"/>
      <c r="AP1055" s="21"/>
      <c r="AS1055" s="3">
        <f t="shared" si="1297"/>
        <v>-2.557705927756615E-3</v>
      </c>
      <c r="AT1055" s="3" cm="1">
        <f t="array" ref="AT1055">AS1055-(100000000/LvacE($A1055)-$E1055)</f>
        <v>-9.0344983618706465E-6</v>
      </c>
      <c r="BB1055"/>
      <c r="BC1055"/>
      <c r="BD1055"/>
      <c r="BE1055"/>
      <c r="BF1055"/>
      <c r="BG1055"/>
      <c r="BH1055"/>
      <c r="BI1055"/>
      <c r="BJ1055"/>
      <c r="BN1055" s="16" cm="1">
        <f t="array" ref="BN1055">$C1055*EXP(poly_from_str(100000000/$E1055,BN$4342))</f>
        <v>0.30703776150798695</v>
      </c>
      <c r="BO1055" s="16"/>
      <c r="BY1055">
        <v>309</v>
      </c>
    </row>
    <row r="1056" spans="1:77" hidden="1" x14ac:dyDescent="0.25">
      <c r="A1056" t="s">
        <v>1648</v>
      </c>
      <c r="B1056" s="2" t="str">
        <f t="shared" si="1289"/>
        <v/>
      </c>
      <c r="C1056">
        <v>9</v>
      </c>
      <c r="E1056" t="s">
        <v>1649</v>
      </c>
      <c r="R1056">
        <v>11</v>
      </c>
      <c r="S1056" t="s">
        <v>22</v>
      </c>
      <c r="AA1056" s="10">
        <f t="shared" si="1291"/>
        <v>4367.3130000000001</v>
      </c>
      <c r="AB1056" s="3" cm="1">
        <f t="array" ref="AB1056">100000000/Lvac(AA1056)</f>
        <v>22890.941229477219</v>
      </c>
      <c r="AC1056" s="28">
        <f t="shared" si="1292"/>
        <v>2.2897374197819116E-7</v>
      </c>
      <c r="AD1056" s="28">
        <f t="shared" si="1293"/>
        <v>4.3685403320693334E-7</v>
      </c>
      <c r="AE1056" s="21">
        <f t="shared" si="1294"/>
        <v>22890.940964503658</v>
      </c>
      <c r="AF1056" s="10" cm="1">
        <f t="array" ref="AF1056">Lair(100000000/AE1056)</f>
        <v>4367.3130505546251</v>
      </c>
      <c r="AG1056" s="10">
        <f t="shared" si="1295"/>
        <v>7.6207122353581271E-3</v>
      </c>
      <c r="AH1056" s="10" t="b">
        <f t="shared" si="1290"/>
        <v>1</v>
      </c>
      <c r="AI1056" s="10">
        <f t="shared" si="1296"/>
        <v>4367.3130000000001</v>
      </c>
      <c r="AJ1056">
        <v>3.0000000000000001E-3</v>
      </c>
      <c r="AK1056" s="3" cm="1">
        <f t="array" ref="AK1056">100000000/Lvac($AA1056)</f>
        <v>22890.941229477219</v>
      </c>
      <c r="AL1056" s="21">
        <f t="shared" si="1287"/>
        <v>1.5724273412148767E-2</v>
      </c>
      <c r="AM1056" s="21"/>
      <c r="AN1056" s="21"/>
      <c r="AO1056" s="21"/>
      <c r="AP1056" s="21"/>
      <c r="AS1056" s="3">
        <f t="shared" si="1297"/>
        <v>1.2294772204768378E-3</v>
      </c>
      <c r="AT1056" s="3" cm="1">
        <f t="array" ref="AT1056">AS1056-(100000000/LvacE($A1056)-$E1056)</f>
        <v>-9.0463108790572733E-6</v>
      </c>
      <c r="BB1056"/>
      <c r="BC1056"/>
      <c r="BD1056"/>
      <c r="BE1056"/>
      <c r="BF1056"/>
      <c r="BG1056"/>
      <c r="BH1056"/>
      <c r="BI1056"/>
      <c r="BJ1056"/>
      <c r="BN1056" s="16" cm="1">
        <f t="array" ref="BN1056">$C1056*EXP(poly_from_str(100000000/$E1056,BN$4342))</f>
        <v>0.39456018326233283</v>
      </c>
      <c r="BO1056" s="16"/>
      <c r="BY1056">
        <v>397</v>
      </c>
    </row>
    <row r="1057" spans="1:77" hidden="1" x14ac:dyDescent="0.25">
      <c r="A1057" t="s">
        <v>1650</v>
      </c>
      <c r="B1057" s="2" t="str">
        <f t="shared" si="1289"/>
        <v/>
      </c>
      <c r="C1057">
        <v>6</v>
      </c>
      <c r="E1057" t="s">
        <v>1651</v>
      </c>
      <c r="R1057">
        <v>11</v>
      </c>
      <c r="S1057" t="s">
        <v>22</v>
      </c>
      <c r="AA1057" s="10">
        <f t="shared" si="1291"/>
        <v>4364.5159999999996</v>
      </c>
      <c r="AB1057" s="3" cm="1">
        <f t="array" ref="AB1057">100000000/Lvac(AA1057)</f>
        <v>22905.61062911696</v>
      </c>
      <c r="AC1057" s="28">
        <f t="shared" si="1292"/>
        <v>2.2912047979661436E-7</v>
      </c>
      <c r="AD1057" s="28">
        <f t="shared" si="1293"/>
        <v>4.3657425955229872E-7</v>
      </c>
      <c r="AE1057" s="21">
        <f t="shared" si="1294"/>
        <v>22905.610493258631</v>
      </c>
      <c r="AF1057" s="10" cm="1">
        <f t="array" ref="AF1057">Lair(100000000/AE1057)</f>
        <v>4364.516025887383</v>
      </c>
      <c r="AG1057" s="10">
        <f t="shared" si="1295"/>
        <v>7.6240722486888533E-3</v>
      </c>
      <c r="AH1057" s="10" t="b">
        <f t="shared" si="1290"/>
        <v>1</v>
      </c>
      <c r="AI1057" s="10">
        <f t="shared" si="1296"/>
        <v>4364.5159999999996</v>
      </c>
      <c r="AJ1057">
        <v>3.0000000000000001E-3</v>
      </c>
      <c r="AK1057" s="3" cm="1">
        <f t="array" ref="AK1057">100000000/Lvac($AA1057)</f>
        <v>22905.61062911696</v>
      </c>
      <c r="AL1057" s="21">
        <f t="shared" si="1287"/>
        <v>1.5744433492133121E-2</v>
      </c>
      <c r="AM1057" s="21"/>
      <c r="AN1057" s="21"/>
      <c r="AO1057" s="21"/>
      <c r="AP1057" s="21"/>
      <c r="AS1057" s="3">
        <f t="shared" si="1297"/>
        <v>6.2911695931688882E-4</v>
      </c>
      <c r="AT1057" s="3" cm="1">
        <f t="array" ref="AT1057">AS1057-(100000000/LvacE($A1057)-$E1057)</f>
        <v>-9.1474976215977222E-6</v>
      </c>
      <c r="BB1057"/>
      <c r="BC1057"/>
      <c r="BD1057"/>
      <c r="BE1057"/>
      <c r="BF1057"/>
      <c r="BG1057"/>
      <c r="BH1057"/>
      <c r="BI1057"/>
      <c r="BJ1057"/>
      <c r="BN1057" s="16" cm="1">
        <f t="array" ref="BN1057">$C1057*EXP(poly_from_str(100000000/$E1057,BN$4342))</f>
        <v>0.26190564927182186</v>
      </c>
      <c r="BO1057" s="16"/>
      <c r="BY1057" t="e">
        <v>#N/A</v>
      </c>
    </row>
    <row r="1058" spans="1:77" hidden="1" x14ac:dyDescent="0.25">
      <c r="A1058" t="s">
        <v>1652</v>
      </c>
      <c r="B1058" s="2" t="str">
        <f t="shared" si="1289"/>
        <v/>
      </c>
      <c r="C1058">
        <v>5</v>
      </c>
      <c r="E1058" t="s">
        <v>1653</v>
      </c>
      <c r="R1058">
        <v>11</v>
      </c>
      <c r="S1058" t="s">
        <v>22</v>
      </c>
      <c r="AA1058" s="10">
        <f t="shared" si="1291"/>
        <v>4364.3940000000002</v>
      </c>
      <c r="AB1058" s="3" cm="1">
        <f t="array" ref="AB1058">100000000/Lvac(AA1058)</f>
        <v>22906.250909306254</v>
      </c>
      <c r="AC1058" s="28">
        <f t="shared" si="1292"/>
        <v>2.2912688451134337E-7</v>
      </c>
      <c r="AD1058" s="28">
        <f t="shared" si="1293"/>
        <v>4.3656205633970604E-7</v>
      </c>
      <c r="AE1058" s="21">
        <f t="shared" si="1294"/>
        <v>22906.250712923604</v>
      </c>
      <c r="AF1058" s="10" cm="1">
        <f t="array" ref="AF1058">Lair(100000000/AE1058)</f>
        <v>4364.3940374180156</v>
      </c>
      <c r="AG1058" s="10">
        <f t="shared" si="1295"/>
        <v>7.6242189533422345E-3</v>
      </c>
      <c r="AH1058" s="10" t="b">
        <f t="shared" si="1290"/>
        <v>1</v>
      </c>
      <c r="AI1058" s="10">
        <f t="shared" si="1296"/>
        <v>4364.3940000000002</v>
      </c>
      <c r="AJ1058">
        <v>3.0000000000000001E-3</v>
      </c>
      <c r="AK1058" s="3" cm="1">
        <f t="array" ref="AK1058">100000000/Lvac($AA1058)</f>
        <v>22906.250909306254</v>
      </c>
      <c r="AL1058" s="21">
        <f t="shared" si="1287"/>
        <v>1.5745313720053406E-2</v>
      </c>
      <c r="AM1058" s="21"/>
      <c r="AN1058" s="21"/>
      <c r="AO1058" s="21"/>
      <c r="AP1058" s="21"/>
      <c r="AS1058" s="3">
        <f t="shared" si="1297"/>
        <v>9.0930625447072089E-4</v>
      </c>
      <c r="AT1058" s="3" cm="1">
        <f t="array" ref="AT1058">AS1058-(100000000/LvacE($A1058)-$E1058)</f>
        <v>-9.1519214038271457E-6</v>
      </c>
      <c r="BB1058"/>
      <c r="BC1058"/>
      <c r="BD1058"/>
      <c r="BE1058"/>
      <c r="BF1058"/>
      <c r="BG1058"/>
      <c r="BH1058"/>
      <c r="BI1058"/>
      <c r="BJ1058"/>
      <c r="BN1058" s="16" cm="1">
        <f t="array" ref="BN1058">$C1058*EXP(poly_from_str(100000000/$E1058,BN$4342))</f>
        <v>0.2182142920543132</v>
      </c>
      <c r="BO1058" s="16"/>
      <c r="BY1058">
        <v>220</v>
      </c>
    </row>
    <row r="1059" spans="1:77" hidden="1" x14ac:dyDescent="0.25">
      <c r="A1059" t="s">
        <v>1654</v>
      </c>
      <c r="B1059" s="2" t="str">
        <f t="shared" si="1289"/>
        <v/>
      </c>
      <c r="C1059">
        <v>3</v>
      </c>
      <c r="D1059" t="s">
        <v>1155</v>
      </c>
      <c r="E1059" t="s">
        <v>1655</v>
      </c>
      <c r="R1059">
        <v>11</v>
      </c>
      <c r="S1059" t="s">
        <v>22</v>
      </c>
      <c r="AA1059" s="10">
        <f t="shared" si="1291"/>
        <v>4364.1270000000004</v>
      </c>
      <c r="AB1059" s="3" cm="1">
        <f t="array" ref="AB1059">100000000/Lvac(AA1059)</f>
        <v>22907.652303144831</v>
      </c>
      <c r="AC1059" s="28">
        <f t="shared" si="1292"/>
        <v>2.2914090263642648E-7</v>
      </c>
      <c r="AD1059" s="28">
        <f t="shared" si="1293"/>
        <v>4.365353493088932E-7</v>
      </c>
      <c r="AE1059" s="21">
        <f t="shared" si="1294"/>
        <v>22907.651805639762</v>
      </c>
      <c r="AF1059" s="10" cm="1">
        <f t="array" ref="AF1059">Lair(100000000/AE1059)</f>
        <v>4364.1270947811581</v>
      </c>
      <c r="AG1059" s="10">
        <f t="shared" si="1295"/>
        <v>7.6245400630120105E-3</v>
      </c>
      <c r="AH1059" s="10" t="b">
        <f t="shared" si="1290"/>
        <v>1</v>
      </c>
      <c r="AI1059" s="10">
        <f t="shared" si="1296"/>
        <v>4364.1270000000004</v>
      </c>
      <c r="AJ1059">
        <v>7.0000000000000001E-3</v>
      </c>
      <c r="AK1059" s="3" cm="1">
        <f t="array" ref="AK1059">100000000/Lvac($AA1059)</f>
        <v>22907.652303144831</v>
      </c>
      <c r="AL1059" s="21">
        <f t="shared" si="1287"/>
        <v>3.6743560882168139E-2</v>
      </c>
      <c r="AM1059" s="21"/>
      <c r="AN1059" s="21"/>
      <c r="AO1059" s="21"/>
      <c r="AP1059" s="21"/>
      <c r="AS1059" s="3">
        <f t="shared" si="1297"/>
        <v>2.3031448290566914E-3</v>
      </c>
      <c r="AT1059" s="3" cm="1">
        <f t="array" ref="AT1059">AS1059-(100000000/LvacE($A1059)-$E1059)</f>
        <v>-9.1615875135175884E-6</v>
      </c>
      <c r="BB1059"/>
      <c r="BC1059"/>
      <c r="BD1059"/>
      <c r="BE1059"/>
      <c r="BF1059"/>
      <c r="BG1059"/>
      <c r="BH1059"/>
      <c r="BI1059"/>
      <c r="BJ1059"/>
      <c r="BN1059" s="16" cm="1">
        <f t="array" ref="BN1059">$C1059*EXP(poly_from_str(100000000/$E1059,BN$4342))</f>
        <v>0.13087567353209903</v>
      </c>
      <c r="BO1059" s="16"/>
      <c r="BY1059">
        <v>132</v>
      </c>
    </row>
    <row r="1060" spans="1:77" hidden="1" x14ac:dyDescent="0.25">
      <c r="A1060" t="s">
        <v>1656</v>
      </c>
      <c r="B1060" s="2" t="str">
        <f t="shared" si="1289"/>
        <v/>
      </c>
      <c r="C1060">
        <v>2</v>
      </c>
      <c r="E1060" t="s">
        <v>1657</v>
      </c>
      <c r="R1060">
        <v>11</v>
      </c>
      <c r="S1060" t="s">
        <v>22</v>
      </c>
      <c r="AA1060" s="10">
        <f t="shared" si="1291"/>
        <v>4363.6440000000002</v>
      </c>
      <c r="AB1060" s="3" cm="1">
        <f t="array" ref="AB1060">100000000/Lvac(AA1060)</f>
        <v>22910.187844560984</v>
      </c>
      <c r="AC1060" s="28">
        <f t="shared" si="1292"/>
        <v>2.2916626562570182E-7</v>
      </c>
      <c r="AD1060" s="28">
        <f t="shared" si="1293"/>
        <v>4.3648703659032024E-7</v>
      </c>
      <c r="AE1060" s="21">
        <f t="shared" si="1294"/>
        <v>22910.18831032157</v>
      </c>
      <c r="AF1060" s="10" cm="1">
        <f t="array" ref="AF1060">Lair(100000000/AE1060)</f>
        <v>4363.6439112862208</v>
      </c>
      <c r="AG1060" s="10">
        <f t="shared" si="1295"/>
        <v>7.6251210965606938E-3</v>
      </c>
      <c r="AH1060" s="10" t="b">
        <f t="shared" si="1290"/>
        <v>1</v>
      </c>
      <c r="AI1060" s="10">
        <f t="shared" si="1296"/>
        <v>4363.6440000000002</v>
      </c>
      <c r="AJ1060">
        <v>3.0000000000000001E-3</v>
      </c>
      <c r="AK1060" s="3" cm="1">
        <f t="array" ref="AK1060">100000000/Lvac($AA1060)</f>
        <v>22910.187844560984</v>
      </c>
      <c r="AL1060" s="21">
        <f t="shared" si="1287"/>
        <v>1.575072657936416E-2</v>
      </c>
      <c r="AM1060" s="21"/>
      <c r="AN1060" s="21"/>
      <c r="AO1060" s="21"/>
      <c r="AP1060" s="21"/>
      <c r="AS1060" s="3">
        <f t="shared" si="1297"/>
        <v>-2.1554390150413383E-3</v>
      </c>
      <c r="AT1060" s="3" cm="1">
        <f t="array" ref="AT1060">AS1060-(100000000/LvacE($A1060)-$E1060)</f>
        <v>-9.1790825536008924E-6</v>
      </c>
      <c r="BB1060"/>
      <c r="BC1060"/>
      <c r="BD1060"/>
      <c r="BE1060"/>
      <c r="BF1060"/>
      <c r="BG1060"/>
      <c r="BH1060"/>
      <c r="BI1060"/>
      <c r="BJ1060"/>
      <c r="BN1060" s="16" cm="1">
        <f t="array" ref="BN1060">$C1060*EXP(poly_from_str(100000000/$E1060,BN$4342))</f>
        <v>8.7186798590178527E-2</v>
      </c>
      <c r="BO1060" s="16"/>
      <c r="BY1060" t="e">
        <v>#N/A</v>
      </c>
    </row>
    <row r="1061" spans="1:77" hidden="1" x14ac:dyDescent="0.25">
      <c r="A1061" t="s">
        <v>1658</v>
      </c>
      <c r="B1061" s="2" t="str">
        <f t="shared" si="1289"/>
        <v/>
      </c>
      <c r="C1061">
        <v>6</v>
      </c>
      <c r="D1061" t="s">
        <v>14</v>
      </c>
      <c r="E1061" t="s">
        <v>1659</v>
      </c>
      <c r="R1061">
        <v>11</v>
      </c>
      <c r="S1061" t="s">
        <v>22</v>
      </c>
      <c r="AA1061" s="10">
        <f t="shared" si="1291"/>
        <v>4362.3969999999999</v>
      </c>
      <c r="AB1061" s="3" cm="1">
        <f t="array" ref="AB1061">100000000/Lvac(AA1061)</f>
        <v>22916.736652006966</v>
      </c>
      <c r="AC1061" s="28">
        <f t="shared" si="1292"/>
        <v>2.2923177326593615E-7</v>
      </c>
      <c r="AD1061" s="28">
        <f t="shared" si="1293"/>
        <v>4.3636230375428412E-7</v>
      </c>
      <c r="AE1061" s="21">
        <f t="shared" si="1294"/>
        <v>22916.737376110566</v>
      </c>
      <c r="AF1061" s="10" cm="1">
        <f t="array" ref="AF1061">Lair(100000000/AE1061)</f>
        <v>4362.3968621582417</v>
      </c>
      <c r="AG1061" s="10">
        <f t="shared" si="1295"/>
        <v>7.626622090104015E-3</v>
      </c>
      <c r="AH1061" s="10" t="b">
        <f t="shared" si="1290"/>
        <v>1</v>
      </c>
      <c r="AI1061" s="10">
        <f t="shared" si="1296"/>
        <v>4362.3969999999999</v>
      </c>
      <c r="AJ1061">
        <v>7.0000000000000001E-3</v>
      </c>
      <c r="AK1061" s="3" cm="1">
        <f t="array" ref="AK1061">100000000/Lvac($AA1061)</f>
        <v>22916.736652006966</v>
      </c>
      <c r="AL1061" s="21">
        <f t="shared" si="1287"/>
        <v>3.6772709261456205E-2</v>
      </c>
      <c r="AM1061" s="21"/>
      <c r="AN1061" s="21"/>
      <c r="AO1061" s="21"/>
      <c r="AP1061" s="21"/>
      <c r="AS1061" s="3">
        <f t="shared" si="1297"/>
        <v>-3.3479930352768861E-3</v>
      </c>
      <c r="AT1061" s="3" cm="1">
        <f t="array" ref="AT1061">AS1061-(100000000/LvacE($A1061)-$E1061)</f>
        <v>-9.2242626124061644E-6</v>
      </c>
      <c r="BB1061"/>
      <c r="BC1061"/>
      <c r="BD1061"/>
      <c r="BE1061"/>
      <c r="BF1061"/>
      <c r="BG1061"/>
      <c r="BH1061"/>
      <c r="BI1061"/>
      <c r="BJ1061"/>
      <c r="BN1061" s="16" cm="1">
        <f t="array" ref="BN1061">$C1061*EXP(poly_from_str(100000000/$E1061,BN$4342))</f>
        <v>0.26107394256748578</v>
      </c>
      <c r="BO1061" s="16"/>
      <c r="BY1061">
        <v>264</v>
      </c>
    </row>
    <row r="1062" spans="1:77" hidden="1" x14ac:dyDescent="0.25">
      <c r="A1062" t="s">
        <v>1660</v>
      </c>
      <c r="B1062" s="2" t="str">
        <f t="shared" si="1289"/>
        <v/>
      </c>
      <c r="C1062">
        <v>4</v>
      </c>
      <c r="E1062" t="s">
        <v>1661</v>
      </c>
      <c r="R1062">
        <v>11</v>
      </c>
      <c r="S1062" t="s">
        <v>22</v>
      </c>
      <c r="AA1062" s="10">
        <f t="shared" si="1291"/>
        <v>4359.6030000000001</v>
      </c>
      <c r="AB1062" s="3" cm="1">
        <f t="array" ref="AB1062">100000000/Lvac(AA1062)</f>
        <v>22931.4233622754</v>
      </c>
      <c r="AC1062" s="28">
        <f t="shared" si="1292"/>
        <v>2.2937868425175412E-7</v>
      </c>
      <c r="AD1062" s="28">
        <f t="shared" si="1293"/>
        <v>4.3608283018537133E-7</v>
      </c>
      <c r="AE1062" s="21">
        <f t="shared" si="1294"/>
        <v>22931.42263362123</v>
      </c>
      <c r="AF1062" s="10" cm="1">
        <f t="array" ref="AF1062">Lair(100000000/AE1062)</f>
        <v>4359.6031385304059</v>
      </c>
      <c r="AG1062" s="10">
        <f t="shared" si="1295"/>
        <v>7.6299898594293335E-3</v>
      </c>
      <c r="AH1062" s="10" t="b">
        <f t="shared" si="1290"/>
        <v>1</v>
      </c>
      <c r="AI1062" s="10">
        <f t="shared" si="1296"/>
        <v>4359.6030000000001</v>
      </c>
      <c r="AJ1062">
        <v>3.0000000000000001E-3</v>
      </c>
      <c r="AK1062" s="3" cm="1">
        <f t="array" ref="AK1062">100000000/Lvac($AA1062)</f>
        <v>22931.4233622754</v>
      </c>
      <c r="AL1062" s="21">
        <f t="shared" si="1287"/>
        <v>1.5779939156576002E-2</v>
      </c>
      <c r="AM1062" s="21"/>
      <c r="AN1062" s="21"/>
      <c r="AO1062" s="21"/>
      <c r="AP1062" s="21"/>
      <c r="AS1062" s="3">
        <f t="shared" si="1297"/>
        <v>3.3622754017414991E-3</v>
      </c>
      <c r="AT1062" s="3" cm="1">
        <f t="array" ref="AT1062">AS1062-(100000000/LvacE($A1062)-$E1062)</f>
        <v>-9.3256130639929324E-6</v>
      </c>
      <c r="BB1062"/>
      <c r="BC1062"/>
      <c r="BD1062"/>
      <c r="BE1062"/>
      <c r="BF1062"/>
      <c r="BG1062"/>
      <c r="BH1062"/>
      <c r="BI1062"/>
      <c r="BJ1062"/>
      <c r="BN1062" s="16" cm="1">
        <f t="array" ref="BN1062">$C1062*EXP(poly_from_str(100000000/$E1062,BN$4342))</f>
        <v>0.17334305687564008</v>
      </c>
      <c r="BO1062" s="16"/>
      <c r="BY1062">
        <v>176</v>
      </c>
    </row>
    <row r="1063" spans="1:77" hidden="1" x14ac:dyDescent="0.25">
      <c r="A1063" t="s">
        <v>1662</v>
      </c>
      <c r="B1063" s="2" t="str">
        <f t="shared" si="1289"/>
        <v/>
      </c>
      <c r="C1063">
        <v>6</v>
      </c>
      <c r="D1063" t="s">
        <v>143</v>
      </c>
      <c r="E1063" t="s">
        <v>1663</v>
      </c>
      <c r="R1063">
        <v>11</v>
      </c>
      <c r="S1063" t="s">
        <v>22</v>
      </c>
      <c r="AA1063" s="10">
        <f t="shared" si="1291"/>
        <v>4358.3810000000003</v>
      </c>
      <c r="AB1063" s="3" cm="1">
        <f t="array" ref="AB1063">100000000/Lvac(AA1063)</f>
        <v>22937.852745512249</v>
      </c>
      <c r="AC1063" s="28">
        <f t="shared" si="1292"/>
        <v>2.2944299729647314E-7</v>
      </c>
      <c r="AD1063" s="28">
        <f t="shared" si="1293"/>
        <v>4.3596059801005057E-7</v>
      </c>
      <c r="AE1063" s="21">
        <f t="shared" si="1294"/>
        <v>22937.852149996888</v>
      </c>
      <c r="AF1063" s="10" cm="1">
        <f t="array" ref="AF1063">Lair(100000000/AE1063)</f>
        <v>4358.3811131548373</v>
      </c>
      <c r="AG1063" s="10">
        <f t="shared" si="1295"/>
        <v>7.631464842737733E-3</v>
      </c>
      <c r="AH1063" s="10" t="b">
        <f t="shared" si="1290"/>
        <v>1</v>
      </c>
      <c r="AI1063" s="10">
        <f t="shared" si="1296"/>
        <v>4358.3810000000003</v>
      </c>
      <c r="AJ1063">
        <v>7.0000000000000001E-3</v>
      </c>
      <c r="AK1063" s="3" cm="1">
        <f t="array" ref="AK1063">100000000/Lvac($AA1063)</f>
        <v>22937.852745512249</v>
      </c>
      <c r="AL1063" s="21">
        <f t="shared" si="1287"/>
        <v>3.6840507798328266E-2</v>
      </c>
      <c r="AM1063" s="21"/>
      <c r="AN1063" s="21"/>
      <c r="AO1063" s="21"/>
      <c r="AP1063" s="21"/>
      <c r="AS1063" s="3">
        <f t="shared" si="1297"/>
        <v>2.7455122508399654E-3</v>
      </c>
      <c r="AT1063" s="3" cm="1">
        <f t="array" ref="AT1063">AS1063-(100000000/LvacE($A1063)-$E1063)</f>
        <v>-9.3699891294818372E-6</v>
      </c>
      <c r="BB1063"/>
      <c r="BC1063"/>
      <c r="BD1063"/>
      <c r="BE1063"/>
      <c r="BF1063"/>
      <c r="BG1063"/>
      <c r="BH1063"/>
      <c r="BI1063"/>
      <c r="BJ1063"/>
      <c r="BN1063" s="16" cm="1">
        <f t="array" ref="BN1063">$C1063*EXP(poly_from_str(100000000/$E1063,BN$4342))</f>
        <v>0.25956387643919093</v>
      </c>
      <c r="BO1063" s="16"/>
      <c r="BY1063" t="e">
        <v>#N/A</v>
      </c>
    </row>
    <row r="1064" spans="1:77" hidden="1" x14ac:dyDescent="0.25">
      <c r="A1064" t="s">
        <v>1664</v>
      </c>
      <c r="B1064" s="2" t="str">
        <f t="shared" si="1289"/>
        <v/>
      </c>
      <c r="C1064">
        <v>7</v>
      </c>
      <c r="E1064" t="s">
        <v>1665</v>
      </c>
      <c r="R1064">
        <v>11</v>
      </c>
      <c r="S1064" t="s">
        <v>22</v>
      </c>
      <c r="AA1064" s="10">
        <f t="shared" si="1291"/>
        <v>4357.9440000000004</v>
      </c>
      <c r="AB1064" s="3" cm="1">
        <f t="array" ref="AB1064">100000000/Lvac(AA1064)</f>
        <v>22940.15283555277</v>
      </c>
      <c r="AC1064" s="28">
        <f t="shared" si="1292"/>
        <v>2.2946600507028083E-7</v>
      </c>
      <c r="AD1064" s="28">
        <f t="shared" si="1293"/>
        <v>4.3591688650399692E-7</v>
      </c>
      <c r="AE1064" s="21">
        <f t="shared" si="1294"/>
        <v>22940.152220313968</v>
      </c>
      <c r="AF1064" s="10" cm="1">
        <f t="array" ref="AF1064">Lair(100000000/AE1064)</f>
        <v>4357.944116879079</v>
      </c>
      <c r="AG1064" s="10">
        <f t="shared" si="1295"/>
        <v>7.6319926134379851E-3</v>
      </c>
      <c r="AH1064" s="10" t="b">
        <f t="shared" si="1290"/>
        <v>1</v>
      </c>
      <c r="AI1064" s="10">
        <f t="shared" si="1296"/>
        <v>4357.9440000000004</v>
      </c>
      <c r="AJ1064">
        <v>3.0000000000000001E-3</v>
      </c>
      <c r="AK1064" s="3" cm="1">
        <f t="array" ref="AK1064">100000000/Lvac($AA1064)</f>
        <v>22940.15283555277</v>
      </c>
      <c r="AL1064" s="21">
        <f t="shared" si="1287"/>
        <v>1.5791955680627908E-2</v>
      </c>
      <c r="AM1064" s="21"/>
      <c r="AN1064" s="21"/>
      <c r="AO1064" s="21"/>
      <c r="AP1064" s="21"/>
      <c r="AS1064" s="3">
        <f t="shared" si="1297"/>
        <v>2.8355527683743276E-3</v>
      </c>
      <c r="AT1064" s="3" cm="1">
        <f t="array" ref="AT1064">AS1064-(100000000/LvacE($A1064)-$E1064)</f>
        <v>-9.3858652689959854E-6</v>
      </c>
      <c r="BB1064"/>
      <c r="BC1064"/>
      <c r="BD1064"/>
      <c r="BE1064"/>
      <c r="BF1064"/>
      <c r="BG1064"/>
      <c r="BH1064"/>
      <c r="BI1064"/>
      <c r="BJ1064"/>
      <c r="BN1064" s="16" cm="1">
        <f t="array" ref="BN1064">$C1064*EXP(poly_from_str(100000000/$E1064,BN$4342))</f>
        <v>0.30263870858123559</v>
      </c>
      <c r="BO1064" s="16"/>
      <c r="BY1064" t="e">
        <v>#N/A</v>
      </c>
    </row>
    <row r="1065" spans="1:77" hidden="1" x14ac:dyDescent="0.25">
      <c r="A1065" t="s">
        <v>1666</v>
      </c>
      <c r="B1065" s="2" t="str">
        <f t="shared" si="1289"/>
        <v/>
      </c>
      <c r="C1065">
        <v>4</v>
      </c>
      <c r="E1065" t="s">
        <v>1667</v>
      </c>
      <c r="R1065">
        <v>11</v>
      </c>
      <c r="S1065" t="s">
        <v>22</v>
      </c>
      <c r="AA1065" s="10">
        <f t="shared" si="1291"/>
        <v>4357.7269999999999</v>
      </c>
      <c r="AB1065" s="3" cm="1">
        <f t="array" ref="AB1065">100000000/Lvac(AA1065)</f>
        <v>22941.295156934098</v>
      </c>
      <c r="AC1065" s="28">
        <f t="shared" si="1292"/>
        <v>2.2947743169776355E-7</v>
      </c>
      <c r="AD1065" s="28">
        <f t="shared" si="1293"/>
        <v>4.3589518079049955E-7</v>
      </c>
      <c r="AE1065" s="21">
        <f t="shared" si="1294"/>
        <v>22941.294037843374</v>
      </c>
      <c r="AF1065" s="10" cm="1">
        <f t="array" ref="AF1065">Lair(100000000/AE1065)</f>
        <v>4357.7272125764357</v>
      </c>
      <c r="AG1065" s="10">
        <f t="shared" si="1295"/>
        <v>7.6322547462167895E-3</v>
      </c>
      <c r="AH1065" s="10" t="b">
        <f t="shared" si="1290"/>
        <v>1</v>
      </c>
      <c r="AI1065" s="10">
        <f t="shared" si="1296"/>
        <v>4357.7269999999999</v>
      </c>
      <c r="AJ1065">
        <v>3.0000000000000001E-3</v>
      </c>
      <c r="AK1065" s="3" cm="1">
        <f t="array" ref="AK1065">100000000/Lvac($AA1065)</f>
        <v>22941.295156934098</v>
      </c>
      <c r="AL1065" s="21">
        <f t="shared" si="1287"/>
        <v>1.5793528477300735E-2</v>
      </c>
      <c r="AM1065" s="21"/>
      <c r="AN1065" s="21"/>
      <c r="AO1065" s="21"/>
      <c r="AP1065" s="21"/>
      <c r="AS1065" s="3">
        <f t="shared" si="1297"/>
        <v>5.1569340976129752E-3</v>
      </c>
      <c r="AT1065" s="3" cm="1">
        <f t="array" ref="AT1065">AS1065-(100000000/LvacE($A1065)-$E1065)</f>
        <v>-9.3937596830073744E-6</v>
      </c>
      <c r="BB1065"/>
      <c r="BC1065"/>
      <c r="BD1065"/>
      <c r="BE1065"/>
      <c r="BF1065"/>
      <c r="BG1065"/>
      <c r="BH1065"/>
      <c r="BI1065"/>
      <c r="BJ1065"/>
      <c r="BN1065" s="16" cm="1">
        <f t="array" ref="BN1065">$C1065*EXP(poly_from_str(100000000/$E1065,BN$4342))</f>
        <v>0.17288402957074001</v>
      </c>
      <c r="BO1065" s="16"/>
      <c r="BY1065">
        <v>175</v>
      </c>
    </row>
    <row r="1066" spans="1:77" hidden="1" x14ac:dyDescent="0.25">
      <c r="A1066" t="s">
        <v>1668</v>
      </c>
      <c r="B1066" s="2" t="str">
        <f t="shared" si="1289"/>
        <v/>
      </c>
      <c r="C1066">
        <v>7</v>
      </c>
      <c r="E1066" t="s">
        <v>1669</v>
      </c>
      <c r="R1066">
        <v>11</v>
      </c>
      <c r="S1066" t="s">
        <v>22</v>
      </c>
      <c r="AA1066" s="10">
        <f t="shared" si="1291"/>
        <v>4357.1139999999996</v>
      </c>
      <c r="AB1066" s="3" cm="1">
        <f t="array" ref="AB1066">100000000/Lvac(AA1066)</f>
        <v>22944.52269792209</v>
      </c>
      <c r="AC1066" s="28">
        <f t="shared" si="1292"/>
        <v>2.2950971675287819E-7</v>
      </c>
      <c r="AD1066" s="28">
        <f t="shared" si="1293"/>
        <v>4.3583386465065248E-7</v>
      </c>
      <c r="AE1066" s="21">
        <f t="shared" si="1294"/>
        <v>22944.522112196148</v>
      </c>
      <c r="AF1066" s="10" cm="1">
        <f t="array" ref="AF1066">Lair(100000000/AE1066)</f>
        <v>4357.1141112300375</v>
      </c>
      <c r="AG1066" s="10">
        <f t="shared" si="1295"/>
        <v>7.6329954527150417E-3</v>
      </c>
      <c r="AH1066" s="10" t="b">
        <f t="shared" si="1290"/>
        <v>1</v>
      </c>
      <c r="AI1066" s="10">
        <f t="shared" si="1296"/>
        <v>4357.1139999999996</v>
      </c>
      <c r="AJ1066">
        <v>3.0000000000000001E-3</v>
      </c>
      <c r="AK1066" s="3" cm="1">
        <f t="array" ref="AK1066">100000000/Lvac($AA1066)</f>
        <v>22944.52269792209</v>
      </c>
      <c r="AL1066" s="21">
        <f t="shared" si="1287"/>
        <v>1.579797271629025E-2</v>
      </c>
      <c r="AM1066" s="21"/>
      <c r="AN1066" s="21"/>
      <c r="AO1066" s="21"/>
      <c r="AP1066" s="21"/>
      <c r="AS1066" s="3">
        <f t="shared" si="1297"/>
        <v>2.6979220892826561E-3</v>
      </c>
      <c r="AT1066" s="3" cm="1">
        <f t="array" ref="AT1066">AS1066-(100000000/LvacE($A1066)-$E1066)</f>
        <v>-9.416035027243197E-6</v>
      </c>
      <c r="BB1066"/>
      <c r="BC1066"/>
      <c r="BD1066"/>
      <c r="BE1066"/>
      <c r="BF1066"/>
      <c r="BG1066"/>
      <c r="BH1066"/>
      <c r="BI1066"/>
      <c r="BJ1066"/>
      <c r="BN1066" s="16" cm="1">
        <f t="array" ref="BN1066">$C1066*EXP(poly_from_str(100000000/$E1066,BN$4342))</f>
        <v>0.30228894486637375</v>
      </c>
      <c r="BO1066" s="16"/>
      <c r="BY1066" t="e">
        <v>#N/A</v>
      </c>
    </row>
    <row r="1067" spans="1:77" hidden="1" x14ac:dyDescent="0.25">
      <c r="A1067" t="s">
        <v>1670</v>
      </c>
      <c r="B1067" s="2" t="str">
        <f t="shared" si="1289"/>
        <v/>
      </c>
      <c r="C1067">
        <v>5</v>
      </c>
      <c r="D1067" t="s">
        <v>143</v>
      </c>
      <c r="E1067" t="s">
        <v>1671</v>
      </c>
      <c r="R1067">
        <v>11</v>
      </c>
      <c r="S1067" t="s">
        <v>22</v>
      </c>
      <c r="AA1067" s="10">
        <f t="shared" si="1291"/>
        <v>4356.8639999999996</v>
      </c>
      <c r="AB1067" s="3" cm="1">
        <f t="array" ref="AB1067">100000000/Lvac(AA1067)</f>
        <v>22945.839247789729</v>
      </c>
      <c r="AC1067" s="28">
        <f t="shared" si="1292"/>
        <v>2.2952288618602741E-7</v>
      </c>
      <c r="AD1067" s="28">
        <f t="shared" si="1293"/>
        <v>4.3580885806838623E-7</v>
      </c>
      <c r="AE1067" s="21">
        <f t="shared" si="1294"/>
        <v>22945.839411125893</v>
      </c>
      <c r="AF1067" s="10" cm="1">
        <f t="array" ref="AF1067">Lair(100000000/AE1067)</f>
        <v>4356.8639689858319</v>
      </c>
      <c r="AG1067" s="10">
        <f t="shared" si="1295"/>
        <v>7.6332976250566616E-3</v>
      </c>
      <c r="AH1067" s="10" t="b">
        <f t="shared" si="1290"/>
        <v>1</v>
      </c>
      <c r="AI1067" s="10">
        <f t="shared" si="1296"/>
        <v>4356.8639999999996</v>
      </c>
      <c r="AJ1067">
        <v>7.0000000000000001E-3</v>
      </c>
      <c r="AK1067" s="3" cm="1">
        <f t="array" ref="AK1067">100000000/Lvac($AA1067)</f>
        <v>22945.839247789729</v>
      </c>
      <c r="AL1067" s="21">
        <f t="shared" si="1287"/>
        <v>3.686616675079326E-2</v>
      </c>
      <c r="AM1067" s="21"/>
      <c r="AN1067" s="21"/>
      <c r="AO1067" s="21"/>
      <c r="AP1067" s="21"/>
      <c r="AS1067" s="3">
        <f t="shared" si="1297"/>
        <v>-7.5221027145744301E-4</v>
      </c>
      <c r="AT1067" s="3" cm="1">
        <f t="array" ref="AT1067">AS1067-(100000000/LvacE($A1067)-$E1067)</f>
        <v>-9.4251226983033121E-6</v>
      </c>
      <c r="BB1067"/>
      <c r="BC1067"/>
      <c r="BD1067"/>
      <c r="BE1067"/>
      <c r="BF1067"/>
      <c r="BG1067"/>
      <c r="BH1067"/>
      <c r="BI1067"/>
      <c r="BJ1067"/>
      <c r="BN1067" s="16" cm="1">
        <f t="array" ref="BN1067">$C1067*EXP(poly_from_str(100000000/$E1067,BN$4342))</f>
        <v>0.21584581326491931</v>
      </c>
      <c r="BO1067" s="16"/>
      <c r="BY1067">
        <v>219</v>
      </c>
    </row>
    <row r="1068" spans="1:77" hidden="1" x14ac:dyDescent="0.25">
      <c r="A1068" t="s">
        <v>1672</v>
      </c>
      <c r="B1068" s="2" t="str">
        <f t="shared" si="1289"/>
        <v/>
      </c>
      <c r="C1068">
        <v>30</v>
      </c>
      <c r="E1068" t="s">
        <v>1673</v>
      </c>
      <c r="R1068">
        <v>11</v>
      </c>
      <c r="S1068" t="s">
        <v>22</v>
      </c>
      <c r="AA1068" s="10">
        <f t="shared" si="1291"/>
        <v>4356.4769999999999</v>
      </c>
      <c r="AB1068" s="3" cm="1">
        <f t="array" ref="AB1068">100000000/Lvac(AA1068)</f>
        <v>22947.877564973598</v>
      </c>
      <c r="AC1068" s="28">
        <f t="shared" si="1292"/>
        <v>2.2954327544940558E-7</v>
      </c>
      <c r="AD1068" s="28">
        <f t="shared" si="1293"/>
        <v>4.3577014787909886E-7</v>
      </c>
      <c r="AE1068" s="21">
        <f t="shared" si="1294"/>
        <v>22947.878093866282</v>
      </c>
      <c r="AF1068" s="10" cm="1">
        <f t="array" ref="AF1068">Lair(100000000/AE1068)</f>
        <v>4356.476899592034</v>
      </c>
      <c r="AG1068" s="10">
        <f t="shared" si="1295"/>
        <v>7.6337654904379843E-3</v>
      </c>
      <c r="AH1068" s="10" t="b">
        <f t="shared" si="1290"/>
        <v>1</v>
      </c>
      <c r="AI1068" s="10">
        <f t="shared" si="1296"/>
        <v>4356.4769999999999</v>
      </c>
      <c r="AJ1068">
        <v>3.0000000000000001E-3</v>
      </c>
      <c r="AK1068" s="3" cm="1">
        <f t="array" ref="AK1068">100000000/Lvac($AA1068)</f>
        <v>22947.877564973598</v>
      </c>
      <c r="AL1068" s="21">
        <f t="shared" si="1287"/>
        <v>1.5802592942627907E-2</v>
      </c>
      <c r="AM1068" s="21"/>
      <c r="AN1068" s="21"/>
      <c r="AO1068" s="21"/>
      <c r="AP1068" s="21"/>
      <c r="AS1068" s="3">
        <f t="shared" si="1297"/>
        <v>-2.4350264029635582E-3</v>
      </c>
      <c r="AT1068" s="3" cm="1">
        <f t="array" ref="AT1068">AS1068-(100000000/LvacE($A1068)-$E1068)</f>
        <v>-9.4391980383079499E-6</v>
      </c>
      <c r="BB1068"/>
      <c r="BC1068"/>
      <c r="BD1068"/>
      <c r="BE1068"/>
      <c r="BF1068"/>
      <c r="BG1068"/>
      <c r="BH1068"/>
      <c r="BI1068"/>
      <c r="BJ1068"/>
      <c r="BN1068" s="16" cm="1">
        <f t="array" ref="BN1068">$C1068*EXP(poly_from_str(100000000/$E1068,BN$4342))</f>
        <v>1.2943839954382865</v>
      </c>
      <c r="BO1068" s="16"/>
      <c r="BY1068" t="e">
        <v>#N/A</v>
      </c>
    </row>
    <row r="1069" spans="1:77" hidden="1" x14ac:dyDescent="0.25">
      <c r="A1069" t="s">
        <v>1674</v>
      </c>
      <c r="B1069" s="2" t="str">
        <f t="shared" si="1289"/>
        <v/>
      </c>
      <c r="C1069">
        <v>1</v>
      </c>
      <c r="E1069" t="s">
        <v>1675</v>
      </c>
      <c r="R1069">
        <v>11</v>
      </c>
      <c r="S1069" t="s">
        <v>22</v>
      </c>
      <c r="AA1069" s="10">
        <f t="shared" si="1291"/>
        <v>4356.0200000000004</v>
      </c>
      <c r="AB1069" s="3" cm="1">
        <f t="array" ref="AB1069">100000000/Lvac(AA1069)</f>
        <v>22950.285036375797</v>
      </c>
      <c r="AC1069" s="28">
        <f t="shared" si="1292"/>
        <v>2.295673573583225E-7</v>
      </c>
      <c r="AD1069" s="28">
        <f t="shared" si="1293"/>
        <v>4.3572443584688279E-7</v>
      </c>
      <c r="AE1069" s="21">
        <f t="shared" si="1294"/>
        <v>22950.283942105361</v>
      </c>
      <c r="AF1069" s="10" cm="1">
        <f t="array" ref="AF1069">Lair(100000000/AE1069)</f>
        <v>4356.0202076988971</v>
      </c>
      <c r="AG1069" s="10">
        <f t="shared" si="1295"/>
        <v>7.6343181432105226E-3</v>
      </c>
      <c r="AH1069" s="10" t="b">
        <f t="shared" si="1290"/>
        <v>1</v>
      </c>
      <c r="AI1069" s="10">
        <f t="shared" si="1296"/>
        <v>4356.0200000000004</v>
      </c>
      <c r="AJ1069">
        <v>3.0000000000000001E-3</v>
      </c>
      <c r="AK1069" s="3" cm="1">
        <f t="array" ref="AK1069">100000000/Lvac($AA1069)</f>
        <v>22950.285036375797</v>
      </c>
      <c r="AL1069" s="21">
        <f t="shared" si="1287"/>
        <v>1.580590885926313E-2</v>
      </c>
      <c r="AM1069" s="21"/>
      <c r="AN1069" s="21"/>
      <c r="AO1069" s="21"/>
      <c r="AP1069" s="21"/>
      <c r="AS1069" s="3">
        <f t="shared" si="1297"/>
        <v>5.0363757982267998E-3</v>
      </c>
      <c r="AT1069" s="3" cm="1">
        <f t="array" ref="AT1069">AS1069-(100000000/LvacE($A1069)-$E1069)</f>
        <v>-9.4558163254987448E-6</v>
      </c>
      <c r="BB1069"/>
      <c r="BC1069"/>
      <c r="BD1069"/>
      <c r="BE1069"/>
      <c r="BF1069"/>
      <c r="BG1069"/>
      <c r="BH1069"/>
      <c r="BI1069"/>
      <c r="BJ1069"/>
      <c r="BN1069" s="16" cm="1">
        <f t="array" ref="BN1069">$C1069*EXP(poly_from_str(100000000/$E1069,BN$4342))</f>
        <v>4.3119209645823178E-2</v>
      </c>
      <c r="BO1069" s="16"/>
      <c r="BY1069" t="e">
        <v>#N/A</v>
      </c>
    </row>
    <row r="1070" spans="1:77" x14ac:dyDescent="0.25">
      <c r="A1070" t="s">
        <v>1676</v>
      </c>
      <c r="B1070" s="2" t="str">
        <f t="shared" si="1289"/>
        <v/>
      </c>
      <c r="C1070">
        <v>10</v>
      </c>
      <c r="E1070" t="s">
        <v>1677</v>
      </c>
      <c r="F1070">
        <v>39725</v>
      </c>
      <c r="G1070" t="s">
        <v>5</v>
      </c>
      <c r="H1070" s="5" t="s">
        <v>86</v>
      </c>
      <c r="I1070">
        <v>62678</v>
      </c>
      <c r="J1070" t="s">
        <v>3</v>
      </c>
      <c r="K1070" s="5" t="s">
        <v>15</v>
      </c>
      <c r="L1070">
        <v>39725.99</v>
      </c>
      <c r="M1070" t="str">
        <f>$G1070&amp;""</f>
        <v>e</v>
      </c>
      <c r="N1070" t="str">
        <f>$H1070&amp;""</f>
        <v>15/2</v>
      </c>
      <c r="O1070">
        <v>62678.7</v>
      </c>
      <c r="P1070" t="str">
        <f>$J1070&amp;""</f>
        <v>o</v>
      </c>
      <c r="Q1070" t="str">
        <f>$K1070&amp;""</f>
        <v>13/2</v>
      </c>
      <c r="R1070">
        <v>11</v>
      </c>
      <c r="U1070" s="4" t="str">
        <f>"Sugar wl unc increased 0.003 -&gt; "&amp;ROUND($AJ1070,3)&amp;"A"</f>
        <v>Sugar wl unc increased 0.003 -&gt; 0.018A</v>
      </c>
      <c r="AA1070" s="10">
        <f t="shared" si="1291"/>
        <v>4355.5780000000004</v>
      </c>
      <c r="AB1070" s="3" cm="1">
        <f t="array" ref="AB1070">100000000/Lvac(AA1070)</f>
        <v>22952.613968512258</v>
      </c>
      <c r="AC1070" s="28">
        <f t="shared" si="1292"/>
        <v>2.2959065363999908E-7</v>
      </c>
      <c r="AD1070" s="28">
        <f t="shared" si="1293"/>
        <v>4.3568022420969509E-7</v>
      </c>
      <c r="AE1070" s="21">
        <f t="shared" si="1294"/>
        <v>22952.61310598618</v>
      </c>
      <c r="AF1070" s="10" cm="1">
        <f t="array" ref="AF1070">Lair(100000000/AE1070)</f>
        <v>4355.5781636792481</v>
      </c>
      <c r="AG1070" s="10">
        <f t="shared" si="1295"/>
        <v>7.6348528218886519E-3</v>
      </c>
      <c r="AH1070" s="10" t="b">
        <f t="shared" si="1290"/>
        <v>1</v>
      </c>
      <c r="AI1070" s="10">
        <f>$AF1070</f>
        <v>4355.5781636792481</v>
      </c>
      <c r="AJ1070" s="25">
        <f>0.003*ABS($AP1070)</f>
        <v>1.8228357396765205E-2</v>
      </c>
      <c r="AK1070" s="3" cm="1">
        <f t="array" ref="AK1070">100000000/Lvac($AA1070)</f>
        <v>22952.613968512258</v>
      </c>
      <c r="AL1070" s="21">
        <f t="shared" si="1287"/>
        <v>9.6058074240735314E-2</v>
      </c>
      <c r="AM1070" s="10" cm="1">
        <f t="array" ref="AM1070">Lvac($AI1070)-$BA1070</f>
        <v>1.8392079738077882E-2</v>
      </c>
      <c r="AN1070" s="10">
        <f>$AK1070-($AX1070-$AW1070)</f>
        <v>-9.603148774112924E-2</v>
      </c>
      <c r="AO1070" s="14">
        <f>AM1070/AJ1070</f>
        <v>1.0089817386037061</v>
      </c>
      <c r="AP1070" s="3">
        <v>6.0761191322550685</v>
      </c>
      <c r="AS1070" s="3">
        <f t="shared" si="1297"/>
        <v>3.9685122574155685E-3</v>
      </c>
      <c r="AT1070" s="3" cm="1">
        <f t="array" ref="AT1070">AS1070-(100000000/LvacE($A1070)-$E1070)</f>
        <v>-9.4718961918260902E-6</v>
      </c>
      <c r="AU1070" t="s">
        <v>4740</v>
      </c>
      <c r="AV1070" t="s">
        <v>4883</v>
      </c>
      <c r="AW1070" s="3">
        <v>39725.99</v>
      </c>
      <c r="AX1070" s="3">
        <v>62678.7</v>
      </c>
      <c r="AY1070" s="3"/>
      <c r="AZ1070" s="10" cm="1">
        <f t="array" ref="AZ1070">Lair(100000000/($AX1070-$AW1070))</f>
        <v>4355.5597764405693</v>
      </c>
      <c r="BA1070" s="10">
        <f>100000000/($AX1070-$AW1070)</f>
        <v>4356.7840137395542</v>
      </c>
      <c r="BB1070" s="12">
        <v>2630000</v>
      </c>
      <c r="BC1070" s="3">
        <v>0.185</v>
      </c>
      <c r="BD1070" s="12" cm="1">
        <f t="array" ref="BD1070">SfromgA($BB1070,$BA1070,"")</f>
        <v>0.10734632964415218</v>
      </c>
      <c r="BE1070" s="29">
        <f>(10^MAX(0.05, -0.312925054856973*((LN($BD1070))^(1/3)) + 0.454808404431693)-1)*100</f>
        <v>630.70352963999323</v>
      </c>
      <c r="BG1070" s="3"/>
      <c r="BH1070" s="3"/>
      <c r="BI1070" s="12">
        <f>IF($BB1070="",$BF1070,$BB1070)</f>
        <v>2630000</v>
      </c>
      <c r="BJ1070" s="29">
        <f>IF($BB1070="",$BH1070,$BE1070)</f>
        <v>630.70352963999323</v>
      </c>
      <c r="BK1070" s="3">
        <f>LN(BN1070*100000000/($AX1070-$AW1070)/$BI1070)</f>
        <v>-7.2448088421697605</v>
      </c>
      <c r="BL1070" s="13">
        <f>EXP(BK$4341*$AX1070+BK$4342)*$BI1070/(100000000/($AX1070-$AW1070))</f>
        <v>0.57963064222282035</v>
      </c>
      <c r="BM1070" s="3">
        <f t="shared" ref="BM1070" si="1300">LN(BL1070/$C1070)</f>
        <v>-2.8479492950478504</v>
      </c>
      <c r="BN1070" s="16" cm="1">
        <f t="array" ref="BN1070">$C1070*EXP(poly_from_str(100000000/$E1070,BN$4342))</f>
        <v>0.43093246682266939</v>
      </c>
      <c r="BO1070" s="3">
        <f>LN($C1070)</f>
        <v>2.3025850929940459</v>
      </c>
      <c r="BP1070" s="13">
        <f>LN(BL1070/BN1070)</f>
        <v>0.29643968860823544</v>
      </c>
      <c r="BY1070">
        <v>438</v>
      </c>
    </row>
    <row r="1071" spans="1:77" hidden="1" x14ac:dyDescent="0.25">
      <c r="A1071" t="s">
        <v>1678</v>
      </c>
      <c r="B1071" s="2" t="str">
        <f t="shared" si="1289"/>
        <v/>
      </c>
      <c r="C1071">
        <v>4</v>
      </c>
      <c r="D1071" t="s">
        <v>14</v>
      </c>
      <c r="E1071" t="s">
        <v>1679</v>
      </c>
      <c r="R1071">
        <v>11</v>
      </c>
      <c r="S1071" t="s">
        <v>22</v>
      </c>
      <c r="AA1071" s="10">
        <f t="shared" si="1291"/>
        <v>4354.5860000000002</v>
      </c>
      <c r="AB1071" s="3" cm="1">
        <f t="array" ref="AB1071">100000000/Lvac(AA1071)</f>
        <v>22957.842614345209</v>
      </c>
      <c r="AC1071" s="28">
        <f t="shared" si="1292"/>
        <v>2.2964295572529741E-7</v>
      </c>
      <c r="AD1071" s="28">
        <f t="shared" si="1293"/>
        <v>4.3558099809219441E-7</v>
      </c>
      <c r="AE1071" s="21">
        <f t="shared" si="1294"/>
        <v>22957.842045731795</v>
      </c>
      <c r="AF1071" s="10" cm="1">
        <f t="array" ref="AF1071">Lair(100000000/AE1071)</f>
        <v>4354.5861078550879</v>
      </c>
      <c r="AG1071" s="10">
        <f t="shared" si="1295"/>
        <v>7.6360534175172121E-3</v>
      </c>
      <c r="AH1071" s="10" t="b">
        <f t="shared" si="1290"/>
        <v>1</v>
      </c>
      <c r="AI1071" s="10">
        <f t="shared" si="1296"/>
        <v>4354.5860000000002</v>
      </c>
      <c r="AJ1071">
        <v>7.0000000000000001E-3</v>
      </c>
      <c r="AK1071" s="3" cm="1">
        <f t="array" ref="AK1071">100000000/Lvac($AA1071)</f>
        <v>22957.842614345209</v>
      </c>
      <c r="AL1071" s="21">
        <f t="shared" si="1287"/>
        <v>3.6904747845240962E-2</v>
      </c>
      <c r="AM1071" s="21"/>
      <c r="AN1071" s="21"/>
      <c r="AO1071" s="21"/>
      <c r="AP1071" s="21"/>
      <c r="AS1071" s="3">
        <f t="shared" si="1297"/>
        <v>2.6143452087126207E-3</v>
      </c>
      <c r="AT1071" s="3" cm="1">
        <f t="array" ref="AT1071">AS1071-(100000000/LvacE($A1071)-$E1071)</f>
        <v>-9.5079994935076684E-6</v>
      </c>
      <c r="BB1071"/>
      <c r="BC1071"/>
      <c r="BD1071"/>
      <c r="BE1071"/>
      <c r="BF1071"/>
      <c r="BG1071"/>
      <c r="BH1071"/>
      <c r="BI1071"/>
      <c r="BJ1071"/>
      <c r="BN1071" s="16" cm="1">
        <f t="array" ref="BN1071">$C1071*EXP(poly_from_str(100000000/$E1071,BN$4342))</f>
        <v>0.17214238283873479</v>
      </c>
      <c r="BO1071" s="16"/>
      <c r="BY1071">
        <v>175</v>
      </c>
    </row>
    <row r="1072" spans="1:77" hidden="1" x14ac:dyDescent="0.25">
      <c r="A1072" t="s">
        <v>1680</v>
      </c>
      <c r="B1072" s="2" t="str">
        <f t="shared" si="1289"/>
        <v/>
      </c>
      <c r="C1072">
        <v>60</v>
      </c>
      <c r="E1072" t="s">
        <v>1681</v>
      </c>
      <c r="R1072">
        <v>11</v>
      </c>
      <c r="S1072" t="s">
        <v>22</v>
      </c>
      <c r="AA1072" s="10">
        <f t="shared" si="1291"/>
        <v>4354.2780000000002</v>
      </c>
      <c r="AB1072" s="3" cm="1">
        <f t="array" ref="AB1072">100000000/Lvac(AA1072)</f>
        <v>22959.466509209928</v>
      </c>
      <c r="AC1072" s="28">
        <f t="shared" si="1292"/>
        <v>2.2965919952745323E-7</v>
      </c>
      <c r="AD1072" s="28">
        <f t="shared" si="1293"/>
        <v>4.3555018998323045E-7</v>
      </c>
      <c r="AE1072" s="21">
        <f t="shared" si="1294"/>
        <v>22959.467268615968</v>
      </c>
      <c r="AF1072" s="10" cm="1">
        <f t="array" ref="AF1072">Lair(100000000/AE1072)</f>
        <v>4354.2778559755843</v>
      </c>
      <c r="AG1072" s="10">
        <f t="shared" si="1295"/>
        <v>7.6364263500412616E-3</v>
      </c>
      <c r="AH1072" s="10" t="b">
        <f t="shared" si="1290"/>
        <v>1</v>
      </c>
      <c r="AI1072" s="10">
        <f t="shared" si="1296"/>
        <v>4354.2780000000002</v>
      </c>
      <c r="AJ1072">
        <v>3.0000000000000001E-3</v>
      </c>
      <c r="AK1072" s="3" cm="1">
        <f t="array" ref="AK1072">100000000/Lvac($AA1072)</f>
        <v>22959.466509209928</v>
      </c>
      <c r="AL1072" s="21">
        <f t="shared" si="1287"/>
        <v>1.5818558100247567E-2</v>
      </c>
      <c r="AM1072" s="21"/>
      <c r="AN1072" s="21"/>
      <c r="AO1072" s="21"/>
      <c r="AP1072" s="21"/>
      <c r="AS1072" s="3">
        <f t="shared" si="1297"/>
        <v>-3.490790073556127E-3</v>
      </c>
      <c r="AT1072" s="3" cm="1">
        <f t="array" ref="AT1072">AS1072-(100000000/LvacE($A1072)-$E1072)</f>
        <v>-9.519211744191125E-6</v>
      </c>
      <c r="BB1072"/>
      <c r="BC1072"/>
      <c r="BD1072"/>
      <c r="BE1072"/>
      <c r="BF1072"/>
      <c r="BG1072"/>
      <c r="BH1072"/>
      <c r="BI1072"/>
      <c r="BJ1072"/>
      <c r="BN1072" s="16" cm="1">
        <f t="array" ref="BN1072">$C1072*EXP(poly_from_str(100000000/$E1072,BN$4342))</f>
        <v>2.5810682705431378</v>
      </c>
      <c r="BO1072" s="16"/>
      <c r="BY1072">
        <v>2625</v>
      </c>
    </row>
    <row r="1073" spans="1:77" hidden="1" x14ac:dyDescent="0.25">
      <c r="A1073" t="s">
        <v>1682</v>
      </c>
      <c r="B1073" s="2" t="str">
        <f t="shared" si="1289"/>
        <v/>
      </c>
      <c r="C1073">
        <v>8</v>
      </c>
      <c r="E1073" t="s">
        <v>1683</v>
      </c>
      <c r="R1073">
        <v>11</v>
      </c>
      <c r="S1073" t="s">
        <v>22</v>
      </c>
      <c r="AA1073" s="10">
        <f t="shared" si="1291"/>
        <v>4354.1390000000001</v>
      </c>
      <c r="AB1073" s="3" cm="1">
        <f t="array" ref="AB1073">100000000/Lvac(AA1073)</f>
        <v>22960.199446087543</v>
      </c>
      <c r="AC1073" s="28">
        <f t="shared" si="1292"/>
        <v>2.2966653108685781E-7</v>
      </c>
      <c r="AD1073" s="28">
        <f t="shared" si="1293"/>
        <v>4.3553628632368075E-7</v>
      </c>
      <c r="AE1073" s="21">
        <f t="shared" si="1294"/>
        <v>22960.199566600804</v>
      </c>
      <c r="AF1073" s="10" cm="1">
        <f t="array" ref="AF1073">Lair(100000000/AE1073)</f>
        <v>4354.1389771456334</v>
      </c>
      <c r="AG1073" s="10">
        <f t="shared" si="1295"/>
        <v>7.6365946799226599E-3</v>
      </c>
      <c r="AH1073" s="10" t="b">
        <f t="shared" si="1290"/>
        <v>1</v>
      </c>
      <c r="AI1073" s="10">
        <f t="shared" si="1296"/>
        <v>4354.1390000000001</v>
      </c>
      <c r="AJ1073">
        <v>3.0000000000000001E-3</v>
      </c>
      <c r="AK1073" s="3" cm="1">
        <f t="array" ref="AK1073">100000000/Lvac($AA1073)</f>
        <v>22960.199446087543</v>
      </c>
      <c r="AL1073" s="21">
        <f t="shared" si="1287"/>
        <v>1.581956807953596E-2</v>
      </c>
      <c r="AM1073" s="21"/>
      <c r="AN1073" s="21"/>
      <c r="AO1073" s="21"/>
      <c r="AP1073" s="21"/>
      <c r="AS1073" s="3">
        <f t="shared" si="1297"/>
        <v>-5.5391245768987574E-4</v>
      </c>
      <c r="AT1073" s="3" cm="1">
        <f t="array" ref="AT1073">AS1073-(100000000/LvacE($A1073)-$E1073)</f>
        <v>-9.5242721727117896E-6</v>
      </c>
      <c r="BB1073"/>
      <c r="BC1073"/>
      <c r="BD1073"/>
      <c r="BE1073"/>
      <c r="BF1073"/>
      <c r="BG1073"/>
      <c r="BH1073"/>
      <c r="BI1073"/>
      <c r="BJ1073"/>
      <c r="BN1073" s="16" cm="1">
        <f t="array" ref="BN1073">$C1073*EXP(poly_from_str(100000000/$E1073,BN$4342))</f>
        <v>0.34407891026010656</v>
      </c>
      <c r="BO1073" s="16"/>
      <c r="BY1073">
        <v>350</v>
      </c>
    </row>
    <row r="1074" spans="1:77" hidden="1" x14ac:dyDescent="0.25">
      <c r="A1074" t="s">
        <v>1684</v>
      </c>
      <c r="B1074" s="2" t="str">
        <f t="shared" si="1289"/>
        <v/>
      </c>
      <c r="C1074">
        <v>5</v>
      </c>
      <c r="E1074" t="s">
        <v>1685</v>
      </c>
      <c r="R1074">
        <v>11</v>
      </c>
      <c r="S1074" t="s">
        <v>22</v>
      </c>
      <c r="AA1074" s="10">
        <f t="shared" si="1291"/>
        <v>4353.09</v>
      </c>
      <c r="AB1074" s="3" cm="1">
        <f t="array" ref="AB1074">100000000/Lvac(AA1074)</f>
        <v>22965.732256198164</v>
      </c>
      <c r="AC1074" s="28">
        <f t="shared" si="1292"/>
        <v>2.2972187572505967E-7</v>
      </c>
      <c r="AD1074" s="28">
        <f t="shared" si="1293"/>
        <v>4.3543135870623614E-7</v>
      </c>
      <c r="AE1074" s="21">
        <f t="shared" si="1294"/>
        <v>22965.73176495286</v>
      </c>
      <c r="AF1074" s="10" cm="1">
        <f t="array" ref="AF1074">Lair(100000000/AE1074)</f>
        <v>4353.0900931158276</v>
      </c>
      <c r="AG1074" s="10">
        <f t="shared" si="1295"/>
        <v>7.6378655456466743E-3</v>
      </c>
      <c r="AH1074" s="10" t="b">
        <f t="shared" si="1290"/>
        <v>1</v>
      </c>
      <c r="AI1074" s="10">
        <f t="shared" si="1296"/>
        <v>4353.09</v>
      </c>
      <c r="AJ1074">
        <v>3.0000000000000001E-3</v>
      </c>
      <c r="AK1074" s="3" cm="1">
        <f t="array" ref="AK1074">100000000/Lvac($AA1074)</f>
        <v>22965.732256198164</v>
      </c>
      <c r="AL1074" s="21">
        <f t="shared" si="1287"/>
        <v>1.5827193273880047E-2</v>
      </c>
      <c r="AM1074" s="21"/>
      <c r="AN1074" s="21"/>
      <c r="AO1074" s="21"/>
      <c r="AP1074" s="21"/>
      <c r="AS1074" s="3">
        <f t="shared" si="1297"/>
        <v>2.2561981641047169E-3</v>
      </c>
      <c r="AT1074" s="3" cm="1">
        <f t="array" ref="AT1074">AS1074-(100000000/LvacE($A1074)-$E1074)</f>
        <v>-9.5624782261438668E-6</v>
      </c>
      <c r="BB1074"/>
      <c r="BC1074"/>
      <c r="BD1074"/>
      <c r="BE1074"/>
      <c r="BF1074"/>
      <c r="BG1074"/>
      <c r="BH1074"/>
      <c r="BI1074"/>
      <c r="BJ1074"/>
      <c r="BN1074" s="16" cm="1">
        <f t="array" ref="BN1074">$C1074*EXP(poly_from_str(100000000/$E1074,BN$4342))</f>
        <v>0.21475126568686456</v>
      </c>
      <c r="BO1074" s="16"/>
      <c r="BY1074">
        <v>219</v>
      </c>
    </row>
    <row r="1075" spans="1:77" hidden="1" x14ac:dyDescent="0.25">
      <c r="A1075" t="s">
        <v>1686</v>
      </c>
      <c r="B1075" s="2" t="str">
        <f t="shared" si="1289"/>
        <v/>
      </c>
      <c r="C1075">
        <v>8</v>
      </c>
      <c r="E1075" t="s">
        <v>1687</v>
      </c>
      <c r="R1075">
        <v>11</v>
      </c>
      <c r="S1075" t="s">
        <v>22</v>
      </c>
      <c r="AA1075" s="10">
        <f t="shared" si="1291"/>
        <v>4352.152</v>
      </c>
      <c r="AB1075" s="3" cm="1">
        <f t="array" ref="AB1075">100000000/Lvac(AA1075)</f>
        <v>22970.68187034316</v>
      </c>
      <c r="AC1075" s="28">
        <f t="shared" si="1292"/>
        <v>2.2977138666112764E-7</v>
      </c>
      <c r="AD1075" s="28">
        <f t="shared" si="1293"/>
        <v>4.3533753401159311E-7</v>
      </c>
      <c r="AE1075" s="21">
        <f t="shared" si="1294"/>
        <v>22970.681462835957</v>
      </c>
      <c r="AF1075" s="10" cm="1">
        <f t="array" ref="AF1075">Lair(100000000/AE1075)</f>
        <v>4352.1520772099384</v>
      </c>
      <c r="AG1075" s="10">
        <f t="shared" si="1295"/>
        <v>7.6390027129501865E-3</v>
      </c>
      <c r="AH1075" s="10" t="b">
        <f t="shared" si="1290"/>
        <v>1</v>
      </c>
      <c r="AI1075" s="10">
        <f t="shared" si="1296"/>
        <v>4352.152</v>
      </c>
      <c r="AJ1075">
        <v>3.0000000000000001E-3</v>
      </c>
      <c r="AK1075" s="3" cm="1">
        <f t="array" ref="AK1075">100000000/Lvac($AA1075)</f>
        <v>22970.68187034316</v>
      </c>
      <c r="AL1075" s="21">
        <f t="shared" si="1287"/>
        <v>1.5834016277701118E-2</v>
      </c>
      <c r="AM1075" s="21"/>
      <c r="AN1075" s="21"/>
      <c r="AO1075" s="21"/>
      <c r="AP1075" s="21"/>
      <c r="AS1075" s="3">
        <f t="shared" si="1297"/>
        <v>1.8703431596804876E-3</v>
      </c>
      <c r="AT1075" s="3" cm="1">
        <f t="array" ref="AT1075">AS1075-(100000000/LvacE($A1075)-$E1075)</f>
        <v>-9.5966570370364934E-6</v>
      </c>
      <c r="BB1075"/>
      <c r="BC1075"/>
      <c r="BD1075"/>
      <c r="BE1075"/>
      <c r="BF1075"/>
      <c r="BG1075"/>
      <c r="BH1075"/>
      <c r="BI1075"/>
      <c r="BJ1075"/>
      <c r="BN1075" s="16" cm="1">
        <f t="array" ref="BN1075">$C1075*EXP(poly_from_str(100000000/$E1075,BN$4342))</f>
        <v>0.34318163859521483</v>
      </c>
      <c r="BO1075" s="16"/>
      <c r="BY1075">
        <v>350</v>
      </c>
    </row>
    <row r="1076" spans="1:77" hidden="1" x14ac:dyDescent="0.25">
      <c r="A1076" t="s">
        <v>1688</v>
      </c>
      <c r="B1076" s="2" t="str">
        <f t="shared" si="1289"/>
        <v/>
      </c>
      <c r="C1076">
        <v>5</v>
      </c>
      <c r="D1076" t="s">
        <v>14</v>
      </c>
      <c r="E1076" t="s">
        <v>1689</v>
      </c>
      <c r="R1076">
        <v>11</v>
      </c>
      <c r="S1076" t="s">
        <v>22</v>
      </c>
      <c r="AA1076" s="10">
        <f t="shared" si="1291"/>
        <v>4351.1409999999996</v>
      </c>
      <c r="AB1076" s="3" cm="1">
        <f t="array" ref="AB1076">100000000/Lvac(AA1076)</f>
        <v>22976.019078549471</v>
      </c>
      <c r="AC1076" s="28">
        <f t="shared" si="1292"/>
        <v>2.2982477469702776E-7</v>
      </c>
      <c r="AD1076" s="28">
        <f t="shared" si="1293"/>
        <v>4.3523640739557234E-7</v>
      </c>
      <c r="AE1076" s="21">
        <f t="shared" si="1294"/>
        <v>22976.01927945951</v>
      </c>
      <c r="AF1076" s="10" cm="1">
        <f t="array" ref="AF1076">Lair(100000000/AE1076)</f>
        <v>4351.1409619514816</v>
      </c>
      <c r="AG1076" s="10">
        <f t="shared" si="1295"/>
        <v>7.6402292040811219E-3</v>
      </c>
      <c r="AH1076" s="10" t="b">
        <f t="shared" si="1290"/>
        <v>1</v>
      </c>
      <c r="AI1076" s="10">
        <f t="shared" si="1296"/>
        <v>4351.1409999999996</v>
      </c>
      <c r="AJ1076">
        <v>7.0000000000000001E-3</v>
      </c>
      <c r="AK1076" s="3" cm="1">
        <f t="array" ref="AK1076">100000000/Lvac($AA1076)</f>
        <v>22976.019078549471</v>
      </c>
      <c r="AL1076" s="21">
        <f t="shared" si="1287"/>
        <v>3.6963208857135707E-2</v>
      </c>
      <c r="AM1076" s="21"/>
      <c r="AN1076" s="21"/>
      <c r="AO1076" s="21"/>
      <c r="AP1076" s="21"/>
      <c r="AS1076" s="3">
        <f t="shared" si="1297"/>
        <v>-9.2145052985870279E-4</v>
      </c>
      <c r="AT1076" s="3" cm="1">
        <f t="array" ref="AT1076">AS1076-(100000000/LvacE($A1076)-$E1076)</f>
        <v>-9.6335206762887537E-6</v>
      </c>
      <c r="BB1076"/>
      <c r="BC1076"/>
      <c r="BD1076"/>
      <c r="BE1076"/>
      <c r="BF1076"/>
      <c r="BG1076"/>
      <c r="BH1076"/>
      <c r="BI1076"/>
      <c r="BJ1076"/>
      <c r="BN1076" s="16" cm="1">
        <f t="array" ref="BN1076">$C1076*EXP(poly_from_str(100000000/$E1076,BN$4342))</f>
        <v>0.21420934611477099</v>
      </c>
      <c r="BO1076" s="16"/>
      <c r="BY1076" t="e">
        <v>#N/A</v>
      </c>
    </row>
    <row r="1077" spans="1:77" hidden="1" x14ac:dyDescent="0.25">
      <c r="A1077" t="s">
        <v>1690</v>
      </c>
      <c r="B1077" s="2" t="str">
        <f t="shared" si="1289"/>
        <v/>
      </c>
      <c r="C1077">
        <v>4</v>
      </c>
      <c r="E1077" t="s">
        <v>1691</v>
      </c>
      <c r="R1077">
        <v>11</v>
      </c>
      <c r="S1077" t="s">
        <v>22</v>
      </c>
      <c r="AA1077" s="10">
        <f t="shared" si="1291"/>
        <v>4350.0649999999996</v>
      </c>
      <c r="AB1077" s="3" cm="1">
        <f t="array" ref="AB1077">100000000/Lvac(AA1077)</f>
        <v>22981.702155850322</v>
      </c>
      <c r="AC1077" s="28">
        <f t="shared" si="1292"/>
        <v>2.2988162245851503E-7</v>
      </c>
      <c r="AD1077" s="28">
        <f t="shared" si="1293"/>
        <v>4.3512877906888879E-7</v>
      </c>
      <c r="AE1077" s="21">
        <f t="shared" si="1294"/>
        <v>22981.701685432086</v>
      </c>
      <c r="AF1077" s="10" cm="1">
        <f t="array" ref="AF1077">Lair(100000000/AE1077)</f>
        <v>4350.065089044163</v>
      </c>
      <c r="AG1077" s="10">
        <f t="shared" si="1295"/>
        <v>7.6415354892226126E-3</v>
      </c>
      <c r="AH1077" s="10" t="b">
        <f t="shared" si="1290"/>
        <v>1</v>
      </c>
      <c r="AI1077" s="10">
        <f t="shared" si="1296"/>
        <v>4350.0649999999996</v>
      </c>
      <c r="AJ1077">
        <v>3.0000000000000001E-3</v>
      </c>
      <c r="AK1077" s="3" cm="1">
        <f t="array" ref="AK1077">100000000/Lvac($AA1077)</f>
        <v>22981.702155850322</v>
      </c>
      <c r="AL1077" s="21">
        <f t="shared" si="1287"/>
        <v>1.5849212935335671E-2</v>
      </c>
      <c r="AM1077" s="21"/>
      <c r="AN1077" s="21"/>
      <c r="AO1077" s="21"/>
      <c r="AP1077" s="21"/>
      <c r="AS1077" s="3">
        <f t="shared" si="1297"/>
        <v>2.1558503212872893E-3</v>
      </c>
      <c r="AT1077" s="3" cm="1">
        <f t="array" ref="AT1077">AS1077-(100000000/LvacE($A1077)-$E1077)</f>
        <v>-9.6727708296384662E-6</v>
      </c>
      <c r="BB1077"/>
      <c r="BC1077"/>
      <c r="BD1077"/>
      <c r="BE1077"/>
      <c r="BF1077"/>
      <c r="BG1077"/>
      <c r="BH1077"/>
      <c r="BI1077"/>
      <c r="BJ1077"/>
      <c r="BN1077" s="16" cm="1">
        <f t="array" ref="BN1077">$C1077*EXP(poly_from_str(100000000/$E1077,BN$4342))</f>
        <v>0.1711337761588389</v>
      </c>
      <c r="BO1077" s="16"/>
      <c r="BY1077" t="e">
        <v>#N/A</v>
      </c>
    </row>
    <row r="1078" spans="1:77" hidden="1" x14ac:dyDescent="0.25">
      <c r="A1078" t="s">
        <v>1692</v>
      </c>
      <c r="B1078" s="2" t="str">
        <f t="shared" si="1289"/>
        <v/>
      </c>
      <c r="C1078">
        <v>20</v>
      </c>
      <c r="E1078" t="s">
        <v>1693</v>
      </c>
      <c r="R1078">
        <v>11</v>
      </c>
      <c r="S1078" t="s">
        <v>22</v>
      </c>
      <c r="AA1078" s="10">
        <f t="shared" si="1291"/>
        <v>4349.2219999999998</v>
      </c>
      <c r="AB1078" s="3" cm="1">
        <f t="array" ref="AB1078">100000000/Lvac(AA1078)</f>
        <v>22986.15656844879</v>
      </c>
      <c r="AC1078" s="28">
        <f t="shared" si="1292"/>
        <v>2.2992617990068111E-7</v>
      </c>
      <c r="AD1078" s="28">
        <f t="shared" si="1293"/>
        <v>4.3504445687654366E-7</v>
      </c>
      <c r="AE1078" s="21">
        <f t="shared" si="1294"/>
        <v>22986.157317685796</v>
      </c>
      <c r="AF1078" s="10" cm="1">
        <f t="array" ref="AF1078">Lair(100000000/AE1078)</f>
        <v>4349.2218582339719</v>
      </c>
      <c r="AG1078" s="10">
        <f t="shared" si="1295"/>
        <v>7.6425595851911899E-3</v>
      </c>
      <c r="AH1078" s="10" t="b">
        <f t="shared" si="1290"/>
        <v>1</v>
      </c>
      <c r="AI1078" s="10">
        <f t="shared" si="1296"/>
        <v>4349.2219999999998</v>
      </c>
      <c r="AJ1078">
        <v>3.0000000000000001E-3</v>
      </c>
      <c r="AK1078" s="3" cm="1">
        <f t="array" ref="AK1078">100000000/Lvac($AA1078)</f>
        <v>22986.15656844879</v>
      </c>
      <c r="AL1078" s="21">
        <f t="shared" si="1287"/>
        <v>1.5855357511147136E-2</v>
      </c>
      <c r="AM1078" s="21"/>
      <c r="AN1078" s="21"/>
      <c r="AO1078" s="21"/>
      <c r="AP1078" s="21"/>
      <c r="AS1078" s="3">
        <f t="shared" si="1297"/>
        <v>-3.4315512093598954E-3</v>
      </c>
      <c r="AT1078" s="3" cm="1">
        <f t="array" ref="AT1078">AS1078-(100000000/LvacE($A1078)-$E1078)</f>
        <v>-9.703544492367655E-6</v>
      </c>
      <c r="BB1078"/>
      <c r="BC1078"/>
      <c r="BD1078"/>
      <c r="BE1078"/>
      <c r="BF1078"/>
      <c r="BG1078"/>
      <c r="BH1078"/>
      <c r="BI1078"/>
      <c r="BJ1078"/>
      <c r="BN1078" s="16" cm="1">
        <f t="array" ref="BN1078">$C1078*EXP(poly_from_str(100000000/$E1078,BN$4342))</f>
        <v>0.85476522640372976</v>
      </c>
      <c r="BO1078" s="16"/>
      <c r="BY1078">
        <v>873</v>
      </c>
    </row>
    <row r="1079" spans="1:77" hidden="1" x14ac:dyDescent="0.25">
      <c r="A1079" t="s">
        <v>1694</v>
      </c>
      <c r="B1079" s="2" t="str">
        <f t="shared" si="1289"/>
        <v/>
      </c>
      <c r="C1079">
        <v>2</v>
      </c>
      <c r="E1079" t="s">
        <v>1695</v>
      </c>
      <c r="R1079">
        <v>11</v>
      </c>
      <c r="S1079" t="s">
        <v>22</v>
      </c>
      <c r="AA1079" s="10">
        <f t="shared" si="1291"/>
        <v>4348.6379999999999</v>
      </c>
      <c r="AB1079" s="3" cm="1">
        <f t="array" ref="AB1079">100000000/Lvac(AA1079)</f>
        <v>22989.243437454254</v>
      </c>
      <c r="AC1079" s="28">
        <f t="shared" si="1292"/>
        <v>2.2995705781902289E-7</v>
      </c>
      <c r="AD1079" s="28">
        <f t="shared" si="1293"/>
        <v>4.3498604150269351E-7</v>
      </c>
      <c r="AE1079" s="21">
        <f t="shared" si="1294"/>
        <v>22989.242686613234</v>
      </c>
      <c r="AF1079" s="10" cm="1">
        <f t="array" ref="AF1079">Lair(100000000/AE1079)</f>
        <v>4348.6381420313883</v>
      </c>
      <c r="AG1079" s="10">
        <f t="shared" si="1295"/>
        <v>7.6432693911811303E-3</v>
      </c>
      <c r="AH1079" s="10" t="b">
        <f t="shared" si="1290"/>
        <v>1</v>
      </c>
      <c r="AI1079" s="10">
        <f t="shared" si="1296"/>
        <v>4348.6379999999999</v>
      </c>
      <c r="AJ1079">
        <v>3.0000000000000001E-3</v>
      </c>
      <c r="AK1079" s="3" cm="1">
        <f t="array" ref="AK1079">100000000/Lvac($AA1079)</f>
        <v>22989.243437454254</v>
      </c>
      <c r="AL1079" s="21">
        <f t="shared" si="1287"/>
        <v>1.5859616347086779E-2</v>
      </c>
      <c r="AM1079" s="21"/>
      <c r="AN1079" s="21"/>
      <c r="AO1079" s="21"/>
      <c r="AP1079" s="21"/>
      <c r="AS1079" s="3">
        <f t="shared" si="1297"/>
        <v>3.4374542519799434E-3</v>
      </c>
      <c r="AT1079" s="3" cm="1">
        <f t="array" ref="AT1079">AS1079-(100000000/LvacE($A1079)-$E1079)</f>
        <v>-9.7248666861560196E-6</v>
      </c>
      <c r="BB1079"/>
      <c r="BC1079"/>
      <c r="BD1079"/>
      <c r="BE1079"/>
      <c r="BF1079"/>
      <c r="BG1079"/>
      <c r="BH1079"/>
      <c r="BI1079"/>
      <c r="BJ1079"/>
      <c r="BN1079" s="16" cm="1">
        <f t="array" ref="BN1079">$C1079*EXP(poly_from_str(100000000/$E1079,BN$4342))</f>
        <v>8.541482630707195E-2</v>
      </c>
      <c r="BO1079" s="16"/>
      <c r="BY1079" t="e">
        <v>#N/A</v>
      </c>
    </row>
    <row r="1080" spans="1:77" hidden="1" x14ac:dyDescent="0.25">
      <c r="A1080" t="s">
        <v>1696</v>
      </c>
      <c r="B1080" s="2" t="str">
        <f t="shared" si="1289"/>
        <v/>
      </c>
      <c r="C1080">
        <v>9</v>
      </c>
      <c r="E1080" t="s">
        <v>1697</v>
      </c>
      <c r="R1080">
        <v>11</v>
      </c>
      <c r="S1080" t="s">
        <v>22</v>
      </c>
      <c r="AA1080" s="10">
        <f t="shared" si="1291"/>
        <v>4348.0609999999997</v>
      </c>
      <c r="AB1080" s="3" cm="1">
        <f t="array" ref="AB1080">100000000/Lvac(AA1080)</f>
        <v>22992.294120656701</v>
      </c>
      <c r="AC1080" s="28">
        <f t="shared" si="1292"/>
        <v>2.2998757377138914E-7</v>
      </c>
      <c r="AD1080" s="28">
        <f t="shared" si="1293"/>
        <v>4.3492832631328494E-7</v>
      </c>
      <c r="AE1080" s="21">
        <f t="shared" si="1294"/>
        <v>22992.293220210744</v>
      </c>
      <c r="AF1080" s="10" cm="1">
        <f t="array" ref="AF1080">Lair(100000000/AE1080)</f>
        <v>4348.0611702859214</v>
      </c>
      <c r="AG1080" s="10">
        <f t="shared" si="1295"/>
        <v>7.6439709701240054E-3</v>
      </c>
      <c r="AH1080" s="10" t="b">
        <f t="shared" si="1290"/>
        <v>1</v>
      </c>
      <c r="AI1080" s="10">
        <f t="shared" si="1296"/>
        <v>4348.0609999999997</v>
      </c>
      <c r="AJ1080">
        <v>3.0000000000000001E-3</v>
      </c>
      <c r="AK1080" s="3" cm="1">
        <f t="array" ref="AK1080">100000000/Lvac($AA1080)</f>
        <v>22992.294120656701</v>
      </c>
      <c r="AL1080" s="21">
        <f t="shared" si="1287"/>
        <v>1.586382582074403E-2</v>
      </c>
      <c r="AM1080" s="21"/>
      <c r="AN1080" s="21"/>
      <c r="AO1080" s="21"/>
      <c r="AP1080" s="21"/>
      <c r="AS1080" s="3">
        <f t="shared" si="1297"/>
        <v>4.1206567002518568E-3</v>
      </c>
      <c r="AT1080" s="3" cm="1">
        <f t="array" ref="AT1080">AS1080-(100000000/LvacE($A1080)-$E1080)</f>
        <v>-9.7459378594066948E-6</v>
      </c>
      <c r="BB1080"/>
      <c r="BC1080"/>
      <c r="BD1080"/>
      <c r="BE1080"/>
      <c r="BF1080"/>
      <c r="BG1080"/>
      <c r="BH1080"/>
      <c r="BI1080"/>
      <c r="BJ1080"/>
      <c r="BN1080" s="16" cm="1">
        <f t="array" ref="BN1080">$C1080*EXP(poly_from_str(100000000/$E1080,BN$4342))</f>
        <v>0.38409434546144833</v>
      </c>
      <c r="BO1080" s="16"/>
      <c r="BY1080">
        <v>393</v>
      </c>
    </row>
    <row r="1081" spans="1:77" hidden="1" x14ac:dyDescent="0.25">
      <c r="A1081" t="s">
        <v>1698</v>
      </c>
      <c r="B1081" s="2" t="str">
        <f t="shared" si="1289"/>
        <v/>
      </c>
      <c r="C1081">
        <v>9</v>
      </c>
      <c r="E1081" t="s">
        <v>1699</v>
      </c>
      <c r="F1081">
        <v>45807</v>
      </c>
      <c r="G1081" t="s">
        <v>5</v>
      </c>
      <c r="H1081" s="5" t="s">
        <v>18</v>
      </c>
      <c r="I1081">
        <v>68801</v>
      </c>
      <c r="J1081" t="s">
        <v>3</v>
      </c>
      <c r="K1081" s="5" t="s">
        <v>8</v>
      </c>
      <c r="L1081">
        <v>45807.1</v>
      </c>
      <c r="M1081" t="str">
        <f t="shared" ref="M1081:M1082" si="1301">$G1081&amp;""</f>
        <v>e</v>
      </c>
      <c r="N1081" t="str">
        <f t="shared" ref="N1081:N1082" si="1302">$H1081&amp;""</f>
        <v>5/2</v>
      </c>
      <c r="O1081">
        <v>68801.67</v>
      </c>
      <c r="P1081" t="str">
        <f t="shared" ref="P1081:P1082" si="1303">$J1081&amp;""</f>
        <v>o</v>
      </c>
      <c r="Q1081" t="str">
        <f t="shared" ref="Q1081:Q1082" si="1304">$K1081&amp;""</f>
        <v>7/2</v>
      </c>
      <c r="R1081">
        <v>11</v>
      </c>
      <c r="AA1081" s="10">
        <f t="shared" si="1291"/>
        <v>4347.6369999999997</v>
      </c>
      <c r="AB1081" s="3" cm="1">
        <f t="array" ref="AB1081">100000000/Lvac(AA1081)</f>
        <v>22994.536386657375</v>
      </c>
      <c r="AC1081" s="28">
        <f t="shared" si="1292"/>
        <v>2.3001000313503637E-7</v>
      </c>
      <c r="AD1081" s="28">
        <f t="shared" si="1293"/>
        <v>4.3488591515167576E-7</v>
      </c>
      <c r="AE1081" s="21">
        <f t="shared" si="1294"/>
        <v>22994.537176485774</v>
      </c>
      <c r="AF1081" s="10" cm="1">
        <f t="array" ref="AF1081">Lair(100000000/AE1081)</f>
        <v>4347.6368506624221</v>
      </c>
      <c r="AG1081" s="10">
        <f t="shared" si="1295"/>
        <v>7.6444866931918848E-3</v>
      </c>
      <c r="AH1081" s="10" t="b">
        <f t="shared" si="1290"/>
        <v>1</v>
      </c>
      <c r="AI1081" s="10">
        <f t="shared" ref="AI1081:AI1082" si="1305">$AF1081</f>
        <v>4347.6368506624221</v>
      </c>
      <c r="AJ1081">
        <v>3.0000000000000001E-3</v>
      </c>
      <c r="AK1081" s="3" cm="1">
        <f t="array" ref="AK1081">100000000/Lvac($AA1081)</f>
        <v>22994.536386657375</v>
      </c>
      <c r="AL1081" s="21">
        <f t="shared" si="1287"/>
        <v>1.5866920704166339E-2</v>
      </c>
      <c r="AM1081" s="10" cm="1">
        <f t="array" ref="AM1081">Lvac($AI1081)-$BA1081</f>
        <v>6.2077627590042539E-3</v>
      </c>
      <c r="AN1081" s="10">
        <f t="shared" ref="AN1081:AN1082" si="1306">$AK1081-($AX1081-$AW1081)</f>
        <v>-3.3613342624448705E-2</v>
      </c>
      <c r="AO1081" s="3">
        <f t="shared" ref="AO1081:AO1082" si="1307">AM1081/AJ1081</f>
        <v>2.069254253001418</v>
      </c>
      <c r="AP1081" s="3">
        <v>2.1190465498269382</v>
      </c>
      <c r="AS1081" s="3">
        <f t="shared" si="1297"/>
        <v>-3.6133426256128587E-3</v>
      </c>
      <c r="AT1081" s="3" cm="1">
        <f t="array" ref="AT1081">AS1081-(100000000/LvacE($A1081)-$E1081)</f>
        <v>-9.7614320111460984E-6</v>
      </c>
      <c r="AU1081" t="s">
        <v>4967</v>
      </c>
      <c r="AV1081" t="s">
        <v>4852</v>
      </c>
      <c r="AW1081" s="3">
        <v>45807.1</v>
      </c>
      <c r="AX1081" s="3">
        <v>68801.67</v>
      </c>
      <c r="AY1081" s="3"/>
      <c r="AZ1081" s="10" cm="1">
        <f t="array" ref="AZ1081">Lair(100000000/($AX1081-$AW1081))</f>
        <v>4347.6306445333921</v>
      </c>
      <c r="BA1081" s="10">
        <f t="shared" ref="BA1081:BA1082" si="1308">100000000/($AX1081-$AW1081)</f>
        <v>4348.8527943771078</v>
      </c>
      <c r="BB1081" s="12">
        <v>2450000</v>
      </c>
      <c r="BC1081" s="3">
        <v>0.18</v>
      </c>
      <c r="BD1081" s="12" cm="1">
        <f t="array" ref="BD1081">SfromgA($BB1081,$BA1081,"")</f>
        <v>9.9454300303739265E-2</v>
      </c>
      <c r="BE1081" s="29">
        <f t="shared" ref="BE1081:BE1082" si="1309">(10^MAX(0.05, -0.312925054856973*((LN($BD1081))^(1/3)) + 0.454808404431693)-1)*100</f>
        <v>638.50452091180034</v>
      </c>
      <c r="BG1081" s="3"/>
      <c r="BH1081" s="3"/>
      <c r="BI1081" s="12">
        <f t="shared" ref="BI1081:BI1082" si="1310">IF($BB1081="",$BF1081,$BB1081)</f>
        <v>2450000</v>
      </c>
      <c r="BJ1081" s="29">
        <f t="shared" ref="BJ1081:BJ1082" si="1311">IF($BB1081="",$BH1081,$BE1081)</f>
        <v>638.50452091180034</v>
      </c>
      <c r="BK1081" s="3">
        <f t="shared" ref="BK1081:BK1082" si="1312">LN(BN1081*100000000/($AX1081-$AW1081)/$BI1081)</f>
        <v>-7.2913173160277012</v>
      </c>
      <c r="BL1081" s="13">
        <f>EXP(BK$4341*$AX1081+BK$4342)*$BI1081/(100000000/($AX1081-$AW1081))</f>
        <v>0.33971028115324176</v>
      </c>
      <c r="BM1081" s="3">
        <f t="shared" ref="BM1081:BM1082" si="1313">LN(BL1081/$C1081)</f>
        <v>-3.2768867162190443</v>
      </c>
      <c r="BN1081" s="16" cm="1">
        <f t="array" ref="BN1081">$C1081*EXP(poly_from_str(100000000/$E1081,BN$4342))</f>
        <v>0.38389503988974644</v>
      </c>
      <c r="BO1081" s="3">
        <f t="shared" ref="BO1081:BO1082" si="1314">LN($C1081)</f>
        <v>2.1972245773362196</v>
      </c>
      <c r="BP1081" s="13">
        <f>LN(BL1081/BN1081)</f>
        <v>-0.12227604150552017</v>
      </c>
      <c r="BY1081">
        <v>392</v>
      </c>
    </row>
    <row r="1082" spans="1:77" hidden="1" x14ac:dyDescent="0.25">
      <c r="A1082" t="s">
        <v>1700</v>
      </c>
      <c r="B1082" s="2" t="str">
        <f t="shared" si="1289"/>
        <v/>
      </c>
      <c r="C1082">
        <v>4</v>
      </c>
      <c r="E1082" t="s">
        <v>1701</v>
      </c>
      <c r="F1082">
        <v>44679</v>
      </c>
      <c r="G1082" t="s">
        <v>5</v>
      </c>
      <c r="H1082" s="5" t="s">
        <v>8</v>
      </c>
      <c r="I1082">
        <v>67679</v>
      </c>
      <c r="J1082" t="s">
        <v>3</v>
      </c>
      <c r="K1082" s="5" t="s">
        <v>8</v>
      </c>
      <c r="L1082">
        <v>44679.98</v>
      </c>
      <c r="M1082" t="str">
        <f t="shared" si="1301"/>
        <v>e</v>
      </c>
      <c r="N1082" t="str">
        <f t="shared" si="1302"/>
        <v>7/2</v>
      </c>
      <c r="O1082">
        <v>67679.210000000006</v>
      </c>
      <c r="P1082" t="str">
        <f t="shared" si="1303"/>
        <v>o</v>
      </c>
      <c r="Q1082" t="str">
        <f t="shared" si="1304"/>
        <v>7/2</v>
      </c>
      <c r="R1082">
        <v>11</v>
      </c>
      <c r="AA1082" s="10">
        <f t="shared" si="1291"/>
        <v>4346.7439999999997</v>
      </c>
      <c r="AB1082" s="3" cm="1">
        <f t="array" ref="AB1082">100000000/Lvac(AA1082)</f>
        <v>22999.260325813273</v>
      </c>
      <c r="AC1082" s="28">
        <f t="shared" si="1292"/>
        <v>2.3005725665003509E-7</v>
      </c>
      <c r="AD1082" s="28">
        <f t="shared" si="1293"/>
        <v>4.3479659164414418E-7</v>
      </c>
      <c r="AE1082" s="21">
        <f t="shared" si="1294"/>
        <v>22999.26025454911</v>
      </c>
      <c r="AF1082" s="10" cm="1">
        <f t="array" ref="AF1082">Lair(100000000/AE1082)</f>
        <v>4346.7440134688077</v>
      </c>
      <c r="AG1082" s="10">
        <f t="shared" si="1295"/>
        <v>7.6455733677682968E-3</v>
      </c>
      <c r="AH1082" s="10" t="b">
        <f t="shared" si="1290"/>
        <v>1</v>
      </c>
      <c r="AI1082" s="10">
        <f t="shared" si="1305"/>
        <v>4346.7440134688077</v>
      </c>
      <c r="AJ1082">
        <v>3.0000000000000001E-3</v>
      </c>
      <c r="AK1082" s="3" cm="1">
        <f t="array" ref="AK1082">100000000/Lvac($AA1082)</f>
        <v>22999.260325813273</v>
      </c>
      <c r="AL1082" s="21">
        <f t="shared" si="1287"/>
        <v>1.5873440157424385E-2</v>
      </c>
      <c r="AM1082" s="10" cm="1">
        <f t="array" ref="AM1082">Lvac($AI1082)-$BA1082</f>
        <v>-5.7195718609364121E-3</v>
      </c>
      <c r="AN1082" s="10">
        <f t="shared" si="1306"/>
        <v>3.0325813269882929E-2</v>
      </c>
      <c r="AO1082" s="3">
        <f t="shared" si="1307"/>
        <v>-1.9065239536454706</v>
      </c>
      <c r="AP1082" s="3">
        <v>-1.9110147380464089</v>
      </c>
      <c r="AS1082" s="3">
        <f t="shared" si="1297"/>
        <v>3.2581327468506061E-4</v>
      </c>
      <c r="AT1082" s="3" cm="1">
        <f t="array" ref="AT1082">AS1082-(100000000/LvacE($A1082)-$E1082)</f>
        <v>-9.7940719570033252E-6</v>
      </c>
      <c r="AU1082" t="s">
        <v>4801</v>
      </c>
      <c r="AV1082" t="s">
        <v>4856</v>
      </c>
      <c r="AW1082" s="3">
        <v>44679.98</v>
      </c>
      <c r="AX1082" s="3">
        <v>67679.210000000006</v>
      </c>
      <c r="AY1082" s="3"/>
      <c r="AZ1082" s="10" cm="1">
        <f t="array" ref="AZ1082">Lair(100000000/($AX1082-$AW1082))</f>
        <v>4346.749731535444</v>
      </c>
      <c r="BA1082" s="10">
        <f t="shared" si="1308"/>
        <v>4347.9716494856557</v>
      </c>
      <c r="BB1082" s="12">
        <v>220000</v>
      </c>
      <c r="BC1082" s="3">
        <v>1.7000000000000001E-2</v>
      </c>
      <c r="BD1082" s="12" cm="1">
        <f t="array" ref="BD1082">SfromgA($BB1082,$BA1082,"")</f>
        <v>8.9251629037164649E-3</v>
      </c>
      <c r="BE1082" s="29">
        <f t="shared" si="1309"/>
        <v>854.28988593200631</v>
      </c>
      <c r="BG1082" s="3"/>
      <c r="BH1082" s="3"/>
      <c r="BI1082" s="12">
        <f t="shared" si="1310"/>
        <v>220000</v>
      </c>
      <c r="BJ1082" s="29">
        <f t="shared" si="1311"/>
        <v>854.28988593200631</v>
      </c>
      <c r="BK1082" s="3">
        <f t="shared" si="1312"/>
        <v>-5.6933124534764286</v>
      </c>
      <c r="BL1082" s="13">
        <f>EXP(BK$4341*$AX1082+BK$4342)*$BI1082/(100000000/($AX1082-$AW1082))</f>
        <v>3.3227063272112285E-2</v>
      </c>
      <c r="BM1082" s="3">
        <f t="shared" si="1313"/>
        <v>-4.7906849374425127</v>
      </c>
      <c r="BN1082" s="16" cm="1">
        <f t="array" ref="BN1082">$C1082*EXP(poly_from_str(100000000/$E1082,BN$4342))</f>
        <v>0.17043618122313703</v>
      </c>
      <c r="BO1082" s="3">
        <f t="shared" si="1314"/>
        <v>1.3862943611198906</v>
      </c>
      <c r="BP1082" s="13">
        <f>LN(BL1082/BN1082)</f>
        <v>-1.6349962203183341</v>
      </c>
      <c r="BY1082">
        <v>174</v>
      </c>
    </row>
    <row r="1083" spans="1:77" hidden="1" x14ac:dyDescent="0.25">
      <c r="A1083" t="s">
        <v>1702</v>
      </c>
      <c r="B1083" s="2" t="str">
        <f t="shared" si="1289"/>
        <v/>
      </c>
      <c r="C1083">
        <v>25</v>
      </c>
      <c r="E1083" t="s">
        <v>1703</v>
      </c>
      <c r="R1083">
        <v>11</v>
      </c>
      <c r="S1083" t="s">
        <v>22</v>
      </c>
      <c r="AA1083" s="10">
        <f t="shared" si="1291"/>
        <v>4346.3469999999998</v>
      </c>
      <c r="AB1083" s="3" cm="1">
        <f t="array" ref="AB1083">100000000/Lvac(AA1083)</f>
        <v>23001.36106539964</v>
      </c>
      <c r="AC1083" s="28">
        <f t="shared" si="1292"/>
        <v>2.3007827032678248E-7</v>
      </c>
      <c r="AD1083" s="28">
        <f t="shared" si="1293"/>
        <v>4.3475688119355446E-7</v>
      </c>
      <c r="AE1083" s="21">
        <f t="shared" si="1294"/>
        <v>23001.360832301438</v>
      </c>
      <c r="AF1083" s="10" cm="1">
        <f t="array" ref="AF1083">Lair(100000000/AE1083)</f>
        <v>4346.3470440471228</v>
      </c>
      <c r="AG1083" s="10">
        <f t="shared" si="1295"/>
        <v>7.6460566845444741E-3</v>
      </c>
      <c r="AH1083" s="10" t="b">
        <f t="shared" si="1290"/>
        <v>1</v>
      </c>
      <c r="AI1083" s="10">
        <f t="shared" si="1296"/>
        <v>4346.3469999999998</v>
      </c>
      <c r="AJ1083">
        <v>3.0000000000000001E-3</v>
      </c>
      <c r="AK1083" s="3" cm="1">
        <f t="array" ref="AK1083">100000000/Lvac($AA1083)</f>
        <v>23001.36106539964</v>
      </c>
      <c r="AL1083" s="21">
        <f t="shared" si="1287"/>
        <v>1.5876340107266844E-2</v>
      </c>
      <c r="AM1083" s="21"/>
      <c r="AN1083" s="21"/>
      <c r="AO1083" s="21"/>
      <c r="AP1083" s="21"/>
      <c r="AS1083" s="3">
        <f t="shared" si="1297"/>
        <v>1.0653996396285947E-3</v>
      </c>
      <c r="AT1083" s="3" cm="1">
        <f t="array" ref="AT1083">AS1083-(100000000/LvacE($A1083)-$E1083)</f>
        <v>-9.808580216486007E-6</v>
      </c>
      <c r="BB1083"/>
      <c r="BC1083"/>
      <c r="BD1083"/>
      <c r="BE1083"/>
      <c r="BF1083"/>
      <c r="BG1083"/>
      <c r="BH1083"/>
      <c r="BI1083"/>
      <c r="BJ1083"/>
      <c r="BN1083" s="16" cm="1">
        <f t="array" ref="BN1083">$C1083*EXP(poly_from_str(100000000/$E1083,BN$4342))</f>
        <v>1.0647203175939781</v>
      </c>
      <c r="BO1083" s="16"/>
      <c r="BY1083" t="e">
        <v>#N/A</v>
      </c>
    </row>
    <row r="1084" spans="1:77" hidden="1" x14ac:dyDescent="0.25">
      <c r="A1084" t="s">
        <v>1704</v>
      </c>
      <c r="B1084" s="2" t="str">
        <f t="shared" si="1289"/>
        <v/>
      </c>
      <c r="C1084">
        <v>7</v>
      </c>
      <c r="E1084" t="s">
        <v>1705</v>
      </c>
      <c r="R1084">
        <v>11</v>
      </c>
      <c r="S1084" t="s">
        <v>22</v>
      </c>
      <c r="AA1084" s="10">
        <f t="shared" si="1291"/>
        <v>4345.1719999999996</v>
      </c>
      <c r="AB1084" s="3" cm="1">
        <f t="array" ref="AB1084">100000000/Lvac(AA1084)</f>
        <v>23007.580868918543</v>
      </c>
      <c r="AC1084" s="28">
        <f t="shared" si="1292"/>
        <v>2.301404869588592E-7</v>
      </c>
      <c r="AD1084" s="28">
        <f t="shared" si="1293"/>
        <v>4.3463935026342662E-7</v>
      </c>
      <c r="AE1084" s="21">
        <f t="shared" si="1294"/>
        <v>23007.580678647661</v>
      </c>
      <c r="AF1084" s="10" cm="1">
        <f t="array" ref="AF1084">Lair(100000000/AE1084)</f>
        <v>4345.1720359348737</v>
      </c>
      <c r="AG1084" s="10">
        <f t="shared" si="1295"/>
        <v>7.6474879324591235E-3</v>
      </c>
      <c r="AH1084" s="10" t="b">
        <f t="shared" si="1290"/>
        <v>1</v>
      </c>
      <c r="AI1084" s="10">
        <f t="shared" si="1296"/>
        <v>4345.1719999999996</v>
      </c>
      <c r="AJ1084">
        <v>3.0000000000000001E-3</v>
      </c>
      <c r="AK1084" s="3" cm="1">
        <f t="array" ref="AK1084">100000000/Lvac($AA1084)</f>
        <v>23007.580868918543</v>
      </c>
      <c r="AL1084" s="21">
        <f t="shared" si="1287"/>
        <v>1.5884927594754739E-2</v>
      </c>
      <c r="AM1084" s="21"/>
      <c r="AN1084" s="21"/>
      <c r="AO1084" s="21"/>
      <c r="AP1084" s="21"/>
      <c r="AS1084" s="3">
        <f t="shared" si="1297"/>
        <v>8.6891854152781889E-4</v>
      </c>
      <c r="AT1084" s="3" cm="1">
        <f t="array" ref="AT1084">AS1084-(100000000/LvacE($A1084)-$E1084)</f>
        <v>-9.8515592981129885E-6</v>
      </c>
      <c r="BB1084"/>
      <c r="BC1084"/>
      <c r="BD1084"/>
      <c r="BE1084"/>
      <c r="BF1084"/>
      <c r="BG1084"/>
      <c r="BH1084"/>
      <c r="BI1084"/>
      <c r="BJ1084"/>
      <c r="BN1084" s="16" cm="1">
        <f t="array" ref="BN1084">$C1084*EXP(poly_from_str(100000000/$E1084,BN$4342))</f>
        <v>0.29770761891124858</v>
      </c>
      <c r="BO1084" s="16"/>
      <c r="BY1084" t="e">
        <v>#N/A</v>
      </c>
    </row>
    <row r="1085" spans="1:77" hidden="1" x14ac:dyDescent="0.25">
      <c r="A1085" t="s">
        <v>1706</v>
      </c>
      <c r="B1085" s="2" t="str">
        <f t="shared" si="1289"/>
        <v/>
      </c>
      <c r="C1085">
        <v>5</v>
      </c>
      <c r="D1085" t="s">
        <v>14</v>
      </c>
      <c r="E1085" t="s">
        <v>1707</v>
      </c>
      <c r="F1085">
        <v>14187</v>
      </c>
      <c r="G1085" t="s">
        <v>3</v>
      </c>
      <c r="H1085" s="5" t="s">
        <v>18</v>
      </c>
      <c r="I1085">
        <v>37197</v>
      </c>
      <c r="J1085" t="s">
        <v>5</v>
      </c>
      <c r="K1085" s="5" t="s">
        <v>19</v>
      </c>
      <c r="L1085">
        <v>14187.35</v>
      </c>
      <c r="M1085" t="str">
        <f>$G1085&amp;""</f>
        <v>o</v>
      </c>
      <c r="N1085" t="str">
        <f>$H1085&amp;""</f>
        <v>5/2</v>
      </c>
      <c r="O1085">
        <v>37197.64</v>
      </c>
      <c r="P1085" t="str">
        <f>$J1085&amp;""</f>
        <v>e</v>
      </c>
      <c r="Q1085" t="str">
        <f>$K1085&amp;""</f>
        <v>3/2</v>
      </c>
      <c r="R1085">
        <v>11</v>
      </c>
      <c r="S1085" t="s">
        <v>6</v>
      </c>
      <c r="AA1085" s="10">
        <f t="shared" si="1291"/>
        <v>4344.6620000000003</v>
      </c>
      <c r="AB1085" s="3" cm="1">
        <f t="array" ref="AB1085">100000000/Lvac(AA1085)</f>
        <v>23010.281575303172</v>
      </c>
      <c r="AC1085" s="28">
        <f t="shared" si="1292"/>
        <v>2.3016750209797677E-7</v>
      </c>
      <c r="AD1085" s="28">
        <f t="shared" si="1293"/>
        <v>4.3458833683864841E-7</v>
      </c>
      <c r="AE1085" s="21">
        <f t="shared" si="1294"/>
        <v>23010.281230225657</v>
      </c>
      <c r="AF1085" s="10" cm="1">
        <f t="array" ref="AF1085">Lair(100000000/AE1085)</f>
        <v>4344.6620651566127</v>
      </c>
      <c r="AG1085" s="10">
        <f t="shared" si="1295"/>
        <v>7.6481095163793145E-3</v>
      </c>
      <c r="AH1085" s="10" t="b">
        <f t="shared" si="1290"/>
        <v>1</v>
      </c>
      <c r="AI1085" s="10">
        <f>$AF1085</f>
        <v>4344.6620651566127</v>
      </c>
      <c r="AJ1085">
        <v>7.0000000000000001E-3</v>
      </c>
      <c r="AK1085" s="3" cm="1">
        <f t="array" ref="AK1085">100000000/Lvac($AA1085)</f>
        <v>23010.281575303172</v>
      </c>
      <c r="AL1085" s="21">
        <f t="shared" si="1287"/>
        <v>3.7073532673321058E-2</v>
      </c>
      <c r="AM1085" s="10" cm="1">
        <f t="array" ref="AM1085">Lvac($AI1085)-$BA1085</f>
        <v>1.6563205872444087E-3</v>
      </c>
      <c r="AN1085" s="10">
        <f>$AK1085-($AX1085-$AW1085)</f>
        <v>-8.4246968290244695E-3</v>
      </c>
      <c r="AO1085" s="3">
        <f>AM1085/AJ1085</f>
        <v>0.23661722674920124</v>
      </c>
      <c r="AP1085" s="3">
        <v>0.22730668907960144</v>
      </c>
      <c r="AS1085" s="3">
        <f t="shared" si="1297"/>
        <v>1.5753031730127987E-3</v>
      </c>
      <c r="AT1085" s="3" cm="1">
        <f t="array" ref="AT1085">AS1085-(100000000/LvacE($A1085)-$E1085)</f>
        <v>-9.870222129393369E-6</v>
      </c>
      <c r="AU1085" t="s">
        <v>4974</v>
      </c>
      <c r="AV1085" t="s">
        <v>4782</v>
      </c>
      <c r="AW1085" s="3">
        <v>14187.35</v>
      </c>
      <c r="AX1085" s="3">
        <v>37197.64</v>
      </c>
      <c r="AY1085" s="3"/>
      <c r="AZ1085" s="10" cm="1">
        <f t="array" ref="AZ1085">Lair(100000000/($AX1085-$AW1085))</f>
        <v>4344.6604092719035</v>
      </c>
      <c r="BA1085" s="10">
        <f>100000000/($AX1085-$AW1085)</f>
        <v>4345.8817772396606</v>
      </c>
      <c r="BB1085" s="12">
        <v>796000</v>
      </c>
      <c r="BC1085" s="3">
        <v>0.20399999999999999</v>
      </c>
      <c r="BD1085" s="12" cm="1">
        <f t="array" ref="BD1085">SfromgA($BB1085,$BA1085,"")</f>
        <v>3.2246319389792992E-2</v>
      </c>
      <c r="BE1085" s="29">
        <f>(10^MAX(0.05, -0.312925054856973*((LN($BD1085))^(1/3)) + 0.454808404431693)-1)*100</f>
        <v>745.14553163019832</v>
      </c>
      <c r="BG1085" s="3"/>
      <c r="BH1085" s="3"/>
      <c r="BI1085" s="12">
        <f>IF($BB1085="",$BF1085,$BB1085)</f>
        <v>796000</v>
      </c>
      <c r="BJ1085" s="29">
        <f>IF($BB1085="",$BH1085,$BE1085)</f>
        <v>745.14553163019832</v>
      </c>
      <c r="BK1085" s="3">
        <f>LN(BN1085*100000000/($AX1085-$AW1085)/$BI1085)</f>
        <v>-6.7590816531711688</v>
      </c>
      <c r="BL1085" s="13">
        <f>EXP(BK$4341*$AX1085+BK$4342)*$BI1085/(100000000/($AX1085-$AW1085))</f>
        <v>1.2190309235821375</v>
      </c>
      <c r="BM1085" s="3">
        <f t="shared" ref="BM1085" si="1315">LN(BL1085/$C1085)</f>
        <v>-1.4113816942648185</v>
      </c>
      <c r="BN1085" s="16" cm="1">
        <f t="array" ref="BN1085">$C1085*EXP(poly_from_str(100000000/$E1085,BN$4342))</f>
        <v>0.21252170681200694</v>
      </c>
      <c r="BO1085" s="3">
        <f>LN($C1085)</f>
        <v>1.6094379124341003</v>
      </c>
      <c r="BP1085" s="13">
        <f>LN(BL1085/BN1085)</f>
        <v>1.7467673643003108</v>
      </c>
      <c r="BY1085">
        <v>218</v>
      </c>
    </row>
    <row r="1086" spans="1:77" hidden="1" x14ac:dyDescent="0.25">
      <c r="A1086" t="s">
        <v>1708</v>
      </c>
      <c r="B1086" s="2" t="str">
        <f t="shared" si="1289"/>
        <v/>
      </c>
      <c r="C1086">
        <v>6</v>
      </c>
      <c r="E1086" t="s">
        <v>1709</v>
      </c>
      <c r="R1086">
        <v>11</v>
      </c>
      <c r="S1086" t="s">
        <v>22</v>
      </c>
      <c r="AA1086" s="10">
        <f t="shared" si="1291"/>
        <v>4342.1589999999997</v>
      </c>
      <c r="AB1086" s="3" cm="1">
        <f t="array" ref="AB1086">100000000/Lvac(AA1086)</f>
        <v>23023.545415658042</v>
      </c>
      <c r="AC1086" s="28">
        <f t="shared" si="1292"/>
        <v>2.3030018016383098E-7</v>
      </c>
      <c r="AD1086" s="28">
        <f t="shared" si="1293"/>
        <v>4.3433797095381834E-7</v>
      </c>
      <c r="AE1086" s="21">
        <f t="shared" si="1294"/>
        <v>23023.54642168845</v>
      </c>
      <c r="AF1086" s="10" cm="1">
        <f t="array" ref="AF1086">Lair(100000000/AE1086)</f>
        <v>4342.1588102628439</v>
      </c>
      <c r="AG1086" s="10">
        <f t="shared" si="1295"/>
        <v>7.6511633286180962E-3</v>
      </c>
      <c r="AH1086" s="10" t="b">
        <f t="shared" si="1290"/>
        <v>1</v>
      </c>
      <c r="AI1086" s="10">
        <f t="shared" si="1296"/>
        <v>4342.1589999999997</v>
      </c>
      <c r="AJ1086">
        <v>3.0000000000000001E-3</v>
      </c>
      <c r="AK1086" s="3" cm="1">
        <f t="array" ref="AK1086">100000000/Lvac($AA1086)</f>
        <v>23023.545415658042</v>
      </c>
      <c r="AL1086" s="21">
        <f t="shared" si="1287"/>
        <v>1.5906979971708573E-2</v>
      </c>
      <c r="AM1086" s="21"/>
      <c r="AN1086" s="21"/>
      <c r="AO1086" s="21"/>
      <c r="AP1086" s="21"/>
      <c r="AS1086" s="3">
        <f t="shared" si="1297"/>
        <v>-4.5843419575248845E-3</v>
      </c>
      <c r="AT1086" s="3" cm="1">
        <f t="array" ref="AT1086">AS1086-(100000000/LvacE($A1086)-$E1086)</f>
        <v>-9.9618919193744659E-6</v>
      </c>
      <c r="BB1086"/>
      <c r="BC1086"/>
      <c r="BD1086"/>
      <c r="BE1086"/>
      <c r="BF1086"/>
      <c r="BG1086"/>
      <c r="BH1086"/>
      <c r="BI1086"/>
      <c r="BJ1086"/>
      <c r="BN1086" s="16" cm="1">
        <f t="array" ref="BN1086">$C1086*EXP(poly_from_str(100000000/$E1086,BN$4342))</f>
        <v>0.25429822146584896</v>
      </c>
      <c r="BO1086" s="16"/>
      <c r="BY1086">
        <v>261</v>
      </c>
    </row>
    <row r="1087" spans="1:77" hidden="1" x14ac:dyDescent="0.25">
      <c r="A1087" t="s">
        <v>1710</v>
      </c>
      <c r="B1087" s="2" t="str">
        <f t="shared" si="1289"/>
        <v/>
      </c>
      <c r="C1087">
        <v>25</v>
      </c>
      <c r="E1087" t="s">
        <v>1711</v>
      </c>
      <c r="R1087">
        <v>11</v>
      </c>
      <c r="S1087" t="s">
        <v>22</v>
      </c>
      <c r="AA1087" s="10">
        <f t="shared" si="1291"/>
        <v>4341.5690000000004</v>
      </c>
      <c r="AB1087" s="3" cm="1">
        <f t="array" ref="AB1087">100000000/Lvac(AA1087)</f>
        <v>23026.674157477053</v>
      </c>
      <c r="AC1087" s="28">
        <f t="shared" si="1292"/>
        <v>2.3033147693840634E-7</v>
      </c>
      <c r="AD1087" s="28">
        <f t="shared" si="1293"/>
        <v>4.3427895542408903E-7</v>
      </c>
      <c r="AE1087" s="21">
        <f t="shared" si="1294"/>
        <v>23026.673244734695</v>
      </c>
      <c r="AF1087" s="10" cm="1">
        <f t="array" ref="AF1087">Lair(100000000/AE1087)</f>
        <v>4341.569172096285</v>
      </c>
      <c r="AG1087" s="10">
        <f t="shared" si="1295"/>
        <v>7.6518839338355618E-3</v>
      </c>
      <c r="AH1087" s="10" t="b">
        <f t="shared" si="1290"/>
        <v>1</v>
      </c>
      <c r="AI1087" s="10">
        <f t="shared" si="1296"/>
        <v>4341.5690000000004</v>
      </c>
      <c r="AJ1087">
        <v>3.0000000000000001E-3</v>
      </c>
      <c r="AK1087" s="3" cm="1">
        <f t="array" ref="AK1087">100000000/Lvac($AA1087)</f>
        <v>23026.674157477053</v>
      </c>
      <c r="AL1087" s="21">
        <f t="shared" si="1287"/>
        <v>1.591130360301337E-2</v>
      </c>
      <c r="AM1087" s="21"/>
      <c r="AN1087" s="21"/>
      <c r="AO1087" s="21"/>
      <c r="AP1087" s="21"/>
      <c r="AS1087" s="3">
        <f t="shared" si="1297"/>
        <v>4.1574770548322704E-3</v>
      </c>
      <c r="AT1087" s="3" cm="1">
        <f t="array" ref="AT1087">AS1087-(100000000/LvacE($A1087)-$E1087)</f>
        <v>-9.9835160654038191E-6</v>
      </c>
      <c r="BB1087"/>
      <c r="BC1087"/>
      <c r="BD1087"/>
      <c r="BE1087"/>
      <c r="BF1087"/>
      <c r="BG1087"/>
      <c r="BH1087"/>
      <c r="BI1087"/>
      <c r="BJ1087"/>
      <c r="BN1087" s="16" cm="1">
        <f t="array" ref="BN1087">$C1087*EXP(poly_from_str(100000000/$E1087,BN$4342))</f>
        <v>1.0588816608970308</v>
      </c>
      <c r="BO1087" s="16"/>
      <c r="BY1087" t="e">
        <v>#N/A</v>
      </c>
    </row>
    <row r="1088" spans="1:77" hidden="1" x14ac:dyDescent="0.25">
      <c r="A1088" t="s">
        <v>1712</v>
      </c>
      <c r="B1088" s="2" t="str">
        <f t="shared" si="1289"/>
        <v/>
      </c>
      <c r="C1088">
        <v>6</v>
      </c>
      <c r="E1088" t="s">
        <v>1713</v>
      </c>
      <c r="R1088">
        <v>11</v>
      </c>
      <c r="S1088" t="s">
        <v>22</v>
      </c>
      <c r="AA1088" s="10">
        <f t="shared" si="1291"/>
        <v>4340.2359999999999</v>
      </c>
      <c r="AB1088" s="3" cm="1">
        <f t="array" ref="AB1088">100000000/Lvac(AA1088)</f>
        <v>23033.746124659792</v>
      </c>
      <c r="AC1088" s="28">
        <f t="shared" si="1292"/>
        <v>2.3040221775958727E-7</v>
      </c>
      <c r="AD1088" s="28">
        <f t="shared" si="1293"/>
        <v>4.3414562033806821E-7</v>
      </c>
      <c r="AE1088" s="21">
        <f t="shared" si="1294"/>
        <v>23033.746976277052</v>
      </c>
      <c r="AF1088" s="10" cm="1">
        <f t="array" ref="AF1088">Lair(100000000/AE1088)</f>
        <v>4340.2358395273613</v>
      </c>
      <c r="AG1088" s="10">
        <f t="shared" si="1295"/>
        <v>7.6535130952164569E-3</v>
      </c>
      <c r="AH1088" s="10" t="b">
        <f t="shared" si="1290"/>
        <v>1</v>
      </c>
      <c r="AI1088" s="10">
        <f t="shared" si="1296"/>
        <v>4340.2359999999999</v>
      </c>
      <c r="AJ1088">
        <v>3.0000000000000001E-3</v>
      </c>
      <c r="AK1088" s="3" cm="1">
        <f t="array" ref="AK1088">100000000/Lvac($AA1088)</f>
        <v>23033.746124659792</v>
      </c>
      <c r="AL1088" s="21">
        <f t="shared" ref="AL1088:AL1151" si="1316">AJ1088/AI1088*AK1088</f>
        <v>1.5921078571298746E-2</v>
      </c>
      <c r="AM1088" s="21"/>
      <c r="AN1088" s="21"/>
      <c r="AO1088" s="21"/>
      <c r="AP1088" s="21"/>
      <c r="AS1088" s="3">
        <f t="shared" si="1297"/>
        <v>-3.8753402077418286E-3</v>
      </c>
      <c r="AT1088" s="3" cm="1">
        <f t="array" ref="AT1088">AS1088-(100000000/LvacE($A1088)-$E1088)</f>
        <v>-1.003239958663471E-5</v>
      </c>
      <c r="BB1088"/>
      <c r="BC1088"/>
      <c r="BD1088"/>
      <c r="BE1088"/>
      <c r="BF1088"/>
      <c r="BG1088"/>
      <c r="BH1088"/>
      <c r="BI1088"/>
      <c r="BJ1088"/>
      <c r="BN1088" s="16" cm="1">
        <f t="array" ref="BN1088">$C1088*EXP(poly_from_str(100000000/$E1088,BN$4342))</f>
        <v>0.25375979536488846</v>
      </c>
      <c r="BO1088" s="16"/>
      <c r="BY1088" t="e">
        <v>#N/A</v>
      </c>
    </row>
    <row r="1089" spans="1:77" hidden="1" x14ac:dyDescent="0.25">
      <c r="A1089" t="s">
        <v>1714</v>
      </c>
      <c r="B1089" s="2" t="str">
        <f t="shared" si="1289"/>
        <v/>
      </c>
      <c r="C1089">
        <v>3</v>
      </c>
      <c r="E1089" t="s">
        <v>1715</v>
      </c>
      <c r="R1089">
        <v>11</v>
      </c>
      <c r="S1089" t="s">
        <v>22</v>
      </c>
      <c r="AA1089" s="10">
        <f t="shared" si="1291"/>
        <v>4340.0290000000005</v>
      </c>
      <c r="AB1089" s="3" cm="1">
        <f t="array" ref="AB1089">100000000/Lvac(AA1089)</f>
        <v>23034.844711783429</v>
      </c>
      <c r="AC1089" s="28">
        <f t="shared" si="1292"/>
        <v>2.304132069163593E-7</v>
      </c>
      <c r="AD1089" s="28">
        <f t="shared" si="1293"/>
        <v>4.3412491488968101E-7</v>
      </c>
      <c r="AE1089" s="21">
        <f t="shared" si="1294"/>
        <v>23034.843676201206</v>
      </c>
      <c r="AF1089" s="10" cm="1">
        <f t="array" ref="AF1089">Lair(100000000/AE1089)</f>
        <v>4340.0291951190784</v>
      </c>
      <c r="AG1089" s="10">
        <f t="shared" si="1295"/>
        <v>7.6537662204311796E-3</v>
      </c>
      <c r="AH1089" s="10" t="b">
        <f t="shared" si="1290"/>
        <v>1</v>
      </c>
      <c r="AI1089" s="10">
        <f t="shared" si="1296"/>
        <v>4340.0290000000005</v>
      </c>
      <c r="AJ1089">
        <v>3.0000000000000001E-3</v>
      </c>
      <c r="AK1089" s="3" cm="1">
        <f t="array" ref="AK1089">100000000/Lvac($AA1089)</f>
        <v>23034.844711783429</v>
      </c>
      <c r="AL1089" s="21">
        <f t="shared" si="1316"/>
        <v>1.5922597322587082E-2</v>
      </c>
      <c r="AM1089" s="21"/>
      <c r="AN1089" s="21"/>
      <c r="AO1089" s="21"/>
      <c r="AP1089" s="21"/>
      <c r="AS1089" s="3">
        <f t="shared" si="1297"/>
        <v>4.7117834292293992E-3</v>
      </c>
      <c r="AT1089" s="3" cm="1">
        <f t="array" ref="AT1089">AS1089-(100000000/LvacE($A1089)-$E1089)</f>
        <v>-1.0039995686383918E-5</v>
      </c>
      <c r="BB1089"/>
      <c r="BC1089"/>
      <c r="BD1089"/>
      <c r="BE1089"/>
      <c r="BF1089"/>
      <c r="BG1089"/>
      <c r="BH1089"/>
      <c r="BI1089"/>
      <c r="BJ1089"/>
      <c r="BN1089" s="16" cm="1">
        <f t="array" ref="BN1089">$C1089*EXP(poly_from_str(100000000/$E1089,BN$4342))</f>
        <v>0.12685166423350114</v>
      </c>
      <c r="BO1089" s="16"/>
      <c r="BY1089" t="e">
        <v>#N/A</v>
      </c>
    </row>
    <row r="1090" spans="1:77" x14ac:dyDescent="0.25">
      <c r="A1090" t="s">
        <v>1716</v>
      </c>
      <c r="B1090" s="2" t="str">
        <f t="shared" ref="B1090:B1153" si="1317">IF(OR(A1090=A1089,A1090=A1091),IF(B1089="",1,B1089+1),"")</f>
        <v/>
      </c>
      <c r="C1090">
        <v>9</v>
      </c>
      <c r="D1090" t="s">
        <v>14</v>
      </c>
      <c r="E1090" t="s">
        <v>1717</v>
      </c>
      <c r="F1090">
        <v>11761</v>
      </c>
      <c r="G1090" t="s">
        <v>3</v>
      </c>
      <c r="H1090" s="5" t="s">
        <v>4</v>
      </c>
      <c r="I1090">
        <v>34825</v>
      </c>
      <c r="J1090" t="s">
        <v>5</v>
      </c>
      <c r="K1090" s="5" t="s">
        <v>8</v>
      </c>
      <c r="L1090">
        <v>11761.69</v>
      </c>
      <c r="M1090" t="str">
        <f>$G1090&amp;""</f>
        <v>o</v>
      </c>
      <c r="N1090" t="str">
        <f>$H1090&amp;""</f>
        <v>9/2</v>
      </c>
      <c r="O1090">
        <v>34825.49</v>
      </c>
      <c r="P1090" t="str">
        <f>$J1090&amp;""</f>
        <v>e</v>
      </c>
      <c r="Q1090" t="str">
        <f>$K1090&amp;""</f>
        <v>7/2</v>
      </c>
      <c r="R1090">
        <v>11</v>
      </c>
      <c r="S1090" t="s">
        <v>6</v>
      </c>
      <c r="U1090" s="4" t="s">
        <v>5021</v>
      </c>
      <c r="AA1090" s="10">
        <f t="shared" si="1291"/>
        <v>4334.6970000000001</v>
      </c>
      <c r="AB1090" s="3" cm="1">
        <f t="array" ref="AB1090">100000000/Lvac(AA1090)</f>
        <v>23063.178776622972</v>
      </c>
      <c r="AC1090" s="28">
        <f t="shared" si="1292"/>
        <v>2.3069663231363116E-7</v>
      </c>
      <c r="AD1090" s="28">
        <f t="shared" si="1293"/>
        <v>4.3359157455502548E-7</v>
      </c>
      <c r="AE1090" s="21">
        <f t="shared" si="1294"/>
        <v>23063.179046536625</v>
      </c>
      <c r="AF1090" s="10" cm="1">
        <f t="array" ref="AF1090">Lair(100000000/AE1090)</f>
        <v>4334.6969492691387</v>
      </c>
      <c r="AG1090" s="10">
        <f t="shared" si="1295"/>
        <v>7.6602988371070654E-3</v>
      </c>
      <c r="AH1090" s="10" t="b">
        <f t="shared" ref="AH1090:AH1153" si="1318">ABS(AE1090-AB1090)&lt;AG1090</f>
        <v>1</v>
      </c>
      <c r="AI1090" s="10">
        <f>$AF1090</f>
        <v>4334.6969492691387</v>
      </c>
      <c r="AJ1090" s="25">
        <f>0.007*17</f>
        <v>0.11900000000000001</v>
      </c>
      <c r="AK1090" s="3" cm="1">
        <f t="array" ref="AK1090">100000000/Lvac($AA1090)</f>
        <v>23063.178776622972</v>
      </c>
      <c r="AL1090" s="21">
        <f t="shared" si="1316"/>
        <v>0.63315113064152717</v>
      </c>
      <c r="AM1090" s="25"/>
      <c r="AN1090" s="10">
        <f>$AK1090-($AX1090-$AW1090)</f>
        <v>-0.62122337702385266</v>
      </c>
      <c r="AO1090" s="14">
        <f>-AN1090/AL1090</f>
        <v>0.98116128513331569</v>
      </c>
      <c r="AP1090" s="14">
        <v>0.98116129661627705</v>
      </c>
      <c r="AS1090" s="3">
        <f t="shared" si="1297"/>
        <v>-1.223377028509276E-3</v>
      </c>
      <c r="AT1090" s="3" cm="1">
        <f t="array" ref="AT1090">AS1090-(100000000/LvacE($A1090)-$E1090)</f>
        <v>-1.0235900845145807E-5</v>
      </c>
      <c r="AU1090" t="s">
        <v>4690</v>
      </c>
      <c r="AV1090" t="s">
        <v>4756</v>
      </c>
      <c r="AW1090" s="3">
        <v>11761.69</v>
      </c>
      <c r="AX1090" s="3">
        <v>34825.49</v>
      </c>
      <c r="AY1090" s="3"/>
      <c r="AZ1090" s="10" cm="1">
        <f t="array" ref="AZ1090">Lair(100000000/($AX1090-$AW1090))</f>
        <v>4334.5802428517809</v>
      </c>
      <c r="BA1090" s="10">
        <f>100000000/($AX1090-$AW1090)</f>
        <v>4335.798957673931</v>
      </c>
      <c r="BN1090" s="16" cm="1">
        <f t="array" ref="BN1090">$C1090*EXP(poly_from_str(100000000/$E1090,BN$4342))</f>
        <v>0.37846010604071395</v>
      </c>
      <c r="BO1090" s="16"/>
      <c r="BY1090">
        <v>391</v>
      </c>
    </row>
    <row r="1091" spans="1:77" hidden="1" x14ac:dyDescent="0.25">
      <c r="A1091" t="s">
        <v>1718</v>
      </c>
      <c r="B1091" s="2" t="str">
        <f t="shared" si="1317"/>
        <v/>
      </c>
      <c r="C1091">
        <v>4</v>
      </c>
      <c r="E1091" t="s">
        <v>1719</v>
      </c>
      <c r="R1091">
        <v>11</v>
      </c>
      <c r="S1091" t="s">
        <v>22</v>
      </c>
      <c r="AA1091" s="10">
        <f t="shared" ref="AA1091:AA1154" si="1319">ROUND($A1091,3)+0</f>
        <v>4332.2039999999997</v>
      </c>
      <c r="AB1091" s="3" cm="1">
        <f t="array" ref="AB1091">100000000/Lvac(AA1091)</f>
        <v>23076.450420850022</v>
      </c>
      <c r="AC1091" s="28">
        <f t="shared" ref="AC1091:AC1154" si="1320">0.001/AA1091</f>
        <v>2.3082938845908459E-7</v>
      </c>
      <c r="AD1091" s="28">
        <f t="shared" ref="AD1091:AD1154" si="1321">0.01/AB1091</f>
        <v>4.3334220894582669E-7</v>
      </c>
      <c r="AE1091" s="21">
        <f t="shared" ref="AE1091:AE1154" si="1322">($AB1091/$AC1091^2+$E1091/$AD1091^2)/(1/$AC1091^2+1/$AD1091^2)</f>
        <v>23076.450327831259</v>
      </c>
      <c r="AF1091" s="10" cm="1">
        <f t="array" ref="AF1091">Lair(100000000/AE1091)</f>
        <v>4332.2040174629765</v>
      </c>
      <c r="AG1091" s="10">
        <f t="shared" ref="AG1091:AG1154" si="1323">0.0005/$AA1091*AB1091+0.005</f>
        <v>7.6633614692255981E-3</v>
      </c>
      <c r="AH1091" s="10" t="b">
        <f t="shared" si="1318"/>
        <v>1</v>
      </c>
      <c r="AI1091" s="10">
        <f t="shared" ref="AI1091:AI1154" si="1324">$AA1091</f>
        <v>4332.2039999999997</v>
      </c>
      <c r="AJ1091">
        <v>3.0000000000000001E-3</v>
      </c>
      <c r="AK1091" s="3" cm="1">
        <f t="array" ref="AK1091">100000000/Lvac($AA1091)</f>
        <v>23076.450420850022</v>
      </c>
      <c r="AL1091" s="21">
        <f t="shared" si="1316"/>
        <v>1.5980168815353586E-2</v>
      </c>
      <c r="AM1091" s="21"/>
      <c r="AN1091" s="21"/>
      <c r="AO1091" s="21"/>
      <c r="AP1091" s="21"/>
      <c r="AS1091" s="3">
        <f t="shared" ref="AS1091:AS1154" si="1325">$AB1091-$E1091</f>
        <v>4.2085002132807858E-4</v>
      </c>
      <c r="AT1091" s="3" cm="1">
        <f t="array" ref="AT1091">AS1091-(100000000/LvacE($A1091)-$E1091)</f>
        <v>-1.0327690688427538E-5</v>
      </c>
      <c r="BB1091"/>
      <c r="BC1091"/>
      <c r="BD1091"/>
      <c r="BE1091"/>
      <c r="BF1091"/>
      <c r="BG1091"/>
      <c r="BH1091"/>
      <c r="BI1091"/>
      <c r="BJ1091"/>
      <c r="BN1091" s="16" cm="1">
        <f t="array" ref="BN1091">$C1091*EXP(poly_from_str(100000000/$E1091,BN$4342))</f>
        <v>0.16779963539544809</v>
      </c>
      <c r="BO1091" s="16"/>
      <c r="BY1091" t="e">
        <v>#N/A</v>
      </c>
    </row>
    <row r="1092" spans="1:77" hidden="1" x14ac:dyDescent="0.25">
      <c r="A1092" t="s">
        <v>1720</v>
      </c>
      <c r="B1092" s="2" t="str">
        <f t="shared" si="1317"/>
        <v/>
      </c>
      <c r="C1092">
        <v>20</v>
      </c>
      <c r="E1092" t="s">
        <v>1721</v>
      </c>
      <c r="R1092">
        <v>11</v>
      </c>
      <c r="S1092" t="s">
        <v>22</v>
      </c>
      <c r="AA1092" s="10">
        <f t="shared" si="1319"/>
        <v>4331.5410000000002</v>
      </c>
      <c r="AB1092" s="3" cm="1">
        <f t="array" ref="AB1092">100000000/Lvac(AA1092)</f>
        <v>23079.982515130581</v>
      </c>
      <c r="AC1092" s="28">
        <f t="shared" si="1320"/>
        <v>2.3086471996917495E-7</v>
      </c>
      <c r="AD1092" s="28">
        <f t="shared" si="1321"/>
        <v>4.33275891497937E-7</v>
      </c>
      <c r="AE1092" s="21">
        <f t="shared" si="1322"/>
        <v>23079.981958956359</v>
      </c>
      <c r="AF1092" s="10" cm="1">
        <f t="array" ref="AF1092">Lair(100000000/AE1092)</f>
        <v>4331.5411043820068</v>
      </c>
      <c r="AG1092" s="10">
        <f t="shared" si="1323"/>
        <v>7.6641768501245384E-3</v>
      </c>
      <c r="AH1092" s="10" t="b">
        <f t="shared" si="1318"/>
        <v>1</v>
      </c>
      <c r="AI1092" s="10">
        <f t="shared" si="1324"/>
        <v>4331.5410000000002</v>
      </c>
      <c r="AJ1092">
        <v>3.0000000000000001E-3</v>
      </c>
      <c r="AK1092" s="3" cm="1">
        <f t="array" ref="AK1092">100000000/Lvac($AA1092)</f>
        <v>23079.982515130581</v>
      </c>
      <c r="AL1092" s="21">
        <f t="shared" si="1316"/>
        <v>1.5985061100747225E-2</v>
      </c>
      <c r="AM1092" s="21"/>
      <c r="AN1092" s="21"/>
      <c r="AO1092" s="21"/>
      <c r="AP1092" s="21"/>
      <c r="AS1092" s="3">
        <f t="shared" si="1325"/>
        <v>2.5151305817416869E-3</v>
      </c>
      <c r="AT1092" s="3" cm="1">
        <f t="array" ref="AT1092">AS1092-(100000000/LvacE($A1092)-$E1092)</f>
        <v>-1.0352126992074773E-5</v>
      </c>
      <c r="BB1092"/>
      <c r="BC1092"/>
      <c r="BD1092"/>
      <c r="BE1092"/>
      <c r="BF1092"/>
      <c r="BG1092"/>
      <c r="BH1092"/>
      <c r="BI1092"/>
      <c r="BJ1092"/>
      <c r="BN1092" s="16" cm="1">
        <f t="array" ref="BN1092">$C1092*EXP(poly_from_str(100000000/$E1092,BN$4342))</f>
        <v>0.83847613494528495</v>
      </c>
      <c r="BO1092" s="16"/>
      <c r="BY1092" t="e">
        <v>#N/A</v>
      </c>
    </row>
    <row r="1093" spans="1:77" hidden="1" x14ac:dyDescent="0.25">
      <c r="A1093" t="s">
        <v>1722</v>
      </c>
      <c r="B1093" s="2" t="str">
        <f t="shared" si="1317"/>
        <v/>
      </c>
      <c r="C1093">
        <v>4</v>
      </c>
      <c r="E1093" t="s">
        <v>1723</v>
      </c>
      <c r="R1093">
        <v>11</v>
      </c>
      <c r="S1093" t="s">
        <v>22</v>
      </c>
      <c r="AA1093" s="10">
        <f t="shared" si="1319"/>
        <v>4331.2039999999997</v>
      </c>
      <c r="AB1093" s="3" cm="1">
        <f t="array" ref="AB1093">100000000/Lvac(AA1093)</f>
        <v>23081.77827770662</v>
      </c>
      <c r="AC1093" s="28">
        <f t="shared" si="1320"/>
        <v>2.308826829675998E-7</v>
      </c>
      <c r="AD1093" s="28">
        <f t="shared" si="1321"/>
        <v>4.3324218262933548E-7</v>
      </c>
      <c r="AE1093" s="21">
        <f t="shared" si="1322"/>
        <v>23081.778658652005</v>
      </c>
      <c r="AF1093" s="10" cm="1">
        <f t="array" ref="AF1093">Lair(100000000/AE1093)</f>
        <v>4331.2039285158253</v>
      </c>
      <c r="AG1093" s="10">
        <f t="shared" si="1323"/>
        <v>7.6645914482100855E-3</v>
      </c>
      <c r="AH1093" s="10" t="b">
        <f t="shared" si="1318"/>
        <v>1</v>
      </c>
      <c r="AI1093" s="10">
        <f t="shared" si="1324"/>
        <v>4331.2039999999997</v>
      </c>
      <c r="AJ1093">
        <v>3.0000000000000001E-3</v>
      </c>
      <c r="AK1093" s="3" cm="1">
        <f t="array" ref="AK1093">100000000/Lvac($AA1093)</f>
        <v>23081.77827770662</v>
      </c>
      <c r="AL1093" s="21">
        <f t="shared" si="1316"/>
        <v>1.5987548689260507E-2</v>
      </c>
      <c r="AM1093" s="21"/>
      <c r="AN1093" s="21"/>
      <c r="AO1093" s="21"/>
      <c r="AP1093" s="21"/>
      <c r="AS1093" s="3">
        <f t="shared" si="1325"/>
        <v>-1.7222933784069028E-3</v>
      </c>
      <c r="AT1093" s="3" cm="1">
        <f t="array" ref="AT1093">AS1093-(100000000/LvacE($A1093)-$E1093)</f>
        <v>-1.0364543413743377E-5</v>
      </c>
      <c r="BB1093"/>
      <c r="BC1093"/>
      <c r="BD1093"/>
      <c r="BE1093"/>
      <c r="BF1093"/>
      <c r="BG1093"/>
      <c r="BH1093"/>
      <c r="BI1093"/>
      <c r="BJ1093"/>
      <c r="BN1093" s="16" cm="1">
        <f t="array" ref="BN1093">$C1093*EXP(poly_from_str(100000000/$E1093,BN$4342))</f>
        <v>0.16764251625915555</v>
      </c>
      <c r="BO1093" s="16"/>
      <c r="BY1093" t="e">
        <v>#N/A</v>
      </c>
    </row>
    <row r="1094" spans="1:77" hidden="1" x14ac:dyDescent="0.25">
      <c r="A1094" t="s">
        <v>1724</v>
      </c>
      <c r="B1094" s="2" t="str">
        <f t="shared" si="1317"/>
        <v/>
      </c>
      <c r="C1094">
        <v>5</v>
      </c>
      <c r="E1094" t="s">
        <v>1725</v>
      </c>
      <c r="R1094">
        <v>11</v>
      </c>
      <c r="S1094" t="s">
        <v>22</v>
      </c>
      <c r="AA1094" s="10">
        <f t="shared" si="1319"/>
        <v>4330.99</v>
      </c>
      <c r="AB1094" s="3" cm="1">
        <f t="array" ref="AB1094">100000000/Lvac(AA1094)</f>
        <v>23082.918758658121</v>
      </c>
      <c r="AC1094" s="28">
        <f t="shared" si="1320"/>
        <v>2.3089409118931238E-7</v>
      </c>
      <c r="AD1094" s="28">
        <f t="shared" si="1321"/>
        <v>4.3322077699767158E-7</v>
      </c>
      <c r="AE1094" s="21">
        <f t="shared" si="1322"/>
        <v>23082.919033266535</v>
      </c>
      <c r="AF1094" s="10" cm="1">
        <f t="array" ref="AF1094">Lair(100000000/AE1094)</f>
        <v>4330.9899484749858</v>
      </c>
      <c r="AG1094" s="10">
        <f t="shared" si="1323"/>
        <v>7.6648547743885485E-3</v>
      </c>
      <c r="AH1094" s="10" t="b">
        <f t="shared" si="1318"/>
        <v>1</v>
      </c>
      <c r="AI1094" s="10">
        <f t="shared" si="1324"/>
        <v>4330.99</v>
      </c>
      <c r="AJ1094">
        <v>3.0000000000000001E-3</v>
      </c>
      <c r="AK1094" s="3" cm="1">
        <f t="array" ref="AK1094">100000000/Lvac($AA1094)</f>
        <v>23082.918758658121</v>
      </c>
      <c r="AL1094" s="21">
        <f t="shared" si="1316"/>
        <v>1.5989128646331292E-2</v>
      </c>
      <c r="AM1094" s="21"/>
      <c r="AN1094" s="21"/>
      <c r="AO1094" s="21"/>
      <c r="AP1094" s="21"/>
      <c r="AS1094" s="3">
        <f t="shared" si="1325"/>
        <v>-1.2413418771757279E-3</v>
      </c>
      <c r="AT1094" s="3" cm="1">
        <f t="array" ref="AT1094">AS1094-(100000000/LvacE($A1094)-$E1094)</f>
        <v>-1.0372430551797152E-5</v>
      </c>
      <c r="BB1094"/>
      <c r="BC1094"/>
      <c r="BD1094"/>
      <c r="BE1094"/>
      <c r="BF1094"/>
      <c r="BG1094"/>
      <c r="BH1094"/>
      <c r="BI1094"/>
      <c r="BJ1094"/>
      <c r="BN1094" s="16" cm="1">
        <f t="array" ref="BN1094">$C1094*EXP(poly_from_str(100000000/$E1094,BN$4342))</f>
        <v>0.20951164635558645</v>
      </c>
      <c r="BO1094" s="16"/>
      <c r="BY1094" t="e">
        <v>#N/A</v>
      </c>
    </row>
    <row r="1095" spans="1:77" hidden="1" x14ac:dyDescent="0.25">
      <c r="A1095" t="s">
        <v>1726</v>
      </c>
      <c r="B1095" s="2" t="str">
        <f t="shared" si="1317"/>
        <v/>
      </c>
      <c r="C1095">
        <v>3</v>
      </c>
      <c r="E1095" t="s">
        <v>1727</v>
      </c>
      <c r="R1095">
        <v>11</v>
      </c>
      <c r="S1095" t="s">
        <v>22</v>
      </c>
      <c r="AA1095" s="10">
        <f t="shared" si="1319"/>
        <v>4330.8540000000003</v>
      </c>
      <c r="AB1095" s="3" cm="1">
        <f t="array" ref="AB1095">100000000/Lvac(AA1095)</f>
        <v>23083.643608863527</v>
      </c>
      <c r="AC1095" s="28">
        <f t="shared" si="1320"/>
        <v>2.3090134186005807E-7</v>
      </c>
      <c r="AD1095" s="28">
        <f t="shared" si="1321"/>
        <v>4.3320717341868231E-7</v>
      </c>
      <c r="AE1095" s="21">
        <f t="shared" si="1322"/>
        <v>23083.642810436235</v>
      </c>
      <c r="AF1095" s="10" cm="1">
        <f t="array" ref="AF1095">Lair(100000000/AE1095)</f>
        <v>4330.8541498002005</v>
      </c>
      <c r="AG1095" s="10">
        <f t="shared" si="1323"/>
        <v>7.6650221421529705E-3</v>
      </c>
      <c r="AH1095" s="10" t="b">
        <f t="shared" si="1318"/>
        <v>1</v>
      </c>
      <c r="AI1095" s="10">
        <f t="shared" si="1324"/>
        <v>4330.8540000000003</v>
      </c>
      <c r="AJ1095">
        <v>3.0000000000000001E-3</v>
      </c>
      <c r="AK1095" s="3" cm="1">
        <f t="array" ref="AK1095">100000000/Lvac($AA1095)</f>
        <v>23083.643608863527</v>
      </c>
      <c r="AL1095" s="21">
        <f t="shared" si="1316"/>
        <v>1.5990132852917827E-2</v>
      </c>
      <c r="AM1095" s="21"/>
      <c r="AN1095" s="21"/>
      <c r="AO1095" s="21"/>
      <c r="AP1095" s="21"/>
      <c r="AS1095" s="3">
        <f t="shared" si="1325"/>
        <v>3.6088635279156733E-3</v>
      </c>
      <c r="AT1095" s="3" cm="1">
        <f t="array" ref="AT1095">AS1095-(100000000/LvacE($A1095)-$E1095)</f>
        <v>-1.0377447324572131E-5</v>
      </c>
      <c r="BB1095"/>
      <c r="BC1095"/>
      <c r="BD1095"/>
      <c r="BE1095"/>
      <c r="BF1095"/>
      <c r="BG1095"/>
      <c r="BH1095"/>
      <c r="BI1095"/>
      <c r="BJ1095"/>
      <c r="BN1095" s="16" cm="1">
        <f t="array" ref="BN1095">$C1095*EXP(poly_from_str(100000000/$E1095,BN$4342))</f>
        <v>0.12569131704706596</v>
      </c>
      <c r="BO1095" s="16"/>
      <c r="BY1095">
        <v>130</v>
      </c>
    </row>
    <row r="1096" spans="1:77" hidden="1" x14ac:dyDescent="0.25">
      <c r="A1096" t="s">
        <v>1728</v>
      </c>
      <c r="B1096" s="2" t="str">
        <f t="shared" si="1317"/>
        <v/>
      </c>
      <c r="C1096">
        <v>30</v>
      </c>
      <c r="E1096" t="s">
        <v>1729</v>
      </c>
      <c r="R1096">
        <v>11</v>
      </c>
      <c r="S1096" t="s">
        <v>22</v>
      </c>
      <c r="AA1096" s="10">
        <f t="shared" si="1319"/>
        <v>4330.5690000000004</v>
      </c>
      <c r="AB1096" s="3" cm="1">
        <f t="array" ref="AB1096">100000000/Lvac(AA1096)</f>
        <v>23085.162744091755</v>
      </c>
      <c r="AC1096" s="28">
        <f t="shared" si="1320"/>
        <v>2.3091653775750944E-7</v>
      </c>
      <c r="AD1096" s="28">
        <f t="shared" si="1321"/>
        <v>4.3317866591862454E-7</v>
      </c>
      <c r="AE1096" s="21">
        <f t="shared" si="1322"/>
        <v>23085.162136862666</v>
      </c>
      <c r="AF1096" s="10" cm="1">
        <f t="array" ref="AF1096">Lair(100000000/AE1096)</f>
        <v>4330.5691139127739</v>
      </c>
      <c r="AG1096" s="10">
        <f t="shared" si="1323"/>
        <v>7.6653729272171574E-3</v>
      </c>
      <c r="AH1096" s="10" t="b">
        <f t="shared" si="1318"/>
        <v>1</v>
      </c>
      <c r="AI1096" s="10">
        <f t="shared" si="1324"/>
        <v>4330.5690000000004</v>
      </c>
      <c r="AJ1096">
        <v>3.0000000000000001E-3</v>
      </c>
      <c r="AK1096" s="3" cm="1">
        <f t="array" ref="AK1096">100000000/Lvac($AA1096)</f>
        <v>23085.162744091755</v>
      </c>
      <c r="AL1096" s="21">
        <f t="shared" si="1316"/>
        <v>1.5992237563302942E-2</v>
      </c>
      <c r="AM1096" s="21"/>
      <c r="AN1096" s="21"/>
      <c r="AO1096" s="21"/>
      <c r="AP1096" s="21"/>
      <c r="AS1096" s="3">
        <f t="shared" si="1325"/>
        <v>2.744091754721012E-3</v>
      </c>
      <c r="AT1096" s="3" cm="1">
        <f t="array" ref="AT1096">AS1096-(100000000/LvacE($A1096)-$E1096)</f>
        <v>-1.0387957445345819E-5</v>
      </c>
      <c r="BB1096"/>
      <c r="BC1096"/>
      <c r="BD1096"/>
      <c r="BE1096"/>
      <c r="BF1096"/>
      <c r="BG1096"/>
      <c r="BH1096"/>
      <c r="BI1096"/>
      <c r="BJ1096"/>
      <c r="BN1096" s="16" cm="1">
        <f t="array" ref="BN1096">$C1096*EXP(poly_from_str(100000000/$E1096,BN$4342))</f>
        <v>1.2565837439439469</v>
      </c>
      <c r="BO1096" s="16"/>
      <c r="BY1096" t="e">
        <v>#N/A</v>
      </c>
    </row>
    <row r="1097" spans="1:77" hidden="1" x14ac:dyDescent="0.25">
      <c r="A1097" t="s">
        <v>1730</v>
      </c>
      <c r="B1097" s="2" t="str">
        <f t="shared" si="1317"/>
        <v/>
      </c>
      <c r="C1097">
        <v>2</v>
      </c>
      <c r="D1097" t="s">
        <v>14</v>
      </c>
      <c r="E1097" t="s">
        <v>1731</v>
      </c>
      <c r="R1097">
        <v>11</v>
      </c>
      <c r="S1097" t="s">
        <v>22</v>
      </c>
      <c r="AA1097" s="10">
        <f t="shared" si="1319"/>
        <v>4329.1869999999999</v>
      </c>
      <c r="AB1097" s="3" cm="1">
        <f t="array" ref="AB1097">100000000/Lvac(AA1097)</f>
        <v>23092.53205383163</v>
      </c>
      <c r="AC1097" s="28">
        <f t="shared" si="1320"/>
        <v>2.3099025290429822E-7</v>
      </c>
      <c r="AD1097" s="28">
        <f t="shared" si="1321"/>
        <v>4.3304042955050263E-7</v>
      </c>
      <c r="AE1097" s="21">
        <f t="shared" si="1322"/>
        <v>23092.531598895443</v>
      </c>
      <c r="AF1097" s="10" cm="1">
        <f t="array" ref="AF1097">Lair(100000000/AE1097)</f>
        <v>4329.187085289017</v>
      </c>
      <c r="AG1097" s="10">
        <f t="shared" si="1323"/>
        <v>7.6670749096575909E-3</v>
      </c>
      <c r="AH1097" s="10" t="b">
        <f t="shared" si="1318"/>
        <v>1</v>
      </c>
      <c r="AI1097" s="10">
        <f t="shared" si="1324"/>
        <v>4329.1869999999999</v>
      </c>
      <c r="AJ1097">
        <v>7.0000000000000001E-3</v>
      </c>
      <c r="AK1097" s="3" cm="1">
        <f t="array" ref="AK1097">100000000/Lvac($AA1097)</f>
        <v>23092.53205383163</v>
      </c>
      <c r="AL1097" s="21">
        <f t="shared" si="1316"/>
        <v>3.7339048735206271E-2</v>
      </c>
      <c r="AM1097" s="21"/>
      <c r="AN1097" s="21"/>
      <c r="AO1097" s="21"/>
      <c r="AP1097" s="21"/>
      <c r="AS1097" s="3">
        <f t="shared" si="1325"/>
        <v>2.0538316312013194E-3</v>
      </c>
      <c r="AT1097" s="3" cm="1">
        <f t="array" ref="AT1097">AS1097-(100000000/LvacE($A1097)-$E1097)</f>
        <v>-1.0438936442369595E-5</v>
      </c>
      <c r="BB1097"/>
      <c r="BC1097"/>
      <c r="BD1097"/>
      <c r="BE1097"/>
      <c r="BF1097"/>
      <c r="BG1097"/>
      <c r="BH1097"/>
      <c r="BI1097"/>
      <c r="BJ1097"/>
      <c r="BN1097" s="16" cm="1">
        <f t="array" ref="BN1097">$C1097*EXP(poly_from_str(100000000/$E1097,BN$4342))</f>
        <v>8.3667555134220417E-2</v>
      </c>
      <c r="BO1097" s="16"/>
      <c r="BY1097" t="e">
        <v>#N/A</v>
      </c>
    </row>
    <row r="1098" spans="1:77" hidden="1" x14ac:dyDescent="0.25">
      <c r="A1098" t="s">
        <v>1732</v>
      </c>
      <c r="B1098" s="2" t="str">
        <f t="shared" si="1317"/>
        <v/>
      </c>
      <c r="C1098">
        <v>4</v>
      </c>
      <c r="D1098" t="s">
        <v>1155</v>
      </c>
      <c r="E1098" t="s">
        <v>1733</v>
      </c>
      <c r="R1098">
        <v>11</v>
      </c>
      <c r="S1098" t="s">
        <v>22</v>
      </c>
      <c r="AA1098" s="10">
        <f t="shared" si="1319"/>
        <v>4328.5389999999998</v>
      </c>
      <c r="AB1098" s="3" cm="1">
        <f t="array" ref="AB1098">100000000/Lvac(AA1098)</f>
        <v>23095.989038039137</v>
      </c>
      <c r="AC1098" s="28">
        <f t="shared" si="1320"/>
        <v>2.3102483309033373E-7</v>
      </c>
      <c r="AD1098" s="28">
        <f t="shared" si="1321"/>
        <v>4.3297561249834254E-7</v>
      </c>
      <c r="AE1098" s="21">
        <f t="shared" si="1322"/>
        <v>23095.98925121866</v>
      </c>
      <c r="AF1098" s="10" cm="1">
        <f t="array" ref="AF1098">Lair(100000000/AE1098)</f>
        <v>4328.5389600462004</v>
      </c>
      <c r="AG1098" s="10">
        <f t="shared" si="1323"/>
        <v>7.6678735062845841E-3</v>
      </c>
      <c r="AH1098" s="10" t="b">
        <f t="shared" si="1318"/>
        <v>1</v>
      </c>
      <c r="AI1098" s="10">
        <f t="shared" si="1324"/>
        <v>4328.5389999999998</v>
      </c>
      <c r="AJ1098">
        <v>7.0000000000000001E-3</v>
      </c>
      <c r="AK1098" s="3" cm="1">
        <f t="array" ref="AK1098">100000000/Lvac($AA1098)</f>
        <v>23095.989038039137</v>
      </c>
      <c r="AL1098" s="21">
        <f t="shared" si="1316"/>
        <v>3.7350229087984181E-2</v>
      </c>
      <c r="AM1098" s="21"/>
      <c r="AN1098" s="21"/>
      <c r="AO1098" s="21"/>
      <c r="AP1098" s="21"/>
      <c r="AS1098" s="3">
        <f t="shared" si="1325"/>
        <v>-9.6196086451527663E-4</v>
      </c>
      <c r="AT1098" s="3" cm="1">
        <f t="array" ref="AT1098">AS1098-(100000000/LvacE($A1098)-$E1098)</f>
        <v>-1.0462852515047416E-5</v>
      </c>
      <c r="BB1098"/>
      <c r="BC1098"/>
      <c r="BD1098"/>
      <c r="BE1098"/>
      <c r="BF1098"/>
      <c r="BG1098"/>
      <c r="BH1098"/>
      <c r="BI1098"/>
      <c r="BJ1098"/>
      <c r="BN1098" s="16" cm="1">
        <f t="array" ref="BN1098">$C1098*EXP(poly_from_str(100000000/$E1098,BN$4342))</f>
        <v>0.16723884869899719</v>
      </c>
      <c r="BO1098" s="16"/>
      <c r="BY1098" t="e">
        <v>#N/A</v>
      </c>
    </row>
    <row r="1099" spans="1:77" hidden="1" x14ac:dyDescent="0.25">
      <c r="A1099" t="s">
        <v>1734</v>
      </c>
      <c r="B1099" s="2" t="str">
        <f t="shared" si="1317"/>
        <v/>
      </c>
      <c r="C1099">
        <v>9</v>
      </c>
      <c r="E1099" t="s">
        <v>1735</v>
      </c>
      <c r="R1099">
        <v>11</v>
      </c>
      <c r="S1099" t="s">
        <v>22</v>
      </c>
      <c r="AA1099" s="10">
        <f t="shared" si="1319"/>
        <v>4328.0609999999997</v>
      </c>
      <c r="AB1099" s="3" cm="1">
        <f t="array" ref="AB1099">100000000/Lvac(AA1099)</f>
        <v>23098.539760788499</v>
      </c>
      <c r="AC1099" s="28">
        <f t="shared" si="1320"/>
        <v>2.3105034795027153E-7</v>
      </c>
      <c r="AD1099" s="28">
        <f t="shared" si="1321"/>
        <v>4.3292779991987843E-7</v>
      </c>
      <c r="AE1099" s="21">
        <f t="shared" si="1322"/>
        <v>23098.539813818232</v>
      </c>
      <c r="AF1099" s="10" cm="1">
        <f t="array" ref="AF1099">Lair(100000000/AE1099)</f>
        <v>4328.0609900634381</v>
      </c>
      <c r="AG1099" s="10">
        <f t="shared" si="1323"/>
        <v>7.6684628244366821E-3</v>
      </c>
      <c r="AH1099" s="10" t="b">
        <f t="shared" si="1318"/>
        <v>1</v>
      </c>
      <c r="AI1099" s="10">
        <f t="shared" si="1324"/>
        <v>4328.0609999999997</v>
      </c>
      <c r="AJ1099">
        <v>3.0000000000000001E-3</v>
      </c>
      <c r="AK1099" s="3" cm="1">
        <f t="array" ref="AK1099">100000000/Lvac($AA1099)</f>
        <v>23098.539760788499</v>
      </c>
      <c r="AL1099" s="21">
        <f t="shared" si="1316"/>
        <v>1.6010776946620092E-2</v>
      </c>
      <c r="AM1099" s="21"/>
      <c r="AN1099" s="21"/>
      <c r="AO1099" s="21"/>
      <c r="AP1099" s="21"/>
      <c r="AS1099" s="3">
        <f t="shared" si="1325"/>
        <v>-2.3921150204841979E-4</v>
      </c>
      <c r="AT1099" s="3" cm="1">
        <f t="array" ref="AT1099">AS1099-(100000000/LvacE($A1099)-$E1099)</f>
        <v>-1.0480503988219425E-5</v>
      </c>
      <c r="BB1099"/>
      <c r="BC1099"/>
      <c r="BD1099"/>
      <c r="BE1099"/>
      <c r="BF1099"/>
      <c r="BG1099"/>
      <c r="BH1099"/>
      <c r="BI1099"/>
      <c r="BJ1099"/>
      <c r="BN1099" s="16" cm="1">
        <f t="array" ref="BN1099">$C1099*EXP(poly_from_str(100000000/$E1099,BN$4342))</f>
        <v>0.37612965437727075</v>
      </c>
      <c r="BO1099" s="16"/>
      <c r="BY1099">
        <v>390</v>
      </c>
    </row>
    <row r="1100" spans="1:77" hidden="1" x14ac:dyDescent="0.25">
      <c r="A1100" t="s">
        <v>1736</v>
      </c>
      <c r="B1100" s="2" t="str">
        <f t="shared" si="1317"/>
        <v/>
      </c>
      <c r="C1100">
        <v>5</v>
      </c>
      <c r="E1100" t="s">
        <v>1737</v>
      </c>
      <c r="R1100">
        <v>11</v>
      </c>
      <c r="S1100" t="s">
        <v>22</v>
      </c>
      <c r="AA1100" s="10">
        <f t="shared" si="1319"/>
        <v>4327.3549999999996</v>
      </c>
      <c r="AB1100" s="3" cm="1">
        <f t="array" ref="AB1100">100000000/Lvac(AA1100)</f>
        <v>23102.308177029747</v>
      </c>
      <c r="AC1100" s="28">
        <f t="shared" si="1320"/>
        <v>2.3108804338909105E-7</v>
      </c>
      <c r="AD1100" s="28">
        <f t="shared" si="1321"/>
        <v>4.3285718134185569E-7</v>
      </c>
      <c r="AE1100" s="21">
        <f t="shared" si="1322"/>
        <v>23102.308581361202</v>
      </c>
      <c r="AF1100" s="10" cm="1">
        <f t="array" ref="AF1100">Lair(100000000/AE1100)</f>
        <v>4327.3549242622303</v>
      </c>
      <c r="AG1100" s="10">
        <f t="shared" si="1323"/>
        <v>7.6693335972008014E-3</v>
      </c>
      <c r="AH1100" s="10" t="b">
        <f t="shared" si="1318"/>
        <v>1</v>
      </c>
      <c r="AI1100" s="10">
        <f t="shared" si="1324"/>
        <v>4327.3549999999996</v>
      </c>
      <c r="AJ1100">
        <v>3.0000000000000001E-3</v>
      </c>
      <c r="AK1100" s="3" cm="1">
        <f t="array" ref="AK1100">100000000/Lvac($AA1100)</f>
        <v>23102.308177029747</v>
      </c>
      <c r="AL1100" s="21">
        <f t="shared" si="1316"/>
        <v>1.6016001583204809E-2</v>
      </c>
      <c r="AM1100" s="21"/>
      <c r="AN1100" s="21"/>
      <c r="AO1100" s="21"/>
      <c r="AP1100" s="21"/>
      <c r="AS1100" s="3">
        <f t="shared" si="1325"/>
        <v>-1.822970254579559E-3</v>
      </c>
      <c r="AT1100" s="3" cm="1">
        <f t="array" ref="AT1100">AS1100-(100000000/LvacE($A1100)-$E1100)</f>
        <v>-1.0506581020308658E-5</v>
      </c>
      <c r="BB1100"/>
      <c r="BC1100"/>
      <c r="BD1100"/>
      <c r="BE1100"/>
      <c r="BF1100"/>
      <c r="BG1100"/>
      <c r="BH1100"/>
      <c r="BI1100"/>
      <c r="BJ1100"/>
      <c r="BN1100" s="16" cm="1">
        <f t="array" ref="BN1100">$C1100*EXP(poly_from_str(100000000/$E1100,BN$4342))</f>
        <v>0.20883295608389135</v>
      </c>
      <c r="BO1100" s="16"/>
      <c r="BY1100" t="e">
        <v>#N/A</v>
      </c>
    </row>
    <row r="1101" spans="1:77" hidden="1" x14ac:dyDescent="0.25">
      <c r="A1101" t="s">
        <v>1738</v>
      </c>
      <c r="B1101" s="2" t="str">
        <f t="shared" si="1317"/>
        <v/>
      </c>
      <c r="C1101">
        <v>4</v>
      </c>
      <c r="E1101" t="s">
        <v>1739</v>
      </c>
      <c r="F1101">
        <v>17095</v>
      </c>
      <c r="G1101" t="s">
        <v>3</v>
      </c>
      <c r="H1101" s="5" t="s">
        <v>19</v>
      </c>
      <c r="I1101">
        <v>40205</v>
      </c>
      <c r="J1101" t="s">
        <v>5</v>
      </c>
      <c r="K1101" s="5" t="s">
        <v>19</v>
      </c>
      <c r="L1101">
        <v>17095.63</v>
      </c>
      <c r="M1101" t="str">
        <f>$G1101&amp;""</f>
        <v>o</v>
      </c>
      <c r="N1101" t="str">
        <f>$H1101&amp;""</f>
        <v>3/2</v>
      </c>
      <c r="O1101">
        <v>40205.74</v>
      </c>
      <c r="P1101" t="str">
        <f>$J1101&amp;""</f>
        <v>e</v>
      </c>
      <c r="Q1101" t="str">
        <f>$K1101&amp;""</f>
        <v>3/2</v>
      </c>
      <c r="R1101">
        <v>11</v>
      </c>
      <c r="S1101" t="s">
        <v>6</v>
      </c>
      <c r="AA1101" s="10">
        <f t="shared" si="1319"/>
        <v>4325.8969999999999</v>
      </c>
      <c r="AB1101" s="3" cm="1">
        <f t="array" ref="AB1101">100000000/Lvac(AA1101)</f>
        <v>23110.094436677191</v>
      </c>
      <c r="AC1101" s="28">
        <f t="shared" si="1320"/>
        <v>2.3116592928587992E-7</v>
      </c>
      <c r="AD1101" s="28">
        <f t="shared" si="1321"/>
        <v>4.3271134297613963E-7</v>
      </c>
      <c r="AE1101" s="21">
        <f t="shared" si="1322"/>
        <v>23110.093451597728</v>
      </c>
      <c r="AF1101" s="10" cm="1">
        <f t="array" ref="AF1101">Lair(100000000/AE1101)</f>
        <v>4325.8971843968848</v>
      </c>
      <c r="AG1101" s="10">
        <f t="shared" si="1323"/>
        <v>7.6711332281694635E-3</v>
      </c>
      <c r="AH1101" s="10" t="b">
        <f t="shared" si="1318"/>
        <v>1</v>
      </c>
      <c r="AI1101" s="10">
        <f>$AF1101</f>
        <v>4325.8971843968848</v>
      </c>
      <c r="AJ1101">
        <v>3.0000000000000001E-3</v>
      </c>
      <c r="AK1101" s="3" cm="1">
        <f t="array" ref="AK1101">100000000/Lvac($AA1101)</f>
        <v>23110.094436677191</v>
      </c>
      <c r="AL1101" s="21">
        <f t="shared" si="1316"/>
        <v>1.6026798685854014E-2</v>
      </c>
      <c r="AM1101" s="10" cm="1">
        <f t="array" ref="AM1101">Lvac($AI1101)-$BA1101</f>
        <v>3.0985060975581291E-3</v>
      </c>
      <c r="AN1101" s="10">
        <f>$AK1101-($AX1101-$AW1101)</f>
        <v>-1.5563322805974167E-2</v>
      </c>
      <c r="AO1101" s="3">
        <f>AM1101/AJ1101</f>
        <v>1.0328353658527096</v>
      </c>
      <c r="AP1101" s="3">
        <v>0.97135356372746173</v>
      </c>
      <c r="AS1101" s="3">
        <f t="shared" si="1325"/>
        <v>4.4366771908244118E-3</v>
      </c>
      <c r="AT1101" s="3" cm="1">
        <f t="array" ref="AT1101">AS1101-(100000000/LvacE($A1101)-$E1101)</f>
        <v>-1.0560452210484073E-5</v>
      </c>
      <c r="AU1101" t="s">
        <v>4851</v>
      </c>
      <c r="AV1101" t="s">
        <v>4774</v>
      </c>
      <c r="AW1101" s="3">
        <v>17095.63</v>
      </c>
      <c r="AX1101" s="3">
        <v>40205.74</v>
      </c>
      <c r="AY1101" s="3"/>
      <c r="AZ1101" s="10" cm="1">
        <f t="array" ref="AZ1101">Lair(100000000/($AX1101-$AW1101))</f>
        <v>4325.8940867059</v>
      </c>
      <c r="BA1101" s="10">
        <f>100000000/($AX1101-$AW1101)</f>
        <v>4327.110515700705</v>
      </c>
      <c r="BN1101" s="16" cm="1">
        <f t="array" ref="BN1101">$C1101*EXP(poly_from_str(100000000/$E1101,BN$4342))</f>
        <v>0.16685994024413237</v>
      </c>
      <c r="BO1101" s="16"/>
      <c r="BY1101">
        <v>173</v>
      </c>
    </row>
    <row r="1102" spans="1:77" hidden="1" x14ac:dyDescent="0.25">
      <c r="A1102" t="s">
        <v>1740</v>
      </c>
      <c r="B1102" s="2" t="str">
        <f t="shared" si="1317"/>
        <v/>
      </c>
      <c r="C1102">
        <v>2</v>
      </c>
      <c r="D1102" t="s">
        <v>14</v>
      </c>
      <c r="E1102" t="s">
        <v>1741</v>
      </c>
      <c r="R1102">
        <v>11</v>
      </c>
      <c r="S1102" t="s">
        <v>22</v>
      </c>
      <c r="AA1102" s="10">
        <f t="shared" si="1319"/>
        <v>4325.6819999999998</v>
      </c>
      <c r="AB1102" s="3" cm="1">
        <f t="array" ref="AB1102">100000000/Lvac(AA1102)</f>
        <v>23111.243060311692</v>
      </c>
      <c r="AC1102" s="28">
        <f t="shared" si="1320"/>
        <v>2.3117741895959991E-7</v>
      </c>
      <c r="AD1102" s="28">
        <f t="shared" si="1321"/>
        <v>4.3268983731873462E-7</v>
      </c>
      <c r="AE1102" s="21">
        <f t="shared" si="1322"/>
        <v>23111.242380722812</v>
      </c>
      <c r="AF1102" s="10" cm="1">
        <f t="array" ref="AF1102">Lair(100000000/AE1102)</f>
        <v>4325.6821271995004</v>
      </c>
      <c r="AG1102" s="10">
        <f t="shared" si="1323"/>
        <v>7.6713987598154114E-3</v>
      </c>
      <c r="AH1102" s="10" t="b">
        <f t="shared" si="1318"/>
        <v>1</v>
      </c>
      <c r="AI1102" s="10">
        <f t="shared" si="1324"/>
        <v>4325.6819999999998</v>
      </c>
      <c r="AJ1102">
        <v>7.0000000000000001E-3</v>
      </c>
      <c r="AK1102" s="3" cm="1">
        <f t="array" ref="AK1102">100000000/Lvac($AA1102)</f>
        <v>23111.243060311692</v>
      </c>
      <c r="AL1102" s="21">
        <f t="shared" si="1316"/>
        <v>3.7399582637415753E-2</v>
      </c>
      <c r="AM1102" s="21"/>
      <c r="AN1102" s="21"/>
      <c r="AO1102" s="21"/>
      <c r="AP1102" s="21"/>
      <c r="AS1102" s="3">
        <f t="shared" si="1325"/>
        <v>3.0603116902057081E-3</v>
      </c>
      <c r="AT1102" s="3" cm="1">
        <f t="array" ref="AT1102">AS1102-(100000000/LvacE($A1102)-$E1102)</f>
        <v>-1.0568401194177568E-5</v>
      </c>
      <c r="BB1102"/>
      <c r="BC1102"/>
      <c r="BD1102"/>
      <c r="BE1102"/>
      <c r="BF1102"/>
      <c r="BG1102"/>
      <c r="BH1102"/>
      <c r="BI1102"/>
      <c r="BJ1102"/>
      <c r="BN1102" s="16" cm="1">
        <f t="array" ref="BN1102">$C1102*EXP(poly_from_str(100000000/$E1102,BN$4342))</f>
        <v>8.3414988838113532E-2</v>
      </c>
      <c r="BO1102" s="16"/>
      <c r="BY1102">
        <v>87</v>
      </c>
    </row>
    <row r="1103" spans="1:77" hidden="1" x14ac:dyDescent="0.25">
      <c r="A1103" t="s">
        <v>1742</v>
      </c>
      <c r="B1103" s="2" t="str">
        <f t="shared" si="1317"/>
        <v/>
      </c>
      <c r="C1103">
        <v>25</v>
      </c>
      <c r="E1103" t="s">
        <v>1743</v>
      </c>
      <c r="R1103">
        <v>11</v>
      </c>
      <c r="S1103" t="s">
        <v>22</v>
      </c>
      <c r="AA1103" s="10">
        <f t="shared" si="1319"/>
        <v>4325.4790000000003</v>
      </c>
      <c r="AB1103" s="3" cm="1">
        <f t="array" ref="AB1103">100000000/Lvac(AA1103)</f>
        <v>23112.327679520931</v>
      </c>
      <c r="AC1103" s="28">
        <f t="shared" si="1320"/>
        <v>2.3118826839755781E-7</v>
      </c>
      <c r="AD1103" s="28">
        <f t="shared" si="1321"/>
        <v>4.3266953197711319E-7</v>
      </c>
      <c r="AE1103" s="21">
        <f t="shared" si="1322"/>
        <v>23112.328194893951</v>
      </c>
      <c r="AF1103" s="10" cm="1">
        <f t="array" ref="AF1103">Lair(100000000/AE1103)</f>
        <v>4325.4789035460462</v>
      </c>
      <c r="AG1103" s="10">
        <f t="shared" si="1323"/>
        <v>7.6716495074326948E-3</v>
      </c>
      <c r="AH1103" s="10" t="b">
        <f t="shared" si="1318"/>
        <v>1</v>
      </c>
      <c r="AI1103" s="10">
        <f t="shared" si="1324"/>
        <v>4325.4790000000003</v>
      </c>
      <c r="AJ1103">
        <v>3.0000000000000001E-3</v>
      </c>
      <c r="AK1103" s="3" cm="1">
        <f t="array" ref="AK1103">100000000/Lvac($AA1103)</f>
        <v>23112.327679520931</v>
      </c>
      <c r="AL1103" s="21">
        <f t="shared" si="1316"/>
        <v>1.6029897044596168E-2</v>
      </c>
      <c r="AM1103" s="21"/>
      <c r="AN1103" s="21"/>
      <c r="AO1103" s="21"/>
      <c r="AP1103" s="21"/>
      <c r="AS1103" s="3">
        <f t="shared" si="1325"/>
        <v>-2.320479070476722E-3</v>
      </c>
      <c r="AT1103" s="3" cm="1">
        <f t="array" ref="AT1103">AS1103-(100000000/LvacE($A1103)-$E1103)</f>
        <v>-1.0575909982435405E-5</v>
      </c>
      <c r="BB1103"/>
      <c r="BC1103"/>
      <c r="BD1103"/>
      <c r="BE1103"/>
      <c r="BF1103"/>
      <c r="BG1103"/>
      <c r="BH1103"/>
      <c r="BI1103"/>
      <c r="BJ1103"/>
      <c r="BN1103" s="16" cm="1">
        <f t="array" ref="BN1103">$C1103*EXP(poly_from_str(100000000/$E1103,BN$4342))</f>
        <v>1.0425106795506571</v>
      </c>
      <c r="BO1103" s="16"/>
      <c r="BY1103">
        <v>1083</v>
      </c>
    </row>
    <row r="1104" spans="1:77" hidden="1" x14ac:dyDescent="0.25">
      <c r="A1104" t="s">
        <v>1744</v>
      </c>
      <c r="B1104" s="2" t="str">
        <f t="shared" si="1317"/>
        <v/>
      </c>
      <c r="C1104">
        <v>4</v>
      </c>
      <c r="E1104" t="s">
        <v>1745</v>
      </c>
      <c r="R1104">
        <v>11</v>
      </c>
      <c r="S1104" t="s">
        <v>22</v>
      </c>
      <c r="AA1104" s="10">
        <f t="shared" si="1319"/>
        <v>4324.8519999999999</v>
      </c>
      <c r="AB1104" s="3" cm="1">
        <f t="array" ref="AB1104">100000000/Lvac(AA1104)</f>
        <v>23115.678353179963</v>
      </c>
      <c r="AC1104" s="28">
        <f t="shared" si="1320"/>
        <v>2.3122178516166565E-7</v>
      </c>
      <c r="AD1104" s="28">
        <f t="shared" si="1321"/>
        <v>4.3260681547873878E-7</v>
      </c>
      <c r="AE1104" s="21">
        <f t="shared" si="1322"/>
        <v>23115.67871909988</v>
      </c>
      <c r="AF1104" s="10" cm="1">
        <f t="array" ref="AF1104">Lair(100000000/AE1104)</f>
        <v>4324.8519315365947</v>
      </c>
      <c r="AG1104" s="10">
        <f t="shared" si="1323"/>
        <v>7.6724242070225716E-3</v>
      </c>
      <c r="AH1104" s="10" t="b">
        <f t="shared" si="1318"/>
        <v>1</v>
      </c>
      <c r="AI1104" s="10">
        <f t="shared" si="1324"/>
        <v>4324.8519999999999</v>
      </c>
      <c r="AJ1104">
        <v>3.0000000000000001E-3</v>
      </c>
      <c r="AK1104" s="3" cm="1">
        <f t="array" ref="AK1104">100000000/Lvac($AA1104)</f>
        <v>23115.678353179963</v>
      </c>
      <c r="AL1104" s="21">
        <f t="shared" si="1316"/>
        <v>1.6034545242135431E-2</v>
      </c>
      <c r="AM1104" s="21"/>
      <c r="AN1104" s="21"/>
      <c r="AO1104" s="21"/>
      <c r="AP1104" s="21"/>
      <c r="AS1104" s="3">
        <f t="shared" si="1325"/>
        <v>-1.6468200374220032E-3</v>
      </c>
      <c r="AT1104" s="3" cm="1">
        <f t="array" ref="AT1104">AS1104-(100000000/LvacE($A1104)-$E1104)</f>
        <v>-1.0599094821373001E-5</v>
      </c>
      <c r="BB1104"/>
      <c r="BC1104"/>
      <c r="BD1104"/>
      <c r="BE1104"/>
      <c r="BF1104"/>
      <c r="BG1104"/>
      <c r="BH1104"/>
      <c r="BI1104"/>
      <c r="BJ1104"/>
      <c r="BN1104" s="16" cm="1">
        <f t="array" ref="BN1104">$C1104*EXP(poly_from_str(100000000/$E1104,BN$4342))</f>
        <v>0.16671561977900382</v>
      </c>
      <c r="BO1104" s="16"/>
      <c r="BY1104">
        <v>173</v>
      </c>
    </row>
    <row r="1105" spans="1:77" hidden="1" x14ac:dyDescent="0.25">
      <c r="A1105" t="s">
        <v>1746</v>
      </c>
      <c r="B1105" s="2" t="str">
        <f t="shared" si="1317"/>
        <v/>
      </c>
      <c r="C1105">
        <v>2</v>
      </c>
      <c r="E1105" t="s">
        <v>1747</v>
      </c>
      <c r="R1105">
        <v>11</v>
      </c>
      <c r="S1105" t="s">
        <v>22</v>
      </c>
      <c r="AA1105" s="10">
        <f t="shared" si="1319"/>
        <v>4324.7359999999999</v>
      </c>
      <c r="AB1105" s="3" cm="1">
        <f t="array" ref="AB1105">100000000/Lvac(AA1105)</f>
        <v>23116.298361024219</v>
      </c>
      <c r="AC1105" s="28">
        <f t="shared" si="1320"/>
        <v>2.312279870956285E-7</v>
      </c>
      <c r="AD1105" s="28">
        <f t="shared" si="1321"/>
        <v>4.3259521242642968E-7</v>
      </c>
      <c r="AE1105" s="21">
        <f t="shared" si="1322"/>
        <v>23116.298725231551</v>
      </c>
      <c r="AF1105" s="10" cm="1">
        <f t="array" ref="AF1105">Lair(100000000/AE1105)</f>
        <v>4324.7359318606732</v>
      </c>
      <c r="AG1105" s="10">
        <f t="shared" si="1323"/>
        <v>7.672567569560803E-3</v>
      </c>
      <c r="AH1105" s="10" t="b">
        <f t="shared" si="1318"/>
        <v>1</v>
      </c>
      <c r="AI1105" s="10">
        <f t="shared" si="1324"/>
        <v>4324.7359999999999</v>
      </c>
      <c r="AJ1105">
        <v>3.0000000000000001E-3</v>
      </c>
      <c r="AK1105" s="3" cm="1">
        <f t="array" ref="AK1105">100000000/Lvac($AA1105)</f>
        <v>23116.298361024219</v>
      </c>
      <c r="AL1105" s="21">
        <f t="shared" si="1316"/>
        <v>1.6035405417364819E-2</v>
      </c>
      <c r="AM1105" s="21"/>
      <c r="AN1105" s="21"/>
      <c r="AO1105" s="21"/>
      <c r="AP1105" s="21"/>
      <c r="AS1105" s="3">
        <f t="shared" si="1325"/>
        <v>-1.6389757802244276E-3</v>
      </c>
      <c r="AT1105" s="3" cm="1">
        <f t="array" ref="AT1105">AS1105-(100000000/LvacE($A1105)-$E1105)</f>
        <v>-1.0603383998386562E-5</v>
      </c>
      <c r="BB1105"/>
      <c r="BC1105"/>
      <c r="BD1105"/>
      <c r="BE1105"/>
      <c r="BF1105"/>
      <c r="BG1105"/>
      <c r="BH1105"/>
      <c r="BI1105"/>
      <c r="BJ1105"/>
      <c r="BN1105" s="16" cm="1">
        <f t="array" ref="BN1105">$C1105*EXP(poly_from_str(100000000/$E1105,BN$4342))</f>
        <v>8.3349908930301586E-2</v>
      </c>
      <c r="BO1105" s="16"/>
      <c r="BY1105" t="e">
        <v>#N/A</v>
      </c>
    </row>
    <row r="1106" spans="1:77" hidden="1" x14ac:dyDescent="0.25">
      <c r="A1106" t="s">
        <v>1748</v>
      </c>
      <c r="B1106" s="2" t="str">
        <f t="shared" si="1317"/>
        <v/>
      </c>
      <c r="C1106">
        <v>4</v>
      </c>
      <c r="D1106" t="s">
        <v>14</v>
      </c>
      <c r="E1106" t="s">
        <v>1749</v>
      </c>
      <c r="R1106">
        <v>11</v>
      </c>
      <c r="S1106" t="s">
        <v>22</v>
      </c>
      <c r="AA1106" s="10">
        <f t="shared" si="1319"/>
        <v>4324.4830000000002</v>
      </c>
      <c r="AB1106" s="3" cm="1">
        <f t="array" ref="AB1106">100000000/Lvac(AA1106)</f>
        <v>23117.650734894443</v>
      </c>
      <c r="AC1106" s="28">
        <f t="shared" si="1320"/>
        <v>2.3124151488166332E-7</v>
      </c>
      <c r="AD1106" s="28">
        <f t="shared" si="1321"/>
        <v>4.3256990576926202E-7</v>
      </c>
      <c r="AE1106" s="21">
        <f t="shared" si="1322"/>
        <v>23117.650571559105</v>
      </c>
      <c r="AF1106" s="10" cm="1">
        <f t="array" ref="AF1106">Lair(100000000/AE1106)</f>
        <v>4324.4830305547339</v>
      </c>
      <c r="AG1106" s="10">
        <f t="shared" si="1323"/>
        <v>7.6728802882210945E-3</v>
      </c>
      <c r="AH1106" s="10" t="b">
        <f t="shared" si="1318"/>
        <v>1</v>
      </c>
      <c r="AI1106" s="10">
        <f t="shared" si="1324"/>
        <v>4324.4830000000002</v>
      </c>
      <c r="AJ1106">
        <v>7.0000000000000001E-3</v>
      </c>
      <c r="AK1106" s="3" cm="1">
        <f t="array" ref="AK1106">100000000/Lvac($AA1106)</f>
        <v>23117.650734894443</v>
      </c>
      <c r="AL1106" s="21">
        <f t="shared" si="1316"/>
        <v>3.7420324035095313E-2</v>
      </c>
      <c r="AM1106" s="21"/>
      <c r="AN1106" s="21"/>
      <c r="AO1106" s="21"/>
      <c r="AP1106" s="21"/>
      <c r="AS1106" s="3">
        <f t="shared" si="1325"/>
        <v>7.3489444184815511E-4</v>
      </c>
      <c r="AT1106" s="3" cm="1">
        <f t="array" ref="AT1106">AS1106-(100000000/LvacE($A1106)-$E1106)</f>
        <v>-1.0612744517857209E-5</v>
      </c>
      <c r="BB1106"/>
      <c r="BC1106"/>
      <c r="BD1106"/>
      <c r="BE1106"/>
      <c r="BF1106"/>
      <c r="BG1106"/>
      <c r="BH1106"/>
      <c r="BI1106"/>
      <c r="BJ1106"/>
      <c r="BN1106" s="16" cm="1">
        <f t="array" ref="BN1106">$C1106*EXP(poly_from_str(100000000/$E1106,BN$4342))</f>
        <v>0.16666555171770472</v>
      </c>
      <c r="BO1106" s="16"/>
      <c r="BY1106" t="e">
        <v>#N/A</v>
      </c>
    </row>
    <row r="1107" spans="1:77" hidden="1" x14ac:dyDescent="0.25">
      <c r="A1107" t="s">
        <v>1750</v>
      </c>
      <c r="B1107" s="2" t="str">
        <f t="shared" si="1317"/>
        <v/>
      </c>
      <c r="C1107">
        <v>25</v>
      </c>
      <c r="E1107" t="s">
        <v>1751</v>
      </c>
      <c r="R1107">
        <v>11</v>
      </c>
      <c r="S1107" t="s">
        <v>22</v>
      </c>
      <c r="AA1107" s="10">
        <f t="shared" si="1319"/>
        <v>4323.607</v>
      </c>
      <c r="AB1107" s="3" cm="1">
        <f t="array" ref="AB1107">100000000/Lvac(AA1107)</f>
        <v>23122.334485290758</v>
      </c>
      <c r="AC1107" s="28">
        <f t="shared" si="1320"/>
        <v>2.3128836640332946E-7</v>
      </c>
      <c r="AD1107" s="28">
        <f t="shared" si="1321"/>
        <v>4.3248228271939788E-7</v>
      </c>
      <c r="AE1107" s="21">
        <f t="shared" si="1322"/>
        <v>23122.333487775661</v>
      </c>
      <c r="AF1107" s="10" cm="1">
        <f t="array" ref="AF1107">Lair(100000000/AE1107)</f>
        <v>4323.6071865270751</v>
      </c>
      <c r="AG1107" s="10">
        <f t="shared" si="1323"/>
        <v>7.6739634852671344E-3</v>
      </c>
      <c r="AH1107" s="10" t="b">
        <f t="shared" si="1318"/>
        <v>1</v>
      </c>
      <c r="AI1107" s="10">
        <f t="shared" si="1324"/>
        <v>4323.607</v>
      </c>
      <c r="AJ1107">
        <v>3.0000000000000001E-3</v>
      </c>
      <c r="AK1107" s="3" cm="1">
        <f t="array" ref="AK1107">100000000/Lvac($AA1107)</f>
        <v>23122.334485290758</v>
      </c>
      <c r="AL1107" s="21">
        <f t="shared" si="1316"/>
        <v>1.6043780911602804E-2</v>
      </c>
      <c r="AM1107" s="21"/>
      <c r="AN1107" s="21"/>
      <c r="AO1107" s="21"/>
      <c r="AP1107" s="21"/>
      <c r="AS1107" s="3">
        <f t="shared" si="1325"/>
        <v>4.4852907558379229E-3</v>
      </c>
      <c r="AT1107" s="3" cm="1">
        <f t="array" ref="AT1107">AS1107-(100000000/LvacE($A1107)-$E1107)</f>
        <v>-1.0645158909028396E-5</v>
      </c>
      <c r="BB1107"/>
      <c r="BC1107"/>
      <c r="BD1107"/>
      <c r="BE1107"/>
      <c r="BF1107"/>
      <c r="BG1107"/>
      <c r="BH1107"/>
      <c r="BI1107"/>
      <c r="BJ1107"/>
      <c r="BN1107" s="16" cm="1">
        <f t="array" ref="BN1107">$C1107*EXP(poly_from_str(100000000/$E1107,BN$4342))</f>
        <v>1.0409266135620681</v>
      </c>
      <c r="BO1107" s="16"/>
      <c r="BY1107">
        <v>1083</v>
      </c>
    </row>
    <row r="1108" spans="1:77" hidden="1" x14ac:dyDescent="0.25">
      <c r="A1108" t="s">
        <v>1752</v>
      </c>
      <c r="B1108" s="2" t="str">
        <f t="shared" si="1317"/>
        <v/>
      </c>
      <c r="C1108">
        <v>10</v>
      </c>
      <c r="D1108" t="s">
        <v>14</v>
      </c>
      <c r="E1108" t="s">
        <v>1753</v>
      </c>
      <c r="F1108">
        <v>13887</v>
      </c>
      <c r="G1108" t="s">
        <v>3</v>
      </c>
      <c r="H1108" s="5" t="s">
        <v>8</v>
      </c>
      <c r="I1108">
        <v>37011</v>
      </c>
      <c r="J1108" t="s">
        <v>5</v>
      </c>
      <c r="K1108" s="5" t="s">
        <v>18</v>
      </c>
      <c r="L1108">
        <v>13887.6</v>
      </c>
      <c r="M1108" t="str">
        <f>$G1108&amp;""</f>
        <v>o</v>
      </c>
      <c r="N1108" t="str">
        <f>$H1108&amp;""</f>
        <v>7/2</v>
      </c>
      <c r="O1108">
        <v>37011.919999999998</v>
      </c>
      <c r="P1108" t="str">
        <f>$J1108&amp;""</f>
        <v>e</v>
      </c>
      <c r="Q1108" t="str">
        <f>$K1108&amp;""</f>
        <v>5/2</v>
      </c>
      <c r="R1108">
        <v>11</v>
      </c>
      <c r="S1108" t="s">
        <v>6</v>
      </c>
      <c r="AA1108" s="10">
        <f t="shared" si="1319"/>
        <v>4323.2439999999997</v>
      </c>
      <c r="AB1108" s="3" cm="1">
        <f t="array" ref="AB1108">100000000/Lvac(AA1108)</f>
        <v>23124.27591068007</v>
      </c>
      <c r="AC1108" s="28">
        <f t="shared" si="1320"/>
        <v>2.3130778646775432E-7</v>
      </c>
      <c r="AD1108" s="28">
        <f t="shared" si="1321"/>
        <v>4.3244597316802671E-7</v>
      </c>
      <c r="AE1108" s="21">
        <f t="shared" si="1322"/>
        <v>23124.276820369982</v>
      </c>
      <c r="AF1108" s="10" cm="1">
        <f t="array" ref="AF1108">Lair(100000000/AE1108)</f>
        <v>4323.243829924083</v>
      </c>
      <c r="AG1108" s="10">
        <f t="shared" si="1323"/>
        <v>7.6744125372845105E-3</v>
      </c>
      <c r="AH1108" s="10" t="b">
        <f t="shared" si="1318"/>
        <v>1</v>
      </c>
      <c r="AI1108" s="10">
        <f>$AF1108</f>
        <v>4323.243829924083</v>
      </c>
      <c r="AJ1108">
        <v>7.0000000000000001E-3</v>
      </c>
      <c r="AK1108" s="3" cm="1">
        <f t="array" ref="AK1108">100000000/Lvac($AA1108)</f>
        <v>23124.27591068007</v>
      </c>
      <c r="AL1108" s="21">
        <f t="shared" si="1316"/>
        <v>3.7441776994938301E-2</v>
      </c>
      <c r="AM1108" s="10" cm="1">
        <f t="array" ref="AM1108">Lvac($AI1108)-$BA1108</f>
        <v>8.0749861572257942E-3</v>
      </c>
      <c r="AN1108" s="10">
        <f>$AK1108-($AX1108-$AW1108)</f>
        <v>-4.4089319930208148E-2</v>
      </c>
      <c r="AO1108" s="3">
        <f>AM1108/AJ1108</f>
        <v>1.1535694510322563</v>
      </c>
      <c r="AP1108" s="3">
        <v>1.1778724035268948</v>
      </c>
      <c r="AS1108" s="3">
        <f t="shared" si="1325"/>
        <v>-4.0893199293350335E-3</v>
      </c>
      <c r="AT1108" s="3" cm="1">
        <f t="array" ref="AT1108">AS1108-(100000000/LvacE($A1108)-$E1108)</f>
        <v>-1.0658593964762986E-5</v>
      </c>
      <c r="AU1108" t="s">
        <v>4813</v>
      </c>
      <c r="AV1108" t="s">
        <v>4763</v>
      </c>
      <c r="AW1108" s="3">
        <v>13887.6</v>
      </c>
      <c r="AX1108" s="3">
        <v>37011.919999999998</v>
      </c>
      <c r="AY1108" s="3"/>
      <c r="AZ1108" s="10" cm="1">
        <f t="array" ref="AZ1108">Lair(100000000/($AX1108-$AW1108))</f>
        <v>4323.2357570620752</v>
      </c>
      <c r="BA1108" s="10">
        <f>100000000/($AX1108-$AW1108)</f>
        <v>4324.4514865734427</v>
      </c>
      <c r="BB1108" s="12">
        <v>101000</v>
      </c>
      <c r="BC1108" s="3">
        <v>2E-3</v>
      </c>
      <c r="BD1108" s="12" cm="1">
        <f t="array" ref="BD1108">SfromgA($BB1108,$BA1108,"")</f>
        <v>4.0313250931503638E-3</v>
      </c>
      <c r="BE1108" s="29">
        <f>(10^MAX(0.05, -0.312925054856973*((LN($BD1108))^(1/3)) + 0.454808404431693)-1)*100</f>
        <v>917.72993243798931</v>
      </c>
      <c r="BG1108" s="3"/>
      <c r="BH1108" s="3"/>
      <c r="BI1108" s="12">
        <f>IF($BB1108="",$BF1108,$BB1108)</f>
        <v>101000</v>
      </c>
      <c r="BJ1108" s="29">
        <f>IF($BB1108="",$BH1108,$BE1108)</f>
        <v>917.72993243798931</v>
      </c>
      <c r="BK1108" s="3">
        <f>LN(BN1108*100000000/($AX1108-$AW1108)/$BI1108)</f>
        <v>-4.0273040295450357</v>
      </c>
      <c r="BL1108" s="13">
        <f>EXP(BK$4341*$AX1108+BK$4342)*$BI1108/(100000000/($AX1108-$AW1108))</f>
        <v>0.15765155234749131</v>
      </c>
      <c r="BM1108" s="3">
        <f t="shared" ref="BM1108" si="1326">LN(BL1108/$C1108)</f>
        <v>-4.1499531392369455</v>
      </c>
      <c r="BN1108" s="16" cm="1">
        <f t="array" ref="BN1108">$C1108*EXP(poly_from_str(100000000/$E1108,BN$4342))</f>
        <v>0.41625017339161768</v>
      </c>
      <c r="BO1108" s="3">
        <f>LN($C1108)</f>
        <v>2.3025850929940459</v>
      </c>
      <c r="BP1108" s="13">
        <f>LN(BL1108/BN1108)</f>
        <v>-0.97089922511176874</v>
      </c>
      <c r="BY1108">
        <v>433</v>
      </c>
    </row>
    <row r="1109" spans="1:77" hidden="1" x14ac:dyDescent="0.25">
      <c r="A1109" t="s">
        <v>1754</v>
      </c>
      <c r="B1109" s="2" t="str">
        <f t="shared" si="1317"/>
        <v/>
      </c>
      <c r="C1109">
        <v>30</v>
      </c>
      <c r="E1109" t="s">
        <v>1755</v>
      </c>
      <c r="R1109">
        <v>11</v>
      </c>
      <c r="S1109" t="s">
        <v>22</v>
      </c>
      <c r="AA1109" s="10">
        <f t="shared" si="1319"/>
        <v>4322.3050000000003</v>
      </c>
      <c r="AB1109" s="3" cm="1">
        <f t="array" ref="AB1109">100000000/Lvac(AA1109)</f>
        <v>23129.29945768584</v>
      </c>
      <c r="AC1109" s="28">
        <f t="shared" si="1320"/>
        <v>2.3135803697332789E-7</v>
      </c>
      <c r="AD1109" s="28">
        <f t="shared" si="1321"/>
        <v>4.3235204846107052E-7</v>
      </c>
      <c r="AE1109" s="21">
        <f t="shared" si="1322"/>
        <v>23129.299578407896</v>
      </c>
      <c r="AF1109" s="10" cm="1">
        <f t="array" ref="AF1109">Lair(100000000/AE1109)</f>
        <v>4322.3049774395686</v>
      </c>
      <c r="AG1109" s="10">
        <f t="shared" si="1323"/>
        <v>7.675574659549227E-3</v>
      </c>
      <c r="AH1109" s="10" t="b">
        <f t="shared" si="1318"/>
        <v>1</v>
      </c>
      <c r="AI1109" s="10">
        <f t="shared" si="1324"/>
        <v>4322.3050000000003</v>
      </c>
      <c r="AJ1109">
        <v>3.0000000000000001E-3</v>
      </c>
      <c r="AK1109" s="3" cm="1">
        <f t="array" ref="AK1109">100000000/Lvac($AA1109)</f>
        <v>23129.29945768584</v>
      </c>
      <c r="AL1109" s="21">
        <f t="shared" si="1316"/>
        <v>1.605344795729536E-2</v>
      </c>
      <c r="AM1109" s="21"/>
      <c r="AN1109" s="21"/>
      <c r="AO1109" s="21"/>
      <c r="AP1109" s="21"/>
      <c r="AS1109" s="3">
        <f t="shared" si="1325"/>
        <v>-5.4231415924732573E-4</v>
      </c>
      <c r="AT1109" s="3" cm="1">
        <f t="array" ref="AT1109">AS1109-(100000000/LvacE($A1109)-$E1109)</f>
        <v>-1.0693365766201168E-5</v>
      </c>
      <c r="BB1109"/>
      <c r="BC1109"/>
      <c r="BD1109"/>
      <c r="BE1109"/>
      <c r="BF1109"/>
      <c r="BG1109"/>
      <c r="BH1109"/>
      <c r="BI1109"/>
      <c r="BJ1109"/>
      <c r="BN1109" s="16" cm="1">
        <f t="array" ref="BN1109">$C1109*EXP(poly_from_str(100000000/$E1109,BN$4342))</f>
        <v>1.2478339277117858</v>
      </c>
      <c r="BO1109" s="16"/>
      <c r="BY1109" t="e">
        <v>#N/A</v>
      </c>
    </row>
    <row r="1110" spans="1:77" hidden="1" x14ac:dyDescent="0.25">
      <c r="A1110" t="s">
        <v>1756</v>
      </c>
      <c r="B1110" s="2" t="str">
        <f t="shared" si="1317"/>
        <v/>
      </c>
      <c r="C1110">
        <v>1</v>
      </c>
      <c r="E1110" t="s">
        <v>1757</v>
      </c>
      <c r="R1110">
        <v>11</v>
      </c>
      <c r="S1110" t="s">
        <v>22</v>
      </c>
      <c r="AA1110" s="10">
        <f t="shared" si="1319"/>
        <v>4321.6030000000001</v>
      </c>
      <c r="AB1110" s="3" cm="1">
        <f t="array" ref="AB1110">100000000/Lvac(AA1110)</f>
        <v>23133.056506731507</v>
      </c>
      <c r="AC1110" s="28">
        <f t="shared" si="1320"/>
        <v>2.3139561870907625E-7</v>
      </c>
      <c r="AD1110" s="28">
        <f t="shared" si="1321"/>
        <v>4.3228182999034703E-7</v>
      </c>
      <c r="AE1110" s="21">
        <f t="shared" si="1322"/>
        <v>23133.057284744715</v>
      </c>
      <c r="AF1110" s="10" cm="1">
        <f t="array" ref="AF1110">Lair(100000000/AE1110)</f>
        <v>4321.6028546528032</v>
      </c>
      <c r="AG1110" s="10">
        <f t="shared" si="1323"/>
        <v>7.6764439615035797E-3</v>
      </c>
      <c r="AH1110" s="10" t="b">
        <f t="shared" si="1318"/>
        <v>1</v>
      </c>
      <c r="AI1110" s="10">
        <f t="shared" si="1324"/>
        <v>4321.6030000000001</v>
      </c>
      <c r="AJ1110">
        <v>3.0000000000000001E-3</v>
      </c>
      <c r="AK1110" s="3" cm="1">
        <f t="array" ref="AK1110">100000000/Lvac($AA1110)</f>
        <v>23133.056506731507</v>
      </c>
      <c r="AL1110" s="21">
        <f t="shared" si="1316"/>
        <v>1.6058663769021476E-2</v>
      </c>
      <c r="AM1110" s="21"/>
      <c r="AN1110" s="21"/>
      <c r="AO1110" s="21"/>
      <c r="AP1110" s="21"/>
      <c r="AS1110" s="3">
        <f t="shared" si="1325"/>
        <v>-3.4932684939121827E-3</v>
      </c>
      <c r="AT1110" s="3" cm="1">
        <f t="array" ref="AT1110">AS1110-(100000000/LvacE($A1110)-$E1110)</f>
        <v>-1.0719373676693067E-5</v>
      </c>
      <c r="BB1110"/>
      <c r="BC1110"/>
      <c r="BD1110"/>
      <c r="BE1110"/>
      <c r="BF1110"/>
      <c r="BG1110"/>
      <c r="BH1110"/>
      <c r="BI1110"/>
      <c r="BJ1110"/>
      <c r="BN1110" s="16" cm="1">
        <f t="array" ref="BN1110">$C1110*EXP(poly_from_str(100000000/$E1110,BN$4342))</f>
        <v>4.1572013123560431E-2</v>
      </c>
      <c r="BO1110" s="16"/>
      <c r="BY1110" t="e">
        <v>#N/A</v>
      </c>
    </row>
    <row r="1111" spans="1:77" hidden="1" x14ac:dyDescent="0.25">
      <c r="A1111" t="s">
        <v>1758</v>
      </c>
      <c r="B1111" s="2" t="str">
        <f t="shared" si="1317"/>
        <v/>
      </c>
      <c r="C1111">
        <v>2</v>
      </c>
      <c r="E1111" t="s">
        <v>1759</v>
      </c>
      <c r="F1111">
        <v>40098</v>
      </c>
      <c r="G1111" t="s">
        <v>5</v>
      </c>
      <c r="H1111" s="5" t="s">
        <v>18</v>
      </c>
      <c r="I1111">
        <v>63232</v>
      </c>
      <c r="J1111" t="s">
        <v>3</v>
      </c>
      <c r="K1111" s="5" t="s">
        <v>8</v>
      </c>
      <c r="L1111">
        <v>40098.660000000003</v>
      </c>
      <c r="M1111" t="str">
        <f t="shared" ref="M1111:M1113" si="1327">$G1111&amp;""</f>
        <v>e</v>
      </c>
      <c r="N1111" t="str">
        <f t="shared" ref="N1111:N1113" si="1328">$H1111&amp;""</f>
        <v>5/2</v>
      </c>
      <c r="O1111">
        <v>63232.14</v>
      </c>
      <c r="P1111" t="str">
        <f t="shared" ref="P1111:P1113" si="1329">$J1111&amp;""</f>
        <v>o</v>
      </c>
      <c r="Q1111" t="str">
        <f t="shared" ref="Q1111:Q1113" si="1330">$K1111&amp;""</f>
        <v>7/2</v>
      </c>
      <c r="R1111">
        <v>11</v>
      </c>
      <c r="AA1111" s="10">
        <f t="shared" si="1319"/>
        <v>4321.53</v>
      </c>
      <c r="AB1111" s="3" cm="1">
        <f t="array" ref="AB1111">100000000/Lvac(AA1111)</f>
        <v>23133.447267079147</v>
      </c>
      <c r="AC1111" s="28">
        <f t="shared" si="1320"/>
        <v>2.313995274821649E-7</v>
      </c>
      <c r="AD1111" s="28">
        <f t="shared" si="1321"/>
        <v>4.3227452806961659E-7</v>
      </c>
      <c r="AE1111" s="21">
        <f t="shared" si="1322"/>
        <v>23133.447875781338</v>
      </c>
      <c r="AF1111" s="10" cm="1">
        <f t="array" ref="AF1111">Lair(100000000/AE1111)</f>
        <v>4321.5298862870595</v>
      </c>
      <c r="AG1111" s="10">
        <f t="shared" si="1323"/>
        <v>7.6765343833178467E-3</v>
      </c>
      <c r="AH1111" s="10" t="b">
        <f t="shared" si="1318"/>
        <v>1</v>
      </c>
      <c r="AI1111" s="10">
        <f t="shared" ref="AI1111:AI1113" si="1331">$AF1111</f>
        <v>4321.5298862870595</v>
      </c>
      <c r="AJ1111">
        <v>3.0000000000000001E-3</v>
      </c>
      <c r="AK1111" s="3" cm="1">
        <f t="array" ref="AK1111">100000000/Lvac($AA1111)</f>
        <v>23133.447267079147</v>
      </c>
      <c r="AL1111" s="21">
        <f t="shared" si="1316"/>
        <v>1.6059206722474927E-2</v>
      </c>
      <c r="AM1111" s="10" cm="1">
        <f t="array" ref="AM1111">Lvac($AI1111)-$BA1111</f>
        <v>6.0027635681763059E-3</v>
      </c>
      <c r="AN1111" s="10">
        <f t="shared" ref="AN1111:AN1113" si="1332">$AK1111-($AX1111-$AW1111)</f>
        <v>-3.2732920848502545E-2</v>
      </c>
      <c r="AO1111" s="3">
        <f t="shared" ref="AO1111:AO1113" si="1333">AM1111/AJ1111</f>
        <v>2.000921189392102</v>
      </c>
      <c r="AP1111" s="3">
        <v>2.0388354760143557</v>
      </c>
      <c r="AS1111" s="3">
        <f t="shared" si="1325"/>
        <v>-2.7329208533046767E-3</v>
      </c>
      <c r="AT1111" s="3" cm="1">
        <f t="array" ref="AT1111">AS1111-(100000000/LvacE($A1111)-$E1111)</f>
        <v>-1.0722080332925543E-5</v>
      </c>
      <c r="AU1111" t="s">
        <v>4732</v>
      </c>
      <c r="AV1111" t="s">
        <v>4814</v>
      </c>
      <c r="AW1111" s="3">
        <v>40098.660000000003</v>
      </c>
      <c r="AX1111" s="3">
        <v>63232.14</v>
      </c>
      <c r="AY1111" s="3"/>
      <c r="AZ1111" s="10" cm="1">
        <f t="array" ref="AZ1111">Lair(100000000/($AX1111-$AW1111))</f>
        <v>4321.5238851024842</v>
      </c>
      <c r="BA1111" s="10">
        <f t="shared" ref="BA1111:BA1113" si="1334">100000000/($AX1111-$AW1111)</f>
        <v>4322.7391641897375</v>
      </c>
      <c r="BN1111" s="16" cm="1">
        <f t="array" ref="BN1111">$C1111*EXP(poly_from_str(100000000/$E1111,BN$4342))</f>
        <v>8.3139411189977294E-2</v>
      </c>
      <c r="BO1111" s="16"/>
      <c r="BY1111">
        <v>87</v>
      </c>
    </row>
    <row r="1112" spans="1:77" hidden="1" x14ac:dyDescent="0.25">
      <c r="A1112" t="s">
        <v>1760</v>
      </c>
      <c r="B1112" s="2" t="str">
        <f t="shared" si="1317"/>
        <v/>
      </c>
      <c r="C1112">
        <v>3</v>
      </c>
      <c r="E1112" t="s">
        <v>1761</v>
      </c>
      <c r="F1112">
        <v>45844</v>
      </c>
      <c r="G1112" t="s">
        <v>5</v>
      </c>
      <c r="H1112" s="5" t="s">
        <v>19</v>
      </c>
      <c r="I1112">
        <v>68978</v>
      </c>
      <c r="J1112" t="s">
        <v>3</v>
      </c>
      <c r="K1112" s="5" t="s">
        <v>18</v>
      </c>
      <c r="L1112">
        <v>45844.65</v>
      </c>
      <c r="M1112" t="str">
        <f t="shared" si="1327"/>
        <v>e</v>
      </c>
      <c r="N1112" t="str">
        <f t="shared" si="1328"/>
        <v>3/2</v>
      </c>
      <c r="O1112">
        <v>68978.55</v>
      </c>
      <c r="P1112" t="str">
        <f t="shared" si="1329"/>
        <v>o</v>
      </c>
      <c r="Q1112" t="str">
        <f t="shared" si="1330"/>
        <v>5/2</v>
      </c>
      <c r="R1112">
        <v>11</v>
      </c>
      <c r="AA1112" s="10">
        <f t="shared" si="1319"/>
        <v>4321.442</v>
      </c>
      <c r="AB1112" s="3" cm="1">
        <f t="array" ref="AB1112">100000000/Lvac(AA1112)</f>
        <v>23133.918338198011</v>
      </c>
      <c r="AC1112" s="28">
        <f t="shared" si="1320"/>
        <v>2.3140423960335464E-7</v>
      </c>
      <c r="AD1112" s="28">
        <f t="shared" si="1321"/>
        <v>4.3226572575421904E-7</v>
      </c>
      <c r="AE1112" s="21">
        <f t="shared" si="1322"/>
        <v>23133.918708353835</v>
      </c>
      <c r="AF1112" s="10" cm="1">
        <f t="array" ref="AF1112">Lair(100000000/AE1112)</f>
        <v>4321.4419308532251</v>
      </c>
      <c r="AG1112" s="10">
        <f t="shared" si="1323"/>
        <v>7.6766433910484058E-3</v>
      </c>
      <c r="AH1112" s="10" t="b">
        <f t="shared" si="1318"/>
        <v>1</v>
      </c>
      <c r="AI1112" s="10">
        <f t="shared" si="1331"/>
        <v>4321.4419308532251</v>
      </c>
      <c r="AJ1112">
        <v>3.0000000000000001E-3</v>
      </c>
      <c r="AK1112" s="3" cm="1">
        <f t="array" ref="AK1112">100000000/Lvac($AA1112)</f>
        <v>23133.918338198011</v>
      </c>
      <c r="AL1112" s="21">
        <f t="shared" si="1316"/>
        <v>1.6059860603261967E-2</v>
      </c>
      <c r="AM1112" s="10" cm="1">
        <f t="array" ref="AM1112">Lvac($AI1112)-$BA1112</f>
        <v>-3.4957270572704147E-3</v>
      </c>
      <c r="AN1112" s="10">
        <f t="shared" si="1332"/>
        <v>1.8338198009587359E-2</v>
      </c>
      <c r="AO1112" s="3">
        <f t="shared" si="1333"/>
        <v>-1.1652423524234716</v>
      </c>
      <c r="AP1112" s="3">
        <v>-1.142187362953943</v>
      </c>
      <c r="AS1112" s="3">
        <f t="shared" si="1325"/>
        <v>-1.66180198721122E-3</v>
      </c>
      <c r="AT1112" s="3" cm="1">
        <f t="array" ref="AT1112">AS1112-(100000000/LvacE($A1112)-$E1112)</f>
        <v>-1.0725332685979083E-5</v>
      </c>
      <c r="AU1112" t="s">
        <v>4966</v>
      </c>
      <c r="AV1112" t="s">
        <v>4913</v>
      </c>
      <c r="AW1112" s="3">
        <v>45844.65</v>
      </c>
      <c r="AX1112" s="3">
        <v>68978.55</v>
      </c>
      <c r="AY1112" s="3"/>
      <c r="AZ1112" s="10" cm="1">
        <f t="array" ref="AZ1112">Lair(100000000/($AX1112-$AW1112))</f>
        <v>4321.4454256607523</v>
      </c>
      <c r="BA1112" s="10">
        <f t="shared" si="1334"/>
        <v>4322.6606841042794</v>
      </c>
      <c r="BB1112" s="12">
        <v>1280000</v>
      </c>
      <c r="BC1112" s="3">
        <v>0.13400000000000001</v>
      </c>
      <c r="BD1112" s="12" cm="1">
        <f t="array" ref="BD1112">SfromgA($BB1112,$BA1112,"")</f>
        <v>5.1026616014882106E-2</v>
      </c>
      <c r="BE1112" s="29">
        <f t="shared" ref="BE1112:BE1113" si="1335">(10^MAX(0.05, -0.312925054856973*((LN($BD1112))^(1/3)) + 0.454808404431693)-1)*100</f>
        <v>703.31863982838524</v>
      </c>
      <c r="BG1112" s="3"/>
      <c r="BH1112" s="3"/>
      <c r="BI1112" s="12">
        <f t="shared" ref="BI1112:BI1113" si="1336">IF($BB1112="",$BF1112,$BB1112)</f>
        <v>1280000</v>
      </c>
      <c r="BJ1112" s="29">
        <f t="shared" ref="BJ1112:BJ1113" si="1337">IF($BB1112="",$BH1112,$BE1112)</f>
        <v>703.31863982838524</v>
      </c>
      <c r="BK1112" s="3">
        <f t="shared" ref="BK1112:BK1113" si="1338">LN(BN1112*100000000/($AX1112-$AW1112)/$BI1112)</f>
        <v>-7.7725823360455832</v>
      </c>
      <c r="BL1112" s="13">
        <f>EXP(BK$4341*$AX1112+BK$4342)*$BI1112/(100000000/($AX1112-$AW1112))</f>
        <v>0.17617305816249645</v>
      </c>
      <c r="BM1112" s="3">
        <f t="shared" ref="BM1112:BM1113" si="1339">LN(BL1112/$C1112)</f>
        <v>-2.8349007707059575</v>
      </c>
      <c r="BN1112" s="16" cm="1">
        <f t="array" ref="BN1112">$C1112*EXP(poly_from_str(100000000/$E1112,BN$4342))</f>
        <v>0.12470079002663358</v>
      </c>
      <c r="BO1112" s="3">
        <f t="shared" ref="BO1112:BO1113" si="1340">LN($C1112)</f>
        <v>1.0986122886681098</v>
      </c>
      <c r="BP1112" s="13">
        <f t="shared" ref="BP1112:BP1113" si="1341">LN(BL1112/BN1112)</f>
        <v>0.34554960886029518</v>
      </c>
      <c r="BY1112">
        <v>130</v>
      </c>
    </row>
    <row r="1113" spans="1:77" hidden="1" x14ac:dyDescent="0.25">
      <c r="A1113" t="s">
        <v>1762</v>
      </c>
      <c r="B1113" s="2" t="str">
        <f t="shared" si="1317"/>
        <v/>
      </c>
      <c r="C1113">
        <v>7</v>
      </c>
      <c r="E1113" t="s">
        <v>1763</v>
      </c>
      <c r="F1113">
        <v>48401</v>
      </c>
      <c r="G1113" t="s">
        <v>5</v>
      </c>
      <c r="H1113" s="5" t="s">
        <v>19</v>
      </c>
      <c r="I1113">
        <v>71536</v>
      </c>
      <c r="J1113" t="s">
        <v>3</v>
      </c>
      <c r="K1113" s="5" t="s">
        <v>18</v>
      </c>
      <c r="L1113">
        <v>48401.64</v>
      </c>
      <c r="M1113" t="str">
        <f t="shared" si="1327"/>
        <v>e</v>
      </c>
      <c r="N1113" t="str">
        <f t="shared" si="1328"/>
        <v>3/2</v>
      </c>
      <c r="O1113">
        <v>71536.38</v>
      </c>
      <c r="P1113" t="str">
        <f t="shared" si="1329"/>
        <v>o</v>
      </c>
      <c r="Q1113" t="str">
        <f t="shared" si="1330"/>
        <v>5/2</v>
      </c>
      <c r="R1113">
        <v>11</v>
      </c>
      <c r="AA1113" s="10">
        <f t="shared" si="1319"/>
        <v>4321.2979999999998</v>
      </c>
      <c r="AB1113" s="3" cm="1">
        <f t="array" ref="AB1113">100000000/Lvac(AA1113)</f>
        <v>23134.689223230576</v>
      </c>
      <c r="AC1113" s="28">
        <f t="shared" si="1320"/>
        <v>2.3141195076109077E-7</v>
      </c>
      <c r="AD1113" s="28">
        <f t="shared" si="1321"/>
        <v>4.3225132196539526E-7</v>
      </c>
      <c r="AE1113" s="21">
        <f t="shared" si="1322"/>
        <v>23134.689396268946</v>
      </c>
      <c r="AF1113" s="10" cm="1">
        <f t="array" ref="AF1113">Lair(100000000/AE1113)</f>
        <v>4321.2979676778059</v>
      </c>
      <c r="AG1113" s="10">
        <f t="shared" si="1323"/>
        <v>7.6768217816996862E-3</v>
      </c>
      <c r="AH1113" s="10" t="b">
        <f t="shared" si="1318"/>
        <v>1</v>
      </c>
      <c r="AI1113" s="10">
        <f t="shared" si="1331"/>
        <v>4321.2979676778059</v>
      </c>
      <c r="AJ1113">
        <v>3.0000000000000001E-3</v>
      </c>
      <c r="AK1113" s="3" cm="1">
        <f t="array" ref="AK1113">100000000/Lvac($AA1113)</f>
        <v>23134.689223230576</v>
      </c>
      <c r="AL1113" s="21">
        <f t="shared" si="1316"/>
        <v>1.6060930810329731E-2</v>
      </c>
      <c r="AM1113" s="10" cm="1">
        <f t="array" ref="AM1113">Lvac($AI1113)-$BA1113</f>
        <v>9.4548412826043204E-3</v>
      </c>
      <c r="AN1113" s="10">
        <f t="shared" si="1332"/>
        <v>-5.0776769428921398E-2</v>
      </c>
      <c r="AO1113" s="3">
        <f t="shared" si="1333"/>
        <v>3.151613760868107</v>
      </c>
      <c r="AP1113" s="3">
        <v>3.1623906600846872</v>
      </c>
      <c r="AS1113" s="3">
        <f t="shared" si="1325"/>
        <v>-7.7676942237303592E-4</v>
      </c>
      <c r="AT1113" s="3" cm="1">
        <f t="array" ref="AT1113">AS1113-(100000000/LvacE($A1113)-$E1113)</f>
        <v>-1.0730669600889087E-5</v>
      </c>
      <c r="AU1113" t="s">
        <v>4940</v>
      </c>
      <c r="AV1113" t="s">
        <v>4855</v>
      </c>
      <c r="AW1113" s="3">
        <v>48401.64</v>
      </c>
      <c r="AX1113" s="3">
        <v>71536.38</v>
      </c>
      <c r="AY1113" s="3"/>
      <c r="AZ1113" s="10" cm="1">
        <f t="array" ref="AZ1113">Lair(100000000/($AX1113-$AW1113))</f>
        <v>4321.2885153235547</v>
      </c>
      <c r="BA1113" s="10">
        <f t="shared" si="1334"/>
        <v>4322.5037324819723</v>
      </c>
      <c r="BB1113" s="12">
        <v>994000</v>
      </c>
      <c r="BC1113" s="3">
        <v>9.1999999999999998E-2</v>
      </c>
      <c r="BD1113" s="12" cm="1">
        <f t="array" ref="BD1113">SfromgA($BB1113,$BA1113,"")</f>
        <v>3.9621040380840265E-2</v>
      </c>
      <c r="BE1113" s="29">
        <f t="shared" si="1335"/>
        <v>726.60614485534916</v>
      </c>
      <c r="BG1113" s="3"/>
      <c r="BH1113" s="3"/>
      <c r="BI1113" s="12">
        <f t="shared" si="1336"/>
        <v>994000</v>
      </c>
      <c r="BJ1113" s="29">
        <f t="shared" si="1337"/>
        <v>726.60614485534916</v>
      </c>
      <c r="BK1113" s="3">
        <f t="shared" si="1338"/>
        <v>-6.67255173658838</v>
      </c>
      <c r="BL1113" s="13">
        <f>EXP(BK$4341*$AX1113+BK$4342)*$BI1113/(100000000/($AX1113-$AW1113))</f>
        <v>0.11264943359860236</v>
      </c>
      <c r="BM1113" s="3">
        <f t="shared" si="1339"/>
        <v>-4.1293847891469602</v>
      </c>
      <c r="BN1113" s="16" cm="1">
        <f t="array" ref="BN1113">$C1113*EXP(poly_from_str(100000000/$E1113,BN$4342))</f>
        <v>0.29093676669390484</v>
      </c>
      <c r="BO1113" s="3">
        <f t="shared" si="1340"/>
        <v>1.9459101490553132</v>
      </c>
      <c r="BP1113" s="13">
        <f t="shared" si="1341"/>
        <v>-0.94882530808415977</v>
      </c>
      <c r="BY1113">
        <v>303</v>
      </c>
    </row>
    <row r="1114" spans="1:77" hidden="1" x14ac:dyDescent="0.25">
      <c r="A1114" t="s">
        <v>1764</v>
      </c>
      <c r="B1114" s="2" t="str">
        <f t="shared" si="1317"/>
        <v/>
      </c>
      <c r="C1114">
        <v>4</v>
      </c>
      <c r="D1114" t="s">
        <v>143</v>
      </c>
      <c r="E1114" t="s">
        <v>1765</v>
      </c>
      <c r="R1114">
        <v>11</v>
      </c>
      <c r="S1114" t="s">
        <v>22</v>
      </c>
      <c r="AA1114" s="10">
        <f t="shared" si="1319"/>
        <v>4320.7619999999997</v>
      </c>
      <c r="AB1114" s="3" cm="1">
        <f t="array" ref="AB1114">100000000/Lvac(AA1114)</f>
        <v>23137.559080202456</v>
      </c>
      <c r="AC1114" s="28">
        <f t="shared" si="1320"/>
        <v>2.3144065792098712E-7</v>
      </c>
      <c r="AD1114" s="28">
        <f t="shared" si="1321"/>
        <v>4.3219770786264372E-7</v>
      </c>
      <c r="AE1114" s="21">
        <f t="shared" si="1322"/>
        <v>23137.559285181764</v>
      </c>
      <c r="AF1114" s="10" cm="1">
        <f t="array" ref="AF1114">Lair(100000000/AE1114)</f>
        <v>4320.7619617209912</v>
      </c>
      <c r="AG1114" s="10">
        <f t="shared" si="1323"/>
        <v>7.6774859481038831E-3</v>
      </c>
      <c r="AH1114" s="10" t="b">
        <f t="shared" si="1318"/>
        <v>1</v>
      </c>
      <c r="AI1114" s="10">
        <f t="shared" si="1324"/>
        <v>4320.7619999999997</v>
      </c>
      <c r="AJ1114">
        <v>7.0000000000000001E-3</v>
      </c>
      <c r="AK1114" s="3" cm="1">
        <f t="array" ref="AK1114">100000000/Lvac($AA1114)</f>
        <v>23137.559080202456</v>
      </c>
      <c r="AL1114" s="21">
        <f t="shared" si="1316"/>
        <v>3.748480327345436E-2</v>
      </c>
      <c r="AM1114" s="21"/>
      <c r="AN1114" s="21"/>
      <c r="AO1114" s="21"/>
      <c r="AP1114" s="21"/>
      <c r="AS1114" s="3">
        <f t="shared" si="1325"/>
        <v>-9.1979754506610334E-4</v>
      </c>
      <c r="AT1114" s="3" cm="1">
        <f t="array" ref="AT1114">AS1114-(100000000/LvacE($A1114)-$E1114)</f>
        <v>-1.0750536603154615E-5</v>
      </c>
      <c r="BB1114"/>
      <c r="BC1114"/>
      <c r="BD1114"/>
      <c r="BE1114"/>
      <c r="BF1114"/>
      <c r="BG1114"/>
      <c r="BH1114"/>
      <c r="BI1114"/>
      <c r="BJ1114"/>
      <c r="BN1114" s="16" cm="1">
        <f t="array" ref="BN1114">$C1114*EXP(poly_from_str(100000000/$E1114,BN$4342))</f>
        <v>0.16618251677009072</v>
      </c>
      <c r="BO1114" s="16"/>
      <c r="BY1114" t="e">
        <v>#N/A</v>
      </c>
    </row>
    <row r="1115" spans="1:77" hidden="1" x14ac:dyDescent="0.25">
      <c r="A1115" t="s">
        <v>1766</v>
      </c>
      <c r="B1115" s="2" t="str">
        <f t="shared" si="1317"/>
        <v/>
      </c>
      <c r="C1115">
        <v>5</v>
      </c>
      <c r="D1115" t="s">
        <v>14</v>
      </c>
      <c r="E1115" t="s">
        <v>1767</v>
      </c>
      <c r="R1115">
        <v>11</v>
      </c>
      <c r="S1115" t="s">
        <v>22</v>
      </c>
      <c r="AA1115" s="10">
        <f t="shared" si="1319"/>
        <v>4320.625</v>
      </c>
      <c r="AB1115" s="3" cm="1">
        <f t="array" ref="AB1115">100000000/Lvac(AA1115)</f>
        <v>23138.292721331862</v>
      </c>
      <c r="AC1115" s="28">
        <f t="shared" si="1320"/>
        <v>2.3144799652828006E-7</v>
      </c>
      <c r="AD1115" s="28">
        <f t="shared" si="1321"/>
        <v>4.3218400425804585E-7</v>
      </c>
      <c r="AE1115" s="21">
        <f t="shared" si="1322"/>
        <v>23138.292114816108</v>
      </c>
      <c r="AF1115" s="10" cm="1">
        <f t="array" ref="AF1115">Lair(100000000/AE1115)</f>
        <v>4320.6251132570433</v>
      </c>
      <c r="AG1115" s="10">
        <f t="shared" si="1323"/>
        <v>7.6776557467185726E-3</v>
      </c>
      <c r="AH1115" s="10" t="b">
        <f t="shared" si="1318"/>
        <v>1</v>
      </c>
      <c r="AI1115" s="10">
        <f t="shared" si="1324"/>
        <v>4320.625</v>
      </c>
      <c r="AJ1115">
        <v>7.0000000000000001E-3</v>
      </c>
      <c r="AK1115" s="3" cm="1">
        <f t="array" ref="AK1115">100000000/Lvac($AA1115)</f>
        <v>23138.292721331862</v>
      </c>
      <c r="AL1115" s="21">
        <f t="shared" si="1316"/>
        <v>3.7487180454060007E-2</v>
      </c>
      <c r="AM1115" s="21"/>
      <c r="AN1115" s="21"/>
      <c r="AO1115" s="21"/>
      <c r="AP1115" s="21"/>
      <c r="AS1115" s="3">
        <f t="shared" si="1325"/>
        <v>2.7213318608119152E-3</v>
      </c>
      <c r="AT1115" s="3" cm="1">
        <f t="array" ref="AT1115">AS1115-(100000000/LvacE($A1115)-$E1115)</f>
        <v>-1.0755615221569315E-5</v>
      </c>
      <c r="BB1115"/>
      <c r="BC1115"/>
      <c r="BD1115"/>
      <c r="BE1115"/>
      <c r="BF1115"/>
      <c r="BG1115"/>
      <c r="BH1115"/>
      <c r="BI1115"/>
      <c r="BJ1115"/>
      <c r="BN1115" s="16" cm="1">
        <f t="array" ref="BN1115">$C1115*EXP(poly_from_str(100000000/$E1115,BN$4342))</f>
        <v>0.20770699444601753</v>
      </c>
      <c r="BO1115" s="16"/>
      <c r="BY1115">
        <v>217</v>
      </c>
    </row>
    <row r="1116" spans="1:77" hidden="1" x14ac:dyDescent="0.25">
      <c r="A1116" t="s">
        <v>1768</v>
      </c>
      <c r="B1116" s="2" t="str">
        <f t="shared" si="1317"/>
        <v/>
      </c>
      <c r="C1116">
        <v>3</v>
      </c>
      <c r="E1116" t="s">
        <v>1769</v>
      </c>
      <c r="R1116">
        <v>11</v>
      </c>
      <c r="S1116" t="s">
        <v>22</v>
      </c>
      <c r="AA1116" s="10">
        <f t="shared" si="1319"/>
        <v>4319.8119999999999</v>
      </c>
      <c r="AB1116" s="3" cm="1">
        <f t="array" ref="AB1116">100000000/Lvac(AA1116)</f>
        <v>23142.647330119646</v>
      </c>
      <c r="AC1116" s="28">
        <f t="shared" si="1320"/>
        <v>2.3149155565103298E-7</v>
      </c>
      <c r="AD1116" s="28">
        <f t="shared" si="1321"/>
        <v>4.3210268286745311E-7</v>
      </c>
      <c r="AE1116" s="21">
        <f t="shared" si="1322"/>
        <v>23142.647925516318</v>
      </c>
      <c r="AF1116" s="10" cm="1">
        <f t="array" ref="AF1116">Lair(100000000/AE1116)</f>
        <v>4319.811888861107</v>
      </c>
      <c r="AG1116" s="10">
        <f t="shared" si="1323"/>
        <v>7.6786637161663108E-3</v>
      </c>
      <c r="AH1116" s="10" t="b">
        <f t="shared" si="1318"/>
        <v>1</v>
      </c>
      <c r="AI1116" s="10">
        <f t="shared" si="1324"/>
        <v>4319.8119999999999</v>
      </c>
      <c r="AJ1116">
        <v>3.0000000000000001E-3</v>
      </c>
      <c r="AK1116" s="3" cm="1">
        <f t="array" ref="AK1116">100000000/Lvac($AA1116)</f>
        <v>23142.647330119646</v>
      </c>
      <c r="AL1116" s="21">
        <f t="shared" si="1316"/>
        <v>1.6071982296997866E-2</v>
      </c>
      <c r="AM1116" s="21"/>
      <c r="AN1116" s="21"/>
      <c r="AO1116" s="21"/>
      <c r="AP1116" s="21"/>
      <c r="AS1116" s="3">
        <f t="shared" si="1325"/>
        <v>-2.6698803558247164E-3</v>
      </c>
      <c r="AT1116" s="3" cm="1">
        <f t="array" ref="AT1116">AS1116-(100000000/LvacE($A1116)-$E1116)</f>
        <v>-1.0785763151943684E-5</v>
      </c>
      <c r="BB1116"/>
      <c r="BC1116"/>
      <c r="BD1116"/>
      <c r="BE1116"/>
      <c r="BF1116"/>
      <c r="BG1116"/>
      <c r="BH1116"/>
      <c r="BI1116"/>
      <c r="BJ1116"/>
      <c r="BN1116" s="16" cm="1">
        <f t="array" ref="BN1116">$C1116*EXP(poly_from_str(100000000/$E1116,BN$4342))</f>
        <v>0.12454926399084469</v>
      </c>
      <c r="BO1116" s="16"/>
      <c r="BY1116" t="e">
        <v>#N/A</v>
      </c>
    </row>
    <row r="1117" spans="1:77" hidden="1" x14ac:dyDescent="0.25">
      <c r="A1117" t="s">
        <v>1770</v>
      </c>
      <c r="B1117" s="2" t="str">
        <f t="shared" si="1317"/>
        <v/>
      </c>
      <c r="C1117">
        <v>3</v>
      </c>
      <c r="E1117" t="s">
        <v>1771</v>
      </c>
      <c r="R1117">
        <v>11</v>
      </c>
      <c r="S1117" t="s">
        <v>22</v>
      </c>
      <c r="AA1117" s="10">
        <f t="shared" si="1319"/>
        <v>4319.268</v>
      </c>
      <c r="AB1117" s="3" cm="1">
        <f t="array" ref="AB1117">100000000/Lvac(AA1117)</f>
        <v>23145.562030497294</v>
      </c>
      <c r="AC1117" s="28">
        <f t="shared" si="1320"/>
        <v>2.3152071137979862E-7</v>
      </c>
      <c r="AD1117" s="28">
        <f t="shared" si="1321"/>
        <v>4.3204826855462386E-7</v>
      </c>
      <c r="AE1117" s="21">
        <f t="shared" si="1322"/>
        <v>23145.561577508983</v>
      </c>
      <c r="AF1117" s="10" cm="1">
        <f t="array" ref="AF1117">Lair(100000000/AE1117)</f>
        <v>4319.2680845351433</v>
      </c>
      <c r="AG1117" s="10">
        <f t="shared" si="1323"/>
        <v>7.679338493292995E-3</v>
      </c>
      <c r="AH1117" s="10" t="b">
        <f t="shared" si="1318"/>
        <v>1</v>
      </c>
      <c r="AI1117" s="10">
        <f t="shared" si="1324"/>
        <v>4319.268</v>
      </c>
      <c r="AJ1117">
        <v>3.0000000000000001E-3</v>
      </c>
      <c r="AK1117" s="3" cm="1">
        <f t="array" ref="AK1117">100000000/Lvac($AA1117)</f>
        <v>23145.562030497294</v>
      </c>
      <c r="AL1117" s="21">
        <f t="shared" si="1316"/>
        <v>1.6076030959757969E-2</v>
      </c>
      <c r="AM1117" s="21"/>
      <c r="AN1117" s="21"/>
      <c r="AO1117" s="21"/>
      <c r="AP1117" s="21"/>
      <c r="AS1117" s="3">
        <f t="shared" si="1325"/>
        <v>2.0304972931626253E-3</v>
      </c>
      <c r="AT1117" s="3" cm="1">
        <f t="array" ref="AT1117">AS1117-(100000000/LvacE($A1117)-$E1117)</f>
        <v>-1.0805935744429007E-5</v>
      </c>
      <c r="BB1117"/>
      <c r="BC1117"/>
      <c r="BD1117"/>
      <c r="BE1117"/>
      <c r="BF1117"/>
      <c r="BG1117"/>
      <c r="BH1117"/>
      <c r="BI1117"/>
      <c r="BJ1117"/>
      <c r="BN1117" s="16" cm="1">
        <f t="array" ref="BN1117">$C1117*EXP(poly_from_str(100000000/$E1117,BN$4342))</f>
        <v>0.12450007422690887</v>
      </c>
      <c r="BO1117" s="16"/>
      <c r="BY1117" t="e">
        <v>#N/A</v>
      </c>
    </row>
    <row r="1118" spans="1:77" hidden="1" x14ac:dyDescent="0.25">
      <c r="A1118" t="s">
        <v>1772</v>
      </c>
      <c r="B1118" s="2" t="str">
        <f t="shared" si="1317"/>
        <v/>
      </c>
      <c r="C1118">
        <v>4</v>
      </c>
      <c r="D1118" t="s">
        <v>14</v>
      </c>
      <c r="E1118" t="s">
        <v>1773</v>
      </c>
      <c r="R1118">
        <v>11</v>
      </c>
      <c r="S1118" t="s">
        <v>22</v>
      </c>
      <c r="AA1118" s="10">
        <f t="shared" si="1319"/>
        <v>4317.6120000000001</v>
      </c>
      <c r="AB1118" s="3" cm="1">
        <f t="array" ref="AB1118">100000000/Lvac(AA1118)</f>
        <v>23154.439242220327</v>
      </c>
      <c r="AC1118" s="28">
        <f t="shared" si="1320"/>
        <v>2.3160951007177116E-7</v>
      </c>
      <c r="AD1118" s="28">
        <f t="shared" si="1321"/>
        <v>4.318826249856129E-7</v>
      </c>
      <c r="AE1118" s="21">
        <f t="shared" si="1322"/>
        <v>23154.439411476684</v>
      </c>
      <c r="AF1118" s="10" cm="1">
        <f t="array" ref="AF1118">Lair(100000000/AE1118)</f>
        <v>4317.6119684381674</v>
      </c>
      <c r="AG1118" s="10">
        <f t="shared" si="1323"/>
        <v>7.6813941644386218E-3</v>
      </c>
      <c r="AH1118" s="10" t="b">
        <f t="shared" si="1318"/>
        <v>1</v>
      </c>
      <c r="AI1118" s="10">
        <f t="shared" si="1324"/>
        <v>4317.6120000000001</v>
      </c>
      <c r="AJ1118">
        <v>7.0000000000000001E-3</v>
      </c>
      <c r="AK1118" s="3" cm="1">
        <f t="array" ref="AK1118">100000000/Lvac($AA1118)</f>
        <v>23154.439242220327</v>
      </c>
      <c r="AL1118" s="21">
        <f t="shared" si="1316"/>
        <v>3.7539518302140695E-2</v>
      </c>
      <c r="AM1118" s="21"/>
      <c r="AN1118" s="21"/>
      <c r="AO1118" s="21"/>
      <c r="AP1118" s="21"/>
      <c r="AS1118" s="3">
        <f t="shared" si="1325"/>
        <v>-7.5777967140311375E-4</v>
      </c>
      <c r="AT1118" s="3" cm="1">
        <f t="array" ref="AT1118">AS1118-(100000000/LvacE($A1118)-$E1118)</f>
        <v>-1.0867395758396015E-5</v>
      </c>
      <c r="BB1118"/>
      <c r="BC1118"/>
      <c r="BD1118"/>
      <c r="BE1118"/>
      <c r="BF1118"/>
      <c r="BG1118"/>
      <c r="BH1118"/>
      <c r="BI1118"/>
      <c r="BJ1118"/>
      <c r="BN1118" s="16" cm="1">
        <f t="array" ref="BN1118">$C1118*EXP(poly_from_str(100000000/$E1118,BN$4342))</f>
        <v>0.16580536049442446</v>
      </c>
      <c r="BO1118" s="16"/>
      <c r="BY1118" t="e">
        <v>#N/A</v>
      </c>
    </row>
    <row r="1119" spans="1:77" hidden="1" x14ac:dyDescent="0.25">
      <c r="A1119" t="s">
        <v>1774</v>
      </c>
      <c r="B1119" s="2" t="str">
        <f t="shared" si="1317"/>
        <v/>
      </c>
      <c r="C1119">
        <v>3</v>
      </c>
      <c r="D1119" t="s">
        <v>14</v>
      </c>
      <c r="E1119" t="s">
        <v>1775</v>
      </c>
      <c r="R1119">
        <v>11</v>
      </c>
      <c r="S1119" t="s">
        <v>22</v>
      </c>
      <c r="AA1119" s="10">
        <f t="shared" si="1319"/>
        <v>4316.6589999999997</v>
      </c>
      <c r="AB1119" s="3" cm="1">
        <f t="array" ref="AB1119">100000000/Lvac(AA1119)</f>
        <v>23159.551015082001</v>
      </c>
      <c r="AC1119" s="28">
        <f t="shared" si="1320"/>
        <v>2.3166064310384492E-7</v>
      </c>
      <c r="AD1119" s="28">
        <f t="shared" si="1321"/>
        <v>4.3178729991301573E-7</v>
      </c>
      <c r="AE1119" s="21">
        <f t="shared" si="1322"/>
        <v>23159.550788199529</v>
      </c>
      <c r="AF1119" s="10" cm="1">
        <f t="array" ref="AF1119">Lair(100000000/AE1119)</f>
        <v>4316.6590422889049</v>
      </c>
      <c r="AG1119" s="10">
        <f t="shared" si="1323"/>
        <v>7.6825782410751007E-3</v>
      </c>
      <c r="AH1119" s="10" t="b">
        <f t="shared" si="1318"/>
        <v>1</v>
      </c>
      <c r="AI1119" s="10">
        <f t="shared" si="1324"/>
        <v>4316.6589999999997</v>
      </c>
      <c r="AJ1119">
        <v>7.0000000000000001E-3</v>
      </c>
      <c r="AK1119" s="3" cm="1">
        <f t="array" ref="AK1119">100000000/Lvac($AA1119)</f>
        <v>23159.551015082001</v>
      </c>
      <c r="AL1119" s="21">
        <f t="shared" si="1316"/>
        <v>3.7556095375051404E-2</v>
      </c>
      <c r="AM1119" s="21"/>
      <c r="AN1119" s="21"/>
      <c r="AO1119" s="21"/>
      <c r="AP1119" s="21"/>
      <c r="AS1119" s="3">
        <f t="shared" si="1325"/>
        <v>1.0150820016860962E-3</v>
      </c>
      <c r="AT1119" s="3" cm="1">
        <f t="array" ref="AT1119">AS1119-(100000000/LvacE($A1119)-$E1119)</f>
        <v>-1.0902793292189017E-5</v>
      </c>
      <c r="BB1119"/>
      <c r="BC1119"/>
      <c r="BD1119"/>
      <c r="BE1119"/>
      <c r="BF1119"/>
      <c r="BG1119"/>
      <c r="BH1119"/>
      <c r="BI1119"/>
      <c r="BJ1119"/>
      <c r="BN1119" s="16" cm="1">
        <f t="array" ref="BN1119">$C1119*EXP(poly_from_str(100000000/$E1119,BN$4342))</f>
        <v>0.12427272558264922</v>
      </c>
      <c r="BO1119" s="16"/>
      <c r="BY1119" t="e">
        <v>#N/A</v>
      </c>
    </row>
    <row r="1120" spans="1:77" hidden="1" x14ac:dyDescent="0.25">
      <c r="A1120" t="s">
        <v>1776</v>
      </c>
      <c r="B1120" s="2" t="str">
        <f t="shared" si="1317"/>
        <v/>
      </c>
      <c r="C1120">
        <v>90</v>
      </c>
      <c r="E1120" t="s">
        <v>1777</v>
      </c>
      <c r="R1120">
        <v>11</v>
      </c>
      <c r="S1120" t="s">
        <v>22</v>
      </c>
      <c r="AA1120" s="10">
        <f t="shared" si="1319"/>
        <v>4316.3429999999998</v>
      </c>
      <c r="AB1120" s="3" cm="1">
        <f t="array" ref="AB1120">100000000/Lvac(AA1120)</f>
        <v>23161.246497886612</v>
      </c>
      <c r="AC1120" s="28">
        <f t="shared" si="1320"/>
        <v>2.3167760300791667E-7</v>
      </c>
      <c r="AD1120" s="28">
        <f t="shared" si="1321"/>
        <v>4.3175569159943387E-7</v>
      </c>
      <c r="AE1120" s="21">
        <f t="shared" si="1322"/>
        <v>23161.247280827141</v>
      </c>
      <c r="AF1120" s="10" cm="1">
        <f t="array" ref="AF1120">Lair(100000000/AE1120)</f>
        <v>4316.3428540881177</v>
      </c>
      <c r="AG1120" s="10">
        <f t="shared" si="1323"/>
        <v>7.6829710356529374E-3</v>
      </c>
      <c r="AH1120" s="10" t="b">
        <f t="shared" si="1318"/>
        <v>1</v>
      </c>
      <c r="AI1120" s="10">
        <f t="shared" si="1324"/>
        <v>4316.3429999999998</v>
      </c>
      <c r="AJ1120">
        <v>3.0000000000000001E-3</v>
      </c>
      <c r="AK1120" s="3" cm="1">
        <f t="array" ref="AK1120">100000000/Lvac($AA1120)</f>
        <v>23161.246497886612</v>
      </c>
      <c r="AL1120" s="21">
        <f t="shared" si="1316"/>
        <v>1.6097826213917622E-2</v>
      </c>
      <c r="AM1120" s="21"/>
      <c r="AN1120" s="21"/>
      <c r="AO1120" s="21"/>
      <c r="AP1120" s="21"/>
      <c r="AS1120" s="3">
        <f t="shared" si="1325"/>
        <v>-3.5021133880945854E-3</v>
      </c>
      <c r="AT1120" s="3" cm="1">
        <f t="array" ref="AT1120">AS1120-(100000000/LvacE($A1120)-$E1120)</f>
        <v>-1.0914533049799502E-5</v>
      </c>
      <c r="BB1120"/>
      <c r="BC1120"/>
      <c r="BD1120"/>
      <c r="BE1120"/>
      <c r="BF1120"/>
      <c r="BG1120"/>
      <c r="BH1120"/>
      <c r="BI1120"/>
      <c r="BJ1120"/>
      <c r="BN1120" s="16" cm="1">
        <f t="array" ref="BN1120">$C1120*EXP(poly_from_str(100000000/$E1120,BN$4342))</f>
        <v>3.7273837170861319</v>
      </c>
      <c r="BO1120" s="16"/>
      <c r="BY1120">
        <v>3898</v>
      </c>
    </row>
    <row r="1121" spans="1:77" hidden="1" x14ac:dyDescent="0.25">
      <c r="A1121" t="s">
        <v>1778</v>
      </c>
      <c r="B1121" s="2" t="str">
        <f t="shared" si="1317"/>
        <v/>
      </c>
      <c r="C1121">
        <v>1</v>
      </c>
      <c r="E1121" t="s">
        <v>1779</v>
      </c>
      <c r="R1121">
        <v>11</v>
      </c>
      <c r="S1121" t="s">
        <v>22</v>
      </c>
      <c r="AA1121" s="10">
        <f t="shared" si="1319"/>
        <v>4315.3590000000004</v>
      </c>
      <c r="AB1121" s="3" cm="1">
        <f t="array" ref="AB1121">100000000/Lvac(AA1121)</f>
        <v>23166.527693001575</v>
      </c>
      <c r="AC1121" s="28">
        <f t="shared" si="1320"/>
        <v>2.3173043077064966E-7</v>
      </c>
      <c r="AD1121" s="28">
        <f t="shared" si="1321"/>
        <v>4.3165726571189696E-7</v>
      </c>
      <c r="AE1121" s="21">
        <f t="shared" si="1322"/>
        <v>23166.52820912475</v>
      </c>
      <c r="AF1121" s="10" cm="1">
        <f t="array" ref="AF1121">Lair(100000000/AE1121)</f>
        <v>4315.358903857099</v>
      </c>
      <c r="AG1121" s="10">
        <f t="shared" si="1323"/>
        <v>7.6841947208797197E-3</v>
      </c>
      <c r="AH1121" s="10" t="b">
        <f t="shared" si="1318"/>
        <v>1</v>
      </c>
      <c r="AI1121" s="10">
        <f t="shared" si="1324"/>
        <v>4315.3590000000004</v>
      </c>
      <c r="AJ1121">
        <v>3.0000000000000001E-3</v>
      </c>
      <c r="AK1121" s="3" cm="1">
        <f t="array" ref="AK1121">100000000/Lvac($AA1121)</f>
        <v>23166.527693001575</v>
      </c>
      <c r="AL1121" s="21">
        <f t="shared" si="1316"/>
        <v>1.6105168325278321E-2</v>
      </c>
      <c r="AM1121" s="21"/>
      <c r="AN1121" s="21"/>
      <c r="AO1121" s="21"/>
      <c r="AP1121" s="21"/>
      <c r="AS1121" s="3">
        <f t="shared" si="1325"/>
        <v>-2.3069984235917218E-3</v>
      </c>
      <c r="AT1121" s="3" cm="1">
        <f t="array" ref="AT1121">AS1121-(100000000/LvacE($A1121)-$E1121)</f>
        <v>-1.0951094736810774E-5</v>
      </c>
      <c r="BB1121"/>
      <c r="BC1121"/>
      <c r="BD1121"/>
      <c r="BE1121"/>
      <c r="BF1121"/>
      <c r="BG1121"/>
      <c r="BH1121"/>
      <c r="BI1121"/>
      <c r="BJ1121"/>
      <c r="BN1121" s="16" cm="1">
        <f t="array" ref="BN1121">$C1121*EXP(poly_from_str(100000000/$E1121,BN$4342))</f>
        <v>4.138830304555418E-2</v>
      </c>
      <c r="BO1121" s="16"/>
      <c r="BY1121" t="e">
        <v>#N/A</v>
      </c>
    </row>
    <row r="1122" spans="1:77" hidden="1" x14ac:dyDescent="0.25">
      <c r="A1122" t="s">
        <v>1780</v>
      </c>
      <c r="B1122" s="2" t="str">
        <f t="shared" si="1317"/>
        <v/>
      </c>
      <c r="C1122">
        <v>4</v>
      </c>
      <c r="E1122" t="s">
        <v>1781</v>
      </c>
      <c r="R1122">
        <v>11</v>
      </c>
      <c r="S1122" t="s">
        <v>22</v>
      </c>
      <c r="AA1122" s="10">
        <f t="shared" si="1319"/>
        <v>4314.3549999999996</v>
      </c>
      <c r="AB1122" s="3" cm="1">
        <f t="array" ref="AB1122">100000000/Lvac(AA1122)</f>
        <v>23171.918712377475</v>
      </c>
      <c r="AC1122" s="28">
        <f t="shared" si="1320"/>
        <v>2.3178435710552334E-7</v>
      </c>
      <c r="AD1122" s="28">
        <f t="shared" si="1321"/>
        <v>4.3155683929869892E-7</v>
      </c>
      <c r="AE1122" s="21">
        <f t="shared" si="1322"/>
        <v>23171.919000653401</v>
      </c>
      <c r="AF1122" s="10" cm="1">
        <f t="array" ref="AF1122">Lair(100000000/AE1122)</f>
        <v>4314.3549463252348</v>
      </c>
      <c r="AG1122" s="10">
        <f t="shared" si="1323"/>
        <v>7.6854441408249295E-3</v>
      </c>
      <c r="AH1122" s="10" t="b">
        <f t="shared" si="1318"/>
        <v>1</v>
      </c>
      <c r="AI1122" s="10">
        <f t="shared" si="1324"/>
        <v>4314.3549999999996</v>
      </c>
      <c r="AJ1122">
        <v>3.0000000000000001E-3</v>
      </c>
      <c r="AK1122" s="3" cm="1">
        <f t="array" ref="AK1122">100000000/Lvac($AA1122)</f>
        <v>23171.918712377475</v>
      </c>
      <c r="AL1122" s="21">
        <f t="shared" si="1316"/>
        <v>1.6112664844949578E-2</v>
      </c>
      <c r="AM1122" s="21"/>
      <c r="AN1122" s="21"/>
      <c r="AO1122" s="21"/>
      <c r="AP1122" s="21"/>
      <c r="AS1122" s="3">
        <f t="shared" si="1325"/>
        <v>-1.2876225227955729E-3</v>
      </c>
      <c r="AT1122" s="3" cm="1">
        <f t="array" ref="AT1122">AS1122-(100000000/LvacE($A1122)-$E1122)</f>
        <v>-1.0988427675329149E-5</v>
      </c>
      <c r="BB1122"/>
      <c r="BC1122"/>
      <c r="BD1122"/>
      <c r="BE1122"/>
      <c r="BF1122"/>
      <c r="BG1122"/>
      <c r="BH1122"/>
      <c r="BI1122"/>
      <c r="BJ1122"/>
      <c r="BN1122" s="16" cm="1">
        <f t="array" ref="BN1122">$C1122*EXP(poly_from_str(100000000/$E1122,BN$4342))</f>
        <v>0.16544558647843305</v>
      </c>
      <c r="BO1122" s="16"/>
      <c r="BY1122" t="e">
        <v>#N/A</v>
      </c>
    </row>
    <row r="1123" spans="1:77" hidden="1" x14ac:dyDescent="0.25">
      <c r="A1123" t="s">
        <v>1782</v>
      </c>
      <c r="B1123" s="2" t="str">
        <f t="shared" si="1317"/>
        <v/>
      </c>
      <c r="C1123">
        <v>3</v>
      </c>
      <c r="E1123" t="s">
        <v>1783</v>
      </c>
      <c r="R1123">
        <v>11</v>
      </c>
      <c r="S1123" t="s">
        <v>22</v>
      </c>
      <c r="AA1123" s="10">
        <f t="shared" si="1319"/>
        <v>4312.1509999999998</v>
      </c>
      <c r="AB1123" s="3" cm="1">
        <f t="array" ref="AB1123">100000000/Lvac(AA1123)</f>
        <v>23183.761985134955</v>
      </c>
      <c r="AC1123" s="28">
        <f t="shared" si="1320"/>
        <v>2.3190282529531087E-7</v>
      </c>
      <c r="AD1123" s="28">
        <f t="shared" si="1321"/>
        <v>4.313363813177445E-7</v>
      </c>
      <c r="AE1123" s="21">
        <f t="shared" si="1322"/>
        <v>23183.761539992909</v>
      </c>
      <c r="AF1123" s="10" cm="1">
        <f t="array" ref="AF1123">Lair(100000000/AE1123)</f>
        <v>4312.1510827973752</v>
      </c>
      <c r="AG1123" s="10">
        <f t="shared" si="1323"/>
        <v>7.6881899526634106E-3</v>
      </c>
      <c r="AH1123" s="10" t="b">
        <f t="shared" si="1318"/>
        <v>1</v>
      </c>
      <c r="AI1123" s="10">
        <f t="shared" si="1324"/>
        <v>4312.1509999999998</v>
      </c>
      <c r="AJ1123">
        <v>3.0000000000000001E-3</v>
      </c>
      <c r="AK1123" s="3" cm="1">
        <f t="array" ref="AK1123">100000000/Lvac($AA1123)</f>
        <v>23183.761985134955</v>
      </c>
      <c r="AL1123" s="21">
        <f t="shared" si="1316"/>
        <v>1.6129139715980463E-2</v>
      </c>
      <c r="AM1123" s="21"/>
      <c r="AN1123" s="21"/>
      <c r="AO1123" s="21"/>
      <c r="AP1123" s="21"/>
      <c r="AS1123" s="3">
        <f t="shared" si="1325"/>
        <v>1.9851349570672028E-3</v>
      </c>
      <c r="AT1123" s="3" cm="1">
        <f t="array" ref="AT1123">AS1123-(100000000/LvacE($A1123)-$E1123)</f>
        <v>-1.1070453183492646E-5</v>
      </c>
      <c r="BB1123"/>
      <c r="BC1123"/>
      <c r="BD1123"/>
      <c r="BE1123"/>
      <c r="BF1123"/>
      <c r="BG1123"/>
      <c r="BH1123"/>
      <c r="BI1123"/>
      <c r="BJ1123"/>
      <c r="BN1123" s="16" cm="1">
        <f t="array" ref="BN1123">$C1123*EXP(poly_from_str(100000000/$E1123,BN$4342))</f>
        <v>0.12391458526320911</v>
      </c>
      <c r="BO1123" s="16"/>
      <c r="BY1123" t="e">
        <v>#N/A</v>
      </c>
    </row>
    <row r="1124" spans="1:77" hidden="1" x14ac:dyDescent="0.25">
      <c r="A1124" t="s">
        <v>1784</v>
      </c>
      <c r="B1124" s="2" t="str">
        <f t="shared" si="1317"/>
        <v/>
      </c>
      <c r="C1124">
        <v>9</v>
      </c>
      <c r="D1124" t="s">
        <v>14</v>
      </c>
      <c r="E1124" t="s">
        <v>1785</v>
      </c>
      <c r="R1124">
        <v>11</v>
      </c>
      <c r="S1124" t="s">
        <v>22</v>
      </c>
      <c r="AA1124" s="10">
        <f t="shared" si="1319"/>
        <v>4311.7889999999998</v>
      </c>
      <c r="AB1124" s="3" cm="1">
        <f t="array" ref="AB1124">100000000/Lvac(AA1124)</f>
        <v>23185.708362661739</v>
      </c>
      <c r="AC1124" s="28">
        <f t="shared" si="1320"/>
        <v>2.3192229489893871E-7</v>
      </c>
      <c r="AD1124" s="28">
        <f t="shared" si="1321"/>
        <v>4.3130017179479403E-7</v>
      </c>
      <c r="AE1124" s="21">
        <f t="shared" si="1322"/>
        <v>23185.708729910319</v>
      </c>
      <c r="AF1124" s="10" cm="1">
        <f t="array" ref="AF1124">Lair(100000000/AE1124)</f>
        <v>4311.7889317024465</v>
      </c>
      <c r="AG1124" s="10">
        <f t="shared" si="1323"/>
        <v>7.6886413461630127E-3</v>
      </c>
      <c r="AH1124" s="10" t="b">
        <f t="shared" si="1318"/>
        <v>1</v>
      </c>
      <c r="AI1124" s="10">
        <f t="shared" si="1324"/>
        <v>4311.7889999999998</v>
      </c>
      <c r="AJ1124">
        <v>7.0000000000000001E-3</v>
      </c>
      <c r="AK1124" s="3" cm="1">
        <f t="array" ref="AK1124">100000000/Lvac($AA1124)</f>
        <v>23185.708362661739</v>
      </c>
      <c r="AL1124" s="21">
        <f t="shared" si="1316"/>
        <v>3.7640978846282175E-2</v>
      </c>
      <c r="AM1124" s="21"/>
      <c r="AN1124" s="21"/>
      <c r="AO1124" s="21"/>
      <c r="AP1124" s="21"/>
      <c r="AS1124" s="3">
        <f t="shared" si="1325"/>
        <v>-1.6373382604797371E-3</v>
      </c>
      <c r="AT1124" s="3" cm="1">
        <f t="array" ref="AT1124">AS1124-(100000000/LvacE($A1124)-$E1124)</f>
        <v>-1.1083935532951728E-5</v>
      </c>
      <c r="BB1124"/>
      <c r="BC1124"/>
      <c r="BD1124"/>
      <c r="BE1124"/>
      <c r="BF1124"/>
      <c r="BG1124"/>
      <c r="BH1124"/>
      <c r="BI1124"/>
      <c r="BJ1124"/>
      <c r="BN1124" s="16" cm="1">
        <f t="array" ref="BN1124">$C1124*EXP(poly_from_str(100000000/$E1124,BN$4342))</f>
        <v>0.37166298745159126</v>
      </c>
      <c r="BO1124" s="16"/>
      <c r="BY1124">
        <v>390</v>
      </c>
    </row>
    <row r="1125" spans="1:77" hidden="1" x14ac:dyDescent="0.25">
      <c r="A1125" t="s">
        <v>1786</v>
      </c>
      <c r="B1125" s="2" t="str">
        <f t="shared" si="1317"/>
        <v/>
      </c>
      <c r="C1125">
        <v>9</v>
      </c>
      <c r="D1125" t="s">
        <v>14</v>
      </c>
      <c r="E1125" t="s">
        <v>1787</v>
      </c>
      <c r="F1125">
        <v>2893</v>
      </c>
      <c r="G1125" t="s">
        <v>3</v>
      </c>
      <c r="H1125" s="5" t="s">
        <v>15</v>
      </c>
      <c r="I1125">
        <v>26095</v>
      </c>
      <c r="J1125" t="s">
        <v>5</v>
      </c>
      <c r="K1125" s="5" t="s">
        <v>16</v>
      </c>
      <c r="L1125">
        <v>2893.14</v>
      </c>
      <c r="M1125" t="str">
        <f t="shared" ref="M1125:M1126" si="1342">$G1125&amp;""</f>
        <v>o</v>
      </c>
      <c r="N1125" t="str">
        <f t="shared" ref="N1125:N1126" si="1343">$H1125&amp;""</f>
        <v>13/2</v>
      </c>
      <c r="O1125">
        <v>26095.23</v>
      </c>
      <c r="P1125" t="str">
        <f t="shared" ref="P1125:P1126" si="1344">$J1125&amp;""</f>
        <v>e</v>
      </c>
      <c r="Q1125" t="str">
        <f t="shared" ref="Q1125:Q1126" si="1345">$K1125&amp;""</f>
        <v>11/2</v>
      </c>
      <c r="R1125">
        <v>11</v>
      </c>
      <c r="S1125" t="s">
        <v>6</v>
      </c>
      <c r="AA1125" s="10">
        <f t="shared" si="1319"/>
        <v>4308.7449999999999</v>
      </c>
      <c r="AB1125" s="3" cm="1">
        <f t="array" ref="AB1125">100000000/Lvac(AA1125)</f>
        <v>23202.088076753833</v>
      </c>
      <c r="AC1125" s="28">
        <f t="shared" si="1320"/>
        <v>2.3208614109212776E-7</v>
      </c>
      <c r="AD1125" s="28">
        <f t="shared" si="1321"/>
        <v>4.3099569172047915E-7</v>
      </c>
      <c r="AE1125" s="21">
        <f t="shared" si="1322"/>
        <v>23202.088509076431</v>
      </c>
      <c r="AF1125" s="10" cm="1">
        <f t="array" ref="AF1125">Lair(100000000/AE1125)</f>
        <v>4308.7449197140486</v>
      </c>
      <c r="AG1125" s="10">
        <f t="shared" si="1323"/>
        <v>7.6924415435067322E-3</v>
      </c>
      <c r="AH1125" s="10" t="b">
        <f t="shared" si="1318"/>
        <v>1</v>
      </c>
      <c r="AI1125" s="10">
        <f t="shared" ref="AI1125:AI1126" si="1346">$AF1125</f>
        <v>4308.7449197140486</v>
      </c>
      <c r="AJ1125">
        <v>7.0000000000000001E-3</v>
      </c>
      <c r="AK1125" s="3" cm="1">
        <f t="array" ref="AK1125">100000000/Lvac($AA1125)</f>
        <v>23202.088076753833</v>
      </c>
      <c r="AL1125" s="21">
        <f t="shared" si="1316"/>
        <v>3.7694182311459629E-2</v>
      </c>
      <c r="AM1125" s="10" cm="1">
        <f t="array" ref="AM1125">Lvac($AI1125)-$BA1125</f>
        <v>2.7694988875737181E-4</v>
      </c>
      <c r="AN1125" s="10">
        <f t="shared" ref="AN1125:AN1126" si="1347">$AK1125-($AX1125-$AW1125)</f>
        <v>-1.9232461672800127E-3</v>
      </c>
      <c r="AO1125" s="3">
        <f t="shared" ref="AO1125:AO1126" si="1348">AM1125/AJ1125</f>
        <v>3.9564269822481686E-2</v>
      </c>
      <c r="AP1125" s="3">
        <v>5.1036708490365915E-2</v>
      </c>
      <c r="AS1125" s="3">
        <f t="shared" si="1325"/>
        <v>-1.9232461672800127E-3</v>
      </c>
      <c r="AT1125" s="3" cm="1">
        <f t="array" ref="AT1125">AS1125-(100000000/LvacE($A1125)-$E1125)</f>
        <v>-1.1197393178008497E-5</v>
      </c>
      <c r="AU1125" t="s">
        <v>4972</v>
      </c>
      <c r="AV1125" t="s">
        <v>4733</v>
      </c>
      <c r="AW1125" s="3">
        <v>2893.14</v>
      </c>
      <c r="AX1125" s="3">
        <v>26095.23</v>
      </c>
      <c r="AY1125" s="3"/>
      <c r="AZ1125" s="10" cm="1">
        <f t="array" ref="AZ1125">Lair(100000000/($AX1125-$AW1125))</f>
        <v>4308.7446428369913</v>
      </c>
      <c r="BA1125" s="10">
        <f t="shared" ref="BA1125:BA1126" si="1349">100000000/($AX1125-$AW1125)</f>
        <v>4309.9565599478319</v>
      </c>
      <c r="BB1125" s="12">
        <v>440000</v>
      </c>
      <c r="BC1125" s="3">
        <v>0.19600000000000001</v>
      </c>
      <c r="BD1125" s="12" cm="1">
        <f t="array" ref="BD1125">SfromgA($BB1125,$BA1125,"")</f>
        <v>1.7386201761843391E-2</v>
      </c>
      <c r="BE1125" s="29">
        <f>(10^MAX(0.05, -0.312925054856973*((LN($BD1125))^(1/3)) + 0.454808404431693)-1)*100</f>
        <v>798.86082160592071</v>
      </c>
      <c r="BG1125" s="3"/>
      <c r="BH1125" s="3"/>
      <c r="BI1125" s="12">
        <f>IF($BB1125="",$BF1125,$BB1125)</f>
        <v>440000</v>
      </c>
      <c r="BJ1125" s="29">
        <f>IF($BB1125="",$BH1125,$BE1125)</f>
        <v>798.86082160592071</v>
      </c>
      <c r="BK1125" s="3">
        <f>LN(BN1125*100000000/($AX1125-$AW1125)/$BI1125)</f>
        <v>-5.6173513648942839</v>
      </c>
      <c r="BL1125" s="13">
        <f>EXP(BK$4341*$AX1125+BK$4342)*$BI1125/(100000000/($AX1125-$AW1125))</f>
        <v>1.5794796150629327</v>
      </c>
      <c r="BM1125" s="3">
        <f t="shared" ref="BM1125" si="1350">LN(BL1125/$C1125)</f>
        <v>-1.7401291421025615</v>
      </c>
      <c r="BN1125" s="16" cm="1">
        <f t="array" ref="BN1125">$C1125*EXP(poly_from_str(100000000/$E1125,BN$4342))</f>
        <v>0.37101808788786628</v>
      </c>
      <c r="BO1125" s="3">
        <f>LN($C1125)</f>
        <v>2.1972245773362196</v>
      </c>
      <c r="BP1125" s="13">
        <f>LN(BL1125/BN1125)</f>
        <v>1.4485998983820838</v>
      </c>
      <c r="BY1125">
        <v>390</v>
      </c>
    </row>
    <row r="1126" spans="1:77" hidden="1" x14ac:dyDescent="0.25">
      <c r="A1126" t="s">
        <v>1788</v>
      </c>
      <c r="B1126" s="2" t="str">
        <f t="shared" si="1317"/>
        <v/>
      </c>
      <c r="C1126">
        <v>9</v>
      </c>
      <c r="D1126" t="s">
        <v>14</v>
      </c>
      <c r="E1126" t="s">
        <v>1789</v>
      </c>
      <c r="F1126">
        <v>41023</v>
      </c>
      <c r="G1126" t="s">
        <v>5</v>
      </c>
      <c r="H1126" s="5" t="s">
        <v>8</v>
      </c>
      <c r="I1126">
        <v>64235</v>
      </c>
      <c r="J1126" t="s">
        <v>3</v>
      </c>
      <c r="K1126" s="5" t="s">
        <v>4</v>
      </c>
      <c r="L1126">
        <v>41023.980000000003</v>
      </c>
      <c r="M1126" t="str">
        <f t="shared" si="1342"/>
        <v>e</v>
      </c>
      <c r="N1126" t="str">
        <f t="shared" si="1343"/>
        <v>7/2</v>
      </c>
      <c r="O1126">
        <v>64235.61</v>
      </c>
      <c r="P1126" t="str">
        <f t="shared" si="1344"/>
        <v>o</v>
      </c>
      <c r="Q1126" t="str">
        <f t="shared" si="1345"/>
        <v>9/2</v>
      </c>
      <c r="R1126">
        <v>11</v>
      </c>
      <c r="AA1126" s="10">
        <f t="shared" si="1319"/>
        <v>4306.9780000000001</v>
      </c>
      <c r="AB1126" s="3" cm="1">
        <f t="array" ref="AB1126">100000000/Lvac(AA1126)</f>
        <v>23211.606895362529</v>
      </c>
      <c r="AC1126" s="28">
        <f t="shared" si="1320"/>
        <v>2.3218135778729309E-7</v>
      </c>
      <c r="AD1126" s="28">
        <f t="shared" si="1321"/>
        <v>4.3081894524062059E-7</v>
      </c>
      <c r="AE1126" s="21">
        <f t="shared" si="1322"/>
        <v>23211.607594135719</v>
      </c>
      <c r="AF1126" s="10" cm="1">
        <f t="array" ref="AF1126">Lair(100000000/AE1126)</f>
        <v>4306.9778703383381</v>
      </c>
      <c r="AG1126" s="10">
        <f t="shared" si="1323"/>
        <v>7.6946512026950832E-3</v>
      </c>
      <c r="AH1126" s="10" t="b">
        <f t="shared" si="1318"/>
        <v>1</v>
      </c>
      <c r="AI1126" s="10">
        <f t="shared" si="1346"/>
        <v>4306.9778703383381</v>
      </c>
      <c r="AJ1126">
        <v>7.0000000000000001E-3</v>
      </c>
      <c r="AK1126" s="3" cm="1">
        <f t="array" ref="AK1126">100000000/Lvac($AA1126)</f>
        <v>23211.606895362529</v>
      </c>
      <c r="AL1126" s="21">
        <f t="shared" si="1316"/>
        <v>3.7725117973446624E-2</v>
      </c>
      <c r="AM1126" s="10" cm="1">
        <f t="array" ref="AM1126">Lvac($AI1126)-$BA1126</f>
        <v>4.1586353590901126E-3</v>
      </c>
      <c r="AN1126" s="10">
        <f t="shared" si="1347"/>
        <v>-2.310463746835012E-2</v>
      </c>
      <c r="AO1126" s="3">
        <f t="shared" si="1348"/>
        <v>0.59409076558430174</v>
      </c>
      <c r="AP1126" s="3">
        <v>0.61261873244282983</v>
      </c>
      <c r="AS1126" s="3">
        <f t="shared" si="1325"/>
        <v>-3.1046374715515412E-3</v>
      </c>
      <c r="AT1126" s="3" cm="1">
        <f t="array" ref="AT1126">AS1126-(100000000/LvacE($A1126)-$E1126)</f>
        <v>-1.1263335181865841E-5</v>
      </c>
      <c r="AU1126" t="s">
        <v>4706</v>
      </c>
      <c r="AV1126" t="s">
        <v>4837</v>
      </c>
      <c r="AW1126" s="3">
        <v>41023.980000000003</v>
      </c>
      <c r="AX1126" s="3">
        <v>64235.61</v>
      </c>
      <c r="AY1126" s="3"/>
      <c r="AZ1126" s="10" cm="1">
        <f t="array" ref="AZ1126">Lair(100000000/($AX1126-$AW1126))</f>
        <v>4306.9737127965764</v>
      </c>
      <c r="BA1126" s="10">
        <f t="shared" si="1349"/>
        <v>4308.1851640750783</v>
      </c>
      <c r="BN1126" s="16" cm="1">
        <f t="array" ref="BN1126">$C1126*EXP(poly_from_str(100000000/$E1126,BN$4342))</f>
        <v>0.37067061546947366</v>
      </c>
      <c r="BO1126" s="16"/>
      <c r="BY1126">
        <v>390</v>
      </c>
    </row>
    <row r="1127" spans="1:77" hidden="1" x14ac:dyDescent="0.25">
      <c r="A1127" t="s">
        <v>1790</v>
      </c>
      <c r="B1127" s="2" t="str">
        <f t="shared" si="1317"/>
        <v/>
      </c>
      <c r="C1127">
        <v>5</v>
      </c>
      <c r="D1127" t="s">
        <v>143</v>
      </c>
      <c r="E1127" t="s">
        <v>1791</v>
      </c>
      <c r="R1127">
        <v>11</v>
      </c>
      <c r="S1127" t="s">
        <v>22</v>
      </c>
      <c r="AA1127" s="10">
        <f t="shared" si="1319"/>
        <v>4306.5119999999997</v>
      </c>
      <c r="AB1127" s="3" cm="1">
        <f t="array" ref="AB1127">100000000/Lvac(AA1127)</f>
        <v>23214.118536237758</v>
      </c>
      <c r="AC1127" s="28">
        <f t="shared" si="1320"/>
        <v>2.3220648171884812E-7</v>
      </c>
      <c r="AD1127" s="28">
        <f t="shared" si="1321"/>
        <v>4.3077233298304116E-7</v>
      </c>
      <c r="AE1127" s="21">
        <f t="shared" si="1322"/>
        <v>23214.118865803095</v>
      </c>
      <c r="AF1127" s="10" cm="1">
        <f t="array" ref="AF1127">Lair(100000000/AE1127)</f>
        <v>4306.5119388603553</v>
      </c>
      <c r="AG1127" s="10">
        <f t="shared" si="1323"/>
        <v>7.6952343957520332E-3</v>
      </c>
      <c r="AH1127" s="10" t="b">
        <f t="shared" si="1318"/>
        <v>1</v>
      </c>
      <c r="AI1127" s="10">
        <f t="shared" si="1324"/>
        <v>4306.5119999999997</v>
      </c>
      <c r="AJ1127">
        <v>7.0000000000000001E-3</v>
      </c>
      <c r="AK1127" s="3" cm="1">
        <f t="array" ref="AK1127">100000000/Lvac($AA1127)</f>
        <v>23214.118536237758</v>
      </c>
      <c r="AL1127" s="21">
        <f t="shared" si="1316"/>
        <v>3.7733281540528463E-2</v>
      </c>
      <c r="AM1127" s="21"/>
      <c r="AN1127" s="21"/>
      <c r="AO1127" s="21"/>
      <c r="AP1127" s="21"/>
      <c r="AS1127" s="3">
        <f t="shared" si="1325"/>
        <v>-1.4637622407462914E-3</v>
      </c>
      <c r="AT1127" s="3" cm="1">
        <f t="array" ref="AT1127">AS1127-(100000000/LvacE($A1127)-$E1127)</f>
        <v>-1.1280735634500161E-5</v>
      </c>
      <c r="BB1127"/>
      <c r="BC1127"/>
      <c r="BD1127"/>
      <c r="BE1127"/>
      <c r="BF1127"/>
      <c r="BG1127"/>
      <c r="BH1127"/>
      <c r="BI1127"/>
      <c r="BJ1127"/>
      <c r="BN1127" s="16" cm="1">
        <f t="array" ref="BN1127">$C1127*EXP(poly_from_str(100000000/$E1127,BN$4342))</f>
        <v>0.20587906912844833</v>
      </c>
      <c r="BO1127" s="16"/>
      <c r="BY1127" t="e">
        <v>#N/A</v>
      </c>
    </row>
    <row r="1128" spans="1:77" hidden="1" x14ac:dyDescent="0.25">
      <c r="A1128" t="s">
        <v>1792</v>
      </c>
      <c r="B1128" s="2" t="str">
        <f t="shared" si="1317"/>
        <v/>
      </c>
      <c r="C1128">
        <v>9</v>
      </c>
      <c r="D1128" t="s">
        <v>14</v>
      </c>
      <c r="E1128" t="s">
        <v>1793</v>
      </c>
      <c r="R1128">
        <v>11</v>
      </c>
      <c r="S1128" t="s">
        <v>22</v>
      </c>
      <c r="AA1128" s="10">
        <f t="shared" si="1319"/>
        <v>4305.51</v>
      </c>
      <c r="AB1128" s="3" cm="1">
        <f t="array" ref="AB1128">100000000/Lvac(AA1128)</f>
        <v>23219.520944413172</v>
      </c>
      <c r="AC1128" s="28">
        <f t="shared" si="1320"/>
        <v>2.3226052198229709E-7</v>
      </c>
      <c r="AD1128" s="28">
        <f t="shared" si="1321"/>
        <v>4.3067210662699273E-7</v>
      </c>
      <c r="AE1128" s="21">
        <f t="shared" si="1322"/>
        <v>23219.520731625624</v>
      </c>
      <c r="AF1128" s="10" cm="1">
        <f t="array" ref="AF1128">Lair(100000000/AE1128)</f>
        <v>4305.51003945713</v>
      </c>
      <c r="AG1128" s="10">
        <f t="shared" si="1323"/>
        <v>7.6964890273641413E-3</v>
      </c>
      <c r="AH1128" s="10" t="b">
        <f t="shared" si="1318"/>
        <v>1</v>
      </c>
      <c r="AI1128" s="10">
        <f t="shared" si="1324"/>
        <v>4305.51</v>
      </c>
      <c r="AJ1128">
        <v>7.0000000000000001E-3</v>
      </c>
      <c r="AK1128" s="3" cm="1">
        <f t="array" ref="AK1128">100000000/Lvac($AA1128)</f>
        <v>23219.520944413172</v>
      </c>
      <c r="AL1128" s="21">
        <f t="shared" si="1316"/>
        <v>3.7750846383097988E-2</v>
      </c>
      <c r="AM1128" s="21"/>
      <c r="AN1128" s="21"/>
      <c r="AO1128" s="21"/>
      <c r="AP1128" s="21"/>
      <c r="AS1128" s="3">
        <f t="shared" si="1325"/>
        <v>9.4441317196469754E-4</v>
      </c>
      <c r="AT1128" s="3" cm="1">
        <f t="array" ref="AT1128">AS1128-(100000000/LvacE($A1128)-$E1128)</f>
        <v>-1.131816316046752E-5</v>
      </c>
      <c r="BB1128"/>
      <c r="BC1128"/>
      <c r="BD1128"/>
      <c r="BE1128"/>
      <c r="BF1128"/>
      <c r="BG1128"/>
      <c r="BH1128"/>
      <c r="BI1128"/>
      <c r="BJ1128"/>
      <c r="BN1128" s="16" cm="1">
        <f t="array" ref="BN1128">$C1128*EXP(poly_from_str(100000000/$E1128,BN$4342))</f>
        <v>0.37039705250405774</v>
      </c>
      <c r="BO1128" s="16"/>
      <c r="BY1128">
        <v>390</v>
      </c>
    </row>
    <row r="1129" spans="1:77" hidden="1" x14ac:dyDescent="0.25">
      <c r="A1129" t="s">
        <v>1794</v>
      </c>
      <c r="B1129" s="2" t="str">
        <f t="shared" si="1317"/>
        <v/>
      </c>
      <c r="C1129">
        <v>4</v>
      </c>
      <c r="E1129" t="s">
        <v>1795</v>
      </c>
      <c r="R1129">
        <v>11</v>
      </c>
      <c r="S1129" t="s">
        <v>22</v>
      </c>
      <c r="AA1129" s="10">
        <f t="shared" si="1319"/>
        <v>4305.0810000000001</v>
      </c>
      <c r="AB1129" s="3" cm="1">
        <f t="array" ref="AB1129">100000000/Lvac(AA1129)</f>
        <v>23221.834720322473</v>
      </c>
      <c r="AC1129" s="28">
        <f t="shared" si="1320"/>
        <v>2.3228366667200918E-7</v>
      </c>
      <c r="AD1129" s="28">
        <f t="shared" si="1321"/>
        <v>4.3062919534297389E-7</v>
      </c>
      <c r="AE1129" s="21">
        <f t="shared" si="1322"/>
        <v>23221.8336564491</v>
      </c>
      <c r="AF1129" s="10" cm="1">
        <f t="array" ref="AF1129">Lair(100000000/AE1129)</f>
        <v>4305.081197234409</v>
      </c>
      <c r="AG1129" s="10">
        <f t="shared" si="1323"/>
        <v>7.6970264578439373E-3</v>
      </c>
      <c r="AH1129" s="10" t="b">
        <f t="shared" si="1318"/>
        <v>1</v>
      </c>
      <c r="AI1129" s="10">
        <f t="shared" si="1324"/>
        <v>4305.0810000000001</v>
      </c>
      <c r="AJ1129">
        <v>3.0000000000000001E-3</v>
      </c>
      <c r="AK1129" s="3" cm="1">
        <f t="array" ref="AK1129">100000000/Lvac($AA1129)</f>
        <v>23221.834720322473</v>
      </c>
      <c r="AL1129" s="21">
        <f t="shared" si="1316"/>
        <v>1.6182158747063625E-2</v>
      </c>
      <c r="AM1129" s="21"/>
      <c r="AN1129" s="21"/>
      <c r="AO1129" s="21"/>
      <c r="AP1129" s="21"/>
      <c r="AS1129" s="3">
        <f t="shared" si="1325"/>
        <v>4.720322471257532E-3</v>
      </c>
      <c r="AT1129" s="3" cm="1">
        <f t="array" ref="AT1129">AS1129-(100000000/LvacE($A1129)-$E1129)</f>
        <v>-1.1334195733070374E-5</v>
      </c>
      <c r="BB1129"/>
      <c r="BC1129"/>
      <c r="BD1129"/>
      <c r="BE1129"/>
      <c r="BF1129"/>
      <c r="BG1129"/>
      <c r="BH1129"/>
      <c r="BI1129"/>
      <c r="BJ1129"/>
      <c r="BN1129" s="16" cm="1">
        <f t="array" ref="BN1129">$C1129*EXP(poly_from_str(100000000/$E1129,BN$4342))</f>
        <v>0.16458655200318378</v>
      </c>
      <c r="BO1129" s="16"/>
      <c r="BY1129" t="e">
        <v>#N/A</v>
      </c>
    </row>
    <row r="1130" spans="1:77" hidden="1" x14ac:dyDescent="0.25">
      <c r="A1130" t="s">
        <v>1796</v>
      </c>
      <c r="B1130" s="2" t="str">
        <f t="shared" si="1317"/>
        <v/>
      </c>
      <c r="C1130">
        <v>6</v>
      </c>
      <c r="E1130" t="s">
        <v>1797</v>
      </c>
      <c r="R1130">
        <v>11</v>
      </c>
      <c r="S1130" t="s">
        <v>22</v>
      </c>
      <c r="AA1130" s="10">
        <f t="shared" si="1319"/>
        <v>4304.7960000000003</v>
      </c>
      <c r="AB1130" s="3" cm="1">
        <f t="array" ref="AB1130">100000000/Lvac(AA1130)</f>
        <v>23223.37209912053</v>
      </c>
      <c r="AC1130" s="28">
        <f t="shared" si="1320"/>
        <v>2.3229904506508555E-7</v>
      </c>
      <c r="AD1130" s="28">
        <f t="shared" si="1321"/>
        <v>4.3060068784664999E-7</v>
      </c>
      <c r="AE1130" s="21">
        <f t="shared" si="1322"/>
        <v>23223.371625920536</v>
      </c>
      <c r="AF1130" s="10" cm="1">
        <f t="array" ref="AF1130">Lair(100000000/AE1130)</f>
        <v>4304.7960877162304</v>
      </c>
      <c r="AG1130" s="10">
        <f t="shared" si="1323"/>
        <v>7.6973835809084259E-3</v>
      </c>
      <c r="AH1130" s="10" t="b">
        <f t="shared" si="1318"/>
        <v>1</v>
      </c>
      <c r="AI1130" s="10">
        <f t="shared" si="1324"/>
        <v>4304.7960000000003</v>
      </c>
      <c r="AJ1130">
        <v>3.0000000000000001E-3</v>
      </c>
      <c r="AK1130" s="3" cm="1">
        <f t="array" ref="AK1130">100000000/Lvac($AA1130)</f>
        <v>23223.37209912053</v>
      </c>
      <c r="AL1130" s="21">
        <f t="shared" si="1316"/>
        <v>1.6184301485450549E-2</v>
      </c>
      <c r="AM1130" s="21"/>
      <c r="AN1130" s="21"/>
      <c r="AO1130" s="21"/>
      <c r="AP1130" s="21"/>
      <c r="AS1130" s="3">
        <f t="shared" si="1325"/>
        <v>2.0991205310565419E-3</v>
      </c>
      <c r="AT1130" s="3" cm="1">
        <f t="array" ref="AT1130">AS1130-(100000000/LvacE($A1130)-$E1130)</f>
        <v>-1.1344851372996345E-5</v>
      </c>
      <c r="BB1130"/>
      <c r="BC1130"/>
      <c r="BD1130"/>
      <c r="BE1130"/>
      <c r="BF1130"/>
      <c r="BG1130"/>
      <c r="BH1130"/>
      <c r="BI1130"/>
      <c r="BJ1130"/>
      <c r="BN1130" s="16" cm="1">
        <f t="array" ref="BN1130">$C1130*EXP(poly_from_str(100000000/$E1130,BN$4342))</f>
        <v>0.24684589831046266</v>
      </c>
      <c r="BO1130" s="16"/>
      <c r="BY1130" t="e">
        <v>#N/A</v>
      </c>
    </row>
    <row r="1131" spans="1:77" hidden="1" x14ac:dyDescent="0.25">
      <c r="A1131" t="s">
        <v>1798</v>
      </c>
      <c r="B1131" s="2" t="str">
        <f t="shared" si="1317"/>
        <v/>
      </c>
      <c r="C1131">
        <v>8</v>
      </c>
      <c r="D1131" t="s">
        <v>1155</v>
      </c>
      <c r="E1131" t="s">
        <v>1799</v>
      </c>
      <c r="R1131">
        <v>11</v>
      </c>
      <c r="S1131" t="s">
        <v>22</v>
      </c>
      <c r="AA1131" s="10">
        <f t="shared" si="1319"/>
        <v>4304.46</v>
      </c>
      <c r="AB1131" s="3" cm="1">
        <f t="array" ref="AB1131">100000000/Lvac(AA1131)</f>
        <v>23225.184849286972</v>
      </c>
      <c r="AC1131" s="28">
        <f t="shared" si="1320"/>
        <v>2.3231717799677544E-7</v>
      </c>
      <c r="AD1131" s="28">
        <f t="shared" si="1321"/>
        <v>4.3056707900893224E-7</v>
      </c>
      <c r="AE1131" s="21">
        <f t="shared" si="1322"/>
        <v>23225.18375585879</v>
      </c>
      <c r="AF1131" s="10" cm="1">
        <f t="array" ref="AF1131">Lair(100000000/AE1131)</f>
        <v>4304.4602026551802</v>
      </c>
      <c r="AG1131" s="10">
        <f t="shared" si="1323"/>
        <v>7.6978047013199075E-3</v>
      </c>
      <c r="AH1131" s="10" t="b">
        <f t="shared" si="1318"/>
        <v>1</v>
      </c>
      <c r="AI1131" s="10">
        <f t="shared" si="1324"/>
        <v>4304.46</v>
      </c>
      <c r="AJ1131">
        <v>7.0000000000000001E-3</v>
      </c>
      <c r="AK1131" s="3" cm="1">
        <f t="array" ref="AK1131">100000000/Lvac($AA1131)</f>
        <v>23225.184849286972</v>
      </c>
      <c r="AL1131" s="21">
        <f t="shared" si="1316"/>
        <v>3.7769265818478691E-2</v>
      </c>
      <c r="AM1131" s="21"/>
      <c r="AN1131" s="21"/>
      <c r="AO1131" s="21"/>
      <c r="AP1131" s="21"/>
      <c r="AS1131" s="3">
        <f t="shared" si="1325"/>
        <v>4.8492869718756992E-3</v>
      </c>
      <c r="AT1131" s="3" cm="1">
        <f t="array" ref="AT1131">AS1131-(100000000/LvacE($A1131)-$E1131)</f>
        <v>-1.1357409675838426E-5</v>
      </c>
      <c r="BB1131"/>
      <c r="BC1131"/>
      <c r="BD1131"/>
      <c r="BE1131"/>
      <c r="BF1131"/>
      <c r="BG1131"/>
      <c r="BH1131"/>
      <c r="BI1131"/>
      <c r="BJ1131"/>
      <c r="BN1131" s="16" cm="1">
        <f t="array" ref="BN1131">$C1131*EXP(poly_from_str(100000000/$E1131,BN$4342))</f>
        <v>0.32907527937426595</v>
      </c>
      <c r="BO1131" s="16"/>
      <c r="BY1131">
        <v>347</v>
      </c>
    </row>
    <row r="1132" spans="1:77" hidden="1" x14ac:dyDescent="0.25">
      <c r="A1132" t="s">
        <v>1800</v>
      </c>
      <c r="B1132" s="2" t="str">
        <f t="shared" si="1317"/>
        <v/>
      </c>
      <c r="C1132">
        <v>9</v>
      </c>
      <c r="E1132" t="s">
        <v>1801</v>
      </c>
      <c r="R1132">
        <v>11</v>
      </c>
      <c r="S1132" t="s">
        <v>22</v>
      </c>
      <c r="AA1132" s="10">
        <f t="shared" si="1319"/>
        <v>4304.049</v>
      </c>
      <c r="AB1132" s="3" cm="1">
        <f t="array" ref="AB1132">100000000/Lvac(AA1132)</f>
        <v>23227.402616018975</v>
      </c>
      <c r="AC1132" s="28">
        <f t="shared" si="1320"/>
        <v>2.3233936230744584E-7</v>
      </c>
      <c r="AD1132" s="28">
        <f t="shared" si="1321"/>
        <v>4.3052596819858864E-7</v>
      </c>
      <c r="AE1132" s="21">
        <f t="shared" si="1322"/>
        <v>23227.402025978594</v>
      </c>
      <c r="AF1132" s="10" cm="1">
        <f t="array" ref="AF1132">Lair(100000000/AE1132)</f>
        <v>4304.0491093367691</v>
      </c>
      <c r="AG1132" s="10">
        <f t="shared" si="1323"/>
        <v>7.6983199559320743E-3</v>
      </c>
      <c r="AH1132" s="10" t="b">
        <f t="shared" si="1318"/>
        <v>1</v>
      </c>
      <c r="AI1132" s="10">
        <f t="shared" si="1324"/>
        <v>4304.049</v>
      </c>
      <c r="AJ1132">
        <v>3.0000000000000001E-3</v>
      </c>
      <c r="AK1132" s="3" cm="1">
        <f t="array" ref="AK1132">100000000/Lvac($AA1132)</f>
        <v>23227.402616018975</v>
      </c>
      <c r="AL1132" s="21">
        <f t="shared" si="1316"/>
        <v>1.6189919735592445E-2</v>
      </c>
      <c r="AM1132" s="21"/>
      <c r="AN1132" s="21"/>
      <c r="AO1132" s="21"/>
      <c r="AP1132" s="21"/>
      <c r="AS1132" s="3">
        <f t="shared" si="1325"/>
        <v>2.6160189736401662E-3</v>
      </c>
      <c r="AT1132" s="3" cm="1">
        <f t="array" ref="AT1132">AS1132-(100000000/LvacE($A1132)-$E1132)</f>
        <v>-1.1372780136298388E-5</v>
      </c>
      <c r="BB1132"/>
      <c r="BC1132"/>
      <c r="BD1132"/>
      <c r="BE1132"/>
      <c r="BF1132"/>
      <c r="BG1132"/>
      <c r="BH1132"/>
      <c r="BI1132"/>
      <c r="BJ1132"/>
      <c r="BN1132" s="16" cm="1">
        <f t="array" ref="BN1132">$C1132*EXP(poly_from_str(100000000/$E1132,BN$4342))</f>
        <v>0.37013810220903198</v>
      </c>
      <c r="BO1132" s="16"/>
      <c r="BY1132" t="e">
        <v>#N/A</v>
      </c>
    </row>
    <row r="1133" spans="1:77" hidden="1" x14ac:dyDescent="0.25">
      <c r="A1133" t="s">
        <v>1802</v>
      </c>
      <c r="B1133" s="2" t="str">
        <f t="shared" si="1317"/>
        <v/>
      </c>
      <c r="C1133">
        <v>2</v>
      </c>
      <c r="E1133" t="s">
        <v>1803</v>
      </c>
      <c r="R1133">
        <v>11</v>
      </c>
      <c r="S1133" t="s">
        <v>22</v>
      </c>
      <c r="AA1133" s="10">
        <f t="shared" si="1319"/>
        <v>4303.9390000000003</v>
      </c>
      <c r="AB1133" s="3" cm="1">
        <f t="array" ref="AB1133">100000000/Lvac(AA1133)</f>
        <v>23227.996250741093</v>
      </c>
      <c r="AC1133" s="28">
        <f t="shared" si="1320"/>
        <v>2.3234530043292898E-7</v>
      </c>
      <c r="AD1133" s="28">
        <f t="shared" si="1321"/>
        <v>4.3051496530532411E-7</v>
      </c>
      <c r="AE1133" s="21">
        <f t="shared" si="1322"/>
        <v>23227.997096449522</v>
      </c>
      <c r="AF1133" s="10" cm="1">
        <f t="array" ref="AF1133">Lair(100000000/AE1133)</f>
        <v>4303.9388432949709</v>
      </c>
      <c r="AG1133" s="10">
        <f t="shared" si="1323"/>
        <v>7.6984578836666942E-3</v>
      </c>
      <c r="AH1133" s="10" t="b">
        <f t="shared" si="1318"/>
        <v>1</v>
      </c>
      <c r="AI1133" s="10">
        <f t="shared" si="1324"/>
        <v>4303.9390000000003</v>
      </c>
      <c r="AJ1133">
        <v>3.0000000000000001E-3</v>
      </c>
      <c r="AK1133" s="3" cm="1">
        <f t="array" ref="AK1133">100000000/Lvac($AA1133)</f>
        <v>23227.996250741093</v>
      </c>
      <c r="AL1133" s="21">
        <f t="shared" si="1316"/>
        <v>1.6190747302000159E-2</v>
      </c>
      <c r="AM1133" s="21"/>
      <c r="AN1133" s="21"/>
      <c r="AO1133" s="21"/>
      <c r="AP1133" s="21"/>
      <c r="AS1133" s="3">
        <f t="shared" si="1325"/>
        <v>-3.7492589071916882E-3</v>
      </c>
      <c r="AT1133" s="3" cm="1">
        <f t="array" ref="AT1133">AS1133-(100000000/LvacE($A1133)-$E1133)</f>
        <v>-1.1376891052350402E-5</v>
      </c>
      <c r="BB1133"/>
      <c r="BC1133"/>
      <c r="BD1133"/>
      <c r="BE1133"/>
      <c r="BF1133"/>
      <c r="BG1133"/>
      <c r="BH1133"/>
      <c r="BI1133"/>
      <c r="BJ1133"/>
      <c r="BN1133" s="16" cm="1">
        <f t="array" ref="BN1133">$C1133*EXP(poly_from_str(100000000/$E1133,BN$4342))</f>
        <v>8.224865285860547E-2</v>
      </c>
      <c r="BO1133" s="16"/>
      <c r="BY1133" t="e">
        <v>#N/A</v>
      </c>
    </row>
    <row r="1134" spans="1:77" x14ac:dyDescent="0.25">
      <c r="A1134" t="s">
        <v>1804</v>
      </c>
      <c r="B1134" s="2" t="str">
        <f t="shared" si="1317"/>
        <v/>
      </c>
      <c r="C1134">
        <v>30</v>
      </c>
      <c r="E1134" t="s">
        <v>1805</v>
      </c>
      <c r="F1134">
        <v>48745</v>
      </c>
      <c r="G1134" t="s">
        <v>5</v>
      </c>
      <c r="H1134" s="5" t="s">
        <v>18</v>
      </c>
      <c r="I1134">
        <v>71978</v>
      </c>
      <c r="J1134" t="s">
        <v>3</v>
      </c>
      <c r="K1134" s="5" t="s">
        <v>8</v>
      </c>
      <c r="L1134">
        <v>48745.48</v>
      </c>
      <c r="M1134" t="str">
        <f>$G1134&amp;""</f>
        <v>e</v>
      </c>
      <c r="N1134" t="str">
        <f>$H1134&amp;""</f>
        <v>5/2</v>
      </c>
      <c r="O1134">
        <v>71978.52</v>
      </c>
      <c r="P1134" t="str">
        <f>$J1134&amp;""</f>
        <v>o</v>
      </c>
      <c r="Q1134" t="str">
        <f>$K1134&amp;""</f>
        <v>7/2</v>
      </c>
      <c r="R1134">
        <v>11</v>
      </c>
      <c r="U1134" s="4" t="str">
        <f>"Sugar wl unc increased 0.003 -&gt; "&amp;ROUND($AJ1134,3)&amp;"A"</f>
        <v>Sugar wl unc increased 0.003 -&gt; 0.012A</v>
      </c>
      <c r="AA1134" s="10">
        <f t="shared" si="1319"/>
        <v>4303.0169999999998</v>
      </c>
      <c r="AB1134" s="3" cm="1">
        <f t="array" ref="AB1134">100000000/Lvac(AA1134)</f>
        <v>23232.973182353227</v>
      </c>
      <c r="AC1134" s="28">
        <f t="shared" si="1320"/>
        <v>2.3239508465804343E-7</v>
      </c>
      <c r="AD1134" s="28">
        <f t="shared" si="1321"/>
        <v>4.304227410547511E-7</v>
      </c>
      <c r="AE1134" s="21">
        <f t="shared" si="1322"/>
        <v>23232.972464043392</v>
      </c>
      <c r="AF1134" s="10" cm="1">
        <f t="array" ref="AF1134">Lair(100000000/AE1134)</f>
        <v>4303.0171330417761</v>
      </c>
      <c r="AG1134" s="10">
        <f t="shared" si="1323"/>
        <v>7.6996143847855155E-3</v>
      </c>
      <c r="AH1134" s="10" t="b">
        <f t="shared" si="1318"/>
        <v>1</v>
      </c>
      <c r="AI1134" s="10">
        <f>$AF1134</f>
        <v>4303.0171330417761</v>
      </c>
      <c r="AJ1134" s="25">
        <f>0.003*ABS($AP1134)</f>
        <v>1.237885127102345E-2</v>
      </c>
      <c r="AK1134" s="3" cm="1">
        <f t="array" ref="AK1134">100000000/Lvac($AA1134)</f>
        <v>23232.973182353227</v>
      </c>
      <c r="AL1134" s="21">
        <f t="shared" si="1316"/>
        <v>6.6836247850290589E-2</v>
      </c>
      <c r="AM1134" s="10" cm="1">
        <f t="array" ref="AM1134">Lvac($AI1134)-$BA1134</f>
        <v>1.2511928039202758E-2</v>
      </c>
      <c r="AN1134" s="10">
        <f>$AK1134-($AX1134-$AW1134)</f>
        <v>-6.6817646773415618E-2</v>
      </c>
      <c r="AO1134" s="14">
        <f>AM1134/AJ1134</f>
        <v>1.010750332584641</v>
      </c>
      <c r="AP1134" s="3">
        <v>4.1262837570078164</v>
      </c>
      <c r="AS1134" s="3">
        <f t="shared" si="1325"/>
        <v>3.1823532262933441E-3</v>
      </c>
      <c r="AT1134" s="3" cm="1">
        <f t="array" ref="AT1134">AS1134-(100000000/LvacE($A1134)-$E1134)</f>
        <v>-1.1411382729420438E-5</v>
      </c>
      <c r="AU1134" t="s">
        <v>4757</v>
      </c>
      <c r="AV1134" t="s">
        <v>4711</v>
      </c>
      <c r="AW1134" s="3">
        <v>48745.48</v>
      </c>
      <c r="AX1134" s="3">
        <v>71978.52</v>
      </c>
      <c r="AY1134" s="3"/>
      <c r="AZ1134" s="10" cm="1">
        <f t="array" ref="AZ1134">Lair(100000000/($AX1134-$AW1134))</f>
        <v>4303.0046244037458</v>
      </c>
      <c r="BA1134" s="10">
        <f>100000000/($AX1134-$AW1134)</f>
        <v>4304.2150316962397</v>
      </c>
      <c r="BB1134" s="12">
        <v>5340000</v>
      </c>
      <c r="BC1134" s="3">
        <v>0.28199999999999997</v>
      </c>
      <c r="BD1134" s="12" cm="1">
        <f t="array" ref="BD1134">SfromgA($BB1134,$BA1134,"")</f>
        <v>0.21016311483021849</v>
      </c>
      <c r="BE1134" s="29">
        <f>(10^MAX(0.05, -0.312925054856973*((LN($BD1134))^(1/3)) + 0.454808404431693)-1)*100</f>
        <v>557.237021542403</v>
      </c>
      <c r="BG1134" s="3"/>
      <c r="BH1134" s="3"/>
      <c r="BI1134" s="12">
        <f>IF($BB1134="",$BF1134,$BB1134)</f>
        <v>5340000</v>
      </c>
      <c r="BJ1134" s="29">
        <f>IF($BB1134="",$BH1134,$BE1134)</f>
        <v>557.237021542403</v>
      </c>
      <c r="BK1134" s="3">
        <f>LN(BN1134*100000000/($AX1134-$AW1134)/$BI1134)</f>
        <v>-6.9137651111348601</v>
      </c>
      <c r="BL1134" s="13">
        <f>EXP(BK$4341*$AX1134+BK$4342)*$BI1134/(100000000/($AX1134-$AW1134))</f>
        <v>0.5876729104852243</v>
      </c>
      <c r="BM1134" s="3">
        <f t="shared" ref="BM1134" si="1351">LN(BL1134/$C1134)</f>
        <v>-3.9327821422088229</v>
      </c>
      <c r="BN1134" s="16" cm="1">
        <f t="array" ref="BN1134">$C1134*EXP(poly_from_str(100000000/$E1134,BN$4342))</f>
        <v>1.2332106318108864</v>
      </c>
      <c r="BO1134" s="3">
        <f>LN($C1134)</f>
        <v>3.4011973816621555</v>
      </c>
      <c r="BP1134" s="13">
        <f>LN(BL1134/BN1134)</f>
        <v>-0.74120579885860205</v>
      </c>
      <c r="BY1134">
        <v>1301</v>
      </c>
    </row>
    <row r="1135" spans="1:77" hidden="1" x14ac:dyDescent="0.25">
      <c r="A1135" t="s">
        <v>1806</v>
      </c>
      <c r="B1135" s="2" t="str">
        <f t="shared" si="1317"/>
        <v/>
      </c>
      <c r="C1135">
        <v>1</v>
      </c>
      <c r="E1135" t="s">
        <v>1807</v>
      </c>
      <c r="R1135">
        <v>11</v>
      </c>
      <c r="S1135" t="s">
        <v>22</v>
      </c>
      <c r="AA1135" s="10">
        <f t="shared" si="1319"/>
        <v>4302.0810000000001</v>
      </c>
      <c r="AB1135" s="3" cm="1">
        <f t="array" ref="AB1135">100000000/Lvac(AA1135)</f>
        <v>23238.027867626381</v>
      </c>
      <c r="AC1135" s="28">
        <f t="shared" si="1320"/>
        <v>2.3244564665332893E-7</v>
      </c>
      <c r="AD1135" s="28">
        <f t="shared" si="1321"/>
        <v>4.3032911643639565E-7</v>
      </c>
      <c r="AE1135" s="21">
        <f t="shared" si="1322"/>
        <v>23238.02834926279</v>
      </c>
      <c r="AF1135" s="10" cm="1">
        <f t="array" ref="AF1135">Lair(100000000/AE1135)</f>
        <v>4302.0809108325075</v>
      </c>
      <c r="AG1135" s="10">
        <f t="shared" si="1323"/>
        <v>7.7007892073192464E-3</v>
      </c>
      <c r="AH1135" s="10" t="b">
        <f t="shared" si="1318"/>
        <v>1</v>
      </c>
      <c r="AI1135" s="10">
        <f t="shared" si="1324"/>
        <v>4302.0810000000001</v>
      </c>
      <c r="AJ1135">
        <v>3.0000000000000001E-3</v>
      </c>
      <c r="AK1135" s="3" cm="1">
        <f t="array" ref="AK1135">100000000/Lvac($AA1135)</f>
        <v>23238.027867626381</v>
      </c>
      <c r="AL1135" s="21">
        <f t="shared" si="1316"/>
        <v>1.6204735243915479E-2</v>
      </c>
      <c r="AM1135" s="21"/>
      <c r="AN1135" s="21"/>
      <c r="AO1135" s="21"/>
      <c r="AP1135" s="21"/>
      <c r="AS1135" s="3">
        <f t="shared" si="1325"/>
        <v>-2.1323736182239372E-3</v>
      </c>
      <c r="AT1135" s="3" cm="1">
        <f t="array" ref="AT1135">AS1135-(100000000/LvacE($A1135)-$E1135)</f>
        <v>-1.144640555139631E-5</v>
      </c>
      <c r="BB1135"/>
      <c r="BC1135"/>
      <c r="BD1135"/>
      <c r="BE1135"/>
      <c r="BF1135"/>
      <c r="BG1135"/>
      <c r="BH1135"/>
      <c r="BI1135"/>
      <c r="BJ1135"/>
      <c r="BN1135" s="16" cm="1">
        <f t="array" ref="BN1135">$C1135*EXP(poly_from_str(100000000/$E1135,BN$4342))</f>
        <v>4.109001097571538E-2</v>
      </c>
      <c r="BO1135" s="16"/>
      <c r="BY1135" t="e">
        <v>#N/A</v>
      </c>
    </row>
    <row r="1136" spans="1:77" hidden="1" x14ac:dyDescent="0.25">
      <c r="A1136" t="s">
        <v>1808</v>
      </c>
      <c r="B1136" s="2" t="str">
        <f t="shared" si="1317"/>
        <v/>
      </c>
      <c r="C1136">
        <v>8</v>
      </c>
      <c r="E1136" t="s">
        <v>1809</v>
      </c>
      <c r="R1136">
        <v>11</v>
      </c>
      <c r="S1136" t="s">
        <v>22</v>
      </c>
      <c r="AA1136" s="10">
        <f t="shared" si="1319"/>
        <v>4301.9350000000004</v>
      </c>
      <c r="AB1136" s="3" cm="1">
        <f t="array" ref="AB1136">100000000/Lvac(AA1136)</f>
        <v>23238.816510423698</v>
      </c>
      <c r="AC1136" s="28">
        <f t="shared" si="1320"/>
        <v>2.3245353544393394E-7</v>
      </c>
      <c r="AD1136" s="28">
        <f t="shared" si="1321"/>
        <v>4.3031451259639368E-7</v>
      </c>
      <c r="AE1136" s="21">
        <f t="shared" si="1322"/>
        <v>23238.817298692516</v>
      </c>
      <c r="AF1136" s="10" cm="1">
        <f t="array" ref="AF1136">Lair(100000000/AE1136)</f>
        <v>4301.9348540741912</v>
      </c>
      <c r="AG1136" s="10">
        <f t="shared" si="1323"/>
        <v>7.7009725286904269E-3</v>
      </c>
      <c r="AH1136" s="10" t="b">
        <f t="shared" si="1318"/>
        <v>1</v>
      </c>
      <c r="AI1136" s="10">
        <f t="shared" si="1324"/>
        <v>4301.9350000000004</v>
      </c>
      <c r="AJ1136">
        <v>3.0000000000000001E-3</v>
      </c>
      <c r="AK1136" s="3" cm="1">
        <f t="array" ref="AK1136">100000000/Lvac($AA1136)</f>
        <v>23238.816510423698</v>
      </c>
      <c r="AL1136" s="21">
        <f t="shared" si="1316"/>
        <v>1.6205835172142555E-2</v>
      </c>
      <c r="AM1136" s="21"/>
      <c r="AN1136" s="21"/>
      <c r="AO1136" s="21"/>
      <c r="AP1136" s="21"/>
      <c r="AS1136" s="3">
        <f t="shared" si="1325"/>
        <v>-3.4895763019449078E-3</v>
      </c>
      <c r="AT1136" s="3" cm="1">
        <f t="array" ref="AT1136">AS1136-(100000000/LvacE($A1136)-$E1136)</f>
        <v>-1.1451866157585755E-5</v>
      </c>
      <c r="BB1136"/>
      <c r="BC1136"/>
      <c r="BD1136"/>
      <c r="BE1136"/>
      <c r="BF1136"/>
      <c r="BG1136"/>
      <c r="BH1136"/>
      <c r="BI1136"/>
      <c r="BJ1136"/>
      <c r="BN1136" s="16" cm="1">
        <f t="array" ref="BN1136">$C1136*EXP(poly_from_str(100000000/$E1136,BN$4342))</f>
        <v>0.32869928415733823</v>
      </c>
      <c r="BO1136" s="16"/>
      <c r="BY1136" t="e">
        <v>#N/A</v>
      </c>
    </row>
    <row r="1137" spans="1:77" hidden="1" x14ac:dyDescent="0.25">
      <c r="A1137" t="s">
        <v>1810</v>
      </c>
      <c r="B1137" s="2" t="str">
        <f t="shared" si="1317"/>
        <v/>
      </c>
      <c r="C1137">
        <v>90</v>
      </c>
      <c r="E1137" t="s">
        <v>1811</v>
      </c>
      <c r="R1137">
        <v>11</v>
      </c>
      <c r="S1137" t="s">
        <v>22</v>
      </c>
      <c r="AA1137" s="10">
        <f t="shared" si="1319"/>
        <v>4301.7330000000002</v>
      </c>
      <c r="AB1137" s="3" cm="1">
        <f t="array" ref="AB1137">100000000/Lvac(AA1137)</f>
        <v>23239.907734616467</v>
      </c>
      <c r="AC1137" s="28">
        <f t="shared" si="1320"/>
        <v>2.3246445095499884E-7</v>
      </c>
      <c r="AD1137" s="28">
        <f t="shared" si="1321"/>
        <v>4.3029430728353245E-7</v>
      </c>
      <c r="AE1137" s="21">
        <f t="shared" si="1322"/>
        <v>23239.908246423831</v>
      </c>
      <c r="AF1137" s="10" cm="1">
        <f t="array" ref="AF1137">Lair(100000000/AE1137)</f>
        <v>4301.7329052621526</v>
      </c>
      <c r="AG1137" s="10">
        <f t="shared" si="1323"/>
        <v>7.7012261958862242E-3</v>
      </c>
      <c r="AH1137" s="10" t="b">
        <f t="shared" si="1318"/>
        <v>1</v>
      </c>
      <c r="AI1137" s="10">
        <f t="shared" si="1324"/>
        <v>4301.7330000000002</v>
      </c>
      <c r="AJ1137">
        <v>3.0000000000000001E-3</v>
      </c>
      <c r="AK1137" s="3" cm="1">
        <f t="array" ref="AK1137">100000000/Lvac($AA1137)</f>
        <v>23239.907734616467</v>
      </c>
      <c r="AL1137" s="21">
        <f t="shared" si="1316"/>
        <v>1.6207357175317343E-2</v>
      </c>
      <c r="AM1137" s="21"/>
      <c r="AN1137" s="21"/>
      <c r="AO1137" s="21"/>
      <c r="AP1137" s="21"/>
      <c r="AS1137" s="3">
        <f t="shared" si="1325"/>
        <v>-2.2653835330856964E-3</v>
      </c>
      <c r="AT1137" s="3" cm="1">
        <f t="array" ref="AT1137">AS1137-(100000000/LvacE($A1137)-$E1137)</f>
        <v>-1.1459433153504506E-5</v>
      </c>
      <c r="BB1137"/>
      <c r="BC1137"/>
      <c r="BD1137"/>
      <c r="BE1137"/>
      <c r="BF1137"/>
      <c r="BG1137"/>
      <c r="BH1137"/>
      <c r="BI1137"/>
      <c r="BJ1137"/>
      <c r="BN1137" s="16" cm="1">
        <f t="array" ref="BN1137">$C1137*EXP(poly_from_str(100000000/$E1137,BN$4342))</f>
        <v>3.697546230986561</v>
      </c>
      <c r="BO1137" s="16"/>
      <c r="BY1137" t="e">
        <v>#N/A</v>
      </c>
    </row>
    <row r="1138" spans="1:77" hidden="1" x14ac:dyDescent="0.25">
      <c r="A1138" t="s">
        <v>1812</v>
      </c>
      <c r="B1138" s="2" t="str">
        <f t="shared" si="1317"/>
        <v/>
      </c>
      <c r="C1138">
        <v>6</v>
      </c>
      <c r="E1138" t="s">
        <v>1813</v>
      </c>
      <c r="R1138">
        <v>11</v>
      </c>
      <c r="S1138" t="s">
        <v>22</v>
      </c>
      <c r="AA1138" s="10">
        <f t="shared" si="1319"/>
        <v>4300.7790000000005</v>
      </c>
      <c r="AB1138" s="3" cm="1">
        <f t="array" ref="AB1138">100000000/Lvac(AA1138)</f>
        <v>23245.062723171035</v>
      </c>
      <c r="AC1138" s="28">
        <f t="shared" si="1320"/>
        <v>2.3251601628449171E-7</v>
      </c>
      <c r="AD1138" s="28">
        <f t="shared" si="1321"/>
        <v>4.3019888219238262E-7</v>
      </c>
      <c r="AE1138" s="21">
        <f t="shared" si="1322"/>
        <v>23245.062107515299</v>
      </c>
      <c r="AF1138" s="10" cm="1">
        <f t="array" ref="AF1138">Lair(100000000/AE1138)</f>
        <v>4300.7791139101155</v>
      </c>
      <c r="AG1138" s="10">
        <f t="shared" si="1323"/>
        <v>7.7024246913374337E-3</v>
      </c>
      <c r="AH1138" s="10" t="b">
        <f t="shared" si="1318"/>
        <v>1</v>
      </c>
      <c r="AI1138" s="10">
        <f t="shared" si="1324"/>
        <v>4300.7790000000005</v>
      </c>
      <c r="AJ1138">
        <v>3.0000000000000001E-3</v>
      </c>
      <c r="AK1138" s="3" cm="1">
        <f t="array" ref="AK1138">100000000/Lvac($AA1138)</f>
        <v>23245.062723171035</v>
      </c>
      <c r="AL1138" s="21">
        <f t="shared" si="1316"/>
        <v>1.6214548148024602E-2</v>
      </c>
      <c r="AM1138" s="21"/>
      <c r="AN1138" s="21"/>
      <c r="AO1138" s="21"/>
      <c r="AP1138" s="21"/>
      <c r="AS1138" s="3">
        <f t="shared" si="1325"/>
        <v>2.7231710337218828E-3</v>
      </c>
      <c r="AT1138" s="3" cm="1">
        <f t="array" ref="AT1138">AS1138-(100000000/LvacE($A1138)-$E1138)</f>
        <v>-1.1495161743368953E-5</v>
      </c>
      <c r="BB1138"/>
      <c r="BC1138"/>
      <c r="BD1138"/>
      <c r="BE1138"/>
      <c r="BF1138"/>
      <c r="BG1138"/>
      <c r="BH1138"/>
      <c r="BI1138"/>
      <c r="BJ1138"/>
      <c r="BN1138" s="16" cm="1">
        <f t="array" ref="BN1138">$C1138*EXP(poly_from_str(100000000/$E1138,BN$4342))</f>
        <v>0.24640435905994176</v>
      </c>
      <c r="BO1138" s="16"/>
      <c r="BY1138" t="e">
        <v>#N/A</v>
      </c>
    </row>
    <row r="1139" spans="1:77" hidden="1" x14ac:dyDescent="0.25">
      <c r="A1139" t="s">
        <v>1814</v>
      </c>
      <c r="B1139" s="2" t="str">
        <f t="shared" si="1317"/>
        <v/>
      </c>
      <c r="C1139">
        <v>1</v>
      </c>
      <c r="E1139" t="s">
        <v>1815</v>
      </c>
      <c r="F1139">
        <v>10950</v>
      </c>
      <c r="G1139" t="s">
        <v>3</v>
      </c>
      <c r="H1139" s="5" t="s">
        <v>19</v>
      </c>
      <c r="I1139">
        <v>34198</v>
      </c>
      <c r="J1139" t="s">
        <v>5</v>
      </c>
      <c r="K1139" s="5" t="s">
        <v>113</v>
      </c>
      <c r="L1139">
        <v>10950.24</v>
      </c>
      <c r="M1139" t="str">
        <f>$G1139&amp;""</f>
        <v>o</v>
      </c>
      <c r="N1139" t="str">
        <f>$H1139&amp;""</f>
        <v>3/2</v>
      </c>
      <c r="O1139">
        <v>34198.61</v>
      </c>
      <c r="P1139" t="str">
        <f>$J1139&amp;""</f>
        <v>e</v>
      </c>
      <c r="Q1139" t="str">
        <f>$K1139&amp;""</f>
        <v>1/2</v>
      </c>
      <c r="R1139">
        <v>11</v>
      </c>
      <c r="S1139" t="s">
        <v>6</v>
      </c>
      <c r="AA1139" s="10">
        <f t="shared" si="1319"/>
        <v>4300.17</v>
      </c>
      <c r="AB1139" s="3" cm="1">
        <f t="array" ref="AB1139">100000000/Lvac(AA1139)</f>
        <v>23248.354682376637</v>
      </c>
      <c r="AC1139" s="28">
        <f t="shared" si="1320"/>
        <v>2.3254894573935448E-7</v>
      </c>
      <c r="AD1139" s="28">
        <f t="shared" si="1321"/>
        <v>4.3013796617532152E-7</v>
      </c>
      <c r="AE1139" s="21">
        <f t="shared" si="1322"/>
        <v>23248.353623318675</v>
      </c>
      <c r="AF1139" s="10" cm="1">
        <f t="array" ref="AF1139">Lair(100000000/AE1139)</f>
        <v>4300.1701958939839</v>
      </c>
      <c r="AG1139" s="10">
        <f t="shared" si="1323"/>
        <v>7.7031901857806361E-3</v>
      </c>
      <c r="AH1139" s="10" t="b">
        <f t="shared" si="1318"/>
        <v>1</v>
      </c>
      <c r="AI1139" s="10">
        <f>$AF1139</f>
        <v>4300.1701958939839</v>
      </c>
      <c r="AJ1139">
        <v>3.0000000000000001E-3</v>
      </c>
      <c r="AK1139" s="3" cm="1">
        <f t="array" ref="AK1139">100000000/Lvac($AA1139)</f>
        <v>23248.354682376637</v>
      </c>
      <c r="AL1139" s="21">
        <f t="shared" si="1316"/>
        <v>1.621914037582186E-2</v>
      </c>
      <c r="AM1139" s="10" cm="1">
        <f t="array" ref="AM1139">Lvac($AI1139)-$BA1139</f>
        <v>3.0299899390229257E-3</v>
      </c>
      <c r="AN1139" s="10">
        <f>$AK1139-($AX1139-$AW1139)</f>
        <v>-1.5317623365262989E-2</v>
      </c>
      <c r="AO1139" s="3">
        <f>AM1139/AJ1139</f>
        <v>1.0099966463409753</v>
      </c>
      <c r="AP1139" s="3">
        <v>0.94468147805552383</v>
      </c>
      <c r="AS1139" s="3">
        <f t="shared" si="1325"/>
        <v>4.6823766388115473E-3</v>
      </c>
      <c r="AT1139" s="3" cm="1">
        <f t="array" ref="AT1139">AS1139-(100000000/LvacE($A1139)-$E1139)</f>
        <v>-1.1517975508468226E-5</v>
      </c>
      <c r="AU1139" t="s">
        <v>4810</v>
      </c>
      <c r="AV1139" t="s">
        <v>4722</v>
      </c>
      <c r="AW1139" s="3">
        <v>10950.24</v>
      </c>
      <c r="AX1139" s="3">
        <v>34198.61</v>
      </c>
      <c r="AY1139" s="3"/>
      <c r="AZ1139" s="10" cm="1">
        <f t="array" ref="AZ1139">Lair(100000000/($AX1139-$AW1139))</f>
        <v>4300.1671667007358</v>
      </c>
      <c r="BA1139" s="10">
        <f>100000000/($AX1139-$AW1139)</f>
        <v>4301.3768277087811</v>
      </c>
      <c r="BN1139" s="16" cm="1">
        <f t="array" ref="BN1139">$C1139*EXP(poly_from_str(100000000/$E1139,BN$4342))</f>
        <v>4.1057211956990199E-2</v>
      </c>
      <c r="BO1139" s="16"/>
      <c r="BY1139">
        <v>43</v>
      </c>
    </row>
    <row r="1140" spans="1:77" hidden="1" x14ac:dyDescent="0.25">
      <c r="A1140" t="s">
        <v>1816</v>
      </c>
      <c r="B1140" s="2" t="str">
        <f t="shared" si="1317"/>
        <v/>
      </c>
      <c r="C1140">
        <v>5</v>
      </c>
      <c r="E1140" t="s">
        <v>1817</v>
      </c>
      <c r="R1140">
        <v>11</v>
      </c>
      <c r="S1140" t="s">
        <v>22</v>
      </c>
      <c r="AA1140" s="10">
        <f t="shared" si="1319"/>
        <v>4299.8739999999998</v>
      </c>
      <c r="AB1140" s="3" cm="1">
        <f t="array" ref="AB1140">100000000/Lvac(AA1140)</f>
        <v>23249.95505184502</v>
      </c>
      <c r="AC1140" s="28">
        <f t="shared" si="1320"/>
        <v>2.3256495422889137E-7</v>
      </c>
      <c r="AD1140" s="28">
        <f t="shared" si="1321"/>
        <v>4.3010835839041512E-7</v>
      </c>
      <c r="AE1140" s="21">
        <f t="shared" si="1322"/>
        <v>23249.953908977383</v>
      </c>
      <c r="AF1140" s="10" cm="1">
        <f t="array" ref="AF1140">Lair(100000000/AE1140)</f>
        <v>4299.8742113671615</v>
      </c>
      <c r="AG1140" s="10">
        <f t="shared" si="1323"/>
        <v>7.7035623662280589E-3</v>
      </c>
      <c r="AH1140" s="10" t="b">
        <f t="shared" si="1318"/>
        <v>1</v>
      </c>
      <c r="AI1140" s="10">
        <f t="shared" si="1324"/>
        <v>4299.8739999999998</v>
      </c>
      <c r="AJ1140">
        <v>3.0000000000000001E-3</v>
      </c>
      <c r="AK1140" s="3" cm="1">
        <f t="array" ref="AK1140">100000000/Lvac($AA1140)</f>
        <v>23249.95505184502</v>
      </c>
      <c r="AL1140" s="21">
        <f t="shared" si="1316"/>
        <v>1.6221374197368358E-2</v>
      </c>
      <c r="AM1140" s="21"/>
      <c r="AN1140" s="21"/>
      <c r="AO1140" s="21"/>
      <c r="AP1140" s="21"/>
      <c r="AS1140" s="3">
        <f t="shared" si="1325"/>
        <v>5.0518450188974384E-3</v>
      </c>
      <c r="AT1140" s="3" cm="1">
        <f t="array" ref="AT1140">AS1140-(100000000/LvacE($A1140)-$E1140)</f>
        <v>-1.1529064067872241E-5</v>
      </c>
      <c r="BB1140"/>
      <c r="BC1140"/>
      <c r="BD1140"/>
      <c r="BE1140"/>
      <c r="BF1140"/>
      <c r="BG1140"/>
      <c r="BH1140"/>
      <c r="BI1140"/>
      <c r="BJ1140"/>
      <c r="BN1140" s="16" cm="1">
        <f t="array" ref="BN1140">$C1140*EXP(poly_from_str(100000000/$E1140,BN$4342))</f>
        <v>0.20526176683516989</v>
      </c>
      <c r="BO1140" s="16"/>
      <c r="BY1140" t="e">
        <v>#N/A</v>
      </c>
    </row>
    <row r="1141" spans="1:77" hidden="1" x14ac:dyDescent="0.25">
      <c r="A1141" t="s">
        <v>1818</v>
      </c>
      <c r="B1141" s="2" t="str">
        <f t="shared" si="1317"/>
        <v/>
      </c>
      <c r="C1141">
        <v>8</v>
      </c>
      <c r="E1141" t="s">
        <v>1819</v>
      </c>
      <c r="R1141">
        <v>11</v>
      </c>
      <c r="S1141" t="s">
        <v>22</v>
      </c>
      <c r="AA1141" s="10">
        <f t="shared" si="1319"/>
        <v>4298.4269999999997</v>
      </c>
      <c r="AB1141" s="3" cm="1">
        <f t="array" ref="AB1141">100000000/Lvac(AA1141)</f>
        <v>23257.78165190238</v>
      </c>
      <c r="AC1141" s="28">
        <f t="shared" si="1320"/>
        <v>2.3264324367960654E-7</v>
      </c>
      <c r="AD1141" s="28">
        <f t="shared" si="1321"/>
        <v>4.2996362033444606E-7</v>
      </c>
      <c r="AE1141" s="21">
        <f t="shared" si="1322"/>
        <v>23257.781277806745</v>
      </c>
      <c r="AF1141" s="10" cm="1">
        <f t="array" ref="AF1141">Lair(100000000/AE1141)</f>
        <v>4298.4270691403963</v>
      </c>
      <c r="AG1141" s="10">
        <f t="shared" si="1323"/>
        <v>7.7053828821453032E-3</v>
      </c>
      <c r="AH1141" s="10" t="b">
        <f t="shared" si="1318"/>
        <v>1</v>
      </c>
      <c r="AI1141" s="10">
        <f t="shared" si="1324"/>
        <v>4298.4269999999997</v>
      </c>
      <c r="AJ1141">
        <v>3.0000000000000001E-3</v>
      </c>
      <c r="AK1141" s="3" cm="1">
        <f t="array" ref="AK1141">100000000/Lvac($AA1141)</f>
        <v>23257.78165190238</v>
      </c>
      <c r="AL1141" s="21">
        <f t="shared" si="1316"/>
        <v>1.623229729287182E-2</v>
      </c>
      <c r="AM1141" s="21"/>
      <c r="AN1141" s="21"/>
      <c r="AO1141" s="21"/>
      <c r="AP1141" s="21"/>
      <c r="AS1141" s="3">
        <f t="shared" si="1325"/>
        <v>1.6519023811270017E-3</v>
      </c>
      <c r="AT1141" s="3" cm="1">
        <f t="array" ref="AT1141">AS1141-(100000000/LvacE($A1141)-$E1141)</f>
        <v>-1.1583309969864786E-5</v>
      </c>
      <c r="BB1141"/>
      <c r="BC1141"/>
      <c r="BD1141"/>
      <c r="BE1141"/>
      <c r="BF1141"/>
      <c r="BG1141"/>
      <c r="BH1141"/>
      <c r="BI1141"/>
      <c r="BJ1141"/>
      <c r="BN1141" s="16" cm="1">
        <f t="array" ref="BN1141">$C1141*EXP(poly_from_str(100000000/$E1141,BN$4342))</f>
        <v>0.32823559403135488</v>
      </c>
      <c r="BO1141" s="16"/>
      <c r="BY1141">
        <v>347</v>
      </c>
    </row>
    <row r="1142" spans="1:77" hidden="1" x14ac:dyDescent="0.25">
      <c r="A1142" t="s">
        <v>1820</v>
      </c>
      <c r="B1142" s="2" t="str">
        <f t="shared" si="1317"/>
        <v/>
      </c>
      <c r="C1142">
        <v>90</v>
      </c>
      <c r="E1142" t="s">
        <v>1821</v>
      </c>
      <c r="R1142">
        <v>11</v>
      </c>
      <c r="S1142" t="s">
        <v>22</v>
      </c>
      <c r="AA1142" s="10">
        <f t="shared" si="1319"/>
        <v>4298.2740000000003</v>
      </c>
      <c r="AB1142" s="3" cm="1">
        <f t="array" ref="AB1142">100000000/Lvac(AA1142)</f>
        <v>23258.60951337076</v>
      </c>
      <c r="AC1142" s="28">
        <f t="shared" si="1320"/>
        <v>2.3265152477482821E-7</v>
      </c>
      <c r="AD1142" s="28">
        <f t="shared" si="1321"/>
        <v>4.2994831631062312E-7</v>
      </c>
      <c r="AE1142" s="21">
        <f t="shared" si="1322"/>
        <v>23258.609623586672</v>
      </c>
      <c r="AF1142" s="10" cm="1">
        <f t="array" ref="AF1142">Lair(100000000/AE1142)</f>
        <v>4298.2739796313335</v>
      </c>
      <c r="AG1142" s="10">
        <f t="shared" si="1323"/>
        <v>7.705575483714016E-3</v>
      </c>
      <c r="AH1142" s="10" t="b">
        <f t="shared" si="1318"/>
        <v>1</v>
      </c>
      <c r="AI1142" s="10">
        <f t="shared" si="1324"/>
        <v>4298.2740000000003</v>
      </c>
      <c r="AJ1142">
        <v>3.0000000000000001E-3</v>
      </c>
      <c r="AK1142" s="3" cm="1">
        <f t="array" ref="AK1142">100000000/Lvac($AA1142)</f>
        <v>23258.60951337076</v>
      </c>
      <c r="AL1142" s="21">
        <f t="shared" si="1316"/>
        <v>1.6233452902284097E-2</v>
      </c>
      <c r="AM1142" s="21"/>
      <c r="AN1142" s="21"/>
      <c r="AO1142" s="21"/>
      <c r="AP1142" s="21"/>
      <c r="AS1142" s="3">
        <f t="shared" si="1325"/>
        <v>-4.8662924018572085E-4</v>
      </c>
      <c r="AT1142" s="3" cm="1">
        <f t="array" ref="AT1142">AS1142-(100000000/LvacE($A1142)-$E1142)</f>
        <v>-1.1589047062443569E-5</v>
      </c>
      <c r="BB1142"/>
      <c r="BC1142"/>
      <c r="BD1142"/>
      <c r="BE1142"/>
      <c r="BF1142"/>
      <c r="BG1142"/>
      <c r="BH1142"/>
      <c r="BI1142"/>
      <c r="BJ1142"/>
      <c r="BN1142" s="16" cm="1">
        <f t="array" ref="BN1142">$C1142*EXP(poly_from_str(100000000/$E1142,BN$4342))</f>
        <v>3.6924395477901681</v>
      </c>
      <c r="BO1142" s="16"/>
      <c r="BY1142" t="e">
        <v>#N/A</v>
      </c>
    </row>
    <row r="1143" spans="1:77" hidden="1" x14ac:dyDescent="0.25">
      <c r="A1143" t="s">
        <v>1822</v>
      </c>
      <c r="B1143" s="2" t="str">
        <f t="shared" si="1317"/>
        <v/>
      </c>
      <c r="C1143">
        <v>9</v>
      </c>
      <c r="E1143" t="s">
        <v>1823</v>
      </c>
      <c r="R1143">
        <v>11</v>
      </c>
      <c r="S1143" t="s">
        <v>22</v>
      </c>
      <c r="AA1143" s="10">
        <f t="shared" si="1319"/>
        <v>4298.0959999999995</v>
      </c>
      <c r="AB1143" s="3" cm="1">
        <f t="array" ref="AB1143">100000000/Lvac(AA1143)</f>
        <v>23259.572720490411</v>
      </c>
      <c r="AC1143" s="28">
        <f t="shared" si="1320"/>
        <v>2.3266115973212328E-7</v>
      </c>
      <c r="AD1143" s="28">
        <f t="shared" si="1321"/>
        <v>4.2993051162932789E-7</v>
      </c>
      <c r="AE1143" s="21">
        <f t="shared" si="1322"/>
        <v>23259.572104251754</v>
      </c>
      <c r="AF1143" s="10" cm="1">
        <f t="array" ref="AF1143">Lair(100000000/AE1143)</f>
        <v>4298.0961138757575</v>
      </c>
      <c r="AG1143" s="10">
        <f t="shared" si="1323"/>
        <v>7.7057995820114782E-3</v>
      </c>
      <c r="AH1143" s="10" t="b">
        <f t="shared" si="1318"/>
        <v>1</v>
      </c>
      <c r="AI1143" s="10">
        <f t="shared" si="1324"/>
        <v>4298.0959999999995</v>
      </c>
      <c r="AJ1143">
        <v>3.0000000000000001E-3</v>
      </c>
      <c r="AK1143" s="3" cm="1">
        <f t="array" ref="AK1143">100000000/Lvac($AA1143)</f>
        <v>23259.572720490411</v>
      </c>
      <c r="AL1143" s="21">
        <f t="shared" si="1316"/>
        <v>1.623479749206887E-2</v>
      </c>
      <c r="AM1143" s="21"/>
      <c r="AN1143" s="21"/>
      <c r="AO1143" s="21"/>
      <c r="AP1143" s="21"/>
      <c r="AS1143" s="3">
        <f t="shared" si="1325"/>
        <v>2.7204904108657502E-3</v>
      </c>
      <c r="AT1143" s="3" cm="1">
        <f t="array" ref="AT1143">AS1143-(100000000/LvacE($A1143)-$E1143)</f>
        <v>-1.1595722753554583E-5</v>
      </c>
      <c r="BB1143"/>
      <c r="BC1143"/>
      <c r="BD1143"/>
      <c r="BE1143"/>
      <c r="BF1143"/>
      <c r="BG1143"/>
      <c r="BH1143"/>
      <c r="BI1143"/>
      <c r="BJ1143"/>
      <c r="BN1143" s="16" cm="1">
        <f t="array" ref="BN1143">$C1143*EXP(poly_from_str(100000000/$E1143,BN$4342))</f>
        <v>0.36921974511806127</v>
      </c>
      <c r="BO1143" s="16"/>
      <c r="BY1143" t="e">
        <v>#N/A</v>
      </c>
    </row>
    <row r="1144" spans="1:77" hidden="1" x14ac:dyDescent="0.25">
      <c r="A1144" t="s">
        <v>1824</v>
      </c>
      <c r="B1144" s="2" t="str">
        <f t="shared" si="1317"/>
        <v/>
      </c>
      <c r="C1144">
        <v>6</v>
      </c>
      <c r="E1144" t="s">
        <v>1825</v>
      </c>
      <c r="F1144">
        <v>11761</v>
      </c>
      <c r="G1144" t="s">
        <v>3</v>
      </c>
      <c r="H1144" s="5" t="s">
        <v>4</v>
      </c>
      <c r="I1144">
        <v>35024</v>
      </c>
      <c r="J1144" t="s">
        <v>5</v>
      </c>
      <c r="K1144" s="5" t="s">
        <v>8</v>
      </c>
      <c r="L1144">
        <v>11761.69</v>
      </c>
      <c r="M1144" t="str">
        <f>$G1144&amp;""</f>
        <v>o</v>
      </c>
      <c r="N1144" t="str">
        <f>$H1144&amp;""</f>
        <v>9/2</v>
      </c>
      <c r="O1144">
        <v>35024.49</v>
      </c>
      <c r="P1144" t="str">
        <f>$J1144&amp;""</f>
        <v>e</v>
      </c>
      <c r="Q1144" t="str">
        <f>$K1144&amp;""</f>
        <v>7/2</v>
      </c>
      <c r="R1144">
        <v>11</v>
      </c>
      <c r="S1144" t="s">
        <v>6</v>
      </c>
      <c r="AA1144" s="10">
        <f t="shared" si="1319"/>
        <v>4297.5050000000001</v>
      </c>
      <c r="AB1144" s="3" cm="1">
        <f t="array" ref="AB1144">100000000/Lvac(AA1144)</f>
        <v>23262.771356826728</v>
      </c>
      <c r="AC1144" s="28">
        <f t="shared" si="1320"/>
        <v>2.3269315567986542E-7</v>
      </c>
      <c r="AD1144" s="28">
        <f t="shared" si="1321"/>
        <v>4.2987139608649356E-7</v>
      </c>
      <c r="AE1144" s="21">
        <f t="shared" si="1322"/>
        <v>23262.771049350966</v>
      </c>
      <c r="AF1144" s="10" cm="1">
        <f t="array" ref="AF1144">Lair(100000000/AE1144)</f>
        <v>4297.5050568033284</v>
      </c>
      <c r="AG1144" s="10">
        <f t="shared" si="1323"/>
        <v>7.7065438384395987E-3</v>
      </c>
      <c r="AH1144" s="10" t="b">
        <f t="shared" si="1318"/>
        <v>1</v>
      </c>
      <c r="AI1144" s="10">
        <f>$AF1144</f>
        <v>4297.5050568033284</v>
      </c>
      <c r="AJ1144">
        <v>3.0000000000000001E-3</v>
      </c>
      <c r="AK1144" s="3" cm="1">
        <f t="array" ref="AK1144">100000000/Lvac($AA1144)</f>
        <v>23262.771356826728</v>
      </c>
      <c r="AL1144" s="21">
        <f t="shared" si="1316"/>
        <v>1.623926281599114E-2</v>
      </c>
      <c r="AM1144" s="10" cm="1">
        <f t="array" ref="AM1144">Lvac($AI1144)-$BA1144</f>
        <v>5.3497670451179147E-3</v>
      </c>
      <c r="AN1144" s="10">
        <f>$AK1144-($AX1144-$AW1144)</f>
        <v>-2.864317326748278E-2</v>
      </c>
      <c r="AO1144" s="3">
        <f>AM1144/AJ1144</f>
        <v>1.7832556817059715</v>
      </c>
      <c r="AP1144" s="3">
        <v>1.7643162591411965</v>
      </c>
      <c r="AS1144" s="3">
        <f t="shared" si="1325"/>
        <v>1.3568267277150881E-3</v>
      </c>
      <c r="AT1144" s="3" cm="1">
        <f t="array" ref="AT1144">AS1144-(100000000/LvacE($A1144)-$E1144)</f>
        <v>-1.1617892596404999E-5</v>
      </c>
      <c r="AU1144" t="s">
        <v>4690</v>
      </c>
      <c r="AV1144" t="s">
        <v>4765</v>
      </c>
      <c r="AW1144" s="3">
        <v>11761.69</v>
      </c>
      <c r="AX1144" s="3">
        <v>35024.49</v>
      </c>
      <c r="AY1144" s="3"/>
      <c r="AZ1144" s="10" cm="1">
        <f t="array" ref="AZ1144">Lair(100000000/($AX1144-$AW1144))</f>
        <v>4297.4997084428524</v>
      </c>
      <c r="BA1144" s="10">
        <f>100000000/($AX1144-$AW1144)</f>
        <v>4298.7086679161584</v>
      </c>
      <c r="BB1144" s="12">
        <v>448000</v>
      </c>
      <c r="BC1144" s="3">
        <v>1.4999999999999999E-2</v>
      </c>
      <c r="BD1144" s="12" cm="1">
        <f t="array" ref="BD1144">SfromgA($BB1144,$BA1144,"")</f>
        <v>1.7564080270659112E-2</v>
      </c>
      <c r="BE1144" s="29">
        <f>(10^MAX(0.05, -0.312925054856973*((LN($BD1144))^(1/3)) + 0.454808404431693)-1)*100</f>
        <v>797.99591306036973</v>
      </c>
      <c r="BG1144" s="3"/>
      <c r="BH1144" s="3"/>
      <c r="BI1144" s="12">
        <f>IF($BB1144="",$BF1144,$BB1144)</f>
        <v>448000</v>
      </c>
      <c r="BJ1144" s="29">
        <f>IF($BB1144="",$BH1144,$BE1144)</f>
        <v>797.99591306036973</v>
      </c>
      <c r="BK1144" s="3">
        <f>LN(BN1144*100000000/($AX1144-$AW1144)/$BI1144)</f>
        <v>-6.0485217476664275</v>
      </c>
      <c r="BL1144" s="13">
        <f>EXP(BK$4341*$AX1144+BK$4342)*$BI1144/(100000000/($AX1144-$AW1144))</f>
        <v>0.8181419270756437</v>
      </c>
      <c r="BM1144" s="3">
        <f t="shared" ref="BM1144" si="1352">LN(BL1144/$C1144)</f>
        <v>-1.9924789216752441</v>
      </c>
      <c r="BN1144" s="16" cm="1">
        <f t="array" ref="BN1144">$C1144*EXP(poly_from_str(100000000/$E1144,BN$4342))</f>
        <v>0.24609363557283737</v>
      </c>
      <c r="BO1144" s="3">
        <f>LN($C1144)</f>
        <v>1.791759469228055</v>
      </c>
      <c r="BP1144" s="13">
        <f>LN(BL1144/BN1144)</f>
        <v>1.2013237306148159</v>
      </c>
      <c r="BY1144">
        <v>261</v>
      </c>
    </row>
    <row r="1145" spans="1:77" hidden="1" x14ac:dyDescent="0.25">
      <c r="A1145" t="s">
        <v>1826</v>
      </c>
      <c r="B1145" s="2" t="str">
        <f t="shared" si="1317"/>
        <v/>
      </c>
      <c r="C1145">
        <v>4</v>
      </c>
      <c r="E1145" t="s">
        <v>1827</v>
      </c>
      <c r="R1145">
        <v>11</v>
      </c>
      <c r="S1145" t="s">
        <v>22</v>
      </c>
      <c r="AA1145" s="10">
        <f t="shared" si="1319"/>
        <v>4297.4210000000003</v>
      </c>
      <c r="AB1145" s="3" cm="1">
        <f t="array" ref="AB1145">100000000/Lvac(AA1145)</f>
        <v>23263.226056748364</v>
      </c>
      <c r="AC1145" s="28">
        <f t="shared" si="1320"/>
        <v>2.3269770404156353E-7</v>
      </c>
      <c r="AD1145" s="28">
        <f t="shared" si="1321"/>
        <v>4.2986299387737448E-7</v>
      </c>
      <c r="AE1145" s="21">
        <f t="shared" si="1322"/>
        <v>23263.226950397941</v>
      </c>
      <c r="AF1145" s="10" cm="1">
        <f t="array" ref="AF1145">Lair(100000000/AE1145)</f>
        <v>4297.420834912894</v>
      </c>
      <c r="AG1145" s="10">
        <f t="shared" si="1323"/>
        <v>7.7066496460026102E-3</v>
      </c>
      <c r="AH1145" s="10" t="b">
        <f t="shared" si="1318"/>
        <v>1</v>
      </c>
      <c r="AI1145" s="10">
        <f t="shared" si="1324"/>
        <v>4297.4210000000003</v>
      </c>
      <c r="AJ1145">
        <v>3.0000000000000001E-3</v>
      </c>
      <c r="AK1145" s="3" cm="1">
        <f t="array" ref="AK1145">100000000/Lvac($AA1145)</f>
        <v>23263.226056748364</v>
      </c>
      <c r="AL1145" s="21">
        <f t="shared" si="1316"/>
        <v>1.6239897876015659E-2</v>
      </c>
      <c r="AM1145" s="21"/>
      <c r="AN1145" s="21"/>
      <c r="AO1145" s="21"/>
      <c r="AP1145" s="21"/>
      <c r="AS1145" s="3">
        <f t="shared" si="1325"/>
        <v>-3.9432516350643709E-3</v>
      </c>
      <c r="AT1145" s="3" cm="1">
        <f t="array" ref="AT1145">AS1145-(100000000/LvacE($A1145)-$E1145)</f>
        <v>-1.1621046724030748E-5</v>
      </c>
      <c r="BB1145"/>
      <c r="BC1145"/>
      <c r="BD1145"/>
      <c r="BE1145"/>
      <c r="BF1145"/>
      <c r="BG1145"/>
      <c r="BH1145"/>
      <c r="BI1145"/>
      <c r="BJ1145"/>
      <c r="BN1145" s="16" cm="1">
        <f t="array" ref="BN1145">$C1145*EXP(poly_from_str(100000000/$E1145,BN$4342))</f>
        <v>0.16405743685594479</v>
      </c>
      <c r="BO1145" s="16"/>
      <c r="BY1145" t="e">
        <v>#N/A</v>
      </c>
    </row>
    <row r="1146" spans="1:77" hidden="1" x14ac:dyDescent="0.25">
      <c r="A1146" t="s">
        <v>1828</v>
      </c>
      <c r="B1146" s="2" t="str">
        <f t="shared" si="1317"/>
        <v/>
      </c>
      <c r="C1146">
        <v>8</v>
      </c>
      <c r="E1146" t="s">
        <v>1829</v>
      </c>
      <c r="R1146">
        <v>11</v>
      </c>
      <c r="S1146" t="s">
        <v>22</v>
      </c>
      <c r="AA1146" s="10">
        <f t="shared" si="1319"/>
        <v>4296.9369999999999</v>
      </c>
      <c r="AB1146" s="3" cm="1">
        <f t="array" ref="AB1146">100000000/Lvac(AA1146)</f>
        <v>23265.846340704076</v>
      </c>
      <c r="AC1146" s="28">
        <f t="shared" si="1320"/>
        <v>2.3272391473275033E-7</v>
      </c>
      <c r="AD1146" s="28">
        <f t="shared" si="1321"/>
        <v>4.298145811487113E-7</v>
      </c>
      <c r="AE1146" s="21">
        <f t="shared" si="1322"/>
        <v>23265.847170290432</v>
      </c>
      <c r="AF1146" s="10" cm="1">
        <f t="array" ref="AF1146">Lair(100000000/AE1146)</f>
        <v>4296.9368467820404</v>
      </c>
      <c r="AG1146" s="10">
        <f t="shared" si="1323"/>
        <v>7.707259419989643E-3</v>
      </c>
      <c r="AH1146" s="10" t="b">
        <f t="shared" si="1318"/>
        <v>1</v>
      </c>
      <c r="AI1146" s="10">
        <f t="shared" si="1324"/>
        <v>4296.9369999999999</v>
      </c>
      <c r="AJ1146">
        <v>3.0000000000000001E-3</v>
      </c>
      <c r="AK1146" s="3" cm="1">
        <f t="array" ref="AK1146">100000000/Lvac($AA1146)</f>
        <v>23265.846340704076</v>
      </c>
      <c r="AL1146" s="21">
        <f t="shared" si="1316"/>
        <v>1.6243556519937863E-2</v>
      </c>
      <c r="AM1146" s="21"/>
      <c r="AN1146" s="21"/>
      <c r="AO1146" s="21"/>
      <c r="AP1146" s="21"/>
      <c r="AS1146" s="3">
        <f t="shared" si="1325"/>
        <v>-3.6592959222616628E-3</v>
      </c>
      <c r="AT1146" s="3" cm="1">
        <f t="array" ref="AT1146">AS1146-(100000000/LvacE($A1146)-$E1146)</f>
        <v>-1.1639211152214557E-5</v>
      </c>
      <c r="BB1146"/>
      <c r="BC1146"/>
      <c r="BD1146"/>
      <c r="BE1146"/>
      <c r="BF1146"/>
      <c r="BG1146"/>
      <c r="BH1146"/>
      <c r="BI1146"/>
      <c r="BJ1146"/>
      <c r="BN1146" s="16" cm="1">
        <f t="array" ref="BN1146">$C1146*EXP(poly_from_str(100000000/$E1146,BN$4342))</f>
        <v>0.3280588230406753</v>
      </c>
      <c r="BO1146" s="16"/>
      <c r="BY1146">
        <v>348</v>
      </c>
    </row>
    <row r="1147" spans="1:77" hidden="1" x14ac:dyDescent="0.25">
      <c r="A1147" t="s">
        <v>1830</v>
      </c>
      <c r="B1147" s="2" t="str">
        <f t="shared" si="1317"/>
        <v/>
      </c>
      <c r="C1147">
        <v>9</v>
      </c>
      <c r="E1147" t="s">
        <v>1831</v>
      </c>
      <c r="R1147">
        <v>11</v>
      </c>
      <c r="S1147" t="s">
        <v>22</v>
      </c>
      <c r="AA1147" s="10">
        <f t="shared" si="1319"/>
        <v>4295.473</v>
      </c>
      <c r="AB1147" s="3" cm="1">
        <f t="array" ref="AB1147">100000000/Lvac(AA1147)</f>
        <v>23273.775752547066</v>
      </c>
      <c r="AC1147" s="28">
        <f t="shared" si="1320"/>
        <v>2.3280323261256678E-7</v>
      </c>
      <c r="AD1147" s="28">
        <f t="shared" si="1321"/>
        <v>4.2966814264787299E-7</v>
      </c>
      <c r="AE1147" s="21">
        <f t="shared" si="1322"/>
        <v>23273.77671648781</v>
      </c>
      <c r="AF1147" s="10" cm="1">
        <f t="array" ref="AF1147">Lair(100000000/AE1147)</f>
        <v>4295.4728220891511</v>
      </c>
      <c r="AG1147" s="10">
        <f t="shared" si="1323"/>
        <v>7.7091051151464661E-3</v>
      </c>
      <c r="AH1147" s="10" t="b">
        <f t="shared" si="1318"/>
        <v>1</v>
      </c>
      <c r="AI1147" s="10">
        <f t="shared" si="1324"/>
        <v>4295.473</v>
      </c>
      <c r="AJ1147">
        <v>3.0000000000000001E-3</v>
      </c>
      <c r="AK1147" s="3" cm="1">
        <f t="array" ref="AK1147">100000000/Lvac($AA1147)</f>
        <v>23273.775752547066</v>
      </c>
      <c r="AL1147" s="21">
        <f t="shared" si="1316"/>
        <v>1.6254630690878794E-2</v>
      </c>
      <c r="AM1147" s="21"/>
      <c r="AN1147" s="21"/>
      <c r="AO1147" s="21"/>
      <c r="AP1147" s="21"/>
      <c r="AS1147" s="3">
        <f t="shared" si="1325"/>
        <v>-4.2474529327591881E-3</v>
      </c>
      <c r="AT1147" s="3" cm="1">
        <f t="array" ref="AT1147">AS1147-(100000000/LvacE($A1147)-$E1147)</f>
        <v>-1.1694177374010906E-5</v>
      </c>
      <c r="BB1147"/>
      <c r="BC1147"/>
      <c r="BD1147"/>
      <c r="BE1147"/>
      <c r="BF1147"/>
      <c r="BG1147"/>
      <c r="BH1147"/>
      <c r="BI1147"/>
      <c r="BJ1147"/>
      <c r="BN1147" s="16" cm="1">
        <f t="array" ref="BN1147">$C1147*EXP(poly_from_str(100000000/$E1147,BN$4342))</f>
        <v>0.36888411584044978</v>
      </c>
      <c r="BO1147" s="16"/>
      <c r="BY1147" t="e">
        <v>#N/A</v>
      </c>
    </row>
    <row r="1148" spans="1:77" hidden="1" x14ac:dyDescent="0.25">
      <c r="A1148" t="s">
        <v>1832</v>
      </c>
      <c r="B1148" s="2" t="str">
        <f t="shared" si="1317"/>
        <v/>
      </c>
      <c r="C1148">
        <v>6</v>
      </c>
      <c r="D1148" t="s">
        <v>14</v>
      </c>
      <c r="E1148" t="s">
        <v>1833</v>
      </c>
      <c r="R1148">
        <v>11</v>
      </c>
      <c r="S1148" t="s">
        <v>22</v>
      </c>
      <c r="AA1148" s="10">
        <f t="shared" si="1319"/>
        <v>4294.2259999999997</v>
      </c>
      <c r="AB1148" s="3" cm="1">
        <f t="array" ref="AB1148">100000000/Lvac(AA1148)</f>
        <v>23280.534098715641</v>
      </c>
      <c r="AC1148" s="28">
        <f t="shared" si="1320"/>
        <v>2.328708363276642E-7</v>
      </c>
      <c r="AD1148" s="28">
        <f t="shared" si="1321"/>
        <v>4.2954340985466E-7</v>
      </c>
      <c r="AE1148" s="21">
        <f t="shared" si="1322"/>
        <v>23280.533167694775</v>
      </c>
      <c r="AF1148" s="10" cm="1">
        <f t="array" ref="AF1148">Lair(100000000/AE1148)</f>
        <v>4294.2261717352158</v>
      </c>
      <c r="AG1148" s="10">
        <f t="shared" si="1323"/>
        <v>7.7106787228613076E-3</v>
      </c>
      <c r="AH1148" s="10" t="b">
        <f t="shared" si="1318"/>
        <v>1</v>
      </c>
      <c r="AI1148" s="10">
        <f t="shared" si="1324"/>
        <v>4294.2259999999997</v>
      </c>
      <c r="AJ1148">
        <v>7.0000000000000001E-3</v>
      </c>
      <c r="AK1148" s="3" cm="1">
        <f t="array" ref="AK1148">100000000/Lvac($AA1148)</f>
        <v>23280.534098715641</v>
      </c>
      <c r="AL1148" s="21">
        <f t="shared" si="1316"/>
        <v>3.7949502120058307E-2</v>
      </c>
      <c r="AM1148" s="21"/>
      <c r="AN1148" s="21"/>
      <c r="AO1148" s="21"/>
      <c r="AP1148" s="21"/>
      <c r="AS1148" s="3">
        <f t="shared" si="1325"/>
        <v>4.0987156426126603E-3</v>
      </c>
      <c r="AT1148" s="3" cm="1">
        <f t="array" ref="AT1148">AS1148-(100000000/LvacE($A1148)-$E1148)</f>
        <v>-1.1741027265088633E-5</v>
      </c>
      <c r="BB1148"/>
      <c r="BC1148"/>
      <c r="BD1148"/>
      <c r="BE1148"/>
      <c r="BF1148"/>
      <c r="BG1148"/>
      <c r="BH1148"/>
      <c r="BI1148"/>
      <c r="BJ1148"/>
      <c r="BN1148" s="16" cm="1">
        <f t="array" ref="BN1148">$C1148*EXP(poly_from_str(100000000/$E1148,BN$4342))</f>
        <v>0.24582634715201129</v>
      </c>
      <c r="BO1148" s="16"/>
      <c r="BY1148">
        <v>261</v>
      </c>
    </row>
    <row r="1149" spans="1:77" hidden="1" x14ac:dyDescent="0.25">
      <c r="A1149" t="s">
        <v>1834</v>
      </c>
      <c r="B1149" s="2" t="str">
        <f t="shared" si="1317"/>
        <v/>
      </c>
      <c r="C1149">
        <v>8</v>
      </c>
      <c r="D1149" t="s">
        <v>14</v>
      </c>
      <c r="E1149" t="s">
        <v>1835</v>
      </c>
      <c r="R1149">
        <v>11</v>
      </c>
      <c r="S1149" t="s">
        <v>22</v>
      </c>
      <c r="AA1149" s="10">
        <f t="shared" si="1319"/>
        <v>4294.0630000000001</v>
      </c>
      <c r="AB1149" s="3" cm="1">
        <f t="array" ref="AB1149">100000000/Lvac(AA1149)</f>
        <v>23281.417797304246</v>
      </c>
      <c r="AC1149" s="28">
        <f t="shared" si="1320"/>
        <v>2.3287967596190368E-7</v>
      </c>
      <c r="AD1149" s="28">
        <f t="shared" si="1321"/>
        <v>4.2952710556819694E-7</v>
      </c>
      <c r="AE1149" s="21">
        <f t="shared" si="1322"/>
        <v>23281.418297704011</v>
      </c>
      <c r="AF1149" s="10" cm="1">
        <f t="array" ref="AF1149">Lair(100000000/AE1149)</f>
        <v>4294.062907703752</v>
      </c>
      <c r="AG1149" s="10">
        <f t="shared" si="1323"/>
        <v>7.7108845162849552E-3</v>
      </c>
      <c r="AH1149" s="10" t="b">
        <f t="shared" si="1318"/>
        <v>1</v>
      </c>
      <c r="AI1149" s="10">
        <f t="shared" si="1324"/>
        <v>4294.0630000000001</v>
      </c>
      <c r="AJ1149">
        <v>7.0000000000000001E-3</v>
      </c>
      <c r="AK1149" s="3" cm="1">
        <f t="array" ref="AK1149">100000000/Lvac($AA1149)</f>
        <v>23281.417797304246</v>
      </c>
      <c r="AL1149" s="21">
        <f t="shared" si="1316"/>
        <v>3.795238322798937E-2</v>
      </c>
      <c r="AM1149" s="21"/>
      <c r="AN1149" s="21"/>
      <c r="AO1149" s="21"/>
      <c r="AP1149" s="21"/>
      <c r="AS1149" s="3">
        <f t="shared" si="1325"/>
        <v>-2.2026957522029988E-3</v>
      </c>
      <c r="AT1149" s="3" cm="1">
        <f t="array" ref="AT1149">AS1149-(100000000/LvacE($A1149)-$E1149)</f>
        <v>-1.1747153621399775E-5</v>
      </c>
      <c r="BB1149"/>
      <c r="BC1149"/>
      <c r="BD1149"/>
      <c r="BE1149"/>
      <c r="BF1149"/>
      <c r="BG1149"/>
      <c r="BH1149"/>
      <c r="BI1149"/>
      <c r="BJ1149"/>
      <c r="BN1149" s="16" cm="1">
        <f t="array" ref="BN1149">$C1149*EXP(poly_from_str(100000000/$E1149,BN$4342))</f>
        <v>0.32775214649350942</v>
      </c>
      <c r="BO1149" s="16"/>
      <c r="BY1149" t="e">
        <v>#N/A</v>
      </c>
    </row>
    <row r="1150" spans="1:77" hidden="1" x14ac:dyDescent="0.25">
      <c r="A1150" t="s">
        <v>1836</v>
      </c>
      <c r="B1150" s="2" t="str">
        <f t="shared" si="1317"/>
        <v/>
      </c>
      <c r="C1150">
        <v>30</v>
      </c>
      <c r="E1150">
        <v>23292.07</v>
      </c>
      <c r="R1150">
        <v>12</v>
      </c>
      <c r="S1150" t="s">
        <v>22</v>
      </c>
      <c r="AA1150" s="10">
        <f t="shared" si="1319"/>
        <v>4292.1000000000004</v>
      </c>
      <c r="AB1150" s="3" cm="1">
        <f t="array" ref="AB1150">100000000/Lvac(AA1150)</f>
        <v>23292.065401910473</v>
      </c>
      <c r="AC1150" s="28">
        <f t="shared" si="1320"/>
        <v>2.3298618391929356E-7</v>
      </c>
      <c r="AD1150" s="28">
        <f t="shared" si="1321"/>
        <v>4.2933075394764153E-7</v>
      </c>
      <c r="AE1150" s="21">
        <f t="shared" si="1322"/>
        <v>23292.066447963607</v>
      </c>
      <c r="AF1150" s="10" cm="1">
        <f t="array" ref="AF1150">Lair(100000000/AE1150)</f>
        <v>4292.099807237063</v>
      </c>
      <c r="AG1150" s="10">
        <f t="shared" si="1323"/>
        <v>7.7133647167948634E-3</v>
      </c>
      <c r="AH1150" s="10" t="b">
        <f t="shared" si="1318"/>
        <v>1</v>
      </c>
      <c r="AI1150" s="10">
        <f t="shared" si="1324"/>
        <v>4292.1000000000004</v>
      </c>
      <c r="AJ1150">
        <v>3.0000000000000001E-3</v>
      </c>
      <c r="AK1150" s="3" cm="1">
        <f t="array" ref="AK1150">100000000/Lvac($AA1150)</f>
        <v>23292.065401910473</v>
      </c>
      <c r="AL1150" s="21">
        <f t="shared" si="1316"/>
        <v>1.6280188300769185E-2</v>
      </c>
      <c r="AM1150" s="21"/>
      <c r="AN1150" s="21"/>
      <c r="AO1150" s="21"/>
      <c r="AP1150" s="21"/>
      <c r="AS1150" s="3">
        <f t="shared" si="1325"/>
        <v>-4.5980895265529398E-3</v>
      </c>
      <c r="AT1150" s="3" cm="1">
        <f t="array" ref="AT1150">AS1150-(100000000/LvacE($A1150)-$E1150)</f>
        <v>-1.1820979125332087E-5</v>
      </c>
      <c r="BB1150"/>
      <c r="BC1150"/>
      <c r="BD1150"/>
      <c r="BE1150"/>
      <c r="BF1150"/>
      <c r="BG1150"/>
      <c r="BH1150"/>
      <c r="BI1150"/>
      <c r="BJ1150"/>
      <c r="BN1150" s="16" cm="1">
        <f t="array" ref="BN1150">$C1150*EXP(poly_from_str(100000000/$E1150,BN$4342))</f>
        <v>1.2283809192920263</v>
      </c>
      <c r="BO1150" s="16"/>
      <c r="BY1150">
        <v>1305</v>
      </c>
    </row>
    <row r="1151" spans="1:77" hidden="1" x14ac:dyDescent="0.25">
      <c r="A1151" t="s">
        <v>1837</v>
      </c>
      <c r="B1151" s="2" t="str">
        <f t="shared" si="1317"/>
        <v/>
      </c>
      <c r="C1151">
        <v>30</v>
      </c>
      <c r="E1151">
        <v>23293.24</v>
      </c>
      <c r="R1151">
        <v>12</v>
      </c>
      <c r="S1151" t="s">
        <v>22</v>
      </c>
      <c r="AA1151" s="10">
        <f t="shared" si="1319"/>
        <v>4291.884</v>
      </c>
      <c r="AB1151" s="3" cm="1">
        <f t="array" ref="AB1151">100000000/Lvac(AA1151)</f>
        <v>23293.237612922447</v>
      </c>
      <c r="AC1151" s="28">
        <f t="shared" si="1320"/>
        <v>2.329979095427556E-7</v>
      </c>
      <c r="AD1151" s="28">
        <f t="shared" si="1321"/>
        <v>4.2930914826766183E-7</v>
      </c>
      <c r="AE1151" s="21">
        <f t="shared" si="1322"/>
        <v>23293.238156060692</v>
      </c>
      <c r="AF1151" s="10" cm="1">
        <f t="array" ref="AF1151">Lair(100000000/AE1151)</f>
        <v>4291.8838999224945</v>
      </c>
      <c r="AG1151" s="10">
        <f t="shared" si="1323"/>
        <v>7.7136378351468082E-3</v>
      </c>
      <c r="AH1151" s="10" t="b">
        <f t="shared" si="1318"/>
        <v>1</v>
      </c>
      <c r="AI1151" s="10">
        <f t="shared" si="1324"/>
        <v>4291.884</v>
      </c>
      <c r="AJ1151">
        <v>3.0000000000000001E-3</v>
      </c>
      <c r="AK1151" s="3" cm="1">
        <f t="array" ref="AK1151">100000000/Lvac($AA1151)</f>
        <v>23293.237612922447</v>
      </c>
      <c r="AL1151" s="21">
        <f t="shared" si="1316"/>
        <v>1.628182701088085E-2</v>
      </c>
      <c r="AM1151" s="21"/>
      <c r="AN1151" s="21"/>
      <c r="AO1151" s="21"/>
      <c r="AP1151" s="21"/>
      <c r="AS1151" s="3">
        <f t="shared" si="1325"/>
        <v>-2.3870775548857637E-3</v>
      </c>
      <c r="AT1151" s="3" cm="1">
        <f t="array" ref="AT1151">AS1151-(100000000/LvacE($A1151)-$E1151)</f>
        <v>-1.182910636998713E-5</v>
      </c>
      <c r="BB1151"/>
      <c r="BC1151"/>
      <c r="BD1151"/>
      <c r="BE1151"/>
      <c r="BF1151"/>
      <c r="BG1151"/>
      <c r="BH1151"/>
      <c r="BI1151"/>
      <c r="BJ1151"/>
      <c r="BN1151" s="16" cm="1">
        <f t="array" ref="BN1151">$C1151*EXP(poly_from_str(100000000/$E1151,BN$4342))</f>
        <v>1.2283099301510259</v>
      </c>
      <c r="BO1151" s="16"/>
      <c r="BY1151">
        <v>1305</v>
      </c>
    </row>
    <row r="1152" spans="1:77" hidden="1" x14ac:dyDescent="0.25">
      <c r="A1152" t="s">
        <v>1838</v>
      </c>
      <c r="B1152" s="2" t="str">
        <f t="shared" si="1317"/>
        <v/>
      </c>
      <c r="C1152">
        <v>9</v>
      </c>
      <c r="D1152" t="s">
        <v>143</v>
      </c>
      <c r="E1152">
        <v>23300.29</v>
      </c>
      <c r="R1152">
        <v>12</v>
      </c>
      <c r="S1152" t="s">
        <v>22</v>
      </c>
      <c r="AA1152" s="10">
        <f t="shared" si="1319"/>
        <v>4290.585</v>
      </c>
      <c r="AB1152" s="3" cm="1">
        <f t="array" ref="AB1152">100000000/Lvac(AA1152)</f>
        <v>23300.289648815105</v>
      </c>
      <c r="AC1152" s="28">
        <f t="shared" si="1320"/>
        <v>2.3306845103872783E-7</v>
      </c>
      <c r="AD1152" s="28">
        <f t="shared" si="1321"/>
        <v>4.2917921410940626E-7</v>
      </c>
      <c r="AE1152" s="21">
        <f t="shared" si="1322"/>
        <v>23300.289728795928</v>
      </c>
      <c r="AF1152" s="10" cm="1">
        <f t="array" ref="AF1152">Lair(100000000/AE1152)</f>
        <v>4290.5849852718211</v>
      </c>
      <c r="AG1152" s="10">
        <f t="shared" si="1323"/>
        <v>7.7152812086015207E-3</v>
      </c>
      <c r="AH1152" s="10" t="b">
        <f t="shared" si="1318"/>
        <v>1</v>
      </c>
      <c r="AI1152" s="10">
        <f t="shared" si="1324"/>
        <v>4290.585</v>
      </c>
      <c r="AJ1152">
        <v>7.0000000000000001E-3</v>
      </c>
      <c r="AK1152" s="3" cm="1">
        <f t="array" ref="AK1152">100000000/Lvac($AA1152)</f>
        <v>23300.289648815105</v>
      </c>
      <c r="AL1152" s="21">
        <f t="shared" ref="AL1152:AL1172" si="1353">AJ1152/AI1152*AK1152</f>
        <v>3.8013936920421279E-2</v>
      </c>
      <c r="AM1152" s="21"/>
      <c r="AN1152" s="21"/>
      <c r="AO1152" s="21"/>
      <c r="AP1152" s="21"/>
      <c r="AS1152" s="3">
        <f t="shared" si="1325"/>
        <v>-3.5118489540764131E-4</v>
      </c>
      <c r="AT1152" s="3" cm="1">
        <f t="array" ref="AT1152">AS1152-(100000000/LvacE($A1152)-$E1152)</f>
        <v>-1.1878000805154443E-5</v>
      </c>
      <c r="BB1152"/>
      <c r="BC1152"/>
      <c r="BD1152"/>
      <c r="BE1152"/>
      <c r="BF1152"/>
      <c r="BG1152"/>
      <c r="BH1152"/>
      <c r="BI1152"/>
      <c r="BJ1152"/>
      <c r="BN1152" s="16" cm="1">
        <f t="array" ref="BN1152">$C1152*EXP(poly_from_str(100000000/$E1152,BN$4342))</f>
        <v>0.36837062658630326</v>
      </c>
      <c r="BO1152" s="16"/>
      <c r="BY1152">
        <v>392</v>
      </c>
    </row>
    <row r="1153" spans="1:77" hidden="1" x14ac:dyDescent="0.25">
      <c r="A1153" t="s">
        <v>1839</v>
      </c>
      <c r="B1153" s="2" t="str">
        <f t="shared" si="1317"/>
        <v/>
      </c>
      <c r="C1153">
        <v>4</v>
      </c>
      <c r="E1153">
        <v>23302.81</v>
      </c>
      <c r="R1153">
        <v>12</v>
      </c>
      <c r="S1153" t="s">
        <v>22</v>
      </c>
      <c r="AA1153" s="10">
        <f t="shared" si="1319"/>
        <v>4290.1210000000001</v>
      </c>
      <c r="AB1153" s="3" cm="1">
        <f t="array" ref="AB1153">100000000/Lvac(AA1153)</f>
        <v>23302.809655961428</v>
      </c>
      <c r="AC1153" s="28">
        <f t="shared" si="1320"/>
        <v>2.3309365866370668E-7</v>
      </c>
      <c r="AD1153" s="28">
        <f t="shared" si="1321"/>
        <v>4.2913280190836372E-7</v>
      </c>
      <c r="AE1153" s="21">
        <f t="shared" si="1322"/>
        <v>23302.809734340881</v>
      </c>
      <c r="AF1153" s="10" cm="1">
        <f t="array" ref="AF1153">Lair(100000000/AE1153)</f>
        <v>4290.1209855698298</v>
      </c>
      <c r="AG1153" s="10">
        <f t="shared" si="1323"/>
        <v>7.7158685799260003E-3</v>
      </c>
      <c r="AH1153" s="10" t="b">
        <f t="shared" si="1318"/>
        <v>1</v>
      </c>
      <c r="AI1153" s="10">
        <f t="shared" si="1324"/>
        <v>4290.1210000000001</v>
      </c>
      <c r="AJ1153">
        <v>3.0000000000000001E-3</v>
      </c>
      <c r="AK1153" s="3" cm="1">
        <f t="array" ref="AK1153">100000000/Lvac($AA1153)</f>
        <v>23302.809655961428</v>
      </c>
      <c r="AL1153" s="21">
        <f t="shared" si="1353"/>
        <v>1.6295211479556003E-2</v>
      </c>
      <c r="AM1153" s="21"/>
      <c r="AN1153" s="21"/>
      <c r="AO1153" s="21"/>
      <c r="AP1153" s="21"/>
      <c r="AS1153" s="3">
        <f t="shared" si="1325"/>
        <v>-3.4403857353026979E-4</v>
      </c>
      <c r="AT1153" s="3" cm="1">
        <f t="array" ref="AT1153">AS1153-(100000000/LvacE($A1153)-$E1153)</f>
        <v>-1.1895477655343711E-5</v>
      </c>
      <c r="BB1153"/>
      <c r="BC1153"/>
      <c r="BD1153"/>
      <c r="BE1153"/>
      <c r="BF1153"/>
      <c r="BG1153"/>
      <c r="BH1153"/>
      <c r="BI1153"/>
      <c r="BJ1153"/>
      <c r="BN1153" s="16" cm="1">
        <f t="array" ref="BN1153">$C1153*EXP(poly_from_str(100000000/$E1153,BN$4342))</f>
        <v>0.16370194314971923</v>
      </c>
      <c r="BO1153" s="16"/>
      <c r="BY1153" t="e">
        <v>#N/A</v>
      </c>
    </row>
    <row r="1154" spans="1:77" hidden="1" x14ac:dyDescent="0.25">
      <c r="A1154" t="s">
        <v>1840</v>
      </c>
      <c r="B1154" s="2" t="str">
        <f t="shared" ref="B1154:B1217" si="1354">IF(OR(A1154=A1153,A1154=A1155),IF(B1153="",1,B1153+1),"")</f>
        <v/>
      </c>
      <c r="C1154">
        <v>8</v>
      </c>
      <c r="E1154">
        <v>23304.99</v>
      </c>
      <c r="R1154">
        <v>12</v>
      </c>
      <c r="S1154" t="s">
        <v>22</v>
      </c>
      <c r="AA1154" s="10">
        <f t="shared" si="1319"/>
        <v>4289.72</v>
      </c>
      <c r="AB1154" s="3" cm="1">
        <f t="array" ref="AB1154">100000000/Lvac(AA1154)</f>
        <v>23304.987946104528</v>
      </c>
      <c r="AC1154" s="28">
        <f t="shared" si="1320"/>
        <v>2.3311544809451431E-7</v>
      </c>
      <c r="AD1154" s="28">
        <f t="shared" si="1321"/>
        <v>4.2909269136401845E-7</v>
      </c>
      <c r="AE1154" s="21">
        <f t="shared" si="1322"/>
        <v>23304.988414161595</v>
      </c>
      <c r="AF1154" s="10" cm="1">
        <f t="array" ref="AF1154">Lair(100000000/AE1154)</f>
        <v>4289.7199138437372</v>
      </c>
      <c r="AG1154" s="10">
        <f t="shared" si="1323"/>
        <v>7.7163763539467058E-3</v>
      </c>
      <c r="AH1154" s="10" t="b">
        <f t="shared" ref="AH1154:AH1217" si="1355">ABS(AE1154-AB1154)&lt;AG1154</f>
        <v>1</v>
      </c>
      <c r="AI1154" s="10">
        <f t="shared" si="1324"/>
        <v>4289.72</v>
      </c>
      <c r="AJ1154">
        <v>3.0000000000000001E-3</v>
      </c>
      <c r="AK1154" s="3" cm="1">
        <f t="array" ref="AK1154">100000000/Lvac($AA1154)</f>
        <v>23304.987946104528</v>
      </c>
      <c r="AL1154" s="21">
        <f t="shared" si="1353"/>
        <v>1.6298258123680236E-2</v>
      </c>
      <c r="AM1154" s="21"/>
      <c r="AN1154" s="21"/>
      <c r="AO1154" s="21"/>
      <c r="AP1154" s="21"/>
      <c r="AS1154" s="3">
        <f t="shared" si="1325"/>
        <v>-2.053895474091405E-3</v>
      </c>
      <c r="AT1154" s="3" cm="1">
        <f t="array" ref="AT1154">AS1154-(100000000/LvacE($A1154)-$E1154)</f>
        <v>-1.1910582543350756E-5</v>
      </c>
      <c r="BB1154"/>
      <c r="BC1154"/>
      <c r="BD1154"/>
      <c r="BE1154"/>
      <c r="BF1154"/>
      <c r="BG1154"/>
      <c r="BH1154"/>
      <c r="BI1154"/>
      <c r="BJ1154"/>
      <c r="BN1154" s="16" cm="1">
        <f t="array" ref="BN1154">$C1154*EXP(poly_from_str(100000000/$E1154,BN$4342))</f>
        <v>0.32737309732833492</v>
      </c>
      <c r="BO1154" s="16"/>
      <c r="BY1154">
        <v>348</v>
      </c>
    </row>
    <row r="1155" spans="1:77" hidden="1" x14ac:dyDescent="0.25">
      <c r="A1155" t="s">
        <v>1841</v>
      </c>
      <c r="B1155" s="2" t="str">
        <f t="shared" si="1354"/>
        <v/>
      </c>
      <c r="C1155">
        <v>10</v>
      </c>
      <c r="E1155">
        <v>23310.17</v>
      </c>
      <c r="R1155">
        <v>12</v>
      </c>
      <c r="S1155" t="s">
        <v>22</v>
      </c>
      <c r="AA1155" s="10">
        <f t="shared" ref="AA1155:AA1218" si="1356">ROUND($A1155,3)+0</f>
        <v>4288.7669999999998</v>
      </c>
      <c r="AB1155" s="3" cm="1">
        <f t="array" ref="AB1155">100000000/Lvac(AA1155)</f>
        <v>23310.166414607018</v>
      </c>
      <c r="AC1155" s="28">
        <f t="shared" ref="AC1155:AC1218" si="1357">0.001/AA1155</f>
        <v>2.3316724830236756E-7</v>
      </c>
      <c r="AD1155" s="28">
        <f t="shared" ref="AD1155:AD1218" si="1358">0.01/AB1155</f>
        <v>4.2899736630509975E-7</v>
      </c>
      <c r="AE1155" s="21">
        <f t="shared" ref="AE1155:AE1218" si="1359">($AB1155/$AC1155^2+$E1155/$AD1155^2)/(1/$AC1155^2+1/$AD1155^2)</f>
        <v>23310.167232233995</v>
      </c>
      <c r="AF1155" s="10" cm="1">
        <f t="array" ref="AF1155">Lair(100000000/AE1155)</f>
        <v>4288.766849564523</v>
      </c>
      <c r="AG1155" s="10">
        <f t="shared" ref="AG1155:AG1218" si="1360">0.0005/$AA1155*AB1155+0.005</f>
        <v>7.7175836801820913E-3</v>
      </c>
      <c r="AH1155" s="10" t="b">
        <f t="shared" si="1355"/>
        <v>1</v>
      </c>
      <c r="AI1155" s="10">
        <f t="shared" ref="AI1155:AI1218" si="1361">$AA1155</f>
        <v>4288.7669999999998</v>
      </c>
      <c r="AJ1155">
        <v>3.0000000000000001E-3</v>
      </c>
      <c r="AK1155" s="3" cm="1">
        <f t="array" ref="AK1155">100000000/Lvac($AA1155)</f>
        <v>23310.166414607018</v>
      </c>
      <c r="AL1155" s="21">
        <f t="shared" si="1353"/>
        <v>1.6305502081092552E-2</v>
      </c>
      <c r="AM1155" s="21"/>
      <c r="AN1155" s="21"/>
      <c r="AO1155" s="21"/>
      <c r="AP1155" s="21"/>
      <c r="AS1155" s="3">
        <f t="shared" ref="AS1155:AS1218" si="1362">$AB1155-$E1155</f>
        <v>-3.5853929803124629E-3</v>
      </c>
      <c r="AT1155" s="3" cm="1">
        <f t="array" ref="AT1155">AS1155-(100000000/LvacE($A1155)-$E1155)</f>
        <v>-1.1946493032155558E-5</v>
      </c>
      <c r="BB1155"/>
      <c r="BC1155"/>
      <c r="BD1155"/>
      <c r="BE1155"/>
      <c r="BF1155"/>
      <c r="BG1155"/>
      <c r="BH1155"/>
      <c r="BI1155"/>
      <c r="BJ1155"/>
      <c r="BN1155" s="16" cm="1">
        <f t="array" ref="BN1155">$C1155*EXP(poly_from_str(100000000/$E1155,BN$4342))</f>
        <v>0.40912925759768598</v>
      </c>
      <c r="BO1155" s="16"/>
      <c r="BY1155" t="e">
        <v>#N/A</v>
      </c>
    </row>
    <row r="1156" spans="1:77" hidden="1" x14ac:dyDescent="0.25">
      <c r="A1156" t="s">
        <v>1842</v>
      </c>
      <c r="B1156" s="2" t="str">
        <f t="shared" si="1354"/>
        <v/>
      </c>
      <c r="C1156">
        <v>10</v>
      </c>
      <c r="D1156" t="s">
        <v>14</v>
      </c>
      <c r="E1156">
        <v>23311.93</v>
      </c>
      <c r="R1156">
        <v>12</v>
      </c>
      <c r="S1156" t="s">
        <v>22</v>
      </c>
      <c r="AA1156" s="10">
        <f t="shared" si="1356"/>
        <v>4288.442</v>
      </c>
      <c r="AB1156" s="3" cm="1">
        <f t="array" ref="AB1156">100000000/Lvac(AA1156)</f>
        <v>23311.932945352593</v>
      </c>
      <c r="AC1156" s="28">
        <f t="shared" si="1357"/>
        <v>2.3318491890528076E-7</v>
      </c>
      <c r="AD1156" s="28">
        <f t="shared" si="1358"/>
        <v>4.2896485775940664E-7</v>
      </c>
      <c r="AE1156" s="21">
        <f t="shared" si="1359"/>
        <v>23311.932273525734</v>
      </c>
      <c r="AF1156" s="10" cm="1">
        <f t="array" ref="AF1156">Lair(100000000/AE1156)</f>
        <v>4288.4421235909367</v>
      </c>
      <c r="AG1156" s="10">
        <f t="shared" si="1360"/>
        <v>7.7179955966936937E-3</v>
      </c>
      <c r="AH1156" s="10" t="b">
        <f t="shared" si="1355"/>
        <v>1</v>
      </c>
      <c r="AI1156" s="10">
        <f t="shared" si="1361"/>
        <v>4288.442</v>
      </c>
      <c r="AJ1156">
        <v>7.0000000000000001E-3</v>
      </c>
      <c r="AK1156" s="3" cm="1">
        <f t="array" ref="AK1156">100000000/Lvac($AA1156)</f>
        <v>23311.932945352593</v>
      </c>
      <c r="AL1156" s="21">
        <f t="shared" si="1353"/>
        <v>3.8051938353711713E-2</v>
      </c>
      <c r="AM1156" s="21"/>
      <c r="AN1156" s="21"/>
      <c r="AO1156" s="21"/>
      <c r="AP1156" s="21"/>
      <c r="AS1156" s="3">
        <f t="shared" si="1362"/>
        <v>2.9453525930875912E-3</v>
      </c>
      <c r="AT1156" s="3" cm="1">
        <f t="array" ref="AT1156">AS1156-(100000000/LvacE($A1156)-$E1156)</f>
        <v>-1.1958738468820229E-5</v>
      </c>
      <c r="BB1156"/>
      <c r="BC1156"/>
      <c r="BD1156"/>
      <c r="BE1156"/>
      <c r="BF1156"/>
      <c r="BG1156"/>
      <c r="BH1156"/>
      <c r="BI1156"/>
      <c r="BJ1156"/>
      <c r="BN1156" s="16" cm="1">
        <f t="array" ref="BN1156">$C1156*EXP(poly_from_str(100000000/$E1156,BN$4342))</f>
        <v>0.40910104495032251</v>
      </c>
      <c r="BO1156" s="16"/>
      <c r="BY1156" t="e">
        <v>#N/A</v>
      </c>
    </row>
    <row r="1157" spans="1:77" hidden="1" x14ac:dyDescent="0.25">
      <c r="A1157" t="s">
        <v>1843</v>
      </c>
      <c r="B1157" s="2" t="str">
        <f t="shared" si="1354"/>
        <v/>
      </c>
      <c r="C1157">
        <v>4</v>
      </c>
      <c r="E1157">
        <v>23312.67</v>
      </c>
      <c r="R1157">
        <v>12</v>
      </c>
      <c r="S1157" t="s">
        <v>22</v>
      </c>
      <c r="AA1157" s="10">
        <f t="shared" si="1356"/>
        <v>4288.3059999999996</v>
      </c>
      <c r="AB1157" s="3" cm="1">
        <f t="array" ref="AB1157">100000000/Lvac(AA1157)</f>
        <v>23312.672249991709</v>
      </c>
      <c r="AC1157" s="28">
        <f t="shared" si="1357"/>
        <v>2.331923141678789E-7</v>
      </c>
      <c r="AD1157" s="28">
        <f t="shared" si="1358"/>
        <v>4.2895125418337902E-7</v>
      </c>
      <c r="AE1157" s="21">
        <f t="shared" si="1359"/>
        <v>23312.671736724504</v>
      </c>
      <c r="AF1157" s="10" cm="1">
        <f t="array" ref="AF1157">Lair(100000000/AE1157)</f>
        <v>4288.3060944159188</v>
      </c>
      <c r="AG1157" s="10">
        <f t="shared" si="1360"/>
        <v>7.7181679957064294E-3</v>
      </c>
      <c r="AH1157" s="10" t="b">
        <f t="shared" si="1355"/>
        <v>1</v>
      </c>
      <c r="AI1157" s="10">
        <f t="shared" si="1361"/>
        <v>4288.3059999999996</v>
      </c>
      <c r="AJ1157">
        <v>3.0000000000000001E-3</v>
      </c>
      <c r="AK1157" s="3" cm="1">
        <f t="array" ref="AK1157">100000000/Lvac($AA1157)</f>
        <v>23312.672249991709</v>
      </c>
      <c r="AL1157" s="21">
        <f t="shared" si="1353"/>
        <v>1.6309007974238576E-2</v>
      </c>
      <c r="AM1157" s="21"/>
      <c r="AN1157" s="21"/>
      <c r="AO1157" s="21"/>
      <c r="AP1157" s="21"/>
      <c r="AS1157" s="3">
        <f t="shared" si="1362"/>
        <v>2.2499917104141787E-3</v>
      </c>
      <c r="AT1157" s="3" cm="1">
        <f t="array" ref="AT1157">AS1157-(100000000/LvacE($A1157)-$E1157)</f>
        <v>-1.1963864380959421E-5</v>
      </c>
      <c r="BB1157"/>
      <c r="BC1157"/>
      <c r="BD1157"/>
      <c r="BE1157"/>
      <c r="BF1157"/>
      <c r="BG1157"/>
      <c r="BH1157"/>
      <c r="BI1157"/>
      <c r="BJ1157"/>
      <c r="BN1157" s="16" cm="1">
        <f t="array" ref="BN1157">$C1157*EXP(poly_from_str(100000000/$E1157,BN$4342))</f>
        <v>0.16363575694895807</v>
      </c>
      <c r="BO1157" s="16"/>
      <c r="BY1157" t="e">
        <v>#N/A</v>
      </c>
    </row>
    <row r="1158" spans="1:77" hidden="1" x14ac:dyDescent="0.25">
      <c r="A1158" t="s">
        <v>1844</v>
      </c>
      <c r="B1158" s="2" t="str">
        <f t="shared" si="1354"/>
        <v/>
      </c>
      <c r="C1158">
        <v>5</v>
      </c>
      <c r="E1158">
        <v>23314.400000000001</v>
      </c>
      <c r="R1158">
        <v>12</v>
      </c>
      <c r="S1158" t="s">
        <v>22</v>
      </c>
      <c r="AA1158" s="10">
        <f t="shared" si="1356"/>
        <v>4287.9889999999996</v>
      </c>
      <c r="AB1158" s="3" cm="1">
        <f t="array" ref="AB1158">100000000/Lvac(AA1158)</f>
        <v>23314.395664172091</v>
      </c>
      <c r="AC1158" s="28">
        <f t="shared" si="1357"/>
        <v>2.3320955347600009E-7</v>
      </c>
      <c r="AD1158" s="28">
        <f t="shared" si="1358"/>
        <v>4.2891954584811693E-7</v>
      </c>
      <c r="AE1158" s="21">
        <f t="shared" si="1359"/>
        <v>23314.396653485175</v>
      </c>
      <c r="AF1158" s="10" cm="1">
        <f t="array" ref="AF1158">Lair(100000000/AE1158)</f>
        <v>4287.9888180419675</v>
      </c>
      <c r="AG1158" s="10">
        <f t="shared" si="1360"/>
        <v>7.718569901202183E-3</v>
      </c>
      <c r="AH1158" s="10" t="b">
        <f t="shared" si="1355"/>
        <v>1</v>
      </c>
      <c r="AI1158" s="10">
        <f t="shared" si="1361"/>
        <v>4287.9889999999996</v>
      </c>
      <c r="AJ1158">
        <v>3.0000000000000001E-3</v>
      </c>
      <c r="AK1158" s="3" cm="1">
        <f t="array" ref="AK1158">100000000/Lvac($AA1158)</f>
        <v>23314.395664172091</v>
      </c>
      <c r="AL1158" s="21">
        <f t="shared" si="1353"/>
        <v>1.6311419407213097E-2</v>
      </c>
      <c r="AM1158" s="21"/>
      <c r="AN1158" s="21"/>
      <c r="AO1158" s="21"/>
      <c r="AP1158" s="21"/>
      <c r="AS1158" s="3">
        <f t="shared" si="1362"/>
        <v>-4.3358279108360875E-3</v>
      </c>
      <c r="AT1158" s="3" cm="1">
        <f t="array" ref="AT1158">AS1158-(100000000/LvacE($A1158)-$E1158)</f>
        <v>-1.1975818779319525E-5</v>
      </c>
      <c r="BB1158"/>
      <c r="BC1158"/>
      <c r="BD1158"/>
      <c r="BE1158"/>
      <c r="BF1158"/>
      <c r="BG1158"/>
      <c r="BH1158"/>
      <c r="BI1158"/>
      <c r="BJ1158"/>
      <c r="BN1158" s="16" cm="1">
        <f t="array" ref="BN1158">$C1158*EXP(poly_from_str(100000000/$E1158,BN$4342))</f>
        <v>0.20453131705724689</v>
      </c>
      <c r="BO1158" s="16"/>
      <c r="BY1158" t="e">
        <v>#N/A</v>
      </c>
    </row>
    <row r="1159" spans="1:77" hidden="1" x14ac:dyDescent="0.25">
      <c r="A1159" t="s">
        <v>1845</v>
      </c>
      <c r="B1159" s="2" t="str">
        <f t="shared" si="1354"/>
        <v/>
      </c>
      <c r="C1159">
        <v>4</v>
      </c>
      <c r="E1159">
        <v>23315.75</v>
      </c>
      <c r="R1159">
        <v>12</v>
      </c>
      <c r="S1159" t="s">
        <v>22</v>
      </c>
      <c r="AA1159" s="10">
        <f t="shared" si="1356"/>
        <v>4287.7389999999996</v>
      </c>
      <c r="AB1159" s="3" cm="1">
        <f t="array" ref="AB1159">100000000/Lvac(AA1159)</f>
        <v>23315.755003346909</v>
      </c>
      <c r="AC1159" s="28">
        <f t="shared" si="1357"/>
        <v>2.3322315094272299E-7</v>
      </c>
      <c r="AD1159" s="28">
        <f t="shared" si="1358"/>
        <v>4.2889453927460334E-7</v>
      </c>
      <c r="AE1159" s="21">
        <f t="shared" si="1359"/>
        <v>23315.753861519392</v>
      </c>
      <c r="AF1159" s="10" cm="1">
        <f t="array" ref="AF1159">Lair(100000000/AE1159)</f>
        <v>4287.7392099845683</v>
      </c>
      <c r="AG1159" s="10">
        <f t="shared" si="1360"/>
        <v>7.7188869242445623E-3</v>
      </c>
      <c r="AH1159" s="10" t="b">
        <f t="shared" si="1355"/>
        <v>1</v>
      </c>
      <c r="AI1159" s="10">
        <f t="shared" si="1361"/>
        <v>4287.7389999999996</v>
      </c>
      <c r="AJ1159">
        <v>3.0000000000000001E-3</v>
      </c>
      <c r="AK1159" s="3" cm="1">
        <f t="array" ref="AK1159">100000000/Lvac($AA1159)</f>
        <v>23315.755003346909</v>
      </c>
      <c r="AL1159" s="21">
        <f t="shared" si="1353"/>
        <v>1.6313321545467375E-2</v>
      </c>
      <c r="AM1159" s="21"/>
      <c r="AN1159" s="21"/>
      <c r="AO1159" s="21"/>
      <c r="AP1159" s="21"/>
      <c r="AS1159" s="3">
        <f t="shared" si="1362"/>
        <v>5.0033469087793492E-3</v>
      </c>
      <c r="AT1159" s="3" cm="1">
        <f t="array" ref="AT1159">AS1159-(100000000/LvacE($A1159)-$E1159)</f>
        <v>-1.1985241144429892E-5</v>
      </c>
      <c r="BB1159"/>
      <c r="BC1159"/>
      <c r="BD1159"/>
      <c r="BE1159"/>
      <c r="BF1159"/>
      <c r="BG1159"/>
      <c r="BH1159"/>
      <c r="BI1159"/>
      <c r="BJ1159"/>
      <c r="BN1159" s="16" cm="1">
        <f t="array" ref="BN1159">$C1159*EXP(poly_from_str(100000000/$E1159,BN$4342))</f>
        <v>0.16361688941989055</v>
      </c>
      <c r="BO1159" s="16"/>
      <c r="BY1159" t="e">
        <v>#N/A</v>
      </c>
    </row>
    <row r="1160" spans="1:77" hidden="1" x14ac:dyDescent="0.25">
      <c r="A1160" t="s">
        <v>1846</v>
      </c>
      <c r="B1160" s="2" t="str">
        <f t="shared" si="1354"/>
        <v/>
      </c>
      <c r="C1160">
        <v>30</v>
      </c>
      <c r="E1160">
        <v>23319.14</v>
      </c>
      <c r="F1160">
        <v>15705</v>
      </c>
      <c r="G1160" t="s">
        <v>3</v>
      </c>
      <c r="H1160" s="5" t="s">
        <v>4</v>
      </c>
      <c r="I1160">
        <v>39024</v>
      </c>
      <c r="J1160" t="s">
        <v>5</v>
      </c>
      <c r="K1160" s="5" t="s">
        <v>4</v>
      </c>
      <c r="L1160">
        <v>15705.13</v>
      </c>
      <c r="M1160" t="str">
        <f>$G1160&amp;""</f>
        <v>o</v>
      </c>
      <c r="N1160" t="str">
        <f>$H1160&amp;""</f>
        <v>9/2</v>
      </c>
      <c r="O1160">
        <v>39024.269999999997</v>
      </c>
      <c r="P1160" t="str">
        <f>$J1160&amp;""</f>
        <v>e</v>
      </c>
      <c r="Q1160" t="str">
        <f>$K1160&amp;""</f>
        <v>9/2</v>
      </c>
      <c r="R1160">
        <v>12</v>
      </c>
      <c r="AA1160" s="10">
        <f t="shared" si="1356"/>
        <v>4287.1170000000002</v>
      </c>
      <c r="AB1160" s="3" cm="1">
        <f t="array" ref="AB1160">100000000/Lvac(AA1160)</f>
        <v>23319.137727099907</v>
      </c>
      <c r="AC1160" s="28">
        <f t="shared" si="1357"/>
        <v>2.3325698832105584E-7</v>
      </c>
      <c r="AD1160" s="28">
        <f t="shared" si="1358"/>
        <v>4.2883232291984296E-7</v>
      </c>
      <c r="AE1160" s="21">
        <f t="shared" si="1359"/>
        <v>23319.138246037011</v>
      </c>
      <c r="AF1160" s="10" cm="1">
        <f t="array" ref="AF1160">Lair(100000000/AE1160)</f>
        <v>4287.1169045940278</v>
      </c>
      <c r="AG1160" s="10">
        <f t="shared" si="1360"/>
        <v>7.7196759182336181E-3</v>
      </c>
      <c r="AH1160" s="10" t="b">
        <f t="shared" si="1355"/>
        <v>1</v>
      </c>
      <c r="AI1160" s="10">
        <f>$AF1160</f>
        <v>4287.1169045940278</v>
      </c>
      <c r="AJ1160">
        <v>3.0000000000000001E-3</v>
      </c>
      <c r="AK1160" s="3" cm="1">
        <f t="array" ref="AK1160">100000000/Lvac($AA1160)</f>
        <v>23319.137727099907</v>
      </c>
      <c r="AL1160" s="21">
        <f t="shared" si="1353"/>
        <v>1.6318055872545513E-2</v>
      </c>
      <c r="AM1160" s="10" cm="1">
        <f t="array" ref="AM1160">Lvac($AI1160)-$BA1160</f>
        <v>3.2254877623927314E-4</v>
      </c>
      <c r="AN1160" s="10">
        <f>$AK1160-($AX1160-$AW1160)</f>
        <v>-2.2729000920662656E-3</v>
      </c>
      <c r="AO1160" s="3">
        <f>AM1160/AJ1160</f>
        <v>0.10751625874642438</v>
      </c>
      <c r="AP1160" s="3">
        <v>0.13932661143674827</v>
      </c>
      <c r="AS1160" s="3">
        <f t="shared" si="1362"/>
        <v>-2.2729000920662656E-3</v>
      </c>
      <c r="AT1160" s="3" cm="1">
        <f t="array" ref="AT1160">AS1160-(100000000/LvacE($A1160)-$E1160)</f>
        <v>-1.200869883177802E-5</v>
      </c>
      <c r="AU1160" t="s">
        <v>4762</v>
      </c>
      <c r="AV1160" t="s">
        <v>4697</v>
      </c>
      <c r="AW1160" s="3">
        <v>15705.13</v>
      </c>
      <c r="AX1160" s="3">
        <v>39024.269999999997</v>
      </c>
      <c r="AY1160" s="3"/>
      <c r="AZ1160" s="10" cm="1">
        <f t="array" ref="AZ1160">Lair(100000000/($AX1160-$AW1160))</f>
        <v>4287.1165821300392</v>
      </c>
      <c r="BA1160" s="10">
        <f>100000000/($AX1160-$AW1160)</f>
        <v>4288.3228112185952</v>
      </c>
      <c r="BB1160" s="12">
        <v>1830000</v>
      </c>
      <c r="BC1160" s="3">
        <v>7.3999999999999996E-2</v>
      </c>
      <c r="BD1160" s="12" cm="1">
        <f t="array" ref="BD1160">SfromgA($BB1160,$BA1160,"")</f>
        <v>7.1227362051096768E-2</v>
      </c>
      <c r="BE1160" s="29">
        <f>(10^MAX(0.05, -0.312925054856973*((LN($BD1160))^(1/3)) + 0.454808404431693)-1)*100</f>
        <v>671.61357389863997</v>
      </c>
      <c r="BG1160" s="3"/>
      <c r="BH1160" s="3"/>
      <c r="BI1160" s="12">
        <f>IF($BB1160="",$BF1160,$BB1160)</f>
        <v>1830000</v>
      </c>
      <c r="BJ1160" s="29">
        <f>IF($BB1160="",$BH1160,$BE1160)</f>
        <v>671.61357389863997</v>
      </c>
      <c r="BK1160" s="3">
        <f>LN(BN1160*100000000/($AX1160-$AW1160)/$BI1160)</f>
        <v>-5.8516210182073882</v>
      </c>
      <c r="BL1160" s="13">
        <f>EXP(BK$4341*$AX1160+BK$4342)*$BI1160/(100000000/($AX1160-$AW1160))</f>
        <v>2.4721139250828723</v>
      </c>
      <c r="BM1160" s="3">
        <f t="shared" ref="BM1160" si="1363">LN(BL1160/$C1160)</f>
        <v>-2.496123756930074</v>
      </c>
      <c r="BN1160" s="16" cm="1">
        <f t="array" ref="BN1160">$C1160*EXP(poly_from_str(100000000/$E1160,BN$4342))</f>
        <v>1.2269783540671984</v>
      </c>
      <c r="BO1160" s="3">
        <f>LN($C1160)</f>
        <v>3.4011973816621555</v>
      </c>
      <c r="BP1160" s="13">
        <f>LN(BL1160/BN1160)</f>
        <v>0.70051910050594368</v>
      </c>
      <c r="BY1160">
        <v>1308</v>
      </c>
    </row>
    <row r="1161" spans="1:77" hidden="1" x14ac:dyDescent="0.25">
      <c r="A1161" t="s">
        <v>1847</v>
      </c>
      <c r="B1161" s="2" t="str">
        <f t="shared" si="1354"/>
        <v/>
      </c>
      <c r="C1161">
        <v>10</v>
      </c>
      <c r="E1161">
        <v>23322.71</v>
      </c>
      <c r="R1161">
        <v>12</v>
      </c>
      <c r="S1161" t="s">
        <v>22</v>
      </c>
      <c r="AA1161" s="10">
        <f t="shared" si="1356"/>
        <v>4286.4610000000002</v>
      </c>
      <c r="AB1161" s="3" cm="1">
        <f t="array" ref="AB1161">100000000/Lvac(AA1161)</f>
        <v>23322.706422233063</v>
      </c>
      <c r="AC1161" s="28">
        <f t="shared" si="1357"/>
        <v>2.3329268597101432E-7</v>
      </c>
      <c r="AD1161" s="28">
        <f t="shared" si="1358"/>
        <v>4.287667056713111E-7</v>
      </c>
      <c r="AE1161" s="21">
        <f t="shared" si="1359"/>
        <v>23322.707239476709</v>
      </c>
      <c r="AF1161" s="10" cm="1">
        <f t="array" ref="AF1161">Lair(100000000/AE1161)</f>
        <v>4286.460849796701</v>
      </c>
      <c r="AG1161" s="10">
        <f t="shared" si="1360"/>
        <v>7.7205084126780888E-3</v>
      </c>
      <c r="AH1161" s="10" t="b">
        <f t="shared" si="1355"/>
        <v>1</v>
      </c>
      <c r="AI1161" s="10">
        <f t="shared" si="1361"/>
        <v>4286.4610000000002</v>
      </c>
      <c r="AJ1161">
        <v>3.0000000000000001E-3</v>
      </c>
      <c r="AK1161" s="3" cm="1">
        <f t="array" ref="AK1161">100000000/Lvac($AA1161)</f>
        <v>23322.706422233063</v>
      </c>
      <c r="AL1161" s="21">
        <f t="shared" si="1353"/>
        <v>1.632305047606853E-2</v>
      </c>
      <c r="AM1161" s="21"/>
      <c r="AN1161" s="21"/>
      <c r="AO1161" s="21"/>
      <c r="AP1161" s="21"/>
      <c r="AS1161" s="3">
        <f t="shared" si="1362"/>
        <v>-3.5777669363596942E-3</v>
      </c>
      <c r="AT1161" s="3" cm="1">
        <f t="array" ref="AT1161">AS1161-(100000000/LvacE($A1161)-$E1161)</f>
        <v>-1.2033451639581472E-5</v>
      </c>
      <c r="BB1161"/>
      <c r="BC1161"/>
      <c r="BD1161"/>
      <c r="BE1161"/>
      <c r="BF1161"/>
      <c r="BG1161"/>
      <c r="BH1161"/>
      <c r="BI1161"/>
      <c r="BJ1161"/>
      <c r="BN1161" s="16" cm="1">
        <f t="array" ref="BN1161">$C1161*EXP(poly_from_str(100000000/$E1161,BN$4342))</f>
        <v>0.40894352120086008</v>
      </c>
      <c r="BO1161" s="16"/>
      <c r="BY1161">
        <v>436</v>
      </c>
    </row>
    <row r="1162" spans="1:77" hidden="1" x14ac:dyDescent="0.25">
      <c r="A1162" t="s">
        <v>1848</v>
      </c>
      <c r="B1162" s="2" t="str">
        <f t="shared" si="1354"/>
        <v/>
      </c>
      <c r="C1162">
        <v>120</v>
      </c>
      <c r="E1162">
        <v>23323.46</v>
      </c>
      <c r="R1162">
        <v>12</v>
      </c>
      <c r="S1162" t="s">
        <v>22</v>
      </c>
      <c r="AA1162" s="10">
        <f t="shared" si="1356"/>
        <v>4286.3220000000001</v>
      </c>
      <c r="AB1162" s="3" cm="1">
        <f t="array" ref="AB1162">100000000/Lvac(AA1162)</f>
        <v>23323.46273416105</v>
      </c>
      <c r="AC1162" s="28">
        <f t="shared" si="1357"/>
        <v>2.3330025135769081E-7</v>
      </c>
      <c r="AD1162" s="28">
        <f t="shared" si="1358"/>
        <v>4.2875280201654422E-7</v>
      </c>
      <c r="AE1162" s="21">
        <f t="shared" si="1359"/>
        <v>23323.46210955374</v>
      </c>
      <c r="AF1162" s="10" cm="1">
        <f t="array" ref="AF1162">Lair(100000000/AE1162)</f>
        <v>4286.3221147907361</v>
      </c>
      <c r="AG1162" s="10">
        <f t="shared" si="1360"/>
        <v>7.7206848592057536E-3</v>
      </c>
      <c r="AH1162" s="10" t="b">
        <f t="shared" si="1355"/>
        <v>1</v>
      </c>
      <c r="AI1162" s="10">
        <f t="shared" si="1361"/>
        <v>4286.3220000000001</v>
      </c>
      <c r="AJ1162">
        <v>3.0000000000000001E-3</v>
      </c>
      <c r="AK1162" s="3" cm="1">
        <f t="array" ref="AK1162">100000000/Lvac($AA1162)</f>
        <v>23323.46273416105</v>
      </c>
      <c r="AL1162" s="21">
        <f t="shared" si="1353"/>
        <v>1.6324109155234523E-2</v>
      </c>
      <c r="AM1162" s="21"/>
      <c r="AN1162" s="21"/>
      <c r="AO1162" s="21"/>
      <c r="AP1162" s="21"/>
      <c r="AS1162" s="3">
        <f t="shared" si="1362"/>
        <v>2.7341610511939507E-3</v>
      </c>
      <c r="AT1162" s="3" cm="1">
        <f t="array" ref="AT1162">AS1162-(100000000/LvacE($A1162)-$E1162)</f>
        <v>-1.2038697605021298E-5</v>
      </c>
      <c r="BB1162"/>
      <c r="BC1162"/>
      <c r="BD1162"/>
      <c r="BE1162"/>
      <c r="BF1162"/>
      <c r="BG1162"/>
      <c r="BH1162"/>
      <c r="BI1162"/>
      <c r="BJ1162"/>
      <c r="BN1162" s="16" cm="1">
        <f t="array" ref="BN1162">$C1162*EXP(poly_from_str(100000000/$E1162,BN$4342))</f>
        <v>4.9072024354249155</v>
      </c>
      <c r="BO1162" s="16"/>
      <c r="BY1162">
        <v>5233</v>
      </c>
    </row>
    <row r="1163" spans="1:77" x14ac:dyDescent="0.25">
      <c r="A1163" t="s">
        <v>1849</v>
      </c>
      <c r="B1163" s="2" t="str">
        <f t="shared" si="1354"/>
        <v/>
      </c>
      <c r="C1163">
        <v>2</v>
      </c>
      <c r="E1163">
        <v>23332.26</v>
      </c>
      <c r="F1163">
        <v>45805</v>
      </c>
      <c r="G1163" t="s">
        <v>5</v>
      </c>
      <c r="H1163" s="5" t="s">
        <v>4</v>
      </c>
      <c r="I1163">
        <v>69138</v>
      </c>
      <c r="J1163" t="s">
        <v>3</v>
      </c>
      <c r="K1163" s="5" t="s">
        <v>4</v>
      </c>
      <c r="L1163">
        <v>45805.95</v>
      </c>
      <c r="M1163" t="str">
        <f t="shared" ref="M1163:M1164" si="1364">$G1163&amp;""</f>
        <v>e</v>
      </c>
      <c r="N1163" t="str">
        <f t="shared" ref="N1163:N1164" si="1365">$H1163&amp;""</f>
        <v>9/2</v>
      </c>
      <c r="O1163">
        <v>69138.28</v>
      </c>
      <c r="P1163" t="str">
        <f t="shared" ref="P1163:P1164" si="1366">$J1163&amp;""</f>
        <v>o</v>
      </c>
      <c r="Q1163" t="str">
        <f t="shared" ref="Q1163:Q1164" si="1367">$K1163&amp;""</f>
        <v>9/2</v>
      </c>
      <c r="R1163">
        <v>12</v>
      </c>
      <c r="U1163" s="4" t="str">
        <f>"Sugar wl unc increased 0.003 -&gt; "&amp;ROUND($AJ1163,3)&amp;"A"</f>
        <v>Sugar wl unc increased 0.003 -&gt; 0.012A</v>
      </c>
      <c r="AA1163" s="10">
        <f t="shared" si="1356"/>
        <v>4284.7049999999999</v>
      </c>
      <c r="AB1163" s="3" cm="1">
        <f t="array" ref="AB1163">100000000/Lvac(AA1163)</f>
        <v>23332.264587231086</v>
      </c>
      <c r="AC1163" s="28">
        <f t="shared" si="1357"/>
        <v>2.333882962771066E-7</v>
      </c>
      <c r="AD1163" s="28">
        <f t="shared" si="1358"/>
        <v>4.2859105950104141E-7</v>
      </c>
      <c r="AE1163" s="21">
        <f t="shared" si="1359"/>
        <v>23332.263538077117</v>
      </c>
      <c r="AF1163" s="10" cm="1">
        <f t="array" ref="AF1163">Lair(100000000/AE1163)</f>
        <v>4284.7051926687554</v>
      </c>
      <c r="AG1163" s="10">
        <f t="shared" si="1360"/>
        <v>7.7227387401502656E-3</v>
      </c>
      <c r="AH1163" s="10" t="b">
        <f t="shared" si="1355"/>
        <v>1</v>
      </c>
      <c r="AI1163" s="10">
        <f t="shared" ref="AI1163:AI1164" si="1368">$AF1163</f>
        <v>4284.7051926687554</v>
      </c>
      <c r="AJ1163" s="25">
        <f>0.003*ABS($AP1163)</f>
        <v>1.2015657216579713E-2</v>
      </c>
      <c r="AK1163" s="3" cm="1">
        <f t="array" ref="AK1163">100000000/Lvac($AA1163)</f>
        <v>23332.264587231086</v>
      </c>
      <c r="AL1163" s="21">
        <f t="shared" si="1353"/>
        <v>6.5430987841684204E-2</v>
      </c>
      <c r="AM1163" s="10" cm="1">
        <f t="array" ref="AM1163">Lvac($AI1163)-$BA1163</f>
        <v>1.2208376629132545E-2</v>
      </c>
      <c r="AN1163" s="10">
        <f t="shared" ref="AN1163:AN1164" si="1369">$AK1163-($AX1163-$AW1163)</f>
        <v>-6.5412768915848574E-2</v>
      </c>
      <c r="AO1163" s="14">
        <f t="shared" ref="AO1163:AO1164" si="1370">AM1163/AJ1163</f>
        <v>1.0160390238402364</v>
      </c>
      <c r="AP1163" s="3">
        <v>4.0052190721932375</v>
      </c>
      <c r="AS1163" s="3">
        <f t="shared" si="1362"/>
        <v>4.5872310874983668E-3</v>
      </c>
      <c r="AT1163" s="3" cm="1">
        <f t="array" ref="AT1163">AS1163-(100000000/LvacE($A1163)-$E1163)</f>
        <v>-1.2099742889404297E-5</v>
      </c>
      <c r="AU1163" t="s">
        <v>4797</v>
      </c>
      <c r="AV1163" t="s">
        <v>4874</v>
      </c>
      <c r="AW1163" s="3">
        <v>45805.95</v>
      </c>
      <c r="AX1163" s="3">
        <v>69138.28</v>
      </c>
      <c r="AY1163" s="3"/>
      <c r="AZ1163" s="10" cm="1">
        <f t="array" ref="AZ1163">Lair(100000000/($AX1163-$AW1163))</f>
        <v>4284.6929875011583</v>
      </c>
      <c r="BA1163" s="10">
        <f t="shared" ref="BA1163:BA1164" si="1371">100000000/($AX1163-$AW1163)</f>
        <v>4285.8985793531974</v>
      </c>
      <c r="BB1163" s="12">
        <v>405000</v>
      </c>
      <c r="BC1163" s="3">
        <v>0.02</v>
      </c>
      <c r="BD1163" s="12" cm="1">
        <f t="array" ref="BD1163">SfromgA($BB1163,$BA1163,"")</f>
        <v>1.5736714015754265E-2</v>
      </c>
      <c r="BE1163" s="29">
        <f t="shared" ref="BE1163:BE1164" si="1372">(10^MAX(0.05, -0.312925054856973*((LN($BD1163))^(1/3)) + 0.454808404431693)-1)*100</f>
        <v>807.29847026286541</v>
      </c>
      <c r="BG1163" s="3"/>
      <c r="BH1163" s="3"/>
      <c r="BI1163" s="12">
        <f t="shared" ref="BI1163:BI1164" si="1373">IF($BB1163="",$BF1163,$BB1163)</f>
        <v>405000</v>
      </c>
      <c r="BJ1163" s="29">
        <f t="shared" ref="BJ1163:BJ1164" si="1374">IF($BB1163="",$BH1163,$BE1163)</f>
        <v>807.29847026286541</v>
      </c>
      <c r="BK1163" s="3">
        <f t="shared" ref="BK1163:BK1164" si="1375">LN(BN1163*100000000/($AX1163-$AW1163)/$BI1163)</f>
        <v>-7.0524608540279239</v>
      </c>
      <c r="BL1163" s="13">
        <f>EXP(BK$4341*$AX1163+BK$4342)*$BI1163/(100000000/($AX1163-$AW1163))</f>
        <v>5.5542199065614098E-2</v>
      </c>
      <c r="BM1163" s="3">
        <f t="shared" ref="BM1163:BM1164" si="1376">LN(BL1163/$C1163)</f>
        <v>-3.5837593841798125</v>
      </c>
      <c r="BN1163" s="16" cm="1">
        <f t="array" ref="BN1163">$C1163*EXP(poly_from_str(100000000/$E1163,BN$4342))</f>
        <v>8.1765161841306569E-2</v>
      </c>
      <c r="BO1163" s="3">
        <f t="shared" ref="BO1163:BO1164" si="1377">LN($C1163)</f>
        <v>0.69314718055994529</v>
      </c>
      <c r="BP1163" s="13">
        <f>LN(BL1163/BN1163)</f>
        <v>-0.38670818316711431</v>
      </c>
      <c r="BY1163">
        <v>87</v>
      </c>
    </row>
    <row r="1164" spans="1:77" hidden="1" x14ac:dyDescent="0.25">
      <c r="A1164" t="s">
        <v>1850</v>
      </c>
      <c r="B1164" s="2" t="str">
        <f t="shared" si="1354"/>
        <v/>
      </c>
      <c r="C1164">
        <v>40</v>
      </c>
      <c r="E1164">
        <v>23333.82</v>
      </c>
      <c r="F1164">
        <v>12494</v>
      </c>
      <c r="G1164" t="s">
        <v>3</v>
      </c>
      <c r="H1164" s="5" t="s">
        <v>16</v>
      </c>
      <c r="I1164">
        <v>35828</v>
      </c>
      <c r="J1164" t="s">
        <v>5</v>
      </c>
      <c r="K1164" s="5" t="s">
        <v>4</v>
      </c>
      <c r="L1164">
        <v>12494.63</v>
      </c>
      <c r="M1164" t="str">
        <f t="shared" si="1364"/>
        <v>o</v>
      </c>
      <c r="N1164" t="str">
        <f t="shared" si="1365"/>
        <v>11/2</v>
      </c>
      <c r="O1164">
        <v>35828.46</v>
      </c>
      <c r="P1164" t="str">
        <f t="shared" si="1366"/>
        <v>e</v>
      </c>
      <c r="Q1164" t="str">
        <f t="shared" si="1367"/>
        <v>9/2</v>
      </c>
      <c r="R1164">
        <v>12</v>
      </c>
      <c r="AA1164" s="10">
        <f t="shared" si="1356"/>
        <v>4284.4189999999999</v>
      </c>
      <c r="AB1164" s="3" cm="1">
        <f t="array" ref="AB1164">100000000/Lvac(AA1164)</f>
        <v>23333.822069025304</v>
      </c>
      <c r="AC1164" s="28">
        <f t="shared" si="1357"/>
        <v>2.3340387576471864E-7</v>
      </c>
      <c r="AD1164" s="28">
        <f t="shared" si="1358"/>
        <v>4.2856245198143481E-7</v>
      </c>
      <c r="AE1164" s="21">
        <f t="shared" si="1359"/>
        <v>23333.821595717302</v>
      </c>
      <c r="AF1164" s="10" cm="1">
        <f t="array" ref="AF1164">Lair(100000000/AE1164)</f>
        <v>4284.4190869076338</v>
      </c>
      <c r="AG1164" s="10">
        <f t="shared" si="1360"/>
        <v>7.7231022536574162E-3</v>
      </c>
      <c r="AH1164" s="10" t="b">
        <f t="shared" si="1355"/>
        <v>1</v>
      </c>
      <c r="AI1164" s="10">
        <f t="shared" si="1368"/>
        <v>4284.4190869076338</v>
      </c>
      <c r="AJ1164">
        <v>3.0000000000000001E-3</v>
      </c>
      <c r="AK1164" s="3" cm="1">
        <f t="array" ref="AK1164">100000000/Lvac($AA1164)</f>
        <v>23333.822069025304</v>
      </c>
      <c r="AL1164" s="21">
        <f t="shared" si="1353"/>
        <v>1.6338613190522613E-2</v>
      </c>
      <c r="AM1164" s="10" cm="1">
        <f t="array" ref="AM1164">Lvac($AI1164)-$BA1164</f>
        <v>1.5435786044690758E-3</v>
      </c>
      <c r="AN1164" s="10">
        <f t="shared" si="1369"/>
        <v>-7.9309746979561169E-3</v>
      </c>
      <c r="AO1164" s="3">
        <f t="shared" si="1370"/>
        <v>0.51452620148969197</v>
      </c>
      <c r="AP1164" s="3">
        <v>0.48554937378260848</v>
      </c>
      <c r="AS1164" s="3">
        <f t="shared" si="1362"/>
        <v>2.0690253040811513E-3</v>
      </c>
      <c r="AT1164" s="3" cm="1">
        <f t="array" ref="AT1164">AS1164-(100000000/LvacE($A1164)-$E1164)</f>
        <v>-1.2110547686461359E-5</v>
      </c>
      <c r="AU1164" t="s">
        <v>4755</v>
      </c>
      <c r="AV1164" t="s">
        <v>4768</v>
      </c>
      <c r="AW1164" s="3">
        <v>12494.63</v>
      </c>
      <c r="AX1164" s="3">
        <v>35828.46</v>
      </c>
      <c r="AY1164" s="3"/>
      <c r="AZ1164" s="10" cm="1">
        <f t="array" ref="AZ1164">Lair(100000000/($AX1164-$AW1164))</f>
        <v>4284.417543734764</v>
      </c>
      <c r="BA1164" s="10">
        <f t="shared" si="1371"/>
        <v>4285.6230631662265</v>
      </c>
      <c r="BB1164" s="12">
        <v>12700000</v>
      </c>
      <c r="BC1164" s="3">
        <v>8.3000000000000004E-2</v>
      </c>
      <c r="BD1164" s="12" cm="1">
        <f t="array" ref="BD1164">SfromgA($BB1164,$BA1164,"")</f>
        <v>0.49337710515880195</v>
      </c>
      <c r="BE1164" s="29">
        <f t="shared" si="1372"/>
        <v>441.39062737614427</v>
      </c>
      <c r="BG1164" s="3"/>
      <c r="BH1164" s="3"/>
      <c r="BI1164" s="12">
        <f t="shared" si="1373"/>
        <v>12700000</v>
      </c>
      <c r="BJ1164" s="29">
        <f t="shared" si="1374"/>
        <v>441.39062737614427</v>
      </c>
      <c r="BK1164" s="3">
        <f t="shared" si="1375"/>
        <v>-7.5023053601983012</v>
      </c>
      <c r="BL1164" s="13">
        <f>EXP(BK$4341*$AX1164+BK$4342)*$BI1164/(100000000/($AX1164-$AW1164))</f>
        <v>21.885132911613294</v>
      </c>
      <c r="BM1164" s="3">
        <f t="shared" si="1376"/>
        <v>-0.60307191030636687</v>
      </c>
      <c r="BN1164" s="16" cm="1">
        <f t="array" ref="BN1164">$C1164*EXP(poly_from_str(100000000/$E1164,BN$4342))</f>
        <v>1.635234084630885</v>
      </c>
      <c r="BO1164" s="3">
        <f t="shared" si="1377"/>
        <v>3.6888794541139363</v>
      </c>
      <c r="BP1164" s="13">
        <f>LN(BL1164/BN1164)</f>
        <v>2.5940215786782819</v>
      </c>
      <c r="BY1164">
        <v>1746</v>
      </c>
    </row>
    <row r="1165" spans="1:77" hidden="1" x14ac:dyDescent="0.25">
      <c r="A1165" t="s">
        <v>1851</v>
      </c>
      <c r="B1165" s="2" t="str">
        <f t="shared" si="1354"/>
        <v/>
      </c>
      <c r="C1165">
        <v>10</v>
      </c>
      <c r="E1165">
        <v>23342.29</v>
      </c>
      <c r="R1165">
        <v>12</v>
      </c>
      <c r="S1165" t="s">
        <v>22</v>
      </c>
      <c r="AA1165" s="10">
        <f t="shared" si="1356"/>
        <v>4282.8649999999998</v>
      </c>
      <c r="AB1165" s="3" cm="1">
        <f t="array" ref="AB1165">100000000/Lvac(AA1165)</f>
        <v>23342.288385443549</v>
      </c>
      <c r="AC1165" s="28">
        <f t="shared" si="1357"/>
        <v>2.3348856431384134E-7</v>
      </c>
      <c r="AD1165" s="28">
        <f t="shared" si="1358"/>
        <v>4.2840701112390013E-7</v>
      </c>
      <c r="AE1165" s="21">
        <f t="shared" si="1359"/>
        <v>23342.288755201254</v>
      </c>
      <c r="AF1165" s="10" cm="1">
        <f t="array" ref="AF1165">Lair(100000000/AE1165)</f>
        <v>4282.8649321552566</v>
      </c>
      <c r="AG1165" s="10">
        <f t="shared" si="1360"/>
        <v>7.7250787014584345E-3</v>
      </c>
      <c r="AH1165" s="10" t="b">
        <f t="shared" si="1355"/>
        <v>1</v>
      </c>
      <c r="AI1165" s="10">
        <f t="shared" si="1361"/>
        <v>4282.8649999999998</v>
      </c>
      <c r="AJ1165">
        <v>3.0000000000000001E-3</v>
      </c>
      <c r="AK1165" s="3" cm="1">
        <f t="array" ref="AK1165">100000000/Lvac($AA1165)</f>
        <v>23342.288385443549</v>
      </c>
      <c r="AL1165" s="21">
        <f t="shared" si="1353"/>
        <v>1.6350472208750601E-2</v>
      </c>
      <c r="AM1165" s="21"/>
      <c r="AN1165" s="21"/>
      <c r="AO1165" s="21"/>
      <c r="AP1165" s="21"/>
      <c r="AS1165" s="3">
        <f t="shared" si="1362"/>
        <v>-1.6145564513863064E-3</v>
      </c>
      <c r="AT1165" s="3" cm="1">
        <f t="array" ref="AT1165">AS1165-(100000000/LvacE($A1165)-$E1165)</f>
        <v>-1.216926466440782E-5</v>
      </c>
      <c r="BB1165"/>
      <c r="BC1165"/>
      <c r="BD1165"/>
      <c r="BE1165"/>
      <c r="BF1165"/>
      <c r="BG1165"/>
      <c r="BH1165"/>
      <c r="BI1165"/>
      <c r="BJ1165"/>
      <c r="BN1165" s="16" cm="1">
        <f t="array" ref="BN1165">$C1165*EXP(poly_from_str(100000000/$E1165,BN$4342))</f>
        <v>0.40872412735651098</v>
      </c>
      <c r="BO1165" s="16"/>
      <c r="BY1165" t="e">
        <v>#N/A</v>
      </c>
    </row>
    <row r="1166" spans="1:77" hidden="1" x14ac:dyDescent="0.25">
      <c r="A1166" t="s">
        <v>1852</v>
      </c>
      <c r="B1166" s="2" t="str">
        <f t="shared" si="1354"/>
        <v/>
      </c>
      <c r="C1166">
        <v>7</v>
      </c>
      <c r="E1166">
        <v>23345.33</v>
      </c>
      <c r="R1166">
        <v>12</v>
      </c>
      <c r="S1166" t="s">
        <v>22</v>
      </c>
      <c r="AA1166" s="10">
        <f t="shared" si="1356"/>
        <v>4282.3059999999996</v>
      </c>
      <c r="AB1166" s="3" cm="1">
        <f t="array" ref="AB1166">100000000/Lvac(AA1166)</f>
        <v>23345.335364870924</v>
      </c>
      <c r="AC1166" s="28">
        <f t="shared" si="1357"/>
        <v>2.3351904324445756E-7</v>
      </c>
      <c r="AD1166" s="28">
        <f t="shared" si="1358"/>
        <v>4.2835109642706517E-7</v>
      </c>
      <c r="AE1166" s="21">
        <f t="shared" si="1359"/>
        <v>23345.334135740173</v>
      </c>
      <c r="AF1166" s="10" cm="1">
        <f t="array" ref="AF1166">Lair(100000000/AE1166)</f>
        <v>4282.3062254673732</v>
      </c>
      <c r="AG1166" s="10">
        <f t="shared" si="1360"/>
        <v>7.725790189312829E-3</v>
      </c>
      <c r="AH1166" s="10" t="b">
        <f t="shared" si="1355"/>
        <v>1</v>
      </c>
      <c r="AI1166" s="10">
        <f t="shared" si="1361"/>
        <v>4282.3059999999996</v>
      </c>
      <c r="AJ1166">
        <v>3.0000000000000001E-3</v>
      </c>
      <c r="AK1166" s="3" cm="1">
        <f t="array" ref="AK1166">100000000/Lvac($AA1166)</f>
        <v>23345.335364870924</v>
      </c>
      <c r="AL1166" s="21">
        <f t="shared" si="1353"/>
        <v>1.6354741135876972E-2</v>
      </c>
      <c r="AM1166" s="21"/>
      <c r="AN1166" s="21"/>
      <c r="AO1166" s="21"/>
      <c r="AP1166" s="21"/>
      <c r="AS1166" s="3">
        <f t="shared" si="1362"/>
        <v>5.3648709217668511E-3</v>
      </c>
      <c r="AT1166" s="3" cm="1">
        <f t="array" ref="AT1166">AS1166-(100000000/LvacE($A1166)-$E1166)</f>
        <v>-1.2190397683298215E-5</v>
      </c>
      <c r="BB1166"/>
      <c r="BC1166"/>
      <c r="BD1166"/>
      <c r="BE1166"/>
      <c r="BF1166"/>
      <c r="BG1166"/>
      <c r="BH1166"/>
      <c r="BI1166"/>
      <c r="BJ1166"/>
      <c r="BN1166" s="16" cm="1">
        <f t="array" ref="BN1166">$C1166*EXP(poly_from_str(100000000/$E1166,BN$4342))</f>
        <v>0.28608840937355973</v>
      </c>
      <c r="BO1166" s="16"/>
      <c r="BY1166" t="e">
        <v>#N/A</v>
      </c>
    </row>
    <row r="1167" spans="1:77" hidden="1" x14ac:dyDescent="0.25">
      <c r="A1167" t="s">
        <v>1853</v>
      </c>
      <c r="B1167" s="2" t="str">
        <f t="shared" si="1354"/>
        <v/>
      </c>
      <c r="C1167">
        <v>6</v>
      </c>
      <c r="E1167">
        <v>23346.76</v>
      </c>
      <c r="R1167">
        <v>12</v>
      </c>
      <c r="S1167" t="s">
        <v>22</v>
      </c>
      <c r="AA1167" s="10">
        <f t="shared" si="1356"/>
        <v>4282.0439999999999</v>
      </c>
      <c r="AB1167" s="3" cm="1">
        <f t="array" ref="AB1167">100000000/Lvac(AA1167)</f>
        <v>23346.763739943963</v>
      </c>
      <c r="AC1167" s="28">
        <f t="shared" si="1357"/>
        <v>2.3353333127824004E-7</v>
      </c>
      <c r="AD1167" s="28">
        <f t="shared" si="1358"/>
        <v>4.2832488953880175E-7</v>
      </c>
      <c r="AE1167" s="21">
        <f t="shared" si="1359"/>
        <v>23346.762882934072</v>
      </c>
      <c r="AF1167" s="10" cm="1">
        <f t="array" ref="AF1167">Lair(100000000/AE1167)</f>
        <v>4282.044157187609</v>
      </c>
      <c r="AG1167" s="10">
        <f t="shared" si="1360"/>
        <v>7.7261237553775675E-3</v>
      </c>
      <c r="AH1167" s="10" t="b">
        <f t="shared" si="1355"/>
        <v>1</v>
      </c>
      <c r="AI1167" s="10">
        <f t="shared" si="1361"/>
        <v>4282.0439999999999</v>
      </c>
      <c r="AJ1167">
        <v>3.0000000000000001E-3</v>
      </c>
      <c r="AK1167" s="3" cm="1">
        <f t="array" ref="AK1167">100000000/Lvac($AA1167)</f>
        <v>23346.763739943963</v>
      </c>
      <c r="AL1167" s="21">
        <f t="shared" si="1353"/>
        <v>1.6356742532265406E-2</v>
      </c>
      <c r="AM1167" s="21"/>
      <c r="AN1167" s="21"/>
      <c r="AO1167" s="21"/>
      <c r="AP1167" s="21"/>
      <c r="AS1167" s="3">
        <f t="shared" si="1362"/>
        <v>3.7399439643195365E-3</v>
      </c>
      <c r="AT1167" s="3" cm="1">
        <f t="array" ref="AT1167">AS1167-(100000000/LvacE($A1167)-$E1167)</f>
        <v>-1.2200307537568733E-5</v>
      </c>
      <c r="BB1167"/>
      <c r="BC1167"/>
      <c r="BD1167"/>
      <c r="BE1167"/>
      <c r="BF1167"/>
      <c r="BG1167"/>
      <c r="BH1167"/>
      <c r="BI1167"/>
      <c r="BJ1167"/>
      <c r="BN1167" s="16" cm="1">
        <f t="array" ref="BN1167">$C1167*EXP(poly_from_str(100000000/$E1167,BN$4342))</f>
        <v>0.24521161092875254</v>
      </c>
      <c r="BO1167" s="16"/>
      <c r="BY1167" t="e">
        <v>#N/A</v>
      </c>
    </row>
    <row r="1168" spans="1:77" hidden="1" x14ac:dyDescent="0.25">
      <c r="A1168" t="s">
        <v>1854</v>
      </c>
      <c r="B1168" s="2" t="str">
        <f t="shared" si="1354"/>
        <v/>
      </c>
      <c r="C1168">
        <v>9</v>
      </c>
      <c r="D1168" t="s">
        <v>14</v>
      </c>
      <c r="E1168">
        <v>23350.13</v>
      </c>
      <c r="R1168">
        <v>12</v>
      </c>
      <c r="S1168" t="s">
        <v>22</v>
      </c>
      <c r="AA1168" s="10">
        <f t="shared" si="1356"/>
        <v>4281.4260000000004</v>
      </c>
      <c r="AB1168" s="3" cm="1">
        <f t="array" ref="AB1168">100000000/Lvac(AA1168)</f>
        <v>23350.133653021756</v>
      </c>
      <c r="AC1168" s="28">
        <f t="shared" si="1357"/>
        <v>2.3356704051407171E-7</v>
      </c>
      <c r="AD1168" s="28">
        <f t="shared" si="1358"/>
        <v>4.2826307329105558E-7</v>
      </c>
      <c r="AE1168" s="21">
        <f t="shared" si="1359"/>
        <v>23350.132815557532</v>
      </c>
      <c r="AF1168" s="10" cm="1">
        <f t="array" ref="AF1168">Lair(100000000/AE1168)</f>
        <v>4281.4261535583282</v>
      </c>
      <c r="AG1168" s="10">
        <f t="shared" si="1360"/>
        <v>7.7269108064721608E-3</v>
      </c>
      <c r="AH1168" s="10" t="b">
        <f t="shared" si="1355"/>
        <v>1</v>
      </c>
      <c r="AI1168" s="10">
        <f t="shared" si="1361"/>
        <v>4281.4260000000004</v>
      </c>
      <c r="AJ1168">
        <v>7.0000000000000001E-3</v>
      </c>
      <c r="AK1168" s="3" cm="1">
        <f t="array" ref="AK1168">100000000/Lvac($AA1168)</f>
        <v>23350.133653021756</v>
      </c>
      <c r="AL1168" s="21">
        <f t="shared" si="1353"/>
        <v>3.8176751290610253E-2</v>
      </c>
      <c r="AM1168" s="21"/>
      <c r="AN1168" s="21"/>
      <c r="AO1168" s="21"/>
      <c r="AP1168" s="21"/>
      <c r="AS1168" s="3">
        <f t="shared" si="1362"/>
        <v>3.6530217548715882E-3</v>
      </c>
      <c r="AT1168" s="3" cm="1">
        <f t="array" ref="AT1168">AS1168-(100000000/LvacE($A1168)-$E1168)</f>
        <v>-1.2223681551404297E-5</v>
      </c>
      <c r="BB1168"/>
      <c r="BC1168"/>
      <c r="BD1168"/>
      <c r="BE1168"/>
      <c r="BF1168"/>
      <c r="BG1168"/>
      <c r="BH1168"/>
      <c r="BI1168"/>
      <c r="BJ1168"/>
      <c r="BN1168" s="16" cm="1">
        <f t="array" ref="BN1168">$C1168*EXP(poly_from_str(100000000/$E1168,BN$4342))</f>
        <v>0.36779419263587076</v>
      </c>
      <c r="BO1168" s="16"/>
      <c r="BY1168">
        <v>393</v>
      </c>
    </row>
    <row r="1169" spans="1:77" hidden="1" x14ac:dyDescent="0.25">
      <c r="A1169" t="s">
        <v>1855</v>
      </c>
      <c r="B1169" s="2" t="str">
        <f t="shared" si="1354"/>
        <v/>
      </c>
      <c r="C1169">
        <v>4</v>
      </c>
      <c r="E1169">
        <v>23351.58</v>
      </c>
      <c r="R1169">
        <v>12</v>
      </c>
      <c r="S1169" t="s">
        <v>22</v>
      </c>
      <c r="AA1169" s="10">
        <f t="shared" si="1356"/>
        <v>4281.16</v>
      </c>
      <c r="AB1169" s="3" cm="1">
        <f t="array" ref="AB1169">100000000/Lvac(AA1169)</f>
        <v>23351.584432903128</v>
      </c>
      <c r="AC1169" s="28">
        <f t="shared" si="1357"/>
        <v>2.3358155266329689E-7</v>
      </c>
      <c r="AD1169" s="28">
        <f t="shared" si="1358"/>
        <v>4.2823646629775068E-7</v>
      </c>
      <c r="AE1169" s="21">
        <f t="shared" si="1359"/>
        <v>23351.583416454509</v>
      </c>
      <c r="AF1169" s="10" cm="1">
        <f t="array" ref="AF1169">Lair(100000000/AE1169)</f>
        <v>4281.1601863539399</v>
      </c>
      <c r="AG1169" s="10">
        <f t="shared" si="1360"/>
        <v>7.7272496744927935E-3</v>
      </c>
      <c r="AH1169" s="10" t="b">
        <f t="shared" si="1355"/>
        <v>1</v>
      </c>
      <c r="AI1169" s="10">
        <f t="shared" si="1361"/>
        <v>4281.16</v>
      </c>
      <c r="AJ1169">
        <v>3.0000000000000001E-3</v>
      </c>
      <c r="AK1169" s="3" cm="1">
        <f t="array" ref="AK1169">100000000/Lvac($AA1169)</f>
        <v>23351.584432903128</v>
      </c>
      <c r="AL1169" s="21">
        <f t="shared" si="1353"/>
        <v>1.6363498046956755E-2</v>
      </c>
      <c r="AM1169" s="21"/>
      <c r="AN1169" s="21"/>
      <c r="AO1169" s="21"/>
      <c r="AP1169" s="21"/>
      <c r="AS1169" s="3">
        <f t="shared" si="1362"/>
        <v>4.4329031261440832E-3</v>
      </c>
      <c r="AT1169" s="3" cm="1">
        <f t="array" ref="AT1169">AS1169-(100000000/LvacE($A1169)-$E1169)</f>
        <v>-1.2233751476742327E-5</v>
      </c>
      <c r="BB1169"/>
      <c r="BC1169"/>
      <c r="BD1169"/>
      <c r="BE1169"/>
      <c r="BF1169"/>
      <c r="BG1169"/>
      <c r="BH1169"/>
      <c r="BI1169"/>
      <c r="BJ1169"/>
      <c r="BN1169" s="16" cm="1">
        <f t="array" ref="BN1169">$C1169*EXP(poly_from_str(100000000/$E1169,BN$4342))</f>
        <v>0.16345995364984348</v>
      </c>
      <c r="BO1169" s="16"/>
      <c r="BY1169" t="e">
        <v>#N/A</v>
      </c>
    </row>
    <row r="1170" spans="1:77" hidden="1" x14ac:dyDescent="0.25">
      <c r="A1170" t="s">
        <v>1856</v>
      </c>
      <c r="B1170" s="2" t="str">
        <f t="shared" si="1354"/>
        <v/>
      </c>
      <c r="C1170">
        <v>8</v>
      </c>
      <c r="D1170" t="s">
        <v>143</v>
      </c>
      <c r="E1170">
        <v>23359.439999999999</v>
      </c>
      <c r="R1170">
        <v>12</v>
      </c>
      <c r="S1170" t="s">
        <v>22</v>
      </c>
      <c r="AA1170" s="10">
        <f t="shared" si="1356"/>
        <v>4279.72</v>
      </c>
      <c r="AB1170" s="3" cm="1">
        <f t="array" ref="AB1170">100000000/Lvac(AA1170)</f>
        <v>23359.441409517596</v>
      </c>
      <c r="AC1170" s="28">
        <f t="shared" si="1357"/>
        <v>2.3366014599085921E-7</v>
      </c>
      <c r="AD1170" s="28">
        <f t="shared" si="1358"/>
        <v>4.280924284399022E-7</v>
      </c>
      <c r="AE1170" s="21">
        <f t="shared" si="1359"/>
        <v>23359.441085985014</v>
      </c>
      <c r="AF1170" s="10" cm="1">
        <f t="array" ref="AF1170">Lair(100000000/AE1170)</f>
        <v>4279.72005927601</v>
      </c>
      <c r="AG1170" s="10">
        <f t="shared" si="1360"/>
        <v>7.7290852450064024E-3</v>
      </c>
      <c r="AH1170" s="10" t="b">
        <f t="shared" si="1355"/>
        <v>1</v>
      </c>
      <c r="AI1170" s="10">
        <f t="shared" si="1361"/>
        <v>4279.72</v>
      </c>
      <c r="AJ1170">
        <v>7.0000000000000001E-3</v>
      </c>
      <c r="AK1170" s="3" cm="1">
        <f t="array" ref="AK1170">100000000/Lvac($AA1170)</f>
        <v>23359.441409517596</v>
      </c>
      <c r="AL1170" s="21">
        <f t="shared" si="1353"/>
        <v>3.8207193430089624E-2</v>
      </c>
      <c r="AM1170" s="21"/>
      <c r="AN1170" s="21"/>
      <c r="AO1170" s="21"/>
      <c r="AP1170" s="21"/>
      <c r="AS1170" s="3">
        <f t="shared" si="1362"/>
        <v>1.4095175974944141E-3</v>
      </c>
      <c r="AT1170" s="3" cm="1">
        <f t="array" ref="AT1170">AS1170-(100000000/LvacE($A1170)-$E1170)</f>
        <v>-1.2288252037251368E-5</v>
      </c>
      <c r="BB1170"/>
      <c r="BC1170"/>
      <c r="BD1170"/>
      <c r="BE1170"/>
      <c r="BF1170"/>
      <c r="BG1170"/>
      <c r="BH1170"/>
      <c r="BI1170"/>
      <c r="BJ1170"/>
      <c r="BN1170" s="16" cm="1">
        <f t="array" ref="BN1170">$C1170*EXP(poly_from_str(100000000/$E1170,BN$4342))</f>
        <v>0.32688156744256125</v>
      </c>
      <c r="BO1170" s="16"/>
      <c r="BY1170" t="e">
        <v>#N/A</v>
      </c>
    </row>
    <row r="1171" spans="1:77" hidden="1" x14ac:dyDescent="0.25">
      <c r="A1171" t="s">
        <v>1857</v>
      </c>
      <c r="B1171" s="2" t="str">
        <f t="shared" si="1354"/>
        <v/>
      </c>
      <c r="C1171">
        <v>5</v>
      </c>
      <c r="E1171">
        <v>23361.97</v>
      </c>
      <c r="F1171">
        <v>39870</v>
      </c>
      <c r="G1171" t="s">
        <v>5</v>
      </c>
      <c r="H1171" s="5" t="s">
        <v>4</v>
      </c>
      <c r="I1171">
        <v>63232</v>
      </c>
      <c r="J1171" t="s">
        <v>3</v>
      </c>
      <c r="K1171" s="5" t="s">
        <v>8</v>
      </c>
      <c r="L1171">
        <v>39870.17</v>
      </c>
      <c r="M1171" t="str">
        <f>$G1171&amp;""</f>
        <v>e</v>
      </c>
      <c r="N1171" t="str">
        <f>$H1171&amp;""</f>
        <v>9/2</v>
      </c>
      <c r="O1171">
        <v>63232.14</v>
      </c>
      <c r="P1171" t="str">
        <f>$J1171&amp;""</f>
        <v>o</v>
      </c>
      <c r="Q1171" t="str">
        <f>$K1171&amp;""</f>
        <v>7/2</v>
      </c>
      <c r="R1171">
        <v>12</v>
      </c>
      <c r="AA1171" s="10">
        <f t="shared" si="1356"/>
        <v>4279.2569999999996</v>
      </c>
      <c r="AB1171" s="3" cm="1">
        <f t="array" ref="AB1171">100000000/Lvac(AA1171)</f>
        <v>23361.968769140876</v>
      </c>
      <c r="AC1171" s="28">
        <f t="shared" si="1357"/>
        <v>2.3368542716644505E-7</v>
      </c>
      <c r="AD1171" s="28">
        <f t="shared" si="1358"/>
        <v>4.280461162677834E-7</v>
      </c>
      <c r="AE1171" s="21">
        <f t="shared" si="1359"/>
        <v>23361.969051759432</v>
      </c>
      <c r="AF1171" s="10" cm="1">
        <f t="array" ref="AF1171">Lair(100000000/AE1171)</f>
        <v>4279.2569482312547</v>
      </c>
      <c r="AG1171" s="10">
        <f t="shared" si="1360"/>
        <v>7.7296758256329172E-3</v>
      </c>
      <c r="AH1171" s="10" t="b">
        <f t="shared" si="1355"/>
        <v>1</v>
      </c>
      <c r="AI1171" s="10">
        <f>$AF1171</f>
        <v>4279.2569482312547</v>
      </c>
      <c r="AJ1171">
        <v>3.0000000000000001E-3</v>
      </c>
      <c r="AK1171" s="3" cm="1">
        <f t="array" ref="AK1171">100000000/Lvac($AA1171)</f>
        <v>23361.968769140876</v>
      </c>
      <c r="AL1171" s="21">
        <f t="shared" si="1353"/>
        <v>1.6378055151932684E-2</v>
      </c>
      <c r="AM1171" s="10" cm="1">
        <f t="array" ref="AM1171">Lvac($AI1171)-$BA1171</f>
        <v>1.7373992341163103E-4</v>
      </c>
      <c r="AN1171" s="10">
        <f>$AK1171-($AX1171-$AW1171)</f>
        <v>-1.2308591249166057E-3</v>
      </c>
      <c r="AO1171" s="3">
        <f>AM1171/AJ1171</f>
        <v>5.7913307803877004E-2</v>
      </c>
      <c r="AP1171" s="3">
        <v>7.5174092671659309E-2</v>
      </c>
      <c r="AS1171" s="3">
        <f t="shared" si="1362"/>
        <v>-1.2308591249166057E-3</v>
      </c>
      <c r="AT1171" s="3" cm="1">
        <f t="array" ref="AT1171">AS1171-(100000000/LvacE($A1171)-$E1171)</f>
        <v>-1.2305779819143936E-5</v>
      </c>
      <c r="AU1171" t="s">
        <v>4726</v>
      </c>
      <c r="AV1171" t="s">
        <v>4814</v>
      </c>
      <c r="AW1171" s="3">
        <v>39870.17</v>
      </c>
      <c r="AX1171" s="3">
        <v>63232.14</v>
      </c>
      <c r="AY1171" s="3"/>
      <c r="AZ1171" s="10" cm="1">
        <f t="array" ref="AZ1171">Lair(100000000/($AX1171-$AW1171))</f>
        <v>4279.2567745369952</v>
      </c>
      <c r="BA1171" s="10">
        <f>100000000/($AX1171-$AW1171)</f>
        <v>4280.4609371555562</v>
      </c>
      <c r="BN1171" s="16" cm="1">
        <f t="array" ref="BN1171">$C1171*EXP(poly_from_str(100000000/$E1171,BN$4342))</f>
        <v>0.20429471267795007</v>
      </c>
      <c r="BO1171" s="16"/>
      <c r="BY1171">
        <v>219</v>
      </c>
    </row>
    <row r="1172" spans="1:77" hidden="1" x14ac:dyDescent="0.25">
      <c r="A1172" t="s">
        <v>1858</v>
      </c>
      <c r="B1172" s="2" t="str">
        <f t="shared" si="1354"/>
        <v/>
      </c>
      <c r="C1172">
        <v>6</v>
      </c>
      <c r="D1172" t="s">
        <v>143</v>
      </c>
      <c r="E1172">
        <v>23363.49</v>
      </c>
      <c r="R1172">
        <v>12</v>
      </c>
      <c r="S1172" t="s">
        <v>22</v>
      </c>
      <c r="AA1172" s="10">
        <f t="shared" si="1356"/>
        <v>4278.9780000000001</v>
      </c>
      <c r="AB1172" s="3" cm="1">
        <f t="array" ref="AB1172">100000000/Lvac(AA1172)</f>
        <v>23363.491999390408</v>
      </c>
      <c r="AC1172" s="28">
        <f t="shared" si="1357"/>
        <v>2.3370066403706681E-7</v>
      </c>
      <c r="AD1172" s="28">
        <f t="shared" si="1358"/>
        <v>4.2801820893301897E-7</v>
      </c>
      <c r="AE1172" s="21">
        <f t="shared" si="1359"/>
        <v>23363.491540216521</v>
      </c>
      <c r="AF1172" s="10" cm="1">
        <f t="array" ref="AF1172">Lair(100000000/AE1172)</f>
        <v>4278.9780840983594</v>
      </c>
      <c r="AG1172" s="10">
        <f t="shared" si="1360"/>
        <v>7.7300317972411187E-3</v>
      </c>
      <c r="AH1172" s="10" t="b">
        <f t="shared" si="1355"/>
        <v>1</v>
      </c>
      <c r="AI1172" s="10">
        <f t="shared" si="1361"/>
        <v>4278.9780000000001</v>
      </c>
      <c r="AJ1172">
        <v>7.0000000000000001E-3</v>
      </c>
      <c r="AK1172" s="3" cm="1">
        <f t="array" ref="AK1172">100000000/Lvac($AA1172)</f>
        <v>23363.491999390408</v>
      </c>
      <c r="AL1172" s="21">
        <f t="shared" si="1353"/>
        <v>3.8220445161375648E-2</v>
      </c>
      <c r="AM1172" s="21"/>
      <c r="AN1172" s="21"/>
      <c r="AO1172" s="21"/>
      <c r="AP1172" s="21"/>
      <c r="AS1172" s="3">
        <f t="shared" si="1362"/>
        <v>1.9993904061266221E-3</v>
      </c>
      <c r="AT1172" s="3" cm="1">
        <f t="array" ref="AT1172">AS1172-(100000000/LvacE($A1172)-$E1172)</f>
        <v>-1.2316348147578537E-5</v>
      </c>
      <c r="BB1172"/>
      <c r="BC1172"/>
      <c r="BD1172"/>
      <c r="BE1172"/>
      <c r="BF1172"/>
      <c r="BG1172"/>
      <c r="BH1172"/>
      <c r="BI1172"/>
      <c r="BJ1172"/>
      <c r="BN1172" s="16" cm="1">
        <f t="array" ref="BN1172">$C1172*EXP(poly_from_str(100000000/$E1172,BN$4342))</f>
        <v>0.24514954248341586</v>
      </c>
      <c r="BO1172" s="16"/>
      <c r="BY1172" t="e">
        <v>#N/A</v>
      </c>
    </row>
    <row r="1173" spans="1:77" hidden="1" x14ac:dyDescent="0.25">
      <c r="A1173" t="s">
        <v>1859</v>
      </c>
      <c r="B1173" s="2" t="str">
        <f t="shared" si="1354"/>
        <v/>
      </c>
      <c r="C1173">
        <v>5</v>
      </c>
      <c r="D1173" t="s">
        <v>134</v>
      </c>
      <c r="E1173">
        <v>23365.03</v>
      </c>
      <c r="R1173">
        <v>12</v>
      </c>
      <c r="S1173" t="s">
        <v>22</v>
      </c>
      <c r="AA1173" s="10">
        <f t="shared" si="1356"/>
        <v>4278.6959999999999</v>
      </c>
      <c r="AB1173" s="3" cm="1">
        <f t="array" ref="AB1173">100000000/Lvac(AA1173)</f>
        <v>23365.031810319229</v>
      </c>
      <c r="AC1173" s="28">
        <f t="shared" si="1357"/>
        <v>2.337160667642665E-7</v>
      </c>
      <c r="AD1173" s="28">
        <f t="shared" si="1358"/>
        <v>4.2799000151942756E-7</v>
      </c>
      <c r="AE1173" s="21">
        <f t="shared" si="1359"/>
        <v>23365.031394482419</v>
      </c>
      <c r="AF1173" s="10" cm="1">
        <f t="array" ref="AF1173">Lair(100000000/AE1173)</f>
        <v>4278.6960761510736</v>
      </c>
      <c r="AG1173" s="10">
        <f t="shared" si="1360"/>
        <v>7.7303916672648897E-3</v>
      </c>
      <c r="AH1173" s="10" t="b">
        <f t="shared" si="1355"/>
        <v>1</v>
      </c>
      <c r="AI1173" s="10">
        <f>100000000/AK1173</f>
        <v>4279.8084294334649</v>
      </c>
      <c r="AJ1173" s="10">
        <f>AL1173/AK1173*AI1173</f>
        <v>9.158380096324871E-2</v>
      </c>
      <c r="AK1173" s="23" cm="1">
        <f t="array" ref="AK1173">100000000/Lvac($AA1173)+0.5</f>
        <v>23365.531810319229</v>
      </c>
      <c r="AL1173" s="24">
        <v>0.5</v>
      </c>
      <c r="AM1173" s="24"/>
      <c r="AN1173" s="24"/>
      <c r="AO1173" s="24"/>
      <c r="AP1173" s="24"/>
      <c r="AS1173" s="3">
        <f t="shared" si="1362"/>
        <v>1.810319230571622E-3</v>
      </c>
      <c r="AT1173" s="3" cm="1">
        <f t="array" ref="AT1173">AS1173-(100000000/LvacE($A1173)-$E1173)</f>
        <v>-1.2327036529313773E-5</v>
      </c>
      <c r="BB1173"/>
      <c r="BC1173"/>
      <c r="BD1173"/>
      <c r="BE1173"/>
      <c r="BF1173"/>
      <c r="BG1173"/>
      <c r="BH1173"/>
      <c r="BI1173"/>
      <c r="BJ1173"/>
      <c r="BN1173" s="16" cm="1">
        <f t="array" ref="BN1173">$C1173*EXP(poly_from_str(100000000/$E1173,BN$4342))</f>
        <v>0.20428807138145597</v>
      </c>
      <c r="BO1173" s="16"/>
      <c r="BY1173">
        <v>219</v>
      </c>
    </row>
    <row r="1174" spans="1:77" hidden="1" x14ac:dyDescent="0.25">
      <c r="A1174" t="s">
        <v>1860</v>
      </c>
      <c r="B1174" s="2" t="str">
        <f t="shared" si="1354"/>
        <v/>
      </c>
      <c r="C1174">
        <v>0</v>
      </c>
      <c r="E1174">
        <v>23365.32</v>
      </c>
      <c r="R1174">
        <v>12</v>
      </c>
      <c r="S1174" t="s">
        <v>22</v>
      </c>
      <c r="AA1174" s="10">
        <f t="shared" si="1356"/>
        <v>4278.643</v>
      </c>
      <c r="AB1174" s="3" cm="1">
        <f t="array" ref="AB1174">100000000/Lvac(AA1174)</f>
        <v>23365.321230066609</v>
      </c>
      <c r="AC1174" s="28">
        <f t="shared" si="1357"/>
        <v>2.337189618297203E-7</v>
      </c>
      <c r="AD1174" s="28">
        <f t="shared" si="1358"/>
        <v>4.2798470012609764E-7</v>
      </c>
      <c r="AE1174" s="21">
        <f t="shared" si="1359"/>
        <v>23365.320947505115</v>
      </c>
      <c r="AF1174" s="10" cm="1">
        <f t="array" ref="AF1174">Lair(100000000/AE1174)</f>
        <v>4278.6430517434419</v>
      </c>
      <c r="AG1174" s="10">
        <f t="shared" si="1360"/>
        <v>7.7304593103545462E-3</v>
      </c>
      <c r="AH1174" s="10" t="b">
        <f t="shared" si="1355"/>
        <v>1</v>
      </c>
      <c r="AI1174" s="10">
        <f t="shared" si="1361"/>
        <v>4278.643</v>
      </c>
      <c r="AJ1174">
        <v>3.0000000000000001E-3</v>
      </c>
      <c r="AK1174" s="3" cm="1">
        <f t="array" ref="AK1174">100000000/Lvac($AA1174)</f>
        <v>23365.321230066609</v>
      </c>
      <c r="AL1174" s="21">
        <f t="shared" ref="AL1174:AL1237" si="1378">AJ1174/AI1174*AK1174</f>
        <v>1.6382755862127275E-2</v>
      </c>
      <c r="AM1174" s="21"/>
      <c r="AN1174" s="21"/>
      <c r="AO1174" s="21"/>
      <c r="AP1174" s="21"/>
      <c r="AS1174" s="3">
        <f t="shared" si="1362"/>
        <v>1.2300666094233748E-3</v>
      </c>
      <c r="AT1174" s="3" cm="1">
        <f t="array" ref="AT1174">AS1174-(100000000/LvacE($A1174)-$E1174)</f>
        <v>-1.2329044693615288E-5</v>
      </c>
      <c r="BB1174"/>
      <c r="BC1174"/>
      <c r="BD1174"/>
      <c r="BE1174"/>
      <c r="BF1174"/>
      <c r="BG1174"/>
      <c r="BH1174"/>
      <c r="BI1174"/>
      <c r="BJ1174"/>
      <c r="BN1174" s="16" cm="1">
        <f t="array" ref="BN1174">$C1174*EXP(poly_from_str(100000000/$E1174,BN$4342))</f>
        <v>0</v>
      </c>
      <c r="BO1174" s="16"/>
      <c r="BY1174" t="e">
        <v>#N/A</v>
      </c>
    </row>
    <row r="1175" spans="1:77" hidden="1" x14ac:dyDescent="0.25">
      <c r="A1175" t="s">
        <v>1861</v>
      </c>
      <c r="B1175" s="2" t="str">
        <f t="shared" si="1354"/>
        <v/>
      </c>
      <c r="C1175">
        <v>0</v>
      </c>
      <c r="E1175">
        <v>23365.58</v>
      </c>
      <c r="R1175">
        <v>12</v>
      </c>
      <c r="S1175" t="s">
        <v>22</v>
      </c>
      <c r="AA1175" s="10">
        <f t="shared" si="1356"/>
        <v>4278.5959999999995</v>
      </c>
      <c r="AB1175" s="3" cm="1">
        <f t="array" ref="AB1175">100000000/Lvac(AA1175)</f>
        <v>23365.577891312689</v>
      </c>
      <c r="AC1175" s="28">
        <f t="shared" si="1357"/>
        <v>2.3372152921191909E-7</v>
      </c>
      <c r="AD1175" s="28">
        <f t="shared" si="1358"/>
        <v>4.2797999889050447E-7</v>
      </c>
      <c r="AE1175" s="21">
        <f t="shared" si="1359"/>
        <v>23365.578375720601</v>
      </c>
      <c r="AF1175" s="10" cm="1">
        <f t="array" ref="AF1175">Lair(100000000/AE1175)</f>
        <v>4278.5959112958362</v>
      </c>
      <c r="AG1175" s="10">
        <f t="shared" si="1360"/>
        <v>7.7305192978389045E-3</v>
      </c>
      <c r="AH1175" s="10" t="b">
        <f t="shared" si="1355"/>
        <v>1</v>
      </c>
      <c r="AI1175" s="10">
        <f t="shared" si="1361"/>
        <v>4278.5959999999995</v>
      </c>
      <c r="AJ1175">
        <v>3.0000000000000001E-3</v>
      </c>
      <c r="AK1175" s="3" cm="1">
        <f t="array" ref="AK1175">100000000/Lvac($AA1175)</f>
        <v>23365.577891312689</v>
      </c>
      <c r="AL1175" s="21">
        <f t="shared" si="1378"/>
        <v>1.6383115787033428E-2</v>
      </c>
      <c r="AM1175" s="21"/>
      <c r="AN1175" s="21"/>
      <c r="AO1175" s="21"/>
      <c r="AP1175" s="21"/>
      <c r="AS1175" s="3">
        <f t="shared" si="1362"/>
        <v>-2.1086873130116146E-3</v>
      </c>
      <c r="AT1175" s="3" cm="1">
        <f t="array" ref="AT1175">AS1175-(100000000/LvacE($A1175)-$E1175)</f>
        <v>-1.2330827303230762E-5</v>
      </c>
      <c r="BB1175"/>
      <c r="BC1175"/>
      <c r="BD1175"/>
      <c r="BE1175"/>
      <c r="BF1175"/>
      <c r="BG1175"/>
      <c r="BH1175"/>
      <c r="BI1175"/>
      <c r="BJ1175"/>
      <c r="BN1175" s="16" cm="1">
        <f t="array" ref="BN1175">$C1175*EXP(poly_from_str(100000000/$E1175,BN$4342))</f>
        <v>0</v>
      </c>
      <c r="BO1175" s="16"/>
      <c r="BY1175" t="e">
        <v>#N/A</v>
      </c>
    </row>
    <row r="1176" spans="1:77" hidden="1" x14ac:dyDescent="0.25">
      <c r="A1176" t="s">
        <v>1862</v>
      </c>
      <c r="B1176" s="2" t="str">
        <f t="shared" si="1354"/>
        <v/>
      </c>
      <c r="C1176">
        <v>10</v>
      </c>
      <c r="D1176" t="s">
        <v>14</v>
      </c>
      <c r="E1176">
        <v>23369.67</v>
      </c>
      <c r="R1176">
        <v>12</v>
      </c>
      <c r="S1176" t="s">
        <v>22</v>
      </c>
      <c r="AA1176" s="10">
        <f t="shared" si="1356"/>
        <v>4277.8469999999998</v>
      </c>
      <c r="AB1176" s="3" cm="1">
        <f t="array" ref="AB1176">100000000/Lvac(AA1176)</f>
        <v>23369.668849677735</v>
      </c>
      <c r="AC1176" s="28">
        <f t="shared" si="1357"/>
        <v>2.3376245106475291E-7</v>
      </c>
      <c r="AD1176" s="28">
        <f t="shared" si="1358"/>
        <v>4.2790507920003749E-7</v>
      </c>
      <c r="AE1176" s="21">
        <f t="shared" si="1359"/>
        <v>23369.66911407248</v>
      </c>
      <c r="AF1176" s="10" cm="1">
        <f t="array" ref="AF1176">Lair(100000000/AE1176)</f>
        <v>4277.8469516013165</v>
      </c>
      <c r="AG1176" s="10">
        <f t="shared" si="1360"/>
        <v>7.7314755354361362E-3</v>
      </c>
      <c r="AH1176" s="10" t="b">
        <f t="shared" si="1355"/>
        <v>1</v>
      </c>
      <c r="AI1176" s="10">
        <f t="shared" si="1361"/>
        <v>4277.8469999999998</v>
      </c>
      <c r="AJ1176">
        <v>7.0000000000000001E-3</v>
      </c>
      <c r="AK1176" s="3" cm="1">
        <f t="array" ref="AK1176">100000000/Lvac($AA1176)</f>
        <v>23369.668849677735</v>
      </c>
      <c r="AL1176" s="21">
        <f t="shared" si="1378"/>
        <v>3.8240657496105911E-2</v>
      </c>
      <c r="AM1176" s="21"/>
      <c r="AN1176" s="21"/>
      <c r="AO1176" s="21"/>
      <c r="AP1176" s="21"/>
      <c r="AS1176" s="3">
        <f t="shared" si="1362"/>
        <v>-1.1503222631290555E-3</v>
      </c>
      <c r="AT1176" s="3" cm="1">
        <f t="array" ref="AT1176">AS1176-(100000000/LvacE($A1176)-$E1176)</f>
        <v>-1.2359199899947271E-5</v>
      </c>
      <c r="BB1176"/>
      <c r="BC1176"/>
      <c r="BD1176"/>
      <c r="BE1176"/>
      <c r="BF1176"/>
      <c r="BG1176"/>
      <c r="BH1176"/>
      <c r="BI1176"/>
      <c r="BJ1176"/>
      <c r="BN1176" s="16" cm="1">
        <f t="array" ref="BN1176">$C1176*EXP(poly_from_str(100000000/$E1176,BN$4342))</f>
        <v>0.40855991457195628</v>
      </c>
      <c r="BO1176" s="16"/>
      <c r="BY1176" t="e">
        <v>#N/A</v>
      </c>
    </row>
    <row r="1177" spans="1:77" hidden="1" x14ac:dyDescent="0.25">
      <c r="A1177" t="s">
        <v>1863</v>
      </c>
      <c r="B1177" s="2" t="str">
        <f t="shared" si="1354"/>
        <v/>
      </c>
      <c r="C1177">
        <v>9</v>
      </c>
      <c r="D1177" t="s">
        <v>14</v>
      </c>
      <c r="E1177">
        <v>23375.25</v>
      </c>
      <c r="R1177">
        <v>12</v>
      </c>
      <c r="S1177" t="s">
        <v>22</v>
      </c>
      <c r="AA1177" s="10">
        <f t="shared" si="1356"/>
        <v>4276.8249999999998</v>
      </c>
      <c r="AB1177" s="3" cm="1">
        <f t="array" ref="AB1177">100000000/Lvac(AA1177)</f>
        <v>23375.25321643391</v>
      </c>
      <c r="AC1177" s="28">
        <f t="shared" si="1357"/>
        <v>2.3381831148106365E-7</v>
      </c>
      <c r="AD1177" s="28">
        <f t="shared" si="1358"/>
        <v>4.2780285233314719E-7</v>
      </c>
      <c r="AE1177" s="21">
        <f t="shared" si="1359"/>
        <v>23375.252476611378</v>
      </c>
      <c r="AF1177" s="10" cm="1">
        <f t="array" ref="AF1177">Lair(100000000/AE1177)</f>
        <v>4276.8251353632477</v>
      </c>
      <c r="AG1177" s="10">
        <f t="shared" si="1360"/>
        <v>7.7327811187544396E-3</v>
      </c>
      <c r="AH1177" s="10" t="b">
        <f t="shared" si="1355"/>
        <v>1</v>
      </c>
      <c r="AI1177" s="10">
        <f t="shared" si="1361"/>
        <v>4276.8249999999998</v>
      </c>
      <c r="AJ1177">
        <v>7.0000000000000001E-3</v>
      </c>
      <c r="AK1177" s="3" cm="1">
        <f t="array" ref="AK1177">100000000/Lvac($AA1177)</f>
        <v>23375.25321643391</v>
      </c>
      <c r="AL1177" s="21">
        <f t="shared" si="1378"/>
        <v>3.8258935662562152E-2</v>
      </c>
      <c r="AM1177" s="21"/>
      <c r="AN1177" s="21"/>
      <c r="AO1177" s="21"/>
      <c r="AP1177" s="21"/>
      <c r="AS1177" s="3">
        <f t="shared" si="1362"/>
        <v>3.216433909983607E-3</v>
      </c>
      <c r="AT1177" s="3" cm="1">
        <f t="array" ref="AT1177">AS1177-(100000000/LvacE($A1177)-$E1177)</f>
        <v>-1.2397948012221605E-5</v>
      </c>
      <c r="BB1177"/>
      <c r="BC1177"/>
      <c r="BD1177"/>
      <c r="BE1177"/>
      <c r="BF1177"/>
      <c r="BG1177"/>
      <c r="BH1177"/>
      <c r="BI1177"/>
      <c r="BJ1177"/>
      <c r="BN1177" s="16" cm="1">
        <f t="array" ref="BN1177">$C1177*EXP(poly_from_str(100000000/$E1177,BN$4342))</f>
        <v>0.36769196527175169</v>
      </c>
      <c r="BO1177" s="16"/>
      <c r="BY1177">
        <v>394</v>
      </c>
    </row>
    <row r="1178" spans="1:77" hidden="1" x14ac:dyDescent="0.25">
      <c r="A1178" t="s">
        <v>1864</v>
      </c>
      <c r="B1178" s="2" t="str">
        <f t="shared" si="1354"/>
        <v/>
      </c>
      <c r="C1178">
        <v>6</v>
      </c>
      <c r="E1178">
        <v>23379.55</v>
      </c>
      <c r="R1178">
        <v>12</v>
      </c>
      <c r="S1178" t="s">
        <v>22</v>
      </c>
      <c r="AA1178" s="10">
        <f t="shared" si="1356"/>
        <v>4276.0389999999998</v>
      </c>
      <c r="AB1178" s="3" cm="1">
        <f t="array" ref="AB1178">100000000/Lvac(AA1178)</f>
        <v>23379.549858419672</v>
      </c>
      <c r="AC1178" s="28">
        <f t="shared" si="1357"/>
        <v>2.3386129078804007E-7</v>
      </c>
      <c r="AD1178" s="28">
        <f t="shared" si="1358"/>
        <v>4.2772423167072666E-7</v>
      </c>
      <c r="AE1178" s="21">
        <f t="shared" si="1359"/>
        <v>23379.549891003466</v>
      </c>
      <c r="AF1178" s="10" cm="1">
        <f t="array" ref="AF1178">Lair(100000000/AE1178)</f>
        <v>4276.0389940404257</v>
      </c>
      <c r="AG1178" s="10">
        <f t="shared" si="1360"/>
        <v>7.7337858539666821E-3</v>
      </c>
      <c r="AH1178" s="10" t="b">
        <f t="shared" si="1355"/>
        <v>1</v>
      </c>
      <c r="AI1178" s="10">
        <f t="shared" si="1361"/>
        <v>4276.0389999999998</v>
      </c>
      <c r="AJ1178">
        <v>3.0000000000000001E-3</v>
      </c>
      <c r="AK1178" s="3" cm="1">
        <f t="array" ref="AK1178">100000000/Lvac($AA1178)</f>
        <v>23379.549858419672</v>
      </c>
      <c r="AL1178" s="21">
        <f t="shared" si="1378"/>
        <v>1.6402715123800093E-2</v>
      </c>
      <c r="AM1178" s="21"/>
      <c r="AN1178" s="21"/>
      <c r="AO1178" s="21"/>
      <c r="AP1178" s="21"/>
      <c r="AS1178" s="3">
        <f t="shared" si="1362"/>
        <v>-1.4158032718114555E-4</v>
      </c>
      <c r="AT1178" s="3" cm="1">
        <f t="array" ref="AT1178">AS1178-(100000000/LvacE($A1178)-$E1178)</f>
        <v>-1.2427753972588107E-5</v>
      </c>
      <c r="BB1178"/>
      <c r="BC1178"/>
      <c r="BD1178"/>
      <c r="BE1178"/>
      <c r="BF1178"/>
      <c r="BG1178"/>
      <c r="BH1178"/>
      <c r="BI1178"/>
      <c r="BJ1178"/>
      <c r="BN1178" s="16" cm="1">
        <f t="array" ref="BN1178">$C1178*EXP(poly_from_str(100000000/$E1178,BN$4342))</f>
        <v>0.24512461029690594</v>
      </c>
      <c r="BO1178" s="16"/>
      <c r="BY1178">
        <v>263</v>
      </c>
    </row>
    <row r="1179" spans="1:77" hidden="1" x14ac:dyDescent="0.25">
      <c r="A1179" t="s">
        <v>1865</v>
      </c>
      <c r="B1179" s="2" t="str">
        <f t="shared" si="1354"/>
        <v/>
      </c>
      <c r="C1179">
        <v>10</v>
      </c>
      <c r="D1179" t="s">
        <v>14</v>
      </c>
      <c r="E1179">
        <v>23380.16</v>
      </c>
      <c r="R1179">
        <v>12</v>
      </c>
      <c r="S1179" t="s">
        <v>22</v>
      </c>
      <c r="AA1179" s="10">
        <f t="shared" si="1356"/>
        <v>4275.9279999999999</v>
      </c>
      <c r="AB1179" s="3" cm="1">
        <f t="array" ref="AB1179">100000000/Lvac(AA1179)</f>
        <v>23380.156763390121</v>
      </c>
      <c r="AC1179" s="28">
        <f t="shared" si="1357"/>
        <v>2.338673616581009E-7</v>
      </c>
      <c r="AD1179" s="28">
        <f t="shared" si="1358"/>
        <v>4.2771312875277748E-7</v>
      </c>
      <c r="AE1179" s="21">
        <f t="shared" si="1359"/>
        <v>23380.157508334447</v>
      </c>
      <c r="AF1179" s="10" cm="1">
        <f t="array" ref="AF1179">Lair(100000000/AE1179)</f>
        <v>4275.9278637568068</v>
      </c>
      <c r="AG1179" s="10">
        <f t="shared" si="1360"/>
        <v>7.7339277887034253E-3</v>
      </c>
      <c r="AH1179" s="10" t="b">
        <f t="shared" si="1355"/>
        <v>1</v>
      </c>
      <c r="AI1179" s="10">
        <f t="shared" si="1361"/>
        <v>4275.9279999999999</v>
      </c>
      <c r="AJ1179">
        <v>7.0000000000000001E-3</v>
      </c>
      <c r="AK1179" s="3" cm="1">
        <f t="array" ref="AK1179">100000000/Lvac($AA1179)</f>
        <v>23380.156763390121</v>
      </c>
      <c r="AL1179" s="21">
        <f t="shared" si="1378"/>
        <v>3.8274989041847958E-2</v>
      </c>
      <c r="AM1179" s="21"/>
      <c r="AN1179" s="21"/>
      <c r="AO1179" s="21"/>
      <c r="AP1179" s="21"/>
      <c r="AS1179" s="3">
        <f t="shared" si="1362"/>
        <v>-3.2366098785132635E-3</v>
      </c>
      <c r="AT1179" s="3" cm="1">
        <f t="array" ref="AT1179">AS1179-(100000000/LvacE($A1179)-$E1179)</f>
        <v>-1.2431966752046719E-5</v>
      </c>
      <c r="BB1179"/>
      <c r="BC1179"/>
      <c r="BD1179"/>
      <c r="BE1179"/>
      <c r="BF1179"/>
      <c r="BG1179"/>
      <c r="BH1179"/>
      <c r="BI1179"/>
      <c r="BJ1179"/>
      <c r="BN1179" s="16" cm="1">
        <f t="array" ref="BN1179">$C1179*EXP(poly_from_str(100000000/$E1179,BN$4342))</f>
        <v>0.40854054680155916</v>
      </c>
      <c r="BO1179" s="16"/>
      <c r="BY1179">
        <v>438</v>
      </c>
    </row>
    <row r="1180" spans="1:77" hidden="1" x14ac:dyDescent="0.25">
      <c r="A1180" t="s">
        <v>1866</v>
      </c>
      <c r="B1180" s="2" t="str">
        <f t="shared" si="1354"/>
        <v/>
      </c>
      <c r="C1180">
        <v>180</v>
      </c>
      <c r="E1180">
        <v>23384.84</v>
      </c>
      <c r="F1180">
        <v>17642</v>
      </c>
      <c r="G1180" t="s">
        <v>3</v>
      </c>
      <c r="H1180" s="5" t="s">
        <v>86</v>
      </c>
      <c r="I1180">
        <v>41026</v>
      </c>
      <c r="J1180" t="s">
        <v>5</v>
      </c>
      <c r="K1180" s="5" t="s">
        <v>239</v>
      </c>
      <c r="L1180">
        <v>17642.060000000001</v>
      </c>
      <c r="M1180" t="str">
        <f>$G1180&amp;""</f>
        <v>o</v>
      </c>
      <c r="N1180" t="str">
        <f>$H1180&amp;""</f>
        <v>15/2</v>
      </c>
      <c r="O1180">
        <v>41026.870000000003</v>
      </c>
      <c r="P1180" t="str">
        <f>$J1180&amp;""</f>
        <v>e</v>
      </c>
      <c r="Q1180" t="str">
        <f>$K1180&amp;""</f>
        <v>17/2</v>
      </c>
      <c r="R1180">
        <v>12</v>
      </c>
      <c r="AA1180" s="10">
        <f t="shared" si="1356"/>
        <v>4275.0720000000001</v>
      </c>
      <c r="AB1180" s="3" cm="1">
        <f t="array" ref="AB1180">100000000/Lvac(AA1180)</f>
        <v>23384.838098182277</v>
      </c>
      <c r="AC1180" s="28">
        <f t="shared" si="1357"/>
        <v>2.3391418904757626E-7</v>
      </c>
      <c r="AD1180" s="28">
        <f t="shared" si="1358"/>
        <v>4.2762750625061236E-7</v>
      </c>
      <c r="AE1180" s="21">
        <f t="shared" si="1359"/>
        <v>23384.838536178213</v>
      </c>
      <c r="AF1180" s="10" cm="1">
        <f t="array" ref="AF1180">Lair(100000000/AE1180)</f>
        <v>4275.0719199267996</v>
      </c>
      <c r="AG1180" s="10">
        <f t="shared" si="1360"/>
        <v>7.7350227198725863E-3</v>
      </c>
      <c r="AH1180" s="10" t="b">
        <f t="shared" si="1355"/>
        <v>1</v>
      </c>
      <c r="AI1180" s="10">
        <f>$AF1180</f>
        <v>4275.0719199267996</v>
      </c>
      <c r="AJ1180">
        <v>3.0000000000000001E-3</v>
      </c>
      <c r="AK1180" s="3" cm="1">
        <f t="array" ref="AK1180">100000000/Lvac($AA1180)</f>
        <v>23384.838098182277</v>
      </c>
      <c r="AL1180" s="21">
        <f t="shared" si="1378"/>
        <v>1.641013662660161E-2</v>
      </c>
      <c r="AM1180" s="10" cm="1">
        <f t="array" ref="AM1180">Lvac($AI1180)-$BA1180</f>
        <v>-5.2182825083946227E-3</v>
      </c>
      <c r="AN1180" s="10">
        <f>$AK1180-($AX1180-$AW1180)</f>
        <v>2.8098182276153238E-2</v>
      </c>
      <c r="AO1180" s="3">
        <f>AM1180/AJ1180</f>
        <v>-1.7394275027982076</v>
      </c>
      <c r="AP1180" s="3">
        <v>-1.7127294195233844</v>
      </c>
      <c r="AS1180" s="3">
        <f t="shared" si="1362"/>
        <v>-1.9018177226826083E-3</v>
      </c>
      <c r="AT1180" s="3" cm="1">
        <f t="array" ref="AT1180">AS1180-(100000000/LvacE($A1180)-$E1180)</f>
        <v>-1.2464446626836434E-5</v>
      </c>
      <c r="AU1180" t="s">
        <v>4973</v>
      </c>
      <c r="AV1180" t="s">
        <v>4749</v>
      </c>
      <c r="AW1180" s="3">
        <v>17642.060000000001</v>
      </c>
      <c r="AX1180" s="3">
        <v>41026.870000000003</v>
      </c>
      <c r="AY1180" s="3"/>
      <c r="AZ1180" s="10" cm="1">
        <f t="array" ref="AZ1180">Lair(100000000/($AX1180-$AW1180))</f>
        <v>4275.0771368379201</v>
      </c>
      <c r="BA1180" s="10">
        <f>100000000/($AX1180-$AW1180)</f>
        <v>4276.2802006943821</v>
      </c>
      <c r="BN1180" s="16" cm="1">
        <f t="array" ref="BN1180">$C1180*EXP(poly_from_str(100000000/$E1180,BN$4342))</f>
        <v>7.3537132452582448</v>
      </c>
      <c r="BO1180" s="16"/>
      <c r="BY1180">
        <v>7894</v>
      </c>
    </row>
    <row r="1181" spans="1:77" hidden="1" x14ac:dyDescent="0.25">
      <c r="A1181" t="s">
        <v>1867</v>
      </c>
      <c r="B1181" s="2" t="str">
        <f t="shared" si="1354"/>
        <v/>
      </c>
      <c r="C1181">
        <v>8</v>
      </c>
      <c r="E1181">
        <v>23385.4</v>
      </c>
      <c r="R1181">
        <v>12</v>
      </c>
      <c r="S1181" t="s">
        <v>22</v>
      </c>
      <c r="AA1181" s="10">
        <f t="shared" si="1356"/>
        <v>4274.97</v>
      </c>
      <c r="AB1181" s="3" cm="1">
        <f t="array" ref="AB1181">100000000/Lvac(AA1181)</f>
        <v>23385.396045787624</v>
      </c>
      <c r="AC1181" s="28">
        <f t="shared" si="1357"/>
        <v>2.3391977019721776E-7</v>
      </c>
      <c r="AD1181" s="28">
        <f t="shared" si="1358"/>
        <v>4.2761730356930537E-7</v>
      </c>
      <c r="AE1181" s="21">
        <f t="shared" si="1359"/>
        <v>23385.39695652483</v>
      </c>
      <c r="AF1181" s="10" cm="1">
        <f t="array" ref="AF1181">Lair(100000000/AE1181)</f>
        <v>4274.9698335095027</v>
      </c>
      <c r="AG1181" s="10">
        <f t="shared" si="1360"/>
        <v>7.7351532345007832E-3</v>
      </c>
      <c r="AH1181" s="10" t="b">
        <f t="shared" si="1355"/>
        <v>1</v>
      </c>
      <c r="AI1181" s="10">
        <f t="shared" si="1361"/>
        <v>4274.97</v>
      </c>
      <c r="AJ1181">
        <v>3.0000000000000001E-3</v>
      </c>
      <c r="AK1181" s="3" cm="1">
        <f t="array" ref="AK1181">100000000/Lvac($AA1181)</f>
        <v>23385.396045787624</v>
      </c>
      <c r="AL1181" s="21">
        <f t="shared" si="1378"/>
        <v>1.6410919407004697E-2</v>
      </c>
      <c r="AM1181" s="21"/>
      <c r="AN1181" s="21"/>
      <c r="AO1181" s="21"/>
      <c r="AP1181" s="21"/>
      <c r="AS1181" s="3">
        <f t="shared" si="1362"/>
        <v>-3.9542123777209781E-3</v>
      </c>
      <c r="AT1181" s="3" cm="1">
        <f t="array" ref="AT1181">AS1181-(100000000/LvacE($A1181)-$E1181)</f>
        <v>-1.2468321074265987E-5</v>
      </c>
      <c r="BB1181"/>
      <c r="BC1181"/>
      <c r="BD1181"/>
      <c r="BE1181"/>
      <c r="BF1181"/>
      <c r="BG1181"/>
      <c r="BH1181"/>
      <c r="BI1181"/>
      <c r="BJ1181"/>
      <c r="BN1181" s="16" cm="1">
        <f t="array" ref="BN1181">$C1181*EXP(poly_from_str(100000000/$E1181,BN$4342))</f>
        <v>0.326831865993368</v>
      </c>
      <c r="BO1181" s="16"/>
      <c r="BY1181" t="e">
        <v>#N/A</v>
      </c>
    </row>
    <row r="1182" spans="1:77" hidden="1" x14ac:dyDescent="0.25">
      <c r="A1182" t="s">
        <v>1868</v>
      </c>
      <c r="B1182" s="2" t="str">
        <f t="shared" si="1354"/>
        <v/>
      </c>
      <c r="C1182">
        <v>30</v>
      </c>
      <c r="E1182">
        <v>23386.18</v>
      </c>
      <c r="R1182">
        <v>12</v>
      </c>
      <c r="S1182" t="s">
        <v>22</v>
      </c>
      <c r="AA1182" s="10">
        <f t="shared" si="1356"/>
        <v>4274.8270000000002</v>
      </c>
      <c r="AB1182" s="3" cm="1">
        <f t="array" ref="AB1182">100000000/Lvac(AA1182)</f>
        <v>23386.178311279527</v>
      </c>
      <c r="AC1182" s="28">
        <f t="shared" si="1357"/>
        <v>2.3392759519858932E-7</v>
      </c>
      <c r="AD1182" s="28">
        <f t="shared" si="1358"/>
        <v>4.2760299981022727E-7</v>
      </c>
      <c r="AE1182" s="21">
        <f t="shared" si="1359"/>
        <v>23386.17870026697</v>
      </c>
      <c r="AF1182" s="10" cm="1">
        <f t="array" ref="AF1182">Lair(100000000/AE1182)</f>
        <v>4274.8269288945467</v>
      </c>
      <c r="AG1182" s="10">
        <f t="shared" si="1360"/>
        <v>7.7353362266215139E-3</v>
      </c>
      <c r="AH1182" s="10" t="b">
        <f t="shared" si="1355"/>
        <v>1</v>
      </c>
      <c r="AI1182" s="10">
        <f t="shared" si="1361"/>
        <v>4274.8270000000002</v>
      </c>
      <c r="AJ1182">
        <v>3.0000000000000001E-3</v>
      </c>
      <c r="AK1182" s="3" cm="1">
        <f t="array" ref="AK1182">100000000/Lvac($AA1182)</f>
        <v>23386.178311279527</v>
      </c>
      <c r="AL1182" s="21">
        <f t="shared" si="1378"/>
        <v>1.6412017359729081E-2</v>
      </c>
      <c r="AM1182" s="21"/>
      <c r="AN1182" s="21"/>
      <c r="AO1182" s="21"/>
      <c r="AP1182" s="21"/>
      <c r="AS1182" s="3">
        <f t="shared" si="1362"/>
        <v>-1.6887204728845973E-3</v>
      </c>
      <c r="AT1182" s="3" cm="1">
        <f t="array" ref="AT1182">AS1182-(100000000/LvacE($A1182)-$E1182)</f>
        <v>-1.2473741662688553E-5</v>
      </c>
      <c r="BB1182"/>
      <c r="BC1182"/>
      <c r="BD1182"/>
      <c r="BE1182"/>
      <c r="BF1182"/>
      <c r="BG1182"/>
      <c r="BH1182"/>
      <c r="BI1182"/>
      <c r="BJ1182"/>
      <c r="BN1182" s="16" cm="1">
        <f t="array" ref="BN1182">$C1182*EXP(poly_from_str(100000000/$E1182,BN$4342))</f>
        <v>1.2256207051131081</v>
      </c>
      <c r="BO1182" s="16"/>
      <c r="BY1182">
        <v>1316</v>
      </c>
    </row>
    <row r="1183" spans="1:77" hidden="1" x14ac:dyDescent="0.25">
      <c r="A1183" t="s">
        <v>1869</v>
      </c>
      <c r="B1183" s="2" t="str">
        <f t="shared" si="1354"/>
        <v/>
      </c>
      <c r="C1183">
        <v>2</v>
      </c>
      <c r="E1183">
        <v>23388.55</v>
      </c>
      <c r="R1183">
        <v>12</v>
      </c>
      <c r="S1183" t="s">
        <v>22</v>
      </c>
      <c r="AA1183" s="10">
        <f t="shared" si="1356"/>
        <v>4274.393</v>
      </c>
      <c r="AB1183" s="3" cm="1">
        <f t="array" ref="AB1183">100000000/Lvac(AA1183)</f>
        <v>23388.552780172071</v>
      </c>
      <c r="AC1183" s="28">
        <f t="shared" si="1357"/>
        <v>2.3395134700997311E-7</v>
      </c>
      <c r="AD1183" s="28">
        <f t="shared" si="1358"/>
        <v>4.2755958840162278E-7</v>
      </c>
      <c r="AE1183" s="21">
        <f t="shared" si="1359"/>
        <v>23388.552139574585</v>
      </c>
      <c r="AF1183" s="10" cm="1">
        <f t="array" ref="AF1183">Lair(100000000/AE1183)</f>
        <v>4274.3931170750611</v>
      </c>
      <c r="AG1183" s="10">
        <f t="shared" si="1360"/>
        <v>7.7358917137675537E-3</v>
      </c>
      <c r="AH1183" s="10" t="b">
        <f t="shared" si="1355"/>
        <v>1</v>
      </c>
      <c r="AI1183" s="10">
        <f t="shared" si="1361"/>
        <v>4274.393</v>
      </c>
      <c r="AJ1183">
        <v>3.0000000000000001E-3</v>
      </c>
      <c r="AK1183" s="3" cm="1">
        <f t="array" ref="AK1183">100000000/Lvac($AA1183)</f>
        <v>23388.552780172071</v>
      </c>
      <c r="AL1183" s="21">
        <f t="shared" si="1378"/>
        <v>1.6415350282605323E-2</v>
      </c>
      <c r="AM1183" s="21"/>
      <c r="AN1183" s="21"/>
      <c r="AO1183" s="21"/>
      <c r="AP1183" s="21"/>
      <c r="AS1183" s="3">
        <f t="shared" si="1362"/>
        <v>2.7801720716524869E-3</v>
      </c>
      <c r="AT1183" s="3" cm="1">
        <f t="array" ref="AT1183">AS1183-(100000000/LvacE($A1183)-$E1183)</f>
        <v>-1.2490221706684679E-5</v>
      </c>
      <c r="BB1183"/>
      <c r="BC1183"/>
      <c r="BD1183"/>
      <c r="BE1183"/>
      <c r="BF1183"/>
      <c r="BG1183"/>
      <c r="BH1183"/>
      <c r="BI1183"/>
      <c r="BJ1183"/>
      <c r="BN1183" s="16" cm="1">
        <f t="array" ref="BN1183">$C1183*EXP(poly_from_str(100000000/$E1183,BN$4342))</f>
        <v>8.1708453191644298E-2</v>
      </c>
      <c r="BO1183" s="16"/>
      <c r="BY1183" t="e">
        <v>#N/A</v>
      </c>
    </row>
    <row r="1184" spans="1:77" hidden="1" x14ac:dyDescent="0.25">
      <c r="A1184" t="s">
        <v>1870</v>
      </c>
      <c r="B1184" s="2" t="str">
        <f t="shared" si="1354"/>
        <v/>
      </c>
      <c r="C1184">
        <v>4</v>
      </c>
      <c r="E1184">
        <v>23391.02</v>
      </c>
      <c r="R1184">
        <v>12</v>
      </c>
      <c r="S1184" t="s">
        <v>22</v>
      </c>
      <c r="AA1184" s="10">
        <f t="shared" si="1356"/>
        <v>4273.9430000000002</v>
      </c>
      <c r="AB1184" s="3" cm="1">
        <f t="array" ref="AB1184">100000000/Lvac(AA1184)</f>
        <v>23391.015296301746</v>
      </c>
      <c r="AC1184" s="28">
        <f t="shared" si="1357"/>
        <v>2.3397597955798661E-7</v>
      </c>
      <c r="AD1184" s="28">
        <f t="shared" si="1358"/>
        <v>4.2751457657252945E-7</v>
      </c>
      <c r="AE1184" s="21">
        <f t="shared" si="1359"/>
        <v>23391.016380462679</v>
      </c>
      <c r="AF1184" s="10" cm="1">
        <f t="array" ref="AF1184">Lair(100000000/AE1184)</f>
        <v>4273.9428019013849</v>
      </c>
      <c r="AG1184" s="10">
        <f t="shared" si="1360"/>
        <v>7.7364678584040253E-3</v>
      </c>
      <c r="AH1184" s="10" t="b">
        <f t="shared" si="1355"/>
        <v>1</v>
      </c>
      <c r="AI1184" s="10">
        <f t="shared" si="1361"/>
        <v>4273.9430000000002</v>
      </c>
      <c r="AJ1184">
        <v>3.0000000000000001E-3</v>
      </c>
      <c r="AK1184" s="3" cm="1">
        <f t="array" ref="AK1184">100000000/Lvac($AA1184)</f>
        <v>23391.015296301746</v>
      </c>
      <c r="AL1184" s="21">
        <f t="shared" si="1378"/>
        <v>1.6418807150424146E-2</v>
      </c>
      <c r="AM1184" s="21"/>
      <c r="AN1184" s="21"/>
      <c r="AO1184" s="21"/>
      <c r="AP1184" s="21"/>
      <c r="AS1184" s="3">
        <f t="shared" si="1362"/>
        <v>-4.7036982541612815E-3</v>
      </c>
      <c r="AT1184" s="3" cm="1">
        <f t="array" ref="AT1184">AS1184-(100000000/LvacE($A1184)-$E1184)</f>
        <v>-1.2507309293141589E-5</v>
      </c>
      <c r="BB1184"/>
      <c r="BC1184"/>
      <c r="BD1184"/>
      <c r="BE1184"/>
      <c r="BF1184"/>
      <c r="BG1184"/>
      <c r="BH1184"/>
      <c r="BI1184"/>
      <c r="BJ1184"/>
      <c r="BN1184" s="16" cm="1">
        <f t="array" ref="BN1184">$C1184*EXP(poly_from_str(100000000/$E1184,BN$4342))</f>
        <v>0.16341826991932532</v>
      </c>
      <c r="BO1184" s="16"/>
      <c r="BY1184">
        <v>176</v>
      </c>
    </row>
    <row r="1185" spans="1:77" hidden="1" x14ac:dyDescent="0.25">
      <c r="A1185" t="s">
        <v>1871</v>
      </c>
      <c r="B1185" s="2" t="str">
        <f t="shared" si="1354"/>
        <v/>
      </c>
      <c r="C1185">
        <v>5</v>
      </c>
      <c r="E1185">
        <v>23391.49</v>
      </c>
      <c r="R1185">
        <v>12</v>
      </c>
      <c r="S1185" t="s">
        <v>22</v>
      </c>
      <c r="AA1185" s="10">
        <f t="shared" si="1356"/>
        <v>4273.8559999999998</v>
      </c>
      <c r="AB1185" s="3" cm="1">
        <f t="array" ref="AB1185">100000000/Lvac(AA1185)</f>
        <v>23391.491442570856</v>
      </c>
      <c r="AC1185" s="28">
        <f t="shared" si="1357"/>
        <v>2.3398074244897349E-7</v>
      </c>
      <c r="AD1185" s="28">
        <f t="shared" si="1358"/>
        <v>4.2750587428558357E-7</v>
      </c>
      <c r="AE1185" s="21">
        <f t="shared" si="1359"/>
        <v>23391.491110050174</v>
      </c>
      <c r="AF1185" s="10" cm="1">
        <f t="array" ref="AF1185">Lair(100000000/AE1185)</f>
        <v>4273.856060755933</v>
      </c>
      <c r="AG1185" s="10">
        <f t="shared" si="1360"/>
        <v>7.7365792673607693E-3</v>
      </c>
      <c r="AH1185" s="10" t="b">
        <f t="shared" si="1355"/>
        <v>1</v>
      </c>
      <c r="AI1185" s="10">
        <f t="shared" si="1361"/>
        <v>4273.8559999999998</v>
      </c>
      <c r="AJ1185">
        <v>3.0000000000000001E-3</v>
      </c>
      <c r="AK1185" s="3" cm="1">
        <f t="array" ref="AK1185">100000000/Lvac($AA1185)</f>
        <v>23391.491442570856</v>
      </c>
      <c r="AL1185" s="21">
        <f t="shared" si="1378"/>
        <v>1.6419475604164617E-2</v>
      </c>
      <c r="AM1185" s="21"/>
      <c r="AN1185" s="21"/>
      <c r="AO1185" s="21"/>
      <c r="AP1185" s="21"/>
      <c r="AS1185" s="3">
        <f t="shared" si="1362"/>
        <v>1.4425708541239146E-3</v>
      </c>
      <c r="AT1185" s="3" cm="1">
        <f t="array" ref="AT1185">AS1185-(100000000/LvacE($A1185)-$E1185)</f>
        <v>-1.2510612577898428E-5</v>
      </c>
      <c r="BB1185"/>
      <c r="BC1185"/>
      <c r="BD1185"/>
      <c r="BE1185"/>
      <c r="BF1185"/>
      <c r="BG1185"/>
      <c r="BH1185"/>
      <c r="BI1185"/>
      <c r="BJ1185"/>
      <c r="BN1185" s="16" cm="1">
        <f t="array" ref="BN1185">$C1185*EXP(poly_from_str(100000000/$E1185,BN$4342))</f>
        <v>0.2042732363306804</v>
      </c>
      <c r="BO1185" s="16"/>
      <c r="BY1185">
        <v>219</v>
      </c>
    </row>
    <row r="1186" spans="1:77" hidden="1" x14ac:dyDescent="0.25">
      <c r="A1186" t="s">
        <v>1872</v>
      </c>
      <c r="B1186" s="2" t="str">
        <f t="shared" si="1354"/>
        <v/>
      </c>
      <c r="C1186">
        <v>30</v>
      </c>
      <c r="D1186" t="s">
        <v>14</v>
      </c>
      <c r="E1186">
        <v>23396.87</v>
      </c>
      <c r="R1186">
        <v>12</v>
      </c>
      <c r="S1186" t="s">
        <v>22</v>
      </c>
      <c r="AA1186" s="10">
        <f t="shared" si="1356"/>
        <v>4272.8739999999998</v>
      </c>
      <c r="AB1186" s="3" cm="1">
        <f t="array" ref="AB1186">100000000/Lvac(AA1186)</f>
        <v>23396.86721972255</v>
      </c>
      <c r="AC1186" s="28">
        <f t="shared" si="1357"/>
        <v>2.3403451634660888E-7</v>
      </c>
      <c r="AD1186" s="28">
        <f t="shared" si="1358"/>
        <v>4.2740764847228914E-7</v>
      </c>
      <c r="AE1186" s="21">
        <f t="shared" si="1359"/>
        <v>23396.867861045514</v>
      </c>
      <c r="AF1186" s="10" cm="1">
        <f t="array" ref="AF1186">Lair(100000000/AE1186)</f>
        <v>4272.8738828756441</v>
      </c>
      <c r="AG1186" s="10">
        <f t="shared" si="1360"/>
        <v>7.7378372518967977E-3</v>
      </c>
      <c r="AH1186" s="10" t="b">
        <f t="shared" si="1355"/>
        <v>1</v>
      </c>
      <c r="AI1186" s="10">
        <f t="shared" si="1361"/>
        <v>4272.8739999999998</v>
      </c>
      <c r="AJ1186">
        <v>7.0000000000000001E-3</v>
      </c>
      <c r="AK1186" s="3" cm="1">
        <f t="array" ref="AK1186">100000000/Lvac($AA1186)</f>
        <v>23396.86721972255</v>
      </c>
      <c r="AL1186" s="21">
        <f t="shared" si="1378"/>
        <v>3.8329721526555158E-2</v>
      </c>
      <c r="AM1186" s="21"/>
      <c r="AN1186" s="21"/>
      <c r="AO1186" s="21"/>
      <c r="AP1186" s="21"/>
      <c r="AS1186" s="3">
        <f t="shared" si="1362"/>
        <v>-2.7802774493466131E-3</v>
      </c>
      <c r="AT1186" s="3" cm="1">
        <f t="array" ref="AT1186">AS1186-(100000000/LvacE($A1186)-$E1186)</f>
        <v>-1.2547912774607539E-5</v>
      </c>
      <c r="BB1186"/>
      <c r="BC1186"/>
      <c r="BD1186"/>
      <c r="BE1186"/>
      <c r="BF1186"/>
      <c r="BG1186"/>
      <c r="BH1186"/>
      <c r="BI1186"/>
      <c r="BJ1186"/>
      <c r="BN1186" s="16" cm="1">
        <f t="array" ref="BN1186">$C1186*EXP(poly_from_str(100000000/$E1186,BN$4342))</f>
        <v>1.2256769976350945</v>
      </c>
      <c r="BO1186" s="16"/>
      <c r="BY1186">
        <v>1317</v>
      </c>
    </row>
    <row r="1187" spans="1:77" hidden="1" x14ac:dyDescent="0.25">
      <c r="A1187" t="s">
        <v>1873</v>
      </c>
      <c r="B1187" s="2" t="str">
        <f t="shared" si="1354"/>
        <v/>
      </c>
      <c r="C1187">
        <v>2</v>
      </c>
      <c r="E1187">
        <v>23401.88</v>
      </c>
      <c r="R1187">
        <v>12</v>
      </c>
      <c r="S1187" t="s">
        <v>22</v>
      </c>
      <c r="AA1187" s="10">
        <f t="shared" si="1356"/>
        <v>4271.9579999999996</v>
      </c>
      <c r="AB1187" s="3" cm="1">
        <f t="array" ref="AB1187">100000000/Lvac(AA1187)</f>
        <v>23401.883919923519</v>
      </c>
      <c r="AC1187" s="28">
        <f t="shared" si="1357"/>
        <v>2.3408469839825206E-7</v>
      </c>
      <c r="AD1187" s="28">
        <f t="shared" si="1358"/>
        <v>4.2731602439435918E-7</v>
      </c>
      <c r="AE1187" s="21">
        <f t="shared" si="1359"/>
        <v>23401.883015123185</v>
      </c>
      <c r="AF1187" s="10" cm="1">
        <f t="array" ref="AF1187">Lair(100000000/AE1187)</f>
        <v>4271.9581651722119</v>
      </c>
      <c r="AG1187" s="10">
        <f t="shared" si="1360"/>
        <v>7.7390114696731013E-3</v>
      </c>
      <c r="AH1187" s="10" t="b">
        <f t="shared" si="1355"/>
        <v>1</v>
      </c>
      <c r="AI1187" s="10">
        <f t="shared" si="1361"/>
        <v>4271.9579999999996</v>
      </c>
      <c r="AJ1187">
        <v>3.0000000000000001E-3</v>
      </c>
      <c r="AK1187" s="3" cm="1">
        <f t="array" ref="AK1187">100000000/Lvac($AA1187)</f>
        <v>23401.883919923519</v>
      </c>
      <c r="AL1187" s="21">
        <f t="shared" si="1378"/>
        <v>1.6434068818038605E-2</v>
      </c>
      <c r="AM1187" s="21"/>
      <c r="AN1187" s="21"/>
      <c r="AO1187" s="21"/>
      <c r="AP1187" s="21"/>
      <c r="AS1187" s="3">
        <f t="shared" si="1362"/>
        <v>3.9199235179694369E-3</v>
      </c>
      <c r="AT1187" s="3" cm="1">
        <f t="array" ref="AT1187">AS1187-(100000000/LvacE($A1187)-$E1187)</f>
        <v>-1.25827245938126E-5</v>
      </c>
      <c r="BB1187"/>
      <c r="BC1187"/>
      <c r="BD1187"/>
      <c r="BE1187"/>
      <c r="BF1187"/>
      <c r="BG1187"/>
      <c r="BH1187"/>
      <c r="BI1187"/>
      <c r="BJ1187"/>
      <c r="BN1187" s="16" cm="1">
        <f t="array" ref="BN1187">$C1187*EXP(poly_from_str(100000000/$E1187,BN$4342))</f>
        <v>8.1715253200498772E-2</v>
      </c>
      <c r="BO1187" s="16"/>
      <c r="BY1187" t="e">
        <v>#N/A</v>
      </c>
    </row>
    <row r="1188" spans="1:77" hidden="1" x14ac:dyDescent="0.25">
      <c r="A1188" t="s">
        <v>1874</v>
      </c>
      <c r="B1188" s="2" t="str">
        <f t="shared" si="1354"/>
        <v/>
      </c>
      <c r="C1188">
        <v>6</v>
      </c>
      <c r="E1188">
        <v>23412.27</v>
      </c>
      <c r="R1188">
        <v>12</v>
      </c>
      <c r="S1188" t="s">
        <v>22</v>
      </c>
      <c r="AA1188" s="10">
        <f t="shared" si="1356"/>
        <v>4270.0619999999999</v>
      </c>
      <c r="AB1188" s="3" cm="1">
        <f t="array" ref="AB1188">100000000/Lvac(AA1188)</f>
        <v>23412.274670131104</v>
      </c>
      <c r="AC1188" s="28">
        <f t="shared" si="1357"/>
        <v>2.3418863707365374E-7</v>
      </c>
      <c r="AD1188" s="28">
        <f t="shared" si="1358"/>
        <v>4.2712637455760731E-7</v>
      </c>
      <c r="AE1188" s="21">
        <f t="shared" si="1359"/>
        <v>23412.273590694163</v>
      </c>
      <c r="AF1188" s="10" cm="1">
        <f t="array" ref="AF1188">Lair(100000000/AE1188)</f>
        <v>4270.0621968774312</v>
      </c>
      <c r="AG1188" s="10">
        <f t="shared" si="1360"/>
        <v>7.7414443478960151E-3</v>
      </c>
      <c r="AH1188" s="10" t="b">
        <f t="shared" si="1355"/>
        <v>1</v>
      </c>
      <c r="AI1188" s="10">
        <f t="shared" si="1361"/>
        <v>4270.0619999999999</v>
      </c>
      <c r="AJ1188">
        <v>3.0000000000000001E-3</v>
      </c>
      <c r="AK1188" s="3" cm="1">
        <f t="array" ref="AK1188">100000000/Lvac($AA1188)</f>
        <v>23412.274670131104</v>
      </c>
      <c r="AL1188" s="21">
        <f t="shared" si="1378"/>
        <v>1.644866608737609E-2</v>
      </c>
      <c r="AM1188" s="21"/>
      <c r="AN1188" s="21"/>
      <c r="AO1188" s="21"/>
      <c r="AP1188" s="21"/>
      <c r="AS1188" s="3">
        <f t="shared" si="1362"/>
        <v>4.6701311039214488E-3</v>
      </c>
      <c r="AT1188" s="3" cm="1">
        <f t="array" ref="AT1188">AS1188-(100000000/LvacE($A1188)-$E1188)</f>
        <v>-1.265482569579035E-5</v>
      </c>
      <c r="BB1188"/>
      <c r="BC1188"/>
      <c r="BD1188"/>
      <c r="BE1188"/>
      <c r="BF1188"/>
      <c r="BG1188"/>
      <c r="BH1188"/>
      <c r="BI1188"/>
      <c r="BJ1188"/>
      <c r="BN1188" s="16" cm="1">
        <f t="array" ref="BN1188">$C1188*EXP(poly_from_str(100000000/$E1188,BN$4342))</f>
        <v>0.24517753820242871</v>
      </c>
      <c r="BO1188" s="16"/>
      <c r="BY1188">
        <v>264</v>
      </c>
    </row>
    <row r="1189" spans="1:77" hidden="1" x14ac:dyDescent="0.25">
      <c r="A1189" t="s">
        <v>1875</v>
      </c>
      <c r="B1189" s="2" t="str">
        <f t="shared" si="1354"/>
        <v/>
      </c>
      <c r="C1189">
        <v>20</v>
      </c>
      <c r="E1189">
        <v>23413.71</v>
      </c>
      <c r="R1189">
        <v>12</v>
      </c>
      <c r="S1189" t="s">
        <v>22</v>
      </c>
      <c r="AA1189" s="10">
        <f t="shared" si="1356"/>
        <v>4269.8010000000004</v>
      </c>
      <c r="AB1189" s="3" cm="1">
        <f t="array" ref="AB1189">100000000/Lvac(AA1189)</f>
        <v>23413.705764958508</v>
      </c>
      <c r="AC1189" s="28">
        <f t="shared" si="1357"/>
        <v>2.3420295231557629E-7</v>
      </c>
      <c r="AD1189" s="28">
        <f t="shared" si="1358"/>
        <v>4.271002676973173E-7</v>
      </c>
      <c r="AE1189" s="21">
        <f t="shared" si="1359"/>
        <v>23413.70674401446</v>
      </c>
      <c r="AF1189" s="10" cm="1">
        <f t="array" ref="AF1189">Lair(100000000/AE1189)</f>
        <v>4269.8008214527999</v>
      </c>
      <c r="AG1189" s="10">
        <f t="shared" si="1360"/>
        <v>7.7417795074007558E-3</v>
      </c>
      <c r="AH1189" s="10" t="b">
        <f t="shared" si="1355"/>
        <v>1</v>
      </c>
      <c r="AI1189" s="10">
        <f t="shared" si="1361"/>
        <v>4269.8010000000004</v>
      </c>
      <c r="AJ1189">
        <v>3.0000000000000001E-3</v>
      </c>
      <c r="AK1189" s="3" cm="1">
        <f t="array" ref="AK1189">100000000/Lvac($AA1189)</f>
        <v>23413.705764958508</v>
      </c>
      <c r="AL1189" s="21">
        <f t="shared" si="1378"/>
        <v>1.6450677044404532E-2</v>
      </c>
      <c r="AM1189" s="21"/>
      <c r="AN1189" s="21"/>
      <c r="AO1189" s="21"/>
      <c r="AP1189" s="21"/>
      <c r="AS1189" s="3">
        <f t="shared" si="1362"/>
        <v>-4.235041491483571E-3</v>
      </c>
      <c r="AT1189" s="3" cm="1">
        <f t="array" ref="AT1189">AS1189-(100000000/LvacE($A1189)-$E1189)</f>
        <v>-1.2664761015912518E-5</v>
      </c>
      <c r="BB1189"/>
      <c r="BC1189"/>
      <c r="BD1189"/>
      <c r="BE1189"/>
      <c r="BF1189"/>
      <c r="BG1189"/>
      <c r="BH1189"/>
      <c r="BI1189"/>
      <c r="BJ1189"/>
      <c r="BN1189" s="16" cm="1">
        <f t="array" ref="BN1189">$C1189*EXP(poly_from_str(100000000/$E1189,BN$4342))</f>
        <v>0.81727678407895399</v>
      </c>
      <c r="BO1189" s="16"/>
      <c r="BY1189">
        <v>880</v>
      </c>
    </row>
    <row r="1190" spans="1:77" hidden="1" x14ac:dyDescent="0.25">
      <c r="A1190" t="s">
        <v>1876</v>
      </c>
      <c r="B1190" s="2" t="str">
        <f t="shared" si="1354"/>
        <v/>
      </c>
      <c r="C1190">
        <v>10</v>
      </c>
      <c r="E1190">
        <v>23419.1</v>
      </c>
      <c r="R1190">
        <v>12</v>
      </c>
      <c r="S1190" t="s">
        <v>22</v>
      </c>
      <c r="AA1190" s="10">
        <f t="shared" si="1356"/>
        <v>4268.8180000000002</v>
      </c>
      <c r="AB1190" s="3" cm="1">
        <f t="array" ref="AB1190">100000000/Lvac(AA1190)</f>
        <v>23419.097244485925</v>
      </c>
      <c r="AC1190" s="28">
        <f t="shared" si="1357"/>
        <v>2.3425688328713006E-7</v>
      </c>
      <c r="AD1190" s="28">
        <f t="shared" si="1358"/>
        <v>4.2700194185984353E-7</v>
      </c>
      <c r="AE1190" s="21">
        <f t="shared" si="1359"/>
        <v>23419.097881956222</v>
      </c>
      <c r="AF1190" s="10" cm="1">
        <f t="array" ref="AF1190">Lair(100000000/AE1190)</f>
        <v>4268.8178838001668</v>
      </c>
      <c r="AG1190" s="10">
        <f t="shared" si="1360"/>
        <v>7.7430423649457441E-3</v>
      </c>
      <c r="AH1190" s="10" t="b">
        <f t="shared" si="1355"/>
        <v>1</v>
      </c>
      <c r="AI1190" s="10">
        <f t="shared" si="1361"/>
        <v>4268.8180000000002</v>
      </c>
      <c r="AJ1190">
        <v>3.0000000000000001E-3</v>
      </c>
      <c r="AK1190" s="3" cm="1">
        <f t="array" ref="AK1190">100000000/Lvac($AA1190)</f>
        <v>23419.097244485925</v>
      </c>
      <c r="AL1190" s="21">
        <f t="shared" si="1378"/>
        <v>1.6458254189674466E-2</v>
      </c>
      <c r="AM1190" s="21"/>
      <c r="AN1190" s="21"/>
      <c r="AO1190" s="21"/>
      <c r="AP1190" s="21"/>
      <c r="AS1190" s="3">
        <f t="shared" si="1362"/>
        <v>-2.7555140732147265E-3</v>
      </c>
      <c r="AT1190" s="3" cm="1">
        <f t="array" ref="AT1190">AS1190-(100000000/LvacE($A1190)-$E1190)</f>
        <v>-1.2702173989964649E-5</v>
      </c>
      <c r="BB1190"/>
      <c r="BC1190"/>
      <c r="BD1190"/>
      <c r="BE1190"/>
      <c r="BF1190"/>
      <c r="BG1190"/>
      <c r="BH1190"/>
      <c r="BI1190"/>
      <c r="BJ1190"/>
      <c r="BN1190" s="16" cm="1">
        <f t="array" ref="BN1190">$C1190*EXP(poly_from_str(100000000/$E1190,BN$4342))</f>
        <v>0.4086766086773807</v>
      </c>
      <c r="BO1190" s="16"/>
      <c r="BY1190">
        <v>440</v>
      </c>
    </row>
    <row r="1191" spans="1:77" hidden="1" x14ac:dyDescent="0.25">
      <c r="A1191" t="s">
        <v>1877</v>
      </c>
      <c r="B1191" s="2" t="str">
        <f t="shared" si="1354"/>
        <v/>
      </c>
      <c r="C1191">
        <v>20</v>
      </c>
      <c r="E1191">
        <v>23424.23</v>
      </c>
      <c r="R1191">
        <v>12</v>
      </c>
      <c r="S1191" t="s">
        <v>22</v>
      </c>
      <c r="AA1191" s="10">
        <f t="shared" si="1356"/>
        <v>4267.8829999999998</v>
      </c>
      <c r="AB1191" s="3" cm="1">
        <f t="array" ref="AB1191">100000000/Lvac(AA1191)</f>
        <v>23424.227762030776</v>
      </c>
      <c r="AC1191" s="28">
        <f t="shared" si="1357"/>
        <v>2.3430820385657248E-7</v>
      </c>
      <c r="AD1191" s="28">
        <f t="shared" si="1358"/>
        <v>4.2690841728449129E-7</v>
      </c>
      <c r="AE1191" s="21">
        <f t="shared" si="1359"/>
        <v>23424.228280119209</v>
      </c>
      <c r="AF1191" s="10" cm="1">
        <f t="array" ref="AF1191">Lair(100000000/AE1191)</f>
        <v>4267.8829056027826</v>
      </c>
      <c r="AG1191" s="10">
        <f t="shared" si="1360"/>
        <v>7.744244366824346E-3</v>
      </c>
      <c r="AH1191" s="10" t="b">
        <f t="shared" si="1355"/>
        <v>1</v>
      </c>
      <c r="AI1191" s="10">
        <f t="shared" si="1361"/>
        <v>4267.8829999999998</v>
      </c>
      <c r="AJ1191">
        <v>3.0000000000000001E-3</v>
      </c>
      <c r="AK1191" s="3" cm="1">
        <f t="array" ref="AK1191">100000000/Lvac($AA1191)</f>
        <v>23424.227762030776</v>
      </c>
      <c r="AL1191" s="21">
        <f t="shared" si="1378"/>
        <v>1.6465466200946074E-2</v>
      </c>
      <c r="AM1191" s="21"/>
      <c r="AN1191" s="21"/>
      <c r="AO1191" s="21"/>
      <c r="AP1191" s="21"/>
      <c r="AS1191" s="3">
        <f t="shared" si="1362"/>
        <v>-2.2379692236427218E-3</v>
      </c>
      <c r="AT1191" s="3" cm="1">
        <f t="array" ref="AT1191">AS1191-(100000000/LvacE($A1191)-$E1191)</f>
        <v>-1.2737778888549656E-5</v>
      </c>
      <c r="BB1191"/>
      <c r="BC1191"/>
      <c r="BD1191"/>
      <c r="BE1191"/>
      <c r="BF1191"/>
      <c r="BG1191"/>
      <c r="BH1191"/>
      <c r="BI1191"/>
      <c r="BJ1191"/>
      <c r="BN1191" s="16" cm="1">
        <f t="array" ref="BN1191">$C1191*EXP(poly_from_str(100000000/$E1191,BN$4342))</f>
        <v>0.81743744498256388</v>
      </c>
      <c r="BO1191" s="16"/>
      <c r="BY1191" t="e">
        <v>#N/A</v>
      </c>
    </row>
    <row r="1192" spans="1:77" hidden="1" x14ac:dyDescent="0.25">
      <c r="A1192" t="s">
        <v>1878</v>
      </c>
      <c r="B1192" s="2" t="str">
        <f t="shared" si="1354"/>
        <v/>
      </c>
      <c r="C1192">
        <v>5</v>
      </c>
      <c r="E1192">
        <v>23426.15</v>
      </c>
      <c r="R1192">
        <v>12</v>
      </c>
      <c r="S1192" t="s">
        <v>22</v>
      </c>
      <c r="AA1192" s="10">
        <f t="shared" si="1356"/>
        <v>4267.5320000000002</v>
      </c>
      <c r="AB1192" s="3" cm="1">
        <f t="array" ref="AB1192">100000000/Lvac(AA1192)</f>
        <v>23426.154344178194</v>
      </c>
      <c r="AC1192" s="28">
        <f t="shared" si="1357"/>
        <v>2.3432747545888349E-7</v>
      </c>
      <c r="AD1192" s="28">
        <f t="shared" si="1358"/>
        <v>4.2687330805899748E-7</v>
      </c>
      <c r="AE1192" s="21">
        <f t="shared" si="1359"/>
        <v>23426.15333824946</v>
      </c>
      <c r="AF1192" s="10" cm="1">
        <f t="array" ref="AF1192">Lair(100000000/AE1192)</f>
        <v>4267.5321832530026</v>
      </c>
      <c r="AG1192" s="10">
        <f t="shared" si="1360"/>
        <v>7.7446958035907159E-3</v>
      </c>
      <c r="AH1192" s="10" t="b">
        <f t="shared" si="1355"/>
        <v>1</v>
      </c>
      <c r="AI1192" s="10">
        <f t="shared" si="1361"/>
        <v>4267.5320000000002</v>
      </c>
      <c r="AJ1192">
        <v>3.0000000000000001E-3</v>
      </c>
      <c r="AK1192" s="3" cm="1">
        <f t="array" ref="AK1192">100000000/Lvac($AA1192)</f>
        <v>23426.154344178194</v>
      </c>
      <c r="AL1192" s="21">
        <f t="shared" si="1378"/>
        <v>1.6468174821544296E-2</v>
      </c>
      <c r="AM1192" s="21"/>
      <c r="AN1192" s="21"/>
      <c r="AO1192" s="21"/>
      <c r="AP1192" s="21"/>
      <c r="AS1192" s="3">
        <f t="shared" si="1362"/>
        <v>4.3441781926958356E-3</v>
      </c>
      <c r="AT1192" s="3" cm="1">
        <f t="array" ref="AT1192">AS1192-(100000000/LvacE($A1192)-$E1192)</f>
        <v>-1.2751152098644525E-5</v>
      </c>
      <c r="BB1192"/>
      <c r="BC1192"/>
      <c r="BD1192"/>
      <c r="BE1192"/>
      <c r="BF1192"/>
      <c r="BG1192"/>
      <c r="BH1192"/>
      <c r="BI1192"/>
      <c r="BJ1192"/>
      <c r="BN1192" s="16" cm="1">
        <f t="array" ref="BN1192">$C1192*EXP(poly_from_str(100000000/$E1192,BN$4342))</f>
        <v>0.20436796062258017</v>
      </c>
      <c r="BO1192" s="16"/>
      <c r="BY1192" t="e">
        <v>#N/A</v>
      </c>
    </row>
    <row r="1193" spans="1:77" hidden="1" x14ac:dyDescent="0.25">
      <c r="A1193" t="s">
        <v>1879</v>
      </c>
      <c r="B1193" s="2" t="str">
        <f t="shared" si="1354"/>
        <v/>
      </c>
      <c r="C1193">
        <v>20</v>
      </c>
      <c r="E1193">
        <v>23428.29</v>
      </c>
      <c r="F1193">
        <v>44903</v>
      </c>
      <c r="G1193" t="s">
        <v>5</v>
      </c>
      <c r="H1193" s="5" t="s">
        <v>18</v>
      </c>
      <c r="I1193">
        <v>68331</v>
      </c>
      <c r="J1193" t="s">
        <v>3</v>
      </c>
      <c r="K1193" s="5" t="s">
        <v>8</v>
      </c>
      <c r="L1193">
        <v>44903.42</v>
      </c>
      <c r="M1193" t="str">
        <f>$G1193&amp;""</f>
        <v>e</v>
      </c>
      <c r="N1193" t="str">
        <f>$H1193&amp;""</f>
        <v>5/2</v>
      </c>
      <c r="O1193">
        <v>68331.73</v>
      </c>
      <c r="P1193" t="str">
        <f>$J1193&amp;""</f>
        <v>o</v>
      </c>
      <c r="Q1193" t="str">
        <f>$K1193&amp;""</f>
        <v>7/2</v>
      </c>
      <c r="R1193">
        <v>12</v>
      </c>
      <c r="AA1193" s="10">
        <f t="shared" si="1356"/>
        <v>4267.1419999999998</v>
      </c>
      <c r="AB1193" s="3" cm="1">
        <f t="array" ref="AB1193">100000000/Lvac(AA1193)</f>
        <v>23428.295362726272</v>
      </c>
      <c r="AC1193" s="28">
        <f t="shared" si="1357"/>
        <v>2.3434889206874298E-7</v>
      </c>
      <c r="AD1193" s="28">
        <f t="shared" si="1358"/>
        <v>4.2683429780852539E-7</v>
      </c>
      <c r="AE1193" s="21">
        <f t="shared" si="1359"/>
        <v>23428.29412059582</v>
      </c>
      <c r="AF1193" s="10" cm="1">
        <f t="array" ref="AF1193">Lair(100000000/AE1193)</f>
        <v>4267.1422262412134</v>
      </c>
      <c r="AG1193" s="10">
        <f t="shared" si="1360"/>
        <v>7.7451975306570857E-3</v>
      </c>
      <c r="AH1193" s="10" t="b">
        <f t="shared" si="1355"/>
        <v>1</v>
      </c>
      <c r="AI1193" s="10">
        <f>$AF1193</f>
        <v>4267.1422262412134</v>
      </c>
      <c r="AJ1193">
        <v>3.0000000000000001E-3</v>
      </c>
      <c r="AK1193" s="3" cm="1">
        <f t="array" ref="AK1193">100000000/Lvac($AA1193)</f>
        <v>23428.295362726272</v>
      </c>
      <c r="AL1193" s="21">
        <f t="shared" si="1378"/>
        <v>1.6471184310650571E-2</v>
      </c>
      <c r="AM1193" s="10" cm="1">
        <f t="array" ref="AM1193">Lvac($AI1193)-$BA1193</f>
        <v>6.5367702700314112E-3</v>
      </c>
      <c r="AN1193" s="10">
        <f>$AK1193-($AX1193-$AW1193)</f>
        <v>-3.4637273729458684E-2</v>
      </c>
      <c r="AO1193" s="3">
        <f>AM1193/AJ1193</f>
        <v>2.1789234233438037</v>
      </c>
      <c r="AP1193" s="3">
        <v>2.1034898645666544</v>
      </c>
      <c r="AS1193" s="3">
        <f t="shared" si="1362"/>
        <v>5.3627262714144308E-3</v>
      </c>
      <c r="AT1193" s="3" cm="1">
        <f t="array" ref="AT1193">AS1193-(100000000/LvacE($A1193)-$E1193)</f>
        <v>-1.2766013242071494E-5</v>
      </c>
      <c r="AU1193" t="s">
        <v>4760</v>
      </c>
      <c r="AV1193" t="s">
        <v>4918</v>
      </c>
      <c r="AW1193" s="3">
        <v>44903.42</v>
      </c>
      <c r="AX1193" s="3">
        <v>68331.75</v>
      </c>
      <c r="AY1193" s="3"/>
      <c r="AZ1193" s="10" cm="1">
        <f t="array" ref="AZ1193">Lair(100000000/($AX1193-$AW1193))</f>
        <v>4267.1356911885614</v>
      </c>
      <c r="BA1193" s="10">
        <f>100000000/($AX1193-$AW1193)</f>
        <v>4268.3366676156602</v>
      </c>
      <c r="BB1193" s="12">
        <v>1070000</v>
      </c>
      <c r="BC1193" s="3">
        <v>3.7999999999999999E-2</v>
      </c>
      <c r="BD1193" s="12" cm="1">
        <f t="array" ref="BD1193">SfromgA($BB1193,$BA1193,"")</f>
        <v>4.1067015262507167E-2</v>
      </c>
      <c r="BE1193" s="29">
        <f>(10^MAX(0.05, -0.312925054856973*((LN($BD1193))^(1/3)) + 0.454808404431693)-1)*100</f>
        <v>723.34257797108603</v>
      </c>
      <c r="BG1193" s="3"/>
      <c r="BH1193" s="3"/>
      <c r="BI1193" s="12">
        <f>IF($BB1193="",$BF1193,$BB1193)</f>
        <v>1070000</v>
      </c>
      <c r="BJ1193" s="29">
        <f>IF($BB1193="",$BH1193,$BE1193)</f>
        <v>723.34257797108603</v>
      </c>
      <c r="BK1193" s="3">
        <f>LN(BN1193*100000000/($AX1193-$AW1193)/$BI1193)</f>
        <v>-5.7256793844221905</v>
      </c>
      <c r="BL1193" s="13">
        <f>EXP(BK$4341*$AX1193+BK$4342)*$BI1193/(100000000/($AX1193-$AW1193))</f>
        <v>0.15665661286200014</v>
      </c>
      <c r="BM1193" s="3">
        <f t="shared" ref="BM1193" si="1379">LN(BL1193/$C1193)</f>
        <v>-4.8494313217805987</v>
      </c>
      <c r="BN1193" s="16" cm="1">
        <f t="array" ref="BN1193">$C1193*EXP(poly_from_str(100000000/$E1193,BN$4342))</f>
        <v>0.81751202313787119</v>
      </c>
      <c r="BO1193" s="3">
        <f>LN($C1193)</f>
        <v>2.9957322735539909</v>
      </c>
      <c r="BP1193" s="13">
        <f>LN(BL1193/BN1193)</f>
        <v>-1.6522093791100179</v>
      </c>
      <c r="BY1193">
        <v>882</v>
      </c>
    </row>
    <row r="1194" spans="1:77" hidden="1" x14ac:dyDescent="0.25">
      <c r="A1194" t="s">
        <v>1880</v>
      </c>
      <c r="B1194" s="2" t="str">
        <f t="shared" si="1354"/>
        <v/>
      </c>
      <c r="C1194">
        <v>9</v>
      </c>
      <c r="E1194">
        <v>23431.88</v>
      </c>
      <c r="R1194">
        <v>12</v>
      </c>
      <c r="S1194" t="s">
        <v>22</v>
      </c>
      <c r="AA1194" s="10">
        <f t="shared" si="1356"/>
        <v>4266.49</v>
      </c>
      <c r="AB1194" s="3" cm="1">
        <f t="array" ref="AB1194">100000000/Lvac(AA1194)</f>
        <v>23431.875580708278</v>
      </c>
      <c r="AC1194" s="28">
        <f t="shared" si="1357"/>
        <v>2.3438470499169109E-7</v>
      </c>
      <c r="AD1194" s="28">
        <f t="shared" si="1358"/>
        <v>4.2676908067201889E-7</v>
      </c>
      <c r="AE1194" s="21">
        <f t="shared" si="1359"/>
        <v>23431.876604798457</v>
      </c>
      <c r="AF1194" s="10" cm="1">
        <f t="array" ref="AF1194">Lair(100000000/AE1194)</f>
        <v>4266.4898135295807</v>
      </c>
      <c r="AG1194" s="10">
        <f t="shared" si="1360"/>
        <v>7.7460366226931605E-3</v>
      </c>
      <c r="AH1194" s="10" t="b">
        <f t="shared" si="1355"/>
        <v>1</v>
      </c>
      <c r="AI1194" s="10">
        <f t="shared" si="1361"/>
        <v>4266.49</v>
      </c>
      <c r="AJ1194">
        <v>3.0000000000000001E-3</v>
      </c>
      <c r="AK1194" s="3" cm="1">
        <f t="array" ref="AK1194">100000000/Lvac($AA1194)</f>
        <v>23431.875580708278</v>
      </c>
      <c r="AL1194" s="21">
        <f t="shared" si="1378"/>
        <v>1.6476219736158957E-2</v>
      </c>
      <c r="AM1194" s="21"/>
      <c r="AN1194" s="21"/>
      <c r="AO1194" s="21"/>
      <c r="AP1194" s="21"/>
      <c r="AS1194" s="3">
        <f t="shared" si="1362"/>
        <v>-4.4192917230247986E-3</v>
      </c>
      <c r="AT1194" s="3" cm="1">
        <f t="array" ref="AT1194">AS1194-(100000000/LvacE($A1194)-$E1194)</f>
        <v>-1.2790856999345124E-5</v>
      </c>
      <c r="BB1194"/>
      <c r="BC1194"/>
      <c r="BD1194"/>
      <c r="BE1194"/>
      <c r="BF1194"/>
      <c r="BG1194"/>
      <c r="BH1194"/>
      <c r="BI1194"/>
      <c r="BJ1194"/>
      <c r="BN1194" s="16" cm="1">
        <f t="array" ref="BN1194">$C1194*EXP(poly_from_str(100000000/$E1194,BN$4342))</f>
        <v>0.36791270283665933</v>
      </c>
      <c r="BO1194" s="16"/>
      <c r="BY1194" t="e">
        <v>#N/A</v>
      </c>
    </row>
    <row r="1195" spans="1:77" hidden="1" x14ac:dyDescent="0.25">
      <c r="A1195" t="s">
        <v>1881</v>
      </c>
      <c r="B1195" s="2" t="str">
        <f t="shared" si="1354"/>
        <v/>
      </c>
      <c r="C1195">
        <v>6</v>
      </c>
      <c r="E1195">
        <v>23433.9</v>
      </c>
      <c r="R1195">
        <v>12</v>
      </c>
      <c r="S1195" t="s">
        <v>22</v>
      </c>
      <c r="AA1195" s="10">
        <f t="shared" si="1356"/>
        <v>4266.1220000000003</v>
      </c>
      <c r="AB1195" s="3" cm="1">
        <f t="array" ref="AB1195">100000000/Lvac(AA1195)</f>
        <v>23433.896800367536</v>
      </c>
      <c r="AC1195" s="28">
        <f t="shared" si="1357"/>
        <v>2.3440492325348406E-7</v>
      </c>
      <c r="AD1195" s="28">
        <f t="shared" si="1358"/>
        <v>4.2673227099997987E-7</v>
      </c>
      <c r="AE1195" s="21">
        <f t="shared" si="1359"/>
        <v>23433.897542020506</v>
      </c>
      <c r="AF1195" s="10" cm="1">
        <f t="array" ref="AF1195">Lair(100000000/AE1195)</f>
        <v>4266.1218649801658</v>
      </c>
      <c r="AG1195" s="10">
        <f t="shared" si="1360"/>
        <v>7.7465103905101085E-3</v>
      </c>
      <c r="AH1195" s="10" t="b">
        <f t="shared" si="1355"/>
        <v>1</v>
      </c>
      <c r="AI1195" s="10">
        <f t="shared" si="1361"/>
        <v>4266.1220000000003</v>
      </c>
      <c r="AJ1195">
        <v>3.0000000000000001E-3</v>
      </c>
      <c r="AK1195" s="3" cm="1">
        <f t="array" ref="AK1195">100000000/Lvac($AA1195)</f>
        <v>23433.896800367536</v>
      </c>
      <c r="AL1195" s="21">
        <f t="shared" si="1378"/>
        <v>1.6479062343060655E-2</v>
      </c>
      <c r="AM1195" s="21"/>
      <c r="AN1195" s="21"/>
      <c r="AO1195" s="21"/>
      <c r="AP1195" s="21"/>
      <c r="AS1195" s="3">
        <f t="shared" si="1362"/>
        <v>-3.1996324651117902E-3</v>
      </c>
      <c r="AT1195" s="3" cm="1">
        <f t="array" ref="AT1195">AS1195-(100000000/LvacE($A1195)-$E1195)</f>
        <v>-1.2804885045625269E-5</v>
      </c>
      <c r="BB1195"/>
      <c r="BC1195"/>
      <c r="BD1195"/>
      <c r="BE1195"/>
      <c r="BF1195"/>
      <c r="BG1195"/>
      <c r="BH1195"/>
      <c r="BI1195"/>
      <c r="BJ1195"/>
      <c r="BN1195" s="16" cm="1">
        <f t="array" ref="BN1195">$C1195*EXP(poly_from_str(100000000/$E1195,BN$4342))</f>
        <v>0.24528796747750226</v>
      </c>
      <c r="BO1195" s="16"/>
      <c r="BY1195" t="e">
        <v>#N/A</v>
      </c>
    </row>
    <row r="1196" spans="1:77" hidden="1" x14ac:dyDescent="0.25">
      <c r="A1196" t="s">
        <v>1882</v>
      </c>
      <c r="B1196" s="2" t="str">
        <f t="shared" si="1354"/>
        <v/>
      </c>
      <c r="C1196">
        <v>20</v>
      </c>
      <c r="E1196">
        <v>23438.080000000002</v>
      </c>
      <c r="R1196">
        <v>12</v>
      </c>
      <c r="S1196" t="s">
        <v>22</v>
      </c>
      <c r="AA1196" s="10">
        <f t="shared" si="1356"/>
        <v>4265.3599999999997</v>
      </c>
      <c r="AB1196" s="3" cm="1">
        <f t="array" ref="AB1196">100000000/Lvac(AA1196)</f>
        <v>23438.083151990711</v>
      </c>
      <c r="AC1196" s="28">
        <f t="shared" si="1357"/>
        <v>2.3444679933229555E-7</v>
      </c>
      <c r="AD1196" s="28">
        <f t="shared" si="1358"/>
        <v>4.2665605097277981E-7</v>
      </c>
      <c r="AE1196" s="21">
        <f t="shared" si="1359"/>
        <v>23438.082420979663</v>
      </c>
      <c r="AF1196" s="10" cm="1">
        <f t="array" ref="AF1196">Lair(100000000/AE1196)</f>
        <v>4265.3601330349184</v>
      </c>
      <c r="AG1196" s="10">
        <f t="shared" si="1360"/>
        <v>7.7474917887342121E-3</v>
      </c>
      <c r="AH1196" s="10" t="b">
        <f t="shared" si="1355"/>
        <v>1</v>
      </c>
      <c r="AI1196" s="10">
        <f t="shared" si="1361"/>
        <v>4265.3599999999997</v>
      </c>
      <c r="AJ1196">
        <v>3.0000000000000001E-3</v>
      </c>
      <c r="AK1196" s="3" cm="1">
        <f t="array" ref="AK1196">100000000/Lvac($AA1196)</f>
        <v>23438.083151990711</v>
      </c>
      <c r="AL1196" s="21">
        <f t="shared" si="1378"/>
        <v>1.648495073240527E-2</v>
      </c>
      <c r="AM1196" s="21"/>
      <c r="AN1196" s="21"/>
      <c r="AO1196" s="21"/>
      <c r="AP1196" s="21"/>
      <c r="AS1196" s="3">
        <f t="shared" si="1362"/>
        <v>3.1519907097390387E-3</v>
      </c>
      <c r="AT1196" s="3" cm="1">
        <f t="array" ref="AT1196">AS1196-(100000000/LvacE($A1196)-$E1196)</f>
        <v>-1.2833945220336318E-5</v>
      </c>
      <c r="BB1196"/>
      <c r="BC1196"/>
      <c r="BD1196"/>
      <c r="BE1196"/>
      <c r="BF1196"/>
      <c r="BG1196"/>
      <c r="BH1196"/>
      <c r="BI1196"/>
      <c r="BJ1196"/>
      <c r="BN1196" s="16" cm="1">
        <f t="array" ref="BN1196">$C1196*EXP(poly_from_str(100000000/$E1196,BN$4342))</f>
        <v>0.81772054235776481</v>
      </c>
      <c r="BO1196" s="16"/>
      <c r="BY1196">
        <v>883</v>
      </c>
    </row>
    <row r="1197" spans="1:77" hidden="1" x14ac:dyDescent="0.25">
      <c r="A1197" t="s">
        <v>1883</v>
      </c>
      <c r="B1197" s="2" t="str">
        <f t="shared" si="1354"/>
        <v/>
      </c>
      <c r="C1197">
        <v>4</v>
      </c>
      <c r="D1197" t="s">
        <v>14</v>
      </c>
      <c r="E1197">
        <v>23454</v>
      </c>
      <c r="R1197">
        <v>12</v>
      </c>
      <c r="S1197" t="s">
        <v>22</v>
      </c>
      <c r="AA1197" s="10">
        <f t="shared" si="1356"/>
        <v>4262.4660000000003</v>
      </c>
      <c r="AB1197" s="3" cm="1">
        <f t="array" ref="AB1197">100000000/Lvac(AA1197)</f>
        <v>23453.99613468855</v>
      </c>
      <c r="AC1197" s="28">
        <f t="shared" si="1357"/>
        <v>2.3460597691571027E-7</v>
      </c>
      <c r="AD1197" s="28">
        <f t="shared" si="1358"/>
        <v>4.2636657491428343E-7</v>
      </c>
      <c r="AE1197" s="21">
        <f t="shared" si="1359"/>
        <v>23453.9970330039</v>
      </c>
      <c r="AF1197" s="10" cm="1">
        <f t="array" ref="AF1197">Lair(100000000/AE1197)</f>
        <v>4262.4658367395523</v>
      </c>
      <c r="AG1197" s="10">
        <f t="shared" si="1360"/>
        <v>7.75122383787795E-3</v>
      </c>
      <c r="AH1197" s="10" t="b">
        <f t="shared" si="1355"/>
        <v>1</v>
      </c>
      <c r="AI1197" s="10">
        <f t="shared" si="1361"/>
        <v>4262.4660000000003</v>
      </c>
      <c r="AJ1197">
        <v>7.0000000000000001E-3</v>
      </c>
      <c r="AK1197" s="3" cm="1">
        <f t="array" ref="AK1197">100000000/Lvac($AA1197)</f>
        <v>23453.99613468855</v>
      </c>
      <c r="AL1197" s="21">
        <f t="shared" si="1378"/>
        <v>3.8517133730291302E-2</v>
      </c>
      <c r="AM1197" s="21"/>
      <c r="AN1197" s="21"/>
      <c r="AO1197" s="21"/>
      <c r="AP1197" s="21"/>
      <c r="AS1197" s="3">
        <f t="shared" si="1362"/>
        <v>-3.8653114497719798E-3</v>
      </c>
      <c r="AT1197" s="3" cm="1">
        <f t="array" ref="AT1197">AS1197-(100000000/LvacE($A1197)-$E1197)</f>
        <v>-1.2944394256919622E-5</v>
      </c>
      <c r="BB1197"/>
      <c r="BC1197"/>
      <c r="BD1197"/>
      <c r="BE1197"/>
      <c r="BF1197"/>
      <c r="BG1197"/>
      <c r="BH1197"/>
      <c r="BI1197"/>
      <c r="BJ1197"/>
      <c r="BN1197" s="16" cm="1">
        <f t="array" ref="BN1197">$C1197*EXP(poly_from_str(100000000/$E1197,BN$4342))</f>
        <v>0.1636291620007993</v>
      </c>
      <c r="BO1197" s="16"/>
      <c r="BY1197">
        <v>177</v>
      </c>
    </row>
    <row r="1198" spans="1:77" hidden="1" x14ac:dyDescent="0.25">
      <c r="A1198" t="s">
        <v>1884</v>
      </c>
      <c r="B1198" s="2" t="str">
        <f t="shared" si="1354"/>
        <v/>
      </c>
      <c r="C1198">
        <v>9</v>
      </c>
      <c r="E1198">
        <v>23462.94</v>
      </c>
      <c r="R1198">
        <v>12</v>
      </c>
      <c r="S1198" t="s">
        <v>22</v>
      </c>
      <c r="AA1198" s="10">
        <f t="shared" si="1356"/>
        <v>4260.8419999999996</v>
      </c>
      <c r="AB1198" s="3" cm="1">
        <f t="array" ref="AB1198">100000000/Lvac(AA1198)</f>
        <v>23462.935348740724</v>
      </c>
      <c r="AC1198" s="28">
        <f t="shared" si="1357"/>
        <v>2.3469539588654076E-7</v>
      </c>
      <c r="AD1198" s="28">
        <f t="shared" si="1358"/>
        <v>4.2620413223517271E-7</v>
      </c>
      <c r="AE1198" s="21">
        <f t="shared" si="1359"/>
        <v>23462.936430979076</v>
      </c>
      <c r="AF1198" s="10" cm="1">
        <f t="array" ref="AF1198">Lair(100000000/AE1198)</f>
        <v>4260.8418034631031</v>
      </c>
      <c r="AG1198" s="10">
        <f t="shared" si="1360"/>
        <v>7.7533214501665079E-3</v>
      </c>
      <c r="AH1198" s="10" t="b">
        <f t="shared" si="1355"/>
        <v>1</v>
      </c>
      <c r="AI1198" s="10">
        <f t="shared" si="1361"/>
        <v>4260.8419999999996</v>
      </c>
      <c r="AJ1198">
        <v>3.0000000000000001E-3</v>
      </c>
      <c r="AK1198" s="3" cm="1">
        <f t="array" ref="AK1198">100000000/Lvac($AA1198)</f>
        <v>23462.935348740724</v>
      </c>
      <c r="AL1198" s="21">
        <f t="shared" si="1378"/>
        <v>1.6519928700999047E-2</v>
      </c>
      <c r="AM1198" s="21"/>
      <c r="AN1198" s="21"/>
      <c r="AO1198" s="21"/>
      <c r="AP1198" s="21"/>
      <c r="AS1198" s="3">
        <f t="shared" si="1362"/>
        <v>-4.6512592743965797E-3</v>
      </c>
      <c r="AT1198" s="3" cm="1">
        <f t="array" ref="AT1198">AS1198-(100000000/LvacE($A1198)-$E1198)</f>
        <v>-1.3006443623453379E-5</v>
      </c>
      <c r="BB1198"/>
      <c r="BC1198"/>
      <c r="BD1198"/>
      <c r="BE1198"/>
      <c r="BF1198"/>
      <c r="BG1198"/>
      <c r="BH1198"/>
      <c r="BI1198"/>
      <c r="BJ1198"/>
      <c r="BN1198" s="16" cm="1">
        <f t="array" ref="BN1198">$C1198*EXP(poly_from_str(100000000/$E1198,BN$4342))</f>
        <v>0.36829402607778861</v>
      </c>
      <c r="BO1198" s="16"/>
      <c r="BY1198">
        <v>399</v>
      </c>
    </row>
    <row r="1199" spans="1:77" hidden="1" x14ac:dyDescent="0.25">
      <c r="A1199" t="s">
        <v>1885</v>
      </c>
      <c r="B1199" s="2" t="str">
        <f t="shared" si="1354"/>
        <v/>
      </c>
      <c r="C1199">
        <v>5</v>
      </c>
      <c r="E1199">
        <v>23464.639999999999</v>
      </c>
      <c r="R1199">
        <v>12</v>
      </c>
      <c r="S1199" t="s">
        <v>22</v>
      </c>
      <c r="AA1199" s="10">
        <f t="shared" si="1356"/>
        <v>4260.5320000000002</v>
      </c>
      <c r="AB1199" s="3" cm="1">
        <f t="array" ref="AB1199">100000000/Lvac(AA1199)</f>
        <v>23464.64250036651</v>
      </c>
      <c r="AC1199" s="28">
        <f t="shared" si="1357"/>
        <v>2.3471247252690509E-7</v>
      </c>
      <c r="AD1199" s="28">
        <f t="shared" si="1358"/>
        <v>4.2617312408845794E-7</v>
      </c>
      <c r="AE1199" s="21">
        <f t="shared" si="1359"/>
        <v>23464.641918460253</v>
      </c>
      <c r="AF1199" s="10" cm="1">
        <f t="array" ref="AF1199">Lair(100000000/AE1199)</f>
        <v>4260.5321056601042</v>
      </c>
      <c r="AG1199" s="10">
        <f t="shared" si="1360"/>
        <v>7.7537221291104621E-3</v>
      </c>
      <c r="AH1199" s="10" t="b">
        <f t="shared" si="1355"/>
        <v>1</v>
      </c>
      <c r="AI1199" s="10">
        <f t="shared" si="1361"/>
        <v>4260.5320000000002</v>
      </c>
      <c r="AJ1199">
        <v>3.0000000000000001E-3</v>
      </c>
      <c r="AK1199" s="3" cm="1">
        <f t="array" ref="AK1199">100000000/Lvac($AA1199)</f>
        <v>23464.64250036651</v>
      </c>
      <c r="AL1199" s="21">
        <f t="shared" si="1378"/>
        <v>1.6522332774662772E-2</v>
      </c>
      <c r="AM1199" s="21"/>
      <c r="AN1199" s="21"/>
      <c r="AO1199" s="21"/>
      <c r="AP1199" s="21"/>
      <c r="AS1199" s="3">
        <f t="shared" si="1362"/>
        <v>2.5003665105032269E-3</v>
      </c>
      <c r="AT1199" s="3" cm="1">
        <f t="array" ref="AT1199">AS1199-(100000000/LvacE($A1199)-$E1199)</f>
        <v>-1.3018288882449269E-5</v>
      </c>
      <c r="BB1199"/>
      <c r="BC1199"/>
      <c r="BD1199"/>
      <c r="BE1199"/>
      <c r="BF1199"/>
      <c r="BG1199"/>
      <c r="BH1199"/>
      <c r="BI1199"/>
      <c r="BJ1199"/>
      <c r="BN1199" s="16" cm="1">
        <f t="array" ref="BN1199">$C1199*EXP(poly_from_str(100000000/$E1199,BN$4342))</f>
        <v>0.20462230127814351</v>
      </c>
      <c r="BO1199" s="16"/>
      <c r="BY1199" t="e">
        <v>#N/A</v>
      </c>
    </row>
    <row r="1200" spans="1:77" hidden="1" x14ac:dyDescent="0.25">
      <c r="A1200" t="s">
        <v>1886</v>
      </c>
      <c r="B1200" s="2" t="str">
        <f t="shared" si="1354"/>
        <v/>
      </c>
      <c r="C1200">
        <v>7</v>
      </c>
      <c r="E1200">
        <v>23470.82</v>
      </c>
      <c r="R1200">
        <v>12</v>
      </c>
      <c r="S1200" t="s">
        <v>22</v>
      </c>
      <c r="AA1200" s="10">
        <f t="shared" si="1356"/>
        <v>4259.4110000000001</v>
      </c>
      <c r="AB1200" s="3" cm="1">
        <f t="array" ref="AB1200">100000000/Lvac(AA1200)</f>
        <v>23470.817854847995</v>
      </c>
      <c r="AC1200" s="28">
        <f t="shared" si="1357"/>
        <v>2.3477424460799863E-7</v>
      </c>
      <c r="AD1200" s="28">
        <f t="shared" si="1358"/>
        <v>4.2606099462931403E-7</v>
      </c>
      <c r="AE1200" s="21">
        <f t="shared" si="1359"/>
        <v>23470.818354489056</v>
      </c>
      <c r="AF1200" s="10" cm="1">
        <f t="array" ref="AF1200">Lair(100000000/AE1200)</f>
        <v>4259.4109093250017</v>
      </c>
      <c r="AG1200" s="10">
        <f t="shared" si="1360"/>
        <v>7.7551717661019327E-3</v>
      </c>
      <c r="AH1200" s="10" t="b">
        <f t="shared" si="1355"/>
        <v>1</v>
      </c>
      <c r="AI1200" s="10">
        <f t="shared" si="1361"/>
        <v>4259.4110000000001</v>
      </c>
      <c r="AJ1200">
        <v>3.0000000000000001E-3</v>
      </c>
      <c r="AK1200" s="3" cm="1">
        <f t="array" ref="AK1200">100000000/Lvac($AA1200)</f>
        <v>23470.817854847995</v>
      </c>
      <c r="AL1200" s="21">
        <f t="shared" si="1378"/>
        <v>1.6531030596611592E-2</v>
      </c>
      <c r="AM1200" s="21"/>
      <c r="AN1200" s="21"/>
      <c r="AO1200" s="21"/>
      <c r="AP1200" s="21"/>
      <c r="AS1200" s="3">
        <f t="shared" si="1362"/>
        <v>-2.1451520042319316E-3</v>
      </c>
      <c r="AT1200" s="3" cm="1">
        <f t="array" ref="AT1200">AS1200-(100000000/LvacE($A1200)-$E1200)</f>
        <v>-1.3061155186733231E-5</v>
      </c>
      <c r="BB1200"/>
      <c r="BC1200"/>
      <c r="BD1200"/>
      <c r="BE1200"/>
      <c r="BF1200"/>
      <c r="BG1200"/>
      <c r="BH1200"/>
      <c r="BI1200"/>
      <c r="BJ1200"/>
      <c r="BN1200" s="16" cm="1">
        <f t="array" ref="BN1200">$C1200*EXP(poly_from_str(100000000/$E1200,BN$4342))</f>
        <v>0.28654861083204713</v>
      </c>
      <c r="BO1200" s="16"/>
      <c r="BY1200" t="e">
        <v>#N/A</v>
      </c>
    </row>
    <row r="1201" spans="1:77" hidden="1" x14ac:dyDescent="0.25">
      <c r="A1201" t="s">
        <v>1887</v>
      </c>
      <c r="B1201" s="2" t="str">
        <f t="shared" si="1354"/>
        <v/>
      </c>
      <c r="C1201">
        <v>7</v>
      </c>
      <c r="E1201">
        <v>23471.31</v>
      </c>
      <c r="R1201">
        <v>12</v>
      </c>
      <c r="S1201" t="s">
        <v>22</v>
      </c>
      <c r="AA1201" s="10">
        <f t="shared" si="1356"/>
        <v>4259.3220000000001</v>
      </c>
      <c r="AB1201" s="3" cm="1">
        <f t="array" ref="AB1201">100000000/Lvac(AA1201)</f>
        <v>23471.308276505362</v>
      </c>
      <c r="AC1201" s="28">
        <f t="shared" si="1357"/>
        <v>2.3477915029669042E-7</v>
      </c>
      <c r="AD1201" s="28">
        <f t="shared" si="1358"/>
        <v>4.2605209229048132E-7</v>
      </c>
      <c r="AE1201" s="21">
        <f t="shared" si="1359"/>
        <v>23471.308677961249</v>
      </c>
      <c r="AF1201" s="10" cm="1">
        <f t="array" ref="AF1201">Lair(100000000/AE1201)</f>
        <v>4259.3219271467196</v>
      </c>
      <c r="AG1201" s="10">
        <f t="shared" si="1360"/>
        <v>7.7552869067548033E-3</v>
      </c>
      <c r="AH1201" s="10" t="b">
        <f t="shared" si="1355"/>
        <v>1</v>
      </c>
      <c r="AI1201" s="10">
        <f t="shared" si="1361"/>
        <v>4259.3220000000001</v>
      </c>
      <c r="AJ1201">
        <v>3.0000000000000001E-3</v>
      </c>
      <c r="AK1201" s="3" cm="1">
        <f t="array" ref="AK1201">100000000/Lvac($AA1201)</f>
        <v>23471.308276505362</v>
      </c>
      <c r="AL1201" s="21">
        <f t="shared" si="1378"/>
        <v>1.6531721440528818E-2</v>
      </c>
      <c r="AM1201" s="21"/>
      <c r="AN1201" s="21"/>
      <c r="AO1201" s="21"/>
      <c r="AP1201" s="21"/>
      <c r="AS1201" s="3">
        <f t="shared" si="1362"/>
        <v>-1.7234946390090045E-3</v>
      </c>
      <c r="AT1201" s="3" cm="1">
        <f t="array" ref="AT1201">AS1201-(100000000/LvacE($A1201)-$E1201)</f>
        <v>-1.3064563972875476E-5</v>
      </c>
      <c r="BB1201"/>
      <c r="BC1201"/>
      <c r="BD1201"/>
      <c r="BE1201"/>
      <c r="BF1201"/>
      <c r="BG1201"/>
      <c r="BH1201"/>
      <c r="BI1201"/>
      <c r="BJ1201"/>
      <c r="BN1201" s="16" cm="1">
        <f t="array" ref="BN1201">$C1201*EXP(poly_from_str(100000000/$E1201,BN$4342))</f>
        <v>0.28655498459902184</v>
      </c>
      <c r="BO1201" s="16"/>
      <c r="BY1201" t="e">
        <v>#N/A</v>
      </c>
    </row>
    <row r="1202" spans="1:77" hidden="1" x14ac:dyDescent="0.25">
      <c r="A1202" t="s">
        <v>1888</v>
      </c>
      <c r="B1202" s="2" t="str">
        <f t="shared" si="1354"/>
        <v/>
      </c>
      <c r="C1202">
        <v>9</v>
      </c>
      <c r="E1202">
        <v>23475.46</v>
      </c>
      <c r="R1202">
        <v>12</v>
      </c>
      <c r="S1202" t="s">
        <v>22</v>
      </c>
      <c r="AA1202" s="10">
        <f t="shared" si="1356"/>
        <v>4258.5690000000004</v>
      </c>
      <c r="AB1202" s="3" cm="1">
        <f t="array" ref="AB1202">100000000/Lvac(AA1202)</f>
        <v>23475.458394718407</v>
      </c>
      <c r="AC1202" s="28">
        <f t="shared" si="1357"/>
        <v>2.348206639366416E-7</v>
      </c>
      <c r="AD1202" s="28">
        <f t="shared" si="1358"/>
        <v>4.259767725025483E-7</v>
      </c>
      <c r="AE1202" s="21">
        <f t="shared" si="1359"/>
        <v>23475.458768841654</v>
      </c>
      <c r="AF1202" s="10" cm="1">
        <f t="array" ref="AF1202">Lair(100000000/AE1202)</f>
        <v>4258.56893213085</v>
      </c>
      <c r="AG1202" s="10">
        <f t="shared" si="1360"/>
        <v>7.7562613632323916E-3</v>
      </c>
      <c r="AH1202" s="10" t="b">
        <f t="shared" si="1355"/>
        <v>1</v>
      </c>
      <c r="AI1202" s="10">
        <f t="shared" si="1361"/>
        <v>4258.5690000000004</v>
      </c>
      <c r="AJ1202">
        <v>3.0000000000000001E-3</v>
      </c>
      <c r="AK1202" s="3" cm="1">
        <f t="array" ref="AK1202">100000000/Lvac($AA1202)</f>
        <v>23475.458394718407</v>
      </c>
      <c r="AL1202" s="21">
        <f t="shared" si="1378"/>
        <v>1.6537568179394349E-2</v>
      </c>
      <c r="AM1202" s="21"/>
      <c r="AN1202" s="21"/>
      <c r="AO1202" s="21"/>
      <c r="AP1202" s="21"/>
      <c r="AS1202" s="3">
        <f t="shared" si="1362"/>
        <v>-1.6052815917646512E-3</v>
      </c>
      <c r="AT1202" s="3" cm="1">
        <f t="array" ref="AT1202">AS1202-(100000000/LvacE($A1202)-$E1202)</f>
        <v>-1.3093373127048835E-5</v>
      </c>
      <c r="BB1202"/>
      <c r="BC1202"/>
      <c r="BD1202"/>
      <c r="BE1202"/>
      <c r="BF1202"/>
      <c r="BG1202"/>
      <c r="BH1202"/>
      <c r="BI1202"/>
      <c r="BJ1202"/>
      <c r="BN1202" s="16" cm="1">
        <f t="array" ref="BN1202">$C1202*EXP(poly_from_str(100000000/$E1202,BN$4342))</f>
        <v>0.36849904078870044</v>
      </c>
      <c r="BO1202" s="16"/>
      <c r="BY1202">
        <v>399</v>
      </c>
    </row>
    <row r="1203" spans="1:77" hidden="1" x14ac:dyDescent="0.25">
      <c r="A1203" t="s">
        <v>1889</v>
      </c>
      <c r="B1203" s="2" t="str">
        <f t="shared" si="1354"/>
        <v/>
      </c>
      <c r="C1203">
        <v>20</v>
      </c>
      <c r="D1203" t="s">
        <v>143</v>
      </c>
      <c r="E1203">
        <v>23480.65</v>
      </c>
      <c r="R1203">
        <v>12</v>
      </c>
      <c r="S1203" t="s">
        <v>22</v>
      </c>
      <c r="AA1203" s="10">
        <f t="shared" si="1356"/>
        <v>4257.6270000000004</v>
      </c>
      <c r="AB1203" s="3" cm="1">
        <f t="array" ref="AB1203">100000000/Lvac(AA1203)</f>
        <v>23480.652242901768</v>
      </c>
      <c r="AC1203" s="28">
        <f t="shared" si="1357"/>
        <v>2.3487261800998536E-7</v>
      </c>
      <c r="AD1203" s="28">
        <f t="shared" si="1358"/>
        <v>4.2588254774834945E-7</v>
      </c>
      <c r="AE1203" s="21">
        <f t="shared" si="1359"/>
        <v>23480.651719821381</v>
      </c>
      <c r="AF1203" s="10" cm="1">
        <f t="array" ref="AF1203">Lair(100000000/AE1203)</f>
        <v>4257.6270948492775</v>
      </c>
      <c r="AG1203" s="10">
        <f t="shared" si="1360"/>
        <v>7.7574811324361871E-3</v>
      </c>
      <c r="AH1203" s="10" t="b">
        <f t="shared" si="1355"/>
        <v>1</v>
      </c>
      <c r="AI1203" s="10">
        <f t="shared" si="1361"/>
        <v>4257.6270000000004</v>
      </c>
      <c r="AJ1203">
        <v>7.0000000000000001E-3</v>
      </c>
      <c r="AK1203" s="3" cm="1">
        <f t="array" ref="AK1203">100000000/Lvac($AA1203)</f>
        <v>23480.652242901768</v>
      </c>
      <c r="AL1203" s="21">
        <f t="shared" si="1378"/>
        <v>3.8604735854106613E-2</v>
      </c>
      <c r="AM1203" s="21"/>
      <c r="AN1203" s="21"/>
      <c r="AO1203" s="21"/>
      <c r="AP1203" s="21"/>
      <c r="AS1203" s="3">
        <f t="shared" si="1362"/>
        <v>2.2429017662943806E-3</v>
      </c>
      <c r="AT1203" s="3" cm="1">
        <f t="array" ref="AT1203">AS1203-(100000000/LvacE($A1203)-$E1203)</f>
        <v>-1.3129425497027114E-5</v>
      </c>
      <c r="BB1203"/>
      <c r="BC1203"/>
      <c r="BD1203"/>
      <c r="BE1203"/>
      <c r="BF1203"/>
      <c r="BG1203"/>
      <c r="BH1203"/>
      <c r="BI1203"/>
      <c r="BJ1203"/>
      <c r="BN1203" s="16" cm="1">
        <f t="array" ref="BN1203">$C1203*EXP(poly_from_str(100000000/$E1203,BN$4342))</f>
        <v>0.81909468516378969</v>
      </c>
      <c r="BO1203" s="16"/>
      <c r="BY1203">
        <v>888</v>
      </c>
    </row>
    <row r="1204" spans="1:77" hidden="1" x14ac:dyDescent="0.25">
      <c r="A1204" t="s">
        <v>1890</v>
      </c>
      <c r="B1204" s="2" t="str">
        <f t="shared" si="1354"/>
        <v/>
      </c>
      <c r="C1204">
        <v>25</v>
      </c>
      <c r="E1204">
        <v>23484.55</v>
      </c>
      <c r="R1204">
        <v>12</v>
      </c>
      <c r="S1204" t="s">
        <v>22</v>
      </c>
      <c r="AA1204" s="10">
        <f t="shared" si="1356"/>
        <v>4256.92</v>
      </c>
      <c r="AB1204" s="3" cm="1">
        <f t="array" ref="AB1204">100000000/Lvac(AA1204)</f>
        <v>23484.55189583428</v>
      </c>
      <c r="AC1204" s="28">
        <f t="shared" si="1357"/>
        <v>2.3491162624620617E-7</v>
      </c>
      <c r="AD1204" s="28">
        <f t="shared" si="1358"/>
        <v>4.2581182916987287E-7</v>
      </c>
      <c r="AE1204" s="21">
        <f t="shared" si="1359"/>
        <v>23484.551453470311</v>
      </c>
      <c r="AF1204" s="10" cm="1">
        <f t="array" ref="AF1204">Lair(100000000/AE1204)</f>
        <v>4256.9200801864699</v>
      </c>
      <c r="AG1204" s="10">
        <f t="shared" si="1360"/>
        <v>7.758397138756928E-3</v>
      </c>
      <c r="AH1204" s="10" t="b">
        <f t="shared" si="1355"/>
        <v>1</v>
      </c>
      <c r="AI1204" s="10">
        <f t="shared" si="1361"/>
        <v>4256.92</v>
      </c>
      <c r="AJ1204">
        <v>3.0000000000000001E-3</v>
      </c>
      <c r="AK1204" s="3" cm="1">
        <f t="array" ref="AK1204">100000000/Lvac($AA1204)</f>
        <v>23484.55189583428</v>
      </c>
      <c r="AL1204" s="21">
        <f t="shared" si="1378"/>
        <v>1.6550382832541566E-2</v>
      </c>
      <c r="AM1204" s="21"/>
      <c r="AN1204" s="21"/>
      <c r="AO1204" s="21"/>
      <c r="AP1204" s="21"/>
      <c r="AS1204" s="3">
        <f t="shared" si="1362"/>
        <v>1.8958342807309236E-3</v>
      </c>
      <c r="AT1204" s="3" cm="1">
        <f t="array" ref="AT1204">AS1204-(100000000/LvacE($A1204)-$E1204)</f>
        <v>-1.3156499335309491E-5</v>
      </c>
      <c r="BB1204"/>
      <c r="BC1204"/>
      <c r="BD1204"/>
      <c r="BE1204"/>
      <c r="BF1204"/>
      <c r="BG1204"/>
      <c r="BH1204"/>
      <c r="BI1204"/>
      <c r="BJ1204"/>
      <c r="BN1204" s="16" cm="1">
        <f t="array" ref="BN1204">$C1204*EXP(poly_from_str(100000000/$E1204,BN$4342))</f>
        <v>1.0240728304385318</v>
      </c>
      <c r="BO1204" s="16"/>
      <c r="BY1204" t="e">
        <v>#N/A</v>
      </c>
    </row>
    <row r="1205" spans="1:77" hidden="1" x14ac:dyDescent="0.25">
      <c r="A1205" t="s">
        <v>1891</v>
      </c>
      <c r="B1205" s="2" t="str">
        <f t="shared" si="1354"/>
        <v/>
      </c>
      <c r="C1205">
        <v>9</v>
      </c>
      <c r="E1205">
        <v>23510.33</v>
      </c>
      <c r="R1205">
        <v>12</v>
      </c>
      <c r="S1205" t="s">
        <v>22</v>
      </c>
      <c r="AA1205" s="10">
        <f t="shared" si="1356"/>
        <v>4252.2529999999997</v>
      </c>
      <c r="AB1205" s="3" cm="1">
        <f t="array" ref="AB1205">100000000/Lvac(AA1205)</f>
        <v>23510.326549738144</v>
      </c>
      <c r="AC1205" s="28">
        <f t="shared" si="1357"/>
        <v>2.3516945017147382E-7</v>
      </c>
      <c r="AD1205" s="28">
        <f t="shared" si="1358"/>
        <v>4.2534500653762205E-7</v>
      </c>
      <c r="AE1205" s="21">
        <f t="shared" si="1359"/>
        <v>23510.327357515365</v>
      </c>
      <c r="AF1205" s="10" cm="1">
        <f t="array" ref="AF1205">Lair(100000000/AE1205)</f>
        <v>4252.2528538966517</v>
      </c>
      <c r="AG1205" s="10">
        <f t="shared" si="1360"/>
        <v>7.764455284026861E-3</v>
      </c>
      <c r="AH1205" s="10" t="b">
        <f t="shared" si="1355"/>
        <v>1</v>
      </c>
      <c r="AI1205" s="10">
        <f t="shared" si="1361"/>
        <v>4252.2529999999997</v>
      </c>
      <c r="AJ1205">
        <v>3.0000000000000001E-3</v>
      </c>
      <c r="AK1205" s="3" cm="1">
        <f t="array" ref="AK1205">100000000/Lvac($AA1205)</f>
        <v>23510.326549738144</v>
      </c>
      <c r="AL1205" s="21">
        <f t="shared" si="1378"/>
        <v>1.6586731704161167E-2</v>
      </c>
      <c r="AM1205" s="21"/>
      <c r="AN1205" s="21"/>
      <c r="AO1205" s="21"/>
      <c r="AP1205" s="21"/>
      <c r="AS1205" s="3">
        <f t="shared" si="1362"/>
        <v>-3.4502618582337163E-3</v>
      </c>
      <c r="AT1205" s="3" cm="1">
        <f t="array" ref="AT1205">AS1205-(100000000/LvacE($A1205)-$E1205)</f>
        <v>-1.3335440598893911E-5</v>
      </c>
      <c r="BB1205"/>
      <c r="BC1205"/>
      <c r="BD1205"/>
      <c r="BE1205"/>
      <c r="BF1205"/>
      <c r="BG1205"/>
      <c r="BH1205"/>
      <c r="BI1205"/>
      <c r="BJ1205"/>
      <c r="BN1205" s="16" cm="1">
        <f t="array" ref="BN1205">$C1205*EXP(poly_from_str(100000000/$E1205,BN$4342))</f>
        <v>0.36922369088360218</v>
      </c>
      <c r="BO1205" s="16"/>
      <c r="BY1205" t="e">
        <v>#N/A</v>
      </c>
    </row>
    <row r="1206" spans="1:77" hidden="1" x14ac:dyDescent="0.25">
      <c r="A1206" t="s">
        <v>1892</v>
      </c>
      <c r="B1206" s="2" t="str">
        <f t="shared" si="1354"/>
        <v/>
      </c>
      <c r="C1206">
        <v>2</v>
      </c>
      <c r="E1206">
        <v>23520.07</v>
      </c>
      <c r="R1206">
        <v>12</v>
      </c>
      <c r="S1206" t="s">
        <v>22</v>
      </c>
      <c r="AA1206" s="10">
        <f t="shared" si="1356"/>
        <v>4250.4920000000002</v>
      </c>
      <c r="AB1206" s="3" cm="1">
        <f t="array" ref="AB1206">100000000/Lvac(AA1206)</f>
        <v>23520.066812280427</v>
      </c>
      <c r="AC1206" s="28">
        <f t="shared" si="1357"/>
        <v>2.3526688204565495E-7</v>
      </c>
      <c r="AD1206" s="28">
        <f t="shared" si="1358"/>
        <v>4.2516886026780946E-7</v>
      </c>
      <c r="AE1206" s="21">
        <f t="shared" si="1359"/>
        <v>23520.067559538558</v>
      </c>
      <c r="AF1206" s="10" cm="1">
        <f t="array" ref="AF1206">Lair(100000000/AE1206)</f>
        <v>4250.4918649547108</v>
      </c>
      <c r="AG1206" s="10">
        <f t="shared" si="1360"/>
        <v>7.7667463922153519E-3</v>
      </c>
      <c r="AH1206" s="10" t="b">
        <f t="shared" si="1355"/>
        <v>1</v>
      </c>
      <c r="AI1206" s="10">
        <f t="shared" si="1361"/>
        <v>4250.4920000000002</v>
      </c>
      <c r="AJ1206">
        <v>3.0000000000000001E-3</v>
      </c>
      <c r="AK1206" s="3" cm="1">
        <f t="array" ref="AK1206">100000000/Lvac($AA1206)</f>
        <v>23520.066812280427</v>
      </c>
      <c r="AL1206" s="21">
        <f t="shared" si="1378"/>
        <v>1.6600478353292109E-2</v>
      </c>
      <c r="AM1206" s="21"/>
      <c r="AN1206" s="21"/>
      <c r="AO1206" s="21"/>
      <c r="AP1206" s="21"/>
      <c r="AS1206" s="3">
        <f t="shared" si="1362"/>
        <v>-3.187719572451897E-3</v>
      </c>
      <c r="AT1206" s="3" cm="1">
        <f t="array" ref="AT1206">AS1206-(100000000/LvacE($A1206)-$E1206)</f>
        <v>-1.3403070624917746E-5</v>
      </c>
      <c r="BB1206"/>
      <c r="BC1206"/>
      <c r="BD1206"/>
      <c r="BE1206"/>
      <c r="BF1206"/>
      <c r="BG1206"/>
      <c r="BH1206"/>
      <c r="BI1206"/>
      <c r="BJ1206"/>
      <c r="BN1206" s="16" cm="1">
        <f t="array" ref="BN1206">$C1206*EXP(poly_from_str(100000000/$E1206,BN$4342))</f>
        <v>8.2103599871796829E-2</v>
      </c>
      <c r="BO1206" s="16"/>
      <c r="BY1206" t="e">
        <v>#N/A</v>
      </c>
    </row>
    <row r="1207" spans="1:77" hidden="1" x14ac:dyDescent="0.25">
      <c r="A1207" t="s">
        <v>1893</v>
      </c>
      <c r="B1207" s="2" t="str">
        <f t="shared" si="1354"/>
        <v/>
      </c>
      <c r="C1207">
        <v>40</v>
      </c>
      <c r="E1207">
        <v>23521.13</v>
      </c>
      <c r="R1207">
        <v>12</v>
      </c>
      <c r="S1207" t="s">
        <v>22</v>
      </c>
      <c r="AA1207" s="10">
        <f t="shared" si="1356"/>
        <v>4250.299</v>
      </c>
      <c r="AB1207" s="3" cm="1">
        <f t="array" ref="AB1207">100000000/Lvac(AA1207)</f>
        <v>23521.134804831225</v>
      </c>
      <c r="AC1207" s="28">
        <f t="shared" si="1357"/>
        <v>2.3527756517835569E-7</v>
      </c>
      <c r="AD1207" s="28">
        <f t="shared" si="1358"/>
        <v>4.2514955519688645E-7</v>
      </c>
      <c r="AE1207" s="21">
        <f t="shared" si="1359"/>
        <v>23521.133678336755</v>
      </c>
      <c r="AF1207" s="10" cm="1">
        <f t="array" ref="AF1207">Lair(100000000/AE1207)</f>
        <v>4250.2992035628158</v>
      </c>
      <c r="AG1207" s="10">
        <f t="shared" si="1360"/>
        <v>7.766997663556284E-3</v>
      </c>
      <c r="AH1207" s="10" t="b">
        <f t="shared" si="1355"/>
        <v>1</v>
      </c>
      <c r="AI1207" s="10">
        <f t="shared" si="1361"/>
        <v>4250.299</v>
      </c>
      <c r="AJ1207">
        <v>3.0000000000000001E-3</v>
      </c>
      <c r="AK1207" s="3" cm="1">
        <f t="array" ref="AK1207">100000000/Lvac($AA1207)</f>
        <v>23521.134804831225</v>
      </c>
      <c r="AL1207" s="21">
        <f t="shared" si="1378"/>
        <v>1.6601985981337709E-2</v>
      </c>
      <c r="AM1207" s="21"/>
      <c r="AN1207" s="21"/>
      <c r="AO1207" s="21"/>
      <c r="AP1207" s="21"/>
      <c r="AS1207" s="3">
        <f t="shared" si="1362"/>
        <v>4.8048312237369828E-3</v>
      </c>
      <c r="AT1207" s="3" cm="1">
        <f t="array" ref="AT1207">AS1207-(100000000/LvacE($A1207)-$E1207)</f>
        <v>-1.3410481187747791E-5</v>
      </c>
      <c r="BB1207"/>
      <c r="BC1207"/>
      <c r="BD1207"/>
      <c r="BE1207"/>
      <c r="BF1207"/>
      <c r="BG1207"/>
      <c r="BH1207"/>
      <c r="BI1207"/>
      <c r="BJ1207"/>
      <c r="BN1207" s="16" cm="1">
        <f t="array" ref="BN1207">$C1207*EXP(poly_from_str(100000000/$E1207,BN$4342))</f>
        <v>1.6421939641448899</v>
      </c>
      <c r="BO1207" s="16"/>
      <c r="BY1207">
        <v>1787</v>
      </c>
    </row>
    <row r="1208" spans="1:77" hidden="1" x14ac:dyDescent="0.25">
      <c r="A1208" t="s">
        <v>1894</v>
      </c>
      <c r="B1208" s="2" t="str">
        <f t="shared" si="1354"/>
        <v/>
      </c>
      <c r="C1208">
        <v>10</v>
      </c>
      <c r="D1208" t="s">
        <v>14</v>
      </c>
      <c r="E1208">
        <v>23521.91</v>
      </c>
      <c r="R1208">
        <v>12</v>
      </c>
      <c r="S1208" t="s">
        <v>22</v>
      </c>
      <c r="AA1208" s="10">
        <f t="shared" si="1356"/>
        <v>4250.1589999999997</v>
      </c>
      <c r="AB1208" s="3" cm="1">
        <f t="array" ref="AB1208">100000000/Lvac(AA1208)</f>
        <v>23521.909575150232</v>
      </c>
      <c r="AC1208" s="28">
        <f t="shared" si="1357"/>
        <v>2.3528531520820754E-7</v>
      </c>
      <c r="AD1208" s="28">
        <f t="shared" si="1358"/>
        <v>4.2513555151850938E-7</v>
      </c>
      <c r="AE1208" s="21">
        <f t="shared" si="1359"/>
        <v>23521.909674766466</v>
      </c>
      <c r="AF1208" s="10" cm="1">
        <f t="array" ref="AF1208">Lair(100000000/AE1208)</f>
        <v>4250.1589820000672</v>
      </c>
      <c r="AG1208" s="10">
        <f t="shared" si="1360"/>
        <v>7.7671799543440889E-3</v>
      </c>
      <c r="AH1208" s="10" t="b">
        <f t="shared" si="1355"/>
        <v>1</v>
      </c>
      <c r="AI1208" s="10">
        <f t="shared" si="1361"/>
        <v>4250.1589999999997</v>
      </c>
      <c r="AJ1208">
        <v>7.0000000000000001E-3</v>
      </c>
      <c r="AK1208" s="3" cm="1">
        <f t="array" ref="AK1208">100000000/Lvac($AA1208)</f>
        <v>23521.909575150232</v>
      </c>
      <c r="AL1208" s="21">
        <f t="shared" si="1378"/>
        <v>3.8740519360817238E-2</v>
      </c>
      <c r="AM1208" s="21"/>
      <c r="AN1208" s="21"/>
      <c r="AO1208" s="21"/>
      <c r="AP1208" s="21"/>
      <c r="AS1208" s="3">
        <f t="shared" si="1362"/>
        <v>-4.2484976802370511E-4</v>
      </c>
      <c r="AT1208" s="3" cm="1">
        <f t="array" ref="AT1208">AS1208-(100000000/LvacE($A1208)-$E1208)</f>
        <v>-1.3415865396382287E-5</v>
      </c>
      <c r="BB1208"/>
      <c r="BC1208"/>
      <c r="BD1208"/>
      <c r="BE1208"/>
      <c r="BF1208"/>
      <c r="BG1208"/>
      <c r="BH1208"/>
      <c r="BI1208"/>
      <c r="BJ1208"/>
      <c r="BN1208" s="16" cm="1">
        <f t="array" ref="BN1208">$C1208*EXP(poly_from_str(100000000/$E1208,BN$4342))</f>
        <v>0.41057107442350749</v>
      </c>
      <c r="BO1208" s="16"/>
      <c r="BY1208">
        <v>447</v>
      </c>
    </row>
    <row r="1209" spans="1:77" hidden="1" x14ac:dyDescent="0.25">
      <c r="A1209" t="s">
        <v>1895</v>
      </c>
      <c r="B1209" s="2" t="str">
        <f t="shared" si="1354"/>
        <v/>
      </c>
      <c r="C1209">
        <v>7</v>
      </c>
      <c r="D1209" t="s">
        <v>14</v>
      </c>
      <c r="E1209">
        <v>23523.03</v>
      </c>
      <c r="R1209">
        <v>12</v>
      </c>
      <c r="S1209" t="s">
        <v>22</v>
      </c>
      <c r="AA1209" s="10">
        <f t="shared" si="1356"/>
        <v>4249.9560000000001</v>
      </c>
      <c r="AB1209" s="3" cm="1">
        <f t="array" ref="AB1209">100000000/Lvac(AA1209)</f>
        <v>23523.033082777354</v>
      </c>
      <c r="AC1209" s="28">
        <f t="shared" si="1357"/>
        <v>2.3529655365843787E-7</v>
      </c>
      <c r="AD1209" s="28">
        <f t="shared" si="1358"/>
        <v>4.2511524618488119E-7</v>
      </c>
      <c r="AE1209" s="21">
        <f t="shared" si="1359"/>
        <v>23523.032359840428</v>
      </c>
      <c r="AF1209" s="10" cm="1">
        <f t="array" ref="AF1209">Lair(100000000/AE1209)</f>
        <v>4249.9561306169953</v>
      </c>
      <c r="AG1209" s="10">
        <f t="shared" si="1360"/>
        <v>7.7674443079854653E-3</v>
      </c>
      <c r="AH1209" s="10" t="b">
        <f t="shared" si="1355"/>
        <v>1</v>
      </c>
      <c r="AI1209" s="10">
        <f t="shared" si="1361"/>
        <v>4249.9560000000001</v>
      </c>
      <c r="AJ1209">
        <v>7.0000000000000001E-3</v>
      </c>
      <c r="AK1209" s="3" cm="1">
        <f t="array" ref="AK1209">100000000/Lvac($AA1209)</f>
        <v>23523.033082777354</v>
      </c>
      <c r="AL1209" s="21">
        <f t="shared" si="1378"/>
        <v>3.8744220311796515E-2</v>
      </c>
      <c r="AM1209" s="21"/>
      <c r="AN1209" s="21"/>
      <c r="AO1209" s="21"/>
      <c r="AP1209" s="21"/>
      <c r="AS1209" s="3">
        <f t="shared" si="1362"/>
        <v>3.0827773553028237E-3</v>
      </c>
      <c r="AT1209" s="3" cm="1">
        <f t="array" ref="AT1209">AS1209-(100000000/LvacE($A1209)-$E1209)</f>
        <v>-1.3423665222944692E-5</v>
      </c>
      <c r="BB1209"/>
      <c r="BC1209"/>
      <c r="BD1209"/>
      <c r="BE1209"/>
      <c r="BF1209"/>
      <c r="BG1209"/>
      <c r="BH1209"/>
      <c r="BI1209"/>
      <c r="BJ1209"/>
      <c r="BN1209" s="16" cm="1">
        <f t="array" ref="BN1209">$C1209*EXP(poly_from_str(100000000/$E1209,BN$4342))</f>
        <v>0.28742260289655364</v>
      </c>
      <c r="BO1209" s="16"/>
      <c r="BY1209" t="e">
        <v>#N/A</v>
      </c>
    </row>
    <row r="1210" spans="1:77" hidden="1" x14ac:dyDescent="0.25">
      <c r="A1210" t="s">
        <v>1896</v>
      </c>
      <c r="B1210" s="2" t="str">
        <f t="shared" si="1354"/>
        <v/>
      </c>
      <c r="C1210">
        <v>30</v>
      </c>
      <c r="E1210">
        <v>23525.81</v>
      </c>
      <c r="F1210">
        <v>36640</v>
      </c>
      <c r="G1210" t="s">
        <v>5</v>
      </c>
      <c r="H1210" s="5" t="s">
        <v>8</v>
      </c>
      <c r="I1210">
        <v>60166</v>
      </c>
      <c r="J1210" t="s">
        <v>3</v>
      </c>
      <c r="K1210" s="5" t="s">
        <v>4</v>
      </c>
      <c r="L1210">
        <v>36640.379999999997</v>
      </c>
      <c r="M1210" t="str">
        <f>$G1210&amp;""</f>
        <v>e</v>
      </c>
      <c r="N1210" t="str">
        <f>$H1210&amp;""</f>
        <v>7/2</v>
      </c>
      <c r="O1210">
        <v>60166.2</v>
      </c>
      <c r="P1210" t="str">
        <f>$J1210&amp;""</f>
        <v>o</v>
      </c>
      <c r="Q1210" t="str">
        <f>$K1210&amp;""</f>
        <v>9/2</v>
      </c>
      <c r="R1210">
        <v>12</v>
      </c>
      <c r="AA1210" s="10">
        <f t="shared" si="1356"/>
        <v>4249.4549999999999</v>
      </c>
      <c r="AB1210" s="3" cm="1">
        <f t="array" ref="AB1210">100000000/Lvac(AA1210)</f>
        <v>23525.806336813319</v>
      </c>
      <c r="AC1210" s="28">
        <f t="shared" si="1357"/>
        <v>2.3532429452718055E-7</v>
      </c>
      <c r="AD1210" s="28">
        <f t="shared" si="1358"/>
        <v>4.2506513302168702E-7</v>
      </c>
      <c r="AE1210" s="21">
        <f t="shared" si="1359"/>
        <v>23525.80719617119</v>
      </c>
      <c r="AF1210" s="10" cm="1">
        <f t="array" ref="AF1210">Lair(100000000/AE1210)</f>
        <v>4249.4548447716934</v>
      </c>
      <c r="AG1210" s="10">
        <f t="shared" si="1360"/>
        <v>7.7680968896968339E-3</v>
      </c>
      <c r="AH1210" s="10" t="b">
        <f t="shared" si="1355"/>
        <v>1</v>
      </c>
      <c r="AI1210" s="10">
        <f>$AF1210</f>
        <v>4249.4548447716934</v>
      </c>
      <c r="AJ1210">
        <v>3.0000000000000001E-3</v>
      </c>
      <c r="AK1210" s="3" cm="1">
        <f t="array" ref="AK1210">100000000/Lvac($AA1210)</f>
        <v>23525.806336813319</v>
      </c>
      <c r="AL1210" s="21">
        <f t="shared" si="1378"/>
        <v>1.6608581944875755E-2</v>
      </c>
      <c r="AM1210" s="10" cm="1">
        <f t="array" ref="AM1210">Lvac($AI1210)-$BA1210</f>
        <v>2.3133990644055302E-3</v>
      </c>
      <c r="AN1210" s="10">
        <f>$AK1210-($AX1210-$AW1210)</f>
        <v>-1.3663186680787476E-2</v>
      </c>
      <c r="AO1210" s="3">
        <f>AM1210/AJ1210</f>
        <v>0.77113302146851004</v>
      </c>
      <c r="AP1210" s="3">
        <v>0.82288938483543461</v>
      </c>
      <c r="AS1210" s="3">
        <f t="shared" si="1362"/>
        <v>-3.6631866823881865E-3</v>
      </c>
      <c r="AT1210" s="3" cm="1">
        <f t="array" ref="AT1210">AS1210-(100000000/LvacE($A1210)-$E1210)</f>
        <v>-1.3442917406791821E-5</v>
      </c>
      <c r="AU1210" t="s">
        <v>4800</v>
      </c>
      <c r="AV1210" t="s">
        <v>4721</v>
      </c>
      <c r="AW1210" s="3">
        <v>36640.379999999997</v>
      </c>
      <c r="AX1210" s="3">
        <v>60166.2</v>
      </c>
      <c r="AY1210" s="3"/>
      <c r="AZ1210" s="10" cm="1">
        <f t="array" ref="AZ1210">Lair(100000000/($AX1210-$AW1210))</f>
        <v>4249.4525319802851</v>
      </c>
      <c r="BA1210" s="10">
        <f>100000000/($AX1210-$AW1210)</f>
        <v>4250.6488615487151</v>
      </c>
      <c r="BB1210" s="12">
        <v>2030000</v>
      </c>
      <c r="BC1210" s="3">
        <v>0.126</v>
      </c>
      <c r="BD1210" s="12" cm="1">
        <f t="array" ref="BD1210">SfromgA($BB1210,$BA1210,"")</f>
        <v>7.6947601701317453E-2</v>
      </c>
      <c r="BE1210" s="29">
        <f>(10^MAX(0.05, -0.312925054856973*((LN($BD1210))^(1/3)) + 0.454808404431693)-1)*100</f>
        <v>664.08523348788003</v>
      </c>
      <c r="BG1210" s="3"/>
      <c r="BH1210" s="3"/>
      <c r="BI1210" s="12">
        <f>IF($BB1210="",$BF1210,$BB1210)</f>
        <v>2030000</v>
      </c>
      <c r="BJ1210" s="29">
        <f>IF($BB1210="",$BH1210,$BE1210)</f>
        <v>664.08523348788003</v>
      </c>
      <c r="BK1210" s="3">
        <f>LN(BN1210*100000000/($AX1210-$AW1210)/$BI1210)</f>
        <v>-5.9600338548864453</v>
      </c>
      <c r="BL1210" s="13">
        <f>EXP(BK$4341*$AX1210+BK$4342)*$BI1210/(100000000/($AX1210-$AW1210))</f>
        <v>0.55502085519653876</v>
      </c>
      <c r="BM1210" s="3">
        <f t="shared" ref="BM1210" si="1380">LN(BL1210/$C1210)</f>
        <v>-3.9899469706731527</v>
      </c>
      <c r="BN1210" s="16" cm="1">
        <f t="array" ref="BN1210">$C1210*EXP(poly_from_str(100000000/$E1210,BN$4342))</f>
        <v>1.232057544921707</v>
      </c>
      <c r="BO1210" s="3">
        <f>LN($C1210)</f>
        <v>3.4011973816621555</v>
      </c>
      <c r="BP1210" s="13">
        <f>LN(BL1210/BN1210)</f>
        <v>-0.79743516157186201</v>
      </c>
      <c r="BY1210">
        <v>1341</v>
      </c>
    </row>
    <row r="1211" spans="1:77" hidden="1" x14ac:dyDescent="0.25">
      <c r="A1211" t="s">
        <v>1897</v>
      </c>
      <c r="B1211" s="2" t="str">
        <f t="shared" si="1354"/>
        <v/>
      </c>
      <c r="C1211">
        <v>30</v>
      </c>
      <c r="E1211">
        <v>23526.73</v>
      </c>
      <c r="R1211">
        <v>12</v>
      </c>
      <c r="S1211" t="s">
        <v>22</v>
      </c>
      <c r="AA1211" s="10">
        <f t="shared" si="1356"/>
        <v>4249.2889999999998</v>
      </c>
      <c r="AB1211" s="3" cm="1">
        <f t="array" ref="AB1211">100000000/Lvac(AA1211)</f>
        <v>23526.725363618392</v>
      </c>
      <c r="AC1211" s="28">
        <f t="shared" si="1357"/>
        <v>2.353334875552122E-7</v>
      </c>
      <c r="AD1211" s="28">
        <f t="shared" si="1358"/>
        <v>4.2504852866025924E-7</v>
      </c>
      <c r="AE1211" s="21">
        <f t="shared" si="1359"/>
        <v>23526.72645141105</v>
      </c>
      <c r="AF1211" s="10" cm="1">
        <f t="array" ref="AF1211">Lair(100000000/AE1211)</f>
        <v>4249.2888035242077</v>
      </c>
      <c r="AG1211" s="10">
        <f t="shared" si="1360"/>
        <v>7.7683131652869922E-3</v>
      </c>
      <c r="AH1211" s="10" t="b">
        <f t="shared" si="1355"/>
        <v>1</v>
      </c>
      <c r="AI1211" s="10">
        <f t="shared" si="1361"/>
        <v>4249.2889999999998</v>
      </c>
      <c r="AJ1211">
        <v>3.0000000000000001E-3</v>
      </c>
      <c r="AK1211" s="3" cm="1">
        <f t="array" ref="AK1211">100000000/Lvac($AA1211)</f>
        <v>23526.725363618392</v>
      </c>
      <c r="AL1211" s="21">
        <f t="shared" si="1378"/>
        <v>1.6609878991721953E-2</v>
      </c>
      <c r="AM1211" s="21"/>
      <c r="AN1211" s="21"/>
      <c r="AO1211" s="21"/>
      <c r="AP1211" s="21"/>
      <c r="AS1211" s="3">
        <f t="shared" si="1362"/>
        <v>-4.6363816072698683E-3</v>
      </c>
      <c r="AT1211" s="3" cm="1">
        <f t="array" ref="AT1211">AS1211-(100000000/LvacE($A1211)-$E1211)</f>
        <v>-1.3449302059598267E-5</v>
      </c>
      <c r="BB1211"/>
      <c r="BC1211"/>
      <c r="BD1211"/>
      <c r="BE1211"/>
      <c r="BF1211"/>
      <c r="BG1211"/>
      <c r="BH1211"/>
      <c r="BI1211"/>
      <c r="BJ1211"/>
      <c r="BN1211" s="16" cm="1">
        <f t="array" ref="BN1211">$C1211*EXP(poly_from_str(100000000/$E1211,BN$4342))</f>
        <v>1.2321401220869457</v>
      </c>
      <c r="BO1211" s="16"/>
      <c r="BY1211" t="e">
        <v>#N/A</v>
      </c>
    </row>
    <row r="1212" spans="1:77" hidden="1" x14ac:dyDescent="0.25">
      <c r="A1212" t="s">
        <v>1898</v>
      </c>
      <c r="B1212" s="2" t="str">
        <f t="shared" si="1354"/>
        <v/>
      </c>
      <c r="C1212">
        <v>5</v>
      </c>
      <c r="E1212">
        <v>23529.31</v>
      </c>
      <c r="F1212">
        <v>11761</v>
      </c>
      <c r="G1212" t="s">
        <v>3</v>
      </c>
      <c r="H1212" s="5" t="s">
        <v>4</v>
      </c>
      <c r="I1212">
        <v>35291</v>
      </c>
      <c r="J1212" t="s">
        <v>5</v>
      </c>
      <c r="K1212" s="5" t="s">
        <v>4</v>
      </c>
      <c r="L1212">
        <v>11761.69</v>
      </c>
      <c r="M1212" t="str">
        <f>$G1212&amp;""</f>
        <v>o</v>
      </c>
      <c r="N1212" t="str">
        <f>$H1212&amp;""</f>
        <v>9/2</v>
      </c>
      <c r="O1212">
        <v>35291</v>
      </c>
      <c r="P1212" t="str">
        <f>$J1212&amp;""</f>
        <v>e</v>
      </c>
      <c r="Q1212" t="str">
        <f>$K1212&amp;""</f>
        <v>9/2</v>
      </c>
      <c r="R1212">
        <v>12</v>
      </c>
      <c r="S1212" t="s">
        <v>6</v>
      </c>
      <c r="AA1212" s="10">
        <f t="shared" si="1356"/>
        <v>4248.8220000000001</v>
      </c>
      <c r="AB1212" s="3" cm="1">
        <f t="array" ref="AB1212">100000000/Lvac(AA1212)</f>
        <v>23529.311203721736</v>
      </c>
      <c r="AC1212" s="28">
        <f t="shared" si="1357"/>
        <v>2.3535935372204344E-7</v>
      </c>
      <c r="AD1212" s="28">
        <f t="shared" si="1358"/>
        <v>4.2500181639053913E-7</v>
      </c>
      <c r="AE1212" s="21">
        <f t="shared" si="1359"/>
        <v>23529.310921208256</v>
      </c>
      <c r="AF1212" s="10" cm="1">
        <f t="array" ref="AF1212">Lair(100000000/AE1212)</f>
        <v>4248.8220510160299</v>
      </c>
      <c r="AG1212" s="10">
        <f t="shared" si="1360"/>
        <v>7.7689217392163919E-3</v>
      </c>
      <c r="AH1212" s="10" t="b">
        <f t="shared" si="1355"/>
        <v>1</v>
      </c>
      <c r="AI1212" s="10">
        <f>$AF1212</f>
        <v>4248.8220510160299</v>
      </c>
      <c r="AJ1212">
        <v>3.0000000000000001E-3</v>
      </c>
      <c r="AK1212" s="3" cm="1">
        <f t="array" ref="AK1212">100000000/Lvac($AA1212)</f>
        <v>23529.311203721736</v>
      </c>
      <c r="AL1212" s="21">
        <f t="shared" si="1378"/>
        <v>1.6613530235818033E-2</v>
      </c>
      <c r="AM1212" s="10" cm="1">
        <f t="array" ref="AM1212">Lvac($AI1212)-$BA1212</f>
        <v>-1.6639467503409833E-4</v>
      </c>
      <c r="AN1212" s="10">
        <f>$AK1212-($AX1212-$AW1212)</f>
        <v>1.2037217384204268E-3</v>
      </c>
      <c r="AO1212" s="3">
        <f>AM1212/AJ1212</f>
        <v>-5.5464891678032778E-2</v>
      </c>
      <c r="AP1212" s="3">
        <v>-7.2474702998685345E-2</v>
      </c>
      <c r="AS1212" s="3">
        <f t="shared" si="1362"/>
        <v>1.203721734782448E-3</v>
      </c>
      <c r="AT1212" s="3" cm="1">
        <f t="array" ref="AT1212">AS1212-(100000000/LvacE($A1212)-$E1212)</f>
        <v>-1.3467255485011265E-5</v>
      </c>
      <c r="AU1212" t="s">
        <v>4690</v>
      </c>
      <c r="AV1212" t="s">
        <v>4802</v>
      </c>
      <c r="AW1212" s="3">
        <v>11761.69</v>
      </c>
      <c r="AX1212" s="3">
        <v>35291</v>
      </c>
      <c r="AY1212" s="3"/>
      <c r="AZ1212" s="10" cm="1">
        <f t="array" ref="AZ1212">Lair(100000000/($AX1212-$AW1212))</f>
        <v>4248.8222173669992</v>
      </c>
      <c r="BA1212" s="10">
        <f>100000000/($AX1212-$AW1212)</f>
        <v>4250.0183813294998</v>
      </c>
      <c r="BB1212" s="12">
        <v>274000</v>
      </c>
      <c r="BC1212" s="3">
        <v>5.3999999999999999E-2</v>
      </c>
      <c r="BD1212" s="12" cm="1">
        <f t="array" ref="BD1212">SfromgA($BB1212,$BA1212,"")</f>
        <v>1.0381410109893409E-2</v>
      </c>
      <c r="BE1212" s="29">
        <f>(10^MAX(0.05, -0.312925054856973*((LN($BD1212))^(1/3)) + 0.454808404431693)-1)*100</f>
        <v>841.92355285095391</v>
      </c>
      <c r="BG1212" s="3"/>
      <c r="BH1212" s="3"/>
      <c r="BI1212" s="12">
        <f>IF($BB1212="",$BF1212,$BB1212)</f>
        <v>274000</v>
      </c>
      <c r="BJ1212" s="29">
        <f>IF($BB1212="",$BH1212,$BE1212)</f>
        <v>841.92355285095391</v>
      </c>
      <c r="BK1212" s="3">
        <f>LN(BN1212*100000000/($AX1212-$AW1212)/$BI1212)</f>
        <v>-5.7490215127619431</v>
      </c>
      <c r="BL1212" s="13">
        <f>EXP(BK$4341*$AX1212+BK$4342)*$BI1212/(100000000/($AX1212-$AW1212))</f>
        <v>0.49596858573698294</v>
      </c>
      <c r="BM1212" s="3">
        <f t="shared" ref="BM1212" si="1381">LN(BL1212/$C1212)</f>
        <v>-2.3106806019047648</v>
      </c>
      <c r="BN1212" s="16" cm="1">
        <f t="array" ref="BN1212">$C1212*EXP(poly_from_str(100000000/$E1212,BN$4342))</f>
        <v>0.20539574152047876</v>
      </c>
      <c r="BO1212" s="3">
        <f>LN($C1212)</f>
        <v>1.6094379124341003</v>
      </c>
      <c r="BP1212" s="13">
        <f>LN(BL1212/BN1212)</f>
        <v>0.88157402484888714</v>
      </c>
      <c r="BY1212">
        <v>224</v>
      </c>
    </row>
    <row r="1213" spans="1:77" hidden="1" x14ac:dyDescent="0.25">
      <c r="A1213" t="s">
        <v>1899</v>
      </c>
      <c r="B1213" s="2" t="str">
        <f t="shared" si="1354"/>
        <v/>
      </c>
      <c r="C1213">
        <v>5</v>
      </c>
      <c r="E1213">
        <v>23531.33</v>
      </c>
      <c r="R1213">
        <v>12</v>
      </c>
      <c r="S1213" t="s">
        <v>22</v>
      </c>
      <c r="AA1213" s="10">
        <f t="shared" si="1356"/>
        <v>4248.4570000000003</v>
      </c>
      <c r="AB1213" s="3" cm="1">
        <f t="array" ref="AB1213">100000000/Lvac(AA1213)</f>
        <v>23531.332652261699</v>
      </c>
      <c r="AC1213" s="28">
        <f t="shared" si="1357"/>
        <v>2.3537957427837918E-7</v>
      </c>
      <c r="AD1213" s="28">
        <f t="shared" si="1358"/>
        <v>4.249653068007968E-7</v>
      </c>
      <c r="AE1213" s="21">
        <f t="shared" si="1359"/>
        <v>23531.332029612186</v>
      </c>
      <c r="AF1213" s="10" cm="1">
        <f t="array" ref="AF1213">Lair(100000000/AE1213)</f>
        <v>4248.4571124181757</v>
      </c>
      <c r="AG1213" s="10">
        <f t="shared" si="1360"/>
        <v>7.7693975309461412E-3</v>
      </c>
      <c r="AH1213" s="10" t="b">
        <f t="shared" si="1355"/>
        <v>1</v>
      </c>
      <c r="AI1213" s="10">
        <f t="shared" si="1361"/>
        <v>4248.4570000000003</v>
      </c>
      <c r="AJ1213">
        <v>3.0000000000000001E-3</v>
      </c>
      <c r="AK1213" s="3" cm="1">
        <f t="array" ref="AK1213">100000000/Lvac($AA1213)</f>
        <v>23531.332652261699</v>
      </c>
      <c r="AL1213" s="21">
        <f t="shared" si="1378"/>
        <v>1.6616385185676846E-2</v>
      </c>
      <c r="AM1213" s="21"/>
      <c r="AN1213" s="21"/>
      <c r="AO1213" s="21"/>
      <c r="AP1213" s="21"/>
      <c r="AS1213" s="3">
        <f t="shared" si="1362"/>
        <v>2.6522616972215474E-3</v>
      </c>
      <c r="AT1213" s="3" cm="1">
        <f t="array" ref="AT1213">AS1213-(100000000/LvacE($A1213)-$E1213)</f>
        <v>-1.3481294445227832E-5</v>
      </c>
      <c r="BB1213"/>
      <c r="BC1213"/>
      <c r="BD1213"/>
      <c r="BE1213"/>
      <c r="BF1213"/>
      <c r="BG1213"/>
      <c r="BH1213"/>
      <c r="BI1213"/>
      <c r="BJ1213"/>
      <c r="BN1213" s="16" cm="1">
        <f t="array" ref="BN1213">$C1213*EXP(poly_from_str(100000000/$E1213,BN$4342))</f>
        <v>0.20542679074388059</v>
      </c>
      <c r="BO1213" s="16"/>
      <c r="BY1213" t="e">
        <v>#N/A</v>
      </c>
    </row>
    <row r="1214" spans="1:77" hidden="1" x14ac:dyDescent="0.25">
      <c r="A1214" t="s">
        <v>1900</v>
      </c>
      <c r="B1214" s="2" t="str">
        <f t="shared" si="1354"/>
        <v/>
      </c>
      <c r="C1214">
        <v>10</v>
      </c>
      <c r="D1214" t="s">
        <v>143</v>
      </c>
      <c r="E1214">
        <v>23532.83</v>
      </c>
      <c r="R1214">
        <v>12</v>
      </c>
      <c r="S1214" t="s">
        <v>22</v>
      </c>
      <c r="AA1214" s="10">
        <f t="shared" si="1356"/>
        <v>4248.1859999999997</v>
      </c>
      <c r="AB1214" s="3" cm="1">
        <f t="array" ref="AB1214">100000000/Lvac(AA1214)</f>
        <v>23532.833733262774</v>
      </c>
      <c r="AC1214" s="28">
        <f t="shared" si="1357"/>
        <v>2.3539458959659489E-7</v>
      </c>
      <c r="AD1214" s="28">
        <f t="shared" si="1358"/>
        <v>4.2493819968078798E-7</v>
      </c>
      <c r="AE1214" s="21">
        <f t="shared" si="1359"/>
        <v>23532.832856664456</v>
      </c>
      <c r="AF1214" s="10" cm="1">
        <f t="array" ref="AF1214">Lair(100000000/AE1214)</f>
        <v>4248.186158247956</v>
      </c>
      <c r="AG1214" s="10">
        <f t="shared" si="1360"/>
        <v>7.7697508693431476E-3</v>
      </c>
      <c r="AH1214" s="10" t="b">
        <f t="shared" si="1355"/>
        <v>1</v>
      </c>
      <c r="AI1214" s="10">
        <f t="shared" si="1361"/>
        <v>4248.1859999999997</v>
      </c>
      <c r="AJ1214">
        <v>7.0000000000000001E-3</v>
      </c>
      <c r="AK1214" s="3" cm="1">
        <f t="array" ref="AK1214">100000000/Lvac($AA1214)</f>
        <v>23532.833733262774</v>
      </c>
      <c r="AL1214" s="21">
        <f t="shared" si="1378"/>
        <v>3.8776512170804064E-2</v>
      </c>
      <c r="AM1214" s="21"/>
      <c r="AN1214" s="21"/>
      <c r="AO1214" s="21"/>
      <c r="AP1214" s="21"/>
      <c r="AS1214" s="3">
        <f t="shared" si="1362"/>
        <v>3.7332627725845668E-3</v>
      </c>
      <c r="AT1214" s="3" cm="1">
        <f t="array" ref="AT1214">AS1214-(100000000/LvacE($A1214)-$E1214)</f>
        <v>-1.3491717254510149E-5</v>
      </c>
      <c r="BB1214"/>
      <c r="BC1214"/>
      <c r="BD1214"/>
      <c r="BE1214"/>
      <c r="BF1214"/>
      <c r="BG1214"/>
      <c r="BH1214"/>
      <c r="BI1214"/>
      <c r="BJ1214"/>
      <c r="BN1214" s="16" cm="1">
        <f t="array" ref="BN1214">$C1214*EXP(poly_from_str(100000000/$E1214,BN$4342))</f>
        <v>0.41090022985068447</v>
      </c>
      <c r="BO1214" s="16"/>
      <c r="BY1214" t="e">
        <v>#N/A</v>
      </c>
    </row>
    <row r="1215" spans="1:77" x14ac:dyDescent="0.25">
      <c r="A1215" t="s">
        <v>1901</v>
      </c>
      <c r="B1215" s="2" t="str">
        <f t="shared" si="1354"/>
        <v/>
      </c>
      <c r="C1215">
        <v>8</v>
      </c>
      <c r="E1215">
        <v>23533.75</v>
      </c>
      <c r="F1215">
        <v>52026</v>
      </c>
      <c r="G1215" t="s">
        <v>5</v>
      </c>
      <c r="H1215" s="5" t="s">
        <v>19</v>
      </c>
      <c r="I1215">
        <v>75560</v>
      </c>
      <c r="J1215" t="s">
        <v>3</v>
      </c>
      <c r="K1215" s="5" t="s">
        <v>18</v>
      </c>
      <c r="L1215">
        <v>52026.9</v>
      </c>
      <c r="M1215" t="str">
        <f t="shared" ref="M1215:M1216" si="1382">$G1215&amp;""</f>
        <v>e</v>
      </c>
      <c r="N1215" t="str">
        <f t="shared" ref="N1215:N1216" si="1383">$H1215&amp;""</f>
        <v>3/2</v>
      </c>
      <c r="O1215">
        <v>75560.75</v>
      </c>
      <c r="P1215" t="str">
        <f t="shared" ref="P1215:P1216" si="1384">$J1215&amp;""</f>
        <v>o</v>
      </c>
      <c r="Q1215" t="str">
        <f t="shared" ref="Q1215:Q1216" si="1385">$K1215&amp;""</f>
        <v>5/2</v>
      </c>
      <c r="R1215">
        <v>12</v>
      </c>
      <c r="U1215" s="4" t="str">
        <f>"Sugar wl unc increased 0.003 -&gt; "&amp;ROUND($AJ1215,3)&amp;"A"</f>
        <v>Sugar wl unc increased 0.003 -&gt; 0.018A</v>
      </c>
      <c r="AA1215" s="10">
        <f t="shared" si="1356"/>
        <v>4248.0209999999997</v>
      </c>
      <c r="AB1215" s="3" cm="1">
        <f t="array" ref="AB1215">100000000/Lvac(AA1215)</f>
        <v>23533.747769370275</v>
      </c>
      <c r="AC1215" s="28">
        <f t="shared" si="1357"/>
        <v>2.3540373270282799E-7</v>
      </c>
      <c r="AD1215" s="28">
        <f t="shared" si="1358"/>
        <v>4.2492169534574665E-7</v>
      </c>
      <c r="AE1215" s="21">
        <f t="shared" si="1359"/>
        <v>23533.748293201268</v>
      </c>
      <c r="AF1215" s="10" cm="1">
        <f t="array" ref="AF1215">Lair(100000000/AE1215)</f>
        <v>4248.0209054427341</v>
      </c>
      <c r="AG1215" s="10">
        <f t="shared" si="1360"/>
        <v>7.7699660346983073E-3</v>
      </c>
      <c r="AH1215" s="10" t="b">
        <f t="shared" si="1355"/>
        <v>1</v>
      </c>
      <c r="AI1215" s="10">
        <f t="shared" ref="AI1215:AI1216" si="1386">$AF1215</f>
        <v>4248.0209054427341</v>
      </c>
      <c r="AJ1215" s="25">
        <f>0.003*ABS($AP1215)</f>
        <v>1.8458523572917329E-2</v>
      </c>
      <c r="AK1215" s="3" cm="1">
        <f t="array" ref="AK1215">100000000/Lvac($AA1215)</f>
        <v>23533.747769370275</v>
      </c>
      <c r="AL1215" s="21">
        <f t="shared" si="1378"/>
        <v>0.10225896897151412</v>
      </c>
      <c r="AM1215" s="10" cm="1">
        <f t="array" ref="AM1215">Lvac($AI1215)-$BA1215</f>
        <v>1.8363941464485833E-2</v>
      </c>
      <c r="AN1215" s="10">
        <f t="shared" ref="AN1215:AN1216" si="1387">$AK1215-($AX1215-$AW1215)</f>
        <v>-0.1022306297236355</v>
      </c>
      <c r="AO1215" s="14">
        <f t="shared" ref="AO1215:AO1216" si="1388">AM1215/AJ1215</f>
        <v>0.99487596567201786</v>
      </c>
      <c r="AP1215" s="3">
        <v>6.1528411909724428</v>
      </c>
      <c r="AS1215" s="3">
        <f t="shared" si="1362"/>
        <v>-2.2306297250906937E-3</v>
      </c>
      <c r="AT1215" s="3" cm="1">
        <f t="array" ref="AT1215">AS1215-(100000000/LvacE($A1215)-$E1215)</f>
        <v>-1.349805825157091E-5</v>
      </c>
      <c r="AU1215" t="s">
        <v>4772</v>
      </c>
      <c r="AV1215" t="s">
        <v>4938</v>
      </c>
      <c r="AW1215" s="3">
        <v>52026.9</v>
      </c>
      <c r="AX1215" s="3">
        <v>75560.75</v>
      </c>
      <c r="AY1215" s="3"/>
      <c r="AZ1215" s="10" cm="1">
        <f t="array" ref="AZ1215">Lair(100000000/($AX1215-$AW1215))</f>
        <v>4248.0025463247475</v>
      </c>
      <c r="BA1215" s="10">
        <f t="shared" ref="BA1215:BA1216" si="1389">100000000/($AX1215-$AW1215)</f>
        <v>4249.198494933893</v>
      </c>
      <c r="BB1215" s="12">
        <v>4080000</v>
      </c>
      <c r="BC1215" s="3">
        <v>4.9000000000000002E-2</v>
      </c>
      <c r="BD1215" s="12" cm="1">
        <f t="array" ref="BD1215">SfromgA($BB1215,$BA1215,"")</f>
        <v>0.15449505380109133</v>
      </c>
      <c r="BE1215" s="29">
        <f t="shared" ref="BE1215:BE1216" si="1390">(10^MAX(0.05, -0.312925054856973*((LN($BD1215))^(1/3)) + 0.454808404431693)-1)*100</f>
        <v>592.10089117962673</v>
      </c>
      <c r="BG1215" s="3"/>
      <c r="BH1215" s="3"/>
      <c r="BI1215" s="12">
        <f t="shared" ref="BI1215:BI1216" si="1391">IF($BB1215="",$BF1215,$BB1215)</f>
        <v>4080000</v>
      </c>
      <c r="BJ1215" s="29">
        <f t="shared" ref="BJ1215:BJ1216" si="1392">IF($BB1215="",$BH1215,$BE1215)</f>
        <v>592.10089117962673</v>
      </c>
      <c r="BK1215" s="3">
        <f t="shared" ref="BK1215:BK1216" si="1393">LN(BN1215*100000000/($AX1215-$AW1215)/$BI1215)</f>
        <v>-7.9796001097164142</v>
      </c>
      <c r="BL1215" s="13">
        <f>EXP(BK$4341*$AX1215+BK$4342)*$BI1215/(100000000/($AX1215-$AW1215))</f>
        <v>0.34644631561814238</v>
      </c>
      <c r="BM1215" s="3">
        <f t="shared" ref="BM1215:BM1216" si="1394">LN(BL1215/$C1215)</f>
        <v>-3.1394689473163901</v>
      </c>
      <c r="BN1215" s="16" cm="1">
        <f t="array" ref="BN1215">$C1215*EXP(poly_from_str(100000000/$E1215,BN$4342))</f>
        <v>0.32874325328031656</v>
      </c>
      <c r="BO1215" s="3">
        <f t="shared" ref="BO1215:BO1216" si="1395">LN($C1215)</f>
        <v>2.0794415416798357</v>
      </c>
      <c r="BP1215" s="13">
        <f>LN(BL1215/BN1215)</f>
        <v>5.2450812405437107E-2</v>
      </c>
      <c r="BY1215">
        <v>358</v>
      </c>
    </row>
    <row r="1216" spans="1:77" hidden="1" x14ac:dyDescent="0.25">
      <c r="A1216" t="s">
        <v>1902</v>
      </c>
      <c r="B1216" s="2" t="str">
        <f t="shared" si="1354"/>
        <v/>
      </c>
      <c r="C1216">
        <v>30</v>
      </c>
      <c r="E1216">
        <v>23539.19</v>
      </c>
      <c r="F1216">
        <v>38701</v>
      </c>
      <c r="G1216" t="s">
        <v>5</v>
      </c>
      <c r="H1216" s="5" t="s">
        <v>15</v>
      </c>
      <c r="I1216">
        <v>62240</v>
      </c>
      <c r="J1216" t="s">
        <v>3</v>
      </c>
      <c r="K1216" s="5" t="s">
        <v>16</v>
      </c>
      <c r="L1216">
        <v>38701.589999999997</v>
      </c>
      <c r="M1216" t="str">
        <f t="shared" si="1382"/>
        <v>e</v>
      </c>
      <c r="N1216" t="str">
        <f t="shared" si="1383"/>
        <v>13/2</v>
      </c>
      <c r="O1216">
        <v>62240.83</v>
      </c>
      <c r="P1216" t="str">
        <f t="shared" si="1384"/>
        <v>o</v>
      </c>
      <c r="Q1216" t="str">
        <f t="shared" si="1385"/>
        <v>11/2</v>
      </c>
      <c r="R1216">
        <v>12</v>
      </c>
      <c r="AA1216" s="10">
        <f t="shared" si="1356"/>
        <v>4247.0389999999998</v>
      </c>
      <c r="AB1216" s="3" cm="1">
        <f t="array" ref="AB1216">100000000/Lvac(AA1216)</f>
        <v>23539.189138225149</v>
      </c>
      <c r="AC1216" s="28">
        <f t="shared" si="1357"/>
        <v>2.3545816273408369E-7</v>
      </c>
      <c r="AD1216" s="28">
        <f t="shared" si="1358"/>
        <v>4.2482346954598616E-7</v>
      </c>
      <c r="AE1216" s="21">
        <f t="shared" si="1359"/>
        <v>23539.189340743691</v>
      </c>
      <c r="AF1216" s="10" cm="1">
        <f t="array" ref="AF1216">Lair(100000000/AE1216)</f>
        <v>4247.0389634600697</v>
      </c>
      <c r="AG1216" s="10">
        <f t="shared" si="1360"/>
        <v>7.7712471133682959E-3</v>
      </c>
      <c r="AH1216" s="10" t="b">
        <f t="shared" si="1355"/>
        <v>1</v>
      </c>
      <c r="AI1216" s="10">
        <f t="shared" si="1386"/>
        <v>4247.0389634600697</v>
      </c>
      <c r="AJ1216">
        <v>3.0000000000000001E-3</v>
      </c>
      <c r="AK1216" s="3" cm="1">
        <f t="array" ref="AK1216">100000000/Lvac($AA1216)</f>
        <v>23539.189138225149</v>
      </c>
      <c r="AL1216" s="21">
        <f t="shared" si="1378"/>
        <v>1.6627482823266402E-2</v>
      </c>
      <c r="AM1216" s="10" cm="1">
        <f t="array" ref="AM1216">Lvac($AI1216)-$BA1216</f>
        <v>9.1427084498718614E-3</v>
      </c>
      <c r="AN1216" s="10">
        <f t="shared" si="1387"/>
        <v>-5.0861774856457487E-2</v>
      </c>
      <c r="AO1216" s="3">
        <f t="shared" si="1388"/>
        <v>3.0475694832906206</v>
      </c>
      <c r="AP1216" s="3">
        <v>3.0597526598891513</v>
      </c>
      <c r="AS1216" s="3">
        <f t="shared" si="1362"/>
        <v>-8.617748499091249E-4</v>
      </c>
      <c r="AT1216" s="3" cm="1">
        <f t="array" ref="AT1216">AS1216-(100000000/LvacE($A1216)-$E1216)</f>
        <v>-1.3535842299461365E-5</v>
      </c>
      <c r="AU1216" t="s">
        <v>4746</v>
      </c>
      <c r="AV1216" t="s">
        <v>4887</v>
      </c>
      <c r="AW1216" s="3">
        <v>38701.589999999997</v>
      </c>
      <c r="AX1216" s="3">
        <v>62240.83</v>
      </c>
      <c r="AY1216" s="3"/>
      <c r="AZ1216" s="10" cm="1">
        <f t="array" ref="AZ1216">Lair(100000000/($AX1216-$AW1216))</f>
        <v>4247.0298231529978</v>
      </c>
      <c r="BA1216" s="10">
        <f t="shared" si="1389"/>
        <v>4248.2255162018819</v>
      </c>
      <c r="BB1216" s="12">
        <v>6040000</v>
      </c>
      <c r="BC1216" s="3">
        <v>0.17699999999999999</v>
      </c>
      <c r="BD1216" s="12" cm="1">
        <f t="array" ref="BD1216">SfromgA($BB1216,$BA1216,"")</f>
        <v>0.22855619004529368</v>
      </c>
      <c r="BE1216" s="29">
        <f t="shared" si="1390"/>
        <v>547.28461065965257</v>
      </c>
      <c r="BG1216" s="3"/>
      <c r="BH1216" s="3"/>
      <c r="BI1216" s="12">
        <f t="shared" si="1391"/>
        <v>6040000</v>
      </c>
      <c r="BJ1216" s="29">
        <f t="shared" si="1392"/>
        <v>547.28461065965257</v>
      </c>
      <c r="BK1216" s="3">
        <f t="shared" si="1393"/>
        <v>-7.0499569137164633</v>
      </c>
      <c r="BL1216" s="13">
        <f>EXP(BK$4341*$AX1216+BK$4342)*$BI1216/(100000000/($AX1216-$AW1216))</f>
        <v>1.4113662364655333</v>
      </c>
      <c r="BM1216" s="3">
        <f t="shared" si="1394"/>
        <v>-3.056639184380467</v>
      </c>
      <c r="BN1216" s="16" cm="1">
        <f t="array" ref="BN1216">$C1216*EXP(poly_from_str(100000000/$E1216,BN$4342))</f>
        <v>1.2333092540690875</v>
      </c>
      <c r="BO1216" s="3">
        <f t="shared" si="1395"/>
        <v>3.4011973816621555</v>
      </c>
      <c r="BP1216" s="13">
        <f>LN(BL1216/BN1216)</f>
        <v>0.13485719021797679</v>
      </c>
      <c r="BY1216">
        <v>1344</v>
      </c>
    </row>
    <row r="1217" spans="1:77" hidden="1" x14ac:dyDescent="0.25">
      <c r="A1217" t="s">
        <v>1903</v>
      </c>
      <c r="B1217" s="2" t="str">
        <f t="shared" si="1354"/>
        <v/>
      </c>
      <c r="C1217">
        <v>8</v>
      </c>
      <c r="D1217" t="s">
        <v>14</v>
      </c>
      <c r="E1217">
        <v>23540.080000000002</v>
      </c>
      <c r="R1217">
        <v>12</v>
      </c>
      <c r="S1217" t="s">
        <v>22</v>
      </c>
      <c r="AA1217" s="10">
        <f t="shared" si="1356"/>
        <v>4246.8779999999997</v>
      </c>
      <c r="AB1217" s="3" cm="1">
        <f t="array" ref="AB1217">100000000/Lvac(AA1217)</f>
        <v>23540.081496840641</v>
      </c>
      <c r="AC1217" s="28">
        <f t="shared" si="1357"/>
        <v>2.3546708900043752E-7</v>
      </c>
      <c r="AD1217" s="28">
        <f t="shared" si="1358"/>
        <v>4.2480736531613618E-7</v>
      </c>
      <c r="AE1217" s="21">
        <f t="shared" si="1359"/>
        <v>23540.08114503976</v>
      </c>
      <c r="AF1217" s="10" cm="1">
        <f t="array" ref="AF1217">Lair(100000000/AE1217)</f>
        <v>4246.8780634697696</v>
      </c>
      <c r="AG1217" s="10">
        <f t="shared" si="1360"/>
        <v>7.771457232447064E-3</v>
      </c>
      <c r="AH1217" s="10" t="b">
        <f t="shared" si="1355"/>
        <v>1</v>
      </c>
      <c r="AI1217" s="10">
        <f t="shared" si="1361"/>
        <v>4246.8779999999997</v>
      </c>
      <c r="AJ1217">
        <v>7.0000000000000001E-3</v>
      </c>
      <c r="AK1217" s="3" cm="1">
        <f t="array" ref="AK1217">100000000/Lvac($AA1217)</f>
        <v>23540.081496840641</v>
      </c>
      <c r="AL1217" s="21">
        <f t="shared" si="1378"/>
        <v>3.8800401254258897E-2</v>
      </c>
      <c r="AM1217" s="21"/>
      <c r="AN1217" s="21"/>
      <c r="AO1217" s="21"/>
      <c r="AP1217" s="21"/>
      <c r="AS1217" s="3">
        <f t="shared" si="1362"/>
        <v>1.4968406394473277E-3</v>
      </c>
      <c r="AT1217" s="3" cm="1">
        <f t="array" ref="AT1217">AS1217-(100000000/LvacE($A1217)-$E1217)</f>
        <v>-1.3542037777369842E-5</v>
      </c>
      <c r="BB1217"/>
      <c r="BC1217"/>
      <c r="BD1217"/>
      <c r="BE1217"/>
      <c r="BF1217"/>
      <c r="BG1217"/>
      <c r="BH1217"/>
      <c r="BI1217"/>
      <c r="BJ1217"/>
      <c r="BN1217" s="16" cm="1">
        <f t="array" ref="BN1217">$C1217*EXP(poly_from_str(100000000/$E1217,BN$4342))</f>
        <v>0.32890569987659868</v>
      </c>
      <c r="BO1217" s="16"/>
      <c r="BY1217" t="e">
        <v>#N/A</v>
      </c>
    </row>
    <row r="1218" spans="1:77" hidden="1" x14ac:dyDescent="0.25">
      <c r="A1218" t="s">
        <v>1904</v>
      </c>
      <c r="B1218" s="2" t="str">
        <f t="shared" ref="B1218:B1281" si="1396">IF(OR(A1218=A1217,A1218=A1219),IF(B1217="",1,B1217+1),"")</f>
        <v/>
      </c>
      <c r="C1218">
        <v>10</v>
      </c>
      <c r="D1218" t="s">
        <v>143</v>
      </c>
      <c r="E1218">
        <v>23544.61</v>
      </c>
      <c r="R1218">
        <v>12</v>
      </c>
      <c r="S1218" t="s">
        <v>22</v>
      </c>
      <c r="AA1218" s="10">
        <f t="shared" si="1356"/>
        <v>4246.0609999999997</v>
      </c>
      <c r="AB1218" s="3" cm="1">
        <f t="array" ref="AB1218">100000000/Lvac(AA1218)</f>
        <v>23544.610844097089</v>
      </c>
      <c r="AC1218" s="28">
        <f t="shared" si="1357"/>
        <v>2.3551239607721135E-7</v>
      </c>
      <c r="AD1218" s="28">
        <f t="shared" si="1358"/>
        <v>4.247256438518336E-7</v>
      </c>
      <c r="AE1218" s="21">
        <f t="shared" si="1359"/>
        <v>23544.610645593028</v>
      </c>
      <c r="AF1218" s="10" cm="1">
        <f t="array" ref="AF1218">Lair(100000000/AE1218)</f>
        <v>4246.0610357991145</v>
      </c>
      <c r="AG1218" s="10">
        <f t="shared" si="1360"/>
        <v>7.7725238572993998E-3</v>
      </c>
      <c r="AH1218" s="10" t="b">
        <f t="shared" ref="AH1218:AH1281" si="1397">ABS(AE1218-AB1218)&lt;AG1218</f>
        <v>1</v>
      </c>
      <c r="AI1218" s="10">
        <f t="shared" si="1361"/>
        <v>4246.0609999999997</v>
      </c>
      <c r="AJ1218">
        <v>7.0000000000000001E-3</v>
      </c>
      <c r="AK1218" s="3" cm="1">
        <f t="array" ref="AK1218">100000000/Lvac($AA1218)</f>
        <v>23544.610844097089</v>
      </c>
      <c r="AL1218" s="21">
        <f t="shared" si="1378"/>
        <v>3.8815334002191594E-2</v>
      </c>
      <c r="AM1218" s="21"/>
      <c r="AN1218" s="21"/>
      <c r="AO1218" s="21"/>
      <c r="AP1218" s="21"/>
      <c r="AS1218" s="3">
        <f t="shared" si="1362"/>
        <v>8.4409708870225586E-4</v>
      </c>
      <c r="AT1218" s="3" cm="1">
        <f t="array" ref="AT1218">AS1218-(100000000/LvacE($A1218)-$E1218)</f>
        <v>-1.3573495380114764E-5</v>
      </c>
      <c r="BB1218"/>
      <c r="BC1218"/>
      <c r="BD1218"/>
      <c r="BE1218"/>
      <c r="BF1218"/>
      <c r="BG1218"/>
      <c r="BH1218"/>
      <c r="BI1218"/>
      <c r="BJ1218"/>
      <c r="BN1218" s="16" cm="1">
        <f t="array" ref="BN1218">$C1218*EXP(poly_from_str(100000000/$E1218,BN$4342))</f>
        <v>0.41128241840701152</v>
      </c>
      <c r="BO1218" s="16"/>
      <c r="BY1218" t="e">
        <v>#N/A</v>
      </c>
    </row>
    <row r="1219" spans="1:77" hidden="1" x14ac:dyDescent="0.25">
      <c r="A1219" t="s">
        <v>1905</v>
      </c>
      <c r="B1219" s="2" t="str">
        <f t="shared" si="1396"/>
        <v/>
      </c>
      <c r="C1219">
        <v>10</v>
      </c>
      <c r="D1219" t="s">
        <v>14</v>
      </c>
      <c r="E1219">
        <v>23546.54</v>
      </c>
      <c r="R1219">
        <v>12</v>
      </c>
      <c r="S1219" t="s">
        <v>22</v>
      </c>
      <c r="AA1219" s="10">
        <f t="shared" ref="AA1219:AA1282" si="1398">ROUND($A1219,3)+0</f>
        <v>4245.7129999999997</v>
      </c>
      <c r="AB1219" s="3" cm="1">
        <f t="array" ref="AB1219">100000000/Lvac(AA1219)</f>
        <v>23546.540642550182</v>
      </c>
      <c r="AC1219" s="28">
        <f t="shared" ref="AC1219:AC1282" si="1399">0.001/AA1219</f>
        <v>2.3553169985818637E-7</v>
      </c>
      <c r="AD1219" s="28">
        <f t="shared" ref="AD1219:AD1282" si="1400">0.01/AB1219</f>
        <v>4.2469083470925354E-7</v>
      </c>
      <c r="AE1219" s="21">
        <f t="shared" ref="AE1219:AE1282" si="1401">($AB1219/$AC1219^2+$E1219/$AD1219^2)/(1/$AC1219^2+1/$AD1219^2)</f>
        <v>23546.540491405474</v>
      </c>
      <c r="AF1219" s="10" cm="1">
        <f t="array" ref="AF1219">Lair(100000000/AE1219)</f>
        <v>4245.7130272536479</v>
      </c>
      <c r="AG1219" s="10">
        <f t="shared" ref="AG1219:AG1282" si="1402">0.0005/$AA1219*AB1219+0.005</f>
        <v>7.772978371659859E-3</v>
      </c>
      <c r="AH1219" s="10" t="b">
        <f t="shared" si="1397"/>
        <v>1</v>
      </c>
      <c r="AI1219" s="10">
        <f t="shared" ref="AI1219:AI1282" si="1403">$AA1219</f>
        <v>4245.7129999999997</v>
      </c>
      <c r="AJ1219">
        <v>7.0000000000000001E-3</v>
      </c>
      <c r="AK1219" s="3" cm="1">
        <f t="array" ref="AK1219">100000000/Lvac($AA1219)</f>
        <v>23546.540642550182</v>
      </c>
      <c r="AL1219" s="21">
        <f t="shared" si="1378"/>
        <v>3.8821697203238019E-2</v>
      </c>
      <c r="AM1219" s="21"/>
      <c r="AN1219" s="21"/>
      <c r="AO1219" s="21"/>
      <c r="AP1219" s="21"/>
      <c r="AS1219" s="3">
        <f t="shared" ref="AS1219:AS1282" si="1404">$AB1219-$E1219</f>
        <v>6.4255018151015975E-4</v>
      </c>
      <c r="AT1219" s="3" cm="1">
        <f t="array" ref="AT1219">AS1219-(100000000/LvacE($A1219)-$E1219)</f>
        <v>-1.3586890418082476E-5</v>
      </c>
      <c r="BB1219"/>
      <c r="BC1219"/>
      <c r="BD1219"/>
      <c r="BE1219"/>
      <c r="BF1219"/>
      <c r="BG1219"/>
      <c r="BH1219"/>
      <c r="BI1219"/>
      <c r="BJ1219"/>
      <c r="BN1219" s="16" cm="1">
        <f t="array" ref="BN1219">$C1219*EXP(poly_from_str(100000000/$E1219,BN$4342))</f>
        <v>0.4113477103358168</v>
      </c>
      <c r="BO1219" s="16"/>
      <c r="BY1219" t="e">
        <v>#N/A</v>
      </c>
    </row>
    <row r="1220" spans="1:77" hidden="1" x14ac:dyDescent="0.25">
      <c r="A1220" t="s">
        <v>1906</v>
      </c>
      <c r="B1220" s="2" t="str">
        <f t="shared" si="1396"/>
        <v/>
      </c>
      <c r="C1220">
        <v>15</v>
      </c>
      <c r="E1220">
        <v>23547.72</v>
      </c>
      <c r="R1220">
        <v>12</v>
      </c>
      <c r="S1220" t="s">
        <v>22</v>
      </c>
      <c r="AA1220" s="10">
        <f t="shared" si="1398"/>
        <v>4245.5</v>
      </c>
      <c r="AB1220" s="3" cm="1">
        <f t="array" ref="AB1220">100000000/Lvac(AA1220)</f>
        <v>23547.721968367961</v>
      </c>
      <c r="AC1220" s="28">
        <f t="shared" si="1399"/>
        <v>2.3554351666470381E-7</v>
      </c>
      <c r="AD1220" s="28">
        <f t="shared" si="1400"/>
        <v>4.2466952911339631E-7</v>
      </c>
      <c r="AE1220" s="21">
        <f t="shared" si="1401"/>
        <v>23547.721505284968</v>
      </c>
      <c r="AF1220" s="10" cm="1">
        <f t="array" ref="AF1220">Lair(100000000/AE1220)</f>
        <v>4245.5000834924031</v>
      </c>
      <c r="AG1220" s="10">
        <f t="shared" si="1402"/>
        <v>7.7732566209360457E-3</v>
      </c>
      <c r="AH1220" s="10" t="b">
        <f t="shared" si="1397"/>
        <v>1</v>
      </c>
      <c r="AI1220" s="10">
        <f t="shared" si="1403"/>
        <v>4245.5</v>
      </c>
      <c r="AJ1220">
        <v>3.0000000000000001E-3</v>
      </c>
      <c r="AK1220" s="3" cm="1">
        <f t="array" ref="AK1220">100000000/Lvac($AA1220)</f>
        <v>23547.721968367961</v>
      </c>
      <c r="AL1220" s="21">
        <f t="shared" si="1378"/>
        <v>1.6639539725616274E-2</v>
      </c>
      <c r="AM1220" s="21"/>
      <c r="AN1220" s="21"/>
      <c r="AO1220" s="21"/>
      <c r="AP1220" s="21"/>
      <c r="AS1220" s="3">
        <f t="shared" si="1404"/>
        <v>1.9683679602167103E-3</v>
      </c>
      <c r="AT1220" s="3" cm="1">
        <f t="array" ref="AT1220">AS1220-(100000000/LvacE($A1220)-$E1220)</f>
        <v>-1.3595094060292467E-5</v>
      </c>
      <c r="BB1220"/>
      <c r="BC1220"/>
      <c r="BD1220"/>
      <c r="BE1220"/>
      <c r="BF1220"/>
      <c r="BG1220"/>
      <c r="BH1220"/>
      <c r="BI1220"/>
      <c r="BJ1220"/>
      <c r="BN1220" s="16" cm="1">
        <f t="array" ref="BN1220">$C1220*EXP(poly_from_str(100000000/$E1220,BN$4342))</f>
        <v>0.61708200029204452</v>
      </c>
      <c r="BO1220" s="16"/>
      <c r="BY1220">
        <v>673</v>
      </c>
    </row>
    <row r="1221" spans="1:77" hidden="1" x14ac:dyDescent="0.25">
      <c r="A1221" t="s">
        <v>1907</v>
      </c>
      <c r="B1221" s="2" t="str">
        <f t="shared" si="1396"/>
        <v/>
      </c>
      <c r="C1221">
        <v>5</v>
      </c>
      <c r="E1221">
        <v>23550.43</v>
      </c>
      <c r="R1221">
        <v>12</v>
      </c>
      <c r="S1221" t="s">
        <v>22</v>
      </c>
      <c r="AA1221" s="10">
        <f t="shared" si="1398"/>
        <v>4245.0110000000004</v>
      </c>
      <c r="AB1221" s="3" cm="1">
        <f t="array" ref="AB1221">100000000/Lvac(AA1221)</f>
        <v>23550.434474712354</v>
      </c>
      <c r="AC1221" s="28">
        <f t="shared" si="1399"/>
        <v>2.3557064987581892E-7</v>
      </c>
      <c r="AD1221" s="28">
        <f t="shared" si="1400"/>
        <v>4.2462061626666192E-7</v>
      </c>
      <c r="AE1221" s="21">
        <f t="shared" si="1401"/>
        <v>23550.433421609756</v>
      </c>
      <c r="AF1221" s="10" cm="1">
        <f t="array" ref="AF1221">Lair(100000000/AE1221)</f>
        <v>4245.0111898273462</v>
      </c>
      <c r="AG1221" s="10">
        <f t="shared" si="1402"/>
        <v>7.7738955770329399E-3</v>
      </c>
      <c r="AH1221" s="10" t="b">
        <f t="shared" si="1397"/>
        <v>1</v>
      </c>
      <c r="AI1221" s="10">
        <f t="shared" si="1403"/>
        <v>4245.0110000000004</v>
      </c>
      <c r="AJ1221">
        <v>3.0000000000000001E-3</v>
      </c>
      <c r="AK1221" s="3" cm="1">
        <f t="array" ref="AK1221">100000000/Lvac($AA1221)</f>
        <v>23550.434474712354</v>
      </c>
      <c r="AL1221" s="21">
        <f t="shared" si="1378"/>
        <v>1.6643373462197641E-2</v>
      </c>
      <c r="AM1221" s="21"/>
      <c r="AN1221" s="21"/>
      <c r="AO1221" s="21"/>
      <c r="AP1221" s="21"/>
      <c r="AS1221" s="3">
        <f t="shared" si="1404"/>
        <v>4.4747123538400047E-3</v>
      </c>
      <c r="AT1221" s="3" cm="1">
        <f t="array" ref="AT1221">AS1221-(100000000/LvacE($A1221)-$E1221)</f>
        <v>-1.3613924238597974E-5</v>
      </c>
      <c r="BB1221"/>
      <c r="BC1221"/>
      <c r="BD1221"/>
      <c r="BE1221"/>
      <c r="BF1221"/>
      <c r="BG1221"/>
      <c r="BH1221"/>
      <c r="BI1221"/>
      <c r="BJ1221"/>
      <c r="BN1221" s="16" cm="1">
        <f t="array" ref="BN1221">$C1221*EXP(poly_from_str(100000000/$E1221,BN$4342))</f>
        <v>0.20574079688460967</v>
      </c>
      <c r="BO1221" s="16"/>
      <c r="BY1221">
        <v>224</v>
      </c>
    </row>
    <row r="1222" spans="1:77" hidden="1" x14ac:dyDescent="0.25">
      <c r="A1222" t="s">
        <v>1908</v>
      </c>
      <c r="B1222" s="2" t="str">
        <f t="shared" si="1396"/>
        <v/>
      </c>
      <c r="C1222">
        <v>30</v>
      </c>
      <c r="E1222">
        <v>23553.23</v>
      </c>
      <c r="R1222">
        <v>12</v>
      </c>
      <c r="S1222" t="s">
        <v>22</v>
      </c>
      <c r="AA1222" s="10">
        <f t="shared" si="1398"/>
        <v>4244.5079999999998</v>
      </c>
      <c r="AB1222" s="3" cm="1">
        <f t="array" ref="AB1222">100000000/Lvac(AA1222)</f>
        <v>23553.225291805345</v>
      </c>
      <c r="AC1222" s="28">
        <f t="shared" si="1399"/>
        <v>2.3559856642984299E-7</v>
      </c>
      <c r="AD1222" s="28">
        <f t="shared" si="1400"/>
        <v>4.2457030305226213E-7</v>
      </c>
      <c r="AE1222" s="21">
        <f t="shared" si="1401"/>
        <v>23553.226400258554</v>
      </c>
      <c r="AF1222" s="10" cm="1">
        <f t="array" ref="AF1222">Lair(100000000/AE1222)</f>
        <v>4244.5078002427763</v>
      </c>
      <c r="AG1222" s="10">
        <f t="shared" si="1402"/>
        <v>7.7745530567742294E-3</v>
      </c>
      <c r="AH1222" s="10" t="b">
        <f t="shared" si="1397"/>
        <v>1</v>
      </c>
      <c r="AI1222" s="10">
        <f t="shared" si="1403"/>
        <v>4244.5079999999998</v>
      </c>
      <c r="AJ1222">
        <v>3.0000000000000001E-3</v>
      </c>
      <c r="AK1222" s="3" cm="1">
        <f t="array" ref="AK1222">100000000/Lvac($AA1222)</f>
        <v>23553.225291805345</v>
      </c>
      <c r="AL1222" s="21">
        <f t="shared" si="1378"/>
        <v>1.6647318340645381E-2</v>
      </c>
      <c r="AM1222" s="21"/>
      <c r="AN1222" s="21"/>
      <c r="AO1222" s="21"/>
      <c r="AP1222" s="21"/>
      <c r="AS1222" s="3">
        <f t="shared" si="1404"/>
        <v>-4.7081946540856734E-3</v>
      </c>
      <c r="AT1222" s="3" cm="1">
        <f t="array" ref="AT1222">AS1222-(100000000/LvacE($A1222)-$E1222)</f>
        <v>-1.3633307389682159E-5</v>
      </c>
      <c r="BB1222"/>
      <c r="BC1222"/>
      <c r="BD1222"/>
      <c r="BE1222"/>
      <c r="BF1222"/>
      <c r="BG1222"/>
      <c r="BH1222"/>
      <c r="BI1222"/>
      <c r="BJ1222"/>
      <c r="BN1222" s="16" cm="1">
        <f t="array" ref="BN1222">$C1222*EXP(poly_from_str(100000000/$E1222,BN$4342))</f>
        <v>1.2347395527331892</v>
      </c>
      <c r="BO1222" s="16"/>
      <c r="BY1222" t="e">
        <v>#N/A</v>
      </c>
    </row>
    <row r="1223" spans="1:77" hidden="1" x14ac:dyDescent="0.25">
      <c r="A1223" t="s">
        <v>1909</v>
      </c>
      <c r="B1223" s="2" t="str">
        <f t="shared" si="1396"/>
        <v/>
      </c>
      <c r="C1223">
        <v>4</v>
      </c>
      <c r="E1223">
        <v>23557.74</v>
      </c>
      <c r="R1223">
        <v>12</v>
      </c>
      <c r="S1223" t="s">
        <v>22</v>
      </c>
      <c r="AA1223" s="10">
        <f t="shared" si="1398"/>
        <v>4243.6949999999997</v>
      </c>
      <c r="AB1223" s="3" cm="1">
        <f t="array" ref="AB1223">100000000/Lvac(AA1223)</f>
        <v>23557.737494365847</v>
      </c>
      <c r="AC1223" s="28">
        <f t="shared" si="1399"/>
        <v>2.3564370200968732E-7</v>
      </c>
      <c r="AD1223" s="28">
        <f t="shared" si="1400"/>
        <v>4.2448898169408825E-7</v>
      </c>
      <c r="AE1223" s="21">
        <f t="shared" si="1401"/>
        <v>23557.738084614521</v>
      </c>
      <c r="AF1223" s="10" cm="1">
        <f t="array" ref="AF1223">Lair(100000000/AE1223)</f>
        <v>4243.6948936704985</v>
      </c>
      <c r="AG1223" s="10">
        <f t="shared" si="1402"/>
        <v>7.7756162370723921E-3</v>
      </c>
      <c r="AH1223" s="10" t="b">
        <f t="shared" si="1397"/>
        <v>1</v>
      </c>
      <c r="AI1223" s="10">
        <f t="shared" si="1403"/>
        <v>4243.6949999999997</v>
      </c>
      <c r="AJ1223">
        <v>3.0000000000000001E-3</v>
      </c>
      <c r="AK1223" s="3" cm="1">
        <f t="array" ref="AK1223">100000000/Lvac($AA1223)</f>
        <v>23557.737494365847</v>
      </c>
      <c r="AL1223" s="21">
        <f t="shared" si="1378"/>
        <v>1.6653697422434353E-2</v>
      </c>
      <c r="AM1223" s="21"/>
      <c r="AN1223" s="21"/>
      <c r="AO1223" s="21"/>
      <c r="AP1223" s="21"/>
      <c r="AS1223" s="3">
        <f t="shared" si="1404"/>
        <v>-2.5056341546587646E-3</v>
      </c>
      <c r="AT1223" s="3" cm="1">
        <f t="array" ref="AT1223">AS1223-(100000000/LvacE($A1223)-$E1223)</f>
        <v>-1.366464130114764E-5</v>
      </c>
      <c r="BB1223"/>
      <c r="BC1223"/>
      <c r="BD1223"/>
      <c r="BE1223"/>
      <c r="BF1223"/>
      <c r="BG1223"/>
      <c r="BH1223"/>
      <c r="BI1223"/>
      <c r="BJ1223"/>
      <c r="BN1223" s="16" cm="1">
        <f t="array" ref="BN1223">$C1223*EXP(poly_from_str(100000000/$E1223,BN$4342))</f>
        <v>0.16469657405696142</v>
      </c>
      <c r="BO1223" s="16"/>
      <c r="BY1223" t="e">
        <v>#N/A</v>
      </c>
    </row>
    <row r="1224" spans="1:77" hidden="1" x14ac:dyDescent="0.25">
      <c r="A1224" t="s">
        <v>1910</v>
      </c>
      <c r="B1224" s="2" t="str">
        <f t="shared" si="1396"/>
        <v/>
      </c>
      <c r="C1224">
        <v>20</v>
      </c>
      <c r="E1224">
        <v>23565.759999999998</v>
      </c>
      <c r="R1224">
        <v>12</v>
      </c>
      <c r="S1224" t="s">
        <v>22</v>
      </c>
      <c r="AA1224" s="10">
        <f t="shared" si="1398"/>
        <v>4242.25</v>
      </c>
      <c r="AB1224" s="3" cm="1">
        <f t="array" ref="AB1224">100000000/Lvac(AA1224)</f>
        <v>23565.761606335418</v>
      </c>
      <c r="AC1224" s="28">
        <f t="shared" si="1399"/>
        <v>2.3572396723436855E-7</v>
      </c>
      <c r="AD1224" s="28">
        <f t="shared" si="1400"/>
        <v>4.2434444373364115E-7</v>
      </c>
      <c r="AE1224" s="21">
        <f t="shared" si="1401"/>
        <v>23565.761227539082</v>
      </c>
      <c r="AF1224" s="10" cm="1">
        <f t="array" ref="AF1224">Lair(100000000/AE1224)</f>
        <v>4242.2500681912643</v>
      </c>
      <c r="AG1224" s="10">
        <f t="shared" si="1402"/>
        <v>7.7775074083723753E-3</v>
      </c>
      <c r="AH1224" s="10" t="b">
        <f t="shared" si="1397"/>
        <v>1</v>
      </c>
      <c r="AI1224" s="10">
        <f t="shared" si="1403"/>
        <v>4242.25</v>
      </c>
      <c r="AJ1224">
        <v>3.0000000000000001E-3</v>
      </c>
      <c r="AK1224" s="3" cm="1">
        <f t="array" ref="AK1224">100000000/Lvac($AA1224)</f>
        <v>23565.761606335418</v>
      </c>
      <c r="AL1224" s="21">
        <f t="shared" si="1378"/>
        <v>1.6665044450234253E-2</v>
      </c>
      <c r="AM1224" s="21"/>
      <c r="AN1224" s="21"/>
      <c r="AO1224" s="21"/>
      <c r="AP1224" s="21"/>
      <c r="AS1224" s="3">
        <f t="shared" si="1404"/>
        <v>1.6063354196376167E-3</v>
      </c>
      <c r="AT1224" s="3" cm="1">
        <f t="array" ref="AT1224">AS1224-(100000000/LvacE($A1224)-$E1224)</f>
        <v>-1.3720360584557056E-5</v>
      </c>
      <c r="BB1224"/>
      <c r="BC1224"/>
      <c r="BD1224"/>
      <c r="BE1224"/>
      <c r="BF1224"/>
      <c r="BG1224"/>
      <c r="BH1224"/>
      <c r="BI1224"/>
      <c r="BJ1224"/>
      <c r="BN1224" s="16" cm="1">
        <f t="array" ref="BN1224">$C1224*EXP(poly_from_str(100000000/$E1224,BN$4342))</f>
        <v>0.82407775946694328</v>
      </c>
      <c r="BO1224" s="16"/>
      <c r="BY1224">
        <v>900</v>
      </c>
    </row>
    <row r="1225" spans="1:77" hidden="1" x14ac:dyDescent="0.25">
      <c r="A1225" t="s">
        <v>1911</v>
      </c>
      <c r="B1225" s="2" t="str">
        <f t="shared" si="1396"/>
        <v/>
      </c>
      <c r="C1225">
        <v>2</v>
      </c>
      <c r="E1225">
        <v>23569.93</v>
      </c>
      <c r="R1225">
        <v>12</v>
      </c>
      <c r="S1225" t="s">
        <v>22</v>
      </c>
      <c r="AA1225" s="10">
        <f t="shared" si="1398"/>
        <v>4241.5</v>
      </c>
      <c r="AB1225" s="3" cm="1">
        <f t="array" ref="AB1225">100000000/Lvac(AA1225)</f>
        <v>23569.928525556752</v>
      </c>
      <c r="AC1225" s="28">
        <f t="shared" si="1399"/>
        <v>2.3576564894494873E-7</v>
      </c>
      <c r="AD1225" s="28">
        <f t="shared" si="1400"/>
        <v>4.2426942403143276E-7</v>
      </c>
      <c r="AE1225" s="21">
        <f t="shared" si="1401"/>
        <v>23569.928873439021</v>
      </c>
      <c r="AF1225" s="10" cm="1">
        <f t="array" ref="AF1225">Lair(100000000/AE1225)</f>
        <v>4241.4999373960572</v>
      </c>
      <c r="AG1225" s="10">
        <f t="shared" si="1402"/>
        <v>7.7784897472069729E-3</v>
      </c>
      <c r="AH1225" s="10" t="b">
        <f t="shared" si="1397"/>
        <v>1</v>
      </c>
      <c r="AI1225" s="10">
        <f t="shared" si="1403"/>
        <v>4241.5</v>
      </c>
      <c r="AJ1225">
        <v>3.0000000000000001E-3</v>
      </c>
      <c r="AK1225" s="3" cm="1">
        <f t="array" ref="AK1225">100000000/Lvac($AA1225)</f>
        <v>23569.928525556752</v>
      </c>
      <c r="AL1225" s="21">
        <f t="shared" si="1378"/>
        <v>1.6670938483241839E-2</v>
      </c>
      <c r="AM1225" s="21"/>
      <c r="AN1225" s="21"/>
      <c r="AO1225" s="21"/>
      <c r="AP1225" s="21"/>
      <c r="AS1225" s="3">
        <f t="shared" si="1404"/>
        <v>-1.4744432482984848E-3</v>
      </c>
      <c r="AT1225" s="3" cm="1">
        <f t="array" ref="AT1225">AS1225-(100000000/LvacE($A1225)-$E1225)</f>
        <v>-1.3749297067988664E-5</v>
      </c>
      <c r="BB1225"/>
      <c r="BC1225"/>
      <c r="BD1225"/>
      <c r="BE1225"/>
      <c r="BF1225"/>
      <c r="BG1225"/>
      <c r="BH1225"/>
      <c r="BI1225"/>
      <c r="BJ1225"/>
      <c r="BN1225" s="16" cm="1">
        <f t="array" ref="BN1225">$C1225*EXP(poly_from_str(100000000/$E1225,BN$4342))</f>
        <v>8.2439727735508533E-2</v>
      </c>
      <c r="BO1225" s="16"/>
      <c r="BY1225" t="e">
        <v>#N/A</v>
      </c>
    </row>
    <row r="1226" spans="1:77" hidden="1" x14ac:dyDescent="0.25">
      <c r="A1226" t="s">
        <v>1912</v>
      </c>
      <c r="B1226" s="2" t="str">
        <f t="shared" si="1396"/>
        <v/>
      </c>
      <c r="C1226">
        <v>25</v>
      </c>
      <c r="E1226">
        <v>23570.959999999999</v>
      </c>
      <c r="R1226">
        <v>12</v>
      </c>
      <c r="S1226" t="s">
        <v>22</v>
      </c>
      <c r="AA1226" s="10">
        <f t="shared" si="1398"/>
        <v>4241.3140000000003</v>
      </c>
      <c r="AB1226" s="3" cm="1">
        <f t="array" ref="AB1226">100000000/Lvac(AA1226)</f>
        <v>23570.962149573075</v>
      </c>
      <c r="AC1226" s="28">
        <f t="shared" si="1399"/>
        <v>2.357759882904213E-7</v>
      </c>
      <c r="AD1226" s="28">
        <f t="shared" si="1400"/>
        <v>4.2425081914533234E-7</v>
      </c>
      <c r="AE1226" s="21">
        <f t="shared" si="1401"/>
        <v>23570.96164233172</v>
      </c>
      <c r="AF1226" s="10" cm="1">
        <f t="array" ref="AF1226">Lair(100000000/AE1226)</f>
        <v>4241.3140912737663</v>
      </c>
      <c r="AG1226" s="10">
        <f t="shared" si="1402"/>
        <v>7.7787334478858529E-3</v>
      </c>
      <c r="AH1226" s="10" t="b">
        <f t="shared" si="1397"/>
        <v>1</v>
      </c>
      <c r="AI1226" s="10">
        <f t="shared" si="1403"/>
        <v>4241.3140000000003</v>
      </c>
      <c r="AJ1226">
        <v>3.0000000000000001E-3</v>
      </c>
      <c r="AK1226" s="3" cm="1">
        <f t="array" ref="AK1226">100000000/Lvac($AA1226)</f>
        <v>23570.962149573075</v>
      </c>
      <c r="AL1226" s="21">
        <f t="shared" si="1378"/>
        <v>1.6672400687315115E-2</v>
      </c>
      <c r="AM1226" s="21"/>
      <c r="AN1226" s="21"/>
      <c r="AO1226" s="21"/>
      <c r="AP1226" s="21"/>
      <c r="AS1226" s="3">
        <f t="shared" si="1404"/>
        <v>2.1495730761671439E-3</v>
      </c>
      <c r="AT1226" s="3" cm="1">
        <f t="array" ref="AT1226">AS1226-(100000000/LvacE($A1226)-$E1226)</f>
        <v>-1.3756471162196249E-5</v>
      </c>
      <c r="BB1226"/>
      <c r="BC1226"/>
      <c r="BD1226"/>
      <c r="BE1226"/>
      <c r="BF1226"/>
      <c r="BG1226"/>
      <c r="BH1226"/>
      <c r="BI1226"/>
      <c r="BJ1226"/>
      <c r="BN1226" s="16" cm="1">
        <f t="array" ref="BN1226">$C1226*EXP(poly_from_str(100000000/$E1226,BN$4342))</f>
        <v>1.0305965911687864</v>
      </c>
      <c r="BO1226" s="16"/>
      <c r="BY1226" t="e">
        <v>#N/A</v>
      </c>
    </row>
    <row r="1227" spans="1:77" hidden="1" x14ac:dyDescent="0.25">
      <c r="A1227" t="s">
        <v>1913</v>
      </c>
      <c r="B1227" s="2" t="str">
        <f t="shared" si="1396"/>
        <v/>
      </c>
      <c r="C1227">
        <v>8</v>
      </c>
      <c r="E1227">
        <v>23574.66</v>
      </c>
      <c r="R1227">
        <v>12</v>
      </c>
      <c r="S1227" t="s">
        <v>22</v>
      </c>
      <c r="AA1227" s="10">
        <f t="shared" si="1398"/>
        <v>4240.6490000000003</v>
      </c>
      <c r="AB1227" s="3" cm="1">
        <f t="array" ref="AB1227">100000000/Lvac(AA1227)</f>
        <v>23574.658374862796</v>
      </c>
      <c r="AC1227" s="28">
        <f t="shared" si="1399"/>
        <v>2.3581296164808734E-7</v>
      </c>
      <c r="AD1227" s="28">
        <f t="shared" si="1400"/>
        <v>4.2418430167636308E-7</v>
      </c>
      <c r="AE1227" s="21">
        <f t="shared" si="1401"/>
        <v>23574.658758535206</v>
      </c>
      <c r="AF1227" s="10" cm="1">
        <f t="array" ref="AF1227">Lair(100000000/AE1227)</f>
        <v>4240.648930983064</v>
      </c>
      <c r="AG1227" s="10">
        <f t="shared" si="1402"/>
        <v>7.779605005609141E-3</v>
      </c>
      <c r="AH1227" s="10" t="b">
        <f t="shared" si="1397"/>
        <v>1</v>
      </c>
      <c r="AI1227" s="10">
        <f t="shared" si="1403"/>
        <v>4240.6490000000003</v>
      </c>
      <c r="AJ1227">
        <v>3.0000000000000001E-3</v>
      </c>
      <c r="AK1227" s="3" cm="1">
        <f t="array" ref="AK1227">100000000/Lvac($AA1227)</f>
        <v>23574.658374862796</v>
      </c>
      <c r="AL1227" s="21">
        <f t="shared" si="1378"/>
        <v>1.6677630033654845E-2</v>
      </c>
      <c r="AM1227" s="21"/>
      <c r="AN1227" s="21"/>
      <c r="AO1227" s="21"/>
      <c r="AP1227" s="21"/>
      <c r="AS1227" s="3">
        <f t="shared" si="1404"/>
        <v>-1.6251372035185341E-3</v>
      </c>
      <c r="AT1227" s="3" cm="1">
        <f t="array" ref="AT1227">AS1227-(100000000/LvacE($A1227)-$E1227)</f>
        <v>-1.3782144378637895E-5</v>
      </c>
      <c r="BB1227"/>
      <c r="BC1227"/>
      <c r="BD1227"/>
      <c r="BE1227"/>
      <c r="BF1227"/>
      <c r="BG1227"/>
      <c r="BH1227"/>
      <c r="BI1227"/>
      <c r="BJ1227"/>
      <c r="BN1227" s="16" cm="1">
        <f t="array" ref="BN1227">$C1227*EXP(poly_from_str(100000000/$E1227,BN$4342))</f>
        <v>0.32990725668909021</v>
      </c>
      <c r="BO1227" s="16"/>
      <c r="BY1227">
        <v>361</v>
      </c>
    </row>
    <row r="1228" spans="1:77" hidden="1" x14ac:dyDescent="0.25">
      <c r="A1228" t="s">
        <v>1914</v>
      </c>
      <c r="B1228" s="2" t="str">
        <f t="shared" si="1396"/>
        <v/>
      </c>
      <c r="C1228">
        <v>2</v>
      </c>
      <c r="E1228">
        <v>23580.76</v>
      </c>
      <c r="F1228">
        <v>15443</v>
      </c>
      <c r="G1228" t="s">
        <v>3</v>
      </c>
      <c r="H1228" s="5" t="s">
        <v>8</v>
      </c>
      <c r="I1228">
        <v>39024</v>
      </c>
      <c r="J1228" t="s">
        <v>5</v>
      </c>
      <c r="K1228" s="5" t="s">
        <v>4</v>
      </c>
      <c r="L1228">
        <v>15443.48</v>
      </c>
      <c r="M1228" t="str">
        <f>$G1228&amp;""</f>
        <v>o</v>
      </c>
      <c r="N1228" t="str">
        <f>$H1228&amp;""</f>
        <v>7/2</v>
      </c>
      <c r="O1228">
        <v>39024.269999999997</v>
      </c>
      <c r="P1228" t="str">
        <f>$J1228&amp;""</f>
        <v>e</v>
      </c>
      <c r="Q1228" t="str">
        <f>$K1228&amp;""</f>
        <v>9/2</v>
      </c>
      <c r="R1228">
        <v>12</v>
      </c>
      <c r="AA1228" s="10">
        <f t="shared" si="1398"/>
        <v>4239.5519999999997</v>
      </c>
      <c r="AB1228" s="3" cm="1">
        <f t="array" ref="AB1228">100000000/Lvac(AA1228)</f>
        <v>23580.758291088187</v>
      </c>
      <c r="AC1228" s="28">
        <f t="shared" si="1399"/>
        <v>2.3587397913741833E-7</v>
      </c>
      <c r="AD1228" s="28">
        <f t="shared" si="1400"/>
        <v>4.2407457285965541E-7</v>
      </c>
      <c r="AE1228" s="21">
        <f t="shared" si="1401"/>
        <v>23580.758694857657</v>
      </c>
      <c r="AF1228" s="10" cm="1">
        <f t="array" ref="AF1228">Lair(100000000/AE1228)</f>
        <v>4239.5519274054741</v>
      </c>
      <c r="AG1228" s="10">
        <f t="shared" si="1402"/>
        <v>7.7810436445983197E-3</v>
      </c>
      <c r="AH1228" s="10" t="b">
        <f t="shared" si="1397"/>
        <v>1</v>
      </c>
      <c r="AI1228" s="10">
        <f>$AF1228</f>
        <v>4239.5519274054741</v>
      </c>
      <c r="AJ1228">
        <v>3.0000000000000001E-3</v>
      </c>
      <c r="AK1228" s="3" cm="1">
        <f t="array" ref="AK1228">100000000/Lvac($AA1228)</f>
        <v>23580.758291088187</v>
      </c>
      <c r="AL1228" s="21">
        <f t="shared" si="1378"/>
        <v>1.6686262153311447E-2</v>
      </c>
      <c r="AM1228" s="10" cm="1">
        <f t="array" ref="AM1228">Lvac($AI1228)-$BA1228</f>
        <v>5.6298854442502488E-3</v>
      </c>
      <c r="AN1228" s="10">
        <f>$AK1228-($AX1228-$AW1228)</f>
        <v>-3.1708911810710561E-2</v>
      </c>
      <c r="AO1228" s="3">
        <f>AM1228/AJ1228</f>
        <v>1.8766284814167495</v>
      </c>
      <c r="AP1228" s="3">
        <v>1.9008330130721636</v>
      </c>
      <c r="AS1228" s="3">
        <f t="shared" si="1404"/>
        <v>-1.7089118118747137E-3</v>
      </c>
      <c r="AT1228" s="3" cm="1">
        <f t="array" ref="AT1228">AS1228-(100000000/LvacE($A1228)-$E1228)</f>
        <v>-1.3824505003867671E-5</v>
      </c>
      <c r="AU1228" t="s">
        <v>4977</v>
      </c>
      <c r="AV1228" t="s">
        <v>4697</v>
      </c>
      <c r="AW1228" s="3">
        <v>15443.48</v>
      </c>
      <c r="AX1228" s="3">
        <v>39024.269999999997</v>
      </c>
      <c r="AY1228" s="3"/>
      <c r="AZ1228" s="10" cm="1">
        <f t="array" ref="AZ1228">Lair(100000000/($AX1228-$AW1228))</f>
        <v>4239.5462989985199</v>
      </c>
      <c r="BA1228" s="10">
        <f>100000000/($AX1228-$AW1228)</f>
        <v>4240.7400260975146</v>
      </c>
      <c r="BB1228" s="12">
        <v>47600</v>
      </c>
      <c r="BC1228" s="3">
        <v>1.2E-2</v>
      </c>
      <c r="BD1228" s="12" cm="1">
        <f t="array" ref="BD1228">SfromgA($BB1228,$BA1228,"")</f>
        <v>1.7916998635645548E-3</v>
      </c>
      <c r="BE1228" s="29">
        <f>(10^MAX(0.05, -0.312925054856973*((LN($BD1228))^(1/3)) + 0.454808404431693)-1)*100</f>
        <v>980.2027616679627</v>
      </c>
      <c r="BG1228" s="3"/>
      <c r="BH1228" s="3"/>
      <c r="BI1228" s="12">
        <f>IF($BB1228="",$BF1228,$BB1228)</f>
        <v>47600</v>
      </c>
      <c r="BJ1228" s="29">
        <f>IF($BB1228="",$BH1228,$BE1228)</f>
        <v>980.2027616679627</v>
      </c>
      <c r="BK1228" s="3">
        <f>LN(BN1228*100000000/($AX1228-$AW1228)/$BI1228)</f>
        <v>-4.9127372856208362</v>
      </c>
      <c r="BL1228" s="13">
        <f>EXP(BK$4341*$AX1228+BK$4342)*$BI1228/(100000000/($AX1228-$AW1228))</f>
        <v>6.502347340726089E-2</v>
      </c>
      <c r="BM1228" s="3">
        <f t="shared" ref="BM1228" si="1405">LN(BL1228/$C1228)</f>
        <v>-3.4261541254954766</v>
      </c>
      <c r="BN1228" s="16" cm="1">
        <f t="array" ref="BN1228">$C1228*EXP(poly_from_str(100000000/$E1228,BN$4342))</f>
        <v>8.2525964589853409E-2</v>
      </c>
      <c r="BO1228" s="3">
        <f>LN($C1228)</f>
        <v>0.69314718055994529</v>
      </c>
      <c r="BP1228" s="13">
        <f>LN(BL1228/BN1228)</f>
        <v>-0.23836463208060801</v>
      </c>
      <c r="BY1228">
        <v>90</v>
      </c>
    </row>
    <row r="1229" spans="1:77" hidden="1" x14ac:dyDescent="0.25">
      <c r="A1229" t="s">
        <v>1915</v>
      </c>
      <c r="B1229" s="2" t="str">
        <f t="shared" si="1396"/>
        <v/>
      </c>
      <c r="C1229">
        <v>3</v>
      </c>
      <c r="E1229">
        <v>23593.98</v>
      </c>
      <c r="R1229">
        <v>12</v>
      </c>
      <c r="S1229" t="s">
        <v>22</v>
      </c>
      <c r="AA1229" s="10">
        <f t="shared" si="1398"/>
        <v>4237.1769999999997</v>
      </c>
      <c r="AB1229" s="3" cm="1">
        <f t="array" ref="AB1229">100000000/Lvac(AA1229)</f>
        <v>23593.975402997225</v>
      </c>
      <c r="AC1229" s="28">
        <f t="shared" si="1399"/>
        <v>2.3600618997035057E-7</v>
      </c>
      <c r="AD1229" s="28">
        <f t="shared" si="1400"/>
        <v>4.238370104738545E-7</v>
      </c>
      <c r="AE1229" s="21">
        <f t="shared" si="1401"/>
        <v>23593.976491004585</v>
      </c>
      <c r="AF1229" s="10" cm="1">
        <f t="array" ref="AF1229">Lair(100000000/AE1229)</f>
        <v>4237.1768046040725</v>
      </c>
      <c r="AG1229" s="10">
        <f t="shared" si="1402"/>
        <v>7.7841621205577711E-3</v>
      </c>
      <c r="AH1229" s="10" t="b">
        <f t="shared" si="1397"/>
        <v>1</v>
      </c>
      <c r="AI1229" s="10">
        <f t="shared" si="1403"/>
        <v>4237.1769999999997</v>
      </c>
      <c r="AJ1229">
        <v>3.0000000000000001E-3</v>
      </c>
      <c r="AK1229" s="3" cm="1">
        <f t="array" ref="AK1229">100000000/Lvac($AA1229)</f>
        <v>23593.975402997225</v>
      </c>
      <c r="AL1229" s="21">
        <f t="shared" si="1378"/>
        <v>1.6704972723346624E-2</v>
      </c>
      <c r="AM1229" s="21"/>
      <c r="AN1229" s="21"/>
      <c r="AO1229" s="21"/>
      <c r="AP1229" s="21"/>
      <c r="AS1229" s="3">
        <f t="shared" si="1404"/>
        <v>-4.5970027749717701E-3</v>
      </c>
      <c r="AT1229" s="3" cm="1">
        <f t="array" ref="AT1229">AS1229-(100000000/LvacE($A1229)-$E1229)</f>
        <v>-1.3916291209170595E-5</v>
      </c>
      <c r="BB1229"/>
      <c r="BC1229"/>
      <c r="BD1229"/>
      <c r="BE1229"/>
      <c r="BF1229"/>
      <c r="BG1229"/>
      <c r="BH1229"/>
      <c r="BI1229"/>
      <c r="BJ1229"/>
      <c r="BN1229" s="16" cm="1">
        <f t="array" ref="BN1229">$C1229*EXP(poly_from_str(100000000/$E1229,BN$4342))</f>
        <v>0.12395637725864286</v>
      </c>
      <c r="BO1229" s="16"/>
      <c r="BY1229" t="e">
        <v>#N/A</v>
      </c>
    </row>
    <row r="1230" spans="1:77" hidden="1" x14ac:dyDescent="0.25">
      <c r="A1230" t="s">
        <v>1916</v>
      </c>
      <c r="B1230" s="2" t="str">
        <f t="shared" si="1396"/>
        <v/>
      </c>
      <c r="C1230">
        <v>25</v>
      </c>
      <c r="E1230">
        <v>23607.08</v>
      </c>
      <c r="R1230">
        <v>12</v>
      </c>
      <c r="S1230" t="s">
        <v>22</v>
      </c>
      <c r="AA1230" s="10">
        <f t="shared" si="1398"/>
        <v>4234.8239999999996</v>
      </c>
      <c r="AB1230" s="3" cm="1">
        <f t="array" ref="AB1230">100000000/Lvac(AA1230)</f>
        <v>23607.084701916869</v>
      </c>
      <c r="AC1230" s="28">
        <f t="shared" si="1399"/>
        <v>2.3613732235389243E-7</v>
      </c>
      <c r="AD1230" s="28">
        <f t="shared" si="1400"/>
        <v>4.2360164866896974E-7</v>
      </c>
      <c r="AE1230" s="21">
        <f t="shared" si="1401"/>
        <v>23607.083587190202</v>
      </c>
      <c r="AF1230" s="10" cm="1">
        <f t="array" ref="AF1230">Lair(100000000/AE1230)</f>
        <v>4234.8241999722059</v>
      </c>
      <c r="AG1230" s="10">
        <f t="shared" si="1402"/>
        <v>7.787256885046093E-3</v>
      </c>
      <c r="AH1230" s="10" t="b">
        <f t="shared" si="1397"/>
        <v>1</v>
      </c>
      <c r="AI1230" s="10">
        <f t="shared" si="1403"/>
        <v>4234.8239999999996</v>
      </c>
      <c r="AJ1230">
        <v>3.0000000000000001E-3</v>
      </c>
      <c r="AK1230" s="3" cm="1">
        <f t="array" ref="AK1230">100000000/Lvac($AA1230)</f>
        <v>23607.084701916869</v>
      </c>
      <c r="AL1230" s="21">
        <f t="shared" si="1378"/>
        <v>1.6723541310276559E-2</v>
      </c>
      <c r="AM1230" s="21"/>
      <c r="AN1230" s="21"/>
      <c r="AO1230" s="21"/>
      <c r="AP1230" s="21"/>
      <c r="AS1230" s="3">
        <f t="shared" si="1404"/>
        <v>4.7019168669066858E-3</v>
      </c>
      <c r="AT1230" s="3" cm="1">
        <f t="array" ref="AT1230">AS1230-(100000000/LvacE($A1230)-$E1230)</f>
        <v>-1.4007331628818065E-5</v>
      </c>
      <c r="BB1230"/>
      <c r="BC1230"/>
      <c r="BD1230"/>
      <c r="BE1230"/>
      <c r="BF1230"/>
      <c r="BG1230"/>
      <c r="BH1230"/>
      <c r="BI1230"/>
      <c r="BJ1230"/>
      <c r="BN1230" s="16" cm="1">
        <f t="array" ref="BN1230">$C1230*EXP(poly_from_str(100000000/$E1230,BN$4342))</f>
        <v>1.0344382299365882</v>
      </c>
      <c r="BO1230" s="16"/>
      <c r="BY1230" t="e">
        <v>#N/A</v>
      </c>
    </row>
    <row r="1231" spans="1:77" hidden="1" x14ac:dyDescent="0.25">
      <c r="A1231" t="s">
        <v>1917</v>
      </c>
      <c r="B1231" s="2" t="str">
        <f t="shared" si="1396"/>
        <v/>
      </c>
      <c r="C1231">
        <v>7</v>
      </c>
      <c r="D1231" t="s">
        <v>143</v>
      </c>
      <c r="E1231">
        <v>23619.62</v>
      </c>
      <c r="R1231">
        <v>12</v>
      </c>
      <c r="S1231" t="s">
        <v>22</v>
      </c>
      <c r="AA1231" s="10">
        <f t="shared" si="1398"/>
        <v>4232.576</v>
      </c>
      <c r="AB1231" s="3" cm="1">
        <f t="array" ref="AB1231">100000000/Lvac(AA1231)</f>
        <v>23619.622627069904</v>
      </c>
      <c r="AC1231" s="28">
        <f t="shared" si="1399"/>
        <v>2.3626273928690235E-7</v>
      </c>
      <c r="AD1231" s="28">
        <f t="shared" si="1400"/>
        <v>4.2337678962487873E-7</v>
      </c>
      <c r="AE1231" s="21">
        <f t="shared" si="1401"/>
        <v>23619.622003236524</v>
      </c>
      <c r="AF1231" s="10" cm="1">
        <f t="array" ref="AF1231">Lair(100000000/AE1231)</f>
        <v>4232.576111791469</v>
      </c>
      <c r="AG1231" s="10">
        <f t="shared" si="1402"/>
        <v>7.7902183713972183E-3</v>
      </c>
      <c r="AH1231" s="10" t="b">
        <f t="shared" si="1397"/>
        <v>1</v>
      </c>
      <c r="AI1231" s="10">
        <f t="shared" si="1403"/>
        <v>4232.576</v>
      </c>
      <c r="AJ1231">
        <v>7.0000000000000001E-3</v>
      </c>
      <c r="AK1231" s="3" cm="1">
        <f t="array" ref="AK1231">100000000/Lvac($AA1231)</f>
        <v>23619.622627069904</v>
      </c>
      <c r="AL1231" s="21">
        <f t="shared" si="1378"/>
        <v>3.9063057199561053E-2</v>
      </c>
      <c r="AM1231" s="21"/>
      <c r="AN1231" s="21"/>
      <c r="AO1231" s="21"/>
      <c r="AP1231" s="21"/>
      <c r="AS1231" s="3">
        <f t="shared" si="1404"/>
        <v>2.62706990542938E-3</v>
      </c>
      <c r="AT1231" s="3" cm="1">
        <f t="array" ref="AT1231">AS1231-(100000000/LvacE($A1231)-$E1231)</f>
        <v>-1.4094406651565805E-5</v>
      </c>
      <c r="BB1231"/>
      <c r="BC1231"/>
      <c r="BD1231"/>
      <c r="BE1231"/>
      <c r="BF1231"/>
      <c r="BG1231"/>
      <c r="BH1231"/>
      <c r="BI1231"/>
      <c r="BJ1231"/>
      <c r="BN1231" s="16" cm="1">
        <f t="array" ref="BN1231">$C1231*EXP(poly_from_str(100000000/$E1231,BN$4342))</f>
        <v>0.29005862556875872</v>
      </c>
      <c r="BO1231" s="16"/>
      <c r="BY1231" t="e">
        <v>#N/A</v>
      </c>
    </row>
    <row r="1232" spans="1:77" hidden="1" x14ac:dyDescent="0.25">
      <c r="A1232" t="s">
        <v>1918</v>
      </c>
      <c r="B1232" s="2" t="str">
        <f t="shared" si="1396"/>
        <v/>
      </c>
      <c r="C1232">
        <v>1</v>
      </c>
      <c r="E1232">
        <v>23623.84</v>
      </c>
      <c r="F1232">
        <v>45807</v>
      </c>
      <c r="G1232" t="s">
        <v>5</v>
      </c>
      <c r="H1232" s="5" t="s">
        <v>18</v>
      </c>
      <c r="I1232">
        <v>69431</v>
      </c>
      <c r="J1232" t="s">
        <v>3</v>
      </c>
      <c r="K1232" s="5" t="s">
        <v>8</v>
      </c>
      <c r="L1232">
        <v>45807.1</v>
      </c>
      <c r="M1232" t="str">
        <f>$G1232&amp;""</f>
        <v>e</v>
      </c>
      <c r="N1232" t="str">
        <f>$H1232&amp;""</f>
        <v>5/2</v>
      </c>
      <c r="O1232">
        <v>69431</v>
      </c>
      <c r="P1232" t="str">
        <f>$J1232&amp;""</f>
        <v>o</v>
      </c>
      <c r="Q1232" t="str">
        <f>$K1232&amp;""</f>
        <v>7/2</v>
      </c>
      <c r="R1232">
        <v>12</v>
      </c>
      <c r="AA1232" s="10">
        <f t="shared" si="1398"/>
        <v>4231.8209999999999</v>
      </c>
      <c r="AB1232" s="3" cm="1">
        <f t="array" ref="AB1232">100000000/Lvac(AA1232)</f>
        <v>23623.83652861671</v>
      </c>
      <c r="AC1232" s="28">
        <f t="shared" si="1399"/>
        <v>2.3630489096774178E-7</v>
      </c>
      <c r="AD1232" s="28">
        <f t="shared" si="1400"/>
        <v>4.2330126979529806E-7</v>
      </c>
      <c r="AE1232" s="21">
        <f t="shared" si="1401"/>
        <v>23623.83735339237</v>
      </c>
      <c r="AF1232" s="10" cm="1">
        <f t="array" ref="AF1232">Lair(100000000/AE1232)</f>
        <v>4231.8208522522373</v>
      </c>
      <c r="AG1232" s="10">
        <f t="shared" si="1402"/>
        <v>7.7912140575672638E-3</v>
      </c>
      <c r="AH1232" s="10" t="b">
        <f t="shared" si="1397"/>
        <v>1</v>
      </c>
      <c r="AI1232" s="10">
        <f>$AF1232</f>
        <v>4231.8208522522373</v>
      </c>
      <c r="AJ1232">
        <v>3.0000000000000001E-3</v>
      </c>
      <c r="AK1232" s="3" cm="1">
        <f t="array" ref="AK1232">100000000/Lvac($AA1232)</f>
        <v>23623.83652861671</v>
      </c>
      <c r="AL1232" s="21">
        <f t="shared" si="1378"/>
        <v>1.6747284930110233E-2</v>
      </c>
      <c r="AM1232" s="10" cm="1">
        <f t="array" ref="AM1232">Lvac($AI1232)-$BA1232</f>
        <v>1.1225236999052868E-2</v>
      </c>
      <c r="AN1232" s="10">
        <f>$AK1232-($AX1232-$AW1232)</f>
        <v>-6.3471383291471284E-2</v>
      </c>
      <c r="AO1232" s="3">
        <f>AM1232/AJ1232</f>
        <v>3.7417456663509556</v>
      </c>
      <c r="AP1232" s="3">
        <v>3.7910078553977655</v>
      </c>
      <c r="AS1232" s="3">
        <f t="shared" si="1404"/>
        <v>-3.4713832901616115E-3</v>
      </c>
      <c r="AT1232" s="3" cm="1">
        <f t="array" ref="AT1232">AS1232-(100000000/LvacE($A1232)-$E1232)</f>
        <v>-1.4123666915111244E-5</v>
      </c>
      <c r="AU1232" t="s">
        <v>4967</v>
      </c>
      <c r="AV1232" t="s">
        <v>4859</v>
      </c>
      <c r="AW1232" s="3">
        <v>45807.1</v>
      </c>
      <c r="AX1232" s="3">
        <v>69431</v>
      </c>
      <c r="AY1232" s="3"/>
      <c r="AZ1232" s="10" cm="1">
        <f t="array" ref="AZ1232">Lair(100000000/($AX1232-$AW1232))</f>
        <v>4231.8096299626759</v>
      </c>
      <c r="BA1232" s="10">
        <f>100000000/($AX1232-$AW1232)</f>
        <v>4233.0013249294143</v>
      </c>
      <c r="BB1232" s="12">
        <v>293000</v>
      </c>
      <c r="BC1232" s="3">
        <v>5.1999999999999998E-2</v>
      </c>
      <c r="BD1232" s="12" cm="1">
        <f t="array" ref="BD1232">SfromgA($BB1232,$BA1232,"")</f>
        <v>1.0968473579913277E-2</v>
      </c>
      <c r="BE1232" s="29">
        <f>(10^MAX(0.05, -0.312925054856973*((LN($BD1232))^(1/3)) + 0.454808404431693)-1)*100</f>
        <v>837.39578324270065</v>
      </c>
      <c r="BG1232" s="3"/>
      <c r="BH1232" s="3"/>
      <c r="BI1232" s="12">
        <f>IF($BB1232="",$BF1232,$BB1232)</f>
        <v>293000</v>
      </c>
      <c r="BJ1232" s="29">
        <f>IF($BB1232="",$BH1232,$BE1232)</f>
        <v>837.39578324270065</v>
      </c>
      <c r="BK1232" s="3">
        <f>LN(BN1232*100000000/($AX1232-$AW1232)/$BI1232)</f>
        <v>-7.4203443766710091</v>
      </c>
      <c r="BL1232" s="13">
        <f>EXP(BK$4341*$AX1232+BK$4342)*$BI1232/(100000000/($AX1232-$AW1232))</f>
        <v>3.9789643528034192E-2</v>
      </c>
      <c r="BM1232" s="3">
        <f t="shared" ref="BM1232" si="1406">LN(BL1232/$C1232)</f>
        <v>-3.2241486134164488</v>
      </c>
      <c r="BN1232" s="16" cm="1">
        <f t="array" ref="BN1232">$C1232*EXP(poly_from_str(100000000/$E1232,BN$4342))</f>
        <v>4.1457642227794522E-2</v>
      </c>
      <c r="BO1232" s="3">
        <f>LN($C1232)</f>
        <v>0</v>
      </c>
      <c r="BP1232" s="13">
        <f>LN(BL1232/BN1232)</f>
        <v>-4.1065571223671764E-2</v>
      </c>
      <c r="BY1232">
        <v>46</v>
      </c>
    </row>
    <row r="1233" spans="1:77" hidden="1" x14ac:dyDescent="0.25">
      <c r="A1233" t="s">
        <v>1919</v>
      </c>
      <c r="B1233" s="2" t="str">
        <f t="shared" si="1396"/>
        <v/>
      </c>
      <c r="C1233">
        <v>180</v>
      </c>
      <c r="E1233">
        <v>23625.89</v>
      </c>
      <c r="R1233">
        <v>12</v>
      </c>
      <c r="S1233" t="s">
        <v>22</v>
      </c>
      <c r="AA1233" s="10">
        <f t="shared" si="1398"/>
        <v>4231.4539999999997</v>
      </c>
      <c r="AB1233" s="3" cm="1">
        <f t="array" ref="AB1233">100000000/Lvac(AA1233)</f>
        <v>23625.885418578415</v>
      </c>
      <c r="AC1233" s="28">
        <f t="shared" si="1399"/>
        <v>2.3632538602570183E-7</v>
      </c>
      <c r="AD1233" s="28">
        <f t="shared" si="1400"/>
        <v>4.2326456015639592E-7</v>
      </c>
      <c r="AE1233" s="21">
        <f t="shared" si="1401"/>
        <v>23625.886507379102</v>
      </c>
      <c r="AF1233" s="10" cm="1">
        <f t="array" ref="AF1233">Lair(100000000/AE1233)</f>
        <v>4231.453804989439</v>
      </c>
      <c r="AG1233" s="10">
        <f t="shared" si="1402"/>
        <v>7.7916982458722719E-3</v>
      </c>
      <c r="AH1233" s="10" t="b">
        <f t="shared" si="1397"/>
        <v>1</v>
      </c>
      <c r="AI1233" s="10">
        <f t="shared" si="1403"/>
        <v>4231.4539999999997</v>
      </c>
      <c r="AJ1233">
        <v>3.0000000000000001E-3</v>
      </c>
      <c r="AK1233" s="3" cm="1">
        <f t="array" ref="AK1233">100000000/Lvac($AA1233)</f>
        <v>23625.885418578415</v>
      </c>
      <c r="AL1233" s="21">
        <f t="shared" si="1378"/>
        <v>1.6750189475233629E-2</v>
      </c>
      <c r="AM1233" s="21"/>
      <c r="AN1233" s="21"/>
      <c r="AO1233" s="21"/>
      <c r="AP1233" s="21"/>
      <c r="AS1233" s="3">
        <f t="shared" si="1404"/>
        <v>-4.5814215845894068E-3</v>
      </c>
      <c r="AT1233" s="3" cm="1">
        <f t="array" ref="AT1233">AS1233-(100000000/LvacE($A1233)-$E1233)</f>
        <v>-1.4137895050225779E-5</v>
      </c>
      <c r="BB1233"/>
      <c r="BC1233"/>
      <c r="BD1233"/>
      <c r="BE1233"/>
      <c r="BF1233"/>
      <c r="BG1233"/>
      <c r="BH1233"/>
      <c r="BI1233"/>
      <c r="BJ1233"/>
      <c r="BN1233" s="16" cm="1">
        <f t="array" ref="BN1233">$C1233*EXP(poly_from_str(100000000/$E1233,BN$4342))</f>
        <v>7.4642081307972568</v>
      </c>
      <c r="BO1233" s="16"/>
      <c r="BY1233">
        <v>8199</v>
      </c>
    </row>
    <row r="1234" spans="1:77" hidden="1" x14ac:dyDescent="0.25">
      <c r="A1234" t="s">
        <v>1920</v>
      </c>
      <c r="B1234" s="2" t="str">
        <f t="shared" si="1396"/>
        <v/>
      </c>
      <c r="C1234">
        <v>4</v>
      </c>
      <c r="E1234">
        <v>23627.48</v>
      </c>
      <c r="R1234">
        <v>12</v>
      </c>
      <c r="S1234" t="s">
        <v>22</v>
      </c>
      <c r="AA1234" s="10">
        <f t="shared" si="1398"/>
        <v>4231.1689999999999</v>
      </c>
      <c r="AB1234" s="3" cm="1">
        <f t="array" ref="AB1234">100000000/Lvac(AA1234)</f>
        <v>23627.476763584731</v>
      </c>
      <c r="AC1234" s="28">
        <f t="shared" si="1399"/>
        <v>2.3634130425894123E-7</v>
      </c>
      <c r="AD1234" s="28">
        <f t="shared" si="1400"/>
        <v>4.2323605267119573E-7</v>
      </c>
      <c r="AE1234" s="21">
        <f t="shared" si="1401"/>
        <v>23627.477532895067</v>
      </c>
      <c r="AF1234" s="10" cm="1">
        <f t="array" ref="AF1234">Lair(100000000/AE1234)</f>
        <v>4231.1688622305837</v>
      </c>
      <c r="AG1234" s="10">
        <f t="shared" si="1402"/>
        <v>7.7920743373267216E-3</v>
      </c>
      <c r="AH1234" s="10" t="b">
        <f t="shared" si="1397"/>
        <v>1</v>
      </c>
      <c r="AI1234" s="10">
        <f t="shared" si="1403"/>
        <v>4231.1689999999999</v>
      </c>
      <c r="AJ1234">
        <v>3.0000000000000001E-3</v>
      </c>
      <c r="AK1234" s="3" cm="1">
        <f t="array" ref="AK1234">100000000/Lvac($AA1234)</f>
        <v>23627.476763584731</v>
      </c>
      <c r="AL1234" s="21">
        <f t="shared" si="1378"/>
        <v>1.6752446023960327E-2</v>
      </c>
      <c r="AM1234" s="21"/>
      <c r="AN1234" s="21"/>
      <c r="AO1234" s="21"/>
      <c r="AP1234" s="21"/>
      <c r="AS1234" s="3">
        <f t="shared" si="1404"/>
        <v>-3.236415268474957E-3</v>
      </c>
      <c r="AT1234" s="3" cm="1">
        <f t="array" ref="AT1234">AS1234-(100000000/LvacE($A1234)-$E1234)</f>
        <v>-1.4148947229841724E-5</v>
      </c>
      <c r="BB1234"/>
      <c r="BC1234"/>
      <c r="BD1234"/>
      <c r="BE1234"/>
      <c r="BF1234"/>
      <c r="BG1234"/>
      <c r="BH1234"/>
      <c r="BI1234"/>
      <c r="BJ1234"/>
      <c r="BN1234" s="16" cm="1">
        <f t="array" ref="BN1234">$C1234*EXP(poly_from_str(100000000/$E1234,BN$4342))</f>
        <v>0.16590310567875405</v>
      </c>
      <c r="BO1234" s="16"/>
      <c r="BY1234" t="e">
        <v>#N/A</v>
      </c>
    </row>
    <row r="1235" spans="1:77" hidden="1" x14ac:dyDescent="0.25">
      <c r="A1235" t="s">
        <v>1921</v>
      </c>
      <c r="B1235" s="2" t="str">
        <f t="shared" si="1396"/>
        <v/>
      </c>
      <c r="C1235">
        <v>6</v>
      </c>
      <c r="D1235" t="s">
        <v>143</v>
      </c>
      <c r="E1235">
        <v>23635.55</v>
      </c>
      <c r="F1235">
        <v>1398</v>
      </c>
      <c r="G1235" t="s">
        <v>3</v>
      </c>
      <c r="H1235" s="5" t="s">
        <v>16</v>
      </c>
      <c r="I1235">
        <v>25033</v>
      </c>
      <c r="J1235" t="s">
        <v>5</v>
      </c>
      <c r="K1235" s="5" t="s">
        <v>4</v>
      </c>
      <c r="L1235">
        <v>1398.34</v>
      </c>
      <c r="M1235" t="str">
        <f t="shared" ref="M1235:M1240" si="1407">$G1235&amp;""</f>
        <v>o</v>
      </c>
      <c r="N1235" t="str">
        <f t="shared" ref="N1235:N1240" si="1408">$H1235&amp;""</f>
        <v>11/2</v>
      </c>
      <c r="O1235">
        <v>25033.91</v>
      </c>
      <c r="P1235" t="str">
        <f t="shared" ref="P1235:P1240" si="1409">$J1235&amp;""</f>
        <v>e</v>
      </c>
      <c r="Q1235" t="str">
        <f t="shared" ref="Q1235:Q1240" si="1410">$K1235&amp;""</f>
        <v>9/2</v>
      </c>
      <c r="R1235">
        <v>12</v>
      </c>
      <c r="S1235" t="s">
        <v>6</v>
      </c>
      <c r="AA1235" s="10">
        <f t="shared" si="1398"/>
        <v>4229.7240000000002</v>
      </c>
      <c r="AB1235" s="3" cm="1">
        <f t="array" ref="AB1235">100000000/Lvac(AA1235)</f>
        <v>23635.548461906019</v>
      </c>
      <c r="AC1235" s="28">
        <f t="shared" si="1399"/>
        <v>2.3642204550462393E-7</v>
      </c>
      <c r="AD1235" s="28">
        <f t="shared" si="1400"/>
        <v>4.2309151472060147E-7</v>
      </c>
      <c r="AE1235" s="21">
        <f t="shared" si="1401"/>
        <v>23635.54882789874</v>
      </c>
      <c r="AF1235" s="10" cm="1">
        <f t="array" ref="AF1235">Lair(100000000/AE1235)</f>
        <v>4229.7239345021535</v>
      </c>
      <c r="AG1235" s="10">
        <f t="shared" si="1402"/>
        <v>7.793982356993745E-3</v>
      </c>
      <c r="AH1235" s="10" t="b">
        <f t="shared" si="1397"/>
        <v>1</v>
      </c>
      <c r="AI1235" s="10">
        <f t="shared" ref="AI1235:AI1240" si="1411">$AF1235</f>
        <v>4229.7239345021535</v>
      </c>
      <c r="AJ1235">
        <v>7.0000000000000001E-3</v>
      </c>
      <c r="AK1235" s="3" cm="1">
        <f t="array" ref="AK1235">100000000/Lvac($AA1235)</f>
        <v>23635.548461906019</v>
      </c>
      <c r="AL1235" s="21">
        <f t="shared" si="1378"/>
        <v>3.9115753603625146E-2</v>
      </c>
      <c r="AM1235" s="10" cm="1">
        <f t="array" ref="AM1235">Lvac($AI1235)-$BA1235</f>
        <v>3.7899387471043156E-3</v>
      </c>
      <c r="AN1235" s="10">
        <f t="shared" ref="AN1235:AN1240" si="1412">$AK1235-($AX1235-$AW1235)</f>
        <v>-2.1538093980780104E-2</v>
      </c>
      <c r="AO1235" s="3">
        <f t="shared" ref="AO1235:AO1240" si="1413">AM1235/AJ1235</f>
        <v>0.54141982101490216</v>
      </c>
      <c r="AP1235" s="3">
        <v>0.55077911370712429</v>
      </c>
      <c r="AS1235" s="3">
        <f t="shared" si="1404"/>
        <v>-1.5380939803435467E-3</v>
      </c>
      <c r="AT1235" s="3" cm="1">
        <f t="array" ref="AT1235">AS1235-(100000000/LvacE($A1235)-$E1235)</f>
        <v>-1.4205008483259007E-5</v>
      </c>
      <c r="AU1235" t="s">
        <v>4821</v>
      </c>
      <c r="AV1235" t="s">
        <v>4741</v>
      </c>
      <c r="AW1235" s="3">
        <v>1398.34</v>
      </c>
      <c r="AX1235" s="3">
        <v>25033.91</v>
      </c>
      <c r="AY1235" s="3"/>
      <c r="AZ1235" s="10" cm="1">
        <f t="array" ref="AZ1235">Lair(100000000/($AX1235-$AW1235))</f>
        <v>4229.7201455584964</v>
      </c>
      <c r="BA1235" s="10">
        <f t="shared" ref="BA1235:BA1240" si="1414">100000000/($AX1235-$AW1235)</f>
        <v>4230.9112917522189</v>
      </c>
      <c r="BB1235" s="12">
        <v>105000</v>
      </c>
      <c r="BC1235" s="3">
        <v>3.4000000000000002E-2</v>
      </c>
      <c r="BD1235" s="12" cm="1">
        <f t="array" ref="BD1235">SfromgA($BB1235,$BA1235,"")</f>
        <v>3.9248622416673479E-3</v>
      </c>
      <c r="BE1235" s="29">
        <f>(10^MAX(0.05, -0.312925054856973*((LN($BD1235))^(1/3)) + 0.454808404431693)-1)*100</f>
        <v>919.82485618788519</v>
      </c>
      <c r="BG1235" s="3"/>
      <c r="BH1235" s="3"/>
      <c r="BI1235" s="12">
        <f>IF($BB1235="",$BF1235,$BB1235)</f>
        <v>105000</v>
      </c>
      <c r="BJ1235" s="29">
        <f>IF($BB1235="",$BH1235,$BE1235)</f>
        <v>919.82485618788519</v>
      </c>
      <c r="BK1235" s="3">
        <f>LN(BN1235*100000000/($AX1235-$AW1235)/$BI1235)</f>
        <v>-4.6014378460007963</v>
      </c>
      <c r="BL1235" s="13">
        <f>EXP(BK$4341*$AX1235+BK$4342)*$BI1235/(100000000/($AX1235-$AW1235))</f>
        <v>0.41620836592414967</v>
      </c>
      <c r="BM1235" s="3">
        <f t="shared" ref="BM1235" si="1415">LN(BL1235/$C1235)</f>
        <v>-2.6683287337218973</v>
      </c>
      <c r="BN1235" s="16" cm="1">
        <f t="array" ref="BN1235">$C1235*EXP(poly_from_str(100000000/$E1235,BN$4342))</f>
        <v>0.24910148354761624</v>
      </c>
      <c r="BO1235" s="3">
        <f>LN($C1235)</f>
        <v>1.791759469228055</v>
      </c>
      <c r="BP1235" s="13">
        <f>LN(BL1235/BN1235)</f>
        <v>0.51332563660715913</v>
      </c>
      <c r="BY1235">
        <v>274</v>
      </c>
    </row>
    <row r="1236" spans="1:77" hidden="1" x14ac:dyDescent="0.25">
      <c r="A1236" t="s">
        <v>1922</v>
      </c>
      <c r="B1236" s="2" t="str">
        <f t="shared" si="1396"/>
        <v/>
      </c>
      <c r="C1236">
        <v>30</v>
      </c>
      <c r="E1236">
        <v>23636.87</v>
      </c>
      <c r="F1236">
        <v>16089</v>
      </c>
      <c r="G1236" t="s">
        <v>3</v>
      </c>
      <c r="H1236" s="5" t="s">
        <v>15</v>
      </c>
      <c r="I1236">
        <v>39725</v>
      </c>
      <c r="J1236" t="s">
        <v>5</v>
      </c>
      <c r="K1236" s="5" t="s">
        <v>86</v>
      </c>
      <c r="L1236">
        <v>16089.14</v>
      </c>
      <c r="M1236" t="str">
        <f t="shared" si="1407"/>
        <v>o</v>
      </c>
      <c r="N1236" t="str">
        <f t="shared" si="1408"/>
        <v>13/2</v>
      </c>
      <c r="O1236">
        <v>39725.99</v>
      </c>
      <c r="P1236" t="str">
        <f t="shared" si="1409"/>
        <v>e</v>
      </c>
      <c r="Q1236" t="str">
        <f t="shared" si="1410"/>
        <v>15/2</v>
      </c>
      <c r="R1236">
        <v>12</v>
      </c>
      <c r="AA1236" s="10">
        <f t="shared" si="1398"/>
        <v>4229.4880000000003</v>
      </c>
      <c r="AB1236" s="3" cm="1">
        <f t="array" ref="AB1236">100000000/Lvac(AA1236)</f>
        <v>23636.867270132287</v>
      </c>
      <c r="AC1236" s="28">
        <f t="shared" si="1399"/>
        <v>2.3643523755121185E-7</v>
      </c>
      <c r="AD1236" s="28">
        <f t="shared" si="1400"/>
        <v>4.2306790852255074E-7</v>
      </c>
      <c r="AE1236" s="21">
        <f t="shared" si="1401"/>
        <v>23636.867919820572</v>
      </c>
      <c r="AF1236" s="10" cm="1">
        <f t="array" ref="AF1236">Lair(100000000/AE1236)</f>
        <v>4229.4878837451324</v>
      </c>
      <c r="AG1236" s="10">
        <f t="shared" si="1402"/>
        <v>7.794294163990096E-3</v>
      </c>
      <c r="AH1236" s="10" t="b">
        <f t="shared" si="1397"/>
        <v>1</v>
      </c>
      <c r="AI1236" s="10">
        <f t="shared" si="1411"/>
        <v>4229.4878837451324</v>
      </c>
      <c r="AJ1236">
        <v>3.0000000000000001E-3</v>
      </c>
      <c r="AK1236" s="3" cm="1">
        <f t="array" ref="AK1236">100000000/Lvac($AA1236)</f>
        <v>23636.867270132287</v>
      </c>
      <c r="AL1236" s="21">
        <f t="shared" si="1378"/>
        <v>1.6765765444776932E-2</v>
      </c>
      <c r="AM1236" s="10" cm="1">
        <f t="array" ref="AM1236">Lvac($AI1236)-$BA1236</f>
        <v>-3.2074074179035961E-3</v>
      </c>
      <c r="AN1236" s="10">
        <f t="shared" si="1412"/>
        <v>1.7270132288103923E-2</v>
      </c>
      <c r="AO1236" s="3">
        <f t="shared" si="1413"/>
        <v>-1.0691358059678653</v>
      </c>
      <c r="AP1236" s="3">
        <v>-1.0303740061014348</v>
      </c>
      <c r="AS1236" s="3">
        <f t="shared" si="1404"/>
        <v>-2.7298677123326343E-3</v>
      </c>
      <c r="AT1236" s="3" cm="1">
        <f t="array" ref="AT1236">AS1236-(100000000/LvacE($A1236)-$E1236)</f>
        <v>-1.4214168913895264E-5</v>
      </c>
      <c r="AU1236" t="s">
        <v>4983</v>
      </c>
      <c r="AV1236" t="s">
        <v>4740</v>
      </c>
      <c r="AW1236" s="3">
        <v>16089.14</v>
      </c>
      <c r="AX1236" s="3">
        <v>39725.99</v>
      </c>
      <c r="AY1236" s="3"/>
      <c r="AZ1236" s="10" cm="1">
        <f t="array" ref="AZ1236">Lair(100000000/($AX1236-$AW1236))</f>
        <v>4229.4910903104146</v>
      </c>
      <c r="BA1236" s="10">
        <f t="shared" si="1414"/>
        <v>4230.6821763475255</v>
      </c>
      <c r="BN1236" s="16" cm="1">
        <f t="array" ref="BN1236">$C1236*EXP(poly_from_str(100000000/$E1236,BN$4342))</f>
        <v>1.2457129516413283</v>
      </c>
      <c r="BO1236" s="16"/>
      <c r="BY1236">
        <v>1370</v>
      </c>
    </row>
    <row r="1237" spans="1:77" hidden="1" x14ac:dyDescent="0.25">
      <c r="A1237" t="s">
        <v>1923</v>
      </c>
      <c r="B1237" s="2" t="str">
        <f t="shared" si="1396"/>
        <v/>
      </c>
      <c r="C1237">
        <v>20</v>
      </c>
      <c r="E1237">
        <v>23637.75</v>
      </c>
      <c r="F1237">
        <v>34520</v>
      </c>
      <c r="G1237" t="s">
        <v>5</v>
      </c>
      <c r="H1237" s="5" t="s">
        <v>18</v>
      </c>
      <c r="I1237">
        <v>58158</v>
      </c>
      <c r="J1237" t="s">
        <v>3</v>
      </c>
      <c r="K1237" s="5" t="s">
        <v>8</v>
      </c>
      <c r="L1237">
        <v>34520.269999999997</v>
      </c>
      <c r="M1237" t="str">
        <f t="shared" si="1407"/>
        <v>e</v>
      </c>
      <c r="N1237" t="str">
        <f t="shared" si="1408"/>
        <v>5/2</v>
      </c>
      <c r="O1237">
        <v>58158.080000000002</v>
      </c>
      <c r="P1237" t="str">
        <f t="shared" si="1409"/>
        <v>o</v>
      </c>
      <c r="Q1237" t="str">
        <f t="shared" si="1410"/>
        <v>7/2</v>
      </c>
      <c r="R1237">
        <v>12</v>
      </c>
      <c r="AA1237" s="10">
        <f t="shared" si="1398"/>
        <v>4229.33</v>
      </c>
      <c r="AB1237" s="3" cm="1">
        <f t="array" ref="AB1237">100000000/Lvac(AA1237)</f>
        <v>23637.750283313857</v>
      </c>
      <c r="AC1237" s="28">
        <f t="shared" si="1399"/>
        <v>2.3644407033738205E-7</v>
      </c>
      <c r="AD1237" s="28">
        <f t="shared" si="1400"/>
        <v>4.2305210437302524E-7</v>
      </c>
      <c r="AE1237" s="21">
        <f t="shared" si="1401"/>
        <v>23637.75021587958</v>
      </c>
      <c r="AF1237" s="10" cm="1">
        <f t="array" ref="AF1237">Lair(100000000/AE1237)</f>
        <v>4229.3300120657505</v>
      </c>
      <c r="AG1237" s="10">
        <f t="shared" si="1402"/>
        <v>7.7945029453026678E-3</v>
      </c>
      <c r="AH1237" s="10" t="b">
        <f t="shared" si="1397"/>
        <v>1</v>
      </c>
      <c r="AI1237" s="10">
        <f t="shared" si="1411"/>
        <v>4229.3300120657505</v>
      </c>
      <c r="AJ1237">
        <v>3.0000000000000001E-3</v>
      </c>
      <c r="AK1237" s="3" cm="1">
        <f t="array" ref="AK1237">100000000/Lvac($AA1237)</f>
        <v>23637.750283313857</v>
      </c>
      <c r="AL1237" s="21">
        <f t="shared" si="1378"/>
        <v>1.6767017623981792E-2</v>
      </c>
      <c r="AM1237" s="10" cm="1">
        <f t="array" ref="AM1237">Lvac($AI1237)-$BA1237</f>
        <v>1.0699721347009472E-2</v>
      </c>
      <c r="AN1237" s="10">
        <f t="shared" si="1412"/>
        <v>-5.9716686148021836E-2</v>
      </c>
      <c r="AO1237" s="3">
        <f t="shared" si="1413"/>
        <v>3.5665737823364907</v>
      </c>
      <c r="AP1237" s="3">
        <v>3.5625508089651703</v>
      </c>
      <c r="AS1237" s="3">
        <f t="shared" si="1404"/>
        <v>2.8331385692581534E-4</v>
      </c>
      <c r="AT1237" s="3" cm="1">
        <f t="array" ref="AT1237">AS1237-(100000000/LvacE($A1237)-$E1237)</f>
        <v>-1.4220295270206407E-5</v>
      </c>
      <c r="AU1237" t="s">
        <v>4717</v>
      </c>
      <c r="AV1237" t="s">
        <v>4897</v>
      </c>
      <c r="AW1237" s="3">
        <v>34520.269999999997</v>
      </c>
      <c r="AX1237" s="3">
        <v>58158.080000000002</v>
      </c>
      <c r="AY1237" s="3"/>
      <c r="AZ1237" s="10" cm="1">
        <f t="array" ref="AZ1237">Lair(100000000/($AX1237-$AW1237))</f>
        <v>4229.3193151537098</v>
      </c>
      <c r="BA1237" s="10">
        <f t="shared" si="1414"/>
        <v>4230.5103560778252</v>
      </c>
      <c r="BB1237" s="12">
        <v>3170000</v>
      </c>
      <c r="BC1237" s="3">
        <v>0.16</v>
      </c>
      <c r="BD1237" s="12" cm="1">
        <f t="array" ref="BD1237">SfromgA($BB1237,$BA1237,"")</f>
        <v>0.11845977670928295</v>
      </c>
      <c r="BE1237" s="29">
        <f>(10^MAX(0.05, -0.312925054856973*((LN($BD1237))^(1/3)) + 0.454808404431693)-1)*100</f>
        <v>620.49884995747789</v>
      </c>
      <c r="BG1237" s="3"/>
      <c r="BH1237" s="3"/>
      <c r="BI1237" s="12">
        <f>IF($BB1237="",$BF1237,$BB1237)</f>
        <v>3170000</v>
      </c>
      <c r="BJ1237" s="29">
        <f>IF($BB1237="",$BH1237,$BE1237)</f>
        <v>620.49884995747789</v>
      </c>
      <c r="BK1237" s="3">
        <f>LN(BN1237*100000000/($AX1237-$AW1237)/$BI1237)</f>
        <v>-6.8048108706857482</v>
      </c>
      <c r="BL1237" s="13">
        <f>EXP(BK$4341*$AX1237+BK$4342)*$BI1237/(100000000/($AX1237-$AW1237))</f>
        <v>1.0143748182075889</v>
      </c>
      <c r="BM1237" s="3">
        <f t="shared" ref="BM1237" si="1416">LN(BL1237/$C1237)</f>
        <v>-2.981459793483467</v>
      </c>
      <c r="BN1237" s="16" cm="1">
        <f t="array" ref="BN1237">$C1237*EXP(poly_from_str(100000000/$E1237,BN$4342))</f>
        <v>0.83056703134589116</v>
      </c>
      <c r="BO1237" s="3">
        <f>LN($C1237)</f>
        <v>2.9957322735539909</v>
      </c>
      <c r="BP1237" s="13">
        <f>LN(BL1237/BN1237)</f>
        <v>0.19991912122036082</v>
      </c>
      <c r="BR1237" s="12">
        <v>351810000</v>
      </c>
      <c r="BS1237" s="3">
        <f>LN(BV1237*100000000/($AX1237-$AW1237)/$BR1237)</f>
        <v>-5.5219526837822217</v>
      </c>
      <c r="BT1237" s="13">
        <f>EXP(BS$4338*$AX1237+BS$4336)*$BR1237/(100000000/($AX1237-$AW1237))</f>
        <v>85.28006587662729</v>
      </c>
      <c r="BU1237" s="3">
        <f>LN(BT1237/$BN1237)</f>
        <v>4.6315873740415956</v>
      </c>
      <c r="BV1237" s="3" cm="1">
        <f t="array" ref="BV1237">$BN1237*EXP(poly_from_str(100000000/$E1237,BV$4341))</f>
        <v>332.4771762908436</v>
      </c>
      <c r="BW1237" s="12"/>
      <c r="BX1237" s="3">
        <f>LN(BT1237/BV1237)</f>
        <v>-1.3606304821138249</v>
      </c>
      <c r="BY1237">
        <v>913</v>
      </c>
    </row>
    <row r="1238" spans="1:77" hidden="1" x14ac:dyDescent="0.25">
      <c r="A1238" t="s">
        <v>1924</v>
      </c>
      <c r="B1238" s="2" t="str">
        <f t="shared" si="1396"/>
        <v/>
      </c>
      <c r="C1238">
        <v>30</v>
      </c>
      <c r="E1238">
        <v>23643.88</v>
      </c>
      <c r="F1238">
        <v>16089</v>
      </c>
      <c r="G1238" t="s">
        <v>3</v>
      </c>
      <c r="H1238" s="5" t="s">
        <v>15</v>
      </c>
      <c r="I1238">
        <v>39732</v>
      </c>
      <c r="J1238" t="s">
        <v>5</v>
      </c>
      <c r="K1238" s="5" t="s">
        <v>16</v>
      </c>
      <c r="L1238">
        <v>16089.14</v>
      </c>
      <c r="M1238" t="str">
        <f t="shared" si="1407"/>
        <v>o</v>
      </c>
      <c r="N1238" t="str">
        <f t="shared" si="1408"/>
        <v>13/2</v>
      </c>
      <c r="O1238">
        <v>39732.99</v>
      </c>
      <c r="P1238" t="str">
        <f t="shared" si="1409"/>
        <v>e</v>
      </c>
      <c r="Q1238" t="str">
        <f t="shared" si="1410"/>
        <v>11/2</v>
      </c>
      <c r="R1238">
        <v>12</v>
      </c>
      <c r="AA1238" s="10">
        <f t="shared" si="1398"/>
        <v>4228.2340000000004</v>
      </c>
      <c r="AB1238" s="3" cm="1">
        <f t="array" ref="AB1238">100000000/Lvac(AA1238)</f>
        <v>23643.87730521847</v>
      </c>
      <c r="AC1238" s="28">
        <f t="shared" si="1399"/>
        <v>2.3650535897492901E-7</v>
      </c>
      <c r="AD1238" s="28">
        <f t="shared" si="1400"/>
        <v>4.2294247558935216E-7</v>
      </c>
      <c r="AE1238" s="21">
        <f t="shared" si="1401"/>
        <v>23643.877947136349</v>
      </c>
      <c r="AF1238" s="10" cm="1">
        <f t="array" ref="AF1238">Lair(100000000/AE1238)</f>
        <v>4228.2338852036646</v>
      </c>
      <c r="AG1238" s="10">
        <f t="shared" si="1402"/>
        <v>7.7959518448149356E-3</v>
      </c>
      <c r="AH1238" s="10" t="b">
        <f t="shared" si="1397"/>
        <v>1</v>
      </c>
      <c r="AI1238" s="10">
        <f t="shared" si="1411"/>
        <v>4228.2338852036646</v>
      </c>
      <c r="AJ1238">
        <v>3.0000000000000001E-3</v>
      </c>
      <c r="AK1238" s="3" cm="1">
        <f t="array" ref="AK1238">100000000/Lvac($AA1238)</f>
        <v>23643.87730521847</v>
      </c>
      <c r="AL1238" s="21">
        <f t="shared" ref="AL1238:AL1301" si="1417">AJ1238/AI1238*AK1238</f>
        <v>1.677571152434932E-2</v>
      </c>
      <c r="AM1238" s="10" cm="1">
        <f t="array" ref="AM1238">Lvac($AI1238)-$BA1238</f>
        <v>-4.9991988244073582E-3</v>
      </c>
      <c r="AN1238" s="10">
        <f t="shared" si="1412"/>
        <v>2.7305218471155968E-2</v>
      </c>
      <c r="AO1238" s="3">
        <f t="shared" si="1413"/>
        <v>-1.6663996081357861</v>
      </c>
      <c r="AP1238" s="3">
        <v>-1.6281241135705689</v>
      </c>
      <c r="AS1238" s="3">
        <f t="shared" si="1404"/>
        <v>-2.694781531317858E-3</v>
      </c>
      <c r="AT1238" s="3" cm="1">
        <f t="array" ref="AT1238">AS1238-(100000000/LvacE($A1238)-$E1238)</f>
        <v>-1.4262852346291766E-5</v>
      </c>
      <c r="AU1238" t="s">
        <v>4983</v>
      </c>
      <c r="AV1238" t="s">
        <v>4720</v>
      </c>
      <c r="AW1238" s="3">
        <v>16089.14</v>
      </c>
      <c r="AX1238" s="3">
        <v>39732.99</v>
      </c>
      <c r="AY1238" s="3"/>
      <c r="AZ1238" s="10" cm="1">
        <f t="array" ref="AZ1238">Lair(100000000/($AX1238-$AW1238))</f>
        <v>4228.2388830899354</v>
      </c>
      <c r="BA1238" s="10">
        <f t="shared" si="1414"/>
        <v>4229.429640265862</v>
      </c>
      <c r="BN1238" s="16" cm="1">
        <f t="array" ref="BN1238">$C1238*EXP(poly_from_str(100000000/$E1238,BN$4342))</f>
        <v>1.2468217303295834</v>
      </c>
      <c r="BO1238" s="16"/>
      <c r="BY1238">
        <v>1372</v>
      </c>
    </row>
    <row r="1239" spans="1:77" hidden="1" x14ac:dyDescent="0.25">
      <c r="A1239" t="s">
        <v>1925</v>
      </c>
      <c r="B1239" s="2" t="str">
        <f t="shared" si="1396"/>
        <v/>
      </c>
      <c r="C1239">
        <v>7</v>
      </c>
      <c r="D1239" t="s">
        <v>143</v>
      </c>
      <c r="E1239">
        <v>23651.8</v>
      </c>
      <c r="F1239">
        <v>44679</v>
      </c>
      <c r="G1239" t="s">
        <v>5</v>
      </c>
      <c r="H1239" s="5" t="s">
        <v>8</v>
      </c>
      <c r="I1239">
        <v>68331</v>
      </c>
      <c r="J1239" t="s">
        <v>3</v>
      </c>
      <c r="K1239" s="5" t="s">
        <v>8</v>
      </c>
      <c r="L1239">
        <v>44679.98</v>
      </c>
      <c r="M1239" t="str">
        <f t="shared" si="1407"/>
        <v>e</v>
      </c>
      <c r="N1239" t="str">
        <f t="shared" si="1408"/>
        <v>7/2</v>
      </c>
      <c r="O1239">
        <v>68331.73</v>
      </c>
      <c r="P1239" t="str">
        <f t="shared" si="1409"/>
        <v>o</v>
      </c>
      <c r="Q1239" t="str">
        <f t="shared" si="1410"/>
        <v>7/2</v>
      </c>
      <c r="R1239">
        <v>12</v>
      </c>
      <c r="AA1239" s="10">
        <f t="shared" si="1398"/>
        <v>4226.817</v>
      </c>
      <c r="AB1239" s="3" cm="1">
        <f t="array" ref="AB1239">100000000/Lvac(AA1239)</f>
        <v>23651.803538473119</v>
      </c>
      <c r="AC1239" s="28">
        <f t="shared" si="1399"/>
        <v>2.3658464513604446E-7</v>
      </c>
      <c r="AD1239" s="28">
        <f t="shared" si="1400"/>
        <v>4.2280073837640061E-7</v>
      </c>
      <c r="AE1239" s="21">
        <f t="shared" si="1401"/>
        <v>23651.802694720162</v>
      </c>
      <c r="AF1239" s="10" cm="1">
        <f t="array" ref="AF1239">Lair(100000000/AE1239)</f>
        <v>4226.8171507900761</v>
      </c>
      <c r="AG1239" s="10">
        <f t="shared" si="1402"/>
        <v>7.7978267734885517E-3</v>
      </c>
      <c r="AH1239" s="10" t="b">
        <f t="shared" si="1397"/>
        <v>1</v>
      </c>
      <c r="AI1239" s="10">
        <f t="shared" si="1411"/>
        <v>4226.8171507900761</v>
      </c>
      <c r="AJ1239">
        <v>7.0000000000000001E-3</v>
      </c>
      <c r="AK1239" s="3" cm="1">
        <f t="array" ref="AK1239">100000000/Lvac($AA1239)</f>
        <v>23651.803538473119</v>
      </c>
      <c r="AL1239" s="21">
        <f t="shared" si="1417"/>
        <v>3.9169573431480212E-2</v>
      </c>
      <c r="AM1239" s="10" cm="1">
        <f t="array" ref="AM1239">Lvac($AI1239)-$BA1239</f>
        <v>-5.8445318554731784E-3</v>
      </c>
      <c r="AN1239" s="10">
        <f t="shared" si="1412"/>
        <v>3.3538473122462165E-2</v>
      </c>
      <c r="AO1239" s="3">
        <f t="shared" si="1413"/>
        <v>-0.83493312221045402</v>
      </c>
      <c r="AP1239" s="3">
        <v>-0.85648021870708491</v>
      </c>
      <c r="AS1239" s="3">
        <f t="shared" si="1404"/>
        <v>3.538473119988339E-3</v>
      </c>
      <c r="AT1239" s="3" cm="1">
        <f t="array" ref="AT1239">AS1239-(100000000/LvacE($A1239)-$E1239)</f>
        <v>-1.4317894965643063E-5</v>
      </c>
      <c r="AU1239" t="s">
        <v>4801</v>
      </c>
      <c r="AV1239" t="s">
        <v>4918</v>
      </c>
      <c r="AW1239" s="3">
        <v>44679.98</v>
      </c>
      <c r="AX1239" s="3">
        <v>68331.75</v>
      </c>
      <c r="AY1239" s="3"/>
      <c r="AZ1239" s="10" cm="1">
        <f t="array" ref="AZ1239">Lair(100000000/($AX1239-$AW1239))</f>
        <v>4226.8229937874785</v>
      </c>
      <c r="BA1239" s="10">
        <f t="shared" si="1414"/>
        <v>4228.0133791255375</v>
      </c>
      <c r="BN1239" s="16" cm="1">
        <f t="array" ref="BN1239">$C1239*EXP(poly_from_str(100000000/$E1239,BN$4342))</f>
        <v>0.29122552163670251</v>
      </c>
      <c r="BO1239" s="16"/>
      <c r="BY1239">
        <v>321</v>
      </c>
    </row>
    <row r="1240" spans="1:77" hidden="1" x14ac:dyDescent="0.25">
      <c r="A1240" t="s">
        <v>1926</v>
      </c>
      <c r="B1240" s="2" t="str">
        <f t="shared" si="1396"/>
        <v/>
      </c>
      <c r="C1240">
        <v>30</v>
      </c>
      <c r="E1240">
        <v>23661.18</v>
      </c>
      <c r="F1240">
        <v>10859</v>
      </c>
      <c r="G1240" t="s">
        <v>3</v>
      </c>
      <c r="H1240" s="5" t="s">
        <v>8</v>
      </c>
      <c r="I1240">
        <v>34520</v>
      </c>
      <c r="J1240" t="s">
        <v>5</v>
      </c>
      <c r="K1240" s="5" t="s">
        <v>18</v>
      </c>
      <c r="L1240">
        <v>10859.06</v>
      </c>
      <c r="M1240" t="str">
        <f t="shared" si="1407"/>
        <v>o</v>
      </c>
      <c r="N1240" t="str">
        <f t="shared" si="1408"/>
        <v>7/2</v>
      </c>
      <c r="O1240">
        <v>34520.269999999997</v>
      </c>
      <c r="P1240" t="str">
        <f t="shared" si="1409"/>
        <v>e</v>
      </c>
      <c r="Q1240" t="str">
        <f t="shared" si="1410"/>
        <v>5/2</v>
      </c>
      <c r="R1240">
        <v>12</v>
      </c>
      <c r="AA1240" s="10">
        <f t="shared" si="1398"/>
        <v>4225.1419999999998</v>
      </c>
      <c r="AB1240" s="3" cm="1">
        <f t="array" ref="AB1240">100000000/Lvac(AA1240)</f>
        <v>23661.179795517888</v>
      </c>
      <c r="AC1240" s="28">
        <f t="shared" si="1399"/>
        <v>2.3667843589635569E-7</v>
      </c>
      <c r="AD1240" s="28">
        <f t="shared" si="1400"/>
        <v>4.2263319438933002E-7</v>
      </c>
      <c r="AE1240" s="21">
        <f t="shared" si="1401"/>
        <v>23661.179844335773</v>
      </c>
      <c r="AF1240" s="10" cm="1">
        <f t="array" ref="AF1240">Lair(100000000/AE1240)</f>
        <v>4225.1419912824958</v>
      </c>
      <c r="AG1240" s="10">
        <f t="shared" si="1402"/>
        <v>7.800045512732813E-3</v>
      </c>
      <c r="AH1240" s="10" t="b">
        <f t="shared" si="1397"/>
        <v>1</v>
      </c>
      <c r="AI1240" s="10">
        <f t="shared" si="1411"/>
        <v>4225.1419912824958</v>
      </c>
      <c r="AJ1240">
        <v>3.0000000000000001E-3</v>
      </c>
      <c r="AK1240" s="3" cm="1">
        <f t="array" ref="AK1240">100000000/Lvac($AA1240)</f>
        <v>23661.179795517888</v>
      </c>
      <c r="AL1240" s="21">
        <f t="shared" si="1417"/>
        <v>1.6800273111059964E-2</v>
      </c>
      <c r="AM1240" s="10" cm="1">
        <f t="array" ref="AM1240">Lvac($AI1240)-$BA1240</f>
        <v>5.3863621824348229E-3</v>
      </c>
      <c r="AN1240" s="10">
        <f t="shared" si="1412"/>
        <v>-3.0204482111003017E-2</v>
      </c>
      <c r="AO1240" s="3">
        <f t="shared" si="1413"/>
        <v>1.7954540608116076</v>
      </c>
      <c r="AP1240" s="3">
        <v>1.7983606585403322</v>
      </c>
      <c r="AS1240" s="3">
        <f t="shared" si="1404"/>
        <v>-2.0448211216717027E-4</v>
      </c>
      <c r="AT1240" s="3" cm="1">
        <f t="array" ref="AT1240">AS1240-(100000000/LvacE($A1240)-$E1240)</f>
        <v>-1.4383018424268812E-5</v>
      </c>
      <c r="AU1240" t="s">
        <v>4812</v>
      </c>
      <c r="AV1240" t="s">
        <v>4717</v>
      </c>
      <c r="AW1240" s="3">
        <v>10859.06</v>
      </c>
      <c r="AX1240" s="3">
        <v>34520.269999999997</v>
      </c>
      <c r="AY1240" s="3"/>
      <c r="AZ1240" s="10" cm="1">
        <f t="array" ref="AZ1240">Lair(100000000/($AX1240-$AW1240))</f>
        <v>4225.1366063344267</v>
      </c>
      <c r="BA1240" s="10">
        <f t="shared" si="1414"/>
        <v>4226.3265488113248</v>
      </c>
      <c r="BN1240" s="16" cm="1">
        <f t="array" ref="BN1240">$C1240*EXP(poly_from_str(100000000/$E1240,BN$4342))</f>
        <v>1.2496822671116676</v>
      </c>
      <c r="BO1240" s="16"/>
      <c r="BY1240">
        <v>1377</v>
      </c>
    </row>
    <row r="1241" spans="1:77" hidden="1" x14ac:dyDescent="0.25">
      <c r="A1241" t="s">
        <v>1927</v>
      </c>
      <c r="B1241" s="2" t="str">
        <f t="shared" si="1396"/>
        <v/>
      </c>
      <c r="C1241">
        <v>6</v>
      </c>
      <c r="E1241">
        <v>23665.599999999999</v>
      </c>
      <c r="R1241">
        <v>12</v>
      </c>
      <c r="S1241" t="s">
        <v>22</v>
      </c>
      <c r="AA1241" s="10">
        <f t="shared" si="1398"/>
        <v>4224.3530000000001</v>
      </c>
      <c r="AB1241" s="3" cm="1">
        <f t="array" ref="AB1241">100000000/Lvac(AA1241)</f>
        <v>23665.599008495687</v>
      </c>
      <c r="AC1241" s="28">
        <f t="shared" si="1399"/>
        <v>2.3672264131335615E-7</v>
      </c>
      <c r="AD1241" s="28">
        <f t="shared" si="1400"/>
        <v>4.225542736699845E-7</v>
      </c>
      <c r="AE1241" s="21">
        <f t="shared" si="1401"/>
        <v>23665.599245341229</v>
      </c>
      <c r="AF1241" s="10" cm="1">
        <f t="array" ref="AF1241">Lair(100000000/AE1241)</f>
        <v>4224.3529577218305</v>
      </c>
      <c r="AG1241" s="10">
        <f t="shared" si="1402"/>
        <v>7.801091552776921E-3</v>
      </c>
      <c r="AH1241" s="10" t="b">
        <f t="shared" si="1397"/>
        <v>1</v>
      </c>
      <c r="AI1241" s="10">
        <f t="shared" si="1403"/>
        <v>4224.3530000000001</v>
      </c>
      <c r="AJ1241">
        <v>3.0000000000000001E-3</v>
      </c>
      <c r="AK1241" s="3" cm="1">
        <f t="array" ref="AK1241">100000000/Lvac($AA1241)</f>
        <v>23665.599008495687</v>
      </c>
      <c r="AL1241" s="21">
        <f t="shared" si="1417"/>
        <v>1.6806549316661524E-2</v>
      </c>
      <c r="AM1241" s="21"/>
      <c r="AN1241" s="21"/>
      <c r="AO1241" s="21"/>
      <c r="AP1241" s="21"/>
      <c r="AS1241" s="3">
        <f t="shared" si="1404"/>
        <v>-9.915043119690381E-4</v>
      </c>
      <c r="AT1241" s="3" cm="1">
        <f t="array" ref="AT1241">AS1241-(100000000/LvacE($A1241)-$E1241)</f>
        <v>-1.4413708413485438E-5</v>
      </c>
      <c r="BB1241"/>
      <c r="BC1241"/>
      <c r="BD1241"/>
      <c r="BE1241"/>
      <c r="BF1241"/>
      <c r="BG1241"/>
      <c r="BH1241"/>
      <c r="BI1241"/>
      <c r="BJ1241"/>
      <c r="BN1241" s="16" cm="1">
        <f t="array" ref="BN1241">$C1241*EXP(poly_from_str(100000000/$E1241,BN$4342))</f>
        <v>0.25008828159583818</v>
      </c>
      <c r="BO1241" s="16"/>
      <c r="BY1241" t="e">
        <v>#N/A</v>
      </c>
    </row>
    <row r="1242" spans="1:77" hidden="1" x14ac:dyDescent="0.25">
      <c r="A1242" t="s">
        <v>1928</v>
      </c>
      <c r="B1242" s="2" t="str">
        <f t="shared" si="1396"/>
        <v/>
      </c>
      <c r="C1242">
        <v>120</v>
      </c>
      <c r="E1242">
        <v>23693.11</v>
      </c>
      <c r="R1242">
        <v>12</v>
      </c>
      <c r="S1242" t="s">
        <v>22</v>
      </c>
      <c r="AA1242" s="10">
        <f t="shared" si="1398"/>
        <v>4219.4480000000003</v>
      </c>
      <c r="AB1242" s="3" cm="1">
        <f t="array" ref="AB1242">100000000/Lvac(AA1242)</f>
        <v>23693.109135362956</v>
      </c>
      <c r="AC1242" s="28">
        <f t="shared" si="1399"/>
        <v>2.3699782530795496E-7</v>
      </c>
      <c r="AD1242" s="28">
        <f t="shared" si="1400"/>
        <v>4.2206364487109805E-7</v>
      </c>
      <c r="AE1242" s="21">
        <f t="shared" si="1401"/>
        <v>23693.109342634518</v>
      </c>
      <c r="AF1242" s="10" cm="1">
        <f t="array" ref="AF1242">Lair(100000000/AE1242)</f>
        <v>4219.44796308681</v>
      </c>
      <c r="AG1242" s="10">
        <f t="shared" si="1402"/>
        <v>7.8076076699325307E-3</v>
      </c>
      <c r="AH1242" s="10" t="b">
        <f t="shared" si="1397"/>
        <v>1</v>
      </c>
      <c r="AI1242" s="10">
        <f t="shared" si="1403"/>
        <v>4219.4480000000003</v>
      </c>
      <c r="AJ1242">
        <v>3.0000000000000001E-3</v>
      </c>
      <c r="AK1242" s="3" cm="1">
        <f t="array" ref="AK1242">100000000/Lvac($AA1242)</f>
        <v>23693.109135362956</v>
      </c>
      <c r="AL1242" s="21">
        <f t="shared" si="1417"/>
        <v>1.6845646019595185E-2</v>
      </c>
      <c r="AM1242" s="21"/>
      <c r="AN1242" s="21"/>
      <c r="AO1242" s="21"/>
      <c r="AP1242" s="21"/>
      <c r="AS1242" s="3">
        <f t="shared" si="1404"/>
        <v>-8.6463704428751953E-4</v>
      </c>
      <c r="AT1242" s="3" cm="1">
        <f t="array" ref="AT1242">AS1242-(100000000/LvacE($A1242)-$E1242)</f>
        <v>-1.4604771422455087E-5</v>
      </c>
      <c r="BB1242"/>
      <c r="BC1242"/>
      <c r="BD1242"/>
      <c r="BE1242"/>
      <c r="BF1242"/>
      <c r="BG1242"/>
      <c r="BH1242"/>
      <c r="BI1242"/>
      <c r="BJ1242"/>
      <c r="BN1242" s="16" cm="1">
        <f t="array" ref="BN1242">$C1242*EXP(poly_from_str(100000000/$E1242,BN$4342))</f>
        <v>5.0216981578569815</v>
      </c>
      <c r="BO1242" s="16"/>
      <c r="BY1242" t="e">
        <v>#N/A</v>
      </c>
    </row>
    <row r="1243" spans="1:77" hidden="1" x14ac:dyDescent="0.25">
      <c r="A1243" t="s">
        <v>1929</v>
      </c>
      <c r="B1243" s="2" t="str">
        <f t="shared" si="1396"/>
        <v/>
      </c>
      <c r="C1243">
        <v>4</v>
      </c>
      <c r="D1243" t="s">
        <v>14</v>
      </c>
      <c r="E1243">
        <v>23694.87</v>
      </c>
      <c r="R1243">
        <v>12</v>
      </c>
      <c r="S1243" t="s">
        <v>22</v>
      </c>
      <c r="AA1243" s="10">
        <f t="shared" si="1398"/>
        <v>4219.134</v>
      </c>
      <c r="AB1243" s="3" cm="1">
        <f t="array" ref="AB1243">100000000/Lvac(AA1243)</f>
        <v>23694.872410550674</v>
      </c>
      <c r="AC1243" s="28">
        <f t="shared" si="1399"/>
        <v>2.3701546336286073E-7</v>
      </c>
      <c r="AD1243" s="28">
        <f t="shared" si="1400"/>
        <v>4.2203223662632071E-7</v>
      </c>
      <c r="AE1243" s="21">
        <f t="shared" si="1401"/>
        <v>23694.871832560522</v>
      </c>
      <c r="AF1243" s="10" cm="1">
        <f t="array" ref="AF1243">Lair(100000000/AE1243)</f>
        <v>4219.1341029195037</v>
      </c>
      <c r="AG1243" s="10">
        <f t="shared" si="1402"/>
        <v>7.8080255818552668E-3</v>
      </c>
      <c r="AH1243" s="10" t="b">
        <f t="shared" si="1397"/>
        <v>1</v>
      </c>
      <c r="AI1243" s="10">
        <f t="shared" si="1403"/>
        <v>4219.134</v>
      </c>
      <c r="AJ1243">
        <v>7.0000000000000001E-3</v>
      </c>
      <c r="AK1243" s="3" cm="1">
        <f t="array" ref="AK1243">100000000/Lvac($AA1243)</f>
        <v>23694.872410550674</v>
      </c>
      <c r="AL1243" s="21">
        <f t="shared" si="1417"/>
        <v>3.9312358145973725E-2</v>
      </c>
      <c r="AM1243" s="21"/>
      <c r="AN1243" s="21"/>
      <c r="AO1243" s="21"/>
      <c r="AP1243" s="21"/>
      <c r="AS1243" s="3">
        <f t="shared" si="1404"/>
        <v>2.4105506745399907E-3</v>
      </c>
      <c r="AT1243" s="3" cm="1">
        <f t="array" ref="AT1243">AS1243-(100000000/LvacE($A1243)-$E1243)</f>
        <v>-1.4617016859119758E-5</v>
      </c>
      <c r="BB1243"/>
      <c r="BC1243"/>
      <c r="BD1243"/>
      <c r="BE1243"/>
      <c r="BF1243"/>
      <c r="BG1243"/>
      <c r="BH1243"/>
      <c r="BI1243"/>
      <c r="BJ1243"/>
      <c r="BN1243" s="16" cm="1">
        <f t="array" ref="BN1243">$C1243*EXP(poly_from_str(100000000/$E1243,BN$4342))</f>
        <v>0.1674344620813446</v>
      </c>
      <c r="BO1243" s="16"/>
      <c r="BY1243" t="e">
        <v>#N/A</v>
      </c>
    </row>
    <row r="1244" spans="1:77" hidden="1" x14ac:dyDescent="0.25">
      <c r="A1244" t="s">
        <v>1930</v>
      </c>
      <c r="B1244" s="2" t="str">
        <f t="shared" si="1396"/>
        <v/>
      </c>
      <c r="C1244">
        <v>3</v>
      </c>
      <c r="D1244" t="s">
        <v>143</v>
      </c>
      <c r="E1244">
        <v>23696.07</v>
      </c>
      <c r="R1244">
        <v>12</v>
      </c>
      <c r="S1244" t="s">
        <v>22</v>
      </c>
      <c r="AA1244" s="10">
        <f t="shared" si="1398"/>
        <v>4218.92</v>
      </c>
      <c r="AB1244" s="3" cm="1">
        <f t="array" ref="AB1244">100000000/Lvac(AA1244)</f>
        <v>23696.074283522412</v>
      </c>
      <c r="AC1244" s="28">
        <f t="shared" si="1399"/>
        <v>2.3702748570724261E-7</v>
      </c>
      <c r="AD1244" s="28">
        <f t="shared" si="1400"/>
        <v>4.2201083100729984E-7</v>
      </c>
      <c r="AE1244" s="21">
        <f t="shared" si="1401"/>
        <v>23696.073256281754</v>
      </c>
      <c r="AF1244" s="10" cm="1">
        <f t="array" ref="AF1244">Lair(100000000/AE1244)</f>
        <v>4218.9201828965006</v>
      </c>
      <c r="AG1244" s="10">
        <f t="shared" si="1402"/>
        <v>7.8083104542776838E-3</v>
      </c>
      <c r="AH1244" s="10" t="b">
        <f t="shared" si="1397"/>
        <v>1</v>
      </c>
      <c r="AI1244" s="10">
        <f t="shared" si="1403"/>
        <v>4218.92</v>
      </c>
      <c r="AJ1244">
        <v>7.0000000000000001E-3</v>
      </c>
      <c r="AK1244" s="3" cm="1">
        <f t="array" ref="AK1244">100000000/Lvac($AA1244)</f>
        <v>23696.074283522412</v>
      </c>
      <c r="AL1244" s="21">
        <f t="shared" si="1417"/>
        <v>3.9316346359887573E-2</v>
      </c>
      <c r="AM1244" s="21"/>
      <c r="AN1244" s="21"/>
      <c r="AO1244" s="21"/>
      <c r="AP1244" s="21"/>
      <c r="AS1244" s="3">
        <f t="shared" si="1404"/>
        <v>4.2835224121517967E-3</v>
      </c>
      <c r="AT1244" s="3" cm="1">
        <f t="array" ref="AT1244">AS1244-(100000000/LvacE($A1244)-$E1244)</f>
        <v>-1.4625366020482033E-5</v>
      </c>
      <c r="BB1244"/>
      <c r="BC1244"/>
      <c r="BD1244"/>
      <c r="BE1244"/>
      <c r="BF1244"/>
      <c r="BG1244"/>
      <c r="BH1244"/>
      <c r="BI1244"/>
      <c r="BJ1244"/>
      <c r="BN1244" s="16" cm="1">
        <f t="array" ref="BN1244">$C1244*EXP(poly_from_str(100000000/$E1244,BN$4342))</f>
        <v>0.12559871837928946</v>
      </c>
      <c r="BO1244" s="16"/>
      <c r="BY1244" t="e">
        <v>#N/A</v>
      </c>
    </row>
    <row r="1245" spans="1:77" hidden="1" x14ac:dyDescent="0.25">
      <c r="A1245" t="s">
        <v>1931</v>
      </c>
      <c r="B1245" s="2" t="str">
        <f t="shared" si="1396"/>
        <v/>
      </c>
      <c r="C1245">
        <v>4</v>
      </c>
      <c r="D1245" t="s">
        <v>14</v>
      </c>
      <c r="E1245">
        <v>23697.67</v>
      </c>
      <c r="R1245">
        <v>12</v>
      </c>
      <c r="S1245" t="s">
        <v>22</v>
      </c>
      <c r="AA1245" s="10">
        <f t="shared" si="1398"/>
        <v>4218.6350000000002</v>
      </c>
      <c r="AB1245" s="3" cm="1">
        <f t="array" ref="AB1245">100000000/Lvac(AA1245)</f>
        <v>23697.675098065447</v>
      </c>
      <c r="AC1245" s="28">
        <f t="shared" si="1399"/>
        <v>2.3704349866722293E-7</v>
      </c>
      <c r="AD1245" s="28">
        <f t="shared" si="1400"/>
        <v>4.2198232352406366E-7</v>
      </c>
      <c r="AE1245" s="21">
        <f t="shared" si="1401"/>
        <v>23697.673875236331</v>
      </c>
      <c r="AF1245" s="10" cm="1">
        <f t="array" ref="AF1245">Lair(100000000/AE1245)</f>
        <v>4218.6352176909095</v>
      </c>
      <c r="AG1245" s="10">
        <f t="shared" si="1402"/>
        <v>7.8086899077622791E-3</v>
      </c>
      <c r="AH1245" s="10" t="b">
        <f t="shared" si="1397"/>
        <v>1</v>
      </c>
      <c r="AI1245" s="10">
        <f t="shared" si="1403"/>
        <v>4218.6350000000002</v>
      </c>
      <c r="AJ1245">
        <v>7.0000000000000001E-3</v>
      </c>
      <c r="AK1245" s="3" cm="1">
        <f t="array" ref="AK1245">100000000/Lvac($AA1245)</f>
        <v>23697.675098065447</v>
      </c>
      <c r="AL1245" s="21">
        <f t="shared" si="1417"/>
        <v>3.9321658708671915E-2</v>
      </c>
      <c r="AM1245" s="21"/>
      <c r="AN1245" s="21"/>
      <c r="AO1245" s="21"/>
      <c r="AP1245" s="21"/>
      <c r="AS1245" s="3">
        <f t="shared" si="1404"/>
        <v>5.0980654486920685E-3</v>
      </c>
      <c r="AT1245" s="3" cm="1">
        <f t="array" ref="AT1245">AS1245-(100000000/LvacE($A1245)-$E1245)</f>
        <v>-1.4636476407758892E-5</v>
      </c>
      <c r="BB1245"/>
      <c r="BC1245"/>
      <c r="BD1245"/>
      <c r="BE1245"/>
      <c r="BF1245"/>
      <c r="BG1245"/>
      <c r="BH1245"/>
      <c r="BI1245"/>
      <c r="BJ1245"/>
      <c r="BN1245" s="16" cm="1">
        <f t="array" ref="BN1245">$C1245*EXP(poly_from_str(100000000/$E1245,BN$4342))</f>
        <v>0.16750579392491227</v>
      </c>
      <c r="BO1245" s="16"/>
      <c r="BY1245" t="e">
        <v>#N/A</v>
      </c>
    </row>
    <row r="1246" spans="1:77" hidden="1" x14ac:dyDescent="0.25">
      <c r="A1246" t="s">
        <v>1932</v>
      </c>
      <c r="B1246" s="2" t="str">
        <f t="shared" si="1396"/>
        <v/>
      </c>
      <c r="C1246">
        <v>5</v>
      </c>
      <c r="D1246" t="s">
        <v>1155</v>
      </c>
      <c r="E1246">
        <v>23720.93</v>
      </c>
      <c r="R1246">
        <v>12</v>
      </c>
      <c r="S1246" t="s">
        <v>22</v>
      </c>
      <c r="AA1246" s="10">
        <f t="shared" si="1398"/>
        <v>4214.4989999999998</v>
      </c>
      <c r="AB1246" s="3" cm="1">
        <f t="array" ref="AB1246">100000000/Lvac(AA1246)</f>
        <v>23720.930937074954</v>
      </c>
      <c r="AC1246" s="28">
        <f t="shared" si="1399"/>
        <v>2.3727612700821616E-7</v>
      </c>
      <c r="AD1246" s="28">
        <f t="shared" si="1400"/>
        <v>4.2156861493030035E-7</v>
      </c>
      <c r="AE1246" s="21">
        <f t="shared" si="1401"/>
        <v>23720.930711635803</v>
      </c>
      <c r="AF1246" s="10" cm="1">
        <f t="array" ref="AF1246">Lair(100000000/AE1246)</f>
        <v>4214.4990400545512</v>
      </c>
      <c r="AG1246" s="10">
        <f t="shared" si="1402"/>
        <v>7.8142053108892599E-3</v>
      </c>
      <c r="AH1246" s="10" t="b">
        <f t="shared" si="1397"/>
        <v>1</v>
      </c>
      <c r="AI1246" s="10">
        <f t="shared" si="1403"/>
        <v>4214.4989999999998</v>
      </c>
      <c r="AJ1246">
        <v>7.0000000000000001E-3</v>
      </c>
      <c r="AK1246" s="3" cm="1">
        <f t="array" ref="AK1246">100000000/Lvac($AA1246)</f>
        <v>23720.930937074954</v>
      </c>
      <c r="AL1246" s="21">
        <f t="shared" si="1417"/>
        <v>3.9398874352449646E-2</v>
      </c>
      <c r="AM1246" s="21"/>
      <c r="AN1246" s="21"/>
      <c r="AO1246" s="21"/>
      <c r="AP1246" s="21"/>
      <c r="AS1246" s="3">
        <f t="shared" si="1404"/>
        <v>9.3707495398120955E-4</v>
      </c>
      <c r="AT1246" s="3" cm="1">
        <f t="array" ref="AT1246">AS1246-(100000000/LvacE($A1246)-$E1246)</f>
        <v>-1.4797995390836149E-5</v>
      </c>
      <c r="BB1246"/>
      <c r="BC1246"/>
      <c r="BD1246"/>
      <c r="BE1246"/>
      <c r="BF1246"/>
      <c r="BG1246"/>
      <c r="BH1246"/>
      <c r="BI1246"/>
      <c r="BJ1246"/>
      <c r="BN1246" s="16" cm="1">
        <f t="array" ref="BN1246">$C1246*EXP(poly_from_str(100000000/$E1246,BN$4342))</f>
        <v>0.21015253005914253</v>
      </c>
      <c r="BO1246" s="16"/>
      <c r="BY1246" t="e">
        <v>#N/A</v>
      </c>
    </row>
    <row r="1247" spans="1:77" hidden="1" x14ac:dyDescent="0.25">
      <c r="A1247" t="s">
        <v>1933</v>
      </c>
      <c r="B1247" s="2" t="str">
        <f t="shared" si="1396"/>
        <v/>
      </c>
      <c r="C1247">
        <v>2</v>
      </c>
      <c r="D1247" t="s">
        <v>14</v>
      </c>
      <c r="E1247">
        <v>23732.04</v>
      </c>
      <c r="R1247">
        <v>12</v>
      </c>
      <c r="S1247" t="s">
        <v>22</v>
      </c>
      <c r="AA1247" s="10">
        <f t="shared" si="1398"/>
        <v>4212.527</v>
      </c>
      <c r="AB1247" s="3" cm="1">
        <f t="array" ref="AB1247">100000000/Lvac(AA1247)</f>
        <v>23732.035146077833</v>
      </c>
      <c r="AC1247" s="28">
        <f t="shared" si="1399"/>
        <v>2.3738720250339049E-7</v>
      </c>
      <c r="AD1247" s="28">
        <f t="shared" si="1400"/>
        <v>4.2137136315730973E-7</v>
      </c>
      <c r="AE1247" s="21">
        <f t="shared" si="1401"/>
        <v>23732.036315483259</v>
      </c>
      <c r="AF1247" s="10" cm="1">
        <f t="array" ref="AF1247">Lair(100000000/AE1247)</f>
        <v>4212.5267924220989</v>
      </c>
      <c r="AG1247" s="10">
        <f t="shared" si="1402"/>
        <v>7.8168407165197795E-3</v>
      </c>
      <c r="AH1247" s="10" t="b">
        <f t="shared" si="1397"/>
        <v>1</v>
      </c>
      <c r="AI1247" s="10">
        <f t="shared" si="1403"/>
        <v>4212.527</v>
      </c>
      <c r="AJ1247">
        <v>7.0000000000000001E-3</v>
      </c>
      <c r="AK1247" s="3" cm="1">
        <f t="array" ref="AK1247">100000000/Lvac($AA1247)</f>
        <v>23732.035146077833</v>
      </c>
      <c r="AL1247" s="21">
        <f t="shared" si="1417"/>
        <v>3.9435770031276914E-2</v>
      </c>
      <c r="AM1247" s="21"/>
      <c r="AN1247" s="21"/>
      <c r="AO1247" s="21"/>
      <c r="AP1247" s="21"/>
      <c r="AS1247" s="3">
        <f t="shared" si="1404"/>
        <v>-4.8539221679675393E-3</v>
      </c>
      <c r="AT1247" s="3" cm="1">
        <f t="array" ref="AT1247">AS1247-(100000000/LvacE($A1247)-$E1247)</f>
        <v>-1.4875116903567687E-5</v>
      </c>
      <c r="BB1247"/>
      <c r="BC1247"/>
      <c r="BD1247"/>
      <c r="BE1247"/>
      <c r="BF1247"/>
      <c r="BG1247"/>
      <c r="BH1247"/>
      <c r="BI1247"/>
      <c r="BJ1247"/>
      <c r="BN1247" s="16" cm="1">
        <f t="array" ref="BN1247">$C1247*EXP(poly_from_str(100000000/$E1247,BN$4342))</f>
        <v>8.4215626440280272E-2</v>
      </c>
      <c r="BO1247" s="16"/>
      <c r="BY1247" t="e">
        <v>#N/A</v>
      </c>
    </row>
    <row r="1248" spans="1:77" hidden="1" x14ac:dyDescent="0.25">
      <c r="A1248" t="s">
        <v>1934</v>
      </c>
      <c r="B1248" s="2" t="str">
        <f t="shared" si="1396"/>
        <v/>
      </c>
      <c r="C1248">
        <v>3</v>
      </c>
      <c r="D1248" t="s">
        <v>14</v>
      </c>
      <c r="E1248">
        <v>23733.200000000001</v>
      </c>
      <c r="R1248">
        <v>12</v>
      </c>
      <c r="S1248" t="s">
        <v>22</v>
      </c>
      <c r="AA1248" s="10">
        <f t="shared" si="1398"/>
        <v>4212.3209999999999</v>
      </c>
      <c r="AB1248" s="3" cm="1">
        <f t="array" ref="AB1248">100000000/Lvac(AA1248)</f>
        <v>23733.195718980216</v>
      </c>
      <c r="AC1248" s="28">
        <f t="shared" si="1399"/>
        <v>2.373988117239878E-7</v>
      </c>
      <c r="AD1248" s="28">
        <f t="shared" si="1400"/>
        <v>4.2135075774909957E-7</v>
      </c>
      <c r="AE1248" s="21">
        <f t="shared" si="1401"/>
        <v>23733.19675051533</v>
      </c>
      <c r="AF1248" s="10" cm="1">
        <f t="array" ref="AF1248">Lair(100000000/AE1248)</f>
        <v>4212.3208169129812</v>
      </c>
      <c r="AG1248" s="10">
        <f t="shared" si="1402"/>
        <v>7.8171162310493696E-3</v>
      </c>
      <c r="AH1248" s="10" t="b">
        <f t="shared" si="1397"/>
        <v>1</v>
      </c>
      <c r="AI1248" s="10">
        <f t="shared" si="1403"/>
        <v>4212.3209999999999</v>
      </c>
      <c r="AJ1248">
        <v>7.0000000000000001E-3</v>
      </c>
      <c r="AK1248" s="3" cm="1">
        <f t="array" ref="AK1248">100000000/Lvac($AA1248)</f>
        <v>23733.195718980216</v>
      </c>
      <c r="AL1248" s="21">
        <f t="shared" si="1417"/>
        <v>3.9439627234691167E-2</v>
      </c>
      <c r="AM1248" s="21"/>
      <c r="AN1248" s="21"/>
      <c r="AO1248" s="21"/>
      <c r="AP1248" s="21"/>
      <c r="AS1248" s="3">
        <f t="shared" si="1404"/>
        <v>-4.2810197846847586E-3</v>
      </c>
      <c r="AT1248" s="3" cm="1">
        <f t="array" ref="AT1248">AS1248-(100000000/LvacE($A1248)-$E1248)</f>
        <v>-1.4883178664604202E-5</v>
      </c>
      <c r="BB1248"/>
      <c r="BC1248"/>
      <c r="BD1248"/>
      <c r="BE1248"/>
      <c r="BF1248"/>
      <c r="BG1248"/>
      <c r="BH1248"/>
      <c r="BI1248"/>
      <c r="BJ1248"/>
      <c r="BN1248" s="16" cm="1">
        <f t="array" ref="BN1248">$C1248*EXP(poly_from_str(100000000/$E1248,BN$4342))</f>
        <v>0.12634807052992073</v>
      </c>
      <c r="BO1248" s="16"/>
      <c r="BY1248">
        <v>140</v>
      </c>
    </row>
    <row r="1249" spans="1:77" hidden="1" x14ac:dyDescent="0.25">
      <c r="A1249" t="s">
        <v>1935</v>
      </c>
      <c r="B1249" s="2" t="str">
        <f t="shared" si="1396"/>
        <v/>
      </c>
      <c r="C1249">
        <v>4</v>
      </c>
      <c r="E1249">
        <v>23738.45</v>
      </c>
      <c r="R1249">
        <v>12</v>
      </c>
      <c r="S1249" t="s">
        <v>22</v>
      </c>
      <c r="AA1249" s="10">
        <f t="shared" si="1398"/>
        <v>4211.3879999999999</v>
      </c>
      <c r="AB1249" s="3" cm="1">
        <f t="array" ref="AB1249">100000000/Lvac(AA1249)</f>
        <v>23738.453521717172</v>
      </c>
      <c r="AC1249" s="28">
        <f t="shared" si="1399"/>
        <v>2.3745140556985014E-7</v>
      </c>
      <c r="AD1249" s="28">
        <f t="shared" si="1400"/>
        <v>4.2125743325492876E-7</v>
      </c>
      <c r="AE1249" s="21">
        <f t="shared" si="1401"/>
        <v>23738.452672569318</v>
      </c>
      <c r="AF1249" s="10" cm="1">
        <f t="array" ref="AF1249">Lair(100000000/AE1249)</f>
        <v>4211.3881506483876</v>
      </c>
      <c r="AG1249" s="10">
        <f t="shared" si="1402"/>
        <v>7.8183645773931519E-3</v>
      </c>
      <c r="AH1249" s="10" t="b">
        <f t="shared" si="1397"/>
        <v>1</v>
      </c>
      <c r="AI1249" s="10">
        <f t="shared" si="1403"/>
        <v>4211.3879999999999</v>
      </c>
      <c r="AJ1249">
        <v>3.0000000000000001E-3</v>
      </c>
      <c r="AK1249" s="3" cm="1">
        <f t="array" ref="AK1249">100000000/Lvac($AA1249)</f>
        <v>23738.453521717172</v>
      </c>
      <c r="AL1249" s="21">
        <f t="shared" si="1417"/>
        <v>1.6910187464358906E-2</v>
      </c>
      <c r="AM1249" s="21"/>
      <c r="AN1249" s="21"/>
      <c r="AO1249" s="21"/>
      <c r="AP1249" s="21"/>
      <c r="AS1249" s="3">
        <f t="shared" si="1404"/>
        <v>3.5217171716794837E-3</v>
      </c>
      <c r="AT1249" s="3" cm="1">
        <f t="array" ref="AT1249">AS1249-(100000000/LvacE($A1249)-$E1249)</f>
        <v>-1.4919685781933367E-5</v>
      </c>
      <c r="BB1249"/>
      <c r="BC1249"/>
      <c r="BD1249"/>
      <c r="BE1249"/>
      <c r="BF1249"/>
      <c r="BG1249"/>
      <c r="BH1249"/>
      <c r="BI1249"/>
      <c r="BJ1249"/>
      <c r="BN1249" s="16" cm="1">
        <f t="array" ref="BN1249">$C1249*EXP(poly_from_str(100000000/$E1249,BN$4342))</f>
        <v>0.16861403891758311</v>
      </c>
      <c r="BO1249" s="16"/>
      <c r="BY1249" t="e">
        <v>#N/A</v>
      </c>
    </row>
    <row r="1250" spans="1:77" hidden="1" x14ac:dyDescent="0.25">
      <c r="A1250" t="s">
        <v>1936</v>
      </c>
      <c r="B1250" s="2" t="str">
        <f t="shared" si="1396"/>
        <v/>
      </c>
      <c r="C1250">
        <v>1</v>
      </c>
      <c r="E1250">
        <v>23746.58</v>
      </c>
      <c r="R1250">
        <v>12</v>
      </c>
      <c r="S1250" t="s">
        <v>22</v>
      </c>
      <c r="AA1250" s="10">
        <f t="shared" si="1398"/>
        <v>4209.9459999999999</v>
      </c>
      <c r="AB1250" s="3" cm="1">
        <f t="array" ref="AB1250">100000000/Lvac(AA1250)</f>
        <v>23746.584313341842</v>
      </c>
      <c r="AC1250" s="28">
        <f t="shared" si="1399"/>
        <v>2.3753273794960791E-7</v>
      </c>
      <c r="AD1250" s="28">
        <f t="shared" si="1400"/>
        <v>4.2111319539886732E-7</v>
      </c>
      <c r="AE1250" s="21">
        <f t="shared" si="1401"/>
        <v>23746.583272237847</v>
      </c>
      <c r="AF1250" s="10" cm="1">
        <f t="array" ref="AF1250">Lair(100000000/AE1250)</f>
        <v>4209.9461845771075</v>
      </c>
      <c r="AG1250" s="10">
        <f t="shared" si="1402"/>
        <v>7.8202955944496489E-3</v>
      </c>
      <c r="AH1250" s="10" t="b">
        <f t="shared" si="1397"/>
        <v>1</v>
      </c>
      <c r="AI1250" s="10">
        <f t="shared" si="1403"/>
        <v>4209.9459999999999</v>
      </c>
      <c r="AJ1250">
        <v>3.0000000000000001E-3</v>
      </c>
      <c r="AK1250" s="3" cm="1">
        <f t="array" ref="AK1250">100000000/Lvac($AA1250)</f>
        <v>23746.584313341842</v>
      </c>
      <c r="AL1250" s="21">
        <f t="shared" si="1417"/>
        <v>1.6921773566697895E-2</v>
      </c>
      <c r="AM1250" s="21"/>
      <c r="AN1250" s="21"/>
      <c r="AO1250" s="21"/>
      <c r="AP1250" s="21"/>
      <c r="AS1250" s="3">
        <f t="shared" si="1404"/>
        <v>4.313341840315843E-3</v>
      </c>
      <c r="AT1250" s="3" cm="1">
        <f t="array" ref="AT1250">AS1250-(100000000/LvacE($A1250)-$E1250)</f>
        <v>-1.4976158126955852E-5</v>
      </c>
      <c r="BB1250"/>
      <c r="BC1250"/>
      <c r="BD1250"/>
      <c r="BE1250"/>
      <c r="BF1250"/>
      <c r="BG1250"/>
      <c r="BH1250"/>
      <c r="BI1250"/>
      <c r="BJ1250"/>
      <c r="BN1250" s="16" cm="1">
        <f t="array" ref="BN1250">$C1250*EXP(poly_from_str(100000000/$E1250,BN$4342))</f>
        <v>4.2212618349421221E-2</v>
      </c>
      <c r="BO1250" s="16"/>
      <c r="BY1250" t="e">
        <v>#N/A</v>
      </c>
    </row>
    <row r="1251" spans="1:77" hidden="1" x14ac:dyDescent="0.25">
      <c r="A1251" t="s">
        <v>1937</v>
      </c>
      <c r="B1251" s="2" t="str">
        <f t="shared" si="1396"/>
        <v/>
      </c>
      <c r="C1251">
        <v>1</v>
      </c>
      <c r="E1251">
        <v>23746.98</v>
      </c>
      <c r="R1251">
        <v>12</v>
      </c>
      <c r="S1251" t="s">
        <v>22</v>
      </c>
      <c r="AA1251" s="10">
        <f t="shared" si="1398"/>
        <v>4209.875</v>
      </c>
      <c r="AB1251" s="3" cm="1">
        <f t="array" ref="AB1251">100000000/Lvac(AA1251)</f>
        <v>23746.984794390119</v>
      </c>
      <c r="AC1251" s="28">
        <f t="shared" si="1399"/>
        <v>2.3753674396508211E-7</v>
      </c>
      <c r="AD1251" s="28">
        <f t="shared" si="1400"/>
        <v>4.2110609353497188E-7</v>
      </c>
      <c r="AE1251" s="21">
        <f t="shared" si="1401"/>
        <v>23746.983637117093</v>
      </c>
      <c r="AF1251" s="10" cm="1">
        <f t="array" ref="AF1251">Lair(100000000/AE1251)</f>
        <v>4209.8752051657711</v>
      </c>
      <c r="AG1251" s="10">
        <f t="shared" si="1402"/>
        <v>7.8203907235238727E-3</v>
      </c>
      <c r="AH1251" s="10" t="b">
        <f t="shared" si="1397"/>
        <v>1</v>
      </c>
      <c r="AI1251" s="10">
        <f t="shared" si="1403"/>
        <v>4209.875</v>
      </c>
      <c r="AJ1251">
        <v>3.0000000000000001E-3</v>
      </c>
      <c r="AK1251" s="3" cm="1">
        <f t="array" ref="AK1251">100000000/Lvac($AA1251)</f>
        <v>23746.984794390119</v>
      </c>
      <c r="AL1251" s="21">
        <f t="shared" si="1417"/>
        <v>1.6922344341143231E-2</v>
      </c>
      <c r="AM1251" s="21"/>
      <c r="AN1251" s="21"/>
      <c r="AO1251" s="21"/>
      <c r="AP1251" s="21"/>
      <c r="AS1251" s="3">
        <f t="shared" si="1404"/>
        <v>4.7943901190592442E-3</v>
      </c>
      <c r="AT1251" s="3" cm="1">
        <f t="array" ref="AT1251">AS1251-(100000000/LvacE($A1251)-$E1251)</f>
        <v>-1.4978941180743277E-5</v>
      </c>
      <c r="BB1251"/>
      <c r="BC1251"/>
      <c r="BD1251"/>
      <c r="BE1251"/>
      <c r="BF1251"/>
      <c r="BG1251"/>
      <c r="BH1251"/>
      <c r="BI1251"/>
      <c r="BJ1251"/>
      <c r="BN1251" s="16" cm="1">
        <f t="array" ref="BN1251">$C1251*EXP(poly_from_str(100000000/$E1251,BN$4342))</f>
        <v>4.2215559715083818E-2</v>
      </c>
      <c r="BO1251" s="16"/>
      <c r="BY1251" t="e">
        <v>#N/A</v>
      </c>
    </row>
    <row r="1252" spans="1:77" hidden="1" x14ac:dyDescent="0.25">
      <c r="A1252" t="s">
        <v>1938</v>
      </c>
      <c r="B1252" s="2" t="str">
        <f t="shared" si="1396"/>
        <v/>
      </c>
      <c r="C1252">
        <v>15</v>
      </c>
      <c r="E1252">
        <v>23749.14</v>
      </c>
      <c r="F1252">
        <v>36670</v>
      </c>
      <c r="G1252" t="s">
        <v>5</v>
      </c>
      <c r="H1252" s="5" t="s">
        <v>16</v>
      </c>
      <c r="I1252">
        <v>60419</v>
      </c>
      <c r="J1252" t="s">
        <v>3</v>
      </c>
      <c r="K1252" s="5" t="s">
        <v>16</v>
      </c>
      <c r="L1252">
        <v>36670.57</v>
      </c>
      <c r="M1252" t="str">
        <f>$G1252&amp;""</f>
        <v>e</v>
      </c>
      <c r="N1252" t="str">
        <f>$H1252&amp;""</f>
        <v>11/2</v>
      </c>
      <c r="O1252">
        <v>60419.73</v>
      </c>
      <c r="P1252" t="str">
        <f>$J1252&amp;""</f>
        <v>o</v>
      </c>
      <c r="Q1252" t="str">
        <f>$K1252&amp;""</f>
        <v>11/2</v>
      </c>
      <c r="R1252">
        <v>12</v>
      </c>
      <c r="AA1252" s="10">
        <f t="shared" si="1398"/>
        <v>4209.4930000000004</v>
      </c>
      <c r="AB1252" s="3" cm="1">
        <f t="array" ref="AB1252">100000000/Lvac(AA1252)</f>
        <v>23749.139727110036</v>
      </c>
      <c r="AC1252" s="28">
        <f t="shared" si="1399"/>
        <v>2.3755829977624382E-7</v>
      </c>
      <c r="AD1252" s="28">
        <f t="shared" si="1400"/>
        <v>4.2106788350673751E-7</v>
      </c>
      <c r="AE1252" s="21">
        <f t="shared" si="1401"/>
        <v>23749.139792998532</v>
      </c>
      <c r="AF1252" s="10" cm="1">
        <f t="array" ref="AF1252">Lair(100000000/AE1252)</f>
        <v>4209.4929883211571</v>
      </c>
      <c r="AG1252" s="10">
        <f t="shared" si="1402"/>
        <v>7.820902627360354E-3</v>
      </c>
      <c r="AH1252" s="10" t="b">
        <f t="shared" si="1397"/>
        <v>1</v>
      </c>
      <c r="AI1252" s="10">
        <f>$AF1252</f>
        <v>4209.4929883211571</v>
      </c>
      <c r="AJ1252">
        <v>3.0000000000000001E-3</v>
      </c>
      <c r="AK1252" s="3" cm="1">
        <f t="array" ref="AK1252">100000000/Lvac($AA1252)</f>
        <v>23749.139727110036</v>
      </c>
      <c r="AL1252" s="21">
        <f t="shared" si="1417"/>
        <v>1.6925415811120101E-2</v>
      </c>
      <c r="AM1252" s="10" cm="1">
        <f t="array" ref="AM1252">Lvac($AI1252)-$BA1252</f>
        <v>3.5826611629090621E-3</v>
      </c>
      <c r="AN1252" s="10">
        <f>$AK1252-($AX1252-$AW1252)</f>
        <v>-2.0272889967600349E-2</v>
      </c>
      <c r="AO1252" s="3">
        <f>AM1252/AJ1252</f>
        <v>1.194220387636354</v>
      </c>
      <c r="AP1252" s="3">
        <v>1.1981143573696802</v>
      </c>
      <c r="AS1252" s="3">
        <f t="shared" si="1404"/>
        <v>-2.7288996352581307E-4</v>
      </c>
      <c r="AT1252" s="3" cm="1">
        <f t="array" ref="AT1252">AS1252-(100000000/LvacE($A1252)-$E1252)</f>
        <v>-1.4993904187576845E-5</v>
      </c>
      <c r="AU1252" t="s">
        <v>4767</v>
      </c>
      <c r="AV1252" t="s">
        <v>4844</v>
      </c>
      <c r="AW1252" s="3">
        <v>36670.57</v>
      </c>
      <c r="AX1252" s="3">
        <v>60419.73</v>
      </c>
      <c r="AY1252" s="3"/>
      <c r="AZ1252" s="10" cm="1">
        <f t="array" ref="AZ1252">Lair(100000000/($AX1252-$AW1252))</f>
        <v>4209.4894066002607</v>
      </c>
      <c r="BA1252" s="10">
        <f>100000000/($AX1252-$AW1252)</f>
        <v>4210.675240724303</v>
      </c>
      <c r="BB1252" s="12">
        <v>1300000</v>
      </c>
      <c r="BC1252" s="3">
        <v>0.14599999999999999</v>
      </c>
      <c r="BD1252" s="12" cm="1">
        <f t="array" ref="BD1252">SfromgA($BB1252,$BA1252,"")</f>
        <v>4.789960720810401E-2</v>
      </c>
      <c r="BE1252" s="29">
        <f>(10^MAX(0.05, -0.312925054856973*((LN($BD1252))^(1/3)) + 0.454808404431693)-1)*100</f>
        <v>709.19691246719003</v>
      </c>
      <c r="BG1252" s="3"/>
      <c r="BH1252" s="3"/>
      <c r="BI1252" s="12">
        <f>IF($BB1252="",$BF1252,$BB1252)</f>
        <v>1300000</v>
      </c>
      <c r="BJ1252" s="29">
        <f>IF($BB1252="",$BH1252,$BE1252)</f>
        <v>709.19691246719003</v>
      </c>
      <c r="BK1252" s="3">
        <f>LN(BN1252*100000000/($AX1252-$AW1252)/$BI1252)</f>
        <v>-6.189035282771683</v>
      </c>
      <c r="BL1252" s="13">
        <f>EXP(BK$4341*$AX1252+BK$4342)*$BI1252/(100000000/($AX1252-$AW1252))</f>
        <v>0.35196070398424073</v>
      </c>
      <c r="BM1252" s="3">
        <f t="shared" ref="BM1252" si="1418">LN(BL1252/$C1252)</f>
        <v>-3.7522859471264649</v>
      </c>
      <c r="BN1252" s="16" cm="1">
        <f t="array" ref="BN1252">$C1252*EXP(poly_from_str(100000000/$E1252,BN$4342))</f>
        <v>0.63347245306994382</v>
      </c>
      <c r="BO1252" s="3">
        <f>LN($C1252)</f>
        <v>2.7080502011022101</v>
      </c>
      <c r="BP1252" s="13">
        <f>LN(BL1252/BN1252)</f>
        <v>-0.58769698214822852</v>
      </c>
      <c r="BY1252">
        <v>703</v>
      </c>
    </row>
    <row r="1253" spans="1:77" hidden="1" x14ac:dyDescent="0.25">
      <c r="A1253" t="s">
        <v>1939</v>
      </c>
      <c r="B1253" s="2" t="str">
        <f t="shared" si="1396"/>
        <v/>
      </c>
      <c r="C1253">
        <v>5</v>
      </c>
      <c r="E1253">
        <v>23750.54</v>
      </c>
      <c r="R1253">
        <v>12</v>
      </c>
      <c r="S1253" t="s">
        <v>22</v>
      </c>
      <c r="AA1253" s="10">
        <f t="shared" si="1398"/>
        <v>4209.2449999999999</v>
      </c>
      <c r="AB1253" s="3" cm="1">
        <f t="array" ref="AB1253">100000000/Lvac(AA1253)</f>
        <v>23750.538950407146</v>
      </c>
      <c r="AC1253" s="28">
        <f t="shared" si="1399"/>
        <v>2.3757229621939328E-7</v>
      </c>
      <c r="AD1253" s="28">
        <f t="shared" si="1400"/>
        <v>4.210430769963043E-7</v>
      </c>
      <c r="AE1253" s="21">
        <f t="shared" si="1401"/>
        <v>23750.539203873632</v>
      </c>
      <c r="AF1253" s="10" cm="1">
        <f t="array" ref="AF1253">Lair(100000000/AE1253)</f>
        <v>4209.2449550779465</v>
      </c>
      <c r="AG1253" s="10">
        <f t="shared" si="1402"/>
        <v>7.8212350374481827E-3</v>
      </c>
      <c r="AH1253" s="10" t="b">
        <f t="shared" si="1397"/>
        <v>1</v>
      </c>
      <c r="AI1253" s="10">
        <f t="shared" si="1403"/>
        <v>4209.2449999999999</v>
      </c>
      <c r="AJ1253">
        <v>3.0000000000000001E-3</v>
      </c>
      <c r="AK1253" s="3" cm="1">
        <f t="array" ref="AK1253">100000000/Lvac($AA1253)</f>
        <v>23750.538950407146</v>
      </c>
      <c r="AL1253" s="21">
        <f t="shared" si="1417"/>
        <v>1.6927410224689091E-2</v>
      </c>
      <c r="AM1253" s="21"/>
      <c r="AN1253" s="21"/>
      <c r="AO1253" s="21"/>
      <c r="AP1253" s="21"/>
      <c r="AS1253" s="3">
        <f t="shared" si="1404"/>
        <v>-1.0495928545424249E-3</v>
      </c>
      <c r="AT1253" s="3" cm="1">
        <f t="array" ref="AT1253">AS1253-(100000000/LvacE($A1253)-$E1253)</f>
        <v>-1.5003624866949394E-5</v>
      </c>
      <c r="BB1253"/>
      <c r="BC1253"/>
      <c r="BD1253"/>
      <c r="BE1253"/>
      <c r="BF1253"/>
      <c r="BG1253"/>
      <c r="BH1253"/>
      <c r="BI1253"/>
      <c r="BJ1253"/>
      <c r="BN1253" s="16" cm="1">
        <f t="array" ref="BN1253">$C1253*EXP(poly_from_str(100000000/$E1253,BN$4342))</f>
        <v>0.2112093749058144</v>
      </c>
      <c r="BO1253" s="16"/>
      <c r="BY1253" t="e">
        <v>#N/A</v>
      </c>
    </row>
    <row r="1254" spans="1:77" hidden="1" x14ac:dyDescent="0.25">
      <c r="A1254" t="s">
        <v>1940</v>
      </c>
      <c r="B1254" s="2" t="str">
        <f t="shared" si="1396"/>
        <v/>
      </c>
      <c r="C1254">
        <v>5</v>
      </c>
      <c r="D1254" t="s">
        <v>143</v>
      </c>
      <c r="E1254">
        <v>23754.57</v>
      </c>
      <c r="R1254">
        <v>12</v>
      </c>
      <c r="S1254" t="s">
        <v>22</v>
      </c>
      <c r="AA1254" s="10">
        <f t="shared" si="1398"/>
        <v>4208.5309999999999</v>
      </c>
      <c r="AB1254" s="3" cm="1">
        <f t="array" ref="AB1254">100000000/Lvac(AA1254)</f>
        <v>23754.568280214418</v>
      </c>
      <c r="AC1254" s="28">
        <f t="shared" si="1399"/>
        <v>2.3761260164176053E-7</v>
      </c>
      <c r="AD1254" s="28">
        <f t="shared" si="1400"/>
        <v>4.2097165825274835E-7</v>
      </c>
      <c r="AE1254" s="21">
        <f t="shared" si="1401"/>
        <v>23754.56869573973</v>
      </c>
      <c r="AF1254" s="10" cm="1">
        <f t="array" ref="AF1254">Lair(100000000/AE1254)</f>
        <v>4208.5309263811214</v>
      </c>
      <c r="AG1254" s="10">
        <f t="shared" si="1402"/>
        <v>7.8221923849692947E-3</v>
      </c>
      <c r="AH1254" s="10" t="b">
        <f t="shared" si="1397"/>
        <v>1</v>
      </c>
      <c r="AI1254" s="10">
        <f t="shared" si="1403"/>
        <v>4208.5309999999999</v>
      </c>
      <c r="AJ1254">
        <v>7.0000000000000001E-3</v>
      </c>
      <c r="AK1254" s="3" cm="1">
        <f t="array" ref="AK1254">100000000/Lvac($AA1254)</f>
        <v>23754.568280214418</v>
      </c>
      <c r="AL1254" s="21">
        <f t="shared" si="1417"/>
        <v>3.9510693389570119E-2</v>
      </c>
      <c r="AM1254" s="21"/>
      <c r="AN1254" s="21"/>
      <c r="AO1254" s="21"/>
      <c r="AP1254" s="21"/>
      <c r="AS1254" s="3">
        <f t="shared" si="1404"/>
        <v>-1.7197855813719798E-3</v>
      </c>
      <c r="AT1254" s="3" cm="1">
        <f t="array" ref="AT1254">AS1254-(100000000/LvacE($A1254)-$E1254)</f>
        <v>-1.503160092397593E-5</v>
      </c>
      <c r="BB1254"/>
      <c r="BC1254"/>
      <c r="BD1254"/>
      <c r="BE1254"/>
      <c r="BF1254"/>
      <c r="BG1254"/>
      <c r="BH1254"/>
      <c r="BI1254"/>
      <c r="BJ1254"/>
      <c r="BN1254" s="16" cm="1">
        <f t="array" ref="BN1254">$C1254*EXP(poly_from_str(100000000/$E1254,BN$4342))</f>
        <v>0.21135980951940292</v>
      </c>
      <c r="BO1254" s="16"/>
      <c r="BY1254">
        <v>235</v>
      </c>
    </row>
    <row r="1255" spans="1:77" hidden="1" x14ac:dyDescent="0.25">
      <c r="A1255" t="s">
        <v>1941</v>
      </c>
      <c r="B1255" s="2" t="str">
        <f t="shared" si="1396"/>
        <v/>
      </c>
      <c r="C1255">
        <v>1</v>
      </c>
      <c r="E1255">
        <v>23767.78</v>
      </c>
      <c r="R1255">
        <v>12</v>
      </c>
      <c r="S1255" t="s">
        <v>22</v>
      </c>
      <c r="AA1255" s="10">
        <f t="shared" si="1398"/>
        <v>4206.1909999999998</v>
      </c>
      <c r="AB1255" s="3" cm="1">
        <f t="array" ref="AB1255">100000000/Lvac(AA1255)</f>
        <v>23767.783234567698</v>
      </c>
      <c r="AC1255" s="28">
        <f t="shared" si="1399"/>
        <v>2.3774479095219407E-7</v>
      </c>
      <c r="AD1255" s="28">
        <f t="shared" si="1400"/>
        <v>4.2073759682628165E-7</v>
      </c>
      <c r="AE1255" s="21">
        <f t="shared" si="1401"/>
        <v>23767.782451729607</v>
      </c>
      <c r="AF1255" s="10" cm="1">
        <f t="array" ref="AF1255">Lair(100000000/AE1255)</f>
        <v>4206.1911385417343</v>
      </c>
      <c r="AG1255" s="10">
        <f t="shared" si="1402"/>
        <v>7.8253333282496812E-3</v>
      </c>
      <c r="AH1255" s="10" t="b">
        <f t="shared" si="1397"/>
        <v>1</v>
      </c>
      <c r="AI1255" s="10">
        <f t="shared" si="1403"/>
        <v>4206.1909999999998</v>
      </c>
      <c r="AJ1255">
        <v>3.0000000000000001E-3</v>
      </c>
      <c r="AK1255" s="3" cm="1">
        <f t="array" ref="AK1255">100000000/Lvac($AA1255)</f>
        <v>23767.783234567698</v>
      </c>
      <c r="AL1255" s="21">
        <f t="shared" si="1417"/>
        <v>1.6951999969498078E-2</v>
      </c>
      <c r="AM1255" s="21"/>
      <c r="AN1255" s="21"/>
      <c r="AO1255" s="21"/>
      <c r="AP1255" s="21"/>
      <c r="AS1255" s="3">
        <f t="shared" si="1404"/>
        <v>3.2345676991099026E-3</v>
      </c>
      <c r="AT1255" s="3" cm="1">
        <f t="array" ref="AT1255">AS1255-(100000000/LvacE($A1255)-$E1255)</f>
        <v>-1.5123379853321239E-5</v>
      </c>
      <c r="BB1255"/>
      <c r="BC1255"/>
      <c r="BD1255"/>
      <c r="BE1255"/>
      <c r="BF1255"/>
      <c r="BG1255"/>
      <c r="BH1255"/>
      <c r="BI1255"/>
      <c r="BJ1255"/>
      <c r="BN1255" s="16" cm="1">
        <f t="array" ref="BN1255">$C1255*EXP(poly_from_str(100000000/$E1255,BN$4342))</f>
        <v>4.2372798240317311E-2</v>
      </c>
      <c r="BO1255" s="16"/>
      <c r="BY1255" t="e">
        <v>#N/A</v>
      </c>
    </row>
    <row r="1256" spans="1:77" hidden="1" x14ac:dyDescent="0.25">
      <c r="A1256" t="s">
        <v>1942</v>
      </c>
      <c r="B1256" s="2" t="str">
        <f t="shared" si="1396"/>
        <v/>
      </c>
      <c r="C1256">
        <v>10</v>
      </c>
      <c r="E1256">
        <v>23773.16</v>
      </c>
      <c r="R1256">
        <v>12</v>
      </c>
      <c r="S1256" t="s">
        <v>22</v>
      </c>
      <c r="AA1256" s="10">
        <f t="shared" si="1398"/>
        <v>4205.2389999999996</v>
      </c>
      <c r="AB1256" s="3" cm="1">
        <f t="array" ref="AB1256">100000000/Lvac(AA1256)</f>
        <v>23773.163783617791</v>
      </c>
      <c r="AC1256" s="28">
        <f t="shared" si="1399"/>
        <v>2.3779861263533418E-7</v>
      </c>
      <c r="AD1256" s="28">
        <f t="shared" si="1400"/>
        <v>4.2064237183656019E-7</v>
      </c>
      <c r="AE1256" s="21">
        <f t="shared" si="1401"/>
        <v>23773.162867268638</v>
      </c>
      <c r="AF1256" s="10" cm="1">
        <f t="array" ref="AF1256">Lair(100000000/AE1256)</f>
        <v>4205.2391620962808</v>
      </c>
      <c r="AG1256" s="10">
        <f t="shared" si="1402"/>
        <v>7.8266126828484411E-3</v>
      </c>
      <c r="AH1256" s="10" t="b">
        <f t="shared" si="1397"/>
        <v>1</v>
      </c>
      <c r="AI1256" s="10">
        <f t="shared" si="1403"/>
        <v>4205.2389999999996</v>
      </c>
      <c r="AJ1256">
        <v>3.0000000000000001E-3</v>
      </c>
      <c r="AK1256" s="3" cm="1">
        <f t="array" ref="AK1256">100000000/Lvac($AA1256)</f>
        <v>23773.163783617791</v>
      </c>
      <c r="AL1256" s="21">
        <f t="shared" si="1417"/>
        <v>1.6959676097090648E-2</v>
      </c>
      <c r="AM1256" s="21"/>
      <c r="AN1256" s="21"/>
      <c r="AO1256" s="21"/>
      <c r="AP1256" s="21"/>
      <c r="AS1256" s="3">
        <f t="shared" si="1404"/>
        <v>3.7836177907593083E-3</v>
      </c>
      <c r="AT1256" s="3" cm="1">
        <f t="array" ref="AT1256">AS1256-(100000000/LvacE($A1256)-$E1256)</f>
        <v>-1.5160741895670071E-5</v>
      </c>
      <c r="BB1256"/>
      <c r="BC1256"/>
      <c r="BD1256"/>
      <c r="BE1256"/>
      <c r="BF1256"/>
      <c r="BG1256"/>
      <c r="BH1256"/>
      <c r="BI1256"/>
      <c r="BJ1256"/>
      <c r="BN1256" s="16" cm="1">
        <f t="array" ref="BN1256">$C1256*EXP(poly_from_str(100000000/$E1256,BN$4342))</f>
        <v>0.42414837560613039</v>
      </c>
      <c r="BO1256" s="16"/>
      <c r="BY1256">
        <v>471</v>
      </c>
    </row>
    <row r="1257" spans="1:77" hidden="1" x14ac:dyDescent="0.25">
      <c r="A1257" t="s">
        <v>1943</v>
      </c>
      <c r="B1257" s="2" t="str">
        <f t="shared" si="1396"/>
        <v/>
      </c>
      <c r="C1257">
        <v>8</v>
      </c>
      <c r="D1257" t="s">
        <v>143</v>
      </c>
      <c r="E1257">
        <v>23774.9</v>
      </c>
      <c r="R1257">
        <v>12</v>
      </c>
      <c r="S1257" t="s">
        <v>22</v>
      </c>
      <c r="AA1257" s="10">
        <f t="shared" si="1398"/>
        <v>4204.9309999999996</v>
      </c>
      <c r="AB1257" s="3" cm="1">
        <f t="array" ref="AB1257">100000000/Lvac(AA1257)</f>
        <v>23774.905071088135</v>
      </c>
      <c r="AC1257" s="28">
        <f t="shared" si="1399"/>
        <v>2.3781603075056407E-7</v>
      </c>
      <c r="AD1257" s="28">
        <f t="shared" si="1400"/>
        <v>4.206115637517588E-7</v>
      </c>
      <c r="AE1257" s="21">
        <f t="shared" si="1401"/>
        <v>23774.903842655625</v>
      </c>
      <c r="AF1257" s="10" cm="1">
        <f t="array" ref="AF1257">Lair(100000000/AE1257)</f>
        <v>4204.9312172699956</v>
      </c>
      <c r="AG1257" s="10">
        <f t="shared" si="1402"/>
        <v>7.8270267777388186E-3</v>
      </c>
      <c r="AH1257" s="10" t="b">
        <f t="shared" si="1397"/>
        <v>1</v>
      </c>
      <c r="AI1257" s="10">
        <f t="shared" si="1403"/>
        <v>4204.9309999999996</v>
      </c>
      <c r="AJ1257">
        <v>7.0000000000000001E-3</v>
      </c>
      <c r="AK1257" s="3" cm="1">
        <f t="array" ref="AK1257">100000000/Lvac($AA1257)</f>
        <v>23774.905071088135</v>
      </c>
      <c r="AL1257" s="21">
        <f t="shared" si="1417"/>
        <v>3.9578374888343461E-2</v>
      </c>
      <c r="AM1257" s="21"/>
      <c r="AN1257" s="21"/>
      <c r="AO1257" s="21"/>
      <c r="AP1257" s="21"/>
      <c r="AS1257" s="3">
        <f t="shared" si="1404"/>
        <v>5.0710881332634017E-3</v>
      </c>
      <c r="AT1257" s="3" cm="1">
        <f t="array" ref="AT1257">AS1257-(100000000/LvacE($A1257)-$E1257)</f>
        <v>-1.5172838175203651E-5</v>
      </c>
      <c r="BB1257"/>
      <c r="BC1257"/>
      <c r="BD1257"/>
      <c r="BE1257"/>
      <c r="BF1257"/>
      <c r="BG1257"/>
      <c r="BH1257"/>
      <c r="BI1257"/>
      <c r="BJ1257"/>
      <c r="BN1257" s="16" cm="1">
        <f t="array" ref="BN1257">$C1257*EXP(poly_from_str(100000000/$E1257,BN$4342))</f>
        <v>0.33942843436004594</v>
      </c>
      <c r="BO1257" s="16"/>
      <c r="BY1257" t="e">
        <v>#N/A</v>
      </c>
    </row>
    <row r="1258" spans="1:77" hidden="1" x14ac:dyDescent="0.25">
      <c r="A1258" t="s">
        <v>1944</v>
      </c>
      <c r="B1258" s="2" t="str">
        <f t="shared" si="1396"/>
        <v/>
      </c>
      <c r="C1258">
        <v>25</v>
      </c>
      <c r="E1258">
        <v>23777.56</v>
      </c>
      <c r="F1258">
        <v>36642</v>
      </c>
      <c r="G1258" t="s">
        <v>5</v>
      </c>
      <c r="H1258" s="5" t="s">
        <v>15</v>
      </c>
      <c r="I1258">
        <v>60419</v>
      </c>
      <c r="J1258" t="s">
        <v>3</v>
      </c>
      <c r="K1258" s="5" t="s">
        <v>16</v>
      </c>
      <c r="L1258">
        <v>36642.129999999997</v>
      </c>
      <c r="M1258" t="str">
        <f>$G1258&amp;""</f>
        <v>e</v>
      </c>
      <c r="N1258" t="str">
        <f>$H1258&amp;""</f>
        <v>13/2</v>
      </c>
      <c r="O1258">
        <v>60419.73</v>
      </c>
      <c r="P1258" t="str">
        <f>$J1258&amp;""</f>
        <v>o</v>
      </c>
      <c r="Q1258" t="str">
        <f>$K1258&amp;""</f>
        <v>11/2</v>
      </c>
      <c r="R1258">
        <v>12</v>
      </c>
      <c r="AA1258" s="10">
        <f t="shared" si="1398"/>
        <v>4204.4610000000002</v>
      </c>
      <c r="AB1258" s="3" cm="1">
        <f t="array" ref="AB1258">100000000/Lvac(AA1258)</f>
        <v>23777.56272220931</v>
      </c>
      <c r="AC1258" s="28">
        <f t="shared" si="1399"/>
        <v>2.3784261526031517E-7</v>
      </c>
      <c r="AD1258" s="28">
        <f t="shared" si="1400"/>
        <v>4.2056455141466418E-7</v>
      </c>
      <c r="AE1258" s="21">
        <f t="shared" si="1401"/>
        <v>23777.56206255138</v>
      </c>
      <c r="AF1258" s="10" cm="1">
        <f t="array" ref="AF1258">Lair(100000000/AE1258)</f>
        <v>4204.4611166460791</v>
      </c>
      <c r="AG1258" s="10">
        <f t="shared" si="1402"/>
        <v>7.8276588511832206E-3</v>
      </c>
      <c r="AH1258" s="10" t="b">
        <f t="shared" si="1397"/>
        <v>1</v>
      </c>
      <c r="AI1258" s="10">
        <f>$AF1258</f>
        <v>4204.4611166460791</v>
      </c>
      <c r="AJ1258">
        <v>3.0000000000000001E-3</v>
      </c>
      <c r="AK1258" s="3" cm="1">
        <f t="array" ref="AK1258">100000000/Lvac($AA1258)</f>
        <v>23777.56272220931</v>
      </c>
      <c r="AL1258" s="21">
        <f t="shared" si="1417"/>
        <v>1.6965952636405969E-2</v>
      </c>
      <c r="AM1258" s="10" cm="1">
        <f t="array" ref="AM1258">Lvac($AI1258)-$BA1258</f>
        <v>6.7101585127602448E-3</v>
      </c>
      <c r="AN1258" s="10">
        <f>$AK1258-($AX1258-$AW1258)</f>
        <v>-3.7277790695952717E-2</v>
      </c>
      <c r="AO1258" s="3">
        <f>AM1258/AJ1258</f>
        <v>2.2367195042534149</v>
      </c>
      <c r="AP1258" s="3">
        <v>2.1978272719328138</v>
      </c>
      <c r="AS1258" s="3">
        <f t="shared" si="1404"/>
        <v>2.7222093085583765E-3</v>
      </c>
      <c r="AT1258" s="3" cm="1">
        <f t="array" ref="AT1258">AS1258-(100000000/LvacE($A1258)-$E1258)</f>
        <v>-1.519129000371322E-5</v>
      </c>
      <c r="AU1258" t="s">
        <v>4788</v>
      </c>
      <c r="AV1258" t="s">
        <v>4844</v>
      </c>
      <c r="AW1258" s="3">
        <v>36642.129999999997</v>
      </c>
      <c r="AX1258" s="3">
        <v>60419.73</v>
      </c>
      <c r="AY1258" s="3"/>
      <c r="AZ1258" s="10" cm="1">
        <f t="array" ref="AZ1258">Lair(100000000/($AX1258-$AW1258))</f>
        <v>4204.4544082484535</v>
      </c>
      <c r="BA1258" s="10">
        <f>100000000/($AX1258-$AW1258)</f>
        <v>4205.6389206648264</v>
      </c>
      <c r="BB1258" s="12">
        <v>5810000</v>
      </c>
      <c r="BC1258" s="3">
        <v>0.32900000000000001</v>
      </c>
      <c r="BD1258" s="12" cm="1">
        <f t="array" ref="BD1258">SfromgA($BB1258,$BA1258,"")</f>
        <v>0.21330716407591621</v>
      </c>
      <c r="BE1258" s="29">
        <f>(10^MAX(0.05, -0.312925054856973*((LN($BD1258))^(1/3)) + 0.454808404431693)-1)*100</f>
        <v>555.49103439348335</v>
      </c>
      <c r="BG1258" s="3"/>
      <c r="BH1258" s="3"/>
      <c r="BI1258" s="12">
        <f>IF($BB1258="",$BF1258,$BB1258)</f>
        <v>5810000</v>
      </c>
      <c r="BJ1258" s="29">
        <f>IF($BB1258="",$BH1258,$BE1258)</f>
        <v>555.49103439348335</v>
      </c>
      <c r="BK1258" s="3">
        <f>LN(BN1258*100000000/($AX1258-$AW1258)/$BI1258)</f>
        <v>-7.1714707112236891</v>
      </c>
      <c r="BL1258" s="13">
        <f>EXP(BK$4341*$AX1258+BK$4342)*$BI1258/(100000000/($AX1258-$AW1258))</f>
        <v>1.5748772928802379</v>
      </c>
      <c r="BM1258" s="3">
        <f t="shared" ref="BM1258" si="1419">LN(BL1258/$C1258)</f>
        <v>-2.7646984649080788</v>
      </c>
      <c r="BN1258" s="16" cm="1">
        <f t="array" ref="BN1258">$C1258*EXP(poly_from_str(100000000/$E1258,BN$4342))</f>
        <v>1.061240931671211</v>
      </c>
      <c r="BO1258" s="3">
        <f>LN($C1258)</f>
        <v>3.2188758248682006</v>
      </c>
      <c r="BP1258" s="13">
        <f>LN(BL1258/BN1258)</f>
        <v>0.39473844630377697</v>
      </c>
      <c r="BY1258">
        <v>1180</v>
      </c>
    </row>
    <row r="1259" spans="1:77" hidden="1" x14ac:dyDescent="0.25">
      <c r="A1259" t="s">
        <v>1945</v>
      </c>
      <c r="B1259" s="2" t="str">
        <f t="shared" si="1396"/>
        <v/>
      </c>
      <c r="C1259">
        <v>25</v>
      </c>
      <c r="E1259">
        <v>23780.05</v>
      </c>
      <c r="R1259">
        <v>12</v>
      </c>
      <c r="S1259" t="s">
        <v>22</v>
      </c>
      <c r="AA1259" s="10">
        <f t="shared" si="1398"/>
        <v>4204.0219999999999</v>
      </c>
      <c r="AB1259" s="3" cm="1">
        <f t="array" ref="AB1259">100000000/Lvac(AA1259)</f>
        <v>23780.045618170861</v>
      </c>
      <c r="AC1259" s="28">
        <f t="shared" si="1399"/>
        <v>2.3786745169268858E-7</v>
      </c>
      <c r="AD1259" s="28">
        <f t="shared" si="1400"/>
        <v>4.205206398914045E-7</v>
      </c>
      <c r="AE1259" s="21">
        <f t="shared" si="1401"/>
        <v>23780.04668033135</v>
      </c>
      <c r="AF1259" s="10" cm="1">
        <f t="array" ref="AF1259">Lair(100000000/AE1259)</f>
        <v>4204.0218122193783</v>
      </c>
      <c r="AG1259" s="10">
        <f t="shared" si="1402"/>
        <v>7.8282494261650952E-3</v>
      </c>
      <c r="AH1259" s="10" t="b">
        <f t="shared" si="1397"/>
        <v>1</v>
      </c>
      <c r="AI1259" s="10">
        <f t="shared" si="1403"/>
        <v>4204.0219999999999</v>
      </c>
      <c r="AJ1259">
        <v>3.0000000000000001E-3</v>
      </c>
      <c r="AK1259" s="3" cm="1">
        <f t="array" ref="AK1259">100000000/Lvac($AA1259)</f>
        <v>23780.045618170861</v>
      </c>
      <c r="AL1259" s="21">
        <f t="shared" si="1417"/>
        <v>1.6969496556990565E-2</v>
      </c>
      <c r="AM1259" s="21"/>
      <c r="AN1259" s="21"/>
      <c r="AO1259" s="21"/>
      <c r="AP1259" s="21"/>
      <c r="AS1259" s="3">
        <f t="shared" si="1404"/>
        <v>-4.3818291378556751E-3</v>
      </c>
      <c r="AT1259" s="3" cm="1">
        <f t="array" ref="AT1259">AS1259-(100000000/LvacE($A1259)-$E1259)</f>
        <v>-1.5208534023258835E-5</v>
      </c>
      <c r="BB1259"/>
      <c r="BC1259"/>
      <c r="BD1259"/>
      <c r="BE1259"/>
      <c r="BF1259"/>
      <c r="BG1259"/>
      <c r="BH1259"/>
      <c r="BI1259"/>
      <c r="BJ1259"/>
      <c r="BN1259" s="16" cm="1">
        <f t="array" ref="BN1259">$C1259*EXP(poly_from_str(100000000/$E1259,BN$4342))</f>
        <v>1.0617374353100792</v>
      </c>
      <c r="BO1259" s="16"/>
      <c r="BY1259">
        <v>1180</v>
      </c>
    </row>
    <row r="1260" spans="1:77" hidden="1" x14ac:dyDescent="0.25">
      <c r="A1260" t="s">
        <v>1946</v>
      </c>
      <c r="B1260" s="2" t="str">
        <f t="shared" si="1396"/>
        <v/>
      </c>
      <c r="C1260">
        <v>15</v>
      </c>
      <c r="E1260">
        <v>23781.39</v>
      </c>
      <c r="R1260">
        <v>12</v>
      </c>
      <c r="S1260" t="s">
        <v>22</v>
      </c>
      <c r="AA1260" s="10">
        <f t="shared" si="1398"/>
        <v>4203.7849999999999</v>
      </c>
      <c r="AB1260" s="3" cm="1">
        <f t="array" ref="AB1260">100000000/Lvac(AA1260)</f>
        <v>23781.386258185707</v>
      </c>
      <c r="AC1260" s="28">
        <f t="shared" si="1399"/>
        <v>2.3788086212782054E-7</v>
      </c>
      <c r="AD1260" s="28">
        <f t="shared" si="1400"/>
        <v>4.2049693367046404E-7</v>
      </c>
      <c r="AE1260" s="21">
        <f t="shared" si="1401"/>
        <v>23781.387165360818</v>
      </c>
      <c r="AF1260" s="10" cm="1">
        <f t="array" ref="AF1260">Lair(100000000/AE1260)</f>
        <v>4203.7848396375084</v>
      </c>
      <c r="AG1260" s="10">
        <f t="shared" si="1402"/>
        <v>7.8285683328459602E-3</v>
      </c>
      <c r="AH1260" s="10" t="b">
        <f t="shared" si="1397"/>
        <v>1</v>
      </c>
      <c r="AI1260" s="10">
        <f t="shared" si="1403"/>
        <v>4203.7849999999999</v>
      </c>
      <c r="AJ1260">
        <v>3.0000000000000001E-3</v>
      </c>
      <c r="AK1260" s="3" cm="1">
        <f t="array" ref="AK1260">100000000/Lvac($AA1260)</f>
        <v>23781.386258185707</v>
      </c>
      <c r="AL1260" s="21">
        <f t="shared" si="1417"/>
        <v>1.6971409997075759E-2</v>
      </c>
      <c r="AM1260" s="21"/>
      <c r="AN1260" s="21"/>
      <c r="AO1260" s="21"/>
      <c r="AP1260" s="21"/>
      <c r="AS1260" s="3">
        <f t="shared" si="1404"/>
        <v>-3.741814292880008E-3</v>
      </c>
      <c r="AT1260" s="3" cm="1">
        <f t="array" ref="AT1260">AS1260-(100000000/LvacE($A1260)-$E1260)</f>
        <v>-1.5217843611026183E-5</v>
      </c>
      <c r="BB1260"/>
      <c r="BC1260"/>
      <c r="BD1260"/>
      <c r="BE1260"/>
      <c r="BF1260"/>
      <c r="BG1260"/>
      <c r="BH1260"/>
      <c r="BI1260"/>
      <c r="BJ1260"/>
      <c r="BN1260" s="16" cm="1">
        <f t="array" ref="BN1260">$C1260*EXP(poly_from_str(100000000/$E1260,BN$4342))</f>
        <v>0.63720352589102935</v>
      </c>
      <c r="BO1260" s="16"/>
      <c r="BY1260" t="e">
        <v>#N/A</v>
      </c>
    </row>
    <row r="1261" spans="1:77" hidden="1" x14ac:dyDescent="0.25">
      <c r="A1261" t="s">
        <v>1947</v>
      </c>
      <c r="B1261" s="2" t="str">
        <f t="shared" si="1396"/>
        <v/>
      </c>
      <c r="C1261">
        <v>8</v>
      </c>
      <c r="E1261">
        <v>23785.31</v>
      </c>
      <c r="R1261">
        <v>12</v>
      </c>
      <c r="S1261" t="s">
        <v>22</v>
      </c>
      <c r="AA1261" s="10">
        <f t="shared" si="1398"/>
        <v>4203.0919999999996</v>
      </c>
      <c r="AB1261" s="3" cm="1">
        <f t="array" ref="AB1261">100000000/Lvac(AA1261)</f>
        <v>23785.307224826149</v>
      </c>
      <c r="AC1261" s="28">
        <f t="shared" si="1399"/>
        <v>2.379200835956006E-7</v>
      </c>
      <c r="AD1261" s="28">
        <f t="shared" si="1400"/>
        <v>4.2042761548029959E-7</v>
      </c>
      <c r="AE1261" s="21">
        <f t="shared" si="1401"/>
        <v>23785.307897982642</v>
      </c>
      <c r="AF1261" s="10" cm="1">
        <f t="array" ref="AF1261">Lair(100000000/AE1261)</f>
        <v>4203.0918810445028</v>
      </c>
      <c r="AG1261" s="10">
        <f t="shared" si="1402"/>
        <v>7.8295011416388404E-3</v>
      </c>
      <c r="AH1261" s="10" t="b">
        <f t="shared" si="1397"/>
        <v>1</v>
      </c>
      <c r="AI1261" s="10">
        <f t="shared" si="1403"/>
        <v>4203.0919999999996</v>
      </c>
      <c r="AJ1261">
        <v>3.0000000000000001E-3</v>
      </c>
      <c r="AK1261" s="3" cm="1">
        <f t="array" ref="AK1261">100000000/Lvac($AA1261)</f>
        <v>23785.307224826149</v>
      </c>
      <c r="AL1261" s="21">
        <f t="shared" si="1417"/>
        <v>1.697700684983304E-2</v>
      </c>
      <c r="AM1261" s="21"/>
      <c r="AN1261" s="21"/>
      <c r="AO1261" s="21"/>
      <c r="AP1261" s="21"/>
      <c r="AS1261" s="3">
        <f t="shared" si="1404"/>
        <v>-2.7751738525694236E-3</v>
      </c>
      <c r="AT1261" s="3" cm="1">
        <f t="array" ref="AT1261">AS1261-(100000000/LvacE($A1261)-$E1261)</f>
        <v>-1.5245070244418457E-5</v>
      </c>
      <c r="BB1261"/>
      <c r="BC1261"/>
      <c r="BD1261"/>
      <c r="BE1261"/>
      <c r="BF1261"/>
      <c r="BG1261"/>
      <c r="BH1261"/>
      <c r="BI1261"/>
      <c r="BJ1261"/>
      <c r="BN1261" s="16" cm="1">
        <f t="array" ref="BN1261">$C1261*EXP(poly_from_str(100000000/$E1261,BN$4342))</f>
        <v>0.34009477587759501</v>
      </c>
      <c r="BO1261" s="16"/>
      <c r="BY1261">
        <v>378</v>
      </c>
    </row>
    <row r="1262" spans="1:77" hidden="1" x14ac:dyDescent="0.25">
      <c r="A1262" t="s">
        <v>1948</v>
      </c>
      <c r="B1262" s="2" t="str">
        <f t="shared" si="1396"/>
        <v/>
      </c>
      <c r="C1262">
        <v>3</v>
      </c>
      <c r="D1262" t="s">
        <v>143</v>
      </c>
      <c r="E1262">
        <v>23787.08</v>
      </c>
      <c r="R1262">
        <v>12</v>
      </c>
      <c r="S1262" t="s">
        <v>22</v>
      </c>
      <c r="AA1262" s="10">
        <f t="shared" si="1398"/>
        <v>4202.7780000000002</v>
      </c>
      <c r="AB1262" s="3" cm="1">
        <f t="array" ref="AB1262">100000000/Lvac(AA1262)</f>
        <v>23787.08425009561</v>
      </c>
      <c r="AC1262" s="28">
        <f t="shared" si="1399"/>
        <v>2.3793785919694068E-7</v>
      </c>
      <c r="AD1262" s="28">
        <f t="shared" si="1400"/>
        <v>4.2039620723838004E-7</v>
      </c>
      <c r="AE1262" s="21">
        <f t="shared" si="1401"/>
        <v>23787.083218943248</v>
      </c>
      <c r="AF1262" s="10" cm="1">
        <f t="array" ref="AF1262">Lair(100000000/AE1262)</f>
        <v>4202.7781821908065</v>
      </c>
      <c r="AG1262" s="10">
        <f t="shared" si="1402"/>
        <v>7.8299239515025078E-3</v>
      </c>
      <c r="AH1262" s="10" t="b">
        <f t="shared" si="1397"/>
        <v>1</v>
      </c>
      <c r="AI1262" s="10">
        <f t="shared" si="1403"/>
        <v>4202.7780000000002</v>
      </c>
      <c r="AJ1262">
        <v>7.0000000000000001E-3</v>
      </c>
      <c r="AK1262" s="3" cm="1">
        <f t="array" ref="AK1262">100000000/Lvac($AA1262)</f>
        <v>23787.08425009561</v>
      </c>
      <c r="AL1262" s="21">
        <f t="shared" si="1417"/>
        <v>3.9618935321035102E-2</v>
      </c>
      <c r="AM1262" s="21"/>
      <c r="AN1262" s="21"/>
      <c r="AO1262" s="21"/>
      <c r="AP1262" s="21"/>
      <c r="AS1262" s="3">
        <f t="shared" si="1404"/>
        <v>4.250095607858384E-3</v>
      </c>
      <c r="AT1262" s="3" cm="1">
        <f t="array" ref="AT1262">AS1262-(100000000/LvacE($A1262)-$E1262)</f>
        <v>-1.5257406630553305E-5</v>
      </c>
      <c r="BB1262"/>
      <c r="BC1262"/>
      <c r="BD1262"/>
      <c r="BE1262"/>
      <c r="BF1262"/>
      <c r="BG1262"/>
      <c r="BH1262"/>
      <c r="BI1262"/>
      <c r="BJ1262"/>
      <c r="BN1262" s="16" cm="1">
        <f t="array" ref="BN1262">$C1262*EXP(poly_from_str(100000000/$E1262,BN$4342))</f>
        <v>0.12757865570808405</v>
      </c>
      <c r="BO1262" s="16"/>
      <c r="BY1262" t="e">
        <v>#N/A</v>
      </c>
    </row>
    <row r="1263" spans="1:77" hidden="1" x14ac:dyDescent="0.25">
      <c r="A1263" t="s">
        <v>1949</v>
      </c>
      <c r="B1263" s="2" t="str">
        <f t="shared" si="1396"/>
        <v/>
      </c>
      <c r="C1263">
        <v>15</v>
      </c>
      <c r="E1263">
        <v>23788.31</v>
      </c>
      <c r="R1263">
        <v>12</v>
      </c>
      <c r="S1263" t="s">
        <v>22</v>
      </c>
      <c r="AA1263" s="10">
        <f t="shared" si="1398"/>
        <v>4202.5619999999999</v>
      </c>
      <c r="AB1263" s="3" cm="1">
        <f t="array" ref="AB1263">100000000/Lvac(AA1263)</f>
        <v>23788.306816540848</v>
      </c>
      <c r="AC1263" s="28">
        <f t="shared" si="1399"/>
        <v>2.3795008854122797E-7</v>
      </c>
      <c r="AD1263" s="28">
        <f t="shared" si="1400"/>
        <v>4.2037460156881144E-7</v>
      </c>
      <c r="AE1263" s="21">
        <f t="shared" si="1401"/>
        <v>23788.307589027601</v>
      </c>
      <c r="AF1263" s="10" cm="1">
        <f t="array" ref="AF1263">Lair(100000000/AE1263)</f>
        <v>4202.5618635259789</v>
      </c>
      <c r="AG1263" s="10">
        <f t="shared" si="1402"/>
        <v>7.830214856620896E-3</v>
      </c>
      <c r="AH1263" s="10" t="b">
        <f t="shared" si="1397"/>
        <v>1</v>
      </c>
      <c r="AI1263" s="10">
        <f t="shared" si="1403"/>
        <v>4202.5619999999999</v>
      </c>
      <c r="AJ1263">
        <v>3.0000000000000001E-3</v>
      </c>
      <c r="AK1263" s="3" cm="1">
        <f t="array" ref="AK1263">100000000/Lvac($AA1263)</f>
        <v>23788.306816540848</v>
      </c>
      <c r="AL1263" s="21">
        <f t="shared" si="1417"/>
        <v>1.6981289139725374E-2</v>
      </c>
      <c r="AM1263" s="21"/>
      <c r="AN1263" s="21"/>
      <c r="AO1263" s="21"/>
      <c r="AP1263" s="21"/>
      <c r="AS1263" s="3">
        <f t="shared" si="1404"/>
        <v>-3.1834591536608059E-3</v>
      </c>
      <c r="AT1263" s="3" cm="1">
        <f t="array" ref="AT1263">AS1263-(100000000/LvacE($A1263)-$E1263)</f>
        <v>-1.5265901311067864E-5</v>
      </c>
      <c r="BB1263"/>
      <c r="BC1263"/>
      <c r="BD1263"/>
      <c r="BE1263"/>
      <c r="BF1263"/>
      <c r="BG1263"/>
      <c r="BH1263"/>
      <c r="BI1263"/>
      <c r="BJ1263"/>
      <c r="BN1263" s="16" cm="1">
        <f t="array" ref="BN1263">$C1263*EXP(poly_from_str(100000000/$E1263,BN$4342))</f>
        <v>0.63804362169840323</v>
      </c>
      <c r="BO1263" s="16"/>
      <c r="BY1263">
        <v>710</v>
      </c>
    </row>
    <row r="1264" spans="1:77" hidden="1" x14ac:dyDescent="0.25">
      <c r="A1264" t="s">
        <v>1950</v>
      </c>
      <c r="B1264" s="2" t="str">
        <f t="shared" si="1396"/>
        <v/>
      </c>
      <c r="C1264">
        <v>20</v>
      </c>
      <c r="E1264">
        <v>23789.91</v>
      </c>
      <c r="R1264">
        <v>12</v>
      </c>
      <c r="S1264" t="s">
        <v>22</v>
      </c>
      <c r="AA1264" s="10">
        <f t="shared" si="1398"/>
        <v>4202.2790000000005</v>
      </c>
      <c r="AB1264" s="3" cm="1">
        <f t="array" ref="AB1264">100000000/Lvac(AA1264)</f>
        <v>23789.90879518391</v>
      </c>
      <c r="AC1264" s="28">
        <f t="shared" si="1399"/>
        <v>2.3796611314955525E-7</v>
      </c>
      <c r="AD1264" s="28">
        <f t="shared" si="1400"/>
        <v>4.2034629414066632E-7</v>
      </c>
      <c r="AE1264" s="21">
        <f t="shared" si="1401"/>
        <v>23789.909087599899</v>
      </c>
      <c r="AF1264" s="10" cm="1">
        <f t="array" ref="AF1264">Lair(100000000/AE1264)</f>
        <v>4202.2789483462839</v>
      </c>
      <c r="AG1264" s="10">
        <f t="shared" si="1402"/>
        <v>7.8305960640861674E-3</v>
      </c>
      <c r="AH1264" s="10" t="b">
        <f t="shared" si="1397"/>
        <v>1</v>
      </c>
      <c r="AI1264" s="10">
        <f t="shared" si="1403"/>
        <v>4202.2790000000005</v>
      </c>
      <c r="AJ1264">
        <v>3.0000000000000001E-3</v>
      </c>
      <c r="AK1264" s="3" cm="1">
        <f t="array" ref="AK1264">100000000/Lvac($AA1264)</f>
        <v>23789.90879518391</v>
      </c>
      <c r="AL1264" s="21">
        <f t="shared" si="1417"/>
        <v>1.6983576384517002E-2</v>
      </c>
      <c r="AM1264" s="21"/>
      <c r="AN1264" s="21"/>
      <c r="AO1264" s="21"/>
      <c r="AP1264" s="21"/>
      <c r="AS1264" s="3">
        <f t="shared" si="1404"/>
        <v>-1.2048160897393245E-3</v>
      </c>
      <c r="AT1264" s="3" cm="1">
        <f t="array" ref="AT1264">AS1264-(100000000/LvacE($A1264)-$E1264)</f>
        <v>-1.5277029888238758E-5</v>
      </c>
      <c r="BB1264"/>
      <c r="BC1264"/>
      <c r="BD1264"/>
      <c r="BE1264"/>
      <c r="BF1264"/>
      <c r="BG1264"/>
      <c r="BH1264"/>
      <c r="BI1264"/>
      <c r="BJ1264"/>
      <c r="BN1264" s="16" cm="1">
        <f t="array" ref="BN1264">$C1264*EXP(poly_from_str(100000000/$E1264,BN$4342))</f>
        <v>0.85098646637912423</v>
      </c>
      <c r="BO1264" s="16"/>
      <c r="BY1264">
        <v>947</v>
      </c>
    </row>
    <row r="1265" spans="1:77" hidden="1" x14ac:dyDescent="0.25">
      <c r="A1265" t="s">
        <v>1951</v>
      </c>
      <c r="B1265" s="2" t="str">
        <f t="shared" si="1396"/>
        <v/>
      </c>
      <c r="C1265">
        <v>1</v>
      </c>
      <c r="E1265">
        <v>23792.5</v>
      </c>
      <c r="F1265">
        <v>38448</v>
      </c>
      <c r="G1265" t="s">
        <v>5</v>
      </c>
      <c r="H1265" s="5" t="s">
        <v>4</v>
      </c>
      <c r="I1265">
        <v>62240</v>
      </c>
      <c r="J1265" t="s">
        <v>3</v>
      </c>
      <c r="K1265" s="5" t="s">
        <v>16</v>
      </c>
      <c r="L1265">
        <v>38448.379999999997</v>
      </c>
      <c r="M1265" t="str">
        <f>$G1265&amp;""</f>
        <v>e</v>
      </c>
      <c r="N1265" t="str">
        <f>$H1265&amp;""</f>
        <v>9/2</v>
      </c>
      <c r="O1265">
        <v>62240.83</v>
      </c>
      <c r="P1265" t="str">
        <f>$J1265&amp;""</f>
        <v>o</v>
      </c>
      <c r="Q1265" t="str">
        <f>$K1265&amp;""</f>
        <v>11/2</v>
      </c>
      <c r="R1265">
        <v>12</v>
      </c>
      <c r="AA1265" s="10">
        <f t="shared" si="1398"/>
        <v>4201.8220000000001</v>
      </c>
      <c r="AB1265" s="3" cm="1">
        <f t="array" ref="AB1265">100000000/Lvac(AA1265)</f>
        <v>23792.496191543429</v>
      </c>
      <c r="AC1265" s="28">
        <f t="shared" si="1399"/>
        <v>2.379919949012595E-7</v>
      </c>
      <c r="AD1265" s="28">
        <f t="shared" si="1400"/>
        <v>4.2030058214548761E-7</v>
      </c>
      <c r="AE1265" s="21">
        <f t="shared" si="1401"/>
        <v>23792.497116182898</v>
      </c>
      <c r="AF1265" s="10" cm="1">
        <f t="array" ref="AF1265">Lair(100000000/AE1265)</f>
        <v>4201.8218367029203</v>
      </c>
      <c r="AG1265" s="10">
        <f t="shared" si="1402"/>
        <v>7.8312118161530195E-3</v>
      </c>
      <c r="AH1265" s="10" t="b">
        <f t="shared" si="1397"/>
        <v>1</v>
      </c>
      <c r="AI1265" s="10">
        <f>$AF1265</f>
        <v>4201.8218367029203</v>
      </c>
      <c r="AJ1265">
        <v>3.0000000000000001E-3</v>
      </c>
      <c r="AK1265" s="3" cm="1">
        <f t="array" ref="AK1265">100000000/Lvac($AA1265)</f>
        <v>23792.496191543429</v>
      </c>
      <c r="AL1265" s="21">
        <f t="shared" si="1417"/>
        <v>1.6987271557101211E-2</v>
      </c>
      <c r="AM1265" s="10" cm="1">
        <f t="array" ref="AM1265">Lvac($AI1265)-$BA1265</f>
        <v>-8.3232110728204134E-3</v>
      </c>
      <c r="AN1265" s="10">
        <f>$AK1265-($AX1265-$AW1265)</f>
        <v>4.6191543424356496E-2</v>
      </c>
      <c r="AO1265" s="3">
        <f>AM1265/AJ1265</f>
        <v>-2.7744036909401379</v>
      </c>
      <c r="AP1265" s="3">
        <v>-2.7199570440643583</v>
      </c>
      <c r="AS1265" s="3">
        <f t="shared" si="1404"/>
        <v>-3.8084565712779295E-3</v>
      </c>
      <c r="AT1265" s="3" cm="1">
        <f t="array" ref="AT1265">AS1265-(100000000/LvacE($A1265)-$E1265)</f>
        <v>-1.529499058960937E-5</v>
      </c>
      <c r="AU1265" t="s">
        <v>4811</v>
      </c>
      <c r="AV1265" t="s">
        <v>4887</v>
      </c>
      <c r="AW1265" s="3">
        <v>38448.379999999997</v>
      </c>
      <c r="AX1265" s="3">
        <v>62240.83</v>
      </c>
      <c r="AY1265" s="3"/>
      <c r="AZ1265" s="10" cm="1">
        <f t="array" ref="AZ1265">Lair(100000000/($AX1265-$AW1265))</f>
        <v>4201.8301577299299</v>
      </c>
      <c r="BA1265" s="10">
        <f>100000000/($AX1265-$AW1265)</f>
        <v>4203.0139813260084</v>
      </c>
      <c r="BB1265" s="12">
        <v>607000</v>
      </c>
      <c r="BC1265" s="3">
        <v>1.2E-2</v>
      </c>
      <c r="BD1265" s="12" cm="1">
        <f t="array" ref="BD1265">SfromgA($BB1265,$BA1265,"")</f>
        <v>2.2243573282828336E-2</v>
      </c>
      <c r="BE1265" s="29">
        <f>(10^MAX(0.05, -0.312925054856973*((LN($BD1265))^(1/3)) + 0.454808404431693)-1)*100</f>
        <v>777.74666228537126</v>
      </c>
      <c r="BG1265" s="3"/>
      <c r="BH1265" s="3"/>
      <c r="BI1265" s="12">
        <f>IF($BB1265="",$BF1265,$BB1265)</f>
        <v>607000</v>
      </c>
      <c r="BJ1265" s="29">
        <f>IF($BB1265="",$BH1265,$BE1265)</f>
        <v>777.74666228537126</v>
      </c>
      <c r="BK1265" s="3">
        <f>LN(BN1265*100000000/($AX1265-$AW1265)/$BI1265)</f>
        <v>-8.1293181956032026</v>
      </c>
      <c r="BL1265" s="13">
        <f>EXP(BK$4341*$AX1265+BK$4342)*$BI1265/(100000000/($AX1265-$AW1265))</f>
        <v>0.14336337111964542</v>
      </c>
      <c r="BM1265" s="3">
        <f t="shared" ref="BM1265" si="1420">LN(BL1265/$C1265)</f>
        <v>-1.9423728149675006</v>
      </c>
      <c r="BN1265" s="16" cm="1">
        <f t="array" ref="BN1265">$C1265*EXP(poly_from_str(100000000/$E1265,BN$4342))</f>
        <v>4.2570605012113114E-2</v>
      </c>
      <c r="BO1265" s="3">
        <f>LN($C1265)</f>
        <v>0</v>
      </c>
      <c r="BP1265" s="13">
        <f>LN(BL1265/BN1265)</f>
        <v>1.2142184721047167</v>
      </c>
      <c r="BY1265">
        <v>47</v>
      </c>
    </row>
    <row r="1266" spans="1:77" hidden="1" x14ac:dyDescent="0.25">
      <c r="A1266" t="s">
        <v>1952</v>
      </c>
      <c r="B1266" s="2" t="str">
        <f t="shared" si="1396"/>
        <v/>
      </c>
      <c r="C1266">
        <v>1</v>
      </c>
      <c r="E1266">
        <v>23792.92</v>
      </c>
      <c r="R1266">
        <v>12</v>
      </c>
      <c r="S1266" t="s">
        <v>22</v>
      </c>
      <c r="AA1266" s="10">
        <f t="shared" si="1398"/>
        <v>4201.7470000000003</v>
      </c>
      <c r="AB1266" s="3" cm="1">
        <f t="array" ref="AB1266">100000000/Lvac(AA1266)</f>
        <v>23792.920872716833</v>
      </c>
      <c r="AC1266" s="28">
        <f t="shared" si="1399"/>
        <v>2.3799624299130814E-7</v>
      </c>
      <c r="AD1266" s="28">
        <f t="shared" si="1400"/>
        <v>4.2029308017692466E-7</v>
      </c>
      <c r="AE1266" s="21">
        <f t="shared" si="1401"/>
        <v>23792.920660822059</v>
      </c>
      <c r="AF1266" s="10" cm="1">
        <f t="array" ref="AF1266">Lair(100000000/AE1266)</f>
        <v>4201.7470374206005</v>
      </c>
      <c r="AG1266" s="10">
        <f t="shared" si="1402"/>
        <v>7.8313128887480404E-3</v>
      </c>
      <c r="AH1266" s="10" t="b">
        <f t="shared" si="1397"/>
        <v>1</v>
      </c>
      <c r="AI1266" s="10">
        <f t="shared" si="1403"/>
        <v>4201.7470000000003</v>
      </c>
      <c r="AJ1266">
        <v>3.0000000000000001E-3</v>
      </c>
      <c r="AK1266" s="3" cm="1">
        <f t="array" ref="AK1266">100000000/Lvac($AA1266)</f>
        <v>23792.920872716833</v>
      </c>
      <c r="AL1266" s="21">
        <f t="shared" si="1417"/>
        <v>1.6987877332488247E-2</v>
      </c>
      <c r="AM1266" s="21"/>
      <c r="AN1266" s="21"/>
      <c r="AO1266" s="21"/>
      <c r="AP1266" s="21"/>
      <c r="AS1266" s="3">
        <f t="shared" si="1404"/>
        <v>8.7271683514700271E-4</v>
      </c>
      <c r="AT1266" s="3" cm="1">
        <f t="array" ref="AT1266">AS1266-(100000000/LvacE($A1266)-$E1266)</f>
        <v>-1.5297940990421921E-5</v>
      </c>
      <c r="BB1266"/>
      <c r="BC1266"/>
      <c r="BD1266"/>
      <c r="BE1266"/>
      <c r="BF1266"/>
      <c r="BG1266"/>
      <c r="BH1266"/>
      <c r="BI1266"/>
      <c r="BJ1266"/>
      <c r="BN1266" s="16" cm="1">
        <f t="array" ref="BN1266">$C1266*EXP(poly_from_str(100000000/$E1266,BN$4342))</f>
        <v>4.2574068377246026E-2</v>
      </c>
      <c r="BO1266" s="16"/>
      <c r="BY1266" t="e">
        <v>#N/A</v>
      </c>
    </row>
    <row r="1267" spans="1:77" hidden="1" x14ac:dyDescent="0.25">
      <c r="A1267" t="s">
        <v>1953</v>
      </c>
      <c r="B1267" s="2" t="str">
        <f t="shared" si="1396"/>
        <v/>
      </c>
      <c r="C1267">
        <v>3</v>
      </c>
      <c r="E1267">
        <v>23794.78</v>
      </c>
      <c r="R1267">
        <v>12</v>
      </c>
      <c r="S1267" t="s">
        <v>22</v>
      </c>
      <c r="AA1267" s="10">
        <f t="shared" si="1398"/>
        <v>4201.4179999999997</v>
      </c>
      <c r="AB1267" s="3" cm="1">
        <f t="array" ref="AB1267">100000000/Lvac(AA1267)</f>
        <v>23794.783986594713</v>
      </c>
      <c r="AC1267" s="28">
        <f t="shared" si="1399"/>
        <v>2.3801487973822173E-7</v>
      </c>
      <c r="AD1267" s="28">
        <f t="shared" si="1400"/>
        <v>4.2026017154153232E-7</v>
      </c>
      <c r="AE1267" s="21">
        <f t="shared" si="1401"/>
        <v>23794.783018423906</v>
      </c>
      <c r="AF1267" s="10" cm="1">
        <f t="array" ref="AF1267">Lair(100000000/AE1267)</f>
        <v>4201.4181709521199</v>
      </c>
      <c r="AG1267" s="10">
        <f t="shared" si="1402"/>
        <v>7.8317563244831526E-3</v>
      </c>
      <c r="AH1267" s="10" t="b">
        <f t="shared" si="1397"/>
        <v>1</v>
      </c>
      <c r="AI1267" s="10">
        <f t="shared" si="1403"/>
        <v>4201.4179999999997</v>
      </c>
      <c r="AJ1267">
        <v>3.0000000000000001E-3</v>
      </c>
      <c r="AK1267" s="3" cm="1">
        <f t="array" ref="AK1267">100000000/Lvac($AA1267)</f>
        <v>23794.783986594713</v>
      </c>
      <c r="AL1267" s="21">
        <f t="shared" si="1417"/>
        <v>1.6990537946898917E-2</v>
      </c>
      <c r="AM1267" s="21"/>
      <c r="AN1267" s="21"/>
      <c r="AO1267" s="21"/>
      <c r="AP1267" s="21"/>
      <c r="AS1267" s="3">
        <f t="shared" si="1404"/>
        <v>3.986594714660896E-3</v>
      </c>
      <c r="AT1267" s="3" cm="1">
        <f t="array" ref="AT1267">AS1267-(100000000/LvacE($A1267)-$E1267)</f>
        <v>-1.5310877643059939E-5</v>
      </c>
      <c r="BB1267"/>
      <c r="BC1267"/>
      <c r="BD1267"/>
      <c r="BE1267"/>
      <c r="BF1267"/>
      <c r="BG1267"/>
      <c r="BH1267"/>
      <c r="BI1267"/>
      <c r="BJ1267"/>
      <c r="BN1267" s="16" cm="1">
        <f t="array" ref="BN1267">$C1267*EXP(poly_from_str(100000000/$E1267,BN$4342))</f>
        <v>0.12776834198941595</v>
      </c>
      <c r="BO1267" s="16"/>
      <c r="BY1267" t="e">
        <v>#N/A</v>
      </c>
    </row>
    <row r="1268" spans="1:77" hidden="1" x14ac:dyDescent="0.25">
      <c r="A1268" t="s">
        <v>1954</v>
      </c>
      <c r="B1268" s="2" t="str">
        <f t="shared" si="1396"/>
        <v/>
      </c>
      <c r="C1268">
        <v>2</v>
      </c>
      <c r="D1268" t="s">
        <v>14</v>
      </c>
      <c r="E1268">
        <v>23806.55</v>
      </c>
      <c r="R1268">
        <v>12</v>
      </c>
      <c r="S1268" t="s">
        <v>22</v>
      </c>
      <c r="AA1268" s="10">
        <f t="shared" si="1398"/>
        <v>4199.3410000000003</v>
      </c>
      <c r="AB1268" s="3" cm="1">
        <f t="array" ref="AB1268">100000000/Lvac(AA1268)</f>
        <v>23806.552693529309</v>
      </c>
      <c r="AC1268" s="28">
        <f t="shared" si="1399"/>
        <v>2.3813260223449344E-7</v>
      </c>
      <c r="AD1268" s="28">
        <f t="shared" si="1400"/>
        <v>4.2005241702709985E-7</v>
      </c>
      <c r="AE1268" s="21">
        <f t="shared" si="1401"/>
        <v>23806.552038407852</v>
      </c>
      <c r="AF1268" s="10" cm="1">
        <f t="array" ref="AF1268">Lair(100000000/AE1268)</f>
        <v>4199.341115561946</v>
      </c>
      <c r="AG1268" s="10">
        <f t="shared" si="1402"/>
        <v>7.8345581715713614E-3</v>
      </c>
      <c r="AH1268" s="10" t="b">
        <f t="shared" si="1397"/>
        <v>1</v>
      </c>
      <c r="AI1268" s="10">
        <f t="shared" si="1403"/>
        <v>4199.3410000000003</v>
      </c>
      <c r="AJ1268">
        <v>7.0000000000000001E-3</v>
      </c>
      <c r="AK1268" s="3" cm="1">
        <f t="array" ref="AK1268">100000000/Lvac($AA1268)</f>
        <v>23806.552693529309</v>
      </c>
      <c r="AL1268" s="21">
        <f t="shared" si="1417"/>
        <v>3.9683814401999064E-2</v>
      </c>
      <c r="AM1268" s="21"/>
      <c r="AN1268" s="21"/>
      <c r="AO1268" s="21"/>
      <c r="AP1268" s="21"/>
      <c r="AS1268" s="3">
        <f t="shared" si="1404"/>
        <v>2.6935293099086266E-3</v>
      </c>
      <c r="AT1268" s="3" cm="1">
        <f t="array" ref="AT1268">AS1268-(100000000/LvacE($A1268)-$E1268)</f>
        <v>-1.5392604836961254E-5</v>
      </c>
      <c r="BB1268"/>
      <c r="BC1268"/>
      <c r="BD1268"/>
      <c r="BE1268"/>
      <c r="BF1268"/>
      <c r="BG1268"/>
      <c r="BH1268"/>
      <c r="BI1268"/>
      <c r="BJ1268"/>
      <c r="BN1268" s="16" cm="1">
        <f t="array" ref="BN1268">$C1268*EXP(poly_from_str(100000000/$E1268,BN$4342))</f>
        <v>8.5376645943867416E-2</v>
      </c>
      <c r="BO1268" s="16"/>
      <c r="BY1268" t="e">
        <v>#N/A</v>
      </c>
    </row>
    <row r="1269" spans="1:77" hidden="1" x14ac:dyDescent="0.25">
      <c r="A1269" t="s">
        <v>1955</v>
      </c>
      <c r="B1269" s="2" t="str">
        <f t="shared" si="1396"/>
        <v/>
      </c>
      <c r="C1269">
        <v>7</v>
      </c>
      <c r="E1269">
        <v>23812.49</v>
      </c>
      <c r="F1269">
        <v>44679</v>
      </c>
      <c r="G1269" t="s">
        <v>5</v>
      </c>
      <c r="H1269" s="5" t="s">
        <v>8</v>
      </c>
      <c r="I1269">
        <v>68492</v>
      </c>
      <c r="J1269" t="s">
        <v>3</v>
      </c>
      <c r="K1269" s="5" t="s">
        <v>8</v>
      </c>
      <c r="L1269">
        <v>44679.98</v>
      </c>
      <c r="M1269" t="str">
        <f>$G1269&amp;""</f>
        <v>e</v>
      </c>
      <c r="N1269" t="str">
        <f>$H1269&amp;""</f>
        <v>7/2</v>
      </c>
      <c r="O1269">
        <v>68492.429999999993</v>
      </c>
      <c r="P1269" t="str">
        <f>$J1269&amp;""</f>
        <v>o</v>
      </c>
      <c r="Q1269" t="str">
        <f>$K1269&amp;""</f>
        <v>7/2</v>
      </c>
      <c r="R1269">
        <v>12</v>
      </c>
      <c r="AA1269" s="10">
        <f t="shared" si="1398"/>
        <v>4198.2939999999999</v>
      </c>
      <c r="AB1269" s="3" cm="1">
        <f t="array" ref="AB1269">100000000/Lvac(AA1269)</f>
        <v>23812.489624053564</v>
      </c>
      <c r="AC1269" s="28">
        <f t="shared" si="1399"/>
        <v>2.3819198941284246E-7</v>
      </c>
      <c r="AD1269" s="28">
        <f t="shared" si="1400"/>
        <v>4.199476895477053E-7</v>
      </c>
      <c r="AE1269" s="21">
        <f t="shared" si="1401"/>
        <v>23812.489715560467</v>
      </c>
      <c r="AF1269" s="10" cm="1">
        <f t="array" ref="AF1269">Lair(100000000/AE1269)</f>
        <v>4198.2939838664361</v>
      </c>
      <c r="AG1269" s="10">
        <f t="shared" si="1402"/>
        <v>7.8359721382129932E-3</v>
      </c>
      <c r="AH1269" s="10" t="b">
        <f t="shared" si="1397"/>
        <v>1</v>
      </c>
      <c r="AI1269" s="10">
        <f>$AF1269</f>
        <v>4198.2939838664361</v>
      </c>
      <c r="AJ1269">
        <v>3.0000000000000001E-3</v>
      </c>
      <c r="AK1269" s="3" cm="1">
        <f t="array" ref="AK1269">100000000/Lvac($AA1269)</f>
        <v>23812.489624053564</v>
      </c>
      <c r="AL1269" s="21">
        <f t="shared" si="1417"/>
        <v>1.7015832894667862E-2</v>
      </c>
      <c r="AM1269" s="10" cm="1">
        <f t="array" ref="AM1269">Lvac($AI1269)-$BA1269</f>
        <v>-7.0040914724813774E-3</v>
      </c>
      <c r="AN1269" s="10">
        <f>$AK1269-($AX1269-$AW1269)</f>
        <v>3.9624053573788842E-2</v>
      </c>
      <c r="AO1269" s="3">
        <f>AM1269/AJ1269</f>
        <v>-2.3346971574937925</v>
      </c>
      <c r="AP1269" s="3">
        <v>-2.3293178916598358</v>
      </c>
      <c r="AS1269" s="3">
        <f t="shared" si="1404"/>
        <v>-3.7594643799820915E-4</v>
      </c>
      <c r="AT1269" s="3" cm="1">
        <f t="array" ref="AT1269">AS1269-(100000000/LvacE($A1269)-$E1269)</f>
        <v>-1.5433823136845604E-5</v>
      </c>
      <c r="AU1269" t="s">
        <v>4801</v>
      </c>
      <c r="AV1269" t="s">
        <v>4826</v>
      </c>
      <c r="AW1269" s="3">
        <v>44679.98</v>
      </c>
      <c r="AX1269" s="3">
        <v>68492.429999999993</v>
      </c>
      <c r="AY1269" s="3"/>
      <c r="AZ1269" s="10" cm="1">
        <f t="array" ref="AZ1269">Lair(100000000/($AX1269-$AW1269))</f>
        <v>4198.300986120129</v>
      </c>
      <c r="BA1269" s="10">
        <f>100000000/($AX1269-$AW1269)</f>
        <v>4199.4838834307284</v>
      </c>
      <c r="BB1269" s="12">
        <v>1900000</v>
      </c>
      <c r="BC1269" s="3">
        <v>8.1000000000000003E-2</v>
      </c>
      <c r="BD1269" s="12" cm="1">
        <f t="array" ref="BD1269">SfromgA($BB1269,$BA1269,"")</f>
        <v>6.9450394581314162E-2</v>
      </c>
      <c r="BE1269" s="29">
        <f>(10^MAX(0.05, -0.312925054856973*((LN($BD1269))^(1/3)) + 0.454808404431693)-1)*100</f>
        <v>674.0596771125214</v>
      </c>
      <c r="BG1269" s="3"/>
      <c r="BH1269" s="3"/>
      <c r="BI1269" s="12">
        <f>IF($BB1269="",$BF1269,$BB1269)</f>
        <v>1900000</v>
      </c>
      <c r="BJ1269" s="29">
        <f>IF($BB1269="",$BH1269,$BE1269)</f>
        <v>674.0596771125214</v>
      </c>
      <c r="BK1269" s="3">
        <f>LN(BN1269*100000000/($AX1269-$AW1269)/$BI1269)</f>
        <v>-7.3213750840653864</v>
      </c>
      <c r="BL1269" s="13">
        <f>EXP(BK$4341*$AX1269+BK$4342)*$BI1269/(100000000/($AX1269-$AW1269))</f>
        <v>0.27930533011606429</v>
      </c>
      <c r="BM1269" s="3">
        <f t="shared" ref="BM1269" si="1421">LN(BL1269/$C1269)</f>
        <v>-3.2213598714300162</v>
      </c>
      <c r="BN1269" s="16" cm="1">
        <f t="array" ref="BN1269">$C1269*EXP(poly_from_str(100000000/$E1269,BN$4342))</f>
        <v>0.29917471302273979</v>
      </c>
      <c r="BO1269" s="3">
        <f>LN($C1269)</f>
        <v>1.9459101490553132</v>
      </c>
      <c r="BP1269" s="13">
        <f>LN(BL1269/BN1269)</f>
        <v>-6.8722170622939574E-2</v>
      </c>
      <c r="BY1269">
        <v>333</v>
      </c>
    </row>
    <row r="1270" spans="1:77" hidden="1" x14ac:dyDescent="0.25">
      <c r="A1270" t="s">
        <v>1956</v>
      </c>
      <c r="B1270" s="2" t="str">
        <f t="shared" si="1396"/>
        <v/>
      </c>
      <c r="C1270">
        <v>2</v>
      </c>
      <c r="E1270">
        <v>23816.45</v>
      </c>
      <c r="R1270">
        <v>12</v>
      </c>
      <c r="S1270" t="s">
        <v>22</v>
      </c>
      <c r="AA1270" s="10">
        <f t="shared" si="1398"/>
        <v>4197.5959999999995</v>
      </c>
      <c r="AB1270" s="3" cm="1">
        <f t="array" ref="AB1270">100000000/Lvac(AA1270)</f>
        <v>23816.449223062511</v>
      </c>
      <c r="AC1270" s="28">
        <f t="shared" si="1399"/>
        <v>2.3823159732380156E-7</v>
      </c>
      <c r="AD1270" s="28">
        <f t="shared" si="1400"/>
        <v>4.1987787122845175E-7</v>
      </c>
      <c r="AE1270" s="21">
        <f t="shared" si="1401"/>
        <v>23816.449412267459</v>
      </c>
      <c r="AF1270" s="10" cm="1">
        <f t="array" ref="AF1270">Lair(100000000/AE1270)</f>
        <v>4197.5959666524059</v>
      </c>
      <c r="AG1270" s="10">
        <f t="shared" si="1402"/>
        <v>7.8369153704956965E-3</v>
      </c>
      <c r="AH1270" s="10" t="b">
        <f t="shared" si="1397"/>
        <v>1</v>
      </c>
      <c r="AI1270" s="10">
        <f t="shared" si="1403"/>
        <v>4197.5959999999995</v>
      </c>
      <c r="AJ1270">
        <v>3.0000000000000001E-3</v>
      </c>
      <c r="AK1270" s="3" cm="1">
        <f t="array" ref="AK1270">100000000/Lvac($AA1270)</f>
        <v>23816.449223062511</v>
      </c>
      <c r="AL1270" s="21">
        <f t="shared" si="1417"/>
        <v>1.7021492222974183E-2</v>
      </c>
      <c r="AM1270" s="21"/>
      <c r="AN1270" s="21"/>
      <c r="AO1270" s="21"/>
      <c r="AP1270" s="21"/>
      <c r="AS1270" s="3">
        <f t="shared" si="1404"/>
        <v>-7.7693748971796595E-4</v>
      </c>
      <c r="AT1270" s="3" cm="1">
        <f t="array" ref="AT1270">AS1270-(100000000/LvacE($A1270)-$E1270)</f>
        <v>-1.5461318980669603E-5</v>
      </c>
      <c r="BB1270"/>
      <c r="BC1270"/>
      <c r="BD1270"/>
      <c r="BE1270"/>
      <c r="BF1270"/>
      <c r="BG1270"/>
      <c r="BH1270"/>
      <c r="BI1270"/>
      <c r="BJ1270"/>
      <c r="BN1270" s="16" cm="1">
        <f t="array" ref="BN1270">$C1270*EXP(poly_from_str(100000000/$E1270,BN$4342))</f>
        <v>8.554714683215342E-2</v>
      </c>
      <c r="BO1270" s="16"/>
      <c r="BY1270" t="e">
        <v>#N/A</v>
      </c>
    </row>
    <row r="1271" spans="1:77" hidden="1" x14ac:dyDescent="0.25">
      <c r="A1271" t="s">
        <v>1957</v>
      </c>
      <c r="B1271" s="2" t="str">
        <f t="shared" si="1396"/>
        <v/>
      </c>
      <c r="C1271">
        <v>240</v>
      </c>
      <c r="E1271">
        <v>23819.77</v>
      </c>
      <c r="R1271">
        <v>12</v>
      </c>
      <c r="S1271" t="s">
        <v>22</v>
      </c>
      <c r="AA1271" s="10">
        <f t="shared" si="1398"/>
        <v>4197.01</v>
      </c>
      <c r="AB1271" s="3" cm="1">
        <f t="array" ref="AB1271">100000000/Lvac(AA1271)</f>
        <v>23819.774487903502</v>
      </c>
      <c r="AC1271" s="28">
        <f t="shared" si="1399"/>
        <v>2.3826485998365503E-7</v>
      </c>
      <c r="AD1271" s="28">
        <f t="shared" si="1400"/>
        <v>4.1981925584888907E-7</v>
      </c>
      <c r="AE1271" s="21">
        <f t="shared" si="1401"/>
        <v>23819.77339451783</v>
      </c>
      <c r="AF1271" s="10" cm="1">
        <f t="array" ref="AF1271">Lair(100000000/AE1271)</f>
        <v>4197.0101926567113</v>
      </c>
      <c r="AG1271" s="10">
        <f t="shared" si="1402"/>
        <v>7.8377076166012832E-3</v>
      </c>
      <c r="AH1271" s="10" t="b">
        <f t="shared" si="1397"/>
        <v>1</v>
      </c>
      <c r="AI1271" s="10">
        <f t="shared" si="1403"/>
        <v>4197.01</v>
      </c>
      <c r="AJ1271">
        <v>3.0000000000000001E-3</v>
      </c>
      <c r="AK1271" s="3" cm="1">
        <f t="array" ref="AK1271">100000000/Lvac($AA1271)</f>
        <v>23819.774487903502</v>
      </c>
      <c r="AL1271" s="21">
        <f t="shared" si="1417"/>
        <v>1.7026245699607697E-2</v>
      </c>
      <c r="AM1271" s="21"/>
      <c r="AN1271" s="21"/>
      <c r="AO1271" s="21"/>
      <c r="AP1271" s="21"/>
      <c r="AS1271" s="3">
        <f t="shared" si="1404"/>
        <v>4.4879035012854729E-3</v>
      </c>
      <c r="AT1271" s="3" cm="1">
        <f t="array" ref="AT1271">AS1271-(100000000/LvacE($A1271)-$E1271)</f>
        <v>-1.5484405594179407E-5</v>
      </c>
      <c r="BB1271"/>
      <c r="BC1271"/>
      <c r="BD1271"/>
      <c r="BE1271"/>
      <c r="BF1271"/>
      <c r="BG1271"/>
      <c r="BH1271"/>
      <c r="BI1271"/>
      <c r="BJ1271"/>
      <c r="BN1271" s="16" cm="1">
        <f t="array" ref="BN1271">$C1271*EXP(poly_from_str(100000000/$E1271,BN$4342))</f>
        <v>10.272621329504927</v>
      </c>
      <c r="BO1271" s="16"/>
      <c r="BY1271" t="e">
        <v>#N/A</v>
      </c>
    </row>
    <row r="1272" spans="1:77" hidden="1" x14ac:dyDescent="0.25">
      <c r="A1272" t="s">
        <v>1958</v>
      </c>
      <c r="B1272" s="2" t="str">
        <f t="shared" si="1396"/>
        <v/>
      </c>
      <c r="C1272">
        <v>9</v>
      </c>
      <c r="E1272">
        <v>23856.11</v>
      </c>
      <c r="R1272">
        <v>12</v>
      </c>
      <c r="S1272" t="s">
        <v>22</v>
      </c>
      <c r="AA1272" s="10">
        <f t="shared" si="1398"/>
        <v>4190.6170000000002</v>
      </c>
      <c r="AB1272" s="3" cm="1">
        <f t="array" ref="AB1272">100000000/Lvac(AA1272)</f>
        <v>23856.112065586138</v>
      </c>
      <c r="AC1272" s="28">
        <f t="shared" si="1399"/>
        <v>2.3862834518162837E-7</v>
      </c>
      <c r="AD1272" s="28">
        <f t="shared" si="1400"/>
        <v>4.1917978807726994E-7</v>
      </c>
      <c r="AE1272" s="21">
        <f t="shared" si="1401"/>
        <v>23856.111560023885</v>
      </c>
      <c r="AF1272" s="10" cm="1">
        <f t="array" ref="AF1272">Lair(100000000/AE1272)</f>
        <v>4190.6170888098977</v>
      </c>
      <c r="AG1272" s="10">
        <f t="shared" si="1402"/>
        <v>7.8463722723391485E-3</v>
      </c>
      <c r="AH1272" s="10" t="b">
        <f t="shared" si="1397"/>
        <v>1</v>
      </c>
      <c r="AI1272" s="10">
        <f t="shared" si="1403"/>
        <v>4190.6170000000002</v>
      </c>
      <c r="AJ1272">
        <v>3.0000000000000001E-3</v>
      </c>
      <c r="AK1272" s="3" cm="1">
        <f t="array" ref="AK1272">100000000/Lvac($AA1272)</f>
        <v>23856.112065586138</v>
      </c>
      <c r="AL1272" s="21">
        <f t="shared" si="1417"/>
        <v>1.7078233634034896E-2</v>
      </c>
      <c r="AM1272" s="21"/>
      <c r="AN1272" s="21"/>
      <c r="AO1272" s="21"/>
      <c r="AP1272" s="21"/>
      <c r="AS1272" s="3">
        <f t="shared" si="1404"/>
        <v>2.0655861371778883E-3</v>
      </c>
      <c r="AT1272" s="3" cm="1">
        <f t="array" ref="AT1272">AS1272-(100000000/LvacE($A1272)-$E1272)</f>
        <v>-1.5736706700408831E-5</v>
      </c>
      <c r="BB1272"/>
      <c r="BC1272"/>
      <c r="BD1272"/>
      <c r="BE1272"/>
      <c r="BF1272"/>
      <c r="BG1272"/>
      <c r="BH1272"/>
      <c r="BI1272"/>
      <c r="BJ1272"/>
      <c r="BN1272" s="16" cm="1">
        <f t="array" ref="BN1272">$C1272*EXP(poly_from_str(100000000/$E1272,BN$4342))</f>
        <v>0.38820776461593337</v>
      </c>
      <c r="BO1272" s="16"/>
      <c r="BY1272" t="e">
        <v>#N/A</v>
      </c>
    </row>
    <row r="1273" spans="1:77" hidden="1" x14ac:dyDescent="0.25">
      <c r="A1273" t="s">
        <v>1959</v>
      </c>
      <c r="B1273" s="2" t="str">
        <f t="shared" si="1396"/>
        <v/>
      </c>
      <c r="C1273">
        <v>15</v>
      </c>
      <c r="D1273" t="s">
        <v>143</v>
      </c>
      <c r="E1273">
        <v>23856.83</v>
      </c>
      <c r="R1273">
        <v>12</v>
      </c>
      <c r="S1273" t="s">
        <v>22</v>
      </c>
      <c r="AA1273" s="10">
        <f t="shared" si="1398"/>
        <v>4190.491</v>
      </c>
      <c r="AB1273" s="3" cm="1">
        <f t="array" ref="AB1273">100000000/Lvac(AA1273)</f>
        <v>23856.82935906835</v>
      </c>
      <c r="AC1273" s="28">
        <f t="shared" si="1399"/>
        <v>2.3863552027674083E-7</v>
      </c>
      <c r="AD1273" s="28">
        <f t="shared" si="1400"/>
        <v>4.1916718477088179E-7</v>
      </c>
      <c r="AE1273" s="21">
        <f t="shared" si="1401"/>
        <v>23856.829515953734</v>
      </c>
      <c r="AF1273" s="10" cm="1">
        <f t="array" ref="AF1273">Lair(100000000/AE1273)</f>
        <v>4190.4909724422932</v>
      </c>
      <c r="AG1273" s="10">
        <f t="shared" si="1402"/>
        <v>7.8465434431273517E-3</v>
      </c>
      <c r="AH1273" s="10" t="b">
        <f t="shared" si="1397"/>
        <v>1</v>
      </c>
      <c r="AI1273" s="10">
        <f t="shared" si="1403"/>
        <v>4190.491</v>
      </c>
      <c r="AJ1273">
        <v>7.0000000000000001E-3</v>
      </c>
      <c r="AK1273" s="3" cm="1">
        <f t="array" ref="AK1273">100000000/Lvac($AA1273)</f>
        <v>23856.82935906835</v>
      </c>
      <c r="AL1273" s="21">
        <f t="shared" si="1417"/>
        <v>3.9851608203782911E-2</v>
      </c>
      <c r="AM1273" s="21"/>
      <c r="AN1273" s="21"/>
      <c r="AO1273" s="21"/>
      <c r="AP1273" s="21"/>
      <c r="AS1273" s="3">
        <f t="shared" si="1404"/>
        <v>-6.4093165201484226E-4</v>
      </c>
      <c r="AT1273" s="3" cm="1">
        <f t="array" ref="AT1273">AS1273-(100000000/LvacE($A1273)-$E1273)</f>
        <v>-1.574168709339574E-5</v>
      </c>
      <c r="BB1273"/>
      <c r="BC1273"/>
      <c r="BD1273"/>
      <c r="BE1273"/>
      <c r="BF1273"/>
      <c r="BG1273"/>
      <c r="BH1273"/>
      <c r="BI1273"/>
      <c r="BJ1273"/>
      <c r="BN1273" s="16" cm="1">
        <f t="array" ref="BN1273">$C1273*EXP(poly_from_str(100000000/$E1273,BN$4342))</f>
        <v>0.64711538572328564</v>
      </c>
      <c r="BO1273" s="16"/>
      <c r="BY1273">
        <v>723</v>
      </c>
    </row>
    <row r="1274" spans="1:77" hidden="1" x14ac:dyDescent="0.25">
      <c r="A1274" t="s">
        <v>1960</v>
      </c>
      <c r="B1274" s="2" t="str">
        <f t="shared" si="1396"/>
        <v/>
      </c>
      <c r="C1274">
        <v>5</v>
      </c>
      <c r="E1274">
        <v>23858.959999999999</v>
      </c>
      <c r="F1274">
        <v>24886</v>
      </c>
      <c r="G1274" t="s">
        <v>3</v>
      </c>
      <c r="H1274" s="5" t="s">
        <v>8</v>
      </c>
      <c r="I1274">
        <v>48745</v>
      </c>
      <c r="J1274" t="s">
        <v>5</v>
      </c>
      <c r="K1274" s="5" t="s">
        <v>18</v>
      </c>
      <c r="L1274">
        <v>24886.51</v>
      </c>
      <c r="M1274" t="str">
        <f t="shared" ref="M1274:M1275" si="1422">$G1274&amp;""</f>
        <v>o</v>
      </c>
      <c r="N1274" t="str">
        <f t="shared" ref="N1274:N1275" si="1423">$H1274&amp;""</f>
        <v>7/2</v>
      </c>
      <c r="O1274">
        <v>48745.48</v>
      </c>
      <c r="P1274" t="str">
        <f t="shared" ref="P1274:P1275" si="1424">$J1274&amp;""</f>
        <v>e</v>
      </c>
      <c r="Q1274" t="str">
        <f t="shared" ref="Q1274:Q1275" si="1425">$K1274&amp;""</f>
        <v>5/2</v>
      </c>
      <c r="R1274">
        <v>12</v>
      </c>
      <c r="AA1274" s="10">
        <f t="shared" si="1398"/>
        <v>4190.1170000000002</v>
      </c>
      <c r="AB1274" s="3" cm="1">
        <f t="array" ref="AB1274">100000000/Lvac(AA1274)</f>
        <v>23858.958722348609</v>
      </c>
      <c r="AC1274" s="28">
        <f t="shared" si="1399"/>
        <v>2.3865682032267831E-7</v>
      </c>
      <c r="AD1274" s="28">
        <f t="shared" si="1400"/>
        <v>4.1912977495673493E-7</v>
      </c>
      <c r="AE1274" s="21">
        <f t="shared" si="1401"/>
        <v>23858.959035172735</v>
      </c>
      <c r="AF1274" s="10" cm="1">
        <f t="array" ref="AF1274">Lair(100000000/AE1274)</f>
        <v>4190.1169450606749</v>
      </c>
      <c r="AG1274" s="10">
        <f t="shared" si="1402"/>
        <v>7.8470516124428749E-3</v>
      </c>
      <c r="AH1274" s="10" t="b">
        <f t="shared" si="1397"/>
        <v>1</v>
      </c>
      <c r="AI1274" s="10">
        <f t="shared" ref="AI1274:AI1275" si="1426">$AF1274</f>
        <v>4190.1169450606749</v>
      </c>
      <c r="AJ1274">
        <v>3.0000000000000001E-3</v>
      </c>
      <c r="AK1274" s="3" cm="1">
        <f t="array" ref="AK1274">100000000/Lvac($AA1274)</f>
        <v>23858.958722348609</v>
      </c>
      <c r="AL1274" s="21">
        <f t="shared" si="1417"/>
        <v>1.7082309898634431E-2</v>
      </c>
      <c r="AM1274" s="10" cm="1">
        <f t="array" ref="AM1274">Lvac($AI1274)-$BA1274</f>
        <v>1.9261877296230523E-3</v>
      </c>
      <c r="AN1274" s="10">
        <f t="shared" ref="AN1274:AN1275" si="1427">$AK1274-($AX1274-$AW1274)</f>
        <v>-1.1277651396085275E-2</v>
      </c>
      <c r="AO1274" s="3">
        <f t="shared" ref="AO1274:AO1275" si="1428">AM1274/AJ1274</f>
        <v>0.64206257654101739</v>
      </c>
      <c r="AP1274" s="3">
        <v>0.66038049044436775</v>
      </c>
      <c r="AS1274" s="3">
        <f t="shared" si="1404"/>
        <v>-1.2776513904100284E-3</v>
      </c>
      <c r="AT1274" s="3" cm="1">
        <f t="array" ref="AT1274">AS1274-(100000000/LvacE($A1274)-$E1274)</f>
        <v>-1.5756468201288953E-5</v>
      </c>
      <c r="AU1274" t="s">
        <v>4984</v>
      </c>
      <c r="AV1274" t="s">
        <v>4757</v>
      </c>
      <c r="AW1274" s="3">
        <v>24886.51</v>
      </c>
      <c r="AX1274" s="3">
        <v>48745.48</v>
      </c>
      <c r="AY1274" s="3"/>
      <c r="AZ1274" s="10" cm="1">
        <f t="array" ref="AZ1274">Lair(100000000/($AX1274-$AW1274))</f>
        <v>4190.1150193782623</v>
      </c>
      <c r="BA1274" s="10">
        <f t="shared" ref="BA1274:BA1275" si="1429">100000000/($AX1274-$AW1274)</f>
        <v>4191.2957684258781</v>
      </c>
      <c r="BN1274" s="16" cm="1">
        <f t="array" ref="BN1274">$C1274*EXP(poly_from_str(100000000/$E1274,BN$4342))</f>
        <v>0.21580644590264739</v>
      </c>
      <c r="BO1274" s="16"/>
      <c r="BY1274">
        <v>241</v>
      </c>
    </row>
    <row r="1275" spans="1:77" hidden="1" x14ac:dyDescent="0.25">
      <c r="A1275" t="s">
        <v>1961</v>
      </c>
      <c r="B1275" s="2" t="str">
        <f t="shared" si="1396"/>
        <v/>
      </c>
      <c r="C1275">
        <v>1</v>
      </c>
      <c r="E1275">
        <v>23864.2</v>
      </c>
      <c r="F1275">
        <v>44679</v>
      </c>
      <c r="G1275" t="s">
        <v>5</v>
      </c>
      <c r="H1275" s="5" t="s">
        <v>8</v>
      </c>
      <c r="I1275">
        <v>68544</v>
      </c>
      <c r="J1275" t="s">
        <v>3</v>
      </c>
      <c r="K1275" s="5" t="s">
        <v>4</v>
      </c>
      <c r="L1275">
        <v>44679.98</v>
      </c>
      <c r="M1275" t="str">
        <f t="shared" si="1422"/>
        <v>e</v>
      </c>
      <c r="N1275" t="str">
        <f t="shared" si="1423"/>
        <v>7/2</v>
      </c>
      <c r="O1275">
        <v>68544.19</v>
      </c>
      <c r="P1275" t="str">
        <f t="shared" si="1424"/>
        <v>o</v>
      </c>
      <c r="Q1275" t="str">
        <f t="shared" si="1425"/>
        <v>9/2</v>
      </c>
      <c r="R1275">
        <v>12</v>
      </c>
      <c r="AA1275" s="10">
        <f t="shared" si="1398"/>
        <v>4189.1959999999999</v>
      </c>
      <c r="AB1275" s="3" cm="1">
        <f t="array" ref="AB1275">100000000/Lvac(AA1275)</f>
        <v>23864.204042689784</v>
      </c>
      <c r="AC1275" s="28">
        <f t="shared" si="1399"/>
        <v>2.3870928932425222E-7</v>
      </c>
      <c r="AD1275" s="28">
        <f t="shared" si="1400"/>
        <v>4.190376507890803E-7</v>
      </c>
      <c r="AE1275" s="21">
        <f t="shared" si="1401"/>
        <v>23864.203052207689</v>
      </c>
      <c r="AF1275" s="10" cm="1">
        <f t="array" ref="AF1275">Lair(100000000/AE1275)</f>
        <v>4189.1961738756609</v>
      </c>
      <c r="AG1275" s="10">
        <f t="shared" si="1402"/>
        <v>7.8483035936597126E-3</v>
      </c>
      <c r="AH1275" s="10" t="b">
        <f t="shared" si="1397"/>
        <v>1</v>
      </c>
      <c r="AI1275" s="10">
        <f t="shared" si="1426"/>
        <v>4189.1961738756609</v>
      </c>
      <c r="AJ1275">
        <v>3.0000000000000001E-3</v>
      </c>
      <c r="AK1275" s="3" cm="1">
        <f t="array" ref="AK1275">100000000/Lvac($AA1275)</f>
        <v>23864.204042689784</v>
      </c>
      <c r="AL1275" s="21">
        <f t="shared" si="1417"/>
        <v>1.7089820852632692E-2</v>
      </c>
      <c r="AM1275" s="10" cm="1">
        <f t="array" ref="AM1275">Lvac($AI1275)-$BA1275</f>
        <v>1.2199803331895964E-3</v>
      </c>
      <c r="AN1275" s="10">
        <f t="shared" si="1427"/>
        <v>-5.9573102153080981E-3</v>
      </c>
      <c r="AO1275" s="3">
        <f t="shared" si="1428"/>
        <v>0.40666011106319883</v>
      </c>
      <c r="AP1275" s="3">
        <v>0.34868634884333005</v>
      </c>
      <c r="AS1275" s="3">
        <f t="shared" si="1404"/>
        <v>4.0426897830911912E-3</v>
      </c>
      <c r="AT1275" s="3" cm="1">
        <f t="array" ref="AT1275">AS1275-(100000000/LvacE($A1275)-$E1275)</f>
        <v>-1.5792888007126749E-5</v>
      </c>
      <c r="AU1275" t="s">
        <v>4801</v>
      </c>
      <c r="AV1275" t="s">
        <v>4896</v>
      </c>
      <c r="AW1275" s="3">
        <v>44679.98</v>
      </c>
      <c r="AX1275" s="3">
        <v>68544.19</v>
      </c>
      <c r="AY1275" s="3"/>
      <c r="AZ1275" s="10" cm="1">
        <f t="array" ref="AZ1275">Lair(100000000/($AX1275-$AW1275))</f>
        <v>4189.1949542153716</v>
      </c>
      <c r="BA1275" s="10">
        <f t="shared" si="1429"/>
        <v>4190.3754618317562</v>
      </c>
      <c r="BB1275" s="12">
        <v>1000000</v>
      </c>
      <c r="BC1275" s="3">
        <v>7.4999999999999997E-2</v>
      </c>
      <c r="BD1275" s="12" cm="1">
        <f t="array" ref="BD1275">SfromgA($BB1275,$BA1275,"")</f>
        <v>3.6315512182844796E-2</v>
      </c>
      <c r="BE1275" s="29">
        <f>(10^MAX(0.05, -0.312925054856973*((LN($BD1275))^(1/3)) + 0.454808404431693)-1)*100</f>
        <v>734.49112640430621</v>
      </c>
      <c r="BG1275" s="3"/>
      <c r="BH1275" s="3"/>
      <c r="BI1275" s="12">
        <f>IF($BB1275="",$BF1275,$BB1275)</f>
        <v>1000000</v>
      </c>
      <c r="BJ1275" s="29">
        <f>IF($BB1275="",$BH1275,$BE1275)</f>
        <v>734.49112640430621</v>
      </c>
      <c r="BK1275" s="3">
        <f>LN(BN1275*100000000/($AX1275-$AW1275)/$BI1275)</f>
        <v>-8.6166132031222791</v>
      </c>
      <c r="BL1275" s="13">
        <f>EXP(BK$4341*$AX1275+BK$4342)*$BI1275/(100000000/($AX1275-$AW1275))</f>
        <v>0.14674409678367686</v>
      </c>
      <c r="BM1275" s="3">
        <f t="shared" ref="BM1275" si="1430">LN(BL1275/$C1275)</f>
        <v>-1.9190650474293569</v>
      </c>
      <c r="BN1275" s="16" cm="1">
        <f t="array" ref="BN1275">$C1275*EXP(poly_from_str(100000000/$E1275,BN$4342))</f>
        <v>4.3211515226252689E-2</v>
      </c>
      <c r="BO1275" s="3">
        <f>LN($C1275)</f>
        <v>0</v>
      </c>
      <c r="BP1275" s="13">
        <f>LN(BL1275/BN1275)</f>
        <v>1.2225832156592409</v>
      </c>
      <c r="BY1275">
        <v>48</v>
      </c>
    </row>
    <row r="1276" spans="1:77" hidden="1" x14ac:dyDescent="0.25">
      <c r="A1276" t="s">
        <v>1962</v>
      </c>
      <c r="B1276" s="2" t="str">
        <f t="shared" si="1396"/>
        <v/>
      </c>
      <c r="C1276">
        <v>25</v>
      </c>
      <c r="E1276">
        <v>23865.599999999999</v>
      </c>
      <c r="R1276">
        <v>12</v>
      </c>
      <c r="S1276" t="s">
        <v>22</v>
      </c>
      <c r="AA1276" s="10">
        <f t="shared" si="1398"/>
        <v>4188.951</v>
      </c>
      <c r="AB1276" s="3" cm="1">
        <f t="array" ref="AB1276">100000000/Lvac(AA1276)</f>
        <v>23865.599766015133</v>
      </c>
      <c r="AC1276" s="28">
        <f t="shared" si="1399"/>
        <v>2.3872325076134815E-7</v>
      </c>
      <c r="AD1276" s="28">
        <f t="shared" si="1400"/>
        <v>4.190131443601977E-7</v>
      </c>
      <c r="AE1276" s="21">
        <f t="shared" si="1401"/>
        <v>23865.599823352888</v>
      </c>
      <c r="AF1276" s="10" cm="1">
        <f t="array" ref="AF1276">Lair(100000000/AE1276)</f>
        <v>4188.9509899357354</v>
      </c>
      <c r="AG1276" s="10">
        <f t="shared" si="1402"/>
        <v>7.848636778756201E-3</v>
      </c>
      <c r="AH1276" s="10" t="b">
        <f t="shared" si="1397"/>
        <v>1</v>
      </c>
      <c r="AI1276" s="10">
        <f t="shared" si="1403"/>
        <v>4188.951</v>
      </c>
      <c r="AJ1276">
        <v>3.0000000000000001E-3</v>
      </c>
      <c r="AK1276" s="3" cm="1">
        <f t="array" ref="AK1276">100000000/Lvac($AA1276)</f>
        <v>23865.599766015133</v>
      </c>
      <c r="AL1276" s="21">
        <f t="shared" si="1417"/>
        <v>1.7091820672537207E-2</v>
      </c>
      <c r="AM1276" s="21"/>
      <c r="AN1276" s="21"/>
      <c r="AO1276" s="21"/>
      <c r="AP1276" s="21"/>
      <c r="AS1276" s="3">
        <f t="shared" si="1404"/>
        <v>-2.3398486518999562E-4</v>
      </c>
      <c r="AT1276" s="3" cm="1">
        <f t="array" ref="AT1276">AS1276-(100000000/LvacE($A1276)-$E1276)</f>
        <v>-1.5802572306711227E-5</v>
      </c>
      <c r="BB1276"/>
      <c r="BC1276"/>
      <c r="BD1276"/>
      <c r="BE1276"/>
      <c r="BF1276"/>
      <c r="BG1276"/>
      <c r="BH1276"/>
      <c r="BI1276"/>
      <c r="BJ1276"/>
      <c r="BN1276" s="16" cm="1">
        <f t="array" ref="BN1276">$C1276*EXP(poly_from_str(100000000/$E1276,BN$4342))</f>
        <v>1.0806256232548246</v>
      </c>
      <c r="BO1276" s="16"/>
      <c r="BY1276" t="e">
        <v>#N/A</v>
      </c>
    </row>
    <row r="1277" spans="1:77" hidden="1" x14ac:dyDescent="0.25">
      <c r="A1277" t="s">
        <v>1963</v>
      </c>
      <c r="B1277" s="2" t="str">
        <f t="shared" si="1396"/>
        <v/>
      </c>
      <c r="C1277">
        <v>1</v>
      </c>
      <c r="D1277" t="s">
        <v>1155</v>
      </c>
      <c r="E1277">
        <v>23875.84</v>
      </c>
      <c r="R1277">
        <v>12</v>
      </c>
      <c r="S1277" t="s">
        <v>22</v>
      </c>
      <c r="AA1277" s="10">
        <f t="shared" si="1398"/>
        <v>4187.1549999999997</v>
      </c>
      <c r="AB1277" s="3" cm="1">
        <f t="array" ref="AB1277">100000000/Lvac(AA1277)</f>
        <v>23875.836259636068</v>
      </c>
      <c r="AC1277" s="28">
        <f t="shared" si="1399"/>
        <v>2.3882564653087839E-7</v>
      </c>
      <c r="AD1277" s="28">
        <f t="shared" si="1400"/>
        <v>4.1883349723359293E-7</v>
      </c>
      <c r="AE1277" s="21">
        <f t="shared" si="1401"/>
        <v>23875.837177395948</v>
      </c>
      <c r="AF1277" s="10" cm="1">
        <f t="array" ref="AF1277">Lair(100000000/AE1277)</f>
        <v>4187.1548390474263</v>
      </c>
      <c r="AG1277" s="10">
        <f t="shared" si="1402"/>
        <v>7.8510810155864863E-3</v>
      </c>
      <c r="AH1277" s="10" t="b">
        <f t="shared" si="1397"/>
        <v>1</v>
      </c>
      <c r="AI1277" s="10">
        <f t="shared" si="1403"/>
        <v>4187.1549999999997</v>
      </c>
      <c r="AJ1277">
        <v>7.0000000000000001E-3</v>
      </c>
      <c r="AK1277" s="3" cm="1">
        <f t="array" ref="AK1277">100000000/Lvac($AA1277)</f>
        <v>23875.836259636068</v>
      </c>
      <c r="AL1277" s="21">
        <f t="shared" si="1417"/>
        <v>3.9915134218210815E-2</v>
      </c>
      <c r="AM1277" s="21"/>
      <c r="AN1277" s="21"/>
      <c r="AO1277" s="21"/>
      <c r="AP1277" s="21"/>
      <c r="AS1277" s="3">
        <f t="shared" si="1404"/>
        <v>-3.7403639325930271E-3</v>
      </c>
      <c r="AT1277" s="3" cm="1">
        <f t="array" ref="AT1277">AS1277-(100000000/LvacE($A1277)-$E1277)</f>
        <v>-1.5873636584728956E-5</v>
      </c>
      <c r="BB1277"/>
      <c r="BC1277"/>
      <c r="BD1277"/>
      <c r="BE1277"/>
      <c r="BF1277"/>
      <c r="BG1277"/>
      <c r="BH1277"/>
      <c r="BI1277"/>
      <c r="BJ1277"/>
      <c r="BN1277" s="16" cm="1">
        <f t="array" ref="BN1277">$C1277*EXP(poly_from_str(100000000/$E1277,BN$4342))</f>
        <v>4.3325000077764998E-2</v>
      </c>
      <c r="BO1277" s="16"/>
      <c r="BY1277">
        <v>48</v>
      </c>
    </row>
    <row r="1278" spans="1:77" hidden="1" x14ac:dyDescent="0.25">
      <c r="A1278" t="s">
        <v>1964</v>
      </c>
      <c r="B1278" s="2" t="str">
        <f t="shared" si="1396"/>
        <v/>
      </c>
      <c r="C1278">
        <v>5</v>
      </c>
      <c r="E1278" t="s">
        <v>1965</v>
      </c>
      <c r="R1278">
        <v>13</v>
      </c>
      <c r="S1278" t="s">
        <v>22</v>
      </c>
      <c r="AA1278" s="10">
        <f t="shared" si="1398"/>
        <v>4184.8869999999997</v>
      </c>
      <c r="AB1278" s="3" cm="1">
        <f t="array" ref="AB1278">100000000/Lvac(AA1278)</f>
        <v>23888.77552052285</v>
      </c>
      <c r="AC1278" s="28">
        <f t="shared" si="1399"/>
        <v>2.3895507811799937E-7</v>
      </c>
      <c r="AD1278" s="28">
        <f t="shared" si="1400"/>
        <v>4.1860663772444091E-7</v>
      </c>
      <c r="AE1278" s="21">
        <f t="shared" si="1401"/>
        <v>23888.776621434848</v>
      </c>
      <c r="AF1278" s="10" cm="1">
        <f t="array" ref="AF1278">Lair(100000000/AE1278)</f>
        <v>4184.8868071361321</v>
      </c>
      <c r="AG1278" s="10">
        <f t="shared" si="1402"/>
        <v>7.8541721103249449E-3</v>
      </c>
      <c r="AH1278" s="10" t="b">
        <f t="shared" si="1397"/>
        <v>1</v>
      </c>
      <c r="AI1278" s="10">
        <f t="shared" si="1403"/>
        <v>4184.8869999999997</v>
      </c>
      <c r="AJ1278">
        <v>3.0000000000000001E-3</v>
      </c>
      <c r="AK1278" s="3" cm="1">
        <f t="array" ref="AK1278">100000000/Lvac($AA1278)</f>
        <v>23888.77552052285</v>
      </c>
      <c r="AL1278" s="21">
        <f t="shared" si="1417"/>
        <v>1.7125032661949667E-2</v>
      </c>
      <c r="AM1278" s="21"/>
      <c r="AN1278" s="21"/>
      <c r="AO1278" s="21"/>
      <c r="AP1278" s="21"/>
      <c r="AS1278" s="3">
        <f t="shared" si="1404"/>
        <v>-4.4794771492888685E-3</v>
      </c>
      <c r="AT1278" s="3" cm="1">
        <f t="array" ref="AT1278">AS1278-(100000000/LvacE($A1278)-$E1278)</f>
        <v>-1.5963458281476051E-5</v>
      </c>
      <c r="BB1278"/>
      <c r="BC1278"/>
      <c r="BD1278"/>
      <c r="BE1278"/>
      <c r="BF1278"/>
      <c r="BG1278"/>
      <c r="BH1278"/>
      <c r="BI1278"/>
      <c r="BJ1278"/>
      <c r="BN1278" s="16" cm="1">
        <f t="array" ref="BN1278">$C1278*EXP(poly_from_str(100000000/$E1278,BN$4342))</f>
        <v>0.21727130185960497</v>
      </c>
      <c r="BO1278" s="16"/>
      <c r="BY1278" t="e">
        <v>#N/A</v>
      </c>
    </row>
    <row r="1279" spans="1:77" hidden="1" x14ac:dyDescent="0.25">
      <c r="A1279" t="s">
        <v>1966</v>
      </c>
      <c r="B1279" s="2" t="str">
        <f t="shared" si="1396"/>
        <v/>
      </c>
      <c r="C1279">
        <v>1</v>
      </c>
      <c r="E1279" t="s">
        <v>1967</v>
      </c>
      <c r="R1279">
        <v>13</v>
      </c>
      <c r="S1279" t="s">
        <v>22</v>
      </c>
      <c r="AA1279" s="10">
        <f t="shared" si="1398"/>
        <v>4184.3760000000002</v>
      </c>
      <c r="AB1279" s="3" cm="1">
        <f t="array" ref="AB1279">100000000/Lvac(AA1279)</f>
        <v>23891.692783938212</v>
      </c>
      <c r="AC1279" s="28">
        <f t="shared" si="1399"/>
        <v>2.3898425954072961E-7</v>
      </c>
      <c r="AD1279" s="28">
        <f t="shared" si="1400"/>
        <v>4.1855552431691867E-7</v>
      </c>
      <c r="AE1279" s="21">
        <f t="shared" si="1401"/>
        <v>23891.692099483276</v>
      </c>
      <c r="AF1279" s="10" cm="1">
        <f t="array" ref="AF1279">Lair(100000000/AE1279)</f>
        <v>4184.3761198773391</v>
      </c>
      <c r="AG1279" s="10">
        <f t="shared" si="1402"/>
        <v>7.854869254572034E-3</v>
      </c>
      <c r="AH1279" s="10" t="b">
        <f t="shared" si="1397"/>
        <v>1</v>
      </c>
      <c r="AI1279" s="10">
        <f t="shared" si="1403"/>
        <v>4184.3760000000002</v>
      </c>
      <c r="AJ1279">
        <v>3.0000000000000001E-3</v>
      </c>
      <c r="AK1279" s="3" cm="1">
        <f t="array" ref="AK1279">100000000/Lvac($AA1279)</f>
        <v>23891.692783938212</v>
      </c>
      <c r="AL1279" s="21">
        <f t="shared" si="1417"/>
        <v>1.7129215527432198E-2</v>
      </c>
      <c r="AM1279" s="21"/>
      <c r="AN1279" s="21"/>
      <c r="AO1279" s="21"/>
      <c r="AP1279" s="21"/>
      <c r="AS1279" s="3">
        <f t="shared" si="1404"/>
        <v>2.7839382128149737E-3</v>
      </c>
      <c r="AT1279" s="3" cm="1">
        <f t="array" ref="AT1279">AS1279-(100000000/LvacE($A1279)-$E1279)</f>
        <v>-1.598371090949513E-5</v>
      </c>
      <c r="BB1279"/>
      <c r="BC1279"/>
      <c r="BD1279"/>
      <c r="BE1279"/>
      <c r="BF1279"/>
      <c r="BG1279"/>
      <c r="BH1279"/>
      <c r="BI1279"/>
      <c r="BJ1279"/>
      <c r="BN1279" s="16" cm="1">
        <f t="array" ref="BN1279">$C1279*EXP(poly_from_str(100000000/$E1279,BN$4342))</f>
        <v>4.3483779027880282E-2</v>
      </c>
      <c r="BO1279" s="16"/>
      <c r="BY1279" t="e">
        <v>#N/A</v>
      </c>
    </row>
    <row r="1280" spans="1:77" x14ac:dyDescent="0.25">
      <c r="A1280" t="s">
        <v>1968</v>
      </c>
      <c r="B1280" s="2" t="str">
        <f t="shared" si="1396"/>
        <v/>
      </c>
      <c r="C1280">
        <v>180</v>
      </c>
      <c r="E1280" t="s">
        <v>1969</v>
      </c>
      <c r="F1280">
        <v>38785</v>
      </c>
      <c r="G1280" t="s">
        <v>5</v>
      </c>
      <c r="H1280" s="5" t="s">
        <v>86</v>
      </c>
      <c r="I1280">
        <v>62678</v>
      </c>
      <c r="J1280" t="s">
        <v>3</v>
      </c>
      <c r="K1280" s="5" t="s">
        <v>15</v>
      </c>
      <c r="L1280">
        <v>38785.760000000002</v>
      </c>
      <c r="M1280" t="str">
        <f>$G1280&amp;""</f>
        <v>e</v>
      </c>
      <c r="N1280" t="str">
        <f>$H1280&amp;""</f>
        <v>15/2</v>
      </c>
      <c r="O1280">
        <v>62678.7</v>
      </c>
      <c r="P1280" t="str">
        <f>$J1280&amp;""</f>
        <v>o</v>
      </c>
      <c r="Q1280" t="str">
        <f>$K1280&amp;""</f>
        <v>13/2</v>
      </c>
      <c r="R1280">
        <v>13</v>
      </c>
      <c r="U1280" s="4" t="str">
        <f>"Sugar wl unc increased 0.003 -&gt; "&amp;ROUND($AJ1280,3)&amp;"A"</f>
        <v>Sugar wl unc increased 0.003 -&gt; 0.018A</v>
      </c>
      <c r="AA1280" s="10">
        <f t="shared" si="1398"/>
        <v>4184.1760000000004</v>
      </c>
      <c r="AB1280" s="3" cm="1">
        <f t="array" ref="AB1280">100000000/Lvac(AA1280)</f>
        <v>23892.834764023737</v>
      </c>
      <c r="AC1280" s="28">
        <f t="shared" si="1399"/>
        <v>2.3899568278198623E-7</v>
      </c>
      <c r="AD1280" s="28">
        <f t="shared" si="1400"/>
        <v>4.1853551906939665E-7</v>
      </c>
      <c r="AE1280" s="21">
        <f t="shared" si="1401"/>
        <v>23892.833592579016</v>
      </c>
      <c r="AF1280" s="10" cm="1">
        <f t="array" ref="AF1280">Lair(100000000/AE1280)</f>
        <v>4184.1762051504766</v>
      </c>
      <c r="AG1280" s="10">
        <f t="shared" si="1402"/>
        <v>7.8551421790125156E-3</v>
      </c>
      <c r="AH1280" s="10" t="b">
        <f t="shared" si="1397"/>
        <v>1</v>
      </c>
      <c r="AI1280" s="10">
        <f>$AF1280</f>
        <v>4184.1762051504766</v>
      </c>
      <c r="AJ1280" s="25">
        <f>0.003*ABS($AP1280)</f>
        <v>1.8434313210491382E-2</v>
      </c>
      <c r="AK1280" s="3" cm="1">
        <f t="array" ref="AK1280">100000000/Lvac($AA1280)</f>
        <v>23892.834764023737</v>
      </c>
      <c r="AL1280" s="21">
        <f t="shared" si="1417"/>
        <v>0.10526516521564383</v>
      </c>
      <c r="AM1280" s="10" cm="1">
        <f t="array" ref="AM1280">Lvac($AI1280)-$BA1280</f>
        <v>1.8639517512383463E-2</v>
      </c>
      <c r="AN1280" s="10">
        <f>$AK1280-($AX1280-$AW1280)</f>
        <v>-0.10523597625797265</v>
      </c>
      <c r="AO1280" s="14">
        <f>AM1280/AJ1280</f>
        <v>1.0111316488739757</v>
      </c>
      <c r="AP1280" s="3">
        <v>6.1447710701637943</v>
      </c>
      <c r="AS1280" s="3">
        <f t="shared" si="1404"/>
        <v>4.7640237353334669E-3</v>
      </c>
      <c r="AT1280" s="3" cm="1">
        <f t="array" ref="AT1280">AS1280-(100000000/LvacE($A1280)-$E1280)</f>
        <v>-1.599164170329459E-5</v>
      </c>
      <c r="AU1280" t="s">
        <v>4776</v>
      </c>
      <c r="AV1280" t="s">
        <v>4883</v>
      </c>
      <c r="AW1280" s="3">
        <v>38785.760000000002</v>
      </c>
      <c r="AX1280" s="3">
        <v>62678.7</v>
      </c>
      <c r="AY1280" s="3"/>
      <c r="AZ1280" s="10" cm="1">
        <f t="array" ref="AZ1280">Lair(100000000/($AX1280-$AW1280))</f>
        <v>4184.1575705222331</v>
      </c>
      <c r="BA1280" s="10">
        <f>100000000/($AX1280-$AW1280)</f>
        <v>4185.336756380756</v>
      </c>
      <c r="BB1280" s="12">
        <v>17500000</v>
      </c>
      <c r="BC1280" s="3">
        <v>0.23799999999999999</v>
      </c>
      <c r="BD1280" s="12" cm="1">
        <f t="array" ref="BD1280">SfromgA($BB1280,$BA1280,"")</f>
        <v>0.63323167564959781</v>
      </c>
      <c r="BE1280" s="29">
        <f>(10^MAX(0.05, -0.312925054856973*((LN($BD1280))^(1/3)) + 0.454808404431693)-1)*100</f>
        <v>396.39634308220212</v>
      </c>
      <c r="BG1280" s="3"/>
      <c r="BH1280" s="3"/>
      <c r="BI1280" s="12">
        <f>IF($BB1280="",$BF1280,$BB1280)</f>
        <v>17500000</v>
      </c>
      <c r="BJ1280" s="29">
        <f>IF($BB1280="",$BH1280,$BE1280)</f>
        <v>396.39634308220212</v>
      </c>
      <c r="BK1280" s="3">
        <f>LN(BN1280*100000000/($AX1280-$AW1280)/$BI1280)</f>
        <v>-6.2805125076724435</v>
      </c>
      <c r="BL1280" s="13">
        <f>EXP(BK$4341*$AX1280+BK$4342)*$BI1280/(100000000/($AX1280-$AW1280))</f>
        <v>4.0148494032770197</v>
      </c>
      <c r="BM1280" s="3">
        <f t="shared" ref="BM1280" si="1431">LN(BL1280/$C1280)</f>
        <v>-3.8029570127187284</v>
      </c>
      <c r="BN1280" s="16" cm="1">
        <f t="array" ref="BN1280">$C1280*EXP(poly_from_str(100000000/$E1280,BN$4342))</f>
        <v>7.8291698608818967</v>
      </c>
      <c r="BO1280" s="3">
        <f>LN($C1280)</f>
        <v>5.1929568508902104</v>
      </c>
      <c r="BP1280" s="13">
        <f>LN(BL1280/BN1280)</f>
        <v>-0.66785664588908156</v>
      </c>
      <c r="BY1280">
        <v>8771</v>
      </c>
    </row>
    <row r="1281" spans="1:77" hidden="1" x14ac:dyDescent="0.25">
      <c r="A1281" t="s">
        <v>1970</v>
      </c>
      <c r="B1281" s="2" t="str">
        <f t="shared" si="1396"/>
        <v/>
      </c>
      <c r="C1281">
        <v>1</v>
      </c>
      <c r="E1281" t="s">
        <v>1971</v>
      </c>
      <c r="R1281">
        <v>13</v>
      </c>
      <c r="S1281" t="s">
        <v>22</v>
      </c>
      <c r="AA1281" s="10">
        <f t="shared" si="1398"/>
        <v>4183.7579999999998</v>
      </c>
      <c r="AB1281" s="3" cm="1">
        <f t="array" ref="AB1281">100000000/Lvac(AA1281)</f>
        <v>23895.221854946325</v>
      </c>
      <c r="AC1281" s="28">
        <f t="shared" si="1399"/>
        <v>2.3901956088282355E-7</v>
      </c>
      <c r="AD1281" s="28">
        <f t="shared" si="1400"/>
        <v>4.1849370810214904E-7</v>
      </c>
      <c r="AE1281" s="21">
        <f t="shared" si="1401"/>
        <v>23895.221398688736</v>
      </c>
      <c r="AF1281" s="10" cm="1">
        <f t="array" ref="AF1281">Lair(100000000/AE1281)</f>
        <v>4183.7580798866193</v>
      </c>
      <c r="AG1281" s="10">
        <f t="shared" si="1402"/>
        <v>7.8557127174834589E-3</v>
      </c>
      <c r="AH1281" s="10" t="b">
        <f t="shared" si="1397"/>
        <v>1</v>
      </c>
      <c r="AI1281" s="10">
        <f t="shared" si="1403"/>
        <v>4183.7579999999998</v>
      </c>
      <c r="AJ1281">
        <v>3.0000000000000001E-3</v>
      </c>
      <c r="AK1281" s="3" cm="1">
        <f t="array" ref="AK1281">100000000/Lvac($AA1281)</f>
        <v>23895.221854946325</v>
      </c>
      <c r="AL1281" s="21">
        <f t="shared" si="1417"/>
        <v>1.7134276304900758E-2</v>
      </c>
      <c r="AM1281" s="21"/>
      <c r="AN1281" s="21"/>
      <c r="AO1281" s="21"/>
      <c r="AP1281" s="21"/>
      <c r="AS1281" s="3">
        <f t="shared" si="1404"/>
        <v>1.8549463238741737E-3</v>
      </c>
      <c r="AT1281" s="3" cm="1">
        <f t="array" ref="AT1281">AS1281-(100000000/LvacE($A1281)-$E1281)</f>
        <v>-1.6008209058782086E-5</v>
      </c>
      <c r="BB1281"/>
      <c r="BC1281"/>
      <c r="BD1281"/>
      <c r="BE1281"/>
      <c r="BF1281"/>
      <c r="BG1281"/>
      <c r="BH1281"/>
      <c r="BI1281"/>
      <c r="BJ1281"/>
      <c r="BN1281" s="16" cm="1">
        <f t="array" ref="BN1281">$C1281*EXP(poly_from_str(100000000/$E1281,BN$4342))</f>
        <v>4.3519808858851185E-2</v>
      </c>
      <c r="BO1281" s="16"/>
      <c r="BY1281" t="e">
        <v>#N/A</v>
      </c>
    </row>
    <row r="1282" spans="1:77" hidden="1" x14ac:dyDescent="0.25">
      <c r="A1282" t="s">
        <v>1972</v>
      </c>
      <c r="B1282" s="2" t="str">
        <f t="shared" ref="B1282:B1345" si="1432">IF(OR(A1282=A1281,A1282=A1283),IF(B1281="",1,B1281+1),"")</f>
        <v/>
      </c>
      <c r="C1282">
        <v>20</v>
      </c>
      <c r="E1282" t="s">
        <v>1973</v>
      </c>
      <c r="R1282">
        <v>13</v>
      </c>
      <c r="S1282" t="s">
        <v>22</v>
      </c>
      <c r="AA1282" s="10">
        <f t="shared" si="1398"/>
        <v>4183.3289999999997</v>
      </c>
      <c r="AB1282" s="3" cm="1">
        <f t="array" ref="AB1282">100000000/Lvac(AA1282)</f>
        <v>23897.672260069427</v>
      </c>
      <c r="AC1282" s="28">
        <f t="shared" si="1399"/>
        <v>2.3904407231656893E-7</v>
      </c>
      <c r="AD1282" s="28">
        <f t="shared" si="1400"/>
        <v>4.184507968463933E-7</v>
      </c>
      <c r="AE1282" s="21">
        <f t="shared" si="1401"/>
        <v>23897.671703992535</v>
      </c>
      <c r="AF1282" s="10" cm="1">
        <f t="array" ref="AF1282">Lair(100000000/AE1282)</f>
        <v>4183.3290973441199</v>
      </c>
      <c r="AG1282" s="10">
        <f t="shared" si="1402"/>
        <v>7.8562984479668488E-3</v>
      </c>
      <c r="AH1282" s="10" t="b">
        <f t="shared" ref="AH1282:AH1345" si="1433">ABS(AE1282-AB1282)&lt;AG1282</f>
        <v>1</v>
      </c>
      <c r="AI1282" s="10">
        <f t="shared" si="1403"/>
        <v>4183.3289999999997</v>
      </c>
      <c r="AJ1282">
        <v>3.0000000000000001E-3</v>
      </c>
      <c r="AK1282" s="3" cm="1">
        <f t="array" ref="AK1282">100000000/Lvac($AA1282)</f>
        <v>23897.672260069427</v>
      </c>
      <c r="AL1282" s="21">
        <f t="shared" si="1417"/>
        <v>1.7137790687801101E-2</v>
      </c>
      <c r="AM1282" s="21"/>
      <c r="AN1282" s="21"/>
      <c r="AO1282" s="21"/>
      <c r="AP1282" s="21"/>
      <c r="AS1282" s="3">
        <f t="shared" si="1404"/>
        <v>2.2600694283028133E-3</v>
      </c>
      <c r="AT1282" s="3" cm="1">
        <f t="array" ref="AT1282">AS1282-(100000000/LvacE($A1282)-$E1282)</f>
        <v>-1.602521660970524E-5</v>
      </c>
      <c r="BB1282"/>
      <c r="BC1282"/>
      <c r="BD1282"/>
      <c r="BE1282"/>
      <c r="BF1282"/>
      <c r="BG1282"/>
      <c r="BH1282"/>
      <c r="BI1282"/>
      <c r="BJ1282"/>
      <c r="BN1282" s="16" cm="1">
        <f t="array" ref="BN1282">$C1282*EXP(poly_from_str(100000000/$E1282,BN$4342))</f>
        <v>0.87089917006113571</v>
      </c>
      <c r="BO1282" s="16"/>
      <c r="BY1282">
        <v>976</v>
      </c>
    </row>
    <row r="1283" spans="1:77" x14ac:dyDescent="0.25">
      <c r="A1283" t="s">
        <v>1974</v>
      </c>
      <c r="B1283" s="2" t="str">
        <f t="shared" si="1432"/>
        <v/>
      </c>
      <c r="C1283">
        <v>8</v>
      </c>
      <c r="E1283" t="s">
        <v>1975</v>
      </c>
      <c r="F1283">
        <v>39870</v>
      </c>
      <c r="G1283" t="s">
        <v>5</v>
      </c>
      <c r="H1283" s="5" t="s">
        <v>4</v>
      </c>
      <c r="I1283">
        <v>63768</v>
      </c>
      <c r="J1283" t="s">
        <v>3</v>
      </c>
      <c r="K1283" s="5" t="s">
        <v>8</v>
      </c>
      <c r="L1283">
        <v>39870.17</v>
      </c>
      <c r="M1283" t="str">
        <f>$G1283&amp;""</f>
        <v>e</v>
      </c>
      <c r="N1283" t="str">
        <f>$H1283&amp;""</f>
        <v>9/2</v>
      </c>
      <c r="O1283">
        <v>63768.66</v>
      </c>
      <c r="P1283" t="str">
        <f>$J1283&amp;""</f>
        <v>o</v>
      </c>
      <c r="Q1283" t="str">
        <f>$K1283&amp;""</f>
        <v>7/2</v>
      </c>
      <c r="R1283">
        <v>13</v>
      </c>
      <c r="U1283" s="4" t="str">
        <f>"Sugar wl unc increased 0.003 -&gt; "&amp;ROUND($AJ1283,3)&amp;"A"</f>
        <v>Sugar wl unc increased 0.003 -&gt; 0.014A</v>
      </c>
      <c r="AA1283" s="10">
        <f t="shared" ref="AA1283:AA1346" si="1434">ROUND($A1283,3)+0</f>
        <v>4183.2</v>
      </c>
      <c r="AB1283" s="3" cm="1">
        <f t="array" ref="AB1283">100000000/Lvac(AA1283)</f>
        <v>23898.409193460244</v>
      </c>
      <c r="AC1283" s="28">
        <f t="shared" ref="AC1283:AC1346" si="1435">0.001/AA1283</f>
        <v>2.3905144387072097E-7</v>
      </c>
      <c r="AD1283" s="28">
        <f t="shared" ref="AD1283:AD1346" si="1436">0.01/AB1283</f>
        <v>4.1843789346181593E-7</v>
      </c>
      <c r="AE1283" s="21">
        <f t="shared" ref="AE1283:AE1346" si="1437">($AB1283/$AC1283^2+$E1283/$AD1283^2)/(1/$AC1283^2+1/$AD1283^2)</f>
        <v>23898.409391923102</v>
      </c>
      <c r="AF1283" s="10" cm="1">
        <f t="array" ref="AF1283">Lair(100000000/AE1283)</f>
        <v>4183.1999652601999</v>
      </c>
      <c r="AG1283" s="10">
        <f t="shared" ref="AG1283:AG1346" si="1438">0.0005/$AA1283*AB1283+0.005</f>
        <v>7.8564746119549923E-3</v>
      </c>
      <c r="AH1283" s="10" t="b">
        <f t="shared" si="1433"/>
        <v>1</v>
      </c>
      <c r="AI1283" s="10">
        <f>$AF1283</f>
        <v>4183.1999652601999</v>
      </c>
      <c r="AJ1283" s="25">
        <f>0.003*ABS($AP1283)</f>
        <v>1.4148391080198053E-2</v>
      </c>
      <c r="AK1283" s="3" cm="1">
        <f t="array" ref="AK1283">100000000/Lvac($AA1283)</f>
        <v>23898.409193460244</v>
      </c>
      <c r="AL1283" s="21">
        <f t="shared" si="1417"/>
        <v>8.0829040512445202E-2</v>
      </c>
      <c r="AM1283" s="10" cm="1">
        <f t="array" ref="AM1283">Lvac($AI1283)-$BA1283</f>
        <v>1.4113642165284546E-2</v>
      </c>
      <c r="AN1283" s="10">
        <f>$AK1283-($AX1283-$AW1283)</f>
        <v>-8.0806539761397289E-2</v>
      </c>
      <c r="AO1283" s="14">
        <f>AM1283/AJ1283</f>
        <v>0.99754396703366921</v>
      </c>
      <c r="AP1283" s="3">
        <v>4.7161303600660176</v>
      </c>
      <c r="AS1283" s="3">
        <f t="shared" ref="AS1283:AS1346" si="1439">$AB1283-$E1283</f>
        <v>-8.0653975601308048E-4</v>
      </c>
      <c r="AT1283" s="3" cm="1">
        <f t="array" ref="AT1283">AS1283-(100000000/LvacE($A1283)-$E1283)</f>
        <v>-1.603033160790801E-5</v>
      </c>
      <c r="AU1283" t="s">
        <v>4726</v>
      </c>
      <c r="AV1283" t="s">
        <v>4845</v>
      </c>
      <c r="AW1283" s="3">
        <v>39870.17</v>
      </c>
      <c r="AX1283" s="3">
        <v>63768.66</v>
      </c>
      <c r="AY1283" s="3"/>
      <c r="AZ1283" s="10" cm="1">
        <f t="array" ref="AZ1283">Lair(100000000/($AX1283-$AW1283))</f>
        <v>4183.1858553200582</v>
      </c>
      <c r="BA1283" s="10">
        <f>100000000/($AX1283-$AW1283)</f>
        <v>4184.3647862270791</v>
      </c>
      <c r="BB1283" s="12">
        <v>670000</v>
      </c>
      <c r="BC1283" s="3">
        <v>2.1999999999999999E-2</v>
      </c>
      <c r="BD1283" s="12" cm="1">
        <f t="array" ref="BD1283">SfromgA($BB1283,$BA1283,"")</f>
        <v>2.4226840407306868E-2</v>
      </c>
      <c r="BE1283" s="29">
        <f>(10^MAX(0.05, -0.312925054856973*((LN($BD1283))^(1/3)) + 0.454808404431693)-1)*100</f>
        <v>770.33554642531215</v>
      </c>
      <c r="BG1283" s="3"/>
      <c r="BH1283" s="3"/>
      <c r="BI1283" s="12">
        <f>IF($BB1283="",$BF1283,$BB1283)</f>
        <v>670000</v>
      </c>
      <c r="BJ1283" s="29">
        <f>IF($BB1283="",$BH1283,$BE1283)</f>
        <v>770.33554642531215</v>
      </c>
      <c r="BK1283" s="3">
        <f>LN(BN1283*100000000/($AX1283-$AW1283)/$BI1283)</f>
        <v>-6.1302676477869156</v>
      </c>
      <c r="BL1283" s="13">
        <f>EXP(BK$4341*$AX1283+BK$4342)*$BI1283/(100000000/($AX1283-$AW1283))</f>
        <v>0.14152743710821303</v>
      </c>
      <c r="BM1283" s="3">
        <f t="shared" ref="BM1283" si="1440">LN(BL1283/$C1283)</f>
        <v>-4.0347032205503828</v>
      </c>
      <c r="BN1283" s="16" cm="1">
        <f t="array" ref="BN1283">$C1283*EXP(poly_from_str(100000000/$E1283,BN$4342))</f>
        <v>0.34842062228053639</v>
      </c>
      <c r="BO1283" s="3">
        <f>LN($C1283)</f>
        <v>2.0794415416798357</v>
      </c>
      <c r="BP1283" s="13">
        <f>LN(BL1283/BN1283)</f>
        <v>-0.90091683450576365</v>
      </c>
      <c r="BY1283">
        <v>390</v>
      </c>
    </row>
    <row r="1284" spans="1:77" hidden="1" x14ac:dyDescent="0.25">
      <c r="A1284" t="s">
        <v>1976</v>
      </c>
      <c r="B1284" s="2" t="str">
        <f t="shared" si="1432"/>
        <v/>
      </c>
      <c r="C1284">
        <v>7</v>
      </c>
      <c r="E1284" t="s">
        <v>1977</v>
      </c>
      <c r="R1284">
        <v>13</v>
      </c>
      <c r="S1284" t="s">
        <v>22</v>
      </c>
      <c r="AA1284" s="10">
        <f t="shared" si="1434"/>
        <v>4181.95</v>
      </c>
      <c r="AB1284" s="3" cm="1">
        <f t="array" ref="AB1284">100000000/Lvac(AA1284)</f>
        <v>23905.552375507992</v>
      </c>
      <c r="AC1284" s="28">
        <f t="shared" si="1435"/>
        <v>2.3912289721302266E-7</v>
      </c>
      <c r="AD1284" s="28">
        <f t="shared" si="1436"/>
        <v>4.1831286066601506E-7</v>
      </c>
      <c r="AE1284" s="21">
        <f t="shared" si="1437"/>
        <v>23905.551790446778</v>
      </c>
      <c r="AF1284" s="10" cm="1">
        <f t="array" ref="AF1284">Lair(100000000/AE1284)</f>
        <v>4181.9501023504663</v>
      </c>
      <c r="AG1284" s="10">
        <f t="shared" si="1438"/>
        <v>7.8581824717545642E-3</v>
      </c>
      <c r="AH1284" s="10" t="b">
        <f t="shared" si="1433"/>
        <v>1</v>
      </c>
      <c r="AI1284" s="10">
        <f t="shared" ref="AI1284:AI1346" si="1441">$AA1284</f>
        <v>4181.95</v>
      </c>
      <c r="AJ1284">
        <v>3.0000000000000001E-3</v>
      </c>
      <c r="AK1284" s="3" cm="1">
        <f t="array" ref="AK1284">100000000/Lvac($AA1284)</f>
        <v>23905.552375507992</v>
      </c>
      <c r="AL1284" s="21">
        <f t="shared" si="1417"/>
        <v>1.7149094830527383E-2</v>
      </c>
      <c r="AM1284" s="21"/>
      <c r="AN1284" s="21"/>
      <c r="AO1284" s="21"/>
      <c r="AP1284" s="21"/>
      <c r="AS1284" s="3">
        <f t="shared" si="1439"/>
        <v>2.3755079928378109E-3</v>
      </c>
      <c r="AT1284" s="3" cm="1">
        <f t="array" ref="AT1284">AS1284-(100000000/LvacE($A1284)-$E1284)</f>
        <v>-1.6079909983091056E-5</v>
      </c>
      <c r="BB1284"/>
      <c r="BC1284"/>
      <c r="BD1284"/>
      <c r="BE1284"/>
      <c r="BF1284"/>
      <c r="BG1284"/>
      <c r="BH1284"/>
      <c r="BI1284"/>
      <c r="BJ1284"/>
      <c r="BN1284" s="16" cm="1">
        <f t="array" ref="BN1284">$C1284*EXP(poly_from_str(100000000/$E1284,BN$4342))</f>
        <v>0.30538650424759284</v>
      </c>
      <c r="BO1284" s="16"/>
      <c r="BY1284" t="e">
        <v>#N/A</v>
      </c>
    </row>
    <row r="1285" spans="1:77" hidden="1" x14ac:dyDescent="0.25">
      <c r="A1285" t="s">
        <v>1978</v>
      </c>
      <c r="B1285" s="2" t="str">
        <f t="shared" si="1432"/>
        <v/>
      </c>
      <c r="C1285">
        <v>25</v>
      </c>
      <c r="E1285" t="s">
        <v>1979</v>
      </c>
      <c r="R1285">
        <v>13</v>
      </c>
      <c r="S1285" t="s">
        <v>22</v>
      </c>
      <c r="AA1285" s="10">
        <f t="shared" si="1434"/>
        <v>4180.8459999999995</v>
      </c>
      <c r="AB1285" s="3" cm="1">
        <f t="array" ref="AB1285">100000000/Lvac(AA1285)</f>
        <v>23911.864785945498</v>
      </c>
      <c r="AC1285" s="28">
        <f t="shared" si="1435"/>
        <v>2.3918604033729063E-7</v>
      </c>
      <c r="AD1285" s="28">
        <f t="shared" si="1436"/>
        <v>4.1820243170150523E-7</v>
      </c>
      <c r="AE1285" s="21">
        <f t="shared" si="1437"/>
        <v>23911.863606281808</v>
      </c>
      <c r="AF1285" s="10" cm="1">
        <f t="array" ref="AF1285">Lair(100000000/AE1285)</f>
        <v>4180.8462062611407</v>
      </c>
      <c r="AG1285" s="10">
        <f t="shared" si="1438"/>
        <v>7.8596921276154995E-3</v>
      </c>
      <c r="AH1285" s="10" t="b">
        <f t="shared" si="1433"/>
        <v>1</v>
      </c>
      <c r="AI1285" s="10">
        <f t="shared" si="1441"/>
        <v>4180.8459999999995</v>
      </c>
      <c r="AJ1285">
        <v>3.0000000000000001E-3</v>
      </c>
      <c r="AK1285" s="3" cm="1">
        <f t="array" ref="AK1285">100000000/Lvac($AA1285)</f>
        <v>23911.864785945498</v>
      </c>
      <c r="AL1285" s="21">
        <f t="shared" si="1417"/>
        <v>1.7158152765692998E-2</v>
      </c>
      <c r="AM1285" s="21"/>
      <c r="AN1285" s="21"/>
      <c r="AO1285" s="21"/>
      <c r="AP1285" s="21"/>
      <c r="AS1285" s="3">
        <f t="shared" si="1439"/>
        <v>4.7859454971330706E-3</v>
      </c>
      <c r="AT1285" s="3" cm="1">
        <f t="array" ref="AT1285">AS1285-(100000000/LvacE($A1285)-$E1285)</f>
        <v>-1.6123729437822476E-5</v>
      </c>
      <c r="BB1285"/>
      <c r="BC1285"/>
      <c r="BD1285"/>
      <c r="BE1285"/>
      <c r="BF1285"/>
      <c r="BG1285"/>
      <c r="BH1285"/>
      <c r="BI1285"/>
      <c r="BJ1285"/>
      <c r="BN1285" s="16" cm="1">
        <f t="array" ref="BN1285">$C1285*EXP(poly_from_str(100000000/$E1285,BN$4342))</f>
        <v>1.0923232306138251</v>
      </c>
      <c r="BO1285" s="16"/>
      <c r="BY1285">
        <v>1225</v>
      </c>
    </row>
    <row r="1286" spans="1:77" hidden="1" x14ac:dyDescent="0.25">
      <c r="A1286" t="s">
        <v>1980</v>
      </c>
      <c r="B1286" s="2" t="str">
        <f t="shared" si="1432"/>
        <v/>
      </c>
      <c r="C1286">
        <v>9</v>
      </c>
      <c r="E1286" t="s">
        <v>1981</v>
      </c>
      <c r="R1286">
        <v>13</v>
      </c>
      <c r="S1286" t="s">
        <v>22</v>
      </c>
      <c r="AA1286" s="10">
        <f t="shared" si="1434"/>
        <v>4180.3119999999999</v>
      </c>
      <c r="AB1286" s="3" cm="1">
        <f t="array" ref="AB1286">100000000/Lvac(AA1286)</f>
        <v>23914.919267780828</v>
      </c>
      <c r="AC1286" s="28">
        <f t="shared" si="1435"/>
        <v>2.3921659435946408E-7</v>
      </c>
      <c r="AD1286" s="28">
        <f t="shared" si="1436"/>
        <v>4.1814901769174756E-7</v>
      </c>
      <c r="AE1286" s="21">
        <f t="shared" si="1437"/>
        <v>23914.919448331348</v>
      </c>
      <c r="AF1286" s="10" cm="1">
        <f t="array" ref="AF1286">Lair(100000000/AE1286)</f>
        <v>4180.3119684392741</v>
      </c>
      <c r="AG1286" s="10">
        <f t="shared" si="1438"/>
        <v>7.8604227708100292E-3</v>
      </c>
      <c r="AH1286" s="10" t="b">
        <f t="shared" si="1433"/>
        <v>1</v>
      </c>
      <c r="AI1286" s="10">
        <f t="shared" si="1441"/>
        <v>4180.3119999999999</v>
      </c>
      <c r="AJ1286">
        <v>3.0000000000000001E-3</v>
      </c>
      <c r="AK1286" s="3" cm="1">
        <f t="array" ref="AK1286">100000000/Lvac($AA1286)</f>
        <v>23914.919267780828</v>
      </c>
      <c r="AL1286" s="21">
        <f t="shared" si="1417"/>
        <v>1.7162536624860173E-2</v>
      </c>
      <c r="AM1286" s="21"/>
      <c r="AN1286" s="21"/>
      <c r="AO1286" s="21"/>
      <c r="AP1286" s="21"/>
      <c r="AS1286" s="3">
        <f t="shared" si="1439"/>
        <v>-7.3221917045884766E-4</v>
      </c>
      <c r="AT1286" s="3" cm="1">
        <f t="array" ref="AT1286">AS1286-(100000000/LvacE($A1286)-$E1286)</f>
        <v>-1.6144924302352592E-5</v>
      </c>
      <c r="BB1286"/>
      <c r="BC1286"/>
      <c r="BD1286"/>
      <c r="BE1286"/>
      <c r="BF1286"/>
      <c r="BG1286"/>
      <c r="BH1286"/>
      <c r="BI1286"/>
      <c r="BJ1286"/>
      <c r="BN1286" s="16" cm="1">
        <f t="array" ref="BN1286">$C1286*EXP(poly_from_str(100000000/$E1286,BN$4342))</f>
        <v>0.39352819249883642</v>
      </c>
      <c r="BO1286" s="16"/>
      <c r="BY1286">
        <v>441</v>
      </c>
    </row>
    <row r="1287" spans="1:77" hidden="1" x14ac:dyDescent="0.25">
      <c r="A1287" t="s">
        <v>1982</v>
      </c>
      <c r="B1287" s="2" t="str">
        <f t="shared" si="1432"/>
        <v/>
      </c>
      <c r="C1287">
        <v>150</v>
      </c>
      <c r="E1287" t="s">
        <v>1983</v>
      </c>
      <c r="R1287">
        <v>13</v>
      </c>
      <c r="S1287" t="s">
        <v>22</v>
      </c>
      <c r="AA1287" s="10">
        <f t="shared" si="1434"/>
        <v>4179.7690000000002</v>
      </c>
      <c r="AB1287" s="3" cm="1">
        <f t="array" ref="AB1287">100000000/Lvac(AA1287)</f>
        <v>23918.026029934332</v>
      </c>
      <c r="AC1287" s="28">
        <f t="shared" si="1435"/>
        <v>2.3924767134260291E-7</v>
      </c>
      <c r="AD1287" s="28">
        <f t="shared" si="1436"/>
        <v>4.1809470344603751E-7</v>
      </c>
      <c r="AE1287" s="21">
        <f t="shared" si="1437"/>
        <v>23918.027009255973</v>
      </c>
      <c r="AF1287" s="10" cm="1">
        <f t="array" ref="AF1287">Lair(100000000/AE1287)</f>
        <v>4179.7688288563686</v>
      </c>
      <c r="AG1287" s="10">
        <f t="shared" si="1438"/>
        <v>7.8611660153867745E-3</v>
      </c>
      <c r="AH1287" s="10" t="b">
        <f t="shared" si="1433"/>
        <v>1</v>
      </c>
      <c r="AI1287" s="10">
        <f t="shared" si="1441"/>
        <v>4179.7690000000002</v>
      </c>
      <c r="AJ1287">
        <v>3.0000000000000001E-3</v>
      </c>
      <c r="AK1287" s="3" cm="1">
        <f t="array" ref="AK1287">100000000/Lvac($AA1287)</f>
        <v>23918.026029934332</v>
      </c>
      <c r="AL1287" s="21">
        <f t="shared" si="1417"/>
        <v>1.7166996092320651E-2</v>
      </c>
      <c r="AM1287" s="21"/>
      <c r="AN1287" s="21"/>
      <c r="AO1287" s="21"/>
      <c r="AP1287" s="21"/>
      <c r="AS1287" s="3">
        <f t="shared" si="1439"/>
        <v>-3.970065667090239E-3</v>
      </c>
      <c r="AT1287" s="3" cm="1">
        <f t="array" ref="AT1287">AS1287-(100000000/LvacE($A1287)-$E1287)</f>
        <v>-1.6166490240721032E-5</v>
      </c>
      <c r="BB1287"/>
      <c r="BC1287"/>
      <c r="BD1287"/>
      <c r="BE1287"/>
      <c r="BF1287"/>
      <c r="BG1287"/>
      <c r="BH1287"/>
      <c r="BI1287"/>
      <c r="BJ1287"/>
      <c r="BN1287" s="16" cm="1">
        <f t="array" ref="BN1287">$C1287*EXP(poly_from_str(100000000/$E1287,BN$4342))</f>
        <v>6.5637746886160508</v>
      </c>
      <c r="BO1287" s="16"/>
      <c r="BY1287">
        <v>7365</v>
      </c>
    </row>
    <row r="1288" spans="1:77" hidden="1" x14ac:dyDescent="0.25">
      <c r="A1288" t="s">
        <v>1984</v>
      </c>
      <c r="B1288" s="2" t="str">
        <f t="shared" si="1432"/>
        <v/>
      </c>
      <c r="C1288">
        <v>3</v>
      </c>
      <c r="D1288" t="s">
        <v>143</v>
      </c>
      <c r="E1288" t="s">
        <v>1985</v>
      </c>
      <c r="R1288">
        <v>13</v>
      </c>
      <c r="S1288" t="s">
        <v>22</v>
      </c>
      <c r="AA1288" s="10">
        <f t="shared" si="1434"/>
        <v>4178.9129999999996</v>
      </c>
      <c r="AB1288" s="3" cm="1">
        <f t="array" ref="AB1288">100000000/Lvac(AA1288)</f>
        <v>23922.925254013455</v>
      </c>
      <c r="AC1288" s="28">
        <f t="shared" si="1435"/>
        <v>2.3929667834673754E-7</v>
      </c>
      <c r="AD1288" s="28">
        <f t="shared" si="1436"/>
        <v>4.1800908098905419E-7</v>
      </c>
      <c r="AE1288" s="21">
        <f t="shared" si="1437"/>
        <v>23922.923957172112</v>
      </c>
      <c r="AF1288" s="10" cm="1">
        <f t="array" ref="AF1288">Lair(100000000/AE1288)</f>
        <v>4178.913226539732</v>
      </c>
      <c r="AG1288" s="10">
        <f t="shared" si="1438"/>
        <v>7.8623382748113507E-3</v>
      </c>
      <c r="AH1288" s="10" t="b">
        <f t="shared" si="1433"/>
        <v>1</v>
      </c>
      <c r="AI1288" s="10">
        <f t="shared" si="1441"/>
        <v>4178.9129999999996</v>
      </c>
      <c r="AJ1288">
        <v>7.0000000000000001E-3</v>
      </c>
      <c r="AK1288" s="3" cm="1">
        <f t="array" ref="AK1288">100000000/Lvac($AA1288)</f>
        <v>23922.925254013455</v>
      </c>
      <c r="AL1288" s="21">
        <f t="shared" si="1417"/>
        <v>4.0072735847358917E-2</v>
      </c>
      <c r="AM1288" s="21"/>
      <c r="AN1288" s="21"/>
      <c r="AO1288" s="21"/>
      <c r="AP1288" s="21"/>
      <c r="AS1288" s="3">
        <f t="shared" si="1439"/>
        <v>5.2540134565788321E-3</v>
      </c>
      <c r="AT1288" s="3" cm="1">
        <f t="array" ref="AT1288">AS1288-(100000000/LvacE($A1288)-$E1288)</f>
        <v>-1.6200494428630918E-5</v>
      </c>
      <c r="BB1288"/>
      <c r="BC1288"/>
      <c r="BD1288"/>
      <c r="BE1288"/>
      <c r="BF1288"/>
      <c r="BG1288"/>
      <c r="BH1288"/>
      <c r="BI1288"/>
      <c r="BJ1288"/>
      <c r="BN1288" s="16" cm="1">
        <f t="array" ref="BN1288">$C1288*EXP(poly_from_str(100000000/$E1288,BN$4342))</f>
        <v>0.13143298126752889</v>
      </c>
      <c r="BO1288" s="16"/>
      <c r="BY1288" t="e">
        <v>#N/A</v>
      </c>
    </row>
    <row r="1289" spans="1:77" hidden="1" x14ac:dyDescent="0.25">
      <c r="A1289" t="s">
        <v>1986</v>
      </c>
      <c r="B1289" s="2" t="str">
        <f t="shared" si="1432"/>
        <v/>
      </c>
      <c r="C1289">
        <v>25</v>
      </c>
      <c r="E1289" t="s">
        <v>1987</v>
      </c>
      <c r="R1289">
        <v>13</v>
      </c>
      <c r="S1289" t="s">
        <v>22</v>
      </c>
      <c r="AA1289" s="10">
        <f t="shared" si="1434"/>
        <v>4178.08</v>
      </c>
      <c r="AB1289" s="3" cm="1">
        <f t="array" ref="AB1289">100000000/Lvac(AA1289)</f>
        <v>23927.694767311186</v>
      </c>
      <c r="AC1289" s="28">
        <f t="shared" si="1435"/>
        <v>2.3934438785279362E-7</v>
      </c>
      <c r="AD1289" s="28">
        <f t="shared" si="1436"/>
        <v>4.1792575913587367E-7</v>
      </c>
      <c r="AE1289" s="21">
        <f t="shared" si="1437"/>
        <v>23927.69358989508</v>
      </c>
      <c r="AF1289" s="10" cm="1">
        <f t="array" ref="AF1289">Lair(100000000/AE1289)</f>
        <v>4178.0802055958557</v>
      </c>
      <c r="AG1289" s="10">
        <f t="shared" si="1438"/>
        <v>7.863479728405294E-3</v>
      </c>
      <c r="AH1289" s="10" t="b">
        <f t="shared" si="1433"/>
        <v>1</v>
      </c>
      <c r="AI1289" s="10">
        <f t="shared" si="1441"/>
        <v>4178.08</v>
      </c>
      <c r="AJ1289">
        <v>3.0000000000000001E-3</v>
      </c>
      <c r="AK1289" s="3" cm="1">
        <f t="array" ref="AK1289">100000000/Lvac($AA1289)</f>
        <v>23927.694767311186</v>
      </c>
      <c r="AL1289" s="21">
        <f t="shared" si="1417"/>
        <v>1.7180878370431769E-2</v>
      </c>
      <c r="AM1289" s="21"/>
      <c r="AN1289" s="21"/>
      <c r="AO1289" s="21"/>
      <c r="AP1289" s="21"/>
      <c r="AS1289" s="3">
        <f t="shared" si="1439"/>
        <v>4.7673111876065377E-3</v>
      </c>
      <c r="AT1289" s="3" cm="1">
        <f t="array" ref="AT1289">AS1289-(100000000/LvacE($A1289)-$E1289)</f>
        <v>-1.6233596397796646E-5</v>
      </c>
      <c r="BB1289"/>
      <c r="BC1289"/>
      <c r="BD1289"/>
      <c r="BE1289"/>
      <c r="BF1289"/>
      <c r="BG1289"/>
      <c r="BH1289"/>
      <c r="BI1289"/>
      <c r="BJ1289"/>
      <c r="BN1289" s="16" cm="1">
        <f t="array" ref="BN1289">$C1289*EXP(poly_from_str(100000000/$E1289,BN$4342))</f>
        <v>1.0965663243965631</v>
      </c>
      <c r="BO1289" s="16"/>
      <c r="BY1289">
        <v>1231</v>
      </c>
    </row>
    <row r="1290" spans="1:77" hidden="1" x14ac:dyDescent="0.25">
      <c r="A1290" t="s">
        <v>1988</v>
      </c>
      <c r="B1290" s="2" t="str">
        <f t="shared" si="1432"/>
        <v/>
      </c>
      <c r="C1290">
        <v>3</v>
      </c>
      <c r="D1290" t="s">
        <v>143</v>
      </c>
      <c r="E1290" t="s">
        <v>1989</v>
      </c>
      <c r="R1290">
        <v>13</v>
      </c>
      <c r="S1290" t="s">
        <v>22</v>
      </c>
      <c r="AA1290" s="10">
        <f t="shared" si="1434"/>
        <v>4177.8440000000001</v>
      </c>
      <c r="AB1290" s="3" cm="1">
        <f t="array" ref="AB1290">100000000/Lvac(AA1290)</f>
        <v>23929.046379726366</v>
      </c>
      <c r="AC1290" s="28">
        <f t="shared" si="1435"/>
        <v>2.3935790805018091E-7</v>
      </c>
      <c r="AD1290" s="28">
        <f t="shared" si="1436"/>
        <v>4.179021529446487E-7</v>
      </c>
      <c r="AE1290" s="21">
        <f t="shared" si="1437"/>
        <v>23929.047274002744</v>
      </c>
      <c r="AF1290" s="10" cm="1">
        <f t="array" ref="AF1290">Lair(100000000/AE1290)</f>
        <v>4177.8438438625644</v>
      </c>
      <c r="AG1290" s="10">
        <f t="shared" si="1438"/>
        <v>7.863803241543529E-3</v>
      </c>
      <c r="AH1290" s="10" t="b">
        <f t="shared" si="1433"/>
        <v>1</v>
      </c>
      <c r="AI1290" s="10">
        <f t="shared" si="1441"/>
        <v>4177.8440000000001</v>
      </c>
      <c r="AJ1290">
        <v>7.0000000000000001E-3</v>
      </c>
      <c r="AK1290" s="3" cm="1">
        <f t="array" ref="AK1290">100000000/Lvac($AA1290)</f>
        <v>23929.046379726366</v>
      </c>
      <c r="AL1290" s="21">
        <f t="shared" si="1417"/>
        <v>4.0093245381609403E-2</v>
      </c>
      <c r="AM1290" s="21"/>
      <c r="AN1290" s="21"/>
      <c r="AO1290" s="21"/>
      <c r="AP1290" s="21"/>
      <c r="AS1290" s="3">
        <f t="shared" si="1439"/>
        <v>-3.6202736337145325E-3</v>
      </c>
      <c r="AT1290" s="3" cm="1">
        <f t="array" ref="AT1290">AS1290-(100000000/LvacE($A1290)-$E1290)</f>
        <v>-1.6242978745140135E-5</v>
      </c>
      <c r="BB1290"/>
      <c r="BC1290"/>
      <c r="BD1290"/>
      <c r="BE1290"/>
      <c r="BF1290"/>
      <c r="BG1290"/>
      <c r="BH1290"/>
      <c r="BI1290"/>
      <c r="BJ1290"/>
      <c r="BN1290" s="16" cm="1">
        <f t="array" ref="BN1290">$C1290*EXP(poly_from_str(100000000/$E1290,BN$4342))</f>
        <v>0.13163239069160293</v>
      </c>
      <c r="BO1290" s="16"/>
      <c r="BY1290">
        <v>148</v>
      </c>
    </row>
    <row r="1291" spans="1:77" hidden="1" x14ac:dyDescent="0.25">
      <c r="A1291" t="s">
        <v>1990</v>
      </c>
      <c r="B1291" s="2" t="str">
        <f t="shared" si="1432"/>
        <v/>
      </c>
      <c r="C1291">
        <v>3</v>
      </c>
      <c r="D1291" t="s">
        <v>143</v>
      </c>
      <c r="E1291" t="s">
        <v>1991</v>
      </c>
      <c r="R1291">
        <v>13</v>
      </c>
      <c r="S1291" t="s">
        <v>22</v>
      </c>
      <c r="AA1291" s="10">
        <f t="shared" si="1434"/>
        <v>4177.1030000000001</v>
      </c>
      <c r="AB1291" s="3" cm="1">
        <f t="array" ref="AB1291">100000000/Lvac(AA1291)</f>
        <v>23933.291206199912</v>
      </c>
      <c r="AC1291" s="28">
        <f t="shared" si="1435"/>
        <v>2.3940036910748906E-7</v>
      </c>
      <c r="AD1291" s="28">
        <f t="shared" si="1436"/>
        <v>4.1782803350545885E-7</v>
      </c>
      <c r="AE1291" s="21">
        <f t="shared" si="1437"/>
        <v>23933.290908086405</v>
      </c>
      <c r="AF1291" s="10" cm="1">
        <f t="array" ref="AF1291">Lair(100000000/AE1291)</f>
        <v>4177.103052031086</v>
      </c>
      <c r="AG1291" s="10">
        <f t="shared" si="1438"/>
        <v>7.8648193743606418E-3</v>
      </c>
      <c r="AH1291" s="10" t="b">
        <f t="shared" si="1433"/>
        <v>1</v>
      </c>
      <c r="AI1291" s="10">
        <f t="shared" si="1441"/>
        <v>4177.1030000000001</v>
      </c>
      <c r="AJ1291">
        <v>7.0000000000000001E-3</v>
      </c>
      <c r="AK1291" s="3" cm="1">
        <f t="array" ref="AK1291">100000000/Lvac($AA1291)</f>
        <v>23933.291206199912</v>
      </c>
      <c r="AL1291" s="21">
        <f t="shared" si="1417"/>
        <v>4.0107471241048971E-2</v>
      </c>
      <c r="AM1291" s="21"/>
      <c r="AN1291" s="21"/>
      <c r="AO1291" s="21"/>
      <c r="AP1291" s="21"/>
      <c r="AS1291" s="3">
        <f t="shared" si="1439"/>
        <v>1.2061999113939237E-3</v>
      </c>
      <c r="AT1291" s="3" cm="1">
        <f t="array" ref="AT1291">AS1291-(100000000/LvacE($A1291)-$E1291)</f>
        <v>-1.6272435459541157E-5</v>
      </c>
      <c r="BB1291"/>
      <c r="BC1291"/>
      <c r="BD1291"/>
      <c r="BE1291"/>
      <c r="BF1291"/>
      <c r="BG1291"/>
      <c r="BH1291"/>
      <c r="BI1291"/>
      <c r="BJ1291"/>
      <c r="BN1291" s="16" cm="1">
        <f t="array" ref="BN1291">$C1291*EXP(poly_from_str(100000000/$E1291,BN$4342))</f>
        <v>0.13177161212248772</v>
      </c>
      <c r="BO1291" s="16"/>
      <c r="BY1291" t="e">
        <v>#N/A</v>
      </c>
    </row>
    <row r="1292" spans="1:77" hidden="1" x14ac:dyDescent="0.25">
      <c r="A1292" t="s">
        <v>1992</v>
      </c>
      <c r="B1292" s="2" t="str">
        <f t="shared" si="1432"/>
        <v/>
      </c>
      <c r="C1292">
        <v>2</v>
      </c>
      <c r="E1292" t="s">
        <v>1993</v>
      </c>
      <c r="R1292">
        <v>13</v>
      </c>
      <c r="S1292" t="s">
        <v>22</v>
      </c>
      <c r="AA1292" s="10">
        <f t="shared" si="1434"/>
        <v>4176.8490000000002</v>
      </c>
      <c r="AB1292" s="3" cm="1">
        <f t="array" ref="AB1292">100000000/Lvac(AA1292)</f>
        <v>23934.74659453909</v>
      </c>
      <c r="AC1292" s="28">
        <f t="shared" si="1435"/>
        <v>2.39414927377073E-7</v>
      </c>
      <c r="AD1292" s="28">
        <f t="shared" si="1436"/>
        <v>4.178026268421652E-7</v>
      </c>
      <c r="AE1292" s="21">
        <f t="shared" si="1437"/>
        <v>23934.74743635628</v>
      </c>
      <c r="AF1292" s="10" cm="1">
        <f t="array" ref="AF1292">Lair(100000000/AE1292)</f>
        <v>4176.8488530917475</v>
      </c>
      <c r="AG1292" s="10">
        <f t="shared" si="1438"/>
        <v>7.8651678088601101E-3</v>
      </c>
      <c r="AH1292" s="10" t="b">
        <f t="shared" si="1433"/>
        <v>1</v>
      </c>
      <c r="AI1292" s="10">
        <f t="shared" si="1441"/>
        <v>4176.8490000000002</v>
      </c>
      <c r="AJ1292">
        <v>3.0000000000000001E-3</v>
      </c>
      <c r="AK1292" s="3" cm="1">
        <f t="array" ref="AK1292">100000000/Lvac($AA1292)</f>
        <v>23934.74659453909</v>
      </c>
      <c r="AL1292" s="21">
        <f t="shared" si="1417"/>
        <v>1.7191006853160665E-2</v>
      </c>
      <c r="AM1292" s="21"/>
      <c r="AN1292" s="21"/>
      <c r="AO1292" s="21"/>
      <c r="AP1292" s="21"/>
      <c r="AS1292" s="3">
        <f t="shared" si="1439"/>
        <v>-3.4054609095619526E-3</v>
      </c>
      <c r="AT1292" s="3" cm="1">
        <f t="array" ref="AT1292">AS1292-(100000000/LvacE($A1292)-$E1292)</f>
        <v>-1.6282534488709643E-5</v>
      </c>
      <c r="BB1292"/>
      <c r="BC1292"/>
      <c r="BD1292"/>
      <c r="BE1292"/>
      <c r="BF1292"/>
      <c r="BG1292"/>
      <c r="BH1292"/>
      <c r="BI1292"/>
      <c r="BJ1292"/>
      <c r="BN1292" s="16" cm="1">
        <f t="array" ref="BN1292">$C1292*EXP(poly_from_str(100000000/$E1292,BN$4342))</f>
        <v>8.7879864405475933E-2</v>
      </c>
      <c r="BO1292" s="16"/>
      <c r="BY1292" t="e">
        <v>#N/A</v>
      </c>
    </row>
    <row r="1293" spans="1:77" hidden="1" x14ac:dyDescent="0.25">
      <c r="A1293" t="s">
        <v>1994</v>
      </c>
      <c r="B1293" s="2" t="str">
        <f t="shared" si="1432"/>
        <v/>
      </c>
      <c r="C1293">
        <v>1</v>
      </c>
      <c r="E1293" t="s">
        <v>1995</v>
      </c>
      <c r="R1293">
        <v>13</v>
      </c>
      <c r="S1293" t="s">
        <v>22</v>
      </c>
      <c r="AA1293" s="10">
        <f t="shared" si="1434"/>
        <v>4176.1559999999999</v>
      </c>
      <c r="AB1293" s="3" cm="1">
        <f t="array" ref="AB1293">100000000/Lvac(AA1293)</f>
        <v>23938.718298562602</v>
      </c>
      <c r="AC1293" s="28">
        <f t="shared" si="1435"/>
        <v>2.3945465638735721E-7</v>
      </c>
      <c r="AD1293" s="28">
        <f t="shared" si="1436"/>
        <v>4.1773330866257988E-7</v>
      </c>
      <c r="AE1293" s="21">
        <f t="shared" si="1437"/>
        <v>23938.718719361736</v>
      </c>
      <c r="AF1293" s="10" cm="1">
        <f t="array" ref="AF1293">Lair(100000000/AE1293)</f>
        <v>4176.1559265893411</v>
      </c>
      <c r="AG1293" s="10">
        <f t="shared" si="1438"/>
        <v>7.8661187822680247E-3</v>
      </c>
      <c r="AH1293" s="10" t="b">
        <f t="shared" si="1433"/>
        <v>1</v>
      </c>
      <c r="AI1293" s="10">
        <f t="shared" si="1441"/>
        <v>4176.1559999999999</v>
      </c>
      <c r="AJ1293">
        <v>3.0000000000000001E-3</v>
      </c>
      <c r="AK1293" s="3" cm="1">
        <f t="array" ref="AK1293">100000000/Lvac($AA1293)</f>
        <v>23938.718298562602</v>
      </c>
      <c r="AL1293" s="21">
        <f t="shared" si="1417"/>
        <v>1.7196712693608143E-2</v>
      </c>
      <c r="AM1293" s="21"/>
      <c r="AN1293" s="21"/>
      <c r="AO1293" s="21"/>
      <c r="AP1293" s="21"/>
      <c r="AS1293" s="3">
        <f t="shared" si="1439"/>
        <v>-1.7014373988786247E-3</v>
      </c>
      <c r="AT1293" s="3" cm="1">
        <f t="array" ref="AT1293">AS1293-(100000000/LvacE($A1293)-$E1293)</f>
        <v>-1.6310103092109784E-5</v>
      </c>
      <c r="BB1293"/>
      <c r="BC1293"/>
      <c r="BD1293"/>
      <c r="BE1293"/>
      <c r="BF1293"/>
      <c r="BG1293"/>
      <c r="BH1293"/>
      <c r="BI1293"/>
      <c r="BJ1293"/>
      <c r="BN1293" s="16" cm="1">
        <f t="array" ref="BN1293">$C1293*EXP(poly_from_str(100000000/$E1293,BN$4342))</f>
        <v>4.3983817943593732E-2</v>
      </c>
      <c r="BO1293" s="16"/>
      <c r="BY1293" t="e">
        <v>#N/A</v>
      </c>
    </row>
    <row r="1294" spans="1:77" hidden="1" x14ac:dyDescent="0.25">
      <c r="A1294" t="s">
        <v>1996</v>
      </c>
      <c r="B1294" s="2" t="str">
        <f t="shared" si="1432"/>
        <v/>
      </c>
      <c r="C1294">
        <v>1</v>
      </c>
      <c r="E1294" t="s">
        <v>1997</v>
      </c>
      <c r="R1294">
        <v>13</v>
      </c>
      <c r="S1294" t="s">
        <v>22</v>
      </c>
      <c r="AA1294" s="10">
        <f t="shared" si="1434"/>
        <v>4174.7740000000003</v>
      </c>
      <c r="AB1294" s="3" cm="1">
        <f t="array" ref="AB1294">100000000/Lvac(AA1294)</f>
        <v>23946.642718527793</v>
      </c>
      <c r="AC1294" s="28">
        <f t="shared" si="1435"/>
        <v>2.3953392447112107E-7</v>
      </c>
      <c r="AD1294" s="28">
        <f t="shared" si="1436"/>
        <v>4.1759507240916429E-7</v>
      </c>
      <c r="AE1294" s="21">
        <f t="shared" si="1437"/>
        <v>23946.642045511875</v>
      </c>
      <c r="AF1294" s="10" cm="1">
        <f t="array" ref="AF1294">Lair(100000000/AE1294)</f>
        <v>4174.7741173335389</v>
      </c>
      <c r="AG1294" s="10">
        <f t="shared" si="1438"/>
        <v>7.8680166541383791E-3</v>
      </c>
      <c r="AH1294" s="10" t="b">
        <f t="shared" si="1433"/>
        <v>1</v>
      </c>
      <c r="AI1294" s="10">
        <f t="shared" si="1441"/>
        <v>4174.7740000000003</v>
      </c>
      <c r="AJ1294">
        <v>3.0000000000000001E-3</v>
      </c>
      <c r="AK1294" s="3" cm="1">
        <f t="array" ref="AK1294">100000000/Lvac($AA1294)</f>
        <v>23946.642718527793</v>
      </c>
      <c r="AL1294" s="21">
        <f t="shared" si="1417"/>
        <v>1.7208099924830272E-2</v>
      </c>
      <c r="AM1294" s="21"/>
      <c r="AN1294" s="21"/>
      <c r="AO1294" s="21"/>
      <c r="AP1294" s="21"/>
      <c r="AS1294" s="3">
        <f t="shared" si="1439"/>
        <v>2.7185277940589003E-3</v>
      </c>
      <c r="AT1294" s="3" cm="1">
        <f t="array" ref="AT1294">AS1294-(100000000/LvacE($A1294)-$E1294)</f>
        <v>-1.6365091141778976E-5</v>
      </c>
      <c r="BB1294"/>
      <c r="BC1294"/>
      <c r="BD1294"/>
      <c r="BE1294"/>
      <c r="BF1294"/>
      <c r="BG1294"/>
      <c r="BH1294"/>
      <c r="BI1294"/>
      <c r="BJ1294"/>
      <c r="BN1294" s="16" cm="1">
        <f t="array" ref="BN1294">$C1294*EXP(poly_from_str(100000000/$E1294,BN$4342))</f>
        <v>4.4072293635896667E-2</v>
      </c>
      <c r="BO1294" s="16"/>
      <c r="BY1294">
        <v>50</v>
      </c>
    </row>
    <row r="1295" spans="1:77" hidden="1" x14ac:dyDescent="0.25">
      <c r="A1295" t="s">
        <v>1998</v>
      </c>
      <c r="B1295" s="2" t="str">
        <f t="shared" si="1432"/>
        <v/>
      </c>
      <c r="C1295">
        <v>2</v>
      </c>
      <c r="E1295" t="s">
        <v>1999</v>
      </c>
      <c r="R1295">
        <v>13</v>
      </c>
      <c r="S1295" t="s">
        <v>22</v>
      </c>
      <c r="AA1295" s="10">
        <f t="shared" si="1434"/>
        <v>4174.6899999999996</v>
      </c>
      <c r="AB1295" s="3" cm="1">
        <f t="array" ref="AB1295">100000000/Lvac(AA1295)</f>
        <v>23947.124545606188</v>
      </c>
      <c r="AC1295" s="28">
        <f t="shared" si="1435"/>
        <v>2.3953874419417969E-7</v>
      </c>
      <c r="AD1295" s="28">
        <f t="shared" si="1436"/>
        <v>4.1758667020566348E-7</v>
      </c>
      <c r="AE1295" s="21">
        <f t="shared" si="1437"/>
        <v>23947.123420199052</v>
      </c>
      <c r="AF1295" s="10" cm="1">
        <f t="array" ref="AF1295">Lair(100000000/AE1295)</f>
        <v>4174.6901961954945</v>
      </c>
      <c r="AG1295" s="10">
        <f t="shared" si="1438"/>
        <v>7.8681320703580613E-3</v>
      </c>
      <c r="AH1295" s="10" t="b">
        <f t="shared" si="1433"/>
        <v>1</v>
      </c>
      <c r="AI1295" s="10">
        <f t="shared" si="1441"/>
        <v>4174.6899999999996</v>
      </c>
      <c r="AJ1295">
        <v>3.0000000000000001E-3</v>
      </c>
      <c r="AK1295" s="3" cm="1">
        <f t="array" ref="AK1295">100000000/Lvac($AA1295)</f>
        <v>23947.124545606188</v>
      </c>
      <c r="AL1295" s="21">
        <f t="shared" si="1417"/>
        <v>1.7208792422148369E-2</v>
      </c>
      <c r="AM1295" s="21"/>
      <c r="AN1295" s="21"/>
      <c r="AO1295" s="21"/>
      <c r="AP1295" s="21"/>
      <c r="AS1295" s="3">
        <f t="shared" si="1439"/>
        <v>4.5456061889126431E-3</v>
      </c>
      <c r="AT1295" s="3" cm="1">
        <f t="array" ref="AT1295">AS1295-(100000000/LvacE($A1295)-$E1295)</f>
        <v>-1.63684380822815E-5</v>
      </c>
      <c r="BB1295"/>
      <c r="BC1295"/>
      <c r="BD1295"/>
      <c r="BE1295"/>
      <c r="BF1295"/>
      <c r="BG1295"/>
      <c r="BH1295"/>
      <c r="BI1295"/>
      <c r="BJ1295"/>
      <c r="BN1295" s="16" cm="1">
        <f t="array" ref="BN1295">$C1295*EXP(poly_from_str(100000000/$E1295,BN$4342))</f>
        <v>8.8155390885528373E-2</v>
      </c>
      <c r="BO1295" s="16"/>
      <c r="BY1295" t="e">
        <v>#N/A</v>
      </c>
    </row>
    <row r="1296" spans="1:77" hidden="1" x14ac:dyDescent="0.25">
      <c r="A1296" t="s">
        <v>2000</v>
      </c>
      <c r="B1296" s="2" t="str">
        <f t="shared" si="1432"/>
        <v/>
      </c>
      <c r="C1296">
        <v>2</v>
      </c>
      <c r="E1296" t="s">
        <v>2001</v>
      </c>
      <c r="R1296">
        <v>13</v>
      </c>
      <c r="S1296" t="s">
        <v>22</v>
      </c>
      <c r="AA1296" s="10">
        <f t="shared" si="1434"/>
        <v>4174.49</v>
      </c>
      <c r="AB1296" s="3" cm="1">
        <f t="array" ref="AB1296">100000000/Lvac(AA1296)</f>
        <v>23948.271830980346</v>
      </c>
      <c r="AC1296" s="28">
        <f t="shared" si="1435"/>
        <v>2.3955022050597799E-7</v>
      </c>
      <c r="AD1296" s="28">
        <f t="shared" si="1436"/>
        <v>4.1756666495924938E-7</v>
      </c>
      <c r="AE1296" s="21">
        <f t="shared" si="1437"/>
        <v>23948.271377598467</v>
      </c>
      <c r="AF1296" s="10" cm="1">
        <f t="array" ref="AF1296">Lair(100000000/AE1296)</f>
        <v>4174.4900790318052</v>
      </c>
      <c r="AG1296" s="10">
        <f t="shared" si="1438"/>
        <v>7.8684068989242212E-3</v>
      </c>
      <c r="AH1296" s="10" t="b">
        <f t="shared" si="1433"/>
        <v>1</v>
      </c>
      <c r="AI1296" s="10">
        <f t="shared" si="1441"/>
        <v>4174.49</v>
      </c>
      <c r="AJ1296">
        <v>3.0000000000000001E-3</v>
      </c>
      <c r="AK1296" s="3" cm="1">
        <f t="array" ref="AK1296">100000000/Lvac($AA1296)</f>
        <v>23948.271830980346</v>
      </c>
      <c r="AL1296" s="21">
        <f t="shared" si="1417"/>
        <v>1.7210441393545332E-2</v>
      </c>
      <c r="AM1296" s="21"/>
      <c r="AN1296" s="21"/>
      <c r="AO1296" s="21"/>
      <c r="AP1296" s="21"/>
      <c r="AS1296" s="3">
        <f t="shared" si="1439"/>
        <v>1.8309803454030771E-3</v>
      </c>
      <c r="AT1296" s="3" cm="1">
        <f t="array" ref="AT1296">AS1296-(100000000/LvacE($A1296)-$E1296)</f>
        <v>-1.637639434193261E-5</v>
      </c>
      <c r="BB1296"/>
      <c r="BC1296"/>
      <c r="BD1296"/>
      <c r="BE1296"/>
      <c r="BF1296"/>
      <c r="BG1296"/>
      <c r="BH1296"/>
      <c r="BI1296"/>
      <c r="BJ1296"/>
      <c r="BN1296" s="16" cm="1">
        <f t="array" ref="BN1296">$C1296*EXP(poly_from_str(100000000/$E1296,BN$4342))</f>
        <v>8.8181311423313757E-2</v>
      </c>
      <c r="BO1296" s="16"/>
      <c r="BY1296" t="e">
        <v>#N/A</v>
      </c>
    </row>
    <row r="1297" spans="1:77" hidden="1" x14ac:dyDescent="0.25">
      <c r="A1297" t="s">
        <v>2002</v>
      </c>
      <c r="B1297" s="2" t="str">
        <f t="shared" si="1432"/>
        <v/>
      </c>
      <c r="C1297">
        <v>6</v>
      </c>
      <c r="D1297" t="s">
        <v>14</v>
      </c>
      <c r="E1297" t="s">
        <v>2003</v>
      </c>
      <c r="R1297">
        <v>13</v>
      </c>
      <c r="S1297" t="s">
        <v>22</v>
      </c>
      <c r="AA1297" s="10">
        <f t="shared" si="1434"/>
        <v>4173.5709999999999</v>
      </c>
      <c r="AB1297" s="3" cm="1">
        <f t="array" ref="AB1297">100000000/Lvac(AA1297)</f>
        <v>23953.545020676134</v>
      </c>
      <c r="AC1297" s="28">
        <f t="shared" si="1435"/>
        <v>2.3960296829741245E-7</v>
      </c>
      <c r="AD1297" s="28">
        <f t="shared" si="1436"/>
        <v>4.1747474085227204E-7</v>
      </c>
      <c r="AE1297" s="21">
        <f t="shared" si="1437"/>
        <v>23953.543776647381</v>
      </c>
      <c r="AF1297" s="10" cm="1">
        <f t="array" ref="AF1297">Lair(100000000/AE1297)</f>
        <v>4173.5712167589018</v>
      </c>
      <c r="AG1297" s="10">
        <f t="shared" si="1438"/>
        <v>7.8696702440998537E-3</v>
      </c>
      <c r="AH1297" s="10" t="b">
        <f t="shared" si="1433"/>
        <v>1</v>
      </c>
      <c r="AI1297" s="10">
        <f t="shared" si="1441"/>
        <v>4173.5709999999999</v>
      </c>
      <c r="AJ1297">
        <v>7.0000000000000001E-3</v>
      </c>
      <c r="AK1297" s="3" cm="1">
        <f t="array" ref="AK1297">100000000/Lvac($AA1297)</f>
        <v>23953.545020676134</v>
      </c>
      <c r="AL1297" s="21">
        <f t="shared" si="1417"/>
        <v>4.0175383417397945E-2</v>
      </c>
      <c r="AM1297" s="21"/>
      <c r="AN1297" s="21"/>
      <c r="AO1297" s="21"/>
      <c r="AP1297" s="21"/>
      <c r="AS1297" s="3">
        <f t="shared" si="1439"/>
        <v>5.0206761334266048E-3</v>
      </c>
      <c r="AT1297" s="3" cm="1">
        <f t="array" ref="AT1297">AS1297-(100000000/LvacE($A1297)-$E1297)</f>
        <v>-1.6412985132774338E-5</v>
      </c>
      <c r="BB1297"/>
      <c r="BC1297"/>
      <c r="BD1297"/>
      <c r="BE1297"/>
      <c r="BF1297"/>
      <c r="BG1297"/>
      <c r="BH1297"/>
      <c r="BI1297"/>
      <c r="BJ1297"/>
      <c r="BN1297" s="16" cm="1">
        <f t="array" ref="BN1297">$C1297*EXP(poly_from_str(100000000/$E1297,BN$4342))</f>
        <v>0.26490228303003754</v>
      </c>
      <c r="BO1297" s="16"/>
      <c r="BY1297">
        <v>298</v>
      </c>
    </row>
    <row r="1298" spans="1:77" hidden="1" x14ac:dyDescent="0.25">
      <c r="A1298" t="s">
        <v>2004</v>
      </c>
      <c r="B1298" s="2" t="str">
        <f t="shared" si="1432"/>
        <v/>
      </c>
      <c r="C1298">
        <v>90</v>
      </c>
      <c r="E1298" t="s">
        <v>2005</v>
      </c>
      <c r="R1298">
        <v>13</v>
      </c>
      <c r="S1298" t="s">
        <v>22</v>
      </c>
      <c r="AA1298" s="10">
        <f t="shared" si="1434"/>
        <v>4172.1469999999999</v>
      </c>
      <c r="AB1298" s="3" cm="1">
        <f t="array" ref="AB1298">100000000/Lvac(AA1298)</f>
        <v>23961.72047107941</v>
      </c>
      <c r="AC1298" s="28">
        <f t="shared" si="1435"/>
        <v>2.3968474744538004E-7</v>
      </c>
      <c r="AD1298" s="28">
        <f t="shared" si="1436"/>
        <v>4.1733230349922061E-7</v>
      </c>
      <c r="AE1298" s="21">
        <f t="shared" si="1437"/>
        <v>23961.720354234938</v>
      </c>
      <c r="AF1298" s="10" cm="1">
        <f t="array" ref="AF1298">Lair(100000000/AE1298)</f>
        <v>4172.1470203450281</v>
      </c>
      <c r="AG1298" s="10">
        <f t="shared" si="1438"/>
        <v>7.8716294597337318E-3</v>
      </c>
      <c r="AH1298" s="10" t="b">
        <f t="shared" si="1433"/>
        <v>1</v>
      </c>
      <c r="AI1298" s="10">
        <f t="shared" si="1441"/>
        <v>4172.1469999999999</v>
      </c>
      <c r="AJ1298">
        <v>3.0000000000000001E-3</v>
      </c>
      <c r="AK1298" s="3" cm="1">
        <f t="array" ref="AK1298">100000000/Lvac($AA1298)</f>
        <v>23961.72047107941</v>
      </c>
      <c r="AL1298" s="21">
        <f t="shared" si="1417"/>
        <v>1.7229776758402385E-2</v>
      </c>
      <c r="AM1298" s="21"/>
      <c r="AN1298" s="21"/>
      <c r="AO1298" s="21"/>
      <c r="AP1298" s="21"/>
      <c r="AS1298" s="3">
        <f t="shared" si="1439"/>
        <v>4.710794091806747E-4</v>
      </c>
      <c r="AT1298" s="3" cm="1">
        <f t="array" ref="AT1298">AS1298-(100000000/LvacE($A1298)-$E1298)</f>
        <v>-1.6469719412270933E-5</v>
      </c>
      <c r="BB1298"/>
      <c r="BC1298"/>
      <c r="BD1298"/>
      <c r="BE1298"/>
      <c r="BF1298"/>
      <c r="BG1298"/>
      <c r="BH1298"/>
      <c r="BI1298"/>
      <c r="BJ1298"/>
      <c r="BN1298" s="16" cm="1">
        <f t="array" ref="BN1298">$C1298*EXP(poly_from_str(100000000/$E1298,BN$4342))</f>
        <v>3.9819751066278046</v>
      </c>
      <c r="BO1298" s="16"/>
      <c r="BY1298">
        <v>4480</v>
      </c>
    </row>
    <row r="1299" spans="1:77" hidden="1" x14ac:dyDescent="0.25">
      <c r="A1299" t="s">
        <v>2006</v>
      </c>
      <c r="B1299" s="2" t="str">
        <f t="shared" si="1432"/>
        <v/>
      </c>
      <c r="C1299">
        <v>9</v>
      </c>
      <c r="D1299" t="s">
        <v>14</v>
      </c>
      <c r="E1299" t="s">
        <v>2007</v>
      </c>
      <c r="R1299">
        <v>13</v>
      </c>
      <c r="S1299" t="s">
        <v>22</v>
      </c>
      <c r="AA1299" s="10">
        <f t="shared" si="1434"/>
        <v>4167.0870000000004</v>
      </c>
      <c r="AB1299" s="3" cm="1">
        <f t="array" ref="AB1299">100000000/Lvac(AA1299)</f>
        <v>23990.816078800468</v>
      </c>
      <c r="AC1299" s="28">
        <f t="shared" si="1435"/>
        <v>2.3997579124217947E-7</v>
      </c>
      <c r="AD1299" s="28">
        <f t="shared" si="1436"/>
        <v>4.1682617077943086E-7</v>
      </c>
      <c r="AE1299" s="21">
        <f t="shared" si="1437"/>
        <v>23990.817054952076</v>
      </c>
      <c r="AF1299" s="10" cm="1">
        <f t="array" ref="AF1299">Lair(100000000/AE1299)</f>
        <v>4167.0868304439373</v>
      </c>
      <c r="AG1299" s="10">
        <f t="shared" si="1438"/>
        <v>7.8786075355278713E-3</v>
      </c>
      <c r="AH1299" s="10" t="b">
        <f t="shared" si="1433"/>
        <v>1</v>
      </c>
      <c r="AI1299" s="10">
        <f t="shared" si="1441"/>
        <v>4167.0870000000004</v>
      </c>
      <c r="AJ1299">
        <v>7.0000000000000001E-3</v>
      </c>
      <c r="AK1299" s="3" cm="1">
        <f t="array" ref="AK1299">100000000/Lvac($AA1299)</f>
        <v>23990.816078800468</v>
      </c>
      <c r="AL1299" s="21">
        <f t="shared" si="1417"/>
        <v>4.0300505497390206E-2</v>
      </c>
      <c r="AM1299" s="21"/>
      <c r="AN1299" s="21"/>
      <c r="AO1299" s="21"/>
      <c r="AP1299" s="21"/>
      <c r="AS1299" s="3">
        <f t="shared" si="1439"/>
        <v>-3.9211995317600667E-3</v>
      </c>
      <c r="AT1299" s="3" cm="1">
        <f t="array" ref="AT1299">AS1299-(100000000/LvacE($A1299)-$E1299)</f>
        <v>-1.6671579942340031E-5</v>
      </c>
      <c r="BB1299"/>
      <c r="BC1299"/>
      <c r="BD1299"/>
      <c r="BE1299"/>
      <c r="BF1299"/>
      <c r="BG1299"/>
      <c r="BH1299"/>
      <c r="BI1299"/>
      <c r="BJ1299"/>
      <c r="BN1299" s="16" cm="1">
        <f t="array" ref="BN1299">$C1299*EXP(poly_from_str(100000000/$E1299,BN$4342))</f>
        <v>0.4012967136243919</v>
      </c>
      <c r="BO1299" s="16"/>
      <c r="BY1299">
        <v>452</v>
      </c>
    </row>
    <row r="1300" spans="1:77" hidden="1" x14ac:dyDescent="0.25">
      <c r="A1300" t="s">
        <v>2008</v>
      </c>
      <c r="B1300" s="2" t="str">
        <f t="shared" si="1432"/>
        <v/>
      </c>
      <c r="C1300">
        <v>3</v>
      </c>
      <c r="E1300" t="s">
        <v>2009</v>
      </c>
      <c r="R1300">
        <v>13</v>
      </c>
      <c r="S1300" t="s">
        <v>22</v>
      </c>
      <c r="AA1300" s="10">
        <f t="shared" si="1434"/>
        <v>4166.4830000000002</v>
      </c>
      <c r="AB1300" s="3" cm="1">
        <f t="array" ref="AB1300">100000000/Lvac(AA1300)</f>
        <v>23994.293872557246</v>
      </c>
      <c r="AC1300" s="28">
        <f t="shared" si="1435"/>
        <v>2.4001057966635169E-7</v>
      </c>
      <c r="AD1300" s="28">
        <f t="shared" si="1436"/>
        <v>4.1676575493797718E-7</v>
      </c>
      <c r="AE1300" s="21">
        <f t="shared" si="1437"/>
        <v>23994.292908094867</v>
      </c>
      <c r="AF1300" s="10" cm="1">
        <f t="array" ref="AF1300">Lair(100000000/AE1300)</f>
        <v>4166.4831674771158</v>
      </c>
      <c r="AG1300" s="10">
        <f t="shared" si="1438"/>
        <v>7.8794421905186273E-3</v>
      </c>
      <c r="AH1300" s="10" t="b">
        <f t="shared" si="1433"/>
        <v>1</v>
      </c>
      <c r="AI1300" s="10">
        <f t="shared" si="1441"/>
        <v>4166.4830000000002</v>
      </c>
      <c r="AJ1300">
        <v>3.0000000000000001E-3</v>
      </c>
      <c r="AK1300" s="3" cm="1">
        <f t="array" ref="AK1300">100000000/Lvac($AA1300)</f>
        <v>23994.293872557246</v>
      </c>
      <c r="AL1300" s="21">
        <f t="shared" si="1417"/>
        <v>1.7276653143111765E-2</v>
      </c>
      <c r="AM1300" s="21"/>
      <c r="AN1300" s="21"/>
      <c r="AO1300" s="21"/>
      <c r="AP1300" s="21"/>
      <c r="AS1300" s="3">
        <f t="shared" si="1439"/>
        <v>3.8725572449038737E-3</v>
      </c>
      <c r="AT1300" s="3" cm="1">
        <f t="array" ref="AT1300">AS1300-(100000000/LvacE($A1300)-$E1300)</f>
        <v>-1.6695707017788664E-5</v>
      </c>
      <c r="BB1300"/>
      <c r="BC1300"/>
      <c r="BD1300"/>
      <c r="BE1300"/>
      <c r="BF1300"/>
      <c r="BG1300"/>
      <c r="BH1300"/>
      <c r="BI1300"/>
      <c r="BJ1300"/>
      <c r="BN1300" s="16" cm="1">
        <f t="array" ref="BN1300">$C1300*EXP(poly_from_str(100000000/$E1300,BN$4342))</f>
        <v>0.13389211455112451</v>
      </c>
      <c r="BO1300" s="16"/>
      <c r="BY1300" t="e">
        <v>#N/A</v>
      </c>
    </row>
    <row r="1301" spans="1:77" hidden="1" x14ac:dyDescent="0.25">
      <c r="A1301" t="s">
        <v>2010</v>
      </c>
      <c r="B1301" s="2" t="str">
        <f t="shared" si="1432"/>
        <v/>
      </c>
      <c r="C1301">
        <v>8</v>
      </c>
      <c r="E1301" t="s">
        <v>2011</v>
      </c>
      <c r="R1301">
        <v>13</v>
      </c>
      <c r="S1301" t="s">
        <v>22</v>
      </c>
      <c r="AA1301" s="10">
        <f t="shared" si="1434"/>
        <v>4165.9319999999998</v>
      </c>
      <c r="AB1301" s="3" cm="1">
        <f t="array" ref="AB1301">100000000/Lvac(AA1301)</f>
        <v>23997.467375248158</v>
      </c>
      <c r="AC1301" s="28">
        <f t="shared" si="1435"/>
        <v>2.4004232426261403E-7</v>
      </c>
      <c r="AD1301" s="28">
        <f t="shared" si="1436"/>
        <v>4.1671064048676889E-7</v>
      </c>
      <c r="AE1301" s="21">
        <f t="shared" si="1437"/>
        <v>23997.468029203679</v>
      </c>
      <c r="AF1301" s="10" cm="1">
        <f t="array" ref="AF1301">Lair(100000000/AE1301)</f>
        <v>4165.9318864718689</v>
      </c>
      <c r="AG1301" s="10">
        <f t="shared" si="1438"/>
        <v>7.8802039225854097E-3</v>
      </c>
      <c r="AH1301" s="10" t="b">
        <f t="shared" si="1433"/>
        <v>1</v>
      </c>
      <c r="AI1301" s="10">
        <f t="shared" si="1441"/>
        <v>4165.9319999999998</v>
      </c>
      <c r="AJ1301">
        <v>3.0000000000000001E-3</v>
      </c>
      <c r="AK1301" s="3" cm="1">
        <f t="array" ref="AK1301">100000000/Lvac($AA1301)</f>
        <v>23997.467375248158</v>
      </c>
      <c r="AL1301" s="21">
        <f t="shared" si="1417"/>
        <v>1.7281223535512456E-2</v>
      </c>
      <c r="AM1301" s="21"/>
      <c r="AN1301" s="21"/>
      <c r="AO1301" s="21"/>
      <c r="AP1301" s="21"/>
      <c r="AS1301" s="3">
        <f t="shared" si="1439"/>
        <v>-2.6247518435411621E-3</v>
      </c>
      <c r="AT1301" s="3" cm="1">
        <f t="array" ref="AT1301">AS1301-(100000000/LvacE($A1301)-$E1301)</f>
        <v>-1.6717720427550375E-5</v>
      </c>
      <c r="BB1301"/>
      <c r="BC1301"/>
      <c r="BD1301"/>
      <c r="BE1301"/>
      <c r="BF1301"/>
      <c r="BG1301"/>
      <c r="BH1301"/>
      <c r="BI1301"/>
      <c r="BJ1301"/>
      <c r="BN1301" s="16" cm="1">
        <f t="array" ref="BN1301">$C1301*EXP(poly_from_str(100000000/$E1301,BN$4342))</f>
        <v>0.35735656452918785</v>
      </c>
      <c r="BO1301" s="16"/>
      <c r="BY1301">
        <v>403</v>
      </c>
    </row>
    <row r="1302" spans="1:77" hidden="1" x14ac:dyDescent="0.25">
      <c r="A1302" t="s">
        <v>2012</v>
      </c>
      <c r="B1302" s="2" t="str">
        <f t="shared" si="1432"/>
        <v/>
      </c>
      <c r="C1302">
        <v>8</v>
      </c>
      <c r="D1302" t="s">
        <v>14</v>
      </c>
      <c r="E1302" t="s">
        <v>2013</v>
      </c>
      <c r="R1302">
        <v>13</v>
      </c>
      <c r="S1302" t="s">
        <v>22</v>
      </c>
      <c r="AA1302" s="10">
        <f t="shared" si="1434"/>
        <v>4165.098</v>
      </c>
      <c r="AB1302" s="3" cm="1">
        <f t="array" ref="AB1302">100000000/Lvac(AA1302)</f>
        <v>24002.272422999813</v>
      </c>
      <c r="AC1302" s="28">
        <f t="shared" si="1435"/>
        <v>2.4009038922973721E-7</v>
      </c>
      <c r="AD1302" s="28">
        <f t="shared" si="1436"/>
        <v>4.1662721861358644E-7</v>
      </c>
      <c r="AE1302" s="21">
        <f t="shared" si="1437"/>
        <v>24002.271818947618</v>
      </c>
      <c r="AF1302" s="10" cm="1">
        <f t="array" ref="AF1302">Lair(100000000/AE1302)</f>
        <v>4165.0981048228277</v>
      </c>
      <c r="AG1302" s="10">
        <f t="shared" si="1438"/>
        <v>7.881357464218107E-3</v>
      </c>
      <c r="AH1302" s="10" t="b">
        <f t="shared" si="1433"/>
        <v>1</v>
      </c>
      <c r="AI1302" s="10">
        <f t="shared" si="1441"/>
        <v>4165.098</v>
      </c>
      <c r="AJ1302">
        <v>7.0000000000000001E-3</v>
      </c>
      <c r="AK1302" s="3" cm="1">
        <f t="array" ref="AK1302">100000000/Lvac($AA1302)</f>
        <v>24002.272422999813</v>
      </c>
      <c r="AL1302" s="21">
        <f t="shared" ref="AL1302:AL1340" si="1442">AJ1302/AI1302*AK1302</f>
        <v>4.0339004499053491E-2</v>
      </c>
      <c r="AM1302" s="21"/>
      <c r="AN1302" s="21"/>
      <c r="AO1302" s="21"/>
      <c r="AP1302" s="21"/>
      <c r="AS1302" s="3">
        <f t="shared" si="1439"/>
        <v>2.4229998125520069E-3</v>
      </c>
      <c r="AT1302" s="3" cm="1">
        <f t="array" ref="AT1302">AS1302-(100000000/LvacE($A1302)-$E1302)</f>
        <v>-1.6751055227359757E-5</v>
      </c>
      <c r="BB1302"/>
      <c r="BC1302"/>
      <c r="BD1302"/>
      <c r="BE1302"/>
      <c r="BF1302"/>
      <c r="BG1302"/>
      <c r="BH1302"/>
      <c r="BI1302"/>
      <c r="BJ1302"/>
      <c r="BN1302" s="16" cm="1">
        <f t="array" ref="BN1302">$C1302*EXP(poly_from_str(100000000/$E1302,BN$4342))</f>
        <v>0.35782892925462678</v>
      </c>
      <c r="BO1302" s="16"/>
      <c r="BY1302">
        <v>404</v>
      </c>
    </row>
    <row r="1303" spans="1:77" hidden="1" x14ac:dyDescent="0.25">
      <c r="A1303" t="s">
        <v>2014</v>
      </c>
      <c r="B1303" s="2" t="str">
        <f t="shared" si="1432"/>
        <v/>
      </c>
      <c r="C1303">
        <v>5</v>
      </c>
      <c r="E1303" t="s">
        <v>2015</v>
      </c>
      <c r="R1303">
        <v>13</v>
      </c>
      <c r="S1303" t="s">
        <v>22</v>
      </c>
      <c r="AA1303" s="10">
        <f t="shared" si="1434"/>
        <v>4161.1030000000001</v>
      </c>
      <c r="AB1303" s="3" cm="1">
        <f t="array" ref="AB1303">100000000/Lvac(AA1303)</f>
        <v>24025.31611891777</v>
      </c>
      <c r="AC1303" s="28">
        <f t="shared" si="1435"/>
        <v>2.4032089568559105E-7</v>
      </c>
      <c r="AD1303" s="28">
        <f t="shared" si="1436"/>
        <v>4.162276138429622E-7</v>
      </c>
      <c r="AE1303" s="21">
        <f t="shared" si="1437"/>
        <v>24025.317089259617</v>
      </c>
      <c r="AF1303" s="10" cm="1">
        <f t="array" ref="AF1303">Lair(100000000/AE1303)</f>
        <v>4161.1028319367933</v>
      </c>
      <c r="AG1303" s="10">
        <f t="shared" si="1438"/>
        <v>7.8868927444138929E-3</v>
      </c>
      <c r="AH1303" s="10" t="b">
        <f t="shared" si="1433"/>
        <v>1</v>
      </c>
      <c r="AI1303" s="10">
        <f t="shared" si="1441"/>
        <v>4161.1030000000001</v>
      </c>
      <c r="AJ1303">
        <v>3.0000000000000001E-3</v>
      </c>
      <c r="AK1303" s="3" cm="1">
        <f t="array" ref="AK1303">100000000/Lvac($AA1303)</f>
        <v>24025.31611891777</v>
      </c>
      <c r="AL1303" s="21">
        <f t="shared" si="1442"/>
        <v>1.7321356466483358E-2</v>
      </c>
      <c r="AM1303" s="21"/>
      <c r="AN1303" s="21"/>
      <c r="AO1303" s="21"/>
      <c r="AP1303" s="21"/>
      <c r="AS1303" s="3">
        <f t="shared" si="1439"/>
        <v>-3.8810822297818959E-3</v>
      </c>
      <c r="AT1303" s="3" cm="1">
        <f t="array" ref="AT1303">AS1303-(100000000/LvacE($A1303)-$E1303)</f>
        <v>-1.6910889826249331E-5</v>
      </c>
      <c r="BB1303"/>
      <c r="BC1303"/>
      <c r="BD1303"/>
      <c r="BE1303"/>
      <c r="BF1303"/>
      <c r="BG1303"/>
      <c r="BH1303"/>
      <c r="BI1303"/>
      <c r="BJ1303"/>
      <c r="BN1303" s="16" cm="1">
        <f t="array" ref="BN1303">$C1303*EXP(poly_from_str(100000000/$E1303,BN$4342))</f>
        <v>0.22509273337496458</v>
      </c>
      <c r="BO1303" s="16"/>
      <c r="BY1303">
        <v>254</v>
      </c>
    </row>
    <row r="1304" spans="1:77" hidden="1" x14ac:dyDescent="0.25">
      <c r="A1304" t="s">
        <v>2016</v>
      </c>
      <c r="B1304" s="2" t="str">
        <f t="shared" si="1432"/>
        <v/>
      </c>
      <c r="C1304">
        <v>6</v>
      </c>
      <c r="D1304" t="s">
        <v>14</v>
      </c>
      <c r="E1304" t="s">
        <v>2017</v>
      </c>
      <c r="R1304">
        <v>13</v>
      </c>
      <c r="S1304" t="s">
        <v>22</v>
      </c>
      <c r="AA1304" s="10">
        <f t="shared" si="1434"/>
        <v>4160.9369999999999</v>
      </c>
      <c r="AB1304" s="3" cm="1">
        <f t="array" ref="AB1304">100000000/Lvac(AA1304)</f>
        <v>24026.274586680564</v>
      </c>
      <c r="AC1304" s="28">
        <f t="shared" si="1435"/>
        <v>2.4033048325413242E-7</v>
      </c>
      <c r="AD1304" s="28">
        <f t="shared" si="1436"/>
        <v>4.1621100948973989E-7</v>
      </c>
      <c r="AE1304" s="21">
        <f t="shared" si="1437"/>
        <v>24026.273439788925</v>
      </c>
      <c r="AF1304" s="10" cm="1">
        <f t="array" ref="AF1304">Lair(100000000/AE1304)</f>
        <v>4160.9371986257993</v>
      </c>
      <c r="AG1304" s="10">
        <f t="shared" si="1438"/>
        <v>7.8871230911067101E-3</v>
      </c>
      <c r="AH1304" s="10" t="b">
        <f t="shared" si="1433"/>
        <v>1</v>
      </c>
      <c r="AI1304" s="10">
        <f t="shared" si="1441"/>
        <v>4160.9369999999999</v>
      </c>
      <c r="AJ1304">
        <v>7.0000000000000001E-3</v>
      </c>
      <c r="AK1304" s="3" cm="1">
        <f t="array" ref="AK1304">100000000/Lvac($AA1304)</f>
        <v>24026.274586680564</v>
      </c>
      <c r="AL1304" s="21">
        <f t="shared" si="1442"/>
        <v>4.0419723275493945E-2</v>
      </c>
      <c r="AM1304" s="21"/>
      <c r="AN1304" s="21"/>
      <c r="AO1304" s="21"/>
      <c r="AP1304" s="21"/>
      <c r="AS1304" s="3">
        <f t="shared" si="1439"/>
        <v>4.5866805630794261E-3</v>
      </c>
      <c r="AT1304" s="3" cm="1">
        <f t="array" ref="AT1304">AS1304-(100000000/LvacE($A1304)-$E1304)</f>
        <v>-1.6917529137572274E-5</v>
      </c>
      <c r="BB1304"/>
      <c r="BC1304"/>
      <c r="BD1304"/>
      <c r="BE1304"/>
      <c r="BF1304"/>
      <c r="BG1304"/>
      <c r="BH1304"/>
      <c r="BI1304"/>
      <c r="BJ1304"/>
      <c r="BN1304" s="16" cm="1">
        <f t="array" ref="BN1304">$C1304*EXP(poly_from_str(100000000/$E1304,BN$4342))</f>
        <v>0.27018434088082111</v>
      </c>
      <c r="BO1304" s="16"/>
      <c r="BY1304" t="e">
        <v>#N/A</v>
      </c>
    </row>
    <row r="1305" spans="1:77" hidden="1" x14ac:dyDescent="0.25">
      <c r="A1305" t="s">
        <v>2018</v>
      </c>
      <c r="B1305" s="2" t="str">
        <f t="shared" si="1432"/>
        <v/>
      </c>
      <c r="C1305">
        <v>4</v>
      </c>
      <c r="D1305" t="s">
        <v>14</v>
      </c>
      <c r="E1305" t="s">
        <v>2019</v>
      </c>
      <c r="F1305">
        <v>13887</v>
      </c>
      <c r="G1305" t="s">
        <v>3</v>
      </c>
      <c r="H1305" s="5" t="s">
        <v>8</v>
      </c>
      <c r="I1305">
        <v>37919</v>
      </c>
      <c r="J1305" t="s">
        <v>5</v>
      </c>
      <c r="K1305" s="5" t="s">
        <v>8</v>
      </c>
      <c r="L1305">
        <v>13887.6</v>
      </c>
      <c r="M1305" t="str">
        <f t="shared" ref="M1305:M1306" si="1443">$G1305&amp;""</f>
        <v>o</v>
      </c>
      <c r="N1305" t="str">
        <f t="shared" ref="N1305:N1306" si="1444">$H1305&amp;""</f>
        <v>7/2</v>
      </c>
      <c r="O1305">
        <v>37919.58</v>
      </c>
      <c r="P1305" t="str">
        <f t="shared" ref="P1305:P1306" si="1445">$J1305&amp;""</f>
        <v>e</v>
      </c>
      <c r="Q1305" t="str">
        <f t="shared" ref="Q1305:Q1306" si="1446">$K1305&amp;""</f>
        <v>7/2</v>
      </c>
      <c r="R1305">
        <v>13</v>
      </c>
      <c r="AA1305" s="10">
        <f t="shared" si="1434"/>
        <v>4159.9489999999996</v>
      </c>
      <c r="AB1305" s="3" cm="1">
        <f t="array" ref="AB1305">100000000/Lvac(AA1305)</f>
        <v>24031.980784491152</v>
      </c>
      <c r="AC1305" s="28">
        <f t="shared" si="1435"/>
        <v>2.4038756244367421E-7</v>
      </c>
      <c r="AD1305" s="28">
        <f t="shared" si="1436"/>
        <v>4.1611218358053205E-7</v>
      </c>
      <c r="AE1305" s="21">
        <f t="shared" si="1437"/>
        <v>24031.980588190705</v>
      </c>
      <c r="AF1305" s="10" cm="1">
        <f t="array" ref="AF1305">Lair(100000000/AE1305)</f>
        <v>4159.9490339803842</v>
      </c>
      <c r="AG1305" s="10">
        <f t="shared" si="1438"/>
        <v>7.8884946407385224E-3</v>
      </c>
      <c r="AH1305" s="10" t="b">
        <f t="shared" si="1433"/>
        <v>1</v>
      </c>
      <c r="AI1305" s="10">
        <f t="shared" ref="AI1305:AI1306" si="1447">$AF1305</f>
        <v>4159.9490339803842</v>
      </c>
      <c r="AJ1305">
        <v>7.0000000000000001E-3</v>
      </c>
      <c r="AK1305" s="3" cm="1">
        <f t="array" ref="AK1305">100000000/Lvac($AA1305)</f>
        <v>24031.980784491152</v>
      </c>
      <c r="AL1305" s="21">
        <f t="shared" si="1442"/>
        <v>4.0438924640015507E-2</v>
      </c>
      <c r="AM1305" s="10" cm="1">
        <f t="array" ref="AM1305">Lvac($AI1305)-$BA1305</f>
        <v>-1.0184484108322067E-4</v>
      </c>
      <c r="AN1305" s="10">
        <f t="shared" ref="AN1305:AN1306" si="1448">$AK1305-($AX1305-$AW1305)</f>
        <v>7.8449114880640991E-4</v>
      </c>
      <c r="AO1305" s="3">
        <f t="shared" ref="AO1305:AO1306" si="1449">AM1305/AJ1305</f>
        <v>-1.4549263011888667E-2</v>
      </c>
      <c r="AP1305" s="3">
        <v>-1.9404876573909338E-2</v>
      </c>
      <c r="AS1305" s="3">
        <f t="shared" si="1439"/>
        <v>7.8449115244438872E-4</v>
      </c>
      <c r="AT1305" s="3" cm="1">
        <f t="array" ref="AT1305">AS1305-(100000000/LvacE($A1305)-$E1305)</f>
        <v>-1.6957110346993431E-5</v>
      </c>
      <c r="AU1305" t="s">
        <v>4813</v>
      </c>
      <c r="AV1305" t="s">
        <v>4759</v>
      </c>
      <c r="AW1305" s="3">
        <v>13887.6</v>
      </c>
      <c r="AX1305" s="3">
        <v>37919.58</v>
      </c>
      <c r="AY1305" s="3"/>
      <c r="AZ1305" s="10" cm="1">
        <f t="array" ref="AZ1305">Lair(100000000/($AX1305-$AW1305))</f>
        <v>4159.9491357985244</v>
      </c>
      <c r="BA1305" s="10">
        <f t="shared" ref="BA1305:BA1306" si="1450">100000000/($AX1305-$AW1305)</f>
        <v>4161.1219716394562</v>
      </c>
      <c r="BB1305" s="12">
        <v>521000</v>
      </c>
      <c r="BC1305" s="3">
        <v>3.2000000000000001E-2</v>
      </c>
      <c r="BD1305" s="12" cm="1">
        <f t="array" ref="BD1305">SfromgA($BB1305,$BA1305,"")</f>
        <v>1.8526885672090151E-2</v>
      </c>
      <c r="BE1305" s="29">
        <f>(10^MAX(0.05, -0.312925054856973*((LN($BD1305))^(1/3)) + 0.454808404431693)-1)*100</f>
        <v>793.45114377643688</v>
      </c>
      <c r="BG1305" s="3"/>
      <c r="BH1305" s="3"/>
      <c r="BI1305" s="12">
        <f>IF($BB1305="",$BF1305,$BB1305)</f>
        <v>521000</v>
      </c>
      <c r="BJ1305" s="29">
        <f>IF($BB1305="",$BH1305,$BE1305)</f>
        <v>793.45114377643688</v>
      </c>
      <c r="BK1305" s="3">
        <f>LN(BN1305*100000000/($AX1305-$AW1305)/$BI1305)</f>
        <v>-6.5424487949560675</v>
      </c>
      <c r="BL1305" s="13">
        <f>EXP(BK$4341*$AX1305+BK$4342)*$BI1305/(100000000/($AX1305-$AW1305))</f>
        <v>0.78883184727218081</v>
      </c>
      <c r="BM1305" s="3">
        <f t="shared" ref="BM1305" si="1451">LN(BL1305/$C1305)</f>
        <v>-1.6234964632977653</v>
      </c>
      <c r="BN1305" s="16" cm="1">
        <f t="array" ref="BN1305">$C1305*EXP(poly_from_str(100000000/$E1305,BN$4342))</f>
        <v>0.1804171704809896</v>
      </c>
      <c r="BO1305" s="3">
        <f>LN($C1305)</f>
        <v>1.3862943611198906</v>
      </c>
      <c r="BP1305" s="13">
        <f>LN(BL1305/BN1305)</f>
        <v>1.4752813936552411</v>
      </c>
      <c r="BY1305">
        <v>204</v>
      </c>
    </row>
    <row r="1306" spans="1:77" hidden="1" x14ac:dyDescent="0.25">
      <c r="A1306" t="s">
        <v>2020</v>
      </c>
      <c r="B1306" s="2" t="str">
        <f t="shared" si="1432"/>
        <v/>
      </c>
      <c r="C1306">
        <v>2</v>
      </c>
      <c r="E1306" t="s">
        <v>2021</v>
      </c>
      <c r="F1306">
        <v>11761</v>
      </c>
      <c r="G1306" t="s">
        <v>3</v>
      </c>
      <c r="H1306" s="5" t="s">
        <v>4</v>
      </c>
      <c r="I1306">
        <v>35801</v>
      </c>
      <c r="J1306" t="s">
        <v>5</v>
      </c>
      <c r="K1306" s="5" t="s">
        <v>8</v>
      </c>
      <c r="L1306">
        <v>11761.69</v>
      </c>
      <c r="M1306" t="str">
        <f t="shared" si="1443"/>
        <v>o</v>
      </c>
      <c r="N1306" t="str">
        <f t="shared" si="1444"/>
        <v>9/2</v>
      </c>
      <c r="O1306">
        <v>35801.120000000003</v>
      </c>
      <c r="P1306" t="str">
        <f t="shared" si="1445"/>
        <v>e</v>
      </c>
      <c r="Q1306" t="str">
        <f t="shared" si="1446"/>
        <v>7/2</v>
      </c>
      <c r="R1306">
        <v>13</v>
      </c>
      <c r="AA1306" s="10">
        <f t="shared" si="1434"/>
        <v>4158.6509999999998</v>
      </c>
      <c r="AB1306" s="3" cm="1">
        <f t="array" ref="AB1306">100000000/Lvac(AA1306)</f>
        <v>24039.4815092307</v>
      </c>
      <c r="AC1306" s="28">
        <f t="shared" si="1435"/>
        <v>2.4046259231659498E-7</v>
      </c>
      <c r="AD1306" s="28">
        <f t="shared" si="1436"/>
        <v>4.1598234954277992E-7</v>
      </c>
      <c r="AE1306" s="21">
        <f t="shared" si="1437"/>
        <v>24039.481131227683</v>
      </c>
      <c r="AF1306" s="10" cm="1">
        <f t="array" ref="AF1306">Lair(100000000/AE1306)</f>
        <v>4158.6510653929918</v>
      </c>
      <c r="AG1306" s="10">
        <f t="shared" si="1438"/>
        <v>7.890298020828232E-3</v>
      </c>
      <c r="AH1306" s="10" t="b">
        <f t="shared" si="1433"/>
        <v>1</v>
      </c>
      <c r="AI1306" s="10">
        <f t="shared" si="1447"/>
        <v>4158.6510653929918</v>
      </c>
      <c r="AJ1306">
        <v>3.0000000000000001E-3</v>
      </c>
      <c r="AK1306" s="3" cm="1">
        <f t="array" ref="AK1306">100000000/Lvac($AA1306)</f>
        <v>24039.4815092307</v>
      </c>
      <c r="AL1306" s="21">
        <f t="shared" si="1442"/>
        <v>1.7341787852277267E-2</v>
      </c>
      <c r="AM1306" s="10" cm="1">
        <f t="array" ref="AM1306">Lvac($AI1306)-$BA1306</f>
        <v>-8.8478339803259587E-3</v>
      </c>
      <c r="AN1306" s="10">
        <f t="shared" si="1448"/>
        <v>5.15092306995939E-2</v>
      </c>
      <c r="AO1306" s="3">
        <f t="shared" si="1449"/>
        <v>-2.9492779934419864</v>
      </c>
      <c r="AP1306" s="3">
        <v>-2.9710813732890529</v>
      </c>
      <c r="AS1306" s="3">
        <f t="shared" si="1439"/>
        <v>1.5092307003214955E-3</v>
      </c>
      <c r="AT1306" s="3" cm="1">
        <f t="array" ref="AT1306">AS1306-(100000000/LvacE($A1306)-$E1306)</f>
        <v>-1.7009122529998422E-5</v>
      </c>
      <c r="AU1306" t="s">
        <v>4690</v>
      </c>
      <c r="AV1306" t="s">
        <v>4805</v>
      </c>
      <c r="AW1306" s="3">
        <v>11761.69</v>
      </c>
      <c r="AX1306" s="3">
        <v>35801.120000000003</v>
      </c>
      <c r="AY1306" s="3"/>
      <c r="AZ1306" s="10" cm="1">
        <f t="array" ref="AZ1306">Lair(100000000/($AX1306-$AW1306))</f>
        <v>4158.659910907425</v>
      </c>
      <c r="BA1306" s="10">
        <f t="shared" si="1450"/>
        <v>4159.8324086719194</v>
      </c>
      <c r="BN1306" s="16" cm="1">
        <f t="array" ref="BN1306">$C1306*EXP(poly_from_str(100000000/$E1306,BN$4342))</f>
        <v>9.0403832100925174E-2</v>
      </c>
      <c r="BO1306" s="16"/>
      <c r="BY1306">
        <v>102</v>
      </c>
    </row>
    <row r="1307" spans="1:77" hidden="1" x14ac:dyDescent="0.25">
      <c r="A1307" t="s">
        <v>2022</v>
      </c>
      <c r="B1307" s="2" t="str">
        <f t="shared" si="1432"/>
        <v/>
      </c>
      <c r="C1307">
        <v>20</v>
      </c>
      <c r="D1307" t="s">
        <v>14</v>
      </c>
      <c r="E1307" t="s">
        <v>2023</v>
      </c>
      <c r="R1307">
        <v>13</v>
      </c>
      <c r="S1307" t="s">
        <v>22</v>
      </c>
      <c r="AA1307" s="10">
        <f t="shared" si="1434"/>
        <v>4156.17</v>
      </c>
      <c r="AB1307" s="3" cm="1">
        <f t="array" ref="AB1307">100000000/Lvac(AA1307)</f>
        <v>24053.83144609915</v>
      </c>
      <c r="AC1307" s="28">
        <f t="shared" si="1435"/>
        <v>2.4060613497522962E-7</v>
      </c>
      <c r="AD1307" s="28">
        <f t="shared" si="1436"/>
        <v>4.1573418448567854E-7</v>
      </c>
      <c r="AE1307" s="21">
        <f t="shared" si="1437"/>
        <v>24053.831083259694</v>
      </c>
      <c r="AF1307" s="10" cm="1">
        <f t="array" ref="AF1307">Lair(100000000/AE1307)</f>
        <v>4156.1700626948877</v>
      </c>
      <c r="AG1307" s="10">
        <f t="shared" si="1438"/>
        <v>7.8937497077957771E-3</v>
      </c>
      <c r="AH1307" s="10" t="b">
        <f t="shared" si="1433"/>
        <v>1</v>
      </c>
      <c r="AI1307" s="10">
        <f t="shared" si="1441"/>
        <v>4156.17</v>
      </c>
      <c r="AJ1307">
        <v>7.0000000000000001E-3</v>
      </c>
      <c r="AK1307" s="3" cm="1">
        <f t="array" ref="AK1307">100000000/Lvac($AA1307)</f>
        <v>24053.83144609915</v>
      </c>
      <c r="AL1307" s="21">
        <f t="shared" si="1442"/>
        <v>4.0512495909140876E-2</v>
      </c>
      <c r="AM1307" s="21"/>
      <c r="AN1307" s="21"/>
      <c r="AO1307" s="21"/>
      <c r="AP1307" s="21"/>
      <c r="AS1307" s="3">
        <f t="shared" si="1439"/>
        <v>1.4460991478699725E-3</v>
      </c>
      <c r="AT1307" s="3" cm="1">
        <f t="array" ref="AT1307">AS1307-(100000000/LvacE($A1307)-$E1307)</f>
        <v>-1.7108635802287608E-5</v>
      </c>
      <c r="BB1307"/>
      <c r="BC1307"/>
      <c r="BD1307"/>
      <c r="BE1307"/>
      <c r="BF1307"/>
      <c r="BG1307"/>
      <c r="BH1307"/>
      <c r="BI1307"/>
      <c r="BJ1307"/>
      <c r="BN1307" s="16" cm="1">
        <f t="array" ref="BN1307">$C1307*EXP(poly_from_str(100000000/$E1307,BN$4342))</f>
        <v>0.90783693921102404</v>
      </c>
      <c r="BO1307" s="16"/>
      <c r="BY1307" t="e">
        <v>#N/A</v>
      </c>
    </row>
    <row r="1308" spans="1:77" hidden="1" x14ac:dyDescent="0.25">
      <c r="A1308" t="s">
        <v>2024</v>
      </c>
      <c r="B1308" s="2" t="str">
        <f t="shared" si="1432"/>
        <v/>
      </c>
      <c r="C1308">
        <v>2</v>
      </c>
      <c r="E1308" t="s">
        <v>2025</v>
      </c>
      <c r="R1308">
        <v>13</v>
      </c>
      <c r="S1308" t="s">
        <v>22</v>
      </c>
      <c r="AA1308" s="10">
        <f t="shared" si="1434"/>
        <v>4155.3720000000003</v>
      </c>
      <c r="AB1308" s="3" cm="1">
        <f t="array" ref="AB1308">100000000/Lvac(AA1308)</f>
        <v>24058.450666374469</v>
      </c>
      <c r="AC1308" s="28">
        <f t="shared" si="1435"/>
        <v>2.4065234111410481E-7</v>
      </c>
      <c r="AD1308" s="28">
        <f t="shared" si="1436"/>
        <v>4.1565436356118304E-7</v>
      </c>
      <c r="AE1308" s="21">
        <f t="shared" si="1437"/>
        <v>24058.450499078826</v>
      </c>
      <c r="AF1308" s="10" cm="1">
        <f t="array" ref="AF1308">Lair(100000000/AE1308)</f>
        <v>4155.3720288958493</v>
      </c>
      <c r="AG1308" s="10">
        <f t="shared" si="1438"/>
        <v>7.894861238220606E-3</v>
      </c>
      <c r="AH1308" s="10" t="b">
        <f t="shared" si="1433"/>
        <v>1</v>
      </c>
      <c r="AI1308" s="10">
        <f t="shared" si="1441"/>
        <v>4155.3720000000003</v>
      </c>
      <c r="AJ1308">
        <v>3.0000000000000001E-3</v>
      </c>
      <c r="AK1308" s="3" cm="1">
        <f t="array" ref="AK1308">100000000/Lvac($AA1308)</f>
        <v>24058.450666374469</v>
      </c>
      <c r="AL1308" s="21">
        <f t="shared" si="1442"/>
        <v>1.7369167429323634E-2</v>
      </c>
      <c r="AM1308" s="21"/>
      <c r="AN1308" s="21"/>
      <c r="AO1308" s="21"/>
      <c r="AP1308" s="21"/>
      <c r="AS1308" s="3">
        <f t="shared" si="1439"/>
        <v>6.6637446798267774E-4</v>
      </c>
      <c r="AT1308" s="3" cm="1">
        <f t="array" ref="AT1308">AS1308-(100000000/LvacE($A1308)-$E1308)</f>
        <v>-1.7140660929726437E-5</v>
      </c>
      <c r="BB1308"/>
      <c r="BC1308"/>
      <c r="BD1308"/>
      <c r="BE1308"/>
      <c r="BF1308"/>
      <c r="BG1308"/>
      <c r="BH1308"/>
      <c r="BI1308"/>
      <c r="BJ1308"/>
      <c r="BN1308" s="16" cm="1">
        <f t="array" ref="BN1308">$C1308*EXP(poly_from_str(100000000/$E1308,BN$4342))</f>
        <v>9.0907752793768601E-2</v>
      </c>
      <c r="BO1308" s="16"/>
      <c r="BY1308" t="e">
        <v>#N/A</v>
      </c>
    </row>
    <row r="1309" spans="1:77" hidden="1" x14ac:dyDescent="0.25">
      <c r="A1309" t="s">
        <v>2026</v>
      </c>
      <c r="B1309" s="2" t="str">
        <f t="shared" si="1432"/>
        <v/>
      </c>
      <c r="C1309">
        <v>3</v>
      </c>
      <c r="D1309" t="s">
        <v>14</v>
      </c>
      <c r="E1309" t="s">
        <v>2027</v>
      </c>
      <c r="R1309">
        <v>13</v>
      </c>
      <c r="S1309" t="s">
        <v>22</v>
      </c>
      <c r="AA1309" s="10">
        <f t="shared" si="1434"/>
        <v>4154.7030000000004</v>
      </c>
      <c r="AB1309" s="3" cm="1">
        <f t="array" ref="AB1309">100000000/Lvac(AA1309)</f>
        <v>24062.324537904002</v>
      </c>
      <c r="AC1309" s="28">
        <f t="shared" si="1435"/>
        <v>2.4069109151725163E-7</v>
      </c>
      <c r="AD1309" s="28">
        <f t="shared" si="1436"/>
        <v>4.1558744601950545E-7</v>
      </c>
      <c r="AE1309" s="21">
        <f t="shared" si="1437"/>
        <v>24062.323398097698</v>
      </c>
      <c r="AF1309" s="10" cm="1">
        <f t="array" ref="AF1309">Lair(100000000/AE1309)</f>
        <v>4154.7031968076872</v>
      </c>
      <c r="AG1309" s="10">
        <f t="shared" si="1438"/>
        <v>7.8957935787352315E-3</v>
      </c>
      <c r="AH1309" s="10" t="b">
        <f t="shared" si="1433"/>
        <v>1</v>
      </c>
      <c r="AI1309" s="10">
        <f t="shared" si="1441"/>
        <v>4154.7030000000004</v>
      </c>
      <c r="AJ1309">
        <v>7.0000000000000001E-3</v>
      </c>
      <c r="AK1309" s="3" cm="1">
        <f t="array" ref="AK1309">100000000/Lvac($AA1309)</f>
        <v>24062.324537904002</v>
      </c>
      <c r="AL1309" s="21">
        <f t="shared" si="1442"/>
        <v>4.0541110102293228E-2</v>
      </c>
      <c r="AM1309" s="21"/>
      <c r="AN1309" s="21"/>
      <c r="AO1309" s="21"/>
      <c r="AP1309" s="21"/>
      <c r="AS1309" s="3">
        <f t="shared" si="1439"/>
        <v>4.537904002063442E-3</v>
      </c>
      <c r="AT1309" s="3" cm="1">
        <f t="array" ref="AT1309">AS1309-(100000000/LvacE($A1309)-$E1309)</f>
        <v>-1.7167516489280388E-5</v>
      </c>
      <c r="BB1309"/>
      <c r="BC1309"/>
      <c r="BD1309"/>
      <c r="BE1309"/>
      <c r="BF1309"/>
      <c r="BG1309"/>
      <c r="BH1309"/>
      <c r="BI1309"/>
      <c r="BJ1309"/>
      <c r="BN1309" s="16" cm="1">
        <f t="array" ref="BN1309">$C1309*EXP(poly_from_str(100000000/$E1309,BN$4342))</f>
        <v>0.13651850108376726</v>
      </c>
      <c r="BO1309" s="16"/>
      <c r="BY1309">
        <v>154</v>
      </c>
    </row>
    <row r="1310" spans="1:77" hidden="1" x14ac:dyDescent="0.25">
      <c r="A1310" t="s">
        <v>2028</v>
      </c>
      <c r="B1310" s="2" t="str">
        <f t="shared" si="1432"/>
        <v/>
      </c>
      <c r="C1310">
        <v>20</v>
      </c>
      <c r="E1310" t="s">
        <v>2029</v>
      </c>
      <c r="R1310">
        <v>13</v>
      </c>
      <c r="S1310" t="s">
        <v>22</v>
      </c>
      <c r="AA1310" s="10">
        <f t="shared" si="1434"/>
        <v>4153.2280000000001</v>
      </c>
      <c r="AB1310" s="3" cm="1">
        <f t="array" ref="AB1310">100000000/Lvac(AA1310)</f>
        <v>24070.869993959393</v>
      </c>
      <c r="AC1310" s="28">
        <f t="shared" si="1435"/>
        <v>2.407765718616941E-7</v>
      </c>
      <c r="AD1310" s="28">
        <f t="shared" si="1436"/>
        <v>4.1543990734483257E-7</v>
      </c>
      <c r="AE1310" s="21">
        <f t="shared" si="1437"/>
        <v>24070.869995478257</v>
      </c>
      <c r="AF1310" s="10" cm="1">
        <f t="array" ref="AF1310">Lair(100000000/AE1310)</f>
        <v>4153.2279997379283</v>
      </c>
      <c r="AG1310" s="10">
        <f t="shared" si="1438"/>
        <v>7.8978507794370302E-3</v>
      </c>
      <c r="AH1310" s="10" t="b">
        <f t="shared" si="1433"/>
        <v>1</v>
      </c>
      <c r="AI1310" s="10">
        <f t="shared" si="1441"/>
        <v>4153.2280000000001</v>
      </c>
      <c r="AJ1310">
        <v>3.0000000000000001E-3</v>
      </c>
      <c r="AK1310" s="3" cm="1">
        <f t="array" ref="AK1310">100000000/Lvac($AA1310)</f>
        <v>24070.869993959393</v>
      </c>
      <c r="AL1310" s="21">
        <f t="shared" si="1442"/>
        <v>1.7387104676622179E-2</v>
      </c>
      <c r="AM1310" s="21"/>
      <c r="AN1310" s="21"/>
      <c r="AO1310" s="21"/>
      <c r="AP1310" s="21"/>
      <c r="AS1310" s="3">
        <f t="shared" si="1439"/>
        <v>-6.0406055126804858E-6</v>
      </c>
      <c r="AT1310" s="3" cm="1">
        <f t="array" ref="AT1310">AS1310-(100000000/LvacE($A1310)-$E1310)</f>
        <v>-1.7226764612132683E-5</v>
      </c>
      <c r="BB1310"/>
      <c r="BC1310"/>
      <c r="BD1310"/>
      <c r="BE1310"/>
      <c r="BF1310"/>
      <c r="BG1310"/>
      <c r="BH1310"/>
      <c r="BI1310"/>
      <c r="BJ1310"/>
      <c r="BN1310" s="16" cm="1">
        <f t="array" ref="BN1310">$C1310*EXP(poly_from_str(100000000/$E1310,BN$4342))</f>
        <v>0.91245527860276787</v>
      </c>
      <c r="BO1310" s="16"/>
      <c r="BY1310">
        <v>1033</v>
      </c>
    </row>
    <row r="1311" spans="1:77" hidden="1" x14ac:dyDescent="0.25">
      <c r="A1311" t="s">
        <v>2030</v>
      </c>
      <c r="B1311" s="2" t="str">
        <f t="shared" si="1432"/>
        <v/>
      </c>
      <c r="C1311">
        <v>25</v>
      </c>
      <c r="E1311" t="s">
        <v>2031</v>
      </c>
      <c r="R1311">
        <v>13</v>
      </c>
      <c r="S1311" t="s">
        <v>22</v>
      </c>
      <c r="AA1311" s="10">
        <f t="shared" si="1434"/>
        <v>4153.0439999999999</v>
      </c>
      <c r="AB1311" s="3" cm="1">
        <f t="array" ref="AB1311">100000000/Lvac(AA1311)</f>
        <v>24071.936429213714</v>
      </c>
      <c r="AC1311" s="28">
        <f t="shared" si="1435"/>
        <v>2.4078723943208884E-7</v>
      </c>
      <c r="AD1311" s="28">
        <f t="shared" si="1436"/>
        <v>4.1542150252042021E-7</v>
      </c>
      <c r="AE1311" s="21">
        <f t="shared" si="1437"/>
        <v>24071.937327177944</v>
      </c>
      <c r="AF1311" s="10" cm="1">
        <f t="array" ref="AF1311">Lair(100000000/AE1311)</f>
        <v>4153.0438450744277</v>
      </c>
      <c r="AG1311" s="10">
        <f t="shared" si="1438"/>
        <v>7.8981075602875522E-3</v>
      </c>
      <c r="AH1311" s="10" t="b">
        <f t="shared" si="1433"/>
        <v>1</v>
      </c>
      <c r="AI1311" s="10">
        <f t="shared" si="1441"/>
        <v>4153.0439999999999</v>
      </c>
      <c r="AJ1311">
        <v>3.0000000000000001E-3</v>
      </c>
      <c r="AK1311" s="3" cm="1">
        <f t="array" ref="AK1311">100000000/Lvac($AA1311)</f>
        <v>24071.936429213714</v>
      </c>
      <c r="AL1311" s="21">
        <f t="shared" si="1442"/>
        <v>1.7388645361725314E-2</v>
      </c>
      <c r="AM1311" s="21"/>
      <c r="AN1311" s="21"/>
      <c r="AO1311" s="21"/>
      <c r="AP1311" s="21"/>
      <c r="AS1311" s="3">
        <f t="shared" si="1439"/>
        <v>-3.5707862843992189E-3</v>
      </c>
      <c r="AT1311" s="3" cm="1">
        <f t="array" ref="AT1311">AS1311-(100000000/LvacE($A1311)-$E1311)</f>
        <v>-1.7234156985068694E-5</v>
      </c>
      <c r="BB1311"/>
      <c r="BC1311"/>
      <c r="BD1311"/>
      <c r="BE1311"/>
      <c r="BF1311"/>
      <c r="BG1311"/>
      <c r="BH1311"/>
      <c r="BI1311"/>
      <c r="BJ1311"/>
      <c r="BN1311" s="16" cm="1">
        <f t="array" ref="BN1311">$C1311*EXP(poly_from_str(100000000/$E1311,BN$4342))</f>
        <v>1.1409364884407303</v>
      </c>
      <c r="BO1311" s="16"/>
      <c r="BY1311" t="e">
        <v>#N/A</v>
      </c>
    </row>
    <row r="1312" spans="1:77" hidden="1" x14ac:dyDescent="0.25">
      <c r="A1312" t="s">
        <v>2032</v>
      </c>
      <c r="B1312" s="2" t="str">
        <f t="shared" si="1432"/>
        <v/>
      </c>
      <c r="C1312">
        <v>8</v>
      </c>
      <c r="E1312" t="s">
        <v>2033</v>
      </c>
      <c r="F1312">
        <v>44903</v>
      </c>
      <c r="G1312" t="s">
        <v>5</v>
      </c>
      <c r="H1312" s="5" t="s">
        <v>18</v>
      </c>
      <c r="I1312">
        <v>68978</v>
      </c>
      <c r="J1312" t="s">
        <v>3</v>
      </c>
      <c r="K1312" s="5" t="s">
        <v>18</v>
      </c>
      <c r="L1312">
        <v>44903.42</v>
      </c>
      <c r="M1312" t="str">
        <f>$G1312&amp;""</f>
        <v>e</v>
      </c>
      <c r="N1312" t="str">
        <f>$H1312&amp;""</f>
        <v>5/2</v>
      </c>
      <c r="O1312">
        <v>68978.55</v>
      </c>
      <c r="P1312" t="str">
        <f>$J1312&amp;""</f>
        <v>o</v>
      </c>
      <c r="Q1312" t="str">
        <f>$K1312&amp;""</f>
        <v>5/2</v>
      </c>
      <c r="R1312">
        <v>13</v>
      </c>
      <c r="S1312" t="s">
        <v>159</v>
      </c>
      <c r="AA1312" s="10">
        <f t="shared" si="1434"/>
        <v>4152.49</v>
      </c>
      <c r="AB1312" s="3" cm="1">
        <f t="array" ref="AB1312">100000000/Lvac(AA1312)</f>
        <v>24075.147897301755</v>
      </c>
      <c r="AC1312" s="28">
        <f t="shared" si="1435"/>
        <v>2.4081936380340474E-7</v>
      </c>
      <c r="AD1312" s="28">
        <f t="shared" si="1436"/>
        <v>4.1536608799486379E-7</v>
      </c>
      <c r="AE1312" s="21">
        <f t="shared" si="1437"/>
        <v>24075.14842628947</v>
      </c>
      <c r="AF1312" s="10" cm="1">
        <f t="array" ref="AF1312">Lair(100000000/AE1312)</f>
        <v>4152.4899087582107</v>
      </c>
      <c r="AG1312" s="10">
        <f t="shared" si="1438"/>
        <v>7.8988809000505433E-3</v>
      </c>
      <c r="AH1312" s="10" t="b">
        <f t="shared" si="1433"/>
        <v>1</v>
      </c>
      <c r="AI1312" s="10">
        <f>$AF1312</f>
        <v>4152.4899087582107</v>
      </c>
      <c r="AJ1312">
        <v>3.0000000000000001E-3</v>
      </c>
      <c r="AK1312" s="3" cm="1">
        <f t="array" ref="AK1312">100000000/Lvac($AA1312)</f>
        <v>24075.147897301755</v>
      </c>
      <c r="AL1312" s="21">
        <f t="shared" si="1442"/>
        <v>1.7393285782482264E-2</v>
      </c>
      <c r="AM1312" s="10" cm="1">
        <f t="array" ref="AM1312">Lvac($AI1312)-$BA1312</f>
        <v>-3.1790713501322898E-3</v>
      </c>
      <c r="AN1312" s="10">
        <f>$AK1312-($AX1312-$AW1312)</f>
        <v>1.7897301750053884E-2</v>
      </c>
      <c r="AO1312" s="3">
        <f>AM1312/AJ1312</f>
        <v>-1.0596904500440967</v>
      </c>
      <c r="AP1312" s="3">
        <v>-1.0292685459110846</v>
      </c>
      <c r="AS1312" s="3">
        <f t="shared" si="1439"/>
        <v>-2.1026982467446942E-3</v>
      </c>
      <c r="AT1312" s="3" cm="1">
        <f t="array" ref="AT1312">AS1312-(100000000/LvacE($A1312)-$E1312)</f>
        <v>-1.7256421415368095E-5</v>
      </c>
      <c r="AU1312" t="s">
        <v>4760</v>
      </c>
      <c r="AV1312" t="s">
        <v>4913</v>
      </c>
      <c r="AW1312" s="3">
        <v>44903.42</v>
      </c>
      <c r="AX1312" s="3">
        <v>68978.55</v>
      </c>
      <c r="AY1312" s="3"/>
      <c r="AZ1312" s="10" cm="1">
        <f t="array" ref="AZ1312">Lair(100000000/($AX1312-$AW1312))</f>
        <v>4152.49308699625</v>
      </c>
      <c r="BA1312" s="10">
        <f>100000000/($AX1312-$AW1312)</f>
        <v>4153.6639677542753</v>
      </c>
      <c r="BB1312" s="12">
        <v>3790000</v>
      </c>
      <c r="BC1312" s="3">
        <v>6.6000000000000003E-2</v>
      </c>
      <c r="BD1312" s="12" cm="1">
        <f t="array" ref="BD1312">SfromgA($BB1312,$BA1312,"")</f>
        <v>0.13404994718382174</v>
      </c>
      <c r="BE1312" s="29">
        <f>(10^MAX(0.05, -0.312925054856973*((LN($BD1312))^(1/3)) + 0.454808404431693)-1)*100</f>
        <v>607.44931874817689</v>
      </c>
      <c r="BG1312" s="3"/>
      <c r="BH1312" s="3"/>
      <c r="BI1312" s="12">
        <f>IF($BB1312="",$BF1312,$BB1312)</f>
        <v>3790000</v>
      </c>
      <c r="BJ1312" s="29">
        <f>IF($BB1312="",$BH1312,$BE1312)</f>
        <v>607.44931874817689</v>
      </c>
      <c r="BK1312" s="3">
        <f>LN(BN1312*100000000/($AX1312-$AW1312)/$BI1312)</f>
        <v>-7.8227467494009879</v>
      </c>
      <c r="BL1312" s="13">
        <f>EXP(BK$4341*$AX1312+BK$4342)*$BI1312/(100000000/($AX1312-$AW1312))</f>
        <v>0.54286084770040954</v>
      </c>
      <c r="BM1312" s="3">
        <f t="shared" ref="BM1312" si="1452">LN(BL1312/$C1312)</f>
        <v>-2.6903437993148165</v>
      </c>
      <c r="BN1312" s="16" cm="1">
        <f t="array" ref="BN1312">$C1312*EXP(poly_from_str(100000000/$E1312,BN$4342))</f>
        <v>0.36545348209912659</v>
      </c>
      <c r="BO1312" s="3">
        <f>LN($C1312)</f>
        <v>2.0794415416798357</v>
      </c>
      <c r="BP1312" s="13">
        <f>LN(BL1312/BN1312)</f>
        <v>0.39571402221570012</v>
      </c>
      <c r="BY1312">
        <v>414</v>
      </c>
    </row>
    <row r="1313" spans="1:77" hidden="1" x14ac:dyDescent="0.25">
      <c r="A1313" t="s">
        <v>2034</v>
      </c>
      <c r="B1313" s="2" t="str">
        <f t="shared" si="1432"/>
        <v/>
      </c>
      <c r="C1313">
        <v>10</v>
      </c>
      <c r="E1313" t="s">
        <v>2035</v>
      </c>
      <c r="R1313">
        <v>13</v>
      </c>
      <c r="S1313" t="s">
        <v>22</v>
      </c>
      <c r="AA1313" s="10">
        <f t="shared" si="1434"/>
        <v>4150.9960000000001</v>
      </c>
      <c r="AB1313" s="3" cm="1">
        <f t="array" ref="AB1313">100000000/Lvac(AA1313)</f>
        <v>24083.812699523754</v>
      </c>
      <c r="AC1313" s="28">
        <f t="shared" si="1435"/>
        <v>2.4090603797257332E-7</v>
      </c>
      <c r="AD1313" s="28">
        <f t="shared" si="1436"/>
        <v>4.1521664882395241E-7</v>
      </c>
      <c r="AE1313" s="21">
        <f t="shared" si="1437"/>
        <v>24083.812019657387</v>
      </c>
      <c r="AF1313" s="10" cm="1">
        <f t="array" ref="AF1313">Lair(100000000/AE1313)</f>
        <v>4150.9961171815503</v>
      </c>
      <c r="AG1313" s="10">
        <f t="shared" si="1438"/>
        <v>7.9009679483579062E-3</v>
      </c>
      <c r="AH1313" s="10" t="b">
        <f t="shared" si="1433"/>
        <v>1</v>
      </c>
      <c r="AI1313" s="10">
        <f t="shared" si="1441"/>
        <v>4150.9960000000001</v>
      </c>
      <c r="AJ1313">
        <v>3.0000000000000001E-3</v>
      </c>
      <c r="AK1313" s="3" cm="1">
        <f t="array" ref="AK1313">100000000/Lvac($AA1313)</f>
        <v>24083.812699523754</v>
      </c>
      <c r="AL1313" s="21">
        <f t="shared" si="1442"/>
        <v>1.7405807690147442E-2</v>
      </c>
      <c r="AM1313" s="21"/>
      <c r="AN1313" s="21"/>
      <c r="AO1313" s="21"/>
      <c r="AP1313" s="21"/>
      <c r="AS1313" s="3">
        <f t="shared" si="1439"/>
        <v>2.6995237531082239E-3</v>
      </c>
      <c r="AT1313" s="3" cm="1">
        <f t="array" ref="AT1313">AS1313-(100000000/LvacE($A1313)-$E1313)</f>
        <v>-1.7316488083451986E-5</v>
      </c>
      <c r="BB1313"/>
      <c r="BC1313"/>
      <c r="BD1313"/>
      <c r="BE1313"/>
      <c r="BF1313"/>
      <c r="BG1313"/>
      <c r="BH1313"/>
      <c r="BI1313"/>
      <c r="BJ1313"/>
      <c r="BN1313" s="16" cm="1">
        <f t="array" ref="BN1313">$C1313*EXP(poly_from_str(100000000/$E1313,BN$4342))</f>
        <v>0.45802038780068288</v>
      </c>
      <c r="BO1313" s="16"/>
      <c r="BY1313">
        <v>519</v>
      </c>
    </row>
    <row r="1314" spans="1:77" hidden="1" x14ac:dyDescent="0.25">
      <c r="A1314" t="s">
        <v>2036</v>
      </c>
      <c r="B1314" s="2" t="str">
        <f t="shared" si="1432"/>
        <v/>
      </c>
      <c r="C1314">
        <v>6</v>
      </c>
      <c r="E1314" t="s">
        <v>2037</v>
      </c>
      <c r="F1314">
        <v>38448</v>
      </c>
      <c r="G1314" t="s">
        <v>5</v>
      </c>
      <c r="H1314" s="5" t="s">
        <v>4</v>
      </c>
      <c r="I1314">
        <v>62535</v>
      </c>
      <c r="J1314" t="s">
        <v>3</v>
      </c>
      <c r="K1314" s="5" t="s">
        <v>4</v>
      </c>
      <c r="L1314">
        <v>38448.379999999997</v>
      </c>
      <c r="M1314" t="str">
        <f>$G1314&amp;""</f>
        <v>e</v>
      </c>
      <c r="N1314" t="str">
        <f>$H1314&amp;""</f>
        <v>9/2</v>
      </c>
      <c r="O1314">
        <v>62535.62</v>
      </c>
      <c r="P1314" t="str">
        <f>$J1314&amp;""</f>
        <v>o</v>
      </c>
      <c r="Q1314" t="str">
        <f>$K1314&amp;""</f>
        <v>9/2</v>
      </c>
      <c r="R1314">
        <v>13</v>
      </c>
      <c r="AA1314" s="10">
        <f t="shared" si="1434"/>
        <v>4150.3969999999999</v>
      </c>
      <c r="AB1314" s="3" cm="1">
        <f t="array" ref="AB1314">100000000/Lvac(AA1314)</f>
        <v>24087.288491904616</v>
      </c>
      <c r="AC1314" s="28">
        <f t="shared" si="1435"/>
        <v>2.4094080638550963E-7</v>
      </c>
      <c r="AD1314" s="28">
        <f t="shared" si="1436"/>
        <v>4.1515673311924893E-7</v>
      </c>
      <c r="AE1314" s="21">
        <f t="shared" si="1437"/>
        <v>24087.288871877634</v>
      </c>
      <c r="AF1314" s="10" cm="1">
        <f t="array" ref="AF1314">Lair(100000000/AE1314)</f>
        <v>4150.3969345268742</v>
      </c>
      <c r="AG1314" s="10">
        <f t="shared" si="1438"/>
        <v>7.9018053564399518E-3</v>
      </c>
      <c r="AH1314" s="10" t="b">
        <f t="shared" si="1433"/>
        <v>1</v>
      </c>
      <c r="AI1314" s="10">
        <f>$AF1314</f>
        <v>4150.3969345268742</v>
      </c>
      <c r="AJ1314">
        <v>3.0000000000000001E-3</v>
      </c>
      <c r="AK1314" s="3" cm="1">
        <f t="array" ref="AK1314">100000000/Lvac($AA1314)</f>
        <v>24087.288491904616</v>
      </c>
      <c r="AL1314" s="21">
        <f t="shared" si="1442"/>
        <v>1.7410832413298168E-2</v>
      </c>
      <c r="AM1314" s="10" cm="1">
        <f t="array" ref="AM1314">Lvac($AI1314)-$BA1314</f>
        <v>-8.4233348179623135E-3</v>
      </c>
      <c r="AN1314" s="10">
        <f>$AK1314-($AX1314-$AW1314)</f>
        <v>4.8491904610273195E-2</v>
      </c>
      <c r="AO1314" s="3">
        <f>AM1314/AJ1314</f>
        <v>-2.8077782726541045</v>
      </c>
      <c r="AP1314" s="3">
        <v>-2.7859481754906787</v>
      </c>
      <c r="AS1314" s="3">
        <f t="shared" si="1439"/>
        <v>-1.50809538536123E-3</v>
      </c>
      <c r="AT1314" s="3" cm="1">
        <f t="array" ref="AT1314">AS1314-(100000000/LvacE($A1314)-$E1314)</f>
        <v>-1.7340578779112548E-5</v>
      </c>
      <c r="AU1314" t="s">
        <v>4811</v>
      </c>
      <c r="AV1314" t="s">
        <v>4834</v>
      </c>
      <c r="AW1314" s="3">
        <v>38448.379999999997</v>
      </c>
      <c r="AX1314" s="3">
        <v>62535.62</v>
      </c>
      <c r="AY1314" s="3"/>
      <c r="AZ1314" s="10" cm="1">
        <f t="array" ref="AZ1314">Lair(100000000/($AX1314-$AW1314))</f>
        <v>4150.4053556538383</v>
      </c>
      <c r="BA1314" s="10">
        <f>100000000/($AX1314-$AW1314)</f>
        <v>4151.5756890370158</v>
      </c>
      <c r="BB1314" s="12">
        <v>2460000</v>
      </c>
      <c r="BC1314" s="3">
        <v>0.23899999999999999</v>
      </c>
      <c r="BD1314" s="12" cm="1">
        <f t="array" ref="BD1314">SfromgA($BB1314,$BA1314,"")</f>
        <v>8.6877506460112594E-2</v>
      </c>
      <c r="BE1314" s="29">
        <f>(10^MAX(0.05, -0.312925054856973*((LN($BD1314))^(1/3)) + 0.454808404431693)-1)*100</f>
        <v>652.09927722064731</v>
      </c>
      <c r="BG1314" s="3"/>
      <c r="BH1314" s="3"/>
      <c r="BI1314" s="12">
        <f>IF($BB1314="",$BF1314,$BB1314)</f>
        <v>2460000</v>
      </c>
      <c r="BJ1314" s="29">
        <f>IF($BB1314="",$BH1314,$BE1314)</f>
        <v>652.09927722064731</v>
      </c>
      <c r="BK1314" s="3">
        <f>LN(BN1314*100000000/($AX1314-$AW1314)/$BI1314)</f>
        <v>-7.675031174073883</v>
      </c>
      <c r="BL1314" s="13">
        <f>EXP(BK$4341*$AX1314+BK$4342)*$BI1314/(100000000/($AX1314-$AW1314))</f>
        <v>0.57518173314512278</v>
      </c>
      <c r="BM1314" s="3">
        <f t="shared" ref="BM1314" si="1453">LN(BL1314/$C1314)</f>
        <v>-2.3448286997048453</v>
      </c>
      <c r="BN1314" s="16" cm="1">
        <f t="array" ref="BN1314">$C1314*EXP(poly_from_str(100000000/$E1314,BN$4342))</f>
        <v>0.27510498475207024</v>
      </c>
      <c r="BO1314" s="3">
        <f>LN($C1314)</f>
        <v>1.791759469228055</v>
      </c>
      <c r="BP1314" s="13">
        <f>LN(BL1314/BN1314)</f>
        <v>0.73753326095682614</v>
      </c>
      <c r="BY1314">
        <v>312</v>
      </c>
    </row>
    <row r="1315" spans="1:77" hidden="1" x14ac:dyDescent="0.25">
      <c r="A1315" t="s">
        <v>2038</v>
      </c>
      <c r="B1315" s="2" t="str">
        <f t="shared" si="1432"/>
        <v/>
      </c>
      <c r="C1315">
        <v>3</v>
      </c>
      <c r="E1315" t="s">
        <v>2039</v>
      </c>
      <c r="R1315">
        <v>13</v>
      </c>
      <c r="S1315" t="s">
        <v>22</v>
      </c>
      <c r="AA1315" s="10">
        <f t="shared" si="1434"/>
        <v>4150.326</v>
      </c>
      <c r="AB1315" s="3" cm="1">
        <f t="array" ref="AB1315">100000000/Lvac(AA1315)</f>
        <v>24087.700547157423</v>
      </c>
      <c r="AC1315" s="28">
        <f t="shared" si="1435"/>
        <v>2.4094492818154528E-7</v>
      </c>
      <c r="AD1315" s="28">
        <f t="shared" si="1436"/>
        <v>4.1514963125777049E-7</v>
      </c>
      <c r="AE1315" s="21">
        <f t="shared" si="1437"/>
        <v>24087.700409291014</v>
      </c>
      <c r="AF1315" s="10" cm="1">
        <f t="array" ref="AF1315">Lair(100000000/AE1315)</f>
        <v>4150.3260237549393</v>
      </c>
      <c r="AG1315" s="10">
        <f t="shared" si="1438"/>
        <v>7.9019046391967072E-3</v>
      </c>
      <c r="AH1315" s="10" t="b">
        <f t="shared" si="1433"/>
        <v>1</v>
      </c>
      <c r="AI1315" s="10">
        <f t="shared" si="1441"/>
        <v>4150.326</v>
      </c>
      <c r="AJ1315">
        <v>3.0000000000000001E-3</v>
      </c>
      <c r="AK1315" s="3" cm="1">
        <f t="array" ref="AK1315">100000000/Lvac($AA1315)</f>
        <v>24087.700547157423</v>
      </c>
      <c r="AL1315" s="21">
        <f t="shared" si="1442"/>
        <v>1.7411427835180241E-2</v>
      </c>
      <c r="AM1315" s="21"/>
      <c r="AN1315" s="21"/>
      <c r="AO1315" s="21"/>
      <c r="AP1315" s="21"/>
      <c r="AS1315" s="3">
        <f t="shared" si="1439"/>
        <v>5.4715742226107977E-4</v>
      </c>
      <c r="AT1315" s="3" cm="1">
        <f t="array" ref="AT1315">AS1315-(100000000/LvacE($A1315)-$E1315)</f>
        <v>-1.7343430954497308E-5</v>
      </c>
      <c r="BB1315"/>
      <c r="BC1315"/>
      <c r="BD1315"/>
      <c r="BE1315"/>
      <c r="BF1315"/>
      <c r="BG1315"/>
      <c r="BH1315"/>
      <c r="BI1315"/>
      <c r="BJ1315"/>
      <c r="BN1315" s="16" cm="1">
        <f t="array" ref="BN1315">$C1315*EXP(poly_from_str(100000000/$E1315,BN$4342))</f>
        <v>0.1375697863860838</v>
      </c>
      <c r="BO1315" s="16"/>
      <c r="BY1315" t="e">
        <v>#N/A</v>
      </c>
    </row>
    <row r="1316" spans="1:77" hidden="1" x14ac:dyDescent="0.25">
      <c r="A1316" t="s">
        <v>2040</v>
      </c>
      <c r="B1316" s="2" t="str">
        <f t="shared" si="1432"/>
        <v/>
      </c>
      <c r="C1316">
        <v>15</v>
      </c>
      <c r="E1316" t="s">
        <v>2041</v>
      </c>
      <c r="R1316">
        <v>13</v>
      </c>
      <c r="S1316" t="s">
        <v>22</v>
      </c>
      <c r="AA1316" s="10">
        <f t="shared" si="1434"/>
        <v>4149.5140000000001</v>
      </c>
      <c r="AB1316" s="3" cm="1">
        <f t="array" ref="AB1316">100000000/Lvac(AA1316)</f>
        <v>24092.414069159902</v>
      </c>
      <c r="AC1316" s="28">
        <f t="shared" si="1435"/>
        <v>2.4099207762644011E-7</v>
      </c>
      <c r="AD1316" s="28">
        <f t="shared" si="1436"/>
        <v>4.1506840996895992E-7</v>
      </c>
      <c r="AE1316" s="21">
        <f t="shared" si="1437"/>
        <v>24092.413043259581</v>
      </c>
      <c r="AF1316" s="10" cm="1">
        <f t="array" ref="AF1316">Lair(100000000/AE1316)</f>
        <v>4149.5141766976212</v>
      </c>
      <c r="AG1316" s="10">
        <f t="shared" si="1438"/>
        <v>7.9030404607816612E-3</v>
      </c>
      <c r="AH1316" s="10" t="b">
        <f t="shared" si="1433"/>
        <v>1</v>
      </c>
      <c r="AI1316" s="10">
        <f t="shared" si="1441"/>
        <v>4149.5140000000001</v>
      </c>
      <c r="AJ1316">
        <v>3.0000000000000001E-3</v>
      </c>
      <c r="AK1316" s="3" cm="1">
        <f t="array" ref="AK1316">100000000/Lvac($AA1316)</f>
        <v>24092.414069159902</v>
      </c>
      <c r="AL1316" s="21">
        <f t="shared" si="1442"/>
        <v>1.7418242764689965E-2</v>
      </c>
      <c r="AM1316" s="21"/>
      <c r="AN1316" s="21"/>
      <c r="AO1316" s="21"/>
      <c r="AP1316" s="21"/>
      <c r="AS1316" s="3">
        <f t="shared" si="1439"/>
        <v>4.0691599024285097E-3</v>
      </c>
      <c r="AT1316" s="3" cm="1">
        <f t="array" ref="AT1316">AS1316-(100000000/LvacE($A1316)-$E1316)</f>
        <v>-1.7376110918121412E-5</v>
      </c>
      <c r="BB1316"/>
      <c r="BC1316"/>
      <c r="BD1316"/>
      <c r="BE1316"/>
      <c r="BF1316"/>
      <c r="BG1316"/>
      <c r="BH1316"/>
      <c r="BI1316"/>
      <c r="BJ1316"/>
      <c r="BN1316" s="16" cm="1">
        <f t="array" ref="BN1316">$C1316*EXP(poly_from_str(100000000/$E1316,BN$4342))</f>
        <v>0.68884595699007467</v>
      </c>
      <c r="BO1316" s="16"/>
      <c r="BY1316">
        <v>781</v>
      </c>
    </row>
    <row r="1317" spans="1:77" hidden="1" x14ac:dyDescent="0.25">
      <c r="A1317" t="s">
        <v>2042</v>
      </c>
      <c r="B1317" s="2" t="str">
        <f t="shared" si="1432"/>
        <v/>
      </c>
      <c r="C1317">
        <v>6</v>
      </c>
      <c r="E1317" t="s">
        <v>2043</v>
      </c>
      <c r="R1317">
        <v>13</v>
      </c>
      <c r="S1317" t="s">
        <v>22</v>
      </c>
      <c r="AA1317" s="10">
        <f t="shared" si="1434"/>
        <v>4148.3869999999997</v>
      </c>
      <c r="AB1317" s="3" cm="1">
        <f t="array" ref="AB1317">100000000/Lvac(AA1317)</f>
        <v>24098.959170351423</v>
      </c>
      <c r="AC1317" s="28">
        <f t="shared" si="1435"/>
        <v>2.4105754839170024E-7</v>
      </c>
      <c r="AD1317" s="28">
        <f t="shared" si="1436"/>
        <v>4.1495568042220035E-7</v>
      </c>
      <c r="AE1317" s="21">
        <f t="shared" si="1437"/>
        <v>24098.95937968912</v>
      </c>
      <c r="AF1317" s="10" cm="1">
        <f t="array" ref="AF1317">Lair(100000000/AE1317)</f>
        <v>4148.3869639639624</v>
      </c>
      <c r="AG1317" s="10">
        <f t="shared" si="1438"/>
        <v>7.9046180081982984E-3</v>
      </c>
      <c r="AH1317" s="10" t="b">
        <f t="shared" si="1433"/>
        <v>1</v>
      </c>
      <c r="AI1317" s="10">
        <f t="shared" si="1441"/>
        <v>4148.3869999999997</v>
      </c>
      <c r="AJ1317">
        <v>3.0000000000000001E-3</v>
      </c>
      <c r="AK1317" s="3" cm="1">
        <f t="array" ref="AK1317">100000000/Lvac($AA1317)</f>
        <v>24098.959170351423</v>
      </c>
      <c r="AL1317" s="21">
        <f t="shared" si="1442"/>
        <v>1.7427708049189788E-2</v>
      </c>
      <c r="AM1317" s="21"/>
      <c r="AN1317" s="21"/>
      <c r="AO1317" s="21"/>
      <c r="AP1317" s="21"/>
      <c r="AS1317" s="3">
        <f t="shared" si="1439"/>
        <v>-8.2964857574552298E-4</v>
      </c>
      <c r="AT1317" s="3" cm="1">
        <f t="array" ref="AT1317">AS1317-(100000000/LvacE($A1317)-$E1317)</f>
        <v>-1.7421472875867039E-5</v>
      </c>
      <c r="BB1317"/>
      <c r="BC1317"/>
      <c r="BD1317"/>
      <c r="BE1317"/>
      <c r="BF1317"/>
      <c r="BG1317"/>
      <c r="BH1317"/>
      <c r="BI1317"/>
      <c r="BJ1317"/>
      <c r="BN1317" s="16" cm="1">
        <f t="array" ref="BN1317">$C1317*EXP(poly_from_str(100000000/$E1317,BN$4342))</f>
        <v>0.27609749080225543</v>
      </c>
      <c r="BO1317" s="16"/>
      <c r="BY1317">
        <v>313</v>
      </c>
    </row>
    <row r="1318" spans="1:77" hidden="1" x14ac:dyDescent="0.25">
      <c r="A1318" t="s">
        <v>2044</v>
      </c>
      <c r="B1318" s="2" t="str">
        <f t="shared" si="1432"/>
        <v/>
      </c>
      <c r="C1318">
        <v>3</v>
      </c>
      <c r="E1318" t="s">
        <v>2045</v>
      </c>
      <c r="R1318">
        <v>13</v>
      </c>
      <c r="S1318" t="s">
        <v>22</v>
      </c>
      <c r="AA1318" s="10">
        <f t="shared" si="1434"/>
        <v>4148.1779999999999</v>
      </c>
      <c r="AB1318" s="3" cm="1">
        <f t="array" ref="AB1318">100000000/Lvac(AA1318)</f>
        <v>24100.17333778859</v>
      </c>
      <c r="AC1318" s="28">
        <f t="shared" si="1435"/>
        <v>2.4106969373059691E-7</v>
      </c>
      <c r="AD1318" s="28">
        <f t="shared" si="1436"/>
        <v>4.1493477494289223E-7</v>
      </c>
      <c r="AE1318" s="21">
        <f t="shared" si="1437"/>
        <v>24100.172495467777</v>
      </c>
      <c r="AF1318" s="10" cm="1">
        <f t="array" ref="AF1318">Lair(100000000/AE1318)</f>
        <v>4148.1781449850996</v>
      </c>
      <c r="AG1318" s="10">
        <f t="shared" si="1438"/>
        <v>7.9049107026974968E-3</v>
      </c>
      <c r="AH1318" s="10" t="b">
        <f t="shared" si="1433"/>
        <v>1</v>
      </c>
      <c r="AI1318" s="10">
        <f t="shared" si="1441"/>
        <v>4148.1779999999999</v>
      </c>
      <c r="AJ1318">
        <v>3.0000000000000001E-3</v>
      </c>
      <c r="AK1318" s="3" cm="1">
        <f t="array" ref="AK1318">100000000/Lvac($AA1318)</f>
        <v>24100.17333778859</v>
      </c>
      <c r="AL1318" s="21">
        <f t="shared" si="1442"/>
        <v>1.7429464216184978E-2</v>
      </c>
      <c r="AM1318" s="21"/>
      <c r="AN1318" s="21"/>
      <c r="AO1318" s="21"/>
      <c r="AP1318" s="21"/>
      <c r="AS1318" s="3">
        <f t="shared" si="1439"/>
        <v>3.3377885920344852E-3</v>
      </c>
      <c r="AT1318" s="3" cm="1">
        <f t="array" ref="AT1318">AS1318-(100000000/LvacE($A1318)-$E1318)</f>
        <v>-1.7429887520847842E-5</v>
      </c>
      <c r="BB1318"/>
      <c r="BC1318"/>
      <c r="BD1318"/>
      <c r="BE1318"/>
      <c r="BF1318"/>
      <c r="BG1318"/>
      <c r="BH1318"/>
      <c r="BI1318"/>
      <c r="BJ1318"/>
      <c r="BN1318" s="16" cm="1">
        <f t="array" ref="BN1318">$C1318*EXP(poly_from_str(100000000/$E1318,BN$4342))</f>
        <v>0.13810067497136497</v>
      </c>
      <c r="BO1318" s="16"/>
      <c r="BY1318" t="e">
        <v>#N/A</v>
      </c>
    </row>
    <row r="1319" spans="1:77" hidden="1" x14ac:dyDescent="0.25">
      <c r="A1319" t="s">
        <v>2046</v>
      </c>
      <c r="B1319" s="2" t="str">
        <f t="shared" si="1432"/>
        <v/>
      </c>
      <c r="C1319">
        <v>90</v>
      </c>
      <c r="E1319" t="s">
        <v>2047</v>
      </c>
      <c r="R1319">
        <v>13</v>
      </c>
      <c r="S1319" t="s">
        <v>22</v>
      </c>
      <c r="AA1319" s="10">
        <f t="shared" si="1434"/>
        <v>4147.8500000000004</v>
      </c>
      <c r="AB1319" s="3" cm="1">
        <f t="array" ref="AB1319">100000000/Lvac(AA1319)</f>
        <v>24102.079072126595</v>
      </c>
      <c r="AC1319" s="28">
        <f t="shared" si="1435"/>
        <v>2.410887568258254E-7</v>
      </c>
      <c r="AD1319" s="28">
        <f t="shared" si="1436"/>
        <v>4.1490196634383839E-7</v>
      </c>
      <c r="AE1319" s="21">
        <f t="shared" si="1437"/>
        <v>24102.079306339128</v>
      </c>
      <c r="AF1319" s="10" cm="1">
        <f t="array" ref="AF1319">Lair(100000000/AE1319)</f>
        <v>4147.8499596923693</v>
      </c>
      <c r="AG1319" s="10">
        <f t="shared" si="1438"/>
        <v>7.9053701402083711E-3</v>
      </c>
      <c r="AH1319" s="10" t="b">
        <f t="shared" si="1433"/>
        <v>1</v>
      </c>
      <c r="AI1319" s="10">
        <f t="shared" si="1441"/>
        <v>4147.8500000000004</v>
      </c>
      <c r="AJ1319">
        <v>3.0000000000000001E-3</v>
      </c>
      <c r="AK1319" s="3" cm="1">
        <f t="array" ref="AK1319">100000000/Lvac($AA1319)</f>
        <v>24102.079072126595</v>
      </c>
      <c r="AL1319" s="21">
        <f t="shared" si="1442"/>
        <v>1.7432220841250234E-2</v>
      </c>
      <c r="AM1319" s="21"/>
      <c r="AN1319" s="21"/>
      <c r="AO1319" s="21"/>
      <c r="AP1319" s="21"/>
      <c r="AS1319" s="3">
        <f t="shared" si="1439"/>
        <v>-9.2787340690847486E-4</v>
      </c>
      <c r="AT1319" s="3" cm="1">
        <f t="array" ref="AT1319">AS1319-(100000000/LvacE($A1319)-$E1319)</f>
        <v>-1.7443093383917585E-5</v>
      </c>
      <c r="BB1319"/>
      <c r="BC1319"/>
      <c r="BD1319"/>
      <c r="BE1319"/>
      <c r="BF1319"/>
      <c r="BG1319"/>
      <c r="BH1319"/>
      <c r="BI1319"/>
      <c r="BJ1319"/>
      <c r="BN1319" s="16" cm="1">
        <f t="array" ref="BN1319">$C1319*EXP(poly_from_str(100000000/$E1319,BN$4342))</f>
        <v>4.1454848584357302</v>
      </c>
      <c r="BO1319" s="16"/>
      <c r="BY1319">
        <v>4699</v>
      </c>
    </row>
    <row r="1320" spans="1:77" hidden="1" x14ac:dyDescent="0.25">
      <c r="A1320" t="s">
        <v>2048</v>
      </c>
      <c r="B1320" s="2" t="str">
        <f t="shared" si="1432"/>
        <v/>
      </c>
      <c r="C1320">
        <v>8</v>
      </c>
      <c r="D1320" t="s">
        <v>143</v>
      </c>
      <c r="E1320" t="s">
        <v>2049</v>
      </c>
      <c r="R1320">
        <v>13</v>
      </c>
      <c r="S1320" t="s">
        <v>22</v>
      </c>
      <c r="AA1320" s="10">
        <f t="shared" si="1434"/>
        <v>4147.04</v>
      </c>
      <c r="AB1320" s="3" cm="1">
        <f t="array" ref="AB1320">100000000/Lvac(AA1320)</f>
        <v>24106.786597723538</v>
      </c>
      <c r="AC1320" s="28">
        <f t="shared" si="1435"/>
        <v>2.4113584629036614E-7</v>
      </c>
      <c r="AD1320" s="28">
        <f t="shared" si="1436"/>
        <v>4.1482094510864107E-7</v>
      </c>
      <c r="AE1320" s="21">
        <f t="shared" si="1437"/>
        <v>24106.787457023132</v>
      </c>
      <c r="AF1320" s="10" cm="1">
        <f t="array" ref="AF1320">Lair(100000000/AE1320)</f>
        <v>4147.0398521735651</v>
      </c>
      <c r="AG1320" s="10">
        <f t="shared" si="1438"/>
        <v>7.906505193791661E-3</v>
      </c>
      <c r="AH1320" s="10" t="b">
        <f t="shared" si="1433"/>
        <v>1</v>
      </c>
      <c r="AI1320" s="10">
        <f t="shared" si="1441"/>
        <v>4147.04</v>
      </c>
      <c r="AJ1320">
        <v>7.0000000000000001E-3</v>
      </c>
      <c r="AK1320" s="3" cm="1">
        <f t="array" ref="AK1320">100000000/Lvac($AA1320)</f>
        <v>24106.786597723538</v>
      </c>
      <c r="AL1320" s="21">
        <f t="shared" si="1442"/>
        <v>4.0691072713083247E-2</v>
      </c>
      <c r="AM1320" s="21"/>
      <c r="AN1320" s="21"/>
      <c r="AO1320" s="21"/>
      <c r="AP1320" s="21"/>
      <c r="AS1320" s="3">
        <f t="shared" si="1439"/>
        <v>-3.4022764630208258E-3</v>
      </c>
      <c r="AT1320" s="3" cm="1">
        <f t="array" ref="AT1320">AS1320-(100000000/LvacE($A1320)-$E1320)</f>
        <v>-1.7475722415838391E-5</v>
      </c>
      <c r="BB1320"/>
      <c r="BC1320"/>
      <c r="BD1320"/>
      <c r="BE1320"/>
      <c r="BF1320"/>
      <c r="BG1320"/>
      <c r="BH1320"/>
      <c r="BI1320"/>
      <c r="BJ1320"/>
      <c r="BN1320" s="16" cm="1">
        <f t="array" ref="BN1320">$C1320*EXP(poly_from_str(100000000/$E1320,BN$4342))</f>
        <v>0.36903032221941789</v>
      </c>
      <c r="BO1320" s="16"/>
      <c r="BY1320">
        <v>418</v>
      </c>
    </row>
    <row r="1321" spans="1:77" hidden="1" x14ac:dyDescent="0.25">
      <c r="A1321" t="s">
        <v>2050</v>
      </c>
      <c r="B1321" s="2" t="str">
        <f t="shared" si="1432"/>
        <v/>
      </c>
      <c r="C1321">
        <v>10</v>
      </c>
      <c r="D1321" t="s">
        <v>14</v>
      </c>
      <c r="E1321" t="s">
        <v>2051</v>
      </c>
      <c r="R1321">
        <v>13</v>
      </c>
      <c r="S1321" t="s">
        <v>22</v>
      </c>
      <c r="AA1321" s="10">
        <f t="shared" si="1434"/>
        <v>4146.88</v>
      </c>
      <c r="AB1321" s="3" cm="1">
        <f t="array" ref="AB1321">100000000/Lvac(AA1321)</f>
        <v>24107.716696825315</v>
      </c>
      <c r="AC1321" s="28">
        <f t="shared" si="1435"/>
        <v>2.4114515008874141E-7</v>
      </c>
      <c r="AD1321" s="28">
        <f t="shared" si="1436"/>
        <v>4.148049409140798E-7</v>
      </c>
      <c r="AE1321" s="21">
        <f t="shared" si="1437"/>
        <v>24107.7175311914</v>
      </c>
      <c r="AF1321" s="10" cm="1">
        <f t="array" ref="AF1321">Lair(100000000/AE1321)</f>
        <v>4146.8798564739836</v>
      </c>
      <c r="AG1321" s="10">
        <f t="shared" si="1438"/>
        <v>7.9067294805763993E-3</v>
      </c>
      <c r="AH1321" s="10" t="b">
        <f t="shared" si="1433"/>
        <v>1</v>
      </c>
      <c r="AI1321" s="10">
        <f t="shared" si="1441"/>
        <v>4146.88</v>
      </c>
      <c r="AJ1321">
        <v>7.0000000000000001E-3</v>
      </c>
      <c r="AK1321" s="3" cm="1">
        <f t="array" ref="AK1321">100000000/Lvac($AA1321)</f>
        <v>24107.716696825315</v>
      </c>
      <c r="AL1321" s="21">
        <f t="shared" si="1442"/>
        <v>4.0694212728069591E-2</v>
      </c>
      <c r="AM1321" s="21"/>
      <c r="AN1321" s="21"/>
      <c r="AO1321" s="21"/>
      <c r="AP1321" s="21"/>
      <c r="AS1321" s="3">
        <f t="shared" si="1439"/>
        <v>-3.303174686152488E-3</v>
      </c>
      <c r="AT1321" s="3" cm="1">
        <f t="array" ref="AT1321">AS1321-(100000000/LvacE($A1321)-$E1321)</f>
        <v>-1.748216527630575E-5</v>
      </c>
      <c r="BB1321"/>
      <c r="BC1321"/>
      <c r="BD1321"/>
      <c r="BE1321"/>
      <c r="BF1321"/>
      <c r="BG1321"/>
      <c r="BH1321"/>
      <c r="BI1321"/>
      <c r="BJ1321"/>
      <c r="BN1321" s="16" cm="1">
        <f t="array" ref="BN1321">$C1321*EXP(poly_from_str(100000000/$E1321,BN$4342))</f>
        <v>0.46142240428831427</v>
      </c>
      <c r="BO1321" s="16"/>
      <c r="BY1321">
        <v>523</v>
      </c>
    </row>
    <row r="1322" spans="1:77" hidden="1" x14ac:dyDescent="0.25">
      <c r="A1322" t="s">
        <v>2052</v>
      </c>
      <c r="B1322" s="2" t="str">
        <f t="shared" si="1432"/>
        <v/>
      </c>
      <c r="C1322">
        <v>8</v>
      </c>
      <c r="D1322" t="s">
        <v>143</v>
      </c>
      <c r="E1322" t="s">
        <v>2053</v>
      </c>
      <c r="F1322">
        <v>38448</v>
      </c>
      <c r="G1322" t="s">
        <v>5</v>
      </c>
      <c r="H1322" s="5" t="s">
        <v>4</v>
      </c>
      <c r="I1322">
        <v>62558</v>
      </c>
      <c r="J1322" t="s">
        <v>3</v>
      </c>
      <c r="K1322" s="5" t="s">
        <v>16</v>
      </c>
      <c r="L1322">
        <v>38448.379999999997</v>
      </c>
      <c r="M1322" t="str">
        <f>$G1322&amp;""</f>
        <v>e</v>
      </c>
      <c r="N1322" t="str">
        <f>$H1322&amp;""</f>
        <v>9/2</v>
      </c>
      <c r="O1322">
        <v>62558.67</v>
      </c>
      <c r="P1322" t="str">
        <f>$J1322&amp;""</f>
        <v>o</v>
      </c>
      <c r="Q1322" t="str">
        <f>$K1322&amp;""</f>
        <v>11/2</v>
      </c>
      <c r="R1322">
        <v>13</v>
      </c>
      <c r="AA1322" s="10">
        <f t="shared" si="1434"/>
        <v>4146.4459999999999</v>
      </c>
      <c r="AB1322" s="3" cm="1">
        <f t="array" ref="AB1322">100000000/Lvac(AA1322)</f>
        <v>24110.239952044987</v>
      </c>
      <c r="AC1322" s="28">
        <f t="shared" si="1435"/>
        <v>2.411703902571021E-7</v>
      </c>
      <c r="AD1322" s="28">
        <f t="shared" si="1436"/>
        <v>4.1476152953640837E-7</v>
      </c>
      <c r="AE1322" s="21">
        <f t="shared" si="1437"/>
        <v>24110.239964161989</v>
      </c>
      <c r="AF1322" s="10" cm="1">
        <f t="array" ref="AF1322">Lair(100000000/AE1322)</f>
        <v>4146.4459979160929</v>
      </c>
      <c r="AG1322" s="10">
        <f t="shared" si="1438"/>
        <v>7.9073379892135327E-3</v>
      </c>
      <c r="AH1322" s="10" t="b">
        <f t="shared" si="1433"/>
        <v>1</v>
      </c>
      <c r="AI1322" s="10">
        <f>$AF1322</f>
        <v>4146.4459979160929</v>
      </c>
      <c r="AJ1322">
        <v>7.0000000000000001E-3</v>
      </c>
      <c r="AK1322" s="3" cm="1">
        <f t="array" ref="AK1322">100000000/Lvac($AA1322)</f>
        <v>24110.239952044987</v>
      </c>
      <c r="AL1322" s="21">
        <f t="shared" si="1442"/>
        <v>4.0702731869445695E-2</v>
      </c>
      <c r="AM1322" s="10" cm="1">
        <f t="array" ref="AM1322">Lvac($AI1322)-$BA1322</f>
        <v>8.6075035569592728E-3</v>
      </c>
      <c r="AN1322" s="10">
        <f>$AK1322-($AX1322-$AW1322)</f>
        <v>-5.0047955013724277E-2</v>
      </c>
      <c r="AO1322" s="3">
        <f>AM1322/AJ1322</f>
        <v>1.2296433652798961</v>
      </c>
      <c r="AP1322" s="3">
        <v>1.2299411443694095</v>
      </c>
      <c r="AS1322" s="3">
        <f t="shared" si="1439"/>
        <v>-4.7955014451872557E-5</v>
      </c>
      <c r="AT1322" s="3" cm="1">
        <f t="array" ref="AT1322">AS1322-(100000000/LvacE($A1322)-$E1322)</f>
        <v>-1.7499656678410247E-5</v>
      </c>
      <c r="AU1322" t="s">
        <v>4811</v>
      </c>
      <c r="AV1322" t="s">
        <v>4816</v>
      </c>
      <c r="AW1322" s="3">
        <v>38448.379999999997</v>
      </c>
      <c r="AX1322" s="3">
        <v>62558.67</v>
      </c>
      <c r="AY1322" s="3"/>
      <c r="AZ1322" s="10" cm="1">
        <f t="array" ref="AZ1322">Lair(100000000/($AX1322-$AW1322))</f>
        <v>4146.4373926684621</v>
      </c>
      <c r="BA1322" s="10">
        <f>100000000/($AX1322-$AW1322)</f>
        <v>4147.6066857760734</v>
      </c>
      <c r="BB1322" s="12">
        <v>2500000</v>
      </c>
      <c r="BC1322" s="3">
        <v>3.2000000000000001E-2</v>
      </c>
      <c r="BD1322" s="12" cm="1">
        <f t="array" ref="BD1322">SfromgA($BB1322,$BA1322,"")</f>
        <v>8.8037168521650749E-2</v>
      </c>
      <c r="BE1322" s="29">
        <f>(10^MAX(0.05, -0.312925054856973*((LN($BD1322))^(1/3)) + 0.454808404431693)-1)*100</f>
        <v>650.77764393662778</v>
      </c>
      <c r="BG1322" s="3"/>
      <c r="BH1322" s="3"/>
      <c r="BI1322" s="12">
        <f>IF($BB1322="",$BF1322,$BB1322)</f>
        <v>2500000</v>
      </c>
      <c r="BJ1322" s="29">
        <f>IF($BB1322="",$BH1322,$BE1322)</f>
        <v>650.77764393662778</v>
      </c>
      <c r="BK1322" s="3">
        <f>LN(BN1322*100000000/($AX1322-$AW1322)/$BI1322)</f>
        <v>-7.3973080099060295</v>
      </c>
      <c r="BL1322" s="13">
        <f>EXP(BK$4341*$AX1322+BK$4342)*$BI1322/(100000000/($AX1322-$AW1322))</f>
        <v>0.58406984221223968</v>
      </c>
      <c r="BM1322" s="3">
        <f t="shared" ref="BM1322" si="1454">LN(BL1322/$C1322)</f>
        <v>-2.6171762521552209</v>
      </c>
      <c r="BN1322" s="16" cm="1">
        <f t="array" ref="BN1322">$C1322*EXP(poly_from_str(100000000/$E1322,BN$4342))</f>
        <v>0.3694301983928579</v>
      </c>
      <c r="BO1322" s="3">
        <f>LN($C1322)</f>
        <v>2.0794415416798357</v>
      </c>
      <c r="BP1322" s="13">
        <f>LN(BL1322/BN1322)</f>
        <v>0.45805875423763809</v>
      </c>
      <c r="BY1322">
        <v>419</v>
      </c>
    </row>
    <row r="1323" spans="1:77" hidden="1" x14ac:dyDescent="0.25">
      <c r="A1323" t="s">
        <v>2054</v>
      </c>
      <c r="B1323" s="2" t="str">
        <f t="shared" si="1432"/>
        <v/>
      </c>
      <c r="C1323">
        <v>4</v>
      </c>
      <c r="E1323" t="s">
        <v>2055</v>
      </c>
      <c r="R1323">
        <v>13</v>
      </c>
      <c r="S1323" t="s">
        <v>22</v>
      </c>
      <c r="AA1323" s="10">
        <f t="shared" si="1434"/>
        <v>4146.3630000000003</v>
      </c>
      <c r="AB1323" s="3" cm="1">
        <f t="array" ref="AB1323">100000000/Lvac(AA1323)</f>
        <v>24110.722570237933</v>
      </c>
      <c r="AC1323" s="28">
        <f t="shared" si="1435"/>
        <v>2.4117521789577997E-7</v>
      </c>
      <c r="AD1323" s="28">
        <f t="shared" si="1436"/>
        <v>4.1475322736050695E-7</v>
      </c>
      <c r="AE1323" s="21">
        <f t="shared" si="1437"/>
        <v>24110.721920766133</v>
      </c>
      <c r="AF1323" s="10" cm="1">
        <f t="array" ref="AF1323">Lair(100000000/AE1323)</f>
        <v>4146.3631116930183</v>
      </c>
      <c r="AG1323" s="10">
        <f t="shared" si="1438"/>
        <v>7.9074543847509164E-3</v>
      </c>
      <c r="AH1323" s="10" t="b">
        <f t="shared" si="1433"/>
        <v>1</v>
      </c>
      <c r="AI1323" s="10">
        <f t="shared" si="1441"/>
        <v>4146.3630000000003</v>
      </c>
      <c r="AJ1323">
        <v>3.0000000000000001E-3</v>
      </c>
      <c r="AK1323" s="3" cm="1">
        <f t="array" ref="AK1323">100000000/Lvac($AA1323)</f>
        <v>24110.722570237933</v>
      </c>
      <c r="AL1323" s="21">
        <f t="shared" si="1442"/>
        <v>1.7444726308505503E-2</v>
      </c>
      <c r="AM1323" s="21"/>
      <c r="AN1323" s="21"/>
      <c r="AO1323" s="21"/>
      <c r="AP1323" s="21"/>
      <c r="AS1323" s="3">
        <f t="shared" si="1439"/>
        <v>2.5702379316498991E-3</v>
      </c>
      <c r="AT1323" s="3" cm="1">
        <f t="array" ref="AT1323">AS1323-(100000000/LvacE($A1323)-$E1323)</f>
        <v>-1.7503003618912771E-5</v>
      </c>
      <c r="BB1323"/>
      <c r="BC1323"/>
      <c r="BD1323"/>
      <c r="BE1323"/>
      <c r="BF1323"/>
      <c r="BG1323"/>
      <c r="BH1323"/>
      <c r="BI1323"/>
      <c r="BJ1323"/>
      <c r="BN1323" s="16" cm="1">
        <f t="array" ref="BN1323">$C1323*EXP(poly_from_str(100000000/$E1323,BN$4342))</f>
        <v>0.18474299376175116</v>
      </c>
      <c r="BO1323" s="16"/>
      <c r="BY1323" t="e">
        <v>#N/A</v>
      </c>
    </row>
    <row r="1324" spans="1:77" hidden="1" x14ac:dyDescent="0.25">
      <c r="A1324" t="s">
        <v>2056</v>
      </c>
      <c r="B1324" s="2" t="str">
        <f t="shared" si="1432"/>
        <v/>
      </c>
      <c r="C1324">
        <v>3</v>
      </c>
      <c r="E1324" t="s">
        <v>2057</v>
      </c>
      <c r="R1324">
        <v>13</v>
      </c>
      <c r="S1324" t="s">
        <v>22</v>
      </c>
      <c r="AA1324" s="10">
        <f t="shared" si="1434"/>
        <v>4146.2889999999998</v>
      </c>
      <c r="AB1324" s="3" cm="1">
        <f t="array" ref="AB1324">100000000/Lvac(AA1324)</f>
        <v>24111.15287263002</v>
      </c>
      <c r="AC1324" s="28">
        <f t="shared" si="1435"/>
        <v>2.4117952221854292E-7</v>
      </c>
      <c r="AD1324" s="28">
        <f t="shared" si="1436"/>
        <v>4.1474582542054987E-7</v>
      </c>
      <c r="AE1324" s="21">
        <f t="shared" si="1437"/>
        <v>24111.152146708228</v>
      </c>
      <c r="AF1324" s="10" cm="1">
        <f t="array" ref="AF1324">Lair(100000000/AE1324)</f>
        <v>4146.2891248360602</v>
      </c>
      <c r="AG1324" s="10">
        <f t="shared" si="1438"/>
        <v>7.9075581649795789E-3</v>
      </c>
      <c r="AH1324" s="10" t="b">
        <f t="shared" si="1433"/>
        <v>1</v>
      </c>
      <c r="AI1324" s="10">
        <f t="shared" si="1441"/>
        <v>4146.2889999999998</v>
      </c>
      <c r="AJ1324">
        <v>3.0000000000000001E-3</v>
      </c>
      <c r="AK1324" s="3" cm="1">
        <f t="array" ref="AK1324">100000000/Lvac($AA1324)</f>
        <v>24111.15287263002</v>
      </c>
      <c r="AL1324" s="21">
        <f t="shared" si="1442"/>
        <v>1.7445348989877471E-2</v>
      </c>
      <c r="AM1324" s="21"/>
      <c r="AN1324" s="21"/>
      <c r="AO1324" s="21"/>
      <c r="AP1324" s="21"/>
      <c r="AS1324" s="3">
        <f t="shared" si="1439"/>
        <v>2.8726300188282039E-3</v>
      </c>
      <c r="AT1324" s="3" cm="1">
        <f t="array" ref="AT1324">AS1324-(100000000/LvacE($A1324)-$E1324)</f>
        <v>-1.7505979485576972E-5</v>
      </c>
      <c r="BB1324"/>
      <c r="BC1324"/>
      <c r="BD1324"/>
      <c r="BE1324"/>
      <c r="BF1324"/>
      <c r="BG1324"/>
      <c r="BH1324"/>
      <c r="BI1324"/>
      <c r="BJ1324"/>
      <c r="BN1324" s="16" cm="1">
        <f t="array" ref="BN1324">$C1324*EXP(poly_from_str(100000000/$E1324,BN$4342))</f>
        <v>0.13857599898122569</v>
      </c>
      <c r="BO1324" s="16"/>
      <c r="BY1324" t="e">
        <v>#N/A</v>
      </c>
    </row>
    <row r="1325" spans="1:77" hidden="1" x14ac:dyDescent="0.25">
      <c r="A1325" t="s">
        <v>2058</v>
      </c>
      <c r="B1325" s="2" t="str">
        <f t="shared" si="1432"/>
        <v/>
      </c>
      <c r="C1325">
        <v>6</v>
      </c>
      <c r="D1325" t="s">
        <v>143</v>
      </c>
      <c r="E1325" t="s">
        <v>2059</v>
      </c>
      <c r="R1325">
        <v>13</v>
      </c>
      <c r="S1325" t="s">
        <v>22</v>
      </c>
      <c r="AA1325" s="10">
        <f t="shared" si="1434"/>
        <v>4146.2169999999996</v>
      </c>
      <c r="AB1325" s="3" cm="1">
        <f t="array" ref="AB1325">100000000/Lvac(AA1325)</f>
        <v>24111.571559969889</v>
      </c>
      <c r="AC1325" s="28">
        <f t="shared" si="1435"/>
        <v>2.4118371035572912E-7</v>
      </c>
      <c r="AD1325" s="28">
        <f t="shared" si="1436"/>
        <v>4.1473862353302735E-7</v>
      </c>
      <c r="AE1325" s="21">
        <f t="shared" si="1437"/>
        <v>24111.571165740588</v>
      </c>
      <c r="AF1325" s="10" cm="1">
        <f t="array" ref="AF1325">Lair(100000000/AE1325)</f>
        <v>4146.2170677928716</v>
      </c>
      <c r="AG1325" s="10">
        <f t="shared" si="1438"/>
        <v>7.9076591456706067E-3</v>
      </c>
      <c r="AH1325" s="10" t="b">
        <f t="shared" si="1433"/>
        <v>1</v>
      </c>
      <c r="AI1325" s="10">
        <f t="shared" si="1441"/>
        <v>4146.2169999999996</v>
      </c>
      <c r="AJ1325">
        <v>7.0000000000000001E-3</v>
      </c>
      <c r="AK1325" s="3" cm="1">
        <f t="array" ref="AK1325">100000000/Lvac($AA1325)</f>
        <v>24111.571559969889</v>
      </c>
      <c r="AL1325" s="21">
        <f t="shared" si="1442"/>
        <v>4.0707228039388491E-2</v>
      </c>
      <c r="AM1325" s="21"/>
      <c r="AN1325" s="21"/>
      <c r="AO1325" s="21"/>
      <c r="AP1325" s="21"/>
      <c r="AS1325" s="3">
        <f t="shared" si="1439"/>
        <v>1.5599698890582658E-3</v>
      </c>
      <c r="AT1325" s="3" cm="1">
        <f t="array" ref="AT1325">AS1325-(100000000/LvacE($A1325)-$E1325)</f>
        <v>-1.7508882592665032E-5</v>
      </c>
      <c r="BB1325"/>
      <c r="BC1325"/>
      <c r="BD1325"/>
      <c r="BE1325"/>
      <c r="BF1325"/>
      <c r="BG1325"/>
      <c r="BH1325"/>
      <c r="BI1325"/>
      <c r="BJ1325"/>
      <c r="BN1325" s="16" cm="1">
        <f t="array" ref="BN1325">$C1325*EXP(poly_from_str(100000000/$E1325,BN$4342))</f>
        <v>0.27718865491607231</v>
      </c>
      <c r="BO1325" s="16"/>
      <c r="BY1325" t="e">
        <v>#N/A</v>
      </c>
    </row>
    <row r="1326" spans="1:77" hidden="1" x14ac:dyDescent="0.25">
      <c r="A1326" t="s">
        <v>2060</v>
      </c>
      <c r="B1326" s="2" t="str">
        <f t="shared" si="1432"/>
        <v/>
      </c>
      <c r="C1326">
        <v>120</v>
      </c>
      <c r="E1326" t="s">
        <v>2061</v>
      </c>
      <c r="F1326">
        <v>44679</v>
      </c>
      <c r="G1326" t="s">
        <v>5</v>
      </c>
      <c r="H1326" s="5" t="s">
        <v>8</v>
      </c>
      <c r="I1326">
        <v>68801</v>
      </c>
      <c r="J1326" t="s">
        <v>3</v>
      </c>
      <c r="K1326" s="5" t="s">
        <v>8</v>
      </c>
      <c r="L1326">
        <v>44679.98</v>
      </c>
      <c r="M1326" t="str">
        <f>$G1326&amp;""</f>
        <v>e</v>
      </c>
      <c r="N1326" t="str">
        <f>$H1326&amp;""</f>
        <v>7/2</v>
      </c>
      <c r="O1326">
        <v>68801.67</v>
      </c>
      <c r="P1326" t="str">
        <f>$J1326&amp;""</f>
        <v>o</v>
      </c>
      <c r="Q1326" t="str">
        <f>$K1326&amp;""</f>
        <v>7/2</v>
      </c>
      <c r="R1326">
        <v>13</v>
      </c>
      <c r="AA1326" s="10">
        <f t="shared" si="1434"/>
        <v>4144.4769999999999</v>
      </c>
      <c r="AB1326" s="3" cm="1">
        <f t="array" ref="AB1326">100000000/Lvac(AA1326)</f>
        <v>24121.694261003737</v>
      </c>
      <c r="AC1326" s="28">
        <f t="shared" si="1435"/>
        <v>2.4128496792236993E-7</v>
      </c>
      <c r="AD1326" s="28">
        <f t="shared" si="1436"/>
        <v>4.1456457791882678E-7</v>
      </c>
      <c r="AE1326" s="21">
        <f t="shared" si="1437"/>
        <v>24121.693182828436</v>
      </c>
      <c r="AF1326" s="10" cm="1">
        <f t="array" ref="AF1326">Lair(100000000/AE1326)</f>
        <v>4144.4771852507383</v>
      </c>
      <c r="AG1326" s="10">
        <f t="shared" si="1438"/>
        <v>7.9101011129997512E-3</v>
      </c>
      <c r="AH1326" s="10" t="b">
        <f t="shared" si="1433"/>
        <v>1</v>
      </c>
      <c r="AI1326" s="10">
        <f>$AF1326</f>
        <v>4144.4771852507383</v>
      </c>
      <c r="AJ1326">
        <v>3.0000000000000001E-3</v>
      </c>
      <c r="AK1326" s="3" cm="1">
        <f t="array" ref="AK1326">100000000/Lvac($AA1326)</f>
        <v>24121.694261003737</v>
      </c>
      <c r="AL1326" s="21">
        <f t="shared" si="1442"/>
        <v>1.7460605897540529E-2</v>
      </c>
      <c r="AM1326" s="10" cm="1">
        <f t="array" ref="AM1326">Lvac($AI1326)-$BA1326</f>
        <v>-5.4701307726645609E-4</v>
      </c>
      <c r="AN1326" s="10">
        <f>$AK1326-($AX1326-$AW1326)</f>
        <v>4.2610037417034619E-3</v>
      </c>
      <c r="AO1326" s="3">
        <f>AM1326/AJ1326</f>
        <v>-0.18233769242215203</v>
      </c>
      <c r="AP1326" s="3">
        <v>-0.24410412606812315</v>
      </c>
      <c r="AS1326" s="3">
        <f t="shared" si="1439"/>
        <v>4.261003738065483E-3</v>
      </c>
      <c r="AT1326" s="3" cm="1">
        <f t="array" ref="AT1326">AS1326-(100000000/LvacE($A1326)-$E1326)</f>
        <v>-1.7579030100023374E-5</v>
      </c>
      <c r="AU1326" t="s">
        <v>4801</v>
      </c>
      <c r="AV1326" t="s">
        <v>4852</v>
      </c>
      <c r="AW1326" s="3">
        <v>44679.98</v>
      </c>
      <c r="AX1326" s="3">
        <v>68801.67</v>
      </c>
      <c r="AY1326" s="3"/>
      <c r="AZ1326" s="10" cm="1">
        <f t="array" ref="AZ1326">Lair(100000000/($AX1326-$AW1326))</f>
        <v>4144.4777321204556</v>
      </c>
      <c r="BA1326" s="10">
        <f>100000000/($AX1326-$AW1326)</f>
        <v>4145.6465115006458</v>
      </c>
      <c r="BB1326" s="12">
        <v>14600000</v>
      </c>
      <c r="BC1326" s="3">
        <v>0.19700000000000001</v>
      </c>
      <c r="BD1326" s="12" cm="1">
        <f t="array" ref="BD1326">SfromgA($BB1326,$BA1326,"")</f>
        <v>0.5134084593762176</v>
      </c>
      <c r="BE1326" s="29">
        <f>(10^MAX(0.05, -0.312925054856973*((LN($BD1326))^(1/3)) + 0.454808404431693)-1)*100</f>
        <v>434.78094540226317</v>
      </c>
      <c r="BG1326" s="3"/>
      <c r="BH1326" s="3"/>
      <c r="BI1326" s="12">
        <f>IF($BB1326="",$BF1326,$BB1326)</f>
        <v>14600000</v>
      </c>
      <c r="BJ1326" s="29">
        <f>IF($BB1326="",$BH1326,$BE1326)</f>
        <v>434.78094540226317</v>
      </c>
      <c r="BK1326" s="3">
        <f>LN(BN1326*100000000/($AX1326-$AW1326)/$BI1326)</f>
        <v>-6.4508377492550073</v>
      </c>
      <c r="BL1326" s="13">
        <f>EXP(BK$4341*$AX1326+BK$4342)*$BI1326/(100000000/($AX1326-$AW1326))</f>
        <v>2.1236253520856261</v>
      </c>
      <c r="BM1326" s="3">
        <f t="shared" ref="BM1326" si="1455">LN(BL1326/$C1326)</f>
        <v>-4.034367042867486</v>
      </c>
      <c r="BN1326" s="16" cm="1">
        <f t="array" ref="BN1326">$C1326*EXP(poly_from_str(100000000/$E1326,BN$4342))</f>
        <v>5.5615692530235066</v>
      </c>
      <c r="BO1326" s="3">
        <f>LN($C1326)</f>
        <v>4.7874917427820458</v>
      </c>
      <c r="BP1326" s="13">
        <f>LN(BL1326/BN1326)</f>
        <v>-0.96275560827821383</v>
      </c>
      <c r="BY1326">
        <v>6311</v>
      </c>
    </row>
    <row r="1327" spans="1:77" hidden="1" x14ac:dyDescent="0.25">
      <c r="A1327" t="s">
        <v>2062</v>
      </c>
      <c r="B1327" s="2" t="str">
        <f t="shared" si="1432"/>
        <v/>
      </c>
      <c r="C1327">
        <v>90</v>
      </c>
      <c r="E1327" t="s">
        <v>2063</v>
      </c>
      <c r="R1327">
        <v>13</v>
      </c>
      <c r="S1327" t="s">
        <v>22</v>
      </c>
      <c r="AA1327" s="10">
        <f t="shared" si="1434"/>
        <v>4142.4629999999997</v>
      </c>
      <c r="AB1327" s="3" cm="1">
        <f t="array" ref="AB1327">100000000/Lvac(AA1327)</f>
        <v>24133.421614216149</v>
      </c>
      <c r="AC1327" s="28">
        <f t="shared" si="1435"/>
        <v>2.4140227685799491E-7</v>
      </c>
      <c r="AD1327" s="28">
        <f t="shared" si="1436"/>
        <v>4.1436312512392989E-7</v>
      </c>
      <c r="AE1327" s="21">
        <f t="shared" si="1437"/>
        <v>24133.421205172443</v>
      </c>
      <c r="AF1327" s="10" cm="1">
        <f t="array" ref="AF1327">Lair(100000000/AE1327)</f>
        <v>4142.4630702130908</v>
      </c>
      <c r="AG1327" s="10">
        <f t="shared" si="1438"/>
        <v>7.9129314630228629E-3</v>
      </c>
      <c r="AH1327" s="10" t="b">
        <f t="shared" si="1433"/>
        <v>1</v>
      </c>
      <c r="AI1327" s="10">
        <f t="shared" si="1441"/>
        <v>4142.4629999999997</v>
      </c>
      <c r="AJ1327">
        <v>3.0000000000000001E-3</v>
      </c>
      <c r="AK1327" s="3" cm="1">
        <f t="array" ref="AK1327">100000000/Lvac($AA1327)</f>
        <v>24133.421614216149</v>
      </c>
      <c r="AL1327" s="21">
        <f t="shared" si="1442"/>
        <v>1.7477588778137175E-2</v>
      </c>
      <c r="AM1327" s="21"/>
      <c r="AN1327" s="21"/>
      <c r="AO1327" s="21"/>
      <c r="AP1327" s="21"/>
      <c r="AS1327" s="3">
        <f t="shared" si="1439"/>
        <v>1.6142161512107123E-3</v>
      </c>
      <c r="AT1327" s="3" cm="1">
        <f t="array" ref="AT1327">AS1327-(100000000/LvacE($A1327)-$E1327)</f>
        <v>-1.7660284356679767E-5</v>
      </c>
      <c r="BB1327"/>
      <c r="BC1327"/>
      <c r="BD1327"/>
      <c r="BE1327"/>
      <c r="BF1327"/>
      <c r="BG1327"/>
      <c r="BH1327"/>
      <c r="BI1327"/>
      <c r="BJ1327"/>
      <c r="BN1327" s="16" cm="1">
        <f t="array" ref="BN1327">$C1327*EXP(poly_from_str(100000000/$E1327,BN$4342))</f>
        <v>4.1868840728051859</v>
      </c>
      <c r="BO1327" s="16"/>
      <c r="BY1327">
        <v>4754</v>
      </c>
    </row>
    <row r="1328" spans="1:77" hidden="1" x14ac:dyDescent="0.25">
      <c r="A1328" t="s">
        <v>2064</v>
      </c>
      <c r="B1328" s="2" t="str">
        <f t="shared" si="1432"/>
        <v/>
      </c>
      <c r="C1328">
        <v>6</v>
      </c>
      <c r="D1328" t="s">
        <v>143</v>
      </c>
      <c r="E1328" t="s">
        <v>2065</v>
      </c>
      <c r="R1328">
        <v>13</v>
      </c>
      <c r="S1328" t="s">
        <v>22</v>
      </c>
      <c r="AA1328" s="10">
        <f t="shared" si="1434"/>
        <v>4137.0079999999998</v>
      </c>
      <c r="AB1328" s="3" cm="1">
        <f t="array" ref="AB1328">100000000/Lvac(AA1328)</f>
        <v>24165.242967294547</v>
      </c>
      <c r="AC1328" s="28">
        <f t="shared" si="1435"/>
        <v>2.4172058647215573E-7</v>
      </c>
      <c r="AD1328" s="28">
        <f t="shared" si="1436"/>
        <v>4.1381748213887561E-7</v>
      </c>
      <c r="AE1328" s="21">
        <f t="shared" si="1437"/>
        <v>24165.242212416884</v>
      </c>
      <c r="AF1328" s="10" cm="1">
        <f t="array" ref="AF1328">Lair(100000000/AE1328)</f>
        <v>4137.0081292350878</v>
      </c>
      <c r="AG1328" s="10">
        <f t="shared" si="1438"/>
        <v>7.9206183511482883E-3</v>
      </c>
      <c r="AH1328" s="10" t="b">
        <f t="shared" si="1433"/>
        <v>1</v>
      </c>
      <c r="AI1328" s="10">
        <f t="shared" si="1441"/>
        <v>4137.0079999999998</v>
      </c>
      <c r="AJ1328">
        <v>7.0000000000000001E-3</v>
      </c>
      <c r="AK1328" s="3" cm="1">
        <f t="array" ref="AK1328">100000000/Lvac($AA1328)</f>
        <v>24165.242967294547</v>
      </c>
      <c r="AL1328" s="21">
        <f t="shared" si="1442"/>
        <v>4.0888656916076023E-2</v>
      </c>
      <c r="AM1328" s="21"/>
      <c r="AN1328" s="21"/>
      <c r="AO1328" s="21"/>
      <c r="AP1328" s="21"/>
      <c r="AS1328" s="3">
        <f t="shared" si="1439"/>
        <v>2.9672945456695743E-3</v>
      </c>
      <c r="AT1328" s="3" cm="1">
        <f t="array" ref="AT1328">AS1328-(100000000/LvacE($A1328)-$E1328)</f>
        <v>-1.7880720406537876E-5</v>
      </c>
      <c r="BB1328"/>
      <c r="BC1328"/>
      <c r="BD1328"/>
      <c r="BE1328"/>
      <c r="BF1328"/>
      <c r="BG1328"/>
      <c r="BH1328"/>
      <c r="BI1328"/>
      <c r="BJ1328"/>
      <c r="BN1328" s="16" cm="1">
        <f t="array" ref="BN1328">$C1328*EXP(poly_from_str(100000000/$E1328,BN$4342))</f>
        <v>0.28205196542854211</v>
      </c>
      <c r="BO1328" s="16"/>
      <c r="BY1328">
        <v>321</v>
      </c>
    </row>
    <row r="1329" spans="1:77" hidden="1" x14ac:dyDescent="0.25">
      <c r="A1329" t="s">
        <v>2066</v>
      </c>
      <c r="B1329" s="2" t="str">
        <f t="shared" si="1432"/>
        <v/>
      </c>
      <c r="C1329">
        <v>3</v>
      </c>
      <c r="D1329" t="s">
        <v>143</v>
      </c>
      <c r="E1329" t="s">
        <v>2067</v>
      </c>
      <c r="R1329">
        <v>13</v>
      </c>
      <c r="S1329" t="s">
        <v>22</v>
      </c>
      <c r="AA1329" s="10">
        <f t="shared" si="1434"/>
        <v>4136.1639999999998</v>
      </c>
      <c r="AB1329" s="3" cm="1">
        <f t="array" ref="AB1329">100000000/Lvac(AA1329)</f>
        <v>24170.17387871107</v>
      </c>
      <c r="AC1329" s="28">
        <f t="shared" si="1435"/>
        <v>2.4176991047743755E-7</v>
      </c>
      <c r="AD1329" s="28">
        <f t="shared" si="1436"/>
        <v>4.1373306001774092E-7</v>
      </c>
      <c r="AE1329" s="21">
        <f t="shared" si="1437"/>
        <v>24170.172891369122</v>
      </c>
      <c r="AF1329" s="10" cm="1">
        <f t="array" ref="AF1329">Lair(100000000/AE1329)</f>
        <v>4136.1641689640246</v>
      </c>
      <c r="AG1329" s="10">
        <f t="shared" si="1438"/>
        <v>7.921810387440038E-3</v>
      </c>
      <c r="AH1329" s="10" t="b">
        <f t="shared" si="1433"/>
        <v>1</v>
      </c>
      <c r="AI1329" s="10">
        <f t="shared" si="1441"/>
        <v>4136.1639999999998</v>
      </c>
      <c r="AJ1329">
        <v>7.0000000000000001E-3</v>
      </c>
      <c r="AK1329" s="3" cm="1">
        <f t="array" ref="AK1329">100000000/Lvac($AA1329)</f>
        <v>24170.17387871107</v>
      </c>
      <c r="AL1329" s="21">
        <f t="shared" si="1442"/>
        <v>4.0905345424160529E-2</v>
      </c>
      <c r="AM1329" s="21"/>
      <c r="AN1329" s="21"/>
      <c r="AO1329" s="21"/>
      <c r="AP1329" s="21"/>
      <c r="AS1329" s="3">
        <f t="shared" si="1439"/>
        <v>3.8787110715929884E-3</v>
      </c>
      <c r="AT1329" s="3" cm="1">
        <f t="array" ref="AT1329">AS1329-(100000000/LvacE($A1329)-$E1329)</f>
        <v>-1.7914870113600045E-5</v>
      </c>
      <c r="BB1329"/>
      <c r="BC1329"/>
      <c r="BD1329"/>
      <c r="BE1329"/>
      <c r="BF1329"/>
      <c r="BG1329"/>
      <c r="BH1329"/>
      <c r="BI1329"/>
      <c r="BJ1329"/>
      <c r="BN1329" s="16" cm="1">
        <f t="array" ref="BN1329">$C1329*EXP(poly_from_str(100000000/$E1329,BN$4342))</f>
        <v>0.14125831624232885</v>
      </c>
      <c r="BO1329" s="16"/>
      <c r="BY1329">
        <v>161</v>
      </c>
    </row>
    <row r="1330" spans="1:77" hidden="1" x14ac:dyDescent="0.25">
      <c r="A1330" t="s">
        <v>2068</v>
      </c>
      <c r="B1330" s="2" t="str">
        <f t="shared" si="1432"/>
        <v/>
      </c>
      <c r="C1330">
        <v>2</v>
      </c>
      <c r="E1330" t="s">
        <v>2069</v>
      </c>
      <c r="R1330">
        <v>13</v>
      </c>
      <c r="S1330" t="s">
        <v>22</v>
      </c>
      <c r="AA1330" s="10">
        <f t="shared" si="1434"/>
        <v>4135.8530000000001</v>
      </c>
      <c r="AB1330" s="3" cm="1">
        <f t="array" ref="AB1330">100000000/Lvac(AA1330)</f>
        <v>24171.991345172853</v>
      </c>
      <c r="AC1330" s="28">
        <f t="shared" si="1435"/>
        <v>2.4178809063088073E-7</v>
      </c>
      <c r="AD1330" s="28">
        <f t="shared" si="1436"/>
        <v>4.1370195186657637E-7</v>
      </c>
      <c r="AE1330" s="21">
        <f t="shared" si="1437"/>
        <v>24171.991002676761</v>
      </c>
      <c r="AF1330" s="10" cm="1">
        <f t="array" ref="AF1330">Lair(100000000/AE1330)</f>
        <v>4135.8530586026091</v>
      </c>
      <c r="AG1330" s="10">
        <f t="shared" si="1438"/>
        <v>7.9222498170477586E-3</v>
      </c>
      <c r="AH1330" s="10" t="b">
        <f t="shared" si="1433"/>
        <v>1</v>
      </c>
      <c r="AI1330" s="10">
        <f t="shared" si="1441"/>
        <v>4135.8530000000001</v>
      </c>
      <c r="AJ1330">
        <v>3.0000000000000001E-3</v>
      </c>
      <c r="AK1330" s="3" cm="1">
        <f t="array" ref="AK1330">100000000/Lvac($AA1330)</f>
        <v>24171.991345172853</v>
      </c>
      <c r="AL1330" s="21">
        <f t="shared" si="1442"/>
        <v>1.7533498902286556E-2</v>
      </c>
      <c r="AM1330" s="21"/>
      <c r="AN1330" s="21"/>
      <c r="AO1330" s="21"/>
      <c r="AP1330" s="21"/>
      <c r="AS1330" s="3">
        <f t="shared" si="1439"/>
        <v>1.3451728518703021E-3</v>
      </c>
      <c r="AT1330" s="3" cm="1">
        <f t="array" ref="AT1330">AS1330-(100000000/LvacE($A1330)-$E1330)</f>
        <v>-1.7927457520272583E-5</v>
      </c>
      <c r="BB1330"/>
      <c r="BC1330"/>
      <c r="BD1330"/>
      <c r="BE1330"/>
      <c r="BF1330"/>
      <c r="BG1330"/>
      <c r="BH1330"/>
      <c r="BI1330"/>
      <c r="BJ1330"/>
      <c r="BN1330" s="16" cm="1">
        <f t="array" ref="BN1330">$C1330*EXP(poly_from_str(100000000/$E1330,BN$4342))</f>
        <v>9.4229646885865465E-2</v>
      </c>
      <c r="BO1330" s="16"/>
      <c r="BY1330">
        <v>107</v>
      </c>
    </row>
    <row r="1331" spans="1:77" hidden="1" x14ac:dyDescent="0.25">
      <c r="A1331" t="s">
        <v>2070</v>
      </c>
      <c r="B1331" s="2" t="str">
        <f t="shared" si="1432"/>
        <v/>
      </c>
      <c r="C1331">
        <v>7</v>
      </c>
      <c r="D1331" t="s">
        <v>143</v>
      </c>
      <c r="E1331" t="s">
        <v>2071</v>
      </c>
      <c r="F1331">
        <v>10950</v>
      </c>
      <c r="G1331" t="s">
        <v>3</v>
      </c>
      <c r="H1331" s="5" t="s">
        <v>19</v>
      </c>
      <c r="I1331">
        <v>35137</v>
      </c>
      <c r="J1331" t="s">
        <v>5</v>
      </c>
      <c r="K1331" s="5" t="s">
        <v>19</v>
      </c>
      <c r="L1331">
        <v>10950.24</v>
      </c>
      <c r="M1331" t="str">
        <f t="shared" ref="M1331:M1332" si="1456">$G1331&amp;""</f>
        <v>o</v>
      </c>
      <c r="N1331" t="str">
        <f t="shared" ref="N1331:N1332" si="1457">$H1331&amp;""</f>
        <v>3/2</v>
      </c>
      <c r="O1331">
        <v>35137.82</v>
      </c>
      <c r="P1331" t="str">
        <f t="shared" ref="P1331:P1332" si="1458">$J1331&amp;""</f>
        <v>e</v>
      </c>
      <c r="Q1331" t="str">
        <f t="shared" ref="Q1331:Q1332" si="1459">$K1331&amp;""</f>
        <v>3/2</v>
      </c>
      <c r="R1331">
        <v>13</v>
      </c>
      <c r="AA1331" s="10">
        <f t="shared" si="1434"/>
        <v>4133.1869999999999</v>
      </c>
      <c r="AB1331" s="3" cm="1">
        <f t="array" ref="AB1331">100000000/Lvac(AA1331)</f>
        <v>24187.582520200362</v>
      </c>
      <c r="AC1331" s="28">
        <f t="shared" si="1435"/>
        <v>2.419440494707837E-7</v>
      </c>
      <c r="AD1331" s="28">
        <f t="shared" si="1436"/>
        <v>4.1343528199432325E-7</v>
      </c>
      <c r="AE1331" s="21">
        <f t="shared" si="1437"/>
        <v>24187.581877294677</v>
      </c>
      <c r="AF1331" s="10" cm="1">
        <f t="array" ref="AF1331">Lair(100000000/AE1331)</f>
        <v>4133.1871098622642</v>
      </c>
      <c r="AG1331" s="10">
        <f t="shared" si="1438"/>
        <v>7.9260208309230099E-3</v>
      </c>
      <c r="AH1331" s="10" t="b">
        <f t="shared" si="1433"/>
        <v>1</v>
      </c>
      <c r="AI1331" s="10">
        <f t="shared" ref="AI1331:AI1332" si="1460">$AF1331</f>
        <v>4133.1871098622642</v>
      </c>
      <c r="AJ1331">
        <v>7.0000000000000001E-3</v>
      </c>
      <c r="AK1331" s="3" cm="1">
        <f t="array" ref="AK1331">100000000/Lvac($AA1331)</f>
        <v>24187.582520200362</v>
      </c>
      <c r="AL1331" s="21">
        <f t="shared" si="1442"/>
        <v>4.0964290544069942E-2</v>
      </c>
      <c r="AM1331" s="10" cm="1">
        <f t="array" ref="AM1331">Lvac($AI1331)-$BA1331</f>
        <v>-3.20883640597458E-4</v>
      </c>
      <c r="AN1331" s="10">
        <f t="shared" ref="AN1331:AN1332" si="1461">$AK1331-($AX1331-$AW1331)</f>
        <v>2.5202003598678857E-3</v>
      </c>
      <c r="AO1331" s="3">
        <f t="shared" ref="AO1331:AO1332" si="1462">AM1331/AJ1331</f>
        <v>-4.5840520085351139E-2</v>
      </c>
      <c r="AP1331" s="3">
        <v>-6.1539242519107314E-2</v>
      </c>
      <c r="AS1331" s="3">
        <f t="shared" si="1439"/>
        <v>2.5202003598678857E-3</v>
      </c>
      <c r="AT1331" s="3" cm="1">
        <f t="array" ref="AT1331">AS1331-(100000000/LvacE($A1331)-$E1331)</f>
        <v>-1.8035425455309451E-5</v>
      </c>
      <c r="AU1331" t="s">
        <v>4810</v>
      </c>
      <c r="AV1331" t="s">
        <v>4735</v>
      </c>
      <c r="AW1331" s="3">
        <v>10950.24</v>
      </c>
      <c r="AX1331" s="3">
        <v>35137.82</v>
      </c>
      <c r="AY1331" s="3"/>
      <c r="AZ1331" s="10" cm="1">
        <f t="array" ref="AZ1331">Lair(100000000/($AX1331-$AW1331))</f>
        <v>4133.1874306618301</v>
      </c>
      <c r="BA1331" s="10">
        <f t="shared" ref="BA1331:BA1332" si="1463">100000000/($AX1331-$AW1331)</f>
        <v>4134.3532507179298</v>
      </c>
      <c r="BN1331" s="16" cm="1">
        <f t="array" ref="BN1331">$C1331*EXP(poly_from_str(100000000/$E1331,BN$4342))</f>
        <v>0.33154558346467111</v>
      </c>
      <c r="BO1331" s="16"/>
      <c r="BY1331">
        <v>377</v>
      </c>
    </row>
    <row r="1332" spans="1:77" hidden="1" x14ac:dyDescent="0.25">
      <c r="A1332" t="s">
        <v>2072</v>
      </c>
      <c r="B1332" s="2" t="str">
        <f t="shared" si="1432"/>
        <v/>
      </c>
      <c r="C1332">
        <v>8</v>
      </c>
      <c r="E1332" t="s">
        <v>2073</v>
      </c>
      <c r="F1332">
        <v>40205</v>
      </c>
      <c r="G1332" t="s">
        <v>5</v>
      </c>
      <c r="H1332" s="5" t="s">
        <v>19</v>
      </c>
      <c r="I1332">
        <v>64401</v>
      </c>
      <c r="J1332" t="s">
        <v>3</v>
      </c>
      <c r="K1332" s="5" t="s">
        <v>18</v>
      </c>
      <c r="L1332">
        <v>40205.74</v>
      </c>
      <c r="M1332" t="str">
        <f t="shared" si="1456"/>
        <v>e</v>
      </c>
      <c r="N1332" t="str">
        <f t="shared" si="1457"/>
        <v>3/2</v>
      </c>
      <c r="O1332">
        <v>64401.03</v>
      </c>
      <c r="P1332" t="str">
        <f t="shared" si="1458"/>
        <v>o</v>
      </c>
      <c r="Q1332" t="str">
        <f t="shared" si="1459"/>
        <v>5/2</v>
      </c>
      <c r="R1332">
        <v>13</v>
      </c>
      <c r="AA1332" s="10">
        <f t="shared" si="1434"/>
        <v>4131.8770000000004</v>
      </c>
      <c r="AB1332" s="3" cm="1">
        <f t="array" ref="AB1332">100000000/Lvac(AA1332)</f>
        <v>24195.250972026744</v>
      </c>
      <c r="AC1332" s="28">
        <f t="shared" si="1435"/>
        <v>2.4202075715225792E-7</v>
      </c>
      <c r="AD1332" s="28">
        <f t="shared" si="1436"/>
        <v>4.1330424766254608E-7</v>
      </c>
      <c r="AE1332" s="21">
        <f t="shared" si="1437"/>
        <v>24195.250723827452</v>
      </c>
      <c r="AF1332" s="10" cm="1">
        <f t="array" ref="AF1332">Lair(100000000/AE1332)</f>
        <v>4131.8770423863944</v>
      </c>
      <c r="AG1332" s="10">
        <f t="shared" si="1438"/>
        <v>7.9278764798694085E-3</v>
      </c>
      <c r="AH1332" s="10" t="b">
        <f t="shared" si="1433"/>
        <v>1</v>
      </c>
      <c r="AI1332" s="10">
        <f t="shared" si="1460"/>
        <v>4131.8770423863944</v>
      </c>
      <c r="AJ1332">
        <v>3.0000000000000001E-3</v>
      </c>
      <c r="AK1332" s="3" cm="1">
        <f t="array" ref="AK1332">100000000/Lvac($AA1332)</f>
        <v>24195.250972026744</v>
      </c>
      <c r="AL1332" s="21">
        <f t="shared" si="1442"/>
        <v>1.7567258699004707E-2</v>
      </c>
      <c r="AM1332" s="10" cm="1">
        <f t="array" ref="AM1332">Lvac($AI1332)-$BA1332</f>
        <v>6.7091607961629052E-3</v>
      </c>
      <c r="AN1332" s="10">
        <f t="shared" si="1461"/>
        <v>-3.9027973256452242E-2</v>
      </c>
      <c r="AO1332" s="3">
        <f t="shared" si="1462"/>
        <v>2.2363869320543017</v>
      </c>
      <c r="AP1332" s="3">
        <v>2.2222544312171522</v>
      </c>
      <c r="AS1332" s="3">
        <f t="shared" si="1439"/>
        <v>9.72026744420873E-4</v>
      </c>
      <c r="AT1332" s="3" cm="1">
        <f t="array" ref="AT1332">AS1332-(100000000/LvacE($A1332)-$E1332)</f>
        <v>-1.808851448004134E-5</v>
      </c>
      <c r="AU1332" t="s">
        <v>4774</v>
      </c>
      <c r="AV1332" t="s">
        <v>4832</v>
      </c>
      <c r="AW1332" s="3">
        <v>40205.74</v>
      </c>
      <c r="AX1332" s="3">
        <v>64401.03</v>
      </c>
      <c r="AY1332" s="3"/>
      <c r="AZ1332" s="10" cm="1">
        <f t="array" ref="AZ1332">Lair(100000000/($AX1332-$AW1332))</f>
        <v>4131.8703349834122</v>
      </c>
      <c r="BA1332" s="10">
        <f t="shared" si="1463"/>
        <v>4133.0358098621673</v>
      </c>
      <c r="BB1332" s="12">
        <v>1290000</v>
      </c>
      <c r="BC1332" s="3">
        <v>5.5E-2</v>
      </c>
      <c r="BD1332" s="12" cm="1">
        <f t="array" ref="BD1332">SfromgA($BB1332,$BA1332,"")</f>
        <v>4.4950090936766454E-2</v>
      </c>
      <c r="BE1332" s="29">
        <f>(10^MAX(0.05, -0.312925054856973*((LN($BD1332))^(1/3)) + 0.454808404431693)-1)*100</f>
        <v>715.06524957568536</v>
      </c>
      <c r="BG1332" s="3"/>
      <c r="BH1332" s="3"/>
      <c r="BI1332" s="12">
        <f>IF($BB1332="",$BF1332,$BB1332)</f>
        <v>1290000</v>
      </c>
      <c r="BJ1332" s="29">
        <f>IF($BB1332="",$BH1332,$BE1332)</f>
        <v>715.06524957568536</v>
      </c>
      <c r="BK1332" s="3">
        <f>LN(BN1332*100000000/($AX1332-$AW1332)/$BI1332)</f>
        <v>-6.7112231664776152</v>
      </c>
      <c r="BL1332" s="13">
        <f>EXP(BK$4341*$AX1332+BK$4342)*$BI1332/(100000000/($AX1332-$AW1332))</f>
        <v>0.26293543931363506</v>
      </c>
      <c r="BM1332" s="3">
        <f t="shared" ref="BM1332" si="1464">LN(BL1332/$C1332)</f>
        <v>-3.4152882965137623</v>
      </c>
      <c r="BN1332" s="16" cm="1">
        <f t="array" ref="BN1332">$C1332*EXP(poly_from_str(100000000/$E1332,BN$4342))</f>
        <v>0.3799035520054464</v>
      </c>
      <c r="BO1332" s="3">
        <f>LN($C1332)</f>
        <v>2.0794415416798357</v>
      </c>
      <c r="BP1332" s="13">
        <f>LN(BL1332/BN1332)</f>
        <v>-0.36800888584489849</v>
      </c>
      <c r="BY1332">
        <v>433</v>
      </c>
    </row>
    <row r="1333" spans="1:77" hidden="1" x14ac:dyDescent="0.25">
      <c r="A1333" t="s">
        <v>2074</v>
      </c>
      <c r="B1333" s="2" t="str">
        <f t="shared" si="1432"/>
        <v/>
      </c>
      <c r="C1333">
        <v>1</v>
      </c>
      <c r="E1333" t="s">
        <v>2075</v>
      </c>
      <c r="R1333">
        <v>13</v>
      </c>
      <c r="S1333" t="s">
        <v>22</v>
      </c>
      <c r="AA1333" s="10">
        <f t="shared" si="1434"/>
        <v>4125.9799999999996</v>
      </c>
      <c r="AB1333" s="3" cm="1">
        <f t="array" ref="AB1333">100000000/Lvac(AA1333)</f>
        <v>24229.831007745863</v>
      </c>
      <c r="AC1333" s="28">
        <f t="shared" si="1435"/>
        <v>2.4236666198091125E-7</v>
      </c>
      <c r="AD1333" s="28">
        <f t="shared" si="1436"/>
        <v>4.1271439312982294E-7</v>
      </c>
      <c r="AE1333" s="21">
        <f t="shared" si="1437"/>
        <v>24229.830749329783</v>
      </c>
      <c r="AF1333" s="10" cm="1">
        <f t="array" ref="AF1333">Lair(100000000/AE1333)</f>
        <v>4125.9800440052986</v>
      </c>
      <c r="AG1333" s="10">
        <f t="shared" si="1438"/>
        <v>7.9362516308544712E-3</v>
      </c>
      <c r="AH1333" s="10" t="b">
        <f t="shared" si="1433"/>
        <v>1</v>
      </c>
      <c r="AI1333" s="10">
        <f t="shared" si="1441"/>
        <v>4125.9799999999996</v>
      </c>
      <c r="AJ1333">
        <v>3.0000000000000001E-3</v>
      </c>
      <c r="AK1333" s="3" cm="1">
        <f t="array" ref="AK1333">100000000/Lvac($AA1333)</f>
        <v>24229.831007745863</v>
      </c>
      <c r="AL1333" s="21">
        <f t="shared" si="1442"/>
        <v>1.7617509785126832E-2</v>
      </c>
      <c r="AM1333" s="21"/>
      <c r="AN1333" s="21"/>
      <c r="AO1333" s="21"/>
      <c r="AP1333" s="21"/>
      <c r="AS1333" s="3">
        <f t="shared" si="1439"/>
        <v>1.007745860988507E-3</v>
      </c>
      <c r="AT1333" s="3" cm="1">
        <f t="array" ref="AT1333">AS1333-(100000000/LvacE($A1333)-$E1333)</f>
        <v>-1.8327882571611553E-5</v>
      </c>
      <c r="BB1333"/>
      <c r="BC1333"/>
      <c r="BD1333"/>
      <c r="BE1333"/>
      <c r="BF1333"/>
      <c r="BG1333"/>
      <c r="BH1333"/>
      <c r="BI1333"/>
      <c r="BJ1333"/>
      <c r="BN1333" s="16" cm="1">
        <f t="array" ref="BN1333">$C1333*EXP(poly_from_str(100000000/$E1333,BN$4342))</f>
        <v>4.806370938999479E-2</v>
      </c>
      <c r="BO1333" s="16"/>
      <c r="BY1333" t="e">
        <v>#N/A</v>
      </c>
    </row>
    <row r="1334" spans="1:77" hidden="1" x14ac:dyDescent="0.25">
      <c r="A1334" t="s">
        <v>2076</v>
      </c>
      <c r="B1334" s="2" t="str">
        <f t="shared" si="1432"/>
        <v/>
      </c>
      <c r="C1334">
        <v>30</v>
      </c>
      <c r="D1334" t="s">
        <v>143</v>
      </c>
      <c r="E1334" t="s">
        <v>2077</v>
      </c>
      <c r="F1334">
        <v>16763</v>
      </c>
      <c r="G1334" t="s">
        <v>3</v>
      </c>
      <c r="H1334" s="5" t="s">
        <v>4</v>
      </c>
      <c r="I1334">
        <v>41023</v>
      </c>
      <c r="J1334" t="s">
        <v>5</v>
      </c>
      <c r="K1334" s="5" t="s">
        <v>8</v>
      </c>
      <c r="L1334">
        <v>16763.98</v>
      </c>
      <c r="M1334" t="str">
        <f>$G1334&amp;""</f>
        <v>o</v>
      </c>
      <c r="N1334" t="str">
        <f>$H1334&amp;""</f>
        <v>9/2</v>
      </c>
      <c r="O1334">
        <v>41023.980000000003</v>
      </c>
      <c r="P1334" t="str">
        <f>$J1334&amp;""</f>
        <v>e</v>
      </c>
      <c r="Q1334" t="str">
        <f>$K1334&amp;""</f>
        <v>7/2</v>
      </c>
      <c r="R1334">
        <v>13</v>
      </c>
      <c r="AA1334" s="10">
        <f t="shared" si="1434"/>
        <v>4120.8530000000001</v>
      </c>
      <c r="AB1334" s="3" cm="1">
        <f t="array" ref="AB1334">100000000/Lvac(AA1334)</f>
        <v>24259.976185686886</v>
      </c>
      <c r="AC1334" s="28">
        <f t="shared" si="1435"/>
        <v>2.4266820485952789E-7</v>
      </c>
      <c r="AD1334" s="28">
        <f t="shared" si="1436"/>
        <v>4.1220155879212646E-7</v>
      </c>
      <c r="AE1334" s="21">
        <f t="shared" si="1437"/>
        <v>24259.977167412009</v>
      </c>
      <c r="AF1334" s="10" cm="1">
        <f t="array" ref="AF1334">Lair(100000000/AE1334)</f>
        <v>4120.8528332386604</v>
      </c>
      <c r="AG1334" s="10">
        <f t="shared" si="1438"/>
        <v>7.9435624354577666E-3</v>
      </c>
      <c r="AH1334" s="10" t="b">
        <f t="shared" si="1433"/>
        <v>1</v>
      </c>
      <c r="AI1334" s="10">
        <f>$AF1334</f>
        <v>4120.8528332386604</v>
      </c>
      <c r="AJ1334">
        <v>7.0000000000000001E-3</v>
      </c>
      <c r="AK1334" s="3" cm="1">
        <f t="array" ref="AK1334">100000000/Lvac($AA1334)</f>
        <v>24259.976185686886</v>
      </c>
      <c r="AL1334" s="21">
        <f t="shared" si="1442"/>
        <v>4.1209875764076587E-2</v>
      </c>
      <c r="AM1334" s="10" cm="1">
        <f t="array" ref="AM1334">Lvac($AI1334)-$BA1334</f>
        <v>3.8794839165348094E-3</v>
      </c>
      <c r="AN1334" s="10">
        <f>$AK1334-($AX1334-$AW1334)</f>
        <v>-2.3814313117327401E-2</v>
      </c>
      <c r="AO1334" s="3">
        <f>AM1334/AJ1334</f>
        <v>0.55421198807640137</v>
      </c>
      <c r="AP1334" s="3">
        <v>0.57804127832891283</v>
      </c>
      <c r="AS1334" s="3">
        <f t="shared" si="1439"/>
        <v>-3.8143131132528652E-3</v>
      </c>
      <c r="AT1334" s="3" cm="1">
        <f t="array" ref="AT1334">AS1334-(100000000/LvacE($A1334)-$E1334)</f>
        <v>-1.8536458810558543E-5</v>
      </c>
      <c r="AU1334" t="s">
        <v>4980</v>
      </c>
      <c r="AV1334" t="s">
        <v>4706</v>
      </c>
      <c r="AW1334" s="3">
        <v>16763.98</v>
      </c>
      <c r="AX1334" s="3">
        <v>41023.980000000003</v>
      </c>
      <c r="AY1334" s="3"/>
      <c r="AZ1334" s="10" cm="1">
        <f t="array" ref="AZ1334">Lair(100000000/($AX1334-$AW1334))</f>
        <v>4120.8489547709205</v>
      </c>
      <c r="BA1334" s="10">
        <f>100000000/($AX1334-$AW1334)</f>
        <v>4122.011541632316</v>
      </c>
      <c r="BB1334" s="12">
        <v>4480000</v>
      </c>
      <c r="BC1334" s="3">
        <v>0.216</v>
      </c>
      <c r="BD1334" s="12" cm="1">
        <f t="array" ref="BD1334">SfromgA($BB1334,$BA1334,"")</f>
        <v>0.15485990350527282</v>
      </c>
      <c r="BE1334" s="29">
        <f>(10^MAX(0.05, -0.312925054856973*((LN($BD1334))^(1/3)) + 0.454808404431693)-1)*100</f>
        <v>591.84228540545826</v>
      </c>
      <c r="BG1334" s="3"/>
      <c r="BH1334" s="3"/>
      <c r="BI1334" s="12">
        <f>IF($BB1334="",$BF1334,$BB1334)</f>
        <v>4480000</v>
      </c>
      <c r="BJ1334" s="29">
        <f>IF($BB1334="",$BH1334,$BE1334)</f>
        <v>591.84228540545826</v>
      </c>
      <c r="BK1334" s="3">
        <f>LN(BN1334*100000000/($AX1334-$AW1334)/$BI1334)</f>
        <v>-6.6142494720549303</v>
      </c>
      <c r="BL1334" s="13">
        <f>EXP(BK$4341*$AX1334+BK$4342)*$BI1334/(100000000/($AX1334-$AW1334))</f>
        <v>5.4086355454691288</v>
      </c>
      <c r="BM1334" s="3">
        <f t="shared" ref="BM1334" si="1465">LN(BL1334/$C1334)</f>
        <v>-1.7132005303239406</v>
      </c>
      <c r="BN1334" s="16" cm="1">
        <f t="array" ref="BN1334">$C1334*EXP(poly_from_str(100000000/$E1334,BN$4342))</f>
        <v>1.4575946409369929</v>
      </c>
      <c r="BO1334" s="3">
        <f>LN($C1334)</f>
        <v>3.4011973816621555</v>
      </c>
      <c r="BP1334" s="13">
        <f>LN(BL1334/BN1334)</f>
        <v>1.3112092804563011</v>
      </c>
      <c r="BY1334">
        <v>1664</v>
      </c>
    </row>
    <row r="1335" spans="1:77" hidden="1" x14ac:dyDescent="0.25">
      <c r="A1335" t="s">
        <v>2078</v>
      </c>
      <c r="B1335" s="2" t="str">
        <f t="shared" si="1432"/>
        <v/>
      </c>
      <c r="C1335">
        <v>2</v>
      </c>
      <c r="E1335" t="s">
        <v>2079</v>
      </c>
      <c r="R1335">
        <v>13</v>
      </c>
      <c r="S1335" t="s">
        <v>22</v>
      </c>
      <c r="AA1335" s="10">
        <f t="shared" si="1434"/>
        <v>4119.5829999999996</v>
      </c>
      <c r="AB1335" s="3" cm="1">
        <f t="array" ref="AB1335">100000000/Lvac(AA1335)</f>
        <v>24267.454988703787</v>
      </c>
      <c r="AC1335" s="28">
        <f t="shared" si="1435"/>
        <v>2.4274301549452943E-7</v>
      </c>
      <c r="AD1335" s="28">
        <f t="shared" si="1436"/>
        <v>4.1207452551801916E-7</v>
      </c>
      <c r="AE1335" s="21">
        <f t="shared" si="1437"/>
        <v>24267.453703538878</v>
      </c>
      <c r="AF1335" s="10" cm="1">
        <f t="array" ref="AF1335">Lair(100000000/AE1335)</f>
        <v>4119.5832181708111</v>
      </c>
      <c r="AG1335" s="10">
        <f t="shared" si="1438"/>
        <v>7.9453776011678585E-3</v>
      </c>
      <c r="AH1335" s="10" t="b">
        <f t="shared" si="1433"/>
        <v>1</v>
      </c>
      <c r="AI1335" s="10">
        <f t="shared" si="1441"/>
        <v>4119.5829999999996</v>
      </c>
      <c r="AJ1335">
        <v>3.0000000000000001E-3</v>
      </c>
      <c r="AK1335" s="3" cm="1">
        <f t="array" ref="AK1335">100000000/Lvac($AA1335)</f>
        <v>24267.454988703787</v>
      </c>
      <c r="AL1335" s="21">
        <f t="shared" si="1442"/>
        <v>1.7672265607007159E-2</v>
      </c>
      <c r="AM1335" s="21"/>
      <c r="AN1335" s="21"/>
      <c r="AO1335" s="21"/>
      <c r="AP1335" s="21"/>
      <c r="AS1335" s="3">
        <f t="shared" si="1439"/>
        <v>4.9887037857843097E-3</v>
      </c>
      <c r="AT1335" s="3" cm="1">
        <f t="array" ref="AT1335">AS1335-(100000000/LvacE($A1335)-$E1335)</f>
        <v>-1.8588194507174194E-5</v>
      </c>
      <c r="BB1335"/>
      <c r="BC1335"/>
      <c r="BD1335"/>
      <c r="BE1335"/>
      <c r="BF1335"/>
      <c r="BG1335"/>
      <c r="BH1335"/>
      <c r="BI1335"/>
      <c r="BJ1335"/>
      <c r="BN1335" s="16" cm="1">
        <f t="array" ref="BN1335">$C1335*EXP(poly_from_str(100000000/$E1335,BN$4342))</f>
        <v>9.7438063546757284E-2</v>
      </c>
      <c r="BO1335" s="16"/>
      <c r="BY1335" t="e">
        <v>#N/A</v>
      </c>
    </row>
    <row r="1336" spans="1:77" hidden="1" x14ac:dyDescent="0.25">
      <c r="A1336" t="s">
        <v>2080</v>
      </c>
      <c r="B1336" s="2" t="str">
        <f t="shared" si="1432"/>
        <v/>
      </c>
      <c r="C1336">
        <v>6</v>
      </c>
      <c r="E1336" t="s">
        <v>2081</v>
      </c>
      <c r="R1336">
        <v>13</v>
      </c>
      <c r="S1336" t="s">
        <v>22</v>
      </c>
      <c r="AA1336" s="10">
        <f t="shared" si="1434"/>
        <v>4113.82</v>
      </c>
      <c r="AB1336" s="3" cm="1">
        <f t="array" ref="AB1336">100000000/Lvac(AA1336)</f>
        <v>24301.45028308803</v>
      </c>
      <c r="AC1336" s="28">
        <f t="shared" si="1435"/>
        <v>2.4308307120875492E-7</v>
      </c>
      <c r="AD1336" s="28">
        <f t="shared" si="1436"/>
        <v>4.1149807453916622E-7</v>
      </c>
      <c r="AE1336" s="21">
        <f t="shared" si="1437"/>
        <v>24301.450209856732</v>
      </c>
      <c r="AF1336" s="10" cm="1">
        <f t="array" ref="AF1336">Lair(100000000/AE1336)</f>
        <v>4113.8200123970564</v>
      </c>
      <c r="AG1336" s="10">
        <f t="shared" si="1438"/>
        <v>7.9536355848199534E-3</v>
      </c>
      <c r="AH1336" s="10" t="b">
        <f t="shared" si="1433"/>
        <v>1</v>
      </c>
      <c r="AI1336" s="10">
        <f t="shared" si="1441"/>
        <v>4113.82</v>
      </c>
      <c r="AJ1336">
        <v>3.0000000000000001E-3</v>
      </c>
      <c r="AK1336" s="3" cm="1">
        <f t="array" ref="AK1336">100000000/Lvac($AA1336)</f>
        <v>24301.45028308803</v>
      </c>
      <c r="AL1336" s="21">
        <f t="shared" si="1442"/>
        <v>1.7721813508919711E-2</v>
      </c>
      <c r="AM1336" s="21"/>
      <c r="AN1336" s="21"/>
      <c r="AO1336" s="21"/>
      <c r="AP1336" s="21"/>
      <c r="AS1336" s="3">
        <f t="shared" si="1439"/>
        <v>2.8308802939136513E-4</v>
      </c>
      <c r="AT1336" s="3" cm="1">
        <f t="array" ref="AT1336">AS1336-(100000000/LvacE($A1336)-$E1336)</f>
        <v>-1.8823277059709653E-5</v>
      </c>
      <c r="BB1336"/>
      <c r="BC1336"/>
      <c r="BD1336"/>
      <c r="BE1336"/>
      <c r="BF1336"/>
      <c r="BG1336"/>
      <c r="BH1336"/>
      <c r="BI1336"/>
      <c r="BJ1336"/>
      <c r="BN1336" s="16" cm="1">
        <f t="array" ref="BN1336">$C1336*EXP(poly_from_str(100000000/$E1336,BN$4342))</f>
        <v>0.29602564249122088</v>
      </c>
      <c r="BO1336" s="16"/>
      <c r="BY1336" t="e">
        <v>#N/A</v>
      </c>
    </row>
    <row r="1337" spans="1:77" hidden="1" x14ac:dyDescent="0.25">
      <c r="A1337" t="s">
        <v>2082</v>
      </c>
      <c r="B1337" s="2" t="str">
        <f t="shared" si="1432"/>
        <v/>
      </c>
      <c r="C1337">
        <v>20</v>
      </c>
      <c r="E1337" t="s">
        <v>2083</v>
      </c>
      <c r="F1337">
        <v>44679</v>
      </c>
      <c r="G1337" t="s">
        <v>5</v>
      </c>
      <c r="H1337" s="5" t="s">
        <v>8</v>
      </c>
      <c r="I1337">
        <v>68987</v>
      </c>
      <c r="J1337" t="s">
        <v>3</v>
      </c>
      <c r="K1337" s="5" t="s">
        <v>8</v>
      </c>
      <c r="L1337">
        <v>44679.98</v>
      </c>
      <c r="M1337" t="str">
        <f>$G1337&amp;""</f>
        <v>e</v>
      </c>
      <c r="N1337" t="str">
        <f>$H1337&amp;""</f>
        <v>7/2</v>
      </c>
      <c r="O1337">
        <v>68987.070000000007</v>
      </c>
      <c r="P1337" t="str">
        <f>$J1337&amp;""</f>
        <v>o</v>
      </c>
      <c r="Q1337" t="str">
        <f>$K1337&amp;""</f>
        <v>7/2</v>
      </c>
      <c r="R1337">
        <v>13</v>
      </c>
      <c r="AA1337" s="10">
        <f t="shared" si="1434"/>
        <v>4112.8620000000001</v>
      </c>
      <c r="AB1337" s="3" cm="1">
        <f t="array" ref="AB1337">100000000/Lvac(AA1337)</f>
        <v>24307.110652719348</v>
      </c>
      <c r="AC1337" s="28">
        <f t="shared" si="1435"/>
        <v>2.4313969201981489E-7</v>
      </c>
      <c r="AD1337" s="28">
        <f t="shared" si="1436"/>
        <v>4.1140224944346706E-7</v>
      </c>
      <c r="AE1337" s="21">
        <f t="shared" si="1437"/>
        <v>24307.110483752465</v>
      </c>
      <c r="AF1337" s="10" cm="1">
        <f t="array" ref="AF1337">Lair(100000000/AE1337)</f>
        <v>4112.8620285904617</v>
      </c>
      <c r="AG1337" s="10">
        <f t="shared" si="1438"/>
        <v>7.9550116989968722E-3</v>
      </c>
      <c r="AH1337" s="10" t="b">
        <f t="shared" si="1433"/>
        <v>1</v>
      </c>
      <c r="AI1337" s="10">
        <f>$AF1337</f>
        <v>4112.8620285904617</v>
      </c>
      <c r="AJ1337">
        <v>3.0000000000000001E-3</v>
      </c>
      <c r="AK1337" s="3" cm="1">
        <f t="array" ref="AK1337">100000000/Lvac($AA1337)</f>
        <v>24307.110652719348</v>
      </c>
      <c r="AL1337" s="21">
        <f t="shared" si="1442"/>
        <v>1.7730070070731078E-2</v>
      </c>
      <c r="AM1337" s="10" cm="1">
        <f t="array" ref="AM1337">Lvac($AI1337)-$BA1337</f>
        <v>-3.4669151664274978E-3</v>
      </c>
      <c r="AN1337" s="10">
        <f>$AK1337-($AX1337-$AW1337)</f>
        <v>2.0652719344070647E-2</v>
      </c>
      <c r="AO1337" s="3">
        <f>AM1337/AJ1337</f>
        <v>-1.1556383888091659</v>
      </c>
      <c r="AP1337" s="3">
        <v>-1.1651710392470704</v>
      </c>
      <c r="AS1337" s="3">
        <f t="shared" si="1439"/>
        <v>6.5271934727206826E-4</v>
      </c>
      <c r="AT1337" s="3" cm="1">
        <f t="array" ref="AT1337">AS1337-(100000000/LvacE($A1337)-$E1337)</f>
        <v>-1.8862414435716346E-5</v>
      </c>
      <c r="AU1337" t="s">
        <v>4801</v>
      </c>
      <c r="AV1337" t="s">
        <v>4915</v>
      </c>
      <c r="AW1337" s="3">
        <v>44679.98</v>
      </c>
      <c r="AX1337" s="3">
        <v>68987.070000000007</v>
      </c>
      <c r="AY1337" s="3"/>
      <c r="AZ1337" s="10" cm="1">
        <f t="array" ref="AZ1337">Lair(100000000/($AX1337-$AW1337))</f>
        <v>4112.865494597685</v>
      </c>
      <c r="BA1337" s="10">
        <f>100000000/($AX1337-$AW1337)</f>
        <v>4114.0259899477878</v>
      </c>
      <c r="BB1337" s="12">
        <v>3170000</v>
      </c>
      <c r="BC1337" s="3">
        <v>5.7000000000000002E-2</v>
      </c>
      <c r="BD1337" s="12" cm="1">
        <f t="array" ref="BD1337">SfromgA($BB1337,$BA1337,"")</f>
        <v>0.10894159139530314</v>
      </c>
      <c r="BE1337" s="29">
        <f>(10^MAX(0.05, -0.312925054856973*((LN($BD1337))^(1/3)) + 0.454808404431693)-1)*100</f>
        <v>629.18578658596959</v>
      </c>
      <c r="BG1337" s="3"/>
      <c r="BH1337" s="3"/>
      <c r="BI1337" s="12">
        <f>IF($BB1337="",$BF1337,$BB1337)</f>
        <v>3170000</v>
      </c>
      <c r="BJ1337" s="29">
        <f>IF($BB1337="",$BH1337,$BE1337)</f>
        <v>629.18578658596959</v>
      </c>
      <c r="BK1337" s="3">
        <f>LN(BN1337*100000000/($AX1337-$AW1337)/$BI1337)</f>
        <v>-6.6582866038398105</v>
      </c>
      <c r="BL1337" s="13">
        <f>EXP(BK$4341*$AX1337+BK$4342)*$BI1337/(100000000/($AX1337-$AW1337))</f>
        <v>0.45813319430953703</v>
      </c>
      <c r="BM1337" s="3">
        <f t="shared" ref="BM1337" si="1466">LN(BL1337/$C1337)</f>
        <v>-3.7763275934313572</v>
      </c>
      <c r="BN1337" s="16" cm="1">
        <f t="array" ref="BN1337">$C1337*EXP(poly_from_str(100000000/$E1337,BN$4342))</f>
        <v>0.98886066143758944</v>
      </c>
      <c r="BO1337" s="3">
        <f>LN($C1337)</f>
        <v>2.9957322735539909</v>
      </c>
      <c r="BP1337" s="13">
        <f>LN(BL1337/BN1337)</f>
        <v>-0.76939347425816196</v>
      </c>
      <c r="BY1337">
        <v>1131</v>
      </c>
    </row>
    <row r="1338" spans="1:77" hidden="1" x14ac:dyDescent="0.25">
      <c r="A1338" t="s">
        <v>2084</v>
      </c>
      <c r="B1338" s="2" t="str">
        <f t="shared" si="1432"/>
        <v/>
      </c>
      <c r="C1338">
        <v>2</v>
      </c>
      <c r="E1338" t="s">
        <v>2085</v>
      </c>
      <c r="R1338">
        <v>13</v>
      </c>
      <c r="S1338" t="s">
        <v>22</v>
      </c>
      <c r="AA1338" s="10">
        <f t="shared" si="1434"/>
        <v>4109.0330000000004</v>
      </c>
      <c r="AB1338" s="3" cm="1">
        <f t="array" ref="AB1338">100000000/Lvac(AA1338)</f>
        <v>24329.760761342215</v>
      </c>
      <c r="AC1338" s="28">
        <f t="shared" si="1435"/>
        <v>2.4336626159974864E-7</v>
      </c>
      <c r="AD1338" s="28">
        <f t="shared" si="1436"/>
        <v>4.1101924914482078E-7</v>
      </c>
      <c r="AE1338" s="21">
        <f t="shared" si="1437"/>
        <v>24329.760563711876</v>
      </c>
      <c r="AF1338" s="10" cm="1">
        <f t="array" ref="AF1338">Lair(100000000/AE1338)</f>
        <v>4109.0330333782995</v>
      </c>
      <c r="AG1338" s="10">
        <f t="shared" si="1438"/>
        <v>7.9605214610520541E-3</v>
      </c>
      <c r="AH1338" s="10" t="b">
        <f t="shared" si="1433"/>
        <v>1</v>
      </c>
      <c r="AI1338" s="10">
        <f t="shared" si="1441"/>
        <v>4109.0330000000004</v>
      </c>
      <c r="AJ1338">
        <v>3.0000000000000001E-3</v>
      </c>
      <c r="AK1338" s="3" cm="1">
        <f t="array" ref="AK1338">100000000/Lvac($AA1338)</f>
        <v>24329.760761342215</v>
      </c>
      <c r="AL1338" s="21">
        <f t="shared" si="1442"/>
        <v>1.7763128766312329E-2</v>
      </c>
      <c r="AM1338" s="21"/>
      <c r="AN1338" s="21"/>
      <c r="AO1338" s="21"/>
      <c r="AP1338" s="21"/>
      <c r="AS1338" s="3">
        <f t="shared" si="1439"/>
        <v>7.6134221671964042E-4</v>
      </c>
      <c r="AT1338" s="3" cm="1">
        <f t="array" ref="AT1338">AS1338-(100000000/LvacE($A1338)-$E1338)</f>
        <v>-1.9018960301764309E-5</v>
      </c>
      <c r="BB1338"/>
      <c r="BC1338"/>
      <c r="BD1338"/>
      <c r="BE1338"/>
      <c r="BF1338"/>
      <c r="BG1338"/>
      <c r="BH1338"/>
      <c r="BI1338"/>
      <c r="BJ1338"/>
      <c r="BN1338" s="16" cm="1">
        <f t="array" ref="BN1338">$C1338*EXP(poly_from_str(100000000/$E1338,BN$4342))</f>
        <v>9.9743976168197274E-2</v>
      </c>
      <c r="BO1338" s="16"/>
      <c r="BY1338" t="e">
        <v>#N/A</v>
      </c>
    </row>
    <row r="1339" spans="1:77" hidden="1" x14ac:dyDescent="0.25">
      <c r="A1339" t="s">
        <v>2086</v>
      </c>
      <c r="B1339" s="2" t="str">
        <f t="shared" si="1432"/>
        <v/>
      </c>
      <c r="C1339">
        <v>4</v>
      </c>
      <c r="E1339" t="s">
        <v>2087</v>
      </c>
      <c r="R1339">
        <v>13</v>
      </c>
      <c r="S1339" t="s">
        <v>22</v>
      </c>
      <c r="AA1339" s="10">
        <f t="shared" si="1434"/>
        <v>4107.7730000000001</v>
      </c>
      <c r="AB1339" s="3" cm="1">
        <f t="array" ref="AB1339">100000000/Lvac(AA1339)</f>
        <v>24337.223412689906</v>
      </c>
      <c r="AC1339" s="28">
        <f t="shared" si="1435"/>
        <v>2.4344091068323396E-7</v>
      </c>
      <c r="AD1339" s="28">
        <f t="shared" si="1436"/>
        <v>4.1089321614173144E-7</v>
      </c>
      <c r="AE1339" s="21">
        <f t="shared" si="1437"/>
        <v>24337.222526013949</v>
      </c>
      <c r="AF1339" s="10" cm="1">
        <f t="array" ref="AF1339">Lair(100000000/AE1339)</f>
        <v>4107.7731496611759</v>
      </c>
      <c r="AG1339" s="10">
        <f t="shared" si="1438"/>
        <v>7.9623379155432765E-3</v>
      </c>
      <c r="AH1339" s="10" t="b">
        <f t="shared" si="1433"/>
        <v>1</v>
      </c>
      <c r="AI1339" s="10">
        <f t="shared" si="1441"/>
        <v>4107.7730000000001</v>
      </c>
      <c r="AJ1339">
        <v>3.0000000000000001E-3</v>
      </c>
      <c r="AK1339" s="3" cm="1">
        <f t="array" ref="AK1339">100000000/Lvac($AA1339)</f>
        <v>24337.223412689906</v>
      </c>
      <c r="AL1339" s="21">
        <f t="shared" si="1442"/>
        <v>1.777402749325966E-2</v>
      </c>
      <c r="AM1339" s="21"/>
      <c r="AN1339" s="21"/>
      <c r="AO1339" s="21"/>
      <c r="AP1339" s="21"/>
      <c r="AS1339" s="3">
        <f t="shared" si="1439"/>
        <v>3.4126899045077153E-3</v>
      </c>
      <c r="AT1339" s="3" cm="1">
        <f t="array" ref="AT1339">AS1339-(100000000/LvacE($A1339)-$E1339)</f>
        <v>-1.9070539565291256E-5</v>
      </c>
      <c r="BB1339"/>
      <c r="BC1339"/>
      <c r="BD1339"/>
      <c r="BE1339"/>
      <c r="BF1339"/>
      <c r="BG1339"/>
      <c r="BH1339"/>
      <c r="BI1339"/>
      <c r="BJ1339"/>
      <c r="BN1339" s="16" cm="1">
        <f t="array" ref="BN1339">$C1339*EXP(poly_from_str(100000000/$E1339,BN$4342))</f>
        <v>0.20006302534848702</v>
      </c>
      <c r="BO1339" s="16"/>
      <c r="BY1339" t="e">
        <v>#N/A</v>
      </c>
    </row>
    <row r="1340" spans="1:77" hidden="1" x14ac:dyDescent="0.25">
      <c r="A1340" t="s">
        <v>2088</v>
      </c>
      <c r="B1340" s="2" t="str">
        <f t="shared" si="1432"/>
        <v/>
      </c>
      <c r="C1340">
        <v>5</v>
      </c>
      <c r="D1340" t="s">
        <v>143</v>
      </c>
      <c r="E1340" t="s">
        <v>2089</v>
      </c>
      <c r="R1340">
        <v>13</v>
      </c>
      <c r="S1340" t="s">
        <v>22</v>
      </c>
      <c r="AA1340" s="10">
        <f t="shared" si="1434"/>
        <v>4105.5129999999999</v>
      </c>
      <c r="AB1340" s="3" cm="1">
        <f t="array" ref="AB1340">100000000/Lvac(AA1340)</f>
        <v>24350.620279242044</v>
      </c>
      <c r="AC1340" s="28">
        <f t="shared" si="1435"/>
        <v>2.4357491986994075E-7</v>
      </c>
      <c r="AD1340" s="28">
        <f t="shared" si="1436"/>
        <v>4.1066715694813783E-7</v>
      </c>
      <c r="AE1340" s="21">
        <f t="shared" si="1437"/>
        <v>24350.62020657185</v>
      </c>
      <c r="AF1340" s="10" cm="1">
        <f t="array" ref="AF1340">Lair(100000000/AE1340)</f>
        <v>4105.5130122524379</v>
      </c>
      <c r="AG1340" s="10">
        <f t="shared" si="1438"/>
        <v>7.9656001916498676E-3</v>
      </c>
      <c r="AH1340" s="10" t="b">
        <f t="shared" si="1433"/>
        <v>1</v>
      </c>
      <c r="AI1340" s="10">
        <f t="shared" si="1441"/>
        <v>4105.5129999999999</v>
      </c>
      <c r="AJ1340">
        <v>7.0000000000000001E-3</v>
      </c>
      <c r="AK1340" s="3" cm="1">
        <f t="array" ref="AK1340">100000000/Lvac($AA1340)</f>
        <v>24350.620279242044</v>
      </c>
      <c r="AL1340" s="21">
        <f t="shared" si="1442"/>
        <v>4.1518402683098143E-2</v>
      </c>
      <c r="AM1340" s="21"/>
      <c r="AN1340" s="21"/>
      <c r="AO1340" s="21"/>
      <c r="AP1340" s="21"/>
      <c r="AS1340" s="3">
        <f t="shared" si="1439"/>
        <v>2.7924204550799914E-4</v>
      </c>
      <c r="AT1340" s="3" cm="1">
        <f t="array" ref="AT1340">AS1340-(100000000/LvacE($A1340)-$E1340)</f>
        <v>-1.9163093384122476E-5</v>
      </c>
      <c r="BB1340"/>
      <c r="BC1340"/>
      <c r="BD1340"/>
      <c r="BE1340"/>
      <c r="BF1340"/>
      <c r="BG1340"/>
      <c r="BH1340"/>
      <c r="BI1340"/>
      <c r="BJ1340"/>
      <c r="BN1340" s="16" cm="1">
        <f t="array" ref="BN1340">$C1340*EXP(poly_from_str(100000000/$E1340,BN$4342))</f>
        <v>0.2513855763894785</v>
      </c>
      <c r="BO1340" s="16"/>
      <c r="BY1340">
        <v>288</v>
      </c>
    </row>
    <row r="1341" spans="1:77" hidden="1" x14ac:dyDescent="0.25">
      <c r="A1341" t="s">
        <v>2090</v>
      </c>
      <c r="B1341" s="2" t="str">
        <f t="shared" si="1432"/>
        <v/>
      </c>
      <c r="C1341">
        <v>5</v>
      </c>
      <c r="D1341" t="s">
        <v>170</v>
      </c>
      <c r="E1341" t="s">
        <v>2091</v>
      </c>
      <c r="F1341">
        <v>35801</v>
      </c>
      <c r="G1341" t="s">
        <v>5</v>
      </c>
      <c r="H1341" s="5" t="s">
        <v>8</v>
      </c>
      <c r="I1341">
        <v>60166</v>
      </c>
      <c r="J1341" t="s">
        <v>3</v>
      </c>
      <c r="K1341" s="5" t="s">
        <v>4</v>
      </c>
      <c r="L1341">
        <v>35801.120000000003</v>
      </c>
      <c r="M1341" t="str">
        <f t="shared" ref="M1341:M1342" si="1467">$G1341&amp;""</f>
        <v>e</v>
      </c>
      <c r="N1341" t="str">
        <f t="shared" ref="N1341:N1342" si="1468">$H1341&amp;""</f>
        <v>7/2</v>
      </c>
      <c r="O1341">
        <v>60166.2</v>
      </c>
      <c r="P1341" t="str">
        <f t="shared" ref="P1341:P1342" si="1469">$J1341&amp;""</f>
        <v>o</v>
      </c>
      <c r="Q1341" t="str">
        <f t="shared" ref="Q1341:Q1342" si="1470">$K1341&amp;""</f>
        <v>9/2</v>
      </c>
      <c r="R1341">
        <v>13</v>
      </c>
      <c r="AA1341" s="10">
        <f t="shared" si="1434"/>
        <v>4103.1030000000001</v>
      </c>
      <c r="AB1341" s="3" cm="1">
        <f t="array" ref="AB1341">100000000/Lvac(AA1341)</f>
        <v>24364.922577660214</v>
      </c>
      <c r="AC1341" s="28">
        <f t="shared" si="1435"/>
        <v>2.4371798611928581E-7</v>
      </c>
      <c r="AD1341" s="28">
        <f t="shared" si="1436"/>
        <v>4.1042609382920144E-7</v>
      </c>
      <c r="AE1341" s="21">
        <f t="shared" si="1437"/>
        <v>24364.921905681458</v>
      </c>
      <c r="AF1341" s="10" cm="1">
        <f t="array" ref="AF1341">Lair(100000000/AE1341)</f>
        <v>4103.1031131649033</v>
      </c>
      <c r="AG1341" s="10">
        <f t="shared" si="1438"/>
        <v>7.969084931289833E-3</v>
      </c>
      <c r="AH1341" s="10" t="b">
        <f t="shared" si="1433"/>
        <v>1</v>
      </c>
      <c r="AI1341" s="10">
        <f t="shared" ref="AI1341:AI1342" si="1471">$AF1341</f>
        <v>4103.1031131649033</v>
      </c>
      <c r="AJ1341" s="10">
        <f>AL1341/AK1341*AI1341</f>
        <v>1.6840205833147073E-2</v>
      </c>
      <c r="AK1341" s="16" cm="1">
        <f t="array" ref="AK1341">100000000/Lvac($AA1341)-0</f>
        <v>24364.922577660214</v>
      </c>
      <c r="AL1341" s="16">
        <f>MAX(0.1,0.007/$AA1341*$AE1341)</f>
        <v>0.1</v>
      </c>
      <c r="AM1341" s="10" cm="1">
        <f t="array" ref="AM1341">Lvac($AI1341)-$BA1341</f>
        <v>2.6630749992364144E-2</v>
      </c>
      <c r="AN1341" s="10">
        <f t="shared" ref="AN1341:AN1342" si="1472">$AK1341-($AX1341-$AW1341)</f>
        <v>-0.15742233978016884</v>
      </c>
      <c r="AO1341" s="3">
        <f t="shared" ref="AO1341:AO1342" si="1473">AM1341/AJ1341</f>
        <v>1.5813791266105581</v>
      </c>
      <c r="AP1341" s="3">
        <v>1.5746574861073914</v>
      </c>
      <c r="AS1341" s="3">
        <f t="shared" si="1439"/>
        <v>2.5776602160476614E-3</v>
      </c>
      <c r="AT1341" s="3" cm="1">
        <f t="array" ref="AT1341">AS1341-(100000000/LvacE($A1341)-$E1341)</f>
        <v>-1.9261886336607859E-5</v>
      </c>
      <c r="AU1341" t="s">
        <v>4805</v>
      </c>
      <c r="AV1341" t="s">
        <v>4721</v>
      </c>
      <c r="AW1341" s="3">
        <v>35801.120000000003</v>
      </c>
      <c r="AX1341" s="3">
        <v>60166.2</v>
      </c>
      <c r="AY1341" s="3"/>
      <c r="AZ1341" s="10" cm="1">
        <f t="array" ref="AZ1341">Lair(100000000/($AX1341-$AW1341))</f>
        <v>4103.0764893875948</v>
      </c>
      <c r="BA1341" s="10">
        <f t="shared" ref="BA1341:BA1342" si="1474">100000000/($AX1341-$AW1341)</f>
        <v>4104.2344207365632</v>
      </c>
      <c r="BB1341" s="12">
        <v>1960000</v>
      </c>
      <c r="BC1341" s="3">
        <v>8.2000000000000003E-2</v>
      </c>
      <c r="BD1341" s="12" cm="1">
        <f t="array" ref="BD1341">SfromgA($BB1341,$BA1341,"")</f>
        <v>6.6878404888925172E-2</v>
      </c>
      <c r="BE1341" s="29">
        <f t="shared" ref="BE1341:BE1342" si="1475">(10^MAX(0.05, -0.312925054856973*((LN($BD1341))^(1/3)) + 0.454808404431693)-1)*100</f>
        <v>677.69902388453124</v>
      </c>
      <c r="BG1341" s="3"/>
      <c r="BH1341" s="3"/>
      <c r="BI1341" s="12">
        <f t="shared" ref="BI1341:BI1342" si="1476">IF($BB1341="",$BF1341,$BB1341)</f>
        <v>1960000</v>
      </c>
      <c r="BJ1341" s="29">
        <f t="shared" ref="BJ1341:BJ1342" si="1477">IF($BB1341="",$BH1341,$BE1341)</f>
        <v>677.69902388453124</v>
      </c>
      <c r="BK1341" s="3">
        <f t="shared" ref="BK1341:BK1342" si="1478">LN(BN1341*100000000/($AX1341-$AW1341)/$BI1341)</f>
        <v>-7.5438279110900339</v>
      </c>
      <c r="BL1341" s="13">
        <f>EXP(BK$4341*$AX1341+BK$4342)*$BI1341/(100000000/($AX1341-$AW1341))</f>
        <v>0.55499926446024306</v>
      </c>
      <c r="BM1341" s="3">
        <f t="shared" ref="BM1341:BM1342" si="1479">LN(BL1341/$C1341)</f>
        <v>-2.1982264029675407</v>
      </c>
      <c r="BN1341" s="16" cm="1">
        <f t="array" ref="BN1341">$C1341*EXP(poly_from_str(100000000/$E1341,BN$4342))</f>
        <v>0.25280233374516298</v>
      </c>
      <c r="BO1341" s="3">
        <f t="shared" ref="BO1341:BO1342" si="1480">LN($C1341)</f>
        <v>1.6094379124341003</v>
      </c>
      <c r="BP1341" s="13">
        <f>LN(BL1341/BN1341)</f>
        <v>0.78635889463172659</v>
      </c>
      <c r="BY1341">
        <v>290</v>
      </c>
    </row>
    <row r="1342" spans="1:77" hidden="1" x14ac:dyDescent="0.25">
      <c r="A1342" t="s">
        <v>2092</v>
      </c>
      <c r="B1342" s="2" t="str">
        <f t="shared" si="1432"/>
        <v/>
      </c>
      <c r="C1342">
        <v>8</v>
      </c>
      <c r="E1342" t="s">
        <v>2093</v>
      </c>
      <c r="F1342">
        <v>39870</v>
      </c>
      <c r="G1342" t="s">
        <v>5</v>
      </c>
      <c r="H1342" s="5" t="s">
        <v>4</v>
      </c>
      <c r="I1342">
        <v>64235</v>
      </c>
      <c r="J1342" t="s">
        <v>3</v>
      </c>
      <c r="K1342" s="5" t="s">
        <v>4</v>
      </c>
      <c r="L1342">
        <v>39870.17</v>
      </c>
      <c r="M1342" t="str">
        <f t="shared" si="1467"/>
        <v>e</v>
      </c>
      <c r="N1342" t="str">
        <f t="shared" si="1468"/>
        <v>9/2</v>
      </c>
      <c r="O1342">
        <v>64235.61</v>
      </c>
      <c r="P1342" t="str">
        <f t="shared" si="1469"/>
        <v>o</v>
      </c>
      <c r="Q1342" t="str">
        <f t="shared" si="1470"/>
        <v>9/2</v>
      </c>
      <c r="R1342">
        <v>13</v>
      </c>
      <c r="AA1342" s="10">
        <f t="shared" si="1434"/>
        <v>4103.0200000000004</v>
      </c>
      <c r="AB1342" s="3" cm="1">
        <f t="array" ref="AB1342">100000000/Lvac(AA1342)</f>
        <v>24365.415445719478</v>
      </c>
      <c r="AC1342" s="28">
        <f t="shared" si="1435"/>
        <v>2.4372291629092713E-7</v>
      </c>
      <c r="AD1342" s="28">
        <f t="shared" si="1436"/>
        <v>4.1041779165545905E-7</v>
      </c>
      <c r="AE1342" s="21">
        <f t="shared" si="1437"/>
        <v>24365.41663306093</v>
      </c>
      <c r="AF1342" s="10" cm="1">
        <f t="array" ref="AF1342">Lair(100000000/AE1342)</f>
        <v>4103.0198000532992</v>
      </c>
      <c r="AG1342" s="10">
        <f t="shared" si="1438"/>
        <v>7.9692050545353763E-3</v>
      </c>
      <c r="AH1342" s="10" t="b">
        <f t="shared" si="1433"/>
        <v>1</v>
      </c>
      <c r="AI1342" s="10">
        <f t="shared" si="1471"/>
        <v>4103.0198000532992</v>
      </c>
      <c r="AJ1342">
        <v>3.0000000000000001E-3</v>
      </c>
      <c r="AK1342" s="3" cm="1">
        <f t="array" ref="AK1342">100000000/Lvac($AA1342)</f>
        <v>24365.415445719478</v>
      </c>
      <c r="AL1342" s="21">
        <f t="shared" ref="AL1342:AL1353" si="1481">AJ1342/AI1342*AK1342</f>
        <v>1.7815231195376854E-2</v>
      </c>
      <c r="AM1342" s="10" cm="1">
        <f t="array" ref="AM1342">Lvac($AI1342)-$BA1342</f>
        <v>3.9359876382150105E-3</v>
      </c>
      <c r="AN1342" s="10">
        <f t="shared" si="1472"/>
        <v>-2.455428052417119E-2</v>
      </c>
      <c r="AO1342" s="3">
        <f t="shared" si="1473"/>
        <v>1.3119958794050035</v>
      </c>
      <c r="AP1342" s="3">
        <v>1.378662234856165</v>
      </c>
      <c r="AS1342" s="3">
        <f t="shared" si="1439"/>
        <v>-4.5542805200966541E-3</v>
      </c>
      <c r="AT1342" s="3" cm="1">
        <f t="array" ref="AT1342">AS1342-(100000000/LvacE($A1342)-$E1342)</f>
        <v>-1.9265291484771296E-5</v>
      </c>
      <c r="AU1342" t="s">
        <v>4726</v>
      </c>
      <c r="AV1342" t="s">
        <v>4837</v>
      </c>
      <c r="AW1342" s="3">
        <v>39870.17</v>
      </c>
      <c r="AX1342" s="3">
        <v>64235.61</v>
      </c>
      <c r="AY1342" s="3"/>
      <c r="AZ1342" s="10" cm="1">
        <f t="array" ref="AZ1342">Lair(100000000/($AX1342-$AW1342))</f>
        <v>4103.0158650962121</v>
      </c>
      <c r="BA1342" s="10">
        <f t="shared" si="1474"/>
        <v>4104.1737805678858</v>
      </c>
      <c r="BB1342" s="12">
        <v>724000</v>
      </c>
      <c r="BC1342" s="3">
        <v>3.6999999999999998E-2</v>
      </c>
      <c r="BD1342" s="12" cm="1">
        <f t="array" ref="BD1342">SfromgA($BB1342,$BA1342,"")</f>
        <v>2.4702968853376091E-2</v>
      </c>
      <c r="BE1342" s="29">
        <f t="shared" si="1475"/>
        <v>768.63977863913749</v>
      </c>
      <c r="BG1342" s="3"/>
      <c r="BH1342" s="3"/>
      <c r="BI1342" s="12">
        <f t="shared" si="1476"/>
        <v>724000</v>
      </c>
      <c r="BJ1342" s="29">
        <f t="shared" si="1477"/>
        <v>768.63977863913749</v>
      </c>
      <c r="BK1342" s="3">
        <f t="shared" si="1478"/>
        <v>-6.0777331182290872</v>
      </c>
      <c r="BL1342" s="13">
        <f>EXP(BK$4341*$AX1342+BK$4342)*$BI1342/(100000000/($AX1342-$AW1342))</f>
        <v>0.15048731651155711</v>
      </c>
      <c r="BM1342" s="3">
        <f t="shared" si="1479"/>
        <v>-3.9733180156951531</v>
      </c>
      <c r="BN1342" s="16" cm="1">
        <f t="array" ref="BN1342">$C1342*EXP(poly_from_str(100000000/$E1342,BN$4342))</f>
        <v>0.40456365934351346</v>
      </c>
      <c r="BO1342" s="3">
        <f t="shared" si="1480"/>
        <v>2.0794415416798357</v>
      </c>
      <c r="BP1342" s="13">
        <f>LN(BL1342/BN1342)</f>
        <v>-0.98893029700701329</v>
      </c>
      <c r="BR1342" s="12">
        <v>15710000</v>
      </c>
      <c r="BS1342" s="14"/>
      <c r="BT1342" s="13">
        <f>EXP(BS$4338*$AX1342+BS$4336)*$BR1342/(100000000/($AX1342-$AW1342))</f>
        <v>3.925387663738781</v>
      </c>
      <c r="BU1342" s="14"/>
      <c r="BV1342" s="3" cm="1">
        <f t="array" ref="BV1342">$BN1342*EXP(poly_from_str(100000000/$E1342,BV$4341))</f>
        <v>117.0480669723092</v>
      </c>
      <c r="BW1342" s="12" t="s">
        <v>14</v>
      </c>
      <c r="BX1342" s="14"/>
      <c r="BY1342">
        <v>464</v>
      </c>
    </row>
    <row r="1343" spans="1:77" hidden="1" x14ac:dyDescent="0.25">
      <c r="A1343" t="s">
        <v>2094</v>
      </c>
      <c r="B1343" s="2" t="str">
        <f t="shared" si="1432"/>
        <v/>
      </c>
      <c r="C1343">
        <v>1</v>
      </c>
      <c r="E1343" t="s">
        <v>2095</v>
      </c>
      <c r="R1343">
        <v>13</v>
      </c>
      <c r="S1343" t="s">
        <v>22</v>
      </c>
      <c r="AA1343" s="10">
        <f t="shared" si="1434"/>
        <v>4102.5140000000001</v>
      </c>
      <c r="AB1343" s="3" cm="1">
        <f t="array" ref="AB1343">100000000/Lvac(AA1343)</f>
        <v>24368.420590804257</v>
      </c>
      <c r="AC1343" s="28">
        <f t="shared" si="1435"/>
        <v>2.4375297683322958E-7</v>
      </c>
      <c r="AD1343" s="28">
        <f t="shared" si="1436"/>
        <v>4.1036717840357824E-7</v>
      </c>
      <c r="AE1343" s="21">
        <f t="shared" si="1437"/>
        <v>24368.420436720149</v>
      </c>
      <c r="AF1343" s="10" cm="1">
        <f t="array" ref="AF1343">Lair(100000000/AE1343)</f>
        <v>4102.5140259411583</v>
      </c>
      <c r="AG1343" s="10">
        <f t="shared" si="1438"/>
        <v>7.969937529866352E-3</v>
      </c>
      <c r="AH1343" s="10" t="b">
        <f t="shared" si="1433"/>
        <v>1</v>
      </c>
      <c r="AI1343" s="10">
        <f t="shared" si="1441"/>
        <v>4102.5140000000001</v>
      </c>
      <c r="AJ1343">
        <v>3.0000000000000001E-3</v>
      </c>
      <c r="AK1343" s="3" cm="1">
        <f t="array" ref="AK1343">100000000/Lvac($AA1343)</f>
        <v>24368.420590804257</v>
      </c>
      <c r="AL1343" s="21">
        <f t="shared" si="1481"/>
        <v>1.7819625179198113E-2</v>
      </c>
      <c r="AM1343" s="21"/>
      <c r="AN1343" s="21"/>
      <c r="AO1343" s="21"/>
      <c r="AP1343" s="21"/>
      <c r="AS1343" s="3">
        <f t="shared" si="1439"/>
        <v>5.9080425853608176E-4</v>
      </c>
      <c r="AT1343" s="3" cm="1">
        <f t="array" ref="AT1343">AS1343-(100000000/LvacE($A1343)-$E1343)</f>
        <v>-1.9286046153865755E-5</v>
      </c>
      <c r="BB1343"/>
      <c r="BC1343"/>
      <c r="BD1343"/>
      <c r="BE1343"/>
      <c r="BF1343"/>
      <c r="BG1343"/>
      <c r="BH1343"/>
      <c r="BI1343"/>
      <c r="BJ1343"/>
      <c r="BN1343" s="16" cm="1">
        <f t="array" ref="BN1343">$C1343*EXP(poly_from_str(100000000/$E1343,BN$4342))</f>
        <v>5.0630519913284246E-2</v>
      </c>
      <c r="BO1343" s="16"/>
      <c r="BY1343" t="e">
        <v>#N/A</v>
      </c>
    </row>
    <row r="1344" spans="1:77" hidden="1" x14ac:dyDescent="0.25">
      <c r="A1344" t="s">
        <v>2096</v>
      </c>
      <c r="B1344" s="2" t="str">
        <f t="shared" si="1432"/>
        <v/>
      </c>
      <c r="C1344">
        <v>5</v>
      </c>
      <c r="D1344" t="s">
        <v>143</v>
      </c>
      <c r="E1344" t="s">
        <v>2097</v>
      </c>
      <c r="R1344">
        <v>13</v>
      </c>
      <c r="S1344" t="s">
        <v>22</v>
      </c>
      <c r="AA1344" s="10">
        <f t="shared" si="1434"/>
        <v>4095.8879999999999</v>
      </c>
      <c r="AB1344" s="3" cm="1">
        <f t="array" ref="AB1344">100000000/Lvac(AA1344)</f>
        <v>24407.841069635957</v>
      </c>
      <c r="AC1344" s="28">
        <f t="shared" si="1435"/>
        <v>2.4414730090275906E-7</v>
      </c>
      <c r="AD1344" s="28">
        <f t="shared" si="1436"/>
        <v>4.0970440488652158E-7</v>
      </c>
      <c r="AE1344" s="21">
        <f t="shared" si="1437"/>
        <v>24407.840789335303</v>
      </c>
      <c r="AF1344" s="10" cm="1">
        <f t="array" ref="AF1344">Lair(100000000/AE1344)</f>
        <v>4095.8880470383069</v>
      </c>
      <c r="AG1344" s="10">
        <f t="shared" si="1438"/>
        <v>7.9795542590075652E-3</v>
      </c>
      <c r="AH1344" s="10" t="b">
        <f t="shared" si="1433"/>
        <v>1</v>
      </c>
      <c r="AI1344" s="10">
        <f t="shared" si="1441"/>
        <v>4095.8879999999999</v>
      </c>
      <c r="AJ1344">
        <v>7.0000000000000001E-3</v>
      </c>
      <c r="AK1344" s="3" cm="1">
        <f t="array" ref="AK1344">100000000/Lvac($AA1344)</f>
        <v>24407.841069635957</v>
      </c>
      <c r="AL1344" s="21">
        <f t="shared" si="1481"/>
        <v>4.1713759626105913E-2</v>
      </c>
      <c r="AM1344" s="21"/>
      <c r="AN1344" s="21"/>
      <c r="AO1344" s="21"/>
      <c r="AP1344" s="21"/>
      <c r="AS1344" s="3">
        <f t="shared" si="1439"/>
        <v>1.0696359568100888E-3</v>
      </c>
      <c r="AT1344" s="3" cm="1">
        <f t="array" ref="AT1344">AS1344-(100000000/LvacE($A1344)-$E1344)</f>
        <v>-1.9558214262360707E-5</v>
      </c>
      <c r="BB1344"/>
      <c r="BC1344"/>
      <c r="BD1344"/>
      <c r="BE1344"/>
      <c r="BF1344"/>
      <c r="BG1344"/>
      <c r="BH1344"/>
      <c r="BI1344"/>
      <c r="BJ1344"/>
      <c r="BN1344" s="16" cm="1">
        <f t="array" ref="BN1344">$C1344*EXP(poly_from_str(100000000/$E1344,BN$4342))</f>
        <v>0.25719368178004059</v>
      </c>
      <c r="BO1344" s="16"/>
      <c r="BY1344" t="e">
        <v>#N/A</v>
      </c>
    </row>
    <row r="1345" spans="1:77" hidden="1" x14ac:dyDescent="0.25">
      <c r="A1345" t="s">
        <v>2098</v>
      </c>
      <c r="B1345" s="2" t="str">
        <f t="shared" si="1432"/>
        <v/>
      </c>
      <c r="C1345">
        <v>7</v>
      </c>
      <c r="E1345" t="s">
        <v>2099</v>
      </c>
      <c r="R1345">
        <v>13</v>
      </c>
      <c r="S1345" t="s">
        <v>22</v>
      </c>
      <c r="AA1345" s="10">
        <f t="shared" si="1434"/>
        <v>4094.8429999999998</v>
      </c>
      <c r="AB1345" s="3" cm="1">
        <f t="array" ref="AB1345">100000000/Lvac(AA1345)</f>
        <v>24414.069800185014</v>
      </c>
      <c r="AC1345" s="28">
        <f t="shared" si="1435"/>
        <v>2.4420960705941596E-7</v>
      </c>
      <c r="AD1345" s="28">
        <f t="shared" si="1436"/>
        <v>4.0959987752325581E-7</v>
      </c>
      <c r="AE1345" s="21">
        <f t="shared" si="1437"/>
        <v>24414.069852586457</v>
      </c>
      <c r="AF1345" s="10" cm="1">
        <f t="array" ref="AF1345">Lair(100000000/AE1345)</f>
        <v>4094.8429912108031</v>
      </c>
      <c r="AG1345" s="10">
        <f t="shared" si="1438"/>
        <v>7.9810751963121686E-3</v>
      </c>
      <c r="AH1345" s="10" t="b">
        <f t="shared" si="1433"/>
        <v>1</v>
      </c>
      <c r="AI1345" s="10">
        <f t="shared" si="1441"/>
        <v>4094.8429999999998</v>
      </c>
      <c r="AJ1345">
        <v>3.0000000000000001E-3</v>
      </c>
      <c r="AK1345" s="3" cm="1">
        <f t="array" ref="AK1345">100000000/Lvac($AA1345)</f>
        <v>24414.069800185014</v>
      </c>
      <c r="AL1345" s="21">
        <f t="shared" si="1481"/>
        <v>1.7886451177873009E-2</v>
      </c>
      <c r="AM1345" s="21"/>
      <c r="AN1345" s="21"/>
      <c r="AO1345" s="21"/>
      <c r="AP1345" s="21"/>
      <c r="AS1345" s="3">
        <f t="shared" si="1439"/>
        <v>-1.9981498553534038E-4</v>
      </c>
      <c r="AT1345" s="3" cm="1">
        <f t="array" ref="AT1345">AS1345-(100000000/LvacE($A1345)-$E1345)</f>
        <v>-1.9601196981966496E-5</v>
      </c>
      <c r="BB1345"/>
      <c r="BC1345"/>
      <c r="BD1345"/>
      <c r="BE1345"/>
      <c r="BF1345"/>
      <c r="BG1345"/>
      <c r="BH1345"/>
      <c r="BI1345"/>
      <c r="BJ1345"/>
      <c r="BN1345" s="16" cm="1">
        <f t="array" ref="BN1345">$C1345*EXP(poly_from_str(100000000/$E1345,BN$4342))</f>
        <v>0.36098806506180903</v>
      </c>
      <c r="BO1345" s="16"/>
      <c r="BY1345" t="e">
        <v>#N/A</v>
      </c>
    </row>
    <row r="1346" spans="1:77" hidden="1" x14ac:dyDescent="0.25">
      <c r="A1346" t="s">
        <v>2100</v>
      </c>
      <c r="B1346" s="2" t="str">
        <f t="shared" ref="B1346:B1409" si="1482">IF(OR(A1346=A1345,A1346=A1347),IF(B1345="",1,B1345+1),"")</f>
        <v/>
      </c>
      <c r="C1346">
        <v>7</v>
      </c>
      <c r="E1346" t="s">
        <v>2101</v>
      </c>
      <c r="R1346">
        <v>13</v>
      </c>
      <c r="S1346" t="s">
        <v>22</v>
      </c>
      <c r="AA1346" s="10">
        <f t="shared" si="1434"/>
        <v>4094.2109999999998</v>
      </c>
      <c r="AB1346" s="3" cm="1">
        <f t="array" ref="AB1346">100000000/Lvac(AA1346)</f>
        <v>24417.838383992232</v>
      </c>
      <c r="AC1346" s="28">
        <f t="shared" si="1435"/>
        <v>2.4424730430356427E-7</v>
      </c>
      <c r="AD1346" s="28">
        <f t="shared" si="1436"/>
        <v>4.0953666097469824E-7</v>
      </c>
      <c r="AE1346" s="21">
        <f t="shared" si="1437"/>
        <v>24417.838807983026</v>
      </c>
      <c r="AF1346" s="10" cm="1">
        <f t="array" ref="AF1346">Lair(100000000/AE1346)</f>
        <v>4094.2109289067635</v>
      </c>
      <c r="AG1346" s="10">
        <f t="shared" si="1438"/>
        <v>7.9819956011051019E-3</v>
      </c>
      <c r="AH1346" s="10" t="b">
        <f t="shared" ref="AH1346:AH1409" si="1483">ABS(AE1346-AB1346)&lt;AG1346</f>
        <v>1</v>
      </c>
      <c r="AI1346" s="10">
        <f t="shared" si="1441"/>
        <v>4094.2109999999998</v>
      </c>
      <c r="AJ1346">
        <v>3.0000000000000001E-3</v>
      </c>
      <c r="AK1346" s="3" cm="1">
        <f t="array" ref="AK1346">100000000/Lvac($AA1346)</f>
        <v>24417.838383992232</v>
      </c>
      <c r="AL1346" s="21">
        <f t="shared" si="1481"/>
        <v>1.7891973606630605E-2</v>
      </c>
      <c r="AM1346" s="21"/>
      <c r="AN1346" s="21"/>
      <c r="AO1346" s="21"/>
      <c r="AP1346" s="21"/>
      <c r="AS1346" s="3">
        <f t="shared" si="1439"/>
        <v>-1.6160077684617136E-3</v>
      </c>
      <c r="AT1346" s="3" cm="1">
        <f t="array" ref="AT1346">AS1346-(100000000/LvacE($A1346)-$E1346)</f>
        <v>-1.9627201254479587E-5</v>
      </c>
      <c r="BB1346"/>
      <c r="BC1346"/>
      <c r="BD1346"/>
      <c r="BE1346"/>
      <c r="BF1346"/>
      <c r="BG1346"/>
      <c r="BH1346"/>
      <c r="BI1346"/>
      <c r="BJ1346"/>
      <c r="BN1346" s="16" cm="1">
        <f t="array" ref="BN1346">$C1346*EXP(poly_from_str(100000000/$E1346,BN$4342))</f>
        <v>0.36154596560990093</v>
      </c>
      <c r="BO1346" s="16"/>
      <c r="BY1346">
        <v>415</v>
      </c>
    </row>
    <row r="1347" spans="1:77" hidden="1" x14ac:dyDescent="0.25">
      <c r="A1347" t="s">
        <v>2102</v>
      </c>
      <c r="B1347" s="2" t="str">
        <f t="shared" si="1482"/>
        <v/>
      </c>
      <c r="C1347">
        <v>8</v>
      </c>
      <c r="E1347" t="s">
        <v>2103</v>
      </c>
      <c r="F1347">
        <v>44679</v>
      </c>
      <c r="G1347" t="s">
        <v>5</v>
      </c>
      <c r="H1347" s="5" t="s">
        <v>8</v>
      </c>
      <c r="I1347">
        <v>69138</v>
      </c>
      <c r="J1347" t="s">
        <v>3</v>
      </c>
      <c r="K1347" s="5" t="s">
        <v>4</v>
      </c>
      <c r="L1347">
        <v>44679.98</v>
      </c>
      <c r="M1347" t="str">
        <f>$G1347&amp;""</f>
        <v>e</v>
      </c>
      <c r="N1347" t="str">
        <f>$H1347&amp;""</f>
        <v>7/2</v>
      </c>
      <c r="O1347">
        <v>69138.28</v>
      </c>
      <c r="P1347" t="str">
        <f>$J1347&amp;""</f>
        <v>o</v>
      </c>
      <c r="Q1347" t="str">
        <f>$K1347&amp;""</f>
        <v>9/2</v>
      </c>
      <c r="R1347">
        <v>13</v>
      </c>
      <c r="AA1347" s="10">
        <f t="shared" ref="AA1347:AA1410" si="1484">ROUND($A1347,3)+0</f>
        <v>4087.4389999999999</v>
      </c>
      <c r="AB1347" s="3" cm="1">
        <f t="array" ref="AB1347">100000000/Lvac(AA1347)</f>
        <v>24458.292619055668</v>
      </c>
      <c r="AC1347" s="28">
        <f t="shared" ref="AC1347:AC1410" si="1485">0.001/AA1347</f>
        <v>2.4465196911807126E-7</v>
      </c>
      <c r="AD1347" s="28">
        <f t="shared" ref="AD1347:AD1410" si="1486">0.01/AB1347</f>
        <v>4.088592836692498E-7</v>
      </c>
      <c r="AE1347" s="21">
        <f t="shared" ref="AE1347:AE1410" si="1487">($AB1347/$AC1347^2+$E1347/$AD1347^2)/(1/$AC1347^2+1/$AD1347^2)</f>
        <v>24458.291928534363</v>
      </c>
      <c r="AF1347" s="10" cm="1">
        <f t="array" ref="AF1347">Lair(100000000/AE1347)</f>
        <v>4087.4391154014156</v>
      </c>
      <c r="AG1347" s="10">
        <f t="shared" ref="AG1347:AG1410" si="1488">0.0005/$AA1347*AB1347+0.005</f>
        <v>7.9918847252589791E-3</v>
      </c>
      <c r="AH1347" s="10" t="b">
        <f t="shared" si="1483"/>
        <v>1</v>
      </c>
      <c r="AI1347" s="10">
        <f>$AF1347</f>
        <v>4087.4391154014156</v>
      </c>
      <c r="AJ1347">
        <v>3.0000000000000001E-3</v>
      </c>
      <c r="AK1347" s="3" cm="1">
        <f t="array" ref="AK1347">100000000/Lvac($AA1347)</f>
        <v>24458.292619055668</v>
      </c>
      <c r="AL1347" s="21">
        <f t="shared" si="1481"/>
        <v>1.7951307844731302E-2</v>
      </c>
      <c r="AM1347" s="10" cm="1">
        <f t="array" ref="AM1347">Lvac($AI1347)-$BA1347</f>
        <v>1.3492735592990357E-3</v>
      </c>
      <c r="AN1347" s="10">
        <f>$AK1347-($AX1347-$AW1347)</f>
        <v>-7.3809443274512887E-3</v>
      </c>
      <c r="AO1347" s="3">
        <f>AM1347/AJ1347</f>
        <v>0.44975785309967853</v>
      </c>
      <c r="AP1347" s="3">
        <v>0.41128064382670954</v>
      </c>
      <c r="AS1347" s="3">
        <f t="shared" ref="AS1347:AS1410" si="1489">$AB1347-$E1347</f>
        <v>2.6190556673100218E-3</v>
      </c>
      <c r="AT1347" s="3" cm="1">
        <f t="array" ref="AT1347">AS1347-(100000000/LvacE($A1347)-$E1347)</f>
        <v>-1.9906256056856364E-5</v>
      </c>
      <c r="AU1347" t="s">
        <v>4801</v>
      </c>
      <c r="AV1347" t="s">
        <v>4874</v>
      </c>
      <c r="AW1347" s="3">
        <v>44679.98</v>
      </c>
      <c r="AX1347" s="3">
        <v>69138.28</v>
      </c>
      <c r="AY1347" s="3"/>
      <c r="AZ1347" s="10" cm="1">
        <f t="array" ref="AZ1347">Lair(100000000/($AX1347-$AW1347))</f>
        <v>4087.437766481004</v>
      </c>
      <c r="BA1347" s="10">
        <f>100000000/($AX1347-$AW1347)</f>
        <v>4088.5916028505667</v>
      </c>
      <c r="BB1347" s="12">
        <v>4390000</v>
      </c>
      <c r="BC1347" s="3">
        <v>0.11700000000000001</v>
      </c>
      <c r="BD1347" s="12" cm="1">
        <f t="array" ref="BD1347">SfromgA($BB1347,$BA1347,"")</f>
        <v>0.14808773041312406</v>
      </c>
      <c r="BE1347" s="29">
        <f>(10^MAX(0.05, -0.312925054856973*((LN($BD1347))^(1/3)) + 0.454808404431693)-1)*100</f>
        <v>596.72436687743505</v>
      </c>
      <c r="BG1347" s="3"/>
      <c r="BH1347" s="3"/>
      <c r="BI1347" s="12">
        <f>IF($BB1347="",$BF1347,$BB1347)</f>
        <v>4390000</v>
      </c>
      <c r="BJ1347" s="29">
        <f>IF($BB1347="",$BH1347,$BE1347)</f>
        <v>596.72436687743505</v>
      </c>
      <c r="BK1347" s="3">
        <f>LN(BN1347*100000000/($AX1347-$AW1347)/$BI1347)</f>
        <v>-7.8459014527639646</v>
      </c>
      <c r="BL1347" s="13">
        <f>EXP(BK$4341*$AX1347+BK$4342)*$BI1347/(100000000/($AX1347-$AW1347))</f>
        <v>0.63110369819072321</v>
      </c>
      <c r="BM1347" s="3">
        <f t="shared" ref="BM1347" si="1490">LN(BL1347/$C1347)</f>
        <v>-2.5397266321765364</v>
      </c>
      <c r="BN1347" s="16" cm="1">
        <f t="array" ref="BN1347">$C1347*EXP(poly_from_str(100000000/$E1347,BN$4342))</f>
        <v>0.4202029348995065</v>
      </c>
      <c r="BO1347" s="3">
        <f>LN($C1347)</f>
        <v>2.0794415416798357</v>
      </c>
      <c r="BP1347" s="13">
        <f>LN(BL1347/BN1347)</f>
        <v>0.40673241556892714</v>
      </c>
      <c r="BY1347">
        <v>483</v>
      </c>
    </row>
    <row r="1348" spans="1:77" hidden="1" x14ac:dyDescent="0.25">
      <c r="A1348" t="s">
        <v>2104</v>
      </c>
      <c r="B1348" s="2" t="str">
        <f t="shared" si="1482"/>
        <v/>
      </c>
      <c r="C1348">
        <v>1</v>
      </c>
      <c r="E1348" t="s">
        <v>2105</v>
      </c>
      <c r="R1348">
        <v>13</v>
      </c>
      <c r="S1348" t="s">
        <v>22</v>
      </c>
      <c r="AA1348" s="10">
        <f t="shared" si="1484"/>
        <v>4084.2979999999998</v>
      </c>
      <c r="AB1348" s="3" cm="1">
        <f t="array" ref="AB1348">100000000/Lvac(AA1348)</f>
        <v>24477.101707335205</v>
      </c>
      <c r="AC1348" s="28">
        <f t="shared" si="1485"/>
        <v>2.4484011695522707E-7</v>
      </c>
      <c r="AD1348" s="28">
        <f t="shared" si="1486"/>
        <v>4.0854510144079839E-7</v>
      </c>
      <c r="AE1348" s="21">
        <f t="shared" si="1487"/>
        <v>24477.101256171562</v>
      </c>
      <c r="AF1348" s="10" cm="1">
        <f t="array" ref="AF1348">Lair(100000000/AE1348)</f>
        <v>4084.2980752836111</v>
      </c>
      <c r="AG1348" s="10">
        <f t="shared" si="1488"/>
        <v>7.996488222374469E-3</v>
      </c>
      <c r="AH1348" s="10" t="b">
        <f t="shared" si="1483"/>
        <v>1</v>
      </c>
      <c r="AI1348" s="10">
        <f t="shared" ref="AI1348:AI1410" si="1491">$AA1348</f>
        <v>4084.2979999999998</v>
      </c>
      <c r="AJ1348">
        <v>3.0000000000000001E-3</v>
      </c>
      <c r="AK1348" s="3" cm="1">
        <f t="array" ref="AK1348">100000000/Lvac($AA1348)</f>
        <v>24477.101707335205</v>
      </c>
      <c r="AL1348" s="21">
        <f t="shared" si="1481"/>
        <v>1.7978929334246822E-2</v>
      </c>
      <c r="AM1348" s="21"/>
      <c r="AN1348" s="21"/>
      <c r="AO1348" s="21"/>
      <c r="AP1348" s="21"/>
      <c r="AS1348" s="3">
        <f t="shared" si="1489"/>
        <v>1.7073352064471692E-3</v>
      </c>
      <c r="AT1348" s="3" cm="1">
        <f t="array" ref="AT1348">AS1348-(100000000/LvacE($A1348)-$E1348)</f>
        <v>-2.0035928173456341E-5</v>
      </c>
      <c r="BB1348"/>
      <c r="BC1348"/>
      <c r="BD1348"/>
      <c r="BE1348"/>
      <c r="BF1348"/>
      <c r="BG1348"/>
      <c r="BH1348"/>
      <c r="BI1348"/>
      <c r="BJ1348"/>
      <c r="BN1348" s="16" cm="1">
        <f t="array" ref="BN1348">$C1348*EXP(poly_from_str(100000000/$E1348,BN$4342))</f>
        <v>5.2945797887941917E-2</v>
      </c>
      <c r="BO1348" s="16"/>
      <c r="BY1348" t="e">
        <v>#N/A</v>
      </c>
    </row>
    <row r="1349" spans="1:77" hidden="1" x14ac:dyDescent="0.25">
      <c r="A1349" t="s">
        <v>2106</v>
      </c>
      <c r="B1349" s="2" t="str">
        <f t="shared" si="1482"/>
        <v/>
      </c>
      <c r="C1349">
        <v>1</v>
      </c>
      <c r="E1349" t="s">
        <v>2107</v>
      </c>
      <c r="R1349">
        <v>13</v>
      </c>
      <c r="S1349" t="s">
        <v>22</v>
      </c>
      <c r="AA1349" s="10">
        <f t="shared" si="1484"/>
        <v>4083.4380000000001</v>
      </c>
      <c r="AB1349" s="3" cm="1">
        <f t="array" ref="AB1349">100000000/Lvac(AA1349)</f>
        <v>24482.256646732309</v>
      </c>
      <c r="AC1349" s="28">
        <f t="shared" si="1485"/>
        <v>2.4489168196015221E-7</v>
      </c>
      <c r="AD1349" s="28">
        <f t="shared" si="1486"/>
        <v>4.0845907892786994E-7</v>
      </c>
      <c r="AE1349" s="21">
        <f t="shared" si="1487"/>
        <v>24482.257533383188</v>
      </c>
      <c r="AF1349" s="10" cm="1">
        <f t="array" ref="AF1349">Lair(100000000/AE1349)</f>
        <v>4083.4378521109334</v>
      </c>
      <c r="AG1349" s="10">
        <f t="shared" si="1488"/>
        <v>7.9977505041991959E-3</v>
      </c>
      <c r="AH1349" s="10" t="b">
        <f t="shared" si="1483"/>
        <v>1</v>
      </c>
      <c r="AI1349" s="10">
        <f t="shared" si="1491"/>
        <v>4083.4380000000001</v>
      </c>
      <c r="AJ1349">
        <v>3.0000000000000001E-3</v>
      </c>
      <c r="AK1349" s="3" cm="1">
        <f t="array" ref="AK1349">100000000/Lvac($AA1349)</f>
        <v>24482.256646732309</v>
      </c>
      <c r="AL1349" s="21">
        <f t="shared" si="1481"/>
        <v>1.7986503025195173E-2</v>
      </c>
      <c r="AM1349" s="21"/>
      <c r="AN1349" s="21"/>
      <c r="AO1349" s="21"/>
      <c r="AP1349" s="21"/>
      <c r="AS1349" s="3">
        <f t="shared" si="1489"/>
        <v>-3.3532676898175851E-3</v>
      </c>
      <c r="AT1349" s="3" cm="1">
        <f t="array" ref="AT1349">AS1349-(100000000/LvacE($A1349)-$E1349)</f>
        <v>-2.0071460312465206E-5</v>
      </c>
      <c r="BB1349"/>
      <c r="BC1349"/>
      <c r="BD1349"/>
      <c r="BE1349"/>
      <c r="BF1349"/>
      <c r="BG1349"/>
      <c r="BH1349"/>
      <c r="BI1349"/>
      <c r="BJ1349"/>
      <c r="BN1349" s="16" cm="1">
        <f t="array" ref="BN1349">$C1349*EXP(poly_from_str(100000000/$E1349,BN$4342))</f>
        <v>5.3062600864399984E-2</v>
      </c>
      <c r="BO1349" s="16"/>
      <c r="BY1349" t="e">
        <v>#N/A</v>
      </c>
    </row>
    <row r="1350" spans="1:77" hidden="1" x14ac:dyDescent="0.25">
      <c r="A1350" t="s">
        <v>2108</v>
      </c>
      <c r="B1350" s="2" t="str">
        <f t="shared" si="1482"/>
        <v/>
      </c>
      <c r="C1350">
        <v>15</v>
      </c>
      <c r="E1350" t="s">
        <v>2109</v>
      </c>
      <c r="F1350">
        <v>2893</v>
      </c>
      <c r="G1350" t="s">
        <v>3</v>
      </c>
      <c r="H1350" s="5" t="s">
        <v>15</v>
      </c>
      <c r="I1350">
        <v>27380</v>
      </c>
      <c r="J1350" t="s">
        <v>5</v>
      </c>
      <c r="K1350" s="5" t="s">
        <v>16</v>
      </c>
      <c r="L1350">
        <v>2893.14</v>
      </c>
      <c r="M1350" t="str">
        <f t="shared" ref="M1350:M1351" si="1492">$G1350&amp;""</f>
        <v>o</v>
      </c>
      <c r="N1350" t="str">
        <f t="shared" ref="N1350:N1351" si="1493">$H1350&amp;""</f>
        <v>13/2</v>
      </c>
      <c r="O1350">
        <v>27380.31</v>
      </c>
      <c r="P1350" t="str">
        <f t="shared" ref="P1350:P1351" si="1494">$J1350&amp;""</f>
        <v>e</v>
      </c>
      <c r="Q1350" t="str">
        <f t="shared" ref="Q1350:Q1351" si="1495">$K1350&amp;""</f>
        <v>11/2</v>
      </c>
      <c r="R1350">
        <v>13</v>
      </c>
      <c r="AA1350" s="10">
        <f t="shared" si="1484"/>
        <v>4082.6210000000001</v>
      </c>
      <c r="AB1350" s="3" cm="1">
        <f t="array" ref="AB1350">100000000/Lvac(AA1350)</f>
        <v>24487.155850690553</v>
      </c>
      <c r="AC1350" s="28">
        <f t="shared" si="1485"/>
        <v>2.4494068883690156E-7</v>
      </c>
      <c r="AD1350" s="28">
        <f t="shared" si="1486"/>
        <v>4.0837735754101445E-7</v>
      </c>
      <c r="AE1350" s="21">
        <f t="shared" si="1487"/>
        <v>24487.156948472064</v>
      </c>
      <c r="AF1350" s="10" cm="1">
        <f t="array" ref="AF1350">Lair(100000000/AE1350)</f>
        <v>4082.6208169686302</v>
      </c>
      <c r="AG1350" s="10">
        <f t="shared" si="1488"/>
        <v>7.998950410862354E-3</v>
      </c>
      <c r="AH1350" s="10" t="b">
        <f t="shared" si="1483"/>
        <v>1</v>
      </c>
      <c r="AI1350" s="10">
        <f t="shared" ref="AI1350:AI1351" si="1496">$AF1350</f>
        <v>4082.6208169686302</v>
      </c>
      <c r="AJ1350">
        <v>3.0000000000000001E-3</v>
      </c>
      <c r="AK1350" s="3" cm="1">
        <f t="array" ref="AK1350">100000000/Lvac($AA1350)</f>
        <v>24487.155850690553</v>
      </c>
      <c r="AL1350" s="21">
        <f t="shared" si="1481"/>
        <v>1.799370327186477E-2</v>
      </c>
      <c r="AM1350" s="10" cm="1">
        <f t="array" ref="AM1350">Lvac($AI1350)-$BA1350</f>
        <v>2.1766289250990667E-3</v>
      </c>
      <c r="AN1350" s="10">
        <f t="shared" ref="AN1350:AN1351" si="1497">$AK1350-($AX1350-$AW1350)</f>
        <v>-1.4149309448839631E-2</v>
      </c>
      <c r="AO1350" s="3">
        <f t="shared" ref="AO1350:AO1351" si="1498">AM1350/AJ1350</f>
        <v>0.72554297503302223</v>
      </c>
      <c r="AP1350" s="3">
        <v>0.78656940255920438</v>
      </c>
      <c r="AS1350" s="3">
        <f t="shared" si="1489"/>
        <v>-4.1493094468023628E-3</v>
      </c>
      <c r="AT1350" s="3" cm="1">
        <f t="array" ref="AT1350">AS1350-(100000000/LvacE($A1350)-$E1350)</f>
        <v>-2.0105228031752631E-5</v>
      </c>
      <c r="AU1350" t="s">
        <v>4972</v>
      </c>
      <c r="AV1350" t="s">
        <v>4707</v>
      </c>
      <c r="AW1350" s="3">
        <v>2893.14</v>
      </c>
      <c r="AX1350" s="3">
        <v>27380.31</v>
      </c>
      <c r="AY1350" s="3"/>
      <c r="AZ1350" s="10" cm="1">
        <f t="array" ref="AZ1350">Lair(100000000/($AX1350-$AW1350))</f>
        <v>4082.618640909333</v>
      </c>
      <c r="BA1350" s="10">
        <f t="shared" ref="BA1350:BA1351" si="1499">100000000/($AX1350-$AW1350)</f>
        <v>4083.7712157019369</v>
      </c>
      <c r="BB1350" s="12">
        <v>759000</v>
      </c>
      <c r="BC1350" s="3">
        <v>0.108</v>
      </c>
      <c r="BD1350" s="12" cm="1">
        <f t="array" ref="BD1350">SfromgA($BB1350,$BA1350,"")</f>
        <v>2.5512871809075337E-2</v>
      </c>
      <c r="BE1350" s="29">
        <f t="shared" ref="BE1350:BE1351" si="1500">(10^MAX(0.05, -0.312925054856973*((LN($BD1350))^(1/3)) + 0.454808404431693)-1)*100</f>
        <v>765.82315201856272</v>
      </c>
      <c r="BG1350" s="3"/>
      <c r="BH1350" s="3"/>
      <c r="BI1350" s="12">
        <f t="shared" ref="BI1350:BI1351" si="1501">IF($BB1350="",$BF1350,$BB1350)</f>
        <v>759000</v>
      </c>
      <c r="BJ1350" s="29">
        <f t="shared" ref="BJ1350:BJ1351" si="1502">IF($BB1350="",$BH1350,$BE1350)</f>
        <v>765.82315201856272</v>
      </c>
      <c r="BK1350" s="3">
        <f t="shared" ref="BK1350:BK1351" si="1503">LN(BN1350*100000000/($AX1350-$AW1350)/$BI1350)</f>
        <v>-5.4511144103576195</v>
      </c>
      <c r="BL1350" s="13">
        <f>EXP(BK$4341*$AX1350+BK$4342)*$BI1350/(100000000/($AX1350-$AW1350))</f>
        <v>2.6080135912464177</v>
      </c>
      <c r="BM1350" s="3">
        <f t="shared" ref="BM1350:BM1351" si="1504">LN(BL1350/$C1350)</f>
        <v>-1.7494613456838912</v>
      </c>
      <c r="BN1350" s="16" cm="1">
        <f t="array" ref="BN1350">$C1350*EXP(poly_from_str(100000000/$E1350,BN$4342))</f>
        <v>0.79761160380919038</v>
      </c>
      <c r="BO1350" s="3">
        <f t="shared" ref="BO1350:BO1351" si="1505">LN($C1350)</f>
        <v>2.7080502011022101</v>
      </c>
      <c r="BP1350" s="13">
        <f t="shared" ref="BP1350:BP1351" si="1506">LN(BL1350/BN1350)</f>
        <v>1.1847223674519463</v>
      </c>
      <c r="BY1350">
        <v>917</v>
      </c>
    </row>
    <row r="1351" spans="1:77" hidden="1" x14ac:dyDescent="0.25">
      <c r="A1351" t="s">
        <v>2110</v>
      </c>
      <c r="B1351" s="2" t="str">
        <f t="shared" si="1482"/>
        <v/>
      </c>
      <c r="C1351">
        <v>5</v>
      </c>
      <c r="E1351" t="s">
        <v>2111</v>
      </c>
      <c r="F1351">
        <v>39725</v>
      </c>
      <c r="G1351" t="s">
        <v>5</v>
      </c>
      <c r="H1351" s="5" t="s">
        <v>86</v>
      </c>
      <c r="I1351">
        <v>64215</v>
      </c>
      <c r="J1351" t="s">
        <v>3</v>
      </c>
      <c r="K1351" s="5" t="s">
        <v>15</v>
      </c>
      <c r="L1351">
        <v>39725.99</v>
      </c>
      <c r="M1351" t="str">
        <f t="shared" si="1492"/>
        <v>e</v>
      </c>
      <c r="N1351" t="str">
        <f t="shared" si="1493"/>
        <v>15/2</v>
      </c>
      <c r="O1351">
        <v>64215.45</v>
      </c>
      <c r="P1351" t="str">
        <f t="shared" si="1494"/>
        <v>o</v>
      </c>
      <c r="Q1351" t="str">
        <f t="shared" si="1495"/>
        <v>13/2</v>
      </c>
      <c r="R1351">
        <v>13</v>
      </c>
      <c r="AA1351" s="10">
        <f t="shared" si="1484"/>
        <v>4082.2469999999998</v>
      </c>
      <c r="AB1351" s="3" cm="1">
        <f t="array" ref="AB1351">100000000/Lvac(AA1351)</f>
        <v>24489.399225034238</v>
      </c>
      <c r="AC1351" s="28">
        <f t="shared" si="1485"/>
        <v>2.4496312937458218E-7</v>
      </c>
      <c r="AD1351" s="28">
        <f t="shared" si="1486"/>
        <v>4.0833994775084239E-7</v>
      </c>
      <c r="AE1351" s="21">
        <f t="shared" si="1487"/>
        <v>24489.399430121946</v>
      </c>
      <c r="AF1351" s="10" cm="1">
        <f t="array" ref="AF1351">Lair(100000000/AE1351)</f>
        <v>4082.246965812315</v>
      </c>
      <c r="AG1351" s="10">
        <f t="shared" si="1488"/>
        <v>7.9994999353339268E-3</v>
      </c>
      <c r="AH1351" s="10" t="b">
        <f t="shared" si="1483"/>
        <v>1</v>
      </c>
      <c r="AI1351" s="10">
        <f t="shared" si="1496"/>
        <v>4082.246965812315</v>
      </c>
      <c r="AJ1351">
        <v>3.0000000000000001E-3</v>
      </c>
      <c r="AK1351" s="3" cm="1">
        <f t="array" ref="AK1351">100000000/Lvac($AA1351)</f>
        <v>24489.399225034238</v>
      </c>
      <c r="AL1351" s="21">
        <f t="shared" si="1481"/>
        <v>1.799699976272344E-2</v>
      </c>
      <c r="AM1351" s="10" cm="1">
        <f t="array" ref="AM1351">Lvac($AI1351)-$BA1351</f>
        <v>1.0099487956267694E-2</v>
      </c>
      <c r="AN1351" s="10">
        <f t="shared" si="1497"/>
        <v>-6.0774965761083877E-2</v>
      </c>
      <c r="AO1351" s="3">
        <f t="shared" si="1498"/>
        <v>3.3664959854225649</v>
      </c>
      <c r="AP1351" s="3">
        <v>3.3778948635093307</v>
      </c>
      <c r="AS1351" s="3">
        <f t="shared" si="1489"/>
        <v>-7.7496576341218315E-4</v>
      </c>
      <c r="AT1351" s="3" cm="1">
        <f t="array" ref="AT1351">AS1351-(100000000/LvacE($A1351)-$E1351)</f>
        <v>-2.0120685803703964E-5</v>
      </c>
      <c r="AU1351" t="s">
        <v>4740</v>
      </c>
      <c r="AV1351" t="s">
        <v>4818</v>
      </c>
      <c r="AW1351" s="3">
        <v>39725.99</v>
      </c>
      <c r="AX1351" s="3">
        <v>64215.45</v>
      </c>
      <c r="AY1351" s="3"/>
      <c r="AZ1351" s="10" cm="1">
        <f t="array" ref="AZ1351">Lair(100000000/($AX1351-$AW1351))</f>
        <v>4082.2368689673908</v>
      </c>
      <c r="BA1351" s="10">
        <f t="shared" si="1499"/>
        <v>4083.3893438238329</v>
      </c>
      <c r="BB1351" s="12">
        <v>1400000</v>
      </c>
      <c r="BC1351" s="3">
        <v>0.20799999999999999</v>
      </c>
      <c r="BD1351" s="12" cm="1">
        <f t="array" ref="BD1351">SfromgA($BB1351,$BA1351,"")</f>
        <v>4.704611532870423E-2</v>
      </c>
      <c r="BE1351" s="29">
        <f t="shared" si="1500"/>
        <v>710.86093546617053</v>
      </c>
      <c r="BG1351" s="3"/>
      <c r="BH1351" s="3"/>
      <c r="BI1351" s="12">
        <f t="shared" si="1501"/>
        <v>1400000</v>
      </c>
      <c r="BJ1351" s="29">
        <f t="shared" si="1502"/>
        <v>710.86093546617053</v>
      </c>
      <c r="BK1351" s="3">
        <f t="shared" si="1503"/>
        <v>-7.1610841872875914</v>
      </c>
      <c r="BL1351" s="13">
        <f>EXP(BK$4341*$AX1351+BK$4342)*$BI1351/(100000000/($AX1351-$AW1351))</f>
        <v>0.29292710046077036</v>
      </c>
      <c r="BM1351" s="3">
        <f t="shared" si="1504"/>
        <v>-2.8372694172441482</v>
      </c>
      <c r="BN1351" s="16" cm="1">
        <f t="array" ref="BN1351">$C1351*EXP(poly_from_str(100000000/$E1351,BN$4342))</f>
        <v>0.26612636229759734</v>
      </c>
      <c r="BO1351" s="3">
        <f t="shared" si="1505"/>
        <v>1.6094379124341003</v>
      </c>
      <c r="BP1351" s="13">
        <f t="shared" si="1506"/>
        <v>9.5952531957560691E-2</v>
      </c>
      <c r="BY1351">
        <v>306</v>
      </c>
    </row>
    <row r="1352" spans="1:77" hidden="1" x14ac:dyDescent="0.25">
      <c r="A1352" t="s">
        <v>2112</v>
      </c>
      <c r="B1352" s="2" t="str">
        <f t="shared" si="1482"/>
        <v/>
      </c>
      <c r="C1352">
        <v>7</v>
      </c>
      <c r="E1352" t="s">
        <v>2113</v>
      </c>
      <c r="R1352">
        <v>13</v>
      </c>
      <c r="S1352" t="s">
        <v>22</v>
      </c>
      <c r="AA1352" s="10">
        <f t="shared" si="1484"/>
        <v>4081.07</v>
      </c>
      <c r="AB1352" s="3" cm="1">
        <f t="array" ref="AB1352">100000000/Lvac(AA1352)</f>
        <v>24496.461939114091</v>
      </c>
      <c r="AC1352" s="28">
        <f t="shared" si="1485"/>
        <v>2.4503377790628439E-7</v>
      </c>
      <c r="AD1352" s="28">
        <f t="shared" si="1486"/>
        <v>4.0822221694116401E-7</v>
      </c>
      <c r="AE1352" s="21">
        <f t="shared" si="1487"/>
        <v>24496.461425509624</v>
      </c>
      <c r="AF1352" s="10" cm="1">
        <f t="array" ref="AF1352">Lair(100000000/AE1352)</f>
        <v>4081.0700855674145</v>
      </c>
      <c r="AG1352" s="10">
        <f t="shared" si="1488"/>
        <v>8.0012303071393155E-3</v>
      </c>
      <c r="AH1352" s="10" t="b">
        <f t="shared" si="1483"/>
        <v>1</v>
      </c>
      <c r="AI1352" s="10">
        <f t="shared" si="1491"/>
        <v>4081.07</v>
      </c>
      <c r="AJ1352">
        <v>3.0000000000000001E-3</v>
      </c>
      <c r="AK1352" s="3" cm="1">
        <f t="array" ref="AK1352">100000000/Lvac($AA1352)</f>
        <v>24496.461939114091</v>
      </c>
      <c r="AL1352" s="21">
        <f t="shared" si="1481"/>
        <v>1.8007381842835894E-2</v>
      </c>
      <c r="AM1352" s="21"/>
      <c r="AN1352" s="21"/>
      <c r="AO1352" s="21"/>
      <c r="AP1352" s="21"/>
      <c r="AS1352" s="3">
        <f t="shared" si="1489"/>
        <v>1.9391140922380146E-3</v>
      </c>
      <c r="AT1352" s="3" cm="1">
        <f t="array" ref="AT1352">AS1352-(100000000/LvacE($A1352)-$E1352)</f>
        <v>-2.0169354684185237E-5</v>
      </c>
      <c r="BB1352"/>
      <c r="BC1352"/>
      <c r="BD1352"/>
      <c r="BE1352"/>
      <c r="BF1352"/>
      <c r="BG1352"/>
      <c r="BH1352"/>
      <c r="BI1352"/>
      <c r="BJ1352"/>
      <c r="BN1352" s="16" cm="1">
        <f t="array" ref="BN1352">$C1352*EXP(poly_from_str(100000000/$E1352,BN$4342))</f>
        <v>0.37371125885751216</v>
      </c>
      <c r="BO1352" s="16"/>
      <c r="BY1352" t="e">
        <v>#N/A</v>
      </c>
    </row>
    <row r="1353" spans="1:77" hidden="1" x14ac:dyDescent="0.25">
      <c r="A1353" t="s">
        <v>2114</v>
      </c>
      <c r="B1353" s="2" t="str">
        <f t="shared" si="1482"/>
        <v/>
      </c>
      <c r="C1353">
        <v>6</v>
      </c>
      <c r="E1353" t="s">
        <v>2115</v>
      </c>
      <c r="R1353">
        <v>13</v>
      </c>
      <c r="S1353" t="s">
        <v>22</v>
      </c>
      <c r="AA1353" s="10">
        <f t="shared" si="1484"/>
        <v>4081.0279999999998</v>
      </c>
      <c r="AB1353" s="3" cm="1">
        <f t="array" ref="AB1353">100000000/Lvac(AA1353)</f>
        <v>24496.714039872593</v>
      </c>
      <c r="AC1353" s="28">
        <f t="shared" si="1485"/>
        <v>2.4503629967743424E-7</v>
      </c>
      <c r="AD1353" s="28">
        <f t="shared" si="1486"/>
        <v>4.082180158417692E-7</v>
      </c>
      <c r="AE1353" s="21">
        <f t="shared" si="1487"/>
        <v>24496.712969817247</v>
      </c>
      <c r="AF1353" s="10" cm="1">
        <f t="array" ref="AF1353">Lair(100000000/AE1353)</f>
        <v>4081.0281782694515</v>
      </c>
      <c r="AG1353" s="10">
        <f t="shared" si="1488"/>
        <v>8.001292081293316E-3</v>
      </c>
      <c r="AH1353" s="10" t="b">
        <f t="shared" si="1483"/>
        <v>1</v>
      </c>
      <c r="AI1353" s="10">
        <f t="shared" si="1491"/>
        <v>4081.0279999999998</v>
      </c>
      <c r="AJ1353">
        <v>3.0000000000000001E-3</v>
      </c>
      <c r="AK1353" s="3" cm="1">
        <f t="array" ref="AK1353">100000000/Lvac($AA1353)</f>
        <v>24496.714039872593</v>
      </c>
      <c r="AL1353" s="21">
        <f t="shared" si="1481"/>
        <v>1.8007752487759893E-2</v>
      </c>
      <c r="AM1353" s="21"/>
      <c r="AN1353" s="21"/>
      <c r="AO1353" s="21"/>
      <c r="AP1353" s="21"/>
      <c r="AS1353" s="3">
        <f t="shared" si="1489"/>
        <v>4.0398725941486191E-3</v>
      </c>
      <c r="AT1353" s="3" cm="1">
        <f t="array" ref="AT1353">AS1353-(100000000/LvacE($A1353)-$E1353)</f>
        <v>-2.0171093638055027E-5</v>
      </c>
      <c r="BB1353"/>
      <c r="BC1353"/>
      <c r="BD1353"/>
      <c r="BE1353"/>
      <c r="BF1353"/>
      <c r="BG1353"/>
      <c r="BH1353"/>
      <c r="BI1353"/>
      <c r="BJ1353"/>
      <c r="BN1353" s="16" cm="1">
        <f t="array" ref="BN1353">$C1353*EXP(poly_from_str(100000000/$E1353,BN$4342))</f>
        <v>0.32035849781611991</v>
      </c>
      <c r="BO1353" s="16"/>
      <c r="BY1353" t="e">
        <v>#N/A</v>
      </c>
    </row>
    <row r="1354" spans="1:77" hidden="1" x14ac:dyDescent="0.25">
      <c r="A1354" t="s">
        <v>2116</v>
      </c>
      <c r="B1354" s="2" t="str">
        <f t="shared" si="1482"/>
        <v/>
      </c>
      <c r="C1354">
        <v>4</v>
      </c>
      <c r="D1354" t="s">
        <v>134</v>
      </c>
      <c r="E1354" t="s">
        <v>2117</v>
      </c>
      <c r="F1354">
        <v>33659</v>
      </c>
      <c r="G1354" t="s">
        <v>5</v>
      </c>
      <c r="H1354" s="5" t="s">
        <v>18</v>
      </c>
      <c r="I1354">
        <v>58158</v>
      </c>
      <c r="J1354" t="s">
        <v>3</v>
      </c>
      <c r="K1354" s="5" t="s">
        <v>8</v>
      </c>
      <c r="L1354">
        <v>33659.99</v>
      </c>
      <c r="M1354" t="str">
        <f>$G1354&amp;""</f>
        <v>e</v>
      </c>
      <c r="N1354" t="str">
        <f>$H1354&amp;""</f>
        <v>5/2</v>
      </c>
      <c r="O1354">
        <v>58158.080000000002</v>
      </c>
      <c r="P1354" t="str">
        <f>$J1354&amp;""</f>
        <v>o</v>
      </c>
      <c r="Q1354" t="str">
        <f>$K1354&amp;""</f>
        <v>7/2</v>
      </c>
      <c r="R1354">
        <v>13</v>
      </c>
      <c r="S1354" t="s">
        <v>159</v>
      </c>
      <c r="AA1354" s="10">
        <f t="shared" si="1484"/>
        <v>4080.8029999999999</v>
      </c>
      <c r="AB1354" s="3" cm="1">
        <f t="array" ref="AB1354">100000000/Lvac(AA1354)</f>
        <v>24498.064668010855</v>
      </c>
      <c r="AC1354" s="28">
        <f t="shared" si="1485"/>
        <v>2.4504981004963977E-7</v>
      </c>
      <c r="AD1354" s="28">
        <f t="shared" si="1486"/>
        <v>4.081955099521729E-7</v>
      </c>
      <c r="AE1354" s="21">
        <f t="shared" si="1487"/>
        <v>24498.063431377839</v>
      </c>
      <c r="AF1354" s="10" cm="1">
        <f t="array" ref="AF1354">Lair(100000000/AE1354)</f>
        <v>4080.803205998302</v>
      </c>
      <c r="AG1354" s="10">
        <f t="shared" si="1488"/>
        <v>8.0016230467399255E-3</v>
      </c>
      <c r="AH1354" s="10" t="b">
        <f t="shared" si="1483"/>
        <v>1</v>
      </c>
      <c r="AI1354" s="10">
        <f>$AF1354</f>
        <v>4080.803205998302</v>
      </c>
      <c r="AJ1354" s="10">
        <f>AL1354/AK1354*AI1354</f>
        <v>1.3326124365495512E-2</v>
      </c>
      <c r="AK1354" s="23" cm="1">
        <f t="array" ref="AK1354">100000000/Lvac($AA1354)+0</f>
        <v>24498.064668010855</v>
      </c>
      <c r="AL1354" s="23">
        <f>MAX(0.08,0.007/$AA1354*$AE1354)</f>
        <v>0.08</v>
      </c>
      <c r="AM1354" s="10" cm="1">
        <f t="array" ref="AM1354">Lvac($AI1354)-$BA1354</f>
        <v>4.4269544364397007E-3</v>
      </c>
      <c r="AN1354" s="10">
        <f>$AK1354-($AX1354-$AW1354)</f>
        <v>-2.5331989148980938E-2</v>
      </c>
      <c r="AO1354" s="3">
        <f>AM1354/AJ1354</f>
        <v>0.33220119481265931</v>
      </c>
      <c r="AP1354" s="3">
        <v>0.31673893402130532</v>
      </c>
      <c r="AS1354" s="3">
        <f t="shared" si="1489"/>
        <v>4.6680108534928877E-3</v>
      </c>
      <c r="AT1354" s="3" cm="1">
        <f t="array" ref="AT1354">AS1354-(100000000/LvacE($A1354)-$E1354)</f>
        <v>-2.0180399587843567E-5</v>
      </c>
      <c r="AU1354" t="s">
        <v>4890</v>
      </c>
      <c r="AV1354" t="s">
        <v>4897</v>
      </c>
      <c r="AW1354" s="3">
        <v>33659.99</v>
      </c>
      <c r="AX1354" s="3">
        <v>58158.080000000002</v>
      </c>
      <c r="AY1354" s="3"/>
      <c r="AZ1354" s="10" cm="1">
        <f t="array" ref="AZ1354">Lair(100000000/($AX1354-$AW1354))</f>
        <v>4080.7987802023576</v>
      </c>
      <c r="BA1354" s="10">
        <f>100000000/($AX1354-$AW1354)</f>
        <v>4081.9508786195161</v>
      </c>
      <c r="BB1354" s="12">
        <v>2600000</v>
      </c>
      <c r="BC1354" s="3">
        <v>0.24</v>
      </c>
      <c r="BD1354" s="12" cm="1">
        <f t="array" ref="BD1354">SfromgA($BB1354,$BA1354,"")</f>
        <v>8.7279054019824373E-2</v>
      </c>
      <c r="BE1354" s="29">
        <f>(10^MAX(0.05, -0.312925054856973*((LN($BD1354))^(1/3)) + 0.454808404431693)-1)*100</f>
        <v>651.63993894648092</v>
      </c>
      <c r="BG1354" s="3"/>
      <c r="BH1354" s="3"/>
      <c r="BI1354" s="12">
        <f>IF($BB1354="",$BF1354,$BB1354)</f>
        <v>2600000</v>
      </c>
      <c r="BJ1354" s="29">
        <f>IF($BB1354="",$BH1354,$BE1354)</f>
        <v>651.63993894648092</v>
      </c>
      <c r="BK1354" s="3">
        <f>LN(BN1354*100000000/($AX1354-$AW1354)/$BI1354)</f>
        <v>-7.999888514053743</v>
      </c>
      <c r="BL1354" s="13">
        <f>EXP(BK$4341*$AX1354+BK$4342)*$BI1354/(100000000/($AX1354-$AW1354))</f>
        <v>0.86225859758013434</v>
      </c>
      <c r="BM1354" s="3">
        <f t="shared" ref="BM1354" si="1507">LN(BL1354/$C1354)</f>
        <v>-1.5344944172357635</v>
      </c>
      <c r="BN1354" s="16" cm="1">
        <f t="array" ref="BN1354">$C1354*EXP(poly_from_str(100000000/$E1354,BN$4342))</f>
        <v>0.21369685776821662</v>
      </c>
      <c r="BO1354" s="3">
        <f>LN($C1354)</f>
        <v>1.3862943611198906</v>
      </c>
      <c r="BP1354" s="13">
        <f>LN(BL1354/BN1354)</f>
        <v>1.3949967645883554</v>
      </c>
      <c r="BR1354" s="12">
        <v>2008040000</v>
      </c>
      <c r="BS1354" s="3">
        <f>LN(BV1354*100000000/($AX1354-$AW1354)/$BR1354)</f>
        <v>-9.0470603932932381</v>
      </c>
      <c r="BT1354" s="13">
        <f>EXP(BS$4338*$AX1354+BS$4336)*$BR1354/(100000000/($AX1354-$AW1354))</f>
        <v>504.47156897933559</v>
      </c>
      <c r="BU1354" s="3">
        <f>LN(BT1354/$BN1354)</f>
        <v>7.766708304062198</v>
      </c>
      <c r="BV1354" s="3" cm="1">
        <f t="array" ref="BV1354">$BN1354*EXP(poly_from_str(100000000/$E1354,BV$4341))</f>
        <v>57.918349760111262</v>
      </c>
      <c r="BW1354" s="12"/>
      <c r="BX1354" s="3">
        <f>LN(BT1354/BV1354)</f>
        <v>2.1644772273971919</v>
      </c>
      <c r="BY1354">
        <v>246</v>
      </c>
    </row>
    <row r="1355" spans="1:77" hidden="1" x14ac:dyDescent="0.25">
      <c r="A1355" t="s">
        <v>2118</v>
      </c>
      <c r="B1355" s="2" t="str">
        <f t="shared" si="1482"/>
        <v/>
      </c>
      <c r="C1355">
        <v>0</v>
      </c>
      <c r="E1355" t="s">
        <v>2119</v>
      </c>
      <c r="R1355">
        <v>13</v>
      </c>
      <c r="S1355" t="s">
        <v>22</v>
      </c>
      <c r="AA1355" s="10">
        <f t="shared" si="1484"/>
        <v>4080.7220000000002</v>
      </c>
      <c r="AB1355" s="3" cm="1">
        <f t="array" ref="AB1355">100000000/Lvac(AA1355)</f>
        <v>24498.550930599926</v>
      </c>
      <c r="AC1355" s="28">
        <f t="shared" si="1485"/>
        <v>2.4505467414834925E-7</v>
      </c>
      <c r="AD1355" s="28">
        <f t="shared" si="1486"/>
        <v>4.0818740783192592E-7</v>
      </c>
      <c r="AE1355" s="21">
        <f t="shared" si="1487"/>
        <v>24498.550684054277</v>
      </c>
      <c r="AF1355" s="10" cm="1">
        <f t="array" ref="AF1355">Lair(100000000/AE1355)</f>
        <v>4080.722041067937</v>
      </c>
      <c r="AG1355" s="10">
        <f t="shared" si="1488"/>
        <v>8.0017422077024516E-3</v>
      </c>
      <c r="AH1355" s="10" t="b">
        <f t="shared" si="1483"/>
        <v>1</v>
      </c>
      <c r="AI1355" s="10">
        <f t="shared" si="1491"/>
        <v>4080.7220000000002</v>
      </c>
      <c r="AJ1355">
        <v>3.0000000000000001E-3</v>
      </c>
      <c r="AK1355" s="3" cm="1">
        <f t="array" ref="AK1355">100000000/Lvac($AA1355)</f>
        <v>24498.550930599926</v>
      </c>
      <c r="AL1355" s="21">
        <f t="shared" ref="AL1355:AL1359" si="1508">AJ1355/AI1355*AK1355</f>
        <v>1.8010453246214708E-2</v>
      </c>
      <c r="AM1355" s="21"/>
      <c r="AN1355" s="21"/>
      <c r="AO1355" s="21"/>
      <c r="AP1355" s="21"/>
      <c r="AS1355" s="3">
        <f t="shared" si="1489"/>
        <v>9.3059992650523782E-4</v>
      </c>
      <c r="AT1355" s="3" cm="1">
        <f t="array" ref="AT1355">AS1355-(100000000/LvacE($A1355)-$E1355)</f>
        <v>-2.0183746528346092E-5</v>
      </c>
      <c r="BB1355"/>
      <c r="BC1355"/>
      <c r="BD1355"/>
      <c r="BE1355"/>
      <c r="BF1355"/>
      <c r="BG1355"/>
      <c r="BH1355"/>
      <c r="BI1355"/>
      <c r="BJ1355"/>
      <c r="BN1355" s="16" cm="1">
        <f t="array" ref="BN1355">$C1355*EXP(poly_from_str(100000000/$E1355,BN$4342))</f>
        <v>0</v>
      </c>
      <c r="BO1355" s="16"/>
      <c r="BY1355" t="e">
        <v>#N/A</v>
      </c>
    </row>
    <row r="1356" spans="1:77" hidden="1" x14ac:dyDescent="0.25">
      <c r="A1356" t="s">
        <v>2120</v>
      </c>
      <c r="B1356" s="2" t="str">
        <f t="shared" si="1482"/>
        <v/>
      </c>
      <c r="C1356">
        <v>0</v>
      </c>
      <c r="E1356" t="s">
        <v>2121</v>
      </c>
      <c r="R1356">
        <v>13</v>
      </c>
      <c r="S1356" t="s">
        <v>22</v>
      </c>
      <c r="AA1356" s="10">
        <f t="shared" si="1484"/>
        <v>4080.6579999999999</v>
      </c>
      <c r="AB1356" s="3" cm="1">
        <f t="array" ref="AB1356">100000000/Lvac(AA1356)</f>
        <v>24498.935151729482</v>
      </c>
      <c r="AC1356" s="28">
        <f t="shared" si="1485"/>
        <v>2.4505851752339941E-7</v>
      </c>
      <c r="AD1356" s="28">
        <f t="shared" si="1486"/>
        <v>4.0818100615667202E-7</v>
      </c>
      <c r="AE1356" s="21">
        <f t="shared" si="1487"/>
        <v>24498.933786808837</v>
      </c>
      <c r="AF1356" s="10" cm="1">
        <f t="array" ref="AF1356">Lair(100000000/AE1356)</f>
        <v>4080.6582273522968</v>
      </c>
      <c r="AG1356" s="10">
        <f t="shared" si="1488"/>
        <v>8.0018363645923633E-3</v>
      </c>
      <c r="AH1356" s="10" t="b">
        <f t="shared" si="1483"/>
        <v>1</v>
      </c>
      <c r="AI1356" s="10">
        <f t="shared" si="1491"/>
        <v>4080.6579999999999</v>
      </c>
      <c r="AJ1356">
        <v>3.0000000000000001E-3</v>
      </c>
      <c r="AK1356" s="3" cm="1">
        <f t="array" ref="AK1356">100000000/Lvac($AA1356)</f>
        <v>24498.935151729482</v>
      </c>
      <c r="AL1356" s="21">
        <f t="shared" si="1508"/>
        <v>1.8011018187554174E-2</v>
      </c>
      <c r="AM1356" s="21"/>
      <c r="AN1356" s="21"/>
      <c r="AO1356" s="21"/>
      <c r="AP1356" s="21"/>
      <c r="AS1356" s="3">
        <f t="shared" si="1489"/>
        <v>5.1517294814402703E-3</v>
      </c>
      <c r="AT1356" s="3" cm="1">
        <f t="array" ref="AT1356">AS1356-(100000000/LvacE($A1356)-$E1356)</f>
        <v>-2.0186398614896461E-5</v>
      </c>
      <c r="BB1356"/>
      <c r="BC1356"/>
      <c r="BD1356"/>
      <c r="BE1356"/>
      <c r="BF1356"/>
      <c r="BG1356"/>
      <c r="BH1356"/>
      <c r="BI1356"/>
      <c r="BJ1356"/>
      <c r="BN1356" s="16" cm="1">
        <f t="array" ref="BN1356">$C1356*EXP(poly_from_str(100000000/$E1356,BN$4342))</f>
        <v>0</v>
      </c>
      <c r="BO1356" s="16"/>
      <c r="BY1356" t="e">
        <v>#N/A</v>
      </c>
    </row>
    <row r="1357" spans="1:77" hidden="1" x14ac:dyDescent="0.25">
      <c r="A1357" t="s">
        <v>2122</v>
      </c>
      <c r="B1357" s="2" t="str">
        <f t="shared" si="1482"/>
        <v/>
      </c>
      <c r="C1357">
        <v>2</v>
      </c>
      <c r="E1357" t="s">
        <v>2123</v>
      </c>
      <c r="R1357">
        <v>13</v>
      </c>
      <c r="S1357" t="s">
        <v>22</v>
      </c>
      <c r="AA1357" s="10">
        <f t="shared" si="1484"/>
        <v>4073.88</v>
      </c>
      <c r="AB1357" s="3" cm="1">
        <f t="array" ref="AB1357">100000000/Lvac(AA1357)</f>
        <v>24539.694908875696</v>
      </c>
      <c r="AC1357" s="28">
        <f t="shared" si="1485"/>
        <v>2.454662385735466E-7</v>
      </c>
      <c r="AD1357" s="28">
        <f t="shared" si="1486"/>
        <v>4.0750302875131212E-7</v>
      </c>
      <c r="AE1357" s="21">
        <f t="shared" si="1487"/>
        <v>24539.693601930929</v>
      </c>
      <c r="AF1357" s="10" cm="1">
        <f t="array" ref="AF1357">Lair(100000000/AE1357)</f>
        <v>4073.8802169727996</v>
      </c>
      <c r="AG1357" s="10">
        <f t="shared" si="1488"/>
        <v>8.0118333025120635E-3</v>
      </c>
      <c r="AH1357" s="10" t="b">
        <f t="shared" si="1483"/>
        <v>1</v>
      </c>
      <c r="AI1357" s="10">
        <f t="shared" si="1491"/>
        <v>4073.88</v>
      </c>
      <c r="AJ1357">
        <v>3.0000000000000001E-3</v>
      </c>
      <c r="AK1357" s="3" cm="1">
        <f t="array" ref="AK1357">100000000/Lvac($AA1357)</f>
        <v>24539.694908875696</v>
      </c>
      <c r="AL1357" s="21">
        <f t="shared" si="1508"/>
        <v>1.8070999815072385E-2</v>
      </c>
      <c r="AM1357" s="21"/>
      <c r="AN1357" s="21"/>
      <c r="AO1357" s="21"/>
      <c r="AP1357" s="21"/>
      <c r="AS1357" s="3">
        <f t="shared" si="1489"/>
        <v>4.90887569685583E-3</v>
      </c>
      <c r="AT1357" s="3" cm="1">
        <f t="array" ref="AT1357">AS1357-(100000000/LvacE($A1357)-$E1357)</f>
        <v>-2.0467119611566886E-5</v>
      </c>
      <c r="BB1357"/>
      <c r="BC1357"/>
      <c r="BD1357"/>
      <c r="BE1357"/>
      <c r="BF1357"/>
      <c r="BG1357"/>
      <c r="BH1357"/>
      <c r="BI1357"/>
      <c r="BJ1357"/>
      <c r="BN1357" s="16" cm="1">
        <f t="array" ref="BN1357">$C1357*EXP(poly_from_str(100000000/$E1357,BN$4342))</f>
        <v>0.10881180873946519</v>
      </c>
      <c r="BO1357" s="16"/>
      <c r="BY1357" t="e">
        <v>#N/A</v>
      </c>
    </row>
    <row r="1358" spans="1:77" hidden="1" x14ac:dyDescent="0.25">
      <c r="A1358" t="s">
        <v>2124</v>
      </c>
      <c r="B1358" s="2" t="str">
        <f t="shared" si="1482"/>
        <v/>
      </c>
      <c r="C1358">
        <v>2</v>
      </c>
      <c r="E1358" t="s">
        <v>2125</v>
      </c>
      <c r="R1358">
        <v>13</v>
      </c>
      <c r="S1358" t="s">
        <v>22</v>
      </c>
      <c r="AA1358" s="10">
        <f t="shared" si="1484"/>
        <v>4073.8209999999999</v>
      </c>
      <c r="AB1358" s="3" cm="1">
        <f t="array" ref="AB1358">100000000/Lvac(AA1358)</f>
        <v>24540.050303018572</v>
      </c>
      <c r="AC1358" s="28">
        <f t="shared" si="1485"/>
        <v>2.454697935918147E-7</v>
      </c>
      <c r="AD1358" s="28">
        <f t="shared" si="1486"/>
        <v>4.0749712720719E-7</v>
      </c>
      <c r="AE1358" s="21">
        <f t="shared" si="1487"/>
        <v>24540.050222339123</v>
      </c>
      <c r="AF1358" s="10" cm="1">
        <f t="array" ref="AF1358">Lair(100000000/AE1358)</f>
        <v>4073.8210133936323</v>
      </c>
      <c r="AG1358" s="10">
        <f t="shared" si="1488"/>
        <v>8.0119205413073588E-3</v>
      </c>
      <c r="AH1358" s="10" t="b">
        <f t="shared" si="1483"/>
        <v>1</v>
      </c>
      <c r="AI1358" s="10">
        <f t="shared" si="1491"/>
        <v>4073.8209999999999</v>
      </c>
      <c r="AJ1358">
        <v>3.0000000000000001E-3</v>
      </c>
      <c r="AK1358" s="3" cm="1">
        <f t="array" ref="AK1358">100000000/Lvac($AA1358)</f>
        <v>24540.050303018572</v>
      </c>
      <c r="AL1358" s="21">
        <f t="shared" si="1508"/>
        <v>1.8071523247844154E-2</v>
      </c>
      <c r="AM1358" s="21"/>
      <c r="AN1358" s="21"/>
      <c r="AO1358" s="21"/>
      <c r="AP1358" s="21"/>
      <c r="AS1358" s="3">
        <f t="shared" si="1489"/>
        <v>3.0301857259473763E-4</v>
      </c>
      <c r="AT1358" s="3" cm="1">
        <f t="array" ref="AT1358">AS1358-(100000000/LvacE($A1358)-$E1358)</f>
        <v>-2.0469560695346445E-5</v>
      </c>
      <c r="BB1358"/>
      <c r="BC1358"/>
      <c r="BD1358"/>
      <c r="BE1358"/>
      <c r="BF1358"/>
      <c r="BG1358"/>
      <c r="BH1358"/>
      <c r="BI1358"/>
      <c r="BJ1358"/>
      <c r="BN1358" s="16" cm="1">
        <f t="array" ref="BN1358">$C1358*EXP(poly_from_str(100000000/$E1358,BN$4342))</f>
        <v>0.1088291565188116</v>
      </c>
      <c r="BO1358" s="16"/>
      <c r="BY1358" t="e">
        <v>#N/A</v>
      </c>
    </row>
    <row r="1359" spans="1:77" hidden="1" x14ac:dyDescent="0.25">
      <c r="A1359" t="s">
        <v>2126</v>
      </c>
      <c r="B1359" s="2" t="str">
        <f t="shared" si="1482"/>
        <v/>
      </c>
      <c r="C1359">
        <v>1</v>
      </c>
      <c r="D1359" t="s">
        <v>1155</v>
      </c>
      <c r="E1359" t="s">
        <v>2127</v>
      </c>
      <c r="R1359">
        <v>13</v>
      </c>
      <c r="S1359" t="s">
        <v>22</v>
      </c>
      <c r="AA1359" s="10">
        <f t="shared" si="1484"/>
        <v>4067.8009999999999</v>
      </c>
      <c r="AB1359" s="3" cm="1">
        <f t="array" ref="AB1359">100000000/Lvac(AA1359)</f>
        <v>24576.366742038466</v>
      </c>
      <c r="AC1359" s="28">
        <f t="shared" si="1485"/>
        <v>2.4583306803848074E-7</v>
      </c>
      <c r="AD1359" s="28">
        <f t="shared" si="1486"/>
        <v>4.0689496966590912E-7</v>
      </c>
      <c r="AE1359" s="21">
        <f t="shared" si="1487"/>
        <v>24576.367613248938</v>
      </c>
      <c r="AF1359" s="10" cm="1">
        <f t="array" ref="AF1359">Lair(100000000/AE1359)</f>
        <v>4067.8008557970702</v>
      </c>
      <c r="AG1359" s="10">
        <f t="shared" si="1488"/>
        <v>8.0208418187170984E-3</v>
      </c>
      <c r="AH1359" s="10" t="b">
        <f t="shared" si="1483"/>
        <v>1</v>
      </c>
      <c r="AI1359" s="10">
        <f t="shared" si="1491"/>
        <v>4067.8009999999999</v>
      </c>
      <c r="AJ1359">
        <v>7.0000000000000001E-3</v>
      </c>
      <c r="AK1359" s="3" cm="1">
        <f t="array" ref="AK1359">100000000/Lvac($AA1359)</f>
        <v>24576.366742038466</v>
      </c>
      <c r="AL1359" s="21">
        <f t="shared" si="1508"/>
        <v>4.2291785462039384E-2</v>
      </c>
      <c r="AM1359" s="21"/>
      <c r="AN1359" s="21"/>
      <c r="AO1359" s="21"/>
      <c r="AP1359" s="21"/>
      <c r="AS1359" s="3">
        <f t="shared" si="1489"/>
        <v>-3.2579615326540079E-3</v>
      </c>
      <c r="AT1359" s="3" cm="1">
        <f t="array" ref="AT1359">AS1359-(100000000/LvacE($A1359)-$E1359)</f>
        <v>-2.0719482563436031E-5</v>
      </c>
      <c r="BB1359"/>
      <c r="BC1359"/>
      <c r="BD1359"/>
      <c r="BE1359"/>
      <c r="BF1359"/>
      <c r="BG1359"/>
      <c r="BH1359"/>
      <c r="BI1359"/>
      <c r="BJ1359"/>
      <c r="BN1359" s="16" cm="1">
        <f t="array" ref="BN1359">$C1359*EXP(poly_from_str(100000000/$E1359,BN$4342))</f>
        <v>5.5306174920409672E-2</v>
      </c>
      <c r="BO1359" s="16"/>
      <c r="BY1359">
        <v>64</v>
      </c>
    </row>
    <row r="1360" spans="1:77" hidden="1" x14ac:dyDescent="0.25">
      <c r="A1360" t="s">
        <v>2128</v>
      </c>
      <c r="B1360" s="2" t="str">
        <f t="shared" si="1482"/>
        <v/>
      </c>
      <c r="C1360">
        <v>1</v>
      </c>
      <c r="D1360" t="s">
        <v>134</v>
      </c>
      <c r="E1360" t="s">
        <v>2129</v>
      </c>
      <c r="R1360">
        <v>13</v>
      </c>
      <c r="S1360" t="s">
        <v>22</v>
      </c>
      <c r="AA1360" s="10">
        <f t="shared" si="1484"/>
        <v>4066.12</v>
      </c>
      <c r="AB1360" s="3" cm="1">
        <f t="array" ref="AB1360">100000000/Lvac(AA1360)</f>
        <v>24586.526800415348</v>
      </c>
      <c r="AC1360" s="28">
        <f t="shared" si="1485"/>
        <v>2.4593469941861038E-7</v>
      </c>
      <c r="AD1360" s="28">
        <f t="shared" si="1486"/>
        <v>4.0672682567881312E-7</v>
      </c>
      <c r="AE1360" s="21">
        <f t="shared" si="1487"/>
        <v>24586.527657051971</v>
      </c>
      <c r="AF1360" s="10" cm="1">
        <f t="array" ref="AF1360">Lair(100000000/AE1360)</f>
        <v>4066.1198583264973</v>
      </c>
      <c r="AG1360" s="10">
        <f t="shared" si="1488"/>
        <v>8.0233400392038783E-3</v>
      </c>
      <c r="AH1360" s="10" t="b">
        <f t="shared" si="1483"/>
        <v>1</v>
      </c>
      <c r="AI1360" s="10">
        <f>100000000/AK1360</f>
        <v>4067.1855451148208</v>
      </c>
      <c r="AJ1360" s="10">
        <f>AL1360/AK1360*AI1360</f>
        <v>8.2709991291954707E-2</v>
      </c>
      <c r="AK1360" s="23" cm="1">
        <f t="array" ref="AK1360">100000000/Lvac($AA1360)+0.5</f>
        <v>24587.026800415348</v>
      </c>
      <c r="AL1360" s="24">
        <v>0.5</v>
      </c>
      <c r="AM1360" s="24"/>
      <c r="AN1360" s="24"/>
      <c r="AO1360" s="24"/>
      <c r="AP1360" s="24"/>
      <c r="AS1360" s="3">
        <f t="shared" si="1489"/>
        <v>-3.1995846511563286E-3</v>
      </c>
      <c r="AT1360" s="3" cm="1">
        <f t="array" ref="AT1360">AS1360-(100000000/LvacE($A1360)-$E1360)</f>
        <v>-2.0789364498341456E-5</v>
      </c>
      <c r="BB1360"/>
      <c r="BC1360"/>
      <c r="BD1360"/>
      <c r="BE1360"/>
      <c r="BF1360"/>
      <c r="BG1360"/>
      <c r="BH1360"/>
      <c r="BI1360"/>
      <c r="BJ1360"/>
      <c r="BN1360" s="16" cm="1">
        <f t="array" ref="BN1360">$C1360*EXP(poly_from_str(100000000/$E1360,BN$4342))</f>
        <v>5.5561483672546437E-2</v>
      </c>
      <c r="BO1360" s="16"/>
      <c r="BY1360">
        <v>64</v>
      </c>
    </row>
    <row r="1361" spans="1:77" hidden="1" x14ac:dyDescent="0.25">
      <c r="A1361" t="s">
        <v>2130</v>
      </c>
      <c r="B1361" s="2" t="str">
        <f t="shared" si="1482"/>
        <v/>
      </c>
      <c r="C1361">
        <v>0</v>
      </c>
      <c r="E1361" t="s">
        <v>2131</v>
      </c>
      <c r="R1361">
        <v>13</v>
      </c>
      <c r="S1361" t="s">
        <v>22</v>
      </c>
      <c r="AA1361" s="10">
        <f t="shared" si="1484"/>
        <v>4066.0770000000002</v>
      </c>
      <c r="AB1361" s="3" cm="1">
        <f t="array" ref="AB1361">100000000/Lvac(AA1361)</f>
        <v>24586.786805019976</v>
      </c>
      <c r="AC1361" s="28">
        <f t="shared" si="1485"/>
        <v>2.4593730025279893E-7</v>
      </c>
      <c r="AD1361" s="28">
        <f t="shared" si="1486"/>
        <v>4.0672252455364612E-7</v>
      </c>
      <c r="AE1361" s="21">
        <f t="shared" si="1487"/>
        <v>24586.787660450285</v>
      </c>
      <c r="AF1361" s="10" cm="1">
        <f t="array" ref="AF1361">Lair(100000000/AE1361)</f>
        <v>4066.0768585289939</v>
      </c>
      <c r="AG1361" s="10">
        <f t="shared" si="1488"/>
        <v>8.0234039843588775E-3</v>
      </c>
      <c r="AH1361" s="10" t="b">
        <f t="shared" si="1483"/>
        <v>1</v>
      </c>
      <c r="AI1361" s="10">
        <f t="shared" si="1491"/>
        <v>4066.0770000000002</v>
      </c>
      <c r="AJ1361">
        <v>3.0000000000000001E-3</v>
      </c>
      <c r="AK1361" s="3" cm="1">
        <f t="array" ref="AK1361">100000000/Lvac($AA1361)</f>
        <v>24586.786805019976</v>
      </c>
      <c r="AL1361" s="21">
        <f t="shared" ref="AL1361:AL1363" si="1509">AJ1361/AI1361*AK1361</f>
        <v>1.8140423906153259E-2</v>
      </c>
      <c r="AM1361" s="21"/>
      <c r="AN1361" s="21"/>
      <c r="AO1361" s="21"/>
      <c r="AP1361" s="21"/>
      <c r="AS1361" s="3">
        <f t="shared" si="1489"/>
        <v>-3.1949800250004046E-3</v>
      </c>
      <c r="AT1361" s="3" cm="1">
        <f t="array" ref="AT1361">AS1361-(100000000/LvacE($A1361)-$E1361)</f>
        <v>-2.0791150745935738E-5</v>
      </c>
      <c r="BB1361"/>
      <c r="BC1361"/>
      <c r="BD1361"/>
      <c r="BE1361"/>
      <c r="BF1361"/>
      <c r="BG1361"/>
      <c r="BH1361"/>
      <c r="BI1361"/>
      <c r="BJ1361"/>
      <c r="BN1361" s="16" cm="1">
        <f t="array" ref="BN1361">$C1361*EXP(poly_from_str(100000000/$E1361,BN$4342))</f>
        <v>0</v>
      </c>
      <c r="BO1361" s="16"/>
      <c r="BY1361" t="e">
        <v>#N/A</v>
      </c>
    </row>
    <row r="1362" spans="1:77" hidden="1" x14ac:dyDescent="0.25">
      <c r="A1362" t="s">
        <v>2132</v>
      </c>
      <c r="B1362" s="2" t="str">
        <f t="shared" si="1482"/>
        <v/>
      </c>
      <c r="C1362">
        <v>0</v>
      </c>
      <c r="E1362" t="s">
        <v>2133</v>
      </c>
      <c r="R1362">
        <v>13</v>
      </c>
      <c r="S1362" t="s">
        <v>22</v>
      </c>
      <c r="AA1362" s="10">
        <f t="shared" si="1484"/>
        <v>4065.0880000000002</v>
      </c>
      <c r="AB1362" s="3" cm="1">
        <f t="array" ref="AB1362">100000000/Lvac(AA1362)</f>
        <v>24592.768429039224</v>
      </c>
      <c r="AC1362" s="28">
        <f t="shared" si="1485"/>
        <v>2.459971346253759E-7</v>
      </c>
      <c r="AD1362" s="28">
        <f t="shared" si="1486"/>
        <v>4.0662359867512787E-7</v>
      </c>
      <c r="AE1362" s="21">
        <f t="shared" si="1487"/>
        <v>24592.76884995115</v>
      </c>
      <c r="AF1362" s="10" cm="1">
        <f t="array" ref="AF1362">Lair(100000000/AE1362)</f>
        <v>4065.0879304234713</v>
      </c>
      <c r="AG1362" s="10">
        <f t="shared" si="1488"/>
        <v>8.0248752830245282E-3</v>
      </c>
      <c r="AH1362" s="10" t="b">
        <f t="shared" si="1483"/>
        <v>1</v>
      </c>
      <c r="AI1362" s="10">
        <f t="shared" si="1491"/>
        <v>4065.0880000000002</v>
      </c>
      <c r="AJ1362">
        <v>3.0000000000000001E-3</v>
      </c>
      <c r="AK1362" s="3" cm="1">
        <f t="array" ref="AK1362">100000000/Lvac($AA1362)</f>
        <v>24592.768429039224</v>
      </c>
      <c r="AL1362" s="21">
        <f t="shared" si="1509"/>
        <v>1.8149251698147167E-2</v>
      </c>
      <c r="AM1362" s="21"/>
      <c r="AN1362" s="21"/>
      <c r="AO1362" s="21"/>
      <c r="AP1362" s="21"/>
      <c r="AS1362" s="3">
        <f t="shared" si="1489"/>
        <v>-1.5709607760072686E-3</v>
      </c>
      <c r="AT1362" s="3" cm="1">
        <f t="array" ref="AT1362">AS1362-(100000000/LvacE($A1362)-$E1362)</f>
        <v>-2.0832289010286331E-5</v>
      </c>
      <c r="BB1362"/>
      <c r="BC1362"/>
      <c r="BD1362"/>
      <c r="BE1362"/>
      <c r="BF1362"/>
      <c r="BG1362"/>
      <c r="BH1362"/>
      <c r="BI1362"/>
      <c r="BJ1362"/>
      <c r="BN1362" s="16" cm="1">
        <f t="array" ref="BN1362">$C1362*EXP(poly_from_str(100000000/$E1362,BN$4342))</f>
        <v>0</v>
      </c>
      <c r="BO1362" s="16"/>
      <c r="BY1362" t="e">
        <v>#N/A</v>
      </c>
    </row>
    <row r="1363" spans="1:77" hidden="1" x14ac:dyDescent="0.25">
      <c r="A1363" t="s">
        <v>2134</v>
      </c>
      <c r="B1363" s="2" t="str">
        <f t="shared" si="1482"/>
        <v/>
      </c>
      <c r="C1363">
        <v>0</v>
      </c>
      <c r="E1363" t="s">
        <v>2135</v>
      </c>
      <c r="R1363">
        <v>13</v>
      </c>
      <c r="S1363" t="s">
        <v>22</v>
      </c>
      <c r="AA1363" s="10">
        <f t="shared" si="1484"/>
        <v>4065.0340000000001</v>
      </c>
      <c r="AB1363" s="3" cm="1">
        <f t="array" ref="AB1363">100000000/Lvac(AA1363)</f>
        <v>24593.095113135343</v>
      </c>
      <c r="AC1363" s="28">
        <f t="shared" si="1485"/>
        <v>2.4600040245665842E-7</v>
      </c>
      <c r="AD1363" s="28">
        <f t="shared" si="1486"/>
        <v>4.0661819726216283E-7</v>
      </c>
      <c r="AE1363" s="21">
        <f t="shared" si="1487"/>
        <v>24593.093743105379</v>
      </c>
      <c r="AF1363" s="10" cm="1">
        <f t="array" ref="AF1363">Lair(100000000/AE1363)</f>
        <v>4065.0342264592623</v>
      </c>
      <c r="AG1363" s="10">
        <f t="shared" si="1488"/>
        <v>8.0249556477430869E-3</v>
      </c>
      <c r="AH1363" s="10" t="b">
        <f t="shared" si="1483"/>
        <v>1</v>
      </c>
      <c r="AI1363" s="10">
        <f t="shared" si="1491"/>
        <v>4065.0340000000001</v>
      </c>
      <c r="AJ1363">
        <v>3.0000000000000001E-3</v>
      </c>
      <c r="AK1363" s="3" cm="1">
        <f t="array" ref="AK1363">100000000/Lvac($AA1363)</f>
        <v>24593.095113135343</v>
      </c>
      <c r="AL1363" s="21">
        <f t="shared" si="1509"/>
        <v>1.8149733886458519E-2</v>
      </c>
      <c r="AM1363" s="21"/>
      <c r="AN1363" s="21"/>
      <c r="AO1363" s="21"/>
      <c r="AP1363" s="21"/>
      <c r="AS1363" s="3">
        <f t="shared" si="1489"/>
        <v>5.1131353429809678E-3</v>
      </c>
      <c r="AT1363" s="3" cm="1">
        <f t="array" ref="AT1363">AS1363-(100000000/LvacE($A1363)-$E1363)</f>
        <v>-2.0834533643210307E-5</v>
      </c>
      <c r="BB1363"/>
      <c r="BC1363"/>
      <c r="BD1363"/>
      <c r="BE1363"/>
      <c r="BF1363"/>
      <c r="BG1363"/>
      <c r="BH1363"/>
      <c r="BI1363"/>
      <c r="BJ1363"/>
      <c r="BN1363" s="16" cm="1">
        <f t="array" ref="BN1363">$C1363*EXP(poly_from_str(100000000/$E1363,BN$4342))</f>
        <v>0</v>
      </c>
      <c r="BO1363" s="16"/>
      <c r="BY1363" t="e">
        <v>#N/A</v>
      </c>
    </row>
    <row r="1364" spans="1:77" hidden="1" x14ac:dyDescent="0.25">
      <c r="A1364" t="s">
        <v>2136</v>
      </c>
      <c r="B1364" s="2" t="str">
        <f t="shared" si="1482"/>
        <v/>
      </c>
      <c r="C1364">
        <v>7</v>
      </c>
      <c r="D1364" t="s">
        <v>170</v>
      </c>
      <c r="E1364" t="s">
        <v>2137</v>
      </c>
      <c r="R1364">
        <v>13</v>
      </c>
      <c r="S1364" t="s">
        <v>22</v>
      </c>
      <c r="AA1364" s="10">
        <f t="shared" si="1484"/>
        <v>4064.9810000000002</v>
      </c>
      <c r="AB1364" s="3" cm="1">
        <f t="array" ref="AB1364">100000000/Lvac(AA1364)</f>
        <v>24593.415755965554</v>
      </c>
      <c r="AC1364" s="28">
        <f t="shared" si="1485"/>
        <v>2.4600360985697105E-7</v>
      </c>
      <c r="AD1364" s="28">
        <f t="shared" si="1486"/>
        <v>4.066128958753657E-7</v>
      </c>
      <c r="AE1364" s="21">
        <f t="shared" si="1487"/>
        <v>24593.416893169244</v>
      </c>
      <c r="AF1364" s="10" cm="1">
        <f t="array" ref="AF1364">Lair(100000000/AE1364)</f>
        <v>4064.9808120307043</v>
      </c>
      <c r="AG1364" s="10">
        <f t="shared" si="1488"/>
        <v>8.0250345273404182E-3</v>
      </c>
      <c r="AH1364" s="10" t="b">
        <f t="shared" si="1483"/>
        <v>1</v>
      </c>
      <c r="AI1364" s="10">
        <f>100000000/AK1364</f>
        <v>4066.2116274579112</v>
      </c>
      <c r="AJ1364" s="10">
        <f>AL1364/AK1364*AI1364</f>
        <v>8.267038499636957E-2</v>
      </c>
      <c r="AK1364" s="16" cm="1">
        <f t="array" ref="AK1364">100000000/Lvac($AA1364)-0.5</f>
        <v>24592.915755965554</v>
      </c>
      <c r="AL1364" s="22">
        <v>0.5</v>
      </c>
      <c r="AM1364" s="22"/>
      <c r="AN1364" s="22"/>
      <c r="AO1364" s="22"/>
      <c r="AP1364" s="22"/>
      <c r="AS1364" s="3">
        <f t="shared" si="1489"/>
        <v>-4.2440344441274647E-3</v>
      </c>
      <c r="AT1364" s="3" cm="1">
        <f t="array" ref="AT1364">AS1364-(100000000/LvacE($A1364)-$E1364)</f>
        <v>-2.0836738258367404E-5</v>
      </c>
      <c r="BB1364"/>
      <c r="BC1364"/>
      <c r="BD1364"/>
      <c r="BE1364"/>
      <c r="BF1364"/>
      <c r="BG1364"/>
      <c r="BH1364"/>
      <c r="BI1364"/>
      <c r="BJ1364"/>
      <c r="BN1364" s="16" cm="1">
        <f t="array" ref="BN1364">$C1364*EXP(poly_from_str(100000000/$E1364,BN$4342))</f>
        <v>0.39015271715824484</v>
      </c>
      <c r="BO1364" s="16"/>
      <c r="BY1364">
        <v>450</v>
      </c>
    </row>
    <row r="1365" spans="1:77" hidden="1" x14ac:dyDescent="0.25">
      <c r="A1365" t="s">
        <v>2138</v>
      </c>
      <c r="B1365" s="2" t="str">
        <f t="shared" si="1482"/>
        <v/>
      </c>
      <c r="C1365">
        <v>6</v>
      </c>
      <c r="E1365" t="s">
        <v>2139</v>
      </c>
      <c r="F1365">
        <v>79136</v>
      </c>
      <c r="G1365" t="s">
        <v>3</v>
      </c>
      <c r="H1365" s="5" t="s">
        <v>15</v>
      </c>
      <c r="I1365">
        <v>103805</v>
      </c>
      <c r="J1365" t="s">
        <v>5</v>
      </c>
      <c r="K1365" s="5" t="s">
        <v>15</v>
      </c>
      <c r="L1365">
        <v>79136.23</v>
      </c>
      <c r="M1365" t="str">
        <f>$G1365&amp;""</f>
        <v>o</v>
      </c>
      <c r="N1365" t="str">
        <f>$H1365&amp;""</f>
        <v>13/2</v>
      </c>
      <c r="O1365">
        <v>103805.38</v>
      </c>
      <c r="P1365" t="str">
        <f>$J1365&amp;""</f>
        <v>e</v>
      </c>
      <c r="Q1365" t="str">
        <f>$K1365&amp;""</f>
        <v>13/2</v>
      </c>
      <c r="R1365">
        <v>13</v>
      </c>
      <c r="AA1365" s="10">
        <f t="shared" si="1484"/>
        <v>4052.4949999999999</v>
      </c>
      <c r="AB1365" s="3" cm="1">
        <f t="array" ref="AB1365">100000000/Lvac(AA1365)</f>
        <v>24669.18808626473</v>
      </c>
      <c r="AC1365" s="28">
        <f t="shared" si="1485"/>
        <v>2.4676156293838733E-7</v>
      </c>
      <c r="AD1365" s="28">
        <f t="shared" si="1486"/>
        <v>4.0536396921663521E-7</v>
      </c>
      <c r="AE1365" s="21">
        <f t="shared" si="1487"/>
        <v>24669.188603689086</v>
      </c>
      <c r="AF1365" s="10" cm="1">
        <f t="array" ref="AF1365">Lair(100000000/AE1365)</f>
        <v>4052.4949149990939</v>
      </c>
      <c r="AG1365" s="10">
        <f t="shared" si="1488"/>
        <v>8.0437037042938656E-3</v>
      </c>
      <c r="AH1365" s="10" t="b">
        <f t="shared" si="1483"/>
        <v>1</v>
      </c>
      <c r="AI1365" s="10">
        <f>$AF1365</f>
        <v>4052.4949149990939</v>
      </c>
      <c r="AJ1365">
        <v>3.0000000000000001E-3</v>
      </c>
      <c r="AK1365" s="3" cm="1">
        <f t="array" ref="AK1365">100000000/Lvac($AA1365)</f>
        <v>24669.18808626473</v>
      </c>
      <c r="AL1365" s="21">
        <f t="shared" ref="AL1365:AL1369" si="1510">AJ1365/AI1365*AK1365</f>
        <v>1.8262222608812512E-2</v>
      </c>
      <c r="AM1365" s="10" cm="1">
        <f t="array" ref="AM1365">Lvac($AI1365)-$BA1365</f>
        <v>-6.3433658242502133E-3</v>
      </c>
      <c r="AN1365" s="10">
        <f>$AK1365-($AX1365-$AW1365)</f>
        <v>3.8086264721641783E-2</v>
      </c>
      <c r="AO1365" s="3">
        <f>AM1365/AJ1365</f>
        <v>-2.1144552747500711</v>
      </c>
      <c r="AP1365" s="3">
        <v>-2.0861142277984377</v>
      </c>
      <c r="AS1365" s="3">
        <f t="shared" si="1489"/>
        <v>-1.9137352683173958E-3</v>
      </c>
      <c r="AT1365" s="3" cm="1">
        <f t="array" ref="AT1365">AS1365-(100000000/LvacE($A1365)-$E1365)</f>
        <v>-2.1357333025662228E-5</v>
      </c>
      <c r="AU1365" t="s">
        <v>4860</v>
      </c>
      <c r="AV1365" t="s">
        <v>4905</v>
      </c>
      <c r="AW1365" s="3">
        <v>79136.23</v>
      </c>
      <c r="AX1365" s="3">
        <v>103805.38</v>
      </c>
      <c r="AY1365" s="3"/>
      <c r="AZ1365" s="10" cm="1">
        <f t="array" ref="AZ1365">Lair(100000000/($AX1365-$AW1365))</f>
        <v>4052.501256706053</v>
      </c>
      <c r="BA1365" s="10">
        <f>100000000/($AX1365-$AW1365)</f>
        <v>4053.6459505090352</v>
      </c>
      <c r="BB1365" s="15">
        <v>329000</v>
      </c>
      <c r="BC1365" s="3">
        <v>6.9000000000000006E-2</v>
      </c>
      <c r="BD1365" s="12" cm="1">
        <f t="array" ref="BD1365">SfromgA($BB1365,$BA1365,"")</f>
        <v>1.0816000551827491E-2</v>
      </c>
      <c r="BE1365" s="29">
        <f>(10^MAX(0.05, -0.312925054856973*((LN($BD1365))^(1/3)) + 0.454808404431693)-1)*100</f>
        <v>838.54941304716669</v>
      </c>
      <c r="BG1365" s="3"/>
      <c r="BH1365" s="3"/>
      <c r="BI1365" s="12">
        <f>IF($BB1365="",$BF1365,$BB1365)</f>
        <v>329000</v>
      </c>
      <c r="BJ1365" s="29">
        <f>IF($BB1365="",$BH1365,$BE1365)</f>
        <v>838.54941304716669</v>
      </c>
      <c r="BK1365" s="14"/>
      <c r="BL1365" s="13">
        <f>EXP(BK$4341*$AX1365+BK$4342)*$BI1365/(100000000/($AX1365-$AW1365))</f>
        <v>3.4247061846003207E-3</v>
      </c>
      <c r="BM1365" s="14"/>
      <c r="BN1365" s="16" cm="1">
        <f t="array" ref="BN1365">$C1365*EXP(poly_from_str(100000000/$E1365,BN$4342))</f>
        <v>0.34642044217383683</v>
      </c>
      <c r="BO1365" s="3">
        <f>LN($C1365)</f>
        <v>1.791759469228055</v>
      </c>
      <c r="BP1365" s="17"/>
      <c r="BY1365">
        <v>400</v>
      </c>
    </row>
    <row r="1366" spans="1:77" hidden="1" x14ac:dyDescent="0.25">
      <c r="A1366" t="s">
        <v>2140</v>
      </c>
      <c r="B1366" s="2" t="str">
        <f t="shared" si="1482"/>
        <v/>
      </c>
      <c r="C1366">
        <v>2</v>
      </c>
      <c r="E1366" t="s">
        <v>2141</v>
      </c>
      <c r="R1366">
        <v>13</v>
      </c>
      <c r="S1366" t="s">
        <v>22</v>
      </c>
      <c r="AA1366" s="10">
        <f t="shared" si="1484"/>
        <v>4052.2559999999999</v>
      </c>
      <c r="AB1366" s="3" cm="1">
        <f t="array" ref="AB1366">100000000/Lvac(AA1366)</f>
        <v>24670.643032061333</v>
      </c>
      <c r="AC1366" s="28">
        <f t="shared" si="1485"/>
        <v>2.4677611680999424E-7</v>
      </c>
      <c r="AD1366" s="28">
        <f t="shared" si="1486"/>
        <v>4.0534006296488738E-7</v>
      </c>
      <c r="AE1366" s="21">
        <f t="shared" si="1487"/>
        <v>24670.642212129515</v>
      </c>
      <c r="AF1366" s="10" cm="1">
        <f t="array" ref="AF1366">Lair(100000000/AE1366)</f>
        <v>4052.2561346800376</v>
      </c>
      <c r="AG1366" s="10">
        <f t="shared" si="1488"/>
        <v>8.0440627433288198E-3</v>
      </c>
      <c r="AH1366" s="10" t="b">
        <f t="shared" si="1483"/>
        <v>1</v>
      </c>
      <c r="AI1366" s="10">
        <f t="shared" si="1491"/>
        <v>4052.2559999999999</v>
      </c>
      <c r="AJ1366">
        <v>3.0000000000000001E-3</v>
      </c>
      <c r="AK1366" s="3" cm="1">
        <f t="array" ref="AK1366">100000000/Lvac($AA1366)</f>
        <v>24670.643032061333</v>
      </c>
      <c r="AL1366" s="21">
        <f t="shared" si="1510"/>
        <v>1.8264376459972916E-2</v>
      </c>
      <c r="AM1366" s="21"/>
      <c r="AN1366" s="21"/>
      <c r="AO1366" s="21"/>
      <c r="AP1366" s="21"/>
      <c r="AS1366" s="3">
        <f t="shared" si="1489"/>
        <v>3.032061333215097E-3</v>
      </c>
      <c r="AT1366" s="3" cm="1">
        <f t="array" ref="AT1366">AS1366-(100000000/LvacE($A1366)-$E1366)</f>
        <v>-2.1367322915466502E-5</v>
      </c>
      <c r="BB1366"/>
      <c r="BC1366"/>
      <c r="BD1366"/>
      <c r="BE1366"/>
      <c r="BF1366"/>
      <c r="BG1366"/>
      <c r="BH1366"/>
      <c r="BI1366"/>
      <c r="BJ1366"/>
      <c r="BN1366" s="16" cm="1">
        <f t="array" ref="BN1366">$C1366*EXP(poly_from_str(100000000/$E1366,BN$4342))</f>
        <v>0.11555297043403727</v>
      </c>
      <c r="BO1366" s="16"/>
      <c r="BY1366" t="e">
        <v>#N/A</v>
      </c>
    </row>
    <row r="1367" spans="1:77" hidden="1" x14ac:dyDescent="0.25">
      <c r="A1367" t="s">
        <v>2142</v>
      </c>
      <c r="B1367" s="2" t="str">
        <f t="shared" si="1482"/>
        <v/>
      </c>
      <c r="C1367">
        <v>2</v>
      </c>
      <c r="E1367" t="s">
        <v>2143</v>
      </c>
      <c r="F1367">
        <v>38549</v>
      </c>
      <c r="G1367" t="s">
        <v>5</v>
      </c>
      <c r="H1367" s="5" t="s">
        <v>113</v>
      </c>
      <c r="I1367">
        <v>63221</v>
      </c>
      <c r="J1367" t="s">
        <v>3</v>
      </c>
      <c r="K1367" s="5" t="s">
        <v>19</v>
      </c>
      <c r="L1367">
        <v>38549.9</v>
      </c>
      <c r="M1367" t="str">
        <f t="shared" ref="M1367:M1368" si="1511">$G1367&amp;""</f>
        <v>e</v>
      </c>
      <c r="N1367" t="str">
        <f t="shared" ref="N1367:N1368" si="1512">$H1367&amp;""</f>
        <v>1/2</v>
      </c>
      <c r="O1367">
        <v>63221.279999999999</v>
      </c>
      <c r="P1367" t="str">
        <f t="shared" ref="P1367:P1368" si="1513">$J1367&amp;""</f>
        <v>o</v>
      </c>
      <c r="Q1367" t="str">
        <f t="shared" ref="Q1367:Q1368" si="1514">$K1367&amp;""</f>
        <v>3/2</v>
      </c>
      <c r="R1367">
        <v>13</v>
      </c>
      <c r="AA1367" s="10">
        <f t="shared" si="1484"/>
        <v>4052.136</v>
      </c>
      <c r="AB1367" s="3" cm="1">
        <f t="array" ref="AB1367">100000000/Lvac(AA1367)</f>
        <v>24671.373613497413</v>
      </c>
      <c r="AC1367" s="28">
        <f t="shared" si="1485"/>
        <v>2.4678342484062728E-7</v>
      </c>
      <c r="AD1367" s="28">
        <f t="shared" si="1486"/>
        <v>4.0532805982594822E-7</v>
      </c>
      <c r="AE1367" s="21">
        <f t="shared" si="1487"/>
        <v>24671.37263624886</v>
      </c>
      <c r="AF1367" s="10" cm="1">
        <f t="array" ref="AF1367">Lair(100000000/AE1367)</f>
        <v>4052.1361605110023</v>
      </c>
      <c r="AG1367" s="10">
        <f t="shared" si="1488"/>
        <v>8.0442430379307865E-3</v>
      </c>
      <c r="AH1367" s="10" t="b">
        <f t="shared" si="1483"/>
        <v>1</v>
      </c>
      <c r="AI1367" s="10">
        <f t="shared" ref="AI1367:AI1368" si="1515">$AF1367</f>
        <v>4052.1361605110023</v>
      </c>
      <c r="AJ1367">
        <v>3.0000000000000001E-3</v>
      </c>
      <c r="AK1367" s="3" cm="1">
        <f t="array" ref="AK1367">100000000/Lvac($AA1367)</f>
        <v>24671.373613497413</v>
      </c>
      <c r="AL1367" s="21">
        <f t="shared" si="1510"/>
        <v>1.8265457504063377E-2</v>
      </c>
      <c r="AM1367" s="10" cm="1">
        <f t="array" ref="AM1367">Lvac($AI1367)-$BA1367</f>
        <v>1.2097965659449983E-3</v>
      </c>
      <c r="AN1367" s="10">
        <f t="shared" ref="AN1367:AN1368" si="1516">$AK1367-($AX1367-$AW1367)</f>
        <v>-6.3865025840641465E-3</v>
      </c>
      <c r="AO1367" s="3">
        <f t="shared" ref="AO1367:AO1368" si="1517">AM1367/AJ1367</f>
        <v>0.4032655219816661</v>
      </c>
      <c r="AP1367" s="3">
        <v>0.34974785921804141</v>
      </c>
      <c r="AS1367" s="3">
        <f t="shared" si="1489"/>
        <v>3.6134974143351428E-3</v>
      </c>
      <c r="AT1367" s="3" cm="1">
        <f t="array" ref="AT1367">AS1367-(100000000/LvacE($A1367)-$E1367)</f>
        <v>-2.1372332412283868E-5</v>
      </c>
      <c r="AU1367" t="s">
        <v>4699</v>
      </c>
      <c r="AV1367" t="s">
        <v>4702</v>
      </c>
      <c r="AW1367" s="3">
        <v>38549.9</v>
      </c>
      <c r="AX1367" s="3">
        <v>63221.279999999999</v>
      </c>
      <c r="AY1367" s="3"/>
      <c r="AZ1367" s="10" cm="1">
        <f t="array" ref="AZ1367">Lair(100000000/($AX1367-$AW1367))</f>
        <v>4052.1349510308096</v>
      </c>
      <c r="BA1367" s="10">
        <f t="shared" ref="BA1367:BA1368" si="1518">100000000/($AX1367-$AW1367)</f>
        <v>4053.2795490159046</v>
      </c>
      <c r="BB1367" s="12">
        <v>226000</v>
      </c>
      <c r="BC1367" s="3">
        <v>2.1000000000000001E-2</v>
      </c>
      <c r="BD1367" s="12" cm="1">
        <f t="array" ref="BD1367">SfromgA($BB1367,$BA1367,"")</f>
        <v>7.427821720327292E-3</v>
      </c>
      <c r="BE1367" s="29">
        <f t="shared" ref="BE1367:BE1368" si="1519">(10^MAX(0.05, -0.312925054856973*((LN($BD1367))^(1/3)) + 0.454808404431693)-1)*100</f>
        <v>869.17582050551391</v>
      </c>
      <c r="BG1367" s="3"/>
      <c r="BH1367" s="3"/>
      <c r="BI1367" s="12">
        <f t="shared" ref="BI1367:BI1368" si="1520">IF($BB1367="",$BF1367,$BB1367)</f>
        <v>226000</v>
      </c>
      <c r="BJ1367" s="29">
        <f t="shared" ref="BJ1367:BJ1368" si="1521">IF($BB1367="",$BH1367,$BE1367)</f>
        <v>869.17582050551391</v>
      </c>
      <c r="BK1367" s="3">
        <f t="shared" ref="BK1367:BK1368" si="1522">LN(BN1367*100000000/($AX1367-$AW1367)/$BI1367)</f>
        <v>-6.1786882865836548</v>
      </c>
      <c r="BL1367" s="13">
        <f>EXP(BK$4341*$AX1367+BK$4342)*$BI1367/(100000000/($AX1367-$AW1367))</f>
        <v>5.1375915575189321E-2</v>
      </c>
      <c r="BM1367" s="3">
        <f t="shared" ref="BM1367:BM1368" si="1523">LN(BL1367/$C1367)</f>
        <v>-3.6617329654696058</v>
      </c>
      <c r="BN1367" s="16" cm="1">
        <f t="array" ref="BN1367">$C1367*EXP(poly_from_str(100000000/$E1367,BN$4342))</f>
        <v>0.1155930314730351</v>
      </c>
      <c r="BO1367" s="3">
        <f t="shared" ref="BO1367:BO1368" si="1524">LN($C1367)</f>
        <v>0.69314718055994529</v>
      </c>
      <c r="BP1367" s="13">
        <f t="shared" ref="BP1367:BP1368" si="1525">LN(BL1367/BN1367)</f>
        <v>-0.81090617897367656</v>
      </c>
      <c r="BY1367">
        <v>133</v>
      </c>
    </row>
    <row r="1368" spans="1:77" hidden="1" x14ac:dyDescent="0.25">
      <c r="A1368" t="s">
        <v>2144</v>
      </c>
      <c r="B1368" s="2" t="str">
        <f t="shared" si="1482"/>
        <v/>
      </c>
      <c r="C1368">
        <v>8</v>
      </c>
      <c r="E1368" t="s">
        <v>2145</v>
      </c>
      <c r="F1368">
        <v>36670</v>
      </c>
      <c r="G1368" t="s">
        <v>5</v>
      </c>
      <c r="H1368" s="5" t="s">
        <v>16</v>
      </c>
      <c r="I1368">
        <v>61357</v>
      </c>
      <c r="J1368" t="s">
        <v>3</v>
      </c>
      <c r="K1368" s="5" t="s">
        <v>4</v>
      </c>
      <c r="L1368">
        <v>36670.57</v>
      </c>
      <c r="M1368" t="str">
        <f t="shared" si="1511"/>
        <v>e</v>
      </c>
      <c r="N1368" t="str">
        <f t="shared" si="1512"/>
        <v>11/2</v>
      </c>
      <c r="O1368">
        <v>61357.04</v>
      </c>
      <c r="P1368" t="str">
        <f t="shared" si="1513"/>
        <v>o</v>
      </c>
      <c r="Q1368" t="str">
        <f t="shared" si="1514"/>
        <v>9/2</v>
      </c>
      <c r="R1368">
        <v>13</v>
      </c>
      <c r="AA1368" s="10">
        <f t="shared" si="1484"/>
        <v>4049.663</v>
      </c>
      <c r="AB1368" s="3" cm="1">
        <f t="array" ref="AB1368">100000000/Lvac(AA1368)</f>
        <v>24686.439319334382</v>
      </c>
      <c r="AC1368" s="28">
        <f t="shared" si="1485"/>
        <v>2.4693412760518592E-7</v>
      </c>
      <c r="AD1368" s="28">
        <f t="shared" si="1486"/>
        <v>4.0508069513970025E-7</v>
      </c>
      <c r="AE1368" s="21">
        <f t="shared" si="1487"/>
        <v>24686.439503744416</v>
      </c>
      <c r="AF1368" s="10" cm="1">
        <f t="array" ref="AF1368">Lair(100000000/AE1368)</f>
        <v>4049.6629697480025</v>
      </c>
      <c r="AG1368" s="10">
        <f t="shared" si="1488"/>
        <v>8.047962178499098E-3</v>
      </c>
      <c r="AH1368" s="10" t="b">
        <f t="shared" si="1483"/>
        <v>1</v>
      </c>
      <c r="AI1368" s="10">
        <f t="shared" si="1515"/>
        <v>4049.6629697480025</v>
      </c>
      <c r="AJ1368">
        <v>3.0000000000000001E-3</v>
      </c>
      <c r="AK1368" s="3" cm="1">
        <f t="array" ref="AK1368">100000000/Lvac($AA1368)</f>
        <v>24686.439319334382</v>
      </c>
      <c r="AL1368" s="21">
        <f t="shared" si="1510"/>
        <v>1.8287773207608833E-2</v>
      </c>
      <c r="AM1368" s="10" cm="1">
        <f t="array" ref="AM1368">Lvac($AI1368)-$BA1368</f>
        <v>5.0041355930261489E-3</v>
      </c>
      <c r="AN1368" s="10">
        <f t="shared" si="1516"/>
        <v>-3.0680665619001957E-2</v>
      </c>
      <c r="AO1368" s="3">
        <f t="shared" si="1517"/>
        <v>1.668045197675383</v>
      </c>
      <c r="AP1368" s="3">
        <v>1.678131834372228</v>
      </c>
      <c r="AS1368" s="3">
        <f t="shared" si="1489"/>
        <v>-6.8066561652813107E-4</v>
      </c>
      <c r="AT1368" s="3" cm="1">
        <f t="array" ref="AT1368">AS1368-(100000000/LvacE($A1368)-$E1368)</f>
        <v>-2.1475727407960221E-5</v>
      </c>
      <c r="AU1368" t="s">
        <v>4767</v>
      </c>
      <c r="AV1368" t="s">
        <v>4898</v>
      </c>
      <c r="AW1368" s="3">
        <v>36670.57</v>
      </c>
      <c r="AX1368" s="3">
        <v>61357.04</v>
      </c>
      <c r="AY1368" s="3"/>
      <c r="AZ1368" s="10" cm="1">
        <f t="array" ref="AZ1368">Lair(100000000/($AX1368-$AW1368))</f>
        <v>4049.6579669209591</v>
      </c>
      <c r="BA1368" s="10">
        <f t="shared" si="1518"/>
        <v>4050.8019170014991</v>
      </c>
      <c r="BB1368" s="12">
        <v>1340000</v>
      </c>
      <c r="BC1368" s="3">
        <v>4.2000000000000003E-2</v>
      </c>
      <c r="BD1368" s="12" cm="1">
        <f t="array" ref="BD1368">SfromgA($BB1368,$BA1368,"")</f>
        <v>4.3960353773093347E-2</v>
      </c>
      <c r="BE1368" s="29">
        <f t="shared" si="1519"/>
        <v>717.11202746649349</v>
      </c>
      <c r="BG1368" s="3"/>
      <c r="BH1368" s="3"/>
      <c r="BI1368" s="12">
        <f t="shared" si="1520"/>
        <v>1340000</v>
      </c>
      <c r="BJ1368" s="29">
        <f t="shared" si="1521"/>
        <v>717.11202746649349</v>
      </c>
      <c r="BK1368" s="3">
        <f t="shared" si="1522"/>
        <v>-6.565711957858241</v>
      </c>
      <c r="BL1368" s="13">
        <f>EXP(BK$4341*$AX1368+BK$4342)*$BI1368/(100000000/($AX1368-$AW1368))</f>
        <v>0.35118603000469883</v>
      </c>
      <c r="BM1368" s="3">
        <f t="shared" si="1523"/>
        <v>-3.1258807375831212</v>
      </c>
      <c r="BN1368" s="16" cm="1">
        <f t="array" ref="BN1368">$C1368*EXP(poly_from_str(100000000/$E1368,BN$4342))</f>
        <v>0.46570544796017488</v>
      </c>
      <c r="BO1368" s="3">
        <f t="shared" si="1524"/>
        <v>2.0794415416798357</v>
      </c>
      <c r="BP1368" s="13">
        <f t="shared" si="1525"/>
        <v>-0.28223726527389653</v>
      </c>
      <c r="BY1368">
        <v>538</v>
      </c>
    </row>
    <row r="1369" spans="1:77" hidden="1" x14ac:dyDescent="0.25">
      <c r="A1369" t="s">
        <v>2146</v>
      </c>
      <c r="B1369" s="2" t="str">
        <f t="shared" si="1482"/>
        <v/>
      </c>
      <c r="C1369">
        <v>7</v>
      </c>
      <c r="E1369" t="s">
        <v>2147</v>
      </c>
      <c r="R1369">
        <v>13</v>
      </c>
      <c r="S1369" t="s">
        <v>22</v>
      </c>
      <c r="AA1369" s="10">
        <f t="shared" si="1484"/>
        <v>4044.2910000000002</v>
      </c>
      <c r="AB1369" s="3" cm="1">
        <f t="array" ref="AB1369">100000000/Lvac(AA1369)</f>
        <v>24719.229435746674</v>
      </c>
      <c r="AC1369" s="28">
        <f t="shared" si="1485"/>
        <v>2.4726212826920713E-7</v>
      </c>
      <c r="AD1369" s="28">
        <f t="shared" si="1486"/>
        <v>4.0454335463786429E-7</v>
      </c>
      <c r="AE1369" s="21">
        <f t="shared" si="1487"/>
        <v>24719.229589210081</v>
      </c>
      <c r="AF1369" s="10" cm="1">
        <f t="array" ref="AF1369">Lair(100000000/AE1369)</f>
        <v>4044.2909748914631</v>
      </c>
      <c r="AG1369" s="10">
        <f t="shared" si="1488"/>
        <v>8.0560646397287786E-3</v>
      </c>
      <c r="AH1369" s="10" t="b">
        <f t="shared" si="1483"/>
        <v>1</v>
      </c>
      <c r="AI1369" s="10">
        <f t="shared" si="1491"/>
        <v>4044.2910000000002</v>
      </c>
      <c r="AJ1369">
        <v>3.0000000000000001E-3</v>
      </c>
      <c r="AK1369" s="3" cm="1">
        <f t="array" ref="AK1369">100000000/Lvac($AA1369)</f>
        <v>24719.229435746674</v>
      </c>
      <c r="AL1369" s="21">
        <f t="shared" si="1510"/>
        <v>1.8336387838372666E-2</v>
      </c>
      <c r="AM1369" s="21"/>
      <c r="AN1369" s="21"/>
      <c r="AO1369" s="21"/>
      <c r="AP1369" s="21"/>
      <c r="AS1369" s="3">
        <f t="shared" si="1489"/>
        <v>-5.6425332513754256E-4</v>
      </c>
      <c r="AT1369" s="3" cm="1">
        <f t="array" ref="AT1369">AS1369-(100000000/LvacE($A1369)-$E1369)</f>
        <v>-2.1700623619835824E-5</v>
      </c>
      <c r="BB1369"/>
      <c r="BC1369"/>
      <c r="BD1369"/>
      <c r="BE1369"/>
      <c r="BF1369"/>
      <c r="BG1369"/>
      <c r="BH1369"/>
      <c r="BI1369"/>
      <c r="BJ1369"/>
      <c r="BN1369" s="16" cm="1">
        <f t="array" ref="BN1369">$C1369*EXP(poly_from_str(100000000/$E1369,BN$4342))</f>
        <v>0.4139855471446644</v>
      </c>
      <c r="BO1369" s="16"/>
      <c r="BY1369" t="e">
        <v>#N/A</v>
      </c>
    </row>
    <row r="1370" spans="1:77" hidden="1" x14ac:dyDescent="0.25">
      <c r="A1370" t="s">
        <v>2148</v>
      </c>
      <c r="B1370" s="2" t="str">
        <f t="shared" si="1482"/>
        <v/>
      </c>
      <c r="C1370">
        <v>4</v>
      </c>
      <c r="D1370" t="s">
        <v>170</v>
      </c>
      <c r="E1370" t="s">
        <v>2149</v>
      </c>
      <c r="R1370">
        <v>13</v>
      </c>
      <c r="S1370" t="s">
        <v>22</v>
      </c>
      <c r="AA1370" s="10">
        <f t="shared" si="1484"/>
        <v>4037.6120000000001</v>
      </c>
      <c r="AB1370" s="3" cm="1">
        <f t="array" ref="AB1370">100000000/Lvac(AA1370)</f>
        <v>24760.119016301633</v>
      </c>
      <c r="AC1370" s="28">
        <f t="shared" si="1485"/>
        <v>2.476711481935362E-7</v>
      </c>
      <c r="AD1370" s="28">
        <f t="shared" si="1486"/>
        <v>4.0387527997810406E-7</v>
      </c>
      <c r="AE1370" s="21">
        <f t="shared" si="1487"/>
        <v>24760.119285133722</v>
      </c>
      <c r="AF1370" s="10" cm="1">
        <f t="array" ref="AF1370">Lair(100000000/AE1370)</f>
        <v>4037.6119561608525</v>
      </c>
      <c r="AG1370" s="10">
        <f t="shared" si="1488"/>
        <v>8.0661835530880174E-3</v>
      </c>
      <c r="AH1370" s="10" t="b">
        <f t="shared" si="1483"/>
        <v>1</v>
      </c>
      <c r="AI1370" s="10">
        <f>100000000/AK1370</f>
        <v>4038.8343590489176</v>
      </c>
      <c r="AJ1370" s="10">
        <f>AL1370/AK1370*AI1370</f>
        <v>8.1560914899170403E-2</v>
      </c>
      <c r="AK1370" s="16" cm="1">
        <f t="array" ref="AK1370">100000000/Lvac($AA1370)-0.5</f>
        <v>24759.619016301633</v>
      </c>
      <c r="AL1370" s="22">
        <v>0.5</v>
      </c>
      <c r="AM1370" s="22"/>
      <c r="AN1370" s="22"/>
      <c r="AO1370" s="22"/>
      <c r="AP1370" s="22"/>
      <c r="AS1370" s="3">
        <f t="shared" si="1489"/>
        <v>-9.8369836632627994E-4</v>
      </c>
      <c r="AT1370" s="3" cm="1">
        <f t="array" ref="AT1370">AS1370-(100000000/LvacE($A1370)-$E1370)</f>
        <v>-2.1980806195642799E-5</v>
      </c>
      <c r="BB1370"/>
      <c r="BC1370"/>
      <c r="BD1370"/>
      <c r="BE1370"/>
      <c r="BF1370"/>
      <c r="BG1370"/>
      <c r="BH1370"/>
      <c r="BI1370"/>
      <c r="BJ1370"/>
      <c r="BN1370" s="16" cm="1">
        <f t="array" ref="BN1370">$C1370*EXP(poly_from_str(100000000/$E1370,BN$4342))</f>
        <v>0.24135433864975331</v>
      </c>
      <c r="BO1370" s="16"/>
      <c r="BY1370" t="e">
        <v>#N/A</v>
      </c>
    </row>
    <row r="1371" spans="1:77" hidden="1" x14ac:dyDescent="0.25">
      <c r="A1371" t="s">
        <v>2150</v>
      </c>
      <c r="B1371" s="2" t="str">
        <f t="shared" si="1482"/>
        <v/>
      </c>
      <c r="C1371">
        <v>5</v>
      </c>
      <c r="E1371" t="s">
        <v>2151</v>
      </c>
      <c r="R1371">
        <v>13</v>
      </c>
      <c r="S1371" t="s">
        <v>22</v>
      </c>
      <c r="AA1371" s="10">
        <f t="shared" si="1484"/>
        <v>4034.3449999999998</v>
      </c>
      <c r="AB1371" s="3" cm="1">
        <f t="array" ref="AB1371">100000000/Lvac(AA1371)</f>
        <v>24780.16926078538</v>
      </c>
      <c r="AC1371" s="28">
        <f t="shared" si="1485"/>
        <v>2.4787171151698727E-7</v>
      </c>
      <c r="AD1371" s="28">
        <f t="shared" si="1486"/>
        <v>4.0354849455467606E-7</v>
      </c>
      <c r="AE1371" s="21">
        <f t="shared" si="1487"/>
        <v>24780.1694632789</v>
      </c>
      <c r="AF1371" s="10" cm="1">
        <f t="array" ref="AF1371">Lair(100000000/AE1371)</f>
        <v>4034.3449670322689</v>
      </c>
      <c r="AG1371" s="10">
        <f t="shared" si="1488"/>
        <v>8.071151483175755E-3</v>
      </c>
      <c r="AH1371" s="10" t="b">
        <f t="shared" si="1483"/>
        <v>1</v>
      </c>
      <c r="AI1371" s="10">
        <f t="shared" si="1491"/>
        <v>4034.3449999999998</v>
      </c>
      <c r="AJ1371">
        <v>3.0000000000000001E-3</v>
      </c>
      <c r="AK1371" s="3" cm="1">
        <f t="array" ref="AK1371">100000000/Lvac($AA1371)</f>
        <v>24780.16926078538</v>
      </c>
      <c r="AL1371" s="21">
        <f t="shared" ref="AL1371:AL1381" si="1526">AJ1371/AI1371*AK1371</f>
        <v>1.8426908899054528E-2</v>
      </c>
      <c r="AM1371" s="21"/>
      <c r="AN1371" s="21"/>
      <c r="AO1371" s="21"/>
      <c r="AP1371" s="21"/>
      <c r="AS1371" s="3">
        <f t="shared" si="1489"/>
        <v>-7.3921461807913147E-4</v>
      </c>
      <c r="AT1371" s="3" cm="1">
        <f t="array" ref="AT1371">AS1371-(100000000/LvacE($A1371)-$E1371)</f>
        <v>-2.2118081687949598E-5</v>
      </c>
      <c r="BB1371"/>
      <c r="BC1371"/>
      <c r="BD1371"/>
      <c r="BE1371"/>
      <c r="BF1371"/>
      <c r="BG1371"/>
      <c r="BH1371"/>
      <c r="BI1371"/>
      <c r="BJ1371"/>
      <c r="BN1371" s="16" cm="1">
        <f t="array" ref="BN1371">$C1371*EXP(poly_from_str(100000000/$E1371,BN$4342))</f>
        <v>0.30471429540919914</v>
      </c>
      <c r="BO1371" s="16"/>
      <c r="BY1371" t="e">
        <v>#N/A</v>
      </c>
    </row>
    <row r="1372" spans="1:77" hidden="1" x14ac:dyDescent="0.25">
      <c r="A1372" t="s">
        <v>2152</v>
      </c>
      <c r="B1372" s="2" t="str">
        <f t="shared" si="1482"/>
        <v/>
      </c>
      <c r="C1372">
        <v>1</v>
      </c>
      <c r="E1372" t="s">
        <v>2153</v>
      </c>
      <c r="R1372">
        <v>13</v>
      </c>
      <c r="S1372" t="s">
        <v>22</v>
      </c>
      <c r="AA1372" s="10">
        <f t="shared" si="1484"/>
        <v>4033.6770000000001</v>
      </c>
      <c r="AB1372" s="3" cm="1">
        <f t="array" ref="AB1372">100000000/Lvac(AA1372)</f>
        <v>24784.272912080389</v>
      </c>
      <c r="AC1372" s="28">
        <f t="shared" si="1485"/>
        <v>2.4791276049123417E-7</v>
      </c>
      <c r="AD1372" s="28">
        <f t="shared" si="1486"/>
        <v>4.0348167708909405E-7</v>
      </c>
      <c r="AE1372" s="21">
        <f t="shared" si="1487"/>
        <v>24784.272113988696</v>
      </c>
      <c r="AF1372" s="10" cm="1">
        <f t="array" ref="AF1372">Lair(100000000/AE1372)</f>
        <v>4033.6771298933463</v>
      </c>
      <c r="AG1372" s="10">
        <f t="shared" si="1488"/>
        <v>8.0721687572009836E-3</v>
      </c>
      <c r="AH1372" s="10" t="b">
        <f t="shared" si="1483"/>
        <v>1</v>
      </c>
      <c r="AI1372" s="10">
        <f t="shared" si="1491"/>
        <v>4033.6770000000001</v>
      </c>
      <c r="AJ1372">
        <v>3.0000000000000001E-3</v>
      </c>
      <c r="AK1372" s="3" cm="1">
        <f t="array" ref="AK1372">100000000/Lvac($AA1372)</f>
        <v>24784.272912080389</v>
      </c>
      <c r="AL1372" s="21">
        <f t="shared" si="1526"/>
        <v>1.8433012543205906E-2</v>
      </c>
      <c r="AM1372" s="21"/>
      <c r="AN1372" s="21"/>
      <c r="AO1372" s="21"/>
      <c r="AP1372" s="21"/>
      <c r="AS1372" s="3">
        <f t="shared" si="1489"/>
        <v>2.9120803883415647E-3</v>
      </c>
      <c r="AT1372" s="3" cm="1">
        <f t="array" ref="AT1372">AS1372-(100000000/LvacE($A1372)-$E1372)</f>
        <v>-2.214617416029796E-5</v>
      </c>
      <c r="BB1372"/>
      <c r="BC1372"/>
      <c r="BD1372"/>
      <c r="BE1372"/>
      <c r="BF1372"/>
      <c r="BG1372"/>
      <c r="BH1372"/>
      <c r="BI1372"/>
      <c r="BJ1372"/>
      <c r="BN1372" s="16" cm="1">
        <f t="array" ref="BN1372">$C1372*EXP(poly_from_str(100000000/$E1372,BN$4342))</f>
        <v>6.1067817563594549E-2</v>
      </c>
      <c r="BO1372" s="16"/>
      <c r="BY1372" t="e">
        <v>#N/A</v>
      </c>
    </row>
    <row r="1373" spans="1:77" hidden="1" x14ac:dyDescent="0.25">
      <c r="A1373" t="s">
        <v>2154</v>
      </c>
      <c r="B1373" s="2" t="str">
        <f t="shared" si="1482"/>
        <v/>
      </c>
      <c r="C1373">
        <v>7</v>
      </c>
      <c r="E1373" t="s">
        <v>2155</v>
      </c>
      <c r="R1373">
        <v>13</v>
      </c>
      <c r="S1373" t="s">
        <v>22</v>
      </c>
      <c r="AA1373" s="10">
        <f t="shared" si="1484"/>
        <v>4032.335</v>
      </c>
      <c r="AB1373" s="3" cm="1">
        <f t="array" ref="AB1373">100000000/Lvac(AA1373)</f>
        <v>24792.521183144378</v>
      </c>
      <c r="AC1373" s="28">
        <f t="shared" si="1485"/>
        <v>2.4799526825028181E-7</v>
      </c>
      <c r="AD1373" s="28">
        <f t="shared" si="1486"/>
        <v>4.0334744200193209E-7</v>
      </c>
      <c r="AE1373" s="21">
        <f t="shared" si="1487"/>
        <v>24792.520858575612</v>
      </c>
      <c r="AF1373" s="10" cm="1">
        <f t="array" ref="AF1373">Lair(100000000/AE1373)</f>
        <v>4032.3350527900179</v>
      </c>
      <c r="AG1373" s="10">
        <f t="shared" si="1488"/>
        <v>8.0742139707073411E-3</v>
      </c>
      <c r="AH1373" s="10" t="b">
        <f t="shared" si="1483"/>
        <v>1</v>
      </c>
      <c r="AI1373" s="10">
        <f t="shared" si="1491"/>
        <v>4032.335</v>
      </c>
      <c r="AJ1373">
        <v>3.0000000000000001E-3</v>
      </c>
      <c r="AK1373" s="3" cm="1">
        <f t="array" ref="AK1373">100000000/Lvac($AA1373)</f>
        <v>24792.521183144378</v>
      </c>
      <c r="AL1373" s="21">
        <f t="shared" si="1526"/>
        <v>1.8445283824244048E-2</v>
      </c>
      <c r="AM1373" s="21"/>
      <c r="AN1373" s="21"/>
      <c r="AO1373" s="21"/>
      <c r="AP1373" s="21"/>
      <c r="AS1373" s="3">
        <f t="shared" si="1489"/>
        <v>1.1831443771370687E-3</v>
      </c>
      <c r="AT1373" s="3" cm="1">
        <f t="array" ref="AT1373">AS1373-(100000000/LvacE($A1373)-$E1373)</f>
        <v>-2.2202617401489988E-5</v>
      </c>
      <c r="BB1373"/>
      <c r="BC1373"/>
      <c r="BD1373"/>
      <c r="BE1373"/>
      <c r="BF1373"/>
      <c r="BG1373"/>
      <c r="BH1373"/>
      <c r="BI1373"/>
      <c r="BJ1373"/>
      <c r="BN1373" s="16" cm="1">
        <f t="array" ref="BN1373">$C1373*EXP(poly_from_str(100000000/$E1373,BN$4342))</f>
        <v>0.4292448937586561</v>
      </c>
      <c r="BO1373" s="16"/>
      <c r="BY1373">
        <v>497</v>
      </c>
    </row>
    <row r="1374" spans="1:77" hidden="1" x14ac:dyDescent="0.25">
      <c r="A1374" t="s">
        <v>2156</v>
      </c>
      <c r="B1374" s="2" t="str">
        <f t="shared" si="1482"/>
        <v/>
      </c>
      <c r="C1374">
        <v>4</v>
      </c>
      <c r="D1374" t="s">
        <v>1155</v>
      </c>
      <c r="E1374" t="s">
        <v>2157</v>
      </c>
      <c r="R1374">
        <v>13</v>
      </c>
      <c r="S1374" t="s">
        <v>22</v>
      </c>
      <c r="AA1374" s="10">
        <f t="shared" si="1484"/>
        <v>4030.4789999999998</v>
      </c>
      <c r="AB1374" s="3" cm="1">
        <f t="array" ref="AB1374">100000000/Lvac(AA1374)</f>
        <v>24803.937679046834</v>
      </c>
      <c r="AC1374" s="28">
        <f t="shared" si="1485"/>
        <v>2.4810946788210534E-7</v>
      </c>
      <c r="AD1374" s="28">
        <f t="shared" si="1486"/>
        <v>4.031617934779572E-7</v>
      </c>
      <c r="AE1374" s="21">
        <f t="shared" si="1487"/>
        <v>24803.938316598782</v>
      </c>
      <c r="AF1374" s="10" cm="1">
        <f t="array" ref="AF1374">Lair(100000000/AE1374)</f>
        <v>4030.4788963997566</v>
      </c>
      <c r="AG1374" s="10">
        <f t="shared" si="1488"/>
        <v>8.0770458894646076E-3</v>
      </c>
      <c r="AH1374" s="10" t="b">
        <f t="shared" si="1483"/>
        <v>1</v>
      </c>
      <c r="AI1374" s="10">
        <f t="shared" si="1491"/>
        <v>4030.4789999999998</v>
      </c>
      <c r="AJ1374">
        <v>7.0000000000000001E-3</v>
      </c>
      <c r="AK1374" s="3" cm="1">
        <f t="array" ref="AK1374">100000000/Lvac($AA1374)</f>
        <v>24803.937679046834</v>
      </c>
      <c r="AL1374" s="21">
        <f t="shared" si="1526"/>
        <v>4.3078642452504493E-2</v>
      </c>
      <c r="AM1374" s="21"/>
      <c r="AN1374" s="21"/>
      <c r="AO1374" s="21"/>
      <c r="AP1374" s="21"/>
      <c r="AS1374" s="3">
        <f t="shared" si="1489"/>
        <v>-2.3209531645989046E-3</v>
      </c>
      <c r="AT1374" s="3" cm="1">
        <f t="array" ref="AT1374">AS1374-(100000000/LvacE($A1374)-$E1374)</f>
        <v>-2.2280728444457054E-5</v>
      </c>
      <c r="BB1374"/>
      <c r="BC1374"/>
      <c r="BD1374"/>
      <c r="BE1374"/>
      <c r="BF1374"/>
      <c r="BG1374"/>
      <c r="BH1374"/>
      <c r="BI1374"/>
      <c r="BJ1374"/>
      <c r="BN1374" s="16" cm="1">
        <f t="array" ref="BN1374">$C1374*EXP(poly_from_str(100000000/$E1374,BN$4342))</f>
        <v>0.24669575918735973</v>
      </c>
      <c r="BO1374" s="16"/>
      <c r="BY1374" t="e">
        <v>#N/A</v>
      </c>
    </row>
    <row r="1375" spans="1:77" hidden="1" x14ac:dyDescent="0.25">
      <c r="A1375" t="s">
        <v>2158</v>
      </c>
      <c r="B1375" s="2" t="str">
        <f t="shared" si="1482"/>
        <v/>
      </c>
      <c r="C1375">
        <v>180</v>
      </c>
      <c r="E1375" t="s">
        <v>2159</v>
      </c>
      <c r="F1375">
        <v>4453</v>
      </c>
      <c r="G1375" t="s">
        <v>3</v>
      </c>
      <c r="H1375" s="5" t="s">
        <v>86</v>
      </c>
      <c r="I1375">
        <v>29263</v>
      </c>
      <c r="J1375" t="s">
        <v>5</v>
      </c>
      <c r="K1375" s="5" t="s">
        <v>15</v>
      </c>
      <c r="L1375">
        <v>4453.76</v>
      </c>
      <c r="M1375" t="str">
        <f>$G1375&amp;""</f>
        <v>o</v>
      </c>
      <c r="N1375" t="str">
        <f>$H1375&amp;""</f>
        <v>15/2</v>
      </c>
      <c r="O1375">
        <v>29263.08</v>
      </c>
      <c r="P1375" t="str">
        <f>$J1375&amp;""</f>
        <v>e</v>
      </c>
      <c r="Q1375" t="str">
        <f>$K1375&amp;""</f>
        <v>13/2</v>
      </c>
      <c r="R1375">
        <v>13</v>
      </c>
      <c r="AA1375" s="10">
        <f t="shared" si="1484"/>
        <v>4029.6039999999998</v>
      </c>
      <c r="AB1375" s="3" cm="1">
        <f t="array" ref="AB1375">100000000/Lvac(AA1375)</f>
        <v>24809.323564748516</v>
      </c>
      <c r="AC1375" s="28">
        <f t="shared" si="1485"/>
        <v>2.481633430977337E-7</v>
      </c>
      <c r="AD1375" s="28">
        <f t="shared" si="1486"/>
        <v>4.0307427060240231E-7</v>
      </c>
      <c r="AE1375" s="21">
        <f t="shared" si="1487"/>
        <v>24809.322584916496</v>
      </c>
      <c r="AF1375" s="10" cm="1">
        <f t="array" ref="AF1375">Lair(100000000/AE1375)</f>
        <v>4029.6041591505978</v>
      </c>
      <c r="AG1375" s="10">
        <f t="shared" si="1488"/>
        <v>8.0783823379106875E-3</v>
      </c>
      <c r="AH1375" s="10" t="b">
        <f t="shared" si="1483"/>
        <v>1</v>
      </c>
      <c r="AI1375" s="10">
        <f>$AF1375</f>
        <v>4029.6041591505978</v>
      </c>
      <c r="AJ1375">
        <v>3.0000000000000001E-3</v>
      </c>
      <c r="AK1375" s="3" cm="1">
        <f t="array" ref="AK1375">100000000/Lvac($AA1375)</f>
        <v>24809.323564748516</v>
      </c>
      <c r="AL1375" s="21">
        <f t="shared" si="1526"/>
        <v>1.8470293297973533E-2</v>
      </c>
      <c r="AM1375" s="10" cm="1">
        <f t="array" ref="AM1375">Lvac($AI1375)-$BA1375</f>
        <v>-4.1996853269665735E-4</v>
      </c>
      <c r="AN1375" s="10">
        <f>$AK1375-($AX1375-$AW1375)</f>
        <v>3.5647485165100079E-3</v>
      </c>
      <c r="AO1375" s="3">
        <f>AM1375/AJ1375</f>
        <v>-0.13998951089888578</v>
      </c>
      <c r="AP1375" s="3">
        <v>-0.19305357924774094</v>
      </c>
      <c r="AS1375" s="3">
        <f t="shared" si="1489"/>
        <v>3.5647485165100079E-3</v>
      </c>
      <c r="AT1375" s="3" cm="1">
        <f t="array" ref="AT1375">AS1375-(100000000/LvacE($A1375)-$E1375)</f>
        <v>-2.2317562979878858E-5</v>
      </c>
      <c r="AU1375" t="s">
        <v>4989</v>
      </c>
      <c r="AV1375" t="s">
        <v>4694</v>
      </c>
      <c r="AW1375" s="3">
        <v>4453.76</v>
      </c>
      <c r="AX1375" s="3">
        <v>29263.08</v>
      </c>
      <c r="AY1375" s="3"/>
      <c r="AZ1375" s="10" cm="1">
        <f t="array" ref="AZ1375">Lair(100000000/($AX1375-$AW1375))</f>
        <v>4029.6045790093658</v>
      </c>
      <c r="BA1375" s="10">
        <f>100000000/($AX1375-$AW1375)</f>
        <v>4030.7432851847611</v>
      </c>
      <c r="BB1375" s="12">
        <v>3140000</v>
      </c>
      <c r="BC1375" s="3">
        <v>0.11799999999999999</v>
      </c>
      <c r="BD1375" s="12" cm="1">
        <f t="array" ref="BD1375">SfromgA($BB1375,$BA1375,"")</f>
        <v>0.10148887198086927</v>
      </c>
      <c r="BE1375" s="29">
        <f>(10^MAX(0.05, -0.312925054856973*((LN($BD1375))^(1/3)) + 0.454808404431693)-1)*100</f>
        <v>636.44466759122588</v>
      </c>
      <c r="BG1375" s="3"/>
      <c r="BH1375" s="3"/>
      <c r="BI1375" s="12">
        <f>IF($BB1375="",$BF1375,$BB1375)</f>
        <v>3140000</v>
      </c>
      <c r="BJ1375" s="29">
        <f>IF($BB1375="",$BH1375,$BE1375)</f>
        <v>636.44466759122588</v>
      </c>
      <c r="BK1375" s="3">
        <f>LN(BN1375*100000000/($AX1375-$AW1375)/$BI1375)</f>
        <v>-4.2482487350885982</v>
      </c>
      <c r="BL1375" s="13">
        <f>EXP(BK$4341*$AX1375+BK$4342)*$BI1375/(100000000/($AX1375-$AW1375))</f>
        <v>9.4742925602333941</v>
      </c>
      <c r="BM1375" s="3">
        <f t="shared" ref="BM1375" si="1527">LN(BL1375/$C1375)</f>
        <v>-2.944374766536813</v>
      </c>
      <c r="BN1375" s="16" cm="1">
        <f t="array" ref="BN1375">$C1375*EXP(poly_from_str(100000000/$E1375,BN$4342))</f>
        <v>11.131495767297359</v>
      </c>
      <c r="BO1375" s="3">
        <f>LN($C1375)</f>
        <v>5.1929568508902104</v>
      </c>
      <c r="BP1375" s="13">
        <f>LN(BL1375/BN1375)</f>
        <v>-0.16119646249720382</v>
      </c>
      <c r="BY1375">
        <v>12878</v>
      </c>
    </row>
    <row r="1376" spans="1:77" hidden="1" x14ac:dyDescent="0.25">
      <c r="A1376" t="s">
        <v>2160</v>
      </c>
      <c r="B1376" s="2" t="str">
        <f t="shared" si="1482"/>
        <v/>
      </c>
      <c r="C1376">
        <v>4</v>
      </c>
      <c r="D1376" t="s">
        <v>143</v>
      </c>
      <c r="E1376" t="s">
        <v>2161</v>
      </c>
      <c r="R1376">
        <v>13</v>
      </c>
      <c r="S1376" t="s">
        <v>22</v>
      </c>
      <c r="AA1376" s="10">
        <f t="shared" si="1484"/>
        <v>4028.5830000000001</v>
      </c>
      <c r="AB1376" s="3" cm="1">
        <f t="array" ref="AB1376">100000000/Lvac(AA1376)</f>
        <v>24815.61108159435</v>
      </c>
      <c r="AC1376" s="28">
        <f t="shared" si="1485"/>
        <v>2.4822623736435366E-7</v>
      </c>
      <c r="AD1376" s="28">
        <f t="shared" si="1486"/>
        <v>4.0297214391053078E-7</v>
      </c>
      <c r="AE1376" s="21">
        <f t="shared" si="1487"/>
        <v>24815.610784081106</v>
      </c>
      <c r="AF1376" s="10" cm="1">
        <f t="array" ref="AF1376">Lair(100000000/AE1376)</f>
        <v>4028.5830482995225</v>
      </c>
      <c r="AG1376" s="10">
        <f t="shared" si="1488"/>
        <v>8.0799428833406624E-3</v>
      </c>
      <c r="AH1376" s="10" t="b">
        <f t="shared" si="1483"/>
        <v>1</v>
      </c>
      <c r="AI1376" s="10">
        <f t="shared" si="1491"/>
        <v>4028.5830000000001</v>
      </c>
      <c r="AJ1376">
        <v>7.0000000000000001E-3</v>
      </c>
      <c r="AK1376" s="3" cm="1">
        <f t="array" ref="AK1376">100000000/Lvac($AA1376)</f>
        <v>24815.61108159435</v>
      </c>
      <c r="AL1376" s="21">
        <f t="shared" si="1526"/>
        <v>4.3119200366769271E-2</v>
      </c>
      <c r="AM1376" s="21"/>
      <c r="AN1376" s="21"/>
      <c r="AO1376" s="21"/>
      <c r="AP1376" s="21"/>
      <c r="AS1376" s="3">
        <f t="shared" si="1489"/>
        <v>1.0815943496709224E-3</v>
      </c>
      <c r="AT1376" s="3" cm="1">
        <f t="array" ref="AT1376">AS1376-(100000000/LvacE($A1376)-$E1376)</f>
        <v>-2.2360560251399875E-5</v>
      </c>
      <c r="BB1376"/>
      <c r="BC1376"/>
      <c r="BD1376"/>
      <c r="BE1376"/>
      <c r="BF1376"/>
      <c r="BG1376"/>
      <c r="BH1376"/>
      <c r="BI1376"/>
      <c r="BJ1376"/>
      <c r="BN1376" s="16" cm="1">
        <f t="array" ref="BN1376">$C1376*EXP(poly_from_str(100000000/$E1376,BN$4342))</f>
        <v>0.24815506230708759</v>
      </c>
      <c r="BO1376" s="16"/>
      <c r="BY1376" t="e">
        <v>#N/A</v>
      </c>
    </row>
    <row r="1377" spans="1:77" hidden="1" x14ac:dyDescent="0.25">
      <c r="A1377" t="s">
        <v>2162</v>
      </c>
      <c r="B1377" s="2" t="str">
        <f t="shared" si="1482"/>
        <v/>
      </c>
      <c r="C1377">
        <v>6</v>
      </c>
      <c r="E1377" t="s">
        <v>2163</v>
      </c>
      <c r="R1377">
        <v>13</v>
      </c>
      <c r="S1377" t="s">
        <v>22</v>
      </c>
      <c r="AA1377" s="10">
        <f t="shared" si="1484"/>
        <v>4020.27</v>
      </c>
      <c r="AB1377" s="3" cm="1">
        <f t="array" ref="AB1377">100000000/Lvac(AA1377)</f>
        <v>24866.923007236688</v>
      </c>
      <c r="AC1377" s="28">
        <f t="shared" si="1485"/>
        <v>2.4873951252030335E-7</v>
      </c>
      <c r="AD1377" s="28">
        <f t="shared" si="1486"/>
        <v>4.0214062661029006E-7</v>
      </c>
      <c r="AE1377" s="21">
        <f t="shared" si="1487"/>
        <v>24866.922175074753</v>
      </c>
      <c r="AF1377" s="10" cm="1">
        <f t="array" ref="AF1377">Lair(100000000/AE1377)</f>
        <v>4020.2701345396408</v>
      </c>
      <c r="AG1377" s="10">
        <f t="shared" si="1488"/>
        <v>8.0926931533499852E-3</v>
      </c>
      <c r="AH1377" s="10" t="b">
        <f t="shared" si="1483"/>
        <v>1</v>
      </c>
      <c r="AI1377" s="10">
        <f t="shared" si="1491"/>
        <v>4020.27</v>
      </c>
      <c r="AJ1377">
        <v>3.0000000000000001E-3</v>
      </c>
      <c r="AK1377" s="3" cm="1">
        <f t="array" ref="AK1377">100000000/Lvac($AA1377)</f>
        <v>24866.923007236688</v>
      </c>
      <c r="AL1377" s="21">
        <f t="shared" si="1526"/>
        <v>1.8556158920099913E-2</v>
      </c>
      <c r="AM1377" s="21"/>
      <c r="AN1377" s="21"/>
      <c r="AO1377" s="21"/>
      <c r="AP1377" s="21"/>
      <c r="AS1377" s="3">
        <f t="shared" si="1489"/>
        <v>3.0072366898821201E-3</v>
      </c>
      <c r="AT1377" s="3" cm="1">
        <f t="array" ref="AT1377">AS1377-(100000000/LvacE($A1377)-$E1377)</f>
        <v>-2.2711185010848567E-5</v>
      </c>
      <c r="BB1377"/>
      <c r="BC1377"/>
      <c r="BD1377"/>
      <c r="BE1377"/>
      <c r="BF1377"/>
      <c r="BG1377"/>
      <c r="BH1377"/>
      <c r="BI1377"/>
      <c r="BJ1377"/>
      <c r="BN1377" s="16" cm="1">
        <f t="array" ref="BN1377">$C1377*EXP(poly_from_str(100000000/$E1377,BN$4342))</f>
        <v>0.38213821324230091</v>
      </c>
      <c r="BO1377" s="16"/>
      <c r="BY1377" t="e">
        <v>#N/A</v>
      </c>
    </row>
    <row r="1378" spans="1:77" hidden="1" x14ac:dyDescent="0.25">
      <c r="A1378" t="s">
        <v>2164</v>
      </c>
      <c r="B1378" s="2" t="str">
        <f t="shared" si="1482"/>
        <v/>
      </c>
      <c r="C1378">
        <v>90</v>
      </c>
      <c r="E1378" t="s">
        <v>2165</v>
      </c>
      <c r="F1378">
        <v>11761</v>
      </c>
      <c r="G1378" t="s">
        <v>3</v>
      </c>
      <c r="H1378" s="5" t="s">
        <v>4</v>
      </c>
      <c r="I1378">
        <v>36640</v>
      </c>
      <c r="J1378" t="s">
        <v>5</v>
      </c>
      <c r="K1378" s="5" t="s">
        <v>8</v>
      </c>
      <c r="L1378">
        <v>11761.69</v>
      </c>
      <c r="M1378" t="str">
        <f t="shared" ref="M1378:M1379" si="1528">$G1378&amp;""</f>
        <v>o</v>
      </c>
      <c r="N1378" t="str">
        <f t="shared" ref="N1378:N1379" si="1529">$H1378&amp;""</f>
        <v>9/2</v>
      </c>
      <c r="O1378">
        <v>36640.379999999997</v>
      </c>
      <c r="P1378" t="str">
        <f t="shared" ref="P1378:P1379" si="1530">$J1378&amp;""</f>
        <v>e</v>
      </c>
      <c r="Q1378" t="str">
        <f t="shared" ref="Q1378:Q1379" si="1531">$K1378&amp;""</f>
        <v>7/2</v>
      </c>
      <c r="R1378">
        <v>13</v>
      </c>
      <c r="AA1378" s="10">
        <f t="shared" si="1484"/>
        <v>4018.3629999999998</v>
      </c>
      <c r="AB1378" s="3" cm="1">
        <f t="array" ref="AB1378">100000000/Lvac(AA1378)</f>
        <v>24878.723885689145</v>
      </c>
      <c r="AC1378" s="28">
        <f t="shared" si="1485"/>
        <v>2.4885755716942448E-7</v>
      </c>
      <c r="AD1378" s="28">
        <f t="shared" si="1486"/>
        <v>4.019498767680864E-7</v>
      </c>
      <c r="AE1378" s="21">
        <f t="shared" si="1487"/>
        <v>24878.722808965464</v>
      </c>
      <c r="AF1378" s="10" cm="1">
        <f t="array" ref="AF1378">Lair(100000000/AE1378)</f>
        <v>4018.3631739140192</v>
      </c>
      <c r="AG1378" s="10">
        <f t="shared" si="1488"/>
        <v>8.0956292258426068E-3</v>
      </c>
      <c r="AH1378" s="10" t="b">
        <f t="shared" si="1483"/>
        <v>1</v>
      </c>
      <c r="AI1378" s="10">
        <f t="shared" ref="AI1378:AI1379" si="1532">$AF1378</f>
        <v>4018.3631739140192</v>
      </c>
      <c r="AJ1378">
        <v>3.0000000000000001E-3</v>
      </c>
      <c r="AK1378" s="3" cm="1">
        <f t="array" ref="AK1378">100000000/Lvac($AA1378)</f>
        <v>24878.723885689145</v>
      </c>
      <c r="AL1378" s="21">
        <f t="shared" si="1526"/>
        <v>1.8573774551186056E-2</v>
      </c>
      <c r="AM1378" s="10" cm="1">
        <f t="array" ref="AM1378">Lvac($AI1378)-$BA1378</f>
        <v>-5.3007454162070644E-3</v>
      </c>
      <c r="AN1378" s="10">
        <f t="shared" ref="AN1378:AN1379" si="1533">$AK1378-($AX1378-$AW1378)</f>
        <v>3.3885689150338294E-2</v>
      </c>
      <c r="AO1378" s="3">
        <f t="shared" ref="AO1378:AO1379" si="1534">AM1378/AJ1378</f>
        <v>-1.7669151387356881</v>
      </c>
      <c r="AP1378" s="3">
        <v>-1.8249016297886556</v>
      </c>
      <c r="AS1378" s="3">
        <f t="shared" si="1489"/>
        <v>3.8856891442264896E-3</v>
      </c>
      <c r="AT1378" s="3" cm="1">
        <f t="array" ref="AT1378">AS1378-(100000000/LvacE($A1378)-$E1378)</f>
        <v>-2.2791755327489227E-5</v>
      </c>
      <c r="AU1378" t="s">
        <v>4690</v>
      </c>
      <c r="AV1378" t="s">
        <v>4800</v>
      </c>
      <c r="AW1378" s="3">
        <v>11761.69</v>
      </c>
      <c r="AX1378" s="3">
        <v>36640.379999999997</v>
      </c>
      <c r="AY1378" s="3"/>
      <c r="AZ1378" s="10" cm="1">
        <f t="array" ref="AZ1378">Lair(100000000/($AX1378-$AW1378))</f>
        <v>4018.3684732744041</v>
      </c>
      <c r="BA1378" s="10">
        <f t="shared" ref="BA1378:BA1379" si="1535">100000000/($AX1378-$AW1378)</f>
        <v>4019.5042423857535</v>
      </c>
      <c r="BB1378" s="12">
        <v>3020000</v>
      </c>
      <c r="BC1378" s="3">
        <v>9.2999999999999999E-2</v>
      </c>
      <c r="BD1378" s="12" cm="1">
        <f t="array" ref="BD1378">SfromgA($BB1378,$BA1378,"")</f>
        <v>9.6796081597793057E-2</v>
      </c>
      <c r="BE1378" s="29">
        <f t="shared" ref="BE1378:BE1379" si="1536">(10^MAX(0.05, -0.312925054856973*((LN($BD1378))^(1/3)) + 0.454808404431693)-1)*100</f>
        <v>641.25035901647857</v>
      </c>
      <c r="BG1378" s="3"/>
      <c r="BH1378" s="3"/>
      <c r="BI1378" s="12">
        <f t="shared" ref="BI1378:BI1379" si="1537">IF($BB1378="",$BF1378,$BB1378)</f>
        <v>3020000</v>
      </c>
      <c r="BJ1378" s="29">
        <f t="shared" ref="BJ1378:BJ1379" si="1538">IF($BB1378="",$BH1378,$BE1378)</f>
        <v>641.25035901647857</v>
      </c>
      <c r="BK1378" s="3">
        <f t="shared" ref="BK1378:BK1379" si="1539">LN(BN1378*100000000/($AX1378-$AW1378)/$BI1378)</f>
        <v>-4.8696614498498816</v>
      </c>
      <c r="BL1378" s="13">
        <f>EXP(BK$4341*$AX1378+BK$4342)*$BI1378/(100000000/($AX1378-$AW1378))</f>
        <v>5.2167778955383826</v>
      </c>
      <c r="BM1378" s="3">
        <f t="shared" ref="BM1378:BM1379" si="1540">LN(BL1378/$C1378)</f>
        <v>-2.8479297204110754</v>
      </c>
      <c r="BN1378" s="16" cm="1">
        <f t="array" ref="BN1378">$C1378*EXP(poly_from_str(100000000/$E1378,BN$4342))</f>
        <v>5.7672311093663104</v>
      </c>
      <c r="BO1378" s="3">
        <f t="shared" ref="BO1378:BO1379" si="1541">LN($C1378)</f>
        <v>4.499809670330265</v>
      </c>
      <c r="BP1378" s="13">
        <f>LN(BL1378/BN1378)</f>
        <v>-0.10031213836340867</v>
      </c>
      <c r="BY1378">
        <v>6676</v>
      </c>
    </row>
    <row r="1379" spans="1:77" hidden="1" x14ac:dyDescent="0.25">
      <c r="A1379" t="s">
        <v>2166</v>
      </c>
      <c r="B1379" s="2" t="str">
        <f t="shared" si="1482"/>
        <v/>
      </c>
      <c r="C1379">
        <v>2</v>
      </c>
      <c r="D1379" t="s">
        <v>14</v>
      </c>
      <c r="E1379" t="s">
        <v>2167</v>
      </c>
      <c r="F1379">
        <v>15045</v>
      </c>
      <c r="G1379" t="s">
        <v>5</v>
      </c>
      <c r="H1379" s="5" t="s">
        <v>18</v>
      </c>
      <c r="I1379">
        <v>39940</v>
      </c>
      <c r="J1379" t="s">
        <v>3</v>
      </c>
      <c r="K1379" s="5" t="s">
        <v>8</v>
      </c>
      <c r="L1379">
        <v>15045.8</v>
      </c>
      <c r="M1379" t="str">
        <f t="shared" si="1528"/>
        <v>e</v>
      </c>
      <c r="N1379" t="str">
        <f t="shared" si="1529"/>
        <v>5/2</v>
      </c>
      <c r="O1379">
        <v>39940.720000000001</v>
      </c>
      <c r="P1379" t="str">
        <f t="shared" si="1530"/>
        <v>o</v>
      </c>
      <c r="Q1379" t="str">
        <f t="shared" si="1531"/>
        <v>7/2</v>
      </c>
      <c r="R1379">
        <v>13</v>
      </c>
      <c r="S1379" t="s">
        <v>159</v>
      </c>
      <c r="AA1379" s="10">
        <f t="shared" si="1484"/>
        <v>4015.7440000000001</v>
      </c>
      <c r="AB1379" s="3" cm="1">
        <f t="array" ref="AB1379">100000000/Lvac(AA1379)</f>
        <v>24894.949021013235</v>
      </c>
      <c r="AC1379" s="28">
        <f t="shared" si="1485"/>
        <v>2.4901985783954353E-7</v>
      </c>
      <c r="AD1379" s="28">
        <f t="shared" si="1486"/>
        <v>4.0168790832064922E-7</v>
      </c>
      <c r="AE1379" s="21">
        <f t="shared" si="1487"/>
        <v>24894.949292801986</v>
      </c>
      <c r="AF1379" s="10" cm="1">
        <f t="array" ref="AF1379">Lair(100000000/AE1379)</f>
        <v>4015.7439561574802</v>
      </c>
      <c r="AG1379" s="10">
        <f t="shared" si="1488"/>
        <v>8.0996683330676993E-3</v>
      </c>
      <c r="AH1379" s="10" t="b">
        <f t="shared" si="1483"/>
        <v>1</v>
      </c>
      <c r="AI1379" s="10">
        <f t="shared" si="1532"/>
        <v>4015.7439561574802</v>
      </c>
      <c r="AJ1379">
        <v>7.0000000000000001E-3</v>
      </c>
      <c r="AK1379" s="3" cm="1">
        <f t="array" ref="AK1379">100000000/Lvac($AA1379)</f>
        <v>24894.949021013235</v>
      </c>
      <c r="AL1379" s="21">
        <f t="shared" si="1526"/>
        <v>4.3395357136723468E-2</v>
      </c>
      <c r="AM1379" s="10" cm="1">
        <f t="array" ref="AM1379">Lvac($AI1379)-$BA1379</f>
        <v>-4.7264920835914381E-3</v>
      </c>
      <c r="AN1379" s="10">
        <f t="shared" si="1533"/>
        <v>2.9021013233432313E-2</v>
      </c>
      <c r="AO1379" s="3">
        <f t="shared" si="1534"/>
        <v>-0.67521315479877686</v>
      </c>
      <c r="AP1379" s="3">
        <v>-0.6689483008293402</v>
      </c>
      <c r="AS1379" s="3">
        <f t="shared" si="1489"/>
        <v>-9.7898676540353335E-4</v>
      </c>
      <c r="AT1379" s="3" cm="1">
        <f t="array" ref="AT1379">AS1379-(100000000/LvacE($A1379)-$E1379)</f>
        <v>-2.2902473574504256E-5</v>
      </c>
      <c r="AU1379" t="s">
        <v>4971</v>
      </c>
      <c r="AV1379" t="s">
        <v>4747</v>
      </c>
      <c r="AW1379" s="3">
        <v>15045.8</v>
      </c>
      <c r="AX1379" s="3">
        <v>39940.720000000001</v>
      </c>
      <c r="AY1379" s="3"/>
      <c r="AZ1379" s="10" cm="1">
        <f t="array" ref="AZ1379">Lair(100000000/($AX1379-$AW1379))</f>
        <v>4015.748681414661</v>
      </c>
      <c r="BA1379" s="10">
        <f t="shared" si="1535"/>
        <v>4016.8837658445977</v>
      </c>
      <c r="BB1379" s="12">
        <v>184000</v>
      </c>
      <c r="BC1379" s="3">
        <v>7.0000000000000001E-3</v>
      </c>
      <c r="BD1379" s="12" cm="1">
        <f t="array" ref="BD1379">SfromgA($BB1379,$BA1379,"")</f>
        <v>5.8859826540332612E-3</v>
      </c>
      <c r="BE1379" s="29">
        <f t="shared" si="1536"/>
        <v>887.83004117912458</v>
      </c>
      <c r="BG1379" s="3"/>
      <c r="BH1379" s="3"/>
      <c r="BI1379" s="12">
        <f t="shared" si="1537"/>
        <v>184000</v>
      </c>
      <c r="BJ1379" s="29">
        <f t="shared" si="1538"/>
        <v>887.83004117912458</v>
      </c>
      <c r="BK1379" s="3">
        <f t="shared" si="1539"/>
        <v>-5.8704445288561402</v>
      </c>
      <c r="BL1379" s="13">
        <f>EXP(BK$4341*$AX1379+BK$4342)*$BI1379/(100000000/($AX1379-$AW1379))</f>
        <v>0.24750992625753729</v>
      </c>
      <c r="BM1379" s="3">
        <f t="shared" si="1540"/>
        <v>-2.0894517722465054</v>
      </c>
      <c r="BN1379" s="16" cm="1">
        <f t="array" ref="BN1379">$C1379*EXP(poly_from_str(100000000/$E1379,BN$4342))</f>
        <v>0.1292489110669586</v>
      </c>
      <c r="BO1379" s="3">
        <f t="shared" si="1541"/>
        <v>0.69314718055994529</v>
      </c>
      <c r="BP1379" s="13">
        <f>LN(BL1379/BN1379)</f>
        <v>0.64971059895638905</v>
      </c>
      <c r="BY1379">
        <v>150</v>
      </c>
    </row>
    <row r="1380" spans="1:77" hidden="1" x14ac:dyDescent="0.25">
      <c r="A1380" t="s">
        <v>2168</v>
      </c>
      <c r="B1380" s="2" t="str">
        <f t="shared" si="1482"/>
        <v/>
      </c>
      <c r="C1380">
        <v>1</v>
      </c>
      <c r="E1380" t="s">
        <v>2169</v>
      </c>
      <c r="R1380">
        <v>13</v>
      </c>
      <c r="S1380" t="s">
        <v>22</v>
      </c>
      <c r="AA1380" s="10">
        <f t="shared" si="1484"/>
        <v>4013.866</v>
      </c>
      <c r="AB1380" s="3" cm="1">
        <f t="array" ref="AB1380">100000000/Lvac(AA1380)</f>
        <v>24906.596574055395</v>
      </c>
      <c r="AC1380" s="28">
        <f t="shared" si="1485"/>
        <v>2.4913636877763233E-7</v>
      </c>
      <c r="AD1380" s="28">
        <f t="shared" si="1486"/>
        <v>4.0150005924200662E-7</v>
      </c>
      <c r="AE1380" s="21">
        <f t="shared" si="1487"/>
        <v>24906.597526460766</v>
      </c>
      <c r="AF1380" s="10" cm="1">
        <f t="array" ref="AF1380">Lair(100000000/AE1380)</f>
        <v>4013.865846510183</v>
      </c>
      <c r="AG1380" s="10">
        <f t="shared" si="1488"/>
        <v>8.1025695145347902E-3</v>
      </c>
      <c r="AH1380" s="10" t="b">
        <f t="shared" si="1483"/>
        <v>1</v>
      </c>
      <c r="AI1380" s="10">
        <f t="shared" si="1491"/>
        <v>4013.866</v>
      </c>
      <c r="AJ1380">
        <v>3.0000000000000001E-3</v>
      </c>
      <c r="AK1380" s="3" cm="1">
        <f t="array" ref="AK1380">100000000/Lvac($AA1380)</f>
        <v>24906.596574055395</v>
      </c>
      <c r="AL1380" s="21">
        <f t="shared" si="1526"/>
        <v>1.8615417087208735E-2</v>
      </c>
      <c r="AM1380" s="21"/>
      <c r="AN1380" s="21"/>
      <c r="AO1380" s="21"/>
      <c r="AP1380" s="21"/>
      <c r="AS1380" s="3">
        <f t="shared" si="1489"/>
        <v>-3.4259446038049646E-3</v>
      </c>
      <c r="AT1380" s="3" cm="1">
        <f t="array" ref="AT1380">AS1380-(100000000/LvacE($A1380)-$E1380)</f>
        <v>-2.2981927031651139E-5</v>
      </c>
      <c r="BB1380"/>
      <c r="BC1380"/>
      <c r="BD1380"/>
      <c r="BE1380"/>
      <c r="BF1380"/>
      <c r="BG1380"/>
      <c r="BH1380"/>
      <c r="BI1380"/>
      <c r="BJ1380"/>
      <c r="BN1380" s="16" cm="1">
        <f t="array" ref="BN1380">$C1380*EXP(poly_from_str(100000000/$E1380,BN$4342))</f>
        <v>6.5019922364096122E-2</v>
      </c>
      <c r="BO1380" s="16"/>
      <c r="BY1380" t="e">
        <v>#N/A</v>
      </c>
    </row>
    <row r="1381" spans="1:77" hidden="1" x14ac:dyDescent="0.25">
      <c r="A1381" t="s">
        <v>2170</v>
      </c>
      <c r="B1381" s="2" t="str">
        <f t="shared" si="1482"/>
        <v/>
      </c>
      <c r="C1381">
        <v>10</v>
      </c>
      <c r="E1381" t="s">
        <v>2171</v>
      </c>
      <c r="F1381">
        <v>10950</v>
      </c>
      <c r="G1381" t="s">
        <v>3</v>
      </c>
      <c r="H1381" s="5" t="s">
        <v>19</v>
      </c>
      <c r="I1381">
        <v>35863</v>
      </c>
      <c r="J1381" t="s">
        <v>5</v>
      </c>
      <c r="K1381" s="5" t="s">
        <v>19</v>
      </c>
      <c r="L1381">
        <v>10950.24</v>
      </c>
      <c r="M1381" t="str">
        <f>$G1381&amp;""</f>
        <v>o</v>
      </c>
      <c r="N1381" t="str">
        <f>$H1381&amp;""</f>
        <v>3/2</v>
      </c>
      <c r="O1381">
        <v>35863.74</v>
      </c>
      <c r="P1381" t="str">
        <f>$J1381&amp;""</f>
        <v>e</v>
      </c>
      <c r="Q1381" t="str">
        <f>$K1381&amp;""</f>
        <v>3/2</v>
      </c>
      <c r="R1381">
        <v>13</v>
      </c>
      <c r="AA1381" s="10">
        <f t="shared" si="1484"/>
        <v>4012.7530000000002</v>
      </c>
      <c r="AB1381" s="3" cm="1">
        <f t="array" ref="AB1381">100000000/Lvac(AA1381)</f>
        <v>24913.504661925537</v>
      </c>
      <c r="AC1381" s="28">
        <f t="shared" si="1485"/>
        <v>2.4920547065817406E-7</v>
      </c>
      <c r="AD1381" s="28">
        <f t="shared" si="1486"/>
        <v>4.0138873015656686E-7</v>
      </c>
      <c r="AE1381" s="21">
        <f t="shared" si="1487"/>
        <v>24913.503364881832</v>
      </c>
      <c r="AF1381" s="10" cm="1">
        <f t="array" ref="AF1381">Lair(100000000/AE1381)</f>
        <v>4012.7532089159063</v>
      </c>
      <c r="AG1381" s="10">
        <f t="shared" si="1488"/>
        <v>8.1042908275098836E-3</v>
      </c>
      <c r="AH1381" s="10" t="b">
        <f t="shared" si="1483"/>
        <v>1</v>
      </c>
      <c r="AI1381" s="10">
        <f>$AF1381</f>
        <v>4012.7532089159063</v>
      </c>
      <c r="AJ1381">
        <v>3.0000000000000001E-3</v>
      </c>
      <c r="AK1381" s="3" cm="1">
        <f t="array" ref="AK1381">100000000/Lvac($AA1381)</f>
        <v>24913.504661925537</v>
      </c>
      <c r="AL1381" s="21">
        <f t="shared" si="1526"/>
        <v>1.862574399534744E-2</v>
      </c>
      <c r="AM1381" s="10" cm="1">
        <f t="array" ref="AM1381">Lvac($AI1381)-$BA1381</f>
        <v>-5.4212604209169513E-4</v>
      </c>
      <c r="AN1381" s="10">
        <f>$AK1381-($AX1381-$AW1381)</f>
        <v>4.661925537220668E-3</v>
      </c>
      <c r="AO1381" s="3">
        <f>AM1381/AJ1381</f>
        <v>-0.1807086806972317</v>
      </c>
      <c r="AP1381" s="3">
        <v>-0.25036551414814312</v>
      </c>
      <c r="AS1381" s="3">
        <f t="shared" si="1489"/>
        <v>4.661925537220668E-3</v>
      </c>
      <c r="AT1381" s="3" cm="1">
        <f t="array" ref="AT1381">AS1381-(100000000/LvacE($A1381)-$E1381)</f>
        <v>-2.302903521922417E-5</v>
      </c>
      <c r="AU1381" t="s">
        <v>4810</v>
      </c>
      <c r="AV1381" t="s">
        <v>4806</v>
      </c>
      <c r="AW1381" s="3">
        <v>10950.24</v>
      </c>
      <c r="AX1381" s="3">
        <v>35863.74</v>
      </c>
      <c r="AY1381" s="3"/>
      <c r="AZ1381" s="10" cm="1">
        <f t="array" ref="AZ1381">Lair(100000000/($AX1381-$AW1381))</f>
        <v>4012.7537509003164</v>
      </c>
      <c r="BA1381" s="10">
        <f>100000000/($AX1381-$AW1381)</f>
        <v>4013.8880526622111</v>
      </c>
      <c r="BN1381" s="16" cm="1">
        <f t="array" ref="BN1381">$C1381*EXP(poly_from_str(100000000/$E1381,BN$4342))</f>
        <v>0.65256092514732722</v>
      </c>
      <c r="BO1381" s="16"/>
      <c r="BY1381">
        <v>756</v>
      </c>
    </row>
    <row r="1382" spans="1:77" hidden="1" x14ac:dyDescent="0.25">
      <c r="A1382" t="s">
        <v>2172</v>
      </c>
      <c r="B1382" s="2" t="str">
        <f t="shared" si="1482"/>
        <v/>
      </c>
      <c r="C1382">
        <v>3</v>
      </c>
      <c r="D1382" t="s">
        <v>170</v>
      </c>
      <c r="E1382" t="s">
        <v>2173</v>
      </c>
      <c r="R1382">
        <v>13</v>
      </c>
      <c r="S1382" t="s">
        <v>22</v>
      </c>
      <c r="AA1382" s="10">
        <f t="shared" si="1484"/>
        <v>4010.895</v>
      </c>
      <c r="AB1382" s="3" cm="1">
        <f t="array" ref="AB1382">100000000/Lvac(AA1382)</f>
        <v>24925.045303796182</v>
      </c>
      <c r="AC1382" s="28">
        <f t="shared" si="1485"/>
        <v>2.4932091216548926E-7</v>
      </c>
      <c r="AD1382" s="28">
        <f t="shared" si="1486"/>
        <v>4.012028816042698E-7</v>
      </c>
      <c r="AE1382" s="21">
        <f t="shared" si="1487"/>
        <v>24925.046612124563</v>
      </c>
      <c r="AF1382" s="10" cm="1">
        <f t="array" ref="AF1382">Lair(100000000/AE1382)</f>
        <v>4010.8947894615812</v>
      </c>
      <c r="AG1382" s="10">
        <f t="shared" si="1488"/>
        <v>8.1071675154543044E-3</v>
      </c>
      <c r="AH1382" s="10" t="b">
        <f t="shared" si="1483"/>
        <v>1</v>
      </c>
      <c r="AI1382" s="10">
        <f>100000000/AK1382</f>
        <v>4012.109299533312</v>
      </c>
      <c r="AJ1382" s="10">
        <f>AL1382/AK1382*AI1382</f>
        <v>8.0485105157008408E-2</v>
      </c>
      <c r="AK1382" s="16" cm="1">
        <f t="array" ref="AK1382">100000000/Lvac($AA1382)-0.5</f>
        <v>24924.545303796182</v>
      </c>
      <c r="AL1382" s="22">
        <v>0.5</v>
      </c>
      <c r="AM1382" s="22"/>
      <c r="AN1382" s="22"/>
      <c r="AO1382" s="22"/>
      <c r="AP1382" s="22"/>
      <c r="AS1382" s="3">
        <f t="shared" si="1489"/>
        <v>-4.6962038177298382E-3</v>
      </c>
      <c r="AT1382" s="3" cm="1">
        <f t="array" ref="AT1382">AS1382-(100000000/LvacE($A1382)-$E1382)</f>
        <v>-2.3107713786885142E-5</v>
      </c>
      <c r="BB1382"/>
      <c r="BC1382"/>
      <c r="BD1382"/>
      <c r="BE1382"/>
      <c r="BF1382"/>
      <c r="BG1382"/>
      <c r="BH1382"/>
      <c r="BI1382"/>
      <c r="BJ1382"/>
      <c r="BN1382" s="16" cm="1">
        <f t="array" ref="BN1382">$C1382*EXP(poly_from_str(100000000/$E1382,BN$4342))</f>
        <v>0.19696403780506658</v>
      </c>
      <c r="BO1382" s="16"/>
      <c r="BY1382">
        <v>228</v>
      </c>
    </row>
    <row r="1383" spans="1:77" hidden="1" x14ac:dyDescent="0.25">
      <c r="A1383" t="s">
        <v>2174</v>
      </c>
      <c r="B1383" s="2" t="str">
        <f t="shared" si="1482"/>
        <v/>
      </c>
      <c r="C1383">
        <v>2</v>
      </c>
      <c r="D1383" t="s">
        <v>14</v>
      </c>
      <c r="E1383" t="s">
        <v>2175</v>
      </c>
      <c r="R1383">
        <v>13</v>
      </c>
      <c r="S1383" t="s">
        <v>22</v>
      </c>
      <c r="AA1383" s="10">
        <f t="shared" si="1484"/>
        <v>4009.5659999999998</v>
      </c>
      <c r="AB1383" s="3" cm="1">
        <f t="array" ref="AB1383">100000000/Lvac(AA1383)</f>
        <v>24933.306715869159</v>
      </c>
      <c r="AC1383" s="28">
        <f t="shared" si="1485"/>
        <v>2.4940355140681062E-7</v>
      </c>
      <c r="AD1383" s="28">
        <f t="shared" si="1486"/>
        <v>4.0106994687693622E-7</v>
      </c>
      <c r="AE1383" s="21">
        <f t="shared" si="1487"/>
        <v>24933.307631679432</v>
      </c>
      <c r="AF1383" s="10" cm="1">
        <f t="array" ref="AF1383">Lair(100000000/AE1383)</f>
        <v>4009.565852723902</v>
      </c>
      <c r="AG1383" s="10">
        <f t="shared" si="1488"/>
        <v>8.1092276216265247E-3</v>
      </c>
      <c r="AH1383" s="10" t="b">
        <f t="shared" si="1483"/>
        <v>1</v>
      </c>
      <c r="AI1383" s="10">
        <f t="shared" si="1491"/>
        <v>4009.5659999999998</v>
      </c>
      <c r="AJ1383">
        <v>7.0000000000000001E-3</v>
      </c>
      <c r="AK1383" s="3" cm="1">
        <f t="array" ref="AK1383">100000000/Lvac($AA1383)</f>
        <v>24933.306715869159</v>
      </c>
      <c r="AL1383" s="21">
        <f t="shared" ref="AL1383:AL1389" si="1542">AJ1383/AI1383*AK1383</f>
        <v>4.3529186702771352E-2</v>
      </c>
      <c r="AM1383" s="21"/>
      <c r="AN1383" s="21"/>
      <c r="AO1383" s="21"/>
      <c r="AP1383" s="21"/>
      <c r="AS1383" s="3">
        <f t="shared" si="1489"/>
        <v>-3.2841308420756832E-3</v>
      </c>
      <c r="AT1383" s="3" cm="1">
        <f t="array" ref="AT1383">AS1383-(100000000/LvacE($A1383)-$E1383)</f>
        <v>-2.3164015146903694E-5</v>
      </c>
      <c r="BB1383"/>
      <c r="BC1383"/>
      <c r="BD1383"/>
      <c r="BE1383"/>
      <c r="BF1383"/>
      <c r="BG1383"/>
      <c r="BH1383"/>
      <c r="BI1383"/>
      <c r="BJ1383"/>
      <c r="BN1383" s="16" cm="1">
        <f t="array" ref="BN1383">$C1383*EXP(poly_from_str(100000000/$E1383,BN$4342))</f>
        <v>0.13188448994539445</v>
      </c>
      <c r="BO1383" s="16"/>
      <c r="BY1383">
        <v>153</v>
      </c>
    </row>
    <row r="1384" spans="1:77" hidden="1" x14ac:dyDescent="0.25">
      <c r="A1384" t="s">
        <v>2176</v>
      </c>
      <c r="B1384" s="2" t="str">
        <f t="shared" si="1482"/>
        <v/>
      </c>
      <c r="C1384">
        <v>2</v>
      </c>
      <c r="E1384" t="s">
        <v>2177</v>
      </c>
      <c r="R1384">
        <v>13</v>
      </c>
      <c r="S1384" t="s">
        <v>22</v>
      </c>
      <c r="AA1384" s="10">
        <f t="shared" si="1484"/>
        <v>4001.7539999999999</v>
      </c>
      <c r="AB1384" s="3" cm="1">
        <f t="array" ref="AB1384">100000000/Lvac(AA1384)</f>
        <v>24981.979076399806</v>
      </c>
      <c r="AC1384" s="28">
        <f t="shared" si="1485"/>
        <v>2.4989042304949279E-7</v>
      </c>
      <c r="AD1384" s="28">
        <f t="shared" si="1486"/>
        <v>4.0028854276989159E-7</v>
      </c>
      <c r="AE1384" s="21">
        <f t="shared" si="1487"/>
        <v>24981.979335405646</v>
      </c>
      <c r="AF1384" s="10" cm="1">
        <f t="array" ref="AF1384">Lair(100000000/AE1384)</f>
        <v>4001.7539585100958</v>
      </c>
      <c r="AG1384" s="10">
        <f t="shared" si="1488"/>
        <v>8.1213786600075628E-3</v>
      </c>
      <c r="AH1384" s="10" t="b">
        <f t="shared" si="1483"/>
        <v>1</v>
      </c>
      <c r="AI1384" s="10">
        <f t="shared" si="1491"/>
        <v>4001.7539999999999</v>
      </c>
      <c r="AJ1384">
        <v>3.0000000000000001E-3</v>
      </c>
      <c r="AK1384" s="3" cm="1">
        <f t="array" ref="AK1384">100000000/Lvac($AA1384)</f>
        <v>24981.979076399806</v>
      </c>
      <c r="AL1384" s="21">
        <f t="shared" si="1542"/>
        <v>1.8728271960045374E-2</v>
      </c>
      <c r="AM1384" s="21"/>
      <c r="AN1384" s="21"/>
      <c r="AO1384" s="21"/>
      <c r="AP1384" s="21"/>
      <c r="AS1384" s="3">
        <f t="shared" si="1489"/>
        <v>-9.2360019334591925E-4</v>
      </c>
      <c r="AT1384" s="3" cm="1">
        <f t="array" ref="AT1384">AS1384-(100000000/LvacE($A1384)-$E1384)</f>
        <v>-2.3495435016229749E-5</v>
      </c>
      <c r="BB1384"/>
      <c r="BC1384"/>
      <c r="BD1384"/>
      <c r="BE1384"/>
      <c r="BF1384"/>
      <c r="BG1384"/>
      <c r="BH1384"/>
      <c r="BI1384"/>
      <c r="BJ1384"/>
      <c r="BN1384" s="16" cm="1">
        <f t="array" ref="BN1384">$C1384*EXP(poly_from_str(100000000/$E1384,BN$4342))</f>
        <v>0.13535971871304112</v>
      </c>
      <c r="BO1384" s="16"/>
      <c r="BY1384" t="e">
        <v>#N/A</v>
      </c>
    </row>
    <row r="1385" spans="1:77" hidden="1" x14ac:dyDescent="0.25">
      <c r="A1385" t="s">
        <v>2178</v>
      </c>
      <c r="B1385" s="2" t="str">
        <f t="shared" si="1482"/>
        <v/>
      </c>
      <c r="C1385">
        <v>1</v>
      </c>
      <c r="E1385" t="s">
        <v>2179</v>
      </c>
      <c r="R1385">
        <v>13</v>
      </c>
      <c r="S1385" t="s">
        <v>22</v>
      </c>
      <c r="AA1385" s="10">
        <f t="shared" si="1484"/>
        <v>4001.634</v>
      </c>
      <c r="AB1385" s="3" cm="1">
        <f t="array" ref="AB1385">100000000/Lvac(AA1385)</f>
        <v>24982.728213650898</v>
      </c>
      <c r="AC1385" s="28">
        <f t="shared" si="1485"/>
        <v>2.4989791670102765E-7</v>
      </c>
      <c r="AD1385" s="28">
        <f t="shared" si="1486"/>
        <v>4.0027653963492528E-7</v>
      </c>
      <c r="AE1385" s="21">
        <f t="shared" si="1487"/>
        <v>24982.728714641245</v>
      </c>
      <c r="AF1385" s="10" cm="1">
        <f t="array" ref="AF1385">Lair(100000000/AE1385)</f>
        <v>4001.6339197516372</v>
      </c>
      <c r="AG1385" s="10">
        <f t="shared" si="1488"/>
        <v>8.1215658670496724E-3</v>
      </c>
      <c r="AH1385" s="10" t="b">
        <f t="shared" si="1483"/>
        <v>1</v>
      </c>
      <c r="AI1385" s="10">
        <f t="shared" si="1491"/>
        <v>4001.634</v>
      </c>
      <c r="AJ1385">
        <v>3.0000000000000001E-3</v>
      </c>
      <c r="AK1385" s="3" cm="1">
        <f t="array" ref="AK1385">100000000/Lvac($AA1385)</f>
        <v>24982.728213650898</v>
      </c>
      <c r="AL1385" s="21">
        <f t="shared" si="1542"/>
        <v>1.8729395202298035E-2</v>
      </c>
      <c r="AM1385" s="21"/>
      <c r="AN1385" s="21"/>
      <c r="AO1385" s="21"/>
      <c r="AP1385" s="21"/>
      <c r="AS1385" s="3">
        <f t="shared" si="1489"/>
        <v>-1.7863491011667065E-3</v>
      </c>
      <c r="AT1385" s="3" cm="1">
        <f t="array" ref="AT1385">AS1385-(100000000/LvacE($A1385)-$E1385)</f>
        <v>-2.3500535462517291E-5</v>
      </c>
      <c r="BB1385"/>
      <c r="BC1385"/>
      <c r="BD1385"/>
      <c r="BE1385"/>
      <c r="BF1385"/>
      <c r="BG1385"/>
      <c r="BH1385"/>
      <c r="BI1385"/>
      <c r="BJ1385"/>
      <c r="BN1385" s="16" cm="1">
        <f t="array" ref="BN1385">$C1385*EXP(poly_from_str(100000000/$E1385,BN$4342))</f>
        <v>6.770722068770231E-2</v>
      </c>
      <c r="BO1385" s="16"/>
      <c r="BY1385" t="e">
        <v>#N/A</v>
      </c>
    </row>
    <row r="1386" spans="1:77" hidden="1" x14ac:dyDescent="0.25">
      <c r="A1386" t="s">
        <v>2180</v>
      </c>
      <c r="B1386" s="2" t="str">
        <f t="shared" si="1482"/>
        <v/>
      </c>
      <c r="C1386">
        <v>8</v>
      </c>
      <c r="E1386" t="s">
        <v>2181</v>
      </c>
      <c r="F1386">
        <v>39870</v>
      </c>
      <c r="G1386" t="s">
        <v>5</v>
      </c>
      <c r="H1386" s="5" t="s">
        <v>4</v>
      </c>
      <c r="I1386">
        <v>64857</v>
      </c>
      <c r="J1386" t="s">
        <v>3</v>
      </c>
      <c r="K1386" s="5" t="s">
        <v>4</v>
      </c>
      <c r="L1386">
        <v>39870.17</v>
      </c>
      <c r="M1386" t="str">
        <f t="shared" ref="M1386:M1388" si="1543">$G1386&amp;""</f>
        <v>e</v>
      </c>
      <c r="N1386" t="str">
        <f t="shared" ref="N1386:N1388" si="1544">$H1386&amp;""</f>
        <v>9/2</v>
      </c>
      <c r="O1386">
        <v>64857.15</v>
      </c>
      <c r="P1386" t="str">
        <f t="shared" ref="P1386:P1388" si="1545">$J1386&amp;""</f>
        <v>o</v>
      </c>
      <c r="Q1386" t="str">
        <f t="shared" ref="Q1386:Q1388" si="1546">$K1386&amp;""</f>
        <v>9/2</v>
      </c>
      <c r="R1386">
        <v>13</v>
      </c>
      <c r="AA1386" s="10">
        <f t="shared" si="1484"/>
        <v>4000.9630000000002</v>
      </c>
      <c r="AB1386" s="3" cm="1">
        <f t="array" ref="AB1386">100000000/Lvac(AA1386)</f>
        <v>24986.917967578396</v>
      </c>
      <c r="AC1386" s="28">
        <f t="shared" si="1485"/>
        <v>2.4993982698665297E-7</v>
      </c>
      <c r="AD1386" s="28">
        <f t="shared" si="1486"/>
        <v>4.0020942210541656E-7</v>
      </c>
      <c r="AE1386" s="21">
        <f t="shared" si="1487"/>
        <v>24986.918537856134</v>
      </c>
      <c r="AF1386" s="10" cm="1">
        <f t="array" ref="AF1386">Lair(100000000/AE1386)</f>
        <v>4000.9629086838518</v>
      </c>
      <c r="AG1386" s="10">
        <f t="shared" si="1488"/>
        <v>8.1226129768731184E-3</v>
      </c>
      <c r="AH1386" s="10" t="b">
        <f t="shared" si="1483"/>
        <v>1</v>
      </c>
      <c r="AI1386" s="10">
        <f t="shared" ref="AI1386:AI1388" si="1547">$AF1386</f>
        <v>4000.9629086838518</v>
      </c>
      <c r="AJ1386">
        <v>3.0000000000000001E-3</v>
      </c>
      <c r="AK1386" s="3" cm="1">
        <f t="array" ref="AK1386">100000000/Lvac($AA1386)</f>
        <v>24986.917967578396</v>
      </c>
      <c r="AL1386" s="21">
        <f t="shared" si="1542"/>
        <v>1.8735678288853249E-2</v>
      </c>
      <c r="AM1386" s="10" cm="1">
        <f t="array" ref="AM1386">Lvac($AI1386)-$BA1386</f>
        <v>9.8442182761573349E-3</v>
      </c>
      <c r="AN1386" s="10">
        <f t="shared" ref="AN1386:AN1388" si="1548">$AK1386-($AX1386-$AW1386)</f>
        <v>-6.2032421607000288E-2</v>
      </c>
      <c r="AO1386" s="3">
        <f t="shared" ref="AO1386:AO1388" si="1549">AM1386/AJ1386</f>
        <v>3.2814060920524448</v>
      </c>
      <c r="AP1386" s="3">
        <v>3.311852760058779</v>
      </c>
      <c r="AS1386" s="3">
        <f t="shared" si="1489"/>
        <v>-2.0324216020526364E-3</v>
      </c>
      <c r="AT1386" s="3" cm="1">
        <f t="array" ref="AT1386">AS1386-(100000000/LvacE($A1386)-$E1386)</f>
        <v>-2.3529039026470855E-5</v>
      </c>
      <c r="AU1386" t="s">
        <v>4726</v>
      </c>
      <c r="AV1386" t="s">
        <v>4849</v>
      </c>
      <c r="AW1386" s="3">
        <v>39870.17</v>
      </c>
      <c r="AX1386" s="3">
        <v>64857.15</v>
      </c>
      <c r="AY1386" s="3"/>
      <c r="AZ1386" s="10" cm="1">
        <f t="array" ref="AZ1386">Lair(100000000/($AX1386-$AW1386))</f>
        <v>4000.9530670366298</v>
      </c>
      <c r="BA1386" s="10">
        <f t="shared" ref="BA1386:BA1388" si="1550">100000000/($AX1386-$AW1386)</f>
        <v>4002.0842854958855</v>
      </c>
      <c r="BB1386" s="12">
        <v>1000000</v>
      </c>
      <c r="BC1386" s="3">
        <v>3.2000000000000001E-2</v>
      </c>
      <c r="BD1386" s="12" cm="1">
        <f t="array" ref="BD1386">SfromgA($BB1386,$BA1386,"")</f>
        <v>3.1636763819259027E-2</v>
      </c>
      <c r="BE1386" s="29">
        <f t="shared" ref="BE1386:BE1388" si="1551">(10^MAX(0.05, -0.312925054856973*((LN($BD1386))^(1/3)) + 0.454808404431693)-1)*100</f>
        <v>746.84589164251986</v>
      </c>
      <c r="BG1386" s="3"/>
      <c r="BH1386" s="3"/>
      <c r="BI1386" s="12">
        <f>IF($BB1386="",$BF1386,$BB1386)</f>
        <v>1000000</v>
      </c>
      <c r="BJ1386" s="29">
        <f>IF($BB1386="",$BH1386,$BE1386)</f>
        <v>746.84589164251986</v>
      </c>
      <c r="BK1386" s="3">
        <f t="shared" ref="BK1386:BK1388" si="1552">LN(BN1386*100000000/($AX1386-$AW1386)/$BI1386)</f>
        <v>-6.1318009247527545</v>
      </c>
      <c r="BL1386" s="13">
        <f>EXP(BK$4341*$AX1386+BK$4342)*$BI1386/(100000000/($AX1386-$AW1386))</f>
        <v>0.20332529623066523</v>
      </c>
      <c r="BM1386" s="3">
        <f t="shared" ref="BM1386:BM1388" si="1553">LN(BL1386/$C1386)</f>
        <v>-3.6723896796783611</v>
      </c>
      <c r="BN1386" s="16" cm="1">
        <f t="array" ref="BN1386">$C1386*EXP(poly_from_str(100000000/$E1386,BN$4342))</f>
        <v>0.54288327650365076</v>
      </c>
      <c r="BO1386" s="3">
        <f t="shared" ref="BO1386:BO1388" si="1554">LN($C1386)</f>
        <v>2.0794415416798357</v>
      </c>
      <c r="BP1386" s="13">
        <f t="shared" ref="BP1386:BP1387" si="1555">LN(BL1386/BN1386)</f>
        <v>-0.98208719544459222</v>
      </c>
      <c r="BY1386">
        <v>629</v>
      </c>
    </row>
    <row r="1387" spans="1:77" x14ac:dyDescent="0.25">
      <c r="A1387" t="s">
        <v>2182</v>
      </c>
      <c r="B1387" s="2" t="str">
        <f t="shared" si="1482"/>
        <v/>
      </c>
      <c r="C1387">
        <v>200</v>
      </c>
      <c r="E1387" t="s">
        <v>2183</v>
      </c>
      <c r="F1387">
        <v>10032</v>
      </c>
      <c r="G1387" t="s">
        <v>3</v>
      </c>
      <c r="H1387" s="5" t="s">
        <v>4</v>
      </c>
      <c r="I1387">
        <v>35024</v>
      </c>
      <c r="J1387" t="s">
        <v>5</v>
      </c>
      <c r="K1387" s="5" t="s">
        <v>8</v>
      </c>
      <c r="L1387">
        <v>10032.92</v>
      </c>
      <c r="M1387" t="str">
        <f t="shared" si="1543"/>
        <v>o</v>
      </c>
      <c r="N1387" t="str">
        <f t="shared" si="1544"/>
        <v>9/2</v>
      </c>
      <c r="O1387">
        <v>35024.49</v>
      </c>
      <c r="P1387" t="str">
        <f t="shared" si="1545"/>
        <v>e</v>
      </c>
      <c r="Q1387" t="str">
        <f t="shared" si="1546"/>
        <v>7/2</v>
      </c>
      <c r="R1387">
        <v>13</v>
      </c>
      <c r="U1387" s="4" t="str">
        <f>"Sugar wl unc increased 0.003 -&gt; "&amp;ROUND($AJ1387,3)&amp;"A"</f>
        <v>Sugar wl unc increased 0.003 -&gt; 0.019A</v>
      </c>
      <c r="AA1387" s="10">
        <f t="shared" si="1484"/>
        <v>4000.1990000000001</v>
      </c>
      <c r="AB1387" s="3" cm="1">
        <f t="array" ref="AB1387">100000000/Lvac(AA1387)</f>
        <v>24991.690128907885</v>
      </c>
      <c r="AC1387" s="28">
        <f t="shared" si="1485"/>
        <v>2.4998756311873483E-7</v>
      </c>
      <c r="AD1387" s="28">
        <f t="shared" si="1486"/>
        <v>4.0013300214670161E-7</v>
      </c>
      <c r="AE1387" s="21">
        <f t="shared" si="1487"/>
        <v>24991.690092717705</v>
      </c>
      <c r="AF1387" s="10" cm="1">
        <f t="array" ref="AF1387">Lair(100000000/AE1387)</f>
        <v>4000.1990057927665</v>
      </c>
      <c r="AG1387" s="10">
        <f t="shared" si="1488"/>
        <v>8.1238058567721112E-3</v>
      </c>
      <c r="AH1387" s="10" t="b">
        <f t="shared" si="1483"/>
        <v>1</v>
      </c>
      <c r="AI1387" s="10">
        <f t="shared" si="1547"/>
        <v>4000.1990057927665</v>
      </c>
      <c r="AJ1387" s="25">
        <f>0.003*ABS($AP1387)</f>
        <v>1.9233501759117644E-2</v>
      </c>
      <c r="AK1387" s="3" cm="1">
        <f t="array" ref="AK1387">100000000/Lvac($AA1387)</f>
        <v>24991.690128907885</v>
      </c>
      <c r="AL1387" s="21">
        <f t="shared" si="1542"/>
        <v>0.12016345070872576</v>
      </c>
      <c r="AM1387" s="10" cm="1">
        <f t="array" ref="AM1387">Lvac($AI1387)-$BA1387</f>
        <v>-1.9227707479331002E-2</v>
      </c>
      <c r="AN1387" s="10">
        <f t="shared" si="1548"/>
        <v>0.12012890788537334</v>
      </c>
      <c r="AO1387" s="14">
        <f t="shared" si="1549"/>
        <v>-0.99969874025753558</v>
      </c>
      <c r="AP1387" s="3">
        <v>-6.4111672530392143</v>
      </c>
      <c r="AS1387" s="3">
        <f t="shared" si="1489"/>
        <v>1.2890788639197126E-4</v>
      </c>
      <c r="AT1387" s="3" cm="1">
        <f t="array" ref="AT1387">AS1387-(100000000/LvacE($A1387)-$E1387)</f>
        <v>-2.3561497073387727E-5</v>
      </c>
      <c r="AU1387" t="s">
        <v>4807</v>
      </c>
      <c r="AV1387" t="s">
        <v>4765</v>
      </c>
      <c r="AW1387" s="3">
        <v>10032.92</v>
      </c>
      <c r="AX1387" s="3">
        <v>35024.49</v>
      </c>
      <c r="AY1387" s="3"/>
      <c r="AZ1387" s="10" cm="1">
        <f t="array" ref="AZ1387">Lair(100000000/($AX1387-$AW1387))</f>
        <v>4000.2182284785645</v>
      </c>
      <c r="BA1387" s="10">
        <f t="shared" si="1550"/>
        <v>4001.3492549687753</v>
      </c>
      <c r="BB1387" s="12">
        <v>5540000</v>
      </c>
      <c r="BC1387" s="3">
        <v>0.04</v>
      </c>
      <c r="BD1387" s="12" cm="1">
        <f t="array" ref="BD1387">SfromgA($BB1387,$BA1387,"")</f>
        <v>0.17517111929694384</v>
      </c>
      <c r="BE1387" s="29">
        <f t="shared" si="1551"/>
        <v>578.15547665660199</v>
      </c>
      <c r="BF1387" s="12">
        <v>524480.45317880646</v>
      </c>
      <c r="BG1387" s="12" cm="1">
        <f t="array" ref="BG1387">SfromgA($BF1387,$BA1387,"")</f>
        <v>1.6583723471606478E-2</v>
      </c>
      <c r="BH1387" s="29">
        <f>(10^MAX(0.05, -0.312925054856973*((LN($BG1387))^(1/3)) + 0.454808404431693)-1)*100</f>
        <v>802.86804731046027</v>
      </c>
      <c r="BI1387" s="12">
        <f>IF($BB1387="",$BF1387,$BB1387)</f>
        <v>5540000</v>
      </c>
      <c r="BJ1387" s="29">
        <f>IF($BB1387="",$BH1387,$BE1387)</f>
        <v>578.15547665660199</v>
      </c>
      <c r="BK1387" s="3">
        <f t="shared" si="1552"/>
        <v>-4.6225266398322136</v>
      </c>
      <c r="BL1387" s="13">
        <f>EXP(BK$4341*$AX1387+BK$4342)*$BI1387/(100000000/($AX1387-$AW1387))</f>
        <v>10.869059172345631</v>
      </c>
      <c r="BM1387" s="3">
        <f t="shared" si="1553"/>
        <v>-2.9123972218429128</v>
      </c>
      <c r="BN1387" s="16" cm="1">
        <f t="array" ref="BN1387">$C1387*EXP(poly_from_str(100000000/$E1387,BN$4342))</f>
        <v>13.607097368173267</v>
      </c>
      <c r="BO1387" s="3">
        <f t="shared" si="1554"/>
        <v>5.2983173665480363</v>
      </c>
      <c r="BP1387" s="13">
        <f t="shared" si="1555"/>
        <v>-0.22467137721939814</v>
      </c>
      <c r="BY1387">
        <v>15761</v>
      </c>
    </row>
    <row r="1388" spans="1:77" hidden="1" x14ac:dyDescent="0.25">
      <c r="A1388" t="s">
        <v>2184</v>
      </c>
      <c r="B1388" s="2" t="str">
        <f t="shared" si="1482"/>
        <v/>
      </c>
      <c r="C1388">
        <v>4</v>
      </c>
      <c r="E1388" t="s">
        <v>2185</v>
      </c>
      <c r="F1388">
        <v>44679</v>
      </c>
      <c r="G1388" t="s">
        <v>5</v>
      </c>
      <c r="H1388" s="5" t="s">
        <v>8</v>
      </c>
      <c r="I1388">
        <v>69686</v>
      </c>
      <c r="J1388" t="s">
        <v>3</v>
      </c>
      <c r="K1388" s="5" t="s">
        <v>4</v>
      </c>
      <c r="L1388">
        <v>44679.98</v>
      </c>
      <c r="M1388" t="str">
        <f t="shared" si="1543"/>
        <v>e</v>
      </c>
      <c r="N1388" t="str">
        <f t="shared" si="1544"/>
        <v>7/2</v>
      </c>
      <c r="O1388">
        <v>69686.259999999995</v>
      </c>
      <c r="P1388" t="str">
        <f t="shared" si="1545"/>
        <v>o</v>
      </c>
      <c r="Q1388" t="str">
        <f t="shared" si="1546"/>
        <v>9/2</v>
      </c>
      <c r="R1388">
        <v>13</v>
      </c>
      <c r="AA1388" s="10">
        <f t="shared" si="1484"/>
        <v>3997.8649999999998</v>
      </c>
      <c r="AB1388" s="3" cm="1">
        <f t="array" ref="AB1388">100000000/Lvac(AA1388)</f>
        <v>25006.28025378102</v>
      </c>
      <c r="AC1388" s="28">
        <f t="shared" si="1485"/>
        <v>2.5013350876030085E-7</v>
      </c>
      <c r="AD1388" s="28">
        <f t="shared" si="1486"/>
        <v>3.9989954117578009E-7</v>
      </c>
      <c r="AE1388" s="21">
        <f t="shared" si="1487"/>
        <v>25006.280182413699</v>
      </c>
      <c r="AF1388" s="10" cm="1">
        <f t="array" ref="AF1388">Lair(100000000/AE1388)</f>
        <v>3997.865011410056</v>
      </c>
      <c r="AG1388" s="10">
        <f t="shared" si="1488"/>
        <v>8.1274543104608368E-3</v>
      </c>
      <c r="AH1388" s="10" t="b">
        <f t="shared" si="1483"/>
        <v>1</v>
      </c>
      <c r="AI1388" s="10">
        <f t="shared" si="1547"/>
        <v>3997.865011410056</v>
      </c>
      <c r="AJ1388">
        <v>3.0000000000000001E-3</v>
      </c>
      <c r="AK1388" s="3" cm="1">
        <f t="array" ref="AK1388">100000000/Lvac($AA1388)</f>
        <v>25006.28025378102</v>
      </c>
      <c r="AL1388" s="21">
        <f t="shared" si="1542"/>
        <v>1.8764725809209789E-2</v>
      </c>
      <c r="AM1388" s="10" cm="1">
        <f t="array" ref="AM1388">Lvac($AI1388)-$BA1388</f>
        <v>-2.9171535516070435E-5</v>
      </c>
      <c r="AN1388" s="10">
        <f t="shared" si="1548"/>
        <v>2.5378102873219177E-4</v>
      </c>
      <c r="AO1388" s="3">
        <f t="shared" si="1549"/>
        <v>-9.7238451720234789E-3</v>
      </c>
      <c r="AP1388" s="3">
        <v>-1.3528190720535349E-2</v>
      </c>
      <c r="AS1388" s="3">
        <f t="shared" si="1489"/>
        <v>2.5378102145623416E-4</v>
      </c>
      <c r="AT1388" s="3" cm="1">
        <f t="array" ref="AT1388">AS1388-(100000000/LvacE($A1388)-$E1388)</f>
        <v>-2.3660715669393539E-5</v>
      </c>
      <c r="AU1388" t="s">
        <v>4801</v>
      </c>
      <c r="AV1388" t="s">
        <v>4833</v>
      </c>
      <c r="AW1388" s="3">
        <v>44679.98</v>
      </c>
      <c r="AX1388" s="3">
        <v>69686.259999999995</v>
      </c>
      <c r="AY1388" s="3"/>
      <c r="AZ1388" s="10" cm="1">
        <f t="array" ref="AZ1388">Lair(100000000/($AX1388-$AW1388))</f>
        <v>3997.8650405739731</v>
      </c>
      <c r="BA1388" s="10">
        <f t="shared" si="1550"/>
        <v>3998.995452342373</v>
      </c>
      <c r="BB1388" s="12">
        <v>1460000</v>
      </c>
      <c r="BC1388" s="3">
        <v>5.5E-2</v>
      </c>
      <c r="BD1388" s="12" cm="1">
        <f t="array" ref="BD1388">SfromgA($BB1388,$BA1388,"")</f>
        <v>4.6082809276065263E-2</v>
      </c>
      <c r="BE1388" s="29">
        <f t="shared" si="1551"/>
        <v>712.77186805534109</v>
      </c>
      <c r="BG1388" s="3"/>
      <c r="BH1388" s="3"/>
      <c r="BI1388" s="12">
        <f>IF($BB1388="",$BF1388,$BB1388)</f>
        <v>1460000</v>
      </c>
      <c r="BJ1388" s="29">
        <f>IF($BB1388="",$BH1388,$BE1388)</f>
        <v>712.77186805534109</v>
      </c>
      <c r="BK1388" s="3">
        <f t="shared" si="1552"/>
        <v>-7.1936736233908514</v>
      </c>
      <c r="BL1388" s="13">
        <f>EXP(BK$4341*$AX1388+BK$4342)*$BI1388/(100000000/($AX1388-$AW1388))</f>
        <v>0.20583999815214865</v>
      </c>
      <c r="BM1388" s="3">
        <f t="shared" si="1553"/>
        <v>-2.9669504811056635</v>
      </c>
      <c r="BN1388" s="16" cm="1">
        <f t="array" ref="BN1388">$C1388*EXP(poly_from_str(100000000/$E1388,BN$4342))</f>
        <v>0.27430213397583658</v>
      </c>
      <c r="BO1388" s="3">
        <f t="shared" si="1554"/>
        <v>1.3862943611198906</v>
      </c>
      <c r="BP1388" s="13">
        <f>LN(BL1388/BN1388)</f>
        <v>-0.28713101863197577</v>
      </c>
      <c r="BY1388">
        <v>318</v>
      </c>
    </row>
    <row r="1389" spans="1:77" hidden="1" x14ac:dyDescent="0.25">
      <c r="A1389" t="s">
        <v>2186</v>
      </c>
      <c r="B1389" s="2" t="str">
        <f t="shared" si="1482"/>
        <v/>
      </c>
      <c r="C1389">
        <v>0</v>
      </c>
      <c r="E1389" t="s">
        <v>2187</v>
      </c>
      <c r="R1389">
        <v>13</v>
      </c>
      <c r="S1389" t="s">
        <v>22</v>
      </c>
      <c r="AA1389" s="10">
        <f t="shared" si="1484"/>
        <v>3992.0569999999998</v>
      </c>
      <c r="AB1389" s="3" cm="1">
        <f t="array" ref="AB1389">100000000/Lvac(AA1389)</f>
        <v>25042.660831992132</v>
      </c>
      <c r="AC1389" s="28">
        <f t="shared" si="1485"/>
        <v>2.5049742526221446E-7</v>
      </c>
      <c r="AD1389" s="28">
        <f t="shared" si="1486"/>
        <v>3.9931858946973188E-7</v>
      </c>
      <c r="AE1389" s="21">
        <f t="shared" si="1487"/>
        <v>25042.660597043297</v>
      </c>
      <c r="AF1389" s="10" cm="1">
        <f t="array" ref="AF1389">Lair(100000000/AE1389)</f>
        <v>3992.0570374540634</v>
      </c>
      <c r="AG1389" s="10">
        <f t="shared" si="1488"/>
        <v>8.136561030064467E-3</v>
      </c>
      <c r="AH1389" s="10" t="b">
        <f t="shared" si="1483"/>
        <v>1</v>
      </c>
      <c r="AI1389" s="10">
        <f t="shared" si="1491"/>
        <v>3992.0569999999998</v>
      </c>
      <c r="AJ1389">
        <v>3.0000000000000001E-3</v>
      </c>
      <c r="AK1389" s="3" cm="1">
        <f t="array" ref="AK1389">100000000/Lvac($AA1389)</f>
        <v>25042.660831992132</v>
      </c>
      <c r="AL1389" s="21">
        <f t="shared" si="1542"/>
        <v>1.8819366180386803E-2</v>
      </c>
      <c r="AM1389" s="21"/>
      <c r="AN1389" s="21"/>
      <c r="AO1389" s="21"/>
      <c r="AP1389" s="21"/>
      <c r="AS1389" s="3">
        <f t="shared" si="1489"/>
        <v>8.31992132589221E-4</v>
      </c>
      <c r="AT1389" s="3" cm="1">
        <f t="array" ref="AT1389">AS1389-(100000000/LvacE($A1389)-$E1389)</f>
        <v>-2.3907898139441386E-5</v>
      </c>
      <c r="BB1389"/>
      <c r="BC1389"/>
      <c r="BD1389"/>
      <c r="BE1389"/>
      <c r="BF1389"/>
      <c r="BG1389"/>
      <c r="BH1389"/>
      <c r="BI1389"/>
      <c r="BJ1389"/>
      <c r="BN1389" s="16" cm="1">
        <f t="array" ref="BN1389">$C1389*EXP(poly_from_str(100000000/$E1389,BN$4342))</f>
        <v>0</v>
      </c>
      <c r="BO1389" s="16"/>
      <c r="BY1389" t="e">
        <v>#N/A</v>
      </c>
    </row>
    <row r="1390" spans="1:77" hidden="1" x14ac:dyDescent="0.25">
      <c r="A1390" t="s">
        <v>2188</v>
      </c>
      <c r="B1390" s="2" t="str">
        <f t="shared" si="1482"/>
        <v/>
      </c>
      <c r="C1390">
        <v>4</v>
      </c>
      <c r="D1390" t="s">
        <v>170</v>
      </c>
      <c r="E1390" t="s">
        <v>2189</v>
      </c>
      <c r="R1390">
        <v>13</v>
      </c>
      <c r="S1390" t="s">
        <v>22</v>
      </c>
      <c r="AA1390" s="10">
        <f t="shared" si="1484"/>
        <v>3992.011</v>
      </c>
      <c r="AB1390" s="3" cm="1">
        <f t="array" ref="AB1390">100000000/Lvac(AA1390)</f>
        <v>25042.949392699764</v>
      </c>
      <c r="AC1390" s="28">
        <f t="shared" si="1485"/>
        <v>2.5050031174763796E-7</v>
      </c>
      <c r="AD1390" s="28">
        <f t="shared" si="1486"/>
        <v>3.9931398826829425E-7</v>
      </c>
      <c r="AE1390" s="21">
        <f t="shared" si="1487"/>
        <v>25042.949564202827</v>
      </c>
      <c r="AF1390" s="10" cm="1">
        <f t="array" ref="AF1390">Lair(100000000/AE1390)</f>
        <v>3992.0109726606929</v>
      </c>
      <c r="AG1390" s="10">
        <f t="shared" si="1488"/>
        <v>8.1366333149758066E-3</v>
      </c>
      <c r="AH1390" s="10" t="b">
        <f t="shared" si="1483"/>
        <v>1</v>
      </c>
      <c r="AI1390" s="10">
        <f>100000000/AK1390</f>
        <v>3993.2196101053696</v>
      </c>
      <c r="AJ1390" s="10">
        <f>AL1390/AK1390*AI1390</f>
        <v>7.9729014272650389E-2</v>
      </c>
      <c r="AK1390" s="16" cm="1">
        <f t="array" ref="AK1390">100000000/Lvac($AA1390)-0.5</f>
        <v>25042.449392699764</v>
      </c>
      <c r="AL1390" s="22">
        <v>0.5</v>
      </c>
      <c r="AM1390" s="22"/>
      <c r="AN1390" s="22"/>
      <c r="AO1390" s="22"/>
      <c r="AP1390" s="22"/>
      <c r="AS1390" s="3">
        <f t="shared" si="1489"/>
        <v>-6.0730023687938228E-4</v>
      </c>
      <c r="AT1390" s="3" cm="1">
        <f t="array" ref="AT1390">AS1390-(100000000/LvacE($A1390)-$E1390)</f>
        <v>-2.3909859010018408E-5</v>
      </c>
      <c r="BB1390"/>
      <c r="BC1390"/>
      <c r="BD1390"/>
      <c r="BE1390"/>
      <c r="BF1390"/>
      <c r="BG1390"/>
      <c r="BH1390"/>
      <c r="BI1390"/>
      <c r="BJ1390"/>
      <c r="BN1390" s="16" cm="1">
        <f t="array" ref="BN1390">$C1390*EXP(poly_from_str(100000000/$E1390,BN$4342))</f>
        <v>0.27985367699092162</v>
      </c>
      <c r="BO1390" s="16"/>
      <c r="BY1390">
        <v>324</v>
      </c>
    </row>
    <row r="1391" spans="1:77" hidden="1" x14ac:dyDescent="0.25">
      <c r="A1391" t="s">
        <v>2190</v>
      </c>
      <c r="B1391" s="2" t="str">
        <f t="shared" si="1482"/>
        <v/>
      </c>
      <c r="C1391">
        <v>0</v>
      </c>
      <c r="E1391" t="s">
        <v>2191</v>
      </c>
      <c r="R1391">
        <v>13</v>
      </c>
      <c r="S1391" t="s">
        <v>22</v>
      </c>
      <c r="AA1391" s="10">
        <f t="shared" si="1484"/>
        <v>3991.8449999999998</v>
      </c>
      <c r="AB1391" s="3" cm="1">
        <f t="array" ref="AB1391">100000000/Lvac(AA1391)</f>
        <v>25043.99077577197</v>
      </c>
      <c r="AC1391" s="28">
        <f t="shared" si="1485"/>
        <v>2.5051072874823548E-7</v>
      </c>
      <c r="AD1391" s="28">
        <f t="shared" si="1486"/>
        <v>3.9929738393268335E-7</v>
      </c>
      <c r="AE1391" s="21">
        <f t="shared" si="1487"/>
        <v>25043.990556665922</v>
      </c>
      <c r="AF1391" s="10" cm="1">
        <f t="array" ref="AF1391">Lair(100000000/AE1391)</f>
        <v>3991.8450349247964</v>
      </c>
      <c r="AG1391" s="10">
        <f t="shared" si="1488"/>
        <v>8.1368941900013623E-3</v>
      </c>
      <c r="AH1391" s="10" t="b">
        <f t="shared" si="1483"/>
        <v>1</v>
      </c>
      <c r="AI1391" s="10">
        <f t="shared" si="1491"/>
        <v>3991.8449999999998</v>
      </c>
      <c r="AJ1391">
        <v>3.0000000000000001E-3</v>
      </c>
      <c r="AK1391" s="3" cm="1">
        <f t="array" ref="AK1391">100000000/Lvac($AA1391)</f>
        <v>25043.99077577197</v>
      </c>
      <c r="AL1391" s="21">
        <f>AJ1391/AI1391*AK1391</f>
        <v>1.8821365140008171E-2</v>
      </c>
      <c r="AM1391" s="21"/>
      <c r="AN1391" s="21"/>
      <c r="AO1391" s="21"/>
      <c r="AP1391" s="21"/>
      <c r="AS1391" s="3">
        <f t="shared" si="1489"/>
        <v>7.7577196861966513E-4</v>
      </c>
      <c r="AT1391" s="3" cm="1">
        <f t="array" ref="AT1391">AS1391-(100000000/LvacE($A1391)-$E1391)</f>
        <v>-2.3916927602840587E-5</v>
      </c>
      <c r="BB1391"/>
      <c r="BC1391"/>
      <c r="BD1391"/>
      <c r="BE1391"/>
      <c r="BF1391"/>
      <c r="BG1391"/>
      <c r="BH1391"/>
      <c r="BI1391"/>
      <c r="BJ1391"/>
      <c r="BN1391" s="16" cm="1">
        <f t="array" ref="BN1391">$C1391*EXP(poly_from_str(100000000/$E1391,BN$4342))</f>
        <v>0</v>
      </c>
      <c r="BO1391" s="16"/>
      <c r="BY1391" t="e">
        <v>#N/A</v>
      </c>
    </row>
    <row r="1392" spans="1:77" hidden="1" x14ac:dyDescent="0.25">
      <c r="A1392" t="s">
        <v>2192</v>
      </c>
      <c r="B1392" s="2" t="str">
        <f t="shared" si="1482"/>
        <v/>
      </c>
      <c r="C1392">
        <v>4</v>
      </c>
      <c r="D1392" t="s">
        <v>170</v>
      </c>
      <c r="E1392" t="s">
        <v>2193</v>
      </c>
      <c r="R1392">
        <v>13</v>
      </c>
      <c r="S1392" t="s">
        <v>22</v>
      </c>
      <c r="AA1392" s="10">
        <f t="shared" si="1484"/>
        <v>3991.8130000000001</v>
      </c>
      <c r="AB1392" s="3" cm="1">
        <f t="array" ref="AB1392">100000000/Lvac(AA1392)</f>
        <v>25044.19153427309</v>
      </c>
      <c r="AC1392" s="28">
        <f t="shared" si="1485"/>
        <v>2.5051273694434084E-7</v>
      </c>
      <c r="AD1392" s="28">
        <f t="shared" si="1486"/>
        <v>3.9929418309690513E-7</v>
      </c>
      <c r="AE1392" s="21">
        <f t="shared" si="1487"/>
        <v>25044.191100928936</v>
      </c>
      <c r="AF1392" s="10" cm="1">
        <f t="array" ref="AF1392">Lair(100000000/AE1392)</f>
        <v>3991.8130690725525</v>
      </c>
      <c r="AG1392" s="10">
        <f t="shared" si="1488"/>
        <v>8.136944482904522E-3</v>
      </c>
      <c r="AH1392" s="10" t="b">
        <f t="shared" si="1483"/>
        <v>1</v>
      </c>
      <c r="AI1392" s="10">
        <f t="shared" ref="AI1392:AI1393" si="1556">100000000/AK1392</f>
        <v>3993.0215504829557</v>
      </c>
      <c r="AJ1392" s="10">
        <f t="shared" ref="AJ1392:AJ1393" si="1557">AL1392/AK1392*AI1392</f>
        <v>7.9721105513106544E-2</v>
      </c>
      <c r="AK1392" s="16" cm="1">
        <f t="array" ref="AK1392">100000000/Lvac($AA1392)-0.5</f>
        <v>25043.69153427309</v>
      </c>
      <c r="AL1392" s="22">
        <v>0.5</v>
      </c>
      <c r="AM1392" s="22"/>
      <c r="AN1392" s="22"/>
      <c r="AO1392" s="22"/>
      <c r="AP1392" s="22"/>
      <c r="AS1392" s="3">
        <f t="shared" si="1489"/>
        <v>1.534273091237992E-3</v>
      </c>
      <c r="AT1392" s="3" cm="1">
        <f t="array" ref="AT1392">AS1392-(100000000/LvacE($A1392)-$E1392)</f>
        <v>-2.3918291844893247E-5</v>
      </c>
      <c r="BB1392"/>
      <c r="BC1392"/>
      <c r="BD1392"/>
      <c r="BE1392"/>
      <c r="BF1392"/>
      <c r="BG1392"/>
      <c r="BH1392"/>
      <c r="BI1392"/>
      <c r="BJ1392"/>
      <c r="BN1392" s="16" cm="1">
        <f t="array" ref="BN1392">$C1392*EXP(poly_from_str(100000000/$E1392,BN$4342))</f>
        <v>0.28004449269020898</v>
      </c>
      <c r="BO1392" s="16"/>
      <c r="BY1392">
        <v>324</v>
      </c>
    </row>
    <row r="1393" spans="1:77" hidden="1" x14ac:dyDescent="0.25">
      <c r="A1393" t="s">
        <v>2194</v>
      </c>
      <c r="B1393" s="2" t="str">
        <f t="shared" si="1482"/>
        <v/>
      </c>
      <c r="C1393">
        <v>3</v>
      </c>
      <c r="D1393" t="s">
        <v>134</v>
      </c>
      <c r="E1393" t="s">
        <v>2195</v>
      </c>
      <c r="R1393">
        <v>13</v>
      </c>
      <c r="S1393" t="s">
        <v>22</v>
      </c>
      <c r="AA1393" s="10">
        <f t="shared" si="1484"/>
        <v>3985.6950000000002</v>
      </c>
      <c r="AB1393" s="3" cm="1">
        <f t="array" ref="AB1393">100000000/Lvac(AA1393)</f>
        <v>25082.633273043797</v>
      </c>
      <c r="AC1393" s="28">
        <f t="shared" si="1485"/>
        <v>2.5089727136672525E-7</v>
      </c>
      <c r="AD1393" s="28">
        <f t="shared" si="1486"/>
        <v>3.9868222331930991E-7</v>
      </c>
      <c r="AE1393" s="21">
        <f t="shared" si="1487"/>
        <v>25082.632344521473</v>
      </c>
      <c r="AF1393" s="10" cm="1">
        <f t="array" ref="AF1393">Lair(100000000/AE1393)</f>
        <v>3985.6951475477913</v>
      </c>
      <c r="AG1393" s="10">
        <f t="shared" si="1488"/>
        <v>8.1465821234494619E-3</v>
      </c>
      <c r="AH1393" s="10" t="b">
        <f t="shared" si="1483"/>
        <v>1</v>
      </c>
      <c r="AI1393" s="10">
        <f t="shared" si="1556"/>
        <v>3986.7427610197105</v>
      </c>
      <c r="AJ1393" s="10">
        <f t="shared" si="1557"/>
        <v>7.9470589212715326E-2</v>
      </c>
      <c r="AK1393" s="23" cm="1">
        <f t="array" ref="AK1393">100000000/Lvac($AA1393)+0.5</f>
        <v>25083.133273043797</v>
      </c>
      <c r="AL1393" s="24">
        <v>0.5</v>
      </c>
      <c r="AM1393" s="24"/>
      <c r="AN1393" s="24"/>
      <c r="AO1393" s="24"/>
      <c r="AP1393" s="24"/>
      <c r="AS1393" s="3">
        <f t="shared" si="1489"/>
        <v>3.2730437960708514E-3</v>
      </c>
      <c r="AT1393" s="3" cm="1">
        <f t="array" ref="AT1393">AS1393-(100000000/LvacE($A1393)-$E1393)</f>
        <v>-2.4179127649404109E-5</v>
      </c>
      <c r="BB1393"/>
      <c r="BC1393"/>
      <c r="BD1393"/>
      <c r="BE1393"/>
      <c r="BF1393"/>
      <c r="BG1393"/>
      <c r="BH1393"/>
      <c r="BI1393"/>
      <c r="BJ1393"/>
      <c r="BN1393" s="16" cm="1">
        <f t="array" ref="BN1393">$C1393*EXP(poly_from_str(100000000/$E1393,BN$4342))</f>
        <v>0.21454622994529751</v>
      </c>
      <c r="BO1393" s="16"/>
      <c r="BY1393">
        <v>249</v>
      </c>
    </row>
    <row r="1394" spans="1:77" hidden="1" x14ac:dyDescent="0.25">
      <c r="A1394" t="s">
        <v>2196</v>
      </c>
      <c r="B1394" s="2" t="str">
        <f t="shared" si="1482"/>
        <v/>
      </c>
      <c r="C1394">
        <v>2</v>
      </c>
      <c r="E1394" t="s">
        <v>2197</v>
      </c>
      <c r="R1394">
        <v>13</v>
      </c>
      <c r="S1394" t="s">
        <v>22</v>
      </c>
      <c r="AA1394" s="10">
        <f t="shared" si="1484"/>
        <v>3983.7359999999999</v>
      </c>
      <c r="AB1394" s="3" cm="1">
        <f t="array" ref="AB1394">100000000/Lvac(AA1394)</f>
        <v>25094.967376686891</v>
      </c>
      <c r="AC1394" s="28">
        <f t="shared" si="1485"/>
        <v>2.5102064996274856E-7</v>
      </c>
      <c r="AD1394" s="28">
        <f t="shared" si="1486"/>
        <v>3.9848627216347587E-7</v>
      </c>
      <c r="AE1394" s="21">
        <f t="shared" si="1487"/>
        <v>25094.968121937345</v>
      </c>
      <c r="AF1394" s="10" cm="1">
        <f t="array" ref="AF1394">Lair(100000000/AE1394)</f>
        <v>3983.7358816916012</v>
      </c>
      <c r="AG1394" s="10">
        <f t="shared" si="1488"/>
        <v>8.1496775108449576E-3</v>
      </c>
      <c r="AH1394" s="10" t="b">
        <f t="shared" si="1483"/>
        <v>1</v>
      </c>
      <c r="AI1394" s="10">
        <f t="shared" si="1491"/>
        <v>3983.7359999999999</v>
      </c>
      <c r="AJ1394">
        <v>3.0000000000000001E-3</v>
      </c>
      <c r="AK1394" s="3" cm="1">
        <f t="array" ref="AK1394">100000000/Lvac($AA1394)</f>
        <v>25094.967376686891</v>
      </c>
      <c r="AL1394" s="21">
        <f>AJ1394/AI1394*AK1394</f>
        <v>1.8898065065069743E-2</v>
      </c>
      <c r="AM1394" s="21"/>
      <c r="AN1394" s="21"/>
      <c r="AO1394" s="21"/>
      <c r="AP1394" s="21"/>
      <c r="AS1394" s="3">
        <f t="shared" si="1489"/>
        <v>-2.6233131102344487E-3</v>
      </c>
      <c r="AT1394" s="3" cm="1">
        <f t="array" ref="AT1394">AS1394-(100000000/LvacE($A1394)-$E1394)</f>
        <v>-2.4262746592285112E-5</v>
      </c>
      <c r="BB1394"/>
      <c r="BC1394"/>
      <c r="BD1394"/>
      <c r="BE1394"/>
      <c r="BF1394"/>
      <c r="BG1394"/>
      <c r="BH1394"/>
      <c r="BI1394"/>
      <c r="BJ1394"/>
      <c r="BN1394" s="16" cm="1">
        <f t="array" ref="BN1394">$C1394*EXP(poly_from_str(100000000/$E1394,BN$4342))</f>
        <v>0.14401778362013337</v>
      </c>
      <c r="BO1394" s="16"/>
      <c r="BY1394" t="e">
        <v>#N/A</v>
      </c>
    </row>
    <row r="1395" spans="1:77" hidden="1" x14ac:dyDescent="0.25">
      <c r="A1395" t="s">
        <v>2198</v>
      </c>
      <c r="B1395" s="2" t="str">
        <f t="shared" si="1482"/>
        <v/>
      </c>
      <c r="C1395">
        <v>3</v>
      </c>
      <c r="D1395" t="s">
        <v>134</v>
      </c>
      <c r="E1395" t="s">
        <v>2199</v>
      </c>
      <c r="R1395">
        <v>13</v>
      </c>
      <c r="S1395" t="s">
        <v>22</v>
      </c>
      <c r="AA1395" s="10">
        <f t="shared" si="1484"/>
        <v>3983.6529999999998</v>
      </c>
      <c r="AB1395" s="3" cm="1">
        <f t="array" ref="AB1395">100000000/Lvac(AA1395)</f>
        <v>25095.490222701643</v>
      </c>
      <c r="AC1395" s="28">
        <f t="shared" si="1485"/>
        <v>2.5102588001515197E-7</v>
      </c>
      <c r="AD1395" s="28">
        <f t="shared" si="1486"/>
        <v>3.9847796999613483E-7</v>
      </c>
      <c r="AE1395" s="21">
        <f t="shared" si="1487"/>
        <v>25095.490159431116</v>
      </c>
      <c r="AF1395" s="10" cm="1">
        <f t="array" ref="AF1395">Lair(100000000/AE1395)</f>
        <v>3983.6530100437685</v>
      </c>
      <c r="AG1395" s="10">
        <f t="shared" si="1488"/>
        <v>8.1498087587826614E-3</v>
      </c>
      <c r="AH1395" s="10" t="b">
        <f t="shared" si="1483"/>
        <v>1</v>
      </c>
      <c r="AI1395" s="10">
        <f>100000000/AK1395</f>
        <v>3984.7003091968359</v>
      </c>
      <c r="AJ1395" s="10">
        <f>AL1395/AK1395*AI1395</f>
        <v>7.9389182770566794E-2</v>
      </c>
      <c r="AK1395" s="23" cm="1">
        <f t="array" ref="AK1395">100000000/Lvac($AA1395)+0.5</f>
        <v>25095.990222701643</v>
      </c>
      <c r="AL1395" s="24">
        <v>0.5</v>
      </c>
      <c r="AM1395" s="24"/>
      <c r="AN1395" s="24"/>
      <c r="AO1395" s="24"/>
      <c r="AP1395" s="24"/>
      <c r="AS1395" s="3">
        <f t="shared" si="1489"/>
        <v>2.2270164117799141E-4</v>
      </c>
      <c r="AT1395" s="3" cm="1">
        <f t="array" ref="AT1395">AS1395-(100000000/LvacE($A1395)-$E1395)</f>
        <v>-2.4266289983643219E-5</v>
      </c>
      <c r="BB1395"/>
      <c r="BC1395"/>
      <c r="BD1395"/>
      <c r="BE1395"/>
      <c r="BF1395"/>
      <c r="BG1395"/>
      <c r="BH1395"/>
      <c r="BI1395"/>
      <c r="BJ1395"/>
      <c r="BN1395" s="16" cm="1">
        <f t="array" ref="BN1395">$C1395*EXP(poly_from_str(100000000/$E1395,BN$4342))</f>
        <v>0.21608940273190591</v>
      </c>
      <c r="BO1395" s="16"/>
      <c r="BY1395">
        <v>250</v>
      </c>
    </row>
    <row r="1396" spans="1:77" hidden="1" x14ac:dyDescent="0.25">
      <c r="A1396" t="s">
        <v>2200</v>
      </c>
      <c r="B1396" s="2" t="str">
        <f t="shared" si="1482"/>
        <v/>
      </c>
      <c r="C1396">
        <v>0</v>
      </c>
      <c r="E1396" t="s">
        <v>2201</v>
      </c>
      <c r="R1396">
        <v>13</v>
      </c>
      <c r="S1396" t="s">
        <v>22</v>
      </c>
      <c r="AA1396" s="10">
        <f t="shared" si="1484"/>
        <v>3983.6149999999998</v>
      </c>
      <c r="AB1396" s="3" cm="1">
        <f t="array" ref="AB1396">100000000/Lvac(AA1396)</f>
        <v>25095.729605256132</v>
      </c>
      <c r="AC1396" s="28">
        <f t="shared" si="1485"/>
        <v>2.5102827456970619E-7</v>
      </c>
      <c r="AD1396" s="28">
        <f t="shared" si="1486"/>
        <v>3.984741690038598E-7</v>
      </c>
      <c r="AE1396" s="21">
        <f t="shared" si="1487"/>
        <v>25095.729717407681</v>
      </c>
      <c r="AF1396" s="10" cm="1">
        <f t="array" ref="AF1396">Lair(100000000/AE1396)</f>
        <v>3983.6149821970394</v>
      </c>
      <c r="AG1396" s="10">
        <f t="shared" si="1488"/>
        <v>8.1498688509376704E-3</v>
      </c>
      <c r="AH1396" s="10" t="b">
        <f t="shared" si="1483"/>
        <v>1</v>
      </c>
      <c r="AI1396" s="10">
        <f t="shared" si="1491"/>
        <v>3983.6149999999998</v>
      </c>
      <c r="AJ1396">
        <v>3.0000000000000001E-3</v>
      </c>
      <c r="AK1396" s="3" cm="1">
        <f t="array" ref="AK1396">100000000/Lvac($AA1396)</f>
        <v>25095.729605256132</v>
      </c>
      <c r="AL1396" s="21">
        <f t="shared" ref="AL1396:AL1402" si="1558">AJ1396/AI1396*AK1396</f>
        <v>1.8899213105626023E-2</v>
      </c>
      <c r="AM1396" s="21"/>
      <c r="AN1396" s="21"/>
      <c r="AO1396" s="21"/>
      <c r="AP1396" s="21"/>
      <c r="AS1396" s="3">
        <f t="shared" si="1489"/>
        <v>-3.9474386721849442E-4</v>
      </c>
      <c r="AT1396" s="3" cm="1">
        <f t="array" ref="AT1396">AS1396-(100000000/LvacE($A1396)-$E1396)</f>
        <v>-2.4267908884212375E-5</v>
      </c>
      <c r="BB1396"/>
      <c r="BC1396"/>
      <c r="BD1396"/>
      <c r="BE1396"/>
      <c r="BF1396"/>
      <c r="BG1396"/>
      <c r="BH1396"/>
      <c r="BI1396"/>
      <c r="BJ1396"/>
      <c r="BN1396" s="16" cm="1">
        <f t="array" ref="BN1396">$C1396*EXP(poly_from_str(100000000/$E1396,BN$4342))</f>
        <v>0</v>
      </c>
      <c r="BO1396" s="16"/>
      <c r="BY1396" t="e">
        <v>#N/A</v>
      </c>
    </row>
    <row r="1397" spans="1:77" hidden="1" x14ac:dyDescent="0.25">
      <c r="A1397" t="s">
        <v>2202</v>
      </c>
      <c r="B1397" s="2" t="str">
        <f t="shared" si="1482"/>
        <v/>
      </c>
      <c r="C1397">
        <v>6</v>
      </c>
      <c r="E1397" t="s">
        <v>2203</v>
      </c>
      <c r="R1397">
        <v>13</v>
      </c>
      <c r="S1397" t="s">
        <v>22</v>
      </c>
      <c r="AA1397" s="10">
        <f t="shared" si="1484"/>
        <v>3982.3290000000002</v>
      </c>
      <c r="AB1397" s="3" cm="1">
        <f t="array" ref="AB1397">100000000/Lvac(AA1397)</f>
        <v>25103.833508167438</v>
      </c>
      <c r="AC1397" s="28">
        <f t="shared" si="1485"/>
        <v>2.5110933827918286E-7</v>
      </c>
      <c r="AD1397" s="28">
        <f t="shared" si="1486"/>
        <v>3.9834553542376457E-7</v>
      </c>
      <c r="AE1397" s="21">
        <f t="shared" si="1487"/>
        <v>25103.832510532477</v>
      </c>
      <c r="AF1397" s="10" cm="1">
        <f t="array" ref="AF1397">Lair(100000000/AE1397)</f>
        <v>3982.3291582625648</v>
      </c>
      <c r="AG1397" s="10">
        <f t="shared" si="1488"/>
        <v>8.151903510253352E-3</v>
      </c>
      <c r="AH1397" s="10" t="b">
        <f t="shared" si="1483"/>
        <v>1</v>
      </c>
      <c r="AI1397" s="10">
        <f t="shared" si="1491"/>
        <v>3982.3290000000002</v>
      </c>
      <c r="AJ1397">
        <v>3.0000000000000001E-3</v>
      </c>
      <c r="AK1397" s="3" cm="1">
        <f t="array" ref="AK1397">100000000/Lvac($AA1397)</f>
        <v>25103.833508167438</v>
      </c>
      <c r="AL1397" s="21">
        <f t="shared" si="1558"/>
        <v>1.8911421061520106E-2</v>
      </c>
      <c r="AM1397" s="21"/>
      <c r="AN1397" s="21"/>
      <c r="AO1397" s="21"/>
      <c r="AP1397" s="21"/>
      <c r="AS1397" s="3">
        <f t="shared" si="1489"/>
        <v>3.5081674359389581E-3</v>
      </c>
      <c r="AT1397" s="3" cm="1">
        <f t="array" ref="AT1397">AS1397-(100000000/LvacE($A1397)-$E1397)</f>
        <v>-2.4322827812284231E-5</v>
      </c>
      <c r="BB1397"/>
      <c r="BC1397"/>
      <c r="BD1397"/>
      <c r="BE1397"/>
      <c r="BF1397"/>
      <c r="BG1397"/>
      <c r="BH1397"/>
      <c r="BI1397"/>
      <c r="BJ1397"/>
      <c r="BN1397" s="16" cm="1">
        <f t="array" ref="BN1397">$C1397*EXP(poly_from_str(100000000/$E1397,BN$4342))</f>
        <v>0.43419850135061738</v>
      </c>
      <c r="BO1397" s="16"/>
      <c r="BY1397">
        <v>503</v>
      </c>
    </row>
    <row r="1398" spans="1:77" hidden="1" x14ac:dyDescent="0.25">
      <c r="A1398">
        <v>3980.5140000000001</v>
      </c>
      <c r="B1398" s="2" t="str">
        <f t="shared" si="1482"/>
        <v/>
      </c>
      <c r="C1398">
        <v>150</v>
      </c>
      <c r="E1398">
        <v>25115.279999999999</v>
      </c>
      <c r="F1398">
        <v>38701</v>
      </c>
      <c r="G1398" t="s">
        <v>5</v>
      </c>
      <c r="H1398" s="5" t="s">
        <v>15</v>
      </c>
      <c r="I1398">
        <v>63816</v>
      </c>
      <c r="J1398" t="s">
        <v>3</v>
      </c>
      <c r="K1398" s="5" t="s">
        <v>16</v>
      </c>
      <c r="L1398">
        <v>38701.589999999997</v>
      </c>
      <c r="M1398" t="str">
        <f>$G1398&amp;""</f>
        <v>e</v>
      </c>
      <c r="N1398" t="str">
        <f>$H1398&amp;""</f>
        <v>13/2</v>
      </c>
      <c r="O1398">
        <v>63816.91</v>
      </c>
      <c r="P1398" t="str">
        <f>$J1398&amp;""</f>
        <v>o</v>
      </c>
      <c r="Q1398" t="str">
        <f>$K1398&amp;""</f>
        <v>11/2</v>
      </c>
      <c r="R1398">
        <v>14</v>
      </c>
      <c r="AA1398" s="10">
        <f t="shared" si="1484"/>
        <v>3980.5140000000001</v>
      </c>
      <c r="AB1398" s="3" cm="1">
        <f t="array" ref="AB1398">100000000/Lvac(AA1398)</f>
        <v>25115.279886106444</v>
      </c>
      <c r="AC1398" s="28">
        <f t="shared" si="1485"/>
        <v>2.5122383692156342E-7</v>
      </c>
      <c r="AD1398" s="28">
        <f t="shared" si="1486"/>
        <v>3.9816398803231788E-7</v>
      </c>
      <c r="AE1398" s="21">
        <f t="shared" si="1487"/>
        <v>25115.279918537199</v>
      </c>
      <c r="AF1398" s="10" cm="1">
        <f t="array" ref="AF1398">Lair(100000000/AE1398)</f>
        <v>3980.5139948599467</v>
      </c>
      <c r="AG1398" s="10">
        <f t="shared" si="1488"/>
        <v>8.1547784891733144E-3</v>
      </c>
      <c r="AH1398" s="10" t="b">
        <f t="shared" si="1483"/>
        <v>1</v>
      </c>
      <c r="AI1398" s="10">
        <f>$AF1398</f>
        <v>3980.5139948599467</v>
      </c>
      <c r="AJ1398">
        <v>3.0000000000000001E-3</v>
      </c>
      <c r="AK1398" s="3" cm="1">
        <f t="array" ref="AK1398">100000000/Lvac($AA1398)</f>
        <v>25115.279886106444</v>
      </c>
      <c r="AL1398" s="21">
        <f t="shared" si="1558"/>
        <v>1.8928670959482547E-2</v>
      </c>
      <c r="AM1398" s="10" cm="1">
        <f t="array" ref="AM1398">Lvac($AI1398)-$BA1398</f>
        <v>6.3542869679622527E-3</v>
      </c>
      <c r="AN1398" s="10">
        <f>$AK1398-($AX1398-$AW1398)</f>
        <v>-4.0113893563102465E-2</v>
      </c>
      <c r="AO1398" s="3">
        <f>AM1398/AJ1398</f>
        <v>2.1180956559874176</v>
      </c>
      <c r="AP1398" s="3">
        <v>2.1198094544464161</v>
      </c>
      <c r="AS1398" s="3">
        <f t="shared" si="1489"/>
        <v>-1.138935549533926E-4</v>
      </c>
      <c r="AT1398" s="3" cm="1">
        <f t="array" ref="AT1398">AS1398-(100000000/LvacE($A1398)-$E1398)</f>
        <v>-2.4400367692578584E-5</v>
      </c>
      <c r="AU1398" t="s">
        <v>4746</v>
      </c>
      <c r="AV1398" t="s">
        <v>4923</v>
      </c>
      <c r="AW1398" s="3">
        <v>38701.589999999997</v>
      </c>
      <c r="AX1398" s="3">
        <v>63816.91</v>
      </c>
      <c r="AY1398" s="3"/>
      <c r="AZ1398" s="10" cm="1">
        <f t="array" ref="AZ1398">Lair(100000000/($AX1398-$AW1398))</f>
        <v>3980.5076422316733</v>
      </c>
      <c r="BA1398" s="10">
        <f>100000000/($AX1398-$AW1398)</f>
        <v>3981.6335208948153</v>
      </c>
      <c r="BB1398" s="12">
        <v>27700000</v>
      </c>
      <c r="BC1398" s="3">
        <v>0.214</v>
      </c>
      <c r="BD1398" s="12" cm="1">
        <f t="array" ref="BD1398">SfromgA($BB1398,$BA1398,"")</f>
        <v>0.86297254887978403</v>
      </c>
      <c r="BE1398" s="29">
        <f>(10^MAX(0.05, -0.312925054856973*((LN($BD1398))^(1/3)) + 0.454808404431693)-1)*100</f>
        <v>316.96353615475886</v>
      </c>
      <c r="BF1398" s="12">
        <v>26547257.315396931</v>
      </c>
      <c r="BG1398" s="12" cm="1">
        <f t="array" ref="BG1398">SfromgA($BF1398,$BA1398,"")</f>
        <v>0.82705972242727732</v>
      </c>
      <c r="BH1398" s="29">
        <f>(10^MAX(0.05, -0.312925054856973*((LN($BG1398))^(1/3)) + 0.454808404431693)-1)*100</f>
        <v>331.18873113494669</v>
      </c>
      <c r="BI1398" s="12">
        <f>IF($BB1398="",$BF1398,$BB1398)</f>
        <v>27700000</v>
      </c>
      <c r="BJ1398" s="29">
        <f>IF($BB1398="",$BH1398,$BE1398)</f>
        <v>316.96353615475886</v>
      </c>
      <c r="BK1398" s="3">
        <f>LN(BN1398*100000000/($AX1398-$AW1398)/$BI1398)</f>
        <v>-6.4564538169843191</v>
      </c>
      <c r="BL1398" s="13">
        <f>EXP(BK$4341*$AX1398+BK$4342)*$BI1398/(100000000/($AX1398-$AW1398))</f>
        <v>6.1266309587913872</v>
      </c>
      <c r="BM1398" s="3">
        <f t="shared" ref="BM1398" si="1559">LN(BL1398/$C1398)</f>
        <v>-3.1979902941250731</v>
      </c>
      <c r="BN1398" s="16" cm="1">
        <f t="array" ref="BN1398">$C1398*EXP(poly_from_str(100000000/$E1398,BN$4342))</f>
        <v>10.924868537335994</v>
      </c>
      <c r="BO1398" s="3">
        <f>LN($C1398)</f>
        <v>5.0106352940962555</v>
      </c>
      <c r="BP1398" s="13">
        <f>LN(BL1398/BN1398)</f>
        <v>-0.57839670774228191</v>
      </c>
      <c r="BY1398">
        <v>12655</v>
      </c>
    </row>
    <row r="1399" spans="1:77" hidden="1" x14ac:dyDescent="0.25">
      <c r="A1399">
        <v>3980.154</v>
      </c>
      <c r="B1399" s="2" t="str">
        <f t="shared" si="1482"/>
        <v/>
      </c>
      <c r="C1399">
        <v>4</v>
      </c>
      <c r="E1399">
        <v>25117.55</v>
      </c>
      <c r="R1399">
        <v>14</v>
      </c>
      <c r="S1399" t="s">
        <v>22</v>
      </c>
      <c r="AA1399" s="10">
        <f t="shared" si="1484"/>
        <v>3980.154</v>
      </c>
      <c r="AB1399" s="3" cm="1">
        <f t="array" ref="AB1399">100000000/Lvac(AA1399)</f>
        <v>25117.551482679024</v>
      </c>
      <c r="AC1399" s="28">
        <f t="shared" si="1485"/>
        <v>2.5124655980647986E-7</v>
      </c>
      <c r="AD1399" s="28">
        <f t="shared" si="1486"/>
        <v>3.9812797863262927E-7</v>
      </c>
      <c r="AE1399" s="21">
        <f t="shared" si="1487"/>
        <v>25117.551060382571</v>
      </c>
      <c r="AF1399" s="10" cm="1">
        <f t="array" ref="AF1399">Lair(100000000/AE1399)</f>
        <v>3980.1540669190022</v>
      </c>
      <c r="AG1399" s="10">
        <f t="shared" si="1488"/>
        <v>8.1553492003926253E-3</v>
      </c>
      <c r="AH1399" s="10" t="b">
        <f t="shared" si="1483"/>
        <v>1</v>
      </c>
      <c r="AI1399" s="10">
        <f t="shared" si="1491"/>
        <v>3980.154</v>
      </c>
      <c r="AJ1399">
        <v>3.0000000000000001E-3</v>
      </c>
      <c r="AK1399" s="3" cm="1">
        <f t="array" ref="AK1399">100000000/Lvac($AA1399)</f>
        <v>25117.551482679024</v>
      </c>
      <c r="AL1399" s="21">
        <f t="shared" si="1558"/>
        <v>1.8932095202355757E-2</v>
      </c>
      <c r="AM1399" s="21"/>
      <c r="AN1399" s="21"/>
      <c r="AO1399" s="21"/>
      <c r="AP1399" s="21"/>
      <c r="AS1399" s="3">
        <f t="shared" si="1489"/>
        <v>1.4826790247752797E-3</v>
      </c>
      <c r="AT1399" s="3" cm="1">
        <f t="array" ref="AT1399">AS1399-(100000000/LvacE($A1399)-$E1399)</f>
        <v>-2.4415752704953775E-5</v>
      </c>
      <c r="BB1399"/>
      <c r="BC1399"/>
      <c r="BD1399"/>
      <c r="BE1399"/>
      <c r="BF1399"/>
      <c r="BG1399"/>
      <c r="BH1399"/>
      <c r="BI1399"/>
      <c r="BJ1399"/>
      <c r="BN1399" s="16" cm="1">
        <f t="array" ref="BN1399">$C1399*EXP(poly_from_str(100000000/$E1399,BN$4342))</f>
        <v>0.29170155724142965</v>
      </c>
      <c r="BO1399" s="16"/>
      <c r="BY1399" t="e">
        <v>#N/A</v>
      </c>
    </row>
    <row r="1400" spans="1:77" hidden="1" x14ac:dyDescent="0.25">
      <c r="A1400">
        <v>3979.116</v>
      </c>
      <c r="B1400" s="2" t="str">
        <f t="shared" si="1482"/>
        <v/>
      </c>
      <c r="C1400">
        <v>20</v>
      </c>
      <c r="E1400">
        <v>25124.1</v>
      </c>
      <c r="F1400">
        <v>39732</v>
      </c>
      <c r="G1400" t="s">
        <v>5</v>
      </c>
      <c r="H1400" s="5" t="s">
        <v>16</v>
      </c>
      <c r="I1400">
        <v>64857</v>
      </c>
      <c r="J1400" t="s">
        <v>3</v>
      </c>
      <c r="K1400" s="5" t="s">
        <v>4</v>
      </c>
      <c r="L1400">
        <v>39732.99</v>
      </c>
      <c r="M1400" t="str">
        <f t="shared" ref="M1400:M1402" si="1560">$G1400&amp;""</f>
        <v>e</v>
      </c>
      <c r="N1400" t="str">
        <f t="shared" ref="N1400:N1402" si="1561">$H1400&amp;""</f>
        <v>11/2</v>
      </c>
      <c r="O1400">
        <v>64857.15</v>
      </c>
      <c r="P1400" t="str">
        <f t="shared" ref="P1400:P1402" si="1562">$J1400&amp;""</f>
        <v>o</v>
      </c>
      <c r="Q1400" t="str">
        <f t="shared" ref="Q1400:Q1402" si="1563">$K1400&amp;""</f>
        <v>9/2</v>
      </c>
      <c r="R1400">
        <v>14</v>
      </c>
      <c r="AA1400" s="10">
        <f t="shared" si="1484"/>
        <v>3979.116</v>
      </c>
      <c r="AB1400" s="3" cm="1">
        <f t="array" ref="AB1400">100000000/Lvac(AA1400)</f>
        <v>25124.10355387424</v>
      </c>
      <c r="AC1400" s="28">
        <f t="shared" si="1485"/>
        <v>2.5131210047658826E-7</v>
      </c>
      <c r="AD1400" s="28">
        <f t="shared" si="1486"/>
        <v>3.9802415153069048E-7</v>
      </c>
      <c r="AE1400" s="21">
        <f t="shared" si="1487"/>
        <v>25124.102540904798</v>
      </c>
      <c r="AF1400" s="10" cm="1">
        <f t="array" ref="AF1400">Lair(100000000/AE1400)</f>
        <v>3979.1161604360036</v>
      </c>
      <c r="AG1400" s="10">
        <f t="shared" si="1488"/>
        <v>8.1569956183577264E-3</v>
      </c>
      <c r="AH1400" s="10" t="b">
        <f t="shared" si="1483"/>
        <v>1</v>
      </c>
      <c r="AI1400" s="10">
        <f t="shared" ref="AI1400:AI1402" si="1564">$AF1400</f>
        <v>3979.1161604360036</v>
      </c>
      <c r="AJ1400">
        <v>3.0000000000000001E-3</v>
      </c>
      <c r="AK1400" s="3" cm="1">
        <f t="array" ref="AK1400">100000000/Lvac($AA1400)</f>
        <v>25124.10355387424</v>
      </c>
      <c r="AL1400" s="21">
        <f t="shared" si="1558"/>
        <v>1.8941972946415302E-2</v>
      </c>
      <c r="AM1400" s="10" cm="1">
        <f t="array" ref="AM1400">Lvac($AI1400)-$BA1400</f>
        <v>9.1028350952910841E-3</v>
      </c>
      <c r="AN1400" s="10">
        <f t="shared" ref="AN1400:AN1402" si="1565">$AK1400-($AX1400-$AW1400)</f>
        <v>-5.6446125763613963E-2</v>
      </c>
      <c r="AO1400" s="3">
        <f t="shared" ref="AO1400:AO1402" si="1566">AM1400/AJ1400</f>
        <v>3.0342783650970282</v>
      </c>
      <c r="AP1400" s="3">
        <v>2.9807857343560804</v>
      </c>
      <c r="AS1400" s="3">
        <f t="shared" si="1489"/>
        <v>3.5538742413336877E-3</v>
      </c>
      <c r="AT1400" s="3" cm="1">
        <f t="array" ref="AT1400">AS1400-(100000000/LvacE($A1400)-$E1400)</f>
        <v>-2.4460121494485065E-5</v>
      </c>
      <c r="AU1400" t="s">
        <v>4720</v>
      </c>
      <c r="AV1400" t="s">
        <v>4849</v>
      </c>
      <c r="AW1400" s="3">
        <v>39732.99</v>
      </c>
      <c r="AX1400" s="3">
        <v>64857.15</v>
      </c>
      <c r="AY1400" s="3"/>
      <c r="AZ1400" s="10" cm="1">
        <f t="array" ref="AZ1400">Lair(100000000/($AX1400-$AW1400))</f>
        <v>3979.1070599769841</v>
      </c>
      <c r="BA1400" s="10">
        <f t="shared" ref="BA1400:BA1402" si="1567">100000000/($AX1400-$AW1400)</f>
        <v>3980.232572949702</v>
      </c>
      <c r="BB1400" s="12">
        <v>3890000</v>
      </c>
      <c r="BC1400" s="3">
        <v>8.5999999999999993E-2</v>
      </c>
      <c r="BD1400" s="12" cm="1">
        <f t="array" ref="BD1400">SfromgA($BB1400,$BA1400,"")</f>
        <v>0.12106212972840628</v>
      </c>
      <c r="BE1400" s="29">
        <f t="shared" ref="BE1400:BE1401" si="1568">(10^MAX(0.05, -0.312925054856973*((LN($BD1400))^(1/3)) + 0.454808404431693)-1)*100</f>
        <v>618.22543504992655</v>
      </c>
      <c r="BG1400" s="3"/>
      <c r="BH1400" s="3"/>
      <c r="BI1400" s="12">
        <f t="shared" ref="BI1400:BI1401" si="1569">IF($BB1400="",$BF1400,$BB1400)</f>
        <v>3890000</v>
      </c>
      <c r="BJ1400" s="29">
        <f t="shared" ref="BJ1400:BJ1401" si="1570">IF($BB1400="",$BH1400,$BE1400)</f>
        <v>618.22543504992655</v>
      </c>
      <c r="BK1400" s="3">
        <f t="shared" ref="BK1400:BK1401" si="1571">LN(BN1400*100000000/($AX1400-$AW1400)/$BI1400)</f>
        <v>-6.5037262889738745</v>
      </c>
      <c r="BL1400" s="13">
        <f>EXP(BK$4341*$AX1400+BK$4342)*$BI1400/(100000000/($AX1400-$AW1400))</f>
        <v>0.79527768453756265</v>
      </c>
      <c r="BM1400" s="3">
        <f t="shared" ref="BM1400:BM1401" si="1572">LN(BL1400/$C1400)</f>
        <v>-3.2247962101424084</v>
      </c>
      <c r="BN1400" s="16" cm="1">
        <f t="array" ref="BN1400">$C1400*EXP(poly_from_str(100000000/$E1400,BN$4342))</f>
        <v>1.4638909054614115</v>
      </c>
      <c r="BO1400" s="3">
        <f t="shared" ref="BO1400:BO1401" si="1573">LN($C1400)</f>
        <v>2.9957322735539909</v>
      </c>
      <c r="BP1400" s="13">
        <f t="shared" ref="BP1400:BP1401" si="1574">LN(BL1400/BN1400)</f>
        <v>-0.61016183122347267</v>
      </c>
      <c r="BY1400">
        <v>1696</v>
      </c>
    </row>
    <row r="1401" spans="1:77" hidden="1" x14ac:dyDescent="0.25">
      <c r="A1401">
        <v>3977.8440000000001</v>
      </c>
      <c r="B1401" s="2" t="str">
        <f t="shared" si="1482"/>
        <v/>
      </c>
      <c r="C1401">
        <v>8</v>
      </c>
      <c r="E1401">
        <v>25132.14</v>
      </c>
      <c r="F1401">
        <v>39732</v>
      </c>
      <c r="G1401" t="s">
        <v>5</v>
      </c>
      <c r="H1401" s="5" t="s">
        <v>16</v>
      </c>
      <c r="I1401">
        <v>64865</v>
      </c>
      <c r="J1401" t="s">
        <v>3</v>
      </c>
      <c r="K1401" s="5" t="s">
        <v>16</v>
      </c>
      <c r="L1401">
        <v>39732.99</v>
      </c>
      <c r="M1401" t="str">
        <f t="shared" si="1560"/>
        <v>e</v>
      </c>
      <c r="N1401" t="str">
        <f t="shared" si="1561"/>
        <v>11/2</v>
      </c>
      <c r="O1401">
        <v>64865.15</v>
      </c>
      <c r="P1401" t="str">
        <f t="shared" si="1562"/>
        <v>o</v>
      </c>
      <c r="Q1401" t="str">
        <f t="shared" si="1563"/>
        <v>11/2</v>
      </c>
      <c r="R1401">
        <v>14</v>
      </c>
      <c r="AA1401" s="10">
        <f t="shared" si="1484"/>
        <v>3977.8440000000001</v>
      </c>
      <c r="AB1401" s="3" cm="1">
        <f t="array" ref="AB1401">100000000/Lvac(AA1401)</f>
        <v>25132.137344064293</v>
      </c>
      <c r="AC1401" s="28">
        <f t="shared" si="1485"/>
        <v>2.5139246285173574E-7</v>
      </c>
      <c r="AD1401" s="28">
        <f t="shared" si="1486"/>
        <v>3.9789691832007276E-7</v>
      </c>
      <c r="AE1401" s="21">
        <f t="shared" si="1487"/>
        <v>25132.138101784505</v>
      </c>
      <c r="AF1401" s="10" cm="1">
        <f t="array" ref="AF1401">Lair(100000000/AE1401)</f>
        <v>3977.843880067569</v>
      </c>
      <c r="AG1401" s="10">
        <f t="shared" si="1488"/>
        <v>8.1590149518262021E-3</v>
      </c>
      <c r="AH1401" s="10" t="b">
        <f t="shared" si="1483"/>
        <v>1</v>
      </c>
      <c r="AI1401" s="10">
        <f t="shared" si="1564"/>
        <v>3977.843880067569</v>
      </c>
      <c r="AJ1401">
        <v>3.0000000000000001E-3</v>
      </c>
      <c r="AK1401" s="3" cm="1">
        <f t="array" ref="AK1401">100000000/Lvac($AA1401)</f>
        <v>25132.137344064293</v>
      </c>
      <c r="AL1401" s="21">
        <f t="shared" si="1558"/>
        <v>1.8954090282425104E-2</v>
      </c>
      <c r="AM1401" s="10" cm="1">
        <f t="array" ref="AM1401">Lvac($AI1401)-$BA1401</f>
        <v>3.4669651158765191E-3</v>
      </c>
      <c r="AN1401" s="10">
        <f t="shared" si="1565"/>
        <v>-2.2655935710645281E-2</v>
      </c>
      <c r="AO1401" s="3">
        <f t="shared" si="1566"/>
        <v>1.1556550386255064</v>
      </c>
      <c r="AP1401" s="3">
        <v>1.195642953158919</v>
      </c>
      <c r="AS1401" s="3">
        <f t="shared" si="1489"/>
        <v>-2.6559357065707445E-3</v>
      </c>
      <c r="AT1401" s="3" cm="1">
        <f t="array" ref="AT1401">AS1401-(100000000/LvacE($A1401)-$E1401)</f>
        <v>-2.4514505639672279E-5</v>
      </c>
      <c r="AU1401" t="s">
        <v>4720</v>
      </c>
      <c r="AV1401" t="s">
        <v>4891</v>
      </c>
      <c r="AW1401" s="3">
        <v>39732.99</v>
      </c>
      <c r="AX1401" s="3">
        <v>64865.15</v>
      </c>
      <c r="AY1401" s="3"/>
      <c r="AZ1401" s="10" cm="1">
        <f t="array" ref="AZ1401">Lair(100000000/($AX1401-$AW1401))</f>
        <v>3977.8404140073908</v>
      </c>
      <c r="BA1401" s="10">
        <f t="shared" si="1567"/>
        <v>3978.965596271868</v>
      </c>
      <c r="BB1401" s="12">
        <v>1440000</v>
      </c>
      <c r="BC1401" s="3">
        <v>0.153</v>
      </c>
      <c r="BD1401" s="12" cm="1">
        <f t="array" ref="BD1401">SfromgA($BB1401,$BA1401,"")</f>
        <v>4.4771990634275907E-2</v>
      </c>
      <c r="BE1401" s="29">
        <f t="shared" si="1568"/>
        <v>715.430554115826</v>
      </c>
      <c r="BG1401" s="3"/>
      <c r="BH1401" s="3"/>
      <c r="BI1401" s="12">
        <f t="shared" si="1569"/>
        <v>1440000</v>
      </c>
      <c r="BJ1401" s="29">
        <f t="shared" si="1570"/>
        <v>715.430554115826</v>
      </c>
      <c r="BK1401" s="3">
        <f t="shared" si="1571"/>
        <v>-6.4220379273595292</v>
      </c>
      <c r="BL1401" s="13">
        <f>EXP(BK$4341*$AX1401+BK$4342)*$BI1401/(100000000/($AX1401-$AW1401))</f>
        <v>0.2943106449648491</v>
      </c>
      <c r="BM1401" s="3">
        <f t="shared" si="1572"/>
        <v>-3.3025609956218762</v>
      </c>
      <c r="BN1401" s="16" cm="1">
        <f t="array" ref="BN1401">$C1401*EXP(poly_from_str(100000000/$E1401,BN$4342))</f>
        <v>0.58821578337682046</v>
      </c>
      <c r="BO1401" s="3">
        <f t="shared" si="1573"/>
        <v>2.0794415416798357</v>
      </c>
      <c r="BP1401" s="13">
        <f t="shared" si="1574"/>
        <v>-0.69245803407038553</v>
      </c>
      <c r="BY1401">
        <v>681</v>
      </c>
    </row>
    <row r="1402" spans="1:77" hidden="1" x14ac:dyDescent="0.25">
      <c r="A1402">
        <v>3974.13</v>
      </c>
      <c r="B1402" s="2" t="str">
        <f t="shared" si="1482"/>
        <v/>
      </c>
      <c r="C1402">
        <v>4</v>
      </c>
      <c r="E1402">
        <v>25155.62</v>
      </c>
      <c r="F1402">
        <v>23245</v>
      </c>
      <c r="G1402" t="s">
        <v>3</v>
      </c>
      <c r="H1402" s="5" t="s">
        <v>18</v>
      </c>
      <c r="I1402">
        <v>48401</v>
      </c>
      <c r="J1402" t="s">
        <v>5</v>
      </c>
      <c r="K1402" s="5" t="s">
        <v>19</v>
      </c>
      <c r="L1402">
        <v>23245.99</v>
      </c>
      <c r="M1402" t="str">
        <f t="shared" si="1560"/>
        <v>o</v>
      </c>
      <c r="N1402" t="str">
        <f t="shared" si="1561"/>
        <v>5/2</v>
      </c>
      <c r="O1402">
        <v>48401.64</v>
      </c>
      <c r="P1402" t="str">
        <f t="shared" si="1562"/>
        <v>e</v>
      </c>
      <c r="Q1402" t="str">
        <f t="shared" si="1563"/>
        <v>3/2</v>
      </c>
      <c r="R1402">
        <v>14</v>
      </c>
      <c r="AA1402" s="10">
        <f t="shared" si="1484"/>
        <v>3974.13</v>
      </c>
      <c r="AB1402" s="3" cm="1">
        <f t="array" ref="AB1402">100000000/Lvac(AA1402)</f>
        <v>25155.623924242216</v>
      </c>
      <c r="AC1402" s="28">
        <f t="shared" si="1485"/>
        <v>2.5162740021086375E-7</v>
      </c>
      <c r="AD1402" s="28">
        <f t="shared" si="1486"/>
        <v>3.9752542135769105E-7</v>
      </c>
      <c r="AE1402" s="21">
        <f t="shared" si="1487"/>
        <v>25155.622801690781</v>
      </c>
      <c r="AF1402" s="10" cm="1">
        <f t="array" ref="AF1402">Lair(100000000/AE1402)</f>
        <v>3974.1301773465398</v>
      </c>
      <c r="AG1402" s="10">
        <f t="shared" si="1488"/>
        <v>8.1649221243696377E-3</v>
      </c>
      <c r="AH1402" s="10" t="b">
        <f t="shared" si="1483"/>
        <v>1</v>
      </c>
      <c r="AI1402" s="10">
        <f t="shared" si="1564"/>
        <v>3974.1301773465398</v>
      </c>
      <c r="AJ1402">
        <v>3.0000000000000001E-3</v>
      </c>
      <c r="AK1402" s="3" cm="1">
        <f t="array" ref="AK1402">100000000/Lvac($AA1402)</f>
        <v>25155.623924242216</v>
      </c>
      <c r="AL1402" s="21">
        <f t="shared" si="1558"/>
        <v>1.8989531898805243E-2</v>
      </c>
      <c r="AM1402" s="10" cm="1">
        <f t="array" ref="AM1402">Lvac($AI1402)-$BA1402</f>
        <v>4.2980482771781681E-3</v>
      </c>
      <c r="AN1402" s="10">
        <f t="shared" si="1565"/>
        <v>-2.6075757781654829E-2</v>
      </c>
      <c r="AO1402" s="3">
        <f t="shared" si="1566"/>
        <v>1.4326827590593894</v>
      </c>
      <c r="AP1402" s="3">
        <v>1.3735518130791509</v>
      </c>
      <c r="AS1402" s="3">
        <f t="shared" si="1489"/>
        <v>3.9242422171810176E-3</v>
      </c>
      <c r="AT1402" s="3" cm="1">
        <f t="array" ref="AT1402">AS1402-(100000000/LvacE($A1402)-$E1402)</f>
        <v>-2.4673408915987238E-5</v>
      </c>
      <c r="AU1402" t="s">
        <v>4985</v>
      </c>
      <c r="AV1402" t="s">
        <v>4940</v>
      </c>
      <c r="AW1402" s="3">
        <v>23245.99</v>
      </c>
      <c r="AX1402" s="3">
        <v>48401.64</v>
      </c>
      <c r="AY1402" s="3"/>
      <c r="AZ1402" s="10" cm="1">
        <f t="array" ref="AZ1402">Lair(100000000/($AX1402-$AW1402))</f>
        <v>3974.1258804200179</v>
      </c>
      <c r="BA1402" s="10">
        <f t="shared" si="1567"/>
        <v>3975.2500929214712</v>
      </c>
      <c r="BN1402" s="16" cm="1">
        <f t="array" ref="BN1402">$C1402*EXP(poly_from_str(100000000/$E1402,BN$4342))</f>
        <v>0.29804317012950937</v>
      </c>
      <c r="BO1402" s="16"/>
      <c r="BY1402">
        <v>345</v>
      </c>
    </row>
    <row r="1403" spans="1:77" hidden="1" x14ac:dyDescent="0.25">
      <c r="A1403">
        <v>3968.2</v>
      </c>
      <c r="B1403" s="2" t="str">
        <f t="shared" si="1482"/>
        <v/>
      </c>
      <c r="C1403">
        <v>6</v>
      </c>
      <c r="D1403" t="s">
        <v>134</v>
      </c>
      <c r="E1403">
        <v>25193.21</v>
      </c>
      <c r="R1403">
        <v>14</v>
      </c>
      <c r="S1403" t="s">
        <v>22</v>
      </c>
      <c r="AA1403" s="10">
        <f t="shared" si="1484"/>
        <v>3968.2</v>
      </c>
      <c r="AB1403" s="3" cm="1">
        <f t="array" ref="AB1403">100000000/Lvac(AA1403)</f>
        <v>25193.215171524724</v>
      </c>
      <c r="AC1403" s="28">
        <f t="shared" si="1485"/>
        <v>2.520034272466106E-7</v>
      </c>
      <c r="AD1403" s="28">
        <f t="shared" si="1486"/>
        <v>3.969322665613064E-7</v>
      </c>
      <c r="AE1403" s="21">
        <f t="shared" si="1487"/>
        <v>25193.213685864608</v>
      </c>
      <c r="AF1403" s="10" cm="1">
        <f t="array" ref="AF1403">Lair(100000000/AE1403)</f>
        <v>3968.200234012445</v>
      </c>
      <c r="AG1403" s="10">
        <f t="shared" si="1488"/>
        <v>8.1743882832927689E-3</v>
      </c>
      <c r="AH1403" s="10" t="b">
        <f t="shared" si="1483"/>
        <v>1</v>
      </c>
      <c r="AI1403" s="10">
        <f>100000000/AK1403</f>
        <v>3969.2438895643832</v>
      </c>
      <c r="AJ1403" s="10">
        <f>AL1403/AK1403*AI1403</f>
        <v>7.8774485274220971E-2</v>
      </c>
      <c r="AK1403" s="23" cm="1">
        <f t="array" ref="AK1403">100000000/Lvac($AA1403)+0.5</f>
        <v>25193.715171524724</v>
      </c>
      <c r="AL1403" s="24">
        <v>0.5</v>
      </c>
      <c r="AM1403" s="24"/>
      <c r="AN1403" s="24"/>
      <c r="AO1403" s="24"/>
      <c r="AP1403" s="24"/>
      <c r="AS1403" s="3">
        <f t="shared" si="1489"/>
        <v>5.1715247245738283E-3</v>
      </c>
      <c r="AT1403" s="3" cm="1">
        <f t="array" ref="AT1403">AS1403-(100000000/LvacE($A1403)-$E1403)</f>
        <v>-2.492745261406526E-5</v>
      </c>
      <c r="BB1403"/>
      <c r="BC1403"/>
      <c r="BD1403"/>
      <c r="BE1403"/>
      <c r="BF1403"/>
      <c r="BG1403"/>
      <c r="BH1403"/>
      <c r="BI1403"/>
      <c r="BJ1403"/>
      <c r="BN1403" s="16" cm="1">
        <f t="array" ref="BN1403">$C1403*EXP(poly_from_str(100000000/$E1403,BN$4342))</f>
        <v>0.45676041494458858</v>
      </c>
      <c r="BO1403" s="16"/>
      <c r="BY1403">
        <v>529</v>
      </c>
    </row>
    <row r="1404" spans="1:77" hidden="1" x14ac:dyDescent="0.25">
      <c r="A1404">
        <v>3964.5610000000001</v>
      </c>
      <c r="B1404" s="2" t="str">
        <f t="shared" si="1482"/>
        <v/>
      </c>
      <c r="C1404">
        <v>1</v>
      </c>
      <c r="E1404">
        <v>25216.34</v>
      </c>
      <c r="R1404">
        <v>14</v>
      </c>
      <c r="S1404" t="s">
        <v>22</v>
      </c>
      <c r="AA1404" s="10">
        <f t="shared" si="1484"/>
        <v>3964.5610000000001</v>
      </c>
      <c r="AB1404" s="3" cm="1">
        <f t="array" ref="AB1404">100000000/Lvac(AA1404)</f>
        <v>25216.339068505109</v>
      </c>
      <c r="AC1404" s="28">
        <f t="shared" si="1485"/>
        <v>2.522347367085536E-7</v>
      </c>
      <c r="AD1404" s="28">
        <f t="shared" si="1486"/>
        <v>3.9656827158109857E-7</v>
      </c>
      <c r="AE1404" s="21">
        <f t="shared" si="1487"/>
        <v>25216.33933680263</v>
      </c>
      <c r="AF1404" s="10" cm="1">
        <f t="array" ref="AF1404">Lair(100000000/AE1404)</f>
        <v>3964.560957816826</v>
      </c>
      <c r="AG1404" s="10">
        <f t="shared" si="1488"/>
        <v>8.1802183228490005E-3</v>
      </c>
      <c r="AH1404" s="10" t="b">
        <f t="shared" si="1483"/>
        <v>1</v>
      </c>
      <c r="AI1404" s="10">
        <f t="shared" si="1491"/>
        <v>3964.5610000000001</v>
      </c>
      <c r="AJ1404">
        <v>3.0000000000000001E-3</v>
      </c>
      <c r="AK1404" s="3" cm="1">
        <f t="array" ref="AK1404">100000000/Lvac($AA1404)</f>
        <v>25216.339068505109</v>
      </c>
      <c r="AL1404" s="21">
        <f t="shared" ref="AL1404:AL1414" si="1575">AJ1404/AI1404*AK1404</f>
        <v>1.9081309937094001E-2</v>
      </c>
      <c r="AM1404" s="21"/>
      <c r="AN1404" s="21"/>
      <c r="AO1404" s="21"/>
      <c r="AP1404" s="21"/>
      <c r="AS1404" s="3">
        <f t="shared" si="1489"/>
        <v>-9.3149489111965522E-4</v>
      </c>
      <c r="AT1404" s="3" cm="1">
        <f t="array" ref="AT1404">AS1404-(100000000/LvacE($A1404)-$E1404)</f>
        <v>-2.5083536456804723E-5</v>
      </c>
      <c r="BB1404"/>
      <c r="BC1404"/>
      <c r="BD1404"/>
      <c r="BE1404"/>
      <c r="BF1404"/>
      <c r="BG1404"/>
      <c r="BH1404"/>
      <c r="BI1404"/>
      <c r="BJ1404"/>
      <c r="BN1404" s="16" cm="1">
        <f t="array" ref="BN1404">$C1404*EXP(poly_from_str(100000000/$E1404,BN$4342))</f>
        <v>7.7146539319685417E-2</v>
      </c>
      <c r="BO1404" s="16"/>
      <c r="BY1404">
        <v>89</v>
      </c>
    </row>
    <row r="1405" spans="1:77" hidden="1" x14ac:dyDescent="0.25">
      <c r="A1405">
        <v>3960.875</v>
      </c>
      <c r="B1405" s="2" t="str">
        <f t="shared" si="1482"/>
        <v/>
      </c>
      <c r="C1405">
        <v>2</v>
      </c>
      <c r="D1405" t="s">
        <v>1155</v>
      </c>
      <c r="E1405">
        <v>25239.8</v>
      </c>
      <c r="R1405">
        <v>14</v>
      </c>
      <c r="S1405" t="s">
        <v>22</v>
      </c>
      <c r="AA1405" s="10">
        <f t="shared" si="1484"/>
        <v>3960.875</v>
      </c>
      <c r="AB1405" s="3" cm="1">
        <f t="array" ref="AB1405">100000000/Lvac(AA1405)</f>
        <v>25239.804940021946</v>
      </c>
      <c r="AC1405" s="28">
        <f t="shared" si="1485"/>
        <v>2.5246946697383786E-7</v>
      </c>
      <c r="AD1405" s="28">
        <f t="shared" si="1486"/>
        <v>3.9619957538353721E-7</v>
      </c>
      <c r="AE1405" s="21">
        <f t="shared" si="1487"/>
        <v>25239.803513380346</v>
      </c>
      <c r="AF1405" s="10" cm="1">
        <f t="array" ref="AF1405">Lair(100000000/AE1405)</f>
        <v>3960.8752238873717</v>
      </c>
      <c r="AG1405" s="10">
        <f t="shared" si="1488"/>
        <v>8.1861400498654899E-3</v>
      </c>
      <c r="AH1405" s="10" t="b">
        <f t="shared" si="1483"/>
        <v>1</v>
      </c>
      <c r="AI1405" s="10">
        <f t="shared" si="1491"/>
        <v>3960.875</v>
      </c>
      <c r="AJ1405">
        <v>7.0000000000000001E-3</v>
      </c>
      <c r="AK1405" s="3" cm="1">
        <f t="array" ref="AK1405">100000000/Lvac($AA1405)</f>
        <v>25239.804940021946</v>
      </c>
      <c r="AL1405" s="21">
        <f t="shared" si="1575"/>
        <v>4.4605960698116863E-2</v>
      </c>
      <c r="AM1405" s="21"/>
      <c r="AN1405" s="21"/>
      <c r="AO1405" s="21"/>
      <c r="AP1405" s="21"/>
      <c r="AS1405" s="3">
        <f t="shared" si="1489"/>
        <v>4.9400219468225259E-3</v>
      </c>
      <c r="AT1405" s="3" cm="1">
        <f t="array" ref="AT1405">AS1405-(100000000/LvacE($A1405)-$E1405)</f>
        <v>-2.5241795810870826E-5</v>
      </c>
      <c r="BB1405"/>
      <c r="BC1405"/>
      <c r="BD1405"/>
      <c r="BE1405"/>
      <c r="BF1405"/>
      <c r="BG1405"/>
      <c r="BH1405"/>
      <c r="BI1405"/>
      <c r="BJ1405"/>
      <c r="BN1405" s="16" cm="1">
        <f t="array" ref="BN1405">$C1405*EXP(poly_from_str(100000000/$E1405,BN$4342))</f>
        <v>0.15640214675280492</v>
      </c>
      <c r="BO1405" s="16"/>
      <c r="BY1405" t="e">
        <v>#N/A</v>
      </c>
    </row>
    <row r="1406" spans="1:77" hidden="1" x14ac:dyDescent="0.25">
      <c r="A1406">
        <v>3948.5059999999999</v>
      </c>
      <c r="B1406" s="2" t="str">
        <f t="shared" si="1482"/>
        <v/>
      </c>
      <c r="C1406">
        <v>8</v>
      </c>
      <c r="D1406" t="s">
        <v>1155</v>
      </c>
      <c r="E1406">
        <v>25318.87</v>
      </c>
      <c r="F1406">
        <v>15705</v>
      </c>
      <c r="G1406" t="s">
        <v>3</v>
      </c>
      <c r="H1406" s="5" t="s">
        <v>4</v>
      </c>
      <c r="I1406">
        <v>41023</v>
      </c>
      <c r="J1406" t="s">
        <v>5</v>
      </c>
      <c r="K1406" s="5" t="s">
        <v>8</v>
      </c>
      <c r="L1406">
        <v>15705.13</v>
      </c>
      <c r="M1406" t="str">
        <f t="shared" ref="M1406:M1407" si="1576">$G1406&amp;""</f>
        <v>o</v>
      </c>
      <c r="N1406" t="str">
        <f t="shared" ref="N1406:N1407" si="1577">$H1406&amp;""</f>
        <v>9/2</v>
      </c>
      <c r="O1406">
        <v>41023.980000000003</v>
      </c>
      <c r="P1406" t="str">
        <f t="shared" ref="P1406:P1407" si="1578">$J1406&amp;""</f>
        <v>e</v>
      </c>
      <c r="Q1406" t="str">
        <f t="shared" ref="Q1406:Q1407" si="1579">$K1406&amp;""</f>
        <v>7/2</v>
      </c>
      <c r="R1406">
        <v>14</v>
      </c>
      <c r="AA1406" s="10">
        <f t="shared" si="1484"/>
        <v>3948.5059999999999</v>
      </c>
      <c r="AB1406" s="3" cm="1">
        <f t="array" ref="AB1406">100000000/Lvac(AA1406)</f>
        <v>25318.868831460157</v>
      </c>
      <c r="AC1406" s="28">
        <f t="shared" si="1485"/>
        <v>2.5326034707811006E-7</v>
      </c>
      <c r="AD1406" s="28">
        <f t="shared" si="1486"/>
        <v>3.9496235264564514E-7</v>
      </c>
      <c r="AE1406" s="21">
        <f t="shared" si="1487"/>
        <v>25318.869171936331</v>
      </c>
      <c r="AF1406" s="10" cm="1">
        <f t="array" ref="AF1406">Lair(100000000/AE1406)</f>
        <v>3948.505946901184</v>
      </c>
      <c r="AG1406" s="10">
        <f t="shared" si="1488"/>
        <v>8.2061327539403716E-3</v>
      </c>
      <c r="AH1406" s="10" t="b">
        <f t="shared" si="1483"/>
        <v>1</v>
      </c>
      <c r="AI1406" s="10">
        <f t="shared" ref="AI1406:AI1407" si="1580">$AF1406</f>
        <v>3948.505946901184</v>
      </c>
      <c r="AJ1406">
        <v>2.9000000000000001E-2</v>
      </c>
      <c r="AK1406" s="3" cm="1">
        <f t="array" ref="AK1406">100000000/Lvac($AA1406)</f>
        <v>25318.868831460157</v>
      </c>
      <c r="AL1406" s="21">
        <f t="shared" si="1575"/>
        <v>0.18595570222924118</v>
      </c>
      <c r="AM1406" s="10" cm="1">
        <f t="array" ref="AM1406">Lvac($AI1406)-$BA1406</f>
        <v>-2.9907333760093024E-3</v>
      </c>
      <c r="AN1406" s="10">
        <f t="shared" ref="AN1406:AN1407" si="1581">$AK1406-($AX1406-$AW1406)</f>
        <v>1.8831460150977364E-2</v>
      </c>
      <c r="AO1406" s="3">
        <f t="shared" ref="AO1406:AO1407" si="1582">AM1406/AJ1406</f>
        <v>-0.10312873710376905</v>
      </c>
      <c r="AP1406" s="3">
        <v>-0.10129726577925512</v>
      </c>
      <c r="AS1406" s="3">
        <f t="shared" si="1489"/>
        <v>-1.168539842183236E-3</v>
      </c>
      <c r="AT1406" s="3" cm="1">
        <f t="array" ref="AT1406">AS1406-(100000000/LvacE($A1406)-$E1406)</f>
        <v>-2.5773904781090096E-5</v>
      </c>
      <c r="AU1406" t="s">
        <v>4762</v>
      </c>
      <c r="AV1406" t="s">
        <v>4706</v>
      </c>
      <c r="AW1406" s="3">
        <v>15705.13</v>
      </c>
      <c r="AX1406" s="3">
        <v>41023.980000000003</v>
      </c>
      <c r="AY1406" s="3"/>
      <c r="AZ1406" s="10" cm="1">
        <f t="array" ref="AZ1406">Lair(100000000/($AX1406-$AW1406))</f>
        <v>3948.5089368545368</v>
      </c>
      <c r="BA1406" s="10">
        <f t="shared" ref="BA1406:BA1407" si="1583">100000000/($AX1406-$AW1406)</f>
        <v>3949.6264640771592</v>
      </c>
      <c r="BB1406" s="12">
        <v>1160000</v>
      </c>
      <c r="BC1406" s="3">
        <v>6.8000000000000005E-2</v>
      </c>
      <c r="BD1406" s="12" cm="1">
        <f t="array" ref="BD1406">SfromgA($BB1406,$BA1406,"")</f>
        <v>3.5274382641393064E-2</v>
      </c>
      <c r="BE1406" s="29">
        <f t="shared" ref="BE1406:BE1407" si="1584">(10^MAX(0.05, -0.312925054856973*((LN($BD1406))^(1/3)) + 0.454808404431693)-1)*100</f>
        <v>737.10961867018318</v>
      </c>
      <c r="BG1406" s="3"/>
      <c r="BH1406" s="3"/>
      <c r="BI1406" s="12">
        <f t="shared" ref="BI1406:BI1407" si="1585">IF($BB1406="",$BF1406,$BB1406)</f>
        <v>1160000</v>
      </c>
      <c r="BJ1406" s="29">
        <f t="shared" ref="BJ1406:BJ1407" si="1586">IF($BB1406="",$BH1406,$BE1406)</f>
        <v>737.10961867018318</v>
      </c>
      <c r="BK1406" s="3">
        <f t="shared" ref="BK1406:BK1407" si="1587">LN(BN1406*100000000/($AX1406-$AW1406)/$BI1406)</f>
        <v>-6.1052590377864728</v>
      </c>
      <c r="BL1406" s="13">
        <f>EXP(BK$4341*$AX1406+BK$4342)*$BI1406/(100000000/($AX1406-$AW1406))</f>
        <v>1.4615742147316388</v>
      </c>
      <c r="BM1406" s="3">
        <f t="shared" ref="BM1406:BM1407" si="1588">LN(BL1406/$C1406)</f>
        <v>-1.6999274575630181</v>
      </c>
      <c r="BN1406" s="16" cm="1">
        <f t="array" ref="BN1406">$C1406*EXP(poly_from_str(100000000/$E1406,BN$4342))</f>
        <v>0.6552720657236778</v>
      </c>
      <c r="BO1406" s="3">
        <f t="shared" ref="BO1406:BO1407" si="1589">LN($C1406)</f>
        <v>2.0794415416798357</v>
      </c>
      <c r="BP1406" s="13">
        <f t="shared" ref="BP1406:BP1407" si="1590">LN(BL1406/BN1406)</f>
        <v>0.80221884618784434</v>
      </c>
      <c r="BY1406">
        <v>758</v>
      </c>
    </row>
    <row r="1407" spans="1:77" hidden="1" x14ac:dyDescent="0.25">
      <c r="A1407">
        <v>3945.11</v>
      </c>
      <c r="B1407" s="2" t="str">
        <f t="shared" si="1482"/>
        <v/>
      </c>
      <c r="C1407">
        <v>3</v>
      </c>
      <c r="E1407">
        <v>25340.66</v>
      </c>
      <c r="F1407">
        <v>34825</v>
      </c>
      <c r="G1407" t="s">
        <v>5</v>
      </c>
      <c r="H1407" s="5" t="s">
        <v>8</v>
      </c>
      <c r="I1407">
        <v>60166</v>
      </c>
      <c r="J1407" t="s">
        <v>3</v>
      </c>
      <c r="K1407" s="5" t="s">
        <v>4</v>
      </c>
      <c r="L1407">
        <v>34825.49</v>
      </c>
      <c r="M1407" t="str">
        <f t="shared" si="1576"/>
        <v>e</v>
      </c>
      <c r="N1407" t="str">
        <f t="shared" si="1577"/>
        <v>7/2</v>
      </c>
      <c r="O1407">
        <v>60166.2</v>
      </c>
      <c r="P1407" t="str">
        <f t="shared" si="1578"/>
        <v>o</v>
      </c>
      <c r="Q1407" t="str">
        <f t="shared" si="1579"/>
        <v>9/2</v>
      </c>
      <c r="R1407">
        <v>14</v>
      </c>
      <c r="AA1407" s="10">
        <f t="shared" si="1484"/>
        <v>3945.11</v>
      </c>
      <c r="AB1407" s="3" cm="1">
        <f t="array" ref="AB1407">100000000/Lvac(AA1407)</f>
        <v>25340.663147064955</v>
      </c>
      <c r="AC1407" s="28">
        <f t="shared" si="1485"/>
        <v>2.5347835675050887E-7</v>
      </c>
      <c r="AD1407" s="28">
        <f t="shared" si="1486"/>
        <v>3.9462266405440281E-7</v>
      </c>
      <c r="AE1407" s="21">
        <f t="shared" si="1487"/>
        <v>25340.662227870107</v>
      </c>
      <c r="AF1407" s="10" cm="1">
        <f t="array" ref="AF1407">Lair(100000000/AE1407)</f>
        <v>3945.1101431061738</v>
      </c>
      <c r="AG1407" s="10">
        <f t="shared" si="1488"/>
        <v>8.2116548267431016E-3</v>
      </c>
      <c r="AH1407" s="10" t="b">
        <f t="shared" si="1483"/>
        <v>1</v>
      </c>
      <c r="AI1407" s="10">
        <f t="shared" si="1580"/>
        <v>3945.1101431061738</v>
      </c>
      <c r="AJ1407">
        <v>3.0000000000000001E-3</v>
      </c>
      <c r="AK1407" s="3" cm="1">
        <f t="array" ref="AK1407">100000000/Lvac($AA1407)</f>
        <v>25340.663147064955</v>
      </c>
      <c r="AL1407" s="21">
        <f t="shared" si="1575"/>
        <v>1.926992826145511E-2</v>
      </c>
      <c r="AM1407" s="10" cm="1">
        <f t="array" ref="AM1407">Lvac($AI1407)-$BA1407</f>
        <v>7.4393992313162016E-3</v>
      </c>
      <c r="AN1407" s="10">
        <f t="shared" si="1581"/>
        <v>-4.685293504371657E-2</v>
      </c>
      <c r="AO1407" s="3">
        <f t="shared" si="1582"/>
        <v>2.4797997437720674</v>
      </c>
      <c r="AP1407" s="3">
        <v>2.4320852423140118</v>
      </c>
      <c r="AS1407" s="3">
        <f t="shared" si="1489"/>
        <v>3.1470649555558339E-3</v>
      </c>
      <c r="AT1407" s="3" cm="1">
        <f t="array" ref="AT1407">AS1407-(100000000/LvacE($A1407)-$E1407)</f>
        <v>-2.5920271582435817E-5</v>
      </c>
      <c r="AU1407" t="s">
        <v>4756</v>
      </c>
      <c r="AV1407" t="s">
        <v>4721</v>
      </c>
      <c r="AW1407" s="3">
        <v>34825.49</v>
      </c>
      <c r="AX1407" s="3">
        <v>60166.2</v>
      </c>
      <c r="AY1407" s="3"/>
      <c r="AZ1407" s="10" cm="1">
        <f t="array" ref="AZ1407">Lair(100000000/($AX1407-$AW1407))</f>
        <v>3945.1027056470589</v>
      </c>
      <c r="BA1407" s="10">
        <f t="shared" si="1583"/>
        <v>3946.2193442883013</v>
      </c>
      <c r="BB1407" s="12">
        <v>1080000</v>
      </c>
      <c r="BC1407" s="3">
        <v>6.0999999999999999E-2</v>
      </c>
      <c r="BD1407" s="12" cm="1">
        <f t="array" ref="BD1407">SfromgA($BB1407,$BA1407,"")</f>
        <v>3.2756747938386788E-2</v>
      </c>
      <c r="BE1407" s="29">
        <f t="shared" si="1584"/>
        <v>743.74407606941168</v>
      </c>
      <c r="BG1407" s="3"/>
      <c r="BH1407" s="3"/>
      <c r="BI1407" s="12">
        <f t="shared" si="1585"/>
        <v>1080000</v>
      </c>
      <c r="BJ1407" s="29">
        <f t="shared" si="1586"/>
        <v>743.74407606941168</v>
      </c>
      <c r="BK1407" s="3">
        <f t="shared" si="1587"/>
        <v>-7.0025786874097848</v>
      </c>
      <c r="BL1407" s="13">
        <f>EXP(BK$4341*$AX1407+BK$4342)*$BI1407/(100000000/($AX1407-$AW1407))</f>
        <v>0.31806144586240809</v>
      </c>
      <c r="BM1407" s="3">
        <f t="shared" si="1588"/>
        <v>-2.2441229775533902</v>
      </c>
      <c r="BN1407" s="16" cm="1">
        <f t="array" ref="BN1407">$C1407*EXP(poly_from_str(100000000/$E1407,BN$4342))</f>
        <v>0.2489208362342954</v>
      </c>
      <c r="BO1407" s="3">
        <f t="shared" si="1589"/>
        <v>1.0986122886681098</v>
      </c>
      <c r="BP1407" s="13">
        <f t="shared" si="1590"/>
        <v>0.2451096709514767</v>
      </c>
      <c r="BY1407">
        <v>288</v>
      </c>
    </row>
    <row r="1408" spans="1:77" hidden="1" x14ac:dyDescent="0.25">
      <c r="A1408">
        <v>3934.37</v>
      </c>
      <c r="B1408" s="2" t="str">
        <f t="shared" si="1482"/>
        <v/>
      </c>
      <c r="C1408">
        <v>1</v>
      </c>
      <c r="D1408" t="s">
        <v>1155</v>
      </c>
      <c r="E1408">
        <v>25409.84</v>
      </c>
      <c r="R1408">
        <v>14</v>
      </c>
      <c r="S1408" t="s">
        <v>22</v>
      </c>
      <c r="AA1408" s="10">
        <f t="shared" si="1484"/>
        <v>3934.37</v>
      </c>
      <c r="AB1408" s="3" cm="1">
        <f t="array" ref="AB1408">100000000/Lvac(AA1408)</f>
        <v>25409.836269748674</v>
      </c>
      <c r="AC1408" s="28">
        <f t="shared" si="1485"/>
        <v>2.5417029918385917E-7</v>
      </c>
      <c r="AD1408" s="28">
        <f t="shared" si="1486"/>
        <v>3.9354838393450655E-7</v>
      </c>
      <c r="AE1408" s="21">
        <f t="shared" si="1487"/>
        <v>25409.837367710046</v>
      </c>
      <c r="AF1408" s="10" cm="1">
        <f t="array" ref="AF1408">Lair(100000000/AE1408)</f>
        <v>3934.3698299917223</v>
      </c>
      <c r="AG1408" s="10">
        <f t="shared" si="1488"/>
        <v>8.2292128434474487E-3</v>
      </c>
      <c r="AH1408" s="10" t="b">
        <f t="shared" si="1483"/>
        <v>1</v>
      </c>
      <c r="AI1408" s="10">
        <f t="shared" si="1491"/>
        <v>3934.37</v>
      </c>
      <c r="AJ1408">
        <v>7.0000000000000001E-3</v>
      </c>
      <c r="AK1408" s="3" cm="1">
        <f t="array" ref="AK1408">100000000/Lvac($AA1408)</f>
        <v>25409.836269748674</v>
      </c>
      <c r="AL1408" s="21">
        <f t="shared" si="1575"/>
        <v>4.5208979808264278E-2</v>
      </c>
      <c r="AM1408" s="21"/>
      <c r="AN1408" s="21"/>
      <c r="AO1408" s="21"/>
      <c r="AP1408" s="21"/>
      <c r="AS1408" s="3">
        <f t="shared" si="1489"/>
        <v>-3.7302513264876325E-3</v>
      </c>
      <c r="AT1408" s="3" cm="1">
        <f t="array" ref="AT1408">AS1408-(100000000/LvacE($A1408)-$E1408)</f>
        <v>-2.6383935619378462E-5</v>
      </c>
      <c r="BB1408"/>
      <c r="BC1408"/>
      <c r="BD1408"/>
      <c r="BE1408"/>
      <c r="BF1408"/>
      <c r="BG1408"/>
      <c r="BH1408"/>
      <c r="BI1408"/>
      <c r="BJ1408"/>
      <c r="BN1408" s="16" cm="1">
        <f t="array" ref="BN1408">$C1408*EXP(poly_from_str(100000000/$E1408,BN$4342))</f>
        <v>8.6480523954881261E-2</v>
      </c>
      <c r="BO1408" s="16"/>
      <c r="BY1408">
        <v>100</v>
      </c>
    </row>
    <row r="1409" spans="1:77" hidden="1" x14ac:dyDescent="0.25">
      <c r="A1409">
        <v>3933.6469999999999</v>
      </c>
      <c r="B1409" s="2" t="str">
        <f t="shared" si="1482"/>
        <v/>
      </c>
      <c r="C1409">
        <v>8</v>
      </c>
      <c r="E1409">
        <v>25414.51</v>
      </c>
      <c r="R1409">
        <v>14</v>
      </c>
      <c r="S1409" t="s">
        <v>22</v>
      </c>
      <c r="AA1409" s="10">
        <f t="shared" si="1484"/>
        <v>3933.6469999999999</v>
      </c>
      <c r="AB1409" s="3" cm="1">
        <f t="array" ref="AB1409">100000000/Lvac(AA1409)</f>
        <v>25414.506465497769</v>
      </c>
      <c r="AC1409" s="28">
        <f t="shared" si="1485"/>
        <v>2.5421701540580537E-7</v>
      </c>
      <c r="AD1409" s="28">
        <f t="shared" si="1486"/>
        <v>3.9347606508022505E-7</v>
      </c>
      <c r="AE1409" s="21">
        <f t="shared" si="1487"/>
        <v>25414.507506382146</v>
      </c>
      <c r="AF1409" s="10" cm="1">
        <f t="array" ref="AF1409">Lair(100000000/AE1409)</f>
        <v>3933.6468388887474</v>
      </c>
      <c r="AG1409" s="10">
        <f t="shared" si="1488"/>
        <v>8.2303999908351928E-3</v>
      </c>
      <c r="AH1409" s="10" t="b">
        <f t="shared" si="1483"/>
        <v>1</v>
      </c>
      <c r="AI1409" s="10">
        <f t="shared" si="1491"/>
        <v>3933.6469999999999</v>
      </c>
      <c r="AJ1409">
        <v>3.0000000000000001E-3</v>
      </c>
      <c r="AK1409" s="3" cm="1">
        <f t="array" ref="AK1409">100000000/Lvac($AA1409)</f>
        <v>25414.506465497769</v>
      </c>
      <c r="AL1409" s="21">
        <f t="shared" si="1575"/>
        <v>1.9382399945011158E-2</v>
      </c>
      <c r="AM1409" s="21"/>
      <c r="AN1409" s="21"/>
      <c r="AO1409" s="21"/>
      <c r="AP1409" s="21"/>
      <c r="AS1409" s="3">
        <f t="shared" si="1489"/>
        <v>-3.5345022297406103E-3</v>
      </c>
      <c r="AT1409" s="3" cm="1">
        <f t="array" ref="AT1409">AS1409-(100000000/LvacE($A1409)-$E1409)</f>
        <v>-2.6415182219352573E-5</v>
      </c>
      <c r="BB1409"/>
      <c r="BC1409"/>
      <c r="BD1409"/>
      <c r="BE1409"/>
      <c r="BF1409"/>
      <c r="BG1409"/>
      <c r="BH1409"/>
      <c r="BI1409"/>
      <c r="BJ1409"/>
      <c r="BN1409" s="16" cm="1">
        <f t="array" ref="BN1409">$C1409*EXP(poly_from_str(100000000/$E1409,BN$4342))</f>
        <v>0.69379485255856221</v>
      </c>
      <c r="BO1409" s="16"/>
      <c r="BY1409" t="e">
        <v>#N/A</v>
      </c>
    </row>
    <row r="1410" spans="1:77" hidden="1" x14ac:dyDescent="0.25">
      <c r="A1410">
        <v>3932.701</v>
      </c>
      <c r="B1410" s="2" t="str">
        <f t="shared" ref="B1410:B1473" si="1591">IF(OR(A1410=A1409,A1410=A1411),IF(B1409="",1,B1409+1),"")</f>
        <v/>
      </c>
      <c r="C1410">
        <v>1</v>
      </c>
      <c r="D1410" t="s">
        <v>1155</v>
      </c>
      <c r="E1410">
        <v>25420.62</v>
      </c>
      <c r="R1410">
        <v>14</v>
      </c>
      <c r="S1410" t="s">
        <v>22</v>
      </c>
      <c r="AA1410" s="10">
        <f t="shared" si="1484"/>
        <v>3932.701</v>
      </c>
      <c r="AB1410" s="3" cm="1">
        <f t="array" ref="AB1410">100000000/Lvac(AA1410)</f>
        <v>25420.619715938657</v>
      </c>
      <c r="AC1410" s="28">
        <f t="shared" si="1485"/>
        <v>2.5427816658322103E-7</v>
      </c>
      <c r="AD1410" s="28">
        <f t="shared" si="1486"/>
        <v>3.9338144041114892E-7</v>
      </c>
      <c r="AE1410" s="21">
        <f t="shared" si="1487"/>
        <v>25420.619799649379</v>
      </c>
      <c r="AF1410" s="10" cm="1">
        <f t="array" ref="AF1410">Lair(100000000/AE1410)</f>
        <v>3932.7009870492302</v>
      </c>
      <c r="AG1410" s="10">
        <f t="shared" si="1488"/>
        <v>8.2319542873890809E-3</v>
      </c>
      <c r="AH1410" s="10" t="b">
        <f t="shared" ref="AH1410:AH1473" si="1592">ABS(AE1410-AB1410)&lt;AG1410</f>
        <v>1</v>
      </c>
      <c r="AI1410" s="10">
        <f t="shared" si="1491"/>
        <v>3932.701</v>
      </c>
      <c r="AJ1410">
        <v>7.0000000000000001E-3</v>
      </c>
      <c r="AK1410" s="3" cm="1">
        <f t="array" ref="AK1410">100000000/Lvac($AA1410)</f>
        <v>25420.619715938657</v>
      </c>
      <c r="AL1410" s="21">
        <f t="shared" si="1575"/>
        <v>4.524736002344714E-2</v>
      </c>
      <c r="AM1410" s="21"/>
      <c r="AN1410" s="21"/>
      <c r="AO1410" s="21"/>
      <c r="AP1410" s="21"/>
      <c r="AS1410" s="3">
        <f t="shared" si="1489"/>
        <v>-2.8406134151737206E-4</v>
      </c>
      <c r="AT1410" s="3" cm="1">
        <f t="array" ref="AT1410">AS1410-(100000000/LvacE($A1410)-$E1410)</f>
        <v>-2.6456084015080705E-5</v>
      </c>
      <c r="BB1410"/>
      <c r="BC1410"/>
      <c r="BD1410"/>
      <c r="BE1410"/>
      <c r="BF1410"/>
      <c r="BG1410"/>
      <c r="BH1410"/>
      <c r="BI1410"/>
      <c r="BJ1410"/>
      <c r="BN1410" s="16" cm="1">
        <f t="array" ref="BN1410">$C1410*EXP(poly_from_str(100000000/$E1410,BN$4342))</f>
        <v>8.7044753783167089E-2</v>
      </c>
      <c r="BO1410" s="16"/>
      <c r="BY1410" t="e">
        <v>#N/A</v>
      </c>
    </row>
    <row r="1411" spans="1:77" hidden="1" x14ac:dyDescent="0.25">
      <c r="A1411">
        <v>3931.3029999999999</v>
      </c>
      <c r="B1411" s="2" t="str">
        <f t="shared" si="1591"/>
        <v/>
      </c>
      <c r="C1411">
        <v>15</v>
      </c>
      <c r="E1411">
        <v>25429.66</v>
      </c>
      <c r="F1411">
        <v>38785</v>
      </c>
      <c r="G1411" t="s">
        <v>5</v>
      </c>
      <c r="H1411" s="5" t="s">
        <v>86</v>
      </c>
      <c r="I1411">
        <v>64215</v>
      </c>
      <c r="J1411" t="s">
        <v>3</v>
      </c>
      <c r="K1411" s="5" t="s">
        <v>15</v>
      </c>
      <c r="L1411">
        <v>38785.760000000002</v>
      </c>
      <c r="M1411" t="str">
        <f>$G1411&amp;""</f>
        <v>e</v>
      </c>
      <c r="N1411" t="str">
        <f>$H1411&amp;""</f>
        <v>15/2</v>
      </c>
      <c r="O1411">
        <v>64215.45</v>
      </c>
      <c r="P1411" t="str">
        <f>$J1411&amp;""</f>
        <v>o</v>
      </c>
      <c r="Q1411" t="str">
        <f>$K1411&amp;""</f>
        <v>13/2</v>
      </c>
      <c r="R1411">
        <v>14</v>
      </c>
      <c r="AA1411" s="10">
        <f t="shared" ref="AA1411:AA1474" si="1593">ROUND($A1411,3)+0</f>
        <v>3931.3029999999999</v>
      </c>
      <c r="AB1411" s="3" cm="1">
        <f t="array" ref="AB1411">100000000/Lvac(AA1411)</f>
        <v>25429.659271531506</v>
      </c>
      <c r="AC1411" s="28">
        <f t="shared" ref="AC1411:AC1474" si="1594">0.001/AA1411</f>
        <v>2.5436858975255789E-7</v>
      </c>
      <c r="AD1411" s="28">
        <f t="shared" ref="AD1411:AD1474" si="1595">0.01/AB1411</f>
        <v>3.9324160395632972E-7</v>
      </c>
      <c r="AE1411" s="21">
        <f t="shared" ref="AE1411:AE1474" si="1596">($AB1411/$AC1411^2+$E1411/$AD1411^2)/(1/$AC1411^2+1/$AD1411^2)</f>
        <v>25429.659486421042</v>
      </c>
      <c r="AF1411" s="10" cm="1">
        <f t="array" ref="AF1411">Lair(100000000/AE1411)</f>
        <v>3931.3029667783685</v>
      </c>
      <c r="AG1411" s="10">
        <f t="shared" ref="AG1411:AG1474" si="1597">0.0005/$AA1411*AB1411+0.005</f>
        <v>8.2342532833937637E-3</v>
      </c>
      <c r="AH1411" s="10" t="b">
        <f t="shared" si="1592"/>
        <v>1</v>
      </c>
      <c r="AI1411" s="10">
        <f>$AF1411</f>
        <v>3931.3029667783685</v>
      </c>
      <c r="AJ1411">
        <v>3.0000000000000001E-3</v>
      </c>
      <c r="AK1411" s="3" cm="1">
        <f t="array" ref="AK1411">100000000/Lvac($AA1411)</f>
        <v>25429.659271531506</v>
      </c>
      <c r="AL1411" s="21">
        <f t="shared" si="1575"/>
        <v>1.9405519864349696E-2</v>
      </c>
      <c r="AM1411" s="10" cm="1">
        <f t="array" ref="AM1411">Lvac($AI1411)-$BA1411</f>
        <v>4.7185823455038189E-3</v>
      </c>
      <c r="AN1411" s="10">
        <f>$AK1411-($AX1411-$AW1411)</f>
        <v>-3.0728468489542138E-2</v>
      </c>
      <c r="AO1411" s="3">
        <f>AM1411/AJ1411</f>
        <v>1.5728607818346063</v>
      </c>
      <c r="AP1411" s="3">
        <v>1.5839375464565819</v>
      </c>
      <c r="AS1411" s="3">
        <f t="shared" ref="AS1411:AS1474" si="1598">$AB1411-$E1411</f>
        <v>-7.2846849434426986E-4</v>
      </c>
      <c r="AT1411" s="3" cm="1">
        <f t="array" ref="AT1411">AS1411-(100000000/LvacE($A1411)-$E1411)</f>
        <v>-2.6516543584875762E-5</v>
      </c>
      <c r="AU1411" t="s">
        <v>4776</v>
      </c>
      <c r="AV1411" t="s">
        <v>4818</v>
      </c>
      <c r="AW1411" s="3">
        <v>38785.760000000002</v>
      </c>
      <c r="AX1411" s="3">
        <v>64215.45</v>
      </c>
      <c r="AY1411" s="3"/>
      <c r="AZ1411" s="10" cm="1">
        <f t="array" ref="AZ1411">Lair(100000000/($AX1411-$AW1411))</f>
        <v>3931.2982494261155</v>
      </c>
      <c r="BA1411" s="10">
        <f>100000000/($AX1411-$AW1411)</f>
        <v>3932.4112877506577</v>
      </c>
      <c r="BB1411" s="12">
        <v>11100000</v>
      </c>
      <c r="BC1411" s="3">
        <v>0.245</v>
      </c>
      <c r="BD1411" s="12" cm="1">
        <f t="array" ref="BD1411">SfromgA($BB1411,$BA1411,"")</f>
        <v>0.33314487825106803</v>
      </c>
      <c r="BE1411" s="29">
        <f>(10^MAX(0.05, -0.312925054856973*((LN($BD1411))^(1/3)) + 0.454808404431693)-1)*100</f>
        <v>499.45172598066898</v>
      </c>
      <c r="BG1411" s="3"/>
      <c r="BH1411" s="3"/>
      <c r="BI1411" s="12">
        <f>IF($BB1411="",$BF1411,$BB1411)</f>
        <v>11100000</v>
      </c>
      <c r="BJ1411" s="29">
        <f>IF($BB1411="",$BH1411,$BE1411)</f>
        <v>499.45172598066898</v>
      </c>
      <c r="BK1411" s="3">
        <f>LN(BN1411*100000000/($AX1411-$AW1411)/$BI1411)</f>
        <v>-7.6732662122363786</v>
      </c>
      <c r="BL1411" s="13">
        <f>EXP(BK$4341*$AX1411+BK$4342)*$BI1411/(100000000/($AX1411-$AW1411))</f>
        <v>2.4116615143882405</v>
      </c>
      <c r="BM1411" s="3">
        <f t="shared" ref="BM1411" si="1599">LN(BL1411/$C1411)</f>
        <v>-1.827734266086567</v>
      </c>
      <c r="BN1411" s="16" cm="1">
        <f t="array" ref="BN1411">$C1411*EXP(poly_from_str(100000000/$E1411,BN$4342))</f>
        <v>1.3128250974517517</v>
      </c>
      <c r="BO1411" s="3">
        <f>LN($C1411)</f>
        <v>2.7080502011022101</v>
      </c>
      <c r="BP1411" s="13">
        <f>LN(BL1411/BN1411)</f>
        <v>0.60813455690634866</v>
      </c>
      <c r="BY1411">
        <v>1517</v>
      </c>
    </row>
    <row r="1412" spans="1:77" hidden="1" x14ac:dyDescent="0.25">
      <c r="A1412">
        <v>3928.4659999999999</v>
      </c>
      <c r="B1412" s="2" t="str">
        <f t="shared" si="1591"/>
        <v/>
      </c>
      <c r="C1412">
        <v>2</v>
      </c>
      <c r="D1412" t="s">
        <v>14</v>
      </c>
      <c r="E1412">
        <v>25448.02</v>
      </c>
      <c r="R1412">
        <v>14</v>
      </c>
      <c r="S1412" t="s">
        <v>22</v>
      </c>
      <c r="AA1412" s="10">
        <f t="shared" si="1593"/>
        <v>3928.4659999999999</v>
      </c>
      <c r="AB1412" s="3" cm="1">
        <f t="array" ref="AB1412">100000000/Lvac(AA1412)</f>
        <v>25448.023266164408</v>
      </c>
      <c r="AC1412" s="28">
        <f t="shared" si="1594"/>
        <v>2.5455228580316081E-7</v>
      </c>
      <c r="AD1412" s="28">
        <f t="shared" si="1595"/>
        <v>3.9295782998186588E-7</v>
      </c>
      <c r="AE1412" s="21">
        <f t="shared" si="1596"/>
        <v>25448.022300722183</v>
      </c>
      <c r="AF1412" s="10" cm="1">
        <f t="array" ref="AF1412">Lair(100000000/AE1412)</f>
        <v>3928.4661490407325</v>
      </c>
      <c r="AG1412" s="10">
        <f t="shared" si="1597"/>
        <v>8.238926245787084E-3</v>
      </c>
      <c r="AH1412" s="10" t="b">
        <f t="shared" si="1592"/>
        <v>1</v>
      </c>
      <c r="AI1412" s="10">
        <f t="shared" ref="AI1412:AI1473" si="1600">$AA1412</f>
        <v>3928.4659999999999</v>
      </c>
      <c r="AJ1412">
        <v>7.0000000000000001E-3</v>
      </c>
      <c r="AK1412" s="3" cm="1">
        <f t="array" ref="AK1412">100000000/Lvac($AA1412)</f>
        <v>25448.023266164408</v>
      </c>
      <c r="AL1412" s="21">
        <f t="shared" si="1575"/>
        <v>4.5344967441019186E-2</v>
      </c>
      <c r="AM1412" s="21"/>
      <c r="AN1412" s="21"/>
      <c r="AO1412" s="21"/>
      <c r="AP1412" s="21"/>
      <c r="AS1412" s="3">
        <f t="shared" si="1598"/>
        <v>3.2661644072504714E-3</v>
      </c>
      <c r="AT1412" s="3" cm="1">
        <f t="array" ref="AT1412">AS1412-(100000000/LvacE($A1412)-$E1412)</f>
        <v>-2.663928535184823E-5</v>
      </c>
      <c r="BB1412"/>
      <c r="BC1412"/>
      <c r="BD1412"/>
      <c r="BE1412"/>
      <c r="BF1412"/>
      <c r="BG1412"/>
      <c r="BH1412"/>
      <c r="BI1412"/>
      <c r="BJ1412"/>
      <c r="BN1412" s="16" cm="1">
        <f t="array" ref="BN1412">$C1412*EXP(poly_from_str(100000000/$E1412,BN$4342))</f>
        <v>0.17700186188340267</v>
      </c>
      <c r="BO1412" s="16"/>
      <c r="BY1412">
        <v>204</v>
      </c>
    </row>
    <row r="1413" spans="1:77" hidden="1" x14ac:dyDescent="0.25">
      <c r="A1413">
        <v>3926.5749999999998</v>
      </c>
      <c r="B1413" s="2" t="str">
        <f t="shared" si="1591"/>
        <v/>
      </c>
      <c r="C1413">
        <v>2</v>
      </c>
      <c r="E1413">
        <v>25460.28</v>
      </c>
      <c r="R1413">
        <v>14</v>
      </c>
      <c r="S1413" t="s">
        <v>22</v>
      </c>
      <c r="AA1413" s="10">
        <f t="shared" si="1593"/>
        <v>3926.5749999999998</v>
      </c>
      <c r="AB1413" s="3" cm="1">
        <f t="array" ref="AB1413">100000000/Lvac(AA1413)</f>
        <v>25460.278509864096</v>
      </c>
      <c r="AC1413" s="28">
        <f t="shared" si="1594"/>
        <v>2.5467487568682635E-7</v>
      </c>
      <c r="AD1413" s="28">
        <f t="shared" si="1595"/>
        <v>3.9276868067745967E-7</v>
      </c>
      <c r="AE1413" s="21">
        <f t="shared" si="1596"/>
        <v>25460.278950929631</v>
      </c>
      <c r="AF1413" s="10" cm="1">
        <f t="array" ref="AF1413">Lair(100000000/AE1413)</f>
        <v>3926.5749319757756</v>
      </c>
      <c r="AG1413" s="10">
        <f t="shared" si="1597"/>
        <v>8.2420466322258076E-3</v>
      </c>
      <c r="AH1413" s="10" t="b">
        <f t="shared" si="1592"/>
        <v>1</v>
      </c>
      <c r="AI1413" s="10">
        <f t="shared" si="1600"/>
        <v>3926.5749999999998</v>
      </c>
      <c r="AJ1413">
        <v>3.0000000000000001E-3</v>
      </c>
      <c r="AK1413" s="3" cm="1">
        <f t="array" ref="AK1413">100000000/Lvac($AA1413)</f>
        <v>25460.278509864096</v>
      </c>
      <c r="AL1413" s="21">
        <f t="shared" si="1575"/>
        <v>1.9452279793354843E-2</v>
      </c>
      <c r="AM1413" s="21"/>
      <c r="AN1413" s="21"/>
      <c r="AO1413" s="21"/>
      <c r="AP1413" s="21"/>
      <c r="AS1413" s="3">
        <f t="shared" si="1598"/>
        <v>-1.4901359027135186E-3</v>
      </c>
      <c r="AT1413" s="3" cm="1">
        <f t="array" ref="AT1413">AS1413-(100000000/LvacE($A1413)-$E1413)</f>
        <v>-2.6721139875007793E-5</v>
      </c>
      <c r="BB1413"/>
      <c r="BC1413"/>
      <c r="BD1413"/>
      <c r="BE1413"/>
      <c r="BF1413"/>
      <c r="BG1413"/>
      <c r="BH1413"/>
      <c r="BI1413"/>
      <c r="BJ1413"/>
      <c r="BN1413" s="16" cm="1">
        <f t="array" ref="BN1413">$C1413*EXP(poly_from_str(100000000/$E1413,BN$4342))</f>
        <v>0.17832569538881177</v>
      </c>
      <c r="BO1413" s="16"/>
      <c r="BY1413" t="e">
        <v>#N/A</v>
      </c>
    </row>
    <row r="1414" spans="1:77" hidden="1" x14ac:dyDescent="0.25">
      <c r="A1414">
        <v>3921.1060000000002</v>
      </c>
      <c r="B1414" s="2" t="str">
        <f t="shared" si="1591"/>
        <v/>
      </c>
      <c r="C1414">
        <v>6</v>
      </c>
      <c r="E1414">
        <v>25495.79</v>
      </c>
      <c r="F1414">
        <v>35024</v>
      </c>
      <c r="G1414" t="s">
        <v>5</v>
      </c>
      <c r="H1414" s="5" t="s">
        <v>8</v>
      </c>
      <c r="I1414">
        <v>60520</v>
      </c>
      <c r="J1414" t="s">
        <v>3</v>
      </c>
      <c r="K1414" s="5" t="s">
        <v>8</v>
      </c>
      <c r="L1414">
        <v>35024.49</v>
      </c>
      <c r="M1414" t="str">
        <f>$G1414&amp;""</f>
        <v>e</v>
      </c>
      <c r="N1414" t="str">
        <f>$H1414&amp;""</f>
        <v>7/2</v>
      </c>
      <c r="O1414">
        <v>60520.32</v>
      </c>
      <c r="P1414" t="str">
        <f>$J1414&amp;""</f>
        <v>o</v>
      </c>
      <c r="Q1414" t="str">
        <f>$K1414&amp;""</f>
        <v>7/2</v>
      </c>
      <c r="R1414">
        <v>14</v>
      </c>
      <c r="AA1414" s="10">
        <f t="shared" si="1593"/>
        <v>3921.1060000000002</v>
      </c>
      <c r="AB1414" s="3" cm="1">
        <f t="array" ref="AB1414">100000000/Lvac(AA1414)</f>
        <v>25495.788678312627</v>
      </c>
      <c r="AC1414" s="28">
        <f t="shared" si="1594"/>
        <v>2.5503008589923354E-7</v>
      </c>
      <c r="AD1414" s="28">
        <f t="shared" si="1595"/>
        <v>3.9222163809767758E-7</v>
      </c>
      <c r="AE1414" s="21">
        <f t="shared" si="1596"/>
        <v>25495.789071056257</v>
      </c>
      <c r="AF1414" s="10" cm="1">
        <f t="array" ref="AF1414">Lair(100000000/AE1414)</f>
        <v>3921.1059395969269</v>
      </c>
      <c r="AG1414" s="10">
        <f t="shared" si="1597"/>
        <v>8.2510965883493877E-3</v>
      </c>
      <c r="AH1414" s="10" t="b">
        <f t="shared" si="1592"/>
        <v>1</v>
      </c>
      <c r="AI1414" s="10">
        <f>$AF1414</f>
        <v>3921.1059395969269</v>
      </c>
      <c r="AJ1414">
        <v>3.0000000000000001E-3</v>
      </c>
      <c r="AK1414" s="3" cm="1">
        <f t="array" ref="AK1414">100000000/Lvac($AA1414)</f>
        <v>25495.788678312627</v>
      </c>
      <c r="AL1414" s="21">
        <f t="shared" si="1575"/>
        <v>1.9506579830587404E-2</v>
      </c>
      <c r="AM1414" s="10" cm="1">
        <f t="array" ref="AM1414">Lvac($AI1414)-$BA1414</f>
        <v>6.2964089083834551E-3</v>
      </c>
      <c r="AN1414" s="10">
        <f>$AK1414-($AX1414-$AW1414)</f>
        <v>-4.1321687374875182E-2</v>
      </c>
      <c r="AO1414" s="3">
        <f>AM1414/AJ1414</f>
        <v>2.0988029694611519</v>
      </c>
      <c r="AP1414" s="3">
        <v>2.1189425760894665</v>
      </c>
      <c r="AS1414" s="3">
        <f t="shared" si="1598"/>
        <v>-1.3216873740020674E-3</v>
      </c>
      <c r="AT1414" s="3" cm="1">
        <f t="array" ref="AT1414">AS1414-(100000000/LvacE($A1414)-$E1414)</f>
        <v>-2.6958063244819641E-5</v>
      </c>
      <c r="AU1414" t="s">
        <v>4765</v>
      </c>
      <c r="AV1414" t="s">
        <v>4725</v>
      </c>
      <c r="AW1414" s="3">
        <v>35024.49</v>
      </c>
      <c r="AX1414" s="3">
        <v>60520.32</v>
      </c>
      <c r="AY1414" s="3"/>
      <c r="AZ1414" s="10" cm="1">
        <f t="array" ref="AZ1414">Lair(100000000/($AX1414-$AW1414))</f>
        <v>3921.0996448289739</v>
      </c>
      <c r="BA1414" s="10">
        <f>100000000/($AX1414-$AW1414)</f>
        <v>3922.2100241490471</v>
      </c>
      <c r="BB1414" s="12">
        <v>5840000</v>
      </c>
      <c r="BC1414" s="3">
        <v>7.8E-2</v>
      </c>
      <c r="BD1414" s="12" cm="1">
        <f t="array" ref="BD1414">SfromgA($BB1414,$BA1414,"")</f>
        <v>0.17391568149763403</v>
      </c>
      <c r="BE1414" s="29">
        <f>(10^MAX(0.05, -0.312925054856973*((LN($BD1414))^(1/3)) + 0.454808404431693)-1)*100</f>
        <v>578.96405527837805</v>
      </c>
      <c r="BG1414" s="3"/>
      <c r="BH1414" s="3"/>
      <c r="BI1414" s="12">
        <f>IF($BB1414="",$BF1414,$BB1414)</f>
        <v>5840000</v>
      </c>
      <c r="BJ1414" s="29">
        <f>IF($BB1414="",$BH1414,$BE1414)</f>
        <v>578.96405527837805</v>
      </c>
      <c r="BK1414" s="3">
        <f>LN(BN1414*100000000/($AX1414-$AW1414)/$BI1414)</f>
        <v>-7.9096851053082124</v>
      </c>
      <c r="BL1414" s="13">
        <f>EXP(BK$4341*$AX1414+BK$4342)*$BI1414/(100000000/($AX1414-$AW1414))</f>
        <v>1.6844779445344904</v>
      </c>
      <c r="BM1414" s="3">
        <f t="shared" ref="BM1414" si="1601">LN(BL1414/$C1414)</f>
        <v>-1.2703037786315565</v>
      </c>
      <c r="BN1414" s="16" cm="1">
        <f t="array" ref="BN1414">$C1414*EXP(poly_from_str(100000000/$E1414,BN$4342))</f>
        <v>0.54670041931215918</v>
      </c>
      <c r="BO1414" s="3">
        <f>LN($C1414)</f>
        <v>1.791759469228055</v>
      </c>
      <c r="BP1414" s="13">
        <f>LN(BL1414/BN1414)</f>
        <v>1.1253099966903062</v>
      </c>
      <c r="BY1414">
        <v>631</v>
      </c>
    </row>
    <row r="1415" spans="1:77" hidden="1" x14ac:dyDescent="0.25">
      <c r="A1415">
        <v>3912.99</v>
      </c>
      <c r="B1415" s="2" t="str">
        <f t="shared" si="1591"/>
        <v/>
      </c>
      <c r="C1415">
        <v>8</v>
      </c>
      <c r="D1415" t="s">
        <v>134</v>
      </c>
      <c r="E1415">
        <v>25548.67</v>
      </c>
      <c r="R1415">
        <v>14</v>
      </c>
      <c r="S1415" t="s">
        <v>22</v>
      </c>
      <c r="AA1415" s="10">
        <f t="shared" si="1593"/>
        <v>3912.99</v>
      </c>
      <c r="AB1415" s="3" cm="1">
        <f t="array" ref="AB1415">100000000/Lvac(AA1415)</f>
        <v>25548.668739785611</v>
      </c>
      <c r="AC1415" s="28">
        <f t="shared" si="1594"/>
        <v>2.555590481958809E-7</v>
      </c>
      <c r="AD1415" s="28">
        <f t="shared" si="1595"/>
        <v>3.9140982654910397E-7</v>
      </c>
      <c r="AE1415" s="21">
        <f t="shared" si="1596"/>
        <v>25548.669116447352</v>
      </c>
      <c r="AF1415" s="10" cm="1">
        <f t="array" ref="AF1415">Lair(100000000/AE1415)</f>
        <v>3912.989942309835</v>
      </c>
      <c r="AG1415" s="10">
        <f t="shared" si="1597"/>
        <v>8.2645967329057334E-3</v>
      </c>
      <c r="AH1415" s="10" t="b">
        <f t="shared" si="1592"/>
        <v>1</v>
      </c>
      <c r="AI1415" s="10">
        <f>100000000/AK1415</f>
        <v>3914.0216661639661</v>
      </c>
      <c r="AJ1415" s="10">
        <f>AL1415/AK1415*AI1415</f>
        <v>7.6597828016004746E-2</v>
      </c>
      <c r="AK1415" s="23" cm="1">
        <f t="array" ref="AK1415">100000000/Lvac($AA1415)+0.5</f>
        <v>25549.168739785611</v>
      </c>
      <c r="AL1415" s="24">
        <v>0.5</v>
      </c>
      <c r="AM1415" s="24"/>
      <c r="AN1415" s="24"/>
      <c r="AO1415" s="24"/>
      <c r="AP1415" s="24"/>
      <c r="AS1415" s="3">
        <f t="shared" si="1598"/>
        <v>-1.2602143870026339E-3</v>
      </c>
      <c r="AT1415" s="3" cm="1">
        <f t="array" ref="AT1415">AS1415-(100000000/LvacE($A1415)-$E1415)</f>
        <v>-2.7310125005897135E-5</v>
      </c>
      <c r="BB1415"/>
      <c r="BC1415"/>
      <c r="BD1415"/>
      <c r="BE1415"/>
      <c r="BF1415"/>
      <c r="BG1415"/>
      <c r="BH1415"/>
      <c r="BI1415"/>
      <c r="BJ1415"/>
      <c r="BN1415" s="16" cm="1">
        <f t="array" ref="BN1415">$C1415*EXP(poly_from_str(100000000/$E1415,BN$4342))</f>
        <v>0.75303741137318758</v>
      </c>
      <c r="BO1415" s="16"/>
      <c r="BY1415">
        <v>869</v>
      </c>
    </row>
    <row r="1416" spans="1:77" hidden="1" x14ac:dyDescent="0.25">
      <c r="A1416">
        <v>3912.9409999999998</v>
      </c>
      <c r="B1416" s="2" t="str">
        <f t="shared" si="1591"/>
        <v/>
      </c>
      <c r="C1416">
        <v>0</v>
      </c>
      <c r="E1416">
        <v>25548.99</v>
      </c>
      <c r="R1416">
        <v>14</v>
      </c>
      <c r="S1416" t="s">
        <v>22</v>
      </c>
      <c r="AA1416" s="10">
        <f t="shared" si="1593"/>
        <v>3912.9409999999998</v>
      </c>
      <c r="AB1416" s="3" cm="1">
        <f t="array" ref="AB1416">100000000/Lvac(AA1416)</f>
        <v>25548.98866704297</v>
      </c>
      <c r="AC1416" s="28">
        <f t="shared" si="1594"/>
        <v>2.5556224844688436E-7</v>
      </c>
      <c r="AD1416" s="28">
        <f t="shared" si="1595"/>
        <v>3.914049252720341E-7</v>
      </c>
      <c r="AE1416" s="21">
        <f t="shared" si="1596"/>
        <v>25548.989065460533</v>
      </c>
      <c r="AF1416" s="10" cm="1">
        <f t="array" ref="AF1416">Lair(100000000/AE1416)</f>
        <v>3912.9409389792045</v>
      </c>
      <c r="AG1416" s="10">
        <f t="shared" si="1597"/>
        <v>8.2646784946467343E-3</v>
      </c>
      <c r="AH1416" s="10" t="b">
        <f t="shared" si="1592"/>
        <v>1</v>
      </c>
      <c r="AI1416" s="10">
        <f t="shared" si="1600"/>
        <v>3912.9409999999998</v>
      </c>
      <c r="AJ1416">
        <v>3.0000000000000001E-3</v>
      </c>
      <c r="AK1416" s="3" cm="1">
        <f t="array" ref="AK1416">100000000/Lvac($AA1416)</f>
        <v>25548.98866704297</v>
      </c>
      <c r="AL1416" s="21">
        <f t="shared" ref="AL1416:AL1425" si="1602">AJ1416/AI1416*AK1416</f>
        <v>1.9588070967880403E-2</v>
      </c>
      <c r="AM1416" s="21"/>
      <c r="AN1416" s="21"/>
      <c r="AO1416" s="21"/>
      <c r="AP1416" s="21"/>
      <c r="AS1416" s="3">
        <f t="shared" si="1598"/>
        <v>-1.3329570319910999E-3</v>
      </c>
      <c r="AT1416" s="3" cm="1">
        <f t="array" ref="AT1416">AS1416-(100000000/LvacE($A1416)-$E1416)</f>
        <v>-2.731225686147809E-5</v>
      </c>
      <c r="BB1416"/>
      <c r="BC1416"/>
      <c r="BD1416"/>
      <c r="BE1416"/>
      <c r="BF1416"/>
      <c r="BG1416"/>
      <c r="BH1416"/>
      <c r="BI1416"/>
      <c r="BJ1416"/>
      <c r="BN1416" s="16" cm="1">
        <f t="array" ref="BN1416">$C1416*EXP(poly_from_str(100000000/$E1416,BN$4342))</f>
        <v>0</v>
      </c>
      <c r="BO1416" s="16"/>
      <c r="BY1416" t="e">
        <v>#N/A</v>
      </c>
    </row>
    <row r="1417" spans="1:77" hidden="1" x14ac:dyDescent="0.25">
      <c r="A1417">
        <v>3912.8960000000002</v>
      </c>
      <c r="B1417" s="2" t="str">
        <f t="shared" si="1591"/>
        <v/>
      </c>
      <c r="C1417">
        <v>0</v>
      </c>
      <c r="E1417">
        <v>25549.279999999999</v>
      </c>
      <c r="R1417">
        <v>14</v>
      </c>
      <c r="S1417" t="s">
        <v>22</v>
      </c>
      <c r="AA1417" s="10">
        <f t="shared" si="1593"/>
        <v>3912.8960000000002</v>
      </c>
      <c r="AB1417" s="3" cm="1">
        <f t="array" ref="AB1417">100000000/Lvac(AA1417)</f>
        <v>25549.282484847517</v>
      </c>
      <c r="AC1417" s="28">
        <f t="shared" si="1594"/>
        <v>2.5556518752351201E-7</v>
      </c>
      <c r="AD1417" s="28">
        <f t="shared" si="1595"/>
        <v>3.9140042409921644E-7</v>
      </c>
      <c r="AE1417" s="21">
        <f t="shared" si="1596"/>
        <v>25549.281742108778</v>
      </c>
      <c r="AF1417" s="10" cm="1">
        <f t="array" ref="AF1417">Lair(100000000/AE1417)</f>
        <v>3912.8961137536917</v>
      </c>
      <c r="AG1417" s="10">
        <f t="shared" si="1597"/>
        <v>8.2647535846656177E-3</v>
      </c>
      <c r="AH1417" s="10" t="b">
        <f t="shared" si="1592"/>
        <v>1</v>
      </c>
      <c r="AI1417" s="10">
        <f t="shared" si="1600"/>
        <v>3912.8960000000002</v>
      </c>
      <c r="AJ1417">
        <v>3.0000000000000001E-3</v>
      </c>
      <c r="AK1417" s="3" cm="1">
        <f t="array" ref="AK1417">100000000/Lvac($AA1417)</f>
        <v>25549.282484847517</v>
      </c>
      <c r="AL1417" s="21">
        <f t="shared" si="1602"/>
        <v>1.9588521507993707E-2</v>
      </c>
      <c r="AM1417" s="21"/>
      <c r="AN1417" s="21"/>
      <c r="AO1417" s="21"/>
      <c r="AP1417" s="21"/>
      <c r="AS1417" s="3">
        <f t="shared" si="1598"/>
        <v>2.4848475186445285E-3</v>
      </c>
      <c r="AT1417" s="3" cm="1">
        <f t="array" ref="AT1417">AS1417-(100000000/LvacE($A1417)-$E1417)</f>
        <v>-2.7314206818118691E-5</v>
      </c>
      <c r="BB1417"/>
      <c r="BC1417"/>
      <c r="BD1417"/>
      <c r="BE1417"/>
      <c r="BF1417"/>
      <c r="BG1417"/>
      <c r="BH1417"/>
      <c r="BI1417"/>
      <c r="BJ1417"/>
      <c r="BN1417" s="16" cm="1">
        <f t="array" ref="BN1417">$C1417*EXP(poly_from_str(100000000/$E1417,BN$4342))</f>
        <v>0</v>
      </c>
      <c r="BO1417" s="16"/>
      <c r="BY1417" t="e">
        <v>#N/A</v>
      </c>
    </row>
    <row r="1418" spans="1:77" hidden="1" x14ac:dyDescent="0.25">
      <c r="A1418">
        <v>3912.857</v>
      </c>
      <c r="B1418" s="2" t="str">
        <f t="shared" si="1591"/>
        <v/>
      </c>
      <c r="C1418">
        <v>0</v>
      </c>
      <c r="E1418">
        <v>25549.54</v>
      </c>
      <c r="R1418">
        <v>14</v>
      </c>
      <c r="S1418" t="s">
        <v>22</v>
      </c>
      <c r="AA1418" s="10">
        <f t="shared" si="1593"/>
        <v>3912.857</v>
      </c>
      <c r="AB1418" s="3" cm="1">
        <f t="array" ref="AB1418">100000000/Lvac(AA1418)</f>
        <v>25549.537132411173</v>
      </c>
      <c r="AC1418" s="28">
        <f t="shared" si="1594"/>
        <v>2.555677347779385E-7</v>
      </c>
      <c r="AD1418" s="28">
        <f t="shared" si="1595"/>
        <v>3.9139652308277551E-7</v>
      </c>
      <c r="AE1418" s="21">
        <f t="shared" si="1596"/>
        <v>25549.537989577992</v>
      </c>
      <c r="AF1418" s="10" cm="1">
        <f t="array" ref="AF1418">Lair(100000000/AE1418)</f>
        <v>3912.8568687237721</v>
      </c>
      <c r="AG1418" s="10">
        <f t="shared" si="1597"/>
        <v>8.2648186647775752E-3</v>
      </c>
      <c r="AH1418" s="10" t="b">
        <f t="shared" si="1592"/>
        <v>1</v>
      </c>
      <c r="AI1418" s="10">
        <f t="shared" si="1600"/>
        <v>3912.857</v>
      </c>
      <c r="AJ1418">
        <v>3.0000000000000001E-3</v>
      </c>
      <c r="AK1418" s="3" cm="1">
        <f t="array" ref="AK1418">100000000/Lvac($AA1418)</f>
        <v>25549.537132411173</v>
      </c>
      <c r="AL1418" s="21">
        <f t="shared" si="1602"/>
        <v>1.9588911988665449E-2</v>
      </c>
      <c r="AM1418" s="21"/>
      <c r="AN1418" s="21"/>
      <c r="AO1418" s="21"/>
      <c r="AP1418" s="21"/>
      <c r="AS1418" s="3">
        <f t="shared" si="1598"/>
        <v>-2.8675888279394712E-3</v>
      </c>
      <c r="AT1418" s="3" cm="1">
        <f t="array" ref="AT1418">AS1418-(100000000/LvacE($A1418)-$E1418)</f>
        <v>-2.7315898478263989E-5</v>
      </c>
      <c r="BB1418"/>
      <c r="BC1418"/>
      <c r="BD1418"/>
      <c r="BE1418"/>
      <c r="BF1418"/>
      <c r="BG1418"/>
      <c r="BH1418"/>
      <c r="BI1418"/>
      <c r="BJ1418"/>
      <c r="BN1418" s="16" cm="1">
        <f t="array" ref="BN1418">$C1418*EXP(poly_from_str(100000000/$E1418,BN$4342))</f>
        <v>0</v>
      </c>
      <c r="BO1418" s="16"/>
      <c r="BY1418" t="e">
        <v>#N/A</v>
      </c>
    </row>
    <row r="1419" spans="1:77" hidden="1" x14ac:dyDescent="0.25">
      <c r="A1419">
        <v>3911.8719999999998</v>
      </c>
      <c r="B1419" s="2" t="str">
        <f t="shared" si="1591"/>
        <v/>
      </c>
      <c r="C1419">
        <v>4</v>
      </c>
      <c r="E1419">
        <v>25555.97</v>
      </c>
      <c r="R1419">
        <v>14</v>
      </c>
      <c r="S1419" t="s">
        <v>22</v>
      </c>
      <c r="AA1419" s="10">
        <f t="shared" si="1593"/>
        <v>3911.8719999999998</v>
      </c>
      <c r="AB1419" s="3" cm="1">
        <f t="array" ref="AB1419">100000000/Lvac(AA1419)</f>
        <v>25555.970299239238</v>
      </c>
      <c r="AC1419" s="28">
        <f t="shared" si="1594"/>
        <v>2.5563208612142732E-7</v>
      </c>
      <c r="AD1419" s="28">
        <f t="shared" si="1595"/>
        <v>3.9129799741149666E-7</v>
      </c>
      <c r="AE1419" s="21">
        <f t="shared" si="1596"/>
        <v>25555.970209728825</v>
      </c>
      <c r="AF1419" s="10" cm="1">
        <f t="array" ref="AF1419">Lair(100000000/AE1419)</f>
        <v>3911.8720137017372</v>
      </c>
      <c r="AG1419" s="10">
        <f t="shared" si="1597"/>
        <v>8.2664630002258817E-3</v>
      </c>
      <c r="AH1419" s="10" t="b">
        <f t="shared" si="1592"/>
        <v>1</v>
      </c>
      <c r="AI1419" s="10">
        <f t="shared" si="1600"/>
        <v>3911.8719999999998</v>
      </c>
      <c r="AJ1419">
        <v>3.0000000000000001E-3</v>
      </c>
      <c r="AK1419" s="3" cm="1">
        <f t="array" ref="AK1419">100000000/Lvac($AA1419)</f>
        <v>25555.970299239238</v>
      </c>
      <c r="AL1419" s="21">
        <f t="shared" si="1602"/>
        <v>1.9598778001355288E-2</v>
      </c>
      <c r="AM1419" s="21"/>
      <c r="AN1419" s="21"/>
      <c r="AO1419" s="21"/>
      <c r="AP1419" s="21"/>
      <c r="AS1419" s="3">
        <f t="shared" si="1598"/>
        <v>2.9923923648311757E-4</v>
      </c>
      <c r="AT1419" s="3" cm="1">
        <f t="array" ref="AT1419">AS1419-(100000000/LvacE($A1419)-$E1419)</f>
        <v>-2.7358666557120159E-5</v>
      </c>
      <c r="BB1419"/>
      <c r="BC1419"/>
      <c r="BD1419"/>
      <c r="BE1419"/>
      <c r="BF1419"/>
      <c r="BG1419"/>
      <c r="BH1419"/>
      <c r="BI1419"/>
      <c r="BJ1419"/>
      <c r="BN1419" s="16" cm="1">
        <f t="array" ref="BN1419">$C1419*EXP(poly_from_str(100000000/$E1419,BN$4342))</f>
        <v>0.37822204484187844</v>
      </c>
      <c r="BO1419" s="16"/>
      <c r="BY1419" t="e">
        <v>#N/A</v>
      </c>
    </row>
    <row r="1420" spans="1:77" hidden="1" x14ac:dyDescent="0.25">
      <c r="A1420">
        <v>3908.9969999999998</v>
      </c>
      <c r="B1420" s="2" t="str">
        <f t="shared" si="1591"/>
        <v/>
      </c>
      <c r="C1420">
        <v>1</v>
      </c>
      <c r="D1420" t="s">
        <v>1155</v>
      </c>
      <c r="E1420">
        <v>25574.77</v>
      </c>
      <c r="R1420">
        <v>14</v>
      </c>
      <c r="S1420" t="s">
        <v>22</v>
      </c>
      <c r="AA1420" s="10">
        <f t="shared" si="1593"/>
        <v>3908.9969999999998</v>
      </c>
      <c r="AB1420" s="3" cm="1">
        <f t="array" ref="AB1420">100000000/Lvac(AA1420)</f>
        <v>25574.765849982912</v>
      </c>
      <c r="AC1420" s="28">
        <f t="shared" si="1594"/>
        <v>2.558200991200556E-7</v>
      </c>
      <c r="AD1420" s="28">
        <f t="shared" si="1595"/>
        <v>3.9101042248669042E-7</v>
      </c>
      <c r="AE1420" s="21">
        <f t="shared" si="1596"/>
        <v>25574.767093923623</v>
      </c>
      <c r="AF1420" s="10" cm="1">
        <f t="array" ref="AF1420">Lair(100000000/AE1420)</f>
        <v>3908.996809864519</v>
      </c>
      <c r="AG1420" s="10">
        <f t="shared" si="1597"/>
        <v>8.271269567357421E-3</v>
      </c>
      <c r="AH1420" s="10" t="b">
        <f t="shared" si="1592"/>
        <v>1</v>
      </c>
      <c r="AI1420" s="10">
        <f t="shared" si="1600"/>
        <v>3908.9969999999998</v>
      </c>
      <c r="AJ1420">
        <v>7.0000000000000001E-3</v>
      </c>
      <c r="AK1420" s="3" cm="1">
        <f t="array" ref="AK1420">100000000/Lvac($AA1420)</f>
        <v>25574.765849982912</v>
      </c>
      <c r="AL1420" s="21">
        <f t="shared" si="1602"/>
        <v>4.5797773943003897E-2</v>
      </c>
      <c r="AM1420" s="21"/>
      <c r="AN1420" s="21"/>
      <c r="AO1420" s="21"/>
      <c r="AP1420" s="21"/>
      <c r="AS1420" s="3">
        <f t="shared" si="1598"/>
        <v>-4.1500170882500242E-3</v>
      </c>
      <c r="AT1420" s="3" cm="1">
        <f t="array" ref="AT1420">AS1420-(100000000/LvacE($A1420)-$E1420)</f>
        <v>-2.7483540179673582E-5</v>
      </c>
      <c r="BB1420"/>
      <c r="BC1420"/>
      <c r="BD1420"/>
      <c r="BE1420"/>
      <c r="BF1420"/>
      <c r="BG1420"/>
      <c r="BH1420"/>
      <c r="BI1420"/>
      <c r="BJ1420"/>
      <c r="BN1420" s="16" cm="1">
        <f t="array" ref="BN1420">$C1420*EXP(poly_from_str(100000000/$E1420,BN$4342))</f>
        <v>9.5663425222543716E-2</v>
      </c>
      <c r="BO1420" s="16"/>
      <c r="BY1420" t="e">
        <v>#N/A</v>
      </c>
    </row>
    <row r="1421" spans="1:77" hidden="1" x14ac:dyDescent="0.25">
      <c r="A1421">
        <v>3905.3409999999999</v>
      </c>
      <c r="B1421" s="2" t="str">
        <f t="shared" si="1591"/>
        <v/>
      </c>
      <c r="C1421">
        <v>10</v>
      </c>
      <c r="E1421">
        <v>25598.71</v>
      </c>
      <c r="F1421">
        <v>36642</v>
      </c>
      <c r="G1421" t="s">
        <v>5</v>
      </c>
      <c r="H1421" s="5" t="s">
        <v>15</v>
      </c>
      <c r="I1421">
        <v>62240</v>
      </c>
      <c r="J1421" t="s">
        <v>3</v>
      </c>
      <c r="K1421" s="5" t="s">
        <v>16</v>
      </c>
      <c r="L1421">
        <v>36642.129999999997</v>
      </c>
      <c r="M1421" t="str">
        <f t="shared" ref="M1421:M1422" si="1603">$G1421&amp;""</f>
        <v>e</v>
      </c>
      <c r="N1421" t="str">
        <f t="shared" ref="N1421:N1422" si="1604">$H1421&amp;""</f>
        <v>13/2</v>
      </c>
      <c r="O1421">
        <v>62240.83</v>
      </c>
      <c r="P1421" t="str">
        <f t="shared" ref="P1421:P1422" si="1605">$J1421&amp;""</f>
        <v>o</v>
      </c>
      <c r="Q1421" t="str">
        <f t="shared" ref="Q1421:Q1422" si="1606">$K1421&amp;""</f>
        <v>11/2</v>
      </c>
      <c r="R1421">
        <v>14</v>
      </c>
      <c r="AA1421" s="10">
        <f t="shared" si="1593"/>
        <v>3905.3409999999999</v>
      </c>
      <c r="AB1421" s="3" cm="1">
        <f t="array" ref="AB1421">100000000/Lvac(AA1421)</f>
        <v>25598.707222384957</v>
      </c>
      <c r="AC1421" s="28">
        <f t="shared" si="1594"/>
        <v>2.5605958608992151E-7</v>
      </c>
      <c r="AD1421" s="28">
        <f t="shared" si="1595"/>
        <v>3.9064472721713986E-7</v>
      </c>
      <c r="AE1421" s="21">
        <f t="shared" si="1596"/>
        <v>25598.708057140801</v>
      </c>
      <c r="AF1421" s="10" cm="1">
        <f t="array" ref="AF1421">Lair(100000000/AE1421)</f>
        <v>3905.3408726466896</v>
      </c>
      <c r="AG1421" s="10">
        <f t="shared" si="1597"/>
        <v>8.2773971879004891E-3</v>
      </c>
      <c r="AH1421" s="10" t="b">
        <f t="shared" si="1592"/>
        <v>1</v>
      </c>
      <c r="AI1421" s="10">
        <f t="shared" ref="AI1421:AI1422" si="1607">$AF1421</f>
        <v>3905.3408726466896</v>
      </c>
      <c r="AJ1421">
        <v>3.0000000000000001E-3</v>
      </c>
      <c r="AK1421" s="3" cm="1">
        <f t="array" ref="AK1421">100000000/Lvac($AA1421)</f>
        <v>25598.707222384957</v>
      </c>
      <c r="AL1421" s="21">
        <f t="shared" si="1602"/>
        <v>1.9664383768659189E-2</v>
      </c>
      <c r="AM1421" s="10" cm="1">
        <f t="array" ref="AM1421">Lvac($AI1421)-$BA1421</f>
        <v>-1.2295466040086467E-3</v>
      </c>
      <c r="AN1421" s="10">
        <f t="shared" ref="AN1421:AN1422" si="1608">$AK1421-($AX1421-$AW1421)</f>
        <v>7.222384952910943E-3</v>
      </c>
      <c r="AO1421" s="3">
        <f t="shared" ref="AO1421:AO1422" si="1609">AM1421/AJ1421</f>
        <v>-0.40984886800288223</v>
      </c>
      <c r="AP1421" s="3">
        <v>-0.36738670314662158</v>
      </c>
      <c r="AS1421" s="3">
        <f t="shared" si="1598"/>
        <v>-2.7776150418503676E-3</v>
      </c>
      <c r="AT1421" s="3" cm="1">
        <f t="array" ref="AT1421">AS1421-(100000000/LvacE($A1421)-$E1421)</f>
        <v>-2.7642436180030927E-5</v>
      </c>
      <c r="AU1421" t="s">
        <v>4788</v>
      </c>
      <c r="AV1421" t="s">
        <v>4887</v>
      </c>
      <c r="AW1421" s="3">
        <v>36642.129999999997</v>
      </c>
      <c r="AX1421" s="3">
        <v>62240.83</v>
      </c>
      <c r="AY1421" s="3"/>
      <c r="AZ1421" s="10" cm="1">
        <f t="array" ref="AZ1421">Lair(100000000/($AX1421-$AW1421))</f>
        <v>3905.3421018729932</v>
      </c>
      <c r="BA1421" s="10">
        <f t="shared" ref="BA1421:BA1422" si="1610">100000000/($AX1421-$AW1421)</f>
        <v>3906.4483743315081</v>
      </c>
      <c r="BB1421" s="12">
        <v>2480000</v>
      </c>
      <c r="BC1421" s="3">
        <v>8.2000000000000003E-2</v>
      </c>
      <c r="BD1421" s="12" cm="1">
        <f t="array" ref="BD1421">SfromgA($BB1421,$BA1421,"")</f>
        <v>7.296780943924433E-2</v>
      </c>
      <c r="BE1421" s="29">
        <f t="shared" ref="BE1421:BE1422" si="1611">(10^MAX(0.05, -0.312925054856973*((LN($BD1421))^(1/3)) + 0.454808404431693)-1)*100</f>
        <v>669.26887220450612</v>
      </c>
      <c r="BG1421" s="3"/>
      <c r="BH1421" s="3"/>
      <c r="BI1421" s="12">
        <f t="shared" ref="BI1421:BI1422" si="1612">IF($BB1421="",$BF1421,$BB1421)</f>
        <v>2480000</v>
      </c>
      <c r="BJ1421" s="29">
        <f t="shared" ref="BJ1421:BJ1422" si="1613">IF($BB1421="",$BH1421,$BE1421)</f>
        <v>669.26887220450612</v>
      </c>
      <c r="BK1421" s="3">
        <f t="shared" ref="BK1421:BK1422" si="1614">LN(BN1421*100000000/($AX1421-$AW1421)/$BI1421)</f>
        <v>-6.4828352715568771</v>
      </c>
      <c r="BL1421" s="13">
        <f>EXP(BK$4341*$AX1421+BK$4342)*$BI1421/(100000000/($AX1421-$AW1421))</f>
        <v>0.63020223612845938</v>
      </c>
      <c r="BM1421" s="3">
        <f t="shared" ref="BM1421:BM1422" si="1615">LN(BL1421/$C1421)</f>
        <v>-2.76429959437549</v>
      </c>
      <c r="BN1421" s="16" cm="1">
        <f t="array" ref="BN1421">$C1421*EXP(poly_from_str(100000000/$E1421,BN$4342))</f>
        <v>0.97097937739369855</v>
      </c>
      <c r="BO1421" s="3">
        <f t="shared" ref="BO1421:BO1422" si="1616">LN($C1421)</f>
        <v>2.3025850929940459</v>
      </c>
      <c r="BP1421" s="13">
        <f>LN(BL1421/BN1421)</f>
        <v>-0.43226445194160906</v>
      </c>
      <c r="BY1421">
        <v>1119</v>
      </c>
    </row>
    <row r="1422" spans="1:77" hidden="1" x14ac:dyDescent="0.25">
      <c r="A1422">
        <v>3899</v>
      </c>
      <c r="B1422" s="2" t="str">
        <f t="shared" si="1591"/>
        <v/>
      </c>
      <c r="C1422">
        <v>7</v>
      </c>
      <c r="E1422">
        <v>25640.34</v>
      </c>
      <c r="F1422">
        <v>27452</v>
      </c>
      <c r="G1422" t="s">
        <v>5</v>
      </c>
      <c r="H1422" s="5" t="s">
        <v>18</v>
      </c>
      <c r="I1422">
        <v>53092</v>
      </c>
      <c r="J1422" t="s">
        <v>3</v>
      </c>
      <c r="K1422" s="5" t="s">
        <v>8</v>
      </c>
      <c r="L1422">
        <v>27452.45</v>
      </c>
      <c r="M1422" t="str">
        <f t="shared" si="1603"/>
        <v>e</v>
      </c>
      <c r="N1422" t="str">
        <f t="shared" si="1604"/>
        <v>5/2</v>
      </c>
      <c r="O1422">
        <v>53092.800000000003</v>
      </c>
      <c r="P1422" t="str">
        <f t="shared" si="1605"/>
        <v>o</v>
      </c>
      <c r="Q1422" t="str">
        <f t="shared" si="1606"/>
        <v>7/2</v>
      </c>
      <c r="R1422">
        <v>14</v>
      </c>
      <c r="AA1422" s="10">
        <f t="shared" si="1593"/>
        <v>3899</v>
      </c>
      <c r="AB1422" s="3" cm="1">
        <f t="array" ref="AB1422">100000000/Lvac(AA1422)</f>
        <v>25640.337822260459</v>
      </c>
      <c r="AC1422" s="28">
        <f t="shared" si="1594"/>
        <v>2.5647601949217748E-7</v>
      </c>
      <c r="AD1422" s="28">
        <f t="shared" si="1595"/>
        <v>3.9001046200406096E-7</v>
      </c>
      <c r="AE1422" s="21">
        <f t="shared" si="1596"/>
        <v>25640.338479715316</v>
      </c>
      <c r="AF1422" s="10" cm="1">
        <f t="array" ref="AF1422">Lair(100000000/AE1422)</f>
        <v>3898.9999000218004</v>
      </c>
      <c r="AG1422" s="10">
        <f t="shared" si="1597"/>
        <v>8.2880658915440442E-3</v>
      </c>
      <c r="AH1422" s="10" t="b">
        <f t="shared" si="1592"/>
        <v>1</v>
      </c>
      <c r="AI1422" s="10">
        <f t="shared" si="1607"/>
        <v>3898.9999000218004</v>
      </c>
      <c r="AJ1422">
        <v>3.0000000000000001E-3</v>
      </c>
      <c r="AK1422" s="3" cm="1">
        <f t="array" ref="AK1422">100000000/Lvac($AA1422)</f>
        <v>25640.337822260459</v>
      </c>
      <c r="AL1422" s="21">
        <f t="shared" si="1602"/>
        <v>1.9728395855140003E-2</v>
      </c>
      <c r="AM1422" s="10" cm="1">
        <f t="array" ref="AM1422">Lvac($AI1422)-$BA1422</f>
        <v>1.7523284345770662E-3</v>
      </c>
      <c r="AN1422" s="10">
        <f t="shared" si="1608"/>
        <v>-1.2177739543403732E-2</v>
      </c>
      <c r="AO1422" s="3">
        <f t="shared" si="1609"/>
        <v>0.58410947819235537</v>
      </c>
      <c r="AP1422" s="3">
        <v>0.61744422691845102</v>
      </c>
      <c r="AS1422" s="3">
        <f t="shared" si="1598"/>
        <v>-2.1777395413664635E-3</v>
      </c>
      <c r="AT1422" s="3" cm="1">
        <f t="array" ref="AT1422">AS1422-(100000000/LvacE($A1422)-$E1422)</f>
        <v>-2.7918271371163428E-5</v>
      </c>
      <c r="AU1422" t="s">
        <v>4778</v>
      </c>
      <c r="AV1422" t="s">
        <v>4809</v>
      </c>
      <c r="AW1422" s="3">
        <v>27452.45</v>
      </c>
      <c r="AX1422" s="3">
        <v>53092.800000000003</v>
      </c>
      <c r="AY1422" s="3"/>
      <c r="AZ1422" s="10" cm="1">
        <f t="array" ref="AZ1422">Lair(100000000/($AX1422-$AW1422))</f>
        <v>3898.9981481497703</v>
      </c>
      <c r="BA1422" s="10">
        <f t="shared" si="1610"/>
        <v>3900.1027677079287</v>
      </c>
      <c r="BB1422" s="12">
        <v>945000</v>
      </c>
      <c r="BC1422" s="3">
        <v>1.4E-2</v>
      </c>
      <c r="BD1422" s="12" cm="1">
        <f t="array" ref="BD1422">SfromgA($BB1422,$BA1422,"")</f>
        <v>2.7668990925778923E-2</v>
      </c>
      <c r="BE1422" s="29">
        <f t="shared" si="1611"/>
        <v>758.7069488307726</v>
      </c>
      <c r="BG1422" s="3"/>
      <c r="BH1422" s="3"/>
      <c r="BI1422" s="12">
        <f t="shared" si="1612"/>
        <v>945000</v>
      </c>
      <c r="BJ1422" s="29">
        <f t="shared" si="1613"/>
        <v>758.7069488307726</v>
      </c>
      <c r="BK1422" s="3">
        <f t="shared" si="1614"/>
        <v>-5.8502951970618895</v>
      </c>
      <c r="BL1422" s="13">
        <f>EXP(BK$4341*$AX1422+BK$4342)*$BI1422/(100000000/($AX1422-$AW1422))</f>
        <v>0.48198177799200603</v>
      </c>
      <c r="BM1422" s="3">
        <f t="shared" si="1615"/>
        <v>-2.6757591196973149</v>
      </c>
      <c r="BN1422" s="16" cm="1">
        <f t="array" ref="BN1422">$C1422*EXP(poly_from_str(100000000/$E1422,BN$4342))</f>
        <v>0.69759737238045816</v>
      </c>
      <c r="BO1422" s="3">
        <f t="shared" si="1616"/>
        <v>1.9459101490553132</v>
      </c>
      <c r="BP1422" s="13">
        <f>LN(BL1422/BN1422)</f>
        <v>-0.36973579759108743</v>
      </c>
      <c r="BY1422">
        <v>803</v>
      </c>
    </row>
    <row r="1423" spans="1:77" hidden="1" x14ac:dyDescent="0.25">
      <c r="A1423">
        <v>3896.3670000000002</v>
      </c>
      <c r="B1423" s="2" t="str">
        <f t="shared" si="1591"/>
        <v/>
      </c>
      <c r="C1423">
        <v>2</v>
      </c>
      <c r="D1423" t="s">
        <v>1155</v>
      </c>
      <c r="E1423">
        <v>25657.66</v>
      </c>
      <c r="R1423">
        <v>14</v>
      </c>
      <c r="S1423" t="s">
        <v>22</v>
      </c>
      <c r="AA1423" s="10">
        <f t="shared" si="1593"/>
        <v>3896.3670000000002</v>
      </c>
      <c r="AB1423" s="3" cm="1">
        <f t="array" ref="AB1423">100000000/Lvac(AA1423)</f>
        <v>25657.664082855194</v>
      </c>
      <c r="AC1423" s="28">
        <f t="shared" si="1594"/>
        <v>2.5664933513706484E-7</v>
      </c>
      <c r="AD1423" s="28">
        <f t="shared" si="1595"/>
        <v>3.8974709341066396E-7</v>
      </c>
      <c r="AE1423" s="21">
        <f t="shared" si="1596"/>
        <v>25657.662847923697</v>
      </c>
      <c r="AF1423" s="10" cm="1">
        <f t="array" ref="AF1423">Lair(100000000/AE1423)</f>
        <v>3896.3671875407026</v>
      </c>
      <c r="AG1423" s="10">
        <f t="shared" si="1597"/>
        <v>8.2925112140174676E-3</v>
      </c>
      <c r="AH1423" s="10" t="b">
        <f t="shared" si="1592"/>
        <v>1</v>
      </c>
      <c r="AI1423" s="10">
        <f t="shared" si="1600"/>
        <v>3896.3670000000002</v>
      </c>
      <c r="AJ1423">
        <v>7.0000000000000001E-3</v>
      </c>
      <c r="AK1423" s="3" cm="1">
        <f t="array" ref="AK1423">100000000/Lvac($AA1423)</f>
        <v>25657.664082855194</v>
      </c>
      <c r="AL1423" s="21">
        <f t="shared" si="1602"/>
        <v>4.6095156996244543E-2</v>
      </c>
      <c r="AM1423" s="21"/>
      <c r="AN1423" s="21"/>
      <c r="AO1423" s="21"/>
      <c r="AP1423" s="21"/>
      <c r="AS1423" s="3">
        <f t="shared" si="1598"/>
        <v>4.0828551937011071E-3</v>
      </c>
      <c r="AT1423" s="3" cm="1">
        <f t="array" ref="AT1423">AS1423-(100000000/LvacE($A1423)-$E1423)</f>
        <v>-2.8032900445396081E-5</v>
      </c>
      <c r="BB1423"/>
      <c r="BC1423"/>
      <c r="BD1423"/>
      <c r="BE1423"/>
      <c r="BF1423"/>
      <c r="BG1423"/>
      <c r="BH1423"/>
      <c r="BI1423"/>
      <c r="BJ1423"/>
      <c r="BN1423" s="16" cm="1">
        <f t="array" ref="BN1423">$C1423*EXP(poly_from_str(100000000/$E1423,BN$4342))</f>
        <v>0.20149165538047506</v>
      </c>
      <c r="BO1423" s="16"/>
      <c r="BY1423" t="e">
        <v>#N/A</v>
      </c>
    </row>
    <row r="1424" spans="1:77" hidden="1" x14ac:dyDescent="0.25">
      <c r="A1424">
        <v>3891.328</v>
      </c>
      <c r="B1424" s="2" t="str">
        <f t="shared" si="1591"/>
        <v/>
      </c>
      <c r="C1424">
        <v>0</v>
      </c>
      <c r="E1424">
        <v>25690.89</v>
      </c>
      <c r="R1424">
        <v>14</v>
      </c>
      <c r="S1424" t="s">
        <v>22</v>
      </c>
      <c r="AA1424" s="10">
        <f t="shared" si="1593"/>
        <v>3891.328</v>
      </c>
      <c r="AB1424" s="3" cm="1">
        <f t="array" ref="AB1424">100000000/Lvac(AA1424)</f>
        <v>25690.888219603363</v>
      </c>
      <c r="AC1424" s="28">
        <f t="shared" si="1594"/>
        <v>2.5698167823426863E-7</v>
      </c>
      <c r="AD1424" s="28">
        <f t="shared" si="1595"/>
        <v>3.8924306215187714E-7</v>
      </c>
      <c r="AE1424" s="21">
        <f t="shared" si="1596"/>
        <v>25690.888760062062</v>
      </c>
      <c r="AF1424" s="10" cm="1">
        <f t="array" ref="AF1424">Lair(100000000/AE1424)</f>
        <v>3891.3279181363391</v>
      </c>
      <c r="AG1424" s="10">
        <f t="shared" si="1597"/>
        <v>8.3010437850013375E-3</v>
      </c>
      <c r="AH1424" s="10" t="b">
        <f t="shared" si="1592"/>
        <v>1</v>
      </c>
      <c r="AI1424" s="10">
        <f t="shared" si="1600"/>
        <v>3891.328</v>
      </c>
      <c r="AJ1424">
        <v>3.0000000000000001E-3</v>
      </c>
      <c r="AK1424" s="3" cm="1">
        <f t="array" ref="AK1424">100000000/Lvac($AA1424)</f>
        <v>25690.888219603363</v>
      </c>
      <c r="AL1424" s="21">
        <f t="shared" si="1602"/>
        <v>1.9806262710008023E-2</v>
      </c>
      <c r="AM1424" s="21"/>
      <c r="AN1424" s="21"/>
      <c r="AO1424" s="21"/>
      <c r="AP1424" s="21"/>
      <c r="AS1424" s="3">
        <f t="shared" si="1598"/>
        <v>-1.7803966366045643E-3</v>
      </c>
      <c r="AT1424" s="3" cm="1">
        <f t="array" ref="AT1424">AS1424-(100000000/LvacE($A1424)-$E1424)</f>
        <v>-2.8252405172679573E-5</v>
      </c>
      <c r="BB1424"/>
      <c r="BC1424"/>
      <c r="BD1424"/>
      <c r="BE1424"/>
      <c r="BF1424"/>
      <c r="BG1424"/>
      <c r="BH1424"/>
      <c r="BI1424"/>
      <c r="BJ1424"/>
      <c r="BN1424" s="16" cm="1">
        <f t="array" ref="BN1424">$C1424*EXP(poly_from_str(100000000/$E1424,BN$4342))</f>
        <v>0</v>
      </c>
      <c r="BO1424" s="16"/>
      <c r="BY1424" t="e">
        <v>#N/A</v>
      </c>
    </row>
    <row r="1425" spans="1:77" hidden="1" x14ac:dyDescent="0.25">
      <c r="A1425">
        <v>3891.2710000000002</v>
      </c>
      <c r="B1425" s="2" t="str">
        <f t="shared" si="1591"/>
        <v/>
      </c>
      <c r="C1425">
        <v>0</v>
      </c>
      <c r="E1425">
        <v>25691.26</v>
      </c>
      <c r="R1425">
        <v>14</v>
      </c>
      <c r="S1425" t="s">
        <v>22</v>
      </c>
      <c r="AA1425" s="10">
        <f t="shared" si="1593"/>
        <v>3891.2710000000002</v>
      </c>
      <c r="AB1425" s="3" cm="1">
        <f t="array" ref="AB1425">100000000/Lvac(AA1425)</f>
        <v>25691.264535496724</v>
      </c>
      <c r="AC1425" s="28">
        <f t="shared" si="1594"/>
        <v>2.5698544254563614E-7</v>
      </c>
      <c r="AD1425" s="28">
        <f t="shared" si="1595"/>
        <v>3.8923736066721623E-7</v>
      </c>
      <c r="AE1425" s="21">
        <f t="shared" si="1596"/>
        <v>25691.263158641348</v>
      </c>
      <c r="AF1425" s="10" cm="1">
        <f t="array" ref="AF1425">Lair(100000000/AE1425)</f>
        <v>3891.2712085471612</v>
      </c>
      <c r="AG1425" s="10">
        <f t="shared" si="1597"/>
        <v>8.3011404931058169E-3</v>
      </c>
      <c r="AH1425" s="10" t="b">
        <f t="shared" si="1592"/>
        <v>1</v>
      </c>
      <c r="AI1425" s="10">
        <f t="shared" si="1600"/>
        <v>3891.2710000000002</v>
      </c>
      <c r="AJ1425">
        <v>3.0000000000000001E-3</v>
      </c>
      <c r="AK1425" s="3" cm="1">
        <f t="array" ref="AK1425">100000000/Lvac($AA1425)</f>
        <v>25691.264535496724</v>
      </c>
      <c r="AL1425" s="21">
        <f t="shared" si="1602"/>
        <v>1.9806842958634895E-2</v>
      </c>
      <c r="AM1425" s="21"/>
      <c r="AN1425" s="21"/>
      <c r="AO1425" s="21"/>
      <c r="AP1425" s="21"/>
      <c r="AS1425" s="3">
        <f t="shared" si="1598"/>
        <v>4.5354967260209378E-3</v>
      </c>
      <c r="AT1425" s="3" cm="1">
        <f t="array" ref="AT1425">AS1425-(100000000/LvacE($A1425)-$E1425)</f>
        <v>-2.8254897188162431E-5</v>
      </c>
      <c r="BB1425"/>
      <c r="BC1425"/>
      <c r="BD1425"/>
      <c r="BE1425"/>
      <c r="BF1425"/>
      <c r="BG1425"/>
      <c r="BH1425"/>
      <c r="BI1425"/>
      <c r="BJ1425"/>
      <c r="BN1425" s="16" cm="1">
        <f t="array" ref="BN1425">$C1425*EXP(poly_from_str(100000000/$E1425,BN$4342))</f>
        <v>0</v>
      </c>
      <c r="BO1425" s="16"/>
      <c r="BY1425" t="e">
        <v>#N/A</v>
      </c>
    </row>
    <row r="1426" spans="1:77" hidden="1" x14ac:dyDescent="0.25">
      <c r="A1426">
        <v>3891.1950000000002</v>
      </c>
      <c r="B1426" s="2" t="str">
        <f t="shared" si="1591"/>
        <v/>
      </c>
      <c r="C1426">
        <v>8</v>
      </c>
      <c r="D1426" t="s">
        <v>170</v>
      </c>
      <c r="E1426">
        <v>25691.77</v>
      </c>
      <c r="F1426">
        <v>45844</v>
      </c>
      <c r="G1426" t="s">
        <v>5</v>
      </c>
      <c r="H1426" s="5" t="s">
        <v>19</v>
      </c>
      <c r="I1426">
        <v>71536</v>
      </c>
      <c r="J1426" t="s">
        <v>3</v>
      </c>
      <c r="K1426" s="5" t="s">
        <v>18</v>
      </c>
      <c r="L1426">
        <v>45844.65</v>
      </c>
      <c r="M1426" t="str">
        <f>$G1426&amp;""</f>
        <v>e</v>
      </c>
      <c r="N1426" t="str">
        <f>$H1426&amp;""</f>
        <v>3/2</v>
      </c>
      <c r="O1426">
        <v>71536.38</v>
      </c>
      <c r="P1426" t="str">
        <f>$J1426&amp;""</f>
        <v>o</v>
      </c>
      <c r="Q1426" t="str">
        <f>$K1426&amp;""</f>
        <v>5/2</v>
      </c>
      <c r="R1426">
        <v>14</v>
      </c>
      <c r="AA1426" s="10">
        <f t="shared" si="1593"/>
        <v>3891.1950000000002</v>
      </c>
      <c r="AB1426" s="3" cm="1">
        <f t="array" ref="AB1426">100000000/Lvac(AA1426)</f>
        <v>25691.766307170408</v>
      </c>
      <c r="AC1426" s="28">
        <f t="shared" si="1594"/>
        <v>2.5699046179901031E-7</v>
      </c>
      <c r="AD1426" s="28">
        <f t="shared" si="1595"/>
        <v>3.8922975868767203E-7</v>
      </c>
      <c r="AE1426" s="21">
        <f t="shared" si="1596"/>
        <v>25691.767428275598</v>
      </c>
      <c r="AF1426" s="10" cm="1">
        <f t="array" ref="AF1426">Lair(100000000/AE1426)</f>
        <v>3891.1948301970183</v>
      </c>
      <c r="AG1426" s="10">
        <f t="shared" si="1597"/>
        <v>8.3012694438559884E-3</v>
      </c>
      <c r="AH1426" s="10" t="b">
        <f t="shared" si="1592"/>
        <v>1</v>
      </c>
      <c r="AI1426" s="10">
        <f>$AF1426</f>
        <v>3891.1948301970183</v>
      </c>
      <c r="AJ1426" s="10">
        <f>AL1426/AK1426*AI1426</f>
        <v>1.5145688247643023E-2</v>
      </c>
      <c r="AK1426" s="16" cm="1">
        <f t="array" ref="AK1426">100000000/Lvac($AA1426)-0</f>
        <v>25691.766307170408</v>
      </c>
      <c r="AL1426" s="16">
        <f>MAX(0.1,0.007/$AA1426*$AE1426)</f>
        <v>0.1</v>
      </c>
      <c r="AM1426" s="10" cm="1">
        <f t="array" ref="AM1426">Lvac($AI1426)-$BA1426</f>
        <v>-5.6703842219576472E-3</v>
      </c>
      <c r="AN1426" s="10">
        <f>$AK1426-($AX1426-$AW1426)</f>
        <v>3.6307170405052602E-2</v>
      </c>
      <c r="AO1426" s="3">
        <f>AM1426/AJ1426</f>
        <v>-0.37438933967494503</v>
      </c>
      <c r="AP1426" s="3">
        <v>-0.36317509523790487</v>
      </c>
      <c r="AS1426" s="3">
        <f t="shared" si="1598"/>
        <v>-3.6928295921825338E-3</v>
      </c>
      <c r="AT1426" s="3" cm="1">
        <f t="array" ref="AT1426">AS1426-(100000000/LvacE($A1426)-$E1426)</f>
        <v>-2.8258207748876885E-5</v>
      </c>
      <c r="AU1426" t="s">
        <v>4966</v>
      </c>
      <c r="AV1426" t="s">
        <v>4855</v>
      </c>
      <c r="AW1426" s="3">
        <v>45844.65</v>
      </c>
      <c r="AX1426" s="3">
        <v>71536.38</v>
      </c>
      <c r="AY1426" s="3"/>
      <c r="AZ1426" s="10" cm="1">
        <f t="array" ref="AZ1426">Lair(100000000/($AX1426-$AW1426))</f>
        <v>3891.200499104682</v>
      </c>
      <c r="BA1426" s="10">
        <f>100000000/($AX1426-$AW1426)</f>
        <v>3892.3030874137316</v>
      </c>
      <c r="BB1426" s="12">
        <v>15100000</v>
      </c>
      <c r="BC1426" s="3">
        <v>0.35599999999999998</v>
      </c>
      <c r="BD1426" s="12" cm="1">
        <f t="array" ref="BD1426">SfromgA($BB1426,$BA1426,"")</f>
        <v>0.43947103789030073</v>
      </c>
      <c r="BE1426" s="29">
        <f>(10^MAX(0.05, -0.312925054856973*((LN($BD1426))^(1/3)) + 0.454808404431693)-1)*100</f>
        <v>459.70980668455547</v>
      </c>
      <c r="BG1426" s="3"/>
      <c r="BH1426" s="3"/>
      <c r="BI1426" s="12">
        <f>IF($BB1426="",$BF1426,$BB1426)</f>
        <v>15100000</v>
      </c>
      <c r="BJ1426" s="29">
        <f>IF($BB1426="",$BH1426,$BE1426)</f>
        <v>459.70980668455547</v>
      </c>
      <c r="BK1426" s="3">
        <f>LN(BN1426*100000000/($AX1426-$AW1426)/$BI1426)</f>
        <v>-8.4576798309170229</v>
      </c>
      <c r="BL1426" s="13">
        <f>EXP(BK$4341*$AX1426+BK$4342)*$BI1426/(100000000/($AX1426-$AW1426))</f>
        <v>1.9004143519589654</v>
      </c>
      <c r="BM1426" s="3">
        <f t="shared" ref="BM1426" si="1617">LN(BL1426/$C1426)</f>
        <v>-1.4373695993050202</v>
      </c>
      <c r="BN1426" s="16" cm="1">
        <f t="array" ref="BN1426">$C1426*EXP(poly_from_str(100000000/$E1426,BN$4342))</f>
        <v>0.82346778983489366</v>
      </c>
      <c r="BO1426" s="3">
        <f>LN($C1426)</f>
        <v>2.0794415416798357</v>
      </c>
      <c r="BP1426" s="13">
        <f>LN(BL1426/BN1426)</f>
        <v>0.83630278624448273</v>
      </c>
      <c r="BY1426">
        <v>947</v>
      </c>
    </row>
    <row r="1427" spans="1:77" hidden="1" x14ac:dyDescent="0.25">
      <c r="A1427">
        <v>3887.7890000000002</v>
      </c>
      <c r="B1427" s="2" t="str">
        <f t="shared" si="1591"/>
        <v/>
      </c>
      <c r="C1427">
        <v>3</v>
      </c>
      <c r="E1427">
        <v>25714.27</v>
      </c>
      <c r="R1427">
        <v>14</v>
      </c>
      <c r="S1427" t="s">
        <v>22</v>
      </c>
      <c r="AA1427" s="10">
        <f t="shared" si="1593"/>
        <v>3887.7890000000002</v>
      </c>
      <c r="AB1427" s="3" cm="1">
        <f t="array" ref="AB1427">100000000/Lvac(AA1427)</f>
        <v>25714.273740285043</v>
      </c>
      <c r="AC1427" s="28">
        <f t="shared" si="1594"/>
        <v>2.5721560506498682E-7</v>
      </c>
      <c r="AD1427" s="28">
        <f t="shared" si="1595"/>
        <v>3.8888906997725499E-7</v>
      </c>
      <c r="AE1427" s="21">
        <f t="shared" si="1596"/>
        <v>25714.272602001063</v>
      </c>
      <c r="AF1427" s="10" cm="1">
        <f t="array" ref="AF1427">Lair(100000000/AE1427)</f>
        <v>3887.7891721032311</v>
      </c>
      <c r="AG1427" s="10">
        <f t="shared" si="1597"/>
        <v>8.3070562394570602E-3</v>
      </c>
      <c r="AH1427" s="10" t="b">
        <f t="shared" si="1592"/>
        <v>1</v>
      </c>
      <c r="AI1427" s="10">
        <f t="shared" si="1600"/>
        <v>3887.7890000000002</v>
      </c>
      <c r="AJ1427">
        <v>3.0000000000000001E-3</v>
      </c>
      <c r="AK1427" s="3" cm="1">
        <f t="array" ref="AK1427">100000000/Lvac($AA1427)</f>
        <v>25714.273740285043</v>
      </c>
      <c r="AL1427" s="21">
        <f t="shared" ref="AL1427:AL1443" si="1618">AJ1427/AI1427*AK1427</f>
        <v>1.9842337436742356E-2</v>
      </c>
      <c r="AM1427" s="21"/>
      <c r="AN1427" s="21"/>
      <c r="AO1427" s="21"/>
      <c r="AP1427" s="21"/>
      <c r="AS1427" s="3">
        <f t="shared" si="1598"/>
        <v>3.7402850430225953E-3</v>
      </c>
      <c r="AT1427" s="3" cm="1">
        <f t="array" ref="AT1427">AS1427-(100000000/LvacE($A1427)-$E1427)</f>
        <v>-2.8406680939951912E-5</v>
      </c>
      <c r="BB1427"/>
      <c r="BC1427"/>
      <c r="BD1427"/>
      <c r="BE1427"/>
      <c r="BF1427"/>
      <c r="BG1427"/>
      <c r="BH1427"/>
      <c r="BI1427"/>
      <c r="BJ1427"/>
      <c r="BN1427" s="16" cm="1">
        <f t="array" ref="BN1427">$C1427*EXP(poly_from_str(100000000/$E1427,BN$4342))</f>
        <v>0.31322429510550559</v>
      </c>
      <c r="BO1427" s="16"/>
      <c r="BY1427" t="e">
        <v>#N/A</v>
      </c>
    </row>
    <row r="1428" spans="1:77" hidden="1" x14ac:dyDescent="0.25">
      <c r="A1428">
        <v>3884.962</v>
      </c>
      <c r="B1428" s="2" t="str">
        <f t="shared" si="1591"/>
        <v/>
      </c>
      <c r="C1428">
        <v>10</v>
      </c>
      <c r="E1428">
        <v>25732.98</v>
      </c>
      <c r="F1428">
        <v>10950</v>
      </c>
      <c r="G1428" t="s">
        <v>3</v>
      </c>
      <c r="H1428" s="5" t="s">
        <v>19</v>
      </c>
      <c r="I1428">
        <v>36683</v>
      </c>
      <c r="J1428" t="s">
        <v>5</v>
      </c>
      <c r="K1428" s="5" t="s">
        <v>113</v>
      </c>
      <c r="L1428">
        <v>10950.24</v>
      </c>
      <c r="M1428" t="str">
        <f>$G1428&amp;""</f>
        <v>o</v>
      </c>
      <c r="N1428" t="str">
        <f>$H1428&amp;""</f>
        <v>3/2</v>
      </c>
      <c r="O1428">
        <v>36683.21</v>
      </c>
      <c r="P1428" t="str">
        <f>$J1428&amp;""</f>
        <v>e</v>
      </c>
      <c r="Q1428" t="str">
        <f>$K1428&amp;""</f>
        <v>1/2</v>
      </c>
      <c r="R1428">
        <v>14</v>
      </c>
      <c r="AA1428" s="10">
        <f t="shared" si="1593"/>
        <v>3884.962</v>
      </c>
      <c r="AB1428" s="3" cm="1">
        <f t="array" ref="AB1428">100000000/Lvac(AA1428)</f>
        <v>25732.985012932033</v>
      </c>
      <c r="AC1428" s="28">
        <f t="shared" si="1594"/>
        <v>2.5740277511079903E-7</v>
      </c>
      <c r="AD1428" s="28">
        <f t="shared" si="1595"/>
        <v>3.8860629635366944E-7</v>
      </c>
      <c r="AE1428" s="21">
        <f t="shared" si="1596"/>
        <v>25732.983484252618</v>
      </c>
      <c r="AF1428" s="10" cm="1">
        <f t="array" ref="AF1428">Lair(100000000/AE1428)</f>
        <v>3884.9622307932086</v>
      </c>
      <c r="AG1428" s="10">
        <f t="shared" si="1597"/>
        <v>8.3118708771066536E-3</v>
      </c>
      <c r="AH1428" s="10" t="b">
        <f t="shared" si="1592"/>
        <v>1</v>
      </c>
      <c r="AI1428" s="10">
        <f>$AF1428</f>
        <v>3884.9622307932086</v>
      </c>
      <c r="AJ1428">
        <v>3.0000000000000001E-3</v>
      </c>
      <c r="AK1428" s="3" cm="1">
        <f t="array" ref="AK1428">100000000/Lvac($AA1428)</f>
        <v>25732.985012932033</v>
      </c>
      <c r="AL1428" s="21">
        <f t="shared" si="1618"/>
        <v>1.9871224082153839E-2</v>
      </c>
      <c r="AM1428" s="10" cm="1">
        <f t="array" ref="AM1428">Lvac($AI1428)-$BA1428</f>
        <v>-2.0363237431411108E-3</v>
      </c>
      <c r="AN1428" s="10">
        <f>$AK1428-($AX1428-$AW1428)</f>
        <v>1.5012932031822857E-2</v>
      </c>
      <c r="AO1428" s="3">
        <f>AM1428/AJ1428</f>
        <v>-0.67877458104703692</v>
      </c>
      <c r="AP1428" s="3">
        <v>-0.7557256849395344</v>
      </c>
      <c r="AS1428" s="3">
        <f t="shared" si="1598"/>
        <v>5.0129320334235672E-3</v>
      </c>
      <c r="AT1428" s="3" cm="1">
        <f t="array" ref="AT1428">AS1428-(100000000/LvacE($A1428)-$E1428)</f>
        <v>-2.8529982955660671E-5</v>
      </c>
      <c r="AU1428" t="s">
        <v>4810</v>
      </c>
      <c r="AV1428" t="s">
        <v>4770</v>
      </c>
      <c r="AW1428" s="3">
        <v>10950.24</v>
      </c>
      <c r="AX1428" s="3">
        <v>36683.21</v>
      </c>
      <c r="AY1428" s="3"/>
      <c r="AZ1428" s="10" cm="1">
        <f t="array" ref="AZ1428">Lair(100000000/($AX1428-$AW1428))</f>
        <v>3884.9642665867914</v>
      </c>
      <c r="BA1428" s="10">
        <f>100000000/($AX1428-$AW1428)</f>
        <v>3886.0652307137493</v>
      </c>
      <c r="BN1428" s="16" cm="1">
        <f t="array" ref="BN1428">$C1428*EXP(poly_from_str(100000000/$E1428,BN$4342))</f>
        <v>1.0565374631174502</v>
      </c>
      <c r="BO1428" s="16"/>
      <c r="BY1428">
        <v>1215</v>
      </c>
    </row>
    <row r="1429" spans="1:77" hidden="1" x14ac:dyDescent="0.25">
      <c r="A1429">
        <v>3884.0320000000002</v>
      </c>
      <c r="B1429" s="2" t="str">
        <f t="shared" si="1591"/>
        <v/>
      </c>
      <c r="C1429">
        <v>2</v>
      </c>
      <c r="D1429" t="s">
        <v>143</v>
      </c>
      <c r="E1429">
        <v>25739.15</v>
      </c>
      <c r="R1429">
        <v>14</v>
      </c>
      <c r="S1429" t="s">
        <v>22</v>
      </c>
      <c r="AA1429" s="10">
        <f t="shared" si="1593"/>
        <v>3884.0320000000002</v>
      </c>
      <c r="AB1429" s="3" cm="1">
        <f t="array" ref="AB1429">100000000/Lvac(AA1429)</f>
        <v>25739.146426188872</v>
      </c>
      <c r="AC1429" s="28">
        <f t="shared" si="1594"/>
        <v>2.5746440812022143E-7</v>
      </c>
      <c r="AD1429" s="28">
        <f t="shared" si="1595"/>
        <v>3.885132721349794E-7</v>
      </c>
      <c r="AE1429" s="21">
        <f t="shared" si="1596"/>
        <v>25739.147516737987</v>
      </c>
      <c r="AF1429" s="10" cm="1">
        <f t="array" ref="AF1429">Lair(100000000/AE1429)</f>
        <v>3884.0318354325841</v>
      </c>
      <c r="AG1429" s="10">
        <f t="shared" si="1597"/>
        <v>8.3134570500692159E-3</v>
      </c>
      <c r="AH1429" s="10" t="b">
        <f t="shared" si="1592"/>
        <v>1</v>
      </c>
      <c r="AI1429" s="10">
        <f t="shared" si="1600"/>
        <v>3884.0320000000002</v>
      </c>
      <c r="AJ1429">
        <v>7.0000000000000001E-3</v>
      </c>
      <c r="AK1429" s="3" cm="1">
        <f t="array" ref="AK1429">100000000/Lvac($AA1429)</f>
        <v>25739.146426188872</v>
      </c>
      <c r="AL1429" s="21">
        <f t="shared" si="1618"/>
        <v>4.6388398700969023E-2</v>
      </c>
      <c r="AM1429" s="21"/>
      <c r="AN1429" s="21"/>
      <c r="AO1429" s="21"/>
      <c r="AP1429" s="21"/>
      <c r="AS1429" s="3">
        <f t="shared" si="1598"/>
        <v>-3.5738111291720998E-3</v>
      </c>
      <c r="AT1429" s="3" cm="1">
        <f t="array" ref="AT1429">AS1429-(100000000/LvacE($A1429)-$E1429)</f>
        <v>-2.8570553695317358E-5</v>
      </c>
      <c r="BB1429"/>
      <c r="BC1429"/>
      <c r="BD1429"/>
      <c r="BE1429"/>
      <c r="BF1429"/>
      <c r="BG1429"/>
      <c r="BH1429"/>
      <c r="BI1429"/>
      <c r="BJ1429"/>
      <c r="BN1429" s="16" cm="1">
        <f t="array" ref="BN1429">$C1429*EXP(poly_from_str(100000000/$E1429,BN$4342))</f>
        <v>0.21213685340414981</v>
      </c>
      <c r="BO1429" s="16"/>
      <c r="BY1429" t="e">
        <v>#N/A</v>
      </c>
    </row>
    <row r="1430" spans="1:77" hidden="1" x14ac:dyDescent="0.25">
      <c r="A1430">
        <v>3883.335</v>
      </c>
      <c r="B1430" s="2" t="str">
        <f t="shared" si="1591"/>
        <v/>
      </c>
      <c r="C1430">
        <v>2</v>
      </c>
      <c r="E1430">
        <v>25743.77</v>
      </c>
      <c r="R1430">
        <v>14</v>
      </c>
      <c r="S1430" t="s">
        <v>22</v>
      </c>
      <c r="AA1430" s="10">
        <f t="shared" si="1593"/>
        <v>3883.335</v>
      </c>
      <c r="AB1430" s="3" cm="1">
        <f t="array" ref="AB1430">100000000/Lvac(AA1430)</f>
        <v>25743.766108167678</v>
      </c>
      <c r="AC1430" s="28">
        <f t="shared" si="1594"/>
        <v>2.5751061909415491E-7</v>
      </c>
      <c r="AD1430" s="28">
        <f t="shared" si="1595"/>
        <v>3.8844355398440785E-7</v>
      </c>
      <c r="AE1430" s="21">
        <f t="shared" si="1596"/>
        <v>25743.767296353479</v>
      </c>
      <c r="AF1430" s="10" cm="1">
        <f t="array" ref="AF1430">Lair(100000000/AE1430)</f>
        <v>3883.3348207632343</v>
      </c>
      <c r="AG1430" s="10">
        <f t="shared" si="1597"/>
        <v>8.3146465741646899E-3</v>
      </c>
      <c r="AH1430" s="10" t="b">
        <f t="shared" si="1592"/>
        <v>1</v>
      </c>
      <c r="AI1430" s="10">
        <f t="shared" si="1600"/>
        <v>3883.335</v>
      </c>
      <c r="AJ1430">
        <v>3.0000000000000001E-3</v>
      </c>
      <c r="AK1430" s="3" cm="1">
        <f t="array" ref="AK1430">100000000/Lvac($AA1430)</f>
        <v>25743.766108167678</v>
      </c>
      <c r="AL1430" s="21">
        <f t="shared" si="1618"/>
        <v>1.9887879444988144E-2</v>
      </c>
      <c r="AM1430" s="21"/>
      <c r="AN1430" s="21"/>
      <c r="AO1430" s="21"/>
      <c r="AP1430" s="21"/>
      <c r="AS1430" s="3">
        <f t="shared" si="1598"/>
        <v>-3.891832322551636E-3</v>
      </c>
      <c r="AT1430" s="3" cm="1">
        <f t="array" ref="AT1430">AS1430-(100000000/LvacE($A1430)-$E1430)</f>
        <v>-2.8600967198144644E-5</v>
      </c>
      <c r="BB1430"/>
      <c r="BC1430"/>
      <c r="BD1430"/>
      <c r="BE1430"/>
      <c r="BF1430"/>
      <c r="BG1430"/>
      <c r="BH1430"/>
      <c r="BI1430"/>
      <c r="BJ1430"/>
      <c r="BN1430" s="16" cm="1">
        <f t="array" ref="BN1430">$C1430*EXP(poly_from_str(100000000/$E1430,BN$4342))</f>
        <v>0.21276041580213062</v>
      </c>
      <c r="BO1430" s="16"/>
      <c r="BY1430" t="e">
        <v>#N/A</v>
      </c>
    </row>
    <row r="1431" spans="1:77" hidden="1" x14ac:dyDescent="0.25">
      <c r="A1431">
        <v>3881.5709999999999</v>
      </c>
      <c r="B1431" s="2" t="str">
        <f t="shared" si="1591"/>
        <v/>
      </c>
      <c r="C1431">
        <v>1</v>
      </c>
      <c r="E1431">
        <v>25755.46</v>
      </c>
      <c r="R1431">
        <v>14</v>
      </c>
      <c r="S1431" t="s">
        <v>22</v>
      </c>
      <c r="AA1431" s="10">
        <f t="shared" si="1593"/>
        <v>3881.5709999999999</v>
      </c>
      <c r="AB1431" s="3" cm="1">
        <f t="array" ref="AB1431">100000000/Lvac(AA1431)</f>
        <v>25755.465226581233</v>
      </c>
      <c r="AC1431" s="28">
        <f t="shared" si="1594"/>
        <v>2.5762764612575681E-7</v>
      </c>
      <c r="AD1431" s="28">
        <f t="shared" si="1595"/>
        <v>3.8826710804972694E-7</v>
      </c>
      <c r="AE1431" s="21">
        <f t="shared" si="1596"/>
        <v>25755.463628878042</v>
      </c>
      <c r="AF1431" s="10" cm="1">
        <f t="array" ref="AF1431">Lair(100000000/AE1431)</f>
        <v>3881.5712407932219</v>
      </c>
      <c r="AG1431" s="10">
        <f t="shared" si="1597"/>
        <v>8.3176599405989527E-3</v>
      </c>
      <c r="AH1431" s="10" t="b">
        <f t="shared" si="1592"/>
        <v>1</v>
      </c>
      <c r="AI1431" s="10">
        <f t="shared" si="1600"/>
        <v>3881.5709999999999</v>
      </c>
      <c r="AJ1431">
        <v>3.0000000000000001E-3</v>
      </c>
      <c r="AK1431" s="3" cm="1">
        <f t="array" ref="AK1431">100000000/Lvac($AA1431)</f>
        <v>25755.465226581233</v>
      </c>
      <c r="AL1431" s="21">
        <f t="shared" si="1618"/>
        <v>1.9905959643593714E-2</v>
      </c>
      <c r="AM1431" s="21"/>
      <c r="AN1431" s="21"/>
      <c r="AO1431" s="21"/>
      <c r="AP1431" s="21"/>
      <c r="AS1431" s="3">
        <f t="shared" si="1598"/>
        <v>5.2265812337282114E-3</v>
      </c>
      <c r="AT1431" s="3" cm="1">
        <f t="array" ref="AT1431">AS1431-(100000000/LvacE($A1431)-$E1431)</f>
        <v>-2.8677950467681512E-5</v>
      </c>
      <c r="BB1431"/>
      <c r="BC1431"/>
      <c r="BD1431"/>
      <c r="BE1431"/>
      <c r="BF1431"/>
      <c r="BG1431"/>
      <c r="BH1431"/>
      <c r="BI1431"/>
      <c r="BJ1431"/>
      <c r="BN1431" s="16" cm="1">
        <f t="array" ref="BN1431">$C1431*EXP(poly_from_str(100000000/$E1431,BN$4342))</f>
        <v>0.1071740075110249</v>
      </c>
      <c r="BO1431" s="16"/>
      <c r="BY1431" t="e">
        <v>#N/A</v>
      </c>
    </row>
    <row r="1432" spans="1:77" hidden="1" x14ac:dyDescent="0.25">
      <c r="A1432">
        <v>3881.29</v>
      </c>
      <c r="B1432" s="2" t="str">
        <f t="shared" si="1591"/>
        <v/>
      </c>
      <c r="C1432">
        <v>2</v>
      </c>
      <c r="D1432" t="s">
        <v>14</v>
      </c>
      <c r="E1432">
        <v>25757.33</v>
      </c>
      <c r="R1432">
        <v>14</v>
      </c>
      <c r="S1432" t="s">
        <v>22</v>
      </c>
      <c r="AA1432" s="10">
        <f t="shared" si="1593"/>
        <v>3881.29</v>
      </c>
      <c r="AB1432" s="3" cm="1">
        <f t="array" ref="AB1432">100000000/Lvac(AA1432)</f>
        <v>25757.3298435449</v>
      </c>
      <c r="AC1432" s="28">
        <f t="shared" si="1594"/>
        <v>2.5764629800916707E-7</v>
      </c>
      <c r="AD1432" s="28">
        <f t="shared" si="1595"/>
        <v>3.8823900073268357E-7</v>
      </c>
      <c r="AE1432" s="21">
        <f t="shared" si="1596"/>
        <v>25757.32989138097</v>
      </c>
      <c r="AF1432" s="10" cm="1">
        <f t="array" ref="AF1432">Lair(100000000/AE1432)</f>
        <v>3881.2899927915691</v>
      </c>
      <c r="AG1432" s="10">
        <f t="shared" si="1597"/>
        <v>8.3181403403951911E-3</v>
      </c>
      <c r="AH1432" s="10" t="b">
        <f t="shared" si="1592"/>
        <v>1</v>
      </c>
      <c r="AI1432" s="10">
        <f t="shared" si="1600"/>
        <v>3881.29</v>
      </c>
      <c r="AJ1432">
        <v>7.0000000000000001E-3</v>
      </c>
      <c r="AK1432" s="3" cm="1">
        <f t="array" ref="AK1432">100000000/Lvac($AA1432)</f>
        <v>25757.3298435449</v>
      </c>
      <c r="AL1432" s="21">
        <f t="shared" si="1618"/>
        <v>4.6453964765532672E-2</v>
      </c>
      <c r="AM1432" s="21"/>
      <c r="AN1432" s="21"/>
      <c r="AO1432" s="21"/>
      <c r="AP1432" s="21"/>
      <c r="AS1432" s="3">
        <f t="shared" si="1598"/>
        <v>-1.5645510211470537E-4</v>
      </c>
      <c r="AT1432" s="3" cm="1">
        <f t="array" ref="AT1432">AS1432-(100000000/LvacE($A1432)-$E1432)</f>
        <v>-2.8690217732219025E-5</v>
      </c>
      <c r="BB1432"/>
      <c r="BC1432"/>
      <c r="BD1432"/>
      <c r="BE1432"/>
      <c r="BF1432"/>
      <c r="BG1432"/>
      <c r="BH1432"/>
      <c r="BI1432"/>
      <c r="BJ1432"/>
      <c r="BN1432" s="16" cm="1">
        <f t="array" ref="BN1432">$C1432*EXP(poly_from_str(100000000/$E1432,BN$4342))</f>
        <v>0.21460328436255757</v>
      </c>
      <c r="BO1432" s="16"/>
      <c r="BY1432" t="e">
        <v>#N/A</v>
      </c>
    </row>
    <row r="1433" spans="1:77" hidden="1" x14ac:dyDescent="0.25">
      <c r="A1433">
        <v>3880.3119999999999</v>
      </c>
      <c r="B1433" s="2" t="str">
        <f t="shared" si="1591"/>
        <v/>
      </c>
      <c r="C1433">
        <v>3</v>
      </c>
      <c r="E1433">
        <v>25763.82</v>
      </c>
      <c r="R1433">
        <v>14</v>
      </c>
      <c r="S1433" t="s">
        <v>22</v>
      </c>
      <c r="AA1433" s="10">
        <f t="shared" si="1593"/>
        <v>3880.3119999999999</v>
      </c>
      <c r="AB1433" s="3" cm="1">
        <f t="array" ref="AB1433">100000000/Lvac(AA1433)</f>
        <v>25763.82161240304</v>
      </c>
      <c r="AC1433" s="28">
        <f t="shared" si="1594"/>
        <v>2.5771123559136482E-7</v>
      </c>
      <c r="AD1433" s="28">
        <f t="shared" si="1595"/>
        <v>3.8814117526671078E-7</v>
      </c>
      <c r="AE1433" s="21">
        <f t="shared" si="1596"/>
        <v>25763.82111906659</v>
      </c>
      <c r="AF1433" s="10" cm="1">
        <f t="array" ref="AF1433">Lair(100000000/AE1433)</f>
        <v>3880.3120743035524</v>
      </c>
      <c r="AG1433" s="10">
        <f t="shared" si="1597"/>
        <v>8.3198131506439475E-3</v>
      </c>
      <c r="AH1433" s="10" t="b">
        <f t="shared" si="1592"/>
        <v>1</v>
      </c>
      <c r="AI1433" s="10">
        <f t="shared" si="1600"/>
        <v>3880.3119999999999</v>
      </c>
      <c r="AJ1433">
        <v>3.0000000000000001E-3</v>
      </c>
      <c r="AK1433" s="3" cm="1">
        <f t="array" ref="AK1433">100000000/Lvac($AA1433)</f>
        <v>25763.82161240304</v>
      </c>
      <c r="AL1433" s="21">
        <f t="shared" si="1618"/>
        <v>1.991887890386369E-2</v>
      </c>
      <c r="AM1433" s="21"/>
      <c r="AN1433" s="21"/>
      <c r="AO1433" s="21"/>
      <c r="AP1433" s="21"/>
      <c r="AS1433" s="3">
        <f t="shared" si="1598"/>
        <v>1.6124030407809187E-3</v>
      </c>
      <c r="AT1433" s="3" cm="1">
        <f t="array" ref="AT1433">AS1433-(100000000/LvacE($A1433)-$E1433)</f>
        <v>-2.873290577554144E-5</v>
      </c>
      <c r="BB1433"/>
      <c r="BC1433"/>
      <c r="BD1433"/>
      <c r="BE1433"/>
      <c r="BF1433"/>
      <c r="BG1433"/>
      <c r="BH1433"/>
      <c r="BI1433"/>
      <c r="BJ1433"/>
      <c r="BN1433" s="16" cm="1">
        <f t="array" ref="BN1433">$C1433*EXP(poly_from_str(100000000/$E1433,BN$4342))</f>
        <v>0.32323804308790616</v>
      </c>
      <c r="BO1433" s="16"/>
      <c r="BY1433" t="e">
        <v>#N/A</v>
      </c>
    </row>
    <row r="1434" spans="1:77" hidden="1" x14ac:dyDescent="0.25">
      <c r="A1434">
        <v>3879.95</v>
      </c>
      <c r="B1434" s="2" t="str">
        <f t="shared" si="1591"/>
        <v/>
      </c>
      <c r="C1434">
        <v>2</v>
      </c>
      <c r="E1434">
        <v>25766.23</v>
      </c>
      <c r="R1434">
        <v>14</v>
      </c>
      <c r="S1434" t="s">
        <v>22</v>
      </c>
      <c r="AA1434" s="10">
        <f t="shared" si="1593"/>
        <v>3879.95</v>
      </c>
      <c r="AB1434" s="3" cm="1">
        <f t="array" ref="AB1434">100000000/Lvac(AA1434)</f>
        <v>25766.22532601401</v>
      </c>
      <c r="AC1434" s="28">
        <f t="shared" si="1594"/>
        <v>2.5773528009381568E-7</v>
      </c>
      <c r="AD1434" s="28">
        <f t="shared" si="1595"/>
        <v>3.8810496584083791E-7</v>
      </c>
      <c r="AE1434" s="21">
        <f t="shared" si="1596"/>
        <v>25766.226756453452</v>
      </c>
      <c r="AF1434" s="10" cm="1">
        <f t="array" ref="AF1434">Lair(100000000/AE1434)</f>
        <v>3879.9497845954938</v>
      </c>
      <c r="AG1434" s="10">
        <f t="shared" si="1597"/>
        <v>8.3204326506802935E-3</v>
      </c>
      <c r="AH1434" s="10" t="b">
        <f t="shared" si="1592"/>
        <v>1</v>
      </c>
      <c r="AI1434" s="10">
        <f t="shared" si="1600"/>
        <v>3879.95</v>
      </c>
      <c r="AJ1434">
        <v>3.0000000000000001E-3</v>
      </c>
      <c r="AK1434" s="3" cm="1">
        <f t="array" ref="AK1434">100000000/Lvac($AA1434)</f>
        <v>25766.22532601401</v>
      </c>
      <c r="AL1434" s="21">
        <f t="shared" si="1618"/>
        <v>1.9922595904081762E-2</v>
      </c>
      <c r="AM1434" s="21"/>
      <c r="AN1434" s="21"/>
      <c r="AO1434" s="21"/>
      <c r="AP1434" s="21"/>
      <c r="AS1434" s="3">
        <f t="shared" si="1598"/>
        <v>-4.6739859899389558E-3</v>
      </c>
      <c r="AT1434" s="3" cm="1">
        <f t="array" ref="AT1434">AS1434-(100000000/LvacE($A1434)-$E1434)</f>
        <v>-2.8748709155479446E-5</v>
      </c>
      <c r="BB1434"/>
      <c r="BC1434"/>
      <c r="BD1434"/>
      <c r="BE1434"/>
      <c r="BF1434"/>
      <c r="BG1434"/>
      <c r="BH1434"/>
      <c r="BI1434"/>
      <c r="BJ1434"/>
      <c r="BN1434" s="16" cm="1">
        <f t="array" ref="BN1434">$C1434*EXP(poly_from_str(100000000/$E1434,BN$4342))</f>
        <v>0.21582316864298795</v>
      </c>
      <c r="BO1434" s="16"/>
      <c r="BY1434" t="e">
        <v>#N/A</v>
      </c>
    </row>
    <row r="1435" spans="1:77" hidden="1" x14ac:dyDescent="0.25">
      <c r="A1435">
        <v>3878.7379999999998</v>
      </c>
      <c r="B1435" s="2" t="str">
        <f t="shared" si="1591"/>
        <v/>
      </c>
      <c r="C1435">
        <v>2</v>
      </c>
      <c r="E1435">
        <v>25774.28</v>
      </c>
      <c r="R1435">
        <v>14</v>
      </c>
      <c r="S1435" t="s">
        <v>22</v>
      </c>
      <c r="AA1435" s="10">
        <f t="shared" si="1593"/>
        <v>3878.7379999999998</v>
      </c>
      <c r="AB1435" s="3" cm="1">
        <f t="array" ref="AB1435">100000000/Lvac(AA1435)</f>
        <v>25774.276384233857</v>
      </c>
      <c r="AC1435" s="28">
        <f t="shared" si="1594"/>
        <v>2.5781581535025053E-7</v>
      </c>
      <c r="AD1435" s="28">
        <f t="shared" si="1595"/>
        <v>3.8798373428310901E-7</v>
      </c>
      <c r="AE1435" s="21">
        <f t="shared" si="1596"/>
        <v>25774.277491772693</v>
      </c>
      <c r="AF1435" s="10" cm="1">
        <f t="array" ref="AF1435">Lair(100000000/AE1435)</f>
        <v>3878.7378333240581</v>
      </c>
      <c r="AG1435" s="10">
        <f t="shared" si="1597"/>
        <v>8.3225080405319798E-3</v>
      </c>
      <c r="AH1435" s="10" t="b">
        <f t="shared" si="1592"/>
        <v>1</v>
      </c>
      <c r="AI1435" s="10">
        <f t="shared" si="1600"/>
        <v>3878.7379999999998</v>
      </c>
      <c r="AJ1435">
        <v>3.0000000000000001E-3</v>
      </c>
      <c r="AK1435" s="3" cm="1">
        <f t="array" ref="AK1435">100000000/Lvac($AA1435)</f>
        <v>25774.276384233857</v>
      </c>
      <c r="AL1435" s="21">
        <f t="shared" si="1618"/>
        <v>1.9935048243191877E-2</v>
      </c>
      <c r="AM1435" s="21"/>
      <c r="AN1435" s="21"/>
      <c r="AO1435" s="21"/>
      <c r="AP1435" s="21"/>
      <c r="AS1435" s="3">
        <f t="shared" si="1598"/>
        <v>-3.6157661415927578E-3</v>
      </c>
      <c r="AT1435" s="3" cm="1">
        <f t="array" ref="AT1435">AS1435-(100000000/LvacE($A1435)-$E1435)</f>
        <v>-2.8801627195207402E-5</v>
      </c>
      <c r="BB1435"/>
      <c r="BC1435"/>
      <c r="BD1435"/>
      <c r="BE1435"/>
      <c r="BF1435"/>
      <c r="BG1435"/>
      <c r="BH1435"/>
      <c r="BI1435"/>
      <c r="BJ1435"/>
      <c r="BN1435" s="16" cm="1">
        <f t="array" ref="BN1435">$C1435*EXP(poly_from_str(100000000/$E1435,BN$4342))</f>
        <v>0.2169336431639633</v>
      </c>
      <c r="BO1435" s="16"/>
      <c r="BY1435" t="e">
        <v>#N/A</v>
      </c>
    </row>
    <row r="1436" spans="1:77" hidden="1" x14ac:dyDescent="0.25">
      <c r="A1436">
        <v>3877.8209999999999</v>
      </c>
      <c r="B1436" s="2" t="str">
        <f t="shared" si="1591"/>
        <v/>
      </c>
      <c r="C1436">
        <v>1</v>
      </c>
      <c r="E1436">
        <v>25780.37</v>
      </c>
      <c r="R1436">
        <v>14</v>
      </c>
      <c r="S1436" t="s">
        <v>22</v>
      </c>
      <c r="AA1436" s="10">
        <f t="shared" si="1593"/>
        <v>3877.8209999999999</v>
      </c>
      <c r="AB1436" s="3" cm="1">
        <f t="array" ref="AB1436">100000000/Lvac(AA1436)</f>
        <v>25780.371164389402</v>
      </c>
      <c r="AC1436" s="28">
        <f t="shared" si="1594"/>
        <v>2.5787678183185867E-7</v>
      </c>
      <c r="AD1436" s="28">
        <f t="shared" si="1595"/>
        <v>3.8789201040724608E-7</v>
      </c>
      <c r="AE1436" s="21">
        <f t="shared" si="1596"/>
        <v>25780.370807493335</v>
      </c>
      <c r="AF1436" s="10" cm="1">
        <f t="array" ref="AF1436">Lair(100000000/AE1436)</f>
        <v>3877.8210536846809</v>
      </c>
      <c r="AG1436" s="10">
        <f t="shared" si="1597"/>
        <v>8.3240795751517924E-3</v>
      </c>
      <c r="AH1436" s="10" t="b">
        <f t="shared" si="1592"/>
        <v>1</v>
      </c>
      <c r="AI1436" s="10">
        <f t="shared" si="1600"/>
        <v>3877.8209999999999</v>
      </c>
      <c r="AJ1436">
        <v>3.0000000000000001E-3</v>
      </c>
      <c r="AK1436" s="3" cm="1">
        <f t="array" ref="AK1436">100000000/Lvac($AA1436)</f>
        <v>25780.371164389402</v>
      </c>
      <c r="AL1436" s="21">
        <f t="shared" si="1618"/>
        <v>1.9944477450910759E-2</v>
      </c>
      <c r="AM1436" s="21"/>
      <c r="AN1436" s="21"/>
      <c r="AO1436" s="21"/>
      <c r="AP1436" s="21"/>
      <c r="AS1436" s="3">
        <f t="shared" si="1598"/>
        <v>1.1643894031294622E-3</v>
      </c>
      <c r="AT1436" s="3" cm="1">
        <f t="array" ref="AT1436">AS1436-(100000000/LvacE($A1436)-$E1436)</f>
        <v>-2.8841666789958254E-5</v>
      </c>
      <c r="BB1436"/>
      <c r="BC1436"/>
      <c r="BD1436"/>
      <c r="BE1436"/>
      <c r="BF1436"/>
      <c r="BG1436"/>
      <c r="BH1436"/>
      <c r="BI1436"/>
      <c r="BJ1436"/>
      <c r="BN1436" s="16" cm="1">
        <f t="array" ref="BN1436">$C1436*EXP(poly_from_str(100000000/$E1436,BN$4342))</f>
        <v>0.10888912021639302</v>
      </c>
      <c r="BO1436" s="16"/>
      <c r="BY1436">
        <v>125</v>
      </c>
    </row>
    <row r="1437" spans="1:77" hidden="1" x14ac:dyDescent="0.25">
      <c r="A1437">
        <v>3876.7809999999999</v>
      </c>
      <c r="B1437" s="2" t="str">
        <f t="shared" si="1591"/>
        <v/>
      </c>
      <c r="C1437">
        <v>3</v>
      </c>
      <c r="E1437">
        <v>25787.29</v>
      </c>
      <c r="F1437">
        <v>38448</v>
      </c>
      <c r="G1437" t="s">
        <v>5</v>
      </c>
      <c r="H1437" s="5" t="s">
        <v>4</v>
      </c>
      <c r="I1437">
        <v>64235</v>
      </c>
      <c r="J1437" t="s">
        <v>3</v>
      </c>
      <c r="K1437" s="5" t="s">
        <v>4</v>
      </c>
      <c r="L1437">
        <v>38448.379999999997</v>
      </c>
      <c r="M1437" t="str">
        <f>$G1437&amp;""</f>
        <v>e</v>
      </c>
      <c r="N1437" t="str">
        <f>$H1437&amp;""</f>
        <v>9/2</v>
      </c>
      <c r="O1437">
        <v>64235.61</v>
      </c>
      <c r="P1437" t="str">
        <f>$J1437&amp;""</f>
        <v>o</v>
      </c>
      <c r="Q1437" t="str">
        <f>$K1437&amp;""</f>
        <v>9/2</v>
      </c>
      <c r="R1437">
        <v>14</v>
      </c>
      <c r="AA1437" s="10">
        <f t="shared" si="1593"/>
        <v>3876.7809999999999</v>
      </c>
      <c r="AB1437" s="3" cm="1">
        <f t="array" ref="AB1437">100000000/Lvac(AA1437)</f>
        <v>25787.286945145705</v>
      </c>
      <c r="AC1437" s="28">
        <f t="shared" si="1594"/>
        <v>2.5794596083709658E-7</v>
      </c>
      <c r="AD1437" s="28">
        <f t="shared" si="1595"/>
        <v>3.8778798332960879E-7</v>
      </c>
      <c r="AE1437" s="21">
        <f t="shared" si="1596"/>
        <v>25787.287882183478</v>
      </c>
      <c r="AF1437" s="10" cm="1">
        <f t="array" ref="AF1437">Lair(100000000/AE1437)</f>
        <v>3876.780859125392</v>
      </c>
      <c r="AG1437" s="10">
        <f t="shared" si="1597"/>
        <v>8.3258632542237629E-3</v>
      </c>
      <c r="AH1437" s="10" t="b">
        <f t="shared" si="1592"/>
        <v>1</v>
      </c>
      <c r="AI1437" s="10">
        <f>$AF1437</f>
        <v>3876.780859125392</v>
      </c>
      <c r="AJ1437">
        <v>3.0000000000000001E-3</v>
      </c>
      <c r="AK1437" s="3" cm="1">
        <f t="array" ref="AK1437">100000000/Lvac($AA1437)</f>
        <v>25787.286945145705</v>
      </c>
      <c r="AL1437" s="21">
        <f t="shared" si="1618"/>
        <v>1.9955180250474637E-2</v>
      </c>
      <c r="AM1437" s="10" cm="1">
        <f t="array" ref="AM1437">Lvac($AI1437)-$BA1437</f>
        <v>-8.7043138732951775E-3</v>
      </c>
      <c r="AN1437" s="10">
        <f>$AK1437-($AX1437-$AW1437)</f>
        <v>5.6945145701320143E-2</v>
      </c>
      <c r="AO1437" s="3">
        <f>AM1437/AJ1437</f>
        <v>-2.9014379577650593</v>
      </c>
      <c r="AP1437" s="3">
        <v>-2.8544675292323518</v>
      </c>
      <c r="AS1437" s="3">
        <f t="shared" si="1598"/>
        <v>-3.0548542963515501E-3</v>
      </c>
      <c r="AT1437" s="3" cm="1">
        <f t="array" ref="AT1437">AS1437-(100000000/LvacE($A1437)-$E1437)</f>
        <v>-2.8887086955364794E-5</v>
      </c>
      <c r="AU1437" t="s">
        <v>4811</v>
      </c>
      <c r="AV1437" t="s">
        <v>4837</v>
      </c>
      <c r="AW1437" s="3">
        <v>38448.379999999997</v>
      </c>
      <c r="AX1437" s="3">
        <v>64235.61</v>
      </c>
      <c r="AY1437" s="3"/>
      <c r="AZ1437" s="10" cm="1">
        <f t="array" ref="AZ1437">Lair(100000000/($AX1437-$AW1437))</f>
        <v>3876.7895611736176</v>
      </c>
      <c r="BA1437" s="10">
        <f>100000000/($AX1437-$AW1437)</f>
        <v>3877.8883966986755</v>
      </c>
      <c r="BB1437" s="12">
        <v>5470000</v>
      </c>
      <c r="BC1437" s="3">
        <v>0.129</v>
      </c>
      <c r="BD1437" s="12" cm="1">
        <f t="array" ref="BD1437">SfromgA($BB1437,$BA1437,"")</f>
        <v>0.15743692721669827</v>
      </c>
      <c r="BE1437" s="29">
        <f>(10^MAX(0.05, -0.312925054856973*((LN($BD1437))^(1/3)) + 0.454808404431693)-1)*100</f>
        <v>590.02944593777465</v>
      </c>
      <c r="BG1437" s="3"/>
      <c r="BH1437" s="3"/>
      <c r="BI1437" s="12">
        <f>IF($BB1437="",$BF1437,$BB1437)</f>
        <v>5470000</v>
      </c>
      <c r="BJ1437" s="29">
        <f>IF($BB1437="",$BH1437,$BE1437)</f>
        <v>590.02944593777465</v>
      </c>
      <c r="BK1437" s="3">
        <f>LN(BN1437*100000000/($AX1437-$AW1437)/$BI1437)</f>
        <v>-8.3661372689035485</v>
      </c>
      <c r="BL1437" s="13">
        <f>EXP(BK$4341*$AX1437+BK$4342)*$BI1437/(100000000/($AX1437-$AW1437))</f>
        <v>1.2033143432811408</v>
      </c>
      <c r="BM1437" s="3">
        <f t="shared" ref="BM1437" si="1619">LN(BL1437/$C1437)</f>
        <v>-0.91353258632276257</v>
      </c>
      <c r="BN1437" s="16" cm="1">
        <f t="array" ref="BN1437">$C1437*EXP(poly_from_str(100000000/$E1437,BN$4342))</f>
        <v>0.32811400613100972</v>
      </c>
      <c r="BO1437" s="3">
        <f>LN($C1437)</f>
        <v>1.0986122886681098</v>
      </c>
      <c r="BP1437" s="13">
        <f>LN(BL1437/BN1437)</f>
        <v>1.2994738536674471</v>
      </c>
      <c r="BY1437">
        <v>377</v>
      </c>
    </row>
    <row r="1438" spans="1:77" hidden="1" x14ac:dyDescent="0.25">
      <c r="A1438">
        <v>3876.7069999999999</v>
      </c>
      <c r="B1438" s="2" t="str">
        <f t="shared" si="1591"/>
        <v/>
      </c>
      <c r="C1438">
        <v>3</v>
      </c>
      <c r="E1438">
        <v>25787.78</v>
      </c>
      <c r="R1438">
        <v>14</v>
      </c>
      <c r="S1438" t="s">
        <v>22</v>
      </c>
      <c r="AA1438" s="10">
        <f t="shared" si="1593"/>
        <v>3876.7069999999999</v>
      </c>
      <c r="AB1438" s="3" cm="1">
        <f t="array" ref="AB1438">100000000/Lvac(AA1438)</f>
        <v>25787.779170944377</v>
      </c>
      <c r="AC1438" s="28">
        <f t="shared" si="1594"/>
        <v>2.5795088460386613E-7</v>
      </c>
      <c r="AD1438" s="28">
        <f t="shared" si="1595"/>
        <v>3.8778058140296183E-7</v>
      </c>
      <c r="AE1438" s="21">
        <f t="shared" si="1596"/>
        <v>25787.779425260123</v>
      </c>
      <c r="AF1438" s="10" cm="1">
        <f t="array" ref="AF1438">Lair(100000000/AE1438)</f>
        <v>3876.7069617675343</v>
      </c>
      <c r="AG1438" s="10">
        <f t="shared" si="1597"/>
        <v>8.3259902245571282E-3</v>
      </c>
      <c r="AH1438" s="10" t="b">
        <f t="shared" si="1592"/>
        <v>1</v>
      </c>
      <c r="AI1438" s="10">
        <f t="shared" si="1600"/>
        <v>3876.7069999999999</v>
      </c>
      <c r="AJ1438">
        <v>3.0000000000000001E-3</v>
      </c>
      <c r="AK1438" s="3" cm="1">
        <f t="array" ref="AK1438">100000000/Lvac($AA1438)</f>
        <v>25787.779170944377</v>
      </c>
      <c r="AL1438" s="21">
        <f t="shared" si="1618"/>
        <v>1.9955941347342767E-2</v>
      </c>
      <c r="AM1438" s="21"/>
      <c r="AN1438" s="21"/>
      <c r="AO1438" s="21"/>
      <c r="AP1438" s="21"/>
      <c r="AS1438" s="3">
        <f t="shared" si="1598"/>
        <v>-8.290556215797551E-4</v>
      </c>
      <c r="AT1438" s="3" cm="1">
        <f t="array" ref="AT1438">AS1438-(100000000/LvacE($A1438)-$E1438)</f>
        <v>-2.8890321118524298E-5</v>
      </c>
      <c r="BB1438"/>
      <c r="BC1438"/>
      <c r="BD1438"/>
      <c r="BE1438"/>
      <c r="BF1438"/>
      <c r="BG1438"/>
      <c r="BH1438"/>
      <c r="BI1438"/>
      <c r="BJ1438"/>
      <c r="BN1438" s="16" cm="1">
        <f t="array" ref="BN1438">$C1438*EXP(poly_from_str(100000000/$E1438,BN$4342))</f>
        <v>0.32821672855023076</v>
      </c>
      <c r="BO1438" s="16"/>
      <c r="BY1438" t="e">
        <v>#N/A</v>
      </c>
    </row>
    <row r="1439" spans="1:77" hidden="1" x14ac:dyDescent="0.25">
      <c r="A1439">
        <v>3875.5369999999998</v>
      </c>
      <c r="B1439" s="2" t="str">
        <f t="shared" si="1591"/>
        <v/>
      </c>
      <c r="C1439">
        <v>1</v>
      </c>
      <c r="D1439" t="s">
        <v>14</v>
      </c>
      <c r="E1439">
        <v>25795.56</v>
      </c>
      <c r="F1439">
        <v>10032</v>
      </c>
      <c r="G1439" t="s">
        <v>3</v>
      </c>
      <c r="H1439" s="5" t="s">
        <v>4</v>
      </c>
      <c r="I1439">
        <v>35828</v>
      </c>
      <c r="J1439" t="s">
        <v>5</v>
      </c>
      <c r="K1439" s="5" t="s">
        <v>4</v>
      </c>
      <c r="L1439">
        <v>10032.92</v>
      </c>
      <c r="M1439" t="str">
        <f>$G1439&amp;""</f>
        <v>o</v>
      </c>
      <c r="N1439" t="str">
        <f>$H1439&amp;""</f>
        <v>9/2</v>
      </c>
      <c r="O1439">
        <v>35828.46</v>
      </c>
      <c r="P1439" t="str">
        <f>$J1439&amp;""</f>
        <v>e</v>
      </c>
      <c r="Q1439" t="str">
        <f>$K1439&amp;""</f>
        <v>9/2</v>
      </c>
      <c r="R1439">
        <v>14</v>
      </c>
      <c r="S1439" t="s">
        <v>6</v>
      </c>
      <c r="AA1439" s="10">
        <f t="shared" si="1593"/>
        <v>3875.5369999999998</v>
      </c>
      <c r="AB1439" s="3" cm="1">
        <f t="array" ref="AB1439">100000000/Lvac(AA1439)</f>
        <v>25795.564157912981</v>
      </c>
      <c r="AC1439" s="28">
        <f t="shared" si="1594"/>
        <v>2.5802875833723175E-7</v>
      </c>
      <c r="AD1439" s="28">
        <f t="shared" si="1595"/>
        <v>3.8766355094166165E-7</v>
      </c>
      <c r="AE1439" s="21">
        <f t="shared" si="1596"/>
        <v>25795.562881390626</v>
      </c>
      <c r="AF1439" s="10" cm="1">
        <f t="array" ref="AF1439">Lair(100000000/AE1439)</f>
        <v>3875.5371917897228</v>
      </c>
      <c r="AG1439" s="10">
        <f t="shared" si="1597"/>
        <v>8.3279986951373432E-3</v>
      </c>
      <c r="AH1439" s="10" t="b">
        <f t="shared" si="1592"/>
        <v>1</v>
      </c>
      <c r="AI1439" s="10">
        <f>$AF1439</f>
        <v>3875.5371917897228</v>
      </c>
      <c r="AJ1439">
        <v>7.0000000000000001E-3</v>
      </c>
      <c r="AK1439" s="3" cm="1">
        <f t="array" ref="AK1439">100000000/Lvac($AA1439)</f>
        <v>25795.564157912981</v>
      </c>
      <c r="AL1439" s="21">
        <f t="shared" si="1618"/>
        <v>4.6591979426213202E-2</v>
      </c>
      <c r="AM1439" s="10" cm="1">
        <f t="array" ref="AM1439">Lvac($AI1439)-$BA1439</f>
        <v>-3.4386880752208526E-3</v>
      </c>
      <c r="AN1439" s="10">
        <f>$AK1439-($AX1439-$AW1439)</f>
        <v>2.4157912979717366E-2</v>
      </c>
      <c r="AO1439" s="3">
        <f>AM1439/AJ1439</f>
        <v>-0.49124115360297893</v>
      </c>
      <c r="AP1439" s="3">
        <v>-0.51864681862363271</v>
      </c>
      <c r="AS1439" s="3">
        <f t="shared" si="1598"/>
        <v>4.1579129792808089E-3</v>
      </c>
      <c r="AT1439" s="3" cm="1">
        <f t="array" ref="AT1439">AS1439-(100000000/LvacE($A1439)-$E1439)</f>
        <v>-2.8941427444806322E-5</v>
      </c>
      <c r="AU1439" t="s">
        <v>4807</v>
      </c>
      <c r="AV1439" t="s">
        <v>4768</v>
      </c>
      <c r="AW1439" s="3">
        <v>10032.92</v>
      </c>
      <c r="AX1439" s="3">
        <v>35828.46</v>
      </c>
      <c r="AY1439" s="3"/>
      <c r="AZ1439" s="10" cm="1">
        <f t="array" ref="AZ1439">Lair(100000000/($AX1439-$AW1439))</f>
        <v>3875.5406295827734</v>
      </c>
      <c r="BA1439" s="10">
        <f>100000000/($AX1439-$AW1439)</f>
        <v>3876.6391399443469</v>
      </c>
      <c r="BB1439" s="12">
        <v>180000</v>
      </c>
      <c r="BC1439" s="3">
        <v>3.0000000000000001E-3</v>
      </c>
      <c r="BD1439" s="12" cm="1">
        <f t="array" ref="BD1439">SfromgA($BB1439,$BA1439,"")</f>
        <v>5.1757345420758629E-3</v>
      </c>
      <c r="BE1439" s="29">
        <f>(10^MAX(0.05, -0.312925054856973*((LN($BD1439))^(1/3)) + 0.454808404431693)-1)*100</f>
        <v>898.04825059537347</v>
      </c>
      <c r="BG1439" s="3"/>
      <c r="BH1439" s="3"/>
      <c r="BI1439" s="12">
        <f>IF($BB1439="",$BF1439,$BB1439)</f>
        <v>180000</v>
      </c>
      <c r="BJ1439" s="29">
        <f>IF($BB1439="",$BH1439,$BE1439)</f>
        <v>898.04825059537347</v>
      </c>
      <c r="BK1439" s="3">
        <f>LN(BN1439*100000000/($AX1439-$AW1439)/$BI1439)</f>
        <v>-6.0457093407123992</v>
      </c>
      <c r="BL1439" s="13">
        <f>EXP(BK$4341*$AX1439+BK$4342)*$BI1439/(100000000/($AX1439-$AW1439))</f>
        <v>0.34290717068402832</v>
      </c>
      <c r="BM1439" s="3">
        <f t="shared" ref="BM1439" si="1620">LN(BL1439/$C1439)</f>
        <v>-1.0702955078508152</v>
      </c>
      <c r="BN1439" s="16" cm="1">
        <f t="array" ref="BN1439">$C1439*EXP(poly_from_str(100000000/$E1439,BN$4342))</f>
        <v>0.10995093402241919</v>
      </c>
      <c r="BO1439" s="3">
        <f>LN($C1439)</f>
        <v>0</v>
      </c>
      <c r="BP1439" s="13">
        <f>LN(BL1439/BN1439)</f>
        <v>1.1374255591923799</v>
      </c>
      <c r="BY1439">
        <v>126</v>
      </c>
    </row>
    <row r="1440" spans="1:77" hidden="1" x14ac:dyDescent="0.25">
      <c r="A1440">
        <v>3871.3580000000002</v>
      </c>
      <c r="B1440" s="2" t="str">
        <f t="shared" si="1591"/>
        <v/>
      </c>
      <c r="C1440">
        <v>2</v>
      </c>
      <c r="E1440">
        <v>25823.41</v>
      </c>
      <c r="R1440">
        <v>14</v>
      </c>
      <c r="S1440" t="s">
        <v>22</v>
      </c>
      <c r="AA1440" s="10">
        <f t="shared" si="1593"/>
        <v>3871.3580000000002</v>
      </c>
      <c r="AB1440" s="3" cm="1">
        <f t="array" ref="AB1440">100000000/Lvac(AA1440)</f>
        <v>25823.408952665304</v>
      </c>
      <c r="AC1440" s="28">
        <f t="shared" si="1594"/>
        <v>2.5830729165321313E-7</v>
      </c>
      <c r="AD1440" s="28">
        <f t="shared" si="1595"/>
        <v>3.8724554214860442E-7</v>
      </c>
      <c r="AE1440" s="21">
        <f t="shared" si="1596"/>
        <v>25823.409275170307</v>
      </c>
      <c r="AF1440" s="10" cm="1">
        <f t="array" ref="AF1440">Lair(100000000/AE1440)</f>
        <v>3871.3579516500245</v>
      </c>
      <c r="AG1440" s="10">
        <f t="shared" si="1597"/>
        <v>8.3351874139081551E-3</v>
      </c>
      <c r="AH1440" s="10" t="b">
        <f t="shared" si="1592"/>
        <v>1</v>
      </c>
      <c r="AI1440" s="10">
        <f t="shared" si="1600"/>
        <v>3871.3580000000002</v>
      </c>
      <c r="AJ1440">
        <v>3.0000000000000001E-3</v>
      </c>
      <c r="AK1440" s="3" cm="1">
        <f t="array" ref="AK1440">100000000/Lvac($AA1440)</f>
        <v>25823.408952665304</v>
      </c>
      <c r="AL1440" s="21">
        <f t="shared" si="1618"/>
        <v>2.0011124483448935E-2</v>
      </c>
      <c r="AM1440" s="21"/>
      <c r="AN1440" s="21"/>
      <c r="AO1440" s="21"/>
      <c r="AP1440" s="21"/>
      <c r="AS1440" s="3">
        <f t="shared" si="1598"/>
        <v>-1.0473346956132445E-3</v>
      </c>
      <c r="AT1440" s="3" cm="1">
        <f t="array" ref="AT1440">AS1440-(100000000/LvacE($A1440)-$E1440)</f>
        <v>-2.9124035791028291E-5</v>
      </c>
      <c r="BB1440"/>
      <c r="BC1440"/>
      <c r="BD1440"/>
      <c r="BE1440"/>
      <c r="BF1440"/>
      <c r="BG1440"/>
      <c r="BH1440"/>
      <c r="BI1440"/>
      <c r="BJ1440"/>
      <c r="BN1440" s="16" cm="1">
        <f t="array" ref="BN1440">$C1440*EXP(poly_from_str(100000000/$E1440,BN$4342))</f>
        <v>0.22385903969061188</v>
      </c>
      <c r="BO1440" s="16"/>
      <c r="BY1440" t="e">
        <v>#N/A</v>
      </c>
    </row>
    <row r="1441" spans="1:77" hidden="1" x14ac:dyDescent="0.25">
      <c r="A1441">
        <v>3868.3910000000001</v>
      </c>
      <c r="B1441" s="2" t="str">
        <f t="shared" si="1591"/>
        <v/>
      </c>
      <c r="C1441">
        <v>1</v>
      </c>
      <c r="E1441">
        <v>25843.21</v>
      </c>
      <c r="R1441">
        <v>14</v>
      </c>
      <c r="S1441" t="s">
        <v>22</v>
      </c>
      <c r="AA1441" s="10">
        <f t="shared" si="1593"/>
        <v>3868.3910000000001</v>
      </c>
      <c r="AB1441" s="3" cm="1">
        <f t="array" ref="AB1441">100000000/Lvac(AA1441)</f>
        <v>25843.214675133717</v>
      </c>
      <c r="AC1441" s="28">
        <f t="shared" si="1594"/>
        <v>2.5850540961345427E-7</v>
      </c>
      <c r="AD1441" s="28">
        <f t="shared" si="1595"/>
        <v>3.8694876491592115E-7</v>
      </c>
      <c r="AE1441" s="21">
        <f t="shared" si="1596"/>
        <v>25843.213232466009</v>
      </c>
      <c r="AF1441" s="10" cm="1">
        <f t="array" ref="AF1441">Lair(100000000/AE1441)</f>
        <v>3868.3912159534943</v>
      </c>
      <c r="AG1441" s="10">
        <f t="shared" si="1597"/>
        <v>8.3403053976619373E-3</v>
      </c>
      <c r="AH1441" s="10" t="b">
        <f t="shared" si="1592"/>
        <v>1</v>
      </c>
      <c r="AI1441" s="10">
        <f t="shared" si="1600"/>
        <v>3868.3910000000001</v>
      </c>
      <c r="AJ1441">
        <v>3.0000000000000001E-3</v>
      </c>
      <c r="AK1441" s="3" cm="1">
        <f t="array" ref="AK1441">100000000/Lvac($AA1441)</f>
        <v>25843.214675133717</v>
      </c>
      <c r="AL1441" s="21">
        <f t="shared" si="1618"/>
        <v>2.0041832385971622E-2</v>
      </c>
      <c r="AM1441" s="21"/>
      <c r="AN1441" s="21"/>
      <c r="AO1441" s="21"/>
      <c r="AP1441" s="21"/>
      <c r="AS1441" s="3">
        <f t="shared" si="1598"/>
        <v>4.6751337176829111E-3</v>
      </c>
      <c r="AT1441" s="3" cm="1">
        <f t="array" ref="AT1441">AS1441-(100000000/LvacE($A1441)-$E1441)</f>
        <v>-2.9253747925395146E-5</v>
      </c>
      <c r="BB1441"/>
      <c r="BC1441"/>
      <c r="BD1441"/>
      <c r="BE1441"/>
      <c r="BF1441"/>
      <c r="BG1441"/>
      <c r="BH1441"/>
      <c r="BI1441"/>
      <c r="BJ1441"/>
      <c r="BN1441" s="16" cm="1">
        <f t="array" ref="BN1441">$C1441*EXP(poly_from_str(100000000/$E1441,BN$4342))</f>
        <v>0.11336155312340176</v>
      </c>
      <c r="BO1441" s="16"/>
      <c r="BY1441" t="e">
        <v>#N/A</v>
      </c>
    </row>
    <row r="1442" spans="1:77" hidden="1" x14ac:dyDescent="0.25">
      <c r="A1442">
        <v>3866.8029999999999</v>
      </c>
      <c r="B1442" s="2" t="str">
        <f t="shared" si="1591"/>
        <v/>
      </c>
      <c r="C1442">
        <v>1</v>
      </c>
      <c r="E1442">
        <v>25853.83</v>
      </c>
      <c r="R1442">
        <v>14</v>
      </c>
      <c r="S1442" t="s">
        <v>22</v>
      </c>
      <c r="AA1442" s="10">
        <f t="shared" si="1593"/>
        <v>3866.8029999999999</v>
      </c>
      <c r="AB1442" s="3" cm="1">
        <f t="array" ref="AB1442">100000000/Lvac(AA1442)</f>
        <v>25853.827595579605</v>
      </c>
      <c r="AC1442" s="28">
        <f t="shared" si="1594"/>
        <v>2.5861157136787159E-7</v>
      </c>
      <c r="AD1442" s="28">
        <f t="shared" si="1595"/>
        <v>3.8678992358213776E-7</v>
      </c>
      <c r="AE1442" s="21">
        <f t="shared" si="1596"/>
        <v>25853.828338386131</v>
      </c>
      <c r="AF1442" s="10" cm="1">
        <f t="array" ref="AF1442">Lair(100000000/AE1442)</f>
        <v>3866.8028889002767</v>
      </c>
      <c r="AG1442" s="10">
        <f t="shared" si="1597"/>
        <v>8.3430494901834407E-3</v>
      </c>
      <c r="AH1442" s="10" t="b">
        <f t="shared" si="1592"/>
        <v>1</v>
      </c>
      <c r="AI1442" s="10">
        <f t="shared" si="1600"/>
        <v>3866.8029999999999</v>
      </c>
      <c r="AJ1442">
        <v>3.0000000000000001E-3</v>
      </c>
      <c r="AK1442" s="3" cm="1">
        <f t="array" ref="AK1442">100000000/Lvac($AA1442)</f>
        <v>25853.827595579605</v>
      </c>
      <c r="AL1442" s="21">
        <f t="shared" si="1618"/>
        <v>2.0058296941100652E-2</v>
      </c>
      <c r="AM1442" s="21"/>
      <c r="AN1442" s="21"/>
      <c r="AO1442" s="21"/>
      <c r="AP1442" s="21"/>
      <c r="AS1442" s="3">
        <f t="shared" si="1598"/>
        <v>-2.4044203964876942E-3</v>
      </c>
      <c r="AT1442" s="3" cm="1">
        <f t="array" ref="AT1442">AS1442-(100000000/LvacE($A1442)-$E1442)</f>
        <v>-2.9323189664864913E-5</v>
      </c>
      <c r="BB1442"/>
      <c r="BC1442"/>
      <c r="BD1442"/>
      <c r="BE1442"/>
      <c r="BF1442"/>
      <c r="BG1442"/>
      <c r="BH1442"/>
      <c r="BI1442"/>
      <c r="BJ1442"/>
      <c r="BN1442" s="16" cm="1">
        <f t="array" ref="BN1442">$C1442*EXP(poly_from_str(100000000/$E1442,BN$4342))</f>
        <v>0.1141384268239197</v>
      </c>
      <c r="BO1442" s="16"/>
      <c r="BY1442" t="e">
        <v>#N/A</v>
      </c>
    </row>
    <row r="1443" spans="1:77" hidden="1" x14ac:dyDescent="0.25">
      <c r="A1443">
        <v>3865.8649999999998</v>
      </c>
      <c r="B1443" s="2" t="str">
        <f t="shared" si="1591"/>
        <v/>
      </c>
      <c r="C1443">
        <v>2</v>
      </c>
      <c r="E1443">
        <v>25860.1</v>
      </c>
      <c r="R1443">
        <v>14</v>
      </c>
      <c r="S1443" t="s">
        <v>22</v>
      </c>
      <c r="AA1443" s="10">
        <f t="shared" si="1593"/>
        <v>3865.8649999999998</v>
      </c>
      <c r="AB1443" s="3" cm="1">
        <f t="array" ref="AB1443">100000000/Lvac(AA1443)</f>
        <v>25860.100532474116</v>
      </c>
      <c r="AC1443" s="28">
        <f t="shared" si="1594"/>
        <v>2.5867431997754709E-7</v>
      </c>
      <c r="AD1443" s="28">
        <f t="shared" si="1595"/>
        <v>3.8669609916799768E-7</v>
      </c>
      <c r="AE1443" s="21">
        <f t="shared" si="1596"/>
        <v>25860.100367864572</v>
      </c>
      <c r="AF1443" s="10" cm="1">
        <f t="array" ref="AF1443">Lair(100000000/AE1443)</f>
        <v>3865.8650246082984</v>
      </c>
      <c r="AG1443" s="10">
        <f t="shared" si="1597"/>
        <v>8.3446719598943737E-3</v>
      </c>
      <c r="AH1443" s="10" t="b">
        <f t="shared" si="1592"/>
        <v>1</v>
      </c>
      <c r="AI1443" s="10">
        <f t="shared" si="1600"/>
        <v>3865.8649999999998</v>
      </c>
      <c r="AJ1443">
        <v>3.0000000000000001E-3</v>
      </c>
      <c r="AK1443" s="3" cm="1">
        <f t="array" ref="AK1443">100000000/Lvac($AA1443)</f>
        <v>25860.100532474116</v>
      </c>
      <c r="AL1443" s="21">
        <f t="shared" si="1618"/>
        <v>2.0068031759366237E-2</v>
      </c>
      <c r="AM1443" s="21"/>
      <c r="AN1443" s="21"/>
      <c r="AO1443" s="21"/>
      <c r="AP1443" s="21"/>
      <c r="AS1443" s="3">
        <f t="shared" si="1598"/>
        <v>5.32474117790116E-4</v>
      </c>
      <c r="AT1443" s="3" cm="1">
        <f t="array" ref="AT1443">AS1443-(100000000/LvacE($A1443)-$E1443)</f>
        <v>-2.9364218789851293E-5</v>
      </c>
      <c r="BB1443"/>
      <c r="BC1443"/>
      <c r="BD1443"/>
      <c r="BE1443"/>
      <c r="BF1443"/>
      <c r="BG1443"/>
      <c r="BH1443"/>
      <c r="BI1443"/>
      <c r="BJ1443"/>
      <c r="BN1443" s="16" cm="1">
        <f t="array" ref="BN1443">$C1443*EXP(poly_from_str(100000000/$E1443,BN$4342))</f>
        <v>0.22919997944082407</v>
      </c>
      <c r="BO1443" s="16"/>
      <c r="BY1443" t="e">
        <v>#N/A</v>
      </c>
    </row>
    <row r="1444" spans="1:77" hidden="1" x14ac:dyDescent="0.25">
      <c r="A1444">
        <v>3863.4859999999999</v>
      </c>
      <c r="B1444" s="2" t="str">
        <f t="shared" si="1591"/>
        <v/>
      </c>
      <c r="C1444">
        <v>6</v>
      </c>
      <c r="D1444" t="s">
        <v>134</v>
      </c>
      <c r="E1444">
        <v>25876.02</v>
      </c>
      <c r="R1444">
        <v>14</v>
      </c>
      <c r="S1444" t="s">
        <v>22</v>
      </c>
      <c r="AA1444" s="10">
        <f t="shared" si="1593"/>
        <v>3863.4859999999999</v>
      </c>
      <c r="AB1444" s="3" cm="1">
        <f t="array" ref="AB1444">100000000/Lvac(AA1444)</f>
        <v>25876.023910741358</v>
      </c>
      <c r="AC1444" s="28">
        <f t="shared" si="1594"/>
        <v>2.5883360260655795E-7</v>
      </c>
      <c r="AD1444" s="28">
        <f t="shared" si="1595"/>
        <v>3.8645813725071243E-7</v>
      </c>
      <c r="AE1444" s="21">
        <f t="shared" si="1596"/>
        <v>25876.022699713605</v>
      </c>
      <c r="AF1444" s="10" cm="1">
        <f t="array" ref="AF1444">Lair(100000000/AE1444)</f>
        <v>3863.4861808198129</v>
      </c>
      <c r="AG1444" s="10">
        <f t="shared" si="1597"/>
        <v>8.3487922449753098E-3</v>
      </c>
      <c r="AH1444" s="10" t="b">
        <f t="shared" si="1592"/>
        <v>1</v>
      </c>
      <c r="AI1444" s="10">
        <f>100000000/AK1444</f>
        <v>3864.5066990041096</v>
      </c>
      <c r="AJ1444" s="10">
        <f>AL1444/AK1444*AI1444</f>
        <v>7.4672060133238197E-2</v>
      </c>
      <c r="AK1444" s="23" cm="1">
        <f t="array" ref="AK1444">100000000/Lvac($AA1444)+0.5</f>
        <v>25876.523910741358</v>
      </c>
      <c r="AL1444" s="24">
        <v>0.5</v>
      </c>
      <c r="AM1444" s="24"/>
      <c r="AN1444" s="24"/>
      <c r="AO1444" s="24"/>
      <c r="AP1444" s="24"/>
      <c r="AS1444" s="3">
        <f t="shared" si="1598"/>
        <v>3.9107413576857653E-3</v>
      </c>
      <c r="AT1444" s="3" cm="1">
        <f t="array" ref="AT1444">AS1444-(100000000/LvacE($A1444)-$E1444)</f>
        <v>-2.9468286811606959E-5</v>
      </c>
      <c r="BB1444"/>
      <c r="BC1444"/>
      <c r="BD1444"/>
      <c r="BE1444"/>
      <c r="BF1444"/>
      <c r="BG1444"/>
      <c r="BH1444"/>
      <c r="BI1444"/>
      <c r="BJ1444"/>
      <c r="BN1444" s="16" cm="1">
        <f t="array" ref="BN1444">$C1444*EXP(poly_from_str(100000000/$E1444,BN$4342))</f>
        <v>0.69469002046621431</v>
      </c>
      <c r="BO1444" s="16"/>
      <c r="BY1444">
        <v>796</v>
      </c>
    </row>
    <row r="1445" spans="1:77" hidden="1" x14ac:dyDescent="0.25">
      <c r="A1445">
        <v>3861.9549999999999</v>
      </c>
      <c r="B1445" s="2" t="str">
        <f t="shared" si="1591"/>
        <v/>
      </c>
      <c r="C1445">
        <v>0</v>
      </c>
      <c r="E1445">
        <v>25886.28</v>
      </c>
      <c r="R1445">
        <v>14</v>
      </c>
      <c r="S1445" t="s">
        <v>22</v>
      </c>
      <c r="AA1445" s="10">
        <f t="shared" si="1593"/>
        <v>3861.9549999999999</v>
      </c>
      <c r="AB1445" s="3" cm="1">
        <f t="array" ref="AB1445">100000000/Lvac(AA1445)</f>
        <v>25886.281738890029</v>
      </c>
      <c r="AC1445" s="28">
        <f t="shared" si="1594"/>
        <v>2.5893621235876651E-7</v>
      </c>
      <c r="AD1445" s="28">
        <f t="shared" si="1595"/>
        <v>3.8630499740627436E-7</v>
      </c>
      <c r="AE1445" s="21">
        <f t="shared" si="1596"/>
        <v>25886.281199823563</v>
      </c>
      <c r="AF1445" s="10" cm="1">
        <f t="array" ref="AF1445">Lair(100000000/AE1445)</f>
        <v>3861.9550804247965</v>
      </c>
      <c r="AG1445" s="10">
        <f t="shared" si="1597"/>
        <v>8.3514478727600445E-3</v>
      </c>
      <c r="AH1445" s="10" t="b">
        <f t="shared" si="1592"/>
        <v>1</v>
      </c>
      <c r="AI1445" s="10">
        <f t="shared" si="1600"/>
        <v>3861.9549999999999</v>
      </c>
      <c r="AJ1445">
        <v>3.0000000000000001E-3</v>
      </c>
      <c r="AK1445" s="3" cm="1">
        <f t="array" ref="AK1445">100000000/Lvac($AA1445)</f>
        <v>25886.281738890029</v>
      </c>
      <c r="AL1445" s="21">
        <f t="shared" ref="AL1445:AL1447" si="1621">AJ1445/AI1445*AK1445</f>
        <v>2.0108687236560265E-2</v>
      </c>
      <c r="AM1445" s="21"/>
      <c r="AN1445" s="21"/>
      <c r="AO1445" s="21"/>
      <c r="AP1445" s="21"/>
      <c r="AS1445" s="3">
        <f t="shared" si="1598"/>
        <v>1.7388900305377319E-3</v>
      </c>
      <c r="AT1445" s="3" cm="1">
        <f t="array" ref="AT1445">AS1445-(100000000/LvacE($A1445)-$E1445)</f>
        <v>-2.9535280191339552E-5</v>
      </c>
      <c r="BB1445"/>
      <c r="BC1445"/>
      <c r="BD1445"/>
      <c r="BE1445"/>
      <c r="BF1445"/>
      <c r="BG1445"/>
      <c r="BH1445"/>
      <c r="BI1445"/>
      <c r="BJ1445"/>
      <c r="BN1445" s="16" cm="1">
        <f t="array" ref="BN1445">$C1445*EXP(poly_from_str(100000000/$E1445,BN$4342))</f>
        <v>0</v>
      </c>
      <c r="BO1445" s="16"/>
      <c r="BY1445" t="e">
        <v>#N/A</v>
      </c>
    </row>
    <row r="1446" spans="1:77" hidden="1" x14ac:dyDescent="0.25">
      <c r="A1446">
        <v>3861.9070000000002</v>
      </c>
      <c r="B1446" s="2" t="str">
        <f t="shared" si="1591"/>
        <v/>
      </c>
      <c r="C1446">
        <v>0</v>
      </c>
      <c r="E1446">
        <v>25886.6</v>
      </c>
      <c r="R1446">
        <v>14</v>
      </c>
      <c r="S1446" t="s">
        <v>22</v>
      </c>
      <c r="AA1446" s="10">
        <f t="shared" si="1593"/>
        <v>3861.9070000000002</v>
      </c>
      <c r="AB1446" s="3" cm="1">
        <f t="array" ref="AB1446">100000000/Lvac(AA1446)</f>
        <v>25886.603474395492</v>
      </c>
      <c r="AC1446" s="28">
        <f t="shared" si="1594"/>
        <v>2.5893943070094646E-7</v>
      </c>
      <c r="AD1446" s="28">
        <f t="shared" si="1595"/>
        <v>3.8630019615709828E-7</v>
      </c>
      <c r="AE1446" s="21">
        <f t="shared" si="1596"/>
        <v>25886.602397274844</v>
      </c>
      <c r="AF1446" s="10" cm="1">
        <f t="array" ref="AF1446">Lair(100000000/AE1446)</f>
        <v>3861.9071606945763</v>
      </c>
      <c r="AG1446" s="10">
        <f t="shared" si="1597"/>
        <v>8.3515311832205556E-3</v>
      </c>
      <c r="AH1446" s="10" t="b">
        <f t="shared" si="1592"/>
        <v>1</v>
      </c>
      <c r="AI1446" s="10">
        <f t="shared" si="1600"/>
        <v>3861.9070000000002</v>
      </c>
      <c r="AJ1446">
        <v>3.0000000000000001E-3</v>
      </c>
      <c r="AK1446" s="3" cm="1">
        <f t="array" ref="AK1446">100000000/Lvac($AA1446)</f>
        <v>25886.603474395492</v>
      </c>
      <c r="AL1446" s="21">
        <f t="shared" si="1621"/>
        <v>2.0109187099323331E-2</v>
      </c>
      <c r="AM1446" s="21"/>
      <c r="AN1446" s="21"/>
      <c r="AO1446" s="21"/>
      <c r="AP1446" s="21"/>
      <c r="AS1446" s="3">
        <f t="shared" si="1598"/>
        <v>3.4743954929581378E-3</v>
      </c>
      <c r="AT1446" s="3" cm="1">
        <f t="array" ref="AT1446">AS1446-(100000000/LvacE($A1446)-$E1446)</f>
        <v>-2.9537379305111244E-5</v>
      </c>
      <c r="BB1446"/>
      <c r="BC1446"/>
      <c r="BD1446"/>
      <c r="BE1446"/>
      <c r="BF1446"/>
      <c r="BG1446"/>
      <c r="BH1446"/>
      <c r="BI1446"/>
      <c r="BJ1446"/>
      <c r="BN1446" s="16" cm="1">
        <f t="array" ref="BN1446">$C1446*EXP(poly_from_str(100000000/$E1446,BN$4342))</f>
        <v>0</v>
      </c>
      <c r="BO1446" s="16"/>
      <c r="BY1446" t="e">
        <v>#N/A</v>
      </c>
    </row>
    <row r="1447" spans="1:77" hidden="1" x14ac:dyDescent="0.25">
      <c r="A1447">
        <v>3861.8530000000001</v>
      </c>
      <c r="B1447" s="2" t="str">
        <f t="shared" si="1591"/>
        <v/>
      </c>
      <c r="C1447">
        <v>0</v>
      </c>
      <c r="E1447">
        <v>25886.97</v>
      </c>
      <c r="R1447">
        <v>14</v>
      </c>
      <c r="S1447" t="s">
        <v>22</v>
      </c>
      <c r="AA1447" s="10">
        <f t="shared" si="1593"/>
        <v>3861.8530000000001</v>
      </c>
      <c r="AB1447" s="3" cm="1">
        <f t="array" ref="AB1447">100000000/Lvac(AA1447)</f>
        <v>25886.965436398732</v>
      </c>
      <c r="AC1447" s="28">
        <f t="shared" si="1594"/>
        <v>2.5894305143152783E-7</v>
      </c>
      <c r="AD1447" s="28">
        <f t="shared" si="1595"/>
        <v>3.8629479475177724E-7</v>
      </c>
      <c r="AE1447" s="21">
        <f t="shared" si="1596"/>
        <v>25886.966851245961</v>
      </c>
      <c r="AF1447" s="10" cm="1">
        <f t="array" ref="AF1447">Lair(100000000/AE1447)</f>
        <v>3861.8527889262486</v>
      </c>
      <c r="AG1447" s="10">
        <f t="shared" si="1597"/>
        <v>8.3516249112017896E-3</v>
      </c>
      <c r="AH1447" s="10" t="b">
        <f t="shared" si="1592"/>
        <v>1</v>
      </c>
      <c r="AI1447" s="10">
        <f t="shared" si="1600"/>
        <v>3861.8530000000001</v>
      </c>
      <c r="AJ1447">
        <v>3.0000000000000001E-3</v>
      </c>
      <c r="AK1447" s="3" cm="1">
        <f t="array" ref="AK1447">100000000/Lvac($AA1447)</f>
        <v>25886.965436398732</v>
      </c>
      <c r="AL1447" s="21">
        <f t="shared" si="1621"/>
        <v>2.0109749467210739E-2</v>
      </c>
      <c r="AM1447" s="21"/>
      <c r="AN1447" s="21"/>
      <c r="AO1447" s="21"/>
      <c r="AP1447" s="21"/>
      <c r="AS1447" s="3">
        <f t="shared" si="1598"/>
        <v>-4.5636012691829819E-3</v>
      </c>
      <c r="AT1447" s="3" cm="1">
        <f t="array" ref="AT1447">AS1447-(100000000/LvacE($A1447)-$E1447)</f>
        <v>-2.9539740353357047E-5</v>
      </c>
      <c r="BB1447"/>
      <c r="BC1447"/>
      <c r="BD1447"/>
      <c r="BE1447"/>
      <c r="BF1447"/>
      <c r="BG1447"/>
      <c r="BH1447"/>
      <c r="BI1447"/>
      <c r="BJ1447"/>
      <c r="BN1447" s="16" cm="1">
        <f t="array" ref="BN1447">$C1447*EXP(poly_from_str(100000000/$E1447,BN$4342))</f>
        <v>0</v>
      </c>
      <c r="BO1447" s="16"/>
      <c r="BY1447" t="e">
        <v>#N/A</v>
      </c>
    </row>
    <row r="1448" spans="1:77" hidden="1" x14ac:dyDescent="0.25">
      <c r="A1448">
        <v>3861.799</v>
      </c>
      <c r="B1448" s="2" t="str">
        <f t="shared" si="1591"/>
        <v/>
      </c>
      <c r="C1448">
        <v>60</v>
      </c>
      <c r="D1448" t="s">
        <v>170</v>
      </c>
      <c r="E1448">
        <v>25887.33</v>
      </c>
      <c r="R1448">
        <v>14</v>
      </c>
      <c r="S1448" t="s">
        <v>22</v>
      </c>
      <c r="AA1448" s="10">
        <f t="shared" si="1593"/>
        <v>3861.799</v>
      </c>
      <c r="AB1448" s="3" cm="1">
        <f t="array" ref="AB1448">100000000/Lvac(AA1448)</f>
        <v>25887.327408524303</v>
      </c>
      <c r="AC1448" s="28">
        <f t="shared" si="1594"/>
        <v>2.589466722633674E-7</v>
      </c>
      <c r="AD1448" s="28">
        <f t="shared" si="1595"/>
        <v>3.8628939334645847E-7</v>
      </c>
      <c r="AE1448" s="21">
        <f t="shared" si="1596"/>
        <v>25887.328211987075</v>
      </c>
      <c r="AF1448" s="10" cm="1">
        <f t="array" ref="AF1448">Lair(100000000/AE1448)</f>
        <v>3861.7988801388874</v>
      </c>
      <c r="AG1448" s="10">
        <f t="shared" si="1597"/>
        <v>8.3517186431148159E-3</v>
      </c>
      <c r="AH1448" s="10" t="b">
        <f t="shared" si="1592"/>
        <v>1</v>
      </c>
      <c r="AI1448" s="10">
        <f>100000000/AK1448</f>
        <v>3862.9685446533663</v>
      </c>
      <c r="AJ1448" s="10">
        <f>AL1448/AK1448*AI1448</f>
        <v>7.4612629884906731E-2</v>
      </c>
      <c r="AK1448" s="16" cm="1">
        <f t="array" ref="AK1448">100000000/Lvac($AA1448)-0.5</f>
        <v>25886.827408524303</v>
      </c>
      <c r="AL1448" s="22">
        <v>0.5</v>
      </c>
      <c r="AM1448" s="22"/>
      <c r="AN1448" s="22"/>
      <c r="AO1448" s="22"/>
      <c r="AP1448" s="22"/>
      <c r="AS1448" s="3">
        <f t="shared" si="1598"/>
        <v>-2.5914756988640875E-3</v>
      </c>
      <c r="AT1448" s="3" cm="1">
        <f t="array" ref="AT1448">AS1448-(100000000/LvacE($A1448)-$E1448)</f>
        <v>-2.9542105039581656E-5</v>
      </c>
      <c r="BB1448"/>
      <c r="BC1448"/>
      <c r="BD1448"/>
      <c r="BE1448"/>
      <c r="BF1448"/>
      <c r="BG1448"/>
      <c r="BH1448"/>
      <c r="BI1448"/>
      <c r="BJ1448"/>
      <c r="BN1448" s="16" cm="1">
        <f t="array" ref="BN1448">$C1448*EXP(poly_from_str(100000000/$E1448,BN$4342))</f>
        <v>6.9977828008341323</v>
      </c>
      <c r="BO1448" s="16"/>
      <c r="BY1448">
        <v>8016</v>
      </c>
    </row>
    <row r="1449" spans="1:77" hidden="1" x14ac:dyDescent="0.25">
      <c r="A1449">
        <v>3860.623</v>
      </c>
      <c r="B1449" s="2" t="str">
        <f t="shared" si="1591"/>
        <v/>
      </c>
      <c r="C1449">
        <v>4</v>
      </c>
      <c r="D1449" t="s">
        <v>14</v>
      </c>
      <c r="E1449">
        <v>25895.21</v>
      </c>
      <c r="F1449">
        <v>36640</v>
      </c>
      <c r="G1449" t="s">
        <v>5</v>
      </c>
      <c r="H1449" s="5" t="s">
        <v>8</v>
      </c>
      <c r="I1449">
        <v>62535</v>
      </c>
      <c r="J1449" t="s">
        <v>3</v>
      </c>
      <c r="K1449" s="5" t="s">
        <v>4</v>
      </c>
      <c r="L1449">
        <v>36640.379999999997</v>
      </c>
      <c r="M1449" t="str">
        <f>$G1449&amp;""</f>
        <v>e</v>
      </c>
      <c r="N1449" t="str">
        <f>$H1449&amp;""</f>
        <v>7/2</v>
      </c>
      <c r="O1449">
        <v>62535.62</v>
      </c>
      <c r="P1449" t="str">
        <f>$J1449&amp;""</f>
        <v>o</v>
      </c>
      <c r="Q1449" t="str">
        <f>$K1449&amp;""</f>
        <v>9/2</v>
      </c>
      <c r="R1449">
        <v>14</v>
      </c>
      <c r="AA1449" s="10">
        <f t="shared" si="1593"/>
        <v>3860.623</v>
      </c>
      <c r="AB1449" s="3" cm="1">
        <f t="array" ref="AB1449">100000000/Lvac(AA1449)</f>
        <v>25895.212868459712</v>
      </c>
      <c r="AC1449" s="28">
        <f t="shared" si="1594"/>
        <v>2.5902555105743298E-7</v>
      </c>
      <c r="AD1449" s="28">
        <f t="shared" si="1595"/>
        <v>3.8617176274229315E-7</v>
      </c>
      <c r="AE1449" s="21">
        <f t="shared" si="1596"/>
        <v>25895.211978372936</v>
      </c>
      <c r="AF1449" s="10" cm="1">
        <f t="array" ref="AF1449">Lair(100000000/AE1449)</f>
        <v>3860.6231327028922</v>
      </c>
      <c r="AG1449" s="10">
        <f t="shared" si="1597"/>
        <v>8.3537608915011524E-3</v>
      </c>
      <c r="AH1449" s="10" t="b">
        <f t="shared" si="1592"/>
        <v>1</v>
      </c>
      <c r="AI1449" s="10">
        <f>$AF1449</f>
        <v>3860.6231327028922</v>
      </c>
      <c r="AJ1449">
        <v>7.0000000000000001E-3</v>
      </c>
      <c r="AK1449" s="3" cm="1">
        <f t="array" ref="AK1449">100000000/Lvac($AA1449)</f>
        <v>25895.212868459712</v>
      </c>
      <c r="AL1449" s="21">
        <f t="shared" ref="AL1449:AL1458" si="1622">AJ1449/AI1449*AK1449</f>
        <v>4.6952650867092029E-2</v>
      </c>
      <c r="AM1449" s="10" cm="1">
        <f t="array" ref="AM1449">Lvac($AI1449)-$BA1449</f>
        <v>4.1788226299104281E-3</v>
      </c>
      <c r="AN1449" s="10">
        <f>$AK1449-($AX1449-$AW1449)</f>
        <v>-2.713154029333964E-2</v>
      </c>
      <c r="AO1449" s="3">
        <f>AM1449/AJ1449</f>
        <v>0.59697466141577538</v>
      </c>
      <c r="AP1449" s="3">
        <v>0.57801217196486376</v>
      </c>
      <c r="AS1449" s="3">
        <f t="shared" si="1598"/>
        <v>2.8684597127721645E-3</v>
      </c>
      <c r="AT1449" s="3" cm="1">
        <f t="array" ref="AT1449">AS1449-(100000000/LvacE($A1449)-$E1449)</f>
        <v>-2.9593571525765583E-5</v>
      </c>
      <c r="AU1449" t="s">
        <v>4800</v>
      </c>
      <c r="AV1449" t="s">
        <v>4834</v>
      </c>
      <c r="AW1449" s="3">
        <v>36640.379999999997</v>
      </c>
      <c r="AX1449" s="3">
        <v>62535.62</v>
      </c>
      <c r="AY1449" s="3"/>
      <c r="AZ1449" s="10" cm="1">
        <f t="array" ref="AZ1449">Lair(100000000/($AX1449-$AW1449))</f>
        <v>3860.618954967455</v>
      </c>
      <c r="BA1449" s="10">
        <f>100000000/($AX1449-$AW1449)</f>
        <v>3861.7135813377276</v>
      </c>
      <c r="BB1449" s="12">
        <v>593000</v>
      </c>
      <c r="BC1449" s="3">
        <v>2.4E-2</v>
      </c>
      <c r="BD1449" s="12" cm="1">
        <f t="array" ref="BD1449">SfromgA($BB1449,$BA1449,"")</f>
        <v>1.6854979625774827E-2</v>
      </c>
      <c r="BE1449" s="29">
        <f>(10^MAX(0.05, -0.312925054856973*((LN($BD1449))^(1/3)) + 0.454808404431693)-1)*100</f>
        <v>801.49370052524148</v>
      </c>
      <c r="BG1449" s="3"/>
      <c r="BH1449" s="3"/>
      <c r="BI1449" s="12">
        <f>IF($BB1449="",$BF1449,$BB1449)</f>
        <v>593000</v>
      </c>
      <c r="BJ1449" s="29">
        <f>IF($BB1449="",$BH1449,$BE1449)</f>
        <v>801.49370052524148</v>
      </c>
      <c r="BK1449" s="3">
        <f>LN(BN1449*100000000/($AX1449-$AW1449)/$BI1449)</f>
        <v>-5.7914508879960716</v>
      </c>
      <c r="BL1449" s="13">
        <f>EXP(BK$4341*$AX1449+BK$4342)*$BI1449/(100000000/($AX1449-$AW1449))</f>
        <v>0.14905878329564518</v>
      </c>
      <c r="BM1449" s="3">
        <f t="shared" ref="BM1449" si="1623">LN(BL1449/$C1449)</f>
        <v>-3.2897088931959142</v>
      </c>
      <c r="BN1449" s="16" cm="1">
        <f t="array" ref="BN1449">$C1449*EXP(poly_from_str(100000000/$E1449,BN$4342))</f>
        <v>0.4688991775180289</v>
      </c>
      <c r="BO1449" s="3">
        <f>LN($C1449)</f>
        <v>1.3862943611198906</v>
      </c>
      <c r="BP1449" s="13">
        <f>LN(BL1449/BN1449)</f>
        <v>-1.1460470251209849</v>
      </c>
      <c r="BY1449">
        <v>537</v>
      </c>
    </row>
    <row r="1450" spans="1:77" hidden="1" x14ac:dyDescent="0.25">
      <c r="A1450">
        <v>3858.2489999999998</v>
      </c>
      <c r="B1450" s="2" t="str">
        <f t="shared" si="1591"/>
        <v/>
      </c>
      <c r="C1450">
        <v>6</v>
      </c>
      <c r="E1450">
        <v>25911.15</v>
      </c>
      <c r="R1450">
        <v>14</v>
      </c>
      <c r="S1450" t="s">
        <v>22</v>
      </c>
      <c r="AA1450" s="10">
        <f t="shared" si="1593"/>
        <v>3858.2489999999998</v>
      </c>
      <c r="AB1450" s="3" cm="1">
        <f t="array" ref="AB1450">100000000/Lvac(AA1450)</f>
        <v>25911.145951537124</v>
      </c>
      <c r="AC1450" s="28">
        <f t="shared" si="1594"/>
        <v>2.5918493078077645E-7</v>
      </c>
      <c r="AD1450" s="28">
        <f t="shared" si="1595"/>
        <v>3.8593430096466925E-7</v>
      </c>
      <c r="AE1450" s="21">
        <f t="shared" si="1596"/>
        <v>25911.147209913193</v>
      </c>
      <c r="AF1450" s="10" cm="1">
        <f t="array" ref="AF1450">Lair(100000000/AE1450)</f>
        <v>3858.2488126195867</v>
      </c>
      <c r="AG1450" s="10">
        <f t="shared" si="1597"/>
        <v>8.357889284949873E-3</v>
      </c>
      <c r="AH1450" s="10" t="b">
        <f t="shared" si="1592"/>
        <v>1</v>
      </c>
      <c r="AI1450" s="10">
        <f t="shared" si="1600"/>
        <v>3858.2489999999998</v>
      </c>
      <c r="AJ1450">
        <v>3.0000000000000001E-3</v>
      </c>
      <c r="AK1450" s="3" cm="1">
        <f t="array" ref="AK1450">100000000/Lvac($AA1450)</f>
        <v>25911.145951537124</v>
      </c>
      <c r="AL1450" s="21">
        <f t="shared" si="1622"/>
        <v>2.0147335709699239E-2</v>
      </c>
      <c r="AM1450" s="21"/>
      <c r="AN1450" s="21"/>
      <c r="AO1450" s="21"/>
      <c r="AP1450" s="21"/>
      <c r="AS1450" s="3">
        <f t="shared" si="1598"/>
        <v>-4.0484628771082498E-3</v>
      </c>
      <c r="AT1450" s="3" cm="1">
        <f t="array" ref="AT1450">AS1450-(100000000/LvacE($A1450)-$E1450)</f>
        <v>-2.9697490390390158E-5</v>
      </c>
      <c r="BB1450"/>
      <c r="BC1450"/>
      <c r="BD1450"/>
      <c r="BE1450"/>
      <c r="BF1450"/>
      <c r="BG1450"/>
      <c r="BH1450"/>
      <c r="BI1450"/>
      <c r="BJ1450"/>
      <c r="BN1450" s="16" cm="1">
        <f t="array" ref="BN1450">$C1450*EXP(poly_from_str(100000000/$E1450,BN$4342))</f>
        <v>0.71063539179577484</v>
      </c>
      <c r="BO1450" s="16"/>
      <c r="BY1450" t="e">
        <v>#N/A</v>
      </c>
    </row>
    <row r="1451" spans="1:77" hidden="1" x14ac:dyDescent="0.25">
      <c r="A1451">
        <v>3857.4459999999999</v>
      </c>
      <c r="B1451" s="2" t="str">
        <f t="shared" si="1591"/>
        <v/>
      </c>
      <c r="C1451">
        <v>15</v>
      </c>
      <c r="E1451">
        <v>25916.54</v>
      </c>
      <c r="F1451">
        <v>36642</v>
      </c>
      <c r="G1451" t="s">
        <v>5</v>
      </c>
      <c r="H1451" s="5" t="s">
        <v>15</v>
      </c>
      <c r="I1451">
        <v>62558</v>
      </c>
      <c r="J1451" t="s">
        <v>3</v>
      </c>
      <c r="K1451" s="5" t="s">
        <v>16</v>
      </c>
      <c r="L1451">
        <v>36642.129999999997</v>
      </c>
      <c r="M1451" t="str">
        <f t="shared" ref="M1451:M1453" si="1624">$G1451&amp;""</f>
        <v>e</v>
      </c>
      <c r="N1451" t="str">
        <f t="shared" ref="N1451:N1453" si="1625">$H1451&amp;""</f>
        <v>13/2</v>
      </c>
      <c r="O1451">
        <v>62558.67</v>
      </c>
      <c r="P1451" t="str">
        <f t="shared" ref="P1451:P1453" si="1626">$J1451&amp;""</f>
        <v>o</v>
      </c>
      <c r="Q1451" t="str">
        <f t="shared" ref="Q1451:Q1453" si="1627">$K1451&amp;""</f>
        <v>11/2</v>
      </c>
      <c r="R1451">
        <v>14</v>
      </c>
      <c r="AA1451" s="10">
        <f t="shared" si="1593"/>
        <v>3857.4459999999999</v>
      </c>
      <c r="AB1451" s="3" cm="1">
        <f t="array" ref="AB1451">100000000/Lvac(AA1451)</f>
        <v>25916.539718466829</v>
      </c>
      <c r="AC1451" s="28">
        <f t="shared" si="1594"/>
        <v>2.5923888500318608E-7</v>
      </c>
      <c r="AD1451" s="28">
        <f t="shared" si="1595"/>
        <v>3.858539800695114E-7</v>
      </c>
      <c r="AE1451" s="21">
        <f t="shared" si="1596"/>
        <v>25916.539806025474</v>
      </c>
      <c r="AF1451" s="10" cm="1">
        <f t="array" ref="AF1451">Lair(100000000/AE1451)</f>
        <v>3857.4459869673719</v>
      </c>
      <c r="AG1451" s="10">
        <f t="shared" si="1597"/>
        <v>8.3592874298780637E-3</v>
      </c>
      <c r="AH1451" s="10" t="b">
        <f t="shared" si="1592"/>
        <v>1</v>
      </c>
      <c r="AI1451" s="10">
        <f t="shared" ref="AI1451:AI1453" si="1628">$AF1451</f>
        <v>3857.4459869673719</v>
      </c>
      <c r="AJ1451">
        <v>3.0000000000000001E-3</v>
      </c>
      <c r="AK1451" s="3" cm="1">
        <f t="array" ref="AK1451">100000000/Lvac($AA1451)</f>
        <v>25916.539718466829</v>
      </c>
      <c r="AL1451" s="21">
        <f t="shared" si="1622"/>
        <v>2.0155724647365782E-2</v>
      </c>
      <c r="AM1451" s="10" cm="1">
        <f t="array" ref="AM1451">Lvac($AI1451)-$BA1451</f>
        <v>2.8879566343675833E-5</v>
      </c>
      <c r="AN1451" s="10">
        <f t="shared" ref="AN1451:AN1453" si="1629">$AK1451-($AX1451-$AW1451)</f>
        <v>-2.8153317180112936E-4</v>
      </c>
      <c r="AO1451" s="3">
        <f t="shared" ref="AO1451:AO1453" si="1630">AM1451/AJ1451</f>
        <v>9.6265221145586111E-3</v>
      </c>
      <c r="AP1451" s="3">
        <v>1.3971861790196272E-2</v>
      </c>
      <c r="AS1451" s="3">
        <f t="shared" si="1598"/>
        <v>-2.8153317180112936E-4</v>
      </c>
      <c r="AT1451" s="3" cm="1">
        <f t="array" ref="AT1451">AS1451-(100000000/LvacE($A1451)-$E1451)</f>
        <v>-2.9732644179603085E-5</v>
      </c>
      <c r="AU1451" t="s">
        <v>4788</v>
      </c>
      <c r="AV1451" t="s">
        <v>4816</v>
      </c>
      <c r="AW1451" s="3">
        <v>36642.129999999997</v>
      </c>
      <c r="AX1451" s="3">
        <v>62558.67</v>
      </c>
      <c r="AY1451" s="3"/>
      <c r="AZ1451" s="10" cm="1">
        <f t="array" ref="AZ1451">Lair(100000000/($AX1451-$AW1451))</f>
        <v>3857.4459580953185</v>
      </c>
      <c r="BA1451" s="10">
        <f t="shared" ref="BA1451:BA1453" si="1631">100000000/($AX1451-$AW1451)</f>
        <v>3858.5397587795283</v>
      </c>
      <c r="BB1451" s="12">
        <v>12800000</v>
      </c>
      <c r="BC1451" s="3">
        <v>0.251</v>
      </c>
      <c r="BD1451" s="12" cm="1">
        <f t="array" ref="BD1451">SfromgA($BB1451,$BA1451,"")</f>
        <v>0.36292114168840112</v>
      </c>
      <c r="BE1451" s="29">
        <f t="shared" ref="BE1451:BE1453" si="1632">(10^MAX(0.05, -0.312925054856973*((LN($BD1451))^(1/3)) + 0.454808404431693)-1)*100</f>
        <v>487.68220263452628</v>
      </c>
      <c r="BG1451" s="3"/>
      <c r="BH1451" s="3"/>
      <c r="BI1451" s="12">
        <f t="shared" ref="BI1451:BI1453" si="1633">IF($BB1451="",$BF1451,$BB1451)</f>
        <v>12800000</v>
      </c>
      <c r="BJ1451" s="29">
        <f t="shared" ref="BJ1451:BJ1453" si="1634">IF($BB1451="",$BH1451,$BE1451)</f>
        <v>487.68220263452628</v>
      </c>
      <c r="BK1451" s="3">
        <f t="shared" ref="BK1451:BK1453" si="1635">LN(BN1451*100000000/($AX1451-$AW1451)/$BI1451)</f>
        <v>-7.5287281140608755</v>
      </c>
      <c r="BL1451" s="13">
        <f>EXP(BK$4341*$AX1451+BK$4342)*$BI1451/(100000000/($AX1451-$AW1451))</f>
        <v>3.2144696506700856</v>
      </c>
      <c r="BM1451" s="3">
        <f t="shared" ref="BM1451:BM1453" si="1636">LN(BL1451/$C1451)</f>
        <v>-1.5403878179315014</v>
      </c>
      <c r="BN1451" s="16" cm="1">
        <f t="array" ref="BN1451">$C1451*EXP(poly_from_str(100000000/$E1451,BN$4342))</f>
        <v>1.7827970810024869</v>
      </c>
      <c r="BO1451" s="3">
        <f t="shared" ref="BO1451:BO1453" si="1637">LN($C1451)</f>
        <v>2.7080502011022101</v>
      </c>
      <c r="BP1451" s="13">
        <f t="shared" ref="BP1451:BP1452" si="1638">LN(BL1451/BN1451)</f>
        <v>0.58947885839248371</v>
      </c>
      <c r="BY1451">
        <v>2041</v>
      </c>
    </row>
    <row r="1452" spans="1:77" hidden="1" x14ac:dyDescent="0.25">
      <c r="A1452">
        <v>3845.0529999999999</v>
      </c>
      <c r="B1452" s="2" t="str">
        <f t="shared" si="1591"/>
        <v/>
      </c>
      <c r="C1452">
        <v>5</v>
      </c>
      <c r="D1452" t="s">
        <v>143</v>
      </c>
      <c r="E1452">
        <v>26000.07</v>
      </c>
      <c r="F1452">
        <v>34520</v>
      </c>
      <c r="G1452" t="s">
        <v>5</v>
      </c>
      <c r="H1452" s="5" t="s">
        <v>18</v>
      </c>
      <c r="I1452">
        <v>60520</v>
      </c>
      <c r="J1452" t="s">
        <v>3</v>
      </c>
      <c r="K1452" s="5" t="s">
        <v>8</v>
      </c>
      <c r="L1452">
        <v>34520.269999999997</v>
      </c>
      <c r="M1452" t="str">
        <f t="shared" si="1624"/>
        <v>e</v>
      </c>
      <c r="N1452" t="str">
        <f t="shared" si="1625"/>
        <v>5/2</v>
      </c>
      <c r="O1452">
        <v>60520.32</v>
      </c>
      <c r="P1452" t="str">
        <f t="shared" si="1626"/>
        <v>o</v>
      </c>
      <c r="Q1452" t="str">
        <f t="shared" si="1627"/>
        <v>7/2</v>
      </c>
      <c r="R1452">
        <v>14</v>
      </c>
      <c r="AA1452" s="10">
        <f t="shared" si="1593"/>
        <v>3845.0529999999999</v>
      </c>
      <c r="AB1452" s="3" cm="1">
        <f t="array" ref="AB1452">100000000/Lvac(AA1452)</f>
        <v>26000.069423054469</v>
      </c>
      <c r="AC1452" s="28">
        <f t="shared" si="1594"/>
        <v>2.6007443850578913E-7</v>
      </c>
      <c r="AD1452" s="28">
        <f t="shared" si="1595"/>
        <v>3.8461435764986536E-7</v>
      </c>
      <c r="AE1452" s="21">
        <f t="shared" si="1596"/>
        <v>26000.069604083426</v>
      </c>
      <c r="AF1452" s="10" cm="1">
        <f t="array" ref="AF1452">Lair(100000000/AE1452)</f>
        <v>3845.052973227675</v>
      </c>
      <c r="AG1452" s="10">
        <f t="shared" si="1597"/>
        <v>8.3809767281562142E-3</v>
      </c>
      <c r="AH1452" s="10" t="b">
        <f t="shared" si="1592"/>
        <v>1</v>
      </c>
      <c r="AI1452" s="10">
        <f t="shared" si="1628"/>
        <v>3845.052973227675</v>
      </c>
      <c r="AJ1452">
        <v>7.0000000000000001E-3</v>
      </c>
      <c r="AK1452" s="3" cm="1">
        <f t="array" ref="AK1452">100000000/Lvac($AA1452)</f>
        <v>26000.069423054469</v>
      </c>
      <c r="AL1452" s="21">
        <f t="shared" si="1622"/>
        <v>4.7333674523761783E-2</v>
      </c>
      <c r="AM1452" s="10" cm="1">
        <f t="array" ref="AM1452">Lvac($AI1452)-$BA1452</f>
        <v>-2.8999990004194842E-3</v>
      </c>
      <c r="AN1452" s="10">
        <f t="shared" si="1629"/>
        <v>1.9423054465733003E-2</v>
      </c>
      <c r="AO1452" s="3">
        <f t="shared" si="1630"/>
        <v>-0.41428557148849776</v>
      </c>
      <c r="AP1452" s="3">
        <v>-0.41045995885724551</v>
      </c>
      <c r="AS1452" s="3">
        <f t="shared" si="1598"/>
        <v>-5.7694553106557578E-4</v>
      </c>
      <c r="AT1452" s="3" cm="1">
        <f t="array" ref="AT1452">AS1452-(100000000/LvacE($A1452)-$E1452)</f>
        <v>-3.0275601602625102E-5</v>
      </c>
      <c r="AU1452" t="s">
        <v>4717</v>
      </c>
      <c r="AV1452" t="s">
        <v>4725</v>
      </c>
      <c r="AW1452" s="3">
        <v>34520.269999999997</v>
      </c>
      <c r="AX1452" s="3">
        <v>60520.32</v>
      </c>
      <c r="AY1452" s="3"/>
      <c r="AZ1452" s="10" cm="1">
        <f t="array" ref="AZ1452">Lair(100000000/($AX1452-$AW1452))</f>
        <v>3845.0558724725397</v>
      </c>
      <c r="BA1452" s="10">
        <f t="shared" si="1631"/>
        <v>3846.1464497183656</v>
      </c>
      <c r="BB1452" s="12">
        <v>3770000</v>
      </c>
      <c r="BC1452" s="3">
        <v>8.8999999999999996E-2</v>
      </c>
      <c r="BD1452" s="12" cm="1">
        <f t="array" ref="BD1452">SfromgA($BB1452,$BA1452,"")</f>
        <v>0.10586494120599553</v>
      </c>
      <c r="BE1452" s="29">
        <f t="shared" si="1632"/>
        <v>632.13003323934163</v>
      </c>
      <c r="BG1452" s="3"/>
      <c r="BH1452" s="3"/>
      <c r="BI1452" s="12">
        <f t="shared" si="1633"/>
        <v>3770000</v>
      </c>
      <c r="BJ1452" s="29">
        <f t="shared" si="1634"/>
        <v>632.13003323934163</v>
      </c>
      <c r="BK1452" s="3">
        <f t="shared" si="1635"/>
        <v>-7.3539130403525279</v>
      </c>
      <c r="BL1452" s="13">
        <f>EXP(BK$4341*$AX1452+BK$4342)*$BI1452/(100000000/($AX1452-$AW1452))</f>
        <v>1.108916538208669</v>
      </c>
      <c r="BM1452" s="3">
        <f t="shared" si="1636"/>
        <v>-1.5060544655014858</v>
      </c>
      <c r="BN1452" s="16" cm="1">
        <f t="array" ref="BN1452">$C1452*EXP(poly_from_str(100000000/$E1452,BN$4342))</f>
        <v>0.62741035119632571</v>
      </c>
      <c r="BO1452" s="3">
        <f t="shared" si="1637"/>
        <v>1.6094379124341003</v>
      </c>
      <c r="BP1452" s="13">
        <f t="shared" si="1638"/>
        <v>0.56953793173462142</v>
      </c>
      <c r="BY1452">
        <v>717</v>
      </c>
    </row>
    <row r="1453" spans="1:77" hidden="1" x14ac:dyDescent="0.25">
      <c r="A1453">
        <v>3843.864</v>
      </c>
      <c r="B1453" s="2" t="str">
        <f t="shared" si="1591"/>
        <v/>
      </c>
      <c r="C1453">
        <v>2</v>
      </c>
      <c r="D1453" t="s">
        <v>143</v>
      </c>
      <c r="E1453">
        <v>26008.11</v>
      </c>
      <c r="F1453">
        <v>36670</v>
      </c>
      <c r="G1453" t="s">
        <v>5</v>
      </c>
      <c r="H1453" s="5" t="s">
        <v>16</v>
      </c>
      <c r="I1453">
        <v>62678</v>
      </c>
      <c r="J1453" t="s">
        <v>3</v>
      </c>
      <c r="K1453" s="5" t="s">
        <v>15</v>
      </c>
      <c r="L1453">
        <v>36670.57</v>
      </c>
      <c r="M1453" t="str">
        <f t="shared" si="1624"/>
        <v>e</v>
      </c>
      <c r="N1453" t="str">
        <f t="shared" si="1625"/>
        <v>11/2</v>
      </c>
      <c r="O1453">
        <v>62678.7</v>
      </c>
      <c r="P1453" t="str">
        <f t="shared" si="1626"/>
        <v>o</v>
      </c>
      <c r="Q1453" t="str">
        <f t="shared" si="1627"/>
        <v>13/2</v>
      </c>
      <c r="R1453">
        <v>14</v>
      </c>
      <c r="AA1453" s="10">
        <f t="shared" si="1593"/>
        <v>3843.864</v>
      </c>
      <c r="AB1453" s="3" cm="1">
        <f t="array" ref="AB1453">100000000/Lvac(AA1453)</f>
        <v>26008.111683496907</v>
      </c>
      <c r="AC1453" s="28">
        <f t="shared" si="1594"/>
        <v>2.6015488581281752E-7</v>
      </c>
      <c r="AD1453" s="28">
        <f t="shared" si="1595"/>
        <v>3.8449542672278524E-7</v>
      </c>
      <c r="AE1453" s="21">
        <f t="shared" si="1596"/>
        <v>26008.111154815349</v>
      </c>
      <c r="AF1453" s="10" cm="1">
        <f t="array" ref="AF1453">Lair(100000000/AE1453)</f>
        <v>3843.8640781382319</v>
      </c>
      <c r="AG1453" s="10">
        <f t="shared" si="1597"/>
        <v>8.3830686626135721E-3</v>
      </c>
      <c r="AH1453" s="10" t="b">
        <f t="shared" si="1592"/>
        <v>1</v>
      </c>
      <c r="AI1453" s="10">
        <f t="shared" si="1628"/>
        <v>3843.8640781382319</v>
      </c>
      <c r="AJ1453">
        <v>7.0000000000000001E-3</v>
      </c>
      <c r="AK1453" s="3" cm="1">
        <f t="array" ref="AK1453">100000000/Lvac($AA1453)</f>
        <v>26008.111683496907</v>
      </c>
      <c r="AL1453" s="21">
        <f t="shared" si="1622"/>
        <v>4.7362960313793716E-2</v>
      </c>
      <c r="AM1453" s="10" cm="1">
        <f t="array" ref="AM1453">Lvac($AI1453)-$BA1453</f>
        <v>2.7860086288455932E-3</v>
      </c>
      <c r="AN1453" s="10">
        <f t="shared" si="1629"/>
        <v>-1.8316503090318292E-2</v>
      </c>
      <c r="AO1453" s="3">
        <f t="shared" si="1630"/>
        <v>0.39800123269222759</v>
      </c>
      <c r="AP1453" s="3">
        <v>0.38683572470940164</v>
      </c>
      <c r="AS1453" s="3">
        <f t="shared" si="1598"/>
        <v>1.6834969064802863E-3</v>
      </c>
      <c r="AT1453" s="3" cm="1">
        <f t="array" ref="AT1453">AS1453-(100000000/LvacE($A1453)-$E1453)</f>
        <v>-3.0327726562973112E-5</v>
      </c>
      <c r="AU1453" t="s">
        <v>4767</v>
      </c>
      <c r="AV1453" t="s">
        <v>4883</v>
      </c>
      <c r="AW1453" s="3">
        <v>36670.57</v>
      </c>
      <c r="AX1453" s="3">
        <v>62678.7</v>
      </c>
      <c r="AY1453" s="3"/>
      <c r="AZ1453" s="10" cm="1">
        <f t="array" ref="AZ1453">Lair(100000000/($AX1453-$AW1453))</f>
        <v>3843.8612928540701</v>
      </c>
      <c r="BA1453" s="10">
        <f t="shared" si="1631"/>
        <v>3844.9515593777796</v>
      </c>
      <c r="BB1453" s="12">
        <v>159000</v>
      </c>
      <c r="BC1453" s="3">
        <v>3.1E-2</v>
      </c>
      <c r="BD1453" s="12" cm="1">
        <f t="array" ref="BD1453">SfromgA($BB1453,$BA1453,"")</f>
        <v>4.4607008852944321E-3</v>
      </c>
      <c r="BE1453" s="29">
        <f t="shared" si="1632"/>
        <v>909.78524875044582</v>
      </c>
      <c r="BG1453" s="3"/>
      <c r="BH1453" s="3"/>
      <c r="BI1453" s="12">
        <f t="shared" si="1633"/>
        <v>159000</v>
      </c>
      <c r="BJ1453" s="29">
        <f t="shared" si="1634"/>
        <v>909.78524875044582</v>
      </c>
      <c r="BK1453" s="3">
        <f t="shared" si="1635"/>
        <v>-5.0993446891727663</v>
      </c>
      <c r="BL1453" s="13">
        <f>EXP(BK$4341*$AX1453+BK$4342)*$BI1453/(100000000/($AX1453-$AW1453))</f>
        <v>3.9707072605728089E-2</v>
      </c>
      <c r="BM1453" s="3">
        <f t="shared" si="1636"/>
        <v>-3.9193731364382063</v>
      </c>
      <c r="BN1453" s="16" cm="1">
        <f t="array" ref="BN1453">$C1453*EXP(poly_from_str(100000000/$E1453,BN$4342))</f>
        <v>0.25228358383874089</v>
      </c>
      <c r="BO1453" s="3">
        <f t="shared" si="1637"/>
        <v>0.69314718055994529</v>
      </c>
      <c r="BP1453" s="13">
        <f>LN(BL1453/BN1453)</f>
        <v>-1.8490244643887581</v>
      </c>
      <c r="BY1453">
        <v>288</v>
      </c>
    </row>
    <row r="1454" spans="1:77" hidden="1" x14ac:dyDescent="0.25">
      <c r="A1454">
        <v>3843.5949999999998</v>
      </c>
      <c r="B1454" s="2" t="str">
        <f t="shared" si="1591"/>
        <v/>
      </c>
      <c r="C1454">
        <v>2</v>
      </c>
      <c r="E1454">
        <v>26009.93</v>
      </c>
      <c r="R1454">
        <v>14</v>
      </c>
      <c r="S1454" t="s">
        <v>22</v>
      </c>
      <c r="AA1454" s="10">
        <f t="shared" si="1593"/>
        <v>3843.5949999999998</v>
      </c>
      <c r="AB1454" s="3" cm="1">
        <f t="array" ref="AB1454">100000000/Lvac(AA1454)</f>
        <v>26009.931858991396</v>
      </c>
      <c r="AC1454" s="28">
        <f t="shared" si="1594"/>
        <v>2.6017309315887863E-7</v>
      </c>
      <c r="AD1454" s="28">
        <f t="shared" si="1595"/>
        <v>3.8446851972597889E-7</v>
      </c>
      <c r="AE1454" s="21">
        <f t="shared" si="1596"/>
        <v>26009.931275085841</v>
      </c>
      <c r="AF1454" s="10" cm="1">
        <f t="array" ref="AF1454">Lair(100000000/AE1454)</f>
        <v>3843.5950862881668</v>
      </c>
      <c r="AG1454" s="10">
        <f t="shared" si="1597"/>
        <v>8.3835422123027265E-3</v>
      </c>
      <c r="AH1454" s="10" t="b">
        <f t="shared" si="1592"/>
        <v>1</v>
      </c>
      <c r="AI1454" s="10">
        <f t="shared" si="1600"/>
        <v>3843.5949999999998</v>
      </c>
      <c r="AJ1454">
        <v>3.0000000000000001E-3</v>
      </c>
      <c r="AK1454" s="3" cm="1">
        <f t="array" ref="AK1454">100000000/Lvac($AA1454)</f>
        <v>26009.931858991396</v>
      </c>
      <c r="AL1454" s="21">
        <f t="shared" si="1622"/>
        <v>2.030125327381636E-2</v>
      </c>
      <c r="AM1454" s="21"/>
      <c r="AN1454" s="21"/>
      <c r="AO1454" s="21"/>
      <c r="AP1454" s="21"/>
      <c r="AS1454" s="3">
        <f t="shared" si="1598"/>
        <v>1.8589913961477578E-3</v>
      </c>
      <c r="AT1454" s="3" cm="1">
        <f t="array" ref="AT1454">AS1454-(100000000/LvacE($A1454)-$E1454)</f>
        <v>-3.033952452824451E-5</v>
      </c>
      <c r="BB1454"/>
      <c r="BC1454"/>
      <c r="BD1454"/>
      <c r="BE1454"/>
      <c r="BF1454"/>
      <c r="BG1454"/>
      <c r="BH1454"/>
      <c r="BI1454"/>
      <c r="BJ1454"/>
      <c r="BN1454" s="16" cm="1">
        <f t="array" ref="BN1454">$C1454*EXP(poly_from_str(100000000/$E1454,BN$4342))</f>
        <v>0.25258333924321419</v>
      </c>
      <c r="BO1454" s="16"/>
      <c r="BY1454" t="e">
        <v>#N/A</v>
      </c>
    </row>
    <row r="1455" spans="1:77" hidden="1" x14ac:dyDescent="0.25">
      <c r="A1455">
        <v>3839.66</v>
      </c>
      <c r="B1455" s="2" t="str">
        <f t="shared" si="1591"/>
        <v/>
      </c>
      <c r="C1455">
        <v>2</v>
      </c>
      <c r="E1455">
        <v>26036.59</v>
      </c>
      <c r="F1455">
        <v>36642</v>
      </c>
      <c r="G1455" t="s">
        <v>5</v>
      </c>
      <c r="H1455" s="5" t="s">
        <v>15</v>
      </c>
      <c r="I1455">
        <v>62678</v>
      </c>
      <c r="J1455" t="s">
        <v>3</v>
      </c>
      <c r="K1455" s="5" t="s">
        <v>15</v>
      </c>
      <c r="L1455">
        <v>36642.129999999997</v>
      </c>
      <c r="M1455" t="str">
        <f>$G1455&amp;""</f>
        <v>e</v>
      </c>
      <c r="N1455" t="str">
        <f>$H1455&amp;""</f>
        <v>13/2</v>
      </c>
      <c r="O1455">
        <v>62678.7</v>
      </c>
      <c r="P1455" t="str">
        <f>$J1455&amp;""</f>
        <v>o</v>
      </c>
      <c r="Q1455" t="str">
        <f>$K1455&amp;""</f>
        <v>13/2</v>
      </c>
      <c r="R1455">
        <v>14</v>
      </c>
      <c r="AA1455" s="10">
        <f t="shared" si="1593"/>
        <v>3839.66</v>
      </c>
      <c r="AB1455" s="3" cm="1">
        <f t="array" ref="AB1455">100000000/Lvac(AA1455)</f>
        <v>26036.586997609167</v>
      </c>
      <c r="AC1455" s="28">
        <f t="shared" si="1594"/>
        <v>2.6043972643411135E-7</v>
      </c>
      <c r="AD1455" s="28">
        <f t="shared" si="1595"/>
        <v>3.840749173813856E-7</v>
      </c>
      <c r="AE1455" s="21">
        <f t="shared" si="1596"/>
        <v>26036.587943306473</v>
      </c>
      <c r="AF1455" s="10" cm="1">
        <f t="array" ref="AF1455">Lair(100000000/AE1455)</f>
        <v>3839.6598605331169</v>
      </c>
      <c r="AG1455" s="10">
        <f t="shared" si="1597"/>
        <v>8.3904807974676358E-3</v>
      </c>
      <c r="AH1455" s="10" t="b">
        <f t="shared" si="1592"/>
        <v>1</v>
      </c>
      <c r="AI1455" s="10">
        <f>$AF1455</f>
        <v>3839.6598605331169</v>
      </c>
      <c r="AJ1455">
        <v>3.0000000000000001E-3</v>
      </c>
      <c r="AK1455" s="3" cm="1">
        <f t="array" ref="AK1455">100000000/Lvac($AA1455)</f>
        <v>26036.586997609167</v>
      </c>
      <c r="AL1455" s="21">
        <f t="shared" si="1622"/>
        <v>2.0342885523714688E-2</v>
      </c>
      <c r="AM1455" s="10" cm="1">
        <f t="array" ref="AM1455">Lvac($AI1455)-$BA1455</f>
        <v>-2.6468823275536124E-3</v>
      </c>
      <c r="AN1455" s="10">
        <f>$AK1455-($AX1455-$AW1455)</f>
        <v>1.6997609167447081E-2</v>
      </c>
      <c r="AO1455" s="3">
        <f>AM1455/AJ1455</f>
        <v>-0.88229410918453743</v>
      </c>
      <c r="AP1455" s="3">
        <v>-0.83579305767974199</v>
      </c>
      <c r="AS1455" s="3">
        <f t="shared" si="1598"/>
        <v>-3.0023908329894766E-3</v>
      </c>
      <c r="AT1455" s="3" cm="1">
        <f t="array" ref="AT1455">AS1455-(100000000/LvacE($A1455)-$E1455)</f>
        <v>-3.0512077501043677E-5</v>
      </c>
      <c r="AU1455" t="s">
        <v>4788</v>
      </c>
      <c r="AV1455" t="s">
        <v>4883</v>
      </c>
      <c r="AW1455" s="3">
        <v>36642.129999999997</v>
      </c>
      <c r="AX1455" s="3">
        <v>62678.7</v>
      </c>
      <c r="AY1455" s="3"/>
      <c r="AZ1455" s="10" cm="1">
        <f t="array" ref="AZ1455">Lair(100000000/($AX1455-$AW1455))</f>
        <v>3839.6625067272421</v>
      </c>
      <c r="BA1455" s="10">
        <f>100000000/($AX1455-$AW1455)</f>
        <v>3840.7516811930295</v>
      </c>
      <c r="BB1455" s="12">
        <v>888000</v>
      </c>
      <c r="BC1455" s="3">
        <v>4.4999999999999998E-2</v>
      </c>
      <c r="BD1455" s="12" cm="1">
        <f t="array" ref="BD1455">SfromgA($BB1455,$BA1455,"")</f>
        <v>2.4831045954906858E-2</v>
      </c>
      <c r="BE1455" s="29">
        <f>(10^MAX(0.05, -0.312925054856973*((LN($BD1455))^(1/3)) + 0.454808404431693)-1)*100</f>
        <v>768.1887576058981</v>
      </c>
      <c r="BG1455" s="3"/>
      <c r="BH1455" s="3"/>
      <c r="BI1455" s="12">
        <f>IF($BB1455="",$BF1455,$BB1455)</f>
        <v>888000</v>
      </c>
      <c r="BJ1455" s="29">
        <f>IF($BB1455="",$BH1455,$BE1455)</f>
        <v>768.1887576058981</v>
      </c>
      <c r="BK1455" s="3">
        <f>LN(BN1455*100000000/($AX1455-$AW1455)/$BI1455)</f>
        <v>-6.8019046927833804</v>
      </c>
      <c r="BL1455" s="13">
        <f>EXP(BK$4341*$AX1455+BK$4342)*$BI1455/(100000000/($AX1455-$AW1455))</f>
        <v>0.22200275032770059</v>
      </c>
      <c r="BM1455" s="3">
        <f t="shared" ref="BM1455" si="1639">LN(BL1455/$C1455)</f>
        <v>-2.1982126888830282</v>
      </c>
      <c r="BN1455" s="16" cm="1">
        <f t="array" ref="BN1455">$C1455*EXP(poly_from_str(100000000/$E1455,BN$4342))</f>
        <v>0.25702008444604324</v>
      </c>
      <c r="BO1455" s="3">
        <f>LN($C1455)</f>
        <v>0.69314718055994529</v>
      </c>
      <c r="BP1455" s="13">
        <f>LN(BL1455/BN1455)</f>
        <v>-0.14646446077814398</v>
      </c>
      <c r="BY1455">
        <v>293</v>
      </c>
    </row>
    <row r="1456" spans="1:77" hidden="1" x14ac:dyDescent="0.25">
      <c r="A1456">
        <v>3826.0050000000001</v>
      </c>
      <c r="B1456" s="2" t="str">
        <f t="shared" si="1591"/>
        <v/>
      </c>
      <c r="C1456">
        <v>0</v>
      </c>
      <c r="E1456">
        <v>26129.51</v>
      </c>
      <c r="R1456">
        <v>14</v>
      </c>
      <c r="S1456" t="s">
        <v>22</v>
      </c>
      <c r="AA1456" s="10">
        <f t="shared" si="1593"/>
        <v>3826.0050000000001</v>
      </c>
      <c r="AB1456" s="3" cm="1">
        <f t="array" ref="AB1456">100000000/Lvac(AA1456)</f>
        <v>26129.509291552062</v>
      </c>
      <c r="AC1456" s="28">
        <f t="shared" si="1594"/>
        <v>2.6136923501145453E-7</v>
      </c>
      <c r="AD1456" s="28">
        <f t="shared" si="1595"/>
        <v>3.8270906232567877E-7</v>
      </c>
      <c r="AE1456" s="21">
        <f t="shared" si="1596"/>
        <v>26129.509516884038</v>
      </c>
      <c r="AF1456" s="10" cm="1">
        <f t="array" ref="AF1456">Lair(100000000/AE1456)</f>
        <v>3826.0049670050539</v>
      </c>
      <c r="AG1456" s="10">
        <f t="shared" si="1597"/>
        <v>8.4147249273788284E-3</v>
      </c>
      <c r="AH1456" s="10" t="b">
        <f t="shared" si="1592"/>
        <v>1</v>
      </c>
      <c r="AI1456" s="10">
        <f t="shared" si="1600"/>
        <v>3826.0050000000001</v>
      </c>
      <c r="AJ1456">
        <v>3.0000000000000001E-3</v>
      </c>
      <c r="AK1456" s="3" cm="1">
        <f t="array" ref="AK1456">100000000/Lvac($AA1456)</f>
        <v>26129.509291552062</v>
      </c>
      <c r="AL1456" s="21">
        <f t="shared" si="1622"/>
        <v>2.0488349564272965E-2</v>
      </c>
      <c r="AM1456" s="21"/>
      <c r="AN1456" s="21"/>
      <c r="AO1456" s="21"/>
      <c r="AP1456" s="21"/>
      <c r="AS1456" s="3">
        <f t="shared" si="1598"/>
        <v>-7.0844793663127348E-4</v>
      </c>
      <c r="AT1456" s="3" cm="1">
        <f t="array" ref="AT1456">AS1456-(100000000/LvacE($A1456)-$E1456)</f>
        <v>-3.1111270800465718E-5</v>
      </c>
      <c r="BB1456"/>
      <c r="BC1456"/>
      <c r="BD1456"/>
      <c r="BE1456"/>
      <c r="BF1456"/>
      <c r="BG1456"/>
      <c r="BH1456"/>
      <c r="BI1456"/>
      <c r="BJ1456"/>
      <c r="BN1456" s="16" cm="1">
        <f t="array" ref="BN1456">$C1456*EXP(poly_from_str(100000000/$E1456,BN$4342))</f>
        <v>0</v>
      </c>
      <c r="BO1456" s="16"/>
      <c r="BY1456" t="e">
        <v>#N/A</v>
      </c>
    </row>
    <row r="1457" spans="1:77" hidden="1" x14ac:dyDescent="0.25">
      <c r="A1457">
        <v>3825.9520000000002</v>
      </c>
      <c r="B1457" s="2" t="str">
        <f t="shared" si="1591"/>
        <v/>
      </c>
      <c r="C1457">
        <v>0</v>
      </c>
      <c r="E1457">
        <v>26129.87</v>
      </c>
      <c r="R1457">
        <v>14</v>
      </c>
      <c r="S1457" t="s">
        <v>22</v>
      </c>
      <c r="AA1457" s="10">
        <f t="shared" si="1593"/>
        <v>3825.9520000000002</v>
      </c>
      <c r="AB1457" s="3" cm="1">
        <f t="array" ref="AB1457">100000000/Lvac(AA1457)</f>
        <v>26129.871248801908</v>
      </c>
      <c r="AC1457" s="28">
        <f t="shared" si="1594"/>
        <v>2.6137285569709186E-7</v>
      </c>
      <c r="AD1457" s="28">
        <f t="shared" si="1595"/>
        <v>3.8270376094786591E-7</v>
      </c>
      <c r="AE1457" s="21">
        <f t="shared" si="1596"/>
        <v>26129.870851587628</v>
      </c>
      <c r="AF1457" s="10" cm="1">
        <f t="array" ref="AF1457">Lair(100000000/AE1457)</f>
        <v>3825.9520581617453</v>
      </c>
      <c r="AG1457" s="10">
        <f t="shared" si="1597"/>
        <v>8.4148195336483447E-3</v>
      </c>
      <c r="AH1457" s="10" t="b">
        <f t="shared" si="1592"/>
        <v>1</v>
      </c>
      <c r="AI1457" s="10">
        <f t="shared" si="1600"/>
        <v>3825.9520000000002</v>
      </c>
      <c r="AJ1457">
        <v>3.0000000000000001E-3</v>
      </c>
      <c r="AK1457" s="3" cm="1">
        <f t="array" ref="AK1457">100000000/Lvac($AA1457)</f>
        <v>26129.871248801908</v>
      </c>
      <c r="AL1457" s="21">
        <f t="shared" si="1622"/>
        <v>2.0488917201890073E-2</v>
      </c>
      <c r="AM1457" s="21"/>
      <c r="AN1457" s="21"/>
      <c r="AO1457" s="21"/>
      <c r="AP1457" s="21"/>
      <c r="AS1457" s="3">
        <f t="shared" si="1598"/>
        <v>1.2488019092415925E-3</v>
      </c>
      <c r="AT1457" s="3" cm="1">
        <f t="array" ref="AT1457">AS1457-(100000000/LvacE($A1457)-$E1457)</f>
        <v>-3.1113591830944642E-5</v>
      </c>
      <c r="BB1457"/>
      <c r="BC1457"/>
      <c r="BD1457"/>
      <c r="BE1457"/>
      <c r="BF1457"/>
      <c r="BG1457"/>
      <c r="BH1457"/>
      <c r="BI1457"/>
      <c r="BJ1457"/>
      <c r="BN1457" s="16" cm="1">
        <f t="array" ref="BN1457">$C1457*EXP(poly_from_str(100000000/$E1457,BN$4342))</f>
        <v>0</v>
      </c>
      <c r="BO1457" s="16"/>
      <c r="BY1457" t="e">
        <v>#N/A</v>
      </c>
    </row>
    <row r="1458" spans="1:77" hidden="1" x14ac:dyDescent="0.25">
      <c r="A1458">
        <v>3825.89</v>
      </c>
      <c r="B1458" s="2" t="str">
        <f t="shared" si="1591"/>
        <v/>
      </c>
      <c r="C1458">
        <v>0</v>
      </c>
      <c r="E1458">
        <v>26130.29</v>
      </c>
      <c r="R1458">
        <v>14</v>
      </c>
      <c r="S1458" t="s">
        <v>22</v>
      </c>
      <c r="AA1458" s="10">
        <f t="shared" si="1593"/>
        <v>3825.89</v>
      </c>
      <c r="AB1458" s="3" cm="1">
        <f t="array" ref="AB1458">100000000/Lvac(AA1458)</f>
        <v>26130.294683217271</v>
      </c>
      <c r="AC1458" s="28">
        <f t="shared" si="1594"/>
        <v>2.6137709134345212E-7</v>
      </c>
      <c r="AD1458" s="28">
        <f t="shared" si="1595"/>
        <v>3.8269755933608779E-7</v>
      </c>
      <c r="AE1458" s="21">
        <f t="shared" si="1596"/>
        <v>26130.293193531052</v>
      </c>
      <c r="AF1458" s="10" cm="1">
        <f t="array" ref="AF1458">Lair(100000000/AE1458)</f>
        <v>3825.8902181189123</v>
      </c>
      <c r="AG1458" s="10">
        <f t="shared" si="1597"/>
        <v>8.4149302101233017E-3</v>
      </c>
      <c r="AH1458" s="10" t="b">
        <f t="shared" si="1592"/>
        <v>1</v>
      </c>
      <c r="AI1458" s="10">
        <f t="shared" si="1600"/>
        <v>3825.89</v>
      </c>
      <c r="AJ1458">
        <v>3.0000000000000001E-3</v>
      </c>
      <c r="AK1458" s="3" cm="1">
        <f t="array" ref="AK1458">100000000/Lvac($AA1458)</f>
        <v>26130.294683217271</v>
      </c>
      <c r="AL1458" s="21">
        <f t="shared" si="1622"/>
        <v>2.0489581260739805E-2</v>
      </c>
      <c r="AM1458" s="21"/>
      <c r="AN1458" s="21"/>
      <c r="AO1458" s="21"/>
      <c r="AP1458" s="21"/>
      <c r="AS1458" s="3">
        <f t="shared" si="1598"/>
        <v>4.6832172702124808E-3</v>
      </c>
      <c r="AT1458" s="3" cm="1">
        <f t="array" ref="AT1458">AS1458-(100000000/LvacE($A1458)-$E1458)</f>
        <v>-3.1116320315049961E-5</v>
      </c>
      <c r="BB1458"/>
      <c r="BC1458"/>
      <c r="BD1458"/>
      <c r="BE1458"/>
      <c r="BF1458"/>
      <c r="BG1458"/>
      <c r="BH1458"/>
      <c r="BI1458"/>
      <c r="BJ1458"/>
      <c r="BN1458" s="16" cm="1">
        <f t="array" ref="BN1458">$C1458*EXP(poly_from_str(100000000/$E1458,BN$4342))</f>
        <v>0</v>
      </c>
      <c r="BO1458" s="16"/>
      <c r="BY1458" t="e">
        <v>#N/A</v>
      </c>
    </row>
    <row r="1459" spans="1:77" hidden="1" x14ac:dyDescent="0.25">
      <c r="A1459">
        <v>3825.8139999999999</v>
      </c>
      <c r="B1459" s="2" t="str">
        <f t="shared" si="1591"/>
        <v/>
      </c>
      <c r="C1459">
        <v>9</v>
      </c>
      <c r="D1459" t="s">
        <v>170</v>
      </c>
      <c r="E1459">
        <v>26130.81</v>
      </c>
      <c r="F1459">
        <v>38726</v>
      </c>
      <c r="G1459" t="s">
        <v>5</v>
      </c>
      <c r="H1459" s="5" t="s">
        <v>8</v>
      </c>
      <c r="I1459">
        <v>64857</v>
      </c>
      <c r="J1459" t="s">
        <v>3</v>
      </c>
      <c r="K1459" s="5" t="s">
        <v>4</v>
      </c>
      <c r="L1459">
        <v>38726.5</v>
      </c>
      <c r="M1459" t="str">
        <f t="shared" ref="M1459:M1460" si="1640">$G1459&amp;""</f>
        <v>e</v>
      </c>
      <c r="N1459" t="str">
        <f t="shared" ref="N1459:N1460" si="1641">$H1459&amp;""</f>
        <v>7/2</v>
      </c>
      <c r="O1459">
        <v>64857.15</v>
      </c>
      <c r="P1459" t="str">
        <f t="shared" ref="P1459:P1460" si="1642">$J1459&amp;""</f>
        <v>o</v>
      </c>
      <c r="Q1459" t="str">
        <f t="shared" ref="Q1459:Q1460" si="1643">$K1459&amp;""</f>
        <v>9/2</v>
      </c>
      <c r="R1459">
        <v>14</v>
      </c>
      <c r="AA1459" s="10">
        <f t="shared" si="1593"/>
        <v>3825.8139999999999</v>
      </c>
      <c r="AB1459" s="3" cm="1">
        <f t="array" ref="AB1459">100000000/Lvac(AA1459)</f>
        <v>26130.813750577203</v>
      </c>
      <c r="AC1459" s="28">
        <f t="shared" si="1594"/>
        <v>2.6138228361336959E-7</v>
      </c>
      <c r="AD1459" s="28">
        <f t="shared" si="1595"/>
        <v>3.8268995736036386E-7</v>
      </c>
      <c r="AE1459" s="21">
        <f t="shared" si="1596"/>
        <v>26130.81255749015</v>
      </c>
      <c r="AF1459" s="10" cm="1">
        <f t="array" ref="AF1459">Lair(100000000/AE1459)</f>
        <v>3825.8141746841084</v>
      </c>
      <c r="AG1459" s="10">
        <f t="shared" si="1597"/>
        <v>8.4150658854007538E-3</v>
      </c>
      <c r="AH1459" s="10" t="b">
        <f t="shared" si="1592"/>
        <v>1</v>
      </c>
      <c r="AI1459" s="10">
        <f t="shared" ref="AI1459:AI1460" si="1644">$AF1459</f>
        <v>3825.8141746841084</v>
      </c>
      <c r="AJ1459" s="10">
        <f>AL1459/AK1459*AI1459</f>
        <v>1.4641006633785371E-2</v>
      </c>
      <c r="AK1459" s="16" cm="1">
        <f t="array" ref="AK1459">100000000/Lvac($AA1459)-0</f>
        <v>26130.813750577203</v>
      </c>
      <c r="AL1459" s="16">
        <f>MAX(0.1,0.007/$AA1459*$AE1459)</f>
        <v>0.1</v>
      </c>
      <c r="AM1459" s="10" cm="1">
        <f t="array" ref="AM1459">Lvac($AI1459)-$BA1459</f>
        <v>-2.3806955362488225E-2</v>
      </c>
      <c r="AN1459" s="10">
        <f t="shared" ref="AN1459:AN1460" si="1645">$AK1459-($AX1459-$AW1459)</f>
        <v>0.16375057720142649</v>
      </c>
      <c r="AO1459" s="3">
        <f t="shared" ref="AO1459:AO1460" si="1646">AM1459/AJ1459</f>
        <v>-1.6260463476296532</v>
      </c>
      <c r="AP1459" s="3">
        <v>-1.6379806783350817</v>
      </c>
      <c r="AS1459" s="3">
        <f t="shared" si="1598"/>
        <v>3.750577201572014E-3</v>
      </c>
      <c r="AT1459" s="3" cm="1">
        <f t="array" ref="AT1459">AS1459-(100000000/LvacE($A1459)-$E1459)</f>
        <v>-3.1119656341616064E-5</v>
      </c>
      <c r="AU1459" t="s">
        <v>4745</v>
      </c>
      <c r="AV1459" t="s">
        <v>4849</v>
      </c>
      <c r="AW1459" s="3">
        <v>38726.5</v>
      </c>
      <c r="AX1459" s="3">
        <v>64857.15</v>
      </c>
      <c r="AY1459" s="3"/>
      <c r="AZ1459" s="10" cm="1">
        <f t="array" ref="AZ1459">Lair(100000000/($AX1459-$AW1459))</f>
        <v>3825.8379754521407</v>
      </c>
      <c r="BA1459" s="10">
        <f t="shared" ref="BA1459:BA1460" si="1647">100000000/($AX1459-$AW1459)</f>
        <v>3826.9235552885211</v>
      </c>
      <c r="BB1459" s="12">
        <v>16700000</v>
      </c>
      <c r="BC1459" s="3">
        <v>1.9E-2</v>
      </c>
      <c r="BD1459" s="12" cm="1">
        <f t="array" ref="BD1459">SfromgA($BB1459,$BA1459,"")</f>
        <v>0.46195448959406737</v>
      </c>
      <c r="BE1459" s="29">
        <f>(10^MAX(0.05, -0.312925054856973*((LN($BD1459))^(1/3)) + 0.454808404431693)-1)*100</f>
        <v>451.96135828880068</v>
      </c>
      <c r="BG1459" s="3"/>
      <c r="BH1459" s="3"/>
      <c r="BI1459" s="12">
        <f>IF($BB1459="",$BF1459,$BB1459)</f>
        <v>16700000</v>
      </c>
      <c r="BJ1459" s="29">
        <f>IF($BB1459="",$BH1459,$BE1459)</f>
        <v>451.96135828880068</v>
      </c>
      <c r="BK1459" s="3">
        <f>LN(BN1459*100000000/($AX1459-$AW1459)/$BI1459)</f>
        <v>-8.1738309002779097</v>
      </c>
      <c r="BL1459" s="13">
        <f>EXP(BK$4341*$AX1459+BK$4342)*$BI1459/(100000000/($AX1459-$AW1459))</f>
        <v>3.5509481312892626</v>
      </c>
      <c r="BM1459" s="3">
        <f t="shared" ref="BM1459" si="1648">LN(BL1459/$C1459)</f>
        <v>-0.93000993027179313</v>
      </c>
      <c r="BN1459" s="16" cm="1">
        <f t="array" ref="BN1459">$C1459*EXP(poly_from_str(100000000/$E1459,BN$4342))</f>
        <v>1.2303170088918927</v>
      </c>
      <c r="BO1459" s="3">
        <f>LN($C1459)</f>
        <v>2.1972245773362196</v>
      </c>
      <c r="BP1459" s="13">
        <f>LN(BL1459/BN1459)</f>
        <v>1.0599427800805621</v>
      </c>
      <c r="BY1459">
        <v>1400</v>
      </c>
    </row>
    <row r="1460" spans="1:77" hidden="1" x14ac:dyDescent="0.25">
      <c r="A1460">
        <v>3822.585</v>
      </c>
      <c r="B1460" s="2" t="str">
        <f t="shared" si="1591"/>
        <v/>
      </c>
      <c r="C1460">
        <v>1</v>
      </c>
      <c r="E1460">
        <v>26152.89</v>
      </c>
      <c r="F1460">
        <v>10859</v>
      </c>
      <c r="G1460" t="s">
        <v>3</v>
      </c>
      <c r="H1460" s="5" t="s">
        <v>8</v>
      </c>
      <c r="I1460">
        <v>37011</v>
      </c>
      <c r="J1460" t="s">
        <v>5</v>
      </c>
      <c r="K1460" s="5" t="s">
        <v>18</v>
      </c>
      <c r="L1460">
        <v>10859.06</v>
      </c>
      <c r="M1460" t="str">
        <f t="shared" si="1640"/>
        <v>o</v>
      </c>
      <c r="N1460" t="str">
        <f t="shared" si="1641"/>
        <v>7/2</v>
      </c>
      <c r="O1460">
        <v>37011.919999999998</v>
      </c>
      <c r="P1460" t="str">
        <f t="shared" si="1642"/>
        <v>e</v>
      </c>
      <c r="Q1460" t="str">
        <f t="shared" si="1643"/>
        <v>5/2</v>
      </c>
      <c r="R1460">
        <v>14</v>
      </c>
      <c r="AA1460" s="10">
        <f t="shared" si="1593"/>
        <v>3822.585</v>
      </c>
      <c r="AB1460" s="3" cm="1">
        <f t="array" ref="AB1460">100000000/Lvac(AA1460)</f>
        <v>26152.886350241173</v>
      </c>
      <c r="AC1460" s="28">
        <f t="shared" si="1594"/>
        <v>2.6160307749860367E-7</v>
      </c>
      <c r="AD1460" s="28">
        <f t="shared" si="1595"/>
        <v>3.8236697342233447E-7</v>
      </c>
      <c r="AE1460" s="21">
        <f t="shared" si="1596"/>
        <v>26152.887513932623</v>
      </c>
      <c r="AF1460" s="10" cm="1">
        <f t="array" ref="AF1460">Lair(100000000/AE1460)</f>
        <v>3822.5848299072914</v>
      </c>
      <c r="AG1460" s="10">
        <f t="shared" si="1597"/>
        <v>8.4208377773471576E-3</v>
      </c>
      <c r="AH1460" s="10" t="b">
        <f t="shared" si="1592"/>
        <v>1</v>
      </c>
      <c r="AI1460" s="10">
        <f t="shared" si="1644"/>
        <v>3822.5848299072914</v>
      </c>
      <c r="AJ1460">
        <v>3.0000000000000001E-3</v>
      </c>
      <c r="AK1460" s="3" cm="1">
        <f t="array" ref="AK1460">100000000/Lvac($AA1460)</f>
        <v>26152.886350241173</v>
      </c>
      <c r="AL1460" s="21">
        <f t="shared" ref="AL1460:AL1466" si="1649">AJ1460/AI1460*AK1460</f>
        <v>2.0525027577380502E-2</v>
      </c>
      <c r="AM1460" s="10" cm="1">
        <f t="array" ref="AM1460">Lvac($AI1460)-$BA1460</f>
        <v>-4.0226647010968009E-3</v>
      </c>
      <c r="AN1460" s="10">
        <f t="shared" si="1645"/>
        <v>2.6350241172622191E-2</v>
      </c>
      <c r="AO1460" s="3">
        <f t="shared" si="1646"/>
        <v>-1.3408882336989336</v>
      </c>
      <c r="AP1460" s="3">
        <v>-1.2841759263816737</v>
      </c>
      <c r="AS1460" s="3">
        <f t="shared" si="1598"/>
        <v>-3.649758826213656E-3</v>
      </c>
      <c r="AT1460" s="3" cm="1">
        <f t="array" ref="AT1460">AS1460-(100000000/LvacE($A1460)-$E1460)</f>
        <v>-3.1261424737749621E-5</v>
      </c>
      <c r="AU1460" t="s">
        <v>4812</v>
      </c>
      <c r="AV1460" t="s">
        <v>4763</v>
      </c>
      <c r="AW1460" s="3">
        <v>10859.06</v>
      </c>
      <c r="AX1460" s="3">
        <v>37011.919999999998</v>
      </c>
      <c r="AY1460" s="3"/>
      <c r="AZ1460" s="10" cm="1">
        <f t="array" ref="AZ1460">Lair(100000000/($AX1460-$AW1460))</f>
        <v>3822.588851526622</v>
      </c>
      <c r="BA1460" s="10">
        <f t="shared" si="1647"/>
        <v>3823.6735867511238</v>
      </c>
      <c r="BN1460" s="16" cm="1">
        <f t="array" ref="BN1460">$C1460*EXP(poly_from_str(100000000/$E1460,BN$4342))</f>
        <v>0.13870309911652673</v>
      </c>
      <c r="BO1460" s="16"/>
      <c r="BY1460">
        <v>158</v>
      </c>
    </row>
    <row r="1461" spans="1:77" hidden="1" x14ac:dyDescent="0.25">
      <c r="A1461">
        <v>3821.84</v>
      </c>
      <c r="B1461" s="2" t="str">
        <f t="shared" si="1591"/>
        <v/>
      </c>
      <c r="C1461">
        <v>8</v>
      </c>
      <c r="E1461">
        <v>26157.98</v>
      </c>
      <c r="R1461">
        <v>14</v>
      </c>
      <c r="S1461" t="s">
        <v>22</v>
      </c>
      <c r="AA1461" s="10">
        <f t="shared" si="1593"/>
        <v>3821.84</v>
      </c>
      <c r="AB1461" s="3" cm="1">
        <f t="array" ref="AB1461">100000000/Lvac(AA1461)</f>
        <v>26157.984270607234</v>
      </c>
      <c r="AC1461" s="28">
        <f t="shared" si="1594"/>
        <v>2.6165407238398261E-7</v>
      </c>
      <c r="AD1461" s="28">
        <f t="shared" si="1595"/>
        <v>3.8229245405719709E-7</v>
      </c>
      <c r="AE1461" s="21">
        <f t="shared" si="1596"/>
        <v>26157.982908240858</v>
      </c>
      <c r="AF1461" s="10" cm="1">
        <f t="array" ref="AF1461">Lair(100000000/AE1461)</f>
        <v>3821.8401990547382</v>
      </c>
      <c r="AG1461" s="10">
        <f t="shared" si="1597"/>
        <v>8.4221715548802728E-3</v>
      </c>
      <c r="AH1461" s="10" t="b">
        <f t="shared" si="1592"/>
        <v>1</v>
      </c>
      <c r="AI1461" s="10">
        <f t="shared" si="1600"/>
        <v>3821.84</v>
      </c>
      <c r="AJ1461">
        <v>3.0000000000000001E-3</v>
      </c>
      <c r="AK1461" s="3" cm="1">
        <f t="array" ref="AK1461">100000000/Lvac($AA1461)</f>
        <v>26157.984270607234</v>
      </c>
      <c r="AL1461" s="21">
        <f t="shared" si="1649"/>
        <v>2.0533029329281628E-2</v>
      </c>
      <c r="AM1461" s="21"/>
      <c r="AN1461" s="21"/>
      <c r="AO1461" s="21"/>
      <c r="AP1461" s="21"/>
      <c r="AS1461" s="3">
        <f t="shared" si="1598"/>
        <v>4.2706072345026769E-3</v>
      </c>
      <c r="AT1461" s="3" cm="1">
        <f t="array" ref="AT1461">AS1461-(100000000/LvacE($A1461)-$E1461)</f>
        <v>-3.1294141081161797E-5</v>
      </c>
      <c r="BB1461"/>
      <c r="BC1461"/>
      <c r="BD1461"/>
      <c r="BE1461"/>
      <c r="BF1461"/>
      <c r="BG1461"/>
      <c r="BH1461"/>
      <c r="BI1461"/>
      <c r="BJ1461"/>
      <c r="BN1461" s="16" cm="1">
        <f t="array" ref="BN1461">$C1461*EXP(poly_from_str(100000000/$E1461,BN$4342))</f>
        <v>1.1133513391862933</v>
      </c>
      <c r="BO1461" s="16"/>
      <c r="BY1461">
        <v>1266</v>
      </c>
    </row>
    <row r="1462" spans="1:77" hidden="1" x14ac:dyDescent="0.25">
      <c r="A1462">
        <v>3821.0230000000001</v>
      </c>
      <c r="B1462" s="2" t="str">
        <f t="shared" si="1591"/>
        <v/>
      </c>
      <c r="C1462">
        <v>7</v>
      </c>
      <c r="E1462">
        <v>26163.58</v>
      </c>
      <c r="F1462">
        <v>38701</v>
      </c>
      <c r="G1462" t="s">
        <v>5</v>
      </c>
      <c r="H1462" s="5" t="s">
        <v>15</v>
      </c>
      <c r="I1462">
        <v>64865</v>
      </c>
      <c r="J1462" t="s">
        <v>3</v>
      </c>
      <c r="K1462" s="5" t="s">
        <v>16</v>
      </c>
      <c r="L1462">
        <v>38701.589999999997</v>
      </c>
      <c r="M1462" t="str">
        <f t="shared" ref="M1462:M1465" si="1650">$G1462&amp;""</f>
        <v>e</v>
      </c>
      <c r="N1462" t="str">
        <f t="shared" ref="N1462:N1465" si="1651">$H1462&amp;""</f>
        <v>13/2</v>
      </c>
      <c r="O1462">
        <v>64865.15</v>
      </c>
      <c r="P1462" t="str">
        <f t="shared" ref="P1462:P1465" si="1652">$J1462&amp;""</f>
        <v>o</v>
      </c>
      <c r="Q1462" t="str">
        <f t="shared" ref="Q1462:Q1465" si="1653">$K1462&amp;""</f>
        <v>11/2</v>
      </c>
      <c r="R1462">
        <v>14</v>
      </c>
      <c r="AA1462" s="10">
        <f t="shared" si="1593"/>
        <v>3821.0230000000001</v>
      </c>
      <c r="AB1462" s="3" cm="1">
        <f t="array" ref="AB1462">100000000/Lvac(AA1462)</f>
        <v>26163.577161194698</v>
      </c>
      <c r="AC1462" s="28">
        <f t="shared" si="1594"/>
        <v>2.6171001849504702E-7</v>
      </c>
      <c r="AD1462" s="28">
        <f t="shared" si="1595"/>
        <v>3.8221073282103808E-7</v>
      </c>
      <c r="AE1462" s="21">
        <f t="shared" si="1596"/>
        <v>26163.578067329428</v>
      </c>
      <c r="AF1462" s="10" cm="1">
        <f t="array" ref="AF1462">Lair(100000000/AE1462)</f>
        <v>3821.0228676616707</v>
      </c>
      <c r="AG1462" s="10">
        <f t="shared" si="1597"/>
        <v>8.4236351313764276E-3</v>
      </c>
      <c r="AH1462" s="10" t="b">
        <f t="shared" si="1592"/>
        <v>1</v>
      </c>
      <c r="AI1462" s="10">
        <f t="shared" ref="AI1462:AI1465" si="1654">$AF1462</f>
        <v>3821.0228676616707</v>
      </c>
      <c r="AJ1462">
        <v>3.0000000000000001E-3</v>
      </c>
      <c r="AK1462" s="3" cm="1">
        <f t="array" ref="AK1462">100000000/Lvac($AA1462)</f>
        <v>26163.577161194698</v>
      </c>
      <c r="AL1462" s="21">
        <f t="shared" si="1649"/>
        <v>2.0541811499709139E-2</v>
      </c>
      <c r="AM1462" s="10" cm="1">
        <f t="array" ref="AM1462">Lvac($AI1462)-$BA1462</f>
        <v>-2.6393682587695366E-3</v>
      </c>
      <c r="AN1462" s="10">
        <f t="shared" ref="AN1462:AN1465" si="1655">$AK1462-($AX1462-$AW1462)</f>
        <v>1.7161194693471771E-2</v>
      </c>
      <c r="AO1462" s="3">
        <f t="shared" ref="AO1462:AO1465" si="1656">AM1462/AJ1462</f>
        <v>-0.87978941958984558</v>
      </c>
      <c r="AP1462" s="3">
        <v>-0.83566517711612198</v>
      </c>
      <c r="AS1462" s="3">
        <f t="shared" si="1598"/>
        <v>-2.8388053033268079E-3</v>
      </c>
      <c r="AT1462" s="3" cm="1">
        <f t="array" ref="AT1462">AS1462-(100000000/LvacE($A1462)-$E1462)</f>
        <v>-3.1330015190178528E-5</v>
      </c>
      <c r="AU1462" t="s">
        <v>4746</v>
      </c>
      <c r="AV1462" t="s">
        <v>4891</v>
      </c>
      <c r="AW1462" s="3">
        <v>38701.589999999997</v>
      </c>
      <c r="AX1462" s="3">
        <v>64865.15</v>
      </c>
      <c r="AY1462" s="3"/>
      <c r="AZ1462" s="10" cm="1">
        <f t="array" ref="AZ1462">Lair(100000000/($AX1462-$AW1462))</f>
        <v>3821.0255063440691</v>
      </c>
      <c r="BA1462" s="10">
        <f t="shared" ref="BA1462:BA1465" si="1657">100000000/($AX1462-$AW1462)</f>
        <v>3822.1098352059116</v>
      </c>
      <c r="BB1462" s="12">
        <v>4170000</v>
      </c>
      <c r="BC1462" s="3">
        <v>7.9000000000000001E-2</v>
      </c>
      <c r="BD1462" s="12" cm="1">
        <f t="array" ref="BD1462">SfromgA($BB1462,$BA1462,"")</f>
        <v>0.11491557759553078</v>
      </c>
      <c r="BE1462" s="29">
        <f t="shared" ref="BE1462:BE1465" si="1658">(10^MAX(0.05, -0.312925054856973*((LN($BD1462))^(1/3)) + 0.454808404431693)-1)*100</f>
        <v>623.66290799694389</v>
      </c>
      <c r="BG1462" s="3"/>
      <c r="BH1462" s="3"/>
      <c r="BI1462" s="12">
        <f t="shared" ref="BI1462:BI1465" si="1659">IF($BB1462="",$BF1462,$BB1462)</f>
        <v>4170000</v>
      </c>
      <c r="BJ1462" s="29">
        <f t="shared" ref="BJ1462:BJ1465" si="1660">IF($BB1462="",$BH1462,$BE1462)</f>
        <v>623.66290799694389</v>
      </c>
      <c r="BK1462" s="3">
        <f t="shared" ref="BK1462:BK1465" si="1661">LN(BN1462*100000000/($AX1462-$AW1462)/$BI1462)</f>
        <v>-7.0173356869324799</v>
      </c>
      <c r="BL1462" s="13">
        <f>EXP(BK$4341*$AX1462+BK$4342)*$BI1462/(100000000/($AX1462-$AW1462))</f>
        <v>0.88725111597263673</v>
      </c>
      <c r="BM1462" s="3">
        <f t="shared" ref="BM1462:BM1465" si="1662">LN(BL1462/$C1462)</f>
        <v>-2.0655373787233722</v>
      </c>
      <c r="BN1462" s="16" cm="1">
        <f t="array" ref="BN1462">$C1462*EXP(poly_from_str(100000000/$E1462,BN$4342))</f>
        <v>0.97778354734998119</v>
      </c>
      <c r="BO1462" s="3">
        <f t="shared" ref="BO1462:BO1465" si="1663">LN($C1462)</f>
        <v>1.9459101490553132</v>
      </c>
      <c r="BP1462" s="13">
        <f t="shared" ref="BP1462:BP1465" si="1664">LN(BL1462/BN1462)</f>
        <v>-9.7160274497435528E-2</v>
      </c>
      <c r="BY1462">
        <v>1111</v>
      </c>
    </row>
    <row r="1463" spans="1:77" hidden="1" x14ac:dyDescent="0.25">
      <c r="A1463">
        <v>3819.7109999999998</v>
      </c>
      <c r="B1463" s="2" t="str">
        <f t="shared" si="1591"/>
        <v/>
      </c>
      <c r="C1463">
        <v>8</v>
      </c>
      <c r="E1463">
        <v>26172.560000000001</v>
      </c>
      <c r="F1463">
        <v>45805</v>
      </c>
      <c r="G1463" t="s">
        <v>5</v>
      </c>
      <c r="H1463" s="5" t="s">
        <v>4</v>
      </c>
      <c r="I1463">
        <v>71978</v>
      </c>
      <c r="J1463" t="s">
        <v>3</v>
      </c>
      <c r="K1463" s="5" t="s">
        <v>8</v>
      </c>
      <c r="L1463">
        <v>45805.95</v>
      </c>
      <c r="M1463" t="str">
        <f t="shared" si="1650"/>
        <v>e</v>
      </c>
      <c r="N1463" t="str">
        <f t="shared" si="1651"/>
        <v>9/2</v>
      </c>
      <c r="O1463">
        <v>71978.52</v>
      </c>
      <c r="P1463" t="str">
        <f t="shared" si="1652"/>
        <v>o</v>
      </c>
      <c r="Q1463" t="str">
        <f t="shared" si="1653"/>
        <v>7/2</v>
      </c>
      <c r="R1463">
        <v>14</v>
      </c>
      <c r="S1463" t="s">
        <v>2204</v>
      </c>
      <c r="AA1463" s="10">
        <f t="shared" si="1593"/>
        <v>3819.7109999999998</v>
      </c>
      <c r="AB1463" s="3" cm="1">
        <f t="array" ref="AB1463">100000000/Lvac(AA1463)</f>
        <v>26172.563651054643</v>
      </c>
      <c r="AC1463" s="28">
        <f t="shared" si="1594"/>
        <v>2.6179991104039026E-7</v>
      </c>
      <c r="AD1463" s="28">
        <f t="shared" si="1595"/>
        <v>3.8207949871953191E-7</v>
      </c>
      <c r="AE1463" s="21">
        <f t="shared" si="1596"/>
        <v>26172.562484563183</v>
      </c>
      <c r="AF1463" s="10" cm="1">
        <f t="array" ref="AF1463">Lair(100000000/AE1463)</f>
        <v>3819.7111702457141</v>
      </c>
      <c r="AG1463" s="10">
        <f t="shared" si="1597"/>
        <v>8.4259874177725277E-3</v>
      </c>
      <c r="AH1463" s="10" t="b">
        <f t="shared" si="1592"/>
        <v>1</v>
      </c>
      <c r="AI1463" s="10">
        <f t="shared" si="1654"/>
        <v>3819.7111702457141</v>
      </c>
      <c r="AJ1463">
        <v>3.0000000000000001E-3</v>
      </c>
      <c r="AK1463" s="3" cm="1">
        <f t="array" ref="AK1463">100000000/Lvac($AA1463)</f>
        <v>26172.563651054643</v>
      </c>
      <c r="AL1463" s="21">
        <f t="shared" si="1649"/>
        <v>2.0555923590451223E-2</v>
      </c>
      <c r="AM1463" s="10" cm="1">
        <f t="array" ref="AM1463">Lvac($AI1463)-$BA1463</f>
        <v>1.097138898785488E-3</v>
      </c>
      <c r="AN1463" s="10">
        <f t="shared" si="1655"/>
        <v>-6.3489453641523141E-3</v>
      </c>
      <c r="AO1463" s="3">
        <f t="shared" si="1656"/>
        <v>0.36571296626182931</v>
      </c>
      <c r="AP1463" s="3">
        <v>0.3089496449319995</v>
      </c>
      <c r="AS1463" s="3">
        <f t="shared" si="1598"/>
        <v>3.6510546415229328E-3</v>
      </c>
      <c r="AT1463" s="3" cm="1">
        <f t="array" ref="AT1463">AS1463-(100000000/LvacE($A1463)-$E1463)</f>
        <v>-3.138762986054644E-5</v>
      </c>
      <c r="AU1463" t="s">
        <v>4797</v>
      </c>
      <c r="AV1463" t="s">
        <v>4711</v>
      </c>
      <c r="AW1463" s="3">
        <v>45805.95</v>
      </c>
      <c r="AX1463" s="3">
        <v>71978.52</v>
      </c>
      <c r="AY1463" s="3"/>
      <c r="AZ1463" s="10" cm="1">
        <f t="array" ref="AZ1463">Lair(100000000/($AX1463-$AW1463))</f>
        <v>3819.7100733919037</v>
      </c>
      <c r="BA1463" s="10">
        <f t="shared" si="1657"/>
        <v>3820.7940603463844</v>
      </c>
      <c r="BB1463" s="12">
        <v>5860000</v>
      </c>
      <c r="BC1463" s="3">
        <v>0.216</v>
      </c>
      <c r="BD1463" s="12" cm="1">
        <f t="array" ref="BD1463">SfromgA($BB1463,$BA1463,"")</f>
        <v>0.16132135674580664</v>
      </c>
      <c r="BE1463" s="29">
        <f t="shared" si="1658"/>
        <v>587.34116281921104</v>
      </c>
      <c r="BG1463" s="3"/>
      <c r="BH1463" s="3"/>
      <c r="BI1463" s="12">
        <f t="shared" si="1659"/>
        <v>5860000</v>
      </c>
      <c r="BJ1463" s="29">
        <f t="shared" si="1660"/>
        <v>587.34116281921104</v>
      </c>
      <c r="BK1463" s="3">
        <f t="shared" si="1661"/>
        <v>-7.2184631374814794</v>
      </c>
      <c r="BL1463" s="13">
        <f>EXP(BK$4341*$AX1463+BK$4342)*$BI1463/(100000000/($AX1463-$AW1463))</f>
        <v>0.72649455005870966</v>
      </c>
      <c r="BM1463" s="3">
        <f t="shared" si="1662"/>
        <v>-2.3989658393195392</v>
      </c>
      <c r="BN1463" s="16" cm="1">
        <f t="array" ref="BN1463">$C1463*EXP(poly_from_str(100000000/$E1463,BN$4342))</f>
        <v>1.1241008536268742</v>
      </c>
      <c r="BO1463" s="3">
        <f t="shared" si="1663"/>
        <v>2.0794415416798357</v>
      </c>
      <c r="BP1463" s="13">
        <f t="shared" si="1664"/>
        <v>-0.43650777251198269</v>
      </c>
      <c r="BY1463">
        <v>1277</v>
      </c>
    </row>
    <row r="1464" spans="1:77" hidden="1" x14ac:dyDescent="0.25">
      <c r="A1464">
        <v>3817.2539999999999</v>
      </c>
      <c r="B1464" s="2" t="str">
        <f t="shared" si="1591"/>
        <v/>
      </c>
      <c r="C1464">
        <v>60</v>
      </c>
      <c r="E1464">
        <v>26189.41</v>
      </c>
      <c r="F1464">
        <v>39732</v>
      </c>
      <c r="G1464" t="s">
        <v>5</v>
      </c>
      <c r="H1464" s="5" t="s">
        <v>16</v>
      </c>
      <c r="I1464">
        <v>65922</v>
      </c>
      <c r="J1464" t="s">
        <v>3</v>
      </c>
      <c r="K1464" s="5" t="s">
        <v>16</v>
      </c>
      <c r="L1464">
        <v>39732.99</v>
      </c>
      <c r="M1464" t="str">
        <f t="shared" si="1650"/>
        <v>e</v>
      </c>
      <c r="N1464" t="str">
        <f t="shared" si="1651"/>
        <v>11/2</v>
      </c>
      <c r="O1464">
        <v>65922.42</v>
      </c>
      <c r="P1464" t="str">
        <f t="shared" si="1652"/>
        <v>o</v>
      </c>
      <c r="Q1464" t="str">
        <f t="shared" si="1653"/>
        <v>11/2</v>
      </c>
      <c r="R1464">
        <v>14</v>
      </c>
      <c r="AA1464" s="10">
        <f t="shared" si="1593"/>
        <v>3817.2539999999999</v>
      </c>
      <c r="AB1464" s="3" cm="1">
        <f t="array" ref="AB1464">100000000/Lvac(AA1464)</f>
        <v>26189.40938689818</v>
      </c>
      <c r="AC1464" s="28">
        <f t="shared" si="1594"/>
        <v>2.6196842023087804E-7</v>
      </c>
      <c r="AD1464" s="28">
        <f t="shared" si="1595"/>
        <v>3.8183373486088301E-7</v>
      </c>
      <c r="AE1464" s="21">
        <f t="shared" si="1596"/>
        <v>26189.409583124008</v>
      </c>
      <c r="AF1464" s="10" cm="1">
        <f t="array" ref="AF1464">Lair(100000000/AE1464)</f>
        <v>3817.253971398296</v>
      </c>
      <c r="AG1464" s="10">
        <f t="shared" si="1597"/>
        <v>8.4303991019327226E-3</v>
      </c>
      <c r="AH1464" s="10" t="b">
        <f t="shared" si="1592"/>
        <v>1</v>
      </c>
      <c r="AI1464" s="10">
        <f t="shared" si="1654"/>
        <v>3817.253971398296</v>
      </c>
      <c r="AJ1464">
        <v>3.0000000000000001E-3</v>
      </c>
      <c r="AK1464" s="3" cm="1">
        <f t="array" ref="AK1464">100000000/Lvac($AA1464)</f>
        <v>26189.40938689818</v>
      </c>
      <c r="AL1464" s="21">
        <f t="shared" si="1649"/>
        <v>2.0582394765814929E-2</v>
      </c>
      <c r="AM1464" s="10" cm="1">
        <f t="array" ref="AM1464">Lvac($AI1464)-$BA1464</f>
        <v>2.9767169257866044E-3</v>
      </c>
      <c r="AN1464" s="10">
        <f t="shared" si="1655"/>
        <v>-2.0613101820345037E-2</v>
      </c>
      <c r="AO1464" s="3">
        <f t="shared" si="1656"/>
        <v>0.99223897526220139</v>
      </c>
      <c r="AP1464" s="3">
        <v>1.0017753543252184</v>
      </c>
      <c r="AS1464" s="3">
        <f t="shared" si="1598"/>
        <v>-6.1310181990847923E-4</v>
      </c>
      <c r="AT1464" s="3" cm="1">
        <f t="array" ref="AT1464">AS1464-(100000000/LvacE($A1464)-$E1464)</f>
        <v>-3.1495539587922394E-5</v>
      </c>
      <c r="AU1464" t="s">
        <v>4720</v>
      </c>
      <c r="AV1464" t="s">
        <v>4828</v>
      </c>
      <c r="AW1464" s="3">
        <v>39732.99</v>
      </c>
      <c r="AX1464" s="3">
        <v>65922.42</v>
      </c>
      <c r="AY1464" s="3"/>
      <c r="AZ1464" s="10" cm="1">
        <f t="array" ref="AZ1464">Lair(100000000/($AX1464-$AW1464))</f>
        <v>3817.2509954548036</v>
      </c>
      <c r="BA1464" s="10">
        <f t="shared" si="1657"/>
        <v>3818.3343432827669</v>
      </c>
      <c r="BB1464" s="12">
        <v>10700000</v>
      </c>
      <c r="BC1464" s="3">
        <v>0.34599999999999997</v>
      </c>
      <c r="BD1464" s="12" cm="1">
        <f t="array" ref="BD1464">SfromgA($BB1464,$BA1464,"")</f>
        <v>0.2939943597660693</v>
      </c>
      <c r="BE1464" s="29">
        <f t="shared" si="1658"/>
        <v>515.97191186279338</v>
      </c>
      <c r="BG1464" s="3"/>
      <c r="BH1464" s="3"/>
      <c r="BI1464" s="12">
        <f t="shared" si="1659"/>
        <v>10700000</v>
      </c>
      <c r="BJ1464" s="29">
        <f t="shared" si="1660"/>
        <v>515.97191186279338</v>
      </c>
      <c r="BK1464" s="3">
        <f t="shared" si="1661"/>
        <v>-5.7951844840002353</v>
      </c>
      <c r="BL1464" s="13">
        <f>EXP(BK$4341*$AX1464+BK$4342)*$BI1464/(100000000/($AX1464-$AW1464))</f>
        <v>2.1029838765028903</v>
      </c>
      <c r="BM1464" s="3">
        <f t="shared" si="1662"/>
        <v>-3.3509873324339767</v>
      </c>
      <c r="BN1464" s="16" cm="1">
        <f t="array" ref="BN1464">$C1464*EXP(poly_from_str(100000000/$E1464,BN$4342))</f>
        <v>8.5249763136852579</v>
      </c>
      <c r="BO1464" s="3">
        <f t="shared" si="1663"/>
        <v>4.0943445622221004</v>
      </c>
      <c r="BP1464" s="13">
        <f t="shared" si="1664"/>
        <v>-1.3996430149242545</v>
      </c>
      <c r="BY1464">
        <v>9682</v>
      </c>
    </row>
    <row r="1465" spans="1:77" hidden="1" x14ac:dyDescent="0.25">
      <c r="A1465">
        <v>3814.0940000000001</v>
      </c>
      <c r="B1465" s="2" t="str">
        <f t="shared" si="1591"/>
        <v/>
      </c>
      <c r="C1465">
        <v>2</v>
      </c>
      <c r="E1465">
        <v>26211.11</v>
      </c>
      <c r="F1465">
        <v>13887</v>
      </c>
      <c r="G1465" t="s">
        <v>3</v>
      </c>
      <c r="H1465" s="5" t="s">
        <v>8</v>
      </c>
      <c r="I1465">
        <v>40098</v>
      </c>
      <c r="J1465" t="s">
        <v>5</v>
      </c>
      <c r="K1465" s="5" t="s">
        <v>18</v>
      </c>
      <c r="L1465">
        <v>13887.6</v>
      </c>
      <c r="M1465" t="str">
        <f t="shared" si="1650"/>
        <v>o</v>
      </c>
      <c r="N1465" t="str">
        <f t="shared" si="1651"/>
        <v>7/2</v>
      </c>
      <c r="O1465">
        <v>40098.660000000003</v>
      </c>
      <c r="P1465" t="str">
        <f t="shared" si="1652"/>
        <v>e</v>
      </c>
      <c r="Q1465" t="str">
        <f t="shared" si="1653"/>
        <v>5/2</v>
      </c>
      <c r="R1465">
        <v>14</v>
      </c>
      <c r="AA1465" s="10">
        <f t="shared" si="1593"/>
        <v>3814.0940000000001</v>
      </c>
      <c r="AB1465" s="3" cm="1">
        <f t="array" ref="AB1465">100000000/Lvac(AA1465)</f>
        <v>26211.106952020255</v>
      </c>
      <c r="AC1465" s="28">
        <f t="shared" si="1594"/>
        <v>2.6218546265508924E-7</v>
      </c>
      <c r="AD1465" s="28">
        <f t="shared" si="1595"/>
        <v>3.8151765273802134E-7</v>
      </c>
      <c r="AE1465" s="21">
        <f t="shared" si="1596"/>
        <v>26211.107929737627</v>
      </c>
      <c r="AF1465" s="10" cm="1">
        <f t="array" ref="AF1465">Lair(100000000/AE1465)</f>
        <v>3814.0938577246229</v>
      </c>
      <c r="AG1465" s="10">
        <f t="shared" si="1597"/>
        <v>8.4360856014587277E-3</v>
      </c>
      <c r="AH1465" s="10" t="b">
        <f t="shared" si="1592"/>
        <v>1</v>
      </c>
      <c r="AI1465" s="10">
        <f t="shared" si="1654"/>
        <v>3814.0938577246229</v>
      </c>
      <c r="AJ1465">
        <v>3.0000000000000001E-3</v>
      </c>
      <c r="AK1465" s="3" cm="1">
        <f t="array" ref="AK1465">100000000/Lvac($AA1465)</f>
        <v>26211.106952020255</v>
      </c>
      <c r="AL1465" s="21">
        <f t="shared" si="1649"/>
        <v>2.061651437780063E-2</v>
      </c>
      <c r="AM1465" s="10" cm="1">
        <f t="array" ref="AM1465">Lvac($AI1465)-$BA1465</f>
        <v>-6.9764596746608731E-3</v>
      </c>
      <c r="AN1465" s="10">
        <f t="shared" si="1655"/>
        <v>4.6952020249591442E-2</v>
      </c>
      <c r="AO1465" s="3">
        <f t="shared" si="1656"/>
        <v>-2.325486558220291</v>
      </c>
      <c r="AP1465" s="3">
        <v>-2.278049108099367</v>
      </c>
      <c r="AS1465" s="3">
        <f t="shared" si="1598"/>
        <v>-3.0479797460429836E-3</v>
      </c>
      <c r="AT1465" s="3" cm="1">
        <f t="array" ref="AT1465">AS1465-(100000000/LvacE($A1465)-$E1465)</f>
        <v>-3.1634335755370557E-5</v>
      </c>
      <c r="AU1465" t="s">
        <v>4813</v>
      </c>
      <c r="AV1465" t="s">
        <v>4732</v>
      </c>
      <c r="AW1465" s="3">
        <v>13887.6</v>
      </c>
      <c r="AX1465" s="3">
        <v>40098.660000000003</v>
      </c>
      <c r="AY1465" s="3"/>
      <c r="AZ1465" s="10" cm="1">
        <f t="array" ref="AZ1465">Lair(100000000/($AX1465-$AW1465))</f>
        <v>3814.100832371797</v>
      </c>
      <c r="BA1465" s="10">
        <f t="shared" si="1657"/>
        <v>3815.1833615275377</v>
      </c>
      <c r="BB1465" s="12">
        <v>598000</v>
      </c>
      <c r="BC1465" s="3">
        <v>7.6999999999999999E-2</v>
      </c>
      <c r="BD1465" s="12" cm="1">
        <f t="array" ref="BD1465">SfromgA($BB1465,$BA1465,"")</f>
        <v>1.6390069311693158E-2</v>
      </c>
      <c r="BE1465" s="29">
        <f t="shared" si="1658"/>
        <v>803.86208095601205</v>
      </c>
      <c r="BG1465" s="3"/>
      <c r="BH1465" s="3"/>
      <c r="BI1465" s="12">
        <f t="shared" si="1659"/>
        <v>598000</v>
      </c>
      <c r="BJ1465" s="29">
        <f t="shared" si="1660"/>
        <v>803.86208095601205</v>
      </c>
      <c r="BK1465" s="3">
        <f t="shared" si="1661"/>
        <v>-6.2984730676880929</v>
      </c>
      <c r="BL1465" s="13">
        <f>EXP(BK$4341*$AX1465+BK$4342)*$BI1465/(100000000/($AX1465-$AW1465))</f>
        <v>0.83683178000559288</v>
      </c>
      <c r="BM1465" s="3">
        <f t="shared" si="1662"/>
        <v>-0.8712793889344147</v>
      </c>
      <c r="BN1465" s="16" cm="1">
        <f t="array" ref="BN1465">$C1465*EXP(poly_from_str(100000000/$E1465,BN$4342))</f>
        <v>0.28826616528385157</v>
      </c>
      <c r="BO1465" s="3">
        <f t="shared" si="1663"/>
        <v>0.69314718055994529</v>
      </c>
      <c r="BP1465" s="13">
        <f t="shared" si="1664"/>
        <v>1.065738832254379</v>
      </c>
      <c r="BY1465">
        <v>327</v>
      </c>
    </row>
    <row r="1466" spans="1:77" hidden="1" x14ac:dyDescent="0.25">
      <c r="A1466">
        <v>3812.6260000000002</v>
      </c>
      <c r="B1466" s="2" t="str">
        <f t="shared" si="1591"/>
        <v/>
      </c>
      <c r="C1466">
        <v>0</v>
      </c>
      <c r="E1466">
        <v>26221.200000000001</v>
      </c>
      <c r="R1466">
        <v>14</v>
      </c>
      <c r="S1466" t="s">
        <v>22</v>
      </c>
      <c r="AA1466" s="10">
        <f t="shared" si="1593"/>
        <v>3812.6260000000002</v>
      </c>
      <c r="AB1466" s="3" cm="1">
        <f t="array" ref="AB1466">100000000/Lvac(AA1466)</f>
        <v>26221.198941902981</v>
      </c>
      <c r="AC1466" s="28">
        <f t="shared" si="1594"/>
        <v>2.6228641361623194E-7</v>
      </c>
      <c r="AD1466" s="28">
        <f t="shared" si="1595"/>
        <v>3.8137081459000056E-7</v>
      </c>
      <c r="AE1466" s="21">
        <f t="shared" si="1596"/>
        <v>26221.199281669717</v>
      </c>
      <c r="AF1466" s="10" cm="1">
        <f t="array" ref="AF1466">Lair(100000000/AE1466)</f>
        <v>3812.6259505959083</v>
      </c>
      <c r="AG1466" s="10">
        <f t="shared" si="1597"/>
        <v>8.4387321155947343E-3</v>
      </c>
      <c r="AH1466" s="10" t="b">
        <f t="shared" si="1592"/>
        <v>1</v>
      </c>
      <c r="AI1466" s="10">
        <f t="shared" si="1600"/>
        <v>3812.6260000000002</v>
      </c>
      <c r="AJ1466">
        <v>3.0000000000000001E-3</v>
      </c>
      <c r="AK1466" s="3" cm="1">
        <f t="array" ref="AK1466">100000000/Lvac($AA1466)</f>
        <v>26221.198941902981</v>
      </c>
      <c r="AL1466" s="21">
        <f t="shared" si="1649"/>
        <v>2.0632392693568407E-2</v>
      </c>
      <c r="AM1466" s="21"/>
      <c r="AN1466" s="21"/>
      <c r="AO1466" s="21"/>
      <c r="AP1466" s="21"/>
      <c r="AS1466" s="3">
        <f t="shared" si="1598"/>
        <v>-1.0580970192677341E-3</v>
      </c>
      <c r="AT1466" s="3" cm="1">
        <f t="array" ref="AT1466">AS1466-(100000000/LvacE($A1466)-$E1466)</f>
        <v>-3.1698822567705065E-5</v>
      </c>
      <c r="BB1466"/>
      <c r="BC1466"/>
      <c r="BD1466"/>
      <c r="BE1466"/>
      <c r="BF1466"/>
      <c r="BG1466"/>
      <c r="BH1466"/>
      <c r="BI1466"/>
      <c r="BJ1466"/>
      <c r="BN1466" s="16" cm="1">
        <f t="array" ref="BN1466">$C1466*EXP(poly_from_str(100000000/$E1466,BN$4342))</f>
        <v>0</v>
      </c>
      <c r="BO1466" s="16"/>
      <c r="BY1466" t="e">
        <v>#N/A</v>
      </c>
    </row>
    <row r="1467" spans="1:77" hidden="1" x14ac:dyDescent="0.25">
      <c r="A1467">
        <v>3812.5720000000001</v>
      </c>
      <c r="B1467" s="2" t="str">
        <f t="shared" si="1591"/>
        <v/>
      </c>
      <c r="C1467">
        <v>4</v>
      </c>
      <c r="D1467" t="s">
        <v>170</v>
      </c>
      <c r="E1467">
        <v>26221.57</v>
      </c>
      <c r="F1467">
        <v>35384</v>
      </c>
      <c r="G1467" t="s">
        <v>5</v>
      </c>
      <c r="H1467" s="5" t="s">
        <v>18</v>
      </c>
      <c r="I1467">
        <v>61605</v>
      </c>
      <c r="J1467" t="s">
        <v>3</v>
      </c>
      <c r="K1467" s="5" t="s">
        <v>8</v>
      </c>
      <c r="L1467">
        <v>35384.17</v>
      </c>
      <c r="M1467" t="str">
        <f t="shared" ref="M1467:M1469" si="1665">$G1467&amp;""</f>
        <v>e</v>
      </c>
      <c r="N1467" t="str">
        <f t="shared" ref="N1467:N1469" si="1666">$H1467&amp;""</f>
        <v>5/2</v>
      </c>
      <c r="O1467">
        <v>61605.66</v>
      </c>
      <c r="P1467" t="str">
        <f t="shared" ref="P1467:P1469" si="1667">$J1467&amp;""</f>
        <v>o</v>
      </c>
      <c r="Q1467" t="str">
        <f t="shared" ref="Q1467:Q1469" si="1668">$K1467&amp;""</f>
        <v>7/2</v>
      </c>
      <c r="R1467">
        <v>14</v>
      </c>
      <c r="AA1467" s="10">
        <f t="shared" si="1593"/>
        <v>3812.5720000000001</v>
      </c>
      <c r="AB1467" s="3" cm="1">
        <f t="array" ref="AB1467">100000000/Lvac(AA1467)</f>
        <v>26221.570321330204</v>
      </c>
      <c r="AC1467" s="28">
        <f t="shared" si="1594"/>
        <v>2.6229012855363782E-7</v>
      </c>
      <c r="AD1467" s="28">
        <f t="shared" si="1595"/>
        <v>3.8136541318676856E-7</v>
      </c>
      <c r="AE1467" s="21">
        <f t="shared" si="1596"/>
        <v>26221.570218143526</v>
      </c>
      <c r="AF1467" s="10" cm="1">
        <f t="array" ref="AF1467">Lair(100000000/AE1467)</f>
        <v>3812.5720150035286</v>
      </c>
      <c r="AG1467" s="10">
        <f t="shared" si="1597"/>
        <v>8.438829525229976E-3</v>
      </c>
      <c r="AH1467" s="10" t="b">
        <f t="shared" si="1592"/>
        <v>1</v>
      </c>
      <c r="AI1467" s="10">
        <f t="shared" ref="AI1467:AI1469" si="1669">$AF1467</f>
        <v>3812.5720150035286</v>
      </c>
      <c r="AJ1467" s="10">
        <f>AL1467/AK1467*AI1467</f>
        <v>1.4539831018061314E-2</v>
      </c>
      <c r="AK1467" s="16" cm="1">
        <f t="array" ref="AK1467">100000000/Lvac($AA1467)-0</f>
        <v>26221.570321330204</v>
      </c>
      <c r="AL1467" s="16">
        <f>MAX(0.1,0.007/$AA1467*$AE1467)</f>
        <v>0.1</v>
      </c>
      <c r="AM1467" s="10" cm="1">
        <f t="array" ref="AM1467">Lvac($AI1467)-$BA1467</f>
        <v>-1.1666928755857953E-2</v>
      </c>
      <c r="AN1467" s="10">
        <f t="shared" ref="AN1467:AN1469" si="1670">$AK1467-($AX1467-$AW1467)</f>
        <v>8.032133019878529E-2</v>
      </c>
      <c r="AO1467" s="3">
        <f t="shared" ref="AO1467:AO1469" si="1671">AM1467/AJ1467</f>
        <v>-0.80241157833026699</v>
      </c>
      <c r="AP1467" s="3">
        <v>-0.80344374111866668</v>
      </c>
      <c r="AS1467" s="3">
        <f t="shared" si="1598"/>
        <v>3.2133020431501791E-4</v>
      </c>
      <c r="AT1467" s="3" cm="1">
        <f t="array" ref="AT1467">AS1467-(100000000/LvacE($A1467)-$E1467)</f>
        <v>-3.1701194529887289E-5</v>
      </c>
      <c r="AU1467" t="s">
        <v>4723</v>
      </c>
      <c r="AV1467" t="s">
        <v>4817</v>
      </c>
      <c r="AW1467" s="3">
        <v>35384.17</v>
      </c>
      <c r="AX1467" s="3">
        <v>61605.66</v>
      </c>
      <c r="AY1467" s="3"/>
      <c r="AZ1467" s="10" cm="1">
        <f t="array" ref="AZ1467">Lair(100000000/($AX1467-$AW1467))</f>
        <v>3812.5836789013315</v>
      </c>
      <c r="BA1467" s="10">
        <f t="shared" ref="BA1467:BA1469" si="1672">100000000/($AX1467-$AW1467)</f>
        <v>3813.6658138038679</v>
      </c>
      <c r="BB1467" s="12">
        <v>4090000</v>
      </c>
      <c r="BC1467" s="3">
        <v>8.6999999999999994E-2</v>
      </c>
      <c r="BD1467" s="12" cm="1">
        <f t="array" ref="BD1467">SfromgA($BB1467,$BA1467,"")</f>
        <v>0.11196558903324379</v>
      </c>
      <c r="BE1467" s="29">
        <f>(10^MAX(0.05, -0.312925054856973*((LN($BD1467))^(1/3)) + 0.454808404431693)-1)*100</f>
        <v>626.35926650495901</v>
      </c>
      <c r="BG1467" s="3"/>
      <c r="BH1467" s="3"/>
      <c r="BI1467" s="12">
        <f>IF($BB1467="",$BF1467,$BB1467)</f>
        <v>4090000</v>
      </c>
      <c r="BJ1467" s="29">
        <f>IF($BB1467="",$BH1467,$BE1467)</f>
        <v>626.35926650495901</v>
      </c>
      <c r="BK1467" s="3">
        <f>LN(BN1467*100000000/($AX1467-$AW1467)/$BI1467)</f>
        <v>-7.521522507713156</v>
      </c>
      <c r="BL1467" s="13">
        <f>EXP(BK$4341*$AX1467+BK$4342)*$BI1467/(100000000/($AX1467-$AW1467))</f>
        <v>1.1172496075668805</v>
      </c>
      <c r="BM1467" s="3">
        <f t="shared" ref="BM1467" si="1673">LN(BL1467/$C1467)</f>
        <v>-1.2754244035376845</v>
      </c>
      <c r="BN1467" s="16" cm="1">
        <f t="array" ref="BN1467">$C1467*EXP(poly_from_str(100000000/$E1467,BN$4342))</f>
        <v>0.58053038227870957</v>
      </c>
      <c r="BO1467" s="3">
        <f>LN($C1467)</f>
        <v>1.3862943611198906</v>
      </c>
      <c r="BP1467" s="13">
        <f>LN(BL1467/BN1467)</f>
        <v>0.65468309867590324</v>
      </c>
      <c r="BY1467">
        <v>659</v>
      </c>
    </row>
    <row r="1468" spans="1:77" hidden="1" x14ac:dyDescent="0.25">
      <c r="A1468">
        <v>3808.82</v>
      </c>
      <c r="B1468" s="2" t="str">
        <f t="shared" si="1591"/>
        <v/>
      </c>
      <c r="C1468">
        <v>10</v>
      </c>
      <c r="E1468">
        <v>26247.4</v>
      </c>
      <c r="F1468">
        <v>10950</v>
      </c>
      <c r="G1468" t="s">
        <v>3</v>
      </c>
      <c r="H1468" s="5" t="s">
        <v>19</v>
      </c>
      <c r="I1468">
        <v>37197</v>
      </c>
      <c r="J1468" t="s">
        <v>5</v>
      </c>
      <c r="K1468" s="5" t="s">
        <v>19</v>
      </c>
      <c r="L1468">
        <v>10950.24</v>
      </c>
      <c r="M1468" t="str">
        <f t="shared" si="1665"/>
        <v>o</v>
      </c>
      <c r="N1468" t="str">
        <f t="shared" si="1666"/>
        <v>3/2</v>
      </c>
      <c r="O1468">
        <v>37197.64</v>
      </c>
      <c r="P1468" t="str">
        <f t="shared" si="1667"/>
        <v>e</v>
      </c>
      <c r="Q1468" t="str">
        <f t="shared" si="1668"/>
        <v>3/2</v>
      </c>
      <c r="R1468">
        <v>14</v>
      </c>
      <c r="AA1468" s="10">
        <f t="shared" si="1593"/>
        <v>3808.82</v>
      </c>
      <c r="AB1468" s="3" cm="1">
        <f t="array" ref="AB1468">100000000/Lvac(AA1468)</f>
        <v>26247.400097998703</v>
      </c>
      <c r="AC1468" s="28">
        <f t="shared" si="1594"/>
        <v>2.625485058364533E-7</v>
      </c>
      <c r="AD1468" s="28">
        <f t="shared" si="1595"/>
        <v>3.8099011569387686E-7</v>
      </c>
      <c r="AE1468" s="21">
        <f t="shared" si="1596"/>
        <v>26247.400066444821</v>
      </c>
      <c r="AF1468" s="10" cm="1">
        <f t="array" ref="AF1468">Lair(100000000/AE1468)</f>
        <v>3808.8200045789654</v>
      </c>
      <c r="AG1468" s="10">
        <f t="shared" si="1597"/>
        <v>8.4456078389105686E-3</v>
      </c>
      <c r="AH1468" s="10" t="b">
        <f t="shared" si="1592"/>
        <v>1</v>
      </c>
      <c r="AI1468" s="10">
        <f t="shared" si="1669"/>
        <v>3808.8200045789654</v>
      </c>
      <c r="AJ1468">
        <v>3.0000000000000001E-3</v>
      </c>
      <c r="AK1468" s="3" cm="1">
        <f t="array" ref="AK1468">100000000/Lvac($AA1468)</f>
        <v>26247.400097998703</v>
      </c>
      <c r="AL1468" s="21">
        <f t="shared" ref="AL1468:AL1471" si="1674">AJ1468/AI1468*AK1468</f>
        <v>2.0673647008609543E-2</v>
      </c>
      <c r="AM1468" s="10" cm="1">
        <f t="array" ref="AM1468">Lvac($AI1468)-$BA1468</f>
        <v>-9.6446960924367886E-6</v>
      </c>
      <c r="AN1468" s="10">
        <f t="shared" si="1670"/>
        <v>9.799870167626068E-5</v>
      </c>
      <c r="AO1468" s="3">
        <f t="shared" si="1671"/>
        <v>-3.2148986974789295E-3</v>
      </c>
      <c r="AP1468" s="3">
        <v>-4.7416171279716464E-3</v>
      </c>
      <c r="AS1468" s="3">
        <f t="shared" si="1598"/>
        <v>9.799870167626068E-5</v>
      </c>
      <c r="AT1468" s="3" cm="1">
        <f t="array" ref="AT1468">AS1468-(100000000/LvacE($A1468)-$E1468)</f>
        <v>-3.1866024073679E-5</v>
      </c>
      <c r="AU1468" t="s">
        <v>4810</v>
      </c>
      <c r="AV1468" t="s">
        <v>4782</v>
      </c>
      <c r="AW1468" s="3">
        <v>10950.24</v>
      </c>
      <c r="AX1468" s="3">
        <v>37197.64</v>
      </c>
      <c r="AY1468" s="3"/>
      <c r="AZ1468" s="10" cm="1">
        <f t="array" ref="AZ1468">Lair(100000000/($AX1468-$AW1468))</f>
        <v>3808.8200142211563</v>
      </c>
      <c r="BA1468" s="10">
        <f t="shared" si="1672"/>
        <v>3809.9011711636199</v>
      </c>
      <c r="BN1468" s="16" cm="1">
        <f t="array" ref="BN1468">$C1468*EXP(poly_from_str(100000000/$E1468,BN$4342))</f>
        <v>1.476325842840605</v>
      </c>
      <c r="BO1468" s="16"/>
      <c r="BY1468">
        <v>1674</v>
      </c>
    </row>
    <row r="1469" spans="1:77" x14ac:dyDescent="0.25">
      <c r="A1469">
        <v>3808.0160000000001</v>
      </c>
      <c r="B1469" s="2" t="str">
        <f t="shared" si="1591"/>
        <v/>
      </c>
      <c r="C1469">
        <v>1</v>
      </c>
      <c r="E1469">
        <v>26252.94</v>
      </c>
      <c r="F1469">
        <v>38726</v>
      </c>
      <c r="G1469" t="s">
        <v>5</v>
      </c>
      <c r="H1469" s="5" t="s">
        <v>8</v>
      </c>
      <c r="I1469">
        <v>64979</v>
      </c>
      <c r="J1469" t="s">
        <v>3</v>
      </c>
      <c r="K1469" s="5" t="s">
        <v>8</v>
      </c>
      <c r="L1469">
        <v>38726.5</v>
      </c>
      <c r="M1469" t="str">
        <f t="shared" si="1665"/>
        <v>e</v>
      </c>
      <c r="N1469" t="str">
        <f t="shared" si="1666"/>
        <v>7/2</v>
      </c>
      <c r="O1469">
        <v>64979.55</v>
      </c>
      <c r="P1469" t="str">
        <f t="shared" si="1667"/>
        <v>o</v>
      </c>
      <c r="Q1469" t="str">
        <f t="shared" si="1668"/>
        <v>7/2</v>
      </c>
      <c r="R1469">
        <v>14</v>
      </c>
      <c r="U1469" s="4" t="str">
        <f>"Sugar wl unc increased 0.003 -&gt; "&amp;ROUND($AJ1469,3)&amp;"A"</f>
        <v>Sugar wl unc increased 0.003 -&gt; 0.016A</v>
      </c>
      <c r="AA1469" s="10">
        <f t="shared" si="1593"/>
        <v>3808.0160000000001</v>
      </c>
      <c r="AB1469" s="3" cm="1">
        <f t="array" ref="AB1469">100000000/Lvac(AA1469)</f>
        <v>26252.941672028202</v>
      </c>
      <c r="AC1469" s="28">
        <f t="shared" si="1594"/>
        <v>2.6260393863891327E-7</v>
      </c>
      <c r="AD1469" s="28">
        <f t="shared" si="1595"/>
        <v>3.8090969480401997E-7</v>
      </c>
      <c r="AE1469" s="21">
        <f t="shared" si="1596"/>
        <v>26252.941133355831</v>
      </c>
      <c r="AF1469" s="10" cm="1">
        <f t="array" ref="AF1469">Lair(100000000/AE1469)</f>
        <v>3808.0160781368572</v>
      </c>
      <c r="AG1469" s="10">
        <f t="shared" si="1597"/>
        <v>8.4470629419661318E-3</v>
      </c>
      <c r="AH1469" s="10" t="b">
        <f t="shared" si="1592"/>
        <v>1</v>
      </c>
      <c r="AI1469" s="10">
        <f t="shared" si="1669"/>
        <v>3808.0160781368572</v>
      </c>
      <c r="AJ1469" s="25">
        <f>0.003*ABS($AP1469)</f>
        <v>1.5717478417627717E-2</v>
      </c>
      <c r="AK1469" s="3" cm="1">
        <f t="array" ref="AK1469">100000000/Lvac($AA1469)</f>
        <v>26252.941672028202</v>
      </c>
      <c r="AL1469" s="21">
        <f t="shared" si="1674"/>
        <v>0.10835827256570553</v>
      </c>
      <c r="AM1469" s="10" cm="1">
        <f t="array" ref="AM1469">Lvac($AI1469)-$BA1469</f>
        <v>1.5795635576523637E-2</v>
      </c>
      <c r="AN1469" s="10">
        <f t="shared" si="1670"/>
        <v>-0.10832797180046327</v>
      </c>
      <c r="AO1469" s="14">
        <f t="shared" si="1671"/>
        <v>1.0049726270855421</v>
      </c>
      <c r="AP1469" s="3">
        <v>5.2391594725425721</v>
      </c>
      <c r="AS1469" s="3">
        <f t="shared" si="1598"/>
        <v>1.6720282037567813E-3</v>
      </c>
      <c r="AT1469" s="3" cm="1">
        <f t="array" ref="AT1469">AS1469-(100000000/LvacE($A1469)-$E1469)</f>
        <v>-3.1901348847895861E-5</v>
      </c>
      <c r="AU1469" t="s">
        <v>4745</v>
      </c>
      <c r="AV1469" t="s">
        <v>4907</v>
      </c>
      <c r="AW1469" s="3">
        <v>38726.5</v>
      </c>
      <c r="AX1469" s="3">
        <v>64979.55</v>
      </c>
      <c r="AY1469" s="3"/>
      <c r="AZ1469" s="10" cm="1">
        <f t="array" ref="AZ1469">Lair(100000000/($AX1469-$AW1469))</f>
        <v>3808.0002866042491</v>
      </c>
      <c r="BA1469" s="10">
        <f t="shared" si="1672"/>
        <v>3809.0812305617819</v>
      </c>
      <c r="BB1469" s="12">
        <v>2600000</v>
      </c>
      <c r="BC1469" s="3">
        <v>7.0000000000000001E-3</v>
      </c>
      <c r="BD1469" s="12" cm="1">
        <f t="array" ref="BD1469">SfromgA($BB1469,$BA1469,"")</f>
        <v>7.0919785077159112E-2</v>
      </c>
      <c r="BE1469" s="29">
        <f>(10^MAX(0.05, -0.312925054856973*((LN($BD1469))^(1/3)) + 0.454808404431693)-1)*100</f>
        <v>672.03312690406221</v>
      </c>
      <c r="BG1469" s="3"/>
      <c r="BH1469" s="3"/>
      <c r="BI1469" s="12">
        <f>IF($BB1469="",$BF1469,$BB1469)</f>
        <v>2600000</v>
      </c>
      <c r="BJ1469" s="29">
        <f>IF($BB1469="",$BH1469,$BE1469)</f>
        <v>672.03312690406221</v>
      </c>
      <c r="BK1469" s="3">
        <f>LN(BN1469*100000000/($AX1469-$AW1469)/$BI1469)</f>
        <v>-8.43524188749549</v>
      </c>
      <c r="BL1469" s="13">
        <f>EXP(BK$4341*$AX1469+BK$4342)*$BI1469/(100000000/($AX1469-$AW1469))</f>
        <v>0.55029026783603219</v>
      </c>
      <c r="BM1469" s="3">
        <f t="shared" ref="BM1469" si="1675">LN(BL1469/$C1469)</f>
        <v>-0.59730938026991554</v>
      </c>
      <c r="BN1469" s="16" cm="1">
        <f t="array" ref="BN1469">$C1469*EXP(poly_from_str(100000000/$E1469,BN$4342))</f>
        <v>0.14817471766739584</v>
      </c>
      <c r="BO1469" s="3">
        <f>LN($C1469)</f>
        <v>0</v>
      </c>
      <c r="BP1469" s="13">
        <f>LN(BL1469/BN1469)</f>
        <v>1.3120537964398593</v>
      </c>
      <c r="BY1469">
        <v>168</v>
      </c>
    </row>
    <row r="1470" spans="1:77" hidden="1" x14ac:dyDescent="0.25">
      <c r="A1470">
        <v>3806.86</v>
      </c>
      <c r="B1470" s="2" t="str">
        <f t="shared" si="1591"/>
        <v/>
      </c>
      <c r="C1470">
        <v>0</v>
      </c>
      <c r="E1470">
        <v>26260.91</v>
      </c>
      <c r="R1470">
        <v>14</v>
      </c>
      <c r="S1470" t="s">
        <v>22</v>
      </c>
      <c r="AA1470" s="10">
        <f t="shared" si="1593"/>
        <v>3806.86</v>
      </c>
      <c r="AB1470" s="3" cm="1">
        <f t="array" ref="AB1470">100000000/Lvac(AA1470)</f>
        <v>26260.913509928705</v>
      </c>
      <c r="AC1470" s="28">
        <f t="shared" si="1594"/>
        <v>2.6268368156433388E-7</v>
      </c>
      <c r="AD1470" s="28">
        <f t="shared" si="1595"/>
        <v>3.8079406476927043E-7</v>
      </c>
      <c r="AE1470" s="21">
        <f t="shared" si="1596"/>
        <v>26260.912378214322</v>
      </c>
      <c r="AF1470" s="10" cm="1">
        <f t="array" ref="AF1470">Lair(100000000/AE1470)</f>
        <v>3806.8601640606303</v>
      </c>
      <c r="AG1470" s="10">
        <f t="shared" si="1597"/>
        <v>8.4491567210153128E-3</v>
      </c>
      <c r="AH1470" s="10" t="b">
        <f t="shared" si="1592"/>
        <v>1</v>
      </c>
      <c r="AI1470" s="10">
        <f t="shared" si="1600"/>
        <v>3806.86</v>
      </c>
      <c r="AJ1470">
        <v>3.0000000000000001E-3</v>
      </c>
      <c r="AK1470" s="3" cm="1">
        <f t="array" ref="AK1470">100000000/Lvac($AA1470)</f>
        <v>26260.913509928705</v>
      </c>
      <c r="AL1470" s="21">
        <f t="shared" si="1674"/>
        <v>2.0694940326091874E-2</v>
      </c>
      <c r="AM1470" s="21"/>
      <c r="AN1470" s="21"/>
      <c r="AO1470" s="21"/>
      <c r="AP1470" s="21"/>
      <c r="AS1470" s="3">
        <f t="shared" si="1598"/>
        <v>3.5099287051707506E-3</v>
      </c>
      <c r="AT1470" s="3" cm="1">
        <f t="array" ref="AT1470">AS1470-(100000000/LvacE($A1470)-$E1470)</f>
        <v>-3.1952138670021668E-5</v>
      </c>
      <c r="BB1470"/>
      <c r="BC1470"/>
      <c r="BD1470"/>
      <c r="BE1470"/>
      <c r="BF1470"/>
      <c r="BG1470"/>
      <c r="BH1470"/>
      <c r="BI1470"/>
      <c r="BJ1470"/>
      <c r="BN1470" s="16" cm="1">
        <f t="array" ref="BN1470">$C1470*EXP(poly_from_str(100000000/$E1470,BN$4342))</f>
        <v>0</v>
      </c>
      <c r="BO1470" s="16"/>
      <c r="BY1470" t="e">
        <v>#N/A</v>
      </c>
    </row>
    <row r="1471" spans="1:77" hidden="1" x14ac:dyDescent="0.25">
      <c r="A1471">
        <v>3806.8150000000001</v>
      </c>
      <c r="B1471" s="2" t="str">
        <f t="shared" si="1591"/>
        <v/>
      </c>
      <c r="C1471">
        <v>0</v>
      </c>
      <c r="E1471">
        <v>26261.22</v>
      </c>
      <c r="R1471">
        <v>14</v>
      </c>
      <c r="S1471" t="s">
        <v>22</v>
      </c>
      <c r="AA1471" s="10">
        <f t="shared" si="1593"/>
        <v>3806.8150000000001</v>
      </c>
      <c r="AB1471" s="3" cm="1">
        <f t="array" ref="AB1471">100000000/Lvac(AA1471)</f>
        <v>26261.223930237102</v>
      </c>
      <c r="AC1471" s="28">
        <f t="shared" si="1594"/>
        <v>2.6268678672328442E-7</v>
      </c>
      <c r="AD1471" s="28">
        <f t="shared" si="1595"/>
        <v>3.8078956360011947E-7</v>
      </c>
      <c r="AE1471" s="21">
        <f t="shared" si="1596"/>
        <v>26261.22266296111</v>
      </c>
      <c r="AF1471" s="10" cm="1">
        <f t="array" ref="AF1471">Lair(100000000/AE1471)</f>
        <v>3806.8151837081746</v>
      </c>
      <c r="AG1471" s="10">
        <f t="shared" si="1597"/>
        <v>8.4492382648273037E-3</v>
      </c>
      <c r="AH1471" s="10" t="b">
        <f t="shared" si="1592"/>
        <v>1</v>
      </c>
      <c r="AI1471" s="10">
        <f t="shared" si="1600"/>
        <v>3806.8150000000001</v>
      </c>
      <c r="AJ1471">
        <v>3.0000000000000001E-3</v>
      </c>
      <c r="AK1471" s="3" cm="1">
        <f t="array" ref="AK1471">100000000/Lvac($AA1471)</f>
        <v>26261.223930237102</v>
      </c>
      <c r="AL1471" s="21">
        <f t="shared" si="1674"/>
        <v>2.069542958896382E-2</v>
      </c>
      <c r="AM1471" s="21"/>
      <c r="AN1471" s="21"/>
      <c r="AO1471" s="21"/>
      <c r="AP1471" s="21"/>
      <c r="AS1471" s="3">
        <f t="shared" si="1598"/>
        <v>3.9302371005760506E-3</v>
      </c>
      <c r="AT1471" s="3" cm="1">
        <f t="array" ref="AT1471">AS1471-(100000000/LvacE($A1471)-$E1471)</f>
        <v>-3.1954110454535112E-5</v>
      </c>
      <c r="BB1471"/>
      <c r="BC1471"/>
      <c r="BD1471"/>
      <c r="BE1471"/>
      <c r="BF1471"/>
      <c r="BG1471"/>
      <c r="BH1471"/>
      <c r="BI1471"/>
      <c r="BJ1471"/>
      <c r="BN1471" s="16" cm="1">
        <f t="array" ref="BN1471">$C1471*EXP(poly_from_str(100000000/$E1471,BN$4342))</f>
        <v>0</v>
      </c>
      <c r="BO1471" s="16"/>
      <c r="BY1471" t="e">
        <v>#N/A</v>
      </c>
    </row>
    <row r="1472" spans="1:77" hidden="1" x14ac:dyDescent="0.25">
      <c r="A1472">
        <v>3806.7559999999999</v>
      </c>
      <c r="B1472" s="2" t="str">
        <f t="shared" si="1591"/>
        <v/>
      </c>
      <c r="C1472">
        <v>3</v>
      </c>
      <c r="D1472" t="s">
        <v>170</v>
      </c>
      <c r="E1472">
        <v>26261.63</v>
      </c>
      <c r="F1472">
        <v>35801</v>
      </c>
      <c r="G1472" t="s">
        <v>5</v>
      </c>
      <c r="H1472" s="5" t="s">
        <v>8</v>
      </c>
      <c r="I1472">
        <v>62062</v>
      </c>
      <c r="J1472" t="s">
        <v>3</v>
      </c>
      <c r="K1472" s="5" t="s">
        <v>4</v>
      </c>
      <c r="L1472">
        <v>35801.120000000003</v>
      </c>
      <c r="M1472" t="str">
        <f>$G1472&amp;""</f>
        <v>e</v>
      </c>
      <c r="N1472" t="str">
        <f>$H1472&amp;""</f>
        <v>7/2</v>
      </c>
      <c r="O1472">
        <v>62062.63</v>
      </c>
      <c r="P1472" t="str">
        <f>$J1472&amp;""</f>
        <v>o</v>
      </c>
      <c r="Q1472" t="str">
        <f>$K1472&amp;""</f>
        <v>9/2</v>
      </c>
      <c r="R1472">
        <v>14</v>
      </c>
      <c r="AA1472" s="10">
        <f t="shared" si="1593"/>
        <v>3806.7559999999999</v>
      </c>
      <c r="AB1472" s="3" cm="1">
        <f t="array" ref="AB1472">100000000/Lvac(AA1472)</f>
        <v>26261.63093687117</v>
      </c>
      <c r="AC1472" s="28">
        <f t="shared" si="1594"/>
        <v>2.6269085804291108E-7</v>
      </c>
      <c r="AD1472" s="28">
        <f t="shared" si="1595"/>
        <v>3.8078366206723519E-7</v>
      </c>
      <c r="AE1472" s="21">
        <f t="shared" si="1596"/>
        <v>26261.630634771274</v>
      </c>
      <c r="AF1472" s="10" cm="1">
        <f t="array" ref="AF1472">Lair(100000000/AE1472)</f>
        <v>3806.7560437919587</v>
      </c>
      <c r="AG1472" s="10">
        <f t="shared" si="1597"/>
        <v>8.4493451822064726E-3</v>
      </c>
      <c r="AH1472" s="10" t="b">
        <f t="shared" si="1592"/>
        <v>1</v>
      </c>
      <c r="AI1472" s="10">
        <f>$AF1472</f>
        <v>3806.7560437919587</v>
      </c>
      <c r="AJ1472" s="10">
        <f>AL1472/AK1472*AI1472</f>
        <v>1.4495505069516823E-2</v>
      </c>
      <c r="AK1472" s="16" cm="1">
        <f t="array" ref="AK1472">100000000/Lvac($AA1472)-0</f>
        <v>26261.63093687117</v>
      </c>
      <c r="AL1472" s="16">
        <f>MAX(0.1,0.007/$AA1472*$AE1472)</f>
        <v>0.1</v>
      </c>
      <c r="AM1472" s="10" cm="1">
        <f t="array" ref="AM1472">Lvac($AI1472)-$BA1472</f>
        <v>-1.7491663848886674E-2</v>
      </c>
      <c r="AN1472" s="10">
        <f>$AK1472-($AX1472-$AW1472)</f>
        <v>0.12093687117521768</v>
      </c>
      <c r="AO1472" s="3">
        <f>AM1472/AJ1472</f>
        <v>-1.2066957146371251</v>
      </c>
      <c r="AP1472" s="3">
        <v>-1.2097175850845381</v>
      </c>
      <c r="AS1472" s="3">
        <f t="shared" si="1598"/>
        <v>9.368711689603515E-4</v>
      </c>
      <c r="AT1472" s="3" cm="1">
        <f t="array" ref="AT1472">AS1472-(100000000/LvacE($A1472)-$E1472)</f>
        <v>-3.1956704333424568E-5</v>
      </c>
      <c r="AU1472" t="s">
        <v>4805</v>
      </c>
      <c r="AV1472" t="s">
        <v>4843</v>
      </c>
      <c r="AW1472" s="3">
        <v>35801.120000000003</v>
      </c>
      <c r="AX1472" s="3">
        <v>62062.63</v>
      </c>
      <c r="AY1472" s="3"/>
      <c r="AZ1472" s="10" cm="1">
        <f t="array" ref="AZ1472">Lair(100000000/($AX1472-$AW1472))</f>
        <v>3806.773530912466</v>
      </c>
      <c r="BA1472" s="10">
        <f>100000000/($AX1472-$AW1472)</f>
        <v>3807.8541561395373</v>
      </c>
      <c r="BB1472" s="12">
        <v>3410000</v>
      </c>
      <c r="BC1472" s="3">
        <v>0.10299999999999999</v>
      </c>
      <c r="BD1472" s="12" cm="1">
        <f t="array" ref="BD1472">SfromgA($BB1472,$BA1472,"")</f>
        <v>9.2924162907988203E-2</v>
      </c>
      <c r="BE1472" s="29">
        <f>(10^MAX(0.05, -0.312925054856973*((LN($BD1472))^(1/3)) + 0.454808404431693)-1)*100</f>
        <v>645.36705669549099</v>
      </c>
      <c r="BG1472" s="3"/>
      <c r="BH1472" s="3"/>
      <c r="BI1472" s="12">
        <f>IF($BB1472="",$BF1472,$BB1472)</f>
        <v>3410000</v>
      </c>
      <c r="BJ1472" s="29">
        <f>IF($BB1472="",$BH1472,$BE1472)</f>
        <v>645.36705669549099</v>
      </c>
      <c r="BK1472" s="3">
        <f>LN(BN1472*100000000/($AX1472-$AW1472)/$BI1472)</f>
        <v>-7.6024014154988846</v>
      </c>
      <c r="BL1472" s="13">
        <f>EXP(BK$4341*$AX1472+BK$4342)*$BI1472/(100000000/($AX1472-$AW1472))</f>
        <v>0.90108263877545058</v>
      </c>
      <c r="BM1472" s="3">
        <f t="shared" ref="BM1472" si="1676">LN(BL1472/$C1472)</f>
        <v>-1.2027705952961694</v>
      </c>
      <c r="BN1472" s="16" cm="1">
        <f t="array" ref="BN1472">$C1472*EXP(poly_from_str(100000000/$E1472,BN$4342))</f>
        <v>0.44708807763759106</v>
      </c>
      <c r="BO1472" s="3">
        <f>LN($C1472)</f>
        <v>1.0986122886681098</v>
      </c>
      <c r="BP1472" s="13">
        <f>LN(BL1472/BN1472)</f>
        <v>0.70084135545583903</v>
      </c>
      <c r="BY1472">
        <v>507</v>
      </c>
    </row>
    <row r="1473" spans="1:77" hidden="1" x14ac:dyDescent="0.25">
      <c r="A1473">
        <v>3803.3020000000001</v>
      </c>
      <c r="B1473" s="2" t="str">
        <f t="shared" si="1591"/>
        <v/>
      </c>
      <c r="C1473">
        <v>0</v>
      </c>
      <c r="E1473">
        <v>26285.48</v>
      </c>
      <c r="R1473">
        <v>14</v>
      </c>
      <c r="S1473" t="s">
        <v>22</v>
      </c>
      <c r="AA1473" s="10">
        <f t="shared" si="1593"/>
        <v>3803.3020000000001</v>
      </c>
      <c r="AB1473" s="3" cm="1">
        <f t="array" ref="AB1473">100000000/Lvac(AA1473)</f>
        <v>26285.480078572989</v>
      </c>
      <c r="AC1473" s="28">
        <f t="shared" si="1594"/>
        <v>2.6292942290672686E-7</v>
      </c>
      <c r="AD1473" s="28">
        <f t="shared" si="1595"/>
        <v>3.8043817233346456E-7</v>
      </c>
      <c r="AE1473" s="21">
        <f t="shared" si="1596"/>
        <v>26285.480053174273</v>
      </c>
      <c r="AF1473" s="10" cm="1">
        <f t="array" ref="AF1473">Lair(100000000/AE1473)</f>
        <v>3803.3020036750827</v>
      </c>
      <c r="AG1473" s="10">
        <f t="shared" si="1597"/>
        <v>8.4556130539427312E-3</v>
      </c>
      <c r="AH1473" s="10" t="b">
        <f t="shared" si="1592"/>
        <v>1</v>
      </c>
      <c r="AI1473" s="10">
        <f t="shared" si="1600"/>
        <v>3803.3020000000001</v>
      </c>
      <c r="AJ1473">
        <v>3.0000000000000001E-3</v>
      </c>
      <c r="AK1473" s="3" cm="1">
        <f t="array" ref="AK1473">100000000/Lvac($AA1473)</f>
        <v>26285.480078572989</v>
      </c>
      <c r="AL1473" s="21">
        <f>AJ1473/AI1473*AK1473</f>
        <v>2.0733678323656385E-2</v>
      </c>
      <c r="AM1473" s="21"/>
      <c r="AN1473" s="21"/>
      <c r="AO1473" s="21"/>
      <c r="AP1473" s="21"/>
      <c r="AS1473" s="3">
        <f t="shared" si="1598"/>
        <v>7.8572989878011867E-5</v>
      </c>
      <c r="AT1473" s="3" cm="1">
        <f t="array" ref="AT1473">AS1473-(100000000/LvacE($A1473)-$E1473)</f>
        <v>-3.2108469895320013E-5</v>
      </c>
      <c r="BB1473"/>
      <c r="BC1473"/>
      <c r="BD1473"/>
      <c r="BE1473"/>
      <c r="BF1473"/>
      <c r="BG1473"/>
      <c r="BH1473"/>
      <c r="BI1473"/>
      <c r="BJ1473"/>
      <c r="BN1473" s="16" cm="1">
        <f t="array" ref="BN1473">$C1473*EXP(poly_from_str(100000000/$E1473,BN$4342))</f>
        <v>0</v>
      </c>
      <c r="BO1473" s="16"/>
      <c r="BY1473" t="e">
        <v>#N/A</v>
      </c>
    </row>
    <row r="1474" spans="1:77" hidden="1" x14ac:dyDescent="0.25">
      <c r="A1474">
        <v>3803.241</v>
      </c>
      <c r="B1474" s="2" t="str">
        <f t="shared" ref="B1474:B1537" si="1677">IF(OR(A1474=A1473,A1474=A1475),IF(B1473="",1,B1473+1),"")</f>
        <v/>
      </c>
      <c r="C1474">
        <v>4</v>
      </c>
      <c r="D1474" t="s">
        <v>170</v>
      </c>
      <c r="E1474">
        <v>26285.9</v>
      </c>
      <c r="F1474">
        <v>52026</v>
      </c>
      <c r="G1474" t="s">
        <v>5</v>
      </c>
      <c r="H1474" s="5" t="s">
        <v>19</v>
      </c>
      <c r="I1474">
        <v>78312</v>
      </c>
      <c r="J1474" t="s">
        <v>3</v>
      </c>
      <c r="K1474" s="5" t="s">
        <v>113</v>
      </c>
      <c r="L1474">
        <v>52026.9</v>
      </c>
      <c r="M1474" t="str">
        <f>$G1474&amp;""</f>
        <v>e</v>
      </c>
      <c r="N1474" t="str">
        <f>$H1474&amp;""</f>
        <v>3/2</v>
      </c>
      <c r="O1474">
        <v>78312.91</v>
      </c>
      <c r="P1474" t="str">
        <f>$J1474&amp;""</f>
        <v>o</v>
      </c>
      <c r="Q1474" t="str">
        <f>$K1474&amp;""</f>
        <v>1/2</v>
      </c>
      <c r="R1474">
        <v>14</v>
      </c>
      <c r="AA1474" s="10">
        <f t="shared" si="1593"/>
        <v>3803.241</v>
      </c>
      <c r="AB1474" s="3" cm="1">
        <f t="array" ref="AB1474">100000000/Lvac(AA1474)</f>
        <v>26285.901659966086</v>
      </c>
      <c r="AC1474" s="28">
        <f t="shared" si="1594"/>
        <v>2.6293364001913104E-7</v>
      </c>
      <c r="AD1474" s="28">
        <f t="shared" si="1595"/>
        <v>3.8043207074879175E-7</v>
      </c>
      <c r="AE1474" s="21">
        <f t="shared" si="1596"/>
        <v>26285.90112335881</v>
      </c>
      <c r="AF1474" s="10" cm="1">
        <f t="array" ref="AF1474">Lair(100000000/AE1474)</f>
        <v>3803.2410776422298</v>
      </c>
      <c r="AG1474" s="10">
        <f t="shared" si="1597"/>
        <v>8.4557239023199011E-3</v>
      </c>
      <c r="AH1474" s="10" t="b">
        <f t="shared" ref="AH1474:AH1537" si="1678">ABS(AE1474-AB1474)&lt;AG1474</f>
        <v>1</v>
      </c>
      <c r="AI1474" s="10">
        <f>$AF1474</f>
        <v>3803.2410776422298</v>
      </c>
      <c r="AJ1474" s="10">
        <f>AL1474/AK1474*AI1474</f>
        <v>1.4468748787242998E-2</v>
      </c>
      <c r="AK1474" s="16" cm="1">
        <f t="array" ref="AK1474">100000000/Lvac($AA1474)-0</f>
        <v>26285.901659966086</v>
      </c>
      <c r="AL1474" s="16">
        <f>MAX(0.1,0.007/$AA1474*$AE1474)</f>
        <v>0.1</v>
      </c>
      <c r="AM1474" s="10" cm="1">
        <f t="array" ref="AM1474">Lvac($AI1474)-$BA1474</f>
        <v>1.5757494922581827E-2</v>
      </c>
      <c r="AN1474" s="10">
        <f>$AK1474-($AX1474-$AW1474)</f>
        <v>-0.10834003391573788</v>
      </c>
      <c r="AO1474" s="3">
        <f>AM1474/AJ1474</f>
        <v>1.089071014659893</v>
      </c>
      <c r="AP1474" s="3">
        <v>1.083703440643184</v>
      </c>
      <c r="AS1474" s="3">
        <f t="shared" si="1598"/>
        <v>1.6599660848441999E-3</v>
      </c>
      <c r="AT1474" s="3" cm="1">
        <f t="array" ref="AT1474">AS1474-(100000000/LvacE($A1474)-$E1474)</f>
        <v>-3.2111147447722033E-5</v>
      </c>
      <c r="AU1474" t="s">
        <v>4772</v>
      </c>
      <c r="AV1474" t="s">
        <v>4867</v>
      </c>
      <c r="AW1474" s="3">
        <v>52026.9</v>
      </c>
      <c r="AX1474" s="3">
        <v>78312.91</v>
      </c>
      <c r="AY1474" s="3"/>
      <c r="AZ1474" s="10" cm="1">
        <f t="array" ref="AZ1474">Lair(100000000/($AX1474-$AW1474))</f>
        <v>3803.2253242397596</v>
      </c>
      <c r="BA1474" s="10">
        <f>100000000/($AX1474-$AW1474)</f>
        <v>3804.305027655395</v>
      </c>
      <c r="BB1474" s="12">
        <v>5280000</v>
      </c>
      <c r="BC1474" s="3">
        <v>4.2999999999999997E-2</v>
      </c>
      <c r="BD1474" s="12" cm="1">
        <f t="array" ref="BD1474">SfromgA($BB1474,$BA1474,"")</f>
        <v>0.14348063038832337</v>
      </c>
      <c r="BE1474" s="29">
        <f>(10^MAX(0.05, -0.312925054856973*((LN($BD1474))^(1/3)) + 0.454808404431693)-1)*100</f>
        <v>600.14956919594124</v>
      </c>
      <c r="BG1474" s="3"/>
      <c r="BH1474" s="3"/>
      <c r="BI1474" s="12">
        <f>IF($BB1474="",$BF1474,$BB1474)</f>
        <v>5280000</v>
      </c>
      <c r="BJ1474" s="29">
        <f>IF($BB1474="",$BH1474,$BE1474)</f>
        <v>600.14956919594124</v>
      </c>
      <c r="BK1474" s="3">
        <f>LN(BN1474*100000000/($AX1474-$AW1474)/$BI1474)</f>
        <v>-7.7367931998539685</v>
      </c>
      <c r="BL1474" s="13">
        <f>EXP(BK$4341*$AX1474+BK$4342)*$BI1474/(100000000/($AX1474-$AW1474))</f>
        <v>0.40628077720406774</v>
      </c>
      <c r="BM1474" s="3">
        <f t="shared" ref="BM1474" si="1679">LN(BL1474/$C1474)</f>
        <v>-2.2870051500561179</v>
      </c>
      <c r="BN1474" s="16" cm="1">
        <f t="array" ref="BN1474">$C1474*EXP(poly_from_str(100000000/$E1474,BN$4342))</f>
        <v>0.60577590765414446</v>
      </c>
      <c r="BO1474" s="3">
        <f>LN($C1474)</f>
        <v>1.3862943611198906</v>
      </c>
      <c r="BP1474" s="13">
        <f>LN(BL1474/BN1474)</f>
        <v>-0.3994656382848662</v>
      </c>
      <c r="BY1474">
        <v>686</v>
      </c>
    </row>
    <row r="1475" spans="1:77" hidden="1" x14ac:dyDescent="0.25">
      <c r="A1475">
        <v>3802.55</v>
      </c>
      <c r="B1475" s="2" t="str">
        <f t="shared" si="1677"/>
        <v/>
      </c>
      <c r="C1475">
        <v>1</v>
      </c>
      <c r="D1475" t="s">
        <v>143</v>
      </c>
      <c r="E1475">
        <v>26290.68</v>
      </c>
      <c r="R1475">
        <v>14</v>
      </c>
      <c r="S1475" t="s">
        <v>22</v>
      </c>
      <c r="AA1475" s="10">
        <f t="shared" ref="AA1475:AA1538" si="1680">ROUND($A1475,3)+0</f>
        <v>3802.55</v>
      </c>
      <c r="AB1475" s="3" cm="1">
        <f t="array" ref="AB1475">100000000/Lvac(AA1475)</f>
        <v>26290.678223096391</v>
      </c>
      <c r="AC1475" s="28">
        <f t="shared" ref="AC1475:AC1538" si="1681">0.001/AA1475</f>
        <v>2.6298142036265139E-7</v>
      </c>
      <c r="AD1475" s="28">
        <f t="shared" ref="AD1475:AD1538" si="1682">0.01/AB1475</f>
        <v>3.8036295279803735E-7</v>
      </c>
      <c r="AE1475" s="21">
        <f t="shared" ref="AE1475:AE1538" si="1683">($AB1475/$AC1475^2+$E1475/$AD1475^2)/(1/$AC1475^2+1/$AD1475^2)</f>
        <v>26290.678797787925</v>
      </c>
      <c r="AF1475" s="10" cm="1">
        <f t="array" ref="AF1475">Lair(100000000/AE1475)</f>
        <v>3802.5499168775368</v>
      </c>
      <c r="AG1475" s="10">
        <f t="shared" ref="AG1475:AG1538" si="1684">0.0005/$AA1475*AB1475+0.005</f>
        <v>8.456979950703658E-3</v>
      </c>
      <c r="AH1475" s="10" t="b">
        <f t="shared" si="1678"/>
        <v>1</v>
      </c>
      <c r="AI1475" s="10">
        <f t="shared" ref="AI1475:AI1538" si="1685">$AA1475</f>
        <v>3802.55</v>
      </c>
      <c r="AJ1475">
        <v>7.0000000000000001E-3</v>
      </c>
      <c r="AK1475" s="3" cm="1">
        <f t="array" ref="AK1475">100000000/Lvac($AA1475)</f>
        <v>26290.678223096391</v>
      </c>
      <c r="AL1475" s="21">
        <f t="shared" ref="AL1475:AL1507" si="1686">AJ1475/AI1475*AK1475</f>
        <v>4.8397719309851213E-2</v>
      </c>
      <c r="AM1475" s="21"/>
      <c r="AN1475" s="21"/>
      <c r="AO1475" s="21"/>
      <c r="AP1475" s="21"/>
      <c r="AS1475" s="3">
        <f t="shared" ref="AS1475:AS1538" si="1687">$AB1475-$E1475</f>
        <v>-1.7769036094250623E-3</v>
      </c>
      <c r="AT1475" s="3" cm="1">
        <f t="array" ref="AT1475">AS1475-(100000000/LvacE($A1475)-$E1475)</f>
        <v>-3.2141513656824827E-5</v>
      </c>
      <c r="BB1475"/>
      <c r="BC1475"/>
      <c r="BD1475"/>
      <c r="BE1475"/>
      <c r="BF1475"/>
      <c r="BG1475"/>
      <c r="BH1475"/>
      <c r="BI1475"/>
      <c r="BJ1475"/>
      <c r="BN1475" s="16" cm="1">
        <f t="array" ref="BN1475">$C1475*EXP(poly_from_str(100000000/$E1475,BN$4342))</f>
        <v>0.15192438241660747</v>
      </c>
      <c r="BO1475" s="16"/>
      <c r="BY1475" t="e">
        <v>#N/A</v>
      </c>
    </row>
    <row r="1476" spans="1:77" hidden="1" x14ac:dyDescent="0.25">
      <c r="A1476">
        <v>3799.5360000000001</v>
      </c>
      <c r="B1476" s="2" t="str">
        <f t="shared" si="1677"/>
        <v/>
      </c>
      <c r="C1476">
        <v>1</v>
      </c>
      <c r="E1476">
        <v>26311.53</v>
      </c>
      <c r="R1476">
        <v>14</v>
      </c>
      <c r="S1476" t="s">
        <v>22</v>
      </c>
      <c r="AA1476" s="10">
        <f t="shared" si="1680"/>
        <v>3799.5360000000001</v>
      </c>
      <c r="AB1476" s="3" cm="1">
        <f t="array" ref="AB1476">100000000/Lvac(AA1476)</f>
        <v>26311.532925093928</v>
      </c>
      <c r="AC1476" s="28">
        <f t="shared" si="1681"/>
        <v>2.631900316249142E-7</v>
      </c>
      <c r="AD1476" s="28">
        <f t="shared" si="1682"/>
        <v>3.8006147450507397E-7</v>
      </c>
      <c r="AE1476" s="21">
        <f t="shared" si="1683"/>
        <v>26311.531977019957</v>
      </c>
      <c r="AF1476" s="10" cm="1">
        <f t="array" ref="AF1476">Lair(100000000/AE1476)</f>
        <v>3799.5361369106222</v>
      </c>
      <c r="AG1476" s="10">
        <f t="shared" si="1684"/>
        <v>8.4624665913277212E-3</v>
      </c>
      <c r="AH1476" s="10" t="b">
        <f t="shared" si="1678"/>
        <v>1</v>
      </c>
      <c r="AI1476" s="10">
        <f t="shared" si="1685"/>
        <v>3799.5360000000001</v>
      </c>
      <c r="AJ1476">
        <v>3.0000000000000001E-3</v>
      </c>
      <c r="AK1476" s="3" cm="1">
        <f t="array" ref="AK1476">100000000/Lvac($AA1476)</f>
        <v>26311.532925093928</v>
      </c>
      <c r="AL1476" s="21">
        <f t="shared" si="1686"/>
        <v>2.0774799547966329E-2</v>
      </c>
      <c r="AM1476" s="21"/>
      <c r="AN1476" s="21"/>
      <c r="AO1476" s="21"/>
      <c r="AP1476" s="21"/>
      <c r="AS1476" s="3">
        <f t="shared" si="1687"/>
        <v>2.9250939296616707E-3</v>
      </c>
      <c r="AT1476" s="3" cm="1">
        <f t="array" ref="AT1476">AS1476-(100000000/LvacE($A1476)-$E1476)</f>
        <v>-3.2273950637318194E-5</v>
      </c>
      <c r="BB1476"/>
      <c r="BC1476"/>
      <c r="BD1476"/>
      <c r="BE1476"/>
      <c r="BF1476"/>
      <c r="BG1476"/>
      <c r="BH1476"/>
      <c r="BI1476"/>
      <c r="BJ1476"/>
      <c r="BN1476" s="16" cm="1">
        <f t="array" ref="BN1476">$C1476*EXP(poly_from_str(100000000/$E1476,BN$4342))</f>
        <v>0.15403868376351984</v>
      </c>
      <c r="BO1476" s="16"/>
      <c r="BY1476" t="e">
        <v>#N/A</v>
      </c>
    </row>
    <row r="1477" spans="1:77" hidden="1" x14ac:dyDescent="0.25">
      <c r="A1477">
        <v>3799.0749999999998</v>
      </c>
      <c r="B1477" s="2" t="str">
        <f t="shared" si="1677"/>
        <v/>
      </c>
      <c r="C1477">
        <v>1</v>
      </c>
      <c r="E1477">
        <v>26314.73</v>
      </c>
      <c r="R1477">
        <v>14</v>
      </c>
      <c r="S1477" t="s">
        <v>22</v>
      </c>
      <c r="AA1477" s="10">
        <f t="shared" si="1680"/>
        <v>3799.0749999999998</v>
      </c>
      <c r="AB1477" s="3" cm="1">
        <f t="array" ref="AB1477">100000000/Lvac(AA1477)</f>
        <v>26314.725629532939</v>
      </c>
      <c r="AC1477" s="28">
        <f t="shared" si="1681"/>
        <v>2.6322196850549146E-7</v>
      </c>
      <c r="AD1477" s="28">
        <f t="shared" si="1682"/>
        <v>3.8001536253059123E-7</v>
      </c>
      <c r="AE1477" s="21">
        <f t="shared" si="1683"/>
        <v>26314.727046542288</v>
      </c>
      <c r="AF1477" s="10" cm="1">
        <f t="array" ref="AF1477">Lair(100000000/AE1477)</f>
        <v>3799.0747954204553</v>
      </c>
      <c r="AG1477" s="10">
        <f t="shared" si="1684"/>
        <v>8.4633069404437839E-3</v>
      </c>
      <c r="AH1477" s="10" t="b">
        <f t="shared" si="1678"/>
        <v>1</v>
      </c>
      <c r="AI1477" s="10">
        <f t="shared" si="1685"/>
        <v>3799.0749999999998</v>
      </c>
      <c r="AJ1477">
        <v>3.0000000000000001E-3</v>
      </c>
      <c r="AK1477" s="3" cm="1">
        <f t="array" ref="AK1477">100000000/Lvac($AA1477)</f>
        <v>26314.725629532939</v>
      </c>
      <c r="AL1477" s="21">
        <f t="shared" si="1686"/>
        <v>2.0779841642662705E-2</v>
      </c>
      <c r="AM1477" s="21"/>
      <c r="AN1477" s="21"/>
      <c r="AO1477" s="21"/>
      <c r="AP1477" s="21"/>
      <c r="AS1477" s="3">
        <f t="shared" si="1687"/>
        <v>-4.3704670606530271E-3</v>
      </c>
      <c r="AT1477" s="3" cm="1">
        <f t="array" ref="AT1477">AS1477-(100000000/LvacE($A1477)-$E1477)</f>
        <v>-3.2294206903316081E-5</v>
      </c>
      <c r="BB1477"/>
      <c r="BC1477"/>
      <c r="BD1477"/>
      <c r="BE1477"/>
      <c r="BF1477"/>
      <c r="BG1477"/>
      <c r="BH1477"/>
      <c r="BI1477"/>
      <c r="BJ1477"/>
      <c r="BN1477" s="16" cm="1">
        <f t="array" ref="BN1477">$C1477*EXP(poly_from_str(100000000/$E1477,BN$4342))</f>
        <v>0.15436590348166901</v>
      </c>
      <c r="BO1477" s="16"/>
      <c r="BY1477">
        <v>175</v>
      </c>
    </row>
    <row r="1478" spans="1:77" hidden="1" x14ac:dyDescent="0.25">
      <c r="A1478">
        <v>3796.5039999999999</v>
      </c>
      <c r="B1478" s="2" t="str">
        <f t="shared" si="1677"/>
        <v/>
      </c>
      <c r="C1478">
        <v>6</v>
      </c>
      <c r="D1478" t="s">
        <v>14</v>
      </c>
      <c r="E1478">
        <v>26332.55</v>
      </c>
      <c r="F1478">
        <v>35024</v>
      </c>
      <c r="G1478" t="s">
        <v>5</v>
      </c>
      <c r="H1478" s="5" t="s">
        <v>8</v>
      </c>
      <c r="I1478">
        <v>61357</v>
      </c>
      <c r="J1478" t="s">
        <v>3</v>
      </c>
      <c r="K1478" s="5" t="s">
        <v>4</v>
      </c>
      <c r="L1478">
        <v>35024.49</v>
      </c>
      <c r="M1478" t="str">
        <f>$G1478&amp;""</f>
        <v>e</v>
      </c>
      <c r="N1478" t="str">
        <f>$H1478&amp;""</f>
        <v>7/2</v>
      </c>
      <c r="O1478">
        <v>61357.04</v>
      </c>
      <c r="P1478" t="str">
        <f>$J1478&amp;""</f>
        <v>o</v>
      </c>
      <c r="Q1478" t="str">
        <f>$K1478&amp;""</f>
        <v>9/2</v>
      </c>
      <c r="R1478">
        <v>14</v>
      </c>
      <c r="AA1478" s="10">
        <f t="shared" si="1680"/>
        <v>3796.5039999999999</v>
      </c>
      <c r="AB1478" s="3" cm="1">
        <f t="array" ref="AB1478">100000000/Lvac(AA1478)</f>
        <v>26332.545582585408</v>
      </c>
      <c r="AC1478" s="28">
        <f t="shared" si="1681"/>
        <v>2.6340022294194871E-7</v>
      </c>
      <c r="AD1478" s="28">
        <f t="shared" si="1682"/>
        <v>3.797581957520026E-7</v>
      </c>
      <c r="AE1478" s="21">
        <f t="shared" si="1683"/>
        <v>26332.547017438355</v>
      </c>
      <c r="AF1478" s="10" cm="1">
        <f t="array" ref="AF1478">Lair(100000000/AE1478)</f>
        <v>3796.5037931245774</v>
      </c>
      <c r="AG1478" s="10">
        <f t="shared" si="1684"/>
        <v>8.4679991885410113E-3</v>
      </c>
      <c r="AH1478" s="10" t="b">
        <f t="shared" si="1678"/>
        <v>1</v>
      </c>
      <c r="AI1478" s="10">
        <f>$AF1478</f>
        <v>3796.5037931245774</v>
      </c>
      <c r="AJ1478">
        <v>7.0000000000000001E-3</v>
      </c>
      <c r="AK1478" s="3" cm="1">
        <f t="array" ref="AK1478">100000000/Lvac($AA1478)</f>
        <v>26332.545582585408</v>
      </c>
      <c r="AL1478" s="21">
        <f t="shared" si="1686"/>
        <v>4.8551991285222293E-2</v>
      </c>
      <c r="AM1478" s="10" cm="1">
        <f t="array" ref="AM1478">Lvac($AI1478)-$BA1478</f>
        <v>4.3013387175960816E-4</v>
      </c>
      <c r="AN1478" s="10">
        <f>$AK1478-($AX1478-$AW1478)</f>
        <v>-4.4174145950819366E-3</v>
      </c>
      <c r="AO1478" s="3">
        <f>AM1478/AJ1478</f>
        <v>6.1447695965658307E-2</v>
      </c>
      <c r="AP1478" s="3">
        <v>9.1009003621625839E-2</v>
      </c>
      <c r="AS1478" s="3">
        <f t="shared" si="1687"/>
        <v>-4.4174145914439578E-3</v>
      </c>
      <c r="AT1478" s="3" cm="1">
        <f t="array" ref="AT1478">AS1478-(100000000/LvacE($A1478)-$E1478)</f>
        <v>-3.2407187973149121E-5</v>
      </c>
      <c r="AU1478" t="s">
        <v>4765</v>
      </c>
      <c r="AV1478" t="s">
        <v>4898</v>
      </c>
      <c r="AW1478" s="3">
        <v>35024.49</v>
      </c>
      <c r="AX1478" s="3">
        <v>61357.04</v>
      </c>
      <c r="AY1478" s="3"/>
      <c r="AZ1478" s="10" cm="1">
        <f t="array" ref="AZ1478">Lair(100000000/($AX1478-$AW1478))</f>
        <v>3796.5033631023944</v>
      </c>
      <c r="BA1478" s="10">
        <f>100000000/($AX1478-$AW1478)</f>
        <v>3797.5813204570004</v>
      </c>
      <c r="BB1478" s="12">
        <v>3830000</v>
      </c>
      <c r="BC1478" s="3">
        <v>0.13200000000000001</v>
      </c>
      <c r="BD1478" s="12" cm="1">
        <f t="array" ref="BD1478">SfromgA($BB1478,$BA1478,"")</f>
        <v>0.1035269409222473</v>
      </c>
      <c r="BE1478" s="29">
        <f>(10^MAX(0.05, -0.312925054856973*((LN($BD1478))^(1/3)) + 0.454808404431693)-1)*100</f>
        <v>634.41604416762493</v>
      </c>
      <c r="BG1478" s="3"/>
      <c r="BH1478" s="3"/>
      <c r="BI1478" s="12">
        <f>IF($BB1478="",$BF1478,$BB1478)</f>
        <v>3830000</v>
      </c>
      <c r="BJ1478" s="29">
        <f>IF($BB1478="",$BH1478,$BE1478)</f>
        <v>634.41604416762493</v>
      </c>
      <c r="BK1478" s="3">
        <f>LN(BN1478*100000000/($AX1478-$AW1478)/$BI1478)</f>
        <v>-6.9811049504912708</v>
      </c>
      <c r="BL1478" s="13">
        <f>EXP(BK$4341*$AX1478+BK$4342)*$BI1478/(100000000/($AX1478-$AW1478))</f>
        <v>1.0706934145657641</v>
      </c>
      <c r="BM1478" s="3">
        <f t="shared" ref="BM1478" si="1688">LN(BL1478/$C1478)</f>
        <v>-1.7234529796525691</v>
      </c>
      <c r="BN1478" s="16" cm="1">
        <f t="array" ref="BN1478">$C1478*EXP(poly_from_str(100000000/$E1478,BN$4342))</f>
        <v>0.93720874839500801</v>
      </c>
      <c r="BO1478" s="3">
        <f>LN($C1478)</f>
        <v>1.791759469228055</v>
      </c>
      <c r="BP1478" s="13">
        <f>LN(BL1478/BN1478)</f>
        <v>0.13315572735913289</v>
      </c>
      <c r="BY1478">
        <v>1059</v>
      </c>
    </row>
    <row r="1479" spans="1:77" hidden="1" x14ac:dyDescent="0.25">
      <c r="A1479">
        <v>3785.5</v>
      </c>
      <c r="B1479" s="2" t="str">
        <f t="shared" si="1677"/>
        <v/>
      </c>
      <c r="C1479">
        <v>5</v>
      </c>
      <c r="D1479" t="s">
        <v>143</v>
      </c>
      <c r="E1479">
        <v>26409.09</v>
      </c>
      <c r="R1479">
        <v>14</v>
      </c>
      <c r="S1479" t="s">
        <v>22</v>
      </c>
      <c r="AA1479" s="10">
        <f t="shared" si="1680"/>
        <v>3785.5</v>
      </c>
      <c r="AB1479" s="3" cm="1">
        <f t="array" ref="AB1479">100000000/Lvac(AA1479)</f>
        <v>26409.089311498945</v>
      </c>
      <c r="AC1479" s="28">
        <f t="shared" si="1681"/>
        <v>2.6416589618280279E-7</v>
      </c>
      <c r="AD1479" s="28">
        <f t="shared" si="1682"/>
        <v>3.7865750999773546E-7</v>
      </c>
      <c r="AE1479" s="21">
        <f t="shared" si="1683"/>
        <v>26409.08953689273</v>
      </c>
      <c r="AF1479" s="10" cm="1">
        <f t="array" ref="AF1479">Lair(100000000/AE1479)</f>
        <v>3785.4999676910875</v>
      </c>
      <c r="AG1479" s="10">
        <f t="shared" si="1684"/>
        <v>8.4881903726718982E-3</v>
      </c>
      <c r="AH1479" s="10" t="b">
        <f t="shared" si="1678"/>
        <v>1</v>
      </c>
      <c r="AI1479" s="10">
        <f t="shared" si="1685"/>
        <v>3785.5</v>
      </c>
      <c r="AJ1479">
        <v>7.0000000000000001E-3</v>
      </c>
      <c r="AK1479" s="3" cm="1">
        <f t="array" ref="AK1479">100000000/Lvac($AA1479)</f>
        <v>26409.089311498945</v>
      </c>
      <c r="AL1479" s="21">
        <f t="shared" si="1686"/>
        <v>4.8834665217406578E-2</v>
      </c>
      <c r="AM1479" s="21"/>
      <c r="AN1479" s="21"/>
      <c r="AO1479" s="21"/>
      <c r="AP1479" s="21"/>
      <c r="AS1479" s="3">
        <f t="shared" si="1687"/>
        <v>-6.8850105526507832E-4</v>
      </c>
      <c r="AT1479" s="3" cm="1">
        <f t="array" ref="AT1479">AS1479-(100000000/LvacE($A1479)-$E1479)</f>
        <v>-3.2890733564272523E-5</v>
      </c>
      <c r="BB1479"/>
      <c r="BC1479"/>
      <c r="BD1479"/>
      <c r="BE1479"/>
      <c r="BF1479"/>
      <c r="BG1479"/>
      <c r="BH1479"/>
      <c r="BI1479"/>
      <c r="BJ1479"/>
      <c r="BN1479" s="16" cm="1">
        <f t="array" ref="BN1479">$C1479*EXP(poly_from_str(100000000/$E1479,BN$4342))</f>
        <v>0.82173664488649423</v>
      </c>
      <c r="BO1479" s="16"/>
      <c r="BY1479" t="e">
        <v>#N/A</v>
      </c>
    </row>
    <row r="1480" spans="1:77" hidden="1" x14ac:dyDescent="0.25">
      <c r="A1480">
        <v>3784.605</v>
      </c>
      <c r="B1480" s="2" t="str">
        <f t="shared" si="1677"/>
        <v/>
      </c>
      <c r="C1480">
        <v>4</v>
      </c>
      <c r="E1480">
        <v>26415.33</v>
      </c>
      <c r="F1480">
        <v>39732</v>
      </c>
      <c r="G1480" t="s">
        <v>5</v>
      </c>
      <c r="H1480" s="5" t="s">
        <v>16</v>
      </c>
      <c r="I1480">
        <v>66148</v>
      </c>
      <c r="J1480" t="s">
        <v>3</v>
      </c>
      <c r="K1480" s="5" t="s">
        <v>15</v>
      </c>
      <c r="L1480">
        <v>39732.99</v>
      </c>
      <c r="M1480" t="str">
        <f t="shared" ref="M1480:M1481" si="1689">$G1480&amp;""</f>
        <v>e</v>
      </c>
      <c r="N1480" t="str">
        <f t="shared" ref="N1480:N1481" si="1690">$H1480&amp;""</f>
        <v>11/2</v>
      </c>
      <c r="O1480">
        <v>66148.399999999994</v>
      </c>
      <c r="P1480" t="str">
        <f t="shared" ref="P1480:P1481" si="1691">$J1480&amp;""</f>
        <v>o</v>
      </c>
      <c r="Q1480" t="str">
        <f t="shared" ref="Q1480:Q1481" si="1692">$K1480&amp;""</f>
        <v>13/2</v>
      </c>
      <c r="R1480">
        <v>14</v>
      </c>
      <c r="AA1480" s="10">
        <f t="shared" si="1680"/>
        <v>3784.605</v>
      </c>
      <c r="AB1480" s="3" cm="1">
        <f t="array" ref="AB1480">100000000/Lvac(AA1480)</f>
        <v>26415.334496640207</v>
      </c>
      <c r="AC1480" s="28">
        <f t="shared" si="1681"/>
        <v>2.6422836729328424E-7</v>
      </c>
      <c r="AD1480" s="28">
        <f t="shared" si="1682"/>
        <v>3.7856798676056553E-7</v>
      </c>
      <c r="AE1480" s="21">
        <f t="shared" si="1683"/>
        <v>26415.333023643685</v>
      </c>
      <c r="AF1480" s="10" cm="1">
        <f t="array" ref="AF1480">Lair(100000000/AE1480)</f>
        <v>3784.6052110458309</v>
      </c>
      <c r="AG1480" s="10">
        <f t="shared" si="1684"/>
        <v>8.489840352776605E-3</v>
      </c>
      <c r="AH1480" s="10" t="b">
        <f t="shared" si="1678"/>
        <v>1</v>
      </c>
      <c r="AI1480" s="10">
        <f t="shared" ref="AI1480:AI1481" si="1693">$AF1480</f>
        <v>3784.6052110458309</v>
      </c>
      <c r="AJ1480">
        <v>3.0000000000000001E-3</v>
      </c>
      <c r="AK1480" s="3" cm="1">
        <f t="array" ref="AK1480">100000000/Lvac($AA1480)</f>
        <v>26415.334496640207</v>
      </c>
      <c r="AL1480" s="21">
        <f t="shared" si="1686"/>
        <v>2.0939040949008766E-2</v>
      </c>
      <c r="AM1480" s="10" cm="1">
        <f t="array" ref="AM1480">Lvac($AI1480)-$BA1480</f>
        <v>1.1031737104531203E-2</v>
      </c>
      <c r="AN1480" s="10">
        <f t="shared" ref="AN1480:AN1481" si="1694">$AK1480-($AX1480-$AW1480)</f>
        <v>-7.5503359788854141E-2</v>
      </c>
      <c r="AO1480" s="3">
        <f t="shared" ref="AO1480:AO1481" si="1695">AM1480/AJ1480</f>
        <v>3.677245701510401</v>
      </c>
      <c r="AP1480" s="3">
        <v>3.606878826758475</v>
      </c>
      <c r="AS1480" s="3">
        <f t="shared" si="1687"/>
        <v>4.4966402056161314E-3</v>
      </c>
      <c r="AT1480" s="3" cm="1">
        <f t="array" ref="AT1480">AS1480-(100000000/LvacE($A1480)-$E1480)</f>
        <v>-3.2930056477198377E-5</v>
      </c>
      <c r="AU1480" t="s">
        <v>4720</v>
      </c>
      <c r="AV1480" t="s">
        <v>4689</v>
      </c>
      <c r="AW1480" s="3">
        <v>39732.99</v>
      </c>
      <c r="AX1480" s="3">
        <v>66148.399999999994</v>
      </c>
      <c r="AY1480" s="3"/>
      <c r="AZ1480" s="10" cm="1">
        <f t="array" ref="AZ1480">Lair(100000000/($AX1480-$AW1480))</f>
        <v>3784.5941821721462</v>
      </c>
      <c r="BA1480" s="10">
        <f t="shared" ref="BA1480:BA1481" si="1696">100000000/($AX1480-$AW1480)</f>
        <v>3785.6690469691748</v>
      </c>
      <c r="BB1480" s="12">
        <v>335000</v>
      </c>
      <c r="BC1480" s="3">
        <v>2.9000000000000001E-2</v>
      </c>
      <c r="BD1480" s="12" cm="1">
        <f t="array" ref="BD1480">SfromgA($BB1480,$BA1480,"")</f>
        <v>8.9702820643132123E-3</v>
      </c>
      <c r="BE1480" s="29">
        <f t="shared" ref="BE1480:BE1481" si="1697">(10^MAX(0.05, -0.312925054856973*((LN($BD1480))^(1/3)) + 0.454808404431693)-1)*100</f>
        <v>853.87902034363799</v>
      </c>
      <c r="BG1480" s="3"/>
      <c r="BH1480" s="3"/>
      <c r="BI1480" s="12">
        <f t="shared" ref="BI1480:BI1481" si="1698">IF($BB1480="",$BF1480,$BB1480)</f>
        <v>335000</v>
      </c>
      <c r="BJ1480" s="29">
        <f t="shared" ref="BJ1480:BJ1481" si="1699">IF($BB1480="",$BH1480,$BE1480)</f>
        <v>853.87902034363799</v>
      </c>
      <c r="BK1480" s="3">
        <f t="shared" ref="BK1480:BK1481" si="1700">LN(BN1480*100000000/($AX1480-$AW1480)/$BI1480)</f>
        <v>-4.8982385952120397</v>
      </c>
      <c r="BL1480" s="13">
        <f>EXP(BK$4341*$AX1480+BK$4342)*$BI1480/(100000000/($AX1480-$AW1480))</f>
        <v>6.527869258536019E-2</v>
      </c>
      <c r="BM1480" s="3">
        <f t="shared" ref="BM1480:BM1481" si="1701">LN(BL1480/$C1480)</f>
        <v>-4.1153839574445259</v>
      </c>
      <c r="BN1480" s="16" cm="1">
        <f t="array" ref="BN1480">$C1480*EXP(poly_from_str(100000000/$E1480,BN$4342))</f>
        <v>0.66012194399786317</v>
      </c>
      <c r="BO1480" s="3">
        <f t="shared" ref="BO1480:BO1481" si="1702">LN($C1480)</f>
        <v>1.3862943611198906</v>
      </c>
      <c r="BP1480" s="13">
        <f>LN(BL1480/BN1480)</f>
        <v>-2.313758898929398</v>
      </c>
      <c r="BY1480">
        <v>744</v>
      </c>
    </row>
    <row r="1481" spans="1:77" hidden="1" x14ac:dyDescent="0.25">
      <c r="A1481">
        <v>3783.5949999999998</v>
      </c>
      <c r="B1481" s="2" t="str">
        <f t="shared" si="1677"/>
        <v/>
      </c>
      <c r="C1481">
        <v>9</v>
      </c>
      <c r="D1481" t="s">
        <v>14</v>
      </c>
      <c r="E1481">
        <v>26422.39</v>
      </c>
      <c r="F1481">
        <v>39725</v>
      </c>
      <c r="G1481" t="s">
        <v>5</v>
      </c>
      <c r="H1481" s="5" t="s">
        <v>86</v>
      </c>
      <c r="I1481">
        <v>66148</v>
      </c>
      <c r="J1481" t="s">
        <v>3</v>
      </c>
      <c r="K1481" s="5" t="s">
        <v>15</v>
      </c>
      <c r="L1481">
        <v>39725.99</v>
      </c>
      <c r="M1481" t="str">
        <f t="shared" si="1689"/>
        <v>e</v>
      </c>
      <c r="N1481" t="str">
        <f t="shared" si="1690"/>
        <v>15/2</v>
      </c>
      <c r="O1481">
        <v>66148.399999999994</v>
      </c>
      <c r="P1481" t="str">
        <f t="shared" si="1691"/>
        <v>o</v>
      </c>
      <c r="Q1481" t="str">
        <f t="shared" si="1692"/>
        <v>13/2</v>
      </c>
      <c r="R1481">
        <v>14</v>
      </c>
      <c r="AA1481" s="10">
        <f t="shared" si="1680"/>
        <v>3783.5949999999998</v>
      </c>
      <c r="AB1481" s="3" cm="1">
        <f t="array" ref="AB1481">100000000/Lvac(AA1481)</f>
        <v>26422.385684007753</v>
      </c>
      <c r="AC1481" s="28">
        <f t="shared" si="1681"/>
        <v>2.6429890091302056E-7</v>
      </c>
      <c r="AD1481" s="28">
        <f t="shared" si="1682"/>
        <v>3.7846696053840957E-7</v>
      </c>
      <c r="AE1481" s="21">
        <f t="shared" si="1683"/>
        <v>26422.387098843283</v>
      </c>
      <c r="AF1481" s="10" cm="1">
        <f t="array" ref="AF1481">Lair(100000000/AE1481)</f>
        <v>3783.5947973954749</v>
      </c>
      <c r="AG1481" s="10">
        <f t="shared" si="1684"/>
        <v>8.4917037478915887E-3</v>
      </c>
      <c r="AH1481" s="10" t="b">
        <f t="shared" si="1678"/>
        <v>1</v>
      </c>
      <c r="AI1481" s="10">
        <f t="shared" si="1693"/>
        <v>3783.5947973954749</v>
      </c>
      <c r="AJ1481">
        <v>7.0000000000000001E-3</v>
      </c>
      <c r="AK1481" s="3" cm="1">
        <f t="array" ref="AK1481">100000000/Lvac($AA1481)</f>
        <v>26422.385684007753</v>
      </c>
      <c r="AL1481" s="21">
        <f t="shared" si="1686"/>
        <v>4.8883855088122409E-2</v>
      </c>
      <c r="AM1481" s="10" cm="1">
        <f t="array" ref="AM1481">Lvac($AI1481)-$BA1481</f>
        <v>3.2802952910060412E-3</v>
      </c>
      <c r="AN1481" s="10">
        <f t="shared" si="1694"/>
        <v>-2.4315992242918583E-2</v>
      </c>
      <c r="AO1481" s="3">
        <f t="shared" si="1695"/>
        <v>0.46861361300086302</v>
      </c>
      <c r="AP1481" s="3">
        <v>0.49756463093737174</v>
      </c>
      <c r="AS1481" s="3">
        <f t="shared" si="1687"/>
        <v>-4.315992246120004E-3</v>
      </c>
      <c r="AT1481" s="3" cm="1">
        <f t="array" ref="AT1481">AS1481-(100000000/LvacE($A1481)-$E1481)</f>
        <v>-3.2974436180666089E-5</v>
      </c>
      <c r="AU1481" t="s">
        <v>4740</v>
      </c>
      <c r="AV1481" t="s">
        <v>4689</v>
      </c>
      <c r="AW1481" s="3">
        <v>39725.99</v>
      </c>
      <c r="AX1481" s="3">
        <v>66148.399999999994</v>
      </c>
      <c r="AY1481" s="3"/>
      <c r="AZ1481" s="10" cm="1">
        <f t="array" ref="AZ1481">Lair(100000000/($AX1481-$AW1481))</f>
        <v>3783.5915179515964</v>
      </c>
      <c r="BA1481" s="10">
        <f t="shared" si="1696"/>
        <v>3784.666122431679</v>
      </c>
      <c r="BB1481" s="12">
        <v>8860000</v>
      </c>
      <c r="BC1481" s="3">
        <v>0.36</v>
      </c>
      <c r="BD1481" s="12" cm="1">
        <f t="array" ref="BD1481">SfromgA($BB1481,$BA1481,"")</f>
        <v>0.23705537116716743</v>
      </c>
      <c r="BE1481" s="29">
        <f t="shared" si="1697"/>
        <v>542.88435092607313</v>
      </c>
      <c r="BG1481" s="3"/>
      <c r="BH1481" s="3"/>
      <c r="BI1481" s="12">
        <f t="shared" si="1698"/>
        <v>8860000</v>
      </c>
      <c r="BJ1481" s="29">
        <f t="shared" si="1699"/>
        <v>542.88435092607313</v>
      </c>
      <c r="BK1481" s="3">
        <f t="shared" si="1700"/>
        <v>-7.3580510052746622</v>
      </c>
      <c r="BL1481" s="13">
        <f>EXP(BK$4341*$AX1481+BK$4342)*$BI1481/(100000000/($AX1481-$AW1481))</f>
        <v>1.7269327830360703</v>
      </c>
      <c r="BM1481" s="3">
        <f t="shared" si="1701"/>
        <v>-1.6508777001589663</v>
      </c>
      <c r="BN1481" s="16" cm="1">
        <f t="array" ref="BN1481">$C1481*EXP(poly_from_str(100000000/$E1481,BN$4342))</f>
        <v>1.4922624125534096</v>
      </c>
      <c r="BO1481" s="3">
        <f t="shared" si="1702"/>
        <v>2.1972245773362196</v>
      </c>
      <c r="BP1481" s="13">
        <f>LN(BL1481/BN1481)</f>
        <v>0.14605351113322373</v>
      </c>
      <c r="BY1481">
        <v>1682</v>
      </c>
    </row>
    <row r="1482" spans="1:77" hidden="1" x14ac:dyDescent="0.25">
      <c r="A1482">
        <v>3779.4870000000001</v>
      </c>
      <c r="B1482" s="2" t="str">
        <f t="shared" si="1677"/>
        <v/>
      </c>
      <c r="C1482">
        <v>2</v>
      </c>
      <c r="D1482" t="s">
        <v>143</v>
      </c>
      <c r="E1482">
        <v>26451.1</v>
      </c>
      <c r="R1482">
        <v>14</v>
      </c>
      <c r="S1482" t="s">
        <v>22</v>
      </c>
      <c r="AA1482" s="10">
        <f t="shared" si="1680"/>
        <v>3779.4870000000001</v>
      </c>
      <c r="AB1482" s="3" cm="1">
        <f t="array" ref="AB1482">100000000/Lvac(AA1482)</f>
        <v>26451.104001707288</v>
      </c>
      <c r="AC1482" s="28">
        <f t="shared" si="1681"/>
        <v>2.6458617267369882E-7</v>
      </c>
      <c r="AD1482" s="28">
        <f t="shared" si="1682"/>
        <v>3.7805605389304543E-7</v>
      </c>
      <c r="AE1482" s="21">
        <f t="shared" si="1683"/>
        <v>26451.102686063801</v>
      </c>
      <c r="AF1482" s="10" cm="1">
        <f t="array" ref="AF1482">Lair(100000000/AE1482)</f>
        <v>3779.4871879913699</v>
      </c>
      <c r="AG1482" s="10">
        <f t="shared" si="1684"/>
        <v>8.4992981854028447E-3</v>
      </c>
      <c r="AH1482" s="10" t="b">
        <f t="shared" si="1678"/>
        <v>1</v>
      </c>
      <c r="AI1482" s="10">
        <f t="shared" si="1685"/>
        <v>3779.4870000000001</v>
      </c>
      <c r="AJ1482">
        <v>7.0000000000000001E-3</v>
      </c>
      <c r="AK1482" s="3" cm="1">
        <f t="array" ref="AK1482">100000000/Lvac($AA1482)</f>
        <v>26451.104001707288</v>
      </c>
      <c r="AL1482" s="21">
        <f t="shared" si="1686"/>
        <v>4.899017459563984E-2</v>
      </c>
      <c r="AM1482" s="21"/>
      <c r="AN1482" s="21"/>
      <c r="AO1482" s="21"/>
      <c r="AP1482" s="21"/>
      <c r="AS1482" s="3">
        <f t="shared" si="1687"/>
        <v>4.0017072897171602E-3</v>
      </c>
      <c r="AT1482" s="3" cm="1">
        <f t="array" ref="AT1482">AS1482-(100000000/LvacE($A1482)-$E1482)</f>
        <v>-3.315492722322233E-5</v>
      </c>
      <c r="BB1482"/>
      <c r="BC1482"/>
      <c r="BD1482"/>
      <c r="BE1482"/>
      <c r="BF1482"/>
      <c r="BG1482"/>
      <c r="BH1482"/>
      <c r="BI1482"/>
      <c r="BJ1482"/>
      <c r="BN1482" s="16" cm="1">
        <f t="array" ref="BN1482">$C1482*EXP(poly_from_str(100000000/$E1482,BN$4342))</f>
        <v>0.33800634082812725</v>
      </c>
      <c r="BO1482" s="16"/>
      <c r="BY1482" t="e">
        <v>#N/A</v>
      </c>
    </row>
    <row r="1483" spans="1:77" hidden="1" x14ac:dyDescent="0.25">
      <c r="A1483">
        <v>3774.3530000000001</v>
      </c>
      <c r="B1483" s="2" t="str">
        <f t="shared" si="1677"/>
        <v/>
      </c>
      <c r="C1483">
        <v>3</v>
      </c>
      <c r="E1483">
        <v>26487.08</v>
      </c>
      <c r="R1483">
        <v>14</v>
      </c>
      <c r="S1483" t="s">
        <v>22</v>
      </c>
      <c r="AA1483" s="10">
        <f t="shared" si="1680"/>
        <v>3774.3530000000001</v>
      </c>
      <c r="AB1483" s="3" cm="1">
        <f t="array" ref="AB1483">100000000/Lvac(AA1483)</f>
        <v>26487.0827880775</v>
      </c>
      <c r="AC1483" s="28">
        <f t="shared" si="1681"/>
        <v>2.6494607155186599E-7</v>
      </c>
      <c r="AD1483" s="28">
        <f t="shared" si="1682"/>
        <v>3.7754252063202863E-7</v>
      </c>
      <c r="AE1483" s="21">
        <f t="shared" si="1683"/>
        <v>26487.081868091285</v>
      </c>
      <c r="AF1483" s="10" cm="1">
        <f t="array" ref="AF1483">Lair(100000000/AE1483)</f>
        <v>3774.3531310992998</v>
      </c>
      <c r="AG1483" s="10">
        <f t="shared" si="1684"/>
        <v>8.50882426578509E-3</v>
      </c>
      <c r="AH1483" s="10" t="b">
        <f t="shared" si="1678"/>
        <v>1</v>
      </c>
      <c r="AI1483" s="10">
        <f t="shared" si="1685"/>
        <v>3774.3530000000001</v>
      </c>
      <c r="AJ1483">
        <v>3.0000000000000001E-3</v>
      </c>
      <c r="AK1483" s="3" cm="1">
        <f t="array" ref="AK1483">100000000/Lvac($AA1483)</f>
        <v>26487.0827880775</v>
      </c>
      <c r="AL1483" s="21">
        <f t="shared" si="1686"/>
        <v>2.1052945594710538E-2</v>
      </c>
      <c r="AM1483" s="21"/>
      <c r="AN1483" s="21"/>
      <c r="AO1483" s="21"/>
      <c r="AP1483" s="21"/>
      <c r="AS1483" s="3">
        <f t="shared" si="1687"/>
        <v>2.788077497825725E-3</v>
      </c>
      <c r="AT1483" s="3" cm="1">
        <f t="array" ref="AT1483">AS1483-(100000000/LvacE($A1483)-$E1483)</f>
        <v>-3.3380470995325595E-5</v>
      </c>
      <c r="BB1483"/>
      <c r="BC1483"/>
      <c r="BD1483"/>
      <c r="BE1483"/>
      <c r="BF1483"/>
      <c r="BG1483"/>
      <c r="BH1483"/>
      <c r="BI1483"/>
      <c r="BJ1483"/>
      <c r="BN1483" s="16" cm="1">
        <f t="array" ref="BN1483">$C1483*EXP(poly_from_str(100000000/$E1483,BN$4342))</f>
        <v>0.51929298553849923</v>
      </c>
      <c r="BO1483" s="16"/>
      <c r="BY1483" t="e">
        <v>#N/A</v>
      </c>
    </row>
    <row r="1484" spans="1:77" hidden="1" x14ac:dyDescent="0.25">
      <c r="A1484">
        <v>3773.77</v>
      </c>
      <c r="B1484" s="2" t="str">
        <f t="shared" si="1677"/>
        <v/>
      </c>
      <c r="C1484">
        <v>1</v>
      </c>
      <c r="E1484">
        <v>26491.17</v>
      </c>
      <c r="R1484">
        <v>14</v>
      </c>
      <c r="S1484" t="s">
        <v>22</v>
      </c>
      <c r="AA1484" s="10">
        <f t="shared" si="1680"/>
        <v>3773.77</v>
      </c>
      <c r="AB1484" s="3" cm="1">
        <f t="array" ref="AB1484">100000000/Lvac(AA1484)</f>
        <v>26491.17460884172</v>
      </c>
      <c r="AC1484" s="28">
        <f t="shared" si="1681"/>
        <v>2.649870023875329E-7</v>
      </c>
      <c r="AD1484" s="28">
        <f t="shared" si="1682"/>
        <v>3.7748420550074023E-7</v>
      </c>
      <c r="AE1484" s="21">
        <f t="shared" si="1683"/>
        <v>26491.173087425454</v>
      </c>
      <c r="AF1484" s="10" cm="1">
        <f t="array" ref="AF1484">Lair(100000000/AE1484)</f>
        <v>3773.7702167369453</v>
      </c>
      <c r="AG1484" s="10">
        <f t="shared" si="1684"/>
        <v>8.5099084746608454E-3</v>
      </c>
      <c r="AH1484" s="10" t="b">
        <f t="shared" si="1678"/>
        <v>1</v>
      </c>
      <c r="AI1484" s="10">
        <f t="shared" si="1685"/>
        <v>3773.77</v>
      </c>
      <c r="AJ1484">
        <v>3.0000000000000001E-3</v>
      </c>
      <c r="AK1484" s="3" cm="1">
        <f t="array" ref="AK1484">100000000/Lvac($AA1484)</f>
        <v>26491.17460884172</v>
      </c>
      <c r="AL1484" s="21">
        <f t="shared" si="1686"/>
        <v>2.1059450847965077E-2</v>
      </c>
      <c r="AM1484" s="21"/>
      <c r="AN1484" s="21"/>
      <c r="AO1484" s="21"/>
      <c r="AP1484" s="21"/>
      <c r="AS1484" s="3">
        <f t="shared" si="1687"/>
        <v>4.6088417220744304E-3</v>
      </c>
      <c r="AT1484" s="3" cm="1">
        <f t="array" ref="AT1484">AS1484-(100000000/LvacE($A1484)-$E1484)</f>
        <v>-3.3406078728148714E-5</v>
      </c>
      <c r="BB1484"/>
      <c r="BC1484"/>
      <c r="BD1484"/>
      <c r="BE1484"/>
      <c r="BF1484"/>
      <c r="BG1484"/>
      <c r="BH1484"/>
      <c r="BI1484"/>
      <c r="BJ1484"/>
      <c r="BN1484" s="16" cm="1">
        <f t="array" ref="BN1484">$C1484*EXP(poly_from_str(100000000/$E1484,BN$4342))</f>
        <v>0.1735694322243681</v>
      </c>
      <c r="BO1484" s="16"/>
      <c r="BY1484">
        <v>195</v>
      </c>
    </row>
    <row r="1485" spans="1:77" hidden="1" x14ac:dyDescent="0.25">
      <c r="A1485">
        <v>3771.413</v>
      </c>
      <c r="B1485" s="2" t="str">
        <f t="shared" si="1677"/>
        <v/>
      </c>
      <c r="C1485">
        <v>7</v>
      </c>
      <c r="D1485" t="s">
        <v>14</v>
      </c>
      <c r="E1485">
        <v>26507.73</v>
      </c>
      <c r="R1485">
        <v>14</v>
      </c>
      <c r="S1485" t="s">
        <v>22</v>
      </c>
      <c r="AA1485" s="10">
        <f t="shared" si="1680"/>
        <v>3771.413</v>
      </c>
      <c r="AB1485" s="3" cm="1">
        <f t="array" ref="AB1485">100000000/Lvac(AA1485)</f>
        <v>26507.730251267098</v>
      </c>
      <c r="AC1485" s="28">
        <f t="shared" si="1681"/>
        <v>2.65152609910397E-7</v>
      </c>
      <c r="AD1485" s="28">
        <f t="shared" si="1682"/>
        <v>3.7724844432963059E-7</v>
      </c>
      <c r="AE1485" s="21">
        <f t="shared" si="1683"/>
        <v>26507.730168182865</v>
      </c>
      <c r="AF1485" s="10" cm="1">
        <f t="array" ref="AF1485">Lair(100000000/AE1485)</f>
        <v>3771.4130118211797</v>
      </c>
      <c r="AG1485" s="10">
        <f t="shared" si="1684"/>
        <v>8.5142969294621264E-3</v>
      </c>
      <c r="AH1485" s="10" t="b">
        <f t="shared" si="1678"/>
        <v>1</v>
      </c>
      <c r="AI1485" s="10">
        <f t="shared" si="1685"/>
        <v>3771.413</v>
      </c>
      <c r="AJ1485">
        <v>7.0000000000000001E-3</v>
      </c>
      <c r="AK1485" s="3" cm="1">
        <f t="array" ref="AK1485">100000000/Lvac($AA1485)</f>
        <v>26507.730251267098</v>
      </c>
      <c r="AL1485" s="21">
        <f t="shared" si="1686"/>
        <v>4.9200157012469777E-2</v>
      </c>
      <c r="AM1485" s="21"/>
      <c r="AN1485" s="21"/>
      <c r="AO1485" s="21"/>
      <c r="AP1485" s="21"/>
      <c r="AS1485" s="3">
        <f t="shared" si="1687"/>
        <v>2.5126709806500003E-4</v>
      </c>
      <c r="AT1485" s="3" cm="1">
        <f t="array" ref="AT1485">AS1485-(100000000/LvacE($A1485)-$E1485)</f>
        <v>-3.350960832904093E-5</v>
      </c>
      <c r="BB1485"/>
      <c r="BC1485"/>
      <c r="BD1485"/>
      <c r="BE1485"/>
      <c r="BF1485"/>
      <c r="BG1485"/>
      <c r="BH1485"/>
      <c r="BI1485"/>
      <c r="BJ1485"/>
      <c r="BN1485" s="16" cm="1">
        <f t="array" ref="BN1485">$C1485*EXP(poly_from_str(100000000/$E1485,BN$4342))</f>
        <v>1.2284504447770108</v>
      </c>
      <c r="BO1485" s="16"/>
      <c r="BY1485" t="e">
        <v>#N/A</v>
      </c>
    </row>
    <row r="1486" spans="1:77" hidden="1" x14ac:dyDescent="0.25">
      <c r="A1486">
        <v>3768.8209999999999</v>
      </c>
      <c r="B1486" s="2" t="str">
        <f t="shared" si="1677"/>
        <v/>
      </c>
      <c r="C1486">
        <v>4</v>
      </c>
      <c r="E1486">
        <v>26525.96</v>
      </c>
      <c r="R1486">
        <v>14</v>
      </c>
      <c r="S1486" t="s">
        <v>22</v>
      </c>
      <c r="AA1486" s="10">
        <f t="shared" si="1680"/>
        <v>3768.8209999999999</v>
      </c>
      <c r="AB1486" s="3" cm="1">
        <f t="array" ref="AB1486">100000000/Lvac(AA1486)</f>
        <v>26525.96044760475</v>
      </c>
      <c r="AC1486" s="28">
        <f t="shared" si="1681"/>
        <v>2.653349681505171E-7</v>
      </c>
      <c r="AD1486" s="28">
        <f t="shared" si="1682"/>
        <v>3.7698917706495273E-7</v>
      </c>
      <c r="AE1486" s="21">
        <f t="shared" si="1683"/>
        <v>26525.960299326744</v>
      </c>
      <c r="AF1486" s="10" cm="1">
        <f t="array" ref="AF1486">Lair(100000000/AE1486)</f>
        <v>3768.8210210679281</v>
      </c>
      <c r="AG1486" s="10">
        <f t="shared" si="1684"/>
        <v>8.5191324352635409E-3</v>
      </c>
      <c r="AH1486" s="10" t="b">
        <f t="shared" si="1678"/>
        <v>1</v>
      </c>
      <c r="AI1486" s="10">
        <f t="shared" si="1685"/>
        <v>3768.8209999999999</v>
      </c>
      <c r="AJ1486">
        <v>3.0000000000000001E-3</v>
      </c>
      <c r="AK1486" s="3" cm="1">
        <f t="array" ref="AK1486">100000000/Lvac($AA1486)</f>
        <v>26525.96044760475</v>
      </c>
      <c r="AL1486" s="21">
        <f t="shared" si="1686"/>
        <v>2.111479461158125E-2</v>
      </c>
      <c r="AM1486" s="21"/>
      <c r="AN1486" s="21"/>
      <c r="AO1486" s="21"/>
      <c r="AP1486" s="21"/>
      <c r="AS1486" s="3">
        <f t="shared" si="1687"/>
        <v>4.4760475066141225E-4</v>
      </c>
      <c r="AT1486" s="3" cm="1">
        <f t="array" ref="AT1486">AS1486-(100000000/LvacE($A1486)-$E1486)</f>
        <v>-3.3623447961872444E-5</v>
      </c>
      <c r="BB1486"/>
      <c r="BC1486"/>
      <c r="BD1486"/>
      <c r="BE1486"/>
      <c r="BF1486"/>
      <c r="BG1486"/>
      <c r="BH1486"/>
      <c r="BI1486"/>
      <c r="BJ1486"/>
      <c r="BN1486" s="16" cm="1">
        <f t="array" ref="BN1486">$C1486*EXP(poly_from_str(100000000/$E1486,BN$4342))</f>
        <v>0.71054111991079805</v>
      </c>
      <c r="BO1486" s="16"/>
      <c r="BY1486" t="e">
        <v>#N/A</v>
      </c>
    </row>
    <row r="1487" spans="1:77" hidden="1" x14ac:dyDescent="0.25">
      <c r="A1487">
        <v>3768.29</v>
      </c>
      <c r="B1487" s="2" t="str">
        <f t="shared" si="1677"/>
        <v/>
      </c>
      <c r="C1487">
        <v>4</v>
      </c>
      <c r="E1487">
        <v>26529.7</v>
      </c>
      <c r="F1487">
        <v>12494</v>
      </c>
      <c r="G1487" t="s">
        <v>3</v>
      </c>
      <c r="H1487" s="5" t="s">
        <v>16</v>
      </c>
      <c r="I1487">
        <v>39024</v>
      </c>
      <c r="J1487" t="s">
        <v>5</v>
      </c>
      <c r="K1487" s="5" t="s">
        <v>4</v>
      </c>
      <c r="L1487">
        <v>12494.63</v>
      </c>
      <c r="M1487" t="str">
        <f t="shared" ref="M1487:M1489" si="1703">$G1487&amp;""</f>
        <v>o</v>
      </c>
      <c r="N1487" t="str">
        <f t="shared" ref="N1487:N1489" si="1704">$H1487&amp;""</f>
        <v>11/2</v>
      </c>
      <c r="O1487">
        <v>39024.269999999997</v>
      </c>
      <c r="P1487" t="str">
        <f t="shared" ref="P1487:P1489" si="1705">$J1487&amp;""</f>
        <v>e</v>
      </c>
      <c r="Q1487" t="str">
        <f t="shared" ref="Q1487:Q1489" si="1706">$K1487&amp;""</f>
        <v>9/2</v>
      </c>
      <c r="R1487">
        <v>14</v>
      </c>
      <c r="AA1487" s="10">
        <f t="shared" si="1680"/>
        <v>3768.29</v>
      </c>
      <c r="AB1487" s="3" cm="1">
        <f t="array" ref="AB1487">100000000/Lvac(AA1487)</f>
        <v>26529.698200884559</v>
      </c>
      <c r="AC1487" s="28">
        <f t="shared" si="1681"/>
        <v>2.6537235722303751E-7</v>
      </c>
      <c r="AD1487" s="28">
        <f t="shared" si="1682"/>
        <v>3.7693606328573227E-7</v>
      </c>
      <c r="AE1487" s="21">
        <f t="shared" si="1683"/>
        <v>26529.698797102101</v>
      </c>
      <c r="AF1487" s="10" cm="1">
        <f t="array" ref="AF1487">Lair(100000000/AE1487)</f>
        <v>3768.2899153109156</v>
      </c>
      <c r="AG1487" s="10">
        <f t="shared" si="1684"/>
        <v>8.5201242739922564E-3</v>
      </c>
      <c r="AH1487" s="10" t="b">
        <f t="shared" si="1678"/>
        <v>1</v>
      </c>
      <c r="AI1487" s="10">
        <f t="shared" ref="AI1487:AI1489" si="1707">$AF1487</f>
        <v>3768.2899153109156</v>
      </c>
      <c r="AJ1487">
        <v>3.0000000000000001E-3</v>
      </c>
      <c r="AK1487" s="3" cm="1">
        <f t="array" ref="AK1487">100000000/Lvac($AA1487)</f>
        <v>26529.698200884559</v>
      </c>
      <c r="AL1487" s="21">
        <f t="shared" si="1686"/>
        <v>2.1120746118624186E-2</v>
      </c>
      <c r="AM1487" s="10" cm="1">
        <f t="array" ref="AM1487">Lvac($AI1487)-$BA1487</f>
        <v>-8.3539571969595272E-3</v>
      </c>
      <c r="AN1487" s="10">
        <f t="shared" ref="AN1487:AN1489" si="1708">$AK1487-($AX1487-$AW1487)</f>
        <v>5.8200884559482802E-2</v>
      </c>
      <c r="AO1487" s="3">
        <f t="shared" ref="AO1487:AO1489" si="1709">AM1487/AJ1487</f>
        <v>-2.7846523989865091</v>
      </c>
      <c r="AP1487" s="3">
        <v>-2.7564153786746224</v>
      </c>
      <c r="AS1487" s="3">
        <f t="shared" si="1687"/>
        <v>-1.7991154418268707E-3</v>
      </c>
      <c r="AT1487" s="3" cm="1">
        <f t="array" ref="AT1487">AS1487-(100000000/LvacE($A1487)-$E1487)</f>
        <v>-3.3646767406025901E-5</v>
      </c>
      <c r="AU1487" t="s">
        <v>4755</v>
      </c>
      <c r="AV1487" t="s">
        <v>4697</v>
      </c>
      <c r="AW1487" s="3">
        <v>12494.63</v>
      </c>
      <c r="AX1487" s="3">
        <v>39024.269999999997</v>
      </c>
      <c r="AY1487" s="3"/>
      <c r="AZ1487" s="10" cm="1">
        <f t="array" ref="AZ1487">Lair(100000000/($AX1487-$AW1487))</f>
        <v>3768.2982671008772</v>
      </c>
      <c r="BA1487" s="10">
        <f t="shared" ref="BA1487:BA1489" si="1710">100000000/($AX1487-$AW1487)</f>
        <v>3769.3689021034588</v>
      </c>
      <c r="BB1487" s="12">
        <v>426000</v>
      </c>
      <c r="BC1487" s="3">
        <v>5.0000000000000001E-3</v>
      </c>
      <c r="BD1487" s="12" cm="1">
        <f t="array" ref="BD1487">SfromgA($BB1487,$BA1487,"")</f>
        <v>1.1260272191319936E-2</v>
      </c>
      <c r="BE1487" s="29">
        <f t="shared" ref="BE1487:BE1488" si="1711">(10^MAX(0.05, -0.312925054856973*((LN($BD1487))^(1/3)) + 0.454808404431693)-1)*100</f>
        <v>835.2294267955856</v>
      </c>
      <c r="BG1487" s="3"/>
      <c r="BH1487" s="3"/>
      <c r="BI1487" s="12">
        <f t="shared" ref="BI1487:BI1488" si="1712">IF($BB1487="",$BF1487,$BB1487)</f>
        <v>426000</v>
      </c>
      <c r="BJ1487" s="29">
        <f t="shared" ref="BJ1487:BJ1488" si="1713">IF($BB1487="",$BH1487,$BE1487)</f>
        <v>835.2294267955856</v>
      </c>
      <c r="BK1487" s="3">
        <f t="shared" ref="BK1487:BK1488" si="1714">LN(BN1487*100000000/($AX1487-$AW1487)/$BI1487)</f>
        <v>-5.0667707702097555</v>
      </c>
      <c r="BL1487" s="13">
        <f>EXP(BK$4341*$AX1487+BK$4342)*$BI1487/(100000000/($AX1487-$AW1487))</f>
        <v>0.65470524065131575</v>
      </c>
      <c r="BM1487" s="3">
        <f t="shared" ref="BM1487:BM1488" si="1715">LN(BL1487/$C1487)</f>
        <v>-1.8098645200263872</v>
      </c>
      <c r="BN1487" s="16" cm="1">
        <f t="array" ref="BN1487">$C1487*EXP(poly_from_str(100000000/$E1487,BN$4342))</f>
        <v>0.71231217800018665</v>
      </c>
      <c r="BO1487" s="3">
        <f t="shared" ref="BO1487:BO1488" si="1716">LN($C1487)</f>
        <v>1.3862943611198906</v>
      </c>
      <c r="BP1487" s="13">
        <f t="shared" ref="BP1487:BP1488" si="1717">LN(BL1487/BN1487)</f>
        <v>-8.4331147491688588E-2</v>
      </c>
      <c r="BY1487">
        <v>800</v>
      </c>
    </row>
    <row r="1488" spans="1:77" hidden="1" x14ac:dyDescent="0.25">
      <c r="A1488">
        <v>3763.38</v>
      </c>
      <c r="B1488" s="2" t="str">
        <f t="shared" si="1677"/>
        <v/>
      </c>
      <c r="C1488">
        <v>1</v>
      </c>
      <c r="D1488" t="s">
        <v>1155</v>
      </c>
      <c r="E1488">
        <v>26564.31</v>
      </c>
      <c r="F1488">
        <v>37011</v>
      </c>
      <c r="G1488" t="s">
        <v>5</v>
      </c>
      <c r="H1488" s="5" t="s">
        <v>18</v>
      </c>
      <c r="I1488">
        <v>63576</v>
      </c>
      <c r="J1488" t="s">
        <v>3</v>
      </c>
      <c r="K1488" s="5" t="s">
        <v>18</v>
      </c>
      <c r="L1488">
        <v>37011.919999999998</v>
      </c>
      <c r="M1488" t="str">
        <f t="shared" si="1703"/>
        <v>e</v>
      </c>
      <c r="N1488" t="str">
        <f t="shared" si="1704"/>
        <v>5/2</v>
      </c>
      <c r="O1488">
        <v>63576.27</v>
      </c>
      <c r="P1488" t="str">
        <f t="shared" si="1705"/>
        <v>o</v>
      </c>
      <c r="Q1488" t="str">
        <f t="shared" si="1706"/>
        <v>5/2</v>
      </c>
      <c r="R1488">
        <v>14</v>
      </c>
      <c r="AA1488" s="10">
        <f t="shared" si="1680"/>
        <v>3763.38</v>
      </c>
      <c r="AB1488" s="3" cm="1">
        <f t="array" ref="AB1488">100000000/Lvac(AA1488)</f>
        <v>26564.310067025275</v>
      </c>
      <c r="AC1488" s="28">
        <f t="shared" si="1681"/>
        <v>2.6571858276336697E-7</v>
      </c>
      <c r="AD1488" s="28">
        <f t="shared" si="1682"/>
        <v>3.7644493588460136E-7</v>
      </c>
      <c r="AE1488" s="21">
        <f t="shared" si="1683"/>
        <v>26564.310044735928</v>
      </c>
      <c r="AF1488" s="10" cm="1">
        <f t="array" ref="AF1488">Lair(100000000/AE1488)</f>
        <v>3763.3800031578216</v>
      </c>
      <c r="AG1488" s="10">
        <f t="shared" si="1684"/>
        <v>8.529315411548298E-3</v>
      </c>
      <c r="AH1488" s="10" t="b">
        <f t="shared" si="1678"/>
        <v>1</v>
      </c>
      <c r="AI1488" s="10">
        <f t="shared" si="1707"/>
        <v>3763.3800031578216</v>
      </c>
      <c r="AJ1488">
        <v>2.9000000000000001E-2</v>
      </c>
      <c r="AK1488" s="3" cm="1">
        <f t="array" ref="AK1488">100000000/Lvac($AA1488)</f>
        <v>26564.310067025275</v>
      </c>
      <c r="AL1488" s="21">
        <f t="shared" si="1686"/>
        <v>0.20470029369803899</v>
      </c>
      <c r="AM1488" s="10" cm="1">
        <f t="array" ref="AM1488">Lvac($AI1488)-$BA1488</f>
        <v>5.6620835193825769E-3</v>
      </c>
      <c r="AN1488" s="10">
        <f t="shared" si="1708"/>
        <v>-3.993297472334234E-2</v>
      </c>
      <c r="AO1488" s="3">
        <f t="shared" si="1709"/>
        <v>0.19524425928905437</v>
      </c>
      <c r="AP1488" s="3">
        <v>0.19513534063411622</v>
      </c>
      <c r="AS1488" s="3">
        <f t="shared" si="1687"/>
        <v>6.7025273892795667E-5</v>
      </c>
      <c r="AT1488" s="3" cm="1">
        <f t="array" ref="AT1488">AS1488-(100000000/LvacE($A1488)-$E1488)</f>
        <v>-3.3862357668112963E-5</v>
      </c>
      <c r="AU1488" t="s">
        <v>4763</v>
      </c>
      <c r="AV1488" t="s">
        <v>4838</v>
      </c>
      <c r="AW1488" s="3">
        <v>37011.919999999998</v>
      </c>
      <c r="AX1488" s="3">
        <v>63576.27</v>
      </c>
      <c r="AY1488" s="3"/>
      <c r="AZ1488" s="10" cm="1">
        <f t="array" ref="AZ1488">Lair(100000000/($AX1488-$AW1488))</f>
        <v>3763.3743425429602</v>
      </c>
      <c r="BA1488" s="10">
        <f t="shared" si="1710"/>
        <v>3764.4436999211352</v>
      </c>
      <c r="BB1488" s="12">
        <v>650000</v>
      </c>
      <c r="BC1488" s="3">
        <v>0.02</v>
      </c>
      <c r="BD1488" s="12" cm="1">
        <f t="array" ref="BD1488">SfromgA($BB1488,$BA1488,"")</f>
        <v>1.7113905735094928E-2</v>
      </c>
      <c r="BE1488" s="29">
        <f t="shared" si="1711"/>
        <v>800.20089617292172</v>
      </c>
      <c r="BG1488" s="3"/>
      <c r="BH1488" s="3"/>
      <c r="BI1488" s="12">
        <f t="shared" si="1712"/>
        <v>650000</v>
      </c>
      <c r="BJ1488" s="29">
        <f t="shared" si="1713"/>
        <v>800.20089617292172</v>
      </c>
      <c r="BK1488" s="3">
        <f t="shared" si="1714"/>
        <v>-6.8538671809195977</v>
      </c>
      <c r="BL1488" s="13">
        <f>EXP(BK$4341*$AX1488+BK$4342)*$BI1488/(100000000/($AX1488-$AW1488))</f>
        <v>0.15486610219151409</v>
      </c>
      <c r="BM1488" s="3">
        <f t="shared" si="1715"/>
        <v>-1.8651943922311656</v>
      </c>
      <c r="BN1488" s="16" cm="1">
        <f t="array" ref="BN1488">$C1488*EXP(poly_from_str(100000000/$E1488,BN$4342))</f>
        <v>0.18222831270094952</v>
      </c>
      <c r="BO1488" s="3">
        <f t="shared" si="1716"/>
        <v>0</v>
      </c>
      <c r="BP1488" s="13">
        <f t="shared" si="1717"/>
        <v>-0.16269947953137462</v>
      </c>
      <c r="BY1488">
        <v>204</v>
      </c>
    </row>
    <row r="1489" spans="1:77" hidden="1" x14ac:dyDescent="0.25">
      <c r="A1489">
        <v>3762.7130000000002</v>
      </c>
      <c r="B1489" s="2" t="str">
        <f t="shared" si="1677"/>
        <v/>
      </c>
      <c r="C1489">
        <v>6</v>
      </c>
      <c r="E1489">
        <v>26569.02</v>
      </c>
      <c r="F1489">
        <v>36652</v>
      </c>
      <c r="G1489" t="s">
        <v>5</v>
      </c>
      <c r="H1489" s="5" t="s">
        <v>18</v>
      </c>
      <c r="I1489">
        <v>63221</v>
      </c>
      <c r="J1489" t="s">
        <v>3</v>
      </c>
      <c r="K1489" s="5" t="s">
        <v>19</v>
      </c>
      <c r="L1489">
        <v>36652.29</v>
      </c>
      <c r="M1489" t="str">
        <f t="shared" si="1703"/>
        <v>e</v>
      </c>
      <c r="N1489" t="str">
        <f t="shared" si="1704"/>
        <v>5/2</v>
      </c>
      <c r="O1489">
        <v>63221.279999999999</v>
      </c>
      <c r="P1489" t="str">
        <f t="shared" si="1705"/>
        <v>o</v>
      </c>
      <c r="Q1489" t="str">
        <f t="shared" si="1706"/>
        <v>3/2</v>
      </c>
      <c r="R1489">
        <v>14</v>
      </c>
      <c r="AA1489" s="10">
        <f t="shared" si="1680"/>
        <v>3762.7130000000002</v>
      </c>
      <c r="AB1489" s="3" cm="1">
        <f t="array" ref="AB1489">100000000/Lvac(AA1489)</f>
        <v>26569.018892075186</v>
      </c>
      <c r="AC1489" s="28">
        <f t="shared" si="1681"/>
        <v>2.6576568555720299E-7</v>
      </c>
      <c r="AD1489" s="28">
        <f t="shared" si="1682"/>
        <v>3.7637821857933669E-7</v>
      </c>
      <c r="AE1489" s="21">
        <f t="shared" si="1683"/>
        <v>26569.019260691497</v>
      </c>
      <c r="AF1489" s="10" cm="1">
        <f t="array" ref="AF1489">Lair(100000000/AE1489)</f>
        <v>3762.7129477951507</v>
      </c>
      <c r="AG1489" s="10">
        <f t="shared" si="1684"/>
        <v>8.5305667602173195E-3</v>
      </c>
      <c r="AH1489" s="10" t="b">
        <f t="shared" si="1678"/>
        <v>1</v>
      </c>
      <c r="AI1489" s="10">
        <f t="shared" si="1707"/>
        <v>3762.7129477951507</v>
      </c>
      <c r="AJ1489">
        <v>3.0000000000000001E-3</v>
      </c>
      <c r="AK1489" s="3" cm="1">
        <f t="array" ref="AK1489">100000000/Lvac($AA1489)</f>
        <v>26569.018892075186</v>
      </c>
      <c r="AL1489" s="21">
        <f t="shared" si="1686"/>
        <v>2.1183400855207882E-2</v>
      </c>
      <c r="AM1489" s="10" cm="1">
        <f t="array" ref="AM1489">Lvac($AI1489)-$BA1489</f>
        <v>-4.145090493693715E-3</v>
      </c>
      <c r="AN1489" s="10">
        <f t="shared" si="1708"/>
        <v>2.8892075188196031E-2</v>
      </c>
      <c r="AO1489" s="3">
        <f t="shared" si="1709"/>
        <v>-1.3816968312312383</v>
      </c>
      <c r="AP1489" s="3">
        <v>-1.3642907000151656</v>
      </c>
      <c r="AS1489" s="3">
        <f t="shared" si="1687"/>
        <v>-1.1079248142777942E-3</v>
      </c>
      <c r="AT1489" s="3" cm="1">
        <f t="array" ref="AT1489">AS1489-(100000000/LvacE($A1489)-$E1489)</f>
        <v>-3.3891639759531245E-5</v>
      </c>
      <c r="AU1489" t="s">
        <v>4766</v>
      </c>
      <c r="AV1489" t="s">
        <v>4702</v>
      </c>
      <c r="AW1489" s="3">
        <v>36652.29</v>
      </c>
      <c r="AX1489" s="3">
        <v>63221.279999999999</v>
      </c>
      <c r="AY1489" s="3"/>
      <c r="AZ1489" s="10" cm="1">
        <f t="array" ref="AZ1489">Lair(100000000/($AX1489-$AW1489))</f>
        <v>3762.7170918104944</v>
      </c>
      <c r="BA1489" s="10">
        <f t="shared" si="1710"/>
        <v>3763.7862786654669</v>
      </c>
      <c r="BN1489" s="16" cm="1">
        <f t="array" ref="BN1489">$C1489*EXP(poly_from_str(100000000/$E1489,BN$4342))</f>
        <v>1.0968032973794393</v>
      </c>
      <c r="BO1489" s="16"/>
      <c r="BY1489">
        <v>1230</v>
      </c>
    </row>
    <row r="1490" spans="1:77" hidden="1" x14ac:dyDescent="0.25">
      <c r="A1490">
        <v>3761.1619999999998</v>
      </c>
      <c r="B1490" s="2" t="str">
        <f t="shared" si="1677"/>
        <v/>
      </c>
      <c r="C1490">
        <v>2</v>
      </c>
      <c r="D1490" t="s">
        <v>143</v>
      </c>
      <c r="E1490">
        <v>26579.97</v>
      </c>
      <c r="R1490">
        <v>14</v>
      </c>
      <c r="S1490" t="s">
        <v>22</v>
      </c>
      <c r="AA1490" s="10">
        <f t="shared" si="1680"/>
        <v>3761.1619999999998</v>
      </c>
      <c r="AB1490" s="3" cm="1">
        <f t="array" ref="AB1490">100000000/Lvac(AA1490)</f>
        <v>26579.974955595731</v>
      </c>
      <c r="AC1490" s="28">
        <f t="shared" si="1681"/>
        <v>2.6587528003313871E-7</v>
      </c>
      <c r="AD1490" s="28">
        <f t="shared" si="1682"/>
        <v>3.7622307834021328E-7</v>
      </c>
      <c r="AE1490" s="21">
        <f t="shared" si="1683"/>
        <v>26579.973305010641</v>
      </c>
      <c r="AF1490" s="10" cm="1">
        <f t="array" ref="AF1490">Lair(100000000/AE1490)</f>
        <v>3761.162233569512</v>
      </c>
      <c r="AG1490" s="10">
        <f t="shared" si="1684"/>
        <v>8.5334791422964143E-3</v>
      </c>
      <c r="AH1490" s="10" t="b">
        <f t="shared" si="1678"/>
        <v>1</v>
      </c>
      <c r="AI1490" s="10">
        <f t="shared" si="1685"/>
        <v>3761.1619999999998</v>
      </c>
      <c r="AJ1490">
        <v>7.0000000000000001E-3</v>
      </c>
      <c r="AK1490" s="3" cm="1">
        <f t="array" ref="AK1490">100000000/Lvac($AA1490)</f>
        <v>26579.974955595731</v>
      </c>
      <c r="AL1490" s="21">
        <f t="shared" si="1686"/>
        <v>4.94687079921498E-2</v>
      </c>
      <c r="AM1490" s="21"/>
      <c r="AN1490" s="21"/>
      <c r="AO1490" s="21"/>
      <c r="AP1490" s="21"/>
      <c r="AS1490" s="3">
        <f t="shared" si="1687"/>
        <v>4.955595730280038E-3</v>
      </c>
      <c r="AT1490" s="3" cm="1">
        <f t="array" ref="AT1490">AS1490-(100000000/LvacE($A1490)-$E1490)</f>
        <v>-3.3959728170884773E-5</v>
      </c>
      <c r="BB1490"/>
      <c r="BC1490"/>
      <c r="BD1490"/>
      <c r="BE1490"/>
      <c r="BF1490"/>
      <c r="BG1490"/>
      <c r="BH1490"/>
      <c r="BI1490"/>
      <c r="BJ1490"/>
      <c r="BN1490" s="16" cm="1">
        <f t="array" ref="BN1490">$C1490*EXP(poly_from_str(100000000/$E1490,BN$4342))</f>
        <v>0.36827570043182861</v>
      </c>
      <c r="BO1490" s="16"/>
      <c r="BY1490">
        <v>413</v>
      </c>
    </row>
    <row r="1491" spans="1:77" hidden="1" x14ac:dyDescent="0.25">
      <c r="A1491">
        <v>3760.9879999999998</v>
      </c>
      <c r="B1491" s="2" t="str">
        <f t="shared" si="1677"/>
        <v/>
      </c>
      <c r="C1491">
        <v>2</v>
      </c>
      <c r="E1491">
        <v>26581.200000000001</v>
      </c>
      <c r="F1491">
        <v>35024</v>
      </c>
      <c r="G1491" t="s">
        <v>5</v>
      </c>
      <c r="H1491" s="5" t="s">
        <v>8</v>
      </c>
      <c r="I1491">
        <v>61605</v>
      </c>
      <c r="J1491" t="s">
        <v>3</v>
      </c>
      <c r="K1491" s="5" t="s">
        <v>8</v>
      </c>
      <c r="L1491">
        <v>35024.49</v>
      </c>
      <c r="M1491" t="str">
        <f>$G1491&amp;""</f>
        <v>e</v>
      </c>
      <c r="N1491" t="str">
        <f>$H1491&amp;""</f>
        <v>7/2</v>
      </c>
      <c r="O1491">
        <v>61605.66</v>
      </c>
      <c r="P1491" t="str">
        <f>$J1491&amp;""</f>
        <v>o</v>
      </c>
      <c r="Q1491" t="str">
        <f>$K1491&amp;""</f>
        <v>7/2</v>
      </c>
      <c r="R1491">
        <v>14</v>
      </c>
      <c r="AA1491" s="10">
        <f t="shared" si="1680"/>
        <v>3760.9879999999998</v>
      </c>
      <c r="AB1491" s="3" cm="1">
        <f t="array" ref="AB1491">100000000/Lvac(AA1491)</f>
        <v>26581.204632822275</v>
      </c>
      <c r="AC1491" s="28">
        <f t="shared" si="1681"/>
        <v>2.6588758060382005E-7</v>
      </c>
      <c r="AD1491" s="28">
        <f t="shared" si="1682"/>
        <v>3.7620567382608665E-7</v>
      </c>
      <c r="AE1491" s="21">
        <f t="shared" si="1683"/>
        <v>26581.20308955451</v>
      </c>
      <c r="AF1491" s="10" cm="1">
        <f t="array" ref="AF1491">Lair(100000000/AE1491)</f>
        <v>3760.988218363143</v>
      </c>
      <c r="AG1491" s="10">
        <f t="shared" si="1684"/>
        <v>8.5338060946780845E-3</v>
      </c>
      <c r="AH1491" s="10" t="b">
        <f t="shared" si="1678"/>
        <v>1</v>
      </c>
      <c r="AI1491" s="10">
        <f>$AF1491</f>
        <v>3760.988218363143</v>
      </c>
      <c r="AJ1491">
        <v>3.0000000000000001E-3</v>
      </c>
      <c r="AK1491" s="3" cm="1">
        <f t="array" ref="AK1491">100000000/Lvac($AA1491)</f>
        <v>26581.204632822275</v>
      </c>
      <c r="AL1491" s="21">
        <f t="shared" si="1686"/>
        <v>2.1202835337030872E-2</v>
      </c>
      <c r="AM1491" s="10" cm="1">
        <f t="array" ref="AM1491">Lvac($AI1491)-$BA1491</f>
        <v>-4.6831944837322226E-3</v>
      </c>
      <c r="AN1491" s="10">
        <f>$AK1491-($AX1491-$AW1491)</f>
        <v>3.4632822269486496E-2</v>
      </c>
      <c r="AO1491" s="3">
        <f>AM1491/AJ1491</f>
        <v>-1.5610648279107409</v>
      </c>
      <c r="AP1491" s="3">
        <v>-1.6338714258381515</v>
      </c>
      <c r="AS1491" s="3">
        <f t="shared" si="1687"/>
        <v>4.6328222742886283E-3</v>
      </c>
      <c r="AT1491" s="3" cm="1">
        <f t="array" ref="AT1491">AS1491-(100000000/LvacE($A1491)-$E1491)</f>
        <v>-3.3967367926379666E-5</v>
      </c>
      <c r="AU1491" t="s">
        <v>4765</v>
      </c>
      <c r="AV1491" t="s">
        <v>4817</v>
      </c>
      <c r="AW1491" s="3">
        <v>35024.49</v>
      </c>
      <c r="AX1491" s="3">
        <v>61605.66</v>
      </c>
      <c r="AY1491" s="3"/>
      <c r="AZ1491" s="10" cm="1">
        <f t="array" ref="AZ1491">Lair(100000000/($AX1491-$AW1491))</f>
        <v>3760.9929003429725</v>
      </c>
      <c r="BA1491" s="10">
        <f>100000000/($AX1491-$AW1491)</f>
        <v>3762.061639875144</v>
      </c>
      <c r="BB1491" s="12">
        <v>417000</v>
      </c>
      <c r="BC1491" s="3">
        <v>6.0000000000000001E-3</v>
      </c>
      <c r="BD1491" s="12" cm="1">
        <f t="array" ref="BD1491">SfromgA($BB1491,$BA1491,"")</f>
        <v>1.0958399673438105E-2</v>
      </c>
      <c r="BE1491" s="29">
        <f>(10^MAX(0.05, -0.312925054856973*((LN($BD1491))^(1/3)) + 0.454808404431693)-1)*100</f>
        <v>837.47153699761225</v>
      </c>
      <c r="BG1491" s="3"/>
      <c r="BH1491" s="3"/>
      <c r="BI1491" s="12">
        <f>IF($BB1491="",$BF1491,$BB1491)</f>
        <v>417000</v>
      </c>
      <c r="BJ1491" s="29">
        <f>IF($BB1491="",$BH1491,$BE1491)</f>
        <v>837.47153699761225</v>
      </c>
      <c r="BK1491" s="3">
        <f>LN(BN1491*100000000/($AX1491-$AW1491)/$BI1491)</f>
        <v>-5.7062237871962243</v>
      </c>
      <c r="BL1491" s="13">
        <f>EXP(BK$4341*$AX1491+BK$4342)*$BI1491/(100000000/($AX1491-$AW1491))</f>
        <v>0.11547279673653521</v>
      </c>
      <c r="BM1491" s="3">
        <f t="shared" ref="BM1491" si="1718">LN(BL1491/$C1491)</f>
        <v>-2.8518674834114637</v>
      </c>
      <c r="BN1491" s="16" cm="1">
        <f t="array" ref="BN1491">$C1491*EXP(poly_from_str(100000000/$E1491,BN$4342))</f>
        <v>0.36857735123432095</v>
      </c>
      <c r="BO1491" s="3">
        <f>LN($C1491)</f>
        <v>0.69314718055994529</v>
      </c>
      <c r="BP1491" s="13">
        <f>LN(BL1491/BN1491)</f>
        <v>-1.1606156218410282</v>
      </c>
      <c r="BY1491">
        <v>413</v>
      </c>
    </row>
    <row r="1492" spans="1:77" hidden="1" x14ac:dyDescent="0.25">
      <c r="A1492">
        <v>3758.6410000000001</v>
      </c>
      <c r="B1492" s="2" t="str">
        <f t="shared" si="1677"/>
        <v/>
      </c>
      <c r="C1492">
        <v>1</v>
      </c>
      <c r="D1492" t="s">
        <v>14</v>
      </c>
      <c r="E1492">
        <v>26597.8</v>
      </c>
      <c r="R1492">
        <v>14</v>
      </c>
      <c r="S1492" t="s">
        <v>22</v>
      </c>
      <c r="AA1492" s="10">
        <f t="shared" si="1680"/>
        <v>3758.6410000000001</v>
      </c>
      <c r="AB1492" s="3" cm="1">
        <f t="array" ref="AB1492">100000000/Lvac(AA1492)</f>
        <v>26597.802265628903</v>
      </c>
      <c r="AC1492" s="28">
        <f t="shared" si="1681"/>
        <v>2.660536082057318E-7</v>
      </c>
      <c r="AD1492" s="28">
        <f t="shared" si="1682"/>
        <v>3.7597091293977069E-7</v>
      </c>
      <c r="AE1492" s="21">
        <f t="shared" si="1683"/>
        <v>26597.801509654164</v>
      </c>
      <c r="AF1492" s="10" cm="1">
        <f t="array" ref="AF1492">Lair(100000000/AE1492)</f>
        <v>3758.6411068324392</v>
      </c>
      <c r="AG1492" s="10">
        <f t="shared" si="1684"/>
        <v>8.5382206315565787E-3</v>
      </c>
      <c r="AH1492" s="10" t="b">
        <f t="shared" si="1678"/>
        <v>1</v>
      </c>
      <c r="AI1492" s="10">
        <f t="shared" si="1685"/>
        <v>3758.6410000000001</v>
      </c>
      <c r="AJ1492">
        <v>7.0000000000000001E-3</v>
      </c>
      <c r="AK1492" s="3" cm="1">
        <f t="array" ref="AK1492">100000000/Lvac($AA1492)</f>
        <v>26597.802265628903</v>
      </c>
      <c r="AL1492" s="21">
        <f t="shared" si="1686"/>
        <v>4.9535088841792106E-2</v>
      </c>
      <c r="AM1492" s="21"/>
      <c r="AN1492" s="21"/>
      <c r="AO1492" s="21"/>
      <c r="AP1492" s="21"/>
      <c r="AS1492" s="3">
        <f t="shared" si="1687"/>
        <v>2.2656289038422983E-3</v>
      </c>
      <c r="AT1492" s="3" cm="1">
        <f t="array" ref="AT1492">AS1492-(100000000/LvacE($A1492)-$E1492)</f>
        <v>-3.4070384572260082E-5</v>
      </c>
      <c r="BB1492"/>
      <c r="BC1492"/>
      <c r="BD1492"/>
      <c r="BE1492"/>
      <c r="BF1492"/>
      <c r="BG1492"/>
      <c r="BH1492"/>
      <c r="BI1492"/>
      <c r="BJ1492"/>
      <c r="BN1492" s="16" cm="1">
        <f t="array" ref="BN1492">$C1492*EXP(poly_from_str(100000000/$E1492,BN$4342))</f>
        <v>0.18633627416328469</v>
      </c>
      <c r="BO1492" s="16"/>
      <c r="BY1492">
        <v>209</v>
      </c>
    </row>
    <row r="1493" spans="1:77" hidden="1" x14ac:dyDescent="0.25">
      <c r="A1493">
        <v>3753.67</v>
      </c>
      <c r="B1493" s="2" t="str">
        <f t="shared" si="1677"/>
        <v/>
      </c>
      <c r="C1493">
        <v>4</v>
      </c>
      <c r="E1493">
        <v>26633.02</v>
      </c>
      <c r="F1493">
        <v>44903</v>
      </c>
      <c r="G1493" t="s">
        <v>5</v>
      </c>
      <c r="H1493" s="5" t="s">
        <v>18</v>
      </c>
      <c r="I1493">
        <v>71536</v>
      </c>
      <c r="J1493" t="s">
        <v>3</v>
      </c>
      <c r="K1493" s="5" t="s">
        <v>18</v>
      </c>
      <c r="L1493">
        <v>44903.42</v>
      </c>
      <c r="M1493" t="str">
        <f t="shared" ref="M1493:M1495" si="1719">$G1493&amp;""</f>
        <v>e</v>
      </c>
      <c r="N1493" t="str">
        <f t="shared" ref="N1493:N1495" si="1720">$H1493&amp;""</f>
        <v>5/2</v>
      </c>
      <c r="O1493">
        <v>71536.38</v>
      </c>
      <c r="P1493" t="str">
        <f t="shared" ref="P1493:P1495" si="1721">$J1493&amp;""</f>
        <v>o</v>
      </c>
      <c r="Q1493" t="str">
        <f t="shared" ref="Q1493:Q1495" si="1722">$K1493&amp;""</f>
        <v>5/2</v>
      </c>
      <c r="R1493">
        <v>14</v>
      </c>
      <c r="AA1493" s="10">
        <f t="shared" si="1680"/>
        <v>3753.67</v>
      </c>
      <c r="AB1493" s="3" cm="1">
        <f t="array" ref="AB1493">100000000/Lvac(AA1493)</f>
        <v>26633.024966112796</v>
      </c>
      <c r="AC1493" s="28">
        <f t="shared" si="1681"/>
        <v>2.6640594404942365E-7</v>
      </c>
      <c r="AD1493" s="28">
        <f t="shared" si="1682"/>
        <v>3.7547368399660772E-7</v>
      </c>
      <c r="AE1493" s="21">
        <f t="shared" si="1683"/>
        <v>26633.023303214748</v>
      </c>
      <c r="AF1493" s="10" cm="1">
        <f t="array" ref="AF1493">Lair(100000000/AE1493)</f>
        <v>3753.6702343754023</v>
      </c>
      <c r="AG1493" s="10">
        <f t="shared" si="1684"/>
        <v>8.5475980794945741E-3</v>
      </c>
      <c r="AH1493" s="10" t="b">
        <f t="shared" si="1678"/>
        <v>1</v>
      </c>
      <c r="AI1493" s="10">
        <f t="shared" ref="AI1493:AI1495" si="1723">$AF1493</f>
        <v>3753.6702343754023</v>
      </c>
      <c r="AJ1493">
        <v>3.0000000000000001E-3</v>
      </c>
      <c r="AK1493" s="3" cm="1">
        <f t="array" ref="AK1493">100000000/Lvac($AA1493)</f>
        <v>26633.024966112796</v>
      </c>
      <c r="AL1493" s="21">
        <f t="shared" si="1686"/>
        <v>2.1285587147916663E-2</v>
      </c>
      <c r="AM1493" s="10" cm="1">
        <f t="array" ref="AM1493">Lvac($AI1493)-$BA1493</f>
        <v>-8.9245403933091438E-3</v>
      </c>
      <c r="AN1493" s="10">
        <f t="shared" ref="AN1493:AN1495" si="1724">$AK1493-($AX1493-$AW1493)</f>
        <v>6.4966112789988983E-2</v>
      </c>
      <c r="AO1493" s="3">
        <f t="shared" ref="AO1493:AO1495" si="1725">AM1493/AJ1493</f>
        <v>-2.9748467977697146</v>
      </c>
      <c r="AP1493" s="3">
        <v>-3.0529921950801509</v>
      </c>
      <c r="AS1493" s="3">
        <f t="shared" si="1687"/>
        <v>4.9661127959552687E-3</v>
      </c>
      <c r="AT1493" s="3" cm="1">
        <f t="array" ref="AT1493">AS1493-(100000000/LvacE($A1493)-$E1493)</f>
        <v>-3.4288514143554494E-5</v>
      </c>
      <c r="AU1493" t="s">
        <v>4760</v>
      </c>
      <c r="AV1493" t="s">
        <v>4855</v>
      </c>
      <c r="AW1493" s="3">
        <v>44903.42</v>
      </c>
      <c r="AX1493" s="3">
        <v>71536.38</v>
      </c>
      <c r="AY1493" s="3"/>
      <c r="AZ1493" s="10" cm="1">
        <f t="array" ref="AZ1493">Lair(100000000/($AX1493-$AW1493))</f>
        <v>3753.6791566016409</v>
      </c>
      <c r="BA1493" s="10">
        <f t="shared" ref="BA1493:BA1495" si="1726">100000000/($AX1493-$AW1493)</f>
        <v>3754.7459989426625</v>
      </c>
      <c r="BB1493" s="12">
        <v>1380000</v>
      </c>
      <c r="BC1493" s="3">
        <v>3.5000000000000003E-2</v>
      </c>
      <c r="BD1493" s="12" cm="1">
        <f t="array" ref="BD1493">SfromgA($BB1493,$BA1493,"")</f>
        <v>3.6054056572632547E-2</v>
      </c>
      <c r="BE1493" s="29">
        <f t="shared" ref="BE1493:BE1495" si="1727">(10^MAX(0.05, -0.312925054856973*((LN($BD1493))^(1/3)) + 0.454808404431693)-1)*100</f>
        <v>735.14223124026273</v>
      </c>
      <c r="BG1493" s="3"/>
      <c r="BH1493" s="3"/>
      <c r="BI1493" s="12">
        <f t="shared" ref="BI1493:BI1495" si="1728">IF($BB1493="",$BF1493,$BB1493)</f>
        <v>1380000</v>
      </c>
      <c r="BJ1493" s="29">
        <f t="shared" ref="BJ1493:BJ1495" si="1729">IF($BB1493="",$BH1493,$BE1493)</f>
        <v>735.14223124026273</v>
      </c>
      <c r="BK1493" s="3">
        <f t="shared" ref="BK1493:BK1495" si="1730">LN(BN1493*100000000/($AX1493-$AW1493)/$BI1493)</f>
        <v>-6.1772855640099005</v>
      </c>
      <c r="BL1493" s="13">
        <f>EXP(BK$4341*$AX1493+BK$4342)*$BI1493/(100000000/($AX1493-$AW1493))</f>
        <v>0.18004311913575904</v>
      </c>
      <c r="BM1493" s="3">
        <f t="shared" ref="BM1493:BM1495" si="1731">LN(BL1493/$C1493)</f>
        <v>-3.1008532671453009</v>
      </c>
      <c r="BN1493" s="16" cm="1">
        <f t="array" ref="BN1493">$C1493*EXP(poly_from_str(100000000/$E1493,BN$4342))</f>
        <v>0.76302275478083426</v>
      </c>
      <c r="BO1493" s="3">
        <f t="shared" ref="BO1493:BO1495" si="1732">LN($C1493)</f>
        <v>1.3862943611198906</v>
      </c>
      <c r="BP1493" s="13">
        <f t="shared" ref="BP1493:BP1495" si="1733">LN(BL1493/BN1493)</f>
        <v>-1.4440914806626393</v>
      </c>
      <c r="BY1493">
        <v>853</v>
      </c>
    </row>
    <row r="1494" spans="1:77" hidden="1" x14ac:dyDescent="0.25">
      <c r="A1494">
        <v>3751.864</v>
      </c>
      <c r="B1494" s="2" t="str">
        <f t="shared" si="1677"/>
        <v/>
      </c>
      <c r="C1494">
        <v>2</v>
      </c>
      <c r="E1494">
        <v>26645.84</v>
      </c>
      <c r="F1494">
        <v>26446</v>
      </c>
      <c r="G1494" t="s">
        <v>5</v>
      </c>
      <c r="H1494" s="5" t="s">
        <v>8</v>
      </c>
      <c r="I1494">
        <v>53092</v>
      </c>
      <c r="J1494" t="s">
        <v>3</v>
      </c>
      <c r="K1494" s="5" t="s">
        <v>8</v>
      </c>
      <c r="L1494">
        <v>26446.97</v>
      </c>
      <c r="M1494" t="str">
        <f t="shared" si="1719"/>
        <v>e</v>
      </c>
      <c r="N1494" t="str">
        <f t="shared" si="1720"/>
        <v>7/2</v>
      </c>
      <c r="O1494">
        <v>53092.800000000003</v>
      </c>
      <c r="P1494" t="str">
        <f t="shared" si="1721"/>
        <v>o</v>
      </c>
      <c r="Q1494" t="str">
        <f t="shared" si="1722"/>
        <v>7/2</v>
      </c>
      <c r="R1494">
        <v>14</v>
      </c>
      <c r="S1494" t="s">
        <v>743</v>
      </c>
      <c r="AA1494" s="10">
        <f t="shared" si="1680"/>
        <v>3751.864</v>
      </c>
      <c r="AB1494" s="3" cm="1">
        <f t="array" ref="AB1494">100000000/Lvac(AA1494)</f>
        <v>26645.84473984615</v>
      </c>
      <c r="AC1494" s="28">
        <f t="shared" si="1681"/>
        <v>2.6653418140956067E-7</v>
      </c>
      <c r="AD1494" s="28">
        <f t="shared" si="1682"/>
        <v>3.7529303715584657E-7</v>
      </c>
      <c r="AE1494" s="21">
        <f t="shared" si="1683"/>
        <v>26645.843150680485</v>
      </c>
      <c r="AF1494" s="10" cm="1">
        <f t="array" ref="AF1494">Lair(100000000/AE1494)</f>
        <v>3751.8642237678</v>
      </c>
      <c r="AG1494" s="10">
        <f t="shared" si="1684"/>
        <v>8.551014207850571E-3</v>
      </c>
      <c r="AH1494" s="10" t="b">
        <f t="shared" si="1678"/>
        <v>1</v>
      </c>
      <c r="AI1494" s="10">
        <f t="shared" si="1723"/>
        <v>3751.8642237678</v>
      </c>
      <c r="AJ1494">
        <v>3.0000000000000001E-3</v>
      </c>
      <c r="AK1494" s="3" cm="1">
        <f t="array" ref="AK1494">100000000/Lvac($AA1494)</f>
        <v>26645.84473984615</v>
      </c>
      <c r="AL1494" s="21">
        <f t="shared" si="1686"/>
        <v>2.1306083976370922E-2</v>
      </c>
      <c r="AM1494" s="10" cm="1">
        <f t="array" ref="AM1494">Lvac($AI1494)-$BA1494</f>
        <v>-1.8522069358368753E-3</v>
      </c>
      <c r="AN1494" s="10">
        <f t="shared" si="1724"/>
        <v>1.4739846148586366E-2</v>
      </c>
      <c r="AO1494" s="3">
        <f t="shared" si="1725"/>
        <v>-0.61740231194562512</v>
      </c>
      <c r="AP1494" s="3">
        <v>-0.692010923557973</v>
      </c>
      <c r="AS1494" s="3">
        <f t="shared" si="1687"/>
        <v>4.739846150187077E-3</v>
      </c>
      <c r="AT1494" s="3" cm="1">
        <f t="array" ref="AT1494">AS1494-(100000000/LvacE($A1494)-$E1494)</f>
        <v>-3.4367742046015337E-5</v>
      </c>
      <c r="AU1494" t="s">
        <v>4731</v>
      </c>
      <c r="AV1494" t="s">
        <v>4809</v>
      </c>
      <c r="AW1494" s="3">
        <v>26446.97</v>
      </c>
      <c r="AX1494" s="3">
        <v>53092.800000000003</v>
      </c>
      <c r="AY1494" s="3"/>
      <c r="AZ1494" s="10" cm="1">
        <f t="array" ref="AZ1494">Lair(100000000/($AX1494-$AW1494))</f>
        <v>3751.8660754944826</v>
      </c>
      <c r="BA1494" s="10">
        <f t="shared" si="1726"/>
        <v>3752.9324475912363</v>
      </c>
      <c r="BB1494" s="12">
        <v>745000</v>
      </c>
      <c r="BC1494" s="3">
        <v>7.0000000000000001E-3</v>
      </c>
      <c r="BD1494" s="12" cm="1">
        <f t="array" ref="BD1494">SfromgA($BB1494,$BA1494,"")</f>
        <v>1.9435775517515744E-2</v>
      </c>
      <c r="BE1494" s="29">
        <f t="shared" si="1727"/>
        <v>789.35777590927876</v>
      </c>
      <c r="BG1494" s="3"/>
      <c r="BH1494" s="3"/>
      <c r="BI1494" s="12">
        <f t="shared" si="1728"/>
        <v>745000</v>
      </c>
      <c r="BJ1494" s="29">
        <f t="shared" si="1729"/>
        <v>789.35777590927876</v>
      </c>
      <c r="BK1494" s="3">
        <f t="shared" si="1730"/>
        <v>-6.2459305903304738</v>
      </c>
      <c r="BL1494" s="13">
        <f>EXP(BK$4341*$AX1494+BK$4342)*$BI1494/(100000000/($AX1494-$AW1494))</f>
        <v>0.39487568043796822</v>
      </c>
      <c r="BM1494" s="3">
        <f t="shared" si="1731"/>
        <v>-1.6223314772482422</v>
      </c>
      <c r="BN1494" s="16" cm="1">
        <f t="array" ref="BN1494">$C1494*EXP(poly_from_str(100000000/$E1494,BN$4342))</f>
        <v>0.38477986310588819</v>
      </c>
      <c r="BO1494" s="3">
        <f t="shared" si="1732"/>
        <v>0.69314718055994529</v>
      </c>
      <c r="BP1494" s="13">
        <f t="shared" si="1733"/>
        <v>2.5899595677497136E-2</v>
      </c>
      <c r="BY1494">
        <v>430</v>
      </c>
    </row>
    <row r="1495" spans="1:77" hidden="1" x14ac:dyDescent="0.25">
      <c r="A1495">
        <v>3745.165</v>
      </c>
      <c r="B1495" s="2" t="str">
        <f t="shared" si="1677"/>
        <v/>
      </c>
      <c r="C1495">
        <v>2</v>
      </c>
      <c r="E1495">
        <v>26693.5</v>
      </c>
      <c r="F1495">
        <v>35024</v>
      </c>
      <c r="G1495" t="s">
        <v>5</v>
      </c>
      <c r="H1495" s="5" t="s">
        <v>8</v>
      </c>
      <c r="I1495">
        <v>61717</v>
      </c>
      <c r="J1495" t="s">
        <v>3</v>
      </c>
      <c r="K1495" s="5" t="s">
        <v>18</v>
      </c>
      <c r="L1495">
        <v>35024.49</v>
      </c>
      <c r="M1495" t="str">
        <f t="shared" si="1719"/>
        <v>e</v>
      </c>
      <c r="N1495" t="str">
        <f t="shared" si="1720"/>
        <v>7/2</v>
      </c>
      <c r="O1495">
        <v>61717.98</v>
      </c>
      <c r="P1495" t="str">
        <f t="shared" si="1721"/>
        <v>o</v>
      </c>
      <c r="Q1495" t="str">
        <f t="shared" si="1722"/>
        <v>5/2</v>
      </c>
      <c r="R1495">
        <v>14</v>
      </c>
      <c r="AA1495" s="10">
        <f t="shared" si="1680"/>
        <v>3745.165</v>
      </c>
      <c r="AB1495" s="3" cm="1">
        <f t="array" ref="AB1495">100000000/Lvac(AA1495)</f>
        <v>26693.505140055131</v>
      </c>
      <c r="AC1495" s="28">
        <f t="shared" si="1681"/>
        <v>2.67010932762642E-7</v>
      </c>
      <c r="AD1495" s="28">
        <f t="shared" si="1682"/>
        <v>3.7462296343369416E-7</v>
      </c>
      <c r="AE1495" s="21">
        <f t="shared" si="1683"/>
        <v>26693.50340850986</v>
      </c>
      <c r="AF1495" s="10" cm="1">
        <f t="array" ref="AF1495">Lair(100000000/AE1495)</f>
        <v>3745.1652429461783</v>
      </c>
      <c r="AG1495" s="10">
        <f t="shared" si="1684"/>
        <v>8.5637288530752489E-3</v>
      </c>
      <c r="AH1495" s="10" t="b">
        <f t="shared" si="1678"/>
        <v>1</v>
      </c>
      <c r="AI1495" s="10">
        <f t="shared" si="1723"/>
        <v>3745.1652429461783</v>
      </c>
      <c r="AJ1495">
        <v>3.0000000000000001E-3</v>
      </c>
      <c r="AK1495" s="3" cm="1">
        <f t="array" ref="AK1495">100000000/Lvac($AA1495)</f>
        <v>26693.505140055131</v>
      </c>
      <c r="AL1495" s="21">
        <f t="shared" si="1686"/>
        <v>2.1382371731392315E-2</v>
      </c>
      <c r="AM1495" s="10" cm="1">
        <f t="array" ref="AM1495">Lvac($AI1495)-$BA1495</f>
        <v>-1.881783169665141E-3</v>
      </c>
      <c r="AN1495" s="10">
        <f t="shared" si="1724"/>
        <v>1.5140055125812069E-2</v>
      </c>
      <c r="AO1495" s="3">
        <f t="shared" si="1725"/>
        <v>-0.62726105655504705</v>
      </c>
      <c r="AP1495" s="3">
        <v>-0.70826411441278958</v>
      </c>
      <c r="AS1495" s="3">
        <f t="shared" si="1687"/>
        <v>5.1400551310507581E-3</v>
      </c>
      <c r="AT1495" s="3" cm="1">
        <f t="array" ref="AT1495">AS1495-(100000000/LvacE($A1495)-$E1495)</f>
        <v>-3.4661505196709186E-5</v>
      </c>
      <c r="AU1495" t="s">
        <v>4765</v>
      </c>
      <c r="AV1495" t="s">
        <v>4875</v>
      </c>
      <c r="AW1495" s="3">
        <v>35024.49</v>
      </c>
      <c r="AX1495" s="3">
        <v>61717.98</v>
      </c>
      <c r="AY1495" s="3"/>
      <c r="AZ1495" s="10" cm="1">
        <f t="array" ref="AZ1495">Lair(100000000/($AX1495-$AW1495))</f>
        <v>3745.1671242415346</v>
      </c>
      <c r="BA1495" s="10">
        <f t="shared" si="1726"/>
        <v>3746.2317591292849</v>
      </c>
      <c r="BB1495" s="12">
        <v>1380000</v>
      </c>
      <c r="BC1495" s="3">
        <v>4.5999999999999999E-2</v>
      </c>
      <c r="BD1495" s="12" cm="1">
        <f t="array" ref="BD1495">SfromgA($BB1495,$BA1495,"")</f>
        <v>3.5809344424131639E-2</v>
      </c>
      <c r="BE1495" s="29">
        <f t="shared" si="1727"/>
        <v>735.75553228634374</v>
      </c>
      <c r="BG1495" s="3"/>
      <c r="BH1495" s="3"/>
      <c r="BI1495" s="12">
        <f t="shared" si="1728"/>
        <v>1380000</v>
      </c>
      <c r="BJ1495" s="29">
        <f t="shared" si="1729"/>
        <v>735.75553228634374</v>
      </c>
      <c r="BK1495" s="3">
        <f t="shared" si="1730"/>
        <v>-6.8324691423199519</v>
      </c>
      <c r="BL1495" s="13">
        <f>EXP(BK$4341*$AX1495+BK$4342)*$BI1495/(100000000/($AX1495-$AW1495))</f>
        <v>0.38049387755828579</v>
      </c>
      <c r="BM1495" s="3">
        <f t="shared" si="1731"/>
        <v>-1.6594323728867844</v>
      </c>
      <c r="BN1495" s="16" cm="1">
        <f t="array" ref="BN1495">$C1495*EXP(poly_from_str(100000000/$E1495,BN$4342))</f>
        <v>0.39717398906054224</v>
      </c>
      <c r="BO1495" s="3">
        <f t="shared" si="1732"/>
        <v>0.69314718055994529</v>
      </c>
      <c r="BP1495" s="13">
        <f t="shared" si="1733"/>
        <v>-4.2904357622547656E-2</v>
      </c>
      <c r="BY1495">
        <v>443</v>
      </c>
    </row>
    <row r="1496" spans="1:77" hidden="1" x14ac:dyDescent="0.25">
      <c r="A1496">
        <v>3743.5450000000001</v>
      </c>
      <c r="B1496" s="2" t="str">
        <f t="shared" si="1677"/>
        <v/>
      </c>
      <c r="C1496">
        <v>4</v>
      </c>
      <c r="D1496" t="s">
        <v>14</v>
      </c>
      <c r="E1496">
        <v>26705.06</v>
      </c>
      <c r="R1496">
        <v>14</v>
      </c>
      <c r="S1496" t="s">
        <v>22</v>
      </c>
      <c r="AA1496" s="10">
        <f t="shared" si="1680"/>
        <v>3743.5450000000001</v>
      </c>
      <c r="AB1496" s="3" cm="1">
        <f t="array" ref="AB1496">100000000/Lvac(AA1496)</f>
        <v>26705.056329630017</v>
      </c>
      <c r="AC1496" s="28">
        <f t="shared" si="1681"/>
        <v>2.6712648038156349E-7</v>
      </c>
      <c r="AD1496" s="28">
        <f t="shared" si="1682"/>
        <v>3.7446092142875266E-7</v>
      </c>
      <c r="AE1496" s="21">
        <f t="shared" si="1683"/>
        <v>26705.057567497541</v>
      </c>
      <c r="AF1496" s="10" cm="1">
        <f t="array" ref="AF1496">Lair(100000000/AE1496)</f>
        <v>3743.5448264700017</v>
      </c>
      <c r="AG1496" s="10">
        <f t="shared" si="1684"/>
        <v>8.5668138528627313E-3</v>
      </c>
      <c r="AH1496" s="10" t="b">
        <f t="shared" si="1678"/>
        <v>1</v>
      </c>
      <c r="AI1496" s="10">
        <f t="shared" si="1685"/>
        <v>3743.5450000000001</v>
      </c>
      <c r="AJ1496">
        <v>7.0000000000000001E-3</v>
      </c>
      <c r="AK1496" s="3" cm="1">
        <f t="array" ref="AK1496">100000000/Lvac($AA1496)</f>
        <v>26705.056329630017</v>
      </c>
      <c r="AL1496" s="21">
        <f t="shared" si="1686"/>
        <v>4.9935393940078218E-2</v>
      </c>
      <c r="AM1496" s="21"/>
      <c r="AN1496" s="21"/>
      <c r="AO1496" s="21"/>
      <c r="AP1496" s="21"/>
      <c r="AS1496" s="3">
        <f t="shared" si="1687"/>
        <v>-3.6703699843201321E-3</v>
      </c>
      <c r="AT1496" s="3" cm="1">
        <f t="array" ref="AT1496">AS1496-(100000000/LvacE($A1496)-$E1496)</f>
        <v>-3.4732518543023616E-5</v>
      </c>
      <c r="BB1496"/>
      <c r="BC1496"/>
      <c r="BD1496"/>
      <c r="BE1496"/>
      <c r="BF1496"/>
      <c r="BG1496"/>
      <c r="BH1496"/>
      <c r="BI1496"/>
      <c r="BJ1496"/>
      <c r="BN1496" s="16" cm="1">
        <f t="array" ref="BN1496">$C1496*EXP(poly_from_str(100000000/$E1496,BN$4342))</f>
        <v>0.80047717104219829</v>
      </c>
      <c r="BO1496" s="16"/>
      <c r="BY1496" t="e">
        <v>#N/A</v>
      </c>
    </row>
    <row r="1497" spans="1:77" hidden="1" x14ac:dyDescent="0.25">
      <c r="A1497">
        <v>3740.0169999999998</v>
      </c>
      <c r="B1497" s="2" t="str">
        <f t="shared" si="1677"/>
        <v/>
      </c>
      <c r="C1497">
        <v>7</v>
      </c>
      <c r="E1497">
        <v>26730.25</v>
      </c>
      <c r="F1497">
        <v>35828</v>
      </c>
      <c r="G1497" t="s">
        <v>5</v>
      </c>
      <c r="H1497" s="5" t="s">
        <v>4</v>
      </c>
      <c r="I1497">
        <v>62558</v>
      </c>
      <c r="J1497" t="s">
        <v>3</v>
      </c>
      <c r="K1497" s="5" t="s">
        <v>16</v>
      </c>
      <c r="L1497">
        <v>35828.46</v>
      </c>
      <c r="M1497" t="str">
        <f>$G1497&amp;""</f>
        <v>e</v>
      </c>
      <c r="N1497" t="str">
        <f>$H1497&amp;""</f>
        <v>9/2</v>
      </c>
      <c r="O1497">
        <v>62558.67</v>
      </c>
      <c r="P1497" t="str">
        <f>$J1497&amp;""</f>
        <v>o</v>
      </c>
      <c r="Q1497" t="str">
        <f>$K1497&amp;""</f>
        <v>11/2</v>
      </c>
      <c r="R1497">
        <v>14</v>
      </c>
      <c r="S1497" t="s">
        <v>743</v>
      </c>
      <c r="AA1497" s="10">
        <f t="shared" si="1680"/>
        <v>3740.0169999999998</v>
      </c>
      <c r="AB1497" s="3" cm="1">
        <f t="array" ref="AB1497">100000000/Lvac(AA1497)</f>
        <v>26730.246878399565</v>
      </c>
      <c r="AC1497" s="28">
        <f t="shared" si="1681"/>
        <v>2.6737846378773147E-7</v>
      </c>
      <c r="AD1497" s="28">
        <f t="shared" si="1682"/>
        <v>3.7410802995915825E-7</v>
      </c>
      <c r="AE1497" s="21">
        <f t="shared" si="1683"/>
        <v>26730.247933822317</v>
      </c>
      <c r="AF1497" s="10" cm="1">
        <f t="array" ref="AF1497">Lair(100000000/AE1497)</f>
        <v>3740.0168523246807</v>
      </c>
      <c r="AG1497" s="10">
        <f t="shared" si="1684"/>
        <v>8.5735461735066409E-3</v>
      </c>
      <c r="AH1497" s="10" t="b">
        <f t="shared" si="1678"/>
        <v>1</v>
      </c>
      <c r="AI1497" s="10">
        <f>$AF1497</f>
        <v>3740.0168523246807</v>
      </c>
      <c r="AJ1497">
        <v>3.0000000000000001E-3</v>
      </c>
      <c r="AK1497" s="3" cm="1">
        <f t="array" ref="AK1497">100000000/Lvac($AA1497)</f>
        <v>26730.246878399565</v>
      </c>
      <c r="AL1497" s="21">
        <f t="shared" si="1686"/>
        <v>2.1441277887652984E-2</v>
      </c>
      <c r="AM1497" s="10" cm="1">
        <f t="array" ref="AM1497">Lvac($AI1497)-$BA1497</f>
        <v>-5.3091041841071274E-3</v>
      </c>
      <c r="AN1497" s="10">
        <f>$AK1497-($AX1497-$AW1497)</f>
        <v>3.687839956546668E-2</v>
      </c>
      <c r="AO1497" s="3">
        <f>AM1497/AJ1497</f>
        <v>-1.7697013947023759</v>
      </c>
      <c r="AP1497" s="3">
        <v>-1.7204635266049688</v>
      </c>
      <c r="AS1497" s="3">
        <f t="shared" si="1687"/>
        <v>-3.1216004354064353E-3</v>
      </c>
      <c r="AT1497" s="3" cm="1">
        <f t="array" ref="AT1497">AS1497-(100000000/LvacE($A1497)-$E1497)</f>
        <v>-3.4887121728388593E-5</v>
      </c>
      <c r="AU1497" t="s">
        <v>4768</v>
      </c>
      <c r="AV1497" t="s">
        <v>4816</v>
      </c>
      <c r="AW1497" s="3">
        <v>35828.46</v>
      </c>
      <c r="AX1497" s="3">
        <v>62558.67</v>
      </c>
      <c r="AY1497" s="3"/>
      <c r="AZ1497" s="10" cm="1">
        <f t="array" ref="AZ1497">Lair(100000000/($AX1497-$AW1497))</f>
        <v>3740.0221600528239</v>
      </c>
      <c r="BA1497" s="10">
        <f>100000000/($AX1497-$AW1497)</f>
        <v>3741.0854609821622</v>
      </c>
      <c r="BB1497" s="12">
        <v>4910000</v>
      </c>
      <c r="BC1497" s="3">
        <v>0.124</v>
      </c>
      <c r="BD1497" s="12" cm="1">
        <f t="array" ref="BD1497">SfromgA($BB1497,$BA1497,"")</f>
        <v>0.12688425670586789</v>
      </c>
      <c r="BE1497" s="29">
        <f>(10^MAX(0.05, -0.312925054856973*((LN($BD1497))^(1/3)) + 0.454808404431693)-1)*100</f>
        <v>613.28242172880573</v>
      </c>
      <c r="BG1497" s="3"/>
      <c r="BH1497" s="3"/>
      <c r="BI1497" s="12">
        <f>IF($BB1497="",$BF1497,$BB1497)</f>
        <v>4910000</v>
      </c>
      <c r="BJ1497" s="29">
        <f>IF($BB1497="",$BH1497,$BE1497)</f>
        <v>613.28242172880573</v>
      </c>
      <c r="BK1497" s="3">
        <f>LN(BN1497*100000000/($AX1497-$AW1497)/$BI1497)</f>
        <v>-6.8258411066762861</v>
      </c>
      <c r="BL1497" s="13">
        <f>EXP(BK$4341*$AX1497+BK$4342)*$BI1497/(100000000/($AX1497-$AW1497))</f>
        <v>1.2717630493315537</v>
      </c>
      <c r="BM1497" s="3">
        <f t="shared" ref="BM1497" si="1734">LN(BL1497/$C1497)</f>
        <v>-1.7055059834620736</v>
      </c>
      <c r="BN1497" s="16" cm="1">
        <f t="array" ref="BN1497">$C1497*EXP(poly_from_str(100000000/$E1497,BN$4342))</f>
        <v>1.4244878058044443</v>
      </c>
      <c r="BO1497" s="3">
        <f>LN($C1497)</f>
        <v>1.9459101490553132</v>
      </c>
      <c r="BP1497" s="13">
        <f>LN(BL1497/BN1497)</f>
        <v>-0.11340814899210575</v>
      </c>
      <c r="BY1497">
        <v>1587</v>
      </c>
    </row>
    <row r="1498" spans="1:77" hidden="1" x14ac:dyDescent="0.25">
      <c r="A1498">
        <v>3738.614</v>
      </c>
      <c r="B1498" s="2" t="str">
        <f t="shared" si="1677"/>
        <v/>
      </c>
      <c r="C1498">
        <v>2</v>
      </c>
      <c r="E1498">
        <v>26740.28</v>
      </c>
      <c r="R1498">
        <v>14</v>
      </c>
      <c r="S1498" t="s">
        <v>22</v>
      </c>
      <c r="AA1498" s="10">
        <f t="shared" si="1680"/>
        <v>3738.614</v>
      </c>
      <c r="AB1498" s="3" cm="1">
        <f t="array" ref="AB1498">100000000/Lvac(AA1498)</f>
        <v>26740.277760586792</v>
      </c>
      <c r="AC1498" s="28">
        <f t="shared" si="1681"/>
        <v>2.6747880364220535E-7</v>
      </c>
      <c r="AD1498" s="28">
        <f t="shared" si="1682"/>
        <v>3.7396769358691056E-7</v>
      </c>
      <c r="AE1498" s="21">
        <f t="shared" si="1683"/>
        <v>26740.278518491632</v>
      </c>
      <c r="AF1498" s="10" cm="1">
        <f t="array" ref="AF1498">Lair(100000000/AE1498)</f>
        <v>3738.6138940330907</v>
      </c>
      <c r="AG1498" s="10">
        <f t="shared" si="1684"/>
        <v>8.5762287522310118E-3</v>
      </c>
      <c r="AH1498" s="10" t="b">
        <f t="shared" si="1678"/>
        <v>1</v>
      </c>
      <c r="AI1498" s="10">
        <f t="shared" si="1685"/>
        <v>3738.614</v>
      </c>
      <c r="AJ1498">
        <v>3.0000000000000001E-3</v>
      </c>
      <c r="AK1498" s="3" cm="1">
        <f t="array" ref="AK1498">100000000/Lvac($AA1498)</f>
        <v>26740.277760586792</v>
      </c>
      <c r="AL1498" s="21">
        <f t="shared" si="1686"/>
        <v>2.1457372513386079E-2</v>
      </c>
      <c r="AM1498" s="21"/>
      <c r="AN1498" s="21"/>
      <c r="AO1498" s="21"/>
      <c r="AP1498" s="21"/>
      <c r="AS1498" s="3">
        <f t="shared" si="1687"/>
        <v>-2.2394132065528538E-3</v>
      </c>
      <c r="AT1498" s="3" cm="1">
        <f t="array" ref="AT1498">AS1498-(100000000/LvacE($A1498)-$E1498)</f>
        <v>-3.4948589018313214E-5</v>
      </c>
      <c r="BB1498"/>
      <c r="BC1498"/>
      <c r="BD1498"/>
      <c r="BE1498"/>
      <c r="BF1498"/>
      <c r="BG1498"/>
      <c r="BH1498"/>
      <c r="BI1498"/>
      <c r="BJ1498"/>
      <c r="BN1498" s="16" cm="1">
        <f t="array" ref="BN1498">$C1498*EXP(poly_from_str(100000000/$E1498,BN$4342))</f>
        <v>0.40971808127371223</v>
      </c>
      <c r="BO1498" s="16"/>
      <c r="BY1498" t="e">
        <v>#N/A</v>
      </c>
    </row>
    <row r="1499" spans="1:77" hidden="1" x14ac:dyDescent="0.25">
      <c r="A1499">
        <v>3736.3090000000002</v>
      </c>
      <c r="B1499" s="2" t="str">
        <f t="shared" si="1677"/>
        <v/>
      </c>
      <c r="C1499">
        <v>3</v>
      </c>
      <c r="D1499" t="s">
        <v>1155</v>
      </c>
      <c r="E1499">
        <v>26756.77</v>
      </c>
      <c r="F1499">
        <v>37011</v>
      </c>
      <c r="G1499" t="s">
        <v>5</v>
      </c>
      <c r="H1499" s="5" t="s">
        <v>18</v>
      </c>
      <c r="I1499">
        <v>63768</v>
      </c>
      <c r="J1499" t="s">
        <v>3</v>
      </c>
      <c r="K1499" s="5" t="s">
        <v>8</v>
      </c>
      <c r="L1499">
        <v>37011.919999999998</v>
      </c>
      <c r="M1499" t="str">
        <f>$G1499&amp;""</f>
        <v>e</v>
      </c>
      <c r="N1499" t="str">
        <f>$H1499&amp;""</f>
        <v>5/2</v>
      </c>
      <c r="O1499">
        <v>63768.66</v>
      </c>
      <c r="P1499" t="str">
        <f>$J1499&amp;""</f>
        <v>o</v>
      </c>
      <c r="Q1499" t="str">
        <f>$K1499&amp;""</f>
        <v>7/2</v>
      </c>
      <c r="R1499">
        <v>14</v>
      </c>
      <c r="AA1499" s="10">
        <f t="shared" si="1680"/>
        <v>3736.3090000000002</v>
      </c>
      <c r="AB1499" s="3" cm="1">
        <f t="array" ref="AB1499">100000000/Lvac(AA1499)</f>
        <v>26756.773932001386</v>
      </c>
      <c r="AC1499" s="28">
        <f t="shared" si="1681"/>
        <v>2.6764381639741251E-7</v>
      </c>
      <c r="AD1499" s="28">
        <f t="shared" si="1682"/>
        <v>3.7373713383435566E-7</v>
      </c>
      <c r="AE1499" s="21">
        <f t="shared" si="1683"/>
        <v>26756.772599086009</v>
      </c>
      <c r="AF1499" s="10" cm="1">
        <f t="array" ref="AF1499">Lair(100000000/AE1499)</f>
        <v>3736.3091861326407</v>
      </c>
      <c r="AG1499" s="10">
        <f t="shared" si="1684"/>
        <v>8.580642544821826E-3</v>
      </c>
      <c r="AH1499" s="10" t="b">
        <f t="shared" si="1678"/>
        <v>1</v>
      </c>
      <c r="AI1499" s="10">
        <f>$AF1499</f>
        <v>3736.3091861326407</v>
      </c>
      <c r="AJ1499">
        <v>2.9000000000000001E-2</v>
      </c>
      <c r="AK1499" s="3" cm="1">
        <f t="array" ref="AK1499">100000000/Lvac($AA1499)</f>
        <v>26756.773932001386</v>
      </c>
      <c r="AL1499" s="21">
        <f t="shared" si="1686"/>
        <v>0.20767725725375602</v>
      </c>
      <c r="AM1499" s="10" cm="1">
        <f t="array" ref="AM1499">Lvac($AI1499)-$BA1499</f>
        <v>-4.5534282485277799E-3</v>
      </c>
      <c r="AN1499" s="10">
        <f>$AK1499-($AX1499-$AW1499)</f>
        <v>3.3932001380890142E-2</v>
      </c>
      <c r="AO1499" s="3">
        <f>AM1499/AJ1499</f>
        <v>-0.15701476719061308</v>
      </c>
      <c r="AP1499" s="3">
        <v>-0.16343479786694937</v>
      </c>
      <c r="AS1499" s="3">
        <f t="shared" si="1687"/>
        <v>3.9320013856922742E-3</v>
      </c>
      <c r="AT1499" s="3" cm="1">
        <f t="array" ref="AT1499">AS1499-(100000000/LvacE($A1499)-$E1499)</f>
        <v>-3.5049546568188816E-5</v>
      </c>
      <c r="AU1499" t="s">
        <v>4763</v>
      </c>
      <c r="AV1499" t="s">
        <v>4845</v>
      </c>
      <c r="AW1499" s="3">
        <v>37011.919999999998</v>
      </c>
      <c r="AX1499" s="3">
        <v>63768.66</v>
      </c>
      <c r="AY1499" s="3"/>
      <c r="AZ1499" s="10" cm="1">
        <f t="array" ref="AZ1499">Lair(100000000/($AX1499-$AW1499))</f>
        <v>3736.3137383808544</v>
      </c>
      <c r="BA1499" s="10">
        <f>100000000/($AX1499-$AW1499)</f>
        <v>3737.3760779526947</v>
      </c>
      <c r="BB1499" s="12">
        <v>8800000</v>
      </c>
      <c r="BC1499" s="3">
        <v>0.14299999999999999</v>
      </c>
      <c r="BD1499" s="12" cm="1">
        <f t="array" ref="BD1499">SfromgA($BB1499,$BA1499,"")</f>
        <v>0.2267338885776852</v>
      </c>
      <c r="BE1499" s="29">
        <f>(10^MAX(0.05, -0.312925054856973*((LN($BD1499))^(1/3)) + 0.454808404431693)-1)*100</f>
        <v>548.24359927514615</v>
      </c>
      <c r="BG1499" s="3"/>
      <c r="BH1499" s="3"/>
      <c r="BI1499" s="12">
        <f>IF($BB1499="",$BF1499,$BB1499)</f>
        <v>8800000</v>
      </c>
      <c r="BJ1499" s="29">
        <f>IF($BB1499="",$BH1499,$BE1499)</f>
        <v>548.24359927514615</v>
      </c>
      <c r="BK1499" s="3">
        <f>LN(BN1499*100000000/($AX1499-$AW1499)/$BI1499)</f>
        <v>-8.2399899324064307</v>
      </c>
      <c r="BL1499" s="13">
        <f>EXP(BK$4341*$AX1499+BK$4342)*$BI1499/(100000000/($AX1499-$AW1499))</f>
        <v>2.0811876917636214</v>
      </c>
      <c r="BM1499" s="3">
        <f t="shared" ref="BM1499" si="1735">LN(BL1499/$C1499)</f>
        <v>-0.36567355226099341</v>
      </c>
      <c r="BN1499" s="16" cm="1">
        <f t="array" ref="BN1499">$C1499*EXP(poly_from_str(100000000/$E1499,BN$4342))</f>
        <v>0.62134629367290517</v>
      </c>
      <c r="BO1499" s="3">
        <f>LN($C1499)</f>
        <v>1.0986122886681098</v>
      </c>
      <c r="BP1499" s="13">
        <f>LN(BL1499/BN1499)</f>
        <v>1.2088054501137506</v>
      </c>
      <c r="BY1499">
        <v>692</v>
      </c>
    </row>
    <row r="1500" spans="1:77" hidden="1" x14ac:dyDescent="0.25">
      <c r="A1500">
        <v>3732.4940000000001</v>
      </c>
      <c r="B1500" s="2" t="str">
        <f t="shared" si="1677"/>
        <v/>
      </c>
      <c r="C1500">
        <v>1</v>
      </c>
      <c r="D1500" t="s">
        <v>14</v>
      </c>
      <c r="E1500">
        <v>26784.12</v>
      </c>
      <c r="R1500">
        <v>14</v>
      </c>
      <c r="S1500" t="s">
        <v>22</v>
      </c>
      <c r="AA1500" s="10">
        <f t="shared" si="1680"/>
        <v>3732.4940000000001</v>
      </c>
      <c r="AB1500" s="3" cm="1">
        <f t="array" ref="AB1500">100000000/Lvac(AA1500)</f>
        <v>26784.121471207676</v>
      </c>
      <c r="AC1500" s="28">
        <f t="shared" si="1681"/>
        <v>2.6791737642444968E-7</v>
      </c>
      <c r="AD1500" s="28">
        <f t="shared" si="1682"/>
        <v>3.7335553494818838E-7</v>
      </c>
      <c r="AE1500" s="21">
        <f t="shared" si="1683"/>
        <v>26784.120971132674</v>
      </c>
      <c r="AF1500" s="10" cm="1">
        <f t="array" ref="AF1500">Lair(100000000/AE1500)</f>
        <v>3732.4940696895715</v>
      </c>
      <c r="AG1500" s="10">
        <f t="shared" si="1684"/>
        <v>8.5879657771998665E-3</v>
      </c>
      <c r="AH1500" s="10" t="b">
        <f t="shared" si="1678"/>
        <v>1</v>
      </c>
      <c r="AI1500" s="10">
        <f t="shared" si="1685"/>
        <v>3732.4940000000001</v>
      </c>
      <c r="AJ1500">
        <v>7.0000000000000001E-3</v>
      </c>
      <c r="AK1500" s="3" cm="1">
        <f t="array" ref="AK1500">100000000/Lvac($AA1500)</f>
        <v>26784.121471207676</v>
      </c>
      <c r="AL1500" s="21">
        <f t="shared" si="1686"/>
        <v>5.0231520880798131E-2</v>
      </c>
      <c r="AM1500" s="21"/>
      <c r="AN1500" s="21"/>
      <c r="AO1500" s="21"/>
      <c r="AP1500" s="21"/>
      <c r="AS1500" s="3">
        <f t="shared" si="1687"/>
        <v>1.471207677241182E-3</v>
      </c>
      <c r="AT1500" s="3" cm="1">
        <f t="array" ref="AT1500">AS1500-(100000000/LvacE($A1500)-$E1500)</f>
        <v>-3.5216584365116432E-5</v>
      </c>
      <c r="BB1500"/>
      <c r="BC1500"/>
      <c r="BD1500"/>
      <c r="BE1500"/>
      <c r="BF1500"/>
      <c r="BG1500"/>
      <c r="BH1500"/>
      <c r="BI1500"/>
      <c r="BJ1500"/>
      <c r="BN1500" s="16" cm="1">
        <f t="array" ref="BN1500">$C1500*EXP(poly_from_str(100000000/$E1500,BN$4342))</f>
        <v>0.21091082483883408</v>
      </c>
      <c r="BO1500" s="16"/>
      <c r="BY1500" t="e">
        <v>#N/A</v>
      </c>
    </row>
    <row r="1501" spans="1:77" hidden="1" x14ac:dyDescent="0.25">
      <c r="A1501">
        <v>3727.1529999999998</v>
      </c>
      <c r="B1501" s="2" t="str">
        <f t="shared" si="1677"/>
        <v/>
      </c>
      <c r="C1501">
        <v>1</v>
      </c>
      <c r="D1501" t="s">
        <v>14</v>
      </c>
      <c r="E1501">
        <v>26822.5</v>
      </c>
      <c r="R1501">
        <v>14</v>
      </c>
      <c r="S1501" t="s">
        <v>22</v>
      </c>
      <c r="AA1501" s="10">
        <f t="shared" si="1680"/>
        <v>3727.1529999999998</v>
      </c>
      <c r="AB1501" s="3" cm="1">
        <f t="array" ref="AB1501">100000000/Lvac(AA1501)</f>
        <v>26822.502075670101</v>
      </c>
      <c r="AC1501" s="28">
        <f t="shared" si="1681"/>
        <v>2.6830130128814139E-7</v>
      </c>
      <c r="AD1501" s="28">
        <f t="shared" si="1682"/>
        <v>3.7282129652888363E-7</v>
      </c>
      <c r="AE1501" s="21">
        <f t="shared" si="1683"/>
        <v>26822.501367463599</v>
      </c>
      <c r="AF1501" s="10" cm="1">
        <f t="array" ref="AF1501">Lair(100000000/AE1501)</f>
        <v>3727.1530984121719</v>
      </c>
      <c r="AG1501" s="10">
        <f t="shared" si="1684"/>
        <v>8.5982561053530807E-3</v>
      </c>
      <c r="AH1501" s="10" t="b">
        <f t="shared" si="1678"/>
        <v>1</v>
      </c>
      <c r="AI1501" s="10">
        <f t="shared" si="1685"/>
        <v>3727.1529999999998</v>
      </c>
      <c r="AJ1501">
        <v>7.0000000000000001E-3</v>
      </c>
      <c r="AK1501" s="3" cm="1">
        <f t="array" ref="AK1501">100000000/Lvac($AA1501)</f>
        <v>26822.502075670101</v>
      </c>
      <c r="AL1501" s="21">
        <f t="shared" si="1686"/>
        <v>5.0375585474943134E-2</v>
      </c>
      <c r="AM1501" s="21"/>
      <c r="AN1501" s="21"/>
      <c r="AO1501" s="21"/>
      <c r="AP1501" s="21"/>
      <c r="AS1501" s="3">
        <f t="shared" si="1687"/>
        <v>2.0756701014761347E-3</v>
      </c>
      <c r="AT1501" s="3" cm="1">
        <f t="array" ref="AT1501">AS1501-(100000000/LvacE($A1501)-$E1501)</f>
        <v>-3.5450284485705197E-5</v>
      </c>
      <c r="BB1501"/>
      <c r="BC1501"/>
      <c r="BD1501"/>
      <c r="BE1501"/>
      <c r="BF1501"/>
      <c r="BG1501"/>
      <c r="BH1501"/>
      <c r="BI1501"/>
      <c r="BJ1501"/>
      <c r="BN1501" s="16" cm="1">
        <f t="array" ref="BN1501">$C1501*EXP(poly_from_str(100000000/$E1501,BN$4342))</f>
        <v>0.21634970480448532</v>
      </c>
      <c r="BO1501" s="16"/>
      <c r="BY1501">
        <v>240</v>
      </c>
    </row>
    <row r="1502" spans="1:77" hidden="1" x14ac:dyDescent="0.25">
      <c r="A1502">
        <v>3717.779</v>
      </c>
      <c r="B1502" s="2" t="str">
        <f t="shared" si="1677"/>
        <v/>
      </c>
      <c r="C1502">
        <v>1</v>
      </c>
      <c r="E1502">
        <v>26890.13</v>
      </c>
      <c r="R1502">
        <v>14</v>
      </c>
      <c r="S1502" t="s">
        <v>22</v>
      </c>
      <c r="AA1502" s="10">
        <f t="shared" si="1680"/>
        <v>3717.779</v>
      </c>
      <c r="AB1502" s="3" cm="1">
        <f t="array" ref="AB1502">100000000/Lvac(AA1502)</f>
        <v>26890.130560637561</v>
      </c>
      <c r="AC1502" s="28">
        <f t="shared" si="1681"/>
        <v>2.6897779561399429E-7</v>
      </c>
      <c r="AD1502" s="28">
        <f t="shared" si="1682"/>
        <v>3.718836536494266E-7</v>
      </c>
      <c r="AE1502" s="21">
        <f t="shared" si="1683"/>
        <v>26890.130368079906</v>
      </c>
      <c r="AF1502" s="10" cm="1">
        <f t="array" ref="AF1502">Lair(100000000/AE1502)</f>
        <v>3717.779026623336</v>
      </c>
      <c r="AG1502" s="10">
        <f t="shared" si="1684"/>
        <v>8.6164240209863959E-3</v>
      </c>
      <c r="AH1502" s="10" t="b">
        <f t="shared" si="1678"/>
        <v>1</v>
      </c>
      <c r="AI1502" s="10">
        <f t="shared" si="1685"/>
        <v>3717.779</v>
      </c>
      <c r="AJ1502">
        <v>3.0000000000000001E-3</v>
      </c>
      <c r="AK1502" s="3" cm="1">
        <f t="array" ref="AK1502">100000000/Lvac($AA1502)</f>
        <v>26890.130560637561</v>
      </c>
      <c r="AL1502" s="21">
        <f t="shared" si="1686"/>
        <v>2.1698544125918373E-2</v>
      </c>
      <c r="AM1502" s="21"/>
      <c r="AN1502" s="21"/>
      <c r="AO1502" s="21"/>
      <c r="AP1502" s="21"/>
      <c r="AS1502" s="3">
        <f t="shared" si="1687"/>
        <v>5.6063755982904695E-4</v>
      </c>
      <c r="AT1502" s="3" cm="1">
        <f t="array" ref="AT1502">AS1502-(100000000/LvacE($A1502)-$E1502)</f>
        <v>-3.5860022762790322E-5</v>
      </c>
      <c r="BB1502"/>
      <c r="BC1502"/>
      <c r="BD1502"/>
      <c r="BE1502"/>
      <c r="BF1502"/>
      <c r="BG1502"/>
      <c r="BH1502"/>
      <c r="BI1502"/>
      <c r="BJ1502"/>
      <c r="BN1502" s="16" cm="1">
        <f t="array" ref="BN1502">$C1502*EXP(poly_from_str(100000000/$E1502,BN$4342))</f>
        <v>0.2262605600771474</v>
      </c>
      <c r="BO1502" s="16"/>
      <c r="BY1502" t="e">
        <v>#N/A</v>
      </c>
    </row>
    <row r="1503" spans="1:77" hidden="1" x14ac:dyDescent="0.25">
      <c r="A1503">
        <v>3716.674</v>
      </c>
      <c r="B1503" s="2" t="str">
        <f t="shared" si="1677"/>
        <v/>
      </c>
      <c r="C1503">
        <v>3</v>
      </c>
      <c r="D1503" t="s">
        <v>14</v>
      </c>
      <c r="E1503">
        <v>26898.12</v>
      </c>
      <c r="F1503">
        <v>39024</v>
      </c>
      <c r="G1503" t="s">
        <v>5</v>
      </c>
      <c r="H1503" s="5" t="s">
        <v>4</v>
      </c>
      <c r="I1503">
        <v>65922</v>
      </c>
      <c r="J1503" t="s">
        <v>3</v>
      </c>
      <c r="K1503" s="5" t="s">
        <v>16</v>
      </c>
      <c r="L1503">
        <v>39024.269999999997</v>
      </c>
      <c r="M1503" t="str">
        <f>$G1503&amp;""</f>
        <v>e</v>
      </c>
      <c r="N1503" t="str">
        <f>$H1503&amp;""</f>
        <v>9/2</v>
      </c>
      <c r="O1503">
        <v>65922.42</v>
      </c>
      <c r="P1503" t="str">
        <f>$J1503&amp;""</f>
        <v>o</v>
      </c>
      <c r="Q1503" t="str">
        <f>$K1503&amp;""</f>
        <v>11/2</v>
      </c>
      <c r="R1503">
        <v>14</v>
      </c>
      <c r="AA1503" s="10">
        <f t="shared" si="1680"/>
        <v>3716.674</v>
      </c>
      <c r="AB1503" s="3" cm="1">
        <f t="array" ref="AB1503">100000000/Lvac(AA1503)</f>
        <v>26898.125030828945</v>
      </c>
      <c r="AC1503" s="28">
        <f t="shared" si="1681"/>
        <v>2.6905776508781778E-7</v>
      </c>
      <c r="AD1503" s="28">
        <f t="shared" si="1682"/>
        <v>3.7177312502409095E-7</v>
      </c>
      <c r="AE1503" s="21">
        <f t="shared" si="1683"/>
        <v>26898.123301581611</v>
      </c>
      <c r="AF1503" s="10" cm="1">
        <f t="array" ref="AF1503">Lair(100000000/AE1503)</f>
        <v>3716.6742389464807</v>
      </c>
      <c r="AG1503" s="10">
        <f t="shared" si="1684"/>
        <v>8.618574702923763E-3</v>
      </c>
      <c r="AH1503" s="10" t="b">
        <f t="shared" si="1678"/>
        <v>1</v>
      </c>
      <c r="AI1503" s="10">
        <f>$AF1503</f>
        <v>3716.6742389464807</v>
      </c>
      <c r="AJ1503">
        <v>7.0000000000000001E-3</v>
      </c>
      <c r="AK1503" s="3" cm="1">
        <f t="array" ref="AK1503">100000000/Lvac($AA1503)</f>
        <v>26898.125030828945</v>
      </c>
      <c r="AL1503" s="21">
        <f t="shared" si="1686"/>
        <v>5.0660042583977972E-2</v>
      </c>
      <c r="AM1503" s="10" cm="1">
        <f t="array" ref="AM1503">Lvac($AI1503)-$BA1503</f>
        <v>3.6901255575685354E-3</v>
      </c>
      <c r="AN1503" s="10">
        <f>$AK1503-($AX1503-$AW1503)</f>
        <v>-2.496917105600005E-2</v>
      </c>
      <c r="AO1503" s="3">
        <f>AM1503/AJ1503</f>
        <v>0.52716079393836224</v>
      </c>
      <c r="AP1503" s="3">
        <v>0.49301673971058335</v>
      </c>
      <c r="AS1503" s="3">
        <f t="shared" si="1687"/>
        <v>5.0308289464737754E-3</v>
      </c>
      <c r="AT1503" s="3" cm="1">
        <f t="array" ref="AT1503">AS1503-(100000000/LvacE($A1503)-$E1503)</f>
        <v>-3.5908284189645201E-5</v>
      </c>
      <c r="AU1503" t="s">
        <v>4697</v>
      </c>
      <c r="AV1503" t="s">
        <v>4828</v>
      </c>
      <c r="AW1503" s="3">
        <v>39024.269999999997</v>
      </c>
      <c r="AX1503" s="3">
        <v>65922.42</v>
      </c>
      <c r="AY1503" s="3"/>
      <c r="AZ1503" s="10" cm="1">
        <f t="array" ref="AZ1503">Lair(100000000/($AX1503-$AW1503))</f>
        <v>3716.6705497765952</v>
      </c>
      <c r="BA1503" s="10">
        <f>100000000/($AX1503-$AW1503)</f>
        <v>3717.7277991237315</v>
      </c>
      <c r="BB1503" s="12">
        <v>2510000</v>
      </c>
      <c r="BC1503" s="3">
        <v>7.1999999999999995E-2</v>
      </c>
      <c r="BD1503" s="12" cm="1">
        <f t="array" ref="BD1503">SfromgA($BB1503,$BA1503,"")</f>
        <v>6.3656073714480621E-2</v>
      </c>
      <c r="BE1503" s="29">
        <f>(10^MAX(0.05, -0.312925054856973*((LN($BD1503))^(1/3)) + 0.454808404431693)-1)*100</f>
        <v>682.43605151569989</v>
      </c>
      <c r="BG1503" s="3"/>
      <c r="BH1503" s="3"/>
      <c r="BI1503" s="12">
        <f>IF($BB1503="",$BF1503,$BB1503)</f>
        <v>2510000</v>
      </c>
      <c r="BJ1503" s="29">
        <f>IF($BB1503="",$BH1503,$BE1503)</f>
        <v>682.43605151569989</v>
      </c>
      <c r="BK1503" s="3">
        <f>LN(BN1503*100000000/($AX1503-$AW1503)/$BI1503)</f>
        <v>-6.8970963429087409</v>
      </c>
      <c r="BL1503" s="13">
        <f>EXP(BK$4341*$AX1503+BK$4342)*$BI1503/(100000000/($AX1503-$AW1503))</f>
        <v>0.5066665714294436</v>
      </c>
      <c r="BM1503" s="3">
        <f t="shared" ref="BM1503" si="1736">LN(BL1503/$C1503)</f>
        <v>-1.7785144304462555</v>
      </c>
      <c r="BN1503" s="16" cm="1">
        <f t="array" ref="BN1503">$C1503*EXP(poly_from_str(100000000/$E1503,BN$4342))</f>
        <v>0.68237836624457393</v>
      </c>
      <c r="BO1503" s="3">
        <f>LN($C1503)</f>
        <v>1.0986122886681098</v>
      </c>
      <c r="BP1503" s="13">
        <f>LN(BL1503/BN1503)</f>
        <v>-0.29773115601574812</v>
      </c>
      <c r="BY1503">
        <v>755</v>
      </c>
    </row>
    <row r="1504" spans="1:77" hidden="1" x14ac:dyDescent="0.25">
      <c r="A1504">
        <v>3711.1950000000002</v>
      </c>
      <c r="B1504" s="2" t="str">
        <f t="shared" si="1677"/>
        <v/>
      </c>
      <c r="C1504">
        <v>2</v>
      </c>
      <c r="D1504" t="s">
        <v>1155</v>
      </c>
      <c r="E1504">
        <v>26937.83</v>
      </c>
      <c r="R1504">
        <v>14</v>
      </c>
      <c r="S1504" t="s">
        <v>22</v>
      </c>
      <c r="AA1504" s="10">
        <f t="shared" si="1680"/>
        <v>3711.1950000000002</v>
      </c>
      <c r="AB1504" s="3" cm="1">
        <f t="array" ref="AB1504">100000000/Lvac(AA1504)</f>
        <v>26937.834901554372</v>
      </c>
      <c r="AC1504" s="28">
        <f t="shared" si="1681"/>
        <v>2.6945498687080578E-7</v>
      </c>
      <c r="AD1504" s="28">
        <f t="shared" si="1682"/>
        <v>3.7122508310506345E-7</v>
      </c>
      <c r="AE1504" s="21">
        <f t="shared" si="1683"/>
        <v>26937.833210211978</v>
      </c>
      <c r="AF1504" s="10" cm="1">
        <f t="array" ref="AF1504">Lair(100000000/AE1504)</f>
        <v>3711.1952330202807</v>
      </c>
      <c r="AG1504" s="10">
        <f t="shared" si="1684"/>
        <v>8.6292669748631329E-3</v>
      </c>
      <c r="AH1504" s="10" t="b">
        <f t="shared" si="1678"/>
        <v>1</v>
      </c>
      <c r="AI1504" s="10">
        <f t="shared" si="1685"/>
        <v>3711.1950000000002</v>
      </c>
      <c r="AJ1504">
        <v>7.0000000000000001E-3</v>
      </c>
      <c r="AK1504" s="3" cm="1">
        <f t="array" ref="AK1504">100000000/Lvac($AA1504)</f>
        <v>26937.834901554372</v>
      </c>
      <c r="AL1504" s="21">
        <f t="shared" si="1686"/>
        <v>5.0809737648083865E-2</v>
      </c>
      <c r="AM1504" s="21"/>
      <c r="AN1504" s="21"/>
      <c r="AO1504" s="21"/>
      <c r="AP1504" s="21"/>
      <c r="AS1504" s="3">
        <f t="shared" si="1687"/>
        <v>4.9015543700079434E-3</v>
      </c>
      <c r="AT1504" s="3" cm="1">
        <f t="array" ref="AT1504">AS1504-(100000000/LvacE($A1504)-$E1504)</f>
        <v>-3.6147430364508182E-5</v>
      </c>
      <c r="BB1504"/>
      <c r="BC1504"/>
      <c r="BD1504"/>
      <c r="BE1504"/>
      <c r="BF1504"/>
      <c r="BG1504"/>
      <c r="BH1504"/>
      <c r="BI1504"/>
      <c r="BJ1504"/>
      <c r="BN1504" s="16" cm="1">
        <f t="array" ref="BN1504">$C1504*EXP(poly_from_str(100000000/$E1504,BN$4342))</f>
        <v>0.46701421923814751</v>
      </c>
      <c r="BO1504" s="16"/>
      <c r="BY1504">
        <v>516</v>
      </c>
    </row>
    <row r="1505" spans="1:77" hidden="1" x14ac:dyDescent="0.25">
      <c r="A1505">
        <v>3709.2109999999998</v>
      </c>
      <c r="B1505" s="2" t="str">
        <f t="shared" si="1677"/>
        <v/>
      </c>
      <c r="C1505">
        <v>0</v>
      </c>
      <c r="E1505">
        <v>26952.240000000002</v>
      </c>
      <c r="R1505">
        <v>14</v>
      </c>
      <c r="S1505" t="s">
        <v>22</v>
      </c>
      <c r="AA1505" s="10">
        <f t="shared" si="1680"/>
        <v>3709.2109999999998</v>
      </c>
      <c r="AB1505" s="3" cm="1">
        <f t="array" ref="AB1505">100000000/Lvac(AA1505)</f>
        <v>26952.243168112112</v>
      </c>
      <c r="AC1505" s="28">
        <f t="shared" si="1681"/>
        <v>2.6959911420515037E-7</v>
      </c>
      <c r="AD1505" s="28">
        <f t="shared" si="1682"/>
        <v>3.7102663172137213E-7</v>
      </c>
      <c r="AE1505" s="21">
        <f t="shared" si="1683"/>
        <v>26952.242073383626</v>
      </c>
      <c r="AF1505" s="10" cm="1">
        <f t="array" ref="AF1505">Lair(100000000/AE1505)</f>
        <v>3709.2111506621445</v>
      </c>
      <c r="AG1505" s="10">
        <f t="shared" si="1684"/>
        <v>8.6331504419824203E-3</v>
      </c>
      <c r="AH1505" s="10" t="b">
        <f t="shared" si="1678"/>
        <v>1</v>
      </c>
      <c r="AI1505" s="10">
        <f t="shared" si="1685"/>
        <v>3709.2109999999998</v>
      </c>
      <c r="AJ1505">
        <v>3.0000000000000001E-3</v>
      </c>
      <c r="AK1505" s="3" cm="1">
        <f t="array" ref="AK1505">100000000/Lvac($AA1505)</f>
        <v>26952.243168112112</v>
      </c>
      <c r="AL1505" s="21">
        <f t="shared" si="1686"/>
        <v>2.1798902651894526E-2</v>
      </c>
      <c r="AM1505" s="21"/>
      <c r="AN1505" s="21"/>
      <c r="AO1505" s="21"/>
      <c r="AP1505" s="21"/>
      <c r="AS1505" s="3">
        <f t="shared" si="1687"/>
        <v>3.1681121108704247E-3</v>
      </c>
      <c r="AT1505" s="3" cm="1">
        <f t="array" ref="AT1505">AS1505-(100000000/LvacE($A1505)-$E1505)</f>
        <v>-3.6233970604371279E-5</v>
      </c>
      <c r="BB1505"/>
      <c r="BC1505"/>
      <c r="BD1505"/>
      <c r="BE1505"/>
      <c r="BF1505"/>
      <c r="BG1505"/>
      <c r="BH1505"/>
      <c r="BI1505"/>
      <c r="BJ1505"/>
      <c r="BN1505" s="16" cm="1">
        <f t="array" ref="BN1505">$C1505*EXP(poly_from_str(100000000/$E1505,BN$4342))</f>
        <v>0</v>
      </c>
      <c r="BO1505" s="16"/>
      <c r="BY1505" t="e">
        <v>#N/A</v>
      </c>
    </row>
    <row r="1506" spans="1:77" hidden="1" x14ac:dyDescent="0.25">
      <c r="A1506">
        <v>3709.1550000000002</v>
      </c>
      <c r="B1506" s="2" t="str">
        <f t="shared" si="1677"/>
        <v/>
      </c>
      <c r="C1506">
        <v>0</v>
      </c>
      <c r="E1506">
        <v>26952.65</v>
      </c>
      <c r="R1506">
        <v>14</v>
      </c>
      <c r="S1506" t="s">
        <v>22</v>
      </c>
      <c r="AA1506" s="10">
        <f t="shared" si="1680"/>
        <v>3709.1550000000002</v>
      </c>
      <c r="AB1506" s="3" cm="1">
        <f t="array" ref="AB1506">100000000/Lvac(AA1506)</f>
        <v>26952.650076718717</v>
      </c>
      <c r="AC1506" s="28">
        <f t="shared" si="1681"/>
        <v>2.6960318455281594E-7</v>
      </c>
      <c r="AD1506" s="28">
        <f t="shared" si="1682"/>
        <v>3.7102103027107699E-7</v>
      </c>
      <c r="AE1506" s="21">
        <f t="shared" si="1683"/>
        <v>26952.650050207823</v>
      </c>
      <c r="AF1506" s="10" cm="1">
        <f t="array" ref="AF1506">Lair(100000000/AE1506)</f>
        <v>3709.155003648455</v>
      </c>
      <c r="AG1506" s="10">
        <f t="shared" si="1684"/>
        <v>8.6332601464105332E-3</v>
      </c>
      <c r="AH1506" s="10" t="b">
        <f t="shared" si="1678"/>
        <v>1</v>
      </c>
      <c r="AI1506" s="10">
        <f t="shared" si="1685"/>
        <v>3709.1550000000002</v>
      </c>
      <c r="AJ1506">
        <v>3.0000000000000001E-3</v>
      </c>
      <c r="AK1506" s="3" cm="1">
        <f t="array" ref="AK1506">100000000/Lvac($AA1506)</f>
        <v>26952.650076718717</v>
      </c>
      <c r="AL1506" s="21">
        <f t="shared" si="1686"/>
        <v>2.1799560878463194E-2</v>
      </c>
      <c r="AM1506" s="21"/>
      <c r="AN1506" s="21"/>
      <c r="AO1506" s="21"/>
      <c r="AP1506" s="21"/>
      <c r="AS1506" s="3">
        <f t="shared" si="1687"/>
        <v>7.6718715718016028E-5</v>
      </c>
      <c r="AT1506" s="3" cm="1">
        <f t="array" ref="AT1506">AS1506-(100000000/LvacE($A1506)-$E1506)</f>
        <v>-3.6236411688150838E-5</v>
      </c>
      <c r="BB1506"/>
      <c r="BC1506"/>
      <c r="BD1506"/>
      <c r="BE1506"/>
      <c r="BF1506"/>
      <c r="BG1506"/>
      <c r="BH1506"/>
      <c r="BI1506"/>
      <c r="BJ1506"/>
      <c r="BN1506" s="16" cm="1">
        <f t="array" ref="BN1506">$C1506*EXP(poly_from_str(100000000/$E1506,BN$4342))</f>
        <v>0</v>
      </c>
      <c r="BO1506" s="16"/>
      <c r="BY1506" t="e">
        <v>#N/A</v>
      </c>
    </row>
    <row r="1507" spans="1:77" hidden="1" x14ac:dyDescent="0.25">
      <c r="A1507">
        <v>3709.1089999999999</v>
      </c>
      <c r="B1507" s="2" t="str">
        <f t="shared" si="1677"/>
        <v/>
      </c>
      <c r="C1507">
        <v>0</v>
      </c>
      <c r="E1507">
        <v>26952.98</v>
      </c>
      <c r="R1507">
        <v>14</v>
      </c>
      <c r="S1507" t="s">
        <v>22</v>
      </c>
      <c r="AA1507" s="10">
        <f t="shared" si="1680"/>
        <v>3709.1089999999999</v>
      </c>
      <c r="AB1507" s="3" cm="1">
        <f t="array" ref="AB1507">100000000/Lvac(AA1507)</f>
        <v>26952.984332265489</v>
      </c>
      <c r="AC1507" s="28">
        <f t="shared" si="1681"/>
        <v>2.6960652814462992E-7</v>
      </c>
      <c r="AD1507" s="28">
        <f t="shared" si="1682"/>
        <v>3.7101642907976516E-7</v>
      </c>
      <c r="AE1507" s="21">
        <f t="shared" si="1683"/>
        <v>26952.982835160688</v>
      </c>
      <c r="AF1507" s="10" cm="1">
        <f t="array" ref="AF1507">Lair(100000000/AE1507)</f>
        <v>3709.1092060279066</v>
      </c>
      <c r="AG1507" s="10">
        <f t="shared" si="1684"/>
        <v>8.6333502644793531E-3</v>
      </c>
      <c r="AH1507" s="10" t="b">
        <f t="shared" si="1678"/>
        <v>1</v>
      </c>
      <c r="AI1507" s="10">
        <f t="shared" si="1685"/>
        <v>3709.1089999999999</v>
      </c>
      <c r="AJ1507">
        <v>3.0000000000000001E-3</v>
      </c>
      <c r="AK1507" s="3" cm="1">
        <f t="array" ref="AK1507">100000000/Lvac($AA1507)</f>
        <v>26952.984332265489</v>
      </c>
      <c r="AL1507" s="21">
        <f t="shared" si="1686"/>
        <v>2.1800101586876112E-2</v>
      </c>
      <c r="AM1507" s="21"/>
      <c r="AN1507" s="21"/>
      <c r="AO1507" s="21"/>
      <c r="AP1507" s="21"/>
      <c r="AS1507" s="3">
        <f t="shared" si="1687"/>
        <v>4.3322654892108403E-3</v>
      </c>
      <c r="AT1507" s="3" cm="1">
        <f t="array" ref="AT1507">AS1507-(100000000/LvacE($A1507)-$E1507)</f>
        <v>-3.6238416214473546E-5</v>
      </c>
      <c r="BB1507"/>
      <c r="BC1507"/>
      <c r="BD1507"/>
      <c r="BE1507"/>
      <c r="BF1507"/>
      <c r="BG1507"/>
      <c r="BH1507"/>
      <c r="BI1507"/>
      <c r="BJ1507"/>
      <c r="BN1507" s="16" cm="1">
        <f t="array" ref="BN1507">$C1507*EXP(poly_from_str(100000000/$E1507,BN$4342))</f>
        <v>0</v>
      </c>
      <c r="BO1507" s="16"/>
      <c r="BY1507" t="e">
        <v>#N/A</v>
      </c>
    </row>
    <row r="1508" spans="1:77" hidden="1" x14ac:dyDescent="0.25">
      <c r="A1508">
        <v>3709.0410000000002</v>
      </c>
      <c r="B1508" s="2" t="str">
        <f t="shared" si="1677"/>
        <v/>
      </c>
      <c r="C1508">
        <v>9</v>
      </c>
      <c r="D1508" t="s">
        <v>170</v>
      </c>
      <c r="E1508">
        <v>26953.48</v>
      </c>
      <c r="F1508">
        <v>33466</v>
      </c>
      <c r="G1508" t="s">
        <v>5</v>
      </c>
      <c r="H1508" s="5" t="s">
        <v>16</v>
      </c>
      <c r="I1508">
        <v>60419</v>
      </c>
      <c r="J1508" t="s">
        <v>3</v>
      </c>
      <c r="K1508" s="5" t="s">
        <v>16</v>
      </c>
      <c r="L1508">
        <v>33466.410000000003</v>
      </c>
      <c r="M1508" t="str">
        <f>$G1508&amp;""</f>
        <v>e</v>
      </c>
      <c r="N1508" t="str">
        <f>$H1508&amp;""</f>
        <v>11/2</v>
      </c>
      <c r="O1508">
        <v>60419.73</v>
      </c>
      <c r="P1508" t="str">
        <f>$J1508&amp;""</f>
        <v>o</v>
      </c>
      <c r="Q1508" t="str">
        <f>$K1508&amp;""</f>
        <v>11/2</v>
      </c>
      <c r="R1508">
        <v>14</v>
      </c>
      <c r="AA1508" s="10">
        <f t="shared" si="1680"/>
        <v>3709.0410000000002</v>
      </c>
      <c r="AB1508" s="3" cm="1">
        <f t="array" ref="AB1508">100000000/Lvac(AA1508)</f>
        <v>26953.478464347103</v>
      </c>
      <c r="AC1508" s="28">
        <f t="shared" si="1681"/>
        <v>2.6961147099748964E-7</v>
      </c>
      <c r="AD1508" s="28">
        <f t="shared" si="1682"/>
        <v>3.7100962731869907E-7</v>
      </c>
      <c r="AE1508" s="21">
        <f t="shared" si="1683"/>
        <v>26953.478995049492</v>
      </c>
      <c r="AF1508" s="10" cm="1">
        <f t="array" ref="AF1508">Lair(100000000/AE1508)</f>
        <v>3709.0409269687166</v>
      </c>
      <c r="AG1508" s="10">
        <f t="shared" si="1684"/>
        <v>8.6334834886358895E-3</v>
      </c>
      <c r="AH1508" s="10" t="b">
        <f t="shared" si="1678"/>
        <v>1</v>
      </c>
      <c r="AI1508" s="10">
        <f>$AF1508</f>
        <v>3709.0409269687166</v>
      </c>
      <c r="AJ1508" s="10">
        <f>AL1508/AK1508*AI1508</f>
        <v>1.3760898920244657E-2</v>
      </c>
      <c r="AK1508" s="16" cm="1">
        <f t="array" ref="AK1508">100000000/Lvac($AA1508)-0</f>
        <v>26953.478464347103</v>
      </c>
      <c r="AL1508" s="16">
        <f>MAX(0.1,0.007/$AA1508*$AE1508)</f>
        <v>0.1</v>
      </c>
      <c r="AM1508" s="10" cm="1">
        <f t="array" ref="AM1508">Lvac($AI1508)-$BA1508</f>
        <v>-2.1885501636461413E-2</v>
      </c>
      <c r="AN1508" s="10">
        <f>$AK1508-($AX1508-$AW1508)</f>
        <v>0.15846434710329049</v>
      </c>
      <c r="AO1508" s="3">
        <f>AM1508/AJ1508</f>
        <v>-1.5904122080472565</v>
      </c>
      <c r="AP1508" s="3">
        <v>-1.5851036430069054</v>
      </c>
      <c r="AS1508" s="3">
        <f t="shared" si="1687"/>
        <v>-1.5356528965639882E-3</v>
      </c>
      <c r="AT1508" s="3" cm="1">
        <f t="array" ref="AT1508">AS1508-(100000000/LvacE($A1508)-$E1508)</f>
        <v>-3.6241384805180132E-5</v>
      </c>
      <c r="AU1508" t="s">
        <v>4769</v>
      </c>
      <c r="AV1508" t="s">
        <v>4844</v>
      </c>
      <c r="AW1508" s="3">
        <v>33466.410000000003</v>
      </c>
      <c r="AX1508" s="3">
        <v>60419.73</v>
      </c>
      <c r="AY1508" s="3"/>
      <c r="AZ1508" s="10" cm="1">
        <f t="array" ref="AZ1508">Lair(100000000/($AX1508-$AW1508))</f>
        <v>3709.0628068039109</v>
      </c>
      <c r="BA1508" s="10">
        <f>100000000/($AX1508-$AW1508)</f>
        <v>3710.1180856384299</v>
      </c>
      <c r="BB1508" s="12">
        <v>16300000</v>
      </c>
      <c r="BC1508" s="3">
        <v>1.7999999999999999E-2</v>
      </c>
      <c r="BD1508" s="12" cm="1">
        <f t="array" ref="BD1508">SfromgA($BB1508,$BA1508,"")</f>
        <v>0.41085082368055098</v>
      </c>
      <c r="BE1508" s="29">
        <f>(10^MAX(0.05, -0.312925054856973*((LN($BD1508))^(1/3)) + 0.454808404431693)-1)*100</f>
        <v>469.84602062036248</v>
      </c>
      <c r="BG1508" s="3"/>
      <c r="BH1508" s="3"/>
      <c r="BI1508" s="12">
        <f>IF($BB1508="",$BF1508,$BB1508)</f>
        <v>16300000</v>
      </c>
      <c r="BJ1508" s="29">
        <f>IF($BB1508="",$BH1508,$BE1508)</f>
        <v>469.84602062036248</v>
      </c>
      <c r="BK1508" s="3">
        <f>LN(BN1508*100000000/($AX1508-$AW1508)/$BI1508)</f>
        <v>-7.6348451009043909</v>
      </c>
      <c r="BL1508" s="13">
        <f>EXP(BK$4341*$AX1508+BK$4342)*$BI1508/(100000000/($AX1508-$AW1508))</f>
        <v>5.0084396363160106</v>
      </c>
      <c r="BM1508" s="3">
        <f t="shared" ref="BM1508" si="1737">LN(BL1508/$C1508)</f>
        <v>-0.58610016058714276</v>
      </c>
      <c r="BN1508" s="16" cm="1">
        <f t="array" ref="BN1508">$C1508*EXP(poly_from_str(100000000/$E1508,BN$4342))</f>
        <v>2.12338514297734</v>
      </c>
      <c r="BO1508" s="3">
        <f>LN($C1508)</f>
        <v>2.1972245773362196</v>
      </c>
      <c r="BP1508" s="13">
        <f>LN(BL1508/BN1508)</f>
        <v>0.85811283598447896</v>
      </c>
      <c r="BY1508">
        <v>2345</v>
      </c>
    </row>
    <row r="1509" spans="1:77" hidden="1" x14ac:dyDescent="0.25">
      <c r="A1509">
        <v>3705.9360000000001</v>
      </c>
      <c r="B1509" s="2" t="str">
        <f t="shared" si="1677"/>
        <v/>
      </c>
      <c r="C1509">
        <v>1</v>
      </c>
      <c r="E1509">
        <v>26976.06</v>
      </c>
      <c r="R1509">
        <v>14</v>
      </c>
      <c r="S1509" t="s">
        <v>22</v>
      </c>
      <c r="AA1509" s="10">
        <f t="shared" si="1680"/>
        <v>3705.9360000000001</v>
      </c>
      <c r="AB1509" s="3" cm="1">
        <f t="array" ref="AB1509">100000000/Lvac(AA1509)</f>
        <v>26976.060724632749</v>
      </c>
      <c r="AC1509" s="28">
        <f t="shared" si="1681"/>
        <v>2.6983736362419642E-7</v>
      </c>
      <c r="AD1509" s="28">
        <f t="shared" si="1682"/>
        <v>3.7069904690971665E-7</v>
      </c>
      <c r="AE1509" s="21">
        <f t="shared" si="1683"/>
        <v>26976.060473659483</v>
      </c>
      <c r="AF1509" s="10" cm="1">
        <f t="array" ref="AF1509">Lair(100000000/AE1509)</f>
        <v>3705.9360344792622</v>
      </c>
      <c r="AG1509" s="10">
        <f t="shared" si="1684"/>
        <v>8.6395745534505655E-3</v>
      </c>
      <c r="AH1509" s="10" t="b">
        <f t="shared" si="1678"/>
        <v>1</v>
      </c>
      <c r="AI1509" s="10">
        <f t="shared" si="1685"/>
        <v>3705.9360000000001</v>
      </c>
      <c r="AJ1509">
        <v>3.0000000000000001E-3</v>
      </c>
      <c r="AK1509" s="3" cm="1">
        <f t="array" ref="AK1509">100000000/Lvac($AA1509)</f>
        <v>26976.060724632749</v>
      </c>
      <c r="AL1509" s="21">
        <f t="shared" ref="AL1509:AL1532" si="1738">AJ1509/AI1509*AK1509</f>
        <v>2.1837447320703394E-2</v>
      </c>
      <c r="AM1509" s="21"/>
      <c r="AN1509" s="21"/>
      <c r="AO1509" s="21"/>
      <c r="AP1509" s="21"/>
      <c r="AS1509" s="3">
        <f t="shared" si="1687"/>
        <v>7.2463274773326702E-4</v>
      </c>
      <c r="AT1509" s="3" cm="1">
        <f t="array" ref="AT1509">AS1509-(100000000/LvacE($A1509)-$E1509)</f>
        <v>-3.6376753996592015E-5</v>
      </c>
      <c r="BB1509"/>
      <c r="BC1509"/>
      <c r="BD1509"/>
      <c r="BE1509"/>
      <c r="BF1509"/>
      <c r="BG1509"/>
      <c r="BH1509"/>
      <c r="BI1509"/>
      <c r="BJ1509"/>
      <c r="BN1509" s="16" cm="1">
        <f t="array" ref="BN1509">$C1509*EXP(poly_from_str(100000000/$E1509,BN$4342))</f>
        <v>0.23947131487153839</v>
      </c>
      <c r="BO1509" s="16"/>
      <c r="BY1509" t="e">
        <v>#N/A</v>
      </c>
    </row>
    <row r="1510" spans="1:77" hidden="1" x14ac:dyDescent="0.25">
      <c r="A1510">
        <v>3705.527</v>
      </c>
      <c r="B1510" s="2" t="str">
        <f t="shared" si="1677"/>
        <v/>
      </c>
      <c r="C1510">
        <v>1</v>
      </c>
      <c r="E1510">
        <v>26979.040000000001</v>
      </c>
      <c r="R1510">
        <v>14</v>
      </c>
      <c r="S1510" t="s">
        <v>22</v>
      </c>
      <c r="AA1510" s="10">
        <f t="shared" si="1680"/>
        <v>3705.527</v>
      </c>
      <c r="AB1510" s="3" cm="1">
        <f t="array" ref="AB1510">100000000/Lvac(AA1510)</f>
        <v>26979.038149059423</v>
      </c>
      <c r="AC1510" s="28">
        <f t="shared" si="1681"/>
        <v>2.6986714710215307E-7</v>
      </c>
      <c r="AD1510" s="28">
        <f t="shared" si="1682"/>
        <v>3.7065813631864535E-7</v>
      </c>
      <c r="AE1510" s="21">
        <f t="shared" si="1683"/>
        <v>26979.038790309311</v>
      </c>
      <c r="AF1510" s="10" cm="1">
        <f t="array" ref="AF1510">Lair(100000000/AE1510)</f>
        <v>3705.5269119231202</v>
      </c>
      <c r="AG1510" s="10">
        <f t="shared" si="1684"/>
        <v>8.6403780284234101E-3</v>
      </c>
      <c r="AH1510" s="10" t="b">
        <f t="shared" si="1678"/>
        <v>1</v>
      </c>
      <c r="AI1510" s="10">
        <f t="shared" si="1685"/>
        <v>3705.527</v>
      </c>
      <c r="AJ1510">
        <v>3.0000000000000001E-3</v>
      </c>
      <c r="AK1510" s="3" cm="1">
        <f t="array" ref="AK1510">100000000/Lvac($AA1510)</f>
        <v>26979.038149059423</v>
      </c>
      <c r="AL1510" s="21">
        <f t="shared" si="1738"/>
        <v>2.1842268170540458E-2</v>
      </c>
      <c r="AM1510" s="21"/>
      <c r="AN1510" s="21"/>
      <c r="AO1510" s="21"/>
      <c r="AP1510" s="21"/>
      <c r="AS1510" s="3">
        <f t="shared" si="1687"/>
        <v>-1.8509405781514943E-3</v>
      </c>
      <c r="AT1510" s="3" cm="1">
        <f t="array" ref="AT1510">AS1510-(100000000/LvacE($A1510)-$E1510)</f>
        <v>-3.6394576454767957E-5</v>
      </c>
      <c r="BB1510"/>
      <c r="BC1510"/>
      <c r="BD1510"/>
      <c r="BE1510"/>
      <c r="BF1510"/>
      <c r="BG1510"/>
      <c r="BH1510"/>
      <c r="BI1510"/>
      <c r="BJ1510"/>
      <c r="BN1510" s="16" cm="1">
        <f t="array" ref="BN1510">$C1510*EXP(poly_from_str(100000000/$E1510,BN$4342))</f>
        <v>0.23994213432185957</v>
      </c>
      <c r="BO1510" s="16"/>
      <c r="BY1510" t="e">
        <v>#N/A</v>
      </c>
    </row>
    <row r="1511" spans="1:77" hidden="1" x14ac:dyDescent="0.25">
      <c r="A1511">
        <v>3705.0309999999999</v>
      </c>
      <c r="B1511" s="2" t="str">
        <f t="shared" si="1677"/>
        <v/>
      </c>
      <c r="C1511">
        <v>1</v>
      </c>
      <c r="E1511">
        <v>26982.65</v>
      </c>
      <c r="F1511">
        <v>39870</v>
      </c>
      <c r="G1511" t="s">
        <v>5</v>
      </c>
      <c r="H1511" s="5" t="s">
        <v>4</v>
      </c>
      <c r="I1511">
        <v>66852</v>
      </c>
      <c r="J1511" t="s">
        <v>3</v>
      </c>
      <c r="K1511" s="5" t="s">
        <v>8</v>
      </c>
      <c r="L1511">
        <v>39870.17</v>
      </c>
      <c r="M1511" t="str">
        <f t="shared" ref="M1511:M1512" si="1739">$G1511&amp;""</f>
        <v>e</v>
      </c>
      <c r="N1511" t="str">
        <f t="shared" ref="N1511:N1512" si="1740">$H1511&amp;""</f>
        <v>9/2</v>
      </c>
      <c r="O1511">
        <v>66852.87</v>
      </c>
      <c r="P1511" t="str">
        <f t="shared" ref="P1511:P1512" si="1741">$J1511&amp;""</f>
        <v>o</v>
      </c>
      <c r="Q1511" t="str">
        <f t="shared" ref="Q1511:Q1512" si="1742">$K1511&amp;""</f>
        <v>7/2</v>
      </c>
      <c r="R1511">
        <v>14</v>
      </c>
      <c r="S1511" t="s">
        <v>2204</v>
      </c>
      <c r="AA1511" s="10">
        <f t="shared" si="1680"/>
        <v>3705.0309999999999</v>
      </c>
      <c r="AB1511" s="3" cm="1">
        <f t="array" ref="AB1511">100000000/Lvac(AA1511)</f>
        <v>26982.649795093235</v>
      </c>
      <c r="AC1511" s="28">
        <f t="shared" si="1681"/>
        <v>2.6990327476342303E-7</v>
      </c>
      <c r="AD1511" s="28">
        <f t="shared" si="1682"/>
        <v>3.7060852347490681E-7</v>
      </c>
      <c r="AE1511" s="21">
        <f t="shared" si="1683"/>
        <v>26982.649866107091</v>
      </c>
      <c r="AF1511" s="10" cm="1">
        <f t="array" ref="AF1511">Lair(100000000/AE1511)</f>
        <v>3705.0309902487243</v>
      </c>
      <c r="AG1511" s="10">
        <f t="shared" si="1684"/>
        <v>8.6413527707451358E-3</v>
      </c>
      <c r="AH1511" s="10" t="b">
        <f t="shared" si="1678"/>
        <v>1</v>
      </c>
      <c r="AI1511" s="10">
        <f t="shared" ref="AI1511:AI1512" si="1743">$AF1511</f>
        <v>3705.0309902487243</v>
      </c>
      <c r="AJ1511">
        <v>3.0000000000000001E-3</v>
      </c>
      <c r="AK1511" s="3" cm="1">
        <f t="array" ref="AK1511">100000000/Lvac($AA1511)</f>
        <v>26982.649795093235</v>
      </c>
      <c r="AL1511" s="21">
        <f t="shared" si="1738"/>
        <v>2.1848116681972896E-2</v>
      </c>
      <c r="AM1511" s="10" cm="1">
        <f t="array" ref="AM1511">Lvac($AI1511)-$BA1511</f>
        <v>6.8859113348480605E-3</v>
      </c>
      <c r="AN1511" s="10">
        <f t="shared" ref="AN1511:AN1512" si="1744">$AK1511-($AX1511-$AW1511)</f>
        <v>-5.020490676179179E-2</v>
      </c>
      <c r="AO1511" s="3">
        <f t="shared" ref="AO1511:AO1512" si="1745">AM1511/AJ1511</f>
        <v>2.2953037782826868</v>
      </c>
      <c r="AP1511" s="3">
        <v>2.2985550452479706</v>
      </c>
      <c r="AS1511" s="3">
        <f t="shared" si="1687"/>
        <v>-2.0490676615736447E-4</v>
      </c>
      <c r="AT1511" s="3" cm="1">
        <f t="array" ref="AT1511">AS1511-(100000000/LvacE($A1511)-$E1511)</f>
        <v>-3.6416189686860889E-5</v>
      </c>
      <c r="AU1511" t="s">
        <v>4726</v>
      </c>
      <c r="AV1511" t="s">
        <v>4825</v>
      </c>
      <c r="AW1511" s="3">
        <v>39870.17</v>
      </c>
      <c r="AX1511" s="3">
        <v>66852.87</v>
      </c>
      <c r="AY1511" s="3"/>
      <c r="AZ1511" s="10" cm="1">
        <f t="array" ref="AZ1511">Lair(100000000/($AX1511-$AW1511))</f>
        <v>3705.0241061199936</v>
      </c>
      <c r="BA1511" s="10">
        <f t="shared" ref="BA1511:BA1512" si="1746">100000000/($AX1511-$AW1511)</f>
        <v>3706.078339083932</v>
      </c>
      <c r="BB1511" s="12">
        <v>804000</v>
      </c>
      <c r="BC1511" s="3">
        <v>3.6999999999999998E-2</v>
      </c>
      <c r="BD1511" s="12" cm="1">
        <f t="array" ref="BD1511">SfromgA($BB1511,$BA1511,"")</f>
        <v>2.019915464879804E-2</v>
      </c>
      <c r="BE1511" s="29">
        <f t="shared" ref="BE1511:BE1512" si="1747">(10^MAX(0.05, -0.312925054856973*((LN($BD1511))^(1/3)) + 0.454808404431693)-1)*100</f>
        <v>786.05464628384811</v>
      </c>
      <c r="BG1511" s="3"/>
      <c r="BH1511" s="3"/>
      <c r="BI1511" s="12">
        <f t="shared" ref="BI1511:BI1512" si="1748">IF($BB1511="",$BF1511,$BB1511)</f>
        <v>804000</v>
      </c>
      <c r="BJ1511" s="29">
        <f t="shared" ref="BJ1511:BJ1512" si="1749">IF($BB1511="",$BH1511,$BE1511)</f>
        <v>786.05464628384811</v>
      </c>
      <c r="BK1511" s="3">
        <f t="shared" ref="BK1511:BK1512" si="1750">LN(BN1511*100000000/($AX1511-$AW1511)/$BI1511)</f>
        <v>-6.8046034710031496</v>
      </c>
      <c r="BL1511" s="13">
        <f>EXP(BK$4341*$AX1511+BK$4342)*$BI1511/(100000000/($AX1511-$AW1511))</f>
        <v>0.15169274321576071</v>
      </c>
      <c r="BM1511" s="3">
        <f t="shared" ref="BM1511:BM1512" si="1751">LN(BL1511/$C1511)</f>
        <v>-1.8858982301874008</v>
      </c>
      <c r="BN1511" s="16" cm="1">
        <f t="array" ref="BN1511">$C1511*EXP(poly_from_str(100000000/$E1511,BN$4342))</f>
        <v>0.24051364191378841</v>
      </c>
      <c r="BO1511" s="3">
        <f t="shared" ref="BO1511:BO1512" si="1752">LN($C1511)</f>
        <v>0</v>
      </c>
      <c r="BP1511" s="13">
        <f>LN(BL1511/BN1511)</f>
        <v>-0.46091976227663861</v>
      </c>
      <c r="BY1511">
        <v>265</v>
      </c>
    </row>
    <row r="1512" spans="1:77" hidden="1" x14ac:dyDescent="0.25">
      <c r="A1512">
        <v>3701.297</v>
      </c>
      <c r="B1512" s="2" t="str">
        <f t="shared" si="1677"/>
        <v/>
      </c>
      <c r="C1512">
        <v>2</v>
      </c>
      <c r="D1512" t="s">
        <v>14</v>
      </c>
      <c r="E1512">
        <v>27009.87</v>
      </c>
      <c r="F1512">
        <v>39725</v>
      </c>
      <c r="G1512" t="s">
        <v>5</v>
      </c>
      <c r="H1512" s="5" t="s">
        <v>86</v>
      </c>
      <c r="I1512">
        <v>66735</v>
      </c>
      <c r="J1512" t="s">
        <v>3</v>
      </c>
      <c r="K1512" s="5" t="s">
        <v>15</v>
      </c>
      <c r="L1512">
        <v>39725.99</v>
      </c>
      <c r="M1512" t="str">
        <f t="shared" si="1739"/>
        <v>e</v>
      </c>
      <c r="N1512" t="str">
        <f t="shared" si="1740"/>
        <v>15/2</v>
      </c>
      <c r="O1512">
        <v>66735.88</v>
      </c>
      <c r="P1512" t="str">
        <f t="shared" si="1741"/>
        <v>o</v>
      </c>
      <c r="Q1512" t="str">
        <f t="shared" si="1742"/>
        <v>13/2</v>
      </c>
      <c r="R1512">
        <v>14</v>
      </c>
      <c r="AA1512" s="10">
        <f t="shared" si="1680"/>
        <v>3701.297</v>
      </c>
      <c r="AB1512" s="3" cm="1">
        <f t="array" ref="AB1512">100000000/Lvac(AA1512)</f>
        <v>27009.870153731677</v>
      </c>
      <c r="AC1512" s="28">
        <f t="shared" si="1681"/>
        <v>2.7017556278245166E-7</v>
      </c>
      <c r="AD1512" s="28">
        <f t="shared" si="1682"/>
        <v>3.7023502679143399E-7</v>
      </c>
      <c r="AE1512" s="21">
        <f t="shared" si="1683"/>
        <v>27009.870100312903</v>
      </c>
      <c r="AF1512" s="10" cm="1">
        <f t="array" ref="AF1512">Lair(100000000/AE1512)</f>
        <v>3701.2970073204287</v>
      </c>
      <c r="AG1512" s="10">
        <f t="shared" si="1684"/>
        <v>8.6487034347327001E-3</v>
      </c>
      <c r="AH1512" s="10" t="b">
        <f t="shared" si="1678"/>
        <v>1</v>
      </c>
      <c r="AI1512" s="10">
        <f t="shared" si="1743"/>
        <v>3701.2970073204287</v>
      </c>
      <c r="AJ1512">
        <v>7.0000000000000001E-3</v>
      </c>
      <c r="AK1512" s="3" cm="1">
        <f t="array" ref="AK1512">100000000/Lvac($AA1512)</f>
        <v>27009.870153731677</v>
      </c>
      <c r="AL1512" s="21">
        <f t="shared" si="1738"/>
        <v>5.1081847985228072E-2</v>
      </c>
      <c r="AM1512" s="10" cm="1">
        <f t="array" ref="AM1512">Lvac($AI1512)-$BA1512</f>
        <v>2.7277272151877696E-3</v>
      </c>
      <c r="AN1512" s="10">
        <f t="shared" si="1744"/>
        <v>-1.9846268329274608E-2</v>
      </c>
      <c r="AO1512" s="3">
        <f t="shared" si="1745"/>
        <v>0.38967531645539566</v>
      </c>
      <c r="AP1512" s="3">
        <v>0.38862927015413462</v>
      </c>
      <c r="AS1512" s="3">
        <f t="shared" si="1687"/>
        <v>1.5373167843790725E-4</v>
      </c>
      <c r="AT1512" s="3" cm="1">
        <f t="array" ref="AT1512">AS1512-(100000000/LvacE($A1512)-$E1512)</f>
        <v>-3.6578836443368345E-5</v>
      </c>
      <c r="AU1512" t="s">
        <v>4740</v>
      </c>
      <c r="AV1512" t="s">
        <v>4904</v>
      </c>
      <c r="AW1512" s="3">
        <v>39725.99</v>
      </c>
      <c r="AX1512" s="3">
        <v>66735.88</v>
      </c>
      <c r="AY1512" s="3"/>
      <c r="AZ1512" s="10" cm="1">
        <f t="array" ref="AZ1512">Lair(100000000/($AX1512-$AW1512))</f>
        <v>3701.2942802992679</v>
      </c>
      <c r="BA1512" s="10">
        <f t="shared" si="1746"/>
        <v>3702.3475475094483</v>
      </c>
      <c r="BB1512" s="12">
        <v>2150000</v>
      </c>
      <c r="BC1512" s="3">
        <v>0.109</v>
      </c>
      <c r="BD1512" s="12" cm="1">
        <f t="array" ref="BD1512">SfromgA($BB1512,$BA1512,"")</f>
        <v>5.3852190491059826E-2</v>
      </c>
      <c r="BE1512" s="29">
        <f t="shared" si="1747"/>
        <v>698.27721120895956</v>
      </c>
      <c r="BG1512" s="3"/>
      <c r="BH1512" s="3"/>
      <c r="BI1512" s="12">
        <f t="shared" si="1748"/>
        <v>2150000</v>
      </c>
      <c r="BJ1512" s="29">
        <f t="shared" si="1749"/>
        <v>698.27721120895956</v>
      </c>
      <c r="BK1512" s="3">
        <f t="shared" si="1750"/>
        <v>-7.0781622411743852</v>
      </c>
      <c r="BL1512" s="13">
        <f>EXP(BK$4341*$AX1512+BK$4342)*$BI1512/(100000000/($AX1512-$AW1512))</f>
        <v>0.40968025692554394</v>
      </c>
      <c r="BM1512" s="3">
        <f t="shared" si="1751"/>
        <v>-1.585525465250843</v>
      </c>
      <c r="BN1512" s="16" cm="1">
        <f t="array" ref="BN1512">$C1512*EXP(poly_from_str(100000000/$E1512,BN$4342))</f>
        <v>0.48972747757519997</v>
      </c>
      <c r="BO1512" s="3">
        <f t="shared" si="1752"/>
        <v>0.69314718055994529</v>
      </c>
      <c r="BP1512" s="13">
        <f>LN(BL1512/BN1512)</f>
        <v>-0.17847207388064523</v>
      </c>
      <c r="BY1512">
        <v>540</v>
      </c>
    </row>
    <row r="1513" spans="1:77" hidden="1" x14ac:dyDescent="0.25">
      <c r="A1513" t="s">
        <v>2205</v>
      </c>
      <c r="B1513" s="2" t="str">
        <f t="shared" si="1677"/>
        <v/>
      </c>
      <c r="C1513">
        <v>2</v>
      </c>
      <c r="E1513">
        <v>27057.02</v>
      </c>
      <c r="R1513">
        <v>15</v>
      </c>
      <c r="S1513" t="s">
        <v>22</v>
      </c>
      <c r="AA1513" s="10">
        <f t="shared" si="1680"/>
        <v>3694.8470000000002</v>
      </c>
      <c r="AB1513" s="3" cm="1">
        <f t="array" ref="AB1513">100000000/Lvac(AA1513)</f>
        <v>27057.019381058202</v>
      </c>
      <c r="AC1513" s="28">
        <f t="shared" si="1681"/>
        <v>2.7064720135908195E-7</v>
      </c>
      <c r="AD1513" s="28">
        <f t="shared" si="1682"/>
        <v>3.6958985981289189E-7</v>
      </c>
      <c r="AE1513" s="21">
        <f t="shared" si="1683"/>
        <v>27057.019597108574</v>
      </c>
      <c r="AF1513" s="10" cm="1">
        <f t="array" ref="AF1513">Lair(100000000/AE1513)</f>
        <v>3694.8469704958775</v>
      </c>
      <c r="AG1513" s="10">
        <f t="shared" si="1684"/>
        <v>8.6614532863009217E-3</v>
      </c>
      <c r="AH1513" s="10" t="b">
        <f t="shared" si="1678"/>
        <v>1</v>
      </c>
      <c r="AI1513" s="10">
        <f t="shared" si="1685"/>
        <v>3694.8470000000002</v>
      </c>
      <c r="AJ1513">
        <v>3.0000000000000001E-3</v>
      </c>
      <c r="AK1513" s="3" cm="1">
        <f t="array" ref="AK1513">100000000/Lvac($AA1513)</f>
        <v>27057.019381058202</v>
      </c>
      <c r="AL1513" s="21">
        <f t="shared" si="1738"/>
        <v>2.1968719717805528E-2</v>
      </c>
      <c r="AM1513" s="21"/>
      <c r="AN1513" s="21"/>
      <c r="AO1513" s="21"/>
      <c r="AP1513" s="21"/>
      <c r="AS1513" s="3">
        <f t="shared" si="1687"/>
        <v>-6.1894179816590622E-4</v>
      </c>
      <c r="AT1513" s="3" cm="1">
        <f t="array" ref="AT1513">AS1513-(100000000/LvacE($A1513)-$E1513)</f>
        <v>-3.6859488318441436E-5</v>
      </c>
      <c r="BB1513"/>
      <c r="BC1513"/>
      <c r="BD1513"/>
      <c r="BE1513"/>
      <c r="BF1513"/>
      <c r="BG1513"/>
      <c r="BH1513"/>
      <c r="BI1513"/>
      <c r="BJ1513"/>
      <c r="BN1513" s="16" cm="1">
        <f t="array" ref="BN1513">$C1513*EXP(poly_from_str(100000000/$E1513,BN$4342))</f>
        <v>0.50514251495366513</v>
      </c>
      <c r="BO1513" s="16"/>
      <c r="BY1513" t="e">
        <v>#N/A</v>
      </c>
    </row>
    <row r="1514" spans="1:77" hidden="1" x14ac:dyDescent="0.25">
      <c r="A1514" t="s">
        <v>2206</v>
      </c>
      <c r="B1514" s="2" t="str">
        <f t="shared" si="1677"/>
        <v/>
      </c>
      <c r="C1514">
        <v>4</v>
      </c>
      <c r="E1514">
        <v>27059.47</v>
      </c>
      <c r="F1514">
        <v>10138</v>
      </c>
      <c r="G1514" t="s">
        <v>3</v>
      </c>
      <c r="H1514" s="5" t="s">
        <v>18</v>
      </c>
      <c r="I1514">
        <v>37197</v>
      </c>
      <c r="J1514" t="s">
        <v>5</v>
      </c>
      <c r="K1514" s="5" t="s">
        <v>19</v>
      </c>
      <c r="L1514">
        <v>10138.18</v>
      </c>
      <c r="M1514" t="str">
        <f t="shared" ref="M1514:M1515" si="1753">$G1514&amp;""</f>
        <v>o</v>
      </c>
      <c r="N1514" t="str">
        <f t="shared" ref="N1514:N1515" si="1754">$H1514&amp;""</f>
        <v>5/2</v>
      </c>
      <c r="O1514">
        <v>37197.64</v>
      </c>
      <c r="P1514" t="str">
        <f t="shared" ref="P1514:P1515" si="1755">$J1514&amp;""</f>
        <v>e</v>
      </c>
      <c r="Q1514" t="str">
        <f t="shared" ref="Q1514:Q1515" si="1756">$K1514&amp;""</f>
        <v>3/2</v>
      </c>
      <c r="R1514">
        <v>15</v>
      </c>
      <c r="S1514" t="s">
        <v>6</v>
      </c>
      <c r="AA1514" s="10">
        <f t="shared" si="1680"/>
        <v>3694.5129999999999</v>
      </c>
      <c r="AB1514" s="3" cm="1">
        <f t="array" ref="AB1514">100000000/Lvac(AA1514)</f>
        <v>27059.46538996719</v>
      </c>
      <c r="AC1514" s="28">
        <f t="shared" si="1681"/>
        <v>2.706716690400061E-7</v>
      </c>
      <c r="AD1514" s="28">
        <f t="shared" si="1682"/>
        <v>3.695564511672758E-7</v>
      </c>
      <c r="AE1514" s="21">
        <f t="shared" si="1683"/>
        <v>27059.46699954299</v>
      </c>
      <c r="AF1514" s="10" cm="1">
        <f t="array" ref="AF1514">Lair(100000000/AE1514)</f>
        <v>3694.5127802339603</v>
      </c>
      <c r="AG1514" s="10">
        <f t="shared" si="1684"/>
        <v>8.6621153302163488E-3</v>
      </c>
      <c r="AH1514" s="10" t="b">
        <f t="shared" si="1678"/>
        <v>1</v>
      </c>
      <c r="AI1514" s="10">
        <f t="shared" ref="AI1514:AI1515" si="1757">$AF1514</f>
        <v>3694.5127802339603</v>
      </c>
      <c r="AJ1514">
        <v>3.0000000000000001E-3</v>
      </c>
      <c r="AK1514" s="3" cm="1">
        <f t="array" ref="AK1514">100000000/Lvac($AA1514)</f>
        <v>27059.46538996719</v>
      </c>
      <c r="AL1514" s="21">
        <f t="shared" si="1738"/>
        <v>2.1972693288331468E-2</v>
      </c>
      <c r="AM1514" s="10" cm="1">
        <f t="array" ref="AM1514">Lvac($AI1514)-$BA1514</f>
        <v>-9.5594151298428187E-4</v>
      </c>
      <c r="AN1514" s="10">
        <f t="shared" ref="AN1514:AN1515" si="1758">$AK1514-($AX1514-$AW1514)</f>
        <v>5.3899671911494806E-3</v>
      </c>
      <c r="AO1514" s="3">
        <f t="shared" ref="AO1514:AO1515" si="1759">AM1514/AJ1514</f>
        <v>-0.31864717099476064</v>
      </c>
      <c r="AP1514" s="3">
        <v>-0.24537286238531425</v>
      </c>
      <c r="AS1514" s="3">
        <f t="shared" si="1687"/>
        <v>-4.6100328108877875E-3</v>
      </c>
      <c r="AT1514" s="3" cm="1">
        <f t="array" ref="AT1514">AS1514-(100000000/LvacE($A1514)-$E1514)</f>
        <v>-3.6874007491860539E-5</v>
      </c>
      <c r="AU1514" t="s">
        <v>4710</v>
      </c>
      <c r="AV1514" t="s">
        <v>4782</v>
      </c>
      <c r="AW1514" s="3">
        <v>10138.18</v>
      </c>
      <c r="AX1514" s="3">
        <v>37197.64</v>
      </c>
      <c r="AY1514" s="3"/>
      <c r="AZ1514" s="10" cm="1">
        <f t="array" ref="AZ1514">Lair(100000000/($AX1514-$AW1514))</f>
        <v>3694.5137359280925</v>
      </c>
      <c r="BA1514" s="10">
        <f t="shared" ref="BA1514:BA1515" si="1760">100000000/($AX1514-$AW1514)</f>
        <v>3695.5652477913454</v>
      </c>
      <c r="BN1514" s="16" cm="1">
        <f t="array" ref="BN1514">$C1514*EXP(poly_from_str(100000000/$E1514,BN$4342))</f>
        <v>1.0119111445794984</v>
      </c>
      <c r="BO1514" s="16"/>
      <c r="BY1514">
        <v>1113</v>
      </c>
    </row>
    <row r="1515" spans="1:77" hidden="1" x14ac:dyDescent="0.25">
      <c r="A1515" t="s">
        <v>2207</v>
      </c>
      <c r="B1515" s="2" t="str">
        <f t="shared" si="1677"/>
        <v/>
      </c>
      <c r="C1515">
        <v>2</v>
      </c>
      <c r="E1515">
        <v>27059.919999999998</v>
      </c>
      <c r="F1515">
        <v>37919</v>
      </c>
      <c r="G1515" t="s">
        <v>5</v>
      </c>
      <c r="H1515" s="5" t="s">
        <v>8</v>
      </c>
      <c r="I1515">
        <v>64979</v>
      </c>
      <c r="J1515" t="s">
        <v>3</v>
      </c>
      <c r="K1515" s="5" t="s">
        <v>8</v>
      </c>
      <c r="L1515">
        <v>37919.58</v>
      </c>
      <c r="M1515" t="str">
        <f t="shared" si="1753"/>
        <v>e</v>
      </c>
      <c r="N1515" t="str">
        <f t="shared" si="1754"/>
        <v>7/2</v>
      </c>
      <c r="O1515">
        <v>64979.55</v>
      </c>
      <c r="P1515" t="str">
        <f t="shared" si="1755"/>
        <v>o</v>
      </c>
      <c r="Q1515" t="str">
        <f t="shared" si="1756"/>
        <v>7/2</v>
      </c>
      <c r="R1515">
        <v>15</v>
      </c>
      <c r="AA1515" s="10">
        <f t="shared" si="1680"/>
        <v>3694.451</v>
      </c>
      <c r="AB1515" s="3" cm="1">
        <f t="array" ref="AB1515">100000000/Lvac(AA1515)</f>
        <v>27059.919488191641</v>
      </c>
      <c r="AC1515" s="28">
        <f t="shared" si="1681"/>
        <v>2.70676211431685E-7</v>
      </c>
      <c r="AD1515" s="28">
        <f t="shared" si="1682"/>
        <v>3.6955024956241212E-7</v>
      </c>
      <c r="AE1515" s="21">
        <f t="shared" si="1683"/>
        <v>27059.919666895432</v>
      </c>
      <c r="AF1515" s="10" cm="1">
        <f t="array" ref="AF1515">Lair(100000000/AE1515)</f>
        <v>3694.4509756012058</v>
      </c>
      <c r="AG1515" s="10">
        <f t="shared" si="1684"/>
        <v>8.6622382443550666E-3</v>
      </c>
      <c r="AH1515" s="10" t="b">
        <f t="shared" si="1678"/>
        <v>1</v>
      </c>
      <c r="AI1515" s="10">
        <f t="shared" si="1757"/>
        <v>3694.4509756012058</v>
      </c>
      <c r="AJ1515">
        <v>3.0000000000000001E-3</v>
      </c>
      <c r="AK1515" s="3" cm="1">
        <f t="array" ref="AK1515">100000000/Lvac($AA1515)</f>
        <v>27059.919488191641</v>
      </c>
      <c r="AL1515" s="21">
        <f t="shared" si="1738"/>
        <v>2.1973429611246736E-2</v>
      </c>
      <c r="AM1515" s="10" cm="1">
        <f t="array" ref="AM1515">Lvac($AI1515)-$BA1515</f>
        <v>6.873847691622359E-3</v>
      </c>
      <c r="AN1515" s="10">
        <f t="shared" si="1758"/>
        <v>-5.0511808360170107E-2</v>
      </c>
      <c r="AO1515" s="3">
        <f t="shared" si="1759"/>
        <v>2.2912825638741197</v>
      </c>
      <c r="AP1515" s="3">
        <v>2.2994176004734377</v>
      </c>
      <c r="AS1515" s="3">
        <f t="shared" si="1687"/>
        <v>-5.1180835725972429E-4</v>
      </c>
      <c r="AT1515" s="3" cm="1">
        <f t="array" ref="AT1515">AS1515-(100000000/LvacE($A1515)-$E1515)</f>
        <v>-3.6876703234156594E-5</v>
      </c>
      <c r="AU1515" t="s">
        <v>4759</v>
      </c>
      <c r="AV1515" t="s">
        <v>4907</v>
      </c>
      <c r="AW1515" s="3">
        <v>37919.58</v>
      </c>
      <c r="AX1515" s="3">
        <v>64979.55</v>
      </c>
      <c r="AY1515" s="3"/>
      <c r="AZ1515" s="10" cm="1">
        <f t="array" ref="AZ1515">Lair(100000000/($AX1515-$AW1515))</f>
        <v>3694.4441035323398</v>
      </c>
      <c r="BA1515" s="10">
        <f t="shared" si="1760"/>
        <v>3695.4955973713199</v>
      </c>
      <c r="BB1515" s="12">
        <v>445000</v>
      </c>
      <c r="BC1515" s="3">
        <v>4.0000000000000001E-3</v>
      </c>
      <c r="BD1515" s="12" cm="1">
        <f t="array" ref="BD1515">SfromgA($BB1515,$BA1515,"")</f>
        <v>1.1084380829166697E-2</v>
      </c>
      <c r="BE1515" s="29">
        <f>(10^MAX(0.05, -0.312925054856973*((LN($BD1515))^(1/3)) + 0.454808404431693)-1)*100</f>
        <v>836.52885877980646</v>
      </c>
      <c r="BG1515" s="3"/>
      <c r="BH1515" s="3"/>
      <c r="BI1515" s="12">
        <f>IF($BB1515="",$BF1515,$BB1515)</f>
        <v>445000</v>
      </c>
      <c r="BJ1515" s="29">
        <f>IF($BB1515="",$BH1515,$BE1515)</f>
        <v>836.52885877980646</v>
      </c>
      <c r="BK1515" s="3">
        <f>LN(BN1515*100000000/($AX1515-$AW1515)/$BI1515)</f>
        <v>-5.4719706531229582</v>
      </c>
      <c r="BL1515" s="13">
        <f>EXP(BK$4341*$AX1515+BK$4342)*$BI1515/(100000000/($AX1515-$AW1515))</f>
        <v>9.7079166799023536E-2</v>
      </c>
      <c r="BM1515" s="3">
        <f t="shared" ref="BM1515" si="1761">LN(BL1515/$C1515)</f>
        <v>-3.0253756613428493</v>
      </c>
      <c r="BN1515" s="16" cm="1">
        <f t="array" ref="BN1515">$C1515*EXP(poly_from_str(100000000/$E1515,BN$4342))</f>
        <v>0.50610503972429144</v>
      </c>
      <c r="BO1515" s="3">
        <f>LN($C1515)</f>
        <v>0.69314718055994529</v>
      </c>
      <c r="BP1515" s="13">
        <f>LN(BL1515/BN1515)</f>
        <v>-1.6512174379326725</v>
      </c>
      <c r="BY1515">
        <v>556</v>
      </c>
    </row>
    <row r="1516" spans="1:77" hidden="1" x14ac:dyDescent="0.25">
      <c r="A1516" t="s">
        <v>2208</v>
      </c>
      <c r="B1516" s="2" t="str">
        <f t="shared" si="1677"/>
        <v/>
      </c>
      <c r="C1516">
        <v>2</v>
      </c>
      <c r="E1516">
        <v>27073.23</v>
      </c>
      <c r="R1516">
        <v>15</v>
      </c>
      <c r="S1516" t="s">
        <v>22</v>
      </c>
      <c r="AA1516" s="10">
        <f t="shared" si="1680"/>
        <v>3692.634</v>
      </c>
      <c r="AB1516" s="3" cm="1">
        <f t="array" ref="AB1516">100000000/Lvac(AA1516)</f>
        <v>27073.234267337146</v>
      </c>
      <c r="AC1516" s="28">
        <f t="shared" si="1681"/>
        <v>2.7080940055255953E-7</v>
      </c>
      <c r="AD1516" s="28">
        <f t="shared" si="1682"/>
        <v>3.6936850253110061E-7</v>
      </c>
      <c r="AE1516" s="21">
        <f t="shared" si="1683"/>
        <v>27073.232775438402</v>
      </c>
      <c r="AF1516" s="10" cm="1">
        <f t="array" ref="AF1516">Lair(100000000/AE1516)</f>
        <v>3692.6342034916975</v>
      </c>
      <c r="AG1516" s="10">
        <f t="shared" si="1684"/>
        <v>8.6658431714782928E-3</v>
      </c>
      <c r="AH1516" s="10" t="b">
        <f t="shared" si="1678"/>
        <v>1</v>
      </c>
      <c r="AI1516" s="10">
        <f t="shared" si="1685"/>
        <v>3692.634</v>
      </c>
      <c r="AJ1516">
        <v>3.0000000000000001E-3</v>
      </c>
      <c r="AK1516" s="3" cm="1">
        <f t="array" ref="AK1516">100000000/Lvac($AA1516)</f>
        <v>27073.234267337146</v>
      </c>
      <c r="AL1516" s="21">
        <f t="shared" si="1738"/>
        <v>2.1995059028869755E-2</v>
      </c>
      <c r="AM1516" s="21"/>
      <c r="AN1516" s="21"/>
      <c r="AO1516" s="21"/>
      <c r="AP1516" s="21"/>
      <c r="AS1516" s="3">
        <f t="shared" si="1687"/>
        <v>4.2673371463024523E-3</v>
      </c>
      <c r="AT1516" s="3" cm="1">
        <f t="array" ref="AT1516">AS1516-(100000000/LvacE($A1516)-$E1516)</f>
        <v>-3.6955687392037362E-5</v>
      </c>
      <c r="BB1516"/>
      <c r="BC1516"/>
      <c r="BD1516"/>
      <c r="BE1516"/>
      <c r="BF1516"/>
      <c r="BG1516"/>
      <c r="BH1516"/>
      <c r="BI1516"/>
      <c r="BJ1516"/>
      <c r="BN1516" s="16" cm="1">
        <f t="array" ref="BN1516">$C1516*EXP(poly_from_str(100000000/$E1516,BN$4342))</f>
        <v>0.51054428806872965</v>
      </c>
      <c r="BO1516" s="16"/>
      <c r="BY1516" t="e">
        <v>#N/A</v>
      </c>
    </row>
    <row r="1517" spans="1:77" hidden="1" x14ac:dyDescent="0.25">
      <c r="A1517" t="s">
        <v>2209</v>
      </c>
      <c r="B1517" s="2" t="str">
        <f t="shared" si="1677"/>
        <v/>
      </c>
      <c r="C1517">
        <v>1</v>
      </c>
      <c r="E1517">
        <v>27075.08</v>
      </c>
      <c r="F1517">
        <v>44903</v>
      </c>
      <c r="G1517" t="s">
        <v>5</v>
      </c>
      <c r="H1517" s="5" t="s">
        <v>18</v>
      </c>
      <c r="I1517">
        <v>71978</v>
      </c>
      <c r="J1517" t="s">
        <v>3</v>
      </c>
      <c r="K1517" s="5" t="s">
        <v>8</v>
      </c>
      <c r="L1517">
        <v>44903.42</v>
      </c>
      <c r="M1517" t="str">
        <f>$G1517&amp;""</f>
        <v>e</v>
      </c>
      <c r="N1517" t="str">
        <f>$H1517&amp;""</f>
        <v>5/2</v>
      </c>
      <c r="O1517">
        <v>71978.52</v>
      </c>
      <c r="P1517" t="str">
        <f>$J1517&amp;""</f>
        <v>o</v>
      </c>
      <c r="Q1517" t="str">
        <f>$K1517&amp;""</f>
        <v>7/2</v>
      </c>
      <c r="R1517">
        <v>15</v>
      </c>
      <c r="AA1517" s="10">
        <f t="shared" si="1680"/>
        <v>3692.3820000000001</v>
      </c>
      <c r="AB1517" s="3" cm="1">
        <f t="array" ref="AB1517">100000000/Lvac(AA1517)</f>
        <v>27075.081930736596</v>
      </c>
      <c r="AC1517" s="28">
        <f t="shared" si="1681"/>
        <v>2.7082788292218954E-7</v>
      </c>
      <c r="AD1517" s="28">
        <f t="shared" si="1682"/>
        <v>3.6934329600855777E-7</v>
      </c>
      <c r="AE1517" s="21">
        <f t="shared" si="1683"/>
        <v>27075.081255614186</v>
      </c>
      <c r="AF1517" s="10" cm="1">
        <f t="array" ref="AF1517">Lair(100000000/AE1517)</f>
        <v>3692.3820920726371</v>
      </c>
      <c r="AG1517" s="10">
        <f t="shared" si="1684"/>
        <v>8.66634355962311E-3</v>
      </c>
      <c r="AH1517" s="10" t="b">
        <f t="shared" si="1678"/>
        <v>1</v>
      </c>
      <c r="AI1517" s="10">
        <f>$AF1517</f>
        <v>3692.3820920726371</v>
      </c>
      <c r="AJ1517">
        <v>3.0000000000000001E-3</v>
      </c>
      <c r="AK1517" s="3" cm="1">
        <f t="array" ref="AK1517">100000000/Lvac($AA1517)</f>
        <v>27075.081930736596</v>
      </c>
      <c r="AL1517" s="21">
        <f t="shared" si="1738"/>
        <v>2.1998060809198593E-2</v>
      </c>
      <c r="AM1517" s="10" cm="1">
        <f t="array" ref="AM1517">Lvac($AI1517)-$BA1517</f>
        <v>2.5570038201294665E-3</v>
      </c>
      <c r="AN1517" s="10">
        <f>$AK1517-($AX1517-$AW1517)</f>
        <v>-1.8069263409415726E-2</v>
      </c>
      <c r="AO1517" s="3">
        <f>AM1517/AJ1517</f>
        <v>0.8523346067098222</v>
      </c>
      <c r="AP1517" s="3">
        <v>0.82163578402590554</v>
      </c>
      <c r="AS1517" s="3">
        <f t="shared" si="1687"/>
        <v>1.9307365946588106E-3</v>
      </c>
      <c r="AT1517" s="3" cm="1">
        <f t="array" ref="AT1517">AS1517-(100000000/LvacE($A1517)-$E1517)</f>
        <v>-3.6966637708246708E-5</v>
      </c>
      <c r="AU1517" t="s">
        <v>4760</v>
      </c>
      <c r="AV1517" t="s">
        <v>4711</v>
      </c>
      <c r="AW1517" s="3">
        <v>44903.42</v>
      </c>
      <c r="AX1517" s="3">
        <v>71978.52</v>
      </c>
      <c r="AY1517" s="3"/>
      <c r="AZ1517" s="10" cm="1">
        <f t="array" ref="AZ1517">Lair(100000000/($AX1517-$AW1517))</f>
        <v>3692.3795357304748</v>
      </c>
      <c r="BA1517" s="10">
        <f>100000000/($AX1517-$AW1517)</f>
        <v>3693.4304951782256</v>
      </c>
      <c r="BB1517" s="12">
        <v>801000</v>
      </c>
      <c r="BC1517" s="3">
        <v>2.1999999999999999E-2</v>
      </c>
      <c r="BD1517" s="12" cm="1">
        <f t="array" ref="BD1517">SfromgA($BB1517,$BA1517,"")</f>
        <v>1.9918455879904543E-2</v>
      </c>
      <c r="BE1517" s="29">
        <f>(10^MAX(0.05, -0.312925054856973*((LN($BD1517))^(1/3)) + 0.454808404431693)-1)*100</f>
        <v>787.25556470478364</v>
      </c>
      <c r="BG1517" s="3"/>
      <c r="BH1517" s="3"/>
      <c r="BI1517" s="12">
        <f>IF($BB1517="",$BF1517,$BB1517)</f>
        <v>801000</v>
      </c>
      <c r="BJ1517" s="29">
        <f>IF($BB1517="",$BH1517,$BE1517)</f>
        <v>787.25556470478364</v>
      </c>
      <c r="BK1517" s="3">
        <f>LN(BN1517*100000000/($AX1517-$AW1517)/$BI1517)</f>
        <v>-6.74351698127888</v>
      </c>
      <c r="BL1517" s="13">
        <f>EXP(BK$4341*$AX1517+BK$4342)*$BI1517/(100000000/($AX1517-$AW1517))</f>
        <v>0.10272850314904011</v>
      </c>
      <c r="BM1517" s="3">
        <f t="shared" ref="BM1517" si="1762">LN(BL1517/$C1517)</f>
        <v>-2.2756656625888239</v>
      </c>
      <c r="BN1517" s="16" cm="1">
        <f t="array" ref="BN1517">$C1517*EXP(poly_from_str(100000000/$E1517,BN$4342))</f>
        <v>0.25558206328709732</v>
      </c>
      <c r="BO1517" s="3">
        <f>LN($C1517)</f>
        <v>0</v>
      </c>
      <c r="BP1517" s="13">
        <f>LN(BL1517/BN1517)</f>
        <v>-0.91145392871458175</v>
      </c>
      <c r="BY1517">
        <v>281</v>
      </c>
    </row>
    <row r="1518" spans="1:77" hidden="1" x14ac:dyDescent="0.25">
      <c r="A1518" t="s">
        <v>2210</v>
      </c>
      <c r="B1518" s="2" t="str">
        <f t="shared" si="1677"/>
        <v/>
      </c>
      <c r="C1518">
        <v>1</v>
      </c>
      <c r="E1518">
        <v>27076.39</v>
      </c>
      <c r="R1518">
        <v>15</v>
      </c>
      <c r="S1518" t="s">
        <v>22</v>
      </c>
      <c r="AA1518" s="10">
        <f t="shared" si="1680"/>
        <v>3692.203</v>
      </c>
      <c r="AB1518" s="3" cm="1">
        <f t="array" ref="AB1518">100000000/Lvac(AA1518)</f>
        <v>27076.394511506416</v>
      </c>
      <c r="AC1518" s="28">
        <f t="shared" si="1681"/>
        <v>2.7084101280455057E-7</v>
      </c>
      <c r="AD1518" s="28">
        <f t="shared" si="1682"/>
        <v>3.6932539137551675E-7</v>
      </c>
      <c r="AE1518" s="21">
        <f t="shared" si="1683"/>
        <v>27076.39293376495</v>
      </c>
      <c r="AF1518" s="10" cm="1">
        <f t="array" ref="AF1518">Lair(100000000/AE1518)</f>
        <v>3692.2032151502253</v>
      </c>
      <c r="AG1518" s="10">
        <f t="shared" si="1684"/>
        <v>8.6666990562959852E-3</v>
      </c>
      <c r="AH1518" s="10" t="b">
        <f t="shared" si="1678"/>
        <v>1</v>
      </c>
      <c r="AI1518" s="10">
        <f t="shared" si="1685"/>
        <v>3692.203</v>
      </c>
      <c r="AJ1518">
        <v>3.0000000000000001E-3</v>
      </c>
      <c r="AK1518" s="3" cm="1">
        <f t="array" ref="AK1518">100000000/Lvac($AA1518)</f>
        <v>27076.394511506416</v>
      </c>
      <c r="AL1518" s="21">
        <f t="shared" si="1738"/>
        <v>2.2000194337775916E-2</v>
      </c>
      <c r="AM1518" s="21"/>
      <c r="AN1518" s="21"/>
      <c r="AO1518" s="21"/>
      <c r="AP1518" s="21"/>
      <c r="AS1518" s="3">
        <f t="shared" si="1687"/>
        <v>4.5115064167475794E-3</v>
      </c>
      <c r="AT1518" s="3" cm="1">
        <f t="array" ref="AT1518">AS1518-(100000000/LvacE($A1518)-$E1518)</f>
        <v>-3.697441570693627E-5</v>
      </c>
      <c r="BB1518"/>
      <c r="BC1518"/>
      <c r="BD1518"/>
      <c r="BE1518"/>
      <c r="BF1518"/>
      <c r="BG1518"/>
      <c r="BH1518"/>
      <c r="BI1518"/>
      <c r="BJ1518"/>
      <c r="BN1518" s="16" cm="1">
        <f t="array" ref="BN1518">$C1518*EXP(poly_from_str(100000000/$E1518,BN$4342))</f>
        <v>0.2558017276475304</v>
      </c>
      <c r="BO1518" s="16"/>
      <c r="BY1518" t="e">
        <v>#N/A</v>
      </c>
    </row>
    <row r="1519" spans="1:77" hidden="1" x14ac:dyDescent="0.25">
      <c r="A1519" t="s">
        <v>2211</v>
      </c>
      <c r="B1519" s="2" t="str">
        <f t="shared" si="1677"/>
        <v/>
      </c>
      <c r="C1519">
        <v>10</v>
      </c>
      <c r="D1519" t="s">
        <v>143</v>
      </c>
      <c r="E1519">
        <v>27085.38</v>
      </c>
      <c r="F1519">
        <v>34520</v>
      </c>
      <c r="G1519" t="s">
        <v>5</v>
      </c>
      <c r="H1519" s="5" t="s">
        <v>18</v>
      </c>
      <c r="I1519">
        <v>61605</v>
      </c>
      <c r="J1519" t="s">
        <v>3</v>
      </c>
      <c r="K1519" s="5" t="s">
        <v>8</v>
      </c>
      <c r="L1519">
        <v>34520.269999999997</v>
      </c>
      <c r="M1519" t="str">
        <f t="shared" ref="M1519:M1520" si="1763">$G1519&amp;""</f>
        <v>e</v>
      </c>
      <c r="N1519" t="str">
        <f t="shared" ref="N1519:N1520" si="1764">$H1519&amp;""</f>
        <v>5/2</v>
      </c>
      <c r="O1519">
        <v>61605.66</v>
      </c>
      <c r="P1519" t="str">
        <f t="shared" ref="P1519:P1520" si="1765">$J1519&amp;""</f>
        <v>o</v>
      </c>
      <c r="Q1519" t="str">
        <f t="shared" ref="Q1519:Q1520" si="1766">$K1519&amp;""</f>
        <v>7/2</v>
      </c>
      <c r="R1519">
        <v>15</v>
      </c>
      <c r="AA1519" s="10">
        <f t="shared" si="1680"/>
        <v>3690.9780000000001</v>
      </c>
      <c r="AB1519" s="3" cm="1">
        <f t="array" ref="AB1519">100000000/Lvac(AA1519)</f>
        <v>27085.380673772164</v>
      </c>
      <c r="AC1519" s="28">
        <f t="shared" si="1681"/>
        <v>2.7093090232453294E-7</v>
      </c>
      <c r="AD1519" s="28">
        <f t="shared" si="1682"/>
        <v>3.692028596697329E-7</v>
      </c>
      <c r="AE1519" s="21">
        <f t="shared" si="1683"/>
        <v>27085.380437940512</v>
      </c>
      <c r="AF1519" s="10" cm="1">
        <f t="array" ref="AF1519">Lair(100000000/AE1519)</f>
        <v>3690.9780321380722</v>
      </c>
      <c r="AG1519" s="10">
        <f t="shared" si="1684"/>
        <v>8.6691333128742793E-3</v>
      </c>
      <c r="AH1519" s="10" t="b">
        <f t="shared" si="1678"/>
        <v>1</v>
      </c>
      <c r="AI1519" s="10">
        <f t="shared" ref="AI1519:AI1520" si="1767">$AF1519</f>
        <v>3690.9780321380722</v>
      </c>
      <c r="AJ1519">
        <v>7.0000000000000001E-3</v>
      </c>
      <c r="AK1519" s="3" cm="1">
        <f t="array" ref="AK1519">100000000/Lvac($AA1519)</f>
        <v>27085.380673772164</v>
      </c>
      <c r="AL1519" s="21">
        <f t="shared" si="1738"/>
        <v>5.136786593296979E-2</v>
      </c>
      <c r="AM1519" s="10" cm="1">
        <f t="array" ref="AM1519">Lvac($AI1519)-$BA1519</f>
        <v>1.3034110788794351E-3</v>
      </c>
      <c r="AN1519" s="10">
        <f t="shared" ref="AN1519:AN1520" si="1768">$AK1519-($AX1519-$AW1519)</f>
        <v>-9.3262278423935641E-3</v>
      </c>
      <c r="AO1519" s="3">
        <f t="shared" ref="AO1519:AO1520" si="1769">AM1519/AJ1519</f>
        <v>0.18620158269706216</v>
      </c>
      <c r="AP1519" s="3">
        <v>0.18160924128096667</v>
      </c>
      <c r="AS1519" s="3">
        <f t="shared" si="1687"/>
        <v>6.7377216328168288E-4</v>
      </c>
      <c r="AT1519" s="3" cm="1">
        <f t="array" ref="AT1519">AS1519-(100000000/LvacE($A1519)-$E1519)</f>
        <v>-3.7027639336884022E-5</v>
      </c>
      <c r="AU1519" t="s">
        <v>4717</v>
      </c>
      <c r="AV1519" t="s">
        <v>4817</v>
      </c>
      <c r="AW1519" s="3">
        <v>34520.269999999997</v>
      </c>
      <c r="AX1519" s="3">
        <v>61605.66</v>
      </c>
      <c r="AY1519" s="3"/>
      <c r="AZ1519" s="10" cm="1">
        <f t="array" ref="AZ1519">Lair(100000000/($AX1519-$AW1519))</f>
        <v>3690.9767290642512</v>
      </c>
      <c r="BA1519" s="10">
        <f t="shared" ref="BA1519:BA1520" si="1770">100000000/($AX1519-$AW1519)</f>
        <v>3692.0273254326403</v>
      </c>
      <c r="BB1519" s="12">
        <v>5930000</v>
      </c>
      <c r="BC1519" s="3">
        <v>0.108</v>
      </c>
      <c r="BD1519" s="12" cm="1">
        <f t="array" ref="BD1519">SfromgA($BB1519,$BA1519,"")</f>
        <v>0.14729322570365147</v>
      </c>
      <c r="BE1519" s="29">
        <f>(10^MAX(0.05, -0.312925054856973*((LN($BD1519))^(1/3)) + 0.454808404431693)-1)*100</f>
        <v>597.30884403124821</v>
      </c>
      <c r="BG1519" s="3"/>
      <c r="BH1519" s="3"/>
      <c r="BI1519" s="12">
        <f>IF($BB1519="",$BF1519,$BB1519)</f>
        <v>5930000</v>
      </c>
      <c r="BJ1519" s="29">
        <f>IF($BB1519="",$BH1519,$BE1519)</f>
        <v>597.30884403124821</v>
      </c>
      <c r="BK1519" s="3">
        <f>LN(BN1519*100000000/($AX1519-$AW1519)/$BI1519)</f>
        <v>-6.4364773927053198</v>
      </c>
      <c r="BL1519" s="13">
        <f>EXP(BK$4341*$AX1519+BK$4342)*$BI1519/(100000000/($AX1519-$AW1519))</f>
        <v>1.6732441805937139</v>
      </c>
      <c r="BM1519" s="3">
        <f t="shared" ref="BM1519" si="1771">LN(BL1519/$C1519)</f>
        <v>-1.7878207279075218</v>
      </c>
      <c r="BN1519" s="16" cm="1">
        <f t="array" ref="BN1519">$C1519*EXP(poly_from_str(100000000/$E1519,BN$4342))</f>
        <v>2.5731385549402281</v>
      </c>
      <c r="BO1519" s="3">
        <f>LN($C1519)</f>
        <v>2.3025850929940459</v>
      </c>
      <c r="BP1519" s="13">
        <f>LN(BL1519/BN1519)</f>
        <v>-0.43036201633193299</v>
      </c>
      <c r="BY1519">
        <v>2826</v>
      </c>
    </row>
    <row r="1520" spans="1:77" hidden="1" x14ac:dyDescent="0.25">
      <c r="A1520" t="s">
        <v>2212</v>
      </c>
      <c r="B1520" s="2" t="str">
        <f t="shared" si="1677"/>
        <v/>
      </c>
      <c r="C1520">
        <v>1</v>
      </c>
      <c r="E1520">
        <v>27094.03</v>
      </c>
      <c r="F1520">
        <v>12846</v>
      </c>
      <c r="G1520" t="s">
        <v>5</v>
      </c>
      <c r="H1520" s="5" t="s">
        <v>4</v>
      </c>
      <c r="I1520">
        <v>39940</v>
      </c>
      <c r="J1520" t="s">
        <v>3</v>
      </c>
      <c r="K1520" s="5" t="s">
        <v>8</v>
      </c>
      <c r="L1520">
        <v>12846.66</v>
      </c>
      <c r="M1520" t="str">
        <f t="shared" si="1763"/>
        <v>e</v>
      </c>
      <c r="N1520" t="str">
        <f t="shared" si="1764"/>
        <v>9/2</v>
      </c>
      <c r="O1520">
        <v>39940.720000000001</v>
      </c>
      <c r="P1520" t="str">
        <f t="shared" si="1765"/>
        <v>o</v>
      </c>
      <c r="Q1520" t="str">
        <f t="shared" si="1766"/>
        <v>7/2</v>
      </c>
      <c r="R1520">
        <v>15</v>
      </c>
      <c r="AA1520" s="10">
        <f t="shared" si="1680"/>
        <v>3689.799</v>
      </c>
      <c r="AB1520" s="3" cm="1">
        <f t="array" ref="AB1520">100000000/Lvac(AA1520)</f>
        <v>27094.035031102874</v>
      </c>
      <c r="AC1520" s="28">
        <f t="shared" si="1681"/>
        <v>2.710174727674868E-7</v>
      </c>
      <c r="AD1520" s="28">
        <f t="shared" si="1682"/>
        <v>3.6908492915582336E-7</v>
      </c>
      <c r="AE1520" s="21">
        <f t="shared" si="1683"/>
        <v>27094.033268668813</v>
      </c>
      <c r="AF1520" s="10" cm="1">
        <f t="array" ref="AF1520">Lair(100000000/AE1520)</f>
        <v>3689.7992400231583</v>
      </c>
      <c r="AG1520" s="10">
        <f t="shared" si="1684"/>
        <v>8.6714784506016288E-3</v>
      </c>
      <c r="AH1520" s="10" t="b">
        <f t="shared" si="1678"/>
        <v>1</v>
      </c>
      <c r="AI1520" s="10">
        <f t="shared" si="1767"/>
        <v>3689.7992400231583</v>
      </c>
      <c r="AJ1520">
        <v>3.0000000000000001E-3</v>
      </c>
      <c r="AK1520" s="3" cm="1">
        <f t="array" ref="AK1520">100000000/Lvac($AA1520)</f>
        <v>27094.035031102874</v>
      </c>
      <c r="AL1520" s="21">
        <f t="shared" si="1738"/>
        <v>2.2028869270621473E-2</v>
      </c>
      <c r="AM1520" s="10" cm="1">
        <f t="array" ref="AM1520">Lvac($AI1520)-$BA1520</f>
        <v>3.6414373189472826E-3</v>
      </c>
      <c r="AN1520" s="10">
        <f t="shared" si="1768"/>
        <v>-2.4968897127109813E-2</v>
      </c>
      <c r="AO1520" s="3">
        <f t="shared" si="1769"/>
        <v>1.2138124396490941</v>
      </c>
      <c r="AP1520" s="3">
        <v>1.1337840135941708</v>
      </c>
      <c r="AS1520" s="3">
        <f t="shared" si="1687"/>
        <v>5.031102875364013E-3</v>
      </c>
      <c r="AT1520" s="3" cm="1">
        <f t="array" ref="AT1520">AS1520-(100000000/LvacE($A1520)-$E1520)</f>
        <v>-3.7078851164551452E-5</v>
      </c>
      <c r="AU1520" t="s">
        <v>4753</v>
      </c>
      <c r="AV1520" t="s">
        <v>4747</v>
      </c>
      <c r="AW1520" s="3">
        <v>12846.66</v>
      </c>
      <c r="AX1520" s="3">
        <v>39940.720000000001</v>
      </c>
      <c r="AY1520" s="3"/>
      <c r="AZ1520" s="10" cm="1">
        <f t="array" ref="AZ1520">Lair(100000000/($AX1520-$AW1520))</f>
        <v>3689.7955995280231</v>
      </c>
      <c r="BA1520" s="10">
        <f t="shared" si="1770"/>
        <v>3690.8458902061925</v>
      </c>
      <c r="BN1520" s="16" cm="1">
        <f t="array" ref="BN1520">$C1520*EXP(poly_from_str(100000000/$E1520,BN$4342))</f>
        <v>0.25877649224587934</v>
      </c>
      <c r="BO1520" s="16"/>
      <c r="BY1520">
        <v>284</v>
      </c>
    </row>
    <row r="1521" spans="1:77" hidden="1" x14ac:dyDescent="0.25">
      <c r="A1521" t="s">
        <v>2213</v>
      </c>
      <c r="B1521" s="2" t="str">
        <f t="shared" si="1677"/>
        <v/>
      </c>
      <c r="C1521">
        <v>1</v>
      </c>
      <c r="D1521" t="s">
        <v>143</v>
      </c>
      <c r="E1521">
        <v>27097.19</v>
      </c>
      <c r="R1521">
        <v>15</v>
      </c>
      <c r="S1521" t="s">
        <v>22</v>
      </c>
      <c r="AA1521" s="10">
        <f t="shared" si="1680"/>
        <v>3689.37</v>
      </c>
      <c r="AB1521" s="3" cm="1">
        <f t="array" ref="AB1521">100000000/Lvac(AA1521)</f>
        <v>27097.18544450626</v>
      </c>
      <c r="AC1521" s="28">
        <f t="shared" si="1681"/>
        <v>2.7104898668336332E-7</v>
      </c>
      <c r="AD1521" s="28">
        <f t="shared" si="1682"/>
        <v>3.6904201805311192E-7</v>
      </c>
      <c r="AE1521" s="21">
        <f t="shared" si="1683"/>
        <v>27097.18704081302</v>
      </c>
      <c r="AF1521" s="10" cm="1">
        <f t="array" ref="AF1521">Lair(100000000/AE1521)</f>
        <v>3689.3697826520347</v>
      </c>
      <c r="AG1521" s="10">
        <f t="shared" si="1684"/>
        <v>8.6723323283523016E-3</v>
      </c>
      <c r="AH1521" s="10" t="b">
        <f t="shared" si="1678"/>
        <v>1</v>
      </c>
      <c r="AI1521" s="10">
        <f t="shared" si="1685"/>
        <v>3689.37</v>
      </c>
      <c r="AJ1521">
        <v>7.0000000000000001E-3</v>
      </c>
      <c r="AK1521" s="3" cm="1">
        <f t="array" ref="AK1521">100000000/Lvac($AA1521)</f>
        <v>27097.18544450626</v>
      </c>
      <c r="AL1521" s="21">
        <f t="shared" si="1738"/>
        <v>5.1412652596932215E-2</v>
      </c>
      <c r="AM1521" s="21"/>
      <c r="AN1521" s="21"/>
      <c r="AO1521" s="21"/>
      <c r="AP1521" s="21"/>
      <c r="AS1521" s="3">
        <f t="shared" si="1687"/>
        <v>-4.5554937387350947E-3</v>
      </c>
      <c r="AT1521" s="3" cm="1">
        <f t="array" ref="AT1521">AS1521-(100000000/LvacE($A1521)-$E1521)</f>
        <v>-3.7097473978064954E-5</v>
      </c>
      <c r="BB1521"/>
      <c r="BC1521"/>
      <c r="BD1521"/>
      <c r="BE1521"/>
      <c r="BF1521"/>
      <c r="BG1521"/>
      <c r="BH1521"/>
      <c r="BI1521"/>
      <c r="BJ1521"/>
      <c r="BN1521" s="16" cm="1">
        <f t="array" ref="BN1521">$C1521*EXP(poly_from_str(100000000/$E1521,BN$4342))</f>
        <v>0.259312707075739</v>
      </c>
      <c r="BO1521" s="16"/>
      <c r="BY1521" t="e">
        <v>#N/A</v>
      </c>
    </row>
    <row r="1522" spans="1:77" hidden="1" x14ac:dyDescent="0.25">
      <c r="A1522" t="s">
        <v>2214</v>
      </c>
      <c r="B1522" s="2" t="str">
        <f t="shared" si="1677"/>
        <v/>
      </c>
      <c r="C1522">
        <v>2</v>
      </c>
      <c r="E1522">
        <v>27105.06</v>
      </c>
      <c r="R1522">
        <v>15</v>
      </c>
      <c r="S1522" t="s">
        <v>22</v>
      </c>
      <c r="AA1522" s="10">
        <f t="shared" si="1680"/>
        <v>3688.2979999999998</v>
      </c>
      <c r="AB1522" s="3" cm="1">
        <f t="array" ref="AB1522">100000000/Lvac(AA1522)</f>
        <v>27105.061009825709</v>
      </c>
      <c r="AC1522" s="28">
        <f t="shared" si="1681"/>
        <v>2.7112776679107818E-7</v>
      </c>
      <c r="AD1522" s="28">
        <f t="shared" si="1682"/>
        <v>3.689347903100072E-7</v>
      </c>
      <c r="AE1522" s="21">
        <f t="shared" si="1683"/>
        <v>27105.060655701855</v>
      </c>
      <c r="AF1522" s="10" cm="1">
        <f t="array" ref="AF1522">Lair(100000000/AE1522)</f>
        <v>3688.2980481883469</v>
      </c>
      <c r="AG1522" s="10">
        <f t="shared" si="1684"/>
        <v>8.6744673301649856E-3</v>
      </c>
      <c r="AH1522" s="10" t="b">
        <f t="shared" si="1678"/>
        <v>1</v>
      </c>
      <c r="AI1522" s="10">
        <f t="shared" si="1685"/>
        <v>3688.2979999999998</v>
      </c>
      <c r="AJ1522">
        <v>3.0000000000000001E-3</v>
      </c>
      <c r="AK1522" s="3" cm="1">
        <f t="array" ref="AK1522">100000000/Lvac($AA1522)</f>
        <v>27105.061009825709</v>
      </c>
      <c r="AL1522" s="21">
        <f t="shared" si="1738"/>
        <v>2.2046803980989915E-2</v>
      </c>
      <c r="AM1522" s="21"/>
      <c r="AN1522" s="21"/>
      <c r="AO1522" s="21"/>
      <c r="AP1522" s="21"/>
      <c r="AS1522" s="3">
        <f t="shared" si="1687"/>
        <v>1.0098257080244366E-3</v>
      </c>
      <c r="AT1522" s="3" cm="1">
        <f t="array" ref="AT1522">AS1522-(100000000/LvacE($A1522)-$E1522)</f>
        <v>-3.71440255548805E-5</v>
      </c>
      <c r="BB1522"/>
      <c r="BC1522"/>
      <c r="BD1522"/>
      <c r="BE1522"/>
      <c r="BF1522"/>
      <c r="BG1522"/>
      <c r="BH1522"/>
      <c r="BI1522"/>
      <c r="BJ1522"/>
      <c r="BN1522" s="16" cm="1">
        <f t="array" ref="BN1522">$C1522*EXP(poly_from_str(100000000/$E1522,BN$4342))</f>
        <v>0.5213051084543433</v>
      </c>
      <c r="BO1522" s="16"/>
      <c r="BY1522" t="e">
        <v>#N/A</v>
      </c>
    </row>
    <row r="1523" spans="1:77" hidden="1" x14ac:dyDescent="0.25">
      <c r="A1523" t="s">
        <v>2215</v>
      </c>
      <c r="B1523" s="2" t="str">
        <f t="shared" si="1677"/>
        <v/>
      </c>
      <c r="C1523">
        <v>1</v>
      </c>
      <c r="E1523">
        <v>27109.58</v>
      </c>
      <c r="R1523">
        <v>15</v>
      </c>
      <c r="S1523" t="s">
        <v>22</v>
      </c>
      <c r="AA1523" s="10">
        <f t="shared" si="1680"/>
        <v>3687.683</v>
      </c>
      <c r="AB1523" s="3" cm="1">
        <f t="array" ref="AB1523">100000000/Lvac(AA1523)</f>
        <v>27109.581241462474</v>
      </c>
      <c r="AC1523" s="28">
        <f t="shared" si="1681"/>
        <v>2.7117298314415853E-7</v>
      </c>
      <c r="AD1523" s="28">
        <f t="shared" si="1682"/>
        <v>3.688732743944271E-7</v>
      </c>
      <c r="AE1523" s="21">
        <f t="shared" si="1683"/>
        <v>27109.580805920083</v>
      </c>
      <c r="AF1523" s="10" cm="1">
        <f t="array" ref="AF1523">Lair(100000000/AE1523)</f>
        <v>3687.68305924783</v>
      </c>
      <c r="AG1523" s="10">
        <f t="shared" si="1684"/>
        <v>8.6756930085181497E-3</v>
      </c>
      <c r="AH1523" s="10" t="b">
        <f t="shared" si="1678"/>
        <v>1</v>
      </c>
      <c r="AI1523" s="10">
        <f t="shared" si="1685"/>
        <v>3687.683</v>
      </c>
      <c r="AJ1523">
        <v>3.0000000000000001E-3</v>
      </c>
      <c r="AK1523" s="3" cm="1">
        <f t="array" ref="AK1523">100000000/Lvac($AA1523)</f>
        <v>27109.581241462474</v>
      </c>
      <c r="AL1523" s="21">
        <f t="shared" si="1738"/>
        <v>2.2054158051108899E-2</v>
      </c>
      <c r="AM1523" s="21"/>
      <c r="AN1523" s="21"/>
      <c r="AO1523" s="21"/>
      <c r="AP1523" s="21"/>
      <c r="AS1523" s="3">
        <f t="shared" si="1687"/>
        <v>1.2414624725352041E-3</v>
      </c>
      <c r="AT1523" s="3" cm="1">
        <f t="array" ref="AT1523">AS1523-(100000000/LvacE($A1523)-$E1523)</f>
        <v>-3.7170721043366939E-5</v>
      </c>
      <c r="BB1523"/>
      <c r="BC1523"/>
      <c r="BD1523"/>
      <c r="BE1523"/>
      <c r="BF1523"/>
      <c r="BG1523"/>
      <c r="BH1523"/>
      <c r="BI1523"/>
      <c r="BJ1523"/>
      <c r="BN1523" s="16" cm="1">
        <f t="array" ref="BN1523">$C1523*EXP(poly_from_str(100000000/$E1523,BN$4342))</f>
        <v>0.26142491703213422</v>
      </c>
      <c r="BO1523" s="16"/>
      <c r="BY1523" t="e">
        <v>#N/A</v>
      </c>
    </row>
    <row r="1524" spans="1:77" hidden="1" x14ac:dyDescent="0.25">
      <c r="A1524" t="s">
        <v>2216</v>
      </c>
      <c r="B1524" s="2" t="str">
        <f t="shared" si="1677"/>
        <v/>
      </c>
      <c r="C1524">
        <v>9</v>
      </c>
      <c r="D1524" t="s">
        <v>143</v>
      </c>
      <c r="E1524">
        <v>27116.36</v>
      </c>
      <c r="F1524">
        <v>36652</v>
      </c>
      <c r="G1524" t="s">
        <v>5</v>
      </c>
      <c r="H1524" s="5" t="s">
        <v>18</v>
      </c>
      <c r="I1524">
        <v>63768</v>
      </c>
      <c r="J1524" t="s">
        <v>3</v>
      </c>
      <c r="K1524" s="5" t="s">
        <v>8</v>
      </c>
      <c r="L1524">
        <v>36652.29</v>
      </c>
      <c r="M1524" t="str">
        <f>$G1524&amp;""</f>
        <v>e</v>
      </c>
      <c r="N1524" t="str">
        <f>$H1524&amp;""</f>
        <v>5/2</v>
      </c>
      <c r="O1524">
        <v>63768.66</v>
      </c>
      <c r="P1524" t="str">
        <f>$J1524&amp;""</f>
        <v>o</v>
      </c>
      <c r="Q1524" t="str">
        <f>$K1524&amp;""</f>
        <v>7/2</v>
      </c>
      <c r="R1524">
        <v>15</v>
      </c>
      <c r="AA1524" s="10">
        <f t="shared" si="1680"/>
        <v>3686.761</v>
      </c>
      <c r="AB1524" s="3" cm="1">
        <f t="array" ref="AB1524">100000000/Lvac(AA1524)</f>
        <v>27116.360738987038</v>
      </c>
      <c r="AC1524" s="28">
        <f t="shared" si="1681"/>
        <v>2.7124079917304107E-7</v>
      </c>
      <c r="AD1524" s="28">
        <f t="shared" si="1682"/>
        <v>3.6878105053464343E-7</v>
      </c>
      <c r="AE1524" s="21">
        <f t="shared" si="1683"/>
        <v>27116.360479559789</v>
      </c>
      <c r="AF1524" s="10" cm="1">
        <f t="array" ref="AF1524">Lair(100000000/AE1524)</f>
        <v>3686.7610352728393</v>
      </c>
      <c r="AG1524" s="10">
        <f t="shared" si="1684"/>
        <v>8.6775316787536597E-3</v>
      </c>
      <c r="AH1524" s="10" t="b">
        <f t="shared" si="1678"/>
        <v>1</v>
      </c>
      <c r="AI1524" s="10">
        <f>$AF1524</f>
        <v>3686.7610352728393</v>
      </c>
      <c r="AJ1524">
        <v>7.0000000000000001E-3</v>
      </c>
      <c r="AK1524" s="3" cm="1">
        <f t="array" ref="AK1524">100000000/Lvac($AA1524)</f>
        <v>27116.360738987038</v>
      </c>
      <c r="AL1524" s="21">
        <f t="shared" si="1738"/>
        <v>5.1485443009967692E-2</v>
      </c>
      <c r="AM1524" s="10" cm="1">
        <f t="array" ref="AM1524">Lvac($AI1524)-$BA1524</f>
        <v>1.2947743289259961E-3</v>
      </c>
      <c r="AN1524" s="10">
        <f>$AK1524-($AX1524-$AW1524)</f>
        <v>-9.2610129649983719E-3</v>
      </c>
      <c r="AO1524" s="3">
        <f>AM1524/AJ1524</f>
        <v>0.18496776127514231</v>
      </c>
      <c r="AP1524" s="3">
        <v>0.17992748027089484</v>
      </c>
      <c r="AS1524" s="3">
        <f t="shared" si="1687"/>
        <v>7.3898703703889623E-4</v>
      </c>
      <c r="AT1524" s="3" cm="1">
        <f t="array" ref="AT1524">AS1524-(100000000/LvacE($A1524)-$E1524)</f>
        <v>-3.7210738810244948E-5</v>
      </c>
      <c r="AU1524" t="s">
        <v>4766</v>
      </c>
      <c r="AV1524" t="s">
        <v>4845</v>
      </c>
      <c r="AW1524" s="3">
        <v>36652.29</v>
      </c>
      <c r="AX1524" s="3">
        <v>63768.66</v>
      </c>
      <c r="AY1524" s="3"/>
      <c r="AZ1524" s="10" cm="1">
        <f t="array" ref="AZ1524">Lair(100000000/($AX1524-$AW1524))</f>
        <v>3686.7597408334836</v>
      </c>
      <c r="BA1524" s="10">
        <f>100000000/($AX1524-$AW1524)</f>
        <v>3687.8092458540723</v>
      </c>
      <c r="BB1524" s="12">
        <v>6300000</v>
      </c>
      <c r="BC1524" s="3">
        <v>0.16900000000000001</v>
      </c>
      <c r="BD1524" s="12" cm="1">
        <f t="array" ref="BD1524">SfromgA($BB1524,$BA1524,"")</f>
        <v>0.15594780122114732</v>
      </c>
      <c r="BE1524" s="29">
        <f>(10^MAX(0.05, -0.312925054856973*((LN($BD1524))^(1/3)) + 0.454808404431693)-1)*100</f>
        <v>591.07406848036942</v>
      </c>
      <c r="BG1524" s="3"/>
      <c r="BH1524" s="3"/>
      <c r="BI1524" s="12">
        <f>IF($BB1524="",$BF1524,$BB1524)</f>
        <v>6300000</v>
      </c>
      <c r="BJ1524" s="29">
        <f>IF($BB1524="",$BH1524,$BE1524)</f>
        <v>591.07406848036942</v>
      </c>
      <c r="BK1524" s="3">
        <f>LN(BN1524*100000000/($AX1524-$AW1524)/$BI1524)</f>
        <v>-6.5832191996095295</v>
      </c>
      <c r="BL1524" s="13">
        <f>EXP(BK$4341*$AX1524+BK$4342)*$BI1524/(100000000/($AX1524-$AW1524))</f>
        <v>1.5099670790792181</v>
      </c>
      <c r="BM1524" s="3">
        <f t="shared" ref="BM1524" si="1772">LN(BL1524/$C1524)</f>
        <v>-1.7851367286813447</v>
      </c>
      <c r="BN1524" s="16" cm="1">
        <f t="array" ref="BN1524">$C1524*EXP(poly_from_str(100000000/$E1524,BN$4342))</f>
        <v>2.3632862549310079</v>
      </c>
      <c r="BO1524" s="3">
        <f>LN($C1524)</f>
        <v>2.1972245773362196</v>
      </c>
      <c r="BP1524" s="13">
        <f>LN(BL1524/BN1524)</f>
        <v>-0.44796528268315028</v>
      </c>
      <c r="BY1524">
        <v>2592</v>
      </c>
    </row>
    <row r="1525" spans="1:77" hidden="1" x14ac:dyDescent="0.25">
      <c r="A1525" t="s">
        <v>2217</v>
      </c>
      <c r="B1525" s="2" t="str">
        <f t="shared" si="1677"/>
        <v/>
      </c>
      <c r="C1525">
        <v>2</v>
      </c>
      <c r="D1525" t="s">
        <v>1155</v>
      </c>
      <c r="E1525">
        <v>27118.55</v>
      </c>
      <c r="R1525">
        <v>15</v>
      </c>
      <c r="S1525" t="s">
        <v>22</v>
      </c>
      <c r="AA1525" s="10">
        <f t="shared" si="1680"/>
        <v>3686.4639999999999</v>
      </c>
      <c r="AB1525" s="3" cm="1">
        <f t="array" ref="AB1525">100000000/Lvac(AA1525)</f>
        <v>27118.545312243314</v>
      </c>
      <c r="AC1525" s="28">
        <f t="shared" si="1681"/>
        <v>2.7126265169007482E-7</v>
      </c>
      <c r="AD1525" s="28">
        <f t="shared" si="1682"/>
        <v>3.6875134284895663E-7</v>
      </c>
      <c r="AE1525" s="21">
        <f t="shared" si="1683"/>
        <v>27118.546958261573</v>
      </c>
      <c r="AF1525" s="10" cm="1">
        <f t="array" ref="AF1525">Lair(100000000/AE1525)</f>
        <v>3686.4637762363836</v>
      </c>
      <c r="AG1525" s="10">
        <f t="shared" si="1684"/>
        <v>8.6781242556882854E-3</v>
      </c>
      <c r="AH1525" s="10" t="b">
        <f t="shared" si="1678"/>
        <v>1</v>
      </c>
      <c r="AI1525" s="10">
        <f t="shared" si="1685"/>
        <v>3686.4639999999999</v>
      </c>
      <c r="AJ1525">
        <v>7.0000000000000001E-3</v>
      </c>
      <c r="AK1525" s="3" cm="1">
        <f t="array" ref="AK1525">100000000/Lvac($AA1525)</f>
        <v>27118.545312243314</v>
      </c>
      <c r="AL1525" s="21">
        <f t="shared" si="1738"/>
        <v>5.1493739579635989E-2</v>
      </c>
      <c r="AM1525" s="21"/>
      <c r="AN1525" s="21"/>
      <c r="AO1525" s="21"/>
      <c r="AP1525" s="21"/>
      <c r="AS1525" s="3">
        <f t="shared" si="1687"/>
        <v>-4.6877566855982877E-3</v>
      </c>
      <c r="AT1525" s="3" cm="1">
        <f t="array" ref="AT1525">AS1525-(100000000/LvacE($A1525)-$E1525)</f>
        <v>-3.7223628169158474E-5</v>
      </c>
      <c r="BB1525"/>
      <c r="BC1525"/>
      <c r="BD1525"/>
      <c r="BE1525"/>
      <c r="BF1525"/>
      <c r="BG1525"/>
      <c r="BH1525"/>
      <c r="BI1525"/>
      <c r="BJ1525"/>
      <c r="BN1525" s="16" cm="1">
        <f t="array" ref="BN1525">$C1525*EXP(poly_from_str(100000000/$E1525,BN$4342))</f>
        <v>0.52592768656210953</v>
      </c>
      <c r="BO1525" s="16"/>
      <c r="BY1525" t="e">
        <v>#N/A</v>
      </c>
    </row>
    <row r="1526" spans="1:77" hidden="1" x14ac:dyDescent="0.25">
      <c r="A1526" t="s">
        <v>2218</v>
      </c>
      <c r="B1526" s="2" t="str">
        <f t="shared" si="1677"/>
        <v/>
      </c>
      <c r="C1526">
        <v>1</v>
      </c>
      <c r="E1526">
        <v>27129.919999999998</v>
      </c>
      <c r="R1526">
        <v>15</v>
      </c>
      <c r="S1526" t="s">
        <v>22</v>
      </c>
      <c r="AA1526" s="10">
        <f t="shared" si="1680"/>
        <v>3684.9180000000001</v>
      </c>
      <c r="AB1526" s="3" cm="1">
        <f t="array" ref="AB1526">100000000/Lvac(AA1526)</f>
        <v>27129.922549121897</v>
      </c>
      <c r="AC1526" s="28">
        <f t="shared" si="1681"/>
        <v>2.7137645939475452E-7</v>
      </c>
      <c r="AD1526" s="28">
        <f t="shared" si="1682"/>
        <v>3.6859670284328425E-7</v>
      </c>
      <c r="AE1526" s="21">
        <f t="shared" si="1683"/>
        <v>27129.921653070622</v>
      </c>
      <c r="AF1526" s="10" cm="1">
        <f t="array" ref="AF1526">Lair(100000000/AE1526)</f>
        <v>3684.9181217091991</v>
      </c>
      <c r="AG1526" s="10">
        <f t="shared" si="1684"/>
        <v>8.6812111625173063E-3</v>
      </c>
      <c r="AH1526" s="10" t="b">
        <f t="shared" si="1678"/>
        <v>1</v>
      </c>
      <c r="AI1526" s="10">
        <f t="shared" si="1685"/>
        <v>3684.9180000000001</v>
      </c>
      <c r="AJ1526">
        <v>3.0000000000000001E-3</v>
      </c>
      <c r="AK1526" s="3" cm="1">
        <f t="array" ref="AK1526">100000000/Lvac($AA1526)</f>
        <v>27129.922549121897</v>
      </c>
      <c r="AL1526" s="21">
        <f t="shared" si="1738"/>
        <v>2.2087266975103839E-2</v>
      </c>
      <c r="AM1526" s="21"/>
      <c r="AN1526" s="21"/>
      <c r="AO1526" s="21"/>
      <c r="AP1526" s="21"/>
      <c r="AS1526" s="3">
        <f t="shared" si="1687"/>
        <v>2.5491218984825537E-3</v>
      </c>
      <c r="AT1526" s="3" cm="1">
        <f t="array" ref="AT1526">AS1526-(100000000/LvacE($A1526)-$E1526)</f>
        <v>-3.7290701584424824E-5</v>
      </c>
      <c r="BB1526"/>
      <c r="BC1526"/>
      <c r="BD1526"/>
      <c r="BE1526"/>
      <c r="BF1526"/>
      <c r="BG1526"/>
      <c r="BH1526"/>
      <c r="BI1526"/>
      <c r="BJ1526"/>
      <c r="BN1526" s="16" cm="1">
        <f t="array" ref="BN1526">$C1526*EXP(poly_from_str(100000000/$E1526,BN$4342))</f>
        <v>0.26492633453070269</v>
      </c>
      <c r="BO1526" s="16"/>
      <c r="BY1526" t="e">
        <v>#N/A</v>
      </c>
    </row>
    <row r="1527" spans="1:77" hidden="1" x14ac:dyDescent="0.25">
      <c r="A1527" t="s">
        <v>2219</v>
      </c>
      <c r="B1527" s="2" t="str">
        <f t="shared" si="1677"/>
        <v/>
      </c>
      <c r="C1527">
        <v>4</v>
      </c>
      <c r="E1527">
        <v>27138.560000000001</v>
      </c>
      <c r="F1527">
        <v>0</v>
      </c>
      <c r="G1527" t="s">
        <v>3</v>
      </c>
      <c r="H1527" s="5" t="s">
        <v>4</v>
      </c>
      <c r="I1527">
        <v>27138</v>
      </c>
      <c r="J1527" t="s">
        <v>5</v>
      </c>
      <c r="K1527" s="5" t="s">
        <v>8</v>
      </c>
      <c r="L1527">
        <v>0</v>
      </c>
      <c r="M1527" t="str">
        <f t="shared" ref="M1527:M1530" si="1773">$G1527&amp;""</f>
        <v>o</v>
      </c>
      <c r="N1527" t="str">
        <f t="shared" ref="N1527:N1530" si="1774">$H1527&amp;""</f>
        <v>9/2</v>
      </c>
      <c r="O1527">
        <v>27138.55</v>
      </c>
      <c r="P1527" t="str">
        <f t="shared" ref="P1527:P1530" si="1775">$J1527&amp;""</f>
        <v>e</v>
      </c>
      <c r="Q1527" t="str">
        <f t="shared" ref="Q1527:Q1530" si="1776">$K1527&amp;""</f>
        <v>7/2</v>
      </c>
      <c r="R1527">
        <v>15</v>
      </c>
      <c r="S1527" t="s">
        <v>6</v>
      </c>
      <c r="AA1527" s="10">
        <f t="shared" si="1680"/>
        <v>3683.7449999999999</v>
      </c>
      <c r="AB1527" s="3" cm="1">
        <f t="array" ref="AB1527">100000000/Lvac(AA1527)</f>
        <v>27138.561196502571</v>
      </c>
      <c r="AC1527" s="28">
        <f t="shared" si="1681"/>
        <v>2.714628727015578E-7</v>
      </c>
      <c r="AD1527" s="28">
        <f t="shared" si="1682"/>
        <v>3.6847937249115219E-7</v>
      </c>
      <c r="AE1527" s="21">
        <f t="shared" si="1683"/>
        <v>27138.560775568119</v>
      </c>
      <c r="AF1527" s="10" cm="1">
        <f t="array" ref="AF1527">Lair(100000000/AE1527)</f>
        <v>3683.7450571384534</v>
      </c>
      <c r="AG1527" s="10">
        <f t="shared" si="1684"/>
        <v>8.6835558916948073E-3</v>
      </c>
      <c r="AH1527" s="10" t="b">
        <f t="shared" si="1678"/>
        <v>1</v>
      </c>
      <c r="AI1527" s="10">
        <f t="shared" ref="AI1527:AI1530" si="1777">$AF1527</f>
        <v>3683.7450571384534</v>
      </c>
      <c r="AJ1527">
        <v>3.0000000000000001E-3</v>
      </c>
      <c r="AK1527" s="3" cm="1">
        <f t="array" ref="AK1527">100000000/Lvac($AA1527)</f>
        <v>27138.561196502571</v>
      </c>
      <c r="AL1527" s="21">
        <f t="shared" si="1738"/>
        <v>2.2101335007355723E-2</v>
      </c>
      <c r="AM1527" s="10" cm="1">
        <f t="array" ref="AM1527">Lvac($AI1527)-$BA1527</f>
        <v>-1.4630754553763836E-3</v>
      </c>
      <c r="AN1527" s="10">
        <f t="shared" ref="AN1527:AN1530" si="1778">$AK1527-($AX1527-$AW1527)</f>
        <v>1.119650257169269E-2</v>
      </c>
      <c r="AO1527" s="3">
        <f t="shared" ref="AO1527:AO1530" si="1779">AM1527/AJ1527</f>
        <v>-0.4876918184587945</v>
      </c>
      <c r="AP1527" s="3">
        <v>-0.50674289786911686</v>
      </c>
      <c r="AS1527" s="3">
        <f t="shared" si="1687"/>
        <v>1.1965025696554221E-3</v>
      </c>
      <c r="AT1527" s="3" cm="1">
        <f t="array" ref="AT1527">AS1527-(100000000/LvacE($A1527)-$E1527)</f>
        <v>-3.7341575080063194E-5</v>
      </c>
      <c r="AU1527" t="s">
        <v>4752</v>
      </c>
      <c r="AV1527" t="s">
        <v>4718</v>
      </c>
      <c r="AW1527" s="3">
        <v>0</v>
      </c>
      <c r="AX1527" s="3">
        <v>27138.55</v>
      </c>
      <c r="AY1527" s="3"/>
      <c r="AZ1527" s="10" cm="1">
        <f t="array" ref="AZ1527">Lair(100000000/($AX1527-$AW1527))</f>
        <v>3683.7465198354344</v>
      </c>
      <c r="BA1527" s="10">
        <f t="shared" ref="BA1527:BA1530" si="1780">100000000/($AX1527-$AW1527)</f>
        <v>3684.7952451402157</v>
      </c>
      <c r="BB1527" s="12">
        <v>411000</v>
      </c>
      <c r="BC1527" s="3">
        <v>1.7999999999999999E-2</v>
      </c>
      <c r="BD1527" s="12" cm="1">
        <f t="array" ref="BD1527">SfromgA($BB1527,$BA1527,"")</f>
        <v>1.0148813281514327E-2</v>
      </c>
      <c r="BE1527" s="29">
        <f t="shared" ref="BE1527:BE1528" si="1781">(10^MAX(0.05, -0.312925054856973*((LN($BD1527))^(1/3)) + 0.454808404431693)-1)*100</f>
        <v>843.78444055015757</v>
      </c>
      <c r="BG1527" s="3"/>
      <c r="BH1527" s="3"/>
      <c r="BI1527" s="12">
        <f t="shared" ref="BI1527:BI1528" si="1782">IF($BB1527="",$BF1527,$BB1527)</f>
        <v>411000</v>
      </c>
      <c r="BJ1527" s="29">
        <f t="shared" ref="BJ1527:BJ1528" si="1783">IF($BB1527="",$BH1527,$BE1527)</f>
        <v>843.78444055015757</v>
      </c>
      <c r="BK1527" s="3">
        <f t="shared" ref="BK1527:BK1528" si="1784">LN(BN1527*100000000/($AX1527-$AW1527)/$BI1527)</f>
        <v>-4.6507408328022555</v>
      </c>
      <c r="BL1527" s="13">
        <f>EXP(BK$4341*$AX1527+BK$4342)*$BI1527/(100000000/($AX1527-$AW1527))</f>
        <v>1.5941731075744798</v>
      </c>
      <c r="BM1527" s="3">
        <f t="shared" ref="BM1527:BM1528" si="1785">LN(BL1527/$C1527)</f>
        <v>-0.91993918716625633</v>
      </c>
      <c r="BN1527" s="16" cm="1">
        <f t="array" ref="BN1527">$C1527*EXP(poly_from_str(100000000/$E1527,BN$4342))</f>
        <v>1.0657059271884732</v>
      </c>
      <c r="BO1527" s="3">
        <f t="shared" ref="BO1527:BO1528" si="1786">LN($C1527)</f>
        <v>1.3862943611198906</v>
      </c>
      <c r="BP1527" s="13">
        <f>LN(BL1527/BN1527)</f>
        <v>0.40271775194477111</v>
      </c>
      <c r="BY1527">
        <v>1168</v>
      </c>
    </row>
    <row r="1528" spans="1:77" hidden="1" x14ac:dyDescent="0.25">
      <c r="A1528" t="s">
        <v>2220</v>
      </c>
      <c r="B1528" s="2" t="str">
        <f t="shared" si="1677"/>
        <v/>
      </c>
      <c r="C1528">
        <v>3</v>
      </c>
      <c r="E1528">
        <v>27146.34</v>
      </c>
      <c r="F1528">
        <v>36670</v>
      </c>
      <c r="G1528" t="s">
        <v>5</v>
      </c>
      <c r="H1528" s="5" t="s">
        <v>16</v>
      </c>
      <c r="I1528">
        <v>63816</v>
      </c>
      <c r="J1528" t="s">
        <v>3</v>
      </c>
      <c r="K1528" s="5" t="s">
        <v>16</v>
      </c>
      <c r="L1528">
        <v>36670.57</v>
      </c>
      <c r="M1528" t="str">
        <f t="shared" si="1773"/>
        <v>e</v>
      </c>
      <c r="N1528" t="str">
        <f t="shared" si="1774"/>
        <v>11/2</v>
      </c>
      <c r="O1528">
        <v>63816.91</v>
      </c>
      <c r="P1528" t="str">
        <f t="shared" si="1775"/>
        <v>o</v>
      </c>
      <c r="Q1528" t="str">
        <f t="shared" si="1776"/>
        <v>11/2</v>
      </c>
      <c r="R1528">
        <v>15</v>
      </c>
      <c r="AA1528" s="10">
        <f t="shared" si="1680"/>
        <v>3682.69</v>
      </c>
      <c r="AB1528" s="3" cm="1">
        <f t="array" ref="AB1528">100000000/Lvac(AA1528)</f>
        <v>27146.335524307502</v>
      </c>
      <c r="AC1528" s="28">
        <f t="shared" si="1681"/>
        <v>2.7154064012990505E-7</v>
      </c>
      <c r="AD1528" s="28">
        <f t="shared" si="1682"/>
        <v>3.6837384519342408E-7</v>
      </c>
      <c r="AE1528" s="21">
        <f t="shared" si="1683"/>
        <v>27146.337100043798</v>
      </c>
      <c r="AF1528" s="10" cm="1">
        <f t="array" ref="AF1528">Lair(100000000/AE1528)</f>
        <v>3682.6897862290275</v>
      </c>
      <c r="AG1528" s="10">
        <f t="shared" si="1684"/>
        <v>8.6856666627258203E-3</v>
      </c>
      <c r="AH1528" s="10" t="b">
        <f t="shared" si="1678"/>
        <v>1</v>
      </c>
      <c r="AI1528" s="10">
        <f t="shared" si="1777"/>
        <v>3682.6897862290275</v>
      </c>
      <c r="AJ1528">
        <v>3.0000000000000001E-3</v>
      </c>
      <c r="AK1528" s="3" cm="1">
        <f t="array" ref="AK1528">100000000/Lvac($AA1528)</f>
        <v>27146.335524307502</v>
      </c>
      <c r="AL1528" s="21">
        <f t="shared" si="1738"/>
        <v>2.2114001260017557E-2</v>
      </c>
      <c r="AM1528" s="10" cm="1">
        <f t="array" ref="AM1528">Lvac($AI1528)-$BA1528</f>
        <v>3.9352190970021184E-4</v>
      </c>
      <c r="AN1528" s="10">
        <f t="shared" si="1778"/>
        <v>-4.4756925017281901E-3</v>
      </c>
      <c r="AO1528" s="3">
        <f t="shared" si="1779"/>
        <v>0.1311739699000706</v>
      </c>
      <c r="AP1528" s="3">
        <v>0.20244939787517069</v>
      </c>
      <c r="AS1528" s="3">
        <f t="shared" si="1687"/>
        <v>-4.4756924980902113E-3</v>
      </c>
      <c r="AT1528" s="3" cm="1">
        <f t="array" ref="AT1528">AS1528-(100000000/LvacE($A1528)-$E1528)</f>
        <v>-3.7387315387604758E-5</v>
      </c>
      <c r="AU1528" t="s">
        <v>4767</v>
      </c>
      <c r="AV1528" t="s">
        <v>4923</v>
      </c>
      <c r="AW1528" s="3">
        <v>36670.57</v>
      </c>
      <c r="AX1528" s="3">
        <v>63816.91</v>
      </c>
      <c r="AY1528" s="3"/>
      <c r="AZ1528" s="10" cm="1">
        <f t="array" ref="AZ1528">Lair(100000000/($AX1528-$AW1528))</f>
        <v>3682.6893928089121</v>
      </c>
      <c r="BA1528" s="10">
        <f t="shared" si="1780"/>
        <v>3683.7378445860468</v>
      </c>
      <c r="BB1528" s="12">
        <v>2910000</v>
      </c>
      <c r="BC1528" s="3">
        <v>0.10199999999999999</v>
      </c>
      <c r="BD1528" s="12" cm="1">
        <f t="array" ref="BD1528">SfromgA($BB1528,$BA1528,"")</f>
        <v>7.1794718378791145E-2</v>
      </c>
      <c r="BE1528" s="29">
        <f t="shared" si="1781"/>
        <v>670.84380022824996</v>
      </c>
      <c r="BG1528" s="3"/>
      <c r="BH1528" s="3"/>
      <c r="BI1528" s="12">
        <f t="shared" si="1782"/>
        <v>2910000</v>
      </c>
      <c r="BJ1528" s="29">
        <f t="shared" si="1783"/>
        <v>670.84380022824996</v>
      </c>
      <c r="BK1528" s="3">
        <f t="shared" si="1784"/>
        <v>-6.8909431652393192</v>
      </c>
      <c r="BL1528" s="13">
        <f>EXP(BK$4341*$AX1528+BK$4342)*$BI1528/(100000000/($AX1528-$AW1528))</f>
        <v>0.69567678221130724</v>
      </c>
      <c r="BM1528" s="3">
        <f t="shared" si="1785"/>
        <v>-1.4614824085543843</v>
      </c>
      <c r="BN1528" s="16" cm="1">
        <f t="array" ref="BN1528">$C1528*EXP(poly_from_str(100000000/$E1528,BN$4342))</f>
        <v>0.8033516340909167</v>
      </c>
      <c r="BO1528" s="3">
        <f t="shared" si="1786"/>
        <v>1.0986122886681098</v>
      </c>
      <c r="BP1528" s="13">
        <f>LN(BL1528/BN1528)</f>
        <v>-0.14390735948728228</v>
      </c>
      <c r="BY1528">
        <v>880</v>
      </c>
    </row>
    <row r="1529" spans="1:77" hidden="1" x14ac:dyDescent="0.25">
      <c r="A1529" t="s">
        <v>2221</v>
      </c>
      <c r="B1529" s="2" t="str">
        <f t="shared" si="1677"/>
        <v/>
      </c>
      <c r="C1529">
        <v>1</v>
      </c>
      <c r="E1529">
        <v>27150.99</v>
      </c>
      <c r="F1529">
        <v>18693</v>
      </c>
      <c r="G1529" t="s">
        <v>3</v>
      </c>
      <c r="H1529" s="5" t="s">
        <v>113</v>
      </c>
      <c r="I1529">
        <v>45844</v>
      </c>
      <c r="J1529" t="s">
        <v>5</v>
      </c>
      <c r="K1529" s="5" t="s">
        <v>19</v>
      </c>
      <c r="L1529">
        <v>18693.650000000001</v>
      </c>
      <c r="M1529" t="str">
        <f t="shared" si="1773"/>
        <v>o</v>
      </c>
      <c r="N1529" t="str">
        <f t="shared" si="1774"/>
        <v>1/2</v>
      </c>
      <c r="O1529">
        <v>45844.65</v>
      </c>
      <c r="P1529" t="str">
        <f t="shared" si="1775"/>
        <v>e</v>
      </c>
      <c r="Q1529" t="str">
        <f t="shared" si="1776"/>
        <v>3/2</v>
      </c>
      <c r="R1529">
        <v>15</v>
      </c>
      <c r="S1529" t="s">
        <v>6</v>
      </c>
      <c r="AA1529" s="10">
        <f t="shared" si="1680"/>
        <v>3682.0590000000002</v>
      </c>
      <c r="AB1529" s="3" cm="1">
        <f t="array" ref="AB1529">100000000/Lvac(AA1529)</f>
        <v>27150.987511988587</v>
      </c>
      <c r="AC1529" s="28">
        <f t="shared" si="1681"/>
        <v>2.7158717445863846E-7</v>
      </c>
      <c r="AD1529" s="28">
        <f t="shared" si="1682"/>
        <v>3.6831072886702461E-7</v>
      </c>
      <c r="AE1529" s="21">
        <f t="shared" si="1683"/>
        <v>27150.988388320275</v>
      </c>
      <c r="AF1529" s="10" cm="1">
        <f t="array" ref="AF1529">Lair(100000000/AE1529)</f>
        <v>3682.0588811539124</v>
      </c>
      <c r="AG1529" s="10">
        <f t="shared" si="1684"/>
        <v>8.686929991071379E-3</v>
      </c>
      <c r="AH1529" s="10" t="b">
        <f t="shared" si="1678"/>
        <v>1</v>
      </c>
      <c r="AI1529" s="10">
        <f t="shared" si="1777"/>
        <v>3682.0588811539124</v>
      </c>
      <c r="AJ1529">
        <v>3.0000000000000001E-3</v>
      </c>
      <c r="AK1529" s="3" cm="1">
        <f t="array" ref="AK1529">100000000/Lvac($AA1529)</f>
        <v>27150.987511988587</v>
      </c>
      <c r="AL1529" s="21">
        <f t="shared" si="1738"/>
        <v>2.2121580660448156E-2</v>
      </c>
      <c r="AM1529" s="10" cm="1">
        <f t="array" ref="AM1529">Lvac($AI1529)-$BA1529</f>
        <v>1.5751560108583362E-3</v>
      </c>
      <c r="AN1529" s="10">
        <f t="shared" si="1778"/>
        <v>-1.2488011412642663E-2</v>
      </c>
      <c r="AO1529" s="3">
        <f t="shared" si="1779"/>
        <v>0.52505200361944537</v>
      </c>
      <c r="AP1529" s="3">
        <v>0.56467761608776834</v>
      </c>
      <c r="AS1529" s="3">
        <f t="shared" si="1687"/>
        <v>-2.488011414243374E-3</v>
      </c>
      <c r="AT1529" s="3" cm="1">
        <f t="array" ref="AT1529">AS1529-(100000000/LvacE($A1529)-$E1529)</f>
        <v>-3.7414665712276474E-5</v>
      </c>
      <c r="AU1529" t="s">
        <v>4790</v>
      </c>
      <c r="AV1529" t="s">
        <v>4966</v>
      </c>
      <c r="AW1529" s="3">
        <v>18693.650000000001</v>
      </c>
      <c r="AX1529" s="3">
        <v>45844.65</v>
      </c>
      <c r="AY1529" s="3"/>
      <c r="AZ1529" s="10" cm="1">
        <f t="array" ref="AZ1529">Lair(100000000/($AX1529-$AW1529))</f>
        <v>3682.0573064053451</v>
      </c>
      <c r="BA1529" s="10">
        <f t="shared" si="1780"/>
        <v>3683.1055946373981</v>
      </c>
      <c r="BN1529" s="16" cm="1">
        <f t="array" ref="BN1529">$C1529*EXP(poly_from_str(100000000/$E1529,BN$4342))</f>
        <v>0.26859815490557903</v>
      </c>
      <c r="BO1529" s="16"/>
      <c r="BY1529">
        <v>294</v>
      </c>
    </row>
    <row r="1530" spans="1:77" hidden="1" x14ac:dyDescent="0.25">
      <c r="A1530" t="s">
        <v>2222</v>
      </c>
      <c r="B1530" s="2" t="str">
        <f t="shared" si="1677"/>
        <v/>
      </c>
      <c r="C1530">
        <v>1</v>
      </c>
      <c r="E1530">
        <v>27157.81</v>
      </c>
      <c r="F1530">
        <v>25934</v>
      </c>
      <c r="G1530" t="s">
        <v>5</v>
      </c>
      <c r="H1530" s="5" t="s">
        <v>18</v>
      </c>
      <c r="I1530">
        <v>53092</v>
      </c>
      <c r="J1530" t="s">
        <v>3</v>
      </c>
      <c r="K1530" s="5" t="s">
        <v>8</v>
      </c>
      <c r="L1530">
        <v>25934.98</v>
      </c>
      <c r="M1530" t="str">
        <f t="shared" si="1773"/>
        <v>e</v>
      </c>
      <c r="N1530" t="str">
        <f t="shared" si="1774"/>
        <v>5/2</v>
      </c>
      <c r="O1530">
        <v>53092.800000000003</v>
      </c>
      <c r="P1530" t="str">
        <f t="shared" si="1775"/>
        <v>o</v>
      </c>
      <c r="Q1530" t="str">
        <f t="shared" si="1776"/>
        <v>7/2</v>
      </c>
      <c r="R1530">
        <v>15</v>
      </c>
      <c r="AA1530" s="10">
        <f t="shared" si="1680"/>
        <v>3681.134</v>
      </c>
      <c r="AB1530" s="3" cm="1">
        <f t="array" ref="AB1530">100000000/Lvac(AA1530)</f>
        <v>27157.809869238397</v>
      </c>
      <c r="AC1530" s="28">
        <f t="shared" si="1681"/>
        <v>2.7165541922679264E-7</v>
      </c>
      <c r="AD1530" s="28">
        <f t="shared" si="1682"/>
        <v>3.6821820493437443E-7</v>
      </c>
      <c r="AE1530" s="21">
        <f t="shared" si="1683"/>
        <v>27157.809915325462</v>
      </c>
      <c r="AF1530" s="10" cm="1">
        <f t="array" ref="AF1530">Lair(100000000/AE1530)</f>
        <v>3681.1339937529183</v>
      </c>
      <c r="AG1530" s="10">
        <f t="shared" si="1684"/>
        <v>8.6887831126547417E-3</v>
      </c>
      <c r="AH1530" s="10" t="b">
        <f t="shared" si="1678"/>
        <v>1</v>
      </c>
      <c r="AI1530" s="10">
        <f t="shared" si="1777"/>
        <v>3681.1339937529183</v>
      </c>
      <c r="AJ1530">
        <v>3.0000000000000001E-3</v>
      </c>
      <c r="AK1530" s="3" cm="1">
        <f t="array" ref="AK1530">100000000/Lvac($AA1530)</f>
        <v>27157.809869238397</v>
      </c>
      <c r="AL1530" s="21">
        <f t="shared" si="1738"/>
        <v>2.2132698713488826E-2</v>
      </c>
      <c r="AM1530" s="10" cm="1">
        <f t="array" ref="AM1530">Lvac($AI1530)-$BA1530</f>
        <v>1.3673265198121953E-3</v>
      </c>
      <c r="AN1530" s="10">
        <f t="shared" si="1778"/>
        <v>-1.0130761605978478E-2</v>
      </c>
      <c r="AO1530" s="3">
        <f t="shared" si="1779"/>
        <v>0.45577550660406507</v>
      </c>
      <c r="AP1530" s="3">
        <v>0.45785840605579625</v>
      </c>
      <c r="AS1530" s="3">
        <f t="shared" si="1687"/>
        <v>-1.3076160394120961E-4</v>
      </c>
      <c r="AT1530" s="3" cm="1">
        <f t="array" ref="AT1530">AS1530-(100000000/LvacE($A1530)-$E1530)</f>
        <v>-3.7454759876709431E-5</v>
      </c>
      <c r="AU1530" t="s">
        <v>4708</v>
      </c>
      <c r="AV1530" t="s">
        <v>4809</v>
      </c>
      <c r="AW1530" s="3">
        <v>25934.98</v>
      </c>
      <c r="AX1530" s="3">
        <v>53092.800000000003</v>
      </c>
      <c r="AY1530" s="3"/>
      <c r="AZ1530" s="10" cm="1">
        <f t="array" ref="AZ1530">Lair(100000000/($AX1530-$AW1530))</f>
        <v>3681.1326267800714</v>
      </c>
      <c r="BA1530" s="10">
        <f t="shared" si="1780"/>
        <v>3682.1806757685258</v>
      </c>
      <c r="BB1530" s="12">
        <v>308000</v>
      </c>
      <c r="BC1530" s="3">
        <v>3.0000000000000001E-3</v>
      </c>
      <c r="BD1530" s="12" cm="1">
        <f t="array" ref="BD1530">SfromgA($BB1530,$BA1530,"")</f>
        <v>7.5892587469595209E-3</v>
      </c>
      <c r="BE1530" s="29">
        <f>(10^MAX(0.05, -0.312925054856973*((LN($BD1530))^(1/3)) + 0.454808404431693)-1)*100</f>
        <v>867.44054324434637</v>
      </c>
      <c r="BG1530" s="3"/>
      <c r="BH1530" s="3"/>
      <c r="BI1530" s="12">
        <f>IF($BB1530="",$BF1530,$BB1530)</f>
        <v>308000</v>
      </c>
      <c r="BJ1530" s="29">
        <f>IF($BB1530="",$BH1530,$BE1530)</f>
        <v>867.44054324434637</v>
      </c>
      <c r="BK1530" s="3">
        <f>LN(BN1530*100000000/($AX1530-$AW1530)/$BI1530)</f>
        <v>-5.7366820525782982</v>
      </c>
      <c r="BL1530" s="13">
        <f>EXP(BK$4341*$AX1530+BK$4342)*$BI1530/(100000000/($AX1530-$AW1530))</f>
        <v>0.1663874185225333</v>
      </c>
      <c r="BM1530" s="3">
        <f t="shared" ref="BM1530" si="1787">LN(BL1530/$C1530)</f>
        <v>-1.7934363632941419</v>
      </c>
      <c r="BN1530" s="16" cm="1">
        <f t="array" ref="BN1530">$C1530*EXP(poly_from_str(100000000/$E1530,BN$4342))</f>
        <v>0.26979646941733759</v>
      </c>
      <c r="BO1530" s="3">
        <f>LN($C1530)</f>
        <v>0</v>
      </c>
      <c r="BP1530" s="13">
        <f>LN(BL1530/BN1530)</f>
        <v>-0.48334894207467793</v>
      </c>
      <c r="BY1530">
        <v>295</v>
      </c>
    </row>
    <row r="1531" spans="1:77" hidden="1" x14ac:dyDescent="0.25">
      <c r="A1531" t="s">
        <v>2223</v>
      </c>
      <c r="B1531" s="2" t="str">
        <f t="shared" si="1677"/>
        <v/>
      </c>
      <c r="C1531">
        <v>1</v>
      </c>
      <c r="E1531">
        <v>27160.5</v>
      </c>
      <c r="R1531">
        <v>15</v>
      </c>
      <c r="S1531" t="s">
        <v>22</v>
      </c>
      <c r="AA1531" s="10">
        <f t="shared" si="1680"/>
        <v>3680.77</v>
      </c>
      <c r="AB1531" s="3" cm="1">
        <f t="array" ref="AB1531">100000000/Lvac(AA1531)</f>
        <v>27160.495499144123</v>
      </c>
      <c r="AC1531" s="28">
        <f t="shared" si="1681"/>
        <v>2.7168228386995115E-7</v>
      </c>
      <c r="AD1531" s="28">
        <f t="shared" si="1682"/>
        <v>3.6818179551676877E-7</v>
      </c>
      <c r="AE1531" s="21">
        <f t="shared" si="1683"/>
        <v>27160.497085881911</v>
      </c>
      <c r="AF1531" s="10" cm="1">
        <f t="array" ref="AF1531">Lair(100000000/AE1531)</f>
        <v>3680.7697849609099</v>
      </c>
      <c r="AG1531" s="10">
        <f t="shared" si="1684"/>
        <v>8.6895127241235024E-3</v>
      </c>
      <c r="AH1531" s="10" t="b">
        <f t="shared" si="1678"/>
        <v>1</v>
      </c>
      <c r="AI1531" s="10">
        <f t="shared" si="1685"/>
        <v>3680.77</v>
      </c>
      <c r="AJ1531">
        <v>3.0000000000000001E-3</v>
      </c>
      <c r="AK1531" s="3" cm="1">
        <f t="array" ref="AK1531">100000000/Lvac($AA1531)</f>
        <v>27160.495499144123</v>
      </c>
      <c r="AL1531" s="21">
        <f t="shared" si="1738"/>
        <v>2.2137076344741012E-2</v>
      </c>
      <c r="AM1531" s="21"/>
      <c r="AN1531" s="21"/>
      <c r="AO1531" s="21"/>
      <c r="AP1531" s="21"/>
      <c r="AS1531" s="3">
        <f t="shared" si="1687"/>
        <v>-4.5008558772678953E-3</v>
      </c>
      <c r="AT1531" s="3" cm="1">
        <f t="array" ref="AT1531">AS1531-(100000000/LvacE($A1531)-$E1531)</f>
        <v>-3.7470530514838174E-5</v>
      </c>
      <c r="BB1531"/>
      <c r="BC1531"/>
      <c r="BD1531"/>
      <c r="BE1531"/>
      <c r="BF1531"/>
      <c r="BG1531"/>
      <c r="BH1531"/>
      <c r="BI1531"/>
      <c r="BJ1531"/>
      <c r="BN1531" s="16" cm="1">
        <f t="array" ref="BN1531">$C1531*EXP(poly_from_str(100000000/$E1531,BN$4342))</f>
        <v>0.2702704423593712</v>
      </c>
      <c r="BO1531" s="16"/>
      <c r="BY1531" t="e">
        <v>#N/A</v>
      </c>
    </row>
    <row r="1532" spans="1:77" hidden="1" x14ac:dyDescent="0.25">
      <c r="A1532" t="s">
        <v>2224</v>
      </c>
      <c r="B1532" s="2" t="str">
        <f t="shared" si="1677"/>
        <v/>
      </c>
      <c r="C1532">
        <v>0</v>
      </c>
      <c r="E1532">
        <v>27163.15</v>
      </c>
      <c r="R1532">
        <v>15</v>
      </c>
      <c r="S1532" t="s">
        <v>22</v>
      </c>
      <c r="AA1532" s="10">
        <f t="shared" si="1680"/>
        <v>3680.41</v>
      </c>
      <c r="AB1532" s="3" cm="1">
        <f t="array" ref="AB1532">100000000/Lvac(AA1532)</f>
        <v>27163.152139114911</v>
      </c>
      <c r="AC1532" s="28">
        <f t="shared" si="1681"/>
        <v>2.7170885852391447E-7</v>
      </c>
      <c r="AD1532" s="28">
        <f t="shared" si="1682"/>
        <v>3.6814578620277321E-7</v>
      </c>
      <c r="AE1532" s="21">
        <f t="shared" si="1683"/>
        <v>27163.151384797424</v>
      </c>
      <c r="AF1532" s="10" cm="1">
        <f t="array" ref="AF1532">Lair(100000000/AE1532)</f>
        <v>3680.4101022072045</v>
      </c>
      <c r="AG1532" s="10">
        <f t="shared" si="1684"/>
        <v>8.6902345308151694E-3</v>
      </c>
      <c r="AH1532" s="10" t="b">
        <f t="shared" si="1678"/>
        <v>1</v>
      </c>
      <c r="AI1532" s="10">
        <f t="shared" si="1685"/>
        <v>3680.41</v>
      </c>
      <c r="AJ1532">
        <v>3.0000000000000001E-3</v>
      </c>
      <c r="AK1532" s="3" cm="1">
        <f t="array" ref="AK1532">100000000/Lvac($AA1532)</f>
        <v>27163.152139114911</v>
      </c>
      <c r="AL1532" s="21">
        <f t="shared" si="1738"/>
        <v>2.2141407184891014E-2</v>
      </c>
      <c r="AM1532" s="21"/>
      <c r="AN1532" s="21"/>
      <c r="AO1532" s="21"/>
      <c r="AP1532" s="21"/>
      <c r="AS1532" s="3">
        <f t="shared" si="1687"/>
        <v>2.1391149093688E-3</v>
      </c>
      <c r="AT1532" s="3" cm="1">
        <f t="array" ref="AT1532">AS1532-(100000000/LvacE($A1532)-$E1532)</f>
        <v>-3.7486130167962983E-5</v>
      </c>
      <c r="BB1532"/>
      <c r="BC1532"/>
      <c r="BD1532"/>
      <c r="BE1532"/>
      <c r="BF1532"/>
      <c r="BG1532"/>
      <c r="BH1532"/>
      <c r="BI1532"/>
      <c r="BJ1532"/>
      <c r="BN1532" s="16" cm="1">
        <f t="array" ref="BN1532">$C1532*EXP(poly_from_str(100000000/$E1532,BN$4342))</f>
        <v>0</v>
      </c>
      <c r="BO1532" s="16"/>
      <c r="BY1532" t="e">
        <v>#N/A</v>
      </c>
    </row>
    <row r="1533" spans="1:77" hidden="1" x14ac:dyDescent="0.25">
      <c r="A1533" t="s">
        <v>2225</v>
      </c>
      <c r="B1533" s="2" t="str">
        <f t="shared" si="1677"/>
        <v/>
      </c>
      <c r="C1533">
        <v>3</v>
      </c>
      <c r="D1533" t="s">
        <v>170</v>
      </c>
      <c r="E1533">
        <v>27163.48</v>
      </c>
      <c r="F1533">
        <v>30994</v>
      </c>
      <c r="G1533" t="s">
        <v>5</v>
      </c>
      <c r="H1533" s="5" t="s">
        <v>4</v>
      </c>
      <c r="I1533">
        <v>58158</v>
      </c>
      <c r="J1533" t="s">
        <v>3</v>
      </c>
      <c r="K1533" s="5" t="s">
        <v>8</v>
      </c>
      <c r="L1533">
        <v>30994.55</v>
      </c>
      <c r="M1533" t="str">
        <f t="shared" ref="M1533:M1534" si="1788">$G1533&amp;""</f>
        <v>e</v>
      </c>
      <c r="N1533" t="str">
        <f t="shared" ref="N1533:N1534" si="1789">$H1533&amp;""</f>
        <v>9/2</v>
      </c>
      <c r="O1533">
        <v>58158.080000000002</v>
      </c>
      <c r="P1533" t="str">
        <f t="shared" ref="P1533:P1534" si="1790">$J1533&amp;""</f>
        <v>o</v>
      </c>
      <c r="Q1533" t="str">
        <f t="shared" ref="Q1533:Q1534" si="1791">$K1533&amp;""</f>
        <v>7/2</v>
      </c>
      <c r="R1533">
        <v>15</v>
      </c>
      <c r="AA1533" s="10">
        <f t="shared" si="1680"/>
        <v>3680.366</v>
      </c>
      <c r="AB1533" s="3" cm="1">
        <f t="array" ref="AB1533">100000000/Lvac(AA1533)</f>
        <v>27163.476875197175</v>
      </c>
      <c r="AC1533" s="28">
        <f t="shared" si="1681"/>
        <v>2.7171210689371654E-7</v>
      </c>
      <c r="AD1533" s="28">
        <f t="shared" si="1682"/>
        <v>3.681413850644041E-7</v>
      </c>
      <c r="AE1533" s="21">
        <f t="shared" si="1683"/>
        <v>27163.477977132545</v>
      </c>
      <c r="AF1533" s="10" cm="1">
        <f t="array" ref="AF1533">Lair(100000000/AE1533)</f>
        <v>3680.3658506954498</v>
      </c>
      <c r="AG1533" s="10">
        <f t="shared" si="1684"/>
        <v>8.6903227661592856E-3</v>
      </c>
      <c r="AH1533" s="10" t="b">
        <f t="shared" si="1678"/>
        <v>1</v>
      </c>
      <c r="AI1533" s="10">
        <f t="shared" ref="AI1533:AI1534" si="1792">$AF1533</f>
        <v>3680.3658506954498</v>
      </c>
      <c r="AJ1533" s="10">
        <f>AL1533/AK1533*AI1533</f>
        <v>1.3548949818187569E-2</v>
      </c>
      <c r="AK1533" s="16" cm="1">
        <f t="array" ref="AK1533">100000000/Lvac($AA1533)-0</f>
        <v>27163.476875197175</v>
      </c>
      <c r="AL1533" s="16">
        <f>MAX(0.1,0.007/$AA1533*$AE1533)</f>
        <v>0.1</v>
      </c>
      <c r="AM1533" s="10" cm="1">
        <f t="array" ref="AM1533">Lvac($AI1533)-$BA1533</f>
        <v>7.0505452363249788E-3</v>
      </c>
      <c r="AN1533" s="10">
        <f t="shared" ref="AN1533:AN1534" si="1793">$AK1533-($AX1533-$AW1533)</f>
        <v>-5.3124802827369422E-2</v>
      </c>
      <c r="AO1533" s="3">
        <f t="shared" ref="AO1533:AO1534" si="1794">AM1533/AJ1533</f>
        <v>0.52037577309944782</v>
      </c>
      <c r="AP1533" s="3">
        <v>0.53139824260125046</v>
      </c>
      <c r="AS1533" s="3">
        <f t="shared" si="1687"/>
        <v>-3.1248028244590387E-3</v>
      </c>
      <c r="AT1533" s="3" cm="1">
        <f t="array" ref="AT1533">AS1533-(100000000/LvacE($A1533)-$E1533)</f>
        <v>-3.7488032830879092E-5</v>
      </c>
      <c r="AU1533" t="s">
        <v>4783</v>
      </c>
      <c r="AV1533" t="s">
        <v>4897</v>
      </c>
      <c r="AW1533" s="3">
        <v>30994.55</v>
      </c>
      <c r="AX1533" s="3">
        <v>58158.080000000002</v>
      </c>
      <c r="AY1533" s="3"/>
      <c r="AZ1533" s="10" cm="1">
        <f t="array" ref="AZ1533">Lair(100000000/($AX1533-$AW1533))</f>
        <v>3680.3588019738586</v>
      </c>
      <c r="BA1533" s="10">
        <f t="shared" ref="BA1533:BA1534" si="1795">100000000/($AX1533-$AW1533)</f>
        <v>3681.4066507556267</v>
      </c>
      <c r="BB1533" s="12">
        <v>7450000</v>
      </c>
      <c r="BC1533" s="3">
        <v>0.01</v>
      </c>
      <c r="BD1533" s="12" cm="1">
        <f t="array" ref="BD1533">SfromgA($BB1533,$BA1533,"")</f>
        <v>0.18345561570876029</v>
      </c>
      <c r="BE1533" s="29">
        <f t="shared" ref="BE1533:BE1534" si="1796">(10^MAX(0.05, -0.312925054856973*((LN($BD1533))^(1/3)) + 0.454808404431693)-1)*100</f>
        <v>572.93032142498305</v>
      </c>
      <c r="BG1533" s="3"/>
      <c r="BH1533" s="3"/>
      <c r="BI1533" s="12">
        <f t="shared" ref="BI1533:BI1534" si="1797">IF($BB1533="",$BF1533,$BB1533)</f>
        <v>7450000</v>
      </c>
      <c r="BJ1533" s="29">
        <f t="shared" ref="BJ1533:BJ1534" si="1798">IF($BB1533="",$BH1533,$BE1533)</f>
        <v>572.93032142498305</v>
      </c>
      <c r="BK1533" s="3">
        <f t="shared" ref="BK1533:BK1534" si="1799">LN(BN1533*100000000/($AX1533-$AW1533)/$BI1533)</f>
        <v>-7.8204501759618825</v>
      </c>
      <c r="BL1533" s="13">
        <f>EXP(BK$4341*$AX1533+BK$4342)*$BI1533/(100000000/($AX1533-$AW1533))</f>
        <v>2.7395197757377439</v>
      </c>
      <c r="BM1533" s="3">
        <f t="shared" ref="BM1533:BM1534" si="1800">LN(BL1533/$C1533)</f>
        <v>-9.0829647958008797E-2</v>
      </c>
      <c r="BN1533" s="16" cm="1">
        <f t="array" ref="BN1533">$C1533*EXP(poly_from_str(100000000/$E1533,BN$4342))</f>
        <v>0.81238916549112861</v>
      </c>
      <c r="BO1533" s="3">
        <f t="shared" ref="BO1533:BO1534" si="1801">LN($C1533)</f>
        <v>1.0986122886681098</v>
      </c>
      <c r="BP1533" s="13">
        <f>LN(BL1533/BN1533)</f>
        <v>1.2155584264964943</v>
      </c>
      <c r="BY1533">
        <v>889</v>
      </c>
    </row>
    <row r="1534" spans="1:77" hidden="1" x14ac:dyDescent="0.25">
      <c r="A1534" t="s">
        <v>2226</v>
      </c>
      <c r="B1534" s="2" t="str">
        <f t="shared" si="1677"/>
        <v/>
      </c>
      <c r="C1534">
        <v>30</v>
      </c>
      <c r="E1534">
        <v>27174.78</v>
      </c>
      <c r="F1534">
        <v>36642</v>
      </c>
      <c r="G1534" t="s">
        <v>5</v>
      </c>
      <c r="H1534" s="5" t="s">
        <v>15</v>
      </c>
      <c r="I1534">
        <v>63816</v>
      </c>
      <c r="J1534" t="s">
        <v>3</v>
      </c>
      <c r="K1534" s="5" t="s">
        <v>16</v>
      </c>
      <c r="L1534">
        <v>36642.129999999997</v>
      </c>
      <c r="M1534" t="str">
        <f t="shared" si="1788"/>
        <v>e</v>
      </c>
      <c r="N1534" t="str">
        <f t="shared" si="1789"/>
        <v>13/2</v>
      </c>
      <c r="O1534">
        <v>63816.91</v>
      </c>
      <c r="P1534" t="str">
        <f t="shared" si="1790"/>
        <v>o</v>
      </c>
      <c r="Q1534" t="str">
        <f t="shared" si="1791"/>
        <v>11/2</v>
      </c>
      <c r="R1534">
        <v>15</v>
      </c>
      <c r="AA1534" s="10">
        <f t="shared" si="1680"/>
        <v>3678.835</v>
      </c>
      <c r="AB1534" s="3" cm="1">
        <f t="array" ref="AB1534">100000000/Lvac(AA1534)</f>
        <v>27174.781052104998</v>
      </c>
      <c r="AC1534" s="28">
        <f t="shared" si="1681"/>
        <v>2.7182518378780238E-7</v>
      </c>
      <c r="AD1534" s="28">
        <f t="shared" si="1682"/>
        <v>3.6798824545544537E-7</v>
      </c>
      <c r="AE1534" s="21">
        <f t="shared" si="1683"/>
        <v>27174.780680689215</v>
      </c>
      <c r="AF1534" s="10" cm="1">
        <f t="array" ref="AF1534">Lair(100000000/AE1534)</f>
        <v>3678.8350502823901</v>
      </c>
      <c r="AG1534" s="10">
        <f t="shared" si="1684"/>
        <v>8.6933949269408645E-3</v>
      </c>
      <c r="AH1534" s="10" t="b">
        <f t="shared" si="1678"/>
        <v>1</v>
      </c>
      <c r="AI1534" s="10">
        <f t="shared" si="1792"/>
        <v>3678.8350502823901</v>
      </c>
      <c r="AJ1534">
        <v>3.0000000000000001E-3</v>
      </c>
      <c r="AK1534" s="3" cm="1">
        <f t="array" ref="AK1534">100000000/Lvac($AA1534)</f>
        <v>27174.781052104998</v>
      </c>
      <c r="AL1534" s="21">
        <f t="shared" ref="AL1534:AL1536" si="1802">AJ1534/AI1534*AK1534</f>
        <v>2.2160369258756824E-2</v>
      </c>
      <c r="AM1534" s="10" cm="1">
        <f t="array" ref="AM1534">Lvac($AI1534)-$BA1534</f>
        <v>-9.2175771442271071E-5</v>
      </c>
      <c r="AN1534" s="10">
        <f t="shared" si="1793"/>
        <v>1.0521049916860647E-3</v>
      </c>
      <c r="AO1534" s="3">
        <f t="shared" si="1794"/>
        <v>-3.072525714742369E-2</v>
      </c>
      <c r="AP1534" s="3">
        <v>-4.7490389836942391E-2</v>
      </c>
      <c r="AS1534" s="3">
        <f t="shared" si="1687"/>
        <v>1.0521049989620224E-3</v>
      </c>
      <c r="AT1534" s="3" cm="1">
        <f t="array" ref="AT1534">AS1534-(100000000/LvacE($A1534)-$E1534)</f>
        <v>-3.7554349546553567E-5</v>
      </c>
      <c r="AU1534" t="s">
        <v>4788</v>
      </c>
      <c r="AV1534" t="s">
        <v>4923</v>
      </c>
      <c r="AW1534" s="3">
        <v>36642.129999999997</v>
      </c>
      <c r="AX1534" s="3">
        <v>63816.91</v>
      </c>
      <c r="AY1534" s="3"/>
      <c r="AZ1534" s="10" cm="1">
        <f t="array" ref="AZ1534">Lair(100000000/($AX1534-$AW1534))</f>
        <v>3678.8351424343209</v>
      </c>
      <c r="BA1534" s="10">
        <f t="shared" si="1795"/>
        <v>3679.8825970256235</v>
      </c>
      <c r="BB1534" s="12">
        <v>18100000</v>
      </c>
      <c r="BC1534" s="3">
        <v>0.16700000000000001</v>
      </c>
      <c r="BD1534" s="12" cm="1">
        <f t="array" ref="BD1534">SfromgA($BB1534,$BA1534,"")</f>
        <v>0.44515763275284537</v>
      </c>
      <c r="BE1534" s="29">
        <f t="shared" si="1796"/>
        <v>457.73364603793505</v>
      </c>
      <c r="BG1534" s="3"/>
      <c r="BH1534" s="3"/>
      <c r="BI1534" s="12">
        <f t="shared" si="1797"/>
        <v>18100000</v>
      </c>
      <c r="BJ1534" s="29">
        <f t="shared" si="1798"/>
        <v>457.73364603793505</v>
      </c>
      <c r="BK1534" s="3">
        <f t="shared" si="1799"/>
        <v>-6.3986085366510057</v>
      </c>
      <c r="BL1534" s="13">
        <f>EXP(BK$4341*$AX1534+BK$4342)*$BI1534/(100000000/($AX1534-$AW1534))</f>
        <v>4.3315950406044177</v>
      </c>
      <c r="BM1534" s="3">
        <f t="shared" si="1800"/>
        <v>-1.9352615378246008</v>
      </c>
      <c r="BN1534" s="16" cm="1">
        <f t="array" ref="BN1534">$C1534*EXP(poly_from_str(100000000/$E1534,BN$4342))</f>
        <v>8.1839738379529603</v>
      </c>
      <c r="BO1534" s="3">
        <f t="shared" si="1801"/>
        <v>3.4011973816621555</v>
      </c>
      <c r="BP1534" s="13">
        <f>LN(BL1534/BN1534)</f>
        <v>-0.63624198807559573</v>
      </c>
      <c r="BY1534">
        <v>8955</v>
      </c>
    </row>
    <row r="1535" spans="1:77" hidden="1" x14ac:dyDescent="0.25">
      <c r="A1535" t="s">
        <v>2227</v>
      </c>
      <c r="B1535" s="2" t="str">
        <f t="shared" si="1677"/>
        <v/>
      </c>
      <c r="C1535">
        <v>0</v>
      </c>
      <c r="E1535">
        <v>27178.92</v>
      </c>
      <c r="R1535">
        <v>15</v>
      </c>
      <c r="S1535" t="s">
        <v>22</v>
      </c>
      <c r="AA1535" s="10">
        <f t="shared" si="1680"/>
        <v>3678.2750000000001</v>
      </c>
      <c r="AB1535" s="3" cm="1">
        <f t="array" ref="AB1535">100000000/Lvac(AA1535)</f>
        <v>27178.918176559979</v>
      </c>
      <c r="AC1535" s="28">
        <f t="shared" si="1681"/>
        <v>2.7186656788848033E-7</v>
      </c>
      <c r="AD1535" s="28">
        <f t="shared" si="1682"/>
        <v>3.6793223096805741E-7</v>
      </c>
      <c r="AE1535" s="21">
        <f t="shared" si="1683"/>
        <v>27178.918820527306</v>
      </c>
      <c r="AF1535" s="10" cm="1">
        <f t="array" ref="AF1535">Lair(100000000/AE1535)</f>
        <v>3678.2749128460346</v>
      </c>
      <c r="AG1535" s="10">
        <f t="shared" si="1684"/>
        <v>8.694519601791597E-3</v>
      </c>
      <c r="AH1535" s="10" t="b">
        <f t="shared" si="1678"/>
        <v>1</v>
      </c>
      <c r="AI1535" s="10">
        <f t="shared" si="1685"/>
        <v>3678.2750000000001</v>
      </c>
      <c r="AJ1535">
        <v>3.0000000000000001E-3</v>
      </c>
      <c r="AK1535" s="3" cm="1">
        <f t="array" ref="AK1535">100000000/Lvac($AA1535)</f>
        <v>27178.918176559979</v>
      </c>
      <c r="AL1535" s="21">
        <f t="shared" si="1802"/>
        <v>2.2167117610749586E-2</v>
      </c>
      <c r="AM1535" s="21"/>
      <c r="AN1535" s="21"/>
      <c r="AO1535" s="21"/>
      <c r="AP1535" s="21"/>
      <c r="AS1535" s="3">
        <f t="shared" si="1687"/>
        <v>-1.8234400195069611E-3</v>
      </c>
      <c r="AT1535" s="3" cm="1">
        <f t="array" ref="AT1535">AS1535-(100000000/LvacE($A1535)-$E1535)</f>
        <v>-3.7578603951260448E-5</v>
      </c>
      <c r="BB1535"/>
      <c r="BC1535"/>
      <c r="BD1535"/>
      <c r="BE1535"/>
      <c r="BF1535"/>
      <c r="BG1535"/>
      <c r="BH1535"/>
      <c r="BI1535"/>
      <c r="BJ1535"/>
      <c r="BN1535" s="16" cm="1">
        <f t="array" ref="BN1535">$C1535*EXP(poly_from_str(100000000/$E1535,BN$4342))</f>
        <v>0</v>
      </c>
      <c r="BO1535" s="16"/>
      <c r="BY1535" t="e">
        <v>#N/A</v>
      </c>
    </row>
    <row r="1536" spans="1:77" hidden="1" x14ac:dyDescent="0.25">
      <c r="A1536" t="s">
        <v>2228</v>
      </c>
      <c r="B1536" s="2" t="str">
        <f t="shared" si="1677"/>
        <v/>
      </c>
      <c r="C1536">
        <v>0</v>
      </c>
      <c r="E1536">
        <v>27179.32</v>
      </c>
      <c r="R1536">
        <v>15</v>
      </c>
      <c r="S1536" t="s">
        <v>22</v>
      </c>
      <c r="AA1536" s="10">
        <f t="shared" si="1680"/>
        <v>3678.22</v>
      </c>
      <c r="AB1536" s="3" cm="1">
        <f t="array" ref="AB1536">100000000/Lvac(AA1536)</f>
        <v>27179.324569217992</v>
      </c>
      <c r="AC1536" s="28">
        <f t="shared" si="1681"/>
        <v>2.7187063307795618E-7</v>
      </c>
      <c r="AD1536" s="28">
        <f t="shared" si="1682"/>
        <v>3.6792672954520449E-7</v>
      </c>
      <c r="AE1536" s="21">
        <f t="shared" si="1683"/>
        <v>27179.322955487409</v>
      </c>
      <c r="AF1536" s="10" cm="1">
        <f t="array" ref="AF1536">Lair(100000000/AE1536)</f>
        <v>3678.2202183943496</v>
      </c>
      <c r="AG1536" s="10">
        <f t="shared" si="1684"/>
        <v>8.6946300886322717E-3</v>
      </c>
      <c r="AH1536" s="10" t="b">
        <f t="shared" si="1678"/>
        <v>1</v>
      </c>
      <c r="AI1536" s="10">
        <f t="shared" si="1685"/>
        <v>3678.22</v>
      </c>
      <c r="AJ1536">
        <v>3.0000000000000001E-3</v>
      </c>
      <c r="AK1536" s="3" cm="1">
        <f t="array" ref="AK1536">100000000/Lvac($AA1536)</f>
        <v>27179.324569217992</v>
      </c>
      <c r="AL1536" s="21">
        <f t="shared" si="1802"/>
        <v>2.2167780531793635E-2</v>
      </c>
      <c r="AM1536" s="21"/>
      <c r="AN1536" s="21"/>
      <c r="AO1536" s="21"/>
      <c r="AP1536" s="21"/>
      <c r="AS1536" s="3">
        <f t="shared" si="1687"/>
        <v>4.5692179919569753E-3</v>
      </c>
      <c r="AT1536" s="3" cm="1">
        <f t="array" ref="AT1536">AS1536-(100000000/LvacE($A1536)-$E1536)</f>
        <v>-3.7580983189400285E-5</v>
      </c>
      <c r="BB1536"/>
      <c r="BC1536"/>
      <c r="BD1536"/>
      <c r="BE1536"/>
      <c r="BF1536"/>
      <c r="BG1536"/>
      <c r="BH1536"/>
      <c r="BI1536"/>
      <c r="BJ1536"/>
      <c r="BN1536" s="16" cm="1">
        <f t="array" ref="BN1536">$C1536*EXP(poly_from_str(100000000/$E1536,BN$4342))</f>
        <v>0</v>
      </c>
      <c r="BO1536" s="16"/>
      <c r="BY1536" t="e">
        <v>#N/A</v>
      </c>
    </row>
    <row r="1537" spans="1:77" hidden="1" x14ac:dyDescent="0.25">
      <c r="A1537" t="s">
        <v>2229</v>
      </c>
      <c r="B1537" s="2" t="str">
        <f t="shared" si="1677"/>
        <v/>
      </c>
      <c r="C1537">
        <v>30</v>
      </c>
      <c r="D1537" t="s">
        <v>170</v>
      </c>
      <c r="E1537">
        <v>27179.82</v>
      </c>
      <c r="F1537">
        <v>30994</v>
      </c>
      <c r="G1537" t="s">
        <v>5</v>
      </c>
      <c r="H1537" s="5" t="s">
        <v>4</v>
      </c>
      <c r="I1537">
        <v>58174</v>
      </c>
      <c r="J1537" t="s">
        <v>3</v>
      </c>
      <c r="K1537" s="5" t="s">
        <v>4</v>
      </c>
      <c r="L1537">
        <v>30994.55</v>
      </c>
      <c r="M1537" t="str">
        <f>$G1537&amp;""</f>
        <v>e</v>
      </c>
      <c r="N1537" t="str">
        <f>$H1537&amp;""</f>
        <v>9/2</v>
      </c>
      <c r="O1537">
        <v>58174.15</v>
      </c>
      <c r="P1537" t="str">
        <f>$J1537&amp;""</f>
        <v>o</v>
      </c>
      <c r="Q1537" t="str">
        <f>$K1537&amp;""</f>
        <v>9/2</v>
      </c>
      <c r="R1537">
        <v>15</v>
      </c>
      <c r="AA1537" s="10">
        <f t="shared" si="1680"/>
        <v>3678.1529999999998</v>
      </c>
      <c r="AB1537" s="3" cm="1">
        <f t="array" ref="AB1537">100000000/Lvac(AA1537)</f>
        <v>27179.819645784879</v>
      </c>
      <c r="AC1537" s="28">
        <f t="shared" si="1681"/>
        <v>2.718755853821198E-7</v>
      </c>
      <c r="AD1537" s="28">
        <f t="shared" si="1682"/>
        <v>3.6792002781191477E-7</v>
      </c>
      <c r="AE1537" s="21">
        <f t="shared" si="1683"/>
        <v>27179.81977089047</v>
      </c>
      <c r="AF1537" s="10" cm="1">
        <f t="array" ref="AF1537">Lair(100000000/AE1537)</f>
        <v>3678.1529830694426</v>
      </c>
      <c r="AG1537" s="10">
        <f t="shared" si="1684"/>
        <v>8.6947646883891016E-3</v>
      </c>
      <c r="AH1537" s="10" t="b">
        <f t="shared" si="1678"/>
        <v>1</v>
      </c>
      <c r="AI1537" s="10">
        <f>$AF1537</f>
        <v>3678.1529830694426</v>
      </c>
      <c r="AJ1537" s="10">
        <f>AL1537/AK1537*AI1537</f>
        <v>1.3532661478273866E-2</v>
      </c>
      <c r="AK1537" s="16" cm="1">
        <f t="array" ref="AK1537">100000000/Lvac($AA1537)-0</f>
        <v>27179.819645784879</v>
      </c>
      <c r="AL1537" s="16">
        <f>MAX(0.1,0.007/$AA1537*$AE1537)</f>
        <v>0.1</v>
      </c>
      <c r="AM1537" s="10" cm="1">
        <f t="array" ref="AM1537">Lvac($AI1537)-$BA1537</f>
        <v>-2.9749559140327619E-2</v>
      </c>
      <c r="AN1537" s="10">
        <f>$AK1537-($AX1537-$AW1537)</f>
        <v>0.219645784876775</v>
      </c>
      <c r="AO1537" s="3">
        <f>AM1537/AJ1537</f>
        <v>-2.1983524222555419</v>
      </c>
      <c r="AP1537" s="3">
        <v>-2.1971010000018505</v>
      </c>
      <c r="AS1537" s="3">
        <f t="shared" si="1687"/>
        <v>-3.5421512075117789E-4</v>
      </c>
      <c r="AT1537" s="3" cm="1">
        <f t="array" ref="AT1537">AS1537-(100000000/LvacE($A1537)-$E1537)</f>
        <v>-3.7583882658509538E-5</v>
      </c>
      <c r="AU1537" t="s">
        <v>4783</v>
      </c>
      <c r="AV1537" t="s">
        <v>4693</v>
      </c>
      <c r="AW1537" s="3">
        <v>30994.55</v>
      </c>
      <c r="AX1537" s="3">
        <v>58174.15</v>
      </c>
      <c r="AY1537" s="3"/>
      <c r="AZ1537" s="10" cm="1">
        <f t="array" ref="AZ1537">Lair(100000000/($AX1537-$AW1537))</f>
        <v>3678.1827249343687</v>
      </c>
      <c r="BA1537" s="10">
        <f>100000000/($AX1537-$AW1537)</f>
        <v>3679.2300107433512</v>
      </c>
      <c r="BB1537" s="12">
        <v>33400000</v>
      </c>
      <c r="BC1537" s="3">
        <v>3.7999999999999999E-2</v>
      </c>
      <c r="BD1537" s="12" cm="1">
        <f t="array" ref="BD1537">SfromgA($BB1537,$BA1537,"")</f>
        <v>0.82101415314908266</v>
      </c>
      <c r="BE1537" s="29">
        <f>(10^MAX(0.05, -0.312925054856973*((LN($BD1537))^(1/3)) + 0.454808404431693)-1)*100</f>
        <v>333.46563083109498</v>
      </c>
      <c r="BG1537" s="3"/>
      <c r="BH1537" s="3"/>
      <c r="BI1537" s="12">
        <f>IF($BB1537="",$BF1537,$BB1537)</f>
        <v>33400000</v>
      </c>
      <c r="BJ1537" s="29">
        <f>IF($BB1537="",$BH1537,$BE1537)</f>
        <v>333.46563083109498</v>
      </c>
      <c r="BK1537" s="3">
        <f>LN(BN1537*100000000/($AX1537-$AW1537)/$BI1537)</f>
        <v>-7.0081451273181559</v>
      </c>
      <c r="BL1537" s="13">
        <f>EXP(BK$4341*$AX1537+BK$4342)*$BI1537/(100000000/($AX1537-$AW1537))</f>
        <v>12.274143979525334</v>
      </c>
      <c r="BM1537" s="3">
        <f t="shared" ref="BM1537" si="1803">LN(BL1537/$C1537)</f>
        <v>-0.89370244731551496</v>
      </c>
      <c r="BN1537" s="16" cm="1">
        <f t="array" ref="BN1537">$C1537*EXP(poly_from_str(100000000/$E1537,BN$4342))</f>
        <v>8.210900145348198</v>
      </c>
      <c r="BO1537" s="3">
        <f>LN($C1537)</f>
        <v>3.4011973816621555</v>
      </c>
      <c r="BP1537" s="13">
        <f>LN(BL1537/BN1537)</f>
        <v>0.40203237677684861</v>
      </c>
      <c r="BR1537" s="12">
        <v>1864190000</v>
      </c>
      <c r="BS1537" s="3">
        <f>LN(BV1537*100000000/($AX1537-$AW1537)/$BR1537)</f>
        <v>-6.9443566163362904</v>
      </c>
      <c r="BT1537" s="13">
        <f>EXP(BS$4338*$AX1537+BS$4336)*$BR1537/(100000000/($AX1537-$AW1537))</f>
        <v>519.59545642659396</v>
      </c>
      <c r="BU1537" s="3">
        <f>LN(BT1537/$BN1537)</f>
        <v>4.1475879828208182</v>
      </c>
      <c r="BV1537" s="3" cm="1">
        <f t="array" ref="BV1537">$BN1537*EXP(poly_from_str(100000000/$E1537,BV$4341))</f>
        <v>488.46952757185602</v>
      </c>
      <c r="BW1537" s="12" t="s">
        <v>14</v>
      </c>
      <c r="BX1537" s="3">
        <f>LN(BT1537/BV1537)</f>
        <v>6.1773450440244175E-2</v>
      </c>
      <c r="BY1537">
        <v>8983</v>
      </c>
    </row>
    <row r="1538" spans="1:77" hidden="1" x14ac:dyDescent="0.25">
      <c r="A1538" t="s">
        <v>2230</v>
      </c>
      <c r="B1538" s="2" t="str">
        <f t="shared" ref="B1538:B1601" si="1804">IF(OR(A1538=A1537,A1538=A1539),IF(B1537="",1,B1537+1),"")</f>
        <v/>
      </c>
      <c r="C1538">
        <v>1</v>
      </c>
      <c r="E1538">
        <v>27187.26</v>
      </c>
      <c r="R1538">
        <v>15</v>
      </c>
      <c r="S1538" t="s">
        <v>22</v>
      </c>
      <c r="AA1538" s="10">
        <f t="shared" si="1680"/>
        <v>3677.1460000000002</v>
      </c>
      <c r="AB1538" s="3" cm="1">
        <f t="array" ref="AB1538">100000000/Lvac(AA1538)</f>
        <v>27187.262745903532</v>
      </c>
      <c r="AC1538" s="28">
        <f t="shared" si="1681"/>
        <v>2.7195003951434073E-7</v>
      </c>
      <c r="AD1538" s="28">
        <f t="shared" si="1682"/>
        <v>3.678193017613279E-7</v>
      </c>
      <c r="AE1538" s="21">
        <f t="shared" si="1683"/>
        <v>27187.261775387979</v>
      </c>
      <c r="AF1538" s="10" cm="1">
        <f t="array" ref="AF1538">Lair(100000000/AE1538)</f>
        <v>3677.1461312681045</v>
      </c>
      <c r="AG1538" s="10">
        <f t="shared" si="1684"/>
        <v>8.6967885890176146E-3</v>
      </c>
      <c r="AH1538" s="10" t="b">
        <f t="shared" ref="AH1538:AH1601" si="1805">ABS(AE1538-AB1538)&lt;AG1538</f>
        <v>1</v>
      </c>
      <c r="AI1538" s="10">
        <f t="shared" si="1685"/>
        <v>3677.1460000000002</v>
      </c>
      <c r="AJ1538">
        <v>3.0000000000000001E-3</v>
      </c>
      <c r="AK1538" s="3" cm="1">
        <f t="array" ref="AK1538">100000000/Lvac($AA1538)</f>
        <v>27187.262745903532</v>
      </c>
      <c r="AL1538" s="21">
        <f t="shared" ref="AL1538:AL1542" si="1806">AJ1538/AI1538*AK1538</f>
        <v>2.2180731534105689E-2</v>
      </c>
      <c r="AM1538" s="21"/>
      <c r="AN1538" s="21"/>
      <c r="AO1538" s="21"/>
      <c r="AP1538" s="21"/>
      <c r="AS1538" s="3">
        <f t="shared" si="1687"/>
        <v>2.7459035336505622E-3</v>
      </c>
      <c r="AT1538" s="3" cm="1">
        <f t="array" ref="AT1538">AS1538-(100000000/LvacE($A1538)-$E1538)</f>
        <v>-3.7627480196533725E-5</v>
      </c>
      <c r="BB1538"/>
      <c r="BC1538"/>
      <c r="BD1538"/>
      <c r="BE1538"/>
      <c r="BF1538"/>
      <c r="BG1538"/>
      <c r="BH1538"/>
      <c r="BI1538"/>
      <c r="BJ1538"/>
      <c r="BN1538" s="16" cm="1">
        <f t="array" ref="BN1538">$C1538*EXP(poly_from_str(100000000/$E1538,BN$4342))</f>
        <v>0.27502646277450765</v>
      </c>
      <c r="BO1538" s="16"/>
      <c r="BY1538" t="e">
        <v>#N/A</v>
      </c>
    </row>
    <row r="1539" spans="1:77" hidden="1" x14ac:dyDescent="0.25">
      <c r="A1539" t="s">
        <v>2231</v>
      </c>
      <c r="B1539" s="2" t="str">
        <f t="shared" si="1804"/>
        <v/>
      </c>
      <c r="C1539">
        <v>5</v>
      </c>
      <c r="E1539">
        <v>27197.74</v>
      </c>
      <c r="F1539">
        <v>34520</v>
      </c>
      <c r="G1539" t="s">
        <v>5</v>
      </c>
      <c r="H1539" s="5" t="s">
        <v>18</v>
      </c>
      <c r="I1539">
        <v>61717</v>
      </c>
      <c r="J1539" t="s">
        <v>3</v>
      </c>
      <c r="K1539" s="5" t="s">
        <v>18</v>
      </c>
      <c r="L1539">
        <v>34520.269999999997</v>
      </c>
      <c r="M1539" t="str">
        <f t="shared" ref="M1539:M1540" si="1807">$G1539&amp;""</f>
        <v>e</v>
      </c>
      <c r="N1539" t="str">
        <f t="shared" ref="N1539:N1540" si="1808">$H1539&amp;""</f>
        <v>5/2</v>
      </c>
      <c r="O1539">
        <v>61717.98</v>
      </c>
      <c r="P1539" t="str">
        <f t="shared" ref="P1539:P1540" si="1809">$J1539&amp;""</f>
        <v>o</v>
      </c>
      <c r="Q1539" t="str">
        <f t="shared" ref="Q1539:Q1540" si="1810">$K1539&amp;""</f>
        <v>5/2</v>
      </c>
      <c r="R1539">
        <v>15</v>
      </c>
      <c r="AA1539" s="10">
        <f t="shared" ref="AA1539:AA1602" si="1811">ROUND($A1539,3)+0</f>
        <v>3675.73</v>
      </c>
      <c r="AB1539" s="3" cm="1">
        <f t="array" ref="AB1539">100000000/Lvac(AA1539)</f>
        <v>27197.735811388142</v>
      </c>
      <c r="AC1539" s="28">
        <f t="shared" ref="AC1539:AC1602" si="1812">0.001/AA1539</f>
        <v>2.7205480271945979E-7</v>
      </c>
      <c r="AD1539" s="28">
        <f t="shared" ref="AD1539:AD1602" si="1813">0.01/AB1539</f>
        <v>3.6767766513169951E-7</v>
      </c>
      <c r="AE1539" s="21">
        <f t="shared" ref="AE1539:AE1602" si="1814">($AB1539/$AC1539^2+$E1539/$AD1539^2)/(1/$AC1539^2+1/$AD1539^2)</f>
        <v>27197.737293291284</v>
      </c>
      <c r="AF1539" s="10" cm="1">
        <f t="array" ref="AF1539">Lair(100000000/AE1539)</f>
        <v>3675.7297997179785</v>
      </c>
      <c r="AG1539" s="10">
        <f t="shared" ref="AG1539:AG1602" si="1815">0.0005/$AA1539*AB1539+0.005</f>
        <v>8.6996373252915937E-3</v>
      </c>
      <c r="AH1539" s="10" t="b">
        <f t="shared" si="1805"/>
        <v>1</v>
      </c>
      <c r="AI1539" s="10">
        <f t="shared" ref="AI1539:AI1540" si="1816">$AF1539</f>
        <v>3675.7297997179785</v>
      </c>
      <c r="AJ1539">
        <v>3.0000000000000001E-3</v>
      </c>
      <c r="AK1539" s="3" cm="1">
        <f t="array" ref="AK1539">100000000/Lvac($AA1539)</f>
        <v>27197.735811388142</v>
      </c>
      <c r="AL1539" s="21">
        <f t="shared" si="1806"/>
        <v>2.2197825161257689E-2</v>
      </c>
      <c r="AM1539" s="10" cm="1">
        <f t="array" ref="AM1539">Lvac($AI1539)-$BA1539</f>
        <v>-3.6896977958349453E-3</v>
      </c>
      <c r="AN1539" s="10">
        <f t="shared" ref="AN1539:AN1540" si="1817">$AK1539-($AX1539-$AW1539)</f>
        <v>2.5811388135480229E-2</v>
      </c>
      <c r="AO1539" s="3">
        <f t="shared" ref="AO1539:AO1540" si="1818">AM1539/AJ1539</f>
        <v>-1.2298992652783152</v>
      </c>
      <c r="AP1539" s="3">
        <v>-1.1631213219516212</v>
      </c>
      <c r="AS1539" s="3">
        <f t="shared" ref="AS1539:AS1602" si="1819">$AB1539-$E1539</f>
        <v>-4.1886118597176392E-3</v>
      </c>
      <c r="AT1539" s="3" cm="1">
        <f t="array" ref="AT1539">AS1539-(100000000/LvacE($A1539)-$E1539)</f>
        <v>-3.7688761949539185E-5</v>
      </c>
      <c r="AU1539" t="s">
        <v>4717</v>
      </c>
      <c r="AV1539" t="s">
        <v>4875</v>
      </c>
      <c r="AW1539" s="3">
        <v>34520.269999999997</v>
      </c>
      <c r="AX1539" s="3">
        <v>61717.98</v>
      </c>
      <c r="AY1539" s="3"/>
      <c r="AZ1539" s="10" cm="1">
        <f t="array" ref="AZ1539">Lair(100000000/($AX1539-$AW1539))</f>
        <v>3675.7334884615802</v>
      </c>
      <c r="BA1539" s="10">
        <f t="shared" ref="BA1539:BA1540" si="1820">100000000/($AX1539-$AW1539)</f>
        <v>3676.7801406809608</v>
      </c>
      <c r="BB1539" s="12">
        <v>1840000</v>
      </c>
      <c r="BC1539" s="3">
        <v>7.0000000000000007E-2</v>
      </c>
      <c r="BD1539" s="12" cm="1">
        <f t="array" ref="BD1539">SfromgA($BB1539,$BA1539,"")</f>
        <v>4.5139232105510123E-2</v>
      </c>
      <c r="BE1539" s="29">
        <f t="shared" ref="BE1539:BE1540" si="1821">(10^MAX(0.05, -0.312925054856973*((LN($BD1539))^(1/3)) + 0.454808404431693)-1)*100</f>
        <v>714.67871933043932</v>
      </c>
      <c r="BG1539" s="3"/>
      <c r="BH1539" s="3"/>
      <c r="BI1539" s="12">
        <f t="shared" ref="BI1539:BI1540" si="1822">IF($BB1539="",$BF1539,$BB1539)</f>
        <v>1840000</v>
      </c>
      <c r="BJ1539" s="29">
        <f t="shared" ref="BJ1539:BJ1540" si="1823">IF($BB1539="",$BH1539,$BE1539)</f>
        <v>714.67871933043932</v>
      </c>
      <c r="BK1539" s="3">
        <f t="shared" ref="BK1539:BK1540" si="1824">LN(BN1539*100000000/($AX1539-$AW1539)/$BI1539)</f>
        <v>-5.8901102995631467</v>
      </c>
      <c r="BL1539" s="13">
        <f>EXP(BK$4341*$AX1539+BK$4342)*$BI1539/(100000000/($AX1539-$AW1539))</f>
        <v>0.51690816193290401</v>
      </c>
      <c r="BM1539" s="3">
        <f t="shared" ref="BM1539:BM1540" si="1825">LN(BL1539/$C1539)</f>
        <v>-2.2693279691804547</v>
      </c>
      <c r="BN1539" s="16" cm="1">
        <f t="array" ref="BN1539">$C1539*EXP(poly_from_str(100000000/$E1539,BN$4342))</f>
        <v>1.3845471845697235</v>
      </c>
      <c r="BO1539" s="3">
        <f t="shared" ref="BO1539:BO1540" si="1826">LN($C1539)</f>
        <v>1.6094379124341003</v>
      </c>
      <c r="BP1539" s="13">
        <f>LN(BL1539/BN1539)</f>
        <v>-0.98526320037935289</v>
      </c>
      <c r="BY1539">
        <v>1514</v>
      </c>
    </row>
    <row r="1540" spans="1:77" hidden="1" x14ac:dyDescent="0.25">
      <c r="A1540" t="s">
        <v>2232</v>
      </c>
      <c r="B1540" s="2" t="str">
        <f t="shared" si="1804"/>
        <v/>
      </c>
      <c r="C1540">
        <v>1</v>
      </c>
      <c r="E1540">
        <v>27203.439999999999</v>
      </c>
      <c r="F1540">
        <v>37197</v>
      </c>
      <c r="G1540" t="s">
        <v>5</v>
      </c>
      <c r="H1540" s="5" t="s">
        <v>19</v>
      </c>
      <c r="I1540">
        <v>64401</v>
      </c>
      <c r="J1540" t="s">
        <v>3</v>
      </c>
      <c r="K1540" s="5" t="s">
        <v>18</v>
      </c>
      <c r="L1540">
        <v>37197.64</v>
      </c>
      <c r="M1540" t="str">
        <f t="shared" si="1807"/>
        <v>e</v>
      </c>
      <c r="N1540" t="str">
        <f t="shared" si="1808"/>
        <v>3/2</v>
      </c>
      <c r="O1540">
        <v>64401.03</v>
      </c>
      <c r="P1540" t="str">
        <f t="shared" si="1809"/>
        <v>o</v>
      </c>
      <c r="Q1540" t="str">
        <f t="shared" si="1810"/>
        <v>5/2</v>
      </c>
      <c r="R1540">
        <v>15</v>
      </c>
      <c r="AA1540" s="10">
        <f t="shared" si="1811"/>
        <v>3674.9589999999998</v>
      </c>
      <c r="AB1540" s="3" cm="1">
        <f t="array" ref="AB1540">100000000/Lvac(AA1540)</f>
        <v>27203.441700248113</v>
      </c>
      <c r="AC1540" s="28">
        <f t="shared" si="1812"/>
        <v>2.721118793434158E-7</v>
      </c>
      <c r="AD1540" s="28">
        <f t="shared" si="1813"/>
        <v>3.6760054518795661E-7</v>
      </c>
      <c r="AE1540" s="21">
        <f t="shared" si="1814"/>
        <v>27203.441098385381</v>
      </c>
      <c r="AF1540" s="10" cm="1">
        <f t="array" ref="AF1540">Lair(100000000/AE1540)</f>
        <v>3674.9590813087766</v>
      </c>
      <c r="AG1540" s="10">
        <f t="shared" si="1815"/>
        <v>8.7011898228317799E-3</v>
      </c>
      <c r="AH1540" s="10" t="b">
        <f t="shared" si="1805"/>
        <v>1</v>
      </c>
      <c r="AI1540" s="10">
        <f t="shared" si="1816"/>
        <v>3674.9590813087766</v>
      </c>
      <c r="AJ1540">
        <v>3.0000000000000001E-3</v>
      </c>
      <c r="AK1540" s="3" cm="1">
        <f t="array" ref="AK1540">100000000/Lvac($AA1540)</f>
        <v>27203.441700248113</v>
      </c>
      <c r="AL1540" s="21">
        <f t="shared" si="1806"/>
        <v>2.2207138445655878E-2</v>
      </c>
      <c r="AM1540" s="10" cm="1">
        <f t="array" ref="AM1540">Lvac($AI1540)-$BA1540</f>
        <v>-6.904946309987281E-3</v>
      </c>
      <c r="AN1540" s="10">
        <f t="shared" si="1817"/>
        <v>5.170024811377516E-2</v>
      </c>
      <c r="AO1540" s="3">
        <f t="shared" si="1818"/>
        <v>-2.3016487699957602</v>
      </c>
      <c r="AP1540" s="3">
        <v>-2.3287587064260151</v>
      </c>
      <c r="AS1540" s="3">
        <f t="shared" si="1819"/>
        <v>1.7002481145027559E-3</v>
      </c>
      <c r="AT1540" s="3" cm="1">
        <f t="array" ref="AT1540">AS1540-(100000000/LvacE($A1540)-$E1540)</f>
        <v>-3.7722114939242601E-5</v>
      </c>
      <c r="AU1540" t="s">
        <v>4782</v>
      </c>
      <c r="AV1540" t="s">
        <v>4832</v>
      </c>
      <c r="AW1540" s="3">
        <v>37197.64</v>
      </c>
      <c r="AX1540" s="3">
        <v>64401.03</v>
      </c>
      <c r="AY1540" s="3"/>
      <c r="AZ1540" s="10" cm="1">
        <f t="array" ref="AZ1540">Lair(100000000/($AX1540-$AW1540))</f>
        <v>3674.9659844694452</v>
      </c>
      <c r="BA1540" s="10">
        <f t="shared" si="1820"/>
        <v>3676.0124381556857</v>
      </c>
      <c r="BB1540" s="12">
        <v>437000</v>
      </c>
      <c r="BC1540" s="3">
        <v>0.01</v>
      </c>
      <c r="BD1540" s="12" cm="1">
        <f t="array" ref="BD1540">SfromgA($BB1540,$BA1540,"")</f>
        <v>1.0713853743730775E-2</v>
      </c>
      <c r="BE1540" s="29">
        <f t="shared" si="1821"/>
        <v>839.33085506411339</v>
      </c>
      <c r="BG1540" s="3"/>
      <c r="BH1540" s="3"/>
      <c r="BI1540" s="12">
        <f t="shared" si="1822"/>
        <v>437000</v>
      </c>
      <c r="BJ1540" s="29">
        <f t="shared" si="1823"/>
        <v>839.33085506411339</v>
      </c>
      <c r="BK1540" s="3">
        <f t="shared" si="1824"/>
        <v>-6.0584603341832119</v>
      </c>
      <c r="BL1540" s="13">
        <f>EXP(BK$4341*$AX1540+BK$4342)*$BI1540/(100000000/($AX1540-$AW1540))</f>
        <v>0.10014587105526936</v>
      </c>
      <c r="BM1540" s="3">
        <f t="shared" si="1825"/>
        <v>-2.3011274453260886</v>
      </c>
      <c r="BN1540" s="16" cm="1">
        <f t="array" ref="BN1540">$C1540*EXP(poly_from_str(100000000/$E1540,BN$4342))</f>
        <v>0.27793841261607083</v>
      </c>
      <c r="BO1540" s="3">
        <f t="shared" si="1826"/>
        <v>0</v>
      </c>
      <c r="BP1540" s="13">
        <f>LN(BL1540/BN1540)</f>
        <v>-1.0207717181393012</v>
      </c>
      <c r="BR1540" s="12">
        <v>245420000</v>
      </c>
      <c r="BS1540" s="3">
        <f>LN(BV1540*100000000/($AX1540-$AW1540)/$BR1540)</f>
        <v>-8.3174476306353551</v>
      </c>
      <c r="BT1540" s="13">
        <f>EXP(BS$4338*$AX1540+BS$4336)*$BR1540/(100000000/($AX1540-$AW1540))</f>
        <v>68.46444459713392</v>
      </c>
      <c r="BU1540" s="3">
        <f>LN(BT1540/$BN1540)</f>
        <v>5.5066702807221146</v>
      </c>
      <c r="BV1540" s="3" cm="1">
        <f t="array" ref="BV1540">$BN1540*EXP(poly_from_str(100000000/$E1540,BV$4341))</f>
        <v>16.304645851986116</v>
      </c>
      <c r="BW1540" s="12"/>
      <c r="BX1540" s="3">
        <f>LN(BT1540/BV1540)</f>
        <v>1.4348644647393085</v>
      </c>
      <c r="BY1540">
        <v>304</v>
      </c>
    </row>
    <row r="1541" spans="1:77" hidden="1" x14ac:dyDescent="0.25">
      <c r="A1541" t="s">
        <v>2233</v>
      </c>
      <c r="B1541" s="2" t="str">
        <f t="shared" si="1804"/>
        <v/>
      </c>
      <c r="C1541">
        <v>0</v>
      </c>
      <c r="E1541">
        <v>27207.99</v>
      </c>
      <c r="R1541">
        <v>15</v>
      </c>
      <c r="S1541" t="s">
        <v>22</v>
      </c>
      <c r="AA1541" s="10">
        <f t="shared" si="1811"/>
        <v>3674.3449999999998</v>
      </c>
      <c r="AB1541" s="3" cm="1">
        <f t="array" ref="AB1541">100000000/Lvac(AA1541)</f>
        <v>27207.987402288854</v>
      </c>
      <c r="AC1541" s="28">
        <f t="shared" si="1812"/>
        <v>2.7215735049376149E-7</v>
      </c>
      <c r="AD1541" s="28">
        <f t="shared" si="1813"/>
        <v>3.6753912930578454E-7</v>
      </c>
      <c r="AE1541" s="21">
        <f t="shared" si="1814"/>
        <v>27207.988322237328</v>
      </c>
      <c r="AF1541" s="10" cm="1">
        <f t="array" ref="AF1541">Lair(100000000/AE1541)</f>
        <v>3674.3448757608903</v>
      </c>
      <c r="AG1541" s="10">
        <f t="shared" si="1815"/>
        <v>8.7024268818372882E-3</v>
      </c>
      <c r="AH1541" s="10" t="b">
        <f t="shared" si="1805"/>
        <v>1</v>
      </c>
      <c r="AI1541" s="10">
        <f t="shared" ref="AI1541:AI1602" si="1827">$AA1541</f>
        <v>3674.3449999999998</v>
      </c>
      <c r="AJ1541">
        <v>3.0000000000000001E-3</v>
      </c>
      <c r="AK1541" s="3" cm="1">
        <f t="array" ref="AK1541">100000000/Lvac($AA1541)</f>
        <v>27207.987402288854</v>
      </c>
      <c r="AL1541" s="21">
        <f t="shared" si="1806"/>
        <v>2.2214561291023727E-2</v>
      </c>
      <c r="AM1541" s="21"/>
      <c r="AN1541" s="21"/>
      <c r="AO1541" s="21"/>
      <c r="AP1541" s="21"/>
      <c r="AS1541" s="3">
        <f t="shared" si="1819"/>
        <v>-2.5977111472457182E-3</v>
      </c>
      <c r="AT1541" s="3" cm="1">
        <f t="array" ref="AT1541">AS1541-(100000000/LvacE($A1541)-$E1541)</f>
        <v>-3.7748683098470792E-5</v>
      </c>
      <c r="BB1541"/>
      <c r="BC1541"/>
      <c r="BD1541"/>
      <c r="BE1541"/>
      <c r="BF1541"/>
      <c r="BG1541"/>
      <c r="BH1541"/>
      <c r="BI1541"/>
      <c r="BJ1541"/>
      <c r="BN1541" s="16" cm="1">
        <f t="array" ref="BN1541">$C1541*EXP(poly_from_str(100000000/$E1541,BN$4342))</f>
        <v>0</v>
      </c>
      <c r="BO1541" s="16"/>
      <c r="BY1541" t="e">
        <v>#N/A</v>
      </c>
    </row>
    <row r="1542" spans="1:77" hidden="1" x14ac:dyDescent="0.25">
      <c r="A1542" t="s">
        <v>2234</v>
      </c>
      <c r="B1542" s="2" t="str">
        <f t="shared" si="1804"/>
        <v/>
      </c>
      <c r="C1542">
        <v>0</v>
      </c>
      <c r="E1542">
        <v>27208.31</v>
      </c>
      <c r="R1542">
        <v>15</v>
      </c>
      <c r="S1542" t="s">
        <v>22</v>
      </c>
      <c r="AA1542" s="10">
        <f t="shared" si="1811"/>
        <v>3674.3009999999999</v>
      </c>
      <c r="AB1542" s="3" cm="1">
        <f t="array" ref="AB1542">100000000/Lvac(AA1542)</f>
        <v>27208.313211257151</v>
      </c>
      <c r="AC1542" s="28">
        <f t="shared" si="1812"/>
        <v>2.7216060959621983E-7</v>
      </c>
      <c r="AD1542" s="28">
        <f t="shared" si="1813"/>
        <v>3.6753472816766187E-7</v>
      </c>
      <c r="AE1542" s="21">
        <f t="shared" si="1814"/>
        <v>27208.312073993489</v>
      </c>
      <c r="AF1542" s="10" cm="1">
        <f t="array" ref="AF1542">Lair(100000000/AE1542)</f>
        <v>3674.3011535838759</v>
      </c>
      <c r="AG1542" s="10">
        <f t="shared" si="1815"/>
        <v>8.7025155548303146E-3</v>
      </c>
      <c r="AH1542" s="10" t="b">
        <f t="shared" si="1805"/>
        <v>1</v>
      </c>
      <c r="AI1542" s="10">
        <f t="shared" si="1827"/>
        <v>3674.3009999999999</v>
      </c>
      <c r="AJ1542">
        <v>3.0000000000000001E-3</v>
      </c>
      <c r="AK1542" s="3" cm="1">
        <f t="array" ref="AK1542">100000000/Lvac($AA1542)</f>
        <v>27208.313211257151</v>
      </c>
      <c r="AL1542" s="21">
        <f t="shared" si="1806"/>
        <v>2.2215093328981882E-2</v>
      </c>
      <c r="AM1542" s="21"/>
      <c r="AN1542" s="21"/>
      <c r="AO1542" s="21"/>
      <c r="AP1542" s="21"/>
      <c r="AS1542" s="3">
        <f t="shared" si="1819"/>
        <v>3.2112571498146281E-3</v>
      </c>
      <c r="AT1542" s="3" cm="1">
        <f t="array" ref="AT1542">AS1542-(100000000/LvacE($A1542)-$E1542)</f>
        <v>-3.7750589399365708E-5</v>
      </c>
      <c r="BB1542"/>
      <c r="BC1542"/>
      <c r="BD1542"/>
      <c r="BE1542"/>
      <c r="BF1542"/>
      <c r="BG1542"/>
      <c r="BH1542"/>
      <c r="BI1542"/>
      <c r="BJ1542"/>
      <c r="BN1542" s="16" cm="1">
        <f t="array" ref="BN1542">$C1542*EXP(poly_from_str(100000000/$E1542,BN$4342))</f>
        <v>0</v>
      </c>
      <c r="BO1542" s="16"/>
      <c r="BY1542" t="e">
        <v>#N/A</v>
      </c>
    </row>
    <row r="1543" spans="1:77" hidden="1" x14ac:dyDescent="0.25">
      <c r="A1543" t="s">
        <v>2235</v>
      </c>
      <c r="B1543" s="2" t="str">
        <f t="shared" si="1804"/>
        <v/>
      </c>
      <c r="C1543">
        <v>4</v>
      </c>
      <c r="D1543" t="s">
        <v>170</v>
      </c>
      <c r="E1543">
        <v>27208.71</v>
      </c>
      <c r="F1543">
        <v>38726</v>
      </c>
      <c r="G1543" t="s">
        <v>5</v>
      </c>
      <c r="H1543" s="5" t="s">
        <v>8</v>
      </c>
      <c r="I1543">
        <v>65935</v>
      </c>
      <c r="J1543" t="s">
        <v>3</v>
      </c>
      <c r="K1543" s="5" t="s">
        <v>8</v>
      </c>
      <c r="L1543">
        <v>38726.5</v>
      </c>
      <c r="M1543" t="str">
        <f t="shared" ref="M1543:M1544" si="1828">$G1543&amp;""</f>
        <v>e</v>
      </c>
      <c r="N1543" t="str">
        <f t="shared" ref="N1543:N1544" si="1829">$H1543&amp;""</f>
        <v>7/2</v>
      </c>
      <c r="O1543">
        <v>65935.25</v>
      </c>
      <c r="P1543" t="str">
        <f t="shared" ref="P1543:P1544" si="1830">$J1543&amp;""</f>
        <v>o</v>
      </c>
      <c r="Q1543" t="str">
        <f t="shared" ref="Q1543:Q1544" si="1831">$K1543&amp;""</f>
        <v>7/2</v>
      </c>
      <c r="R1543">
        <v>15</v>
      </c>
      <c r="AA1543" s="10">
        <f t="shared" si="1811"/>
        <v>3674.248</v>
      </c>
      <c r="AB1543" s="3" cm="1">
        <f t="array" ref="AB1543">100000000/Lvac(AA1543)</f>
        <v>27208.70567332923</v>
      </c>
      <c r="AC1543" s="28">
        <f t="shared" si="1812"/>
        <v>2.721645354369112E-7</v>
      </c>
      <c r="AD1543" s="28">
        <f t="shared" si="1813"/>
        <v>3.6752942679674369E-7</v>
      </c>
      <c r="AE1543" s="21">
        <f t="shared" si="1814"/>
        <v>27208.707205672668</v>
      </c>
      <c r="AF1543" s="10" cm="1">
        <f t="array" ref="AF1543">Lair(100000000/AE1543)</f>
        <v>3674.2477930678351</v>
      </c>
      <c r="AG1543" s="10">
        <f t="shared" si="1815"/>
        <v>8.7026223697106511E-3</v>
      </c>
      <c r="AH1543" s="10" t="b">
        <f t="shared" si="1805"/>
        <v>1</v>
      </c>
      <c r="AI1543" s="10">
        <f t="shared" ref="AI1543:AI1544" si="1832">$AF1543</f>
        <v>3674.2477930678351</v>
      </c>
      <c r="AJ1543" s="10">
        <f>AL1543/AK1543*AI1543</f>
        <v>1.3503941852954221E-2</v>
      </c>
      <c r="AK1543" s="16" cm="1">
        <f t="array" ref="AK1543">100000000/Lvac($AA1543)-0</f>
        <v>27208.70567332923</v>
      </c>
      <c r="AL1543" s="16">
        <f>MAX(0.1,0.007/$AA1543*$AE1543)</f>
        <v>0.1</v>
      </c>
      <c r="AM1543" s="10" cm="1">
        <f t="array" ref="AM1543">Lvac($AI1543)-$BA1543</f>
        <v>5.7805572500910785E-3</v>
      </c>
      <c r="AN1543" s="10">
        <f t="shared" ref="AN1543:AN1544" si="1833">$AK1543-($AX1543-$AW1543)</f>
        <v>-4.4326670769805787E-2</v>
      </c>
      <c r="AO1543" s="3">
        <f t="shared" ref="AO1543:AO1544" si="1834">AM1543/AJ1543</f>
        <v>0.42806443578002235</v>
      </c>
      <c r="AP1543" s="3">
        <v>0.4433922086631959</v>
      </c>
      <c r="AS1543" s="3">
        <f t="shared" si="1819"/>
        <v>-4.3266707689326722E-3</v>
      </c>
      <c r="AT1543" s="3" cm="1">
        <f t="array" ref="AT1543">AS1543-(100000000/LvacE($A1543)-$E1543)</f>
        <v>-3.7752877688035369E-5</v>
      </c>
      <c r="AU1543" t="s">
        <v>4745</v>
      </c>
      <c r="AV1543" t="s">
        <v>4853</v>
      </c>
      <c r="AW1543" s="3">
        <v>38726.5</v>
      </c>
      <c r="AX1543" s="3">
        <v>65935.25</v>
      </c>
      <c r="AY1543" s="3"/>
      <c r="AZ1543" s="10" cm="1">
        <f t="array" ref="AZ1543">Lair(100000000/($AX1543-$AW1543))</f>
        <v>3674.2420140054178</v>
      </c>
      <c r="BA1543" s="10">
        <f t="shared" ref="BA1543:BA1544" si="1835">100000000/($AX1543-$AW1543)</f>
        <v>3675.288280424496</v>
      </c>
      <c r="BB1543" s="12">
        <v>8590000</v>
      </c>
      <c r="BC1543" s="3">
        <v>2.8000000000000001E-2</v>
      </c>
      <c r="BD1543" s="12" cm="1">
        <f t="array" ref="BD1543">SfromgA($BB1543,$BA1543,"")</f>
        <v>0.21047511376207845</v>
      </c>
      <c r="BE1543" s="29">
        <f t="shared" ref="BE1543:BE1544" si="1836">(10^MAX(0.05, -0.312925054856973*((LN($BD1543))^(1/3)) + 0.454808404431693)-1)*100</f>
        <v>557.06288674313726</v>
      </c>
      <c r="BG1543" s="3"/>
      <c r="BH1543" s="3"/>
      <c r="BI1543" s="12">
        <f t="shared" ref="BI1543:BI1544" si="1837">IF($BB1543="",$BF1543,$BB1543)</f>
        <v>8590000</v>
      </c>
      <c r="BJ1543" s="29">
        <f t="shared" ref="BJ1543:BJ1544" si="1838">IF($BB1543="",$BH1543,$BE1543)</f>
        <v>557.06288674313726</v>
      </c>
      <c r="BK1543" s="3">
        <f t="shared" ref="BK1543:BK1544" si="1839">LN(BN1543*100000000/($AX1543-$AW1543)/$BI1543)</f>
        <v>-7.6473558647305548</v>
      </c>
      <c r="BL1543" s="13">
        <f>EXP(BK$4341*$AX1543+BK$4342)*$BI1543/(100000000/($AX1543-$AW1543))</f>
        <v>1.7522840658892755</v>
      </c>
      <c r="BM1543" s="3">
        <f t="shared" ref="BM1543:BM1544" si="1840">LN(BL1543/$C1543)</f>
        <v>-0.82537424368399126</v>
      </c>
      <c r="BN1543" s="16" cm="1">
        <f t="array" ref="BN1543">$C1543*EXP(poly_from_str(100000000/$E1543,BN$4342))</f>
        <v>1.1155712181538604</v>
      </c>
      <c r="BO1543" s="3">
        <f t="shared" ref="BO1543:BO1544" si="1841">LN($C1543)</f>
        <v>1.3862943611198906</v>
      </c>
      <c r="BP1543" s="13">
        <f>LN(BL1543/BN1543)</f>
        <v>0.45155354042933454</v>
      </c>
      <c r="BY1543">
        <v>1219</v>
      </c>
    </row>
    <row r="1544" spans="1:77" hidden="1" x14ac:dyDescent="0.25">
      <c r="A1544" t="s">
        <v>2236</v>
      </c>
      <c r="B1544" s="2" t="str">
        <f t="shared" si="1804"/>
        <v/>
      </c>
      <c r="C1544">
        <v>8</v>
      </c>
      <c r="E1544">
        <v>27220.83</v>
      </c>
      <c r="F1544">
        <v>38701</v>
      </c>
      <c r="G1544" t="s">
        <v>5</v>
      </c>
      <c r="H1544" s="5" t="s">
        <v>15</v>
      </c>
      <c r="I1544">
        <v>65922</v>
      </c>
      <c r="J1544" t="s">
        <v>3</v>
      </c>
      <c r="K1544" s="5" t="s">
        <v>16</v>
      </c>
      <c r="L1544">
        <v>38701.589999999997</v>
      </c>
      <c r="M1544" t="str">
        <f t="shared" si="1828"/>
        <v>e</v>
      </c>
      <c r="N1544" t="str">
        <f t="shared" si="1829"/>
        <v>13/2</v>
      </c>
      <c r="O1544">
        <v>65922.42</v>
      </c>
      <c r="P1544" t="str">
        <f t="shared" si="1830"/>
        <v>o</v>
      </c>
      <c r="Q1544" t="str">
        <f t="shared" si="1831"/>
        <v>11/2</v>
      </c>
      <c r="R1544">
        <v>15</v>
      </c>
      <c r="AA1544" s="10">
        <f t="shared" si="1811"/>
        <v>3672.6109999999999</v>
      </c>
      <c r="AB1544" s="3" cm="1">
        <f t="array" ref="AB1544">100000000/Lvac(AA1544)</f>
        <v>27220.833145702934</v>
      </c>
      <c r="AC1544" s="28">
        <f t="shared" si="1812"/>
        <v>2.7228584786137166E-7</v>
      </c>
      <c r="AD1544" s="28">
        <f t="shared" si="1813"/>
        <v>3.6736568445476087E-7</v>
      </c>
      <c r="AE1544" s="21">
        <f t="shared" si="1814"/>
        <v>27220.832030330836</v>
      </c>
      <c r="AF1544" s="10" cm="1">
        <f t="array" ref="AF1544">Lair(100000000/AE1544)</f>
        <v>3672.6111504889641</v>
      </c>
      <c r="AG1544" s="10">
        <f t="shared" si="1815"/>
        <v>8.7059238162853266E-3</v>
      </c>
      <c r="AH1544" s="10" t="b">
        <f t="shared" si="1805"/>
        <v>1</v>
      </c>
      <c r="AI1544" s="10">
        <f t="shared" si="1832"/>
        <v>3672.6111504889641</v>
      </c>
      <c r="AJ1544">
        <v>3.0000000000000001E-3</v>
      </c>
      <c r="AK1544" s="3" cm="1">
        <f t="array" ref="AK1544">100000000/Lvac($AA1544)</f>
        <v>27220.833145702934</v>
      </c>
      <c r="AL1544" s="21">
        <f t="shared" ref="AL1544:AL1549" si="1842">AJ1544/AI1544*AK1544</f>
        <v>2.2235541986588052E-2</v>
      </c>
      <c r="AM1544" s="10" cm="1">
        <f t="array" ref="AM1544">Lvac($AI1544)-$BA1544</f>
        <v>-2.7400850967751467E-4</v>
      </c>
      <c r="AN1544" s="10">
        <f t="shared" si="1833"/>
        <v>3.1457029326702468E-3</v>
      </c>
      <c r="AO1544" s="3">
        <f t="shared" si="1834"/>
        <v>-9.1336169892504884E-2</v>
      </c>
      <c r="AP1544" s="3">
        <v>-0.14151213251049435</v>
      </c>
      <c r="AS1544" s="3">
        <f t="shared" si="1819"/>
        <v>3.1457029326702468E-3</v>
      </c>
      <c r="AT1544" s="3" cm="1">
        <f t="array" ref="AT1544">AS1544-(100000000/LvacE($A1544)-$E1544)</f>
        <v>-3.7823661841684952E-5</v>
      </c>
      <c r="AU1544" t="s">
        <v>4746</v>
      </c>
      <c r="AV1544" t="s">
        <v>4828</v>
      </c>
      <c r="AW1544" s="3">
        <v>38701.589999999997</v>
      </c>
      <c r="AX1544" s="3">
        <v>65922.42</v>
      </c>
      <c r="AY1544" s="3"/>
      <c r="AZ1544" s="10" cm="1">
        <f t="array" ref="AZ1544">Lair(100000000/($AX1544-$AW1544))</f>
        <v>3672.61142442662</v>
      </c>
      <c r="BA1544" s="10">
        <f t="shared" si="1835"/>
        <v>3673.6572690840062</v>
      </c>
      <c r="BB1544" s="12">
        <v>5130000</v>
      </c>
      <c r="BC1544" s="3">
        <v>0.129</v>
      </c>
      <c r="BD1544" s="12" cm="1">
        <f t="array" ref="BD1544">SfromgA($BB1544,$BA1544,"")</f>
        <v>0.12552974168359676</v>
      </c>
      <c r="BE1544" s="29">
        <f t="shared" si="1836"/>
        <v>614.41539765319214</v>
      </c>
      <c r="BG1544" s="3"/>
      <c r="BH1544" s="3"/>
      <c r="BI1544" s="12">
        <f t="shared" si="1837"/>
        <v>5130000</v>
      </c>
      <c r="BJ1544" s="29">
        <f t="shared" si="1838"/>
        <v>614.41539765319214</v>
      </c>
      <c r="BK1544" s="3">
        <f t="shared" si="1839"/>
        <v>-6.4312806298329539</v>
      </c>
      <c r="BL1544" s="13">
        <f>EXP(BK$4341*$AX1544+BK$4342)*$BI1544/(100000000/($AX1544-$AW1544))</f>
        <v>1.0479603406543909</v>
      </c>
      <c r="BM1544" s="3">
        <f t="shared" si="1840"/>
        <v>-2.0325957993840773</v>
      </c>
      <c r="BN1544" s="16" cm="1">
        <f t="array" ref="BN1544">$C1544*EXP(poly_from_str(100000000/$E1544,BN$4342))</f>
        <v>2.2487907142227352</v>
      </c>
      <c r="BO1544" s="3">
        <f t="shared" si="1841"/>
        <v>2.0794415416798357</v>
      </c>
      <c r="BP1544" s="13">
        <f>LN(BL1544/BN1544)</f>
        <v>-0.7635468690915358</v>
      </c>
      <c r="BY1544">
        <v>2456</v>
      </c>
    </row>
    <row r="1545" spans="1:77" hidden="1" x14ac:dyDescent="0.25">
      <c r="A1545" t="s">
        <v>2237</v>
      </c>
      <c r="B1545" s="2" t="str">
        <f t="shared" si="1804"/>
        <v/>
      </c>
      <c r="C1545">
        <v>2</v>
      </c>
      <c r="E1545">
        <v>27237.39</v>
      </c>
      <c r="R1545">
        <v>15</v>
      </c>
      <c r="S1545" t="s">
        <v>22</v>
      </c>
      <c r="AA1545" s="10">
        <f t="shared" si="1811"/>
        <v>3670.3789999999999</v>
      </c>
      <c r="AB1545" s="3" cm="1">
        <f t="array" ref="AB1545">100000000/Lvac(AA1545)</f>
        <v>27237.386017068791</v>
      </c>
      <c r="AC1545" s="28">
        <f t="shared" si="1812"/>
        <v>2.7245142804053754E-7</v>
      </c>
      <c r="AD1545" s="28">
        <f t="shared" si="1813"/>
        <v>3.6714242672675427E-7</v>
      </c>
      <c r="AE1545" s="21">
        <f t="shared" si="1814"/>
        <v>27237.387431514217</v>
      </c>
      <c r="AF1545" s="10" cm="1">
        <f t="array" ref="AF1545">Lair(100000000/AE1545)</f>
        <v>3670.3788093911703</v>
      </c>
      <c r="AG1545" s="10">
        <f t="shared" si="1815"/>
        <v>8.7104323582208806E-3</v>
      </c>
      <c r="AH1545" s="10" t="b">
        <f t="shared" si="1805"/>
        <v>1</v>
      </c>
      <c r="AI1545" s="10">
        <f t="shared" si="1827"/>
        <v>3670.3789999999999</v>
      </c>
      <c r="AJ1545">
        <v>3.0000000000000001E-3</v>
      </c>
      <c r="AK1545" s="3" cm="1">
        <f t="array" ref="AK1545">100000000/Lvac($AA1545)</f>
        <v>27237.386017068791</v>
      </c>
      <c r="AL1545" s="21">
        <f t="shared" si="1842"/>
        <v>2.2262594149325281E-2</v>
      </c>
      <c r="AM1545" s="21"/>
      <c r="AN1545" s="21"/>
      <c r="AO1545" s="21"/>
      <c r="AP1545" s="21"/>
      <c r="AS1545" s="3">
        <f t="shared" si="1819"/>
        <v>-3.9829312081565149E-3</v>
      </c>
      <c r="AT1545" s="3" cm="1">
        <f t="array" ref="AT1545">AS1545-(100000000/LvacE($A1545)-$E1545)</f>
        <v>-3.7920122849754989E-5</v>
      </c>
      <c r="BB1545"/>
      <c r="BC1545"/>
      <c r="BD1545"/>
      <c r="BE1545"/>
      <c r="BF1545"/>
      <c r="BG1545"/>
      <c r="BH1545"/>
      <c r="BI1545"/>
      <c r="BJ1545"/>
      <c r="BN1545" s="16" cm="1">
        <f t="array" ref="BN1545">$C1545*EXP(poly_from_str(100000000/$E1545,BN$4342))</f>
        <v>0.56827633118756704</v>
      </c>
      <c r="BO1545" s="16"/>
      <c r="BY1545">
        <v>620</v>
      </c>
    </row>
    <row r="1546" spans="1:77" hidden="1" x14ac:dyDescent="0.25">
      <c r="A1546" t="s">
        <v>2238</v>
      </c>
      <c r="B1546" s="2" t="str">
        <f t="shared" si="1804"/>
        <v/>
      </c>
      <c r="C1546">
        <v>2</v>
      </c>
      <c r="E1546">
        <v>27241.83</v>
      </c>
      <c r="R1546">
        <v>15</v>
      </c>
      <c r="S1546" t="s">
        <v>22</v>
      </c>
      <c r="AA1546" s="10">
        <f t="shared" si="1811"/>
        <v>3669.78</v>
      </c>
      <c r="AB1546" s="3" cm="1">
        <f t="array" ref="AB1546">100000000/Lvac(AA1546)</f>
        <v>27241.831724298001</v>
      </c>
      <c r="AC1546" s="28">
        <f t="shared" si="1812"/>
        <v>2.7249589893672101E-7</v>
      </c>
      <c r="AD1546" s="28">
        <f t="shared" si="1813"/>
        <v>3.6708251123512478E-7</v>
      </c>
      <c r="AE1546" s="21">
        <f t="shared" si="1814"/>
        <v>27241.831111695832</v>
      </c>
      <c r="AF1546" s="10" cm="1">
        <f t="array" ref="AF1546">Lair(100000000/AE1546)</f>
        <v>3669.7800825265381</v>
      </c>
      <c r="AG1546" s="10">
        <f t="shared" si="1815"/>
        <v>8.7116437121977346E-3</v>
      </c>
      <c r="AH1546" s="10" t="b">
        <f t="shared" si="1805"/>
        <v>1</v>
      </c>
      <c r="AI1546" s="10">
        <f t="shared" si="1827"/>
        <v>3669.78</v>
      </c>
      <c r="AJ1546">
        <v>3.0000000000000001E-3</v>
      </c>
      <c r="AK1546" s="3" cm="1">
        <f t="array" ref="AK1546">100000000/Lvac($AA1546)</f>
        <v>27241.831724298001</v>
      </c>
      <c r="AL1546" s="21">
        <f t="shared" si="1842"/>
        <v>2.2269862273186402E-2</v>
      </c>
      <c r="AM1546" s="21"/>
      <c r="AN1546" s="21"/>
      <c r="AO1546" s="21"/>
      <c r="AP1546" s="21"/>
      <c r="AS1546" s="3">
        <f t="shared" si="1819"/>
        <v>1.7242979993170593E-3</v>
      </c>
      <c r="AT1546" s="3" cm="1">
        <f t="array" ref="AT1546">AS1546-(100000000/LvacE($A1546)-$E1546)</f>
        <v>-3.794600343098864E-5</v>
      </c>
      <c r="BB1546"/>
      <c r="BC1546"/>
      <c r="BD1546"/>
      <c r="BE1546"/>
      <c r="BF1546"/>
      <c r="BG1546"/>
      <c r="BH1546"/>
      <c r="BI1546"/>
      <c r="BJ1546"/>
      <c r="BN1546" s="16" cm="1">
        <f t="array" ref="BN1546">$C1546*EXP(poly_from_str(100000000/$E1546,BN$4342))</f>
        <v>0.56991602213905712</v>
      </c>
      <c r="BO1546" s="16"/>
      <c r="BY1546" t="e">
        <v>#N/A</v>
      </c>
    </row>
    <row r="1547" spans="1:77" hidden="1" x14ac:dyDescent="0.25">
      <c r="A1547" t="s">
        <v>2239</v>
      </c>
      <c r="B1547" s="2" t="str">
        <f t="shared" si="1804"/>
        <v/>
      </c>
      <c r="C1547">
        <v>2</v>
      </c>
      <c r="E1547">
        <v>27257.91</v>
      </c>
      <c r="R1547">
        <v>15</v>
      </c>
      <c r="S1547" t="s">
        <v>22</v>
      </c>
      <c r="AA1547" s="10">
        <f t="shared" si="1811"/>
        <v>3667.6149999999998</v>
      </c>
      <c r="AB1547" s="3" cm="1">
        <f t="array" ref="AB1547">100000000/Lvac(AA1547)</f>
        <v>27257.912207483878</v>
      </c>
      <c r="AC1547" s="28">
        <f t="shared" si="1812"/>
        <v>2.7265675377595522E-7</v>
      </c>
      <c r="AD1547" s="28">
        <f t="shared" si="1813"/>
        <v>3.6686595524562663E-7</v>
      </c>
      <c r="AE1547" s="21">
        <f t="shared" si="1814"/>
        <v>27257.91142202328</v>
      </c>
      <c r="AF1547" s="10" cm="1">
        <f t="array" ref="AF1547">Lair(100000000/AE1547)</f>
        <v>3667.6151056883077</v>
      </c>
      <c r="AG1547" s="10">
        <f t="shared" si="1815"/>
        <v>8.716026928601267E-3</v>
      </c>
      <c r="AH1547" s="10" t="b">
        <f t="shared" si="1805"/>
        <v>1</v>
      </c>
      <c r="AI1547" s="10">
        <f t="shared" si="1827"/>
        <v>3667.6149999999998</v>
      </c>
      <c r="AJ1547">
        <v>3.0000000000000001E-3</v>
      </c>
      <c r="AK1547" s="3" cm="1">
        <f t="array" ref="AK1547">100000000/Lvac($AA1547)</f>
        <v>27257.912207483878</v>
      </c>
      <c r="AL1547" s="21">
        <f t="shared" si="1842"/>
        <v>2.229616157160761E-2</v>
      </c>
      <c r="AM1547" s="21"/>
      <c r="AN1547" s="21"/>
      <c r="AO1547" s="21"/>
      <c r="AP1547" s="21"/>
      <c r="AS1547" s="3">
        <f t="shared" si="1819"/>
        <v>2.2074838780099526E-3</v>
      </c>
      <c r="AT1547" s="3" cm="1">
        <f t="array" ref="AT1547">AS1547-(100000000/LvacE($A1547)-$E1547)</f>
        <v>-3.8039488572394475E-5</v>
      </c>
      <c r="BB1547"/>
      <c r="BC1547"/>
      <c r="BD1547"/>
      <c r="BE1547"/>
      <c r="BF1547"/>
      <c r="BG1547"/>
      <c r="BH1547"/>
      <c r="BI1547"/>
      <c r="BJ1547"/>
      <c r="BN1547" s="16" cm="1">
        <f t="array" ref="BN1547">$C1547*EXP(poly_from_str(100000000/$E1547,BN$4342))</f>
        <v>0.5758895654040953</v>
      </c>
      <c r="BO1547" s="16"/>
      <c r="BY1547">
        <v>628</v>
      </c>
    </row>
    <row r="1548" spans="1:77" hidden="1" x14ac:dyDescent="0.25">
      <c r="A1548" t="s">
        <v>2240</v>
      </c>
      <c r="B1548" s="2" t="str">
        <f t="shared" si="1804"/>
        <v/>
      </c>
      <c r="C1548">
        <v>4</v>
      </c>
      <c r="D1548" t="s">
        <v>143</v>
      </c>
      <c r="E1548">
        <v>27260.16</v>
      </c>
      <c r="R1548">
        <v>15</v>
      </c>
      <c r="S1548" t="s">
        <v>22</v>
      </c>
      <c r="AA1548" s="10">
        <f t="shared" si="1811"/>
        <v>3667.3119999999999</v>
      </c>
      <c r="AB1548" s="3" cm="1">
        <f t="array" ref="AB1548">100000000/Lvac(AA1548)</f>
        <v>27260.164246858141</v>
      </c>
      <c r="AC1548" s="28">
        <f t="shared" si="1812"/>
        <v>2.7267928117378614E-7</v>
      </c>
      <c r="AD1548" s="28">
        <f t="shared" si="1813"/>
        <v>3.668356474100315E-7</v>
      </c>
      <c r="AE1548" s="21">
        <f t="shared" si="1814"/>
        <v>27260.162735431524</v>
      </c>
      <c r="AF1548" s="10" cm="1">
        <f t="array" ref="AF1548">Lair(100000000/AE1548)</f>
        <v>3667.3122033376781</v>
      </c>
      <c r="AG1548" s="10">
        <f t="shared" si="1815"/>
        <v>8.7166409957563119E-3</v>
      </c>
      <c r="AH1548" s="10" t="b">
        <f t="shared" si="1805"/>
        <v>1</v>
      </c>
      <c r="AI1548" s="10">
        <f t="shared" si="1827"/>
        <v>3667.3119999999999</v>
      </c>
      <c r="AJ1548">
        <v>7.0000000000000001E-3</v>
      </c>
      <c r="AK1548" s="3" cm="1">
        <f t="array" ref="AK1548">100000000/Lvac($AA1548)</f>
        <v>27260.164246858141</v>
      </c>
      <c r="AL1548" s="21">
        <f t="shared" si="1842"/>
        <v>5.2032973940588367E-2</v>
      </c>
      <c r="AM1548" s="21"/>
      <c r="AN1548" s="21"/>
      <c r="AO1548" s="21"/>
      <c r="AP1548" s="21"/>
      <c r="AS1548" s="3">
        <f t="shared" si="1819"/>
        <v>4.2468581414141227E-3</v>
      </c>
      <c r="AT1548" s="3" cm="1">
        <f t="array" ref="AT1548">AS1548-(100000000/LvacE($A1548)-$E1548)</f>
        <v>-3.8052563468227163E-5</v>
      </c>
      <c r="BB1548"/>
      <c r="BC1548"/>
      <c r="BD1548"/>
      <c r="BE1548"/>
      <c r="BF1548"/>
      <c r="BG1548"/>
      <c r="BH1548"/>
      <c r="BI1548"/>
      <c r="BJ1548"/>
      <c r="BN1548" s="16" cm="1">
        <f t="array" ref="BN1548">$C1548*EXP(poly_from_str(100000000/$E1548,BN$4342))</f>
        <v>1.153459653350966</v>
      </c>
      <c r="BO1548" s="16"/>
      <c r="BY1548">
        <v>1258</v>
      </c>
    </row>
    <row r="1549" spans="1:77" hidden="1" x14ac:dyDescent="0.25">
      <c r="A1549" t="s">
        <v>2241</v>
      </c>
      <c r="B1549" s="2" t="str">
        <f t="shared" si="1804"/>
        <v/>
      </c>
      <c r="C1549">
        <v>1</v>
      </c>
      <c r="E1549">
        <v>27265.56</v>
      </c>
      <c r="F1549">
        <v>38701</v>
      </c>
      <c r="G1549" t="s">
        <v>5</v>
      </c>
      <c r="H1549" s="5" t="s">
        <v>15</v>
      </c>
      <c r="I1549">
        <v>65967</v>
      </c>
      <c r="J1549" t="s">
        <v>3</v>
      </c>
      <c r="K1549" s="5" t="s">
        <v>15</v>
      </c>
      <c r="L1549">
        <v>38701.589999999997</v>
      </c>
      <c r="M1549" t="str">
        <f t="shared" ref="M1549:M1550" si="1843">$G1549&amp;""</f>
        <v>e</v>
      </c>
      <c r="N1549" t="str">
        <f t="shared" ref="N1549:N1550" si="1844">$H1549&amp;""</f>
        <v>13/2</v>
      </c>
      <c r="O1549">
        <v>65967.149999999994</v>
      </c>
      <c r="P1549" t="str">
        <f t="shared" ref="P1549:P1550" si="1845">$J1549&amp;""</f>
        <v>o</v>
      </c>
      <c r="Q1549" t="str">
        <f t="shared" ref="Q1549:Q1550" si="1846">$K1549&amp;""</f>
        <v>13/2</v>
      </c>
      <c r="R1549">
        <v>15</v>
      </c>
      <c r="AA1549" s="10">
        <f t="shared" si="1811"/>
        <v>3666.5859999999998</v>
      </c>
      <c r="AB1549" s="3" cm="1">
        <f t="array" ref="AB1549">100000000/Lvac(AA1549)</f>
        <v>27265.561736663232</v>
      </c>
      <c r="AC1549" s="28">
        <f t="shared" si="1812"/>
        <v>2.7273327285927564E-7</v>
      </c>
      <c r="AD1549" s="28">
        <f t="shared" si="1813"/>
        <v>3.6676302863598374E-7</v>
      </c>
      <c r="AE1549" s="21">
        <f t="shared" si="1814"/>
        <v>27265.561118281836</v>
      </c>
      <c r="AF1549" s="10" cm="1">
        <f t="array" ref="AF1549">Lair(100000000/AE1549)</f>
        <v>3666.5860831601444</v>
      </c>
      <c r="AG1549" s="10">
        <f t="shared" si="1815"/>
        <v>8.7181129443934004E-3</v>
      </c>
      <c r="AH1549" s="10" t="b">
        <f t="shared" si="1805"/>
        <v>1</v>
      </c>
      <c r="AI1549" s="10">
        <f t="shared" ref="AI1549:AI1550" si="1847">$AF1549</f>
        <v>3666.5860831601444</v>
      </c>
      <c r="AJ1549">
        <v>3.0000000000000001E-3</v>
      </c>
      <c r="AK1549" s="3" cm="1">
        <f t="array" ref="AK1549">100000000/Lvac($AA1549)</f>
        <v>27265.561736663232</v>
      </c>
      <c r="AL1549" s="21">
        <f t="shared" si="1842"/>
        <v>2.2308677160387588E-2</v>
      </c>
      <c r="AM1549" s="10" cm="1">
        <f t="array" ref="AM1549">Lvac($AI1549)-$BA1549</f>
        <v>-1.5042582754176692E-4</v>
      </c>
      <c r="AN1549" s="10">
        <f t="shared" ref="AN1549:AN1550" si="1848">$AK1549-($AX1549-$AW1549)</f>
        <v>1.7366632346238475E-3</v>
      </c>
      <c r="AO1549" s="3">
        <f t="shared" ref="AO1549:AO1550" si="1849">AM1549/AJ1549</f>
        <v>-5.0141942513922309E-2</v>
      </c>
      <c r="AP1549" s="3">
        <v>-7.7869158909985955E-2</v>
      </c>
      <c r="AS1549" s="3">
        <f t="shared" si="1819"/>
        <v>1.7366632309858687E-3</v>
      </c>
      <c r="AT1549" s="3" cm="1">
        <f t="array" ref="AT1549">AS1549-(100000000/LvacE($A1549)-$E1549)</f>
        <v>-3.8083901017671451E-5</v>
      </c>
      <c r="AU1549" t="s">
        <v>4746</v>
      </c>
      <c r="AV1549" t="s">
        <v>4930</v>
      </c>
      <c r="AW1549" s="3">
        <v>38701.589999999997</v>
      </c>
      <c r="AX1549" s="3">
        <v>65967.149999999994</v>
      </c>
      <c r="AY1549" s="3"/>
      <c r="AZ1549" s="10" cm="1">
        <f t="array" ref="AZ1549">Lair(100000000/($AX1549-$AW1549))</f>
        <v>3666.5862335470829</v>
      </c>
      <c r="BA1549" s="10">
        <f t="shared" ref="BA1549:BA1550" si="1850">100000000/($AX1549-$AW1549)</f>
        <v>3667.6305199673143</v>
      </c>
      <c r="BB1549" s="12">
        <v>1250000</v>
      </c>
      <c r="BC1549" s="3">
        <v>0.107</v>
      </c>
      <c r="BD1549" s="12" cm="1">
        <f t="array" ref="BD1549">SfromgA($BB1549,$BA1549,"")</f>
        <v>3.0436878243758889E-2</v>
      </c>
      <c r="BE1549" s="29">
        <f t="shared" ref="BE1549:BE1550" si="1851">(10^MAX(0.05, -0.312925054856973*((LN($BD1549))^(1/3)) + 0.454808404431693)-1)*100</f>
        <v>750.2821632602886</v>
      </c>
      <c r="BG1549" s="3"/>
      <c r="BH1549" s="3"/>
      <c r="BI1549" s="12">
        <f t="shared" ref="BI1549:BI1550" si="1852">IF($BB1549="",$BF1549,$BB1549)</f>
        <v>1250000</v>
      </c>
      <c r="BJ1549" s="29">
        <f t="shared" ref="BJ1549:BJ1550" si="1853">IF($BB1549="",$BH1549,$BE1549)</f>
        <v>750.2821632602886</v>
      </c>
      <c r="BK1549" s="3">
        <f t="shared" ref="BK1549:BK1550" si="1854">LN(BN1549*100000000/($AX1549-$AW1549)/$BI1549)</f>
        <v>-7.0713833395648367</v>
      </c>
      <c r="BL1549" s="13">
        <f>EXP(BK$4341*$AX1549+BK$4342)*$BI1549/(100000000/($AX1549-$AW1549))</f>
        <v>0.25490277536939349</v>
      </c>
      <c r="BM1549" s="3">
        <f t="shared" ref="BM1549:BM1550" si="1855">LN(BL1549/$C1549)</f>
        <v>-1.3668730795879669</v>
      </c>
      <c r="BN1549" s="16" cm="1">
        <f t="array" ref="BN1549">$C1549*EXP(poly_from_str(100000000/$E1549,BN$4342))</f>
        <v>0.28937544164588469</v>
      </c>
      <c r="BO1549" s="3">
        <f t="shared" ref="BO1549:BO1550" si="1856">LN($C1549)</f>
        <v>0</v>
      </c>
      <c r="BP1549" s="13">
        <f>LN(BL1549/BN1549)</f>
        <v>-0.12684275165124478</v>
      </c>
      <c r="BY1549">
        <v>315</v>
      </c>
    </row>
    <row r="1550" spans="1:77" hidden="1" x14ac:dyDescent="0.25">
      <c r="A1550" t="s">
        <v>2242</v>
      </c>
      <c r="B1550" s="2" t="str">
        <f t="shared" si="1804"/>
        <v/>
      </c>
      <c r="C1550">
        <v>2</v>
      </c>
      <c r="D1550" t="s">
        <v>134</v>
      </c>
      <c r="E1550">
        <v>27267.66</v>
      </c>
      <c r="F1550">
        <v>35291</v>
      </c>
      <c r="G1550" t="s">
        <v>5</v>
      </c>
      <c r="H1550" s="5" t="s">
        <v>4</v>
      </c>
      <c r="I1550">
        <v>62558</v>
      </c>
      <c r="J1550" t="s">
        <v>3</v>
      </c>
      <c r="K1550" s="5" t="s">
        <v>16</v>
      </c>
      <c r="L1550">
        <v>35291</v>
      </c>
      <c r="M1550" t="str">
        <f t="shared" si="1843"/>
        <v>e</v>
      </c>
      <c r="N1550" t="str">
        <f t="shared" si="1844"/>
        <v>9/2</v>
      </c>
      <c r="O1550">
        <v>62558.67</v>
      </c>
      <c r="P1550" t="str">
        <f t="shared" si="1845"/>
        <v>o</v>
      </c>
      <c r="Q1550" t="str">
        <f t="shared" si="1846"/>
        <v>11/2</v>
      </c>
      <c r="R1550">
        <v>15</v>
      </c>
      <c r="AA1550" s="10">
        <f t="shared" si="1811"/>
        <v>3666.3040000000001</v>
      </c>
      <c r="AB1550" s="3" cm="1">
        <f t="array" ref="AB1550">100000000/Lvac(AA1550)</f>
        <v>27267.658858681494</v>
      </c>
      <c r="AC1550" s="28">
        <f t="shared" si="1812"/>
        <v>2.7275425060224139E-7</v>
      </c>
      <c r="AD1550" s="28">
        <f t="shared" si="1813"/>
        <v>3.6673482134371773E-7</v>
      </c>
      <c r="AE1550" s="21">
        <f t="shared" si="1814"/>
        <v>27267.659265156359</v>
      </c>
      <c r="AF1550" s="10" cm="1">
        <f t="array" ref="AF1550">Lair(100000000/AE1550)</f>
        <v>3666.303945345529</v>
      </c>
      <c r="AG1550" s="10">
        <f t="shared" si="1815"/>
        <v>8.7186849288386197E-3</v>
      </c>
      <c r="AH1550" s="10" t="b">
        <f t="shared" si="1805"/>
        <v>1</v>
      </c>
      <c r="AI1550" s="10">
        <f t="shared" si="1847"/>
        <v>3666.303945345529</v>
      </c>
      <c r="AJ1550" s="10">
        <f>AL1550/AK1550*AI1550</f>
        <v>1.075649057910448E-2</v>
      </c>
      <c r="AK1550" s="23" cm="1">
        <f t="array" ref="AK1550">100000000/Lvac($AA1550)+0</f>
        <v>27267.658858681494</v>
      </c>
      <c r="AL1550" s="23">
        <f>MAX(0.08,0.007/$AA1550*$AE1550)</f>
        <v>0.08</v>
      </c>
      <c r="AM1550" s="10" cm="1">
        <f t="array" ref="AM1550">Lvac($AI1550)-$BA1550</f>
        <v>1.4437760564760538E-3</v>
      </c>
      <c r="AN1550" s="10">
        <f t="shared" si="1848"/>
        <v>-1.1141318504087394E-2</v>
      </c>
      <c r="AO1550" s="3">
        <f t="shared" si="1849"/>
        <v>0.13422370854679389</v>
      </c>
      <c r="AP1550" s="3">
        <v>0.1393060894095294</v>
      </c>
      <c r="AS1550" s="3">
        <f t="shared" si="1819"/>
        <v>-1.1413185056881048E-3</v>
      </c>
      <c r="AT1550" s="3" cm="1">
        <f t="array" ref="AT1550">AS1550-(100000000/LvacE($A1550)-$E1550)</f>
        <v>-3.8096066418802366E-5</v>
      </c>
      <c r="AU1550" t="s">
        <v>4802</v>
      </c>
      <c r="AV1550" t="s">
        <v>4816</v>
      </c>
      <c r="AW1550" s="3">
        <v>35291</v>
      </c>
      <c r="AX1550" s="3">
        <v>62558.67</v>
      </c>
      <c r="AY1550" s="3"/>
      <c r="AZ1550" s="10" cm="1">
        <f t="array" ref="AZ1550">Lair(100000000/($AX1550-$AW1550))</f>
        <v>3666.3025019427214</v>
      </c>
      <c r="BA1550" s="10">
        <f t="shared" si="1850"/>
        <v>3667.3467149925168</v>
      </c>
      <c r="BB1550" s="12">
        <v>2550000</v>
      </c>
      <c r="BC1550" s="3">
        <v>2.1999999999999999E-2</v>
      </c>
      <c r="BD1550" s="12" cm="1">
        <f t="array" ref="BD1550">SfromgA($BB1550,$BA1550,"")</f>
        <v>6.2076818684909732E-2</v>
      </c>
      <c r="BE1550" s="29">
        <f t="shared" si="1851"/>
        <v>684.83517359651739</v>
      </c>
      <c r="BG1550" s="3"/>
      <c r="BH1550" s="3"/>
      <c r="BI1550" s="12">
        <f t="shared" si="1852"/>
        <v>2550000</v>
      </c>
      <c r="BJ1550" s="29">
        <f t="shared" si="1853"/>
        <v>684.83517359651739</v>
      </c>
      <c r="BK1550" s="3">
        <f t="shared" si="1854"/>
        <v>-7.0899033156838058</v>
      </c>
      <c r="BL1550" s="13">
        <f>EXP(BK$4341*$AX1550+BK$4342)*$BI1550/(100000000/($AX1550-$AW1550))</f>
        <v>0.67376826196131734</v>
      </c>
      <c r="BM1550" s="3">
        <f t="shared" si="1855"/>
        <v>-1.0880162327343454</v>
      </c>
      <c r="BN1550" s="16" cm="1">
        <f t="array" ref="BN1550">$C1550*EXP(poly_from_str(100000000/$E1550,BN$4342))</f>
        <v>0.57953854035678332</v>
      </c>
      <c r="BO1550" s="3">
        <f t="shared" si="1856"/>
        <v>0.69314718055994529</v>
      </c>
      <c r="BP1550" s="13">
        <f>LN(BL1550/BN1550)</f>
        <v>0.1506540600154139</v>
      </c>
      <c r="BY1550">
        <v>632</v>
      </c>
    </row>
    <row r="1551" spans="1:77" hidden="1" x14ac:dyDescent="0.25">
      <c r="A1551" t="s">
        <v>2243</v>
      </c>
      <c r="B1551" s="2" t="str">
        <f t="shared" si="1804"/>
        <v/>
      </c>
      <c r="C1551">
        <v>0</v>
      </c>
      <c r="E1551">
        <v>27268.15</v>
      </c>
      <c r="R1551">
        <v>15</v>
      </c>
      <c r="S1551" t="s">
        <v>22</v>
      </c>
      <c r="AA1551" s="10">
        <f t="shared" si="1811"/>
        <v>3666.2379999999998</v>
      </c>
      <c r="AB1551" s="3" cm="1">
        <f t="array" ref="AB1551">100000000/Lvac(AA1551)</f>
        <v>27268.149721059312</v>
      </c>
      <c r="AC1551" s="28">
        <f t="shared" si="1812"/>
        <v>2.7275916075279348E-7</v>
      </c>
      <c r="AD1551" s="28">
        <f t="shared" si="1813"/>
        <v>3.6672821963702791E-7</v>
      </c>
      <c r="AE1551" s="21">
        <f t="shared" si="1814"/>
        <v>27268.149820407245</v>
      </c>
      <c r="AF1551" s="10" cm="1">
        <f t="array" ref="AF1551">Lair(100000000/AE1551)</f>
        <v>3666.2379866421916</v>
      </c>
      <c r="AG1551" s="10">
        <f t="shared" si="1815"/>
        <v>8.7188188165988282E-3</v>
      </c>
      <c r="AH1551" s="10" t="b">
        <f t="shared" si="1805"/>
        <v>1</v>
      </c>
      <c r="AI1551" s="10">
        <f t="shared" si="1827"/>
        <v>3666.2379999999998</v>
      </c>
      <c r="AJ1551">
        <v>3.0000000000000001E-3</v>
      </c>
      <c r="AK1551" s="3" cm="1">
        <f t="array" ref="AK1551">100000000/Lvac($AA1551)</f>
        <v>27268.149721059312</v>
      </c>
      <c r="AL1551" s="21">
        <f t="shared" ref="AL1551:AL1568" si="1857">AJ1551/AI1551*AK1551</f>
        <v>2.2312912899592974E-2</v>
      </c>
      <c r="AM1551" s="21"/>
      <c r="AN1551" s="21"/>
      <c r="AO1551" s="21"/>
      <c r="AP1551" s="21"/>
      <c r="AS1551" s="3">
        <f t="shared" si="1819"/>
        <v>-2.7894068989553489E-4</v>
      </c>
      <c r="AT1551" s="3" cm="1">
        <f t="array" ref="AT1551">AS1551-(100000000/LvacE($A1551)-$E1551)</f>
        <v>-3.8098914956208318E-5</v>
      </c>
      <c r="BB1551"/>
      <c r="BC1551"/>
      <c r="BD1551"/>
      <c r="BE1551"/>
      <c r="BF1551"/>
      <c r="BG1551"/>
      <c r="BH1551"/>
      <c r="BI1551"/>
      <c r="BJ1551"/>
      <c r="BN1551" s="16" cm="1">
        <f t="array" ref="BN1551">$C1551*EXP(poly_from_str(100000000/$E1551,BN$4342))</f>
        <v>0</v>
      </c>
      <c r="BO1551" s="16"/>
      <c r="BY1551" t="e">
        <v>#N/A</v>
      </c>
    </row>
    <row r="1552" spans="1:77" hidden="1" x14ac:dyDescent="0.25">
      <c r="A1552" t="s">
        <v>2244</v>
      </c>
      <c r="B1552" s="2" t="str">
        <f t="shared" si="1804"/>
        <v/>
      </c>
      <c r="C1552">
        <v>0</v>
      </c>
      <c r="E1552">
        <v>27268.57</v>
      </c>
      <c r="R1552">
        <v>15</v>
      </c>
      <c r="S1552" t="s">
        <v>22</v>
      </c>
      <c r="AA1552" s="10">
        <f t="shared" si="1811"/>
        <v>3666.181</v>
      </c>
      <c r="AB1552" s="3" cm="1">
        <f t="array" ref="AB1552">100000000/Lvac(AA1552)</f>
        <v>27268.573661880411</v>
      </c>
      <c r="AC1552" s="28">
        <f t="shared" si="1812"/>
        <v>2.7276340147963237E-7</v>
      </c>
      <c r="AD1552" s="28">
        <f t="shared" si="1813"/>
        <v>3.6672251816307181E-7</v>
      </c>
      <c r="AE1552" s="21">
        <f t="shared" si="1814"/>
        <v>27268.572357607369</v>
      </c>
      <c r="AF1552" s="10" cm="1">
        <f t="array" ref="AF1552">Lair(100000000/AE1552)</f>
        <v>3666.1811753603511</v>
      </c>
      <c r="AG1552" s="10">
        <f t="shared" si="1815"/>
        <v>8.7189344527562086E-3</v>
      </c>
      <c r="AH1552" s="10" t="b">
        <f t="shared" si="1805"/>
        <v>1</v>
      </c>
      <c r="AI1552" s="10">
        <f t="shared" si="1827"/>
        <v>3666.181</v>
      </c>
      <c r="AJ1552">
        <v>3.0000000000000001E-3</v>
      </c>
      <c r="AK1552" s="3" cm="1">
        <f t="array" ref="AK1552">100000000/Lvac($AA1552)</f>
        <v>27268.573661880411</v>
      </c>
      <c r="AL1552" s="21">
        <f t="shared" si="1857"/>
        <v>2.2313606716537242E-2</v>
      </c>
      <c r="AM1552" s="21"/>
      <c r="AN1552" s="21"/>
      <c r="AO1552" s="21"/>
      <c r="AP1552" s="21"/>
      <c r="AS1552" s="3">
        <f t="shared" si="1819"/>
        <v>3.6618804115278181E-3</v>
      </c>
      <c r="AT1552" s="3" cm="1">
        <f t="array" ref="AT1552">AS1552-(100000000/LvacE($A1552)-$E1552)</f>
        <v>-3.8101374229881912E-5</v>
      </c>
      <c r="BB1552"/>
      <c r="BC1552"/>
      <c r="BD1552"/>
      <c r="BE1552"/>
      <c r="BF1552"/>
      <c r="BG1552"/>
      <c r="BH1552"/>
      <c r="BI1552"/>
      <c r="BJ1552"/>
      <c r="BN1552" s="16" cm="1">
        <f t="array" ref="BN1552">$C1552*EXP(poly_from_str(100000000/$E1552,BN$4342))</f>
        <v>0</v>
      </c>
      <c r="BO1552" s="16"/>
      <c r="BY1552" t="e">
        <v>#N/A</v>
      </c>
    </row>
    <row r="1553" spans="1:77" hidden="1" x14ac:dyDescent="0.25">
      <c r="A1553" t="s">
        <v>2245</v>
      </c>
      <c r="B1553" s="2" t="str">
        <f t="shared" si="1804"/>
        <v/>
      </c>
      <c r="C1553">
        <v>0</v>
      </c>
      <c r="E1553">
        <v>27268.91</v>
      </c>
      <c r="R1553">
        <v>15</v>
      </c>
      <c r="S1553" t="s">
        <v>22</v>
      </c>
      <c r="AA1553" s="10">
        <f t="shared" si="1811"/>
        <v>3666.136</v>
      </c>
      <c r="AB1553" s="3" cm="1">
        <f t="array" ref="AB1553">100000000/Lvac(AA1553)</f>
        <v>27268.908361313748</v>
      </c>
      <c r="AC1553" s="28">
        <f t="shared" si="1812"/>
        <v>2.7276674951502074E-7</v>
      </c>
      <c r="AD1553" s="28">
        <f t="shared" si="1813"/>
        <v>3.6671801699942439E-7</v>
      </c>
      <c r="AE1553" s="21">
        <f t="shared" si="1814"/>
        <v>27268.90894499252</v>
      </c>
      <c r="AF1553" s="10" cm="1">
        <f t="array" ref="AF1553">Lair(100000000/AE1553)</f>
        <v>3666.1359215259449</v>
      </c>
      <c r="AG1553" s="10">
        <f t="shared" si="1815"/>
        <v>8.7190257482692608E-3</v>
      </c>
      <c r="AH1553" s="10" t="b">
        <f t="shared" si="1805"/>
        <v>1</v>
      </c>
      <c r="AI1553" s="10">
        <f t="shared" si="1827"/>
        <v>3666.136</v>
      </c>
      <c r="AJ1553">
        <v>3.0000000000000001E-3</v>
      </c>
      <c r="AK1553" s="3" cm="1">
        <f t="array" ref="AK1553">100000000/Lvac($AA1553)</f>
        <v>27268.908361313748</v>
      </c>
      <c r="AL1553" s="21">
        <f t="shared" si="1857"/>
        <v>2.2314154489615566E-2</v>
      </c>
      <c r="AM1553" s="21"/>
      <c r="AN1553" s="21"/>
      <c r="AO1553" s="21"/>
      <c r="AP1553" s="21"/>
      <c r="AS1553" s="3">
        <f t="shared" si="1819"/>
        <v>-1.6386862516810652E-3</v>
      </c>
      <c r="AT1553" s="3" cm="1">
        <f t="array" ref="AT1553">AS1553-(100000000/LvacE($A1553)-$E1553)</f>
        <v>-3.8103316910564899E-5</v>
      </c>
      <c r="BB1553"/>
      <c r="BC1553"/>
      <c r="BD1553"/>
      <c r="BE1553"/>
      <c r="BF1553"/>
      <c r="BG1553"/>
      <c r="BH1553"/>
      <c r="BI1553"/>
      <c r="BJ1553"/>
      <c r="BN1553" s="16" cm="1">
        <f t="array" ref="BN1553">$C1553*EXP(poly_from_str(100000000/$E1553,BN$4342))</f>
        <v>0</v>
      </c>
      <c r="BO1553" s="16"/>
      <c r="BY1553" t="e">
        <v>#N/A</v>
      </c>
    </row>
    <row r="1554" spans="1:77" hidden="1" x14ac:dyDescent="0.25">
      <c r="A1554" t="s">
        <v>2246</v>
      </c>
      <c r="B1554" s="2" t="str">
        <f t="shared" si="1804"/>
        <v/>
      </c>
      <c r="C1554">
        <v>10</v>
      </c>
      <c r="E1554">
        <v>27298.59</v>
      </c>
      <c r="F1554">
        <v>44679</v>
      </c>
      <c r="G1554" t="s">
        <v>5</v>
      </c>
      <c r="H1554" s="5" t="s">
        <v>8</v>
      </c>
      <c r="I1554">
        <v>71978</v>
      </c>
      <c r="J1554" t="s">
        <v>3</v>
      </c>
      <c r="K1554" s="5" t="s">
        <v>8</v>
      </c>
      <c r="L1554">
        <v>44679.98</v>
      </c>
      <c r="M1554" t="str">
        <f>$G1554&amp;""</f>
        <v>e</v>
      </c>
      <c r="N1554" t="str">
        <f>$H1554&amp;""</f>
        <v>7/2</v>
      </c>
      <c r="O1554">
        <v>71978.52</v>
      </c>
      <c r="P1554" t="str">
        <f>$J1554&amp;""</f>
        <v>o</v>
      </c>
      <c r="Q1554" t="str">
        <f>$K1554&amp;""</f>
        <v>7/2</v>
      </c>
      <c r="R1554">
        <v>15</v>
      </c>
      <c r="AA1554" s="10">
        <f t="shared" si="1811"/>
        <v>3662.15</v>
      </c>
      <c r="AB1554" s="3" cm="1">
        <f t="array" ref="AB1554">100000000/Lvac(AA1554)</f>
        <v>27298.587924882573</v>
      </c>
      <c r="AC1554" s="28">
        <f t="shared" si="1812"/>
        <v>2.7306363748071486E-7</v>
      </c>
      <c r="AD1554" s="28">
        <f t="shared" si="1813"/>
        <v>3.6631931393363514E-7</v>
      </c>
      <c r="AE1554" s="21">
        <f t="shared" si="1814"/>
        <v>27298.588666084375</v>
      </c>
      <c r="AF1554" s="10" cm="1">
        <f t="array" ref="AF1554">Lair(100000000/AE1554)</f>
        <v>3662.1499005639607</v>
      </c>
      <c r="AG1554" s="10">
        <f t="shared" si="1815"/>
        <v>8.7271258584277773E-3</v>
      </c>
      <c r="AH1554" s="10" t="b">
        <f t="shared" si="1805"/>
        <v>1</v>
      </c>
      <c r="AI1554" s="10">
        <f>$AF1554</f>
        <v>3662.1499005639607</v>
      </c>
      <c r="AJ1554">
        <v>3.0000000000000001E-3</v>
      </c>
      <c r="AK1554" s="3" cm="1">
        <f t="array" ref="AK1554">100000000/Lvac($AA1554)</f>
        <v>27298.587924882573</v>
      </c>
      <c r="AL1554" s="21">
        <f t="shared" si="1857"/>
        <v>2.2362755757768409E-2</v>
      </c>
      <c r="AM1554" s="10" cm="1">
        <f t="array" ref="AM1554">Lvac($AI1554)-$BA1554</f>
        <v>-6.5305053517477063E-3</v>
      </c>
      <c r="AN1554" s="10">
        <f>$AK1554-($AX1554-$AW1554)</f>
        <v>4.7924882572260685E-2</v>
      </c>
      <c r="AO1554" s="3">
        <f>AM1554/AJ1554</f>
        <v>-2.1768351172492353</v>
      </c>
      <c r="AP1554" s="3">
        <v>-2.1436812010809567</v>
      </c>
      <c r="AS1554" s="3">
        <f t="shared" si="1819"/>
        <v>-2.075117427011719E-3</v>
      </c>
      <c r="AT1554" s="3" cm="1">
        <f t="array" ref="AT1554">AS1554-(100000000/LvacE($A1554)-$E1554)</f>
        <v>-3.8275196857284755E-5</v>
      </c>
      <c r="AU1554" t="s">
        <v>4801</v>
      </c>
      <c r="AV1554" t="s">
        <v>4711</v>
      </c>
      <c r="AW1554" s="3">
        <v>44679.98</v>
      </c>
      <c r="AX1554" s="3">
        <v>71978.52</v>
      </c>
      <c r="AY1554" s="3"/>
      <c r="AZ1554" s="10" cm="1">
        <f t="array" ref="AZ1554">Lair(100000000/($AX1554-$AW1554))</f>
        <v>3662.1564293812817</v>
      </c>
      <c r="BA1554" s="10">
        <f>100000000/($AX1554-$AW1554)</f>
        <v>3663.1995703799544</v>
      </c>
      <c r="BB1554" s="12">
        <v>6940000</v>
      </c>
      <c r="BC1554" s="3">
        <v>9.4E-2</v>
      </c>
      <c r="BD1554" s="12" cm="1">
        <f t="array" ref="BD1554">SfromgA($BB1554,$BA1554,"")</f>
        <v>0.16837382155355107</v>
      </c>
      <c r="BE1554" s="29">
        <f>(10^MAX(0.05, -0.312925054856973*((LN($BD1554))^(1/3)) + 0.454808404431693)-1)*100</f>
        <v>582.58912850346053</v>
      </c>
      <c r="BG1554" s="3"/>
      <c r="BH1554" s="3"/>
      <c r="BI1554" s="12">
        <f>IF($BB1554="",$BF1554,$BB1554)</f>
        <v>6940000</v>
      </c>
      <c r="BJ1554" s="29">
        <f>IF($BB1554="",$BH1554,$BE1554)</f>
        <v>582.58912850346053</v>
      </c>
      <c r="BK1554" s="3">
        <f>LN(BN1554*100000000/($AX1554-$AW1554)/$BI1554)</f>
        <v>-6.4627989981106113</v>
      </c>
      <c r="BL1554" s="13">
        <f>EXP(BK$4341*$AX1554+BK$4342)*$BI1554/(100000000/($AX1554-$AW1554))</f>
        <v>0.89740248029757141</v>
      </c>
      <c r="BM1554" s="3">
        <f t="shared" ref="BM1554" si="1858">LN(BL1554/$C1554)</f>
        <v>-2.4108359145674134</v>
      </c>
      <c r="BN1554" s="16" cm="1">
        <f t="array" ref="BN1554">$C1554*EXP(poly_from_str(100000000/$E1554,BN$4342))</f>
        <v>2.9562485722834793</v>
      </c>
      <c r="BO1554" s="3">
        <f>LN($C1554)</f>
        <v>2.3025850929940459</v>
      </c>
      <c r="BP1554" s="13">
        <f>LN(BL1554/BN1554)</f>
        <v>-1.1921719118828511</v>
      </c>
      <c r="BY1554">
        <v>3218</v>
      </c>
    </row>
    <row r="1555" spans="1:77" hidden="1" x14ac:dyDescent="0.25">
      <c r="A1555" t="s">
        <v>2247</v>
      </c>
      <c r="B1555" s="2" t="str">
        <f t="shared" si="1804"/>
        <v/>
      </c>
      <c r="C1555">
        <v>2</v>
      </c>
      <c r="D1555" t="s">
        <v>1155</v>
      </c>
      <c r="E1555">
        <v>27312.15</v>
      </c>
      <c r="R1555">
        <v>15</v>
      </c>
      <c r="S1555" t="s">
        <v>22</v>
      </c>
      <c r="AA1555" s="10">
        <f t="shared" si="1811"/>
        <v>3660.3310000000001</v>
      </c>
      <c r="AB1555" s="3" cm="1">
        <f t="array" ref="AB1555">100000000/Lvac(AA1555)</f>
        <v>27312.153590158359</v>
      </c>
      <c r="AC1555" s="28">
        <f t="shared" si="1812"/>
        <v>2.7319933634417216E-7</v>
      </c>
      <c r="AD1555" s="28">
        <f t="shared" si="1813"/>
        <v>3.6613736690479773E-7</v>
      </c>
      <c r="AE1555" s="21">
        <f t="shared" si="1814"/>
        <v>27312.152306167336</v>
      </c>
      <c r="AF1555" s="10" cm="1">
        <f t="array" ref="AF1555">Lair(100000000/AE1555)</f>
        <v>3660.3311720829533</v>
      </c>
      <c r="AG1555" s="10">
        <f t="shared" si="1815"/>
        <v>8.7308311174806811E-3</v>
      </c>
      <c r="AH1555" s="10" t="b">
        <f t="shared" si="1805"/>
        <v>1</v>
      </c>
      <c r="AI1555" s="10">
        <f t="shared" si="1827"/>
        <v>3660.3310000000001</v>
      </c>
      <c r="AJ1555">
        <v>7.0000000000000001E-3</v>
      </c>
      <c r="AK1555" s="3" cm="1">
        <f t="array" ref="AK1555">100000000/Lvac($AA1555)</f>
        <v>27312.153590158359</v>
      </c>
      <c r="AL1555" s="21">
        <f t="shared" si="1857"/>
        <v>5.2231635644729539E-2</v>
      </c>
      <c r="AM1555" s="21"/>
      <c r="AN1555" s="21"/>
      <c r="AO1555" s="21"/>
      <c r="AP1555" s="21"/>
      <c r="AS1555" s="3">
        <f t="shared" si="1819"/>
        <v>3.5901583578379359E-3</v>
      </c>
      <c r="AT1555" s="3" cm="1">
        <f t="array" ref="AT1555">AS1555-(100000000/LvacE($A1555)-$E1555)</f>
        <v>-3.8353562558768317E-5</v>
      </c>
      <c r="BB1555"/>
      <c r="BC1555"/>
      <c r="BD1555"/>
      <c r="BE1555"/>
      <c r="BF1555"/>
      <c r="BG1555"/>
      <c r="BH1555"/>
      <c r="BI1555"/>
      <c r="BJ1555"/>
      <c r="BN1555" s="16" cm="1">
        <f t="array" ref="BN1555">$C1555*EXP(poly_from_str(100000000/$E1555,BN$4342))</f>
        <v>0.59644934486190604</v>
      </c>
      <c r="BO1555" s="16"/>
      <c r="BY1555" t="e">
        <v>#N/A</v>
      </c>
    </row>
    <row r="1556" spans="1:77" hidden="1" x14ac:dyDescent="0.25">
      <c r="A1556" t="s">
        <v>2248</v>
      </c>
      <c r="B1556" s="2" t="str">
        <f t="shared" si="1804"/>
        <v/>
      </c>
      <c r="C1556">
        <v>3</v>
      </c>
      <c r="E1556">
        <v>27322.36</v>
      </c>
      <c r="F1556">
        <v>1398</v>
      </c>
      <c r="G1556" t="s">
        <v>3</v>
      </c>
      <c r="H1556" s="5" t="s">
        <v>16</v>
      </c>
      <c r="I1556">
        <v>28720</v>
      </c>
      <c r="J1556" t="s">
        <v>5</v>
      </c>
      <c r="K1556" s="5" t="s">
        <v>4</v>
      </c>
      <c r="L1556">
        <v>1398.34</v>
      </c>
      <c r="M1556" t="str">
        <f>$G1556&amp;""</f>
        <v>o</v>
      </c>
      <c r="N1556" t="str">
        <f>$H1556&amp;""</f>
        <v>11/2</v>
      </c>
      <c r="O1556">
        <v>28720.71</v>
      </c>
      <c r="P1556" t="str">
        <f>$J1556&amp;""</f>
        <v>e</v>
      </c>
      <c r="Q1556" t="str">
        <f>$K1556&amp;""</f>
        <v>9/2</v>
      </c>
      <c r="R1556">
        <v>15</v>
      </c>
      <c r="S1556" t="s">
        <v>6</v>
      </c>
      <c r="AA1556" s="10">
        <f t="shared" si="1811"/>
        <v>3658.9639999999999</v>
      </c>
      <c r="AB1556" s="3" cm="1">
        <f t="array" ref="AB1556">100000000/Lvac(AA1556)</f>
        <v>27322.3572245344</v>
      </c>
      <c r="AC1556" s="28">
        <f t="shared" si="1812"/>
        <v>2.7330140444125716E-7</v>
      </c>
      <c r="AD1556" s="28">
        <f t="shared" si="1813"/>
        <v>3.6600063156411683E-7</v>
      </c>
      <c r="AE1556" s="21">
        <f t="shared" si="1814"/>
        <v>27322.358218110046</v>
      </c>
      <c r="AF1556" s="10" cm="1">
        <f t="array" ref="AF1556">Lair(100000000/AE1556)</f>
        <v>3658.9638669385258</v>
      </c>
      <c r="AG1556" s="10">
        <f t="shared" si="1815"/>
        <v>8.7336193010554911E-3</v>
      </c>
      <c r="AH1556" s="10" t="b">
        <f t="shared" si="1805"/>
        <v>1</v>
      </c>
      <c r="AI1556" s="10">
        <f>$AF1556</f>
        <v>3658.9638669385258</v>
      </c>
      <c r="AJ1556">
        <v>3.0000000000000001E-3</v>
      </c>
      <c r="AK1556" s="3" cm="1">
        <f t="array" ref="AK1556">100000000/Lvac($AA1556)</f>
        <v>27322.3572245344</v>
      </c>
      <c r="AL1556" s="21">
        <f t="shared" si="1857"/>
        <v>2.2401716620991254E-2</v>
      </c>
      <c r="AM1556" s="10" cm="1">
        <f t="array" ref="AM1556">Lvac($AI1556)-$BA1556</f>
        <v>1.5782595019118162E-3</v>
      </c>
      <c r="AN1556" s="10">
        <f>$AK1556-($AX1556-$AW1556)</f>
        <v>-1.2775465598679148E-2</v>
      </c>
      <c r="AO1556" s="3">
        <f>AM1556/AJ1556</f>
        <v>0.52608650063727203</v>
      </c>
      <c r="AP1556" s="3">
        <v>0.57045179179719219</v>
      </c>
      <c r="AS1556" s="3">
        <f t="shared" si="1819"/>
        <v>-2.7754656002798583E-3</v>
      </c>
      <c r="AT1556" s="3" cm="1">
        <f t="array" ref="AT1556">AS1556-(100000000/LvacE($A1556)-$E1556)</f>
        <v>-3.8412425055867061E-5</v>
      </c>
      <c r="AU1556" t="s">
        <v>4821</v>
      </c>
      <c r="AV1556" t="s">
        <v>4703</v>
      </c>
      <c r="AW1556" s="3">
        <v>1398.34</v>
      </c>
      <c r="AX1556" s="3">
        <v>28720.71</v>
      </c>
      <c r="AY1556" s="3"/>
      <c r="AZ1556" s="10" cm="1">
        <f t="array" ref="AZ1556">Lair(100000000/($AX1556-$AW1556))</f>
        <v>3658.9622890869314</v>
      </c>
      <c r="BA1556" s="10">
        <f>100000000/($AX1556-$AW1556)</f>
        <v>3660.0046042857925</v>
      </c>
      <c r="BN1556" s="16" cm="1">
        <f t="array" ref="BN1556">$C1556*EXP(poly_from_str(100000000/$E1556,BN$4342))</f>
        <v>0.90058626319490098</v>
      </c>
      <c r="BO1556" s="16"/>
      <c r="BY1556">
        <v>979</v>
      </c>
    </row>
    <row r="1557" spans="1:77" hidden="1" x14ac:dyDescent="0.25">
      <c r="A1557" t="s">
        <v>2249</v>
      </c>
      <c r="B1557" s="2" t="str">
        <f t="shared" si="1804"/>
        <v/>
      </c>
      <c r="C1557">
        <v>1</v>
      </c>
      <c r="E1557">
        <v>27327.01</v>
      </c>
      <c r="R1557">
        <v>15</v>
      </c>
      <c r="S1557" t="s">
        <v>22</v>
      </c>
      <c r="AA1557" s="10">
        <f t="shared" si="1811"/>
        <v>3658.3409999999999</v>
      </c>
      <c r="AB1557" s="3" cm="1">
        <f t="array" ref="AB1557">100000000/Lvac(AA1557)</f>
        <v>27327.00998383277</v>
      </c>
      <c r="AC1557" s="28">
        <f t="shared" si="1812"/>
        <v>2.73347946514554E-7</v>
      </c>
      <c r="AD1557" s="28">
        <f t="shared" si="1813"/>
        <v>3.6593831545844968E-7</v>
      </c>
      <c r="AE1557" s="21">
        <f t="shared" si="1814"/>
        <v>27327.009989622926</v>
      </c>
      <c r="AF1557" s="10" cm="1">
        <f t="array" ref="AF1557">Lair(100000000/AE1557)</f>
        <v>3658.3409992248357</v>
      </c>
      <c r="AG1557" s="10">
        <f t="shared" si="1815"/>
        <v>8.7348910317317022E-3</v>
      </c>
      <c r="AH1557" s="10" t="b">
        <f t="shared" si="1805"/>
        <v>1</v>
      </c>
      <c r="AI1557" s="10">
        <f t="shared" si="1827"/>
        <v>3658.3409999999999</v>
      </c>
      <c r="AJ1557">
        <v>3.0000000000000001E-3</v>
      </c>
      <c r="AK1557" s="3" cm="1">
        <f t="array" ref="AK1557">100000000/Lvac($AA1557)</f>
        <v>27327.00998383277</v>
      </c>
      <c r="AL1557" s="21">
        <f t="shared" si="1857"/>
        <v>2.2409346190390211E-2</v>
      </c>
      <c r="AM1557" s="21"/>
      <c r="AN1557" s="21"/>
      <c r="AO1557" s="21"/>
      <c r="AP1557" s="21"/>
      <c r="AS1557" s="3">
        <f t="shared" si="1819"/>
        <v>-1.6167228750418872E-5</v>
      </c>
      <c r="AT1557" s="3" cm="1">
        <f t="array" ref="AT1557">AS1557-(100000000/LvacE($A1557)-$E1557)</f>
        <v>-3.8439236959675327E-5</v>
      </c>
      <c r="BB1557"/>
      <c r="BC1557"/>
      <c r="BD1557"/>
      <c r="BE1557"/>
      <c r="BF1557"/>
      <c r="BG1557"/>
      <c r="BH1557"/>
      <c r="BI1557"/>
      <c r="BJ1557"/>
      <c r="BN1557" s="16" cm="1">
        <f t="array" ref="BN1557">$C1557*EXP(poly_from_str(100000000/$E1557,BN$4342))</f>
        <v>0.30109674510450474</v>
      </c>
      <c r="BO1557" s="16"/>
      <c r="BY1557" t="e">
        <v>#N/A</v>
      </c>
    </row>
    <row r="1558" spans="1:77" hidden="1" x14ac:dyDescent="0.25">
      <c r="A1558" t="s">
        <v>2250</v>
      </c>
      <c r="B1558" s="2" t="str">
        <f t="shared" si="1804"/>
        <v/>
      </c>
      <c r="C1558">
        <v>1</v>
      </c>
      <c r="E1558">
        <v>27333.1</v>
      </c>
      <c r="R1558">
        <v>15</v>
      </c>
      <c r="S1558" t="s">
        <v>22</v>
      </c>
      <c r="AA1558" s="10">
        <f t="shared" si="1811"/>
        <v>3657.5259999999998</v>
      </c>
      <c r="AB1558" s="3" cm="1">
        <f t="array" ref="AB1558">100000000/Lvac(AA1558)</f>
        <v>27333.099052264217</v>
      </c>
      <c r="AC1558" s="28">
        <f t="shared" si="1812"/>
        <v>2.7340885615030488E-7</v>
      </c>
      <c r="AD1558" s="28">
        <f t="shared" si="1813"/>
        <v>3.6585679438979025E-7</v>
      </c>
      <c r="AE1558" s="21">
        <f t="shared" si="1814"/>
        <v>27333.09939188217</v>
      </c>
      <c r="AF1558" s="10" cm="1">
        <f t="array" ref="AF1558">Lair(100000000/AE1558)</f>
        <v>3657.5259545534805</v>
      </c>
      <c r="AG1558" s="10">
        <f t="shared" si="1815"/>
        <v>8.7365556734612711E-3</v>
      </c>
      <c r="AH1558" s="10" t="b">
        <f t="shared" si="1805"/>
        <v>1</v>
      </c>
      <c r="AI1558" s="10">
        <f t="shared" si="1827"/>
        <v>3657.5259999999998</v>
      </c>
      <c r="AJ1558">
        <v>3.0000000000000001E-3</v>
      </c>
      <c r="AK1558" s="3" cm="1">
        <f t="array" ref="AK1558">100000000/Lvac($AA1558)</f>
        <v>27333.099052264217</v>
      </c>
      <c r="AL1558" s="21">
        <f t="shared" si="1857"/>
        <v>2.2419334040767628E-2</v>
      </c>
      <c r="AM1558" s="21"/>
      <c r="AN1558" s="21"/>
      <c r="AO1558" s="21"/>
      <c r="AP1558" s="21"/>
      <c r="AS1558" s="3">
        <f t="shared" si="1819"/>
        <v>-9.4773578166496009E-4</v>
      </c>
      <c r="AT1558" s="3" cm="1">
        <f t="array" ref="AT1558">AS1558-(100000000/LvacE($A1558)-$E1558)</f>
        <v>-3.8474310713354498E-5</v>
      </c>
      <c r="BB1558"/>
      <c r="BC1558"/>
      <c r="BD1558"/>
      <c r="BE1558"/>
      <c r="BF1558"/>
      <c r="BG1558"/>
      <c r="BH1558"/>
      <c r="BI1558"/>
      <c r="BJ1558"/>
      <c r="BN1558" s="16" cm="1">
        <f t="array" ref="BN1558">$C1558*EXP(poly_from_str(100000000/$E1558,BN$4342))</f>
        <v>0.30228076925506792</v>
      </c>
      <c r="BO1558" s="16"/>
      <c r="BY1558" t="e">
        <v>#N/A</v>
      </c>
    </row>
    <row r="1559" spans="1:77" hidden="1" x14ac:dyDescent="0.25">
      <c r="A1559" t="s">
        <v>2251</v>
      </c>
      <c r="B1559" s="2" t="str">
        <f t="shared" si="1804"/>
        <v/>
      </c>
      <c r="C1559">
        <v>4</v>
      </c>
      <c r="E1559">
        <v>27350.51</v>
      </c>
      <c r="F1559">
        <v>41023</v>
      </c>
      <c r="G1559" t="s">
        <v>5</v>
      </c>
      <c r="H1559" s="5" t="s">
        <v>8</v>
      </c>
      <c r="I1559">
        <v>68374</v>
      </c>
      <c r="J1559" t="s">
        <v>3</v>
      </c>
      <c r="K1559" s="5" t="s">
        <v>4</v>
      </c>
      <c r="L1559">
        <v>41023.980000000003</v>
      </c>
      <c r="M1559" t="str">
        <f>$G1559&amp;""</f>
        <v>e</v>
      </c>
      <c r="N1559" t="str">
        <f>$H1559&amp;""</f>
        <v>7/2</v>
      </c>
      <c r="O1559">
        <v>68374.539999999994</v>
      </c>
      <c r="P1559" t="str">
        <f>$J1559&amp;""</f>
        <v>o</v>
      </c>
      <c r="Q1559" t="str">
        <f>$K1559&amp;""</f>
        <v>9/2</v>
      </c>
      <c r="R1559">
        <v>15</v>
      </c>
      <c r="AA1559" s="10">
        <f t="shared" si="1811"/>
        <v>3655.1970000000001</v>
      </c>
      <c r="AB1559" s="3" cm="1">
        <f t="array" ref="AB1559">100000000/Lvac(AA1559)</f>
        <v>27350.514558941373</v>
      </c>
      <c r="AC1559" s="28">
        <f t="shared" si="1812"/>
        <v>2.7358306542711652E-7</v>
      </c>
      <c r="AD1559" s="28">
        <f t="shared" si="1813"/>
        <v>3.6562383418599419E-7</v>
      </c>
      <c r="AE1559" s="21">
        <f t="shared" si="1814"/>
        <v>27350.512922588176</v>
      </c>
      <c r="AF1559" s="10" cm="1">
        <f t="array" ref="AF1559">Lair(100000000/AE1559)</f>
        <v>3655.1972186924695</v>
      </c>
      <c r="AG1559" s="10">
        <f t="shared" si="1815"/>
        <v>8.7413188070220808E-3</v>
      </c>
      <c r="AH1559" s="10" t="b">
        <f t="shared" si="1805"/>
        <v>1</v>
      </c>
      <c r="AI1559" s="10">
        <f>$AF1559</f>
        <v>3655.1972186924695</v>
      </c>
      <c r="AJ1559">
        <v>3.0000000000000001E-3</v>
      </c>
      <c r="AK1559" s="3" cm="1">
        <f t="array" ref="AK1559">100000000/Lvac($AA1559)</f>
        <v>27350.514558941373</v>
      </c>
      <c r="AL1559" s="21">
        <f t="shared" si="1857"/>
        <v>2.2447911499061453E-2</v>
      </c>
      <c r="AM1559" s="10" cm="1">
        <f t="array" ref="AM1559">Lvac($AI1559)-$BA1559</f>
        <v>6.2933354347478598E-3</v>
      </c>
      <c r="AN1559" s="10">
        <f>$AK1559-($AX1559-$AW1559)</f>
        <v>-4.5441058617143426E-2</v>
      </c>
      <c r="AO1559" s="3">
        <f>AM1559/AJ1559</f>
        <v>2.0977784782492868</v>
      </c>
      <c r="AP1559" s="3">
        <v>2.0248621455417983</v>
      </c>
      <c r="AS1559" s="3">
        <f t="shared" si="1819"/>
        <v>4.5589413748530205E-3</v>
      </c>
      <c r="AT1559" s="3" cm="1">
        <f t="array" ref="AT1559">AS1559-(100000000/LvacE($A1559)-$E1559)</f>
        <v>-3.8574482459807768E-5</v>
      </c>
      <c r="AU1559" t="s">
        <v>4706</v>
      </c>
      <c r="AV1559" t="s">
        <v>4734</v>
      </c>
      <c r="AW1559" s="3">
        <v>41023.980000000003</v>
      </c>
      <c r="AX1559" s="3">
        <v>68374.539999999994</v>
      </c>
      <c r="AY1559" s="3"/>
      <c r="AZ1559" s="10" cm="1">
        <f t="array" ref="AZ1559">Lair(100000000/($AX1559-$AW1559))</f>
        <v>3655.1909269833491</v>
      </c>
      <c r="BA1559" s="10">
        <f>100000000/($AX1559-$AW1559)</f>
        <v>3656.2322672735049</v>
      </c>
      <c r="BB1559" s="12">
        <v>1370000</v>
      </c>
      <c r="BC1559" s="3">
        <v>0.11700000000000001</v>
      </c>
      <c r="BD1559" s="12" cm="1">
        <f t="array" ref="BD1559">SfromgA($BB1559,$BA1559,"")</f>
        <v>3.3048766781335163E-2</v>
      </c>
      <c r="BE1559" s="29">
        <f>(10^MAX(0.05, -0.312925054856973*((LN($BD1559))^(1/3)) + 0.454808404431693)-1)*100</f>
        <v>742.95121656348488</v>
      </c>
      <c r="BG1559" s="3"/>
      <c r="BH1559" s="3"/>
      <c r="BI1559" s="12">
        <f>IF($BB1559="",$BF1559,$BB1559)</f>
        <v>1370000</v>
      </c>
      <c r="BJ1559" s="29">
        <f>IF($BB1559="",$BH1559,$BE1559)</f>
        <v>742.95121656348488</v>
      </c>
      <c r="BK1559" s="3">
        <f>LN(BN1559*100000000/($AX1559-$AW1559)/$BI1559)</f>
        <v>-5.7250284542903218</v>
      </c>
      <c r="BL1559" s="13">
        <f>EXP(BK$4341*$AX1559+BK$4342)*$BI1559/(100000000/($AX1559-$AW1559))</f>
        <v>0.23339870267705001</v>
      </c>
      <c r="BM1559" s="3">
        <f t="shared" ref="BM1559" si="1859">LN(BL1559/$C1559)</f>
        <v>-2.8413014786324147</v>
      </c>
      <c r="BN1559" s="16" cm="1">
        <f t="array" ref="BN1559">$C1559*EXP(poly_from_str(100000000/$E1559,BN$4342))</f>
        <v>1.2227523991414546</v>
      </c>
      <c r="BO1559" s="3">
        <f>LN($C1559)</f>
        <v>1.3862943611198906</v>
      </c>
      <c r="BP1559" s="13">
        <f>LN(BL1559/BN1559)</f>
        <v>-1.6561115000345816</v>
      </c>
      <c r="BY1559">
        <v>1328</v>
      </c>
    </row>
    <row r="1560" spans="1:77" hidden="1" x14ac:dyDescent="0.25">
      <c r="A1560" t="s">
        <v>2252</v>
      </c>
      <c r="B1560" s="2" t="str">
        <f t="shared" si="1804"/>
        <v/>
      </c>
      <c r="C1560">
        <v>3</v>
      </c>
      <c r="D1560" t="s">
        <v>143</v>
      </c>
      <c r="E1560">
        <v>27350.84</v>
      </c>
      <c r="R1560">
        <v>15</v>
      </c>
      <c r="S1560" t="s">
        <v>22</v>
      </c>
      <c r="AA1560" s="10">
        <f t="shared" si="1811"/>
        <v>3655.154</v>
      </c>
      <c r="AB1560" s="3" cm="1">
        <f t="array" ref="AB1560">100000000/Lvac(AA1560)</f>
        <v>27350.836307649191</v>
      </c>
      <c r="AC1560" s="28">
        <f t="shared" si="1812"/>
        <v>2.7358628391580765E-7</v>
      </c>
      <c r="AD1560" s="28">
        <f t="shared" si="1813"/>
        <v>3.656195330745081E-7</v>
      </c>
      <c r="AE1560" s="21">
        <f t="shared" si="1814"/>
        <v>27350.837632994662</v>
      </c>
      <c r="AF1560" s="10" cm="1">
        <f t="array" ref="AF1560">Lair(100000000/AE1560)</f>
        <v>3655.153822876734</v>
      </c>
      <c r="AG1560" s="10">
        <f t="shared" si="1815"/>
        <v>8.741406833699646E-3</v>
      </c>
      <c r="AH1560" s="10" t="b">
        <f t="shared" si="1805"/>
        <v>1</v>
      </c>
      <c r="AI1560" s="10">
        <f t="shared" si="1827"/>
        <v>3655.154</v>
      </c>
      <c r="AJ1560">
        <v>7.0000000000000001E-3</v>
      </c>
      <c r="AK1560" s="3" cm="1">
        <f t="array" ref="AK1560">100000000/Lvac($AA1560)</f>
        <v>27350.836307649191</v>
      </c>
      <c r="AL1560" s="21">
        <f t="shared" si="1857"/>
        <v>5.2379695671795047E-2</v>
      </c>
      <c r="AM1560" s="21"/>
      <c r="AN1560" s="21"/>
      <c r="AO1560" s="21"/>
      <c r="AP1560" s="21"/>
      <c r="AS1560" s="3">
        <f t="shared" si="1819"/>
        <v>-3.6923508087056689E-3</v>
      </c>
      <c r="AT1560" s="3" cm="1">
        <f t="array" ref="AT1560">AS1560-(100000000/LvacE($A1560)-$E1560)</f>
        <v>-3.8576330553041771E-5</v>
      </c>
      <c r="BB1560"/>
      <c r="BC1560"/>
      <c r="BD1560"/>
      <c r="BE1560"/>
      <c r="BF1560"/>
      <c r="BG1560"/>
      <c r="BH1560"/>
      <c r="BI1560"/>
      <c r="BJ1560"/>
      <c r="BN1560" s="16" cm="1">
        <f t="array" ref="BN1560">$C1560*EXP(poly_from_str(100000000/$E1560,BN$4342))</f>
        <v>0.91725901979880664</v>
      </c>
      <c r="BO1560" s="16"/>
      <c r="BY1560" t="e">
        <v>#N/A</v>
      </c>
    </row>
    <row r="1561" spans="1:77" hidden="1" x14ac:dyDescent="0.25">
      <c r="A1561" t="s">
        <v>2253</v>
      </c>
      <c r="B1561" s="2" t="str">
        <f t="shared" si="1804"/>
        <v/>
      </c>
      <c r="C1561">
        <v>8</v>
      </c>
      <c r="E1561">
        <v>27351.48</v>
      </c>
      <c r="R1561">
        <v>15</v>
      </c>
      <c r="S1561" t="s">
        <v>22</v>
      </c>
      <c r="AA1561" s="10">
        <f t="shared" si="1811"/>
        <v>3655.0680000000002</v>
      </c>
      <c r="AB1561" s="3" cm="1">
        <f t="array" ref="AB1561">100000000/Lvac(AA1561)</f>
        <v>27351.479827775085</v>
      </c>
      <c r="AC1561" s="28">
        <f t="shared" si="1812"/>
        <v>2.7359272112037315E-7</v>
      </c>
      <c r="AD1561" s="28">
        <f t="shared" si="1813"/>
        <v>3.6561093085154116E-7</v>
      </c>
      <c r="AE1561" s="21">
        <f t="shared" si="1814"/>
        <v>27351.479889597835</v>
      </c>
      <c r="AF1561" s="10" cm="1">
        <f t="array" ref="AF1561">Lair(100000000/AE1561)</f>
        <v>3655.0679917382054</v>
      </c>
      <c r="AG1561" s="10">
        <f t="shared" si="1815"/>
        <v>8.7415828963749911E-3</v>
      </c>
      <c r="AH1561" s="10" t="b">
        <f t="shared" si="1805"/>
        <v>1</v>
      </c>
      <c r="AI1561" s="10">
        <f t="shared" si="1827"/>
        <v>3655.0680000000002</v>
      </c>
      <c r="AJ1561">
        <v>3.0000000000000001E-3</v>
      </c>
      <c r="AK1561" s="3" cm="1">
        <f t="array" ref="AK1561">100000000/Lvac($AA1561)</f>
        <v>27351.479827775085</v>
      </c>
      <c r="AL1561" s="21">
        <f t="shared" si="1857"/>
        <v>2.2449497378249941E-2</v>
      </c>
      <c r="AM1561" s="21"/>
      <c r="AN1561" s="21"/>
      <c r="AO1561" s="21"/>
      <c r="AP1561" s="21"/>
      <c r="AS1561" s="3">
        <f t="shared" si="1819"/>
        <v>-1.7222491442225873E-4</v>
      </c>
      <c r="AT1561" s="3" cm="1">
        <f t="array" ref="AT1561">AS1561-(100000000/LvacE($A1561)-$E1561)</f>
        <v>-3.8580030377488583E-5</v>
      </c>
      <c r="BB1561"/>
      <c r="BC1561"/>
      <c r="BD1561"/>
      <c r="BE1561"/>
      <c r="BF1561"/>
      <c r="BG1561"/>
      <c r="BH1561"/>
      <c r="BI1561"/>
      <c r="BJ1561"/>
      <c r="BN1561" s="16" cm="1">
        <f t="array" ref="BN1561">$C1561*EXP(poly_from_str(100000000/$E1561,BN$4342))</f>
        <v>2.4470313656462115</v>
      </c>
      <c r="BO1561" s="16"/>
      <c r="BY1561">
        <v>2658</v>
      </c>
    </row>
    <row r="1562" spans="1:77" hidden="1" x14ac:dyDescent="0.25">
      <c r="A1562" t="s">
        <v>2254</v>
      </c>
      <c r="B1562" s="2" t="str">
        <f t="shared" si="1804"/>
        <v/>
      </c>
      <c r="C1562">
        <v>8</v>
      </c>
      <c r="E1562">
        <v>27357.53</v>
      </c>
      <c r="F1562">
        <v>35863</v>
      </c>
      <c r="G1562" t="s">
        <v>5</v>
      </c>
      <c r="H1562" s="5" t="s">
        <v>19</v>
      </c>
      <c r="I1562">
        <v>63221</v>
      </c>
      <c r="J1562" t="s">
        <v>3</v>
      </c>
      <c r="K1562" s="5" t="s">
        <v>19</v>
      </c>
      <c r="L1562">
        <v>35863.74</v>
      </c>
      <c r="M1562" t="str">
        <f t="shared" ref="M1562:M1563" si="1860">$G1562&amp;""</f>
        <v>e</v>
      </c>
      <c r="N1562" t="str">
        <f t="shared" ref="N1562:N1563" si="1861">$H1562&amp;""</f>
        <v>3/2</v>
      </c>
      <c r="O1562">
        <v>63221.279999999999</v>
      </c>
      <c r="P1562" t="str">
        <f t="shared" ref="P1562:P1563" si="1862">$J1562&amp;""</f>
        <v>o</v>
      </c>
      <c r="Q1562" t="str">
        <f t="shared" ref="Q1562:Q1563" si="1863">$K1562&amp;""</f>
        <v>3/2</v>
      </c>
      <c r="R1562">
        <v>15</v>
      </c>
      <c r="AA1562" s="10">
        <f t="shared" si="1811"/>
        <v>3654.26</v>
      </c>
      <c r="AB1562" s="3" cm="1">
        <f t="array" ref="AB1562">100000000/Lvac(AA1562)</f>
        <v>27357.527402930089</v>
      </c>
      <c r="AC1562" s="28">
        <f t="shared" si="1812"/>
        <v>2.7365321569893769E-7</v>
      </c>
      <c r="AD1562" s="28">
        <f t="shared" si="1813"/>
        <v>3.6553010996633287E-7</v>
      </c>
      <c r="AE1562" s="21">
        <f t="shared" si="1814"/>
        <v>27357.528335716353</v>
      </c>
      <c r="AF1562" s="10" cm="1">
        <f t="array" ref="AF1562">Lair(100000000/AE1562)</f>
        <v>3654.2598754005285</v>
      </c>
      <c r="AG1562" s="10">
        <f t="shared" si="1815"/>
        <v>8.7432376736918133E-3</v>
      </c>
      <c r="AH1562" s="10" t="b">
        <f t="shared" si="1805"/>
        <v>1</v>
      </c>
      <c r="AI1562" s="10">
        <f t="shared" ref="AI1562:AI1563" si="1864">$AF1562</f>
        <v>3654.2598754005285</v>
      </c>
      <c r="AJ1562">
        <v>3.0000000000000001E-3</v>
      </c>
      <c r="AK1562" s="3" cm="1">
        <f t="array" ref="AK1562">100000000/Lvac($AA1562)</f>
        <v>27357.527402930089</v>
      </c>
      <c r="AL1562" s="21">
        <f t="shared" si="1857"/>
        <v>2.2459426807950988E-2</v>
      </c>
      <c r="AM1562" s="10" cm="1">
        <f t="array" ref="AM1562">Lvac($AI1562)-$BA1562</f>
        <v>1.5584905436298868E-3</v>
      </c>
      <c r="AN1562" s="10">
        <f t="shared" ref="AN1562:AN1563" si="1865">$AK1562-($AX1562-$AW1562)</f>
        <v>-1.2597069911862491E-2</v>
      </c>
      <c r="AO1562" s="3">
        <f t="shared" ref="AO1562:AO1563" si="1866">AM1562/AJ1562</f>
        <v>0.51949684787662898</v>
      </c>
      <c r="AP1562" s="3">
        <v>0.56104074049774988</v>
      </c>
      <c r="AS1562" s="3">
        <f t="shared" si="1819"/>
        <v>-2.5970699098252226E-3</v>
      </c>
      <c r="AT1562" s="3" cm="1">
        <f t="array" ref="AT1562">AS1562-(100000000/LvacE($A1562)-$E1562)</f>
        <v>-3.8614762161159888E-5</v>
      </c>
      <c r="AU1562" t="s">
        <v>4806</v>
      </c>
      <c r="AV1562" t="s">
        <v>4702</v>
      </c>
      <c r="AW1562" s="3">
        <v>35863.74</v>
      </c>
      <c r="AX1562" s="3">
        <v>63221.279999999999</v>
      </c>
      <c r="AY1562" s="3"/>
      <c r="AZ1562" s="10" cm="1">
        <f t="array" ref="AZ1562">Lair(100000000/($AX1562-$AW1562))</f>
        <v>3654.2583173127136</v>
      </c>
      <c r="BA1562" s="10">
        <f t="shared" ref="BA1562:BA1563" si="1867">100000000/($AX1562-$AW1562)</f>
        <v>3655.2994165411069</v>
      </c>
      <c r="BB1562" s="12">
        <v>872000</v>
      </c>
      <c r="BC1562" s="3">
        <v>2.9000000000000001E-2</v>
      </c>
      <c r="BD1562" s="12" cm="1">
        <f t="array" ref="BD1562">SfromgA($BB1562,$BA1562,"")</f>
        <v>2.1019322623629853E-2</v>
      </c>
      <c r="BE1562" s="29">
        <f t="shared" ref="BE1562:BE1563" si="1868">(10^MAX(0.05, -0.312925054856973*((LN($BD1562))^(1/3)) + 0.454808404431693)-1)*100</f>
        <v>782.63220626516488</v>
      </c>
      <c r="BG1562" s="3"/>
      <c r="BH1562" s="3"/>
      <c r="BI1562" s="12">
        <f>IF($BB1562="",$BF1562,$BB1562)</f>
        <v>872000</v>
      </c>
      <c r="BJ1562" s="29">
        <f>IF($BB1562="",$BH1562,$BE1562)</f>
        <v>782.63220626516488</v>
      </c>
      <c r="BK1562" s="3">
        <f t="shared" ref="BK1562:BK1563" si="1869">LN(BN1562*100000000/($AX1562-$AW1562)/$BI1562)</f>
        <v>-4.5758447426326621</v>
      </c>
      <c r="BL1562" s="13">
        <f>EXP(BK$4341*$AX1562+BK$4342)*$BI1562/(100000000/($AX1562-$AW1562))</f>
        <v>0.21981191036316516</v>
      </c>
      <c r="BM1562" s="3">
        <f t="shared" ref="BM1562:BM1563" si="1870">LN(BL1562/$C1562)</f>
        <v>-3.5944245928849825</v>
      </c>
      <c r="BN1562" s="16" cm="1">
        <f t="array" ref="BN1562">$C1562*EXP(poly_from_str(100000000/$E1562,BN$4342))</f>
        <v>2.4565714829618877</v>
      </c>
      <c r="BO1562" s="3">
        <f t="shared" ref="BO1562:BO1563" si="1871">LN($C1562)</f>
        <v>2.0794415416798357</v>
      </c>
      <c r="BP1562" s="13">
        <f>LN(BL1562/BN1562)</f>
        <v>-2.4137497229246692</v>
      </c>
      <c r="BY1562">
        <v>2667</v>
      </c>
    </row>
    <row r="1563" spans="1:77" hidden="1" x14ac:dyDescent="0.25">
      <c r="A1563" t="s">
        <v>2255</v>
      </c>
      <c r="B1563" s="2" t="str">
        <f t="shared" si="1804"/>
        <v/>
      </c>
      <c r="C1563">
        <v>180</v>
      </c>
      <c r="E1563">
        <v>27362.62</v>
      </c>
      <c r="F1563">
        <v>38785</v>
      </c>
      <c r="G1563" t="s">
        <v>5</v>
      </c>
      <c r="H1563" s="5" t="s">
        <v>86</v>
      </c>
      <c r="I1563">
        <v>66148</v>
      </c>
      <c r="J1563" t="s">
        <v>3</v>
      </c>
      <c r="K1563" s="5" t="s">
        <v>15</v>
      </c>
      <c r="L1563">
        <v>38785.760000000002</v>
      </c>
      <c r="M1563" t="str">
        <f t="shared" si="1860"/>
        <v>e</v>
      </c>
      <c r="N1563" t="str">
        <f t="shared" si="1861"/>
        <v>15/2</v>
      </c>
      <c r="O1563">
        <v>66148.399999999994</v>
      </c>
      <c r="P1563" t="str">
        <f t="shared" si="1862"/>
        <v>o</v>
      </c>
      <c r="Q1563" t="str">
        <f t="shared" si="1863"/>
        <v>13/2</v>
      </c>
      <c r="R1563">
        <v>15</v>
      </c>
      <c r="AA1563" s="10">
        <f t="shared" si="1811"/>
        <v>3653.58</v>
      </c>
      <c r="AB1563" s="3" cm="1">
        <f t="array" ref="AB1563">100000000/Lvac(AA1563)</f>
        <v>27362.619019114165</v>
      </c>
      <c r="AC1563" s="28">
        <f t="shared" si="1812"/>
        <v>2.7370414771265443E-7</v>
      </c>
      <c r="AD1563" s="28">
        <f t="shared" si="1813"/>
        <v>3.6546209239015085E-7</v>
      </c>
      <c r="AE1563" s="21">
        <f t="shared" si="1814"/>
        <v>27362.619371585748</v>
      </c>
      <c r="AF1563" s="10" cm="1">
        <f t="array" ref="AF1563">Lair(100000000/AE1563)</f>
        <v>3653.5799529351652</v>
      </c>
      <c r="AG1563" s="10">
        <f t="shared" si="1815"/>
        <v>8.7446311589063561E-3</v>
      </c>
      <c r="AH1563" s="10" t="b">
        <f t="shared" si="1805"/>
        <v>1</v>
      </c>
      <c r="AI1563" s="10">
        <f t="shared" si="1864"/>
        <v>3653.5799529351652</v>
      </c>
      <c r="AJ1563">
        <v>3.0000000000000001E-3</v>
      </c>
      <c r="AK1563" s="3" cm="1">
        <f t="array" ref="AK1563">100000000/Lvac($AA1563)</f>
        <v>27362.619019114165</v>
      </c>
      <c r="AL1563" s="21">
        <f t="shared" si="1857"/>
        <v>2.2467787242864586E-2</v>
      </c>
      <c r="AM1563" s="10" cm="1">
        <f t="array" ref="AM1563">Lvac($AI1563)-$BA1563</f>
        <v>2.7551812745514326E-3</v>
      </c>
      <c r="AN1563" s="10">
        <f t="shared" si="1865"/>
        <v>-2.0980885827157181E-2</v>
      </c>
      <c r="AO1563" s="3">
        <f t="shared" si="1866"/>
        <v>0.91839375818381086</v>
      </c>
      <c r="AP1563" s="3">
        <v>0.93408609139563237</v>
      </c>
      <c r="AS1563" s="3">
        <f t="shared" si="1819"/>
        <v>-9.8088583399658091E-4</v>
      </c>
      <c r="AT1563" s="3" cm="1">
        <f t="array" ref="AT1563">AS1563-(100000000/LvacE($A1563)-$E1563)</f>
        <v>-3.8643986044917256E-5</v>
      </c>
      <c r="AU1563" t="s">
        <v>4776</v>
      </c>
      <c r="AV1563" t="s">
        <v>4689</v>
      </c>
      <c r="AW1563" s="3">
        <v>38785.760000000002</v>
      </c>
      <c r="AX1563" s="3">
        <v>66148.399999999994</v>
      </c>
      <c r="AY1563" s="3"/>
      <c r="AZ1563" s="10" cm="1">
        <f t="array" ref="AZ1563">Lair(100000000/($AX1563-$AW1563))</f>
        <v>3653.5771984658381</v>
      </c>
      <c r="BA1563" s="10">
        <f t="shared" si="1867"/>
        <v>3654.6181216432342</v>
      </c>
      <c r="BB1563" s="12">
        <v>61100000</v>
      </c>
      <c r="BC1563" s="3">
        <v>0.35799999999999998</v>
      </c>
      <c r="BD1563" s="12" cm="1">
        <f t="array" ref="BD1563">SfromgA($BB1563,$BA1563,"")</f>
        <v>1.4719754956376911</v>
      </c>
      <c r="BE1563" s="29">
        <f t="shared" si="1868"/>
        <v>68.595561970327651</v>
      </c>
      <c r="BF1563" s="12">
        <v>70543697.740531221</v>
      </c>
      <c r="BG1563" s="12" cm="1">
        <f t="array" ref="BG1563">SfromgA($BF1563,$BA1563,"")</f>
        <v>1.699485997475187</v>
      </c>
      <c r="BH1563" s="29">
        <f>(10^MAX(0.05, -0.312925054856973*((LN($BG1563))^(1/3)) + 0.454808404431693)-1)*100</f>
        <v>59.043719264637254</v>
      </c>
      <c r="BI1563" s="12">
        <f>IF($BB1563="",$BF1563,$BB1563)</f>
        <v>61100000</v>
      </c>
      <c r="BJ1563" s="29">
        <f>IF($BB1563="",$BH1563,$BE1563)</f>
        <v>68.595561970327651</v>
      </c>
      <c r="BK1563" s="3">
        <f t="shared" si="1869"/>
        <v>-5.7087214351747892</v>
      </c>
      <c r="BL1563" s="13">
        <f>EXP(BK$4341*$AX1563+BK$4342)*$BI1563/(100000000/($AX1563-$AW1563))</f>
        <v>12.332993189395497</v>
      </c>
      <c r="BM1563" s="3">
        <f t="shared" si="1870"/>
        <v>-2.6806788065326126</v>
      </c>
      <c r="BN1563" s="16" cm="1">
        <f t="array" ref="BN1563">$C1563*EXP(poly_from_str(100000000/$E1563,BN$4342))</f>
        <v>55.454014144609694</v>
      </c>
      <c r="BO1563" s="3">
        <f t="shared" si="1871"/>
        <v>5.1929568508902104</v>
      </c>
      <c r="BP1563" s="13">
        <f>LN(BL1563/BN1563)</f>
        <v>-1.5032760589666492</v>
      </c>
      <c r="BY1563">
        <v>60195</v>
      </c>
    </row>
    <row r="1564" spans="1:77" hidden="1" x14ac:dyDescent="0.25">
      <c r="A1564" t="s">
        <v>2256</v>
      </c>
      <c r="B1564" s="2" t="str">
        <f t="shared" si="1804"/>
        <v/>
      </c>
      <c r="C1564">
        <v>9</v>
      </c>
      <c r="E1564">
        <v>27368.63</v>
      </c>
      <c r="R1564">
        <v>15</v>
      </c>
      <c r="S1564" t="s">
        <v>22</v>
      </c>
      <c r="AA1564" s="10">
        <f t="shared" si="1811"/>
        <v>3652.7779999999998</v>
      </c>
      <c r="AB1564" s="3" cm="1">
        <f t="array" ref="AB1564">100000000/Lvac(AA1564)</f>
        <v>27368.626567422187</v>
      </c>
      <c r="AC1564" s="28">
        <f t="shared" si="1812"/>
        <v>2.7376424190027428E-7</v>
      </c>
      <c r="AD1564" s="28">
        <f t="shared" si="1813"/>
        <v>3.6538187166115757E-7</v>
      </c>
      <c r="AE1564" s="21">
        <f t="shared" si="1814"/>
        <v>27368.627801578947</v>
      </c>
      <c r="AF1564" s="10" cm="1">
        <f t="array" ref="AF1564">Lair(100000000/AE1564)</f>
        <v>3652.7778352778259</v>
      </c>
      <c r="AG1564" s="10">
        <f t="shared" si="1815"/>
        <v>8.7462756520410197E-3</v>
      </c>
      <c r="AH1564" s="10" t="b">
        <f t="shared" si="1805"/>
        <v>1</v>
      </c>
      <c r="AI1564" s="10">
        <f t="shared" si="1827"/>
        <v>3652.7779999999998</v>
      </c>
      <c r="AJ1564">
        <v>3.0000000000000001E-3</v>
      </c>
      <c r="AK1564" s="3" cm="1">
        <f t="array" ref="AK1564">100000000/Lvac($AA1564)</f>
        <v>27368.626567422187</v>
      </c>
      <c r="AL1564" s="21">
        <f t="shared" si="1857"/>
        <v>2.2477653912246123E-2</v>
      </c>
      <c r="AM1564" s="21"/>
      <c r="AN1564" s="21"/>
      <c r="AO1564" s="21"/>
      <c r="AP1564" s="21"/>
      <c r="AS1564" s="3">
        <f t="shared" si="1819"/>
        <v>-3.4325778142374475E-3</v>
      </c>
      <c r="AT1564" s="3" cm="1">
        <f t="array" ref="AT1564">AS1564-(100000000/LvacE($A1564)-$E1564)</f>
        <v>-3.8678441342199221E-5</v>
      </c>
      <c r="BB1564"/>
      <c r="BC1564"/>
      <c r="BD1564"/>
      <c r="BE1564"/>
      <c r="BF1564"/>
      <c r="BG1564"/>
      <c r="BH1564"/>
      <c r="BI1564"/>
      <c r="BJ1564"/>
      <c r="BN1564" s="16" cm="1">
        <f t="array" ref="BN1564">$C1564*EXP(poly_from_str(100000000/$E1564,BN$4342))</f>
        <v>2.7834288775682907</v>
      </c>
      <c r="BO1564" s="16"/>
      <c r="BY1564" t="e">
        <v>#N/A</v>
      </c>
    </row>
    <row r="1565" spans="1:77" hidden="1" x14ac:dyDescent="0.25">
      <c r="A1565" t="s">
        <v>2257</v>
      </c>
      <c r="B1565" s="2" t="str">
        <f t="shared" si="1804"/>
        <v/>
      </c>
      <c r="C1565">
        <v>1</v>
      </c>
      <c r="E1565">
        <v>27380.32</v>
      </c>
      <c r="F1565">
        <v>0</v>
      </c>
      <c r="G1565" t="s">
        <v>3</v>
      </c>
      <c r="H1565" s="5" t="s">
        <v>4</v>
      </c>
      <c r="I1565">
        <v>27380</v>
      </c>
      <c r="J1565" t="s">
        <v>5</v>
      </c>
      <c r="K1565" s="5" t="s">
        <v>16</v>
      </c>
      <c r="L1565">
        <v>0</v>
      </c>
      <c r="M1565" t="str">
        <f t="shared" ref="M1565:M1566" si="1872">$G1565&amp;""</f>
        <v>o</v>
      </c>
      <c r="N1565" t="str">
        <f t="shared" ref="N1565:N1566" si="1873">$H1565&amp;""</f>
        <v>9/2</v>
      </c>
      <c r="O1565">
        <v>27380.31</v>
      </c>
      <c r="P1565" t="str">
        <f t="shared" ref="P1565:P1566" si="1874">$J1565&amp;""</f>
        <v>e</v>
      </c>
      <c r="Q1565" t="str">
        <f t="shared" ref="Q1565:Q1566" si="1875">$K1565&amp;""</f>
        <v>11/2</v>
      </c>
      <c r="R1565">
        <v>15</v>
      </c>
      <c r="S1565" t="s">
        <v>6</v>
      </c>
      <c r="AA1565" s="10">
        <f t="shared" si="1811"/>
        <v>3651.2179999999998</v>
      </c>
      <c r="AB1565" s="3" cm="1">
        <f t="array" ref="AB1565">100000000/Lvac(AA1565)</f>
        <v>27380.319631968534</v>
      </c>
      <c r="AC1565" s="28">
        <f t="shared" si="1812"/>
        <v>2.7388120895547736E-7</v>
      </c>
      <c r="AD1565" s="28">
        <f t="shared" si="1813"/>
        <v>3.6522583134216834E-7</v>
      </c>
      <c r="AE1565" s="21">
        <f t="shared" si="1814"/>
        <v>27380.319764436234</v>
      </c>
      <c r="AF1565" s="10" cm="1">
        <f t="array" ref="AF1565">Lair(100000000/AE1565)</f>
        <v>3651.217982334711</v>
      </c>
      <c r="AG1565" s="10">
        <f t="shared" si="1815"/>
        <v>8.7494775211954673E-3</v>
      </c>
      <c r="AH1565" s="10" t="b">
        <f t="shared" si="1805"/>
        <v>1</v>
      </c>
      <c r="AI1565" s="10">
        <f t="shared" ref="AI1565:AI1566" si="1876">$AF1565</f>
        <v>3651.217982334711</v>
      </c>
      <c r="AJ1565">
        <v>3.0000000000000001E-3</v>
      </c>
      <c r="AK1565" s="3" cm="1">
        <f t="array" ref="AK1565">100000000/Lvac($AA1565)</f>
        <v>27380.319631968534</v>
      </c>
      <c r="AL1565" s="21">
        <f t="shared" si="1857"/>
        <v>2.2496865236016919E-2</v>
      </c>
      <c r="AM1565" s="10" cm="1">
        <f t="array" ref="AM1565">Lvac($AI1565)-$BA1565</f>
        <v>-1.3024777017562883E-3</v>
      </c>
      <c r="AN1565" s="10">
        <f t="shared" ref="AN1565:AN1566" si="1877">$AK1565-($AX1565-$AW1565)</f>
        <v>9.6319685326307081E-3</v>
      </c>
      <c r="AO1565" s="3">
        <f t="shared" ref="AO1565:AO1566" si="1878">AM1565/AJ1565</f>
        <v>-0.43415923391876277</v>
      </c>
      <c r="AP1565" s="3">
        <v>-0.42826928241386969</v>
      </c>
      <c r="AS1565" s="3">
        <f t="shared" si="1819"/>
        <v>-3.6803146576858126E-4</v>
      </c>
      <c r="AT1565" s="3" cm="1">
        <f t="array" ref="AT1565">AS1565-(100000000/LvacE($A1565)-$E1565)</f>
        <v>-3.8745438359910622E-5</v>
      </c>
      <c r="AU1565" t="s">
        <v>4752</v>
      </c>
      <c r="AV1565" t="s">
        <v>4707</v>
      </c>
      <c r="AW1565" s="3">
        <v>0</v>
      </c>
      <c r="AX1565" s="3">
        <v>27380.31</v>
      </c>
      <c r="AY1565" s="3"/>
      <c r="AZ1565" s="10" cm="1">
        <f t="array" ref="AZ1565">Lair(100000000/($AX1565-$AW1565))</f>
        <v>3651.2192844758774</v>
      </c>
      <c r="BA1565" s="10">
        <f t="shared" ref="BA1565:BA1566" si="1879">100000000/($AX1565-$AW1565)</f>
        <v>3652.2595982295306</v>
      </c>
      <c r="BN1565" s="16" cm="1">
        <f t="array" ref="BN1565">$C1565*EXP(poly_from_str(100000000/$E1565,BN$4342))</f>
        <v>0.31159993425399291</v>
      </c>
      <c r="BO1565" s="16"/>
      <c r="BY1565">
        <v>338</v>
      </c>
    </row>
    <row r="1566" spans="1:77" hidden="1" x14ac:dyDescent="0.25">
      <c r="A1566" t="s">
        <v>2258</v>
      </c>
      <c r="B1566" s="2" t="str">
        <f t="shared" si="1804"/>
        <v/>
      </c>
      <c r="C1566">
        <v>4</v>
      </c>
      <c r="E1566">
        <v>27389.11</v>
      </c>
      <c r="F1566">
        <v>37011</v>
      </c>
      <c r="G1566" t="s">
        <v>5</v>
      </c>
      <c r="H1566" s="5" t="s">
        <v>18</v>
      </c>
      <c r="I1566">
        <v>64401</v>
      </c>
      <c r="J1566" t="s">
        <v>3</v>
      </c>
      <c r="K1566" s="5" t="s">
        <v>18</v>
      </c>
      <c r="L1566">
        <v>37011.919999999998</v>
      </c>
      <c r="M1566" t="str">
        <f t="shared" si="1872"/>
        <v>e</v>
      </c>
      <c r="N1566" t="str">
        <f t="shared" si="1873"/>
        <v>5/2</v>
      </c>
      <c r="O1566">
        <v>64401.03</v>
      </c>
      <c r="P1566" t="str">
        <f t="shared" si="1874"/>
        <v>o</v>
      </c>
      <c r="Q1566" t="str">
        <f t="shared" si="1875"/>
        <v>5/2</v>
      </c>
      <c r="R1566">
        <v>15</v>
      </c>
      <c r="AA1566" s="10">
        <f t="shared" si="1811"/>
        <v>3650.0459999999998</v>
      </c>
      <c r="AB1566" s="3" cm="1">
        <f t="array" ref="AB1566">100000000/Lvac(AA1566)</f>
        <v>27389.110996470627</v>
      </c>
      <c r="AC1566" s="28">
        <f t="shared" si="1812"/>
        <v>2.739691499778359E-7</v>
      </c>
      <c r="AD1566" s="28">
        <f t="shared" si="1813"/>
        <v>3.651086010527543E-7</v>
      </c>
      <c r="AE1566" s="21">
        <f t="shared" si="1814"/>
        <v>27389.110637510323</v>
      </c>
      <c r="AF1566" s="10" cm="1">
        <f t="array" ref="AF1566">Lair(100000000/AE1566)</f>
        <v>3650.0460478385862</v>
      </c>
      <c r="AG1566" s="10">
        <f t="shared" si="1815"/>
        <v>8.7518857291758283E-3</v>
      </c>
      <c r="AH1566" s="10" t="b">
        <f t="shared" si="1805"/>
        <v>1</v>
      </c>
      <c r="AI1566" s="10">
        <f t="shared" si="1876"/>
        <v>3650.0460478385862</v>
      </c>
      <c r="AJ1566">
        <v>3.0000000000000001E-3</v>
      </c>
      <c r="AK1566" s="3" cm="1">
        <f t="array" ref="AK1566">100000000/Lvac($AA1566)</f>
        <v>27389.110996470627</v>
      </c>
      <c r="AL1566" s="21">
        <f t="shared" si="1857"/>
        <v>2.2511314080015003E-2</v>
      </c>
      <c r="AM1566" s="10" cm="1">
        <f t="array" ref="AM1566">Lvac($AI1566)-$BA1566</f>
        <v>-8.4982865246274741E-5</v>
      </c>
      <c r="AN1566" s="10">
        <f t="shared" si="1877"/>
        <v>9.9647062597796321E-4</v>
      </c>
      <c r="AO1566" s="3">
        <f t="shared" si="1878"/>
        <v>-2.8327621748758247E-2</v>
      </c>
      <c r="AP1566" s="3">
        <v>-4.427793828654103E-2</v>
      </c>
      <c r="AS1566" s="3">
        <f t="shared" si="1819"/>
        <v>9.9647062597796321E-4</v>
      </c>
      <c r="AT1566" s="3" cm="1">
        <f t="array" ref="AT1566">AS1566-(100000000/LvacE($A1566)-$E1566)</f>
        <v>-3.8795744330855086E-5</v>
      </c>
      <c r="AU1566" t="s">
        <v>4763</v>
      </c>
      <c r="AV1566" t="s">
        <v>4832</v>
      </c>
      <c r="AW1566" s="3">
        <v>37011.919999999998</v>
      </c>
      <c r="AX1566" s="3">
        <v>64401.03</v>
      </c>
      <c r="AY1566" s="3"/>
      <c r="AZ1566" s="10" cm="1">
        <f t="array" ref="AZ1566">Lair(100000000/($AX1566-$AW1566))</f>
        <v>3650.0461327994944</v>
      </c>
      <c r="BA1566" s="10">
        <f t="shared" si="1879"/>
        <v>3651.0861433613577</v>
      </c>
      <c r="BB1566" s="12">
        <v>1950000</v>
      </c>
      <c r="BC1566" s="3">
        <v>0.02</v>
      </c>
      <c r="BD1566" s="12" cm="1">
        <f t="array" ref="BD1566">SfromgA($BB1566,$BA1566,"")</f>
        <v>4.6841868503938448E-2</v>
      </c>
      <c r="BE1566" s="29">
        <f>(10^MAX(0.05, -0.312925054856973*((LN($BD1566))^(1/3)) + 0.454808404431693)-1)*100</f>
        <v>711.26315569913618</v>
      </c>
      <c r="BG1566" s="3"/>
      <c r="BH1566" s="3"/>
      <c r="BI1566" s="12">
        <f>IF($BB1566="",$BF1566,$BB1566)</f>
        <v>1950000</v>
      </c>
      <c r="BJ1566" s="29">
        <f>IF($BB1566="",$BH1566,$BE1566)</f>
        <v>711.26315569913618</v>
      </c>
      <c r="BK1566" s="3">
        <f>LN(BN1566*100000000/($AX1566-$AW1566)/$BI1566)</f>
        <v>-6.0546618941728871</v>
      </c>
      <c r="BL1566" s="13">
        <f>EXP(BK$4341*$AX1566+BK$4342)*$BI1566/(100000000/($AX1566-$AW1566))</f>
        <v>0.44992602545147087</v>
      </c>
      <c r="BM1566" s="3">
        <f t="shared" ref="BM1566" si="1880">LN(BL1566/$C1566)</f>
        <v>-2.1849664587364521</v>
      </c>
      <c r="BN1566" s="16" cm="1">
        <f t="array" ref="BN1566">$C1566*EXP(poly_from_str(100000000/$E1566,BN$4342))</f>
        <v>1.2534478829562479</v>
      </c>
      <c r="BO1566" s="3">
        <f>LN($C1566)</f>
        <v>1.3862943611198906</v>
      </c>
      <c r="BP1566" s="13">
        <f>LN(BL1566/BN1566)</f>
        <v>-1.0245701581496267</v>
      </c>
      <c r="BR1566" s="12">
        <v>159540000</v>
      </c>
      <c r="BS1566" s="3">
        <f>LN(BV1566*100000000/($AX1566-$AW1566)/$BR1566)</f>
        <v>-6.497374373845159</v>
      </c>
      <c r="BT1566" s="13">
        <f>EXP(BS$4338*$AX1566+BS$4336)*$BR1566/(100000000/($AX1566-$AW1566))</f>
        <v>44.810482244193473</v>
      </c>
      <c r="BU1566" s="3">
        <f>LN(BT1566/$BN1566)</f>
        <v>3.5765440301841682</v>
      </c>
      <c r="BV1566" s="3" cm="1">
        <f t="array" ref="BV1566">$BN1566*EXP(poly_from_str(100000000/$E1566,BV$4341))</f>
        <v>65.867877710399412</v>
      </c>
      <c r="BW1566" s="12"/>
      <c r="BX1566" s="3">
        <f>LN(BT1566/BV1566)</f>
        <v>-0.38520879205088743</v>
      </c>
      <c r="BY1566">
        <v>1359</v>
      </c>
    </row>
    <row r="1567" spans="1:77" hidden="1" x14ac:dyDescent="0.25">
      <c r="A1567" t="s">
        <v>2259</v>
      </c>
      <c r="B1567" s="2" t="str">
        <f t="shared" si="1804"/>
        <v/>
      </c>
      <c r="C1567">
        <v>1</v>
      </c>
      <c r="E1567">
        <v>27399.03</v>
      </c>
      <c r="R1567">
        <v>15</v>
      </c>
      <c r="S1567" t="s">
        <v>22</v>
      </c>
      <c r="AA1567" s="10">
        <f t="shared" si="1811"/>
        <v>3648.7240000000002</v>
      </c>
      <c r="AB1567" s="3" cm="1">
        <f t="array" ref="AB1567">100000000/Lvac(AA1567)</f>
        <v>27399.034313531738</v>
      </c>
      <c r="AC1567" s="28">
        <f t="shared" si="1812"/>
        <v>2.7406841405378975E-7</v>
      </c>
      <c r="AD1567" s="28">
        <f t="shared" si="1813"/>
        <v>3.6497636688827517E-7</v>
      </c>
      <c r="AE1567" s="21">
        <f t="shared" si="1814"/>
        <v>27399.032758220139</v>
      </c>
      <c r="AF1567" s="10" cm="1">
        <f t="array" ref="AF1567">Lair(100000000/AE1567)</f>
        <v>3648.7242071260416</v>
      </c>
      <c r="AG1567" s="10">
        <f t="shared" si="1815"/>
        <v>8.7546049404575044E-3</v>
      </c>
      <c r="AH1567" s="10" t="b">
        <f t="shared" si="1805"/>
        <v>1</v>
      </c>
      <c r="AI1567" s="10">
        <f t="shared" si="1827"/>
        <v>3648.7240000000002</v>
      </c>
      <c r="AJ1567">
        <v>3.0000000000000001E-3</v>
      </c>
      <c r="AK1567" s="3" cm="1">
        <f t="array" ref="AK1567">100000000/Lvac($AA1567)</f>
        <v>27399.034313531738</v>
      </c>
      <c r="AL1567" s="21">
        <f t="shared" si="1857"/>
        <v>2.2527629642745031E-2</v>
      </c>
      <c r="AM1567" s="21"/>
      <c r="AN1567" s="21"/>
      <c r="AO1567" s="21"/>
      <c r="AP1567" s="21"/>
      <c r="AS1567" s="3">
        <f t="shared" si="1819"/>
        <v>4.3135317391715944E-3</v>
      </c>
      <c r="AT1567" s="3" cm="1">
        <f t="array" ref="AT1567">AS1567-(100000000/LvacE($A1567)-$E1567)</f>
        <v>-3.885246769641526E-5</v>
      </c>
      <c r="BB1567"/>
      <c r="BC1567"/>
      <c r="BD1567"/>
      <c r="BE1567"/>
      <c r="BF1567"/>
      <c r="BG1567"/>
      <c r="BH1567"/>
      <c r="BI1567"/>
      <c r="BJ1567"/>
      <c r="BN1567" s="16" cm="1">
        <f t="array" ref="BN1567">$C1567*EXP(poly_from_str(100000000/$E1567,BN$4342))</f>
        <v>0.31536087431667992</v>
      </c>
      <c r="BO1567" s="16"/>
      <c r="BY1567" t="e">
        <v>#N/A</v>
      </c>
    </row>
    <row r="1568" spans="1:77" hidden="1" x14ac:dyDescent="0.25">
      <c r="A1568" t="s">
        <v>2260</v>
      </c>
      <c r="B1568" s="2" t="str">
        <f t="shared" si="1804"/>
        <v/>
      </c>
      <c r="C1568">
        <v>1</v>
      </c>
      <c r="E1568">
        <v>27423.73</v>
      </c>
      <c r="R1568">
        <v>15</v>
      </c>
      <c r="S1568" t="s">
        <v>22</v>
      </c>
      <c r="AA1568" s="10">
        <f t="shared" si="1811"/>
        <v>3645.4380000000001</v>
      </c>
      <c r="AB1568" s="3" cm="1">
        <f t="array" ref="AB1568">100000000/Lvac(AA1568)</f>
        <v>27423.731163817716</v>
      </c>
      <c r="AC1568" s="28">
        <f t="shared" si="1812"/>
        <v>2.7431545948662411E-7</v>
      </c>
      <c r="AD1568" s="28">
        <f t="shared" si="1813"/>
        <v>3.6464768197530267E-7</v>
      </c>
      <c r="AE1568" s="21">
        <f t="shared" si="1814"/>
        <v>27423.730743217449</v>
      </c>
      <c r="AF1568" s="10" cm="1">
        <f t="array" ref="AF1568">Lair(100000000/AE1568)</f>
        <v>3645.4380559119013</v>
      </c>
      <c r="AG1568" s="10">
        <f t="shared" si="1815"/>
        <v>8.7613767075201548E-3</v>
      </c>
      <c r="AH1568" s="10" t="b">
        <f t="shared" si="1805"/>
        <v>1</v>
      </c>
      <c r="AI1568" s="10">
        <f t="shared" si="1827"/>
        <v>3645.4380000000001</v>
      </c>
      <c r="AJ1568">
        <v>3.0000000000000001E-3</v>
      </c>
      <c r="AK1568" s="3" cm="1">
        <f t="array" ref="AK1568">100000000/Lvac($AA1568)</f>
        <v>27423.731163817716</v>
      </c>
      <c r="AL1568" s="21">
        <f t="shared" si="1857"/>
        <v>2.2568260245120927E-2</v>
      </c>
      <c r="AM1568" s="21"/>
      <c r="AN1568" s="21"/>
      <c r="AO1568" s="21"/>
      <c r="AP1568" s="21"/>
      <c r="AS1568" s="3">
        <f t="shared" si="1819"/>
        <v>1.1638177165878005E-3</v>
      </c>
      <c r="AT1568" s="3" cm="1">
        <f t="array" ref="AT1568">AS1568-(100000000/LvacE($A1568)-$E1568)</f>
        <v>-3.8993330235825852E-5</v>
      </c>
      <c r="BB1568"/>
      <c r="BC1568"/>
      <c r="BD1568"/>
      <c r="BE1568"/>
      <c r="BF1568"/>
      <c r="BG1568"/>
      <c r="BH1568"/>
      <c r="BI1568"/>
      <c r="BJ1568"/>
      <c r="BN1568" s="16" cm="1">
        <f t="array" ref="BN1568">$C1568*EXP(poly_from_str(100000000/$E1568,BN$4342))</f>
        <v>0.3203858561470998</v>
      </c>
      <c r="BO1568" s="16"/>
      <c r="BY1568" t="e">
        <v>#N/A</v>
      </c>
    </row>
    <row r="1569" spans="1:77" hidden="1" x14ac:dyDescent="0.25">
      <c r="A1569" t="s">
        <v>2261</v>
      </c>
      <c r="B1569" s="2" t="str">
        <f t="shared" si="1804"/>
        <v/>
      </c>
      <c r="C1569">
        <v>9</v>
      </c>
      <c r="D1569" t="s">
        <v>170</v>
      </c>
      <c r="E1569">
        <v>27431.01</v>
      </c>
      <c r="F1569">
        <v>35801</v>
      </c>
      <c r="G1569" t="s">
        <v>5</v>
      </c>
      <c r="H1569" s="5" t="s">
        <v>8</v>
      </c>
      <c r="I1569">
        <v>63232</v>
      </c>
      <c r="J1569" t="s">
        <v>3</v>
      </c>
      <c r="K1569" s="5" t="s">
        <v>8</v>
      </c>
      <c r="L1569">
        <v>35801.120000000003</v>
      </c>
      <c r="M1569" t="str">
        <f t="shared" ref="M1569:M1570" si="1881">$G1569&amp;""</f>
        <v>e</v>
      </c>
      <c r="N1569" t="str">
        <f t="shared" ref="N1569:N1570" si="1882">$H1569&amp;""</f>
        <v>7/2</v>
      </c>
      <c r="O1569">
        <v>63232.14</v>
      </c>
      <c r="P1569" t="str">
        <f t="shared" ref="P1569:P1570" si="1883">$J1569&amp;""</f>
        <v>o</v>
      </c>
      <c r="Q1569" t="str">
        <f t="shared" ref="Q1569:Q1570" si="1884">$K1569&amp;""</f>
        <v>7/2</v>
      </c>
      <c r="R1569">
        <v>15</v>
      </c>
      <c r="AA1569" s="10">
        <f t="shared" si="1811"/>
        <v>3644.47</v>
      </c>
      <c r="AB1569" s="3" cm="1">
        <f t="array" ref="AB1569">100000000/Lvac(AA1569)</f>
        <v>27431.014929709985</v>
      </c>
      <c r="AC1569" s="28">
        <f t="shared" si="1812"/>
        <v>2.7438831983800114E-7</v>
      </c>
      <c r="AD1569" s="28">
        <f t="shared" si="1813"/>
        <v>3.6455085696334185E-7</v>
      </c>
      <c r="AE1569" s="21">
        <f t="shared" si="1814"/>
        <v>27431.013146918664</v>
      </c>
      <c r="AF1569" s="10" cm="1">
        <f t="array" ref="AF1569">Lair(100000000/AE1569)</f>
        <v>3644.4702368670146</v>
      </c>
      <c r="AG1569" s="10">
        <f t="shared" si="1815"/>
        <v>8.7633750490071251E-3</v>
      </c>
      <c r="AH1569" s="10" t="b">
        <f t="shared" si="1805"/>
        <v>1</v>
      </c>
      <c r="AI1569" s="10">
        <f t="shared" ref="AI1569:AI1570" si="1885">$AF1569</f>
        <v>3644.4702368670146</v>
      </c>
      <c r="AJ1569" s="10">
        <f t="shared" ref="AJ1569:AJ1570" si="1886">AL1569/AK1569*AI1569</f>
        <v>1.3285947480272639E-2</v>
      </c>
      <c r="AK1569" s="16" cm="1">
        <f t="array" ref="AK1569">100000000/Lvac($AA1569)-0</f>
        <v>27431.014929709985</v>
      </c>
      <c r="AL1569" s="16">
        <f>MAX(0.1,0.007/$AA1569*$AE1569)</f>
        <v>0.1</v>
      </c>
      <c r="AM1569" s="10" cm="1">
        <f t="array" ref="AM1569">Lvac($AI1569)-$BA1569</f>
        <v>9.1075608406754327E-4</v>
      </c>
      <c r="AN1569" s="10">
        <f t="shared" ref="AN1569:AN1570" si="1887">$AK1569-($AX1569-$AW1569)</f>
        <v>-5.0702900116448291E-3</v>
      </c>
      <c r="AO1569" s="3">
        <f t="shared" ref="AO1569:AO1570" si="1888">AM1569/AJ1569</f>
        <v>6.855032999489577E-2</v>
      </c>
      <c r="AP1569" s="3">
        <v>5.071733961344603E-2</v>
      </c>
      <c r="AS1569" s="3">
        <f t="shared" si="1819"/>
        <v>4.9297099867544603E-3</v>
      </c>
      <c r="AT1569" s="3" cm="1">
        <f t="array" ref="AT1569">AS1569-(100000000/LvacE($A1569)-$E1569)</f>
        <v>-3.9034795918269083E-5</v>
      </c>
      <c r="AU1569" t="s">
        <v>4805</v>
      </c>
      <c r="AV1569" t="s">
        <v>4814</v>
      </c>
      <c r="AW1569" s="3">
        <v>35801.120000000003</v>
      </c>
      <c r="AX1569" s="3">
        <v>63232.14</v>
      </c>
      <c r="AY1569" s="3"/>
      <c r="AZ1569" s="10" cm="1">
        <f t="array" ref="AZ1569">Lair(100000000/($AX1569-$AW1569))</f>
        <v>3644.4693263461941</v>
      </c>
      <c r="BA1569" s="10">
        <f t="shared" ref="BA1569:BA1570" si="1889">100000000/($AX1569-$AW1569)</f>
        <v>3645.5078958055519</v>
      </c>
      <c r="BB1569" s="12">
        <v>14000000</v>
      </c>
      <c r="BC1569" s="3">
        <v>0.124</v>
      </c>
      <c r="BD1569" s="12" cm="1">
        <f t="array" ref="BD1569">SfromgA($BB1569,$BA1569,"")</f>
        <v>0.33476151544727389</v>
      </c>
      <c r="BE1569" s="29">
        <f t="shared" ref="BE1569:BE1570" si="1890">(10^MAX(0.05, -0.312925054856973*((LN($BD1569))^(1/3)) + 0.454808404431693)-1)*100</f>
        <v>498.79672878416318</v>
      </c>
      <c r="BG1569" s="3"/>
      <c r="BH1569" s="3"/>
      <c r="BI1569" s="12">
        <f t="shared" ref="BI1569:BI1570" si="1891">IF($BB1569="",$BF1569,$BB1569)</f>
        <v>14000000</v>
      </c>
      <c r="BJ1569" s="29">
        <f t="shared" ref="BJ1569:BJ1570" si="1892">IF($BB1569="",$BH1569,$BE1569)</f>
        <v>498.79672878416318</v>
      </c>
      <c r="BK1569" s="3">
        <f t="shared" ref="BK1569:BK1570" si="1893">LN(BN1569*100000000/($AX1569-$AW1569)/$BI1569)</f>
        <v>-7.1896688440437435</v>
      </c>
      <c r="BL1569" s="13">
        <f>EXP(BK$4341*$AX1569+BK$4342)*$BI1569/(100000000/($AX1569-$AW1569))</f>
        <v>3.5356505106336273</v>
      </c>
      <c r="BM1569" s="3">
        <f t="shared" ref="BM1569:BM1570" si="1894">LN(BL1569/$C1569)</f>
        <v>-0.93432727493605905</v>
      </c>
      <c r="BN1569" s="16" cm="1">
        <f t="array" ref="BN1569">$C1569*EXP(poly_from_str(100000000/$E1569,BN$4342))</f>
        <v>2.8969198978978938</v>
      </c>
      <c r="BO1569" s="3">
        <f t="shared" ref="BO1569:BO1570" si="1895">LN($C1569)</f>
        <v>2.1972245773362196</v>
      </c>
      <c r="BP1569" s="13">
        <f>LN(BL1569/BN1569)</f>
        <v>0.19924923401320213</v>
      </c>
      <c r="BY1569">
        <v>3135</v>
      </c>
    </row>
    <row r="1570" spans="1:77" hidden="1" x14ac:dyDescent="0.25">
      <c r="A1570" t="s">
        <v>2262</v>
      </c>
      <c r="B1570" s="2" t="str">
        <f t="shared" si="1804"/>
        <v/>
      </c>
      <c r="C1570">
        <v>1</v>
      </c>
      <c r="D1570" t="s">
        <v>134</v>
      </c>
      <c r="E1570">
        <v>27440.79</v>
      </c>
      <c r="F1570">
        <v>30733</v>
      </c>
      <c r="G1570" t="s">
        <v>5</v>
      </c>
      <c r="H1570" s="5" t="s">
        <v>16</v>
      </c>
      <c r="I1570">
        <v>58174</v>
      </c>
      <c r="J1570" t="s">
        <v>3</v>
      </c>
      <c r="K1570" s="5" t="s">
        <v>4</v>
      </c>
      <c r="L1570">
        <v>30733.53</v>
      </c>
      <c r="M1570" t="str">
        <f t="shared" si="1881"/>
        <v>e</v>
      </c>
      <c r="N1570" t="str">
        <f t="shared" si="1882"/>
        <v>11/2</v>
      </c>
      <c r="O1570">
        <v>58174.15</v>
      </c>
      <c r="P1570" t="str">
        <f t="shared" si="1883"/>
        <v>o</v>
      </c>
      <c r="Q1570" t="str">
        <f t="shared" si="1884"/>
        <v>9/2</v>
      </c>
      <c r="R1570">
        <v>15</v>
      </c>
      <c r="AA1570" s="10">
        <f t="shared" si="1811"/>
        <v>3643.172</v>
      </c>
      <c r="AB1570" s="3" cm="1">
        <f t="array" ref="AB1570">100000000/Lvac(AA1570)</f>
        <v>27440.787872193425</v>
      </c>
      <c r="AC1570" s="28">
        <f t="shared" si="1812"/>
        <v>2.7448607971295344E-7</v>
      </c>
      <c r="AD1570" s="28">
        <f t="shared" si="1813"/>
        <v>3.644210234259819E-7</v>
      </c>
      <c r="AE1570" s="21">
        <f t="shared" si="1814"/>
        <v>27440.788642398205</v>
      </c>
      <c r="AF1570" s="10" cm="1">
        <f t="array" ref="AF1570">Lair(100000000/AE1570)</f>
        <v>3643.1718977411624</v>
      </c>
      <c r="AG1570" s="10">
        <f t="shared" si="1815"/>
        <v>8.7660571436365652E-3</v>
      </c>
      <c r="AH1570" s="10" t="b">
        <f t="shared" si="1805"/>
        <v>1</v>
      </c>
      <c r="AI1570" s="10">
        <f t="shared" si="1885"/>
        <v>3643.1718977411624</v>
      </c>
      <c r="AJ1570" s="10">
        <f t="shared" si="1886"/>
        <v>1.0621187451932889E-2</v>
      </c>
      <c r="AK1570" s="23" cm="1">
        <f t="array" ref="AK1570">100000000/Lvac($AA1570)+0</f>
        <v>27440.787872193425</v>
      </c>
      <c r="AL1570" s="23">
        <f>MAX(0.08,0.007/$AA1570*$AE1570)</f>
        <v>0.08</v>
      </c>
      <c r="AM1570" s="10" cm="1">
        <f t="array" ref="AM1570">Lvac($AI1570)-$BA1570</f>
        <v>-2.239629921677988E-2</v>
      </c>
      <c r="AN1570" s="10">
        <f t="shared" si="1887"/>
        <v>0.1678721934222267</v>
      </c>
      <c r="AO1570" s="3">
        <f t="shared" si="1888"/>
        <v>-2.1086436255961289</v>
      </c>
      <c r="AP1570" s="3">
        <v>-2.0990132632467109</v>
      </c>
      <c r="AS1570" s="3">
        <f t="shared" si="1819"/>
        <v>-2.1278065760270692E-3</v>
      </c>
      <c r="AT1570" s="3" cm="1">
        <f t="array" ref="AT1570">AS1570-(100000000/LvacE($A1570)-$E1570)</f>
        <v>-3.9090373320505023E-5</v>
      </c>
      <c r="AU1570" t="s">
        <v>4823</v>
      </c>
      <c r="AV1570" t="s">
        <v>4693</v>
      </c>
      <c r="AW1570" s="3">
        <v>30733.53</v>
      </c>
      <c r="AX1570" s="3">
        <v>58174.15</v>
      </c>
      <c r="AY1570" s="3"/>
      <c r="AZ1570" s="10" cm="1">
        <f t="array" ref="AZ1570">Lair(100000000/($AX1570-$AW1570))</f>
        <v>3643.1942882553176</v>
      </c>
      <c r="BA1570" s="10">
        <f t="shared" si="1889"/>
        <v>3644.2325282737779</v>
      </c>
      <c r="BB1570" s="12">
        <v>2820000</v>
      </c>
      <c r="BC1570" s="3">
        <v>0.03</v>
      </c>
      <c r="BD1570" s="12" cm="1">
        <f t="array" ref="BD1570">SfromgA($BB1570,$BA1570,"")</f>
        <v>6.7359787608992472E-2</v>
      </c>
      <c r="BE1570" s="29">
        <f t="shared" si="1890"/>
        <v>677.00864831533579</v>
      </c>
      <c r="BG1570" s="3"/>
      <c r="BH1570" s="3"/>
      <c r="BI1570" s="12">
        <f t="shared" si="1891"/>
        <v>2820000</v>
      </c>
      <c r="BJ1570" s="29">
        <f t="shared" si="1892"/>
        <v>677.00864831533579</v>
      </c>
      <c r="BK1570" s="3">
        <f t="shared" si="1893"/>
        <v>-7.7786772329002876</v>
      </c>
      <c r="BL1570" s="13">
        <f>EXP(BK$4341*$AX1570+BK$4342)*$BI1570/(100000000/($AX1570-$AW1570))</f>
        <v>1.0462722664622934</v>
      </c>
      <c r="BM1570" s="3">
        <f t="shared" si="1894"/>
        <v>4.523362475737365E-2</v>
      </c>
      <c r="BN1570" s="16" cm="1">
        <f t="array" ref="BN1570">$C1570*EXP(poly_from_str(100000000/$E1570,BN$4342))</f>
        <v>0.32389662990386436</v>
      </c>
      <c r="BO1570" s="3">
        <f t="shared" si="1895"/>
        <v>0</v>
      </c>
      <c r="BP1570" s="13">
        <f>LN(BL1570/BN1570)</f>
        <v>1.17256448235898</v>
      </c>
      <c r="BR1570" s="12">
        <v>649740000</v>
      </c>
      <c r="BS1570" s="3">
        <f>LN(BV1570*100000000/($AX1570-$AW1570)/$BR1570)</f>
        <v>-9.2873620679915518</v>
      </c>
      <c r="BT1570" s="13">
        <f>EXP(BS$4338*$AX1570+BS$4336)*$BR1570/(100000000/($AX1570-$AW1570))</f>
        <v>182.83765122637558</v>
      </c>
      <c r="BU1570" s="3">
        <f>LN(BT1570/$BN1570)</f>
        <v>6.3359294649225619</v>
      </c>
      <c r="BV1570" s="3" cm="1">
        <f t="array" ref="BV1570">$BN1570*EXP(poly_from_str(100000000/$E1570,BV$4341))</f>
        <v>16.507580592103977</v>
      </c>
      <c r="BW1570" s="12"/>
      <c r="BX1570" s="3">
        <f>LN(BT1570/BV1570)</f>
        <v>2.4047789020955053</v>
      </c>
      <c r="BY1570">
        <v>350</v>
      </c>
    </row>
    <row r="1571" spans="1:77" hidden="1" x14ac:dyDescent="0.25">
      <c r="A1571" t="s">
        <v>2263</v>
      </c>
      <c r="B1571" s="2" t="str">
        <f t="shared" si="1804"/>
        <v/>
      </c>
      <c r="C1571">
        <v>9</v>
      </c>
      <c r="D1571" t="s">
        <v>143</v>
      </c>
      <c r="E1571">
        <v>27443.33</v>
      </c>
      <c r="R1571">
        <v>15</v>
      </c>
      <c r="S1571" t="s">
        <v>22</v>
      </c>
      <c r="AA1571" s="10">
        <f t="shared" si="1811"/>
        <v>3642.8339999999998</v>
      </c>
      <c r="AB1571" s="3" cm="1">
        <f t="array" ref="AB1571">100000000/Lvac(AA1571)</f>
        <v>27443.333895297164</v>
      </c>
      <c r="AC1571" s="28">
        <f t="shared" si="1812"/>
        <v>2.7451154787728456E-7</v>
      </c>
      <c r="AD1571" s="28">
        <f t="shared" si="1813"/>
        <v>3.6438721469309726E-7</v>
      </c>
      <c r="AE1571" s="21">
        <f t="shared" si="1814"/>
        <v>27443.33248497776</v>
      </c>
      <c r="AF1571" s="10" cm="1">
        <f t="array" ref="AF1571">Lair(100000000/AE1571)</f>
        <v>3642.83418721109</v>
      </c>
      <c r="AG1571" s="10">
        <f t="shared" si="1815"/>
        <v>8.7667560332555863E-3</v>
      </c>
      <c r="AH1571" s="10" t="b">
        <f t="shared" si="1805"/>
        <v>1</v>
      </c>
      <c r="AI1571" s="10">
        <f t="shared" si="1827"/>
        <v>3642.8339999999998</v>
      </c>
      <c r="AJ1571">
        <v>7.0000000000000001E-3</v>
      </c>
      <c r="AK1571" s="3" cm="1">
        <f t="array" ref="AK1571">100000000/Lvac($AA1571)</f>
        <v>27443.333895297164</v>
      </c>
      <c r="AL1571" s="21">
        <f t="shared" ref="AL1571:AL1580" si="1896">AJ1571/AI1571*AK1571</f>
        <v>5.2734584465578216E-2</v>
      </c>
      <c r="AM1571" s="21"/>
      <c r="AN1571" s="21"/>
      <c r="AO1571" s="21"/>
      <c r="AP1571" s="21"/>
      <c r="AS1571" s="3">
        <f t="shared" si="1819"/>
        <v>3.8952971626713406E-3</v>
      </c>
      <c r="AT1571" s="3" cm="1">
        <f t="array" ref="AT1571">AS1571-(100000000/LvacE($A1571)-$E1571)</f>
        <v>-3.9104841562220827E-5</v>
      </c>
      <c r="BB1571"/>
      <c r="BC1571"/>
      <c r="BD1571"/>
      <c r="BE1571"/>
      <c r="BF1571"/>
      <c r="BG1571"/>
      <c r="BH1571"/>
      <c r="BI1571"/>
      <c r="BJ1571"/>
      <c r="BN1571" s="16" cm="1">
        <f t="array" ref="BN1571">$C1571*EXP(poly_from_str(100000000/$E1571,BN$4342))</f>
        <v>2.9197993322049793</v>
      </c>
      <c r="BO1571" s="16"/>
      <c r="BY1571">
        <v>3158</v>
      </c>
    </row>
    <row r="1572" spans="1:77" hidden="1" x14ac:dyDescent="0.25">
      <c r="A1572" t="s">
        <v>2264</v>
      </c>
      <c r="B1572" s="2" t="str">
        <f t="shared" si="1804"/>
        <v/>
      </c>
      <c r="C1572">
        <v>6</v>
      </c>
      <c r="E1572">
        <v>27446.76</v>
      </c>
      <c r="F1572">
        <v>38701</v>
      </c>
      <c r="G1572" t="s">
        <v>5</v>
      </c>
      <c r="H1572" s="5" t="s">
        <v>15</v>
      </c>
      <c r="I1572">
        <v>66148</v>
      </c>
      <c r="J1572" t="s">
        <v>3</v>
      </c>
      <c r="K1572" s="5" t="s">
        <v>15</v>
      </c>
      <c r="L1572">
        <v>38701.589999999997</v>
      </c>
      <c r="M1572" t="str">
        <f>$G1572&amp;""</f>
        <v>e</v>
      </c>
      <c r="N1572" t="str">
        <f>$H1572&amp;""</f>
        <v>13/2</v>
      </c>
      <c r="O1572">
        <v>66148.399999999994</v>
      </c>
      <c r="P1572" t="str">
        <f>$J1572&amp;""</f>
        <v>o</v>
      </c>
      <c r="Q1572" t="str">
        <f>$K1572&amp;""</f>
        <v>13/2</v>
      </c>
      <c r="R1572">
        <v>15</v>
      </c>
      <c r="AA1572" s="10">
        <f t="shared" si="1811"/>
        <v>3642.3789999999999</v>
      </c>
      <c r="AB1572" s="3" cm="1">
        <f t="array" ref="AB1572">100000000/Lvac(AA1572)</f>
        <v>27446.761980240346</v>
      </c>
      <c r="AC1572" s="28">
        <f t="shared" si="1812"/>
        <v>2.7454583940880396E-7</v>
      </c>
      <c r="AD1572" s="28">
        <f t="shared" si="1813"/>
        <v>3.6434170293746369E-7</v>
      </c>
      <c r="AE1572" s="21">
        <f t="shared" si="1814"/>
        <v>27446.761263052027</v>
      </c>
      <c r="AF1572" s="10" cm="1">
        <f t="array" ref="AF1572">Lair(100000000/AE1572)</f>
        <v>3642.3790951784868</v>
      </c>
      <c r="AG1572" s="10">
        <f t="shared" si="1815"/>
        <v>8.7676971534593664E-3</v>
      </c>
      <c r="AH1572" s="10" t="b">
        <f t="shared" si="1805"/>
        <v>1</v>
      </c>
      <c r="AI1572" s="10">
        <f>$AF1572</f>
        <v>3642.3790951784868</v>
      </c>
      <c r="AJ1572">
        <v>3.0000000000000001E-3</v>
      </c>
      <c r="AK1572" s="3" cm="1">
        <f t="array" ref="AK1572">100000000/Lvac($AA1572)</f>
        <v>27446.761980240346</v>
      </c>
      <c r="AL1572" s="21">
        <f t="shared" si="1896"/>
        <v>2.2606182330037267E-2</v>
      </c>
      <c r="AM1572" s="10" cm="1">
        <f t="array" ref="AM1572">Lvac($AI1572)-$BA1572</f>
        <v>6.4695689893596864E-3</v>
      </c>
      <c r="AN1572" s="10">
        <f>$AK1572-($AX1572-$AW1572)</f>
        <v>-4.8019759651651839E-2</v>
      </c>
      <c r="AO1572" s="3">
        <f>AM1572/AJ1572</f>
        <v>2.1565229964532286</v>
      </c>
      <c r="AP1572" s="3">
        <v>2.124788637350624</v>
      </c>
      <c r="AS1572" s="3">
        <f t="shared" si="1819"/>
        <v>1.9802403476205654E-3</v>
      </c>
      <c r="AT1572" s="3" cm="1">
        <f t="array" ref="AT1572">AS1572-(100000000/LvacE($A1572)-$E1572)</f>
        <v>-3.9124319300753996E-5</v>
      </c>
      <c r="AU1572" t="s">
        <v>4746</v>
      </c>
      <c r="AV1572" t="s">
        <v>4689</v>
      </c>
      <c r="AW1572" s="3">
        <v>38701.589999999997</v>
      </c>
      <c r="AX1572" s="3">
        <v>66148.399999999994</v>
      </c>
      <c r="AY1572" s="3"/>
      <c r="AZ1572" s="10" cm="1">
        <f t="array" ref="AZ1572">Lair(100000000/($AX1572-$AW1572))</f>
        <v>3642.3726272805652</v>
      </c>
      <c r="BA1572" s="10">
        <f>100000000/($AX1572-$AW1572)</f>
        <v>3643.4106550087245</v>
      </c>
      <c r="BB1572" s="12">
        <v>5250000</v>
      </c>
      <c r="BC1572" s="3">
        <v>0.2</v>
      </c>
      <c r="BD1572" s="12" cm="1">
        <f t="array" ref="BD1572">SfromgA($BB1572,$BA1572,"")</f>
        <v>0.12531903313005824</v>
      </c>
      <c r="BE1572" s="29">
        <f>(10^MAX(0.05, -0.312925054856973*((LN($BD1572))^(1/3)) + 0.454808404431693)-1)*100</f>
        <v>614.59255023346259</v>
      </c>
      <c r="BG1572" s="3"/>
      <c r="BH1572" s="3"/>
      <c r="BI1572" s="12">
        <f>IF($BB1572="",$BF1572,$BB1572)</f>
        <v>5250000</v>
      </c>
      <c r="BJ1572" s="29">
        <f>IF($BB1572="",$BH1572,$BE1572)</f>
        <v>614.59255023346259</v>
      </c>
      <c r="BK1572" s="3">
        <f>LN(BN1572*100000000/($AX1572-$AW1572)/$BI1572)</f>
        <v>-6.6048247122661365</v>
      </c>
      <c r="BL1572" s="13">
        <f>EXP(BK$4341*$AX1572+BK$4342)*$BI1572/(100000000/($AX1572-$AW1572))</f>
        <v>1.0629686696056206</v>
      </c>
      <c r="BM1572" s="3">
        <f t="shared" ref="BM1572" si="1897">LN(BL1572/$C1572)</f>
        <v>-1.7306938438626915</v>
      </c>
      <c r="BN1572" s="16" cm="1">
        <f t="array" ref="BN1572">$C1572*EXP(poly_from_str(100000000/$E1572,BN$4342))</f>
        <v>1.9507977807456363</v>
      </c>
      <c r="BO1572" s="3">
        <f>LN($C1572)</f>
        <v>1.791759469228055</v>
      </c>
      <c r="BP1572" s="13">
        <f>LN(BL1572/BN1572)</f>
        <v>-0.60717278187530188</v>
      </c>
      <c r="BY1572">
        <v>2110</v>
      </c>
    </row>
    <row r="1573" spans="1:77" hidden="1" x14ac:dyDescent="0.25">
      <c r="A1573" t="s">
        <v>2265</v>
      </c>
      <c r="B1573" s="2" t="str">
        <f t="shared" si="1804"/>
        <v/>
      </c>
      <c r="C1573">
        <v>2</v>
      </c>
      <c r="E1573">
        <v>27501.43</v>
      </c>
      <c r="R1573">
        <v>15</v>
      </c>
      <c r="S1573" t="s">
        <v>22</v>
      </c>
      <c r="AA1573" s="10">
        <f t="shared" si="1811"/>
        <v>3635.1379999999999</v>
      </c>
      <c r="AB1573" s="3" cm="1">
        <f t="array" ref="AB1573">100000000/Lvac(AA1573)</f>
        <v>27501.432998614368</v>
      </c>
      <c r="AC1573" s="28">
        <f t="shared" si="1812"/>
        <v>2.7509272000127646E-7</v>
      </c>
      <c r="AD1573" s="28">
        <f t="shared" si="1813"/>
        <v>3.6361741588170477E-7</v>
      </c>
      <c r="AE1573" s="21">
        <f t="shared" si="1814"/>
        <v>27501.431907079459</v>
      </c>
      <c r="AF1573" s="10" cm="1">
        <f t="array" ref="AF1573">Lair(100000000/AE1573)</f>
        <v>3635.138144282892</v>
      </c>
      <c r="AG1573" s="10">
        <f t="shared" si="1815"/>
        <v>8.7827220037608438E-3</v>
      </c>
      <c r="AH1573" s="10" t="b">
        <f t="shared" si="1805"/>
        <v>1</v>
      </c>
      <c r="AI1573" s="10">
        <f t="shared" si="1827"/>
        <v>3635.1379999999999</v>
      </c>
      <c r="AJ1573">
        <v>3.0000000000000001E-3</v>
      </c>
      <c r="AK1573" s="3" cm="1">
        <f t="array" ref="AK1573">100000000/Lvac($AA1573)</f>
        <v>27501.432998614368</v>
      </c>
      <c r="AL1573" s="21">
        <f t="shared" si="1896"/>
        <v>2.2696332022565061E-2</v>
      </c>
      <c r="AM1573" s="21"/>
      <c r="AN1573" s="21"/>
      <c r="AO1573" s="21"/>
      <c r="AP1573" s="21"/>
      <c r="AS1573" s="3">
        <f t="shared" si="1819"/>
        <v>2.9986143672431353E-3</v>
      </c>
      <c r="AT1573" s="3" cm="1">
        <f t="array" ref="AT1573">AS1573-(100000000/LvacE($A1573)-$E1573)</f>
        <v>-3.9433740312233567E-5</v>
      </c>
      <c r="BB1573"/>
      <c r="BC1573"/>
      <c r="BD1573"/>
      <c r="BE1573"/>
      <c r="BF1573"/>
      <c r="BG1573"/>
      <c r="BH1573"/>
      <c r="BI1573"/>
      <c r="BJ1573"/>
      <c r="BN1573" s="16" cm="1">
        <f t="array" ref="BN1573">$C1573*EXP(poly_from_str(100000000/$E1573,BN$4342))</f>
        <v>0.67328651294210229</v>
      </c>
      <c r="BO1573" s="16"/>
      <c r="BY1573" t="e">
        <v>#N/A</v>
      </c>
    </row>
    <row r="1574" spans="1:77" hidden="1" x14ac:dyDescent="0.25">
      <c r="A1574" t="s">
        <v>2266</v>
      </c>
      <c r="B1574" s="2" t="str">
        <f t="shared" si="1804"/>
        <v/>
      </c>
      <c r="C1574">
        <v>9</v>
      </c>
      <c r="D1574" t="s">
        <v>143</v>
      </c>
      <c r="E1574">
        <v>27508.799999999999</v>
      </c>
      <c r="F1574">
        <v>36642</v>
      </c>
      <c r="G1574" t="s">
        <v>5</v>
      </c>
      <c r="H1574" s="5" t="s">
        <v>15</v>
      </c>
      <c r="I1574">
        <v>64150</v>
      </c>
      <c r="J1574" t="s">
        <v>3</v>
      </c>
      <c r="K1574" s="5" t="s">
        <v>16</v>
      </c>
      <c r="L1574">
        <v>36642.129999999997</v>
      </c>
      <c r="M1574" t="str">
        <f>$G1574&amp;""</f>
        <v>e</v>
      </c>
      <c r="N1574" t="str">
        <f>$H1574&amp;""</f>
        <v>13/2</v>
      </c>
      <c r="O1574">
        <v>64150.94</v>
      </c>
      <c r="P1574" t="str">
        <f>$J1574&amp;""</f>
        <v>o</v>
      </c>
      <c r="Q1574" t="str">
        <f>$K1574&amp;""</f>
        <v>11/2</v>
      </c>
      <c r="R1574">
        <v>15</v>
      </c>
      <c r="AA1574" s="10">
        <f t="shared" si="1811"/>
        <v>3634.1640000000002</v>
      </c>
      <c r="AB1574" s="3" cm="1">
        <f t="array" ref="AB1574">100000000/Lvac(AA1574)</f>
        <v>27508.803518821642</v>
      </c>
      <c r="AC1574" s="28">
        <f t="shared" si="1812"/>
        <v>2.7516644818450678E-7</v>
      </c>
      <c r="AD1574" s="28">
        <f t="shared" si="1813"/>
        <v>3.6351999072434963E-7</v>
      </c>
      <c r="AE1574" s="21">
        <f t="shared" si="1814"/>
        <v>27508.802237051146</v>
      </c>
      <c r="AF1574" s="10" cm="1">
        <f t="array" ref="AF1574">Lair(100000000/AE1574)</f>
        <v>3634.1641693381193</v>
      </c>
      <c r="AG1574" s="10">
        <f t="shared" si="1815"/>
        <v>8.7847498790398076E-3</v>
      </c>
      <c r="AH1574" s="10" t="b">
        <f t="shared" si="1805"/>
        <v>1</v>
      </c>
      <c r="AI1574" s="10">
        <f>$AF1574</f>
        <v>3634.1641693381193</v>
      </c>
      <c r="AJ1574">
        <v>7.0000000000000001E-3</v>
      </c>
      <c r="AK1574" s="3" cm="1">
        <f t="array" ref="AK1574">100000000/Lvac($AA1574)</f>
        <v>27508.803518821642</v>
      </c>
      <c r="AL1574" s="21">
        <f t="shared" si="1896"/>
        <v>5.2986495837589596E-2</v>
      </c>
      <c r="AM1574" s="10" cm="1">
        <f t="array" ref="AM1574">Lvac($AI1574)-$BA1574</f>
        <v>1.0258485294798447E-3</v>
      </c>
      <c r="AN1574" s="10">
        <f>$AK1574-($AX1574-$AW1574)</f>
        <v>-6.4811783631739672E-3</v>
      </c>
      <c r="AO1574" s="3">
        <f>AM1574/AJ1574</f>
        <v>0.14654978992569209</v>
      </c>
      <c r="AP1574" s="3">
        <v>0.12235238188752971</v>
      </c>
      <c r="AS1574" s="3">
        <f t="shared" si="1819"/>
        <v>3.5188216425012797E-3</v>
      </c>
      <c r="AT1574" s="3" cm="1">
        <f t="array" ref="AT1574">AS1574-(100000000/LvacE($A1574)-$E1574)</f>
        <v>-3.9475293306168169E-5</v>
      </c>
      <c r="AU1574" t="s">
        <v>4788</v>
      </c>
      <c r="AV1574" t="s">
        <v>4926</v>
      </c>
      <c r="AW1574" s="3">
        <v>36642.129999999997</v>
      </c>
      <c r="AX1574" s="3">
        <v>64150.94</v>
      </c>
      <c r="AY1574" s="3"/>
      <c r="AZ1574" s="10" cm="1">
        <f t="array" ref="AZ1574">Lair(100000000/($AX1574-$AW1574))</f>
        <v>3634.163143754482</v>
      </c>
      <c r="BA1574" s="10">
        <f>100000000/($AX1574-$AW1574)</f>
        <v>3635.1990507768232</v>
      </c>
      <c r="BB1574" s="12">
        <v>2750000</v>
      </c>
      <c r="BC1574" s="3">
        <v>6.2E-2</v>
      </c>
      <c r="BD1574" s="12" cm="1">
        <f t="array" ref="BD1574">SfromgA($BB1574,$BA1574,"")</f>
        <v>6.5200457425595909E-2</v>
      </c>
      <c r="BE1574" s="29">
        <f>(10^MAX(0.05, -0.312925054856973*((LN($BD1574))^(1/3)) + 0.454808404431693)-1)*100</f>
        <v>680.14004679209756</v>
      </c>
      <c r="BG1574" s="3"/>
      <c r="BH1574" s="3"/>
      <c r="BI1574" s="12">
        <f>IF($BB1574="",$BF1574,$BB1574)</f>
        <v>2750000</v>
      </c>
      <c r="BJ1574" s="29">
        <f>IF($BB1574="",$BH1574,$BE1574)</f>
        <v>680.14004679209756</v>
      </c>
      <c r="BK1574" s="3">
        <f>LN(BN1574*100000000/($AX1574-$AW1574)/$BI1574)</f>
        <v>-5.5155231514368914</v>
      </c>
      <c r="BL1574" s="13">
        <f>EXP(BK$4341*$AX1574+BK$4342)*$BI1574/(100000000/($AX1574-$AW1574))</f>
        <v>0.64950947559637284</v>
      </c>
      <c r="BM1574" s="3">
        <f t="shared" ref="BM1574" si="1898">LN(BL1574/$C1574)</f>
        <v>-2.6287624312511917</v>
      </c>
      <c r="BN1574" s="16" cm="1">
        <f t="array" ref="BN1574">$C1574*EXP(poly_from_str(100000000/$E1574,BN$4342))</f>
        <v>3.0439900468656518</v>
      </c>
      <c r="BO1574" s="3">
        <f>LN($C1574)</f>
        <v>2.1972245773362196</v>
      </c>
      <c r="BP1574" s="13">
        <f>LN(BL1574/BN1574)</f>
        <v>-1.5447070241540242</v>
      </c>
      <c r="BY1574">
        <v>3283</v>
      </c>
    </row>
    <row r="1575" spans="1:77" hidden="1" x14ac:dyDescent="0.25">
      <c r="A1575" t="s">
        <v>2267</v>
      </c>
      <c r="B1575" s="2" t="str">
        <f t="shared" si="1804"/>
        <v/>
      </c>
      <c r="C1575">
        <v>4</v>
      </c>
      <c r="D1575" t="s">
        <v>1155</v>
      </c>
      <c r="E1575">
        <v>27509.02</v>
      </c>
      <c r="R1575">
        <v>15</v>
      </c>
      <c r="S1575" t="s">
        <v>22</v>
      </c>
      <c r="AA1575" s="10">
        <f t="shared" si="1811"/>
        <v>3634.136</v>
      </c>
      <c r="AB1575" s="3" cm="1">
        <f t="array" ref="AB1575">100000000/Lvac(AA1575)</f>
        <v>27509.01546077714</v>
      </c>
      <c r="AC1575" s="28">
        <f t="shared" si="1812"/>
        <v>2.7516856826491907E-7</v>
      </c>
      <c r="AD1575" s="28">
        <f t="shared" si="1813"/>
        <v>3.6351719000115375E-7</v>
      </c>
      <c r="AE1575" s="21">
        <f t="shared" si="1814"/>
        <v>27509.017114272698</v>
      </c>
      <c r="AF1575" s="10" cm="1">
        <f t="array" ref="AF1575">Lair(100000000/AE1575)</f>
        <v>3634.1357815556812</v>
      </c>
      <c r="AG1575" s="10">
        <f t="shared" si="1815"/>
        <v>8.7848081993597837E-3</v>
      </c>
      <c r="AH1575" s="10" t="b">
        <f t="shared" si="1805"/>
        <v>1</v>
      </c>
      <c r="AI1575" s="10">
        <f t="shared" si="1827"/>
        <v>3634.136</v>
      </c>
      <c r="AJ1575">
        <v>7.0000000000000001E-3</v>
      </c>
      <c r="AK1575" s="3" cm="1">
        <f t="array" ref="AK1575">100000000/Lvac($AA1575)</f>
        <v>27509.01546077714</v>
      </c>
      <c r="AL1575" s="21">
        <f t="shared" si="1896"/>
        <v>5.2987314791036993E-2</v>
      </c>
      <c r="AM1575" s="21"/>
      <c r="AN1575" s="21"/>
      <c r="AO1575" s="21"/>
      <c r="AP1575" s="21"/>
      <c r="AS1575" s="3">
        <f t="shared" si="1819"/>
        <v>-4.5392228603304829E-3</v>
      </c>
      <c r="AT1575" s="3" cm="1">
        <f t="array" ref="AT1575">AS1575-(100000000/LvacE($A1575)-$E1575)</f>
        <v>-3.9476486563216895E-5</v>
      </c>
      <c r="BB1575"/>
      <c r="BC1575"/>
      <c r="BD1575"/>
      <c r="BE1575"/>
      <c r="BF1575"/>
      <c r="BG1575"/>
      <c r="BH1575"/>
      <c r="BI1575"/>
      <c r="BJ1575"/>
      <c r="BN1575" s="16" cm="1">
        <f t="array" ref="BN1575">$C1575*EXP(poly_from_str(100000000/$E1575,BN$4342))</f>
        <v>1.3530732507833809</v>
      </c>
      <c r="BO1575" s="16"/>
      <c r="BY1575" t="e">
        <v>#N/A</v>
      </c>
    </row>
    <row r="1576" spans="1:77" hidden="1" x14ac:dyDescent="0.25">
      <c r="A1576" t="s">
        <v>2268</v>
      </c>
      <c r="B1576" s="2">
        <f t="shared" si="1804"/>
        <v>1</v>
      </c>
      <c r="C1576">
        <v>1</v>
      </c>
      <c r="D1576" t="s">
        <v>736</v>
      </c>
      <c r="E1576">
        <v>27544.799999999999</v>
      </c>
      <c r="F1576">
        <v>36670</v>
      </c>
      <c r="G1576" t="s">
        <v>5</v>
      </c>
      <c r="H1576" s="5" t="s">
        <v>16</v>
      </c>
      <c r="I1576">
        <v>64215</v>
      </c>
      <c r="J1576" t="s">
        <v>3</v>
      </c>
      <c r="K1576" s="5" t="s">
        <v>15</v>
      </c>
      <c r="L1576">
        <v>36670.57</v>
      </c>
      <c r="M1576" t="str">
        <f t="shared" ref="M1576:M1577" si="1899">$G1576&amp;""</f>
        <v>e</v>
      </c>
      <c r="N1576" t="str">
        <f t="shared" ref="N1576:N1577" si="1900">$H1576&amp;""</f>
        <v>11/2</v>
      </c>
      <c r="O1576">
        <v>64215.45</v>
      </c>
      <c r="P1576" t="str">
        <f t="shared" ref="P1576:P1577" si="1901">$J1576&amp;""</f>
        <v>o</v>
      </c>
      <c r="Q1576" t="str">
        <f t="shared" ref="Q1576:Q1577" si="1902">$K1576&amp;""</f>
        <v>13/2</v>
      </c>
      <c r="R1576">
        <v>15</v>
      </c>
      <c r="AA1576" s="10">
        <f t="shared" si="1811"/>
        <v>3629.4140000000002</v>
      </c>
      <c r="AB1576" s="3" cm="1">
        <f t="array" ref="AB1576">100000000/Lvac(AA1576)</f>
        <v>27544.804733659985</v>
      </c>
      <c r="AC1576" s="28">
        <f t="shared" si="1812"/>
        <v>2.7552657260924214E-7</v>
      </c>
      <c r="AD1576" s="28">
        <f t="shared" si="1813"/>
        <v>3.6304486805019589E-7</v>
      </c>
      <c r="AE1576" s="21">
        <f t="shared" si="1814"/>
        <v>27544.803003632078</v>
      </c>
      <c r="AF1576" s="10" cm="1">
        <f t="array" ref="AF1576">Lair(100000000/AE1576)</f>
        <v>3629.4142279615512</v>
      </c>
      <c r="AG1576" s="10">
        <f t="shared" si="1815"/>
        <v>8.7946628207280827E-3</v>
      </c>
      <c r="AH1576" s="10" t="b">
        <f t="shared" si="1805"/>
        <v>1</v>
      </c>
      <c r="AI1576" s="10">
        <f t="shared" ref="AI1576:AI1577" si="1903">$AF1576</f>
        <v>3629.4142279615512</v>
      </c>
      <c r="AJ1576">
        <v>7.0000000000000001E-3</v>
      </c>
      <c r="AK1576" s="3" cm="1">
        <f t="array" ref="AK1576">100000000/Lvac($AA1576)</f>
        <v>27544.804733659985</v>
      </c>
      <c r="AL1576" s="21">
        <f t="shared" si="1896"/>
        <v>5.3125276153422989E-2</v>
      </c>
      <c r="AM1576" s="10" cm="1">
        <f t="array" ref="AM1576">Lvac($AI1576)-$BA1576</f>
        <v>1.0148215562367113E-2</v>
      </c>
      <c r="AN1576" s="10">
        <f t="shared" ref="AN1576:AN1577" si="1904">$AK1576-($AX1576-$AW1576)</f>
        <v>-7.5266340012603905E-2</v>
      </c>
      <c r="AO1576" s="3">
        <f t="shared" ref="AO1576:AO1577" si="1905">AM1576/AJ1576</f>
        <v>1.4497450803381591</v>
      </c>
      <c r="AP1576" s="3">
        <v>1.4171707347096734</v>
      </c>
      <c r="AS1576" s="3">
        <f t="shared" si="1819"/>
        <v>4.733659985504346E-3</v>
      </c>
      <c r="AT1576" s="3" cm="1">
        <f t="array" ref="AT1576">AS1576-(100000000/LvacE($A1576)-$E1576)</f>
        <v>-3.9677692257100716E-5</v>
      </c>
      <c r="AU1576" t="s">
        <v>4767</v>
      </c>
      <c r="AV1576" t="s">
        <v>4818</v>
      </c>
      <c r="AW1576" s="3">
        <v>36670.57</v>
      </c>
      <c r="AX1576" s="3">
        <v>64215.45</v>
      </c>
      <c r="AY1576" s="3"/>
      <c r="AZ1576" s="10" cm="1">
        <f t="array" ref="AZ1576">Lair(100000000/($AX1576-$AW1576))</f>
        <v>3629.4040823659702</v>
      </c>
      <c r="BA1576" s="10">
        <f t="shared" ref="BA1576:BA1577" si="1906">100000000/($AX1576-$AW1576)</f>
        <v>3630.4387603068158</v>
      </c>
      <c r="BB1576" s="12">
        <v>79400</v>
      </c>
      <c r="BC1576" s="3">
        <v>2.7E-2</v>
      </c>
      <c r="BD1576" s="12" cm="1">
        <f t="array" ref="BD1576">SfromgA($BB1576,$BA1576,"")</f>
        <v>1.875129249320892E-3</v>
      </c>
      <c r="BE1576" s="29">
        <f t="shared" ref="BE1576:BE1577" si="1907">(10^MAX(0.05, -0.312925054856973*((LN($BD1576))^(1/3)) + 0.454808404431693)-1)*100</f>
        <v>976.74734118093943</v>
      </c>
      <c r="BG1576" s="3"/>
      <c r="BH1576" s="3"/>
      <c r="BI1576" s="12">
        <f t="shared" ref="BI1576:BI1577" si="1908">IF($BB1576="",$BF1576,$BB1576)</f>
        <v>79400</v>
      </c>
      <c r="BJ1576" s="29">
        <f t="shared" ref="BJ1576:BJ1577" si="1909">IF($BB1576="",$BH1576,$BE1576)</f>
        <v>976.74734118093943</v>
      </c>
      <c r="BK1576" s="3"/>
      <c r="BL1576" s="13">
        <f>EXP(BK$4341*$AX1576+BK$4342)*$BI1576/(100000000/($AX1576-$AW1576))</f>
        <v>1.8685886014888079E-2</v>
      </c>
      <c r="BM1576" s="3"/>
      <c r="BN1576" s="16" cm="1">
        <f t="array" ref="BN1576">$C1576*EXP(poly_from_str(100000000/$E1576,BN$4342))</f>
        <v>0.34601854640169111</v>
      </c>
      <c r="BO1576" s="3">
        <f t="shared" ref="BO1576:BO1577" si="1910">LN($C1576)</f>
        <v>0</v>
      </c>
      <c r="BP1576" s="17"/>
      <c r="BY1576">
        <v>373</v>
      </c>
    </row>
    <row r="1577" spans="1:77" hidden="1" x14ac:dyDescent="0.25">
      <c r="A1577" t="s">
        <v>2268</v>
      </c>
      <c r="B1577" s="2">
        <f t="shared" si="1804"/>
        <v>2</v>
      </c>
      <c r="C1577">
        <v>1</v>
      </c>
      <c r="D1577" t="s">
        <v>736</v>
      </c>
      <c r="E1577">
        <v>27544.799999999999</v>
      </c>
      <c r="F1577">
        <v>20856</v>
      </c>
      <c r="G1577" t="s">
        <v>3</v>
      </c>
      <c r="H1577" s="5" t="s">
        <v>19</v>
      </c>
      <c r="I1577">
        <v>48401</v>
      </c>
      <c r="J1577" t="s">
        <v>5</v>
      </c>
      <c r="K1577" s="5" t="s">
        <v>19</v>
      </c>
      <c r="L1577">
        <v>20856.86</v>
      </c>
      <c r="M1577" t="str">
        <f t="shared" si="1899"/>
        <v>o</v>
      </c>
      <c r="N1577" t="str">
        <f t="shared" si="1900"/>
        <v>3/2</v>
      </c>
      <c r="O1577">
        <v>48401.64</v>
      </c>
      <c r="P1577" t="str">
        <f t="shared" si="1901"/>
        <v>e</v>
      </c>
      <c r="Q1577" t="str">
        <f t="shared" si="1902"/>
        <v>3/2</v>
      </c>
      <c r="R1577">
        <v>15</v>
      </c>
      <c r="AA1577" s="10">
        <f t="shared" si="1811"/>
        <v>3629.4140000000002</v>
      </c>
      <c r="AB1577" s="3" cm="1">
        <f t="array" ref="AB1577">100000000/Lvac(AA1577)</f>
        <v>27544.804733659985</v>
      </c>
      <c r="AC1577" s="28">
        <f t="shared" si="1812"/>
        <v>2.7552657260924214E-7</v>
      </c>
      <c r="AD1577" s="28">
        <f t="shared" si="1813"/>
        <v>3.6304486805019589E-7</v>
      </c>
      <c r="AE1577" s="21">
        <f t="shared" si="1814"/>
        <v>27544.803003632078</v>
      </c>
      <c r="AF1577" s="10" cm="1">
        <f t="array" ref="AF1577">Lair(100000000/AE1577)</f>
        <v>3629.4142279615512</v>
      </c>
      <c r="AG1577" s="10">
        <f t="shared" si="1815"/>
        <v>8.7946628207280827E-3</v>
      </c>
      <c r="AH1577" s="10" t="b">
        <f t="shared" si="1805"/>
        <v>1</v>
      </c>
      <c r="AI1577" s="10">
        <f t="shared" si="1903"/>
        <v>3629.4142279615512</v>
      </c>
      <c r="AJ1577">
        <v>7.0000000000000001E-3</v>
      </c>
      <c r="AK1577" s="3" cm="1">
        <f t="array" ref="AK1577">100000000/Lvac($AA1577)</f>
        <v>27544.804733659985</v>
      </c>
      <c r="AL1577" s="21">
        <f t="shared" si="1896"/>
        <v>5.3125276153422989E-2</v>
      </c>
      <c r="AM1577" s="10" cm="1">
        <f t="array" ref="AM1577">Lvac($AI1577)-$BA1577</f>
        <v>-3.031917879525281E-3</v>
      </c>
      <c r="AN1577" s="10">
        <f t="shared" si="1904"/>
        <v>2.4733659985940903E-2</v>
      </c>
      <c r="AO1577" s="3">
        <f t="shared" si="1905"/>
        <v>-0.43313112564646872</v>
      </c>
      <c r="AP1577" s="3">
        <v>-0.46570547127495437</v>
      </c>
      <c r="AS1577" s="3">
        <f t="shared" si="1819"/>
        <v>4.733659985504346E-3</v>
      </c>
      <c r="AT1577" s="3" cm="1">
        <f t="array" ref="AT1577">AS1577-(100000000/LvacE($A1577)-$E1577)</f>
        <v>-3.9677692257100716E-5</v>
      </c>
      <c r="AU1577" t="s">
        <v>4822</v>
      </c>
      <c r="AV1577" t="s">
        <v>4940</v>
      </c>
      <c r="AW1577" s="3">
        <v>20856.86</v>
      </c>
      <c r="AX1577" s="3">
        <v>48401.64</v>
      </c>
      <c r="AY1577" s="3"/>
      <c r="AZ1577" s="10" cm="1">
        <f t="array" ref="AZ1577">Lair(100000000/($AX1577-$AW1577))</f>
        <v>3629.417259096675</v>
      </c>
      <c r="BA1577" s="10">
        <f t="shared" si="1906"/>
        <v>3630.4519404402577</v>
      </c>
      <c r="BB1577" s="12">
        <v>206000</v>
      </c>
      <c r="BC1577" s="3">
        <v>8.9999999999999993E-3</v>
      </c>
      <c r="BD1577" s="12" cm="1">
        <f t="array" ref="BD1577">SfromgA($BB1577,$BA1577,"")</f>
        <v>4.8649978898180051E-3</v>
      </c>
      <c r="BE1577" s="29">
        <f t="shared" si="1907"/>
        <v>902.94587678432401</v>
      </c>
      <c r="BG1577" s="3"/>
      <c r="BH1577" s="3"/>
      <c r="BI1577" s="12">
        <f t="shared" si="1908"/>
        <v>206000</v>
      </c>
      <c r="BJ1577" s="29">
        <f t="shared" si="1909"/>
        <v>902.94587678432401</v>
      </c>
      <c r="BK1577" s="3">
        <f>LN(BN1577*100000000/($AX1577-$AW1577)/$BI1577)</f>
        <v>-5.0997819298077358</v>
      </c>
      <c r="BL1577" s="13">
        <f>EXP(BK$4341*$AX1577+BK$4342)*$BI1577/(100000000/($AX1577-$AW1577))</f>
        <v>0.16120524562874944</v>
      </c>
      <c r="BM1577" s="3">
        <f t="shared" ref="BM1577" si="1911">LN(BL1577/$C1577)</f>
        <v>-1.8250769083177856</v>
      </c>
      <c r="BN1577" s="16" cm="1">
        <f t="array" ref="BN1577">$C1577*EXP(poly_from_str(100000000/$E1577,BN$4342))</f>
        <v>0.34601854640169111</v>
      </c>
      <c r="BO1577" s="3">
        <f t="shared" si="1910"/>
        <v>0</v>
      </c>
      <c r="BP1577" s="13">
        <f t="shared" ref="BP1577" si="1912">LN(BL1577/BN1577)</f>
        <v>-0.76381400527384613</v>
      </c>
      <c r="BY1577">
        <v>373</v>
      </c>
    </row>
    <row r="1578" spans="1:77" hidden="1" x14ac:dyDescent="0.25">
      <c r="A1578" t="s">
        <v>2269</v>
      </c>
      <c r="B1578" s="2" t="str">
        <f t="shared" si="1804"/>
        <v/>
      </c>
      <c r="C1578">
        <v>1</v>
      </c>
      <c r="E1578">
        <v>27594.48</v>
      </c>
      <c r="R1578">
        <v>15</v>
      </c>
      <c r="S1578" t="s">
        <v>22</v>
      </c>
      <c r="AA1578" s="10">
        <f t="shared" si="1811"/>
        <v>3622.88</v>
      </c>
      <c r="AB1578" s="3" cm="1">
        <f t="array" ref="AB1578">100000000/Lvac(AA1578)</f>
        <v>27594.481485252316</v>
      </c>
      <c r="AC1578" s="28">
        <f t="shared" si="1812"/>
        <v>2.7602349511990459E-7</v>
      </c>
      <c r="AD1578" s="28">
        <f t="shared" si="1813"/>
        <v>3.623912993380373E-7</v>
      </c>
      <c r="AE1578" s="21">
        <f t="shared" si="1814"/>
        <v>27594.480939946829</v>
      </c>
      <c r="AF1578" s="10" cm="1">
        <f t="array" ref="AF1578">Lair(100000000/AE1578)</f>
        <v>3622.8800715950988</v>
      </c>
      <c r="AG1578" s="10">
        <f t="shared" si="1815"/>
        <v>8.8083626127904192E-3</v>
      </c>
      <c r="AH1578" s="10" t="b">
        <f t="shared" si="1805"/>
        <v>1</v>
      </c>
      <c r="AI1578" s="10">
        <f t="shared" si="1827"/>
        <v>3622.88</v>
      </c>
      <c r="AJ1578">
        <v>3.0000000000000001E-3</v>
      </c>
      <c r="AK1578" s="3" cm="1">
        <f t="array" ref="AK1578">100000000/Lvac($AA1578)</f>
        <v>27594.481485252316</v>
      </c>
      <c r="AL1578" s="21">
        <f t="shared" si="1896"/>
        <v>2.285017567674252E-2</v>
      </c>
      <c r="AM1578" s="21"/>
      <c r="AN1578" s="21"/>
      <c r="AO1578" s="21"/>
      <c r="AP1578" s="21"/>
      <c r="AS1578" s="3">
        <f t="shared" si="1819"/>
        <v>1.4852523163426667E-3</v>
      </c>
      <c r="AT1578" s="3" cm="1">
        <f t="array" ref="AT1578">AS1578-(100000000/LvacE($A1578)-$E1578)</f>
        <v>-3.995543738710694E-5</v>
      </c>
      <c r="BB1578"/>
      <c r="BC1578"/>
      <c r="BD1578"/>
      <c r="BE1578"/>
      <c r="BF1578"/>
      <c r="BG1578"/>
      <c r="BH1578"/>
      <c r="BI1578"/>
      <c r="BJ1578"/>
      <c r="BN1578" s="16" cm="1">
        <f t="array" ref="BN1578">$C1578*EXP(poly_from_str(100000000/$E1578,BN$4342))</f>
        <v>0.35702652070146651</v>
      </c>
      <c r="BO1578" s="16"/>
      <c r="BY1578" t="e">
        <v>#N/A</v>
      </c>
    </row>
    <row r="1579" spans="1:77" hidden="1" x14ac:dyDescent="0.25">
      <c r="A1579" t="s">
        <v>2270</v>
      </c>
      <c r="B1579" s="2" t="str">
        <f t="shared" si="1804"/>
        <v/>
      </c>
      <c r="C1579">
        <v>1</v>
      </c>
      <c r="E1579">
        <v>27604.99</v>
      </c>
      <c r="R1579">
        <v>15</v>
      </c>
      <c r="S1579" t="s">
        <v>22</v>
      </c>
      <c r="AA1579" s="10">
        <f t="shared" si="1811"/>
        <v>3621.5010000000002</v>
      </c>
      <c r="AB1579" s="3" cm="1">
        <f t="array" ref="AB1579">100000000/Lvac(AA1579)</f>
        <v>27604.988665526751</v>
      </c>
      <c r="AC1579" s="28">
        <f t="shared" si="1812"/>
        <v>2.7612859971597411E-7</v>
      </c>
      <c r="AD1579" s="28">
        <f t="shared" si="1813"/>
        <v>3.6225336373668036E-7</v>
      </c>
      <c r="AE1579" s="21">
        <f t="shared" si="1814"/>
        <v>27604.989155946467</v>
      </c>
      <c r="AF1579" s="10" cm="1">
        <f t="array" ref="AF1579">Lair(100000000/AE1579)</f>
        <v>3621.5009356600585</v>
      </c>
      <c r="AG1579" s="10">
        <f t="shared" si="1815"/>
        <v>8.8112634326936203E-3</v>
      </c>
      <c r="AH1579" s="10" t="b">
        <f t="shared" si="1805"/>
        <v>1</v>
      </c>
      <c r="AI1579" s="10">
        <f t="shared" si="1827"/>
        <v>3621.5010000000002</v>
      </c>
      <c r="AJ1579">
        <v>3.0000000000000001E-3</v>
      </c>
      <c r="AK1579" s="3" cm="1">
        <f t="array" ref="AK1579">100000000/Lvac($AA1579)</f>
        <v>27604.988665526751</v>
      </c>
      <c r="AL1579" s="21">
        <f t="shared" si="1896"/>
        <v>2.2867580596161716E-2</v>
      </c>
      <c r="AM1579" s="21"/>
      <c r="AN1579" s="21"/>
      <c r="AO1579" s="21"/>
      <c r="AP1579" s="21"/>
      <c r="AS1579" s="3">
        <f t="shared" si="1819"/>
        <v>-1.3344732506084256E-3</v>
      </c>
      <c r="AT1579" s="3" cm="1">
        <f t="array" ref="AT1579">AS1579-(100000000/LvacE($A1579)-$E1579)</f>
        <v>-4.0013943362282589E-5</v>
      </c>
      <c r="BB1579"/>
      <c r="BC1579"/>
      <c r="BD1579"/>
      <c r="BE1579"/>
      <c r="BF1579"/>
      <c r="BG1579"/>
      <c r="BH1579"/>
      <c r="BI1579"/>
      <c r="BJ1579"/>
      <c r="BN1579" s="16" cm="1">
        <f t="array" ref="BN1579">$C1579*EXP(poly_from_str(100000000/$E1579,BN$4342))</f>
        <v>0.359392364387432</v>
      </c>
      <c r="BO1579" s="16"/>
      <c r="BY1579" t="e">
        <v>#N/A</v>
      </c>
    </row>
    <row r="1580" spans="1:77" hidden="1" x14ac:dyDescent="0.25">
      <c r="A1580" t="s">
        <v>2271</v>
      </c>
      <c r="B1580" s="2" t="str">
        <f t="shared" si="1804"/>
        <v/>
      </c>
      <c r="C1580">
        <v>1</v>
      </c>
      <c r="E1580">
        <v>27637.4</v>
      </c>
      <c r="R1580">
        <v>15</v>
      </c>
      <c r="S1580" t="s">
        <v>22</v>
      </c>
      <c r="AA1580" s="10">
        <f t="shared" si="1811"/>
        <v>3617.2539999999999</v>
      </c>
      <c r="AB1580" s="3" cm="1">
        <f t="array" ref="AB1580">100000000/Lvac(AA1580)</f>
        <v>27637.398670068957</v>
      </c>
      <c r="AC1580" s="28">
        <f t="shared" si="1812"/>
        <v>2.7645280093684328E-7</v>
      </c>
      <c r="AD1580" s="28">
        <f t="shared" si="1813"/>
        <v>3.6182855410447532E-7</v>
      </c>
      <c r="AE1580" s="21">
        <f t="shared" si="1814"/>
        <v>27637.399160271249</v>
      </c>
      <c r="AF1580" s="10" cm="1">
        <f t="array" ref="AF1580">Lair(100000000/AE1580)</f>
        <v>3617.2539358393265</v>
      </c>
      <c r="AG1580" s="10">
        <f t="shared" si="1815"/>
        <v>8.8202181364743747E-3</v>
      </c>
      <c r="AH1580" s="10" t="b">
        <f t="shared" si="1805"/>
        <v>1</v>
      </c>
      <c r="AI1580" s="10">
        <f t="shared" si="1827"/>
        <v>3617.2539999999999</v>
      </c>
      <c r="AJ1580">
        <v>3.0000000000000001E-3</v>
      </c>
      <c r="AK1580" s="3" cm="1">
        <f t="array" ref="AK1580">100000000/Lvac($AA1580)</f>
        <v>27637.398670068957</v>
      </c>
      <c r="AL1580" s="21">
        <f t="shared" si="1896"/>
        <v>2.2921308818846249E-2</v>
      </c>
      <c r="AM1580" s="21"/>
      <c r="AN1580" s="21"/>
      <c r="AO1580" s="21"/>
      <c r="AP1580" s="21"/>
      <c r="AS1580" s="3">
        <f t="shared" si="1819"/>
        <v>-1.3299310448928736E-3</v>
      </c>
      <c r="AT1580" s="3" cm="1">
        <f t="array" ref="AT1580">AS1580-(100000000/LvacE($A1580)-$E1580)</f>
        <v>-4.0193925087805837E-5</v>
      </c>
      <c r="BB1580"/>
      <c r="BC1580"/>
      <c r="BD1580"/>
      <c r="BE1580"/>
      <c r="BF1580"/>
      <c r="BG1580"/>
      <c r="BH1580"/>
      <c r="BI1580"/>
      <c r="BJ1580"/>
      <c r="BN1580" s="16" cm="1">
        <f t="array" ref="BN1580">$C1580*EXP(poly_from_str(100000000/$E1580,BN$4342))</f>
        <v>0.36677005317585726</v>
      </c>
      <c r="BO1580" s="16"/>
      <c r="BY1580" t="e">
        <v>#N/A</v>
      </c>
    </row>
    <row r="1581" spans="1:77" hidden="1" x14ac:dyDescent="0.25">
      <c r="A1581" t="s">
        <v>2272</v>
      </c>
      <c r="B1581" s="2" t="str">
        <f t="shared" si="1804"/>
        <v/>
      </c>
      <c r="C1581">
        <v>1</v>
      </c>
      <c r="D1581" t="s">
        <v>134</v>
      </c>
      <c r="E1581">
        <v>27659.73</v>
      </c>
      <c r="F1581">
        <v>32760</v>
      </c>
      <c r="G1581" t="s">
        <v>5</v>
      </c>
      <c r="H1581" s="5" t="s">
        <v>15</v>
      </c>
      <c r="I1581">
        <v>60419</v>
      </c>
      <c r="J1581" t="s">
        <v>3</v>
      </c>
      <c r="K1581" s="5" t="s">
        <v>16</v>
      </c>
      <c r="L1581">
        <v>32760.11</v>
      </c>
      <c r="M1581" t="str">
        <f>$G1581&amp;""</f>
        <v>e</v>
      </c>
      <c r="N1581" t="str">
        <f>$H1581&amp;""</f>
        <v>13/2</v>
      </c>
      <c r="O1581">
        <v>60419.73</v>
      </c>
      <c r="P1581" t="str">
        <f>$J1581&amp;""</f>
        <v>o</v>
      </c>
      <c r="Q1581" t="str">
        <f>$K1581&amp;""</f>
        <v>11/2</v>
      </c>
      <c r="R1581">
        <v>15</v>
      </c>
      <c r="AA1581" s="10">
        <f t="shared" si="1811"/>
        <v>3614.3339999999998</v>
      </c>
      <c r="AB1581" s="3" cm="1">
        <f t="array" ref="AB1581">100000000/Lvac(AA1581)</f>
        <v>27659.726163491247</v>
      </c>
      <c r="AC1581" s="28">
        <f t="shared" si="1812"/>
        <v>2.7667614559141466E-7</v>
      </c>
      <c r="AD1581" s="28">
        <f t="shared" si="1813"/>
        <v>3.6153647873778468E-7</v>
      </c>
      <c r="AE1581" s="21">
        <f t="shared" si="1814"/>
        <v>27659.727580484112</v>
      </c>
      <c r="AF1581" s="10" cm="1">
        <f t="array" ref="AF1581">Lair(100000000/AE1581)</f>
        <v>3614.3338148346093</v>
      </c>
      <c r="AG1581" s="10">
        <f t="shared" si="1815"/>
        <v>8.8263932115143825E-3</v>
      </c>
      <c r="AH1581" s="10" t="b">
        <f t="shared" si="1805"/>
        <v>1</v>
      </c>
      <c r="AI1581" s="10">
        <f>$AF1581</f>
        <v>3614.3338148346093</v>
      </c>
      <c r="AJ1581" s="10">
        <f>AL1581/AK1581*AI1581</f>
        <v>1.0453708163185671E-2</v>
      </c>
      <c r="AK1581" s="23" cm="1">
        <f t="array" ref="AK1581">100000000/Lvac($AA1581)+0</f>
        <v>27659.726163491247</v>
      </c>
      <c r="AL1581" s="23">
        <f>MAX(0.08,0.007/$AA1581*$AE1581)</f>
        <v>0.08</v>
      </c>
      <c r="AM1581" s="10" cm="1">
        <f t="array" ref="AM1581">Lvac($AI1581)-$BA1581</f>
        <v>-1.4061750455311994E-2</v>
      </c>
      <c r="AN1581" s="10">
        <f>$AK1581-($AX1581-$AW1581)</f>
        <v>0.10616349124393309</v>
      </c>
      <c r="AO1581" s="3">
        <f>AM1581/AJ1581</f>
        <v>-1.3451447310182807</v>
      </c>
      <c r="AP1581" s="3">
        <v>-1.3274272007418837</v>
      </c>
      <c r="AS1581" s="3">
        <f t="shared" si="1819"/>
        <v>-3.8365087530110031E-3</v>
      </c>
      <c r="AT1581" s="3" cm="1">
        <f t="array" ref="AT1581">AS1581-(100000000/LvacE($A1581)-$E1581)</f>
        <v>-4.0317452658200637E-5</v>
      </c>
      <c r="AU1581" t="s">
        <v>4824</v>
      </c>
      <c r="AV1581" t="s">
        <v>4844</v>
      </c>
      <c r="AW1581" s="3">
        <v>32760.11</v>
      </c>
      <c r="AX1581" s="3">
        <v>60419.73</v>
      </c>
      <c r="AY1581" s="3"/>
      <c r="AZ1581" s="10" cm="1">
        <f t="array" ref="AZ1581">Lair(100000000/($AX1581-$AW1581))</f>
        <v>3614.3478729567933</v>
      </c>
      <c r="BA1581" s="10">
        <f>100000000/($AX1581-$AW1581)</f>
        <v>3615.3786639151222</v>
      </c>
      <c r="BB1581" s="12">
        <v>5120000</v>
      </c>
      <c r="BC1581" s="3">
        <v>6.4000000000000001E-2</v>
      </c>
      <c r="BD1581" s="12" cm="1">
        <f t="array" ref="BD1581">SfromgA($BB1581,$BA1581,"")</f>
        <v>0.11941659756083833</v>
      </c>
      <c r="BE1581" s="29">
        <f>(10^MAX(0.05, -0.312925054856973*((LN($BD1581))^(1/3)) + 0.454808404431693)-1)*100</f>
        <v>619.65818863640914</v>
      </c>
      <c r="BG1581" s="3"/>
      <c r="BH1581" s="3"/>
      <c r="BI1581" s="12">
        <f>IF($BB1581="",$BF1581,$BB1581)</f>
        <v>5120000</v>
      </c>
      <c r="BJ1581" s="29">
        <f>IF($BB1581="",$BH1581,$BE1581)</f>
        <v>619.65818863640914</v>
      </c>
      <c r="BK1581" s="3">
        <f>LN(BN1581*100000000/($AX1581-$AW1581)/$BI1581)</f>
        <v>-8.2447745066995406</v>
      </c>
      <c r="BL1581" s="13">
        <f>EXP(BK$4341*$AX1581+BK$4342)*$BI1581/(100000000/($AX1581-$AW1581))</f>
        <v>1.6144282270627779</v>
      </c>
      <c r="BM1581" s="3">
        <f t="shared" ref="BM1581" si="1913">LN(BL1581/$C1581)</f>
        <v>0.47898085501761128</v>
      </c>
      <c r="BN1581" s="16" cm="1">
        <f t="array" ref="BN1581">$C1581*EXP(poly_from_str(100000000/$E1581,BN$4342))</f>
        <v>0.37192562155295528</v>
      </c>
      <c r="BO1581" s="3">
        <f>LN($C1581)</f>
        <v>0</v>
      </c>
      <c r="BP1581" s="13">
        <f>LN(BL1581/BN1581)</f>
        <v>1.4680422417796288</v>
      </c>
      <c r="BY1581">
        <v>399</v>
      </c>
    </row>
    <row r="1582" spans="1:77" hidden="1" x14ac:dyDescent="0.25">
      <c r="A1582" t="s">
        <v>2273</v>
      </c>
      <c r="B1582" s="2" t="str">
        <f t="shared" si="1804"/>
        <v/>
      </c>
      <c r="C1582">
        <v>0</v>
      </c>
      <c r="E1582">
        <v>27660.04</v>
      </c>
      <c r="R1582">
        <v>15</v>
      </c>
      <c r="S1582" t="s">
        <v>22</v>
      </c>
      <c r="AA1582" s="10">
        <f t="shared" si="1811"/>
        <v>3614.2930000000001</v>
      </c>
      <c r="AB1582" s="3" cm="1">
        <f t="array" ref="AB1582">100000000/Lvac(AA1582)</f>
        <v>27660.039922791922</v>
      </c>
      <c r="AC1582" s="28">
        <f t="shared" si="1812"/>
        <v>2.7667928416428883E-7</v>
      </c>
      <c r="AD1582" s="28">
        <f t="shared" si="1813"/>
        <v>3.6153237767961363E-7</v>
      </c>
      <c r="AE1582" s="21">
        <f t="shared" si="1814"/>
        <v>27660.039951309107</v>
      </c>
      <c r="AF1582" s="10" cm="1">
        <f t="array" ref="AF1582">Lair(100000000/AE1582)</f>
        <v>3614.2929962736043</v>
      </c>
      <c r="AG1582" s="10">
        <f t="shared" si="1815"/>
        <v>8.8264800228968592E-3</v>
      </c>
      <c r="AH1582" s="10" t="b">
        <f t="shared" si="1805"/>
        <v>1</v>
      </c>
      <c r="AI1582" s="10">
        <f t="shared" si="1827"/>
        <v>3614.2930000000001</v>
      </c>
      <c r="AJ1582">
        <v>3.0000000000000001E-3</v>
      </c>
      <c r="AK1582" s="3" cm="1">
        <f t="array" ref="AK1582">100000000/Lvac($AA1582)</f>
        <v>27660.039922791922</v>
      </c>
      <c r="AL1582" s="21">
        <f t="shared" ref="AL1582:AL1588" si="1914">AJ1582/AI1582*AK1582</f>
        <v>2.2958880137381159E-2</v>
      </c>
      <c r="AM1582" s="21"/>
      <c r="AN1582" s="21"/>
      <c r="AO1582" s="21"/>
      <c r="AP1582" s="21"/>
      <c r="AS1582" s="3">
        <f t="shared" si="1819"/>
        <v>-7.720807843725197E-5</v>
      </c>
      <c r="AT1582" s="3" cm="1">
        <f t="array" ref="AT1582">AS1582-(100000000/LvacE($A1582)-$E1582)</f>
        <v>-4.0319184336112812E-5</v>
      </c>
      <c r="BB1582"/>
      <c r="BC1582"/>
      <c r="BD1582"/>
      <c r="BE1582"/>
      <c r="BF1582"/>
      <c r="BG1582"/>
      <c r="BH1582"/>
      <c r="BI1582"/>
      <c r="BJ1582"/>
      <c r="BN1582" s="16" cm="1">
        <f t="array" ref="BN1582">$C1582*EXP(poly_from_str(100000000/$E1582,BN$4342))</f>
        <v>0</v>
      </c>
      <c r="BO1582" s="16"/>
      <c r="BY1582" t="e">
        <v>#N/A</v>
      </c>
    </row>
    <row r="1583" spans="1:77" hidden="1" x14ac:dyDescent="0.25">
      <c r="A1583" t="s">
        <v>2274</v>
      </c>
      <c r="B1583" s="2" t="str">
        <f t="shared" si="1804"/>
        <v/>
      </c>
      <c r="C1583">
        <v>0</v>
      </c>
      <c r="E1583">
        <v>27660.35</v>
      </c>
      <c r="R1583">
        <v>15</v>
      </c>
      <c r="S1583" t="s">
        <v>22</v>
      </c>
      <c r="AA1583" s="10">
        <f t="shared" si="1811"/>
        <v>3614.252</v>
      </c>
      <c r="AB1583" s="3" cm="1">
        <f t="array" ref="AB1583">100000000/Lvac(AA1583)</f>
        <v>27660.353689210839</v>
      </c>
      <c r="AC1583" s="28">
        <f t="shared" si="1812"/>
        <v>2.7668242280837088E-7</v>
      </c>
      <c r="AD1583" s="28">
        <f t="shared" si="1813"/>
        <v>3.6152827662144417E-7</v>
      </c>
      <c r="AE1583" s="21">
        <f t="shared" si="1814"/>
        <v>27660.352326543645</v>
      </c>
      <c r="AF1583" s="10" cm="1">
        <f t="array" ref="AF1583">Lair(100000000/AE1583)</f>
        <v>3614.2521780583279</v>
      </c>
      <c r="AG1583" s="10">
        <f t="shared" si="1815"/>
        <v>8.8265668372336584E-3</v>
      </c>
      <c r="AH1583" s="10" t="b">
        <f t="shared" si="1805"/>
        <v>1</v>
      </c>
      <c r="AI1583" s="10">
        <f t="shared" si="1827"/>
        <v>3614.252</v>
      </c>
      <c r="AJ1583">
        <v>3.0000000000000001E-3</v>
      </c>
      <c r="AK1583" s="3" cm="1">
        <f t="array" ref="AK1583">100000000/Lvac($AA1583)</f>
        <v>27660.353689210839</v>
      </c>
      <c r="AL1583" s="21">
        <f t="shared" si="1914"/>
        <v>2.2959401023401944E-2</v>
      </c>
      <c r="AM1583" s="21"/>
      <c r="AN1583" s="21"/>
      <c r="AO1583" s="21"/>
      <c r="AP1583" s="21"/>
      <c r="AS1583" s="3">
        <f t="shared" si="1819"/>
        <v>3.6892108400934376E-3</v>
      </c>
      <c r="AT1583" s="3" cm="1">
        <f t="array" ref="AT1583">AS1583-(100000000/LvacE($A1583)-$E1583)</f>
        <v>-4.0320916014024988E-5</v>
      </c>
      <c r="BB1583"/>
      <c r="BC1583"/>
      <c r="BD1583"/>
      <c r="BE1583"/>
      <c r="BF1583"/>
      <c r="BG1583"/>
      <c r="BH1583"/>
      <c r="BI1583"/>
      <c r="BJ1583"/>
      <c r="BN1583" s="16" cm="1">
        <f t="array" ref="BN1583">$C1583*EXP(poly_from_str(100000000/$E1583,BN$4342))</f>
        <v>0</v>
      </c>
      <c r="BO1583" s="16"/>
      <c r="BY1583" t="e">
        <v>#N/A</v>
      </c>
    </row>
    <row r="1584" spans="1:77" hidden="1" x14ac:dyDescent="0.25">
      <c r="A1584" t="s">
        <v>2275</v>
      </c>
      <c r="B1584" s="2" t="str">
        <f t="shared" si="1804"/>
        <v/>
      </c>
      <c r="C1584">
        <v>1</v>
      </c>
      <c r="E1584">
        <v>27663.42</v>
      </c>
      <c r="R1584">
        <v>15</v>
      </c>
      <c r="S1584" t="s">
        <v>22</v>
      </c>
      <c r="AA1584" s="10">
        <f t="shared" si="1811"/>
        <v>3613.8510000000001</v>
      </c>
      <c r="AB1584" s="3" cm="1">
        <f t="array" ref="AB1584">100000000/Lvac(AA1584)</f>
        <v>27663.422853162694</v>
      </c>
      <c r="AC1584" s="28">
        <f t="shared" si="1812"/>
        <v>2.7671312403306059E-7</v>
      </c>
      <c r="AD1584" s="28">
        <f t="shared" si="1813"/>
        <v>3.6148816627211855E-7</v>
      </c>
      <c r="AE1584" s="21">
        <f t="shared" si="1814"/>
        <v>27663.421799007861</v>
      </c>
      <c r="AF1584" s="10" cm="1">
        <f t="array" ref="AF1584">Lair(100000000/AE1584)</f>
        <v>3613.8511377147693</v>
      </c>
      <c r="AG1584" s="10">
        <f t="shared" si="1815"/>
        <v>8.8274160795731062E-3</v>
      </c>
      <c r="AH1584" s="10" t="b">
        <f t="shared" si="1805"/>
        <v>1</v>
      </c>
      <c r="AI1584" s="10">
        <f t="shared" si="1827"/>
        <v>3613.8510000000001</v>
      </c>
      <c r="AJ1584">
        <v>3.0000000000000001E-3</v>
      </c>
      <c r="AK1584" s="3" cm="1">
        <f t="array" ref="AK1584">100000000/Lvac($AA1584)</f>
        <v>27663.422853162694</v>
      </c>
      <c r="AL1584" s="21">
        <f t="shared" si="1914"/>
        <v>2.2964496477438635E-2</v>
      </c>
      <c r="AM1584" s="21"/>
      <c r="AN1584" s="21"/>
      <c r="AO1584" s="21"/>
      <c r="AP1584" s="21"/>
      <c r="AS1584" s="3">
        <f t="shared" si="1819"/>
        <v>2.8531626958283596E-3</v>
      </c>
      <c r="AT1584" s="3" cm="1">
        <f t="array" ref="AT1584">AS1584-(100000000/LvacE($A1584)-$E1584)</f>
        <v>-4.0337865357287228E-5</v>
      </c>
      <c r="BB1584"/>
      <c r="BC1584"/>
      <c r="BD1584"/>
      <c r="BE1584"/>
      <c r="BF1584"/>
      <c r="BG1584"/>
      <c r="BH1584"/>
      <c r="BI1584"/>
      <c r="BJ1584"/>
      <c r="BN1584" s="16" cm="1">
        <f t="array" ref="BN1584">$C1584*EXP(poly_from_str(100000000/$E1584,BN$4342))</f>
        <v>0.37278328604663802</v>
      </c>
      <c r="BO1584" s="16"/>
      <c r="BY1584" t="e">
        <v>#N/A</v>
      </c>
    </row>
    <row r="1585" spans="1:77" hidden="1" x14ac:dyDescent="0.25">
      <c r="A1585" t="s">
        <v>2276</v>
      </c>
      <c r="B1585" s="2" t="str">
        <f t="shared" si="1804"/>
        <v/>
      </c>
      <c r="C1585">
        <v>1</v>
      </c>
      <c r="E1585">
        <v>27664.06</v>
      </c>
      <c r="R1585">
        <v>15</v>
      </c>
      <c r="S1585" t="s">
        <v>22</v>
      </c>
      <c r="AA1585" s="10">
        <f t="shared" si="1811"/>
        <v>3613.768</v>
      </c>
      <c r="AB1585" s="3" cm="1">
        <f t="array" ref="AB1585">100000000/Lvac(AA1585)</f>
        <v>27664.058201602715</v>
      </c>
      <c r="AC1585" s="28">
        <f t="shared" si="1812"/>
        <v>2.7671947950172786E-7</v>
      </c>
      <c r="AD1585" s="28">
        <f t="shared" si="1813"/>
        <v>3.6147986413000861E-7</v>
      </c>
      <c r="AE1585" s="21">
        <f t="shared" si="1814"/>
        <v>27664.058866093037</v>
      </c>
      <c r="AF1585" s="10" cm="1">
        <f t="array" ref="AF1585">Lair(100000000/AE1585)</f>
        <v>3613.7679131949885</v>
      </c>
      <c r="AG1585" s="10">
        <f t="shared" si="1815"/>
        <v>8.8275918932265041E-3</v>
      </c>
      <c r="AH1585" s="10" t="b">
        <f t="shared" si="1805"/>
        <v>1</v>
      </c>
      <c r="AI1585" s="10">
        <f t="shared" si="1827"/>
        <v>3613.768</v>
      </c>
      <c r="AJ1585">
        <v>3.0000000000000001E-3</v>
      </c>
      <c r="AK1585" s="3" cm="1">
        <f t="array" ref="AK1585">100000000/Lvac($AA1585)</f>
        <v>27664.058201602715</v>
      </c>
      <c r="AL1585" s="21">
        <f t="shared" si="1914"/>
        <v>2.2965551359359022E-2</v>
      </c>
      <c r="AM1585" s="21"/>
      <c r="AN1585" s="21"/>
      <c r="AO1585" s="21"/>
      <c r="AP1585" s="21"/>
      <c r="AS1585" s="3">
        <f t="shared" si="1819"/>
        <v>-1.7983972866204567E-3</v>
      </c>
      <c r="AT1585" s="3" cm="1">
        <f t="array" ref="AT1585">AS1585-(100000000/LvacE($A1585)-$E1585)</f>
        <v>-4.0341376006836072E-5</v>
      </c>
      <c r="BB1585"/>
      <c r="BC1585"/>
      <c r="BD1585"/>
      <c r="BE1585"/>
      <c r="BF1585"/>
      <c r="BG1585"/>
      <c r="BH1585"/>
      <c r="BI1585"/>
      <c r="BJ1585"/>
      <c r="BN1585" s="16" cm="1">
        <f t="array" ref="BN1585">$C1585*EXP(poly_from_str(100000000/$E1585,BN$4342))</f>
        <v>0.37293220609397526</v>
      </c>
      <c r="BO1585" s="16"/>
      <c r="BY1585" t="e">
        <v>#N/A</v>
      </c>
    </row>
    <row r="1586" spans="1:77" hidden="1" x14ac:dyDescent="0.25">
      <c r="A1586" t="s">
        <v>2277</v>
      </c>
      <c r="B1586" s="2" t="str">
        <f t="shared" si="1804"/>
        <v/>
      </c>
      <c r="C1586">
        <v>1</v>
      </c>
      <c r="E1586">
        <v>27665.8</v>
      </c>
      <c r="F1586">
        <v>39732</v>
      </c>
      <c r="G1586" t="s">
        <v>5</v>
      </c>
      <c r="H1586" s="5" t="s">
        <v>16</v>
      </c>
      <c r="I1586">
        <v>67398</v>
      </c>
      <c r="J1586" t="s">
        <v>3</v>
      </c>
      <c r="K1586" s="5" t="s">
        <v>4</v>
      </c>
      <c r="L1586">
        <v>39732.99</v>
      </c>
      <c r="M1586" t="str">
        <f t="shared" ref="M1586:M1587" si="1915">$G1586&amp;""</f>
        <v>e</v>
      </c>
      <c r="N1586" t="str">
        <f t="shared" ref="N1586:N1587" si="1916">$H1586&amp;""</f>
        <v>11/2</v>
      </c>
      <c r="O1586">
        <v>67398.789999999994</v>
      </c>
      <c r="P1586" t="str">
        <f t="shared" ref="P1586:P1587" si="1917">$J1586&amp;""</f>
        <v>o</v>
      </c>
      <c r="Q1586" t="str">
        <f t="shared" ref="Q1586:Q1587" si="1918">$K1586&amp;""</f>
        <v>9/2</v>
      </c>
      <c r="R1586">
        <v>15</v>
      </c>
      <c r="AA1586" s="10">
        <f t="shared" si="1811"/>
        <v>3613.54</v>
      </c>
      <c r="AB1586" s="3" cm="1">
        <f t="array" ref="AB1586">100000000/Lvac(AA1586)</f>
        <v>27665.803646314995</v>
      </c>
      <c r="AC1586" s="28">
        <f t="shared" si="1812"/>
        <v>2.7673693940014502E-7</v>
      </c>
      <c r="AD1586" s="28">
        <f t="shared" si="1813"/>
        <v>3.6145705824569353E-7</v>
      </c>
      <c r="AE1586" s="21">
        <f t="shared" si="1814"/>
        <v>27665.802298822633</v>
      </c>
      <c r="AF1586" s="10" cm="1">
        <f t="array" ref="AF1586">Lair(100000000/AE1586)</f>
        <v>3613.5401760060854</v>
      </c>
      <c r="AG1586" s="10">
        <f t="shared" si="1815"/>
        <v>8.8280749135632927E-3</v>
      </c>
      <c r="AH1586" s="10" t="b">
        <f t="shared" si="1805"/>
        <v>1</v>
      </c>
      <c r="AI1586" s="10">
        <f t="shared" ref="AI1586:AI1587" si="1919">$AF1586</f>
        <v>3613.5401760060854</v>
      </c>
      <c r="AJ1586">
        <v>3.0000000000000001E-3</v>
      </c>
      <c r="AK1586" s="3" cm="1">
        <f t="array" ref="AK1586">100000000/Lvac($AA1586)</f>
        <v>27665.803646314995</v>
      </c>
      <c r="AL1586" s="21">
        <f t="shared" si="1914"/>
        <v>2.2968448362646686E-2</v>
      </c>
      <c r="AM1586" s="10" cm="1">
        <f t="array" ref="AM1586">Lvac($AI1586)-$BA1586</f>
        <v>-3.003440019710979E-4</v>
      </c>
      <c r="AN1586" s="10">
        <f t="shared" ref="AN1586:AN1587" si="1920">$AK1586-($AX1586-$AW1586)</f>
        <v>3.6463149990595412E-3</v>
      </c>
      <c r="AO1586" s="3">
        <f t="shared" ref="AO1586:AO1587" si="1921">AM1586/AJ1586</f>
        <v>-0.10011466732369929</v>
      </c>
      <c r="AP1586" s="3">
        <v>-0.1587985037379743</v>
      </c>
      <c r="AS1586" s="3">
        <f t="shared" si="1819"/>
        <v>3.6463149954215623E-3</v>
      </c>
      <c r="AT1586" s="3" cm="1">
        <f t="array" ref="AT1586">AS1586-(100000000/LvacE($A1586)-$E1586)</f>
        <v>-4.0351013012696058E-5</v>
      </c>
      <c r="AU1586" t="s">
        <v>4720</v>
      </c>
      <c r="AV1586" t="s">
        <v>4858</v>
      </c>
      <c r="AW1586" s="3">
        <v>39732.99</v>
      </c>
      <c r="AX1586" s="3">
        <v>67398.789999999994</v>
      </c>
      <c r="AY1586" s="3"/>
      <c r="AZ1586" s="10" cm="1">
        <f t="array" ref="AZ1586">Lair(100000000/($AX1586-$AW1586))</f>
        <v>3613.5404762725934</v>
      </c>
      <c r="BA1586" s="10">
        <f t="shared" ref="BA1586:BA1587" si="1922">100000000/($AX1586-$AW1586)</f>
        <v>3614.5710588524466</v>
      </c>
      <c r="BB1586" s="12">
        <v>381000</v>
      </c>
      <c r="BC1586" s="3">
        <v>4.0000000000000001E-3</v>
      </c>
      <c r="BD1586" s="12" cm="1">
        <f t="array" ref="BD1586">SfromgA($BB1586,$BA1586,"")</f>
        <v>8.8803204237119671E-3</v>
      </c>
      <c r="BE1586" s="29">
        <f t="shared" ref="BE1586:BE1587" si="1923">(10^MAX(0.05, -0.312925054856973*((LN($BD1586))^(1/3)) + 0.454808404431693)-1)*100</f>
        <v>854.70017953927402</v>
      </c>
      <c r="BG1586" s="3"/>
      <c r="BH1586" s="3"/>
      <c r="BI1586" s="12">
        <f t="shared" ref="BI1586:BI1587" si="1924">IF($BB1586="",$BF1586,$BB1586)</f>
        <v>381000</v>
      </c>
      <c r="BJ1586" s="29">
        <f t="shared" ref="BJ1586:BJ1587" si="1925">IF($BB1586="",$BH1586,$BE1586)</f>
        <v>854.70017953927402</v>
      </c>
      <c r="BK1586" s="3">
        <f t="shared" ref="BK1586:BK1587" si="1926">LN(BN1586*100000000/($AX1586-$AW1586)/$BI1586)</f>
        <v>-5.6430990819056586</v>
      </c>
      <c r="BL1586" s="13">
        <f>EXP(BK$4341*$AX1586+BK$4342)*$BI1586/(100000000/($AX1586-$AW1586))</f>
        <v>7.0709443998923122E-2</v>
      </c>
      <c r="BM1586" s="3">
        <f t="shared" ref="BM1586:BM1587" si="1927">LN(BL1586/$C1586)</f>
        <v>-2.6491761365149458</v>
      </c>
      <c r="BN1586" s="16" cm="1">
        <f t="array" ref="BN1586">$C1586*EXP(poly_from_str(100000000/$E1586,BN$4342))</f>
        <v>0.37333732948884618</v>
      </c>
      <c r="BO1586" s="3">
        <f t="shared" ref="BO1586:BO1587" si="1928">LN($C1586)</f>
        <v>0</v>
      </c>
      <c r="BP1586" s="13">
        <f t="shared" ref="BP1586:BP1587" si="1929">LN(BL1586/BN1586)</f>
        <v>-1.663903237084533</v>
      </c>
      <c r="BY1586">
        <v>400</v>
      </c>
    </row>
    <row r="1587" spans="1:77" hidden="1" x14ac:dyDescent="0.25">
      <c r="A1587" t="s">
        <v>2278</v>
      </c>
      <c r="B1587" s="2" t="str">
        <f t="shared" si="1804"/>
        <v/>
      </c>
      <c r="C1587">
        <v>1</v>
      </c>
      <c r="E1587">
        <v>27683.040000000001</v>
      </c>
      <c r="F1587">
        <v>25409</v>
      </c>
      <c r="G1587" t="s">
        <v>5</v>
      </c>
      <c r="H1587" s="5" t="s">
        <v>8</v>
      </c>
      <c r="I1587">
        <v>53092</v>
      </c>
      <c r="J1587" t="s">
        <v>3</v>
      </c>
      <c r="K1587" s="5" t="s">
        <v>8</v>
      </c>
      <c r="L1587">
        <v>25409.74</v>
      </c>
      <c r="M1587" t="str">
        <f t="shared" si="1915"/>
        <v>e</v>
      </c>
      <c r="N1587" t="str">
        <f t="shared" si="1916"/>
        <v>7/2</v>
      </c>
      <c r="O1587">
        <v>53092.800000000003</v>
      </c>
      <c r="P1587" t="str">
        <f t="shared" si="1917"/>
        <v>o</v>
      </c>
      <c r="Q1587" t="str">
        <f t="shared" si="1918"/>
        <v>7/2</v>
      </c>
      <c r="R1587">
        <v>15</v>
      </c>
      <c r="AA1587" s="10">
        <f t="shared" si="1811"/>
        <v>3611.29</v>
      </c>
      <c r="AB1587" s="3" cm="1">
        <f t="array" ref="AB1587">100000000/Lvac(AA1587)</f>
        <v>27683.040248453908</v>
      </c>
      <c r="AC1587" s="28">
        <f t="shared" si="1812"/>
        <v>2.7690935925943361E-7</v>
      </c>
      <c r="AD1587" s="28">
        <f t="shared" si="1813"/>
        <v>3.612320001795503E-7</v>
      </c>
      <c r="AE1587" s="21">
        <f t="shared" si="1814"/>
        <v>27683.040156493738</v>
      </c>
      <c r="AF1587" s="10" cm="1">
        <f t="array" ref="AF1587">Lair(100000000/AE1587)</f>
        <v>3611.2900119966544</v>
      </c>
      <c r="AG1587" s="10">
        <f t="shared" si="1815"/>
        <v>8.8328464687762419E-3</v>
      </c>
      <c r="AH1587" s="10" t="b">
        <f t="shared" si="1805"/>
        <v>1</v>
      </c>
      <c r="AI1587" s="10">
        <f t="shared" si="1919"/>
        <v>3611.2900119966544</v>
      </c>
      <c r="AJ1587">
        <v>3.0000000000000001E-3</v>
      </c>
      <c r="AK1587" s="3" cm="1">
        <f t="array" ref="AK1587">100000000/Lvac($AA1587)</f>
        <v>27683.040248453908</v>
      </c>
      <c r="AL1587" s="21">
        <f t="shared" si="1914"/>
        <v>2.299707873626148E-2</v>
      </c>
      <c r="AM1587" s="10" cm="1">
        <f t="array" ref="AM1587">Lvac($AI1587)-$BA1587</f>
        <v>2.5893486781569663E-3</v>
      </c>
      <c r="AN1587" s="10">
        <f t="shared" si="1920"/>
        <v>-1.9751546093175421E-2</v>
      </c>
      <c r="AO1587" s="3">
        <f t="shared" si="1921"/>
        <v>0.86311622605232208</v>
      </c>
      <c r="AP1587" s="3">
        <v>0.85911630928118632</v>
      </c>
      <c r="AS1587" s="3">
        <f t="shared" si="1819"/>
        <v>2.4845390726113692E-4</v>
      </c>
      <c r="AT1587" s="3" cm="1">
        <f t="array" ref="AT1587">AS1587-(100000000/LvacE($A1587)-$E1587)</f>
        <v>-4.04460406571161E-5</v>
      </c>
      <c r="AU1587" t="s">
        <v>4715</v>
      </c>
      <c r="AV1587" t="s">
        <v>4809</v>
      </c>
      <c r="AW1587" s="3">
        <v>25409.74</v>
      </c>
      <c r="AX1587" s="3">
        <v>53092.800000000003</v>
      </c>
      <c r="AY1587" s="3"/>
      <c r="AZ1587" s="10" cm="1">
        <f t="array" ref="AZ1587">Lair(100000000/($AX1587-$AW1587))</f>
        <v>3611.2874233160128</v>
      </c>
      <c r="BA1587" s="10">
        <f t="shared" si="1922"/>
        <v>3612.3174244465749</v>
      </c>
      <c r="BB1587" s="12">
        <v>355000</v>
      </c>
      <c r="BC1587" s="3">
        <v>5.0000000000000001E-3</v>
      </c>
      <c r="BD1587" s="12" cm="1">
        <f t="array" ref="BD1587">SfromgA($BB1587,$BA1587,"")</f>
        <v>8.2588471960180539E-3</v>
      </c>
      <c r="BE1587" s="29">
        <f t="shared" si="1923"/>
        <v>860.59740471658233</v>
      </c>
      <c r="BG1587" s="3"/>
      <c r="BH1587" s="3"/>
      <c r="BI1587" s="12">
        <f t="shared" si="1924"/>
        <v>355000</v>
      </c>
      <c r="BJ1587" s="29">
        <f t="shared" si="1925"/>
        <v>860.59740471658233</v>
      </c>
      <c r="BK1587" s="3">
        <f t="shared" si="1926"/>
        <v>-5.5622951541664012</v>
      </c>
      <c r="BL1587" s="13">
        <f>EXP(BK$4341*$AX1587+BK$4342)*$BI1587/(100000000/($AX1587-$AW1587))</f>
        <v>0.19548674206250746</v>
      </c>
      <c r="BM1587" s="3">
        <f t="shared" si="1927"/>
        <v>-1.6322627173933404</v>
      </c>
      <c r="BN1587" s="16" cm="1">
        <f t="array" ref="BN1587">$C1587*EXP(poly_from_str(100000000/$E1587,BN$4342))</f>
        <v>0.37737085419927613</v>
      </c>
      <c r="BO1587" s="3">
        <f t="shared" si="1928"/>
        <v>0</v>
      </c>
      <c r="BP1587" s="13">
        <f t="shared" si="1929"/>
        <v>-0.65773584048657519</v>
      </c>
      <c r="BY1587">
        <v>404</v>
      </c>
    </row>
    <row r="1588" spans="1:77" hidden="1" x14ac:dyDescent="0.25">
      <c r="A1588" t="s">
        <v>2279</v>
      </c>
      <c r="B1588" s="2" t="str">
        <f t="shared" si="1804"/>
        <v/>
      </c>
      <c r="C1588">
        <v>0</v>
      </c>
      <c r="E1588">
        <v>27715.040000000001</v>
      </c>
      <c r="R1588">
        <v>15</v>
      </c>
      <c r="S1588" t="s">
        <v>22</v>
      </c>
      <c r="AA1588" s="10">
        <f t="shared" si="1811"/>
        <v>3607.12</v>
      </c>
      <c r="AB1588" s="3" cm="1">
        <f t="array" ref="AB1588">100000000/Lvac(AA1588)</f>
        <v>27715.042271623632</v>
      </c>
      <c r="AC1588" s="28">
        <f t="shared" si="1812"/>
        <v>2.7722947947392935E-7</v>
      </c>
      <c r="AD1588" s="28">
        <f t="shared" si="1813"/>
        <v>3.6081489257689558E-7</v>
      </c>
      <c r="AE1588" s="21">
        <f t="shared" si="1814"/>
        <v>27715.041428379271</v>
      </c>
      <c r="AF1588" s="10" cm="1">
        <f t="array" ref="AF1588">Lair(100000000/AE1588)</f>
        <v>3607.120109751465</v>
      </c>
      <c r="AG1588" s="10">
        <f t="shared" si="1815"/>
        <v>8.8417133712800841E-3</v>
      </c>
      <c r="AH1588" s="10" t="b">
        <f t="shared" si="1805"/>
        <v>1</v>
      </c>
      <c r="AI1588" s="10">
        <f t="shared" si="1827"/>
        <v>3607.12</v>
      </c>
      <c r="AJ1588">
        <v>3.0000000000000001E-3</v>
      </c>
      <c r="AK1588" s="3" cm="1">
        <f t="array" ref="AK1588">100000000/Lvac($AA1588)</f>
        <v>27715.042271623632</v>
      </c>
      <c r="AL1588" s="21">
        <f t="shared" si="1914"/>
        <v>2.3050280227680506E-2</v>
      </c>
      <c r="AM1588" s="21"/>
      <c r="AN1588" s="21"/>
      <c r="AO1588" s="21"/>
      <c r="AP1588" s="21"/>
      <c r="AS1588" s="3">
        <f t="shared" si="1819"/>
        <v>2.2716236308042426E-3</v>
      </c>
      <c r="AT1588" s="3" cm="1">
        <f t="array" ref="AT1588">AS1588-(100000000/LvacE($A1588)-$E1588)</f>
        <v>-4.0621886000735685E-5</v>
      </c>
      <c r="BB1588"/>
      <c r="BC1588"/>
      <c r="BD1588"/>
      <c r="BE1588"/>
      <c r="BF1588"/>
      <c r="BG1588"/>
      <c r="BH1588"/>
      <c r="BI1588"/>
      <c r="BJ1588"/>
      <c r="BN1588" s="16" cm="1">
        <f t="array" ref="BN1588">$C1588*EXP(poly_from_str(100000000/$E1588,BN$4342))</f>
        <v>0</v>
      </c>
      <c r="BO1588" s="16"/>
      <c r="BY1588" t="e">
        <v>#N/A</v>
      </c>
    </row>
    <row r="1589" spans="1:77" hidden="1" x14ac:dyDescent="0.25">
      <c r="A1589" t="s">
        <v>2280</v>
      </c>
      <c r="B1589" s="2" t="str">
        <f t="shared" si="1804"/>
        <v/>
      </c>
      <c r="C1589">
        <v>4</v>
      </c>
      <c r="D1589" t="s">
        <v>170</v>
      </c>
      <c r="E1589">
        <v>27715.439999999999</v>
      </c>
      <c r="F1589">
        <v>52026</v>
      </c>
      <c r="G1589" t="s">
        <v>5</v>
      </c>
      <c r="H1589" s="5" t="s">
        <v>19</v>
      </c>
      <c r="I1589">
        <v>79742</v>
      </c>
      <c r="J1589" t="s">
        <v>3</v>
      </c>
      <c r="K1589" s="5" t="s">
        <v>113</v>
      </c>
      <c r="L1589">
        <v>52026.9</v>
      </c>
      <c r="M1589" t="str">
        <f t="shared" ref="M1589:M1591" si="1930">$G1589&amp;""</f>
        <v>e</v>
      </c>
      <c r="N1589" t="str">
        <f t="shared" ref="N1589:N1591" si="1931">$H1589&amp;""</f>
        <v>3/2</v>
      </c>
      <c r="O1589">
        <v>79742.36</v>
      </c>
      <c r="P1589" t="str">
        <f t="shared" ref="P1589:P1591" si="1932">$J1589&amp;""</f>
        <v>o</v>
      </c>
      <c r="Q1589" t="str">
        <f t="shared" ref="Q1589:Q1591" si="1933">$K1589&amp;""</f>
        <v>1/2</v>
      </c>
      <c r="R1589">
        <v>15</v>
      </c>
      <c r="AA1589" s="10">
        <f t="shared" si="1811"/>
        <v>3607.0680000000002</v>
      </c>
      <c r="AB1589" s="3" cm="1">
        <f t="array" ref="AB1589">100000000/Lvac(AA1589)</f>
        <v>27715.441804697573</v>
      </c>
      <c r="AC1589" s="28">
        <f t="shared" si="1812"/>
        <v>2.7723347605312682E-7</v>
      </c>
      <c r="AD1589" s="28">
        <f t="shared" si="1813"/>
        <v>3.6080969123519691E-7</v>
      </c>
      <c r="AE1589" s="21">
        <f t="shared" si="1814"/>
        <v>27715.441134755503</v>
      </c>
      <c r="AF1589" s="10" cm="1">
        <f t="array" ref="AF1589">Lair(100000000/AE1589)</f>
        <v>3607.0680871929976</v>
      </c>
      <c r="AG1589" s="10">
        <f t="shared" si="1815"/>
        <v>8.8418241359322271E-3</v>
      </c>
      <c r="AH1589" s="10" t="b">
        <f t="shared" si="1805"/>
        <v>1</v>
      </c>
      <c r="AI1589" s="10">
        <f t="shared" ref="AI1589:AI1591" si="1934">$AF1589</f>
        <v>3607.0680871929976</v>
      </c>
      <c r="AJ1589" s="10">
        <f>AL1589/AK1589*AI1589</f>
        <v>1.3014651228044379E-2</v>
      </c>
      <c r="AK1589" s="16" cm="1">
        <f t="array" ref="AK1589">100000000/Lvac($AA1589)-0</f>
        <v>27715.441804697573</v>
      </c>
      <c r="AL1589" s="16">
        <f>MAX(0.1,0.007/$AA1589*$AE1589)</f>
        <v>0.1</v>
      </c>
      <c r="AM1589" s="10" cm="1">
        <f t="array" ref="AM1589">Lvac($AI1589)-$BA1589</f>
        <v>2.4559445187151141E-3</v>
      </c>
      <c r="AN1589" s="10">
        <f t="shared" ref="AN1589:AN1591" si="1935">$AK1589-($AX1589-$AW1589)</f>
        <v>-1.8195302425738191E-2</v>
      </c>
      <c r="AO1589" s="3">
        <f t="shared" ref="AO1589:AO1591" si="1936">AM1589/AJ1589</f>
        <v>0.18870613400864464</v>
      </c>
      <c r="AP1589" s="3">
        <v>0.1820048066870846</v>
      </c>
      <c r="AS1589" s="3">
        <f t="shared" si="1819"/>
        <v>1.8046975746983662E-3</v>
      </c>
      <c r="AT1589" s="3" cm="1">
        <f t="array" ref="AT1589">AS1589-(100000000/LvacE($A1589)-$E1589)</f>
        <v>-4.0624072425998747E-5</v>
      </c>
      <c r="AU1589" t="s">
        <v>4772</v>
      </c>
      <c r="AV1589" t="s">
        <v>4892</v>
      </c>
      <c r="AW1589" s="3">
        <v>52026.9</v>
      </c>
      <c r="AX1589" s="3">
        <v>79742.36</v>
      </c>
      <c r="AY1589" s="3"/>
      <c r="AZ1589" s="10" cm="1">
        <f t="array" ref="AZ1589">Lair(100000000/($AX1589-$AW1589))</f>
        <v>3607.0656318819952</v>
      </c>
      <c r="BA1589" s="10">
        <f t="shared" ref="BA1589:BA1591" si="1937">100000000/($AX1589-$AW1589)</f>
        <v>3608.0945436229454</v>
      </c>
      <c r="BB1589" s="12">
        <v>21800000</v>
      </c>
      <c r="BC1589" s="3">
        <v>0.17199999999999999</v>
      </c>
      <c r="BD1589" s="12" cm="1">
        <f t="array" ref="BD1589">SfromgA($BB1589,$BA1589,"")</f>
        <v>0.50538643427443597</v>
      </c>
      <c r="BE1589" s="29">
        <f>(10^MAX(0.05, -0.312925054856973*((LN($BD1589))^(1/3)) + 0.454808404431693)-1)*100</f>
        <v>437.4173584663817</v>
      </c>
      <c r="BG1589" s="3"/>
      <c r="BH1589" s="3"/>
      <c r="BI1589" s="12">
        <f>IF($BB1589="",$BF1589,$BB1589)</f>
        <v>21800000</v>
      </c>
      <c r="BJ1589" s="29">
        <f>IF($BB1589="",$BH1589,$BE1589)</f>
        <v>437.4173584663817</v>
      </c>
      <c r="BK1589" s="3">
        <f>LN(BN1589*100000000/($AX1589-$AW1589)/$BI1589)</f>
        <v>-8.2745792829032574</v>
      </c>
      <c r="BL1589" s="13">
        <f>EXP(BK$4341*$AX1589+BK$4342)*$BI1589/(100000000/($AX1589-$AW1589))</f>
        <v>1.5866371455525927</v>
      </c>
      <c r="BM1589" s="3">
        <f t="shared" ref="BM1589" si="1938">LN(BL1589/$C1589)</f>
        <v>-0.92467758746192497</v>
      </c>
      <c r="BN1589" s="16" cm="1">
        <f t="array" ref="BN1589">$C1589*EXP(poly_from_str(100000000/$E1589,BN$4342))</f>
        <v>1.5401905770963495</v>
      </c>
      <c r="BO1589" s="3">
        <f>LN($C1589)</f>
        <v>1.3862943611198906</v>
      </c>
      <c r="BP1589" s="13">
        <f>LN(BL1589/BN1589)</f>
        <v>2.9710613527730027E-2</v>
      </c>
      <c r="BY1589">
        <v>1646</v>
      </c>
    </row>
    <row r="1590" spans="1:77" hidden="1" x14ac:dyDescent="0.25">
      <c r="A1590" t="s">
        <v>2281</v>
      </c>
      <c r="B1590" s="2" t="str">
        <f t="shared" si="1804"/>
        <v/>
      </c>
      <c r="C1590">
        <v>7</v>
      </c>
      <c r="E1590">
        <v>27744.28</v>
      </c>
      <c r="F1590">
        <v>10950</v>
      </c>
      <c r="G1590" t="s">
        <v>3</v>
      </c>
      <c r="H1590" s="5" t="s">
        <v>19</v>
      </c>
      <c r="I1590">
        <v>38694</v>
      </c>
      <c r="J1590" t="s">
        <v>5</v>
      </c>
      <c r="K1590" s="5" t="s">
        <v>18</v>
      </c>
      <c r="L1590">
        <v>10950.24</v>
      </c>
      <c r="M1590" t="str">
        <f t="shared" si="1930"/>
        <v>o</v>
      </c>
      <c r="N1590" t="str">
        <f t="shared" si="1931"/>
        <v>3/2</v>
      </c>
      <c r="O1590">
        <v>38694.51</v>
      </c>
      <c r="P1590" t="str">
        <f t="shared" si="1932"/>
        <v>e</v>
      </c>
      <c r="Q1590" t="str">
        <f t="shared" si="1933"/>
        <v>5/2</v>
      </c>
      <c r="R1590">
        <v>15</v>
      </c>
      <c r="S1590" t="s">
        <v>6</v>
      </c>
      <c r="AA1590" s="10">
        <f t="shared" si="1811"/>
        <v>3603.319</v>
      </c>
      <c r="AB1590" s="3" cm="1">
        <f t="array" ref="AB1590">100000000/Lvac(AA1590)</f>
        <v>27744.276986341389</v>
      </c>
      <c r="AC1590" s="28">
        <f t="shared" si="1812"/>
        <v>2.7752191798727787E-7</v>
      </c>
      <c r="AD1590" s="28">
        <f t="shared" si="1813"/>
        <v>3.6043469451098103E-7</v>
      </c>
      <c r="AE1590" s="21">
        <f t="shared" si="1814"/>
        <v>27744.278108002978</v>
      </c>
      <c r="AF1590" s="10" cm="1">
        <f t="array" ref="AF1590">Lair(100000000/AE1590)</f>
        <v>3603.3188543189772</v>
      </c>
      <c r="AG1590" s="10">
        <f t="shared" si="1815"/>
        <v>8.8498224812098777E-3</v>
      </c>
      <c r="AH1590" s="10" t="b">
        <f t="shared" si="1805"/>
        <v>1</v>
      </c>
      <c r="AI1590" s="10">
        <f t="shared" si="1934"/>
        <v>3603.3188543189772</v>
      </c>
      <c r="AJ1590">
        <v>3.0000000000000001E-3</v>
      </c>
      <c r="AK1590" s="3" cm="1">
        <f t="array" ref="AK1590">100000000/Lvac($AA1590)</f>
        <v>27744.276986341389</v>
      </c>
      <c r="AL1590" s="21">
        <f t="shared" ref="AL1590:AL1595" si="1939">AJ1590/AI1590*AK1590</f>
        <v>2.3098935821141777E-2</v>
      </c>
      <c r="AM1590" s="10" cm="1">
        <f t="array" ref="AM1590">Lvac($AI1590)-$BA1590</f>
        <v>-1.0533365834817232E-3</v>
      </c>
      <c r="AN1590" s="10">
        <f t="shared" si="1935"/>
        <v>6.9863413846178446E-3</v>
      </c>
      <c r="AO1590" s="3">
        <f t="shared" si="1936"/>
        <v>-0.35111219449390774</v>
      </c>
      <c r="AP1590" s="3">
        <v>-0.30253932588190463</v>
      </c>
      <c r="AS1590" s="3">
        <f t="shared" si="1819"/>
        <v>-3.0136586101434659E-3</v>
      </c>
      <c r="AT1590" s="3" cm="1">
        <f t="array" ref="AT1590">AS1590-(100000000/LvacE($A1590)-$E1590)</f>
        <v>-4.0781837014947087E-5</v>
      </c>
      <c r="AU1590" t="s">
        <v>4810</v>
      </c>
      <c r="AV1590" t="s">
        <v>4789</v>
      </c>
      <c r="AW1590" s="3">
        <v>10950.24</v>
      </c>
      <c r="AX1590" s="3">
        <v>38694.51</v>
      </c>
      <c r="AY1590" s="3"/>
      <c r="AZ1590" s="10" cm="1">
        <f t="array" ref="AZ1590">Lair(100000000/($AX1590-$AW1590))</f>
        <v>3603.3199073838896</v>
      </c>
      <c r="BA1590" s="10">
        <f t="shared" si="1937"/>
        <v>3604.347852727788</v>
      </c>
      <c r="BN1590" s="16" cm="1">
        <f t="array" ref="BN1590">$C1590*EXP(poly_from_str(100000000/$E1590,BN$4342))</f>
        <v>2.7439111214081389</v>
      </c>
      <c r="BO1590" s="16"/>
      <c r="BY1590">
        <v>2929</v>
      </c>
    </row>
    <row r="1591" spans="1:77" hidden="1" x14ac:dyDescent="0.25">
      <c r="A1591" t="s">
        <v>2282</v>
      </c>
      <c r="B1591" s="2" t="str">
        <f t="shared" si="1804"/>
        <v/>
      </c>
      <c r="C1591">
        <v>7</v>
      </c>
      <c r="E1591">
        <v>27760.66</v>
      </c>
      <c r="F1591">
        <v>36640</v>
      </c>
      <c r="G1591" t="s">
        <v>5</v>
      </c>
      <c r="H1591" s="5" t="s">
        <v>8</v>
      </c>
      <c r="I1591">
        <v>64401</v>
      </c>
      <c r="J1591" t="s">
        <v>3</v>
      </c>
      <c r="K1591" s="5" t="s">
        <v>18</v>
      </c>
      <c r="L1591">
        <v>36640.379999999997</v>
      </c>
      <c r="M1591" t="str">
        <f t="shared" si="1930"/>
        <v>e</v>
      </c>
      <c r="N1591" t="str">
        <f t="shared" si="1931"/>
        <v>7/2</v>
      </c>
      <c r="O1591">
        <v>64401.03</v>
      </c>
      <c r="P1591" t="str">
        <f t="shared" si="1932"/>
        <v>o</v>
      </c>
      <c r="Q1591" t="str">
        <f t="shared" si="1933"/>
        <v>5/2</v>
      </c>
      <c r="R1591">
        <v>15</v>
      </c>
      <c r="S1591" t="s">
        <v>159</v>
      </c>
      <c r="AA1591" s="10">
        <f t="shared" si="1811"/>
        <v>3601.192</v>
      </c>
      <c r="AB1591" s="3" cm="1">
        <f t="array" ref="AB1591">100000000/Lvac(AA1591)</f>
        <v>27760.66335653211</v>
      </c>
      <c r="AC1591" s="28">
        <f t="shared" si="1812"/>
        <v>2.7768583291310211E-7</v>
      </c>
      <c r="AD1591" s="28">
        <f t="shared" si="1813"/>
        <v>3.6022193964060988E-7</v>
      </c>
      <c r="AE1591" s="21">
        <f t="shared" si="1814"/>
        <v>27760.662105402575</v>
      </c>
      <c r="AF1591" s="10" cm="1">
        <f t="array" ref="AF1591">Lair(100000000/AE1591)</f>
        <v>3601.1921623045146</v>
      </c>
      <c r="AG1591" s="10">
        <f t="shared" si="1815"/>
        <v>8.8543714631894258E-3</v>
      </c>
      <c r="AH1591" s="10" t="b">
        <f t="shared" si="1805"/>
        <v>1</v>
      </c>
      <c r="AI1591" s="10">
        <f t="shared" si="1934"/>
        <v>3601.1921623045146</v>
      </c>
      <c r="AJ1591">
        <v>3.0000000000000001E-3</v>
      </c>
      <c r="AK1591" s="3" cm="1">
        <f t="array" ref="AK1591">100000000/Lvac($AA1591)</f>
        <v>27760.66335653211</v>
      </c>
      <c r="AL1591" s="21">
        <f t="shared" si="1939"/>
        <v>2.3126227736845237E-2</v>
      </c>
      <c r="AM1591" s="10" cm="1">
        <f t="array" ref="AM1591">Lvac($AI1591)-$BA1591</f>
        <v>-1.5707959978499275E-3</v>
      </c>
      <c r="AN1591" s="10">
        <f t="shared" si="1935"/>
        <v>1.3356532108446117E-2</v>
      </c>
      <c r="AO1591" s="3">
        <f t="shared" si="1936"/>
        <v>-0.52359866594997584</v>
      </c>
      <c r="AP1591" s="3">
        <v>-0.57771412684815004</v>
      </c>
      <c r="AS1591" s="3">
        <f t="shared" si="1819"/>
        <v>3.3565321100468282E-3</v>
      </c>
      <c r="AT1591" s="3" cm="1">
        <f t="array" ref="AT1591">AS1591-(100000000/LvacE($A1591)-$E1591)</f>
        <v>-4.0871203964343295E-5</v>
      </c>
      <c r="AU1591" t="s">
        <v>4800</v>
      </c>
      <c r="AV1591" t="s">
        <v>4832</v>
      </c>
      <c r="AW1591" s="3">
        <v>36640.379999999997</v>
      </c>
      <c r="AX1591" s="3">
        <v>64401.03</v>
      </c>
      <c r="AY1591" s="3"/>
      <c r="AZ1591" s="10" cm="1">
        <f t="array" ref="AZ1591">Lair(100000000/($AX1591-$AW1591))</f>
        <v>3601.1937326954144</v>
      </c>
      <c r="BA1591" s="10">
        <f t="shared" si="1937"/>
        <v>3602.2211295484794</v>
      </c>
      <c r="BB1591" s="12">
        <v>6720000</v>
      </c>
      <c r="BC1591" s="3">
        <v>6.7000000000000004E-2</v>
      </c>
      <c r="BD1591" s="12" cm="1">
        <f t="array" ref="BD1591">SfromgA($BB1591,$BA1591,"")</f>
        <v>0.15502928389891441</v>
      </c>
      <c r="BE1591" s="29">
        <f>(10^MAX(0.05, -0.312925054856973*((LN($BD1591))^(1/3)) + 0.454808404431693)-1)*100</f>
        <v>591.7223943151912</v>
      </c>
      <c r="BG1591" s="3"/>
      <c r="BH1591" s="3"/>
      <c r="BI1591" s="12">
        <f>IF($BB1591="",$BF1591,$BB1591)</f>
        <v>6720000</v>
      </c>
      <c r="BJ1591" s="29">
        <f>IF($BB1591="",$BH1591,$BE1591)</f>
        <v>591.7223943151912</v>
      </c>
      <c r="BK1591" s="3">
        <f>LN(BN1591*100000000/($AX1591-$AW1591)/$BI1591)</f>
        <v>-6.5117904394227457</v>
      </c>
      <c r="BL1591" s="13">
        <f>EXP(BK$4341*$AX1591+BK$4342)*$BI1591/(100000000/($AX1591-$AW1591))</f>
        <v>1.5715474102004325</v>
      </c>
      <c r="BM1591" s="3">
        <f t="shared" ref="BM1591" si="1940">LN(BL1591/$C1591)</f>
        <v>-1.4938494034986549</v>
      </c>
      <c r="BN1591" s="16" cm="1">
        <f t="array" ref="BN1591">$C1591*EXP(poly_from_str(100000000/$E1591,BN$4342))</f>
        <v>2.7718150503712029</v>
      </c>
      <c r="BO1591" s="3">
        <f>LN($C1591)</f>
        <v>1.9459101490553132</v>
      </c>
      <c r="BP1591" s="13">
        <f>LN(BL1591/BN1591)</f>
        <v>-0.56744161289976791</v>
      </c>
      <c r="BR1591" s="12">
        <v>120930000</v>
      </c>
      <c r="BS1591" s="3">
        <f>LN(BV1591*100000000/($AX1591-$AW1591)/$BR1591)</f>
        <v>-5.6596943700736846</v>
      </c>
      <c r="BT1591" s="13">
        <f>EXP(BS$4338*$AX1591+BS$4336)*$BR1591/(100000000/($AX1591-$AW1591))</f>
        <v>34.426731573903616</v>
      </c>
      <c r="BU1591" s="3">
        <f>LN(BT1591/$BN1591)</f>
        <v>2.5193309847888248</v>
      </c>
      <c r="BV1591" s="3" cm="1">
        <f t="array" ref="BV1591">$BN1591*EXP(poly_from_str(100000000/$E1591,BV$4341))</f>
        <v>116.947151838759</v>
      </c>
      <c r="BW1591" s="12" t="s">
        <v>14</v>
      </c>
      <c r="BX1591" s="3">
        <f>LN(BT1591/BV1591)</f>
        <v>-1.222888795822362</v>
      </c>
      <c r="BY1591">
        <v>2957</v>
      </c>
    </row>
    <row r="1592" spans="1:77" hidden="1" x14ac:dyDescent="0.25">
      <c r="A1592" t="s">
        <v>2283</v>
      </c>
      <c r="B1592" s="2" t="str">
        <f t="shared" si="1804"/>
        <v/>
      </c>
      <c r="C1592">
        <v>2</v>
      </c>
      <c r="E1592">
        <v>27766.28</v>
      </c>
      <c r="R1592">
        <v>15</v>
      </c>
      <c r="S1592" t="s">
        <v>22</v>
      </c>
      <c r="AA1592" s="10">
        <f t="shared" si="1811"/>
        <v>3600.4639999999999</v>
      </c>
      <c r="AB1592" s="3" cm="1">
        <f t="array" ref="AB1592">100000000/Lvac(AA1592)</f>
        <v>27766.276302667738</v>
      </c>
      <c r="AC1592" s="28">
        <f t="shared" si="1812"/>
        <v>2.7774197992258779E-7</v>
      </c>
      <c r="AD1592" s="28">
        <f t="shared" si="1813"/>
        <v>3.6014912086138162E-7</v>
      </c>
      <c r="AE1592" s="21">
        <f t="shared" si="1814"/>
        <v>27766.27768152787</v>
      </c>
      <c r="AF1592" s="10" cm="1">
        <f t="array" ref="AF1592">Lair(100000000/AE1592)</f>
        <v>3600.4638211977835</v>
      </c>
      <c r="AG1592" s="10">
        <f t="shared" si="1815"/>
        <v>8.8559302776902837E-3</v>
      </c>
      <c r="AH1592" s="10" t="b">
        <f t="shared" si="1805"/>
        <v>1</v>
      </c>
      <c r="AI1592" s="10">
        <f t="shared" si="1827"/>
        <v>3600.4639999999999</v>
      </c>
      <c r="AJ1592">
        <v>3.0000000000000001E-3</v>
      </c>
      <c r="AK1592" s="3" cm="1">
        <f t="array" ref="AK1592">100000000/Lvac($AA1592)</f>
        <v>27766.276302667738</v>
      </c>
      <c r="AL1592" s="21">
        <f t="shared" si="1939"/>
        <v>2.31355816661417E-2</v>
      </c>
      <c r="AM1592" s="21"/>
      <c r="AN1592" s="21"/>
      <c r="AO1592" s="21"/>
      <c r="AP1592" s="21"/>
      <c r="AS1592" s="3">
        <f t="shared" si="1819"/>
        <v>-3.6973322603444103E-3</v>
      </c>
      <c r="AT1592" s="3" cm="1">
        <f t="array" ref="AT1592">AS1592-(100000000/LvacE($A1592)-$E1592)</f>
        <v>-4.0901770262280479E-5</v>
      </c>
      <c r="BB1592"/>
      <c r="BC1592"/>
      <c r="BD1592"/>
      <c r="BE1592"/>
      <c r="BF1592"/>
      <c r="BG1592"/>
      <c r="BH1592"/>
      <c r="BI1592"/>
      <c r="BJ1592"/>
      <c r="BN1592" s="16" cm="1">
        <f t="array" ref="BN1592">$C1592*EXP(poly_from_str(100000000/$E1592,BN$4342))</f>
        <v>0.79469755699653311</v>
      </c>
      <c r="BO1592" s="16"/>
      <c r="BY1592" t="e">
        <v>#N/A</v>
      </c>
    </row>
    <row r="1593" spans="1:77" hidden="1" x14ac:dyDescent="0.25">
      <c r="A1593" t="s">
        <v>2284</v>
      </c>
      <c r="B1593" s="2" t="str">
        <f t="shared" si="1804"/>
        <v/>
      </c>
      <c r="C1593">
        <v>2</v>
      </c>
      <c r="E1593">
        <v>27807.75</v>
      </c>
      <c r="F1593">
        <v>17095</v>
      </c>
      <c r="G1593" t="s">
        <v>3</v>
      </c>
      <c r="H1593" s="5" t="s">
        <v>19</v>
      </c>
      <c r="I1593">
        <v>44903</v>
      </c>
      <c r="J1593" t="s">
        <v>5</v>
      </c>
      <c r="K1593" s="5" t="s">
        <v>18</v>
      </c>
      <c r="L1593">
        <v>17095.63</v>
      </c>
      <c r="M1593" t="str">
        <f t="shared" ref="M1593:M1598" si="1941">$G1593&amp;""</f>
        <v>o</v>
      </c>
      <c r="N1593" t="str">
        <f t="shared" ref="N1593:N1598" si="1942">$H1593&amp;""</f>
        <v>3/2</v>
      </c>
      <c r="O1593">
        <v>44903.42</v>
      </c>
      <c r="P1593" t="str">
        <f t="shared" ref="P1593:P1598" si="1943">$J1593&amp;""</f>
        <v>e</v>
      </c>
      <c r="Q1593" t="str">
        <f t="shared" ref="Q1593:Q1598" si="1944">$K1593&amp;""</f>
        <v>5/2</v>
      </c>
      <c r="R1593">
        <v>15</v>
      </c>
      <c r="S1593" t="s">
        <v>6</v>
      </c>
      <c r="AA1593" s="10">
        <f t="shared" si="1811"/>
        <v>3595.0940000000001</v>
      </c>
      <c r="AB1593" s="3" cm="1">
        <f t="array" ref="AB1593">100000000/Lvac(AA1593)</f>
        <v>27807.749715420894</v>
      </c>
      <c r="AC1593" s="28">
        <f t="shared" si="1812"/>
        <v>2.7815684374316779E-7</v>
      </c>
      <c r="AD1593" s="28">
        <f t="shared" si="1813"/>
        <v>3.5961198235520879E-7</v>
      </c>
      <c r="AE1593" s="21">
        <f t="shared" si="1814"/>
        <v>27807.749821947677</v>
      </c>
      <c r="AF1593" s="10" cm="1">
        <f t="array" ref="AF1593">Lair(100000000/AE1593)</f>
        <v>3595.0939862274249</v>
      </c>
      <c r="AG1593" s="10">
        <f t="shared" si="1815"/>
        <v>8.8674579462207238E-3</v>
      </c>
      <c r="AH1593" s="10" t="b">
        <f t="shared" si="1805"/>
        <v>1</v>
      </c>
      <c r="AI1593" s="10">
        <f t="shared" ref="AI1593:AI1598" si="1945">$AF1593</f>
        <v>3595.0939862274249</v>
      </c>
      <c r="AJ1593">
        <v>3.0000000000000001E-3</v>
      </c>
      <c r="AK1593" s="3" cm="1">
        <f t="array" ref="AK1593">100000000/Lvac($AA1593)</f>
        <v>27807.749715420894</v>
      </c>
      <c r="AL1593" s="21">
        <f t="shared" si="1939"/>
        <v>2.3204747766220248E-2</v>
      </c>
      <c r="AM1593" s="10" cm="1">
        <f t="array" ref="AM1593">Lvac($AI1593)-$BA1593</f>
        <v>5.1958494314021664E-3</v>
      </c>
      <c r="AN1593" s="10">
        <f t="shared" ref="AN1593:AN1598" si="1946">$AK1593-($AX1593-$AW1593)</f>
        <v>-4.0284579103172291E-2</v>
      </c>
      <c r="AO1593" s="3">
        <f t="shared" ref="AO1593:AO1598" si="1947">AM1593/AJ1593</f>
        <v>1.7319498104673887</v>
      </c>
      <c r="AP1593" s="3">
        <v>1.7365418527030367</v>
      </c>
      <c r="AS1593" s="3">
        <f t="shared" si="1819"/>
        <v>-2.8457910593715496E-4</v>
      </c>
      <c r="AT1593" s="3" cm="1">
        <f t="array" ref="AT1593">AS1593-(100000000/LvacE($A1593)-$E1593)</f>
        <v>-4.1126852011075243E-5</v>
      </c>
      <c r="AU1593" t="s">
        <v>4851</v>
      </c>
      <c r="AV1593" t="s">
        <v>4760</v>
      </c>
      <c r="AW1593" s="3">
        <v>17095.63</v>
      </c>
      <c r="AX1593" s="3">
        <v>44903.42</v>
      </c>
      <c r="AY1593" s="3"/>
      <c r="AZ1593" s="10" cm="1">
        <f t="array" ref="AZ1593">Lair(100000000/($AX1593-$AW1593))</f>
        <v>3595.0887917176515</v>
      </c>
      <c r="BA1593" s="10">
        <f t="shared" ref="BA1593:BA1598" si="1948">100000000/($AX1593-$AW1593)</f>
        <v>3596.1146139265297</v>
      </c>
      <c r="BN1593" s="16" cm="1">
        <f t="array" ref="BN1593">$C1593*EXP(poly_from_str(100000000/$E1593,BN$4342))</f>
        <v>0.81523062381445455</v>
      </c>
      <c r="BO1593" s="16"/>
      <c r="BY1593">
        <v>868</v>
      </c>
    </row>
    <row r="1594" spans="1:77" hidden="1" x14ac:dyDescent="0.25">
      <c r="A1594" t="s">
        <v>2285</v>
      </c>
      <c r="B1594" s="2" t="str">
        <f t="shared" si="1804"/>
        <v/>
      </c>
      <c r="C1594">
        <v>4</v>
      </c>
      <c r="E1594">
        <v>27835.46</v>
      </c>
      <c r="F1594">
        <v>10859</v>
      </c>
      <c r="G1594" t="s">
        <v>3</v>
      </c>
      <c r="H1594" s="5" t="s">
        <v>8</v>
      </c>
      <c r="I1594">
        <v>38694</v>
      </c>
      <c r="J1594" t="s">
        <v>5</v>
      </c>
      <c r="K1594" s="5" t="s">
        <v>18</v>
      </c>
      <c r="L1594">
        <v>10859.06</v>
      </c>
      <c r="M1594" t="str">
        <f t="shared" si="1941"/>
        <v>o</v>
      </c>
      <c r="N1594" t="str">
        <f t="shared" si="1942"/>
        <v>7/2</v>
      </c>
      <c r="O1594">
        <v>38694.51</v>
      </c>
      <c r="P1594" t="str">
        <f t="shared" si="1943"/>
        <v>e</v>
      </c>
      <c r="Q1594" t="str">
        <f t="shared" si="1944"/>
        <v>5/2</v>
      </c>
      <c r="R1594">
        <v>15</v>
      </c>
      <c r="S1594" t="s">
        <v>2286</v>
      </c>
      <c r="AA1594" s="10">
        <f t="shared" si="1811"/>
        <v>3591.5149999999999</v>
      </c>
      <c r="AB1594" s="3" cm="1">
        <f t="array" ref="AB1594">100000000/Lvac(AA1594)</f>
        <v>27835.459804743648</v>
      </c>
      <c r="AC1594" s="28">
        <f t="shared" si="1812"/>
        <v>2.7843403132104422E-7</v>
      </c>
      <c r="AD1594" s="28">
        <f t="shared" si="1813"/>
        <v>3.592539900596801E-7</v>
      </c>
      <c r="AE1594" s="21">
        <f t="shared" si="1814"/>
        <v>27835.459878016438</v>
      </c>
      <c r="AF1594" s="10" cm="1">
        <f t="array" ref="AF1594">Lair(100000000/AE1594)</f>
        <v>3591.5149905456005</v>
      </c>
      <c r="AG1594" s="10">
        <f t="shared" si="1815"/>
        <v>8.8751696435548297E-3</v>
      </c>
      <c r="AH1594" s="10" t="b">
        <f t="shared" si="1805"/>
        <v>1</v>
      </c>
      <c r="AI1594" s="10">
        <f t="shared" si="1945"/>
        <v>3591.5149905456005</v>
      </c>
      <c r="AJ1594">
        <v>3.0000000000000001E-3</v>
      </c>
      <c r="AK1594" s="3" cm="1">
        <f t="array" ref="AK1594">100000000/Lvac($AA1594)</f>
        <v>27835.459804743648</v>
      </c>
      <c r="AL1594" s="21">
        <f t="shared" si="1939"/>
        <v>2.3251017922535575E-2</v>
      </c>
      <c r="AM1594" s="10" cm="1">
        <f t="array" ref="AM1594">Lvac($AI1594)-$BA1594</f>
        <v>-1.2748911217386194E-3</v>
      </c>
      <c r="AN1594" s="10">
        <f t="shared" si="1946"/>
        <v>9.8047436440538149E-3</v>
      </c>
      <c r="AO1594" s="3">
        <f t="shared" si="1947"/>
        <v>-0.42496370724620647</v>
      </c>
      <c r="AP1594" s="3">
        <v>-0.42181142816843931</v>
      </c>
      <c r="AS1594" s="3">
        <f t="shared" si="1819"/>
        <v>-1.9525635070749559E-4</v>
      </c>
      <c r="AT1594" s="3" cm="1">
        <f t="array" ref="AT1594">AS1594-(100000000/LvacE($A1594)-$E1594)</f>
        <v>-4.1276492993347347E-5</v>
      </c>
      <c r="AU1594" t="s">
        <v>4812</v>
      </c>
      <c r="AV1594" t="s">
        <v>4789</v>
      </c>
      <c r="AW1594" s="3">
        <v>10859.06</v>
      </c>
      <c r="AX1594" s="3">
        <v>38694.51</v>
      </c>
      <c r="AY1594" s="3"/>
      <c r="AZ1594" s="10" cm="1">
        <f t="array" ref="AZ1594">Lair(100000000/($AX1594-$AW1594))</f>
        <v>3591.51626510806</v>
      </c>
      <c r="BA1594" s="10">
        <f t="shared" si="1948"/>
        <v>3592.5411660310856</v>
      </c>
      <c r="BN1594" s="16" cm="1">
        <f t="array" ref="BN1594">$C1594*EXP(poly_from_str(100000000/$E1594,BN$4342))</f>
        <v>1.6583702127845223</v>
      </c>
      <c r="BO1594" s="16"/>
      <c r="BY1594">
        <v>1763</v>
      </c>
    </row>
    <row r="1595" spans="1:77" hidden="1" x14ac:dyDescent="0.25">
      <c r="A1595" t="s">
        <v>2287</v>
      </c>
      <c r="B1595" s="2" t="str">
        <f t="shared" si="1804"/>
        <v/>
      </c>
      <c r="C1595">
        <v>30</v>
      </c>
      <c r="D1595" t="s">
        <v>1155</v>
      </c>
      <c r="E1595">
        <v>27836.78</v>
      </c>
      <c r="F1595">
        <v>35384</v>
      </c>
      <c r="G1595" t="s">
        <v>5</v>
      </c>
      <c r="H1595" s="5" t="s">
        <v>18</v>
      </c>
      <c r="I1595">
        <v>63221</v>
      </c>
      <c r="J1595" t="s">
        <v>3</v>
      </c>
      <c r="K1595" s="5" t="s">
        <v>19</v>
      </c>
      <c r="L1595">
        <v>35384.17</v>
      </c>
      <c r="M1595" t="str">
        <f t="shared" si="1941"/>
        <v>e</v>
      </c>
      <c r="N1595" t="str">
        <f t="shared" si="1942"/>
        <v>5/2</v>
      </c>
      <c r="O1595">
        <v>63221.279999999999</v>
      </c>
      <c r="P1595" t="str">
        <f t="shared" si="1943"/>
        <v>o</v>
      </c>
      <c r="Q1595" t="str">
        <f t="shared" si="1944"/>
        <v>3/2</v>
      </c>
      <c r="R1595">
        <v>15</v>
      </c>
      <c r="T1595">
        <v>1</v>
      </c>
      <c r="AA1595" s="10">
        <f t="shared" si="1811"/>
        <v>3591.3440000000001</v>
      </c>
      <c r="AB1595" s="3" cm="1">
        <f t="array" ref="AB1595">100000000/Lvac(AA1595)</f>
        <v>27836.785139419433</v>
      </c>
      <c r="AC1595" s="28">
        <f t="shared" si="1812"/>
        <v>2.7844728881443829E-7</v>
      </c>
      <c r="AD1595" s="28">
        <f t="shared" si="1813"/>
        <v>3.592368856502429E-7</v>
      </c>
      <c r="AE1595" s="21">
        <f t="shared" si="1814"/>
        <v>27836.783210547921</v>
      </c>
      <c r="AF1595" s="10" cm="1">
        <f t="array" ref="AF1595">Lair(100000000/AE1595)</f>
        <v>3591.3442488589139</v>
      </c>
      <c r="AG1595" s="10">
        <f t="shared" si="1815"/>
        <v>8.8755386756906932E-3</v>
      </c>
      <c r="AH1595" s="10" t="b">
        <f t="shared" si="1805"/>
        <v>1</v>
      </c>
      <c r="AI1595" s="10">
        <f t="shared" si="1945"/>
        <v>3591.3442488589139</v>
      </c>
      <c r="AJ1595">
        <v>2.9000000000000001E-2</v>
      </c>
      <c r="AK1595" s="3" cm="1">
        <f t="array" ref="AK1595">100000000/Lvac($AA1595)</f>
        <v>27836.785139419433</v>
      </c>
      <c r="AL1595" s="21">
        <f t="shared" si="1939"/>
        <v>0.22478122761404962</v>
      </c>
      <c r="AM1595" s="10" cm="1">
        <f t="array" ref="AM1595">Lvac($AI1595)-$BA1595</f>
        <v>4.21720621006898E-2</v>
      </c>
      <c r="AN1595" s="10">
        <f t="shared" si="1946"/>
        <v>-0.32486058056747424</v>
      </c>
      <c r="AO1595" s="3">
        <f t="shared" si="1947"/>
        <v>1.4542090379548207</v>
      </c>
      <c r="AP1595" s="3">
        <v>1.4456254833115461</v>
      </c>
      <c r="AS1595" s="3">
        <f t="shared" si="1819"/>
        <v>5.1394194342719857E-3</v>
      </c>
      <c r="AT1595" s="3" cm="1">
        <f t="array" ref="AT1595">AS1595-(100000000/LvacE($A1595)-$E1595)</f>
        <v>-4.1283637983724475E-5</v>
      </c>
      <c r="AU1595" t="s">
        <v>4723</v>
      </c>
      <c r="AV1595" t="s">
        <v>4702</v>
      </c>
      <c r="AW1595" s="3">
        <v>35384.17</v>
      </c>
      <c r="AX1595" s="3">
        <v>63221.279999999999</v>
      </c>
      <c r="AY1595" s="3"/>
      <c r="AZ1595" s="10" cm="1">
        <f t="array" ref="AZ1595">Lair(100000000/($AX1595-$AW1595))</f>
        <v>3591.3020876685296</v>
      </c>
      <c r="BA1595" s="10">
        <f t="shared" si="1948"/>
        <v>3592.326933363413</v>
      </c>
      <c r="BB1595" s="12">
        <v>47200000</v>
      </c>
      <c r="BC1595" s="3">
        <v>7.9000000000000001E-2</v>
      </c>
      <c r="BD1595" s="12" cm="1">
        <f t="array" ref="BD1595">SfromgA($BB1595,$BA1595,"")</f>
        <v>1.0799481921557696</v>
      </c>
      <c r="BE1595" s="29">
        <f t="shared" ref="BE1595:BE1598" si="1949">(10^MAX(0.05, -0.312925054856973*((LN($BD1595))^(1/3)) + 0.454808404431693)-1)*100</f>
        <v>109.76361714041616</v>
      </c>
      <c r="BG1595" s="3"/>
      <c r="BH1595" s="3"/>
      <c r="BI1595" s="12">
        <f t="shared" ref="BI1595:BI1598" si="1950">IF($BB1595="",$BF1595,$BB1595)</f>
        <v>47200000</v>
      </c>
      <c r="BJ1595" s="29">
        <f t="shared" ref="BJ1595:BJ1598" si="1951">IF($BB1595="",$BH1595,$BE1595)</f>
        <v>109.76361714041616</v>
      </c>
      <c r="BK1595" s="3">
        <f t="shared" ref="BK1595:BK1598" si="1952">LN(BN1595*100000000/($AX1595-$AW1595)/$BI1595)</f>
        <v>-6.9618036441867108</v>
      </c>
      <c r="BL1595" s="13">
        <f>EXP(BK$4341*$AX1595+BK$4342)*$BI1595/(100000000/($AX1595-$AW1595))</f>
        <v>12.106645813796664</v>
      </c>
      <c r="BM1595" s="3">
        <f t="shared" ref="BM1595:BM1598" si="1953">LN(BL1595/$C1595)</f>
        <v>-0.90744283902734557</v>
      </c>
      <c r="BN1595" s="16" cm="1">
        <f t="array" ref="BN1595">$C1595*EXP(poly_from_str(100000000/$E1595,BN$4342))</f>
        <v>12.447818217823158</v>
      </c>
      <c r="BO1595" s="3">
        <f t="shared" ref="BO1595:BO1598" si="1954">LN($C1595)</f>
        <v>3.4011973816621555</v>
      </c>
      <c r="BP1595" s="13">
        <f t="shared" ref="BP1595:BP1598" si="1955">LN(BL1595/BN1595)</f>
        <v>-2.7790821370621353E-2</v>
      </c>
      <c r="BY1595">
        <v>13234</v>
      </c>
    </row>
    <row r="1596" spans="1:77" hidden="1" x14ac:dyDescent="0.25">
      <c r="A1596" t="s">
        <v>2288</v>
      </c>
      <c r="B1596" s="2" t="str">
        <f t="shared" si="1804"/>
        <v/>
      </c>
      <c r="C1596">
        <v>8</v>
      </c>
      <c r="D1596" t="s">
        <v>170</v>
      </c>
      <c r="E1596">
        <v>27848.05</v>
      </c>
      <c r="F1596">
        <v>35384</v>
      </c>
      <c r="G1596" t="s">
        <v>5</v>
      </c>
      <c r="H1596" s="5" t="s">
        <v>18</v>
      </c>
      <c r="I1596">
        <v>63232</v>
      </c>
      <c r="J1596" t="s">
        <v>3</v>
      </c>
      <c r="K1596" s="5" t="s">
        <v>8</v>
      </c>
      <c r="L1596">
        <v>35384.17</v>
      </c>
      <c r="M1596" t="str">
        <f t="shared" si="1941"/>
        <v>e</v>
      </c>
      <c r="N1596" t="str">
        <f t="shared" si="1942"/>
        <v>5/2</v>
      </c>
      <c r="O1596">
        <v>63232.14</v>
      </c>
      <c r="P1596" t="str">
        <f t="shared" si="1943"/>
        <v>o</v>
      </c>
      <c r="Q1596" t="str">
        <f t="shared" si="1944"/>
        <v>7/2</v>
      </c>
      <c r="R1596">
        <v>15</v>
      </c>
      <c r="AA1596" s="10">
        <f t="shared" si="1811"/>
        <v>3589.8910000000001</v>
      </c>
      <c r="AB1596" s="3" cm="1">
        <f t="array" ref="AB1596">100000000/Lvac(AA1596)</f>
        <v>27848.051703162881</v>
      </c>
      <c r="AC1596" s="28">
        <f t="shared" si="1812"/>
        <v>2.7855998970442276E-7</v>
      </c>
      <c r="AD1596" s="28">
        <f t="shared" si="1813"/>
        <v>3.5909154818411359E-7</v>
      </c>
      <c r="AE1596" s="21">
        <f t="shared" si="1814"/>
        <v>27848.051063303676</v>
      </c>
      <c r="AF1596" s="10" cm="1">
        <f t="array" ref="AF1596">Lair(100000000/AE1596)</f>
        <v>3589.8910824864915</v>
      </c>
      <c r="AG1596" s="10">
        <f t="shared" si="1815"/>
        <v>8.8786764978606419E-3</v>
      </c>
      <c r="AH1596" s="10" t="b">
        <f t="shared" si="1805"/>
        <v>1</v>
      </c>
      <c r="AI1596" s="10">
        <f t="shared" si="1945"/>
        <v>3589.8910824864915</v>
      </c>
      <c r="AJ1596" s="10">
        <f>AL1596/AK1596*AI1596</f>
        <v>1.2890995466224178E-2</v>
      </c>
      <c r="AK1596" s="16" cm="1">
        <f t="array" ref="AK1596">100000000/Lvac($AA1596)-0</f>
        <v>27848.051703162881</v>
      </c>
      <c r="AL1596" s="16">
        <f>MAX(0.1,0.007/$AA1596*$AE1596)</f>
        <v>0.1</v>
      </c>
      <c r="AM1596" s="10" cm="1">
        <f t="array" ref="AM1596">Lvac($AI1596)-$BA1596</f>
        <v>-1.0452879648710223E-2</v>
      </c>
      <c r="AN1596" s="10">
        <f t="shared" si="1946"/>
        <v>8.1703162879421143E-2</v>
      </c>
      <c r="AO1596" s="3">
        <f t="shared" si="1947"/>
        <v>-0.81086675393672381</v>
      </c>
      <c r="AP1596" s="3">
        <v>-0.8172671907955783</v>
      </c>
      <c r="AS1596" s="3">
        <f t="shared" si="1819"/>
        <v>1.7031628813128918E-3</v>
      </c>
      <c r="AT1596" s="3" cm="1">
        <f t="array" ref="AT1596">AS1596-(100000000/LvacE($A1596)-$E1596)</f>
        <v>-4.1344294004375115E-5</v>
      </c>
      <c r="AU1596" t="s">
        <v>4723</v>
      </c>
      <c r="AV1596" t="s">
        <v>4814</v>
      </c>
      <c r="AW1596" s="3">
        <v>35384.17</v>
      </c>
      <c r="AX1596" s="3">
        <v>63232.14</v>
      </c>
      <c r="AY1596" s="3"/>
      <c r="AZ1596" s="10" cm="1">
        <f t="array" ref="AZ1596">Lair(100000000/($AX1596-$AW1596))</f>
        <v>3589.9015326715989</v>
      </c>
      <c r="BA1596" s="10">
        <f t="shared" si="1948"/>
        <v>3590.9260172285449</v>
      </c>
      <c r="BB1596" s="12">
        <v>33400000</v>
      </c>
      <c r="BC1596" s="3">
        <v>0.52300000000000002</v>
      </c>
      <c r="BD1596" s="12" cm="1">
        <f t="array" ref="BD1596">SfromgA($BB1596,$BA1596,"")</f>
        <v>0.76330691969107378</v>
      </c>
      <c r="BE1596" s="29">
        <f t="shared" si="1949"/>
        <v>354.03059550504537</v>
      </c>
      <c r="BG1596" s="3"/>
      <c r="BH1596" s="3"/>
      <c r="BI1596" s="12">
        <f t="shared" si="1950"/>
        <v>33400000</v>
      </c>
      <c r="BJ1596" s="29">
        <f t="shared" si="1951"/>
        <v>354.03059550504537</v>
      </c>
      <c r="BK1596" s="3">
        <f t="shared" si="1952"/>
        <v>-7.931226789491908</v>
      </c>
      <c r="BL1596" s="13">
        <f>EXP(BK$4341*$AX1596+BK$4342)*$BI1596/(100000000/($AX1596-$AW1596))</f>
        <v>8.5632642594051021</v>
      </c>
      <c r="BM1596" s="3">
        <f t="shared" si="1953"/>
        <v>6.8039914498235501E-2</v>
      </c>
      <c r="BN1596" s="16" cm="1">
        <f t="array" ref="BN1596">$C1596*EXP(poly_from_str(100000000/$E1596,BN$4342))</f>
        <v>3.3423504155179966</v>
      </c>
      <c r="BO1596" s="3">
        <f t="shared" si="1954"/>
        <v>2.0794415416798357</v>
      </c>
      <c r="BP1596" s="13">
        <f t="shared" si="1955"/>
        <v>0.94080717946136572</v>
      </c>
      <c r="BY1596">
        <v>3552</v>
      </c>
    </row>
    <row r="1597" spans="1:77" hidden="1" x14ac:dyDescent="0.25">
      <c r="A1597" t="s">
        <v>2289</v>
      </c>
      <c r="B1597" s="2" t="str">
        <f t="shared" si="1804"/>
        <v/>
      </c>
      <c r="C1597">
        <v>9</v>
      </c>
      <c r="E1597">
        <v>27888.65</v>
      </c>
      <c r="F1597">
        <v>20856</v>
      </c>
      <c r="G1597" t="s">
        <v>3</v>
      </c>
      <c r="H1597" s="5" t="s">
        <v>19</v>
      </c>
      <c r="I1597">
        <v>48745</v>
      </c>
      <c r="J1597" t="s">
        <v>5</v>
      </c>
      <c r="K1597" s="5" t="s">
        <v>18</v>
      </c>
      <c r="L1597">
        <v>20856.86</v>
      </c>
      <c r="M1597" t="str">
        <f t="shared" si="1941"/>
        <v>o</v>
      </c>
      <c r="N1597" t="str">
        <f t="shared" si="1942"/>
        <v>3/2</v>
      </c>
      <c r="O1597">
        <v>48745.48</v>
      </c>
      <c r="P1597" t="str">
        <f t="shared" si="1943"/>
        <v>e</v>
      </c>
      <c r="Q1597" t="str">
        <f t="shared" si="1944"/>
        <v>5/2</v>
      </c>
      <c r="R1597">
        <v>15</v>
      </c>
      <c r="AA1597" s="10">
        <f t="shared" si="1811"/>
        <v>3584.665</v>
      </c>
      <c r="AB1597" s="3" cm="1">
        <f t="array" ref="AB1597">100000000/Lvac(AA1597)</f>
        <v>27888.649611919926</v>
      </c>
      <c r="AC1597" s="28">
        <f t="shared" si="1812"/>
        <v>2.7896609585554021E-7</v>
      </c>
      <c r="AD1597" s="28">
        <f t="shared" si="1813"/>
        <v>3.5856881344752837E-7</v>
      </c>
      <c r="AE1597" s="21">
        <f t="shared" si="1814"/>
        <v>27888.649758248048</v>
      </c>
      <c r="AF1597" s="10" cm="1">
        <f t="array" ref="AF1597">Lair(100000000/AE1597)</f>
        <v>3584.6649811912089</v>
      </c>
      <c r="AG1597" s="10">
        <f t="shared" si="1815"/>
        <v>8.889993850460215E-3</v>
      </c>
      <c r="AH1597" s="10" t="b">
        <f t="shared" si="1805"/>
        <v>1</v>
      </c>
      <c r="AI1597" s="10">
        <f t="shared" si="1945"/>
        <v>3584.6649811912089</v>
      </c>
      <c r="AJ1597">
        <v>3.0000000000000001E-3</v>
      </c>
      <c r="AK1597" s="3" cm="1">
        <f t="array" ref="AK1597">100000000/Lvac($AA1597)</f>
        <v>27888.649611919926</v>
      </c>
      <c r="AL1597" s="21">
        <f>AJ1597/AI1597*AK1597</f>
        <v>2.3339963225226423E-2</v>
      </c>
      <c r="AM1597" s="10" cm="1">
        <f t="array" ref="AM1597">Lvac($AI1597)-$BA1597</f>
        <v>-3.8260694277596485E-3</v>
      </c>
      <c r="AN1597" s="10">
        <f t="shared" si="1946"/>
        <v>2.9611919922899688E-2</v>
      </c>
      <c r="AO1597" s="3">
        <f t="shared" si="1947"/>
        <v>-1.2753564759198828</v>
      </c>
      <c r="AP1597" s="3">
        <v>-1.2690852625685995</v>
      </c>
      <c r="AS1597" s="3">
        <f t="shared" si="1819"/>
        <v>-3.8808007593615912E-4</v>
      </c>
      <c r="AT1597" s="3" cm="1">
        <f t="array" ref="AT1597">AS1597-(100000000/LvacE($A1597)-$E1597)</f>
        <v>-4.1562030673958361E-5</v>
      </c>
      <c r="AU1597" t="s">
        <v>4822</v>
      </c>
      <c r="AV1597" t="s">
        <v>4757</v>
      </c>
      <c r="AW1597" s="3">
        <v>20856.86</v>
      </c>
      <c r="AX1597" s="3">
        <v>48745.48</v>
      </c>
      <c r="AY1597" s="3"/>
      <c r="AZ1597" s="10" cm="1">
        <f t="array" ref="AZ1597">Lair(100000000/($AX1597-$AW1597))</f>
        <v>3584.6688062745561</v>
      </c>
      <c r="BA1597" s="10">
        <f t="shared" si="1948"/>
        <v>3585.6919417310714</v>
      </c>
      <c r="BB1597" s="12">
        <v>2600000</v>
      </c>
      <c r="BC1597" s="3">
        <v>0.13900000000000001</v>
      </c>
      <c r="BD1597" s="12" cm="1">
        <f t="array" ref="BD1597">SfromgA($BB1597,$BA1597,"")</f>
        <v>5.9159655110636963E-2</v>
      </c>
      <c r="BE1597" s="29">
        <f t="shared" si="1949"/>
        <v>689.41197355703753</v>
      </c>
      <c r="BG1597" s="3"/>
      <c r="BH1597" s="3"/>
      <c r="BI1597" s="12">
        <f t="shared" si="1950"/>
        <v>2600000</v>
      </c>
      <c r="BJ1597" s="29">
        <f t="shared" si="1951"/>
        <v>689.41197355703753</v>
      </c>
      <c r="BK1597" s="3">
        <f t="shared" si="1952"/>
        <v>-5.2371383449740572</v>
      </c>
      <c r="BL1597" s="13">
        <f>EXP(BK$4341*$AX1597+BK$4342)*$BI1597/(100000000/($AX1597-$AW1597))</f>
        <v>2.0069061493847711</v>
      </c>
      <c r="BM1597" s="3">
        <f t="shared" si="1953"/>
        <v>-1.5006302702572458</v>
      </c>
      <c r="BN1597" s="16" cm="1">
        <f t="array" ref="BN1597">$C1597*EXP(poly_from_str(100000000/$E1597,BN$4342))</f>
        <v>3.854251841576259</v>
      </c>
      <c r="BO1597" s="3">
        <f t="shared" si="1954"/>
        <v>2.1972245773362196</v>
      </c>
      <c r="BP1597" s="13">
        <f t="shared" si="1955"/>
        <v>-0.6525826062832738</v>
      </c>
      <c r="BY1597">
        <v>4088</v>
      </c>
    </row>
    <row r="1598" spans="1:77" hidden="1" x14ac:dyDescent="0.25">
      <c r="A1598" t="s">
        <v>2290</v>
      </c>
      <c r="B1598" s="2" t="str">
        <f t="shared" si="1804"/>
        <v/>
      </c>
      <c r="C1598">
        <v>7</v>
      </c>
      <c r="D1598" t="s">
        <v>134</v>
      </c>
      <c r="E1598">
        <v>27941.23</v>
      </c>
      <c r="F1598">
        <v>35291</v>
      </c>
      <c r="G1598" t="s">
        <v>5</v>
      </c>
      <c r="H1598" s="5" t="s">
        <v>4</v>
      </c>
      <c r="I1598">
        <v>63232</v>
      </c>
      <c r="J1598" t="s">
        <v>3</v>
      </c>
      <c r="K1598" s="5" t="s">
        <v>8</v>
      </c>
      <c r="L1598">
        <v>35291</v>
      </c>
      <c r="M1598" t="str">
        <f t="shared" si="1941"/>
        <v>e</v>
      </c>
      <c r="N1598" t="str">
        <f t="shared" si="1942"/>
        <v>9/2</v>
      </c>
      <c r="O1598">
        <v>63232.14</v>
      </c>
      <c r="P1598" t="str">
        <f t="shared" si="1943"/>
        <v>o</v>
      </c>
      <c r="Q1598" t="str">
        <f t="shared" si="1944"/>
        <v>7/2</v>
      </c>
      <c r="R1598">
        <v>15</v>
      </c>
      <c r="AA1598" s="10">
        <f t="shared" si="1811"/>
        <v>3577.9189999999999</v>
      </c>
      <c r="AB1598" s="3" cm="1">
        <f t="array" ref="AB1598">100000000/Lvac(AA1598)</f>
        <v>27941.230907884456</v>
      </c>
      <c r="AC1598" s="28">
        <f t="shared" si="1812"/>
        <v>2.794920734650505E-7</v>
      </c>
      <c r="AD1598" s="28">
        <f t="shared" si="1813"/>
        <v>3.5789403956352549E-7</v>
      </c>
      <c r="AE1598" s="21">
        <f t="shared" si="1814"/>
        <v>27941.230563952471</v>
      </c>
      <c r="AF1598" s="10" cm="1">
        <f t="array" ref="AF1598">Lair(100000000/AE1598)</f>
        <v>3577.919044042259</v>
      </c>
      <c r="AG1598" s="10">
        <f t="shared" si="1815"/>
        <v>8.9046762808051919E-3</v>
      </c>
      <c r="AH1598" s="10" t="b">
        <f t="shared" si="1805"/>
        <v>1</v>
      </c>
      <c r="AI1598" s="10">
        <f t="shared" si="1945"/>
        <v>3577.919044042259</v>
      </c>
      <c r="AJ1598" s="10">
        <f>AL1598/AK1598*AI1598</f>
        <v>1.0244127199228412E-2</v>
      </c>
      <c r="AK1598" s="23" cm="1">
        <f t="array" ref="AK1598">100000000/Lvac($AA1598)+0</f>
        <v>27941.230907884456</v>
      </c>
      <c r="AL1598" s="23">
        <f>MAX(0.08,0.007/$AA1598*$AE1598)</f>
        <v>0.08</v>
      </c>
      <c r="AM1598" s="10" cm="1">
        <f t="array" ref="AM1598">Lvac($AI1598)-$BA1598</f>
        <v>-1.1600206429648097E-2</v>
      </c>
      <c r="AN1598" s="10">
        <f t="shared" si="1946"/>
        <v>9.0907884456100874E-2</v>
      </c>
      <c r="AO1598" s="3">
        <f t="shared" si="1947"/>
        <v>-1.132376258518327</v>
      </c>
      <c r="AP1598" s="3">
        <v>-1.1366766495694316</v>
      </c>
      <c r="AS1598" s="3">
        <f t="shared" si="1819"/>
        <v>9.078844559553545E-4</v>
      </c>
      <c r="AT1598" s="3" cm="1">
        <f t="array" ref="AT1598">AS1598-(100000000/LvacE($A1598)-$E1598)</f>
        <v>-4.1842082282528281E-5</v>
      </c>
      <c r="AU1598" t="s">
        <v>4802</v>
      </c>
      <c r="AV1598" t="s">
        <v>4814</v>
      </c>
      <c r="AW1598" s="3">
        <v>35291</v>
      </c>
      <c r="AX1598" s="3">
        <v>63232.14</v>
      </c>
      <c r="AY1598" s="3"/>
      <c r="AZ1598" s="10" cm="1">
        <f t="array" ref="AZ1598">Lair(100000000/($AX1598-$AW1598))</f>
        <v>3577.9306412598048</v>
      </c>
      <c r="BA1598" s="10">
        <f t="shared" si="1948"/>
        <v>3578.9520398952941</v>
      </c>
      <c r="BB1598" s="12">
        <v>16400000</v>
      </c>
      <c r="BC1598" s="3">
        <v>0.22</v>
      </c>
      <c r="BD1598" s="12" cm="1">
        <f t="array" ref="BD1598">SfromgA($BB1598,$BA1598,"")</f>
        <v>0.37106060113918671</v>
      </c>
      <c r="BE1598" s="29">
        <f t="shared" si="1949"/>
        <v>484.56493711297543</v>
      </c>
      <c r="BG1598" s="3"/>
      <c r="BH1598" s="3"/>
      <c r="BI1598" s="12">
        <f t="shared" si="1950"/>
        <v>16400000</v>
      </c>
      <c r="BJ1598" s="29">
        <f t="shared" si="1951"/>
        <v>484.56493711297543</v>
      </c>
      <c r="BK1598" s="3">
        <f t="shared" si="1952"/>
        <v>-7.3002862797481329</v>
      </c>
      <c r="BL1598" s="13">
        <f>EXP(BK$4341*$AX1598+BK$4342)*$BI1598/(100000000/($AX1598-$AW1598))</f>
        <v>4.2187841588059403</v>
      </c>
      <c r="BM1598" s="3">
        <f t="shared" si="1953"/>
        <v>-0.50636317654724128</v>
      </c>
      <c r="BN1598" s="16" cm="1">
        <f t="array" ref="BN1598">$C1598*EXP(poly_from_str(100000000/$E1598,BN$4342))</f>
        <v>3.0946669855609423</v>
      </c>
      <c r="BO1598" s="3">
        <f t="shared" si="1954"/>
        <v>1.9459101490553132</v>
      </c>
      <c r="BP1598" s="13">
        <f t="shared" si="1955"/>
        <v>0.30986666971759103</v>
      </c>
      <c r="BY1598">
        <v>3275</v>
      </c>
    </row>
    <row r="1599" spans="1:77" hidden="1" x14ac:dyDescent="0.25">
      <c r="A1599" t="s">
        <v>2291</v>
      </c>
      <c r="B1599" s="2" t="str">
        <f t="shared" si="1804"/>
        <v/>
      </c>
      <c r="C1599">
        <v>0</v>
      </c>
      <c r="E1599">
        <v>27941.67</v>
      </c>
      <c r="R1599">
        <v>15</v>
      </c>
      <c r="S1599" t="s">
        <v>22</v>
      </c>
      <c r="AA1599" s="10">
        <f t="shared" si="1811"/>
        <v>3577.8629999999998</v>
      </c>
      <c r="AB1599" s="3" cm="1">
        <f t="array" ref="AB1599">100000000/Lvac(AA1599)</f>
        <v>27941.668226340975</v>
      </c>
      <c r="AC1599" s="28">
        <f t="shared" si="1812"/>
        <v>2.7949644801939035E-7</v>
      </c>
      <c r="AD1599" s="28">
        <f t="shared" si="1813"/>
        <v>3.5788843812027194E-7</v>
      </c>
      <c r="AE1599" s="21">
        <f t="shared" si="1814"/>
        <v>27941.668898278669</v>
      </c>
      <c r="AF1599" s="10" cm="1">
        <f t="array" ref="AF1599">Lair(100000000/AE1599)</f>
        <v>3577.8629139576187</v>
      </c>
      <c r="AG1599" s="10">
        <f t="shared" si="1815"/>
        <v>8.9047985104992802E-3</v>
      </c>
      <c r="AH1599" s="10" t="b">
        <f t="shared" si="1805"/>
        <v>1</v>
      </c>
      <c r="AI1599" s="10">
        <f t="shared" si="1827"/>
        <v>3577.8629999999998</v>
      </c>
      <c r="AJ1599">
        <v>3.0000000000000001E-3</v>
      </c>
      <c r="AK1599" s="3" cm="1">
        <f t="array" ref="AK1599">100000000/Lvac($AA1599)</f>
        <v>27941.668226340975</v>
      </c>
      <c r="AL1599" s="21">
        <f t="shared" ref="AL1599:AL1600" si="1956">AJ1599/AI1599*AK1599</f>
        <v>2.3428791062995686E-2</v>
      </c>
      <c r="AM1599" s="21"/>
      <c r="AN1599" s="21"/>
      <c r="AO1599" s="21"/>
      <c r="AP1599" s="21"/>
      <c r="AS1599" s="3">
        <f t="shared" si="1819"/>
        <v>-1.7736590234562755E-3</v>
      </c>
      <c r="AT1599" s="3" cm="1">
        <f t="array" ref="AT1599">AS1599-(100000000/LvacE($A1599)-$E1599)</f>
        <v>-4.1844399675028399E-5</v>
      </c>
      <c r="BB1599"/>
      <c r="BC1599"/>
      <c r="BD1599"/>
      <c r="BE1599"/>
      <c r="BF1599"/>
      <c r="BG1599"/>
      <c r="BH1599"/>
      <c r="BI1599"/>
      <c r="BJ1599"/>
      <c r="BN1599" s="16" cm="1">
        <f t="array" ref="BN1599">$C1599*EXP(poly_from_str(100000000/$E1599,BN$4342))</f>
        <v>0</v>
      </c>
      <c r="BO1599" s="16"/>
      <c r="BY1599" t="e">
        <v>#N/A</v>
      </c>
    </row>
    <row r="1600" spans="1:77" hidden="1" x14ac:dyDescent="0.25">
      <c r="A1600" t="s">
        <v>2292</v>
      </c>
      <c r="B1600" s="2" t="str">
        <f t="shared" si="1804"/>
        <v/>
      </c>
      <c r="C1600">
        <v>0</v>
      </c>
      <c r="E1600">
        <v>27942.06</v>
      </c>
      <c r="R1600">
        <v>15</v>
      </c>
      <c r="S1600" t="s">
        <v>22</v>
      </c>
      <c r="AA1600" s="10">
        <f t="shared" si="1811"/>
        <v>3577.8130000000001</v>
      </c>
      <c r="AB1600" s="3" cm="1">
        <f t="array" ref="AB1600">100000000/Lvac(AA1600)</f>
        <v>27942.058700816298</v>
      </c>
      <c r="AC1600" s="28">
        <f t="shared" si="1812"/>
        <v>2.7950035398719831E-7</v>
      </c>
      <c r="AD1600" s="28">
        <f t="shared" si="1813"/>
        <v>3.5788343683165554E-7</v>
      </c>
      <c r="AE1600" s="21">
        <f t="shared" si="1814"/>
        <v>27942.059193019591</v>
      </c>
      <c r="AF1600" s="10" cm="1">
        <f t="array" ref="AF1600">Lair(100000000/AE1600)</f>
        <v>3577.8129369745739</v>
      </c>
      <c r="AG1600" s="10">
        <f t="shared" si="1815"/>
        <v>8.904907649004614E-3</v>
      </c>
      <c r="AH1600" s="10" t="b">
        <f t="shared" si="1805"/>
        <v>1</v>
      </c>
      <c r="AI1600" s="10">
        <f t="shared" si="1827"/>
        <v>3577.8130000000001</v>
      </c>
      <c r="AJ1600">
        <v>3.0000000000000001E-3</v>
      </c>
      <c r="AK1600" s="3" cm="1">
        <f t="array" ref="AK1600">100000000/Lvac($AA1600)</f>
        <v>27942.058700816298</v>
      </c>
      <c r="AL1600" s="21">
        <f t="shared" si="1956"/>
        <v>2.3429445894027689E-2</v>
      </c>
      <c r="AM1600" s="21"/>
      <c r="AN1600" s="21"/>
      <c r="AO1600" s="21"/>
      <c r="AP1600" s="21"/>
      <c r="AS1600" s="3">
        <f t="shared" si="1819"/>
        <v>-1.2991837029403541E-3</v>
      </c>
      <c r="AT1600" s="3" cm="1">
        <f t="array" ref="AT1600">AS1600-(100000000/LvacE($A1600)-$E1600)</f>
        <v>-4.1846476960927248E-5</v>
      </c>
      <c r="BB1600"/>
      <c r="BC1600"/>
      <c r="BD1600"/>
      <c r="BE1600"/>
      <c r="BF1600"/>
      <c r="BG1600"/>
      <c r="BH1600"/>
      <c r="BI1600"/>
      <c r="BJ1600"/>
      <c r="BN1600" s="16" cm="1">
        <f t="array" ref="BN1600">$C1600*EXP(poly_from_str(100000000/$E1600,BN$4342))</f>
        <v>0</v>
      </c>
      <c r="BO1600" s="16"/>
      <c r="BY1600" t="e">
        <v>#N/A</v>
      </c>
    </row>
    <row r="1601" spans="1:77" hidden="1" x14ac:dyDescent="0.25">
      <c r="A1601" t="s">
        <v>2293</v>
      </c>
      <c r="B1601" s="2" t="str">
        <f t="shared" si="1804"/>
        <v/>
      </c>
      <c r="C1601">
        <v>8</v>
      </c>
      <c r="D1601" t="s">
        <v>134</v>
      </c>
      <c r="E1601">
        <v>27945.78</v>
      </c>
      <c r="F1601">
        <v>33659</v>
      </c>
      <c r="G1601" t="s">
        <v>5</v>
      </c>
      <c r="H1601" s="5" t="s">
        <v>18</v>
      </c>
      <c r="I1601">
        <v>61605</v>
      </c>
      <c r="J1601" t="s">
        <v>3</v>
      </c>
      <c r="K1601" s="5" t="s">
        <v>8</v>
      </c>
      <c r="L1601">
        <v>33659.99</v>
      </c>
      <c r="M1601" t="str">
        <f>$G1601&amp;""</f>
        <v>e</v>
      </c>
      <c r="N1601" t="str">
        <f>$H1601&amp;""</f>
        <v>5/2</v>
      </c>
      <c r="O1601">
        <v>61605.66</v>
      </c>
      <c r="P1601" t="str">
        <f>$J1601&amp;""</f>
        <v>o</v>
      </c>
      <c r="Q1601" t="str">
        <f>$K1601&amp;""</f>
        <v>7/2</v>
      </c>
      <c r="R1601">
        <v>15</v>
      </c>
      <c r="AA1601" s="10">
        <f t="shared" si="1811"/>
        <v>3577.3359999999998</v>
      </c>
      <c r="AB1601" s="3" cm="1">
        <f t="array" ref="AB1601">100000000/Lvac(AA1601)</f>
        <v>27945.784376057596</v>
      </c>
      <c r="AC1601" s="28">
        <f t="shared" si="1812"/>
        <v>2.795376224095249E-7</v>
      </c>
      <c r="AD1601" s="28">
        <f t="shared" si="1813"/>
        <v>3.5783572453838323E-7</v>
      </c>
      <c r="AE1601" s="21">
        <f t="shared" si="1814"/>
        <v>27945.782717613503</v>
      </c>
      <c r="AF1601" s="10" cm="1">
        <f t="array" ref="AF1601">Lair(100000000/AE1601)</f>
        <v>3577.3362123031034</v>
      </c>
      <c r="AG1601" s="10">
        <f t="shared" si="1815"/>
        <v>8.9059490604261951E-3</v>
      </c>
      <c r="AH1601" s="10" t="b">
        <f t="shared" si="1805"/>
        <v>1</v>
      </c>
      <c r="AI1601" s="10">
        <f>$AF1601</f>
        <v>3577.3362123031034</v>
      </c>
      <c r="AJ1601" s="10">
        <f>AL1601/AK1601*AI1601</f>
        <v>1.0240789563575011E-2</v>
      </c>
      <c r="AK1601" s="23" cm="1">
        <f t="array" ref="AK1601">100000000/Lvac($AA1601)+0</f>
        <v>27945.784376057596</v>
      </c>
      <c r="AL1601" s="23">
        <f>MAX(0.08,0.007/$AA1601*$AE1601)</f>
        <v>0.08</v>
      </c>
      <c r="AM1601" s="10" cm="1">
        <f t="array" ref="AM1601">Lvac($AI1601)-$BA1601</f>
        <v>-1.4433145202019659E-2</v>
      </c>
      <c r="AN1601" s="10">
        <f>$AK1601-($AX1601-$AW1601)</f>
        <v>0.11437605759056169</v>
      </c>
      <c r="AO1601" s="3">
        <f>AM1601/AJ1601</f>
        <v>-1.4093781648786381</v>
      </c>
      <c r="AP1601" s="3">
        <v>-1.4301147190004235</v>
      </c>
      <c r="AS1601" s="3">
        <f t="shared" si="1819"/>
        <v>4.3760575972555671E-3</v>
      </c>
      <c r="AT1601" s="3" cm="1">
        <f t="array" ref="AT1601">AS1601-(100000000/LvacE($A1601)-$E1601)</f>
        <v>-4.1866227547870949E-5</v>
      </c>
      <c r="AU1601" t="s">
        <v>4890</v>
      </c>
      <c r="AV1601" t="s">
        <v>4817</v>
      </c>
      <c r="AW1601" s="3">
        <v>33659.99</v>
      </c>
      <c r="AX1601" s="3">
        <v>61605.66</v>
      </c>
      <c r="AY1601" s="3"/>
      <c r="AZ1601" s="10" cm="1">
        <f t="array" ref="AZ1601">Lair(100000000/($AX1601-$AW1601))</f>
        <v>3577.3506417295794</v>
      </c>
      <c r="BA1601" s="10">
        <f>100000000/($AX1601-$AW1601)</f>
        <v>3578.3718908868523</v>
      </c>
      <c r="BB1601" s="12">
        <v>27400000</v>
      </c>
      <c r="BC1601" s="3">
        <v>0.44800000000000001</v>
      </c>
      <c r="BD1601" s="12" cm="1">
        <f t="array" ref="BD1601">SfromgA($BB1601,$BA1601,"")</f>
        <v>0.61964128192706747</v>
      </c>
      <c r="BE1601" s="29">
        <f>(10^MAX(0.05, -0.312925054856973*((LN($BD1601))^(1/3)) + 0.454808404431693)-1)*100</f>
        <v>400.70794235710548</v>
      </c>
      <c r="BG1601" s="3"/>
      <c r="BH1601" s="3"/>
      <c r="BI1601" s="12">
        <f>IF($BB1601="",$BF1601,$BB1601)</f>
        <v>27400000</v>
      </c>
      <c r="BJ1601" s="29">
        <f>IF($BB1601="",$BH1601,$BE1601)</f>
        <v>400.70794235710548</v>
      </c>
      <c r="BK1601" s="3">
        <f>LN(BN1601*100000000/($AX1601-$AW1601)/$BI1601)</f>
        <v>-7.6774359044638052</v>
      </c>
      <c r="BL1601" s="13">
        <f>EXP(BK$4341*$AX1601+BK$4342)*$BI1601/(100000000/($AX1601-$AW1601))</f>
        <v>7.976908779718058</v>
      </c>
      <c r="BM1601" s="3">
        <f t="shared" ref="BM1601" si="1957">LN(BL1601/$C1601)</f>
        <v>-2.8905762282806988E-3</v>
      </c>
      <c r="BN1601" s="16" cm="1">
        <f t="array" ref="BN1601">$C1601*EXP(poly_from_str(100000000/$E1601,BN$4342))</f>
        <v>3.5464761263368203</v>
      </c>
      <c r="BO1601" s="3">
        <f>LN($C1601)</f>
        <v>2.0794415416798357</v>
      </c>
      <c r="BP1601" s="13">
        <f>LN(BL1601/BN1601)</f>
        <v>0.81059649542655277</v>
      </c>
      <c r="BR1601" s="12">
        <v>484140000</v>
      </c>
      <c r="BS1601" s="3">
        <f>LN(BV1601*100000000/($AX1601-$AW1601)/$BR1601)</f>
        <v>-6.915874773600696</v>
      </c>
      <c r="BT1601" s="13">
        <f>EXP(BS$4338*$AX1601+BS$4336)*$BR1601/(100000000/($AX1601-$AW1601))</f>
        <v>138.74508329503252</v>
      </c>
      <c r="BU1601" s="3">
        <f>LN(BT1601/$BN1601)</f>
        <v>3.6666838462622042</v>
      </c>
      <c r="BV1601" s="3" cm="1">
        <f t="array" ref="BV1601">$BN1601*EXP(poly_from_str(100000000/$E1601,BV$4341))</f>
        <v>134.20207797492344</v>
      </c>
      <c r="BW1601" s="12"/>
      <c r="BX1601" s="3">
        <f>LN(BT1601/BV1601)</f>
        <v>3.3291607704649631E-2</v>
      </c>
      <c r="BY1601">
        <v>3753</v>
      </c>
    </row>
    <row r="1602" spans="1:77" hidden="1" x14ac:dyDescent="0.25">
      <c r="A1602" t="s">
        <v>2294</v>
      </c>
      <c r="B1602" s="2" t="str">
        <f t="shared" ref="B1602:B1665" si="1958">IF(OR(A1602=A1601,A1602=A1603),IF(B1601="",1,B1601+1),"")</f>
        <v/>
      </c>
      <c r="C1602">
        <v>0</v>
      </c>
      <c r="E1602">
        <v>27946.22</v>
      </c>
      <c r="R1602">
        <v>15</v>
      </c>
      <c r="S1602" t="s">
        <v>22</v>
      </c>
      <c r="AA1602" s="10">
        <f t="shared" si="1811"/>
        <v>3577.28</v>
      </c>
      <c r="AB1602" s="3" cm="1">
        <f t="array" ref="AB1602">100000000/Lvac(AA1602)</f>
        <v>27946.221837060224</v>
      </c>
      <c r="AC1602" s="28">
        <f t="shared" si="1812"/>
        <v>2.7954199838983809E-7</v>
      </c>
      <c r="AD1602" s="28">
        <f t="shared" si="1813"/>
        <v>3.578301230951633E-7</v>
      </c>
      <c r="AE1602" s="21">
        <f t="shared" si="1814"/>
        <v>27946.221140821643</v>
      </c>
      <c r="AF1602" s="10" cm="1">
        <f t="array" ref="AF1602">Lair(100000000/AE1602)</f>
        <v>3577.2800891250899</v>
      </c>
      <c r="AG1602" s="10">
        <f t="shared" si="1815"/>
        <v>8.906071349888774E-3</v>
      </c>
      <c r="AH1602" s="10" t="b">
        <f t="shared" ref="AH1602:AH1665" si="1959">ABS(AE1602-AB1602)&lt;AG1602</f>
        <v>1</v>
      </c>
      <c r="AI1602" s="10">
        <f t="shared" si="1827"/>
        <v>3577.28</v>
      </c>
      <c r="AJ1602">
        <v>3.0000000000000001E-3</v>
      </c>
      <c r="AK1602" s="3" cm="1">
        <f t="array" ref="AK1602">100000000/Lvac($AA1602)</f>
        <v>27946.221837060224</v>
      </c>
      <c r="AL1602" s="21">
        <f t="shared" ref="AL1602:AL1609" si="1960">AJ1602/AI1602*AK1602</f>
        <v>2.3436428099332642E-2</v>
      </c>
      <c r="AM1602" s="21"/>
      <c r="AN1602" s="21"/>
      <c r="AO1602" s="21"/>
      <c r="AP1602" s="21"/>
      <c r="AS1602" s="3">
        <f t="shared" si="1819"/>
        <v>1.8370602228969801E-3</v>
      </c>
      <c r="AT1602" s="3" cm="1">
        <f t="array" ref="AT1602">AS1602-(100000000/LvacE($A1602)-$E1602)</f>
        <v>-4.1868544940371066E-5</v>
      </c>
      <c r="BB1602"/>
      <c r="BC1602"/>
      <c r="BD1602"/>
      <c r="BE1602"/>
      <c r="BF1602"/>
      <c r="BG1602"/>
      <c r="BH1602"/>
      <c r="BI1602"/>
      <c r="BJ1602"/>
      <c r="BN1602" s="16" cm="1">
        <f t="array" ref="BN1602">$C1602*EXP(poly_from_str(100000000/$E1602,BN$4342))</f>
        <v>0</v>
      </c>
      <c r="BO1602" s="16"/>
      <c r="BY1602" t="e">
        <v>#N/A</v>
      </c>
    </row>
    <row r="1603" spans="1:77" hidden="1" x14ac:dyDescent="0.25">
      <c r="A1603" t="s">
        <v>2295</v>
      </c>
      <c r="B1603" s="2" t="str">
        <f t="shared" si="1958"/>
        <v/>
      </c>
      <c r="C1603">
        <v>9</v>
      </c>
      <c r="E1603">
        <v>27950.080000000002</v>
      </c>
      <c r="F1603">
        <v>38785</v>
      </c>
      <c r="G1603" t="s">
        <v>5</v>
      </c>
      <c r="H1603" s="5" t="s">
        <v>86</v>
      </c>
      <c r="I1603">
        <v>66735</v>
      </c>
      <c r="J1603" t="s">
        <v>3</v>
      </c>
      <c r="K1603" s="5" t="s">
        <v>15</v>
      </c>
      <c r="L1603">
        <v>38785.760000000002</v>
      </c>
      <c r="M1603" t="str">
        <f t="shared" ref="M1603:M1605" si="1961">$G1603&amp;""</f>
        <v>e</v>
      </c>
      <c r="N1603" t="str">
        <f t="shared" ref="N1603:N1605" si="1962">$H1603&amp;""</f>
        <v>15/2</v>
      </c>
      <c r="O1603">
        <v>66735.88</v>
      </c>
      <c r="P1603" t="str">
        <f t="shared" ref="P1603:P1605" si="1963">$J1603&amp;""</f>
        <v>o</v>
      </c>
      <c r="Q1603" t="str">
        <f t="shared" ref="Q1603:Q1605" si="1964">$K1603&amp;""</f>
        <v>13/2</v>
      </c>
      <c r="R1603">
        <v>15</v>
      </c>
      <c r="AA1603" s="10">
        <f t="shared" ref="AA1603:AA1666" si="1965">ROUND($A1603,3)+0</f>
        <v>3576.7860000000001</v>
      </c>
      <c r="AB1603" s="3" cm="1">
        <f t="array" ref="AB1603">100000000/Lvac(AA1603)</f>
        <v>27950.081461420956</v>
      </c>
      <c r="AC1603" s="28">
        <f t="shared" ref="AC1603:AC1666" si="1966">0.001/AA1603</f>
        <v>2.7958060672346624E-7</v>
      </c>
      <c r="AD1603" s="28">
        <f t="shared" ref="AD1603:AD1666" si="1967">0.01/AB1603</f>
        <v>3.5778071036404089E-7</v>
      </c>
      <c r="AE1603" s="21">
        <f t="shared" ref="AE1603:AE1666" si="1968">($AB1603/$AC1603^2+$E1603/$AD1603^2)/(1/$AC1603^2+1/$AD1603^2)</f>
        <v>27950.080907358162</v>
      </c>
      <c r="AF1603" s="10" cm="1">
        <f t="array" ref="AF1603">Lair(100000000/AE1603)</f>
        <v>3576.7860709056649</v>
      </c>
      <c r="AG1603" s="10">
        <f t="shared" ref="AG1603:AG1666" si="1969">0.0005/$AA1603*AB1603+0.005</f>
        <v>8.907150366477188E-3</v>
      </c>
      <c r="AH1603" s="10" t="b">
        <f t="shared" si="1959"/>
        <v>1</v>
      </c>
      <c r="AI1603" s="10">
        <f t="shared" ref="AI1603:AI1605" si="1970">$AF1603</f>
        <v>3576.7860709056649</v>
      </c>
      <c r="AJ1603">
        <v>3.0000000000000001E-3</v>
      </c>
      <c r="AK1603" s="3" cm="1">
        <f t="array" ref="AK1603">100000000/Lvac($AA1603)</f>
        <v>27950.081461420956</v>
      </c>
      <c r="AL1603" s="21">
        <f t="shared" si="1960"/>
        <v>2.3442901734134595E-2</v>
      </c>
      <c r="AM1603" s="10" cm="1">
        <f t="array" ref="AM1603">Lvac($AI1603)-$BA1603</f>
        <v>5.0041264385072282E-3</v>
      </c>
      <c r="AN1603" s="10">
        <f t="shared" ref="AN1603:AN1605" si="1971">$AK1603-($AX1603-$AW1603)</f>
        <v>-3.8538579046871746E-2</v>
      </c>
      <c r="AO1603" s="3">
        <f t="shared" ref="AO1603:AO1605" si="1972">AM1603/AJ1603</f>
        <v>1.668042146169076</v>
      </c>
      <c r="AP1603" s="3">
        <v>1.6444008335080678</v>
      </c>
      <c r="AS1603" s="3">
        <f t="shared" ref="AS1603:AS1666" si="1973">$AB1603-$E1603</f>
        <v>1.461420954001369E-3</v>
      </c>
      <c r="AT1603" s="3" cm="1">
        <f t="array" ref="AT1603">AS1603-(100000000/LvacE($A1603)-$E1603)</f>
        <v>-4.1889001295203343E-5</v>
      </c>
      <c r="AU1603" t="s">
        <v>4776</v>
      </c>
      <c r="AV1603" t="s">
        <v>4904</v>
      </c>
      <c r="AW1603" s="3">
        <v>38785.760000000002</v>
      </c>
      <c r="AX1603" s="3">
        <v>66735.88</v>
      </c>
      <c r="AY1603" s="3"/>
      <c r="AZ1603" s="10" cm="1">
        <f t="array" ref="AZ1603">Lair(100000000/($AX1603-$AW1603))</f>
        <v>3576.7810680685197</v>
      </c>
      <c r="BA1603" s="10">
        <f t="shared" ref="BA1603:BA1605" si="1974">100000000/($AX1603-$AW1603)</f>
        <v>3577.8021704379084</v>
      </c>
      <c r="BB1603" s="12">
        <v>14500000</v>
      </c>
      <c r="BC1603" s="3">
        <v>0.14099999999999999</v>
      </c>
      <c r="BD1603" s="12" cm="1">
        <f t="array" ref="BD1603">SfromgA($BB1603,$BA1603,"")</f>
        <v>0.3277557592190945</v>
      </c>
      <c r="BE1603" s="29">
        <f t="shared" ref="BE1603:BE1604" si="1975">(10^MAX(0.05, -0.312925054856973*((LN($BD1603))^(1/3)) + 0.454808404431693)-1)*100</f>
        <v>501.64953972271491</v>
      </c>
      <c r="BG1603" s="3"/>
      <c r="BH1603" s="3"/>
      <c r="BI1603" s="12">
        <f t="shared" ref="BI1603:BI1604" si="1976">IF($BB1603="",$BF1603,$BB1603)</f>
        <v>14500000</v>
      </c>
      <c r="BJ1603" s="29">
        <f t="shared" ref="BJ1603:BJ1604" si="1977">IF($BB1603="",$BH1603,$BE1603)</f>
        <v>501.64953972271491</v>
      </c>
      <c r="BK1603" s="3">
        <f t="shared" ref="BK1603:BK1604" si="1978">LN(BN1603*100000000/($AX1603-$AW1603)/$BI1603)</f>
        <v>-6.9208272214479409</v>
      </c>
      <c r="BL1603" s="13">
        <f>EXP(BK$4341*$AX1603+BK$4342)*$BI1603/(100000000/($AX1603-$AW1603))</f>
        <v>2.8591401144414026</v>
      </c>
      <c r="BM1603" s="3">
        <f t="shared" ref="BM1603:BM1604" si="1979">LN(BL1603/$C1603)</f>
        <v>-1.1467036569977458</v>
      </c>
      <c r="BN1603" s="16" cm="1">
        <f t="array" ref="BN1603">$C1603*EXP(poly_from_str(100000000/$E1603,BN$4342))</f>
        <v>4.0001346135677398</v>
      </c>
      <c r="BO1603" s="3">
        <f t="shared" ref="BO1603:BO1604" si="1980">LN($C1603)</f>
        <v>2.1972245773362196</v>
      </c>
      <c r="BP1603" s="13">
        <f>LN(BL1603/BN1603)</f>
        <v>-0.33580709360708927</v>
      </c>
      <c r="BY1603">
        <v>4232</v>
      </c>
    </row>
    <row r="1604" spans="1:77" hidden="1" x14ac:dyDescent="0.25">
      <c r="A1604" t="s">
        <v>2296</v>
      </c>
      <c r="B1604" s="2">
        <f t="shared" si="1958"/>
        <v>1</v>
      </c>
      <c r="C1604">
        <v>2</v>
      </c>
      <c r="D1604" t="s">
        <v>736</v>
      </c>
      <c r="E1604">
        <v>27967.53</v>
      </c>
      <c r="F1604">
        <v>35801</v>
      </c>
      <c r="G1604" t="s">
        <v>5</v>
      </c>
      <c r="H1604" s="5" t="s">
        <v>8</v>
      </c>
      <c r="I1604">
        <v>63768</v>
      </c>
      <c r="J1604" t="s">
        <v>3</v>
      </c>
      <c r="K1604" s="5" t="s">
        <v>8</v>
      </c>
      <c r="L1604">
        <v>35801.120000000003</v>
      </c>
      <c r="M1604" t="str">
        <f t="shared" si="1961"/>
        <v>e</v>
      </c>
      <c r="N1604" t="str">
        <f t="shared" si="1962"/>
        <v>7/2</v>
      </c>
      <c r="O1604">
        <v>63768.66</v>
      </c>
      <c r="P1604" t="str">
        <f t="shared" si="1963"/>
        <v>o</v>
      </c>
      <c r="Q1604" t="str">
        <f t="shared" si="1964"/>
        <v>7/2</v>
      </c>
      <c r="R1604">
        <v>15</v>
      </c>
      <c r="AA1604" s="10">
        <f t="shared" si="1965"/>
        <v>3574.5540000000001</v>
      </c>
      <c r="AB1604" s="3" cm="1">
        <f t="array" ref="AB1604">100000000/Lvac(AA1604)</f>
        <v>27967.533386389929</v>
      </c>
      <c r="AC1604" s="28">
        <f t="shared" si="1966"/>
        <v>2.7975518064631282E-7</v>
      </c>
      <c r="AD1604" s="28">
        <f t="shared" si="1967"/>
        <v>3.5755745284517594E-7</v>
      </c>
      <c r="AE1604" s="21">
        <f t="shared" si="1968"/>
        <v>27967.532100530305</v>
      </c>
      <c r="AF1604" s="10" cm="1">
        <f t="array" ref="AF1604">Lair(100000000/AE1604)</f>
        <v>3574.5541643513784</v>
      </c>
      <c r="AG1604" s="10">
        <f t="shared" si="1969"/>
        <v>8.9120311773706502E-3</v>
      </c>
      <c r="AH1604" s="10" t="b">
        <f t="shared" si="1959"/>
        <v>1</v>
      </c>
      <c r="AI1604" s="10">
        <f t="shared" si="1970"/>
        <v>3574.5541643513784</v>
      </c>
      <c r="AJ1604">
        <v>7.0000000000000001E-3</v>
      </c>
      <c r="AK1604" s="3" cm="1">
        <f t="array" ref="AK1604">100000000/Lvac($AA1604)</f>
        <v>27967.533386389929</v>
      </c>
      <c r="AL1604" s="21">
        <f t="shared" si="1960"/>
        <v>5.476843396503784E-2</v>
      </c>
      <c r="AM1604" s="10" cm="1">
        <f t="array" ref="AM1604">Lvac($AI1604)-$BA1604</f>
        <v>1.0099259334310773E-3</v>
      </c>
      <c r="AN1604" s="10">
        <f t="shared" si="1971"/>
        <v>-6.6136100722360425E-3</v>
      </c>
      <c r="AO1604" s="3">
        <f t="shared" si="1972"/>
        <v>0.14427513334729675</v>
      </c>
      <c r="AP1604" s="3">
        <v>0.1207903147977569</v>
      </c>
      <c r="AS1604" s="3">
        <f t="shared" si="1973"/>
        <v>3.3863899298012257E-3</v>
      </c>
      <c r="AT1604" s="3" cm="1">
        <f t="array" ref="AT1604">AS1604-(100000000/LvacE($A1604)-$E1604)</f>
        <v>-4.1981333197327331E-5</v>
      </c>
      <c r="AU1604" t="s">
        <v>4805</v>
      </c>
      <c r="AV1604" t="s">
        <v>4845</v>
      </c>
      <c r="AW1604" s="3">
        <v>35801.120000000003</v>
      </c>
      <c r="AX1604" s="3">
        <v>63768.66</v>
      </c>
      <c r="AY1604" s="3"/>
      <c r="AZ1604" s="10" cm="1">
        <f t="array" ref="AZ1604">Lair(100000000/($AX1604-$AW1604))</f>
        <v>3574.553154685625</v>
      </c>
      <c r="BA1604" s="10">
        <f t="shared" si="1974"/>
        <v>3575.5736829195557</v>
      </c>
      <c r="BB1604" s="12">
        <v>7740000</v>
      </c>
      <c r="BC1604" s="3">
        <v>4.7E-2</v>
      </c>
      <c r="BD1604" s="12" cm="1">
        <f t="array" ref="BD1604">SfromgA($BB1604,$BA1604,"")</f>
        <v>0.17462704977528801</v>
      </c>
      <c r="BE1604" s="29">
        <f t="shared" si="1975"/>
        <v>578.50533117817588</v>
      </c>
      <c r="BG1604" s="3"/>
      <c r="BH1604" s="3"/>
      <c r="BI1604" s="12">
        <f t="shared" si="1976"/>
        <v>7740000</v>
      </c>
      <c r="BJ1604" s="29">
        <f t="shared" si="1977"/>
        <v>578.50533117817588</v>
      </c>
      <c r="BK1604" s="3">
        <f t="shared" si="1978"/>
        <v>-7.7872837436549309</v>
      </c>
      <c r="BL1604" s="13">
        <f>EXP(BK$4341*$AX1604+BK$4342)*$BI1604/(100000000/($AX1604-$AW1604))</f>
        <v>1.9133331967387137</v>
      </c>
      <c r="BM1604" s="3">
        <f t="shared" si="1979"/>
        <v>-4.4300330287498677E-2</v>
      </c>
      <c r="BN1604" s="16" cm="1">
        <f t="array" ref="BN1604">$C1604*EXP(poly_from_str(100000000/$E1604,BN$4342))</f>
        <v>0.89829890376670585</v>
      </c>
      <c r="BO1604" s="3">
        <f t="shared" si="1980"/>
        <v>0.69314718055994529</v>
      </c>
      <c r="BP1604" s="13">
        <f>LN(BL1604/BN1604)</f>
        <v>0.75609926136225147</v>
      </c>
      <c r="BY1604">
        <v>950</v>
      </c>
    </row>
    <row r="1605" spans="1:77" hidden="1" x14ac:dyDescent="0.25">
      <c r="A1605" t="s">
        <v>2296</v>
      </c>
      <c r="B1605" s="2">
        <f t="shared" si="1958"/>
        <v>2</v>
      </c>
      <c r="C1605">
        <v>2</v>
      </c>
      <c r="D1605" t="s">
        <v>736</v>
      </c>
      <c r="E1605">
        <v>27967.53</v>
      </c>
      <c r="F1605">
        <v>37011</v>
      </c>
      <c r="G1605" t="s">
        <v>5</v>
      </c>
      <c r="H1605" s="5" t="s">
        <v>18</v>
      </c>
      <c r="I1605">
        <v>64979</v>
      </c>
      <c r="J1605" t="s">
        <v>3</v>
      </c>
      <c r="K1605" s="5" t="s">
        <v>8</v>
      </c>
      <c r="L1605">
        <v>37011.919999999998</v>
      </c>
      <c r="M1605" t="str">
        <f t="shared" si="1961"/>
        <v>e</v>
      </c>
      <c r="N1605" t="str">
        <f t="shared" si="1962"/>
        <v>5/2</v>
      </c>
      <c r="O1605">
        <v>64979.55</v>
      </c>
      <c r="P1605" t="str">
        <f t="shared" si="1963"/>
        <v>o</v>
      </c>
      <c r="Q1605" t="str">
        <f t="shared" si="1964"/>
        <v>7/2</v>
      </c>
      <c r="R1605">
        <v>15</v>
      </c>
      <c r="AA1605" s="10">
        <f t="shared" si="1965"/>
        <v>3574.5540000000001</v>
      </c>
      <c r="AB1605" s="3" cm="1">
        <f t="array" ref="AB1605">100000000/Lvac(AA1605)</f>
        <v>27967.533386389929</v>
      </c>
      <c r="AC1605" s="28">
        <f t="shared" si="1966"/>
        <v>2.7975518064631282E-7</v>
      </c>
      <c r="AD1605" s="28">
        <f t="shared" si="1967"/>
        <v>3.5755745284517594E-7</v>
      </c>
      <c r="AE1605" s="21">
        <f t="shared" si="1968"/>
        <v>27967.532100530305</v>
      </c>
      <c r="AF1605" s="10" cm="1">
        <f t="array" ref="AF1605">Lair(100000000/AE1605)</f>
        <v>3574.5541643513784</v>
      </c>
      <c r="AG1605" s="10">
        <f t="shared" si="1969"/>
        <v>8.9120311773706502E-3</v>
      </c>
      <c r="AH1605" s="10" t="b">
        <f t="shared" si="1959"/>
        <v>1</v>
      </c>
      <c r="AI1605" s="10">
        <f t="shared" si="1970"/>
        <v>3574.5541643513784</v>
      </c>
      <c r="AJ1605">
        <v>7.0000000000000001E-3</v>
      </c>
      <c r="AK1605" s="3" cm="1">
        <f t="array" ref="AK1605">100000000/Lvac($AA1605)</f>
        <v>27967.533386389929</v>
      </c>
      <c r="AL1605" s="21">
        <f t="shared" si="1960"/>
        <v>5.476843396503784E-2</v>
      </c>
      <c r="AM1605" s="10" cm="1">
        <f t="array" ref="AM1605">Lvac($AI1605)-$BA1605</f>
        <v>1.2516143352513609E-2</v>
      </c>
      <c r="AN1605" s="10">
        <f t="shared" si="1971"/>
        <v>-9.661361007601954E-2</v>
      </c>
      <c r="AO1605" s="3">
        <f t="shared" si="1972"/>
        <v>1.7880204789305156</v>
      </c>
      <c r="AP1605" s="3">
        <v>1.7645356603809756</v>
      </c>
      <c r="AS1605" s="3">
        <f t="shared" si="1973"/>
        <v>3.3863899298012257E-3</v>
      </c>
      <c r="AT1605" s="3" cm="1">
        <f t="array" ref="AT1605">AS1605-(100000000/LvacE($A1605)-$E1605)</f>
        <v>-4.1981333197327331E-5</v>
      </c>
      <c r="AU1605" t="s">
        <v>4763</v>
      </c>
      <c r="AV1605" t="s">
        <v>4907</v>
      </c>
      <c r="AW1605" s="3">
        <v>37011.919999999998</v>
      </c>
      <c r="AX1605" s="3">
        <v>64979.55</v>
      </c>
      <c r="AY1605" s="3"/>
      <c r="AZ1605" s="10" cm="1">
        <f t="array" ref="AZ1605">Lair(100000000/($AX1605-$AW1605))</f>
        <v>3574.5416514324729</v>
      </c>
      <c r="BA1605" s="10">
        <f t="shared" si="1974"/>
        <v>3575.5621767021366</v>
      </c>
      <c r="BN1605" s="16" cm="1">
        <f t="array" ref="BN1605">$C1605*EXP(poly_from_str(100000000/$E1605,BN$4342))</f>
        <v>0.89829890376670585</v>
      </c>
      <c r="BO1605" s="16"/>
      <c r="BY1605">
        <v>950</v>
      </c>
    </row>
    <row r="1606" spans="1:77" hidden="1" x14ac:dyDescent="0.25">
      <c r="A1606" t="s">
        <v>2297</v>
      </c>
      <c r="B1606" s="2" t="str">
        <f t="shared" si="1958"/>
        <v/>
      </c>
      <c r="C1606">
        <v>1</v>
      </c>
      <c r="E1606">
        <v>27990.5</v>
      </c>
      <c r="R1606">
        <v>15</v>
      </c>
      <c r="S1606" t="s">
        <v>22</v>
      </c>
      <c r="AA1606" s="10">
        <f t="shared" si="1965"/>
        <v>3571.6210000000001</v>
      </c>
      <c r="AB1606" s="3" cm="1">
        <f t="array" ref="AB1606">100000000/Lvac(AA1606)</f>
        <v>27990.499566691051</v>
      </c>
      <c r="AC1606" s="28">
        <f t="shared" si="1966"/>
        <v>2.7998491441281144E-7</v>
      </c>
      <c r="AD1606" s="28">
        <f t="shared" si="1967"/>
        <v>3.5726407726927789E-7</v>
      </c>
      <c r="AE1606" s="21">
        <f t="shared" si="1968"/>
        <v>27990.49973155975</v>
      </c>
      <c r="AF1606" s="10" cm="1">
        <f t="array" ref="AF1606">Lair(100000000/AE1606)</f>
        <v>3571.620978961972</v>
      </c>
      <c r="AG1606" s="10">
        <f t="shared" si="1969"/>
        <v>8.9184588127759149E-3</v>
      </c>
      <c r="AH1606" s="10" t="b">
        <f t="shared" si="1959"/>
        <v>1</v>
      </c>
      <c r="AI1606" s="10">
        <f t="shared" ref="AI1606:AI1666" si="1981">$AA1606</f>
        <v>3571.6210000000001</v>
      </c>
      <c r="AJ1606">
        <v>3.0000000000000001E-3</v>
      </c>
      <c r="AK1606" s="3" cm="1">
        <f t="array" ref="AK1606">100000000/Lvac($AA1606)</f>
        <v>27990.499566691051</v>
      </c>
      <c r="AL1606" s="21">
        <f t="shared" si="1960"/>
        <v>2.3510752876655487E-2</v>
      </c>
      <c r="AM1606" s="21"/>
      <c r="AN1606" s="21"/>
      <c r="AO1606" s="21"/>
      <c r="AP1606" s="21"/>
      <c r="AS1606" s="3">
        <f t="shared" si="1973"/>
        <v>-4.3330894914106466E-4</v>
      </c>
      <c r="AT1606" s="3" cm="1">
        <f t="array" ref="AT1606">AS1606-(100000000/LvacE($A1606)-$E1606)</f>
        <v>-4.2102459701709449E-5</v>
      </c>
      <c r="BB1606"/>
      <c r="BC1606"/>
      <c r="BD1606"/>
      <c r="BE1606"/>
      <c r="BF1606"/>
      <c r="BG1606"/>
      <c r="BH1606"/>
      <c r="BI1606"/>
      <c r="BJ1606"/>
      <c r="BN1606" s="16" cm="1">
        <f t="array" ref="BN1606">$C1606*EXP(poly_from_str(100000000/$E1606,BN$4342))</f>
        <v>0.45538106121014787</v>
      </c>
      <c r="BO1606" s="16"/>
      <c r="BY1606">
        <v>481</v>
      </c>
    </row>
    <row r="1607" spans="1:77" hidden="1" x14ac:dyDescent="0.25">
      <c r="A1607" t="s">
        <v>2298</v>
      </c>
      <c r="B1607" s="2" t="str">
        <f t="shared" si="1958"/>
        <v/>
      </c>
      <c r="C1607">
        <v>1</v>
      </c>
      <c r="E1607">
        <v>28002.1</v>
      </c>
      <c r="R1607">
        <v>15</v>
      </c>
      <c r="S1607" t="s">
        <v>22</v>
      </c>
      <c r="AA1607" s="10">
        <f t="shared" si="1965"/>
        <v>3570.1410000000001</v>
      </c>
      <c r="AB1607" s="3" cm="1">
        <f t="array" ref="AB1607">100000000/Lvac(AA1607)</f>
        <v>28002.102689563369</v>
      </c>
      <c r="AC1607" s="28">
        <f t="shared" si="1966"/>
        <v>2.8010098200603282E-7</v>
      </c>
      <c r="AD1607" s="28">
        <f t="shared" si="1967"/>
        <v>3.5711603913684271E-7</v>
      </c>
      <c r="AE1607" s="21">
        <f t="shared" si="1968"/>
        <v>28002.101665166534</v>
      </c>
      <c r="AF1607" s="10" cm="1">
        <f t="array" ref="AF1607">Lair(100000000/AE1607)</f>
        <v>3570.1411306095933</v>
      </c>
      <c r="AG1607" s="10">
        <f t="shared" si="1969"/>
        <v>8.9217082307902363E-3</v>
      </c>
      <c r="AH1607" s="10" t="b">
        <f t="shared" si="1959"/>
        <v>1</v>
      </c>
      <c r="AI1607" s="10">
        <f t="shared" si="1981"/>
        <v>3570.1410000000001</v>
      </c>
      <c r="AJ1607">
        <v>3.0000000000000001E-3</v>
      </c>
      <c r="AK1607" s="3" cm="1">
        <f t="array" ref="AK1607">100000000/Lvac($AA1607)</f>
        <v>28002.102689563369</v>
      </c>
      <c r="AL1607" s="21">
        <f t="shared" si="1960"/>
        <v>2.3530249384741419E-2</v>
      </c>
      <c r="AM1607" s="21"/>
      <c r="AN1607" s="21"/>
      <c r="AO1607" s="21"/>
      <c r="AP1607" s="21"/>
      <c r="AS1607" s="3">
        <f t="shared" si="1973"/>
        <v>2.6895633709500544E-3</v>
      </c>
      <c r="AT1607" s="3" cm="1">
        <f t="array" ref="AT1607">AS1607-(100000000/LvacE($A1607)-$E1607)</f>
        <v>-4.2163494072156027E-5</v>
      </c>
      <c r="BB1607"/>
      <c r="BC1607"/>
      <c r="BD1607"/>
      <c r="BE1607"/>
      <c r="BF1607"/>
      <c r="BG1607"/>
      <c r="BH1607"/>
      <c r="BI1607"/>
      <c r="BJ1607"/>
      <c r="BN1607" s="16" cm="1">
        <f t="array" ref="BN1607">$C1607*EXP(poly_from_str(100000000/$E1607,BN$4342))</f>
        <v>0.45855313003114528</v>
      </c>
      <c r="BO1607" s="16"/>
      <c r="BY1607" t="e">
        <v>#N/A</v>
      </c>
    </row>
    <row r="1608" spans="1:77" hidden="1" x14ac:dyDescent="0.25">
      <c r="A1608" t="s">
        <v>2299</v>
      </c>
      <c r="B1608" s="2" t="str">
        <f t="shared" si="1958"/>
        <v/>
      </c>
      <c r="C1608">
        <v>2</v>
      </c>
      <c r="E1608">
        <v>28015.62</v>
      </c>
      <c r="F1608">
        <v>37919</v>
      </c>
      <c r="G1608" t="s">
        <v>5</v>
      </c>
      <c r="H1608" s="5" t="s">
        <v>8</v>
      </c>
      <c r="I1608">
        <v>65935</v>
      </c>
      <c r="J1608" t="s">
        <v>3</v>
      </c>
      <c r="K1608" s="5" t="s">
        <v>8</v>
      </c>
      <c r="L1608">
        <v>37919.58</v>
      </c>
      <c r="M1608" t="str">
        <f t="shared" ref="M1608:M1610" si="1982">$G1608&amp;""</f>
        <v>e</v>
      </c>
      <c r="N1608" t="str">
        <f t="shared" ref="N1608:N1610" si="1983">$H1608&amp;""</f>
        <v>7/2</v>
      </c>
      <c r="O1608">
        <v>65935.25</v>
      </c>
      <c r="P1608" t="str">
        <f t="shared" ref="P1608:P1610" si="1984">$J1608&amp;""</f>
        <v>o</v>
      </c>
      <c r="Q1608" t="str">
        <f t="shared" ref="Q1608:Q1610" si="1985">$K1608&amp;""</f>
        <v>7/2</v>
      </c>
      <c r="R1608">
        <v>15</v>
      </c>
      <c r="AA1608" s="10">
        <f t="shared" si="1965"/>
        <v>3568.4180000000001</v>
      </c>
      <c r="AB1608" s="3" cm="1">
        <f t="array" ref="AB1608">100000000/Lvac(AA1608)</f>
        <v>28015.623044151773</v>
      </c>
      <c r="AC1608" s="28">
        <f t="shared" si="1966"/>
        <v>2.8023622793069645E-7</v>
      </c>
      <c r="AD1608" s="28">
        <f t="shared" si="1967"/>
        <v>3.569436947463315E-7</v>
      </c>
      <c r="AE1608" s="21">
        <f t="shared" si="1968"/>
        <v>28015.621883313448</v>
      </c>
      <c r="AF1608" s="10" cm="1">
        <f t="array" ref="AF1608">Lair(100000000/AE1608)</f>
        <v>3568.4181478629325</v>
      </c>
      <c r="AG1608" s="10">
        <f t="shared" si="1969"/>
        <v>8.9254962625106953E-3</v>
      </c>
      <c r="AH1608" s="10" t="b">
        <f t="shared" si="1959"/>
        <v>1</v>
      </c>
      <c r="AI1608" s="10">
        <f t="shared" ref="AI1608:AI1610" si="1986">$AF1608</f>
        <v>3568.4181478629325</v>
      </c>
      <c r="AJ1608">
        <v>3.0000000000000001E-3</v>
      </c>
      <c r="AK1608" s="3" cm="1">
        <f t="array" ref="AK1608">100000000/Lvac($AA1608)</f>
        <v>28015.623044151773</v>
      </c>
      <c r="AL1608" s="21">
        <f t="shared" si="1960"/>
        <v>2.3552976599110063E-2</v>
      </c>
      <c r="AM1608" s="10" cm="1">
        <f t="array" ref="AM1608">Lvac($AI1608)-$BA1608</f>
        <v>6.1304793307499494E-3</v>
      </c>
      <c r="AN1608" s="10">
        <f t="shared" ref="AN1608:AN1610" si="1987">$AK1608-($AX1608-$AW1608)</f>
        <v>-4.6955848225479713E-2</v>
      </c>
      <c r="AO1608" s="3">
        <f t="shared" ref="AO1608:AO1610" si="1988">AM1608/AJ1608</f>
        <v>2.0434931102499831</v>
      </c>
      <c r="AP1608" s="3">
        <v>1.9941927683551814</v>
      </c>
      <c r="AS1608" s="3">
        <f t="shared" si="1973"/>
        <v>3.0441517737926915E-3</v>
      </c>
      <c r="AT1608" s="3" cm="1">
        <f t="array" ref="AT1608">AS1608-(100000000/LvacE($A1608)-$E1608)</f>
        <v>-4.2234467400703579E-5</v>
      </c>
      <c r="AU1608" t="s">
        <v>4759</v>
      </c>
      <c r="AV1608" t="s">
        <v>4853</v>
      </c>
      <c r="AW1608" s="3">
        <v>37919.58</v>
      </c>
      <c r="AX1608" s="3">
        <v>65935.25</v>
      </c>
      <c r="AY1608" s="3"/>
      <c r="AZ1608" s="10" cm="1">
        <f t="array" ref="AZ1608">Lair(100000000/($AX1608-$AW1608))</f>
        <v>3568.412018962566</v>
      </c>
      <c r="BA1608" s="10">
        <f t="shared" ref="BA1608:BA1610" si="1989">100000000/($AX1608-$AW1608)</f>
        <v>3569.4309648850094</v>
      </c>
      <c r="BB1608" s="12">
        <v>1580000</v>
      </c>
      <c r="BC1608" s="3">
        <v>8.9999999999999993E-3</v>
      </c>
      <c r="BD1608" s="12" cm="1">
        <f t="array" ref="BD1608">SfromgA($BB1608,$BA1608,"")</f>
        <v>3.5463974611112829E-2</v>
      </c>
      <c r="BE1608" s="29">
        <f t="shared" ref="BE1608:BE1610" si="1990">(10^MAX(0.05, -0.312925054856973*((LN($BD1608))^(1/3)) + 0.454808404431693)-1)*100</f>
        <v>736.62760699197895</v>
      </c>
      <c r="BG1608" s="3"/>
      <c r="BH1608" s="3"/>
      <c r="BI1608" s="12">
        <f t="shared" ref="BI1608:BI1610" si="1991">IF($BB1608="",$BF1608,$BB1608)</f>
        <v>1580000</v>
      </c>
      <c r="BJ1608" s="29">
        <f t="shared" ref="BJ1608:BJ1610" si="1992">IF($BB1608="",$BH1608,$BE1608)</f>
        <v>736.62760699197895</v>
      </c>
      <c r="BK1608" s="3">
        <f t="shared" ref="BK1608:BK1610" si="1993">LN(BN1608*100000000/($AX1608-$AW1608)/$BI1608)</f>
        <v>-6.1712296822263202</v>
      </c>
      <c r="BL1608" s="13">
        <f>EXP(BK$4341*$AX1608+BK$4342)*$BI1608/(100000000/($AX1608-$AW1608))</f>
        <v>0.33186454583941921</v>
      </c>
      <c r="BM1608" s="3">
        <f t="shared" ref="BM1608:BM1610" si="1994">LN(BL1608/$C1608)</f>
        <v>-1.7961755683375591</v>
      </c>
      <c r="BN1608" s="16" cm="1">
        <f t="array" ref="BN1608">$C1608*EXP(poly_from_str(100000000/$E1608,BN$4342))</f>
        <v>0.92454297402586061</v>
      </c>
      <c r="BO1608" s="3">
        <f t="shared" ref="BO1608:BO1610" si="1995">LN($C1608)</f>
        <v>0.69314718055994529</v>
      </c>
      <c r="BP1608" s="13">
        <f>LN(BL1608/BN1608)</f>
        <v>-1.0245726420749</v>
      </c>
      <c r="BY1608">
        <v>975</v>
      </c>
    </row>
    <row r="1609" spans="1:77" hidden="1" x14ac:dyDescent="0.25">
      <c r="A1609" t="s">
        <v>2300</v>
      </c>
      <c r="B1609" s="2" t="str">
        <f t="shared" si="1958"/>
        <v/>
      </c>
      <c r="C1609">
        <v>1</v>
      </c>
      <c r="D1609" t="s">
        <v>1155</v>
      </c>
      <c r="E1609">
        <v>28019.71</v>
      </c>
      <c r="F1609">
        <v>50869</v>
      </c>
      <c r="G1609" t="s">
        <v>5</v>
      </c>
      <c r="H1609" s="5" t="s">
        <v>113</v>
      </c>
      <c r="I1609">
        <v>78889</v>
      </c>
      <c r="J1609" t="s">
        <v>3</v>
      </c>
      <c r="K1609" s="5" t="s">
        <v>19</v>
      </c>
      <c r="L1609">
        <v>50869.3</v>
      </c>
      <c r="M1609" t="str">
        <f t="shared" si="1982"/>
        <v>e</v>
      </c>
      <c r="N1609" t="str">
        <f t="shared" si="1983"/>
        <v>1/2</v>
      </c>
      <c r="O1609">
        <v>78889.14</v>
      </c>
      <c r="P1609" t="str">
        <f t="shared" si="1984"/>
        <v>o</v>
      </c>
      <c r="Q1609" t="str">
        <f t="shared" si="1985"/>
        <v>3/2</v>
      </c>
      <c r="R1609">
        <v>15</v>
      </c>
      <c r="AA1609" s="10">
        <f t="shared" si="1965"/>
        <v>3567.8969999999999</v>
      </c>
      <c r="AB1609" s="3" cm="1">
        <f t="array" ref="AB1609">100000000/Lvac(AA1609)</f>
        <v>28019.713894336164</v>
      </c>
      <c r="AC1609" s="28">
        <f t="shared" si="1966"/>
        <v>2.8027714925627056E-7</v>
      </c>
      <c r="AD1609" s="28">
        <f t="shared" si="1967"/>
        <v>3.5689158132415388E-7</v>
      </c>
      <c r="AE1609" s="21">
        <f t="shared" si="1968"/>
        <v>28019.712408757066</v>
      </c>
      <c r="AF1609" s="10" cm="1">
        <f t="array" ref="AF1609">Lair(100000000/AE1609)</f>
        <v>3567.8971891718634</v>
      </c>
      <c r="AG1609" s="10">
        <f t="shared" si="1969"/>
        <v>8.9266427666404267E-3</v>
      </c>
      <c r="AH1609" s="10" t="b">
        <f t="shared" si="1959"/>
        <v>1</v>
      </c>
      <c r="AI1609" s="10">
        <f t="shared" si="1986"/>
        <v>3567.8971891718634</v>
      </c>
      <c r="AJ1609">
        <v>2.9000000000000001E-2</v>
      </c>
      <c r="AK1609" s="3" cm="1">
        <f t="array" ref="AK1609">100000000/Lvac($AA1609)</f>
        <v>28019.713894336164</v>
      </c>
      <c r="AL1609" s="21">
        <f t="shared" si="1960"/>
        <v>0.22774526838996531</v>
      </c>
      <c r="AM1609" s="10" cm="1">
        <f t="array" ref="AM1609">Lvac($AI1609)-$BA1609</f>
        <v>1.6251428583018424E-2</v>
      </c>
      <c r="AN1609" s="10">
        <f t="shared" si="1987"/>
        <v>-0.12610566383227706</v>
      </c>
      <c r="AO1609" s="3">
        <f t="shared" si="1988"/>
        <v>0.56039408906960075</v>
      </c>
      <c r="AP1609" s="3">
        <v>0.55386924086946987</v>
      </c>
      <c r="AS1609" s="3">
        <f t="shared" si="1973"/>
        <v>3.8943361651035957E-3</v>
      </c>
      <c r="AT1609" s="3" cm="1">
        <f t="array" ref="AT1609">AS1609-(100000000/LvacE($A1609)-$E1609)</f>
        <v>-4.2255909647792578E-5</v>
      </c>
      <c r="AU1609" t="s">
        <v>4779</v>
      </c>
      <c r="AV1609" t="s">
        <v>4872</v>
      </c>
      <c r="AW1609" s="3">
        <v>50869.3</v>
      </c>
      <c r="AX1609" s="3">
        <v>78889.14</v>
      </c>
      <c r="AY1609" s="3"/>
      <c r="AZ1609" s="10" cm="1">
        <f t="array" ref="AZ1609">Lair(100000000/($AX1609-$AW1609))</f>
        <v>3567.8809419289046</v>
      </c>
      <c r="BA1609" s="10">
        <f t="shared" si="1989"/>
        <v>3568.8997510335539</v>
      </c>
      <c r="BB1609" s="12">
        <v>3940000</v>
      </c>
      <c r="BC1609" s="3">
        <v>9.6000000000000002E-2</v>
      </c>
      <c r="BD1609" s="12" cm="1">
        <f t="array" ref="BD1609">SfromgA($BB1609,$BA1609,"")</f>
        <v>8.8396003135570875E-2</v>
      </c>
      <c r="BE1609" s="29">
        <f t="shared" si="1990"/>
        <v>650.37171926847782</v>
      </c>
      <c r="BG1609" s="3"/>
      <c r="BH1609" s="3"/>
      <c r="BI1609" s="12">
        <f t="shared" si="1991"/>
        <v>3940000</v>
      </c>
      <c r="BJ1609" s="29">
        <f t="shared" si="1992"/>
        <v>650.37171926847782</v>
      </c>
      <c r="BK1609" s="3">
        <f t="shared" si="1993"/>
        <v>-7.775841466294616</v>
      </c>
      <c r="BL1609" s="13">
        <f>EXP(BK$4341*$AX1609+BK$4342)*$BI1609/(100000000/($AX1609-$AW1609))</f>
        <v>0.30932516689709744</v>
      </c>
      <c r="BM1609" s="3">
        <f t="shared" si="1994"/>
        <v>-1.1733622353296773</v>
      </c>
      <c r="BN1609" s="16" cm="1">
        <f t="array" ref="BN1609">$C1609*EXP(poly_from_str(100000000/$E1609,BN$4342))</f>
        <v>0.46340085621509852</v>
      </c>
      <c r="BO1609" s="3">
        <f t="shared" si="1995"/>
        <v>0</v>
      </c>
      <c r="BP1609" s="13">
        <f t="shared" ref="BP1609:BP1610" si="1996">LN(BL1609/BN1609)</f>
        <v>-0.40419941602451165</v>
      </c>
      <c r="BY1609">
        <v>489</v>
      </c>
    </row>
    <row r="1610" spans="1:77" hidden="1" x14ac:dyDescent="0.25">
      <c r="A1610" t="s">
        <v>2301</v>
      </c>
      <c r="B1610" s="2" t="str">
        <f t="shared" si="1958"/>
        <v/>
      </c>
      <c r="C1610">
        <v>9</v>
      </c>
      <c r="D1610" t="s">
        <v>134</v>
      </c>
      <c r="E1610">
        <v>28035.84</v>
      </c>
      <c r="F1610">
        <v>50658</v>
      </c>
      <c r="G1610" t="s">
        <v>5</v>
      </c>
      <c r="H1610" s="5" t="s">
        <v>15</v>
      </c>
      <c r="I1610">
        <v>78694</v>
      </c>
      <c r="J1610" t="s">
        <v>3</v>
      </c>
      <c r="K1610" s="5" t="s">
        <v>16</v>
      </c>
      <c r="L1610">
        <v>50658.720000000001</v>
      </c>
      <c r="M1610" t="str">
        <f t="shared" si="1982"/>
        <v>e</v>
      </c>
      <c r="N1610" t="str">
        <f t="shared" si="1983"/>
        <v>13/2</v>
      </c>
      <c r="O1610">
        <v>78694.570000000007</v>
      </c>
      <c r="P1610" t="str">
        <f t="shared" si="1984"/>
        <v>o</v>
      </c>
      <c r="Q1610" t="str">
        <f t="shared" si="1985"/>
        <v>11/2</v>
      </c>
      <c r="R1610">
        <v>15</v>
      </c>
      <c r="AA1610" s="10">
        <f t="shared" si="1965"/>
        <v>3565.8449999999998</v>
      </c>
      <c r="AB1610" s="3" cm="1">
        <f t="array" ref="AB1610">100000000/Lvac(AA1610)</f>
        <v>28035.837659107503</v>
      </c>
      <c r="AC1610" s="28">
        <f t="shared" si="1966"/>
        <v>2.8043843745311422E-7</v>
      </c>
      <c r="AD1610" s="28">
        <f t="shared" si="1967"/>
        <v>3.5668632846258038E-7</v>
      </c>
      <c r="AE1610" s="21">
        <f t="shared" si="1968"/>
        <v>28035.83855336313</v>
      </c>
      <c r="AF1610" s="10" cm="1">
        <f t="array" ref="AF1610">Lair(100000000/AE1610)</f>
        <v>3565.8448862575083</v>
      </c>
      <c r="AG1610" s="10">
        <f t="shared" si="1969"/>
        <v>8.9311632529046423E-3</v>
      </c>
      <c r="AH1610" s="10" t="b">
        <f t="shared" si="1959"/>
        <v>1</v>
      </c>
      <c r="AI1610" s="10">
        <f t="shared" si="1986"/>
        <v>3565.8448862575083</v>
      </c>
      <c r="AJ1610" s="10">
        <f>AL1610/AK1610*AI1610</f>
        <v>1.0175104962770066E-2</v>
      </c>
      <c r="AK1610" s="23" cm="1">
        <f t="array" ref="AK1610">100000000/Lvac($AA1610)+0</f>
        <v>28035.837659107503</v>
      </c>
      <c r="AL1610" s="23">
        <f>MAX(0.08,0.007/$AA1610*$AE1610)</f>
        <v>0.08</v>
      </c>
      <c r="AM1610" s="10" cm="1">
        <f t="array" ref="AM1610">Lvac($AI1610)-$BA1610</f>
        <v>1.4562992560058774E-3</v>
      </c>
      <c r="AN1610" s="10">
        <f t="shared" si="1987"/>
        <v>-1.2340892502834322E-2</v>
      </c>
      <c r="AO1610" s="3">
        <f t="shared" si="1988"/>
        <v>0.14312375757639509</v>
      </c>
      <c r="AP1610" s="3">
        <v>0.15430514014517391</v>
      </c>
      <c r="AS1610" s="3">
        <f t="shared" si="1973"/>
        <v>-2.340892497159075E-3</v>
      </c>
      <c r="AT1610" s="3" cm="1">
        <f t="array" ref="AT1610">AS1610-(100000000/LvacE($A1610)-$E1610)</f>
        <v>-4.2340303480159491E-5</v>
      </c>
      <c r="AU1610" t="s">
        <v>4916</v>
      </c>
      <c r="AV1610" t="s">
        <v>4880</v>
      </c>
      <c r="AW1610" s="3">
        <v>50658.720000000001</v>
      </c>
      <c r="AX1610" s="3">
        <v>78694.570000000007</v>
      </c>
      <c r="AY1610" s="3"/>
      <c r="AZ1610" s="10" cm="1">
        <f t="array" ref="AZ1610">Lair(100000000/($AX1610-$AW1610))</f>
        <v>3565.8434303332974</v>
      </c>
      <c r="BA1610" s="10">
        <f t="shared" si="1989"/>
        <v>3566.8617145547569</v>
      </c>
      <c r="BB1610" s="12">
        <v>53400000</v>
      </c>
      <c r="BC1610" s="3">
        <v>0.57299999999999995</v>
      </c>
      <c r="BD1610" s="12" cm="1">
        <f t="array" ref="BD1610">SfromgA($BB1610,$BA1610,"")</f>
        <v>1.1960062076697831</v>
      </c>
      <c r="BE1610" s="29">
        <f t="shared" si="1990"/>
        <v>89.869823348932854</v>
      </c>
      <c r="BG1610" s="3"/>
      <c r="BH1610" s="3"/>
      <c r="BI1610" s="12">
        <f t="shared" si="1991"/>
        <v>53400000</v>
      </c>
      <c r="BJ1610" s="29">
        <f t="shared" si="1992"/>
        <v>89.869823348932854</v>
      </c>
      <c r="BK1610" s="3">
        <f t="shared" si="1993"/>
        <v>-8.1762088503853221</v>
      </c>
      <c r="BL1610" s="13">
        <f>EXP(BK$4341*$AX1610+BK$4342)*$BI1610/(100000000/($AX1610-$AW1610))</f>
        <v>4.2572459626554382</v>
      </c>
      <c r="BM1610" s="3">
        <f t="shared" si="1994"/>
        <v>-0.74860211375775221</v>
      </c>
      <c r="BN1610" s="16" cm="1">
        <f t="array" ref="BN1610">$C1610*EXP(poly_from_str(100000000/$E1610,BN$4342))</f>
        <v>4.210877410120335</v>
      </c>
      <c r="BO1610" s="3">
        <f t="shared" si="1995"/>
        <v>2.1972245773362196</v>
      </c>
      <c r="BP1610" s="13">
        <f t="shared" si="1996"/>
        <v>1.0951426643774123E-2</v>
      </c>
      <c r="BY1610">
        <v>4438</v>
      </c>
    </row>
    <row r="1611" spans="1:77" hidden="1" x14ac:dyDescent="0.25">
      <c r="A1611" t="s">
        <v>2302</v>
      </c>
      <c r="B1611" s="2" t="str">
        <f t="shared" si="1958"/>
        <v/>
      </c>
      <c r="C1611">
        <v>0</v>
      </c>
      <c r="E1611">
        <v>28036.240000000002</v>
      </c>
      <c r="R1611">
        <v>15</v>
      </c>
      <c r="S1611" t="s">
        <v>22</v>
      </c>
      <c r="AA1611" s="10">
        <f t="shared" si="1965"/>
        <v>3565.7939999999999</v>
      </c>
      <c r="AB1611" s="3" cm="1">
        <f t="array" ref="AB1611">100000000/Lvac(AA1611)</f>
        <v>28036.238632282999</v>
      </c>
      <c r="AC1611" s="28">
        <f t="shared" si="1966"/>
        <v>2.8044244844205811E-7</v>
      </c>
      <c r="AD1611" s="28">
        <f t="shared" si="1967"/>
        <v>3.5668122714882516E-7</v>
      </c>
      <c r="AE1611" s="21">
        <f t="shared" si="1968"/>
        <v>28036.23915478964</v>
      </c>
      <c r="AF1611" s="10" cm="1">
        <f t="array" ref="AF1611">Lair(100000000/AE1611)</f>
        <v>3565.7939335430433</v>
      </c>
      <c r="AG1611" s="10">
        <f t="shared" si="1969"/>
        <v>8.9312757035716304E-3</v>
      </c>
      <c r="AH1611" s="10" t="b">
        <f t="shared" si="1959"/>
        <v>1</v>
      </c>
      <c r="AI1611" s="10">
        <f t="shared" si="1981"/>
        <v>3565.7939999999999</v>
      </c>
      <c r="AJ1611">
        <v>3.0000000000000001E-3</v>
      </c>
      <c r="AK1611" s="3" cm="1">
        <f t="array" ref="AK1611">100000000/Lvac($AA1611)</f>
        <v>28036.238632282999</v>
      </c>
      <c r="AL1611" s="21">
        <f t="shared" ref="AL1611:AL1615" si="1997">AJ1611/AI1611*AK1611</f>
        <v>2.3587654221429787E-2</v>
      </c>
      <c r="AM1611" s="21"/>
      <c r="AN1611" s="21"/>
      <c r="AO1611" s="21"/>
      <c r="AP1611" s="21"/>
      <c r="AS1611" s="3">
        <f t="shared" si="1973"/>
        <v>-1.3677170027222019E-3</v>
      </c>
      <c r="AT1611" s="3" cm="1">
        <f t="array" ref="AT1611">AS1611-(100000000/LvacE($A1611)-$E1611)</f>
        <v>-4.2342402593931183E-5</v>
      </c>
      <c r="BB1611"/>
      <c r="BC1611"/>
      <c r="BD1611"/>
      <c r="BE1611"/>
      <c r="BF1611"/>
      <c r="BG1611"/>
      <c r="BH1611"/>
      <c r="BI1611"/>
      <c r="BJ1611"/>
      <c r="BN1611" s="16" cm="1">
        <f t="array" ref="BN1611">$C1611*EXP(poly_from_str(100000000/$E1611,BN$4342))</f>
        <v>0</v>
      </c>
      <c r="BO1611" s="16"/>
      <c r="BY1611" t="e">
        <v>#N/A</v>
      </c>
    </row>
    <row r="1612" spans="1:77" hidden="1" x14ac:dyDescent="0.25">
      <c r="A1612" t="s">
        <v>2303</v>
      </c>
      <c r="B1612" s="2" t="str">
        <f t="shared" si="1958"/>
        <v/>
      </c>
      <c r="C1612">
        <v>0</v>
      </c>
      <c r="E1612">
        <v>28036.65</v>
      </c>
      <c r="R1612">
        <v>15</v>
      </c>
      <c r="S1612" t="s">
        <v>22</v>
      </c>
      <c r="AA1612" s="10">
        <f t="shared" si="1965"/>
        <v>3565.7420000000002</v>
      </c>
      <c r="AB1612" s="3" cm="1">
        <f t="array" ref="AB1612">100000000/Lvac(AA1612)</f>
        <v>28036.647479486692</v>
      </c>
      <c r="AC1612" s="28">
        <f t="shared" si="1966"/>
        <v>2.8044653819597715E-7</v>
      </c>
      <c r="AD1612" s="28">
        <f t="shared" si="1967"/>
        <v>3.5667602580931279E-7</v>
      </c>
      <c r="AE1612" s="21">
        <f t="shared" si="1968"/>
        <v>28036.648442428876</v>
      </c>
      <c r="AF1612" s="10" cm="1">
        <f t="array" ref="AF1612">Lair(100000000/AE1612)</f>
        <v>3565.741877528179</v>
      </c>
      <c r="AG1612" s="10">
        <f t="shared" si="1969"/>
        <v>8.9313903641215046E-3</v>
      </c>
      <c r="AH1612" s="10" t="b">
        <f t="shared" si="1959"/>
        <v>1</v>
      </c>
      <c r="AI1612" s="10">
        <f t="shared" si="1981"/>
        <v>3565.7420000000002</v>
      </c>
      <c r="AJ1612">
        <v>3.0000000000000001E-3</v>
      </c>
      <c r="AK1612" s="3" cm="1">
        <f t="array" ref="AK1612">100000000/Lvac($AA1612)</f>
        <v>28036.647479486692</v>
      </c>
      <c r="AL1612" s="21">
        <f t="shared" si="1997"/>
        <v>2.3588342184729032E-2</v>
      </c>
      <c r="AM1612" s="21"/>
      <c r="AN1612" s="21"/>
      <c r="AO1612" s="21"/>
      <c r="AP1612" s="21"/>
      <c r="AS1612" s="3">
        <f t="shared" si="1973"/>
        <v>-2.5205133097188082E-3</v>
      </c>
      <c r="AT1612" s="3" cm="1">
        <f t="array" ref="AT1612">AS1612-(100000000/LvacE($A1612)-$E1612)</f>
        <v>-4.2344538087490946E-5</v>
      </c>
      <c r="BB1612"/>
      <c r="BC1612"/>
      <c r="BD1612"/>
      <c r="BE1612"/>
      <c r="BF1612"/>
      <c r="BG1612"/>
      <c r="BH1612"/>
      <c r="BI1612"/>
      <c r="BJ1612"/>
      <c r="BN1612" s="16" cm="1">
        <f t="array" ref="BN1612">$C1612*EXP(poly_from_str(100000000/$E1612,BN$4342))</f>
        <v>0</v>
      </c>
      <c r="BO1612" s="16"/>
      <c r="BY1612" t="e">
        <v>#N/A</v>
      </c>
    </row>
    <row r="1613" spans="1:77" hidden="1" x14ac:dyDescent="0.25">
      <c r="A1613" t="s">
        <v>2304</v>
      </c>
      <c r="B1613" s="2" t="str">
        <f t="shared" si="1958"/>
        <v/>
      </c>
      <c r="C1613">
        <v>0</v>
      </c>
      <c r="E1613">
        <v>28036.99</v>
      </c>
      <c r="R1613">
        <v>15</v>
      </c>
      <c r="S1613" t="s">
        <v>22</v>
      </c>
      <c r="AA1613" s="10">
        <f t="shared" si="1965"/>
        <v>3565.6979999999999</v>
      </c>
      <c r="AB1613" s="3" cm="1">
        <f t="array" ref="AB1613">100000000/Lvac(AA1613)</f>
        <v>28036.993436434175</v>
      </c>
      <c r="AC1613" s="28">
        <f t="shared" si="1966"/>
        <v>2.80449998850155E-7</v>
      </c>
      <c r="AD1613" s="28">
        <f t="shared" si="1967"/>
        <v>3.5667162467588141E-7</v>
      </c>
      <c r="AE1613" s="21">
        <f t="shared" si="1968"/>
        <v>28036.992123531618</v>
      </c>
      <c r="AF1613" s="10" cm="1">
        <f t="array" ref="AF1613">Lair(100000000/AE1613)</f>
        <v>3565.6981669774314</v>
      </c>
      <c r="AG1613" s="10">
        <f t="shared" si="1969"/>
        <v>8.9314873885048829E-3</v>
      </c>
      <c r="AH1613" s="10" t="b">
        <f t="shared" si="1959"/>
        <v>1</v>
      </c>
      <c r="AI1613" s="10">
        <f t="shared" si="1981"/>
        <v>3565.6979999999999</v>
      </c>
      <c r="AJ1613">
        <v>3.0000000000000001E-3</v>
      </c>
      <c r="AK1613" s="3" cm="1">
        <f t="array" ref="AK1613">100000000/Lvac($AA1613)</f>
        <v>28036.993436434175</v>
      </c>
      <c r="AL1613" s="21">
        <f t="shared" si="1997"/>
        <v>2.3588924331029305E-2</v>
      </c>
      <c r="AM1613" s="21"/>
      <c r="AN1613" s="21"/>
      <c r="AO1613" s="21"/>
      <c r="AP1613" s="21"/>
      <c r="AS1613" s="3">
        <f t="shared" si="1973"/>
        <v>3.4364341736363713E-3</v>
      </c>
      <c r="AT1613" s="3" cm="1">
        <f t="array" ref="AT1613">AS1613-(100000000/LvacE($A1613)-$E1613)</f>
        <v>-4.2346346162958071E-5</v>
      </c>
      <c r="BB1613"/>
      <c r="BC1613"/>
      <c r="BD1613"/>
      <c r="BE1613"/>
      <c r="BF1613"/>
      <c r="BG1613"/>
      <c r="BH1613"/>
      <c r="BI1613"/>
      <c r="BJ1613"/>
      <c r="BN1613" s="16" cm="1">
        <f t="array" ref="BN1613">$C1613*EXP(poly_from_str(100000000/$E1613,BN$4342))</f>
        <v>0</v>
      </c>
      <c r="BO1613" s="16"/>
      <c r="BY1613" t="e">
        <v>#N/A</v>
      </c>
    </row>
    <row r="1614" spans="1:77" hidden="1" x14ac:dyDescent="0.25">
      <c r="A1614" t="s">
        <v>2305</v>
      </c>
      <c r="B1614" s="2" t="str">
        <f t="shared" si="1958"/>
        <v/>
      </c>
      <c r="C1614">
        <v>0</v>
      </c>
      <c r="E1614">
        <v>28037.34</v>
      </c>
      <c r="R1614">
        <v>15</v>
      </c>
      <c r="S1614" t="s">
        <v>22</v>
      </c>
      <c r="AA1614" s="10">
        <f t="shared" si="1965"/>
        <v>3565.654</v>
      </c>
      <c r="AB1614" s="3" cm="1">
        <f t="array" ref="AB1614">100000000/Lvac(AA1614)</f>
        <v>28037.339401919442</v>
      </c>
      <c r="AC1614" s="28">
        <f t="shared" si="1966"/>
        <v>2.8045345958974145E-7</v>
      </c>
      <c r="AD1614" s="28">
        <f t="shared" si="1967"/>
        <v>3.5666722354245204E-7</v>
      </c>
      <c r="AE1614" s="21">
        <f t="shared" si="1968"/>
        <v>28037.339630425333</v>
      </c>
      <c r="AF1614" s="10" cm="1">
        <f t="array" ref="AF1614">Lair(100000000/AE1614)</f>
        <v>3565.6539709389072</v>
      </c>
      <c r="AG1614" s="10">
        <f t="shared" si="1969"/>
        <v>8.9315844164800408E-3</v>
      </c>
      <c r="AH1614" s="10" t="b">
        <f t="shared" si="1959"/>
        <v>1</v>
      </c>
      <c r="AI1614" s="10">
        <f t="shared" si="1981"/>
        <v>3565.654</v>
      </c>
      <c r="AJ1614">
        <v>3.0000000000000001E-3</v>
      </c>
      <c r="AK1614" s="3" cm="1">
        <f t="array" ref="AK1614">100000000/Lvac($AA1614)</f>
        <v>28037.339401919442</v>
      </c>
      <c r="AL1614" s="21">
        <f t="shared" si="1997"/>
        <v>2.3589506498880242E-2</v>
      </c>
      <c r="AM1614" s="21"/>
      <c r="AN1614" s="21"/>
      <c r="AO1614" s="21"/>
      <c r="AP1614" s="21"/>
      <c r="AS1614" s="3">
        <f t="shared" si="1973"/>
        <v>-5.9808055812027305E-4</v>
      </c>
      <c r="AT1614" s="3" cm="1">
        <f t="array" ref="AT1614">AS1614-(100000000/LvacE($A1614)-$E1614)</f>
        <v>-4.2348154238425195E-5</v>
      </c>
      <c r="BB1614"/>
      <c r="BC1614"/>
      <c r="BD1614"/>
      <c r="BE1614"/>
      <c r="BF1614"/>
      <c r="BG1614"/>
      <c r="BH1614"/>
      <c r="BI1614"/>
      <c r="BJ1614"/>
      <c r="BN1614" s="16" cm="1">
        <f t="array" ref="BN1614">$C1614*EXP(poly_from_str(100000000/$E1614,BN$4342))</f>
        <v>0</v>
      </c>
      <c r="BO1614" s="16"/>
      <c r="BY1614" t="e">
        <v>#N/A</v>
      </c>
    </row>
    <row r="1615" spans="1:77" hidden="1" x14ac:dyDescent="0.25">
      <c r="A1615" t="s">
        <v>2306</v>
      </c>
      <c r="B1615" s="2" t="str">
        <f t="shared" si="1958"/>
        <v/>
      </c>
      <c r="C1615">
        <v>0</v>
      </c>
      <c r="E1615">
        <v>28046.87</v>
      </c>
      <c r="R1615">
        <v>15</v>
      </c>
      <c r="S1615" t="s">
        <v>22</v>
      </c>
      <c r="AA1615" s="10">
        <f t="shared" si="1965"/>
        <v>3564.442</v>
      </c>
      <c r="AB1615" s="3" cm="1">
        <f t="array" ref="AB1615">100000000/Lvac(AA1615)</f>
        <v>28046.872536312789</v>
      </c>
      <c r="AC1615" s="28">
        <f t="shared" si="1966"/>
        <v>2.8054882082525119E-7</v>
      </c>
      <c r="AD1615" s="28">
        <f t="shared" si="1967"/>
        <v>3.5654599232241745E-7</v>
      </c>
      <c r="AE1615" s="21">
        <f t="shared" si="1968"/>
        <v>28046.871566461014</v>
      </c>
      <c r="AF1615" s="10" cm="1">
        <f t="array" ref="AF1615">Lair(100000000/AE1615)</f>
        <v>3564.4421232607042</v>
      </c>
      <c r="AG1615" s="10">
        <f t="shared" si="1969"/>
        <v>8.934258508949338E-3</v>
      </c>
      <c r="AH1615" s="10" t="b">
        <f t="shared" si="1959"/>
        <v>1</v>
      </c>
      <c r="AI1615" s="10">
        <f t="shared" si="1981"/>
        <v>3564.442</v>
      </c>
      <c r="AJ1615">
        <v>3.0000000000000001E-3</v>
      </c>
      <c r="AK1615" s="3" cm="1">
        <f t="array" ref="AK1615">100000000/Lvac($AA1615)</f>
        <v>28046.872536312789</v>
      </c>
      <c r="AL1615" s="21">
        <f t="shared" si="1997"/>
        <v>2.3605551053696026E-2</v>
      </c>
      <c r="AM1615" s="21"/>
      <c r="AN1615" s="21"/>
      <c r="AO1615" s="21"/>
      <c r="AP1615" s="21"/>
      <c r="AS1615" s="3">
        <f t="shared" si="1973"/>
        <v>2.5363127897435334E-3</v>
      </c>
      <c r="AT1615" s="3" cm="1">
        <f t="array" ref="AT1615">AS1615-(100000000/LvacE($A1615)-$E1615)</f>
        <v>-4.2397936340421438E-5</v>
      </c>
      <c r="BB1615"/>
      <c r="BC1615"/>
      <c r="BD1615"/>
      <c r="BE1615"/>
      <c r="BF1615"/>
      <c r="BG1615"/>
      <c r="BH1615"/>
      <c r="BI1615"/>
      <c r="BJ1615"/>
      <c r="BN1615" s="16" cm="1">
        <f t="array" ref="BN1615">$C1615*EXP(poly_from_str(100000000/$E1615,BN$4342))</f>
        <v>0</v>
      </c>
      <c r="BO1615" s="16"/>
      <c r="BY1615" t="e">
        <v>#N/A</v>
      </c>
    </row>
    <row r="1616" spans="1:77" hidden="1" x14ac:dyDescent="0.25">
      <c r="A1616" t="s">
        <v>2307</v>
      </c>
      <c r="B1616" s="2" t="str">
        <f t="shared" si="1958"/>
        <v/>
      </c>
      <c r="C1616">
        <v>30</v>
      </c>
      <c r="D1616" t="s">
        <v>170</v>
      </c>
      <c r="E1616">
        <v>28047.16</v>
      </c>
      <c r="F1616">
        <v>50647</v>
      </c>
      <c r="G1616" t="s">
        <v>5</v>
      </c>
      <c r="H1616" s="5" t="s">
        <v>16</v>
      </c>
      <c r="I1616">
        <v>78694</v>
      </c>
      <c r="J1616" t="s">
        <v>3</v>
      </c>
      <c r="K1616" s="5" t="s">
        <v>16</v>
      </c>
      <c r="L1616">
        <v>50647.35</v>
      </c>
      <c r="M1616" t="str">
        <f t="shared" ref="M1616:M1617" si="1998">$G1616&amp;""</f>
        <v>e</v>
      </c>
      <c r="N1616" t="str">
        <f t="shared" ref="N1616:N1617" si="1999">$H1616&amp;""</f>
        <v>11/2</v>
      </c>
      <c r="O1616">
        <v>78694.570000000007</v>
      </c>
      <c r="P1616" t="str">
        <f t="shared" ref="P1616:P1617" si="2000">$J1616&amp;""</f>
        <v>o</v>
      </c>
      <c r="Q1616" t="str">
        <f t="shared" ref="Q1616:Q1617" si="2001">$K1616&amp;""</f>
        <v>11/2</v>
      </c>
      <c r="R1616">
        <v>15</v>
      </c>
      <c r="AA1616" s="10">
        <f t="shared" si="1965"/>
        <v>3564.4050000000002</v>
      </c>
      <c r="AB1616" s="3" cm="1">
        <f t="array" ref="AB1616">100000000/Lvac(AA1616)</f>
        <v>28047.163666317076</v>
      </c>
      <c r="AC1616" s="28">
        <f t="shared" si="1966"/>
        <v>2.8055173303819292E-7</v>
      </c>
      <c r="AD1616" s="28">
        <f t="shared" si="1967"/>
        <v>3.5654229136935463E-7</v>
      </c>
      <c r="AE1616" s="21">
        <f t="shared" si="1968"/>
        <v>28047.16226433096</v>
      </c>
      <c r="AF1616" s="10" cm="1">
        <f t="array" ref="AF1616">Lair(100000000/AE1616)</f>
        <v>3564.4051781779608</v>
      </c>
      <c r="AG1616" s="10">
        <f t="shared" si="1969"/>
        <v>8.9343401866955469E-3</v>
      </c>
      <c r="AH1616" s="10" t="b">
        <f t="shared" si="1959"/>
        <v>1</v>
      </c>
      <c r="AI1616" s="10">
        <f t="shared" ref="AI1616:AI1617" si="2002">$AF1616</f>
        <v>3564.4051781779608</v>
      </c>
      <c r="AJ1616" s="10">
        <f t="shared" ref="AJ1616:AJ1617" si="2003">AL1616/AK1616*AI1616</f>
        <v>1.270861189596363E-2</v>
      </c>
      <c r="AK1616" s="16" cm="1">
        <f t="array" ref="AK1616">100000000/Lvac($AA1616)-0</f>
        <v>28047.163666317076</v>
      </c>
      <c r="AL1616" s="16">
        <f>MAX(0.1,0.007/$AA1616*$AE1616)</f>
        <v>0.1</v>
      </c>
      <c r="AM1616" s="10" cm="1">
        <f t="array" ref="AM1616">Lvac($AI1616)-$BA1616</f>
        <v>7.3394827600168355E-3</v>
      </c>
      <c r="AN1616" s="10">
        <f t="shared" ref="AN1616:AN1617" si="2004">$AK1616-($AX1616-$AW1616)</f>
        <v>-5.6333682932745432E-2</v>
      </c>
      <c r="AO1616" s="3">
        <f t="shared" ref="AO1616:AO1617" si="2005">AM1616/AJ1616</f>
        <v>0.57752041057669889</v>
      </c>
      <c r="AP1616" s="3">
        <v>0.56349657383367724</v>
      </c>
      <c r="AS1616" s="3">
        <f t="shared" si="1973"/>
        <v>3.6663170758401975E-3</v>
      </c>
      <c r="AT1616" s="3" cm="1">
        <f t="array" ref="AT1616">AS1616-(100000000/LvacE($A1616)-$E1616)</f>
        <v>-4.2399457015562803E-5</v>
      </c>
      <c r="AU1616" t="s">
        <v>4932</v>
      </c>
      <c r="AV1616" t="s">
        <v>4880</v>
      </c>
      <c r="AW1616" s="3">
        <v>50647.35</v>
      </c>
      <c r="AX1616" s="3">
        <v>78694.570000000007</v>
      </c>
      <c r="AY1616" s="3"/>
      <c r="AZ1616" s="10" cm="1">
        <f t="array" ref="AZ1616">Lair(100000000/($AX1616-$AW1616))</f>
        <v>3564.3978405852495</v>
      </c>
      <c r="BA1616" s="10">
        <f t="shared" ref="BA1616:BA1617" si="2006">100000000/($AX1616-$AW1616)</f>
        <v>3565.4157524346429</v>
      </c>
      <c r="BB1616" s="12">
        <v>254000000</v>
      </c>
      <c r="BC1616" s="3">
        <v>0.749</v>
      </c>
      <c r="BD1616" s="12" cm="1">
        <f t="array" ref="BD1616">SfromgA($BB1616,$BA1616,"")</f>
        <v>5.681952689626522</v>
      </c>
      <c r="BE1616" s="29">
        <f t="shared" ref="BE1616:BE1617" si="2007">(10^MAX(0.05, -0.312925054856973*((LN($BD1616))^(1/3)) + 0.454808404431693)-1)*100</f>
        <v>19.84674670820452</v>
      </c>
      <c r="BG1616" s="3"/>
      <c r="BH1616" s="3"/>
      <c r="BI1616" s="12">
        <f t="shared" ref="BI1616:BI1617" si="2008">IF($BB1616="",$BF1616,$BB1616)</f>
        <v>254000000</v>
      </c>
      <c r="BJ1616" s="29">
        <f t="shared" ref="BJ1616:BJ1617" si="2009">IF($BB1616="",$BH1616,$BE1616)</f>
        <v>19.84674670820452</v>
      </c>
      <c r="BK1616" s="3">
        <f t="shared" ref="BK1616:BK1617" si="2010">LN(BN1616*100000000/($AX1616-$AW1616)/$BI1616)</f>
        <v>-8.5254346027422212</v>
      </c>
      <c r="BL1616" s="13">
        <f>EXP(BK$4341*$AX1616+BK$4342)*$BI1616/(100000000/($AX1616-$AW1616))</f>
        <v>20.25803397936216</v>
      </c>
      <c r="BM1616" s="3">
        <f t="shared" ref="BM1616:BM1617" si="2011">LN(BL1616/$C1616)</f>
        <v>-0.39264592706841261</v>
      </c>
      <c r="BN1616" s="16" cm="1">
        <f t="array" ref="BN1616">$C1616*EXP(poly_from_str(100000000/$E1616,BN$4342))</f>
        <v>14.13104677358085</v>
      </c>
      <c r="BO1616" s="3">
        <f t="shared" ref="BO1616:BO1617" si="2012">LN($C1616)</f>
        <v>3.4011973816621555</v>
      </c>
      <c r="BP1616" s="13">
        <f t="shared" ref="BP1616:BP1617" si="2013">LN(BL1616/BN1616)</f>
        <v>0.36017717900067436</v>
      </c>
      <c r="BY1616">
        <v>14886</v>
      </c>
    </row>
    <row r="1617" spans="1:77" hidden="1" x14ac:dyDescent="0.25">
      <c r="A1617" t="s">
        <v>2308</v>
      </c>
      <c r="B1617" s="2" t="str">
        <f t="shared" si="1958"/>
        <v/>
      </c>
      <c r="C1617">
        <v>25</v>
      </c>
      <c r="D1617" t="s">
        <v>134</v>
      </c>
      <c r="E1617">
        <v>28058.07</v>
      </c>
      <c r="F1617">
        <v>33659</v>
      </c>
      <c r="G1617" t="s">
        <v>5</v>
      </c>
      <c r="H1617" s="5" t="s">
        <v>18</v>
      </c>
      <c r="I1617">
        <v>61717</v>
      </c>
      <c r="J1617" t="s">
        <v>3</v>
      </c>
      <c r="K1617" s="5" t="s">
        <v>18</v>
      </c>
      <c r="L1617">
        <v>33659.99</v>
      </c>
      <c r="M1617" t="str">
        <f t="shared" si="1998"/>
        <v>e</v>
      </c>
      <c r="N1617" t="str">
        <f t="shared" si="1999"/>
        <v>5/2</v>
      </c>
      <c r="O1617">
        <v>61717.98</v>
      </c>
      <c r="P1617" t="str">
        <f t="shared" si="2000"/>
        <v>o</v>
      </c>
      <c r="Q1617" t="str">
        <f t="shared" si="2001"/>
        <v>5/2</v>
      </c>
      <c r="R1617">
        <v>15</v>
      </c>
      <c r="AA1617" s="10">
        <f t="shared" si="1965"/>
        <v>3563.0189999999998</v>
      </c>
      <c r="AB1617" s="3" cm="1">
        <f t="array" ref="AB1617">100000000/Lvac(AA1617)</f>
        <v>28058.07359417935</v>
      </c>
      <c r="AC1617" s="28">
        <f t="shared" si="1966"/>
        <v>2.8066086652919902E-7</v>
      </c>
      <c r="AD1617" s="28">
        <f t="shared" si="1967"/>
        <v>3.5640365566916546E-7</v>
      </c>
      <c r="AE1617" s="21">
        <f t="shared" si="1968"/>
        <v>28058.072218457688</v>
      </c>
      <c r="AF1617" s="10" cm="1">
        <f t="array" ref="AF1617">Lair(100000000/AE1617)</f>
        <v>3563.0191747040808</v>
      </c>
      <c r="AG1617" s="10">
        <f t="shared" si="1969"/>
        <v>8.9374016240412069E-3</v>
      </c>
      <c r="AH1617" s="10" t="b">
        <f t="shared" si="1959"/>
        <v>1</v>
      </c>
      <c r="AI1617" s="10">
        <f t="shared" si="2002"/>
        <v>3563.0191747040808</v>
      </c>
      <c r="AJ1617" s="10">
        <f t="shared" si="2003"/>
        <v>1.0158984472670938E-2</v>
      </c>
      <c r="AK1617" s="23" cm="1">
        <f t="array" ref="AK1617">100000000/Lvac($AA1617)+0</f>
        <v>28058.07359417935</v>
      </c>
      <c r="AL1617" s="23">
        <f>MAX(0.08,0.007/$AA1617*$AE1617)</f>
        <v>0.08</v>
      </c>
      <c r="AM1617" s="10" cm="1">
        <f t="array" ref="AM1617">Lvac($AI1617)-$BA1617</f>
        <v>-1.0443713294534973E-2</v>
      </c>
      <c r="AN1617" s="10">
        <f t="shared" si="2004"/>
        <v>8.3594179344800068E-2</v>
      </c>
      <c r="AO1617" s="3">
        <f t="shared" si="2005"/>
        <v>-1.0280272917662188</v>
      </c>
      <c r="AP1617" s="3">
        <v>-1.0452287749217679</v>
      </c>
      <c r="AS1617" s="3">
        <f t="shared" si="1973"/>
        <v>3.5941793503297959E-3</v>
      </c>
      <c r="AT1617" s="3" cm="1">
        <f t="array" ref="AT1617">AS1617-(100000000/LvacE($A1617)-$E1617)</f>
        <v>-4.2456329538254067E-5</v>
      </c>
      <c r="AU1617" t="s">
        <v>4890</v>
      </c>
      <c r="AV1617" t="s">
        <v>4875</v>
      </c>
      <c r="AW1617" s="3">
        <v>33659.99</v>
      </c>
      <c r="AX1617" s="3">
        <v>61717.98</v>
      </c>
      <c r="AY1617" s="3"/>
      <c r="AZ1617" s="10" cm="1">
        <f t="array" ref="AZ1617">Lair(100000000/($AX1617-$AW1617))</f>
        <v>3563.0296157280814</v>
      </c>
      <c r="BA1617" s="10">
        <f t="shared" si="2006"/>
        <v>3564.0471751540285</v>
      </c>
      <c r="BB1617" s="12">
        <v>60200000</v>
      </c>
      <c r="BC1617" s="3">
        <v>0.69099999999999995</v>
      </c>
      <c r="BD1617" s="12" cm="1">
        <f t="array" ref="BD1617">SfromgA($BB1617,$BA1617,"")</f>
        <v>1.3451173759717536</v>
      </c>
      <c r="BE1617" s="29">
        <f t="shared" si="2007"/>
        <v>76.257780185026022</v>
      </c>
      <c r="BG1617" s="3"/>
      <c r="BH1617" s="3"/>
      <c r="BI1617" s="12">
        <f t="shared" si="2008"/>
        <v>60200000</v>
      </c>
      <c r="BJ1617" s="29">
        <f t="shared" si="2009"/>
        <v>76.257780185026022</v>
      </c>
      <c r="BK1617" s="3">
        <f t="shared" si="2010"/>
        <v>-7.2620019739430415</v>
      </c>
      <c r="BL1617" s="13">
        <f>EXP(BK$4341*$AX1617+BK$4342)*$BI1617/(100000000/($AX1617-$AW1617))</f>
        <v>17.446819793667618</v>
      </c>
      <c r="BM1617" s="3">
        <f t="shared" si="2011"/>
        <v>-0.35971843960995259</v>
      </c>
      <c r="BN1617" s="16" cm="1">
        <f t="array" ref="BN1617">$C1617*EXP(poly_from_str(100000000/$E1617,BN$4342))</f>
        <v>11.852382607063323</v>
      </c>
      <c r="BO1617" s="3">
        <f t="shared" si="2012"/>
        <v>3.2188758248682006</v>
      </c>
      <c r="BP1617" s="13">
        <f t="shared" si="2013"/>
        <v>0.38662847400054218</v>
      </c>
      <c r="BY1617">
        <v>12479</v>
      </c>
    </row>
    <row r="1618" spans="1:77" hidden="1" x14ac:dyDescent="0.25">
      <c r="A1618" t="s">
        <v>2309</v>
      </c>
      <c r="B1618" s="2" t="str">
        <f t="shared" si="1958"/>
        <v/>
      </c>
      <c r="C1618">
        <v>0</v>
      </c>
      <c r="E1618">
        <v>28058.54</v>
      </c>
      <c r="R1618">
        <v>15</v>
      </c>
      <c r="S1618" t="s">
        <v>22</v>
      </c>
      <c r="AA1618" s="10">
        <f t="shared" si="1965"/>
        <v>3562.96</v>
      </c>
      <c r="AB1618" s="3" cm="1">
        <f t="array" ref="AB1618">100000000/Lvac(AA1618)</f>
        <v>28058.538202250038</v>
      </c>
      <c r="AC1618" s="28">
        <f t="shared" si="1966"/>
        <v>2.8066551406695559E-7</v>
      </c>
      <c r="AD1618" s="28">
        <f t="shared" si="1967"/>
        <v>3.5639775414950491E-7</v>
      </c>
      <c r="AE1618" s="21">
        <f t="shared" si="1968"/>
        <v>28058.538890391734</v>
      </c>
      <c r="AF1618" s="10" cm="1">
        <f t="array" ref="AF1618">Lair(100000000/AE1618)</f>
        <v>3562.959912615192</v>
      </c>
      <c r="AG1618" s="10">
        <f t="shared" si="1969"/>
        <v>8.9375320242509083E-3</v>
      </c>
      <c r="AH1618" s="10" t="b">
        <f t="shared" si="1959"/>
        <v>1</v>
      </c>
      <c r="AI1618" s="10">
        <f t="shared" si="1981"/>
        <v>3562.96</v>
      </c>
      <c r="AJ1618">
        <v>3.0000000000000001E-3</v>
      </c>
      <c r="AK1618" s="3" cm="1">
        <f t="array" ref="AK1618">100000000/Lvac($AA1618)</f>
        <v>28058.538202250038</v>
      </c>
      <c r="AL1618" s="21">
        <f t="shared" ref="AL1618:AL1623" si="2014">AJ1618/AI1618*AK1618</f>
        <v>2.3625192145505455E-2</v>
      </c>
      <c r="AM1618" s="21"/>
      <c r="AN1618" s="21"/>
      <c r="AO1618" s="21"/>
      <c r="AP1618" s="21"/>
      <c r="AS1618" s="3">
        <f t="shared" si="1973"/>
        <v>-1.7977499628614169E-3</v>
      </c>
      <c r="AT1618" s="3" cm="1">
        <f t="array" ref="AT1618">AS1618-(100000000/LvacE($A1618)-$E1618)</f>
        <v>-4.245875243213959E-5</v>
      </c>
      <c r="BB1618"/>
      <c r="BC1618"/>
      <c r="BD1618"/>
      <c r="BE1618"/>
      <c r="BF1618"/>
      <c r="BG1618"/>
      <c r="BH1618"/>
      <c r="BI1618"/>
      <c r="BJ1618"/>
      <c r="BN1618" s="16" cm="1">
        <f t="array" ref="BN1618">$C1618*EXP(poly_from_str(100000000/$E1618,BN$4342))</f>
        <v>0</v>
      </c>
      <c r="BO1618" s="16"/>
      <c r="BY1618" t="e">
        <v>#N/A</v>
      </c>
    </row>
    <row r="1619" spans="1:77" x14ac:dyDescent="0.25">
      <c r="A1619" t="s">
        <v>2310</v>
      </c>
      <c r="B1619" s="2" t="str">
        <f t="shared" si="1958"/>
        <v/>
      </c>
      <c r="C1619">
        <v>2</v>
      </c>
      <c r="E1619">
        <v>28085</v>
      </c>
      <c r="F1619">
        <v>50227</v>
      </c>
      <c r="G1619" t="s">
        <v>5</v>
      </c>
      <c r="H1619" s="5" t="s">
        <v>19</v>
      </c>
      <c r="I1619">
        <v>78312</v>
      </c>
      <c r="J1619" t="s">
        <v>3</v>
      </c>
      <c r="K1619" s="5" t="s">
        <v>113</v>
      </c>
      <c r="L1619">
        <v>50227.79</v>
      </c>
      <c r="M1619" t="str">
        <f>$G1619&amp;""</f>
        <v>e</v>
      </c>
      <c r="N1619" t="str">
        <f>$H1619&amp;""</f>
        <v>3/2</v>
      </c>
      <c r="O1619">
        <v>78312.91</v>
      </c>
      <c r="P1619" t="str">
        <f>$J1619&amp;""</f>
        <v>o</v>
      </c>
      <c r="Q1619" t="str">
        <f>$K1619&amp;""</f>
        <v>1/2</v>
      </c>
      <c r="R1619">
        <v>15</v>
      </c>
      <c r="U1619" s="4" t="str">
        <f>"Sugar wl unc increased 0.003 -&gt; "&amp;ROUND($AJ1619,3)&amp;"A"</f>
        <v>Sugar wl unc increased 0.003 -&gt; 0.015A</v>
      </c>
      <c r="AA1619" s="10">
        <f t="shared" si="1965"/>
        <v>3559.6030000000001</v>
      </c>
      <c r="AB1619" s="3" cm="1">
        <f t="array" ref="AB1619">100000000/Lvac(AA1619)</f>
        <v>28084.998981760335</v>
      </c>
      <c r="AC1619" s="28">
        <f t="shared" si="1966"/>
        <v>2.8093020485711466E-7</v>
      </c>
      <c r="AD1619" s="28">
        <f t="shared" si="1967"/>
        <v>3.5606196768938647E-7</v>
      </c>
      <c r="AE1619" s="21">
        <f t="shared" si="1968"/>
        <v>28084.999372428996</v>
      </c>
      <c r="AF1619" s="10" cm="1">
        <f t="array" ref="AF1619">Lair(100000000/AE1619)</f>
        <v>3559.6029504837311</v>
      </c>
      <c r="AG1619" s="10">
        <f t="shared" si="1969"/>
        <v>8.944962258678895E-3</v>
      </c>
      <c r="AH1619" s="10" t="b">
        <f t="shared" si="1959"/>
        <v>1</v>
      </c>
      <c r="AI1619" s="10">
        <f>$AF1619</f>
        <v>3559.6029504837311</v>
      </c>
      <c r="AJ1619" s="25">
        <f>0.003*ABS($AP1619)</f>
        <v>1.5342641421284497E-2</v>
      </c>
      <c r="AK1619" s="3" cm="1">
        <f t="array" ref="AK1619">100000000/Lvac($AA1619)</f>
        <v>28084.998981760335</v>
      </c>
      <c r="AL1619" s="21">
        <f t="shared" si="2014"/>
        <v>0.12105228439473349</v>
      </c>
      <c r="AM1619" s="10" cm="1">
        <f t="array" ref="AM1619">Lvac($AI1619)-$BA1619</f>
        <v>1.5293112400286191E-2</v>
      </c>
      <c r="AN1619" s="10">
        <f>$AK1619-($AX1619-$AW1619)</f>
        <v>-0.12101823966804659</v>
      </c>
      <c r="AO1619" s="14">
        <f>AM1619/AJ1619</f>
        <v>0.9967718061291847</v>
      </c>
      <c r="AP1619" s="3">
        <v>5.1142138070948322</v>
      </c>
      <c r="AS1619" s="3">
        <f t="shared" si="1973"/>
        <v>-1.0182396654272452E-3</v>
      </c>
      <c r="AT1619" s="3" cm="1">
        <f t="array" ref="AT1619">AS1619-(100000000/LvacE($A1619)-$E1619)</f>
        <v>-4.2596275307005271E-5</v>
      </c>
      <c r="AU1619" t="s">
        <v>4934</v>
      </c>
      <c r="AV1619" t="s">
        <v>4867</v>
      </c>
      <c r="AW1619" s="3">
        <v>50227.79</v>
      </c>
      <c r="AX1619" s="3">
        <v>78312.91</v>
      </c>
      <c r="AY1619" s="3"/>
      <c r="AZ1619" s="10" cm="1">
        <f t="array" ref="AZ1619">Lair(100000000/($AX1619-$AW1619))</f>
        <v>3559.5876613088149</v>
      </c>
      <c r="BA1619" s="10">
        <f>100000000/($AX1619-$AW1619)</f>
        <v>3560.6043342524436</v>
      </c>
      <c r="BB1619" s="12">
        <v>12800000</v>
      </c>
      <c r="BC1619" s="3">
        <v>0.39800000000000002</v>
      </c>
      <c r="BD1619" s="12" cm="1">
        <f t="array" ref="BD1619">SfromgA($BB1619,$BA1619,"")</f>
        <v>0.28517698819718224</v>
      </c>
      <c r="BE1619" s="29">
        <f>(10^MAX(0.05, -0.312925054856973*((LN($BD1619))^(1/3)) + 0.454808404431693)-1)*100</f>
        <v>519.88874370007625</v>
      </c>
      <c r="BG1619" s="3"/>
      <c r="BH1619" s="3"/>
      <c r="BI1619" s="12">
        <f>IF($BB1619="",$BF1619,$BB1619)</f>
        <v>12800000</v>
      </c>
      <c r="BJ1619" s="29">
        <f>IF($BB1619="",$BH1619,$BE1619)</f>
        <v>519.88874370007625</v>
      </c>
      <c r="BK1619" s="3">
        <f>LN(BN1619*100000000/($AX1619-$AW1619)/$BI1619)</f>
        <v>-8.2245285362897285</v>
      </c>
      <c r="BL1619" s="13">
        <f>EXP(BK$4341*$AX1619+BK$4342)*$BI1619/(100000000/($AX1619-$AW1619))</f>
        <v>1.0523348103807686</v>
      </c>
      <c r="BM1619" s="3">
        <f t="shared" ref="BM1619" si="2015">LN(BL1619/$C1619)</f>
        <v>-0.64213585606043733</v>
      </c>
      <c r="BN1619" s="16" cm="1">
        <f t="array" ref="BN1619">$C1619*EXP(poly_from_str(100000000/$E1619,BN$4342))</f>
        <v>0.96342717899047736</v>
      </c>
      <c r="BO1619" s="3">
        <f>LN($C1619)</f>
        <v>0.69314718055994529</v>
      </c>
      <c r="BP1619" s="13">
        <f>LN(BL1619/BN1619)</f>
        <v>8.8269698150893E-2</v>
      </c>
      <c r="BY1619">
        <v>1013</v>
      </c>
    </row>
    <row r="1620" spans="1:77" hidden="1" x14ac:dyDescent="0.25">
      <c r="A1620" t="s">
        <v>2311</v>
      </c>
      <c r="B1620" s="2" t="str">
        <f t="shared" si="1958"/>
        <v/>
      </c>
      <c r="C1620">
        <v>2</v>
      </c>
      <c r="E1620">
        <v>28085.75</v>
      </c>
      <c r="R1620">
        <v>15</v>
      </c>
      <c r="S1620" t="s">
        <v>22</v>
      </c>
      <c r="AA1620" s="10">
        <f t="shared" si="1965"/>
        <v>3559.5079999999998</v>
      </c>
      <c r="AB1620" s="3" cm="1">
        <f t="array" ref="AB1620">100000000/Lvac(AA1620)</f>
        <v>28085.748523550643</v>
      </c>
      <c r="AC1620" s="28">
        <f t="shared" si="1966"/>
        <v>2.8093770262631803E-7</v>
      </c>
      <c r="AD1620" s="28">
        <f t="shared" si="1967"/>
        <v>3.5605246524281651E-7</v>
      </c>
      <c r="AE1620" s="21">
        <f t="shared" si="1968"/>
        <v>28085.749090058176</v>
      </c>
      <c r="AF1620" s="10" cm="1">
        <f t="array" ref="AF1620">Lair(100000000/AE1620)</f>
        <v>3559.5079282004299</v>
      </c>
      <c r="AG1620" s="10">
        <f t="shared" si="1969"/>
        <v>8.9451728333734097E-3</v>
      </c>
      <c r="AH1620" s="10" t="b">
        <f t="shared" si="1959"/>
        <v>1</v>
      </c>
      <c r="AI1620" s="10">
        <f t="shared" si="1981"/>
        <v>3559.5079999999998</v>
      </c>
      <c r="AJ1620">
        <v>3.0000000000000001E-3</v>
      </c>
      <c r="AK1620" s="3" cm="1">
        <f t="array" ref="AK1620">100000000/Lvac($AA1620)</f>
        <v>28085.748523550643</v>
      </c>
      <c r="AL1620" s="21">
        <f t="shared" si="2014"/>
        <v>2.3671037000240466E-2</v>
      </c>
      <c r="AM1620" s="21"/>
      <c r="AN1620" s="21"/>
      <c r="AO1620" s="21"/>
      <c r="AP1620" s="21"/>
      <c r="AS1620" s="3">
        <f t="shared" si="1973"/>
        <v>-1.4764493571419735E-3</v>
      </c>
      <c r="AT1620" s="3" cm="1">
        <f t="array" ref="AT1620">AS1620-(100000000/LvacE($A1620)-$E1620)</f>
        <v>-4.2600164306350052E-5</v>
      </c>
      <c r="BB1620"/>
      <c r="BC1620"/>
      <c r="BD1620"/>
      <c r="BE1620"/>
      <c r="BF1620"/>
      <c r="BG1620"/>
      <c r="BH1620"/>
      <c r="BI1620"/>
      <c r="BJ1620"/>
      <c r="BN1620" s="16" cm="1">
        <f t="array" ref="BN1620">$C1620*EXP(poly_from_str(100000000/$E1620,BN$4342))</f>
        <v>0.96385412790197622</v>
      </c>
      <c r="BO1620" s="16"/>
      <c r="BY1620" t="e">
        <v>#N/A</v>
      </c>
    </row>
    <row r="1621" spans="1:77" hidden="1" x14ac:dyDescent="0.25">
      <c r="A1621" t="s">
        <v>2312</v>
      </c>
      <c r="B1621" s="2" t="str">
        <f t="shared" si="1958"/>
        <v/>
      </c>
      <c r="C1621">
        <v>1</v>
      </c>
      <c r="E1621">
        <v>28086.33</v>
      </c>
      <c r="R1621">
        <v>15</v>
      </c>
      <c r="S1621" t="s">
        <v>22</v>
      </c>
      <c r="AA1621" s="10">
        <f t="shared" si="1965"/>
        <v>3559.4340000000002</v>
      </c>
      <c r="AB1621" s="3" cm="1">
        <f t="array" ref="AB1621">100000000/Lvac(AA1621)</f>
        <v>28086.33240487548</v>
      </c>
      <c r="AC1621" s="28">
        <f t="shared" si="1966"/>
        <v>2.8094354327120546E-7</v>
      </c>
      <c r="AD1621" s="28">
        <f t="shared" si="1967"/>
        <v>3.5604506333707385E-7</v>
      </c>
      <c r="AE1621" s="21">
        <f t="shared" si="1968"/>
        <v>28086.331482087386</v>
      </c>
      <c r="AF1621" s="10" cm="1">
        <f t="array" ref="AF1621">Lair(100000000/AE1621)</f>
        <v>3559.4341169499671</v>
      </c>
      <c r="AG1621" s="10">
        <f t="shared" si="1969"/>
        <v>8.9453368716592985E-3</v>
      </c>
      <c r="AH1621" s="10" t="b">
        <f t="shared" si="1959"/>
        <v>1</v>
      </c>
      <c r="AI1621" s="10">
        <f t="shared" si="1981"/>
        <v>3559.4340000000002</v>
      </c>
      <c r="AJ1621">
        <v>3.0000000000000001E-3</v>
      </c>
      <c r="AK1621" s="3" cm="1">
        <f t="array" ref="AK1621">100000000/Lvac($AA1621)</f>
        <v>28086.33240487548</v>
      </c>
      <c r="AL1621" s="21">
        <f t="shared" si="2014"/>
        <v>2.3672021229955785E-2</v>
      </c>
      <c r="AM1621" s="21"/>
      <c r="AN1621" s="21"/>
      <c r="AO1621" s="21"/>
      <c r="AP1621" s="21"/>
      <c r="AS1621" s="3">
        <f t="shared" si="1973"/>
        <v>2.404875478532631E-3</v>
      </c>
      <c r="AT1621" s="3" cm="1">
        <f t="array" ref="AT1621">AS1621-(100000000/LvacE($A1621)-$E1621)</f>
        <v>-4.2603191104717553E-5</v>
      </c>
      <c r="BB1621"/>
      <c r="BC1621"/>
      <c r="BD1621"/>
      <c r="BE1621"/>
      <c r="BF1621"/>
      <c r="BG1621"/>
      <c r="BH1621"/>
      <c r="BI1621"/>
      <c r="BJ1621"/>
      <c r="BN1621" s="16" cm="1">
        <f t="array" ref="BN1621">$C1621*EXP(poly_from_str(100000000/$E1621,BN$4342))</f>
        <v>0.48209219938903564</v>
      </c>
      <c r="BO1621" s="16"/>
      <c r="BY1621" t="e">
        <v>#N/A</v>
      </c>
    </row>
    <row r="1622" spans="1:77" hidden="1" x14ac:dyDescent="0.25">
      <c r="A1622" t="s">
        <v>2313</v>
      </c>
      <c r="B1622" s="2" t="str">
        <f t="shared" si="1958"/>
        <v/>
      </c>
      <c r="C1622">
        <v>3</v>
      </c>
      <c r="E1622">
        <v>28177.15</v>
      </c>
      <c r="F1622">
        <v>36640</v>
      </c>
      <c r="G1622" t="s">
        <v>5</v>
      </c>
      <c r="H1622" s="5" t="s">
        <v>8</v>
      </c>
      <c r="I1622">
        <v>64817</v>
      </c>
      <c r="J1622" t="s">
        <v>3</v>
      </c>
      <c r="K1622" s="5" t="s">
        <v>18</v>
      </c>
      <c r="L1622">
        <v>36640.379999999997</v>
      </c>
      <c r="M1622" t="str">
        <f>$G1622&amp;""</f>
        <v>e</v>
      </c>
      <c r="N1622" t="str">
        <f>$H1622&amp;""</f>
        <v>7/2</v>
      </c>
      <c r="O1622">
        <v>64817.53</v>
      </c>
      <c r="P1622" t="str">
        <f>$J1622&amp;""</f>
        <v>o</v>
      </c>
      <c r="Q1622" t="str">
        <f>$K1622&amp;""</f>
        <v>5/2</v>
      </c>
      <c r="R1622">
        <v>15</v>
      </c>
      <c r="AA1622" s="10">
        <f t="shared" si="1965"/>
        <v>3547.9609999999998</v>
      </c>
      <c r="AB1622" s="3" cm="1">
        <f t="array" ref="AB1622">100000000/Lvac(AA1622)</f>
        <v>28177.15228587576</v>
      </c>
      <c r="AC1622" s="28">
        <f t="shared" si="1966"/>
        <v>2.8185202712205691E-7</v>
      </c>
      <c r="AD1622" s="28">
        <f t="shared" si="1967"/>
        <v>3.5489746793939348E-7</v>
      </c>
      <c r="AE1622" s="21">
        <f t="shared" si="1968"/>
        <v>28177.151401758689</v>
      </c>
      <c r="AF1622" s="10" cm="1">
        <f t="array" ref="AF1622">Lair(100000000/AE1622)</f>
        <v>3547.9611113278479</v>
      </c>
      <c r="AG1622" s="10">
        <f t="shared" si="1969"/>
        <v>8.9708937451504905E-3</v>
      </c>
      <c r="AH1622" s="10" t="b">
        <f t="shared" si="1959"/>
        <v>1</v>
      </c>
      <c r="AI1622" s="10">
        <f>$AF1622</f>
        <v>3547.9611113278479</v>
      </c>
      <c r="AJ1622">
        <v>3.0000000000000001E-3</v>
      </c>
      <c r="AK1622" s="3" cm="1">
        <f t="array" ref="AK1622">100000000/Lvac($AA1622)</f>
        <v>28177.15228587576</v>
      </c>
      <c r="AL1622" s="21">
        <f t="shared" si="2014"/>
        <v>2.382536172331123E-2</v>
      </c>
      <c r="AM1622" s="10" cm="1">
        <f t="array" ref="AM1622">Lvac($AI1622)-$BA1622</f>
        <v>-1.7655462806942523E-4</v>
      </c>
      <c r="AN1622" s="10">
        <f>$AK1622-($AX1622-$AW1622)</f>
        <v>2.285875758389011E-3</v>
      </c>
      <c r="AO1622" s="3">
        <f>AM1622/AJ1622</f>
        <v>-5.8851542689808412E-2</v>
      </c>
      <c r="AP1622" s="3">
        <v>-9.5970377666769011E-2</v>
      </c>
      <c r="AS1622" s="3">
        <f t="shared" si="1973"/>
        <v>2.285875758389011E-3</v>
      </c>
      <c r="AT1622" s="3" cm="1">
        <f t="array" ref="AT1622">AS1622-(100000000/LvacE($A1622)-$E1622)</f>
        <v>-4.307060589781031E-5</v>
      </c>
      <c r="AU1622" t="s">
        <v>4800</v>
      </c>
      <c r="AV1622" t="s">
        <v>4877</v>
      </c>
      <c r="AW1622" s="3">
        <v>36640.379999999997</v>
      </c>
      <c r="AX1622" s="3">
        <v>64817.53</v>
      </c>
      <c r="AY1622" s="3"/>
      <c r="AZ1622" s="10" cm="1">
        <f t="array" ref="AZ1622">Lair(100000000/($AX1622-$AW1622))</f>
        <v>3547.9612878370403</v>
      </c>
      <c r="BA1622" s="10">
        <f>100000000/($AX1622-$AW1622)</f>
        <v>3548.9749673050678</v>
      </c>
      <c r="BB1622" s="12">
        <v>4940000</v>
      </c>
      <c r="BC1622" s="3">
        <v>5.6000000000000001E-2</v>
      </c>
      <c r="BD1622" s="12" cm="1">
        <f t="array" ref="BD1622">SfromgA($BB1622,$BA1622,"")</f>
        <v>0.10898559938564113</v>
      </c>
      <c r="BE1622" s="29">
        <f>(10^MAX(0.05, -0.312925054856973*((LN($BD1622))^(1/3)) + 0.454808404431693)-1)*100</f>
        <v>629.14418269033274</v>
      </c>
      <c r="BG1622" s="3"/>
      <c r="BH1622" s="3"/>
      <c r="BI1622" s="12">
        <f>IF($BB1622="",$BF1622,$BB1622)</f>
        <v>4940000</v>
      </c>
      <c r="BJ1622" s="29">
        <f>IF($BB1622="",$BH1622,$BE1622)</f>
        <v>629.14418269033274</v>
      </c>
      <c r="BK1622" s="3">
        <f>LN(BN1622*100000000/($AX1622-$AW1622)/$BI1622)</f>
        <v>-6.8161929517073689</v>
      </c>
      <c r="BL1622" s="13">
        <f>EXP(BK$4341*$AX1622+BK$4342)*$BI1622/(100000000/($AX1622-$AW1622))</f>
        <v>1.1360802989538732</v>
      </c>
      <c r="BM1622" s="3">
        <f t="shared" ref="BM1622" si="2016">LN(BL1622/$C1622)</f>
        <v>-0.97102828516843442</v>
      </c>
      <c r="BN1622" s="16" cm="1">
        <f t="array" ref="BN1622">$C1622*EXP(poly_from_str(100000000/$E1622,BN$4342))</f>
        <v>1.525418560474411</v>
      </c>
      <c r="BO1622" s="3">
        <f>LN($C1622)</f>
        <v>1.0986122886681098</v>
      </c>
      <c r="BP1622" s="13">
        <f>LN(BL1622/BN1622)</f>
        <v>-0.29468483478568885</v>
      </c>
      <c r="BR1622" s="12">
        <v>58820000</v>
      </c>
      <c r="BS1622" s="3">
        <f>LN(BV1622*100000000/($AX1622-$AW1622)/$BR1622)</f>
        <v>-5.7952345116648321</v>
      </c>
      <c r="BT1622" s="13">
        <f>EXP(BS$4338*$AX1622+BS$4336)*$BR1622/(100000000/($AX1622-$AW1622))</f>
        <v>16.996292397792448</v>
      </c>
      <c r="BU1622" s="3">
        <f>LN(BT1622/$BN1622)</f>
        <v>2.4107263877373399</v>
      </c>
      <c r="BV1622" s="3" cm="1">
        <f t="array" ref="BV1622">$BN1622*EXP(poly_from_str(100000000/$E1622,BV$4341))</f>
        <v>50.417779476172782</v>
      </c>
      <c r="BW1622" s="12"/>
      <c r="BX1622" s="3">
        <f>LN(BT1622/BV1622)</f>
        <v>-1.087348654231215</v>
      </c>
      <c r="BY1622">
        <v>1598</v>
      </c>
    </row>
    <row r="1623" spans="1:77" hidden="1" x14ac:dyDescent="0.25">
      <c r="A1623" t="s">
        <v>2314</v>
      </c>
      <c r="B1623" s="2" t="str">
        <f t="shared" si="1958"/>
        <v/>
      </c>
      <c r="C1623">
        <v>0</v>
      </c>
      <c r="E1623">
        <v>28191.79</v>
      </c>
      <c r="R1623">
        <v>16</v>
      </c>
      <c r="S1623" t="s">
        <v>22</v>
      </c>
      <c r="AA1623" s="10">
        <f t="shared" si="1965"/>
        <v>3546.1190000000001</v>
      </c>
      <c r="AB1623" s="3" cm="1">
        <f t="array" ref="AB1623">100000000/Lvac(AA1623)</f>
        <v>28191.78824282578</v>
      </c>
      <c r="AC1623" s="28">
        <f t="shared" si="1966"/>
        <v>2.8199843265271129E-7</v>
      </c>
      <c r="AD1623" s="28">
        <f t="shared" si="1967"/>
        <v>3.5471322052600869E-7</v>
      </c>
      <c r="AE1623" s="21">
        <f t="shared" si="1968"/>
        <v>28191.788923320815</v>
      </c>
      <c r="AF1623" s="10" cm="1">
        <f t="array" ref="AF1623">Lair(100000000/AE1623)</f>
        <v>3546.1189144011496</v>
      </c>
      <c r="AG1623" s="10">
        <f t="shared" si="1969"/>
        <v>8.9750200490770031E-3</v>
      </c>
      <c r="AH1623" s="10" t="b">
        <f t="shared" si="1959"/>
        <v>1</v>
      </c>
      <c r="AI1623" s="10">
        <f t="shared" si="1981"/>
        <v>3546.1190000000001</v>
      </c>
      <c r="AJ1623">
        <v>3.0000000000000001E-3</v>
      </c>
      <c r="AK1623" s="3" cm="1">
        <f t="array" ref="AK1623">100000000/Lvac($AA1623)</f>
        <v>28191.78824282578</v>
      </c>
      <c r="AL1623" s="21">
        <f t="shared" si="2014"/>
        <v>2.3850120294462013E-2</v>
      </c>
      <c r="AM1623" s="21"/>
      <c r="AN1623" s="21"/>
      <c r="AO1623" s="21"/>
      <c r="AP1623" s="21"/>
      <c r="AS1623" s="3">
        <f t="shared" si="1973"/>
        <v>-1.7571742209838703E-3</v>
      </c>
      <c r="AT1623" s="3" cm="1">
        <f t="array" ref="AT1623">AS1623-(100000000/LvacE($A1623)-$E1623)</f>
        <v>-4.314527177484706E-5</v>
      </c>
      <c r="BB1623"/>
      <c r="BC1623"/>
      <c r="BD1623"/>
      <c r="BE1623"/>
      <c r="BF1623"/>
      <c r="BG1623"/>
      <c r="BH1623"/>
      <c r="BI1623"/>
      <c r="BJ1623"/>
      <c r="BN1623" s="16" cm="1">
        <f t="array" ref="BN1623">$C1623*EXP(poly_from_str(100000000/$E1623,BN$4342))</f>
        <v>0</v>
      </c>
      <c r="BO1623" s="16"/>
      <c r="BY1623" t="e">
        <v>#N/A</v>
      </c>
    </row>
    <row r="1624" spans="1:77" hidden="1" x14ac:dyDescent="0.25">
      <c r="A1624" t="s">
        <v>2315</v>
      </c>
      <c r="B1624" s="2" t="str">
        <f t="shared" si="1958"/>
        <v/>
      </c>
      <c r="C1624">
        <v>6</v>
      </c>
      <c r="D1624" t="s">
        <v>170</v>
      </c>
      <c r="E1624">
        <v>28192.23</v>
      </c>
      <c r="F1624">
        <v>35384</v>
      </c>
      <c r="G1624" t="s">
        <v>5</v>
      </c>
      <c r="H1624" s="5" t="s">
        <v>18</v>
      </c>
      <c r="I1624">
        <v>63576</v>
      </c>
      <c r="J1624" t="s">
        <v>3</v>
      </c>
      <c r="K1624" s="5" t="s">
        <v>18</v>
      </c>
      <c r="L1624">
        <v>35384.17</v>
      </c>
      <c r="M1624" t="str">
        <f t="shared" ref="M1624:M1625" si="2017">$G1624&amp;""</f>
        <v>e</v>
      </c>
      <c r="N1624" t="str">
        <f t="shared" ref="N1624:N1625" si="2018">$H1624&amp;""</f>
        <v>5/2</v>
      </c>
      <c r="O1624">
        <v>63576.27</v>
      </c>
      <c r="P1624" t="str">
        <f t="shared" ref="P1624:P1625" si="2019">$J1624&amp;""</f>
        <v>o</v>
      </c>
      <c r="Q1624" t="str">
        <f t="shared" ref="Q1624:Q1625" si="2020">$K1624&amp;""</f>
        <v>5/2</v>
      </c>
      <c r="R1624">
        <v>16</v>
      </c>
      <c r="AA1624" s="10">
        <f t="shared" si="1965"/>
        <v>3546.0630000000001</v>
      </c>
      <c r="AB1624" s="3" cm="1">
        <f t="array" ref="AB1624">100000000/Lvac(AA1624)</f>
        <v>28192.233439492284</v>
      </c>
      <c r="AC1624" s="28">
        <f t="shared" si="1966"/>
        <v>2.8200288601753549E-7</v>
      </c>
      <c r="AD1624" s="28">
        <f t="shared" si="1967"/>
        <v>3.5470761908461591E-7</v>
      </c>
      <c r="AE1624" s="21">
        <f t="shared" si="1968"/>
        <v>28192.232107439959</v>
      </c>
      <c r="AF1624" s="10" cm="1">
        <f t="array" ref="AF1624">Lair(100000000/AE1624)</f>
        <v>3546.0631675523682</v>
      </c>
      <c r="AG1624" s="10">
        <f t="shared" si="1969"/>
        <v>8.975145596608447E-3</v>
      </c>
      <c r="AH1624" s="10" t="b">
        <f t="shared" si="1959"/>
        <v>1</v>
      </c>
      <c r="AI1624" s="10">
        <f t="shared" ref="AI1624:AI1625" si="2021">$AF1624</f>
        <v>3546.0631675523682</v>
      </c>
      <c r="AJ1624" s="10">
        <f>AL1624/AK1624*AI1624</f>
        <v>1.257815623286152E-2</v>
      </c>
      <c r="AK1624" s="16" cm="1">
        <f t="array" ref="AK1624">100000000/Lvac($AA1624)-0</f>
        <v>28192.233439492284</v>
      </c>
      <c r="AL1624" s="16">
        <f>MAX(0.1,0.007/$AA1624*$AE1624)</f>
        <v>0.1</v>
      </c>
      <c r="AM1624" s="10" cm="1">
        <f t="array" ref="AM1624">Lvac($AI1624)-$BA1624</f>
        <v>-1.6621506630144722E-2</v>
      </c>
      <c r="AN1624" s="10">
        <f t="shared" ref="AN1624:AN1625" si="2022">$AK1624-($AX1624-$AW1624)</f>
        <v>0.1334394922851061</v>
      </c>
      <c r="AO1624" s="3">
        <f t="shared" ref="AO1624:AO1625" si="2023">AM1624/AJ1624</f>
        <v>-1.3214581153571301</v>
      </c>
      <c r="AP1624" s="3">
        <v>-1.334782507638306</v>
      </c>
      <c r="AS1624" s="3">
        <f t="shared" si="1973"/>
        <v>3.4394922840874642E-3</v>
      </c>
      <c r="AT1624" s="3" cm="1">
        <f t="array" ref="AT1624">AS1624-(100000000/LvacE($A1624)-$E1624)</f>
        <v>-4.3147541873622686E-5</v>
      </c>
      <c r="AU1624" t="s">
        <v>4723</v>
      </c>
      <c r="AV1624" t="s">
        <v>4838</v>
      </c>
      <c r="AW1624" s="3">
        <v>35384.17</v>
      </c>
      <c r="AX1624" s="3">
        <v>63576.27</v>
      </c>
      <c r="AY1624" s="3"/>
      <c r="AZ1624" s="10" cm="1">
        <f t="array" ref="AZ1624">Lair(100000000/($AX1624-$AW1624))</f>
        <v>3546.0797847818671</v>
      </c>
      <c r="BA1624" s="10">
        <f t="shared" ref="BA1624:BA1625" si="2024">100000000/($AX1624-$AW1624)</f>
        <v>3547.0929799482838</v>
      </c>
      <c r="BB1624" s="12">
        <v>23100000</v>
      </c>
      <c r="BC1624" s="3">
        <v>6.0999999999999999E-2</v>
      </c>
      <c r="BD1624" s="12" cm="1">
        <f t="array" ref="BD1624">SfromgA($BB1624,$BA1624,"")</f>
        <v>0.50881869310205119</v>
      </c>
      <c r="BE1624" s="29">
        <f t="shared" ref="BE1624:BE1625" si="2025">(10^MAX(0.05, -0.312925054856973*((LN($BD1624))^(1/3)) + 0.454808404431693)-1)*100</f>
        <v>436.28770831591356</v>
      </c>
      <c r="BG1624" s="3"/>
      <c r="BH1624" s="3"/>
      <c r="BI1624" s="12">
        <f t="shared" ref="BI1624:BI1625" si="2026">IF($BB1624="",$BF1624,$BB1624)</f>
        <v>23100000</v>
      </c>
      <c r="BJ1624" s="29">
        <f t="shared" ref="BJ1624:BJ1625" si="2027">IF($BB1624="",$BH1624,$BE1624)</f>
        <v>436.28770831591356</v>
      </c>
      <c r="BK1624" s="3">
        <f t="shared" ref="BK1624:BK1625" si="2028">LN(BN1624*100000000/($AX1624-$AW1624)/$BI1624)</f>
        <v>-7.6572695123326033</v>
      </c>
      <c r="BL1624" s="13">
        <f>EXP(BK$4341*$AX1624+BK$4342)*$BI1624/(100000000/($AX1624-$AW1624))</f>
        <v>5.8409464491729697</v>
      </c>
      <c r="BM1624" s="3">
        <f t="shared" ref="BM1624:BM1625" si="2029">LN(BL1624/$C1624)</f>
        <v>-2.686662230419384E-2</v>
      </c>
      <c r="BN1624" s="16" cm="1">
        <f t="array" ref="BN1624">$C1624*EXP(poly_from_str(100000000/$E1624,BN$4342))</f>
        <v>3.0777228682041318</v>
      </c>
      <c r="BO1624" s="3">
        <f t="shared" ref="BO1624:BO1625" si="2030">LN($C1624)</f>
        <v>1.791759469228055</v>
      </c>
      <c r="BP1624" s="13">
        <f t="shared" ref="BP1624:BP1625" si="2031">LN(BL1624/BN1624)</f>
        <v>0.64070285188163145</v>
      </c>
      <c r="BR1624" s="12">
        <v>393460000</v>
      </c>
      <c r="BS1624" s="3">
        <f>LN(BV1624*100000000/($AX1624-$AW1624)/$BR1624)</f>
        <v>-7.003130298014236</v>
      </c>
      <c r="BT1624" s="13">
        <f>EXP(BS$4338*$AX1624+BS$4336)*$BR1624/(100000000/($AX1624-$AW1624))</f>
        <v>113.75228377804682</v>
      </c>
      <c r="BU1624" s="3">
        <f>LN(BT1624/$BN1624)</f>
        <v>3.6098331397569288</v>
      </c>
      <c r="BV1624" s="3" cm="1">
        <f t="array" ref="BV1624">$BN1624*EXP(poly_from_str(100000000/$E1624,BV$4341))</f>
        <v>100.83404056853033</v>
      </c>
      <c r="BW1624" s="12"/>
      <c r="BX1624" s="3">
        <f>LN(BT1624/BV1624)</f>
        <v>0.12054713211818921</v>
      </c>
      <c r="BY1624">
        <v>3222</v>
      </c>
    </row>
    <row r="1625" spans="1:77" hidden="1" x14ac:dyDescent="0.25">
      <c r="A1625" t="s">
        <v>2316</v>
      </c>
      <c r="B1625" s="2" t="str">
        <f t="shared" si="1958"/>
        <v/>
      </c>
      <c r="C1625">
        <v>4</v>
      </c>
      <c r="E1625">
        <v>28207.71</v>
      </c>
      <c r="F1625">
        <v>35024</v>
      </c>
      <c r="G1625" t="s">
        <v>5</v>
      </c>
      <c r="H1625" s="5" t="s">
        <v>8</v>
      </c>
      <c r="I1625">
        <v>63232</v>
      </c>
      <c r="J1625" t="s">
        <v>3</v>
      </c>
      <c r="K1625" s="5" t="s">
        <v>8</v>
      </c>
      <c r="L1625">
        <v>35024.49</v>
      </c>
      <c r="M1625" t="str">
        <f t="shared" si="2017"/>
        <v>e</v>
      </c>
      <c r="N1625" t="str">
        <f t="shared" si="2018"/>
        <v>7/2</v>
      </c>
      <c r="O1625">
        <v>63232.14</v>
      </c>
      <c r="P1625" t="str">
        <f t="shared" si="2019"/>
        <v>o</v>
      </c>
      <c r="Q1625" t="str">
        <f t="shared" si="2020"/>
        <v>7/2</v>
      </c>
      <c r="R1625">
        <v>16</v>
      </c>
      <c r="AA1625" s="10">
        <f t="shared" si="1965"/>
        <v>3544.1170000000002</v>
      </c>
      <c r="AB1625" s="3" cm="1">
        <f t="array" ref="AB1625">100000000/Lvac(AA1625)</f>
        <v>28207.712762260795</v>
      </c>
      <c r="AC1625" s="28">
        <f t="shared" si="1966"/>
        <v>2.8215772786282169E-7</v>
      </c>
      <c r="AD1625" s="28">
        <f t="shared" si="1967"/>
        <v>3.5451296899828893E-7</v>
      </c>
      <c r="AE1625" s="21">
        <f t="shared" si="1968"/>
        <v>28207.711691048258</v>
      </c>
      <c r="AF1625" s="10" cm="1">
        <f t="array" ref="AF1625">Lair(100000000/AE1625)</f>
        <v>3544.1171345947619</v>
      </c>
      <c r="AG1625" s="10">
        <f t="shared" si="1969"/>
        <v>8.9795120706033116E-3</v>
      </c>
      <c r="AH1625" s="10" t="b">
        <f t="shared" si="1959"/>
        <v>1</v>
      </c>
      <c r="AI1625" s="10">
        <f t="shared" si="2021"/>
        <v>3544.1171345947619</v>
      </c>
      <c r="AJ1625">
        <v>3.0000000000000001E-3</v>
      </c>
      <c r="AK1625" s="3" cm="1">
        <f t="array" ref="AK1625">100000000/Lvac($AA1625)</f>
        <v>28207.712762260795</v>
      </c>
      <c r="AL1625" s="21">
        <f t="shared" ref="AL1625:AL1629" si="2032">AJ1625/AI1625*AK1625</f>
        <v>2.3877071516841469E-2</v>
      </c>
      <c r="AM1625" s="10" cm="1">
        <f t="array" ref="AM1625">Lvac($AI1625)-$BA1625</f>
        <v>-7.7533142639367725E-3</v>
      </c>
      <c r="AN1625" s="10">
        <f t="shared" si="2022"/>
        <v>6.2762260793533642E-2</v>
      </c>
      <c r="AO1625" s="3">
        <f t="shared" si="2023"/>
        <v>-2.5844380879789242</v>
      </c>
      <c r="AP1625" s="3">
        <v>-2.6293145553305899</v>
      </c>
      <c r="AS1625" s="3">
        <f t="shared" si="1973"/>
        <v>2.7622607958619483E-3</v>
      </c>
      <c r="AT1625" s="3" cm="1">
        <f t="array" ref="AT1625">AS1625-(100000000/LvacE($A1625)-$E1625)</f>
        <v>-4.3226296838838607E-5</v>
      </c>
      <c r="AU1625" t="s">
        <v>4765</v>
      </c>
      <c r="AV1625" t="s">
        <v>4814</v>
      </c>
      <c r="AW1625" s="3">
        <v>35024.49</v>
      </c>
      <c r="AX1625" s="3">
        <v>63232.14</v>
      </c>
      <c r="AY1625" s="3"/>
      <c r="AZ1625" s="10" cm="1">
        <f t="array" ref="AZ1625">Lair(100000000/($AX1625-$AW1625))</f>
        <v>3544.1248859140637</v>
      </c>
      <c r="BA1625" s="10">
        <f t="shared" si="2024"/>
        <v>3545.1375779265554</v>
      </c>
      <c r="BB1625" s="12">
        <v>19200000</v>
      </c>
      <c r="BC1625" s="3">
        <v>0.13200000000000001</v>
      </c>
      <c r="BD1625" s="12" cm="1">
        <f t="array" ref="BD1625">SfromgA($BB1625,$BA1625,"")</f>
        <v>0.42221520552662323</v>
      </c>
      <c r="BE1625" s="29">
        <f t="shared" si="2025"/>
        <v>465.78111074323073</v>
      </c>
      <c r="BG1625" s="3"/>
      <c r="BH1625" s="3"/>
      <c r="BI1625" s="12">
        <f t="shared" si="2026"/>
        <v>19200000</v>
      </c>
      <c r="BJ1625" s="29">
        <f t="shared" si="2027"/>
        <v>465.78111074323073</v>
      </c>
      <c r="BK1625" s="3">
        <f t="shared" si="2028"/>
        <v>-7.8693787379109974</v>
      </c>
      <c r="BL1625" s="13">
        <f>EXP(BK$4341*$AX1625+BK$4342)*$BI1625/(100000000/($AX1625-$AW1625))</f>
        <v>4.9861744863621897</v>
      </c>
      <c r="BM1625" s="3">
        <f t="shared" si="2029"/>
        <v>0.22037461862831934</v>
      </c>
      <c r="BN1625" s="16" cm="1">
        <f t="array" ref="BN1625">$C1625*EXP(poly_from_str(100000000/$E1625,BN$4342))</f>
        <v>2.0703338032135439</v>
      </c>
      <c r="BO1625" s="3">
        <f t="shared" si="2030"/>
        <v>1.3862943611198906</v>
      </c>
      <c r="BP1625" s="13">
        <f t="shared" si="2031"/>
        <v>0.87895912788045605</v>
      </c>
      <c r="BY1625">
        <v>2166</v>
      </c>
    </row>
    <row r="1626" spans="1:77" hidden="1" x14ac:dyDescent="0.25">
      <c r="A1626" t="s">
        <v>2317</v>
      </c>
      <c r="B1626" s="2" t="str">
        <f t="shared" si="1958"/>
        <v/>
      </c>
      <c r="C1626">
        <v>1</v>
      </c>
      <c r="E1626">
        <v>28208.17</v>
      </c>
      <c r="R1626">
        <v>16</v>
      </c>
      <c r="S1626" t="s">
        <v>22</v>
      </c>
      <c r="AA1626" s="10">
        <f t="shared" si="1965"/>
        <v>3544.0590000000002</v>
      </c>
      <c r="AB1626" s="3" cm="1">
        <f t="array" ref="AB1626">100000000/Lvac(AA1626)</f>
        <v>28208.174380123597</v>
      </c>
      <c r="AC1626" s="28">
        <f t="shared" si="1966"/>
        <v>2.8216234549142662E-7</v>
      </c>
      <c r="AD1626" s="28">
        <f t="shared" si="1967"/>
        <v>3.5450716750554151E-7</v>
      </c>
      <c r="AE1626" s="21">
        <f t="shared" si="1968"/>
        <v>28208.172681431231</v>
      </c>
      <c r="AF1626" s="10" cm="1">
        <f t="array" ref="AF1626">Lair(100000000/AE1626)</f>
        <v>3544.0592134288095</v>
      </c>
      <c r="AG1626" s="10">
        <f t="shared" si="1969"/>
        <v>8.9796423225634216E-3</v>
      </c>
      <c r="AH1626" s="10" t="b">
        <f t="shared" si="1959"/>
        <v>1</v>
      </c>
      <c r="AI1626" s="10">
        <f t="shared" si="1981"/>
        <v>3544.0590000000002</v>
      </c>
      <c r="AJ1626">
        <v>3.0000000000000001E-3</v>
      </c>
      <c r="AK1626" s="3" cm="1">
        <f t="array" ref="AK1626">100000000/Lvac($AA1626)</f>
        <v>28208.174380123597</v>
      </c>
      <c r="AL1626" s="21">
        <f t="shared" si="2032"/>
        <v>2.3877853935380531E-2</v>
      </c>
      <c r="AM1626" s="21"/>
      <c r="AN1626" s="21"/>
      <c r="AO1626" s="21"/>
      <c r="AP1626" s="21"/>
      <c r="AS1626" s="3">
        <f t="shared" si="1973"/>
        <v>4.3801235988212284E-3</v>
      </c>
      <c r="AT1626" s="3" cm="1">
        <f t="array" ref="AT1626">AS1626-(100000000/LvacE($A1626)-$E1626)</f>
        <v>-4.3228646973147988E-5</v>
      </c>
      <c r="BB1626"/>
      <c r="BC1626"/>
      <c r="BD1626"/>
      <c r="BE1626"/>
      <c r="BF1626"/>
      <c r="BG1626"/>
      <c r="BH1626"/>
      <c r="BI1626"/>
      <c r="BJ1626"/>
      <c r="BN1626" s="16" cm="1">
        <f t="array" ref="BN1626">$C1626*EXP(poly_from_str(100000000/$E1626,BN$4342))</f>
        <v>0.51772148629219439</v>
      </c>
      <c r="BO1626" s="16"/>
      <c r="BY1626" t="e">
        <v>#N/A</v>
      </c>
    </row>
    <row r="1627" spans="1:77" hidden="1" x14ac:dyDescent="0.25">
      <c r="A1627" t="s">
        <v>2318</v>
      </c>
      <c r="B1627" s="2" t="str">
        <f t="shared" si="1958"/>
        <v/>
      </c>
      <c r="C1627">
        <v>20</v>
      </c>
      <c r="D1627" t="s">
        <v>143</v>
      </c>
      <c r="E1627">
        <v>28216.720000000001</v>
      </c>
      <c r="F1627">
        <v>36640</v>
      </c>
      <c r="G1627" t="s">
        <v>5</v>
      </c>
      <c r="H1627" s="5" t="s">
        <v>8</v>
      </c>
      <c r="I1627">
        <v>64857</v>
      </c>
      <c r="J1627" t="s">
        <v>3</v>
      </c>
      <c r="K1627" s="5" t="s">
        <v>4</v>
      </c>
      <c r="L1627">
        <v>36640.379999999997</v>
      </c>
      <c r="M1627" t="str">
        <f>$G1627&amp;""</f>
        <v>e</v>
      </c>
      <c r="N1627" t="str">
        <f>$H1627&amp;""</f>
        <v>7/2</v>
      </c>
      <c r="O1627">
        <v>64857.15</v>
      </c>
      <c r="P1627" t="str">
        <f>$J1627&amp;""</f>
        <v>o</v>
      </c>
      <c r="Q1627" t="str">
        <f>$K1627&amp;""</f>
        <v>9/2</v>
      </c>
      <c r="R1627">
        <v>16</v>
      </c>
      <c r="AA1627" s="10">
        <f t="shared" si="1965"/>
        <v>3542.9859999999999</v>
      </c>
      <c r="AB1627" s="3" cm="1">
        <f t="array" ref="AB1627">100000000/Lvac(AA1627)</f>
        <v>28216.717036592527</v>
      </c>
      <c r="AC1627" s="28">
        <f t="shared" si="1966"/>
        <v>2.8224779889054035E-7</v>
      </c>
      <c r="AD1627" s="28">
        <f t="shared" si="1967"/>
        <v>3.5439983989036053E-7</v>
      </c>
      <c r="AE1627" s="21">
        <f t="shared" si="1968"/>
        <v>28216.718186708636</v>
      </c>
      <c r="AF1627" s="10" cm="1">
        <f t="array" ref="AF1627">Lair(100000000/AE1627)</f>
        <v>3542.9858555834553</v>
      </c>
      <c r="AG1627" s="10">
        <f t="shared" si="1969"/>
        <v>8.9820531377477267E-3</v>
      </c>
      <c r="AH1627" s="10" t="b">
        <f t="shared" si="1959"/>
        <v>1</v>
      </c>
      <c r="AI1627" s="10">
        <f>$AF1627</f>
        <v>3542.9858555834553</v>
      </c>
      <c r="AJ1627">
        <v>7.0000000000000001E-3</v>
      </c>
      <c r="AK1627" s="3" cm="1">
        <f t="array" ref="AK1627">100000000/Lvac($AA1627)</f>
        <v>28216.717036592527</v>
      </c>
      <c r="AL1627" s="21">
        <f t="shared" si="2032"/>
        <v>5.574874620085684E-2</v>
      </c>
      <c r="AM1627" s="10" cm="1">
        <f t="array" ref="AM1627">Lvac($AI1627)-$BA1627</f>
        <v>6.5076978748948022E-3</v>
      </c>
      <c r="AN1627" s="10">
        <f>$AK1627-($AX1627-$AW1627)</f>
        <v>-5.2963407477363944E-2</v>
      </c>
      <c r="AO1627" s="3">
        <f>AM1627/AJ1627</f>
        <v>0.92967112498497173</v>
      </c>
      <c r="AP1627" s="3">
        <v>0.95030736942395122</v>
      </c>
      <c r="AS1627" s="3">
        <f t="shared" si="1973"/>
        <v>-2.963407474453561E-3</v>
      </c>
      <c r="AT1627" s="3" cm="1">
        <f t="array" ref="AT1627">AS1627-(100000000/LvacE($A1627)-$E1627)</f>
        <v>-4.3272018956486136E-5</v>
      </c>
      <c r="AU1627" t="s">
        <v>4800</v>
      </c>
      <c r="AV1627" t="s">
        <v>4849</v>
      </c>
      <c r="AW1627" s="3">
        <v>36640.379999999997</v>
      </c>
      <c r="AX1627" s="3">
        <v>64857.15</v>
      </c>
      <c r="AY1627" s="3"/>
      <c r="AZ1627" s="10" cm="1">
        <f t="array" ref="AZ1627">Lair(100000000/($AX1627-$AW1627))</f>
        <v>3542.9793495599606</v>
      </c>
      <c r="BA1627" s="10">
        <f>100000000/($AX1627-$AW1627)</f>
        <v>3543.9917467520195</v>
      </c>
      <c r="BB1627" s="12">
        <v>14700000</v>
      </c>
      <c r="BC1627" s="3">
        <v>0.12</v>
      </c>
      <c r="BD1627" s="12" cm="1">
        <f t="array" ref="BD1627">SfromgA($BB1627,$BA1627,"")</f>
        <v>0.32294517488800195</v>
      </c>
      <c r="BE1627" s="29">
        <f>(10^MAX(0.05, -0.312925054856973*((LN($BD1627))^(1/3)) + 0.454808404431693)-1)*100</f>
        <v>503.63058637670372</v>
      </c>
      <c r="BG1627" s="3"/>
      <c r="BH1627" s="3"/>
      <c r="BI1627" s="12">
        <f>IF($BB1627="",$BF1627,$BB1627)</f>
        <v>14700000</v>
      </c>
      <c r="BJ1627" s="29">
        <f>IF($BB1627="",$BH1627,$BE1627)</f>
        <v>503.63058637670372</v>
      </c>
      <c r="BK1627" s="3">
        <f>LN(BN1627*100000000/($AX1627-$AW1627)/$BI1627)</f>
        <v>-5.9879818784886503</v>
      </c>
      <c r="BL1627" s="13">
        <f>EXP(BK$4341*$AX1627+BK$4342)*$BI1627/(100000000/($AX1627-$AW1627))</f>
        <v>3.3752214892780739</v>
      </c>
      <c r="BM1627" s="3">
        <f t="shared" ref="BM1627" si="2033">LN(BL1627/$C1627)</f>
        <v>-1.7792713249300567</v>
      </c>
      <c r="BN1627" s="16" cm="1">
        <f t="array" ref="BN1627">$C1627*EXP(poly_from_str(100000000/$E1627,BN$4342))</f>
        <v>10.405840034625331</v>
      </c>
      <c r="BO1627" s="3">
        <f>LN($C1627)</f>
        <v>2.9957322735539909</v>
      </c>
      <c r="BP1627" s="13">
        <f>LN(BL1627/BN1627)</f>
        <v>-1.1259062417086971</v>
      </c>
      <c r="BY1627">
        <v>10881</v>
      </c>
    </row>
    <row r="1628" spans="1:77" hidden="1" x14ac:dyDescent="0.25">
      <c r="A1628" t="s">
        <v>2319</v>
      </c>
      <c r="B1628" s="2" t="str">
        <f t="shared" si="1958"/>
        <v/>
      </c>
      <c r="C1628">
        <v>1</v>
      </c>
      <c r="E1628">
        <v>28243.98</v>
      </c>
      <c r="R1628">
        <v>16</v>
      </c>
      <c r="S1628" t="s">
        <v>22</v>
      </c>
      <c r="AA1628" s="10">
        <f t="shared" si="1965"/>
        <v>3539.5659999999998</v>
      </c>
      <c r="AB1628" s="3" cm="1">
        <f t="array" ref="AB1628">100000000/Lvac(AA1628)</f>
        <v>28243.97982222186</v>
      </c>
      <c r="AC1628" s="28">
        <f t="shared" si="1966"/>
        <v>2.8252051240180297E-7</v>
      </c>
      <c r="AD1628" s="28">
        <f t="shared" si="1967"/>
        <v>3.5405775188000167E-7</v>
      </c>
      <c r="AE1628" s="21">
        <f t="shared" si="1968"/>
        <v>28243.979891381772</v>
      </c>
      <c r="AF1628" s="10" cm="1">
        <f t="array" ref="AF1628">Lair(100000000/AE1628)</f>
        <v>3539.565991332558</v>
      </c>
      <c r="AG1628" s="10">
        <f t="shared" si="1969"/>
        <v>8.9897518258201525E-3</v>
      </c>
      <c r="AH1628" s="10" t="b">
        <f t="shared" si="1959"/>
        <v>1</v>
      </c>
      <c r="AI1628" s="10">
        <f t="shared" si="1981"/>
        <v>3539.5659999999998</v>
      </c>
      <c r="AJ1628">
        <v>3.0000000000000001E-3</v>
      </c>
      <c r="AK1628" s="3" cm="1">
        <f t="array" ref="AK1628">100000000/Lvac($AA1628)</f>
        <v>28243.97982222186</v>
      </c>
      <c r="AL1628" s="21">
        <f t="shared" si="2032"/>
        <v>2.3938510954920909E-2</v>
      </c>
      <c r="AM1628" s="21"/>
      <c r="AN1628" s="21"/>
      <c r="AO1628" s="21"/>
      <c r="AP1628" s="21"/>
      <c r="AS1628" s="3">
        <f t="shared" si="1973"/>
        <v>-1.7777813991415314E-4</v>
      </c>
      <c r="AT1628" s="3" cm="1">
        <f t="array" ref="AT1628">AS1628-(100000000/LvacE($A1628)-$E1628)</f>
        <v>-4.3410014768596739E-5</v>
      </c>
      <c r="BB1628"/>
      <c r="BC1628"/>
      <c r="BD1628"/>
      <c r="BE1628"/>
      <c r="BF1628"/>
      <c r="BG1628"/>
      <c r="BH1628"/>
      <c r="BI1628"/>
      <c r="BJ1628"/>
      <c r="BN1628" s="16" cm="1">
        <f t="array" ref="BN1628">$C1628*EXP(poly_from_str(100000000/$E1628,BN$4342))</f>
        <v>0.52854910662078813</v>
      </c>
      <c r="BO1628" s="16"/>
      <c r="BY1628" t="e">
        <v>#N/A</v>
      </c>
    </row>
    <row r="1629" spans="1:77" hidden="1" x14ac:dyDescent="0.25">
      <c r="A1629" t="s">
        <v>2320</v>
      </c>
      <c r="B1629" s="2" t="str">
        <f t="shared" si="1958"/>
        <v/>
      </c>
      <c r="C1629">
        <v>1</v>
      </c>
      <c r="D1629" t="s">
        <v>1155</v>
      </c>
      <c r="E1629">
        <v>28277.88</v>
      </c>
      <c r="R1629">
        <v>16</v>
      </c>
      <c r="S1629" t="s">
        <v>22</v>
      </c>
      <c r="AA1629" s="10">
        <f t="shared" si="1965"/>
        <v>3535.3220000000001</v>
      </c>
      <c r="AB1629" s="3" cm="1">
        <f t="array" ref="AB1629">100000000/Lvac(AA1629)</f>
        <v>28277.884522824199</v>
      </c>
      <c r="AC1629" s="28">
        <f t="shared" si="1966"/>
        <v>2.8285966596536327E-7</v>
      </c>
      <c r="AD1629" s="28">
        <f t="shared" si="1967"/>
        <v>3.5363324268223123E-7</v>
      </c>
      <c r="AE1629" s="21">
        <f t="shared" si="1968"/>
        <v>28277.882758176693</v>
      </c>
      <c r="AF1629" s="10" cm="1">
        <f t="array" ref="AF1629">Lair(100000000/AE1629)</f>
        <v>3535.3222206238411</v>
      </c>
      <c r="AG1629" s="10">
        <f t="shared" si="1969"/>
        <v>8.9993364851665841E-3</v>
      </c>
      <c r="AH1629" s="10" t="b">
        <f t="shared" si="1959"/>
        <v>1</v>
      </c>
      <c r="AI1629" s="10">
        <f t="shared" si="1981"/>
        <v>3535.3220000000001</v>
      </c>
      <c r="AJ1629">
        <v>7.0000000000000001E-3</v>
      </c>
      <c r="AK1629" s="3" cm="1">
        <f t="array" ref="AK1629">100000000/Lvac($AA1629)</f>
        <v>28277.884522824199</v>
      </c>
      <c r="AL1629" s="21">
        <f t="shared" si="2032"/>
        <v>5.5990710792332178E-2</v>
      </c>
      <c r="AM1629" s="21"/>
      <c r="AN1629" s="21"/>
      <c r="AO1629" s="21"/>
      <c r="AP1629" s="21"/>
      <c r="AS1629" s="3">
        <f t="shared" si="1973"/>
        <v>4.5228241979202721E-3</v>
      </c>
      <c r="AT1629" s="3" cm="1">
        <f t="array" ref="AT1629">AS1629-(100000000/LvacE($A1629)-$E1629)</f>
        <v>-4.358072328614071E-5</v>
      </c>
      <c r="BB1629"/>
      <c r="BC1629"/>
      <c r="BD1629"/>
      <c r="BE1629"/>
      <c r="BF1629"/>
      <c r="BG1629"/>
      <c r="BH1629"/>
      <c r="BI1629"/>
      <c r="BJ1629"/>
      <c r="BN1629" s="16" cm="1">
        <f t="array" ref="BN1629">$C1629*EXP(poly_from_str(100000000/$E1629,BN$4342))</f>
        <v>0.53894806892822078</v>
      </c>
      <c r="BO1629" s="16"/>
      <c r="BY1629" t="e">
        <v>#N/A</v>
      </c>
    </row>
    <row r="1630" spans="1:77" hidden="1" x14ac:dyDescent="0.25">
      <c r="A1630" t="s">
        <v>2321</v>
      </c>
      <c r="B1630" s="2" t="str">
        <f t="shared" si="1958"/>
        <v/>
      </c>
      <c r="C1630">
        <v>2</v>
      </c>
      <c r="D1630" t="s">
        <v>134</v>
      </c>
      <c r="E1630">
        <v>28302.36</v>
      </c>
      <c r="F1630">
        <v>35291</v>
      </c>
      <c r="G1630" t="s">
        <v>5</v>
      </c>
      <c r="H1630" s="5" t="s">
        <v>4</v>
      </c>
      <c r="I1630">
        <v>63593</v>
      </c>
      <c r="J1630" t="s">
        <v>3</v>
      </c>
      <c r="K1630" s="5" t="s">
        <v>4</v>
      </c>
      <c r="L1630">
        <v>35291</v>
      </c>
      <c r="M1630" t="str">
        <f>$G1630&amp;""</f>
        <v>e</v>
      </c>
      <c r="N1630" t="str">
        <f>$H1630&amp;""</f>
        <v>9/2</v>
      </c>
      <c r="O1630">
        <v>63593.35</v>
      </c>
      <c r="P1630" t="str">
        <f>$J1630&amp;""</f>
        <v>o</v>
      </c>
      <c r="Q1630" t="str">
        <f>$K1630&amp;""</f>
        <v>9/2</v>
      </c>
      <c r="R1630">
        <v>16</v>
      </c>
      <c r="AA1630" s="10">
        <f t="shared" si="1965"/>
        <v>3532.2640000000001</v>
      </c>
      <c r="AB1630" s="3" cm="1">
        <f t="array" ref="AB1630">100000000/Lvac(AA1630)</f>
        <v>28302.364941244883</v>
      </c>
      <c r="AC1630" s="28">
        <f t="shared" si="1966"/>
        <v>2.8310454711199387E-7</v>
      </c>
      <c r="AD1630" s="28">
        <f t="shared" si="1967"/>
        <v>3.5332736401215203E-7</v>
      </c>
      <c r="AE1630" s="21">
        <f t="shared" si="1968"/>
        <v>28302.363009273191</v>
      </c>
      <c r="AF1630" s="10" cm="1">
        <f t="array" ref="AF1630">Lair(100000000/AE1630)</f>
        <v>3532.2642411257716</v>
      </c>
      <c r="AG1630" s="10">
        <f t="shared" si="1969"/>
        <v>9.0062641044447531E-3</v>
      </c>
      <c r="AH1630" s="10" t="b">
        <f t="shared" si="1959"/>
        <v>1</v>
      </c>
      <c r="AI1630" s="10">
        <f>$AF1630</f>
        <v>3532.2642411257716</v>
      </c>
      <c r="AJ1630" s="10">
        <f>AL1630/AK1630*AI1630</f>
        <v>9.9843649064908276E-3</v>
      </c>
      <c r="AK1630" s="23" cm="1">
        <f t="array" ref="AK1630">100000000/Lvac($AA1630)+0</f>
        <v>28302.364941244883</v>
      </c>
      <c r="AL1630" s="23">
        <f>MAX(0.08,0.007/$AA1630*$AE1630)</f>
        <v>0.08</v>
      </c>
      <c r="AM1630" s="10" cm="1">
        <f t="array" ref="AM1630">Lvac($AI1630)-$BA1630</f>
        <v>-1.6240815757555538E-3</v>
      </c>
      <c r="AN1630" s="10">
        <f>$AK1630-($AX1630-$AW1630)</f>
        <v>1.4941244884539628E-2</v>
      </c>
      <c r="AO1630" s="3">
        <f>AM1630/AJ1630</f>
        <v>-0.16266248188702914</v>
      </c>
      <c r="AP1630" s="3">
        <v>-0.18681904357761375</v>
      </c>
      <c r="AS1630" s="3">
        <f t="shared" si="1973"/>
        <v>4.9412448825023603E-3</v>
      </c>
      <c r="AT1630" s="3" cm="1">
        <f t="array" ref="AT1630">AS1630-(100000000/LvacE($A1630)-$E1630)</f>
        <v>-4.370334863779135E-5</v>
      </c>
      <c r="AU1630" t="s">
        <v>4802</v>
      </c>
      <c r="AV1630" t="s">
        <v>4835</v>
      </c>
      <c r="AW1630" s="3">
        <v>35291</v>
      </c>
      <c r="AX1630" s="3">
        <v>63593.35</v>
      </c>
      <c r="AY1630" s="3"/>
      <c r="AZ1630" s="10" cm="1">
        <f t="array" ref="AZ1630">Lair(100000000/($AX1630-$AW1630))</f>
        <v>3532.2658647896706</v>
      </c>
      <c r="BA1630" s="10">
        <f>100000000/($AX1630-$AW1630)</f>
        <v>3533.2755053908954</v>
      </c>
      <c r="BB1630" s="12">
        <v>16400000</v>
      </c>
      <c r="BC1630" s="3">
        <v>0.13800000000000001</v>
      </c>
      <c r="BD1630" s="12" cm="1">
        <f t="array" ref="BD1630">SfromgA($BB1630,$BA1630,"")</f>
        <v>0.35703411541024538</v>
      </c>
      <c r="BE1630" s="29">
        <f>(10^MAX(0.05, -0.312925054856973*((LN($BD1630))^(1/3)) + 0.454808404431693)-1)*100</f>
        <v>489.96214997189173</v>
      </c>
      <c r="BG1630" s="3"/>
      <c r="BH1630" s="3"/>
      <c r="BI1630" s="12">
        <f>IF($BB1630="",$BF1630,$BB1630)</f>
        <v>16400000</v>
      </c>
      <c r="BJ1630" s="29">
        <f>IF($BB1630="",$BH1630,$BE1630)</f>
        <v>489.96214997189173</v>
      </c>
      <c r="BK1630" s="3">
        <f>LN(BN1630*100000000/($AX1630-$AW1630)/$BI1630)</f>
        <v>-8.3537984545691639</v>
      </c>
      <c r="BL1630" s="13">
        <f>EXP(BK$4341*$AX1630+BK$4342)*$BI1630/(100000000/($AX1630-$AW1630))</f>
        <v>4.1576369267220405</v>
      </c>
      <c r="BM1630" s="3">
        <f t="shared" ref="BM1630" si="2034">LN(BL1630/$C1630)</f>
        <v>0.7317996858526632</v>
      </c>
      <c r="BN1630" s="16" cm="1">
        <f t="array" ref="BN1630">$C1630*EXP(poly_from_str(100000000/$E1630,BN$4342))</f>
        <v>1.0930946624148004</v>
      </c>
      <c r="BO1630" s="3">
        <f>LN($C1630)</f>
        <v>0.69314718055994529</v>
      </c>
      <c r="BP1630" s="13">
        <f>LN(BL1630/BN1630)</f>
        <v>1.3359340530866595</v>
      </c>
      <c r="BY1630">
        <v>1139</v>
      </c>
    </row>
    <row r="1631" spans="1:77" hidden="1" x14ac:dyDescent="0.25">
      <c r="A1631" t="s">
        <v>2322</v>
      </c>
      <c r="B1631" s="2" t="str">
        <f t="shared" si="1958"/>
        <v/>
      </c>
      <c r="C1631">
        <v>0</v>
      </c>
      <c r="E1631">
        <v>28302.84</v>
      </c>
      <c r="R1631">
        <v>16</v>
      </c>
      <c r="S1631" t="s">
        <v>22</v>
      </c>
      <c r="AA1631" s="10">
        <f t="shared" si="1965"/>
        <v>3532.2049999999999</v>
      </c>
      <c r="AB1631" s="3" cm="1">
        <f t="array" ref="AB1631">100000000/Lvac(AA1631)</f>
        <v>28302.837674793089</v>
      </c>
      <c r="AC1631" s="28">
        <f t="shared" si="1966"/>
        <v>2.8310927593387136E-7</v>
      </c>
      <c r="AD1631" s="28">
        <f t="shared" si="1967"/>
        <v>3.5332146249441774E-7</v>
      </c>
      <c r="AE1631" s="21">
        <f t="shared" si="1968"/>
        <v>28302.838583960078</v>
      </c>
      <c r="AF1631" s="10" cm="1">
        <f t="array" ref="AF1631">Lair(100000000/AE1631)</f>
        <v>3532.2048865323713</v>
      </c>
      <c r="AG1631" s="10">
        <f t="shared" si="1969"/>
        <v>9.0063979404922841E-3</v>
      </c>
      <c r="AH1631" s="10" t="b">
        <f t="shared" si="1959"/>
        <v>1</v>
      </c>
      <c r="AI1631" s="10">
        <f t="shared" si="1981"/>
        <v>3532.2049999999999</v>
      </c>
      <c r="AJ1631">
        <v>3.0000000000000001E-3</v>
      </c>
      <c r="AK1631" s="3" cm="1">
        <f t="array" ref="AK1631">100000000/Lvac($AA1631)</f>
        <v>28302.837674793089</v>
      </c>
      <c r="AL1631" s="21">
        <f t="shared" ref="AL1631:AL1635" si="2035">AJ1631/AI1631*AK1631</f>
        <v>2.4038387642953699E-2</v>
      </c>
      <c r="AM1631" s="21"/>
      <c r="AN1631" s="21"/>
      <c r="AO1631" s="21"/>
      <c r="AP1631" s="21"/>
      <c r="AS1631" s="3">
        <f t="shared" si="1973"/>
        <v>-2.3252069113368634E-3</v>
      </c>
      <c r="AT1631" s="3" cm="1">
        <f t="array" ref="AT1631">AS1631-(100000000/LvacE($A1631)-$E1631)</f>
        <v>-4.370571332401596E-5</v>
      </c>
      <c r="BB1631"/>
      <c r="BC1631"/>
      <c r="BD1631"/>
      <c r="BE1631"/>
      <c r="BF1631"/>
      <c r="BG1631"/>
      <c r="BH1631"/>
      <c r="BI1631"/>
      <c r="BJ1631"/>
      <c r="BN1631" s="16" cm="1">
        <f t="array" ref="BN1631">$C1631*EXP(poly_from_str(100000000/$E1631,BN$4342))</f>
        <v>0</v>
      </c>
      <c r="BO1631" s="16"/>
      <c r="BY1631" t="e">
        <v>#N/A</v>
      </c>
    </row>
    <row r="1632" spans="1:77" hidden="1" x14ac:dyDescent="0.25">
      <c r="A1632" t="s">
        <v>2323</v>
      </c>
      <c r="B1632" s="2" t="str">
        <f t="shared" si="1958"/>
        <v/>
      </c>
      <c r="C1632">
        <v>0</v>
      </c>
      <c r="E1632">
        <v>28303.25</v>
      </c>
      <c r="R1632">
        <v>16</v>
      </c>
      <c r="S1632" t="s">
        <v>22</v>
      </c>
      <c r="AA1632" s="10">
        <f t="shared" si="1965"/>
        <v>3532.154</v>
      </c>
      <c r="AB1632" s="3" cm="1">
        <f t="array" ref="AB1632">100000000/Lvac(AA1632)</f>
        <v>28303.246321602401</v>
      </c>
      <c r="AC1632" s="28">
        <f t="shared" si="1966"/>
        <v>2.8311336368686079E-7</v>
      </c>
      <c r="AD1632" s="28">
        <f t="shared" si="1967"/>
        <v>3.5331636118248099E-7</v>
      </c>
      <c r="AE1632" s="21">
        <f t="shared" si="1968"/>
        <v>28303.247759923986</v>
      </c>
      <c r="AF1632" s="10" cm="1">
        <f t="array" ref="AF1632">Lair(100000000/AE1632)</f>
        <v>3532.1538204969761</v>
      </c>
      <c r="AG1632" s="10">
        <f t="shared" si="1969"/>
        <v>9.0065136346833136E-3</v>
      </c>
      <c r="AH1632" s="10" t="b">
        <f t="shared" si="1959"/>
        <v>1</v>
      </c>
      <c r="AI1632" s="10">
        <f t="shared" si="1981"/>
        <v>3532.154</v>
      </c>
      <c r="AJ1632">
        <v>3.0000000000000001E-3</v>
      </c>
      <c r="AK1632" s="3" cm="1">
        <f t="array" ref="AK1632">100000000/Lvac($AA1632)</f>
        <v>28303.246321602401</v>
      </c>
      <c r="AL1632" s="21">
        <f t="shared" si="2035"/>
        <v>2.4039081808099876E-2</v>
      </c>
      <c r="AM1632" s="21"/>
      <c r="AN1632" s="21"/>
      <c r="AO1632" s="21"/>
      <c r="AP1632" s="21"/>
      <c r="AS1632" s="3">
        <f t="shared" si="1973"/>
        <v>-3.6783975992875639E-3</v>
      </c>
      <c r="AT1632" s="3" cm="1">
        <f t="array" ref="AT1632">AS1632-(100000000/LvacE($A1632)-$E1632)</f>
        <v>-4.3707754230126739E-5</v>
      </c>
      <c r="BB1632"/>
      <c r="BC1632"/>
      <c r="BD1632"/>
      <c r="BE1632"/>
      <c r="BF1632"/>
      <c r="BG1632"/>
      <c r="BH1632"/>
      <c r="BI1632"/>
      <c r="BJ1632"/>
      <c r="BN1632" s="16" cm="1">
        <f t="array" ref="BN1632">$C1632*EXP(poly_from_str(100000000/$E1632,BN$4342))</f>
        <v>0</v>
      </c>
      <c r="BO1632" s="16"/>
      <c r="BY1632" t="e">
        <v>#N/A</v>
      </c>
    </row>
    <row r="1633" spans="1:77" hidden="1" x14ac:dyDescent="0.25">
      <c r="A1633" t="s">
        <v>2324</v>
      </c>
      <c r="B1633" s="2" t="str">
        <f t="shared" si="1958"/>
        <v/>
      </c>
      <c r="C1633">
        <v>2</v>
      </c>
      <c r="D1633" t="s">
        <v>14</v>
      </c>
      <c r="E1633">
        <v>28304.78</v>
      </c>
      <c r="F1633">
        <v>24788</v>
      </c>
      <c r="G1633" t="s">
        <v>5</v>
      </c>
      <c r="H1633" s="5" t="s">
        <v>4</v>
      </c>
      <c r="I1633">
        <v>53092</v>
      </c>
      <c r="J1633" t="s">
        <v>3</v>
      </c>
      <c r="K1633" s="5" t="s">
        <v>8</v>
      </c>
      <c r="L1633">
        <v>24788.02</v>
      </c>
      <c r="M1633" t="str">
        <f>$G1633&amp;""</f>
        <v>e</v>
      </c>
      <c r="N1633" t="str">
        <f>$H1633&amp;""</f>
        <v>9/2</v>
      </c>
      <c r="O1633">
        <v>53092.800000000003</v>
      </c>
      <c r="P1633" t="str">
        <f>$J1633&amp;""</f>
        <v>o</v>
      </c>
      <c r="Q1633" t="str">
        <f>$K1633&amp;""</f>
        <v>7/2</v>
      </c>
      <c r="R1633">
        <v>16</v>
      </c>
      <c r="AA1633" s="10">
        <f t="shared" si="1965"/>
        <v>3531.962</v>
      </c>
      <c r="AB1633" s="3" cm="1">
        <f t="array" ref="AB1633">100000000/Lvac(AA1633)</f>
        <v>28304.784862488948</v>
      </c>
      <c r="AC1633" s="28">
        <f t="shared" si="1966"/>
        <v>2.831287539333662E-7</v>
      </c>
      <c r="AD1633" s="28">
        <f t="shared" si="1967"/>
        <v>3.5329715624345011E-7</v>
      </c>
      <c r="AE1633" s="21">
        <f t="shared" si="1968"/>
        <v>28304.782960913959</v>
      </c>
      <c r="AF1633" s="10" cm="1">
        <f t="array" ref="AF1633">Lair(100000000/AE1633)</f>
        <v>3531.9622372914368</v>
      </c>
      <c r="AG1633" s="10">
        <f t="shared" si="1969"/>
        <v>9.0069492342342503E-3</v>
      </c>
      <c r="AH1633" s="10" t="b">
        <f t="shared" si="1959"/>
        <v>1</v>
      </c>
      <c r="AI1633" s="10">
        <f>$AF1633</f>
        <v>3531.9622372914368</v>
      </c>
      <c r="AJ1633">
        <v>7.0000000000000001E-3</v>
      </c>
      <c r="AK1633" s="3" cm="1">
        <f t="array" ref="AK1633">100000000/Lvac($AA1633)</f>
        <v>28304.784862488948</v>
      </c>
      <c r="AL1633" s="21">
        <f t="shared" si="2035"/>
        <v>5.6097285510437869E-2</v>
      </c>
      <c r="AM1633" s="10" cm="1">
        <f t="array" ref="AM1633">Lvac($AI1633)-$BA1633</f>
        <v>-3.6957805377824116E-4</v>
      </c>
      <c r="AN1633" s="10">
        <f>$AK1633-($AX1633-$AW1633)</f>
        <v>4.8624889459460974E-3</v>
      </c>
      <c r="AO1633" s="3">
        <f>AM1633/AJ1633</f>
        <v>-5.2796864825463023E-2</v>
      </c>
      <c r="AP1633" s="3">
        <v>-8.6704361625119672E-2</v>
      </c>
      <c r="AS1633" s="3">
        <f t="shared" si="1973"/>
        <v>4.8624889495840762E-3</v>
      </c>
      <c r="AT1633" s="3" cm="1">
        <f t="array" ref="AT1633">AS1633-(100000000/LvacE($A1633)-$E1633)</f>
        <v>-4.3715441279346123E-5</v>
      </c>
      <c r="AU1633" t="s">
        <v>4700</v>
      </c>
      <c r="AV1633" t="s">
        <v>4809</v>
      </c>
      <c r="AW1633" s="3">
        <v>24788.02</v>
      </c>
      <c r="AX1633" s="3">
        <v>53092.800000000003</v>
      </c>
      <c r="AY1633" s="3"/>
      <c r="AZ1633" s="10" cm="1">
        <f t="array" ref="AZ1633">Lair(100000000/($AX1633-$AW1633))</f>
        <v>3531.9626067744448</v>
      </c>
      <c r="BA1633" s="10">
        <f>100000000/($AX1633-$AW1633)</f>
        <v>3532.9721693650326</v>
      </c>
      <c r="BB1633" s="12">
        <v>1440000</v>
      </c>
      <c r="BC1633" s="3">
        <v>1.0999999999999999E-2</v>
      </c>
      <c r="BD1633" s="12" cm="1">
        <f t="array" ref="BD1633">SfromgA($BB1633,$BA1633,"")</f>
        <v>3.1341263519182684E-2</v>
      </c>
      <c r="BE1633" s="29">
        <f>(10^MAX(0.05, -0.312925054856973*((LN($BD1633))^(1/3)) + 0.454808404431693)-1)*100</f>
        <v>747.6809716024743</v>
      </c>
      <c r="BG1633" s="3"/>
      <c r="BH1633" s="3"/>
      <c r="BI1633" s="12">
        <f>IF($BB1633="",$BF1633,$BB1633)</f>
        <v>1440000</v>
      </c>
      <c r="BJ1633" s="29">
        <f>IF($BB1633="",$BH1633,$BE1633)</f>
        <v>747.6809716024743</v>
      </c>
      <c r="BK1633" s="3">
        <f>LN(BN1633*100000000/($AX1633-$AW1633)/$BI1633)</f>
        <v>-5.9198650459354267</v>
      </c>
      <c r="BL1633" s="13">
        <f>EXP(BK$4341*$AX1633+BK$4342)*$BI1633/(100000000/($AX1633-$AW1633))</f>
        <v>0.81076900477330305</v>
      </c>
      <c r="BM1633" s="3">
        <f t="shared" ref="BM1633" si="2036">LN(BL1633/$C1633)</f>
        <v>-0.90291927365090996</v>
      </c>
      <c r="BN1633" s="16" cm="1">
        <f t="array" ref="BN1633">$C1633*EXP(poly_from_str(100000000/$E1633,BN$4342))</f>
        <v>1.0946053152798461</v>
      </c>
      <c r="BO1633" s="3">
        <f>LN($C1633)</f>
        <v>0.69314718055994529</v>
      </c>
      <c r="BP1633" s="13">
        <f>LN(BL1633/BN1633)</f>
        <v>-0.30016594871754987</v>
      </c>
      <c r="BY1633">
        <v>1140</v>
      </c>
    </row>
    <row r="1634" spans="1:77" hidden="1" x14ac:dyDescent="0.25">
      <c r="A1634" t="s">
        <v>2325</v>
      </c>
      <c r="B1634" s="2" t="str">
        <f t="shared" si="1958"/>
        <v/>
      </c>
      <c r="C1634">
        <v>0</v>
      </c>
      <c r="E1634">
        <v>28321.93</v>
      </c>
      <c r="R1634">
        <v>16</v>
      </c>
      <c r="S1634" t="s">
        <v>22</v>
      </c>
      <c r="AA1634" s="10">
        <f t="shared" si="1965"/>
        <v>3529.8240000000001</v>
      </c>
      <c r="AB1634" s="3" cm="1">
        <f t="array" ref="AB1634">100000000/Lvac(AA1634)</f>
        <v>28321.928464628363</v>
      </c>
      <c r="AC1634" s="28">
        <f t="shared" si="1966"/>
        <v>2.833002438648499E-7</v>
      </c>
      <c r="AD1634" s="28">
        <f t="shared" si="1967"/>
        <v>3.5308330124797593E-7</v>
      </c>
      <c r="AE1634" s="21">
        <f t="shared" si="1968"/>
        <v>28321.929065952387</v>
      </c>
      <c r="AF1634" s="10" cm="1">
        <f t="array" ref="AF1634">Lair(100000000/AE1634)</f>
        <v>3529.8239250535257</v>
      </c>
      <c r="AG1634" s="10">
        <f t="shared" si="1969"/>
        <v>9.0118046203760249E-3</v>
      </c>
      <c r="AH1634" s="10" t="b">
        <f t="shared" si="1959"/>
        <v>1</v>
      </c>
      <c r="AI1634" s="10">
        <f t="shared" si="1981"/>
        <v>3529.8240000000001</v>
      </c>
      <c r="AJ1634">
        <v>3.0000000000000001E-3</v>
      </c>
      <c r="AK1634" s="3" cm="1">
        <f t="array" ref="AK1634">100000000/Lvac($AA1634)</f>
        <v>28321.928464628363</v>
      </c>
      <c r="AL1634" s="21">
        <f t="shared" si="2035"/>
        <v>2.407082772225615E-2</v>
      </c>
      <c r="AM1634" s="21"/>
      <c r="AN1634" s="21"/>
      <c r="AO1634" s="21"/>
      <c r="AP1634" s="21"/>
      <c r="AS1634" s="3">
        <f t="shared" si="1973"/>
        <v>-1.5353716371464543E-3</v>
      </c>
      <c r="AT1634" s="3" cm="1">
        <f t="array" ref="AT1634">AS1634-(100000000/LvacE($A1634)-$E1634)</f>
        <v>-4.3800966523122042E-5</v>
      </c>
      <c r="BB1634"/>
      <c r="BC1634"/>
      <c r="BD1634"/>
      <c r="BE1634"/>
      <c r="BF1634"/>
      <c r="BG1634"/>
      <c r="BH1634"/>
      <c r="BI1634"/>
      <c r="BJ1634"/>
      <c r="BN1634" s="16" cm="1">
        <f t="array" ref="BN1634">$C1634*EXP(poly_from_str(100000000/$E1634,BN$4342))</f>
        <v>0</v>
      </c>
      <c r="BO1634" s="16"/>
      <c r="BY1634" t="e">
        <v>#N/A</v>
      </c>
    </row>
    <row r="1635" spans="1:77" hidden="1" x14ac:dyDescent="0.25">
      <c r="A1635" t="s">
        <v>2326</v>
      </c>
      <c r="B1635" s="2" t="str">
        <f t="shared" si="1958"/>
        <v/>
      </c>
      <c r="C1635">
        <v>0</v>
      </c>
      <c r="E1635">
        <v>28322.3</v>
      </c>
      <c r="R1635">
        <v>16</v>
      </c>
      <c r="S1635" t="s">
        <v>22</v>
      </c>
      <c r="AA1635" s="10">
        <f t="shared" si="1965"/>
        <v>3529.7779999999998</v>
      </c>
      <c r="AB1635" s="3" cm="1">
        <f t="array" ref="AB1635">100000000/Lvac(AA1635)</f>
        <v>28322.297544896704</v>
      </c>
      <c r="AC1635" s="28">
        <f t="shared" si="1966"/>
        <v>2.8330393582825892E-7</v>
      </c>
      <c r="AD1635" s="28">
        <f t="shared" si="1967"/>
        <v>3.5307870006477862E-7</v>
      </c>
      <c r="AE1635" s="21">
        <f t="shared" si="1968"/>
        <v>28322.298506461557</v>
      </c>
      <c r="AF1635" s="10" cm="1">
        <f t="array" ref="AF1635">Lair(100000000/AE1635)</f>
        <v>3529.777880157762</v>
      </c>
      <c r="AG1635" s="10">
        <f t="shared" si="1969"/>
        <v>9.0119091830841366E-3</v>
      </c>
      <c r="AH1635" s="10" t="b">
        <f t="shared" si="1959"/>
        <v>1</v>
      </c>
      <c r="AI1635" s="10">
        <f t="shared" si="1981"/>
        <v>3529.7779999999998</v>
      </c>
      <c r="AJ1635">
        <v>3.0000000000000001E-3</v>
      </c>
      <c r="AK1635" s="3" cm="1">
        <f t="array" ref="AK1635">100000000/Lvac($AA1635)</f>
        <v>28322.297544896704</v>
      </c>
      <c r="AL1635" s="21">
        <f t="shared" si="2035"/>
        <v>2.407145509850481E-2</v>
      </c>
      <c r="AM1635" s="21"/>
      <c r="AN1635" s="21"/>
      <c r="AO1635" s="21"/>
      <c r="AP1635" s="21"/>
      <c r="AS1635" s="3">
        <f t="shared" si="1973"/>
        <v>-2.4551032947783824E-3</v>
      </c>
      <c r="AT1635" s="3" cm="1">
        <f t="array" ref="AT1635">AS1635-(100000000/LvacE($A1635)-$E1635)</f>
        <v>-4.3802803702419624E-5</v>
      </c>
      <c r="BB1635"/>
      <c r="BC1635"/>
      <c r="BD1635"/>
      <c r="BE1635"/>
      <c r="BF1635"/>
      <c r="BG1635"/>
      <c r="BH1635"/>
      <c r="BI1635"/>
      <c r="BJ1635"/>
      <c r="BN1635" s="16" cm="1">
        <f t="array" ref="BN1635">$C1635*EXP(poly_from_str(100000000/$E1635,BN$4342))</f>
        <v>0</v>
      </c>
      <c r="BO1635" s="16"/>
      <c r="BY1635" t="e">
        <v>#N/A</v>
      </c>
    </row>
    <row r="1636" spans="1:77" hidden="1" x14ac:dyDescent="0.25">
      <c r="A1636" t="s">
        <v>2327</v>
      </c>
      <c r="B1636" s="2" t="str">
        <f t="shared" si="1958"/>
        <v/>
      </c>
      <c r="C1636">
        <v>9</v>
      </c>
      <c r="D1636" t="s">
        <v>170</v>
      </c>
      <c r="E1636">
        <v>28322.7</v>
      </c>
      <c r="F1636">
        <v>38726</v>
      </c>
      <c r="G1636" t="s">
        <v>5</v>
      </c>
      <c r="H1636" s="5" t="s">
        <v>8</v>
      </c>
      <c r="I1636">
        <v>67049</v>
      </c>
      <c r="J1636" t="s">
        <v>3</v>
      </c>
      <c r="K1636" s="5" t="s">
        <v>4</v>
      </c>
      <c r="L1636">
        <v>38726.5</v>
      </c>
      <c r="M1636" t="str">
        <f>$G1636&amp;""</f>
        <v>e</v>
      </c>
      <c r="N1636" t="str">
        <f>$H1636&amp;""</f>
        <v>7/2</v>
      </c>
      <c r="O1636">
        <v>67049.179999999993</v>
      </c>
      <c r="P1636" t="str">
        <f>$J1636&amp;""</f>
        <v>o</v>
      </c>
      <c r="Q1636" t="str">
        <f>$K1636&amp;""</f>
        <v>9/2</v>
      </c>
      <c r="R1636">
        <v>16</v>
      </c>
      <c r="AA1636" s="10">
        <f t="shared" si="1965"/>
        <v>3529.7280000000001</v>
      </c>
      <c r="AB1636" s="3" cm="1">
        <f t="array" ref="AB1636">100000000/Lvac(AA1636)</f>
        <v>28322.698730011853</v>
      </c>
      <c r="AC1636" s="28">
        <f t="shared" si="1966"/>
        <v>2.8330794894110822E-7</v>
      </c>
      <c r="AD1636" s="28">
        <f t="shared" si="1967"/>
        <v>3.5307369877869739E-7</v>
      </c>
      <c r="AE1636" s="21">
        <f t="shared" si="1968"/>
        <v>28322.699227432095</v>
      </c>
      <c r="AF1636" s="10" cm="1">
        <f t="array" ref="AF1636">Lair(100000000/AE1636)</f>
        <v>3529.727938007024</v>
      </c>
      <c r="AG1636" s="10">
        <f t="shared" si="1969"/>
        <v>9.0120228428382937E-3</v>
      </c>
      <c r="AH1636" s="10" t="b">
        <f t="shared" si="1959"/>
        <v>1</v>
      </c>
      <c r="AI1636" s="10">
        <f>$AF1636</f>
        <v>3529.727938007024</v>
      </c>
      <c r="AJ1636" s="10">
        <f>AL1636/AK1636*AI1636</f>
        <v>1.2462540987546447E-2</v>
      </c>
      <c r="AK1636" s="16" cm="1">
        <f t="array" ref="AK1636">100000000/Lvac($AA1636)-0</f>
        <v>28322.698730011853</v>
      </c>
      <c r="AL1636" s="16">
        <f>MAX(0.1,0.007/$AA1636*$AE1636)</f>
        <v>0.1</v>
      </c>
      <c r="AM1636" s="10" cm="1">
        <f t="array" ref="AM1636">Lvac($AI1636)-$BA1636</f>
        <v>-2.3969131630110496E-3</v>
      </c>
      <c r="AN1636" s="10">
        <f>$AK1636-($AX1636-$AW1636)</f>
        <v>1.8730011859588558E-2</v>
      </c>
      <c r="AO1636" s="3">
        <f>AM1636/AJ1636</f>
        <v>-0.1923294106239036</v>
      </c>
      <c r="AP1636" s="3">
        <v>-0.18735378303485545</v>
      </c>
      <c r="AS1636" s="3">
        <f t="shared" si="1973"/>
        <v>-1.2699881481239572E-3</v>
      </c>
      <c r="AT1636" s="3" cm="1">
        <f t="array" ref="AT1636">AS1636-(100000000/LvacE($A1636)-$E1636)</f>
        <v>-4.3804804590763524E-5</v>
      </c>
      <c r="AU1636" t="s">
        <v>4745</v>
      </c>
      <c r="AV1636" t="s">
        <v>4857</v>
      </c>
      <c r="AW1636" s="3">
        <v>38726.5</v>
      </c>
      <c r="AX1636" s="3">
        <v>67049.179999999993</v>
      </c>
      <c r="AY1636" s="3"/>
      <c r="AZ1636" s="10" cm="1">
        <f t="array" ref="AZ1636">Lair(100000000/($AX1636-$AW1636))</f>
        <v>3529.7303343038211</v>
      </c>
      <c r="BA1636" s="10">
        <f>100000000/($AX1636-$AW1636)</f>
        <v>3530.739322691215</v>
      </c>
      <c r="BB1636" s="12">
        <v>111000000</v>
      </c>
      <c r="BC1636" s="3">
        <v>0.36399999999999999</v>
      </c>
      <c r="BD1636" s="12" cm="1">
        <f t="array" ref="BD1636">SfromgA($BB1636,$BA1636,"")</f>
        <v>2.4113114146268866</v>
      </c>
      <c r="BE1636" s="29">
        <f>(10^MAX(0.05, -0.312925054856973*((LN($BD1636))^(1/3)) + 0.454808404431693)-1)*100</f>
        <v>42.862401316639009</v>
      </c>
      <c r="BG1636" s="3"/>
      <c r="BH1636" s="3"/>
      <c r="BI1636" s="12">
        <f>IF($BB1636="",$BF1636,$BB1636)</f>
        <v>111000000</v>
      </c>
      <c r="BJ1636" s="29">
        <f>IF($BB1636="",$BH1636,$BE1636)</f>
        <v>42.862401316639009</v>
      </c>
      <c r="BK1636" s="3">
        <f>LN(BN1636*100000000/($AX1636-$AW1636)/$BI1636)</f>
        <v>-8.751097896884815</v>
      </c>
      <c r="BL1636" s="13">
        <f>EXP(BK$4341*$AX1636+BK$4342)*$BI1636/(100000000/($AX1636-$AW1636))</f>
        <v>21.657228834967654</v>
      </c>
      <c r="BM1636" s="3">
        <f t="shared" ref="BM1636" si="2037">LN(BL1636/$C1636)</f>
        <v>0.87811471676119079</v>
      </c>
      <c r="BN1636" s="16" cm="1">
        <f t="array" ref="BN1636">$C1636*EXP(poly_from_str(100000000/$E1636,BN$4342))</f>
        <v>4.9762684082061979</v>
      </c>
      <c r="BO1636" s="3">
        <f>LN($C1636)</f>
        <v>2.1972245773362196</v>
      </c>
      <c r="BP1636" s="13">
        <f>LN(BL1636/BN1636)</f>
        <v>1.4706589995593633</v>
      </c>
      <c r="BY1636">
        <v>5179</v>
      </c>
    </row>
    <row r="1637" spans="1:77" hidden="1" x14ac:dyDescent="0.25">
      <c r="A1637" t="s">
        <v>2328</v>
      </c>
      <c r="B1637" s="2" t="str">
        <f t="shared" si="1958"/>
        <v/>
      </c>
      <c r="C1637">
        <v>15</v>
      </c>
      <c r="E1637">
        <v>28338.39</v>
      </c>
      <c r="R1637">
        <v>16</v>
      </c>
      <c r="S1637" t="s">
        <v>22</v>
      </c>
      <c r="AA1637" s="10">
        <f t="shared" si="1965"/>
        <v>3527.7730000000001</v>
      </c>
      <c r="AB1637" s="3" cm="1">
        <f t="array" ref="AB1637">100000000/Lvac(AA1637)</f>
        <v>28338.393982875139</v>
      </c>
      <c r="AC1637" s="28">
        <f t="shared" si="1966"/>
        <v>2.8346495083442161E-7</v>
      </c>
      <c r="AD1637" s="28">
        <f t="shared" si="1967"/>
        <v>3.5287814849504139E-7</v>
      </c>
      <c r="AE1637" s="21">
        <f t="shared" si="1968"/>
        <v>28338.392420786455</v>
      </c>
      <c r="AF1637" s="10" cm="1">
        <f t="array" ref="AF1637">Lair(100000000/AE1637)</f>
        <v>3527.7731944659454</v>
      </c>
      <c r="AG1637" s="10">
        <f t="shared" si="1969"/>
        <v>9.0164707285410855E-3</v>
      </c>
      <c r="AH1637" s="10" t="b">
        <f t="shared" si="1959"/>
        <v>1</v>
      </c>
      <c r="AI1637" s="10">
        <f t="shared" si="1981"/>
        <v>3527.7730000000001</v>
      </c>
      <c r="AJ1637">
        <v>3.0000000000000001E-3</v>
      </c>
      <c r="AK1637" s="3" cm="1">
        <f t="array" ref="AK1637">100000000/Lvac($AA1637)</f>
        <v>28338.393982875139</v>
      </c>
      <c r="AL1637" s="21">
        <f t="shared" ref="AL1637:AL1642" si="2038">AJ1637/AI1637*AK1637</f>
        <v>2.4098824371246511E-2</v>
      </c>
      <c r="AM1637" s="21"/>
      <c r="AN1637" s="21"/>
      <c r="AO1637" s="21"/>
      <c r="AP1637" s="21"/>
      <c r="AS1637" s="3">
        <f t="shared" si="1973"/>
        <v>3.98287513962714E-3</v>
      </c>
      <c r="AT1637" s="3" cm="1">
        <f t="array" ref="AT1637">AS1637-(100000000/LvacE($A1637)-$E1637)</f>
        <v>-4.3882857426069677E-5</v>
      </c>
      <c r="BB1637"/>
      <c r="BC1637"/>
      <c r="BD1637"/>
      <c r="BE1637"/>
      <c r="BF1637"/>
      <c r="BG1637"/>
      <c r="BH1637"/>
      <c r="BI1637"/>
      <c r="BJ1637"/>
      <c r="BN1637" s="16" cm="1">
        <f t="array" ref="BN1637">$C1637*EXP(poly_from_str(100000000/$E1637,BN$4342))</f>
        <v>8.3680348468607626</v>
      </c>
      <c r="BO1637" s="16"/>
      <c r="BY1637" t="e">
        <v>#N/A</v>
      </c>
    </row>
    <row r="1638" spans="1:77" hidden="1" x14ac:dyDescent="0.25">
      <c r="A1638" t="s">
        <v>2329</v>
      </c>
      <c r="B1638" s="2">
        <f t="shared" si="1958"/>
        <v>1</v>
      </c>
      <c r="C1638">
        <v>20</v>
      </c>
      <c r="D1638" t="s">
        <v>736</v>
      </c>
      <c r="E1638">
        <v>28339.119999999999</v>
      </c>
      <c r="F1638">
        <v>29835</v>
      </c>
      <c r="G1638" t="s">
        <v>5</v>
      </c>
      <c r="H1638" s="5" t="s">
        <v>4</v>
      </c>
      <c r="I1638">
        <v>58174</v>
      </c>
      <c r="J1638" t="s">
        <v>3</v>
      </c>
      <c r="K1638" s="5" t="s">
        <v>4</v>
      </c>
      <c r="L1638">
        <v>29835.09</v>
      </c>
      <c r="M1638" t="str">
        <f t="shared" ref="M1638:M1639" si="2039">$G1638&amp;""</f>
        <v>e</v>
      </c>
      <c r="N1638" t="str">
        <f t="shared" ref="N1638:N1639" si="2040">$H1638&amp;""</f>
        <v>9/2</v>
      </c>
      <c r="O1638">
        <v>58174.15</v>
      </c>
      <c r="P1638" t="str">
        <f t="shared" ref="P1638:P1639" si="2041">$J1638&amp;""</f>
        <v>o</v>
      </c>
      <c r="Q1638" t="str">
        <f t="shared" ref="Q1638:Q1639" si="2042">$K1638&amp;""</f>
        <v>9/2</v>
      </c>
      <c r="R1638">
        <v>16</v>
      </c>
      <c r="AA1638" s="10">
        <f t="shared" si="1965"/>
        <v>3527.6819999999998</v>
      </c>
      <c r="AB1638" s="3" cm="1">
        <f t="array" ref="AB1638">100000000/Lvac(AA1638)</f>
        <v>28339.124978447478</v>
      </c>
      <c r="AC1638" s="28">
        <f t="shared" si="1966"/>
        <v>2.8347226308947351E-7</v>
      </c>
      <c r="AD1638" s="28">
        <f t="shared" si="1967"/>
        <v>3.5286904615457318E-7</v>
      </c>
      <c r="AE1638" s="21">
        <f t="shared" si="1968"/>
        <v>28339.123025771609</v>
      </c>
      <c r="AF1638" s="10" cm="1">
        <f t="array" ref="AF1638">Lair(100000000/AE1638)</f>
        <v>3527.6822430779876</v>
      </c>
      <c r="AG1638" s="10">
        <f t="shared" si="1969"/>
        <v>9.0166779458079674E-3</v>
      </c>
      <c r="AH1638" s="10" t="b">
        <f t="shared" si="1959"/>
        <v>1</v>
      </c>
      <c r="AI1638" s="10">
        <f t="shared" ref="AI1638:AI1639" si="2043">$AF1638</f>
        <v>3527.6822430779876</v>
      </c>
      <c r="AJ1638">
        <v>7.0000000000000001E-3</v>
      </c>
      <c r="AK1638" s="3" cm="1">
        <f t="array" ref="AK1638">100000000/Lvac($AA1638)</f>
        <v>28339.124978447478</v>
      </c>
      <c r="AL1638" s="21">
        <f t="shared" si="2038"/>
        <v>5.623348736649432E-2</v>
      </c>
      <c r="AM1638" s="10" cm="1">
        <f t="array" ref="AM1638">Lvac($AI1638)-$BA1638</f>
        <v>-7.8477710421793745E-3</v>
      </c>
      <c r="AN1638" s="10">
        <f t="shared" ref="AN1638:AN1639" si="2044">$AK1638-($AX1638-$AW1638)</f>
        <v>6.4978447477187729E-2</v>
      </c>
      <c r="AO1638" s="3">
        <f t="shared" ref="AO1638:AO1639" si="2045">AM1638/AJ1638</f>
        <v>-1.1211101488827677</v>
      </c>
      <c r="AP1638" s="3">
        <v>-1.1558445068788257</v>
      </c>
      <c r="AS1638" s="3">
        <f t="shared" si="1973"/>
        <v>4.9784474795160349E-3</v>
      </c>
      <c r="AT1638" s="3" cm="1">
        <f t="array" ref="AT1638">AS1638-(100000000/LvacE($A1638)-$E1638)</f>
        <v>-4.3886488128919154E-5</v>
      </c>
      <c r="AU1638" t="s">
        <v>4692</v>
      </c>
      <c r="AV1638" t="s">
        <v>4693</v>
      </c>
      <c r="AW1638" s="3">
        <v>29835.09</v>
      </c>
      <c r="AX1638" s="3">
        <v>58174.15</v>
      </c>
      <c r="AY1638" s="3"/>
      <c r="AZ1638" s="10" cm="1">
        <f t="array" ref="AZ1638">Lair(100000000/($AX1638-$AW1638))</f>
        <v>3527.6900888311502</v>
      </c>
      <c r="BA1638" s="10">
        <f t="shared" ref="BA1638:BA1639" si="2046">100000000/($AX1638-$AW1638)</f>
        <v>3528.6985524572797</v>
      </c>
      <c r="BN1638" s="16" cm="1">
        <f t="array" ref="BN1638">$C1638*EXP(poly_from_str(100000000/$E1638,BN$4342))</f>
        <v>11.162001206731411</v>
      </c>
      <c r="BO1638" s="16"/>
      <c r="BY1638">
        <v>11610</v>
      </c>
    </row>
    <row r="1639" spans="1:77" hidden="1" x14ac:dyDescent="0.25">
      <c r="A1639" t="s">
        <v>2329</v>
      </c>
      <c r="B1639" s="2">
        <f t="shared" si="1958"/>
        <v>2</v>
      </c>
      <c r="C1639">
        <v>20</v>
      </c>
      <c r="D1639" t="s">
        <v>736</v>
      </c>
      <c r="E1639">
        <v>28339.119999999999</v>
      </c>
      <c r="F1639">
        <v>36640</v>
      </c>
      <c r="G1639" t="s">
        <v>5</v>
      </c>
      <c r="H1639" s="5" t="s">
        <v>8</v>
      </c>
      <c r="I1639">
        <v>64979</v>
      </c>
      <c r="J1639" t="s">
        <v>3</v>
      </c>
      <c r="K1639" s="5" t="s">
        <v>8</v>
      </c>
      <c r="L1639">
        <v>36640.379999999997</v>
      </c>
      <c r="M1639" t="str">
        <f t="shared" si="2039"/>
        <v>e</v>
      </c>
      <c r="N1639" t="str">
        <f t="shared" si="2040"/>
        <v>7/2</v>
      </c>
      <c r="O1639">
        <v>64979.55</v>
      </c>
      <c r="P1639" t="str">
        <f t="shared" si="2041"/>
        <v>o</v>
      </c>
      <c r="Q1639" t="str">
        <f t="shared" si="2042"/>
        <v>7/2</v>
      </c>
      <c r="R1639">
        <v>16</v>
      </c>
      <c r="AA1639" s="10">
        <f t="shared" si="1965"/>
        <v>3527.6819999999998</v>
      </c>
      <c r="AB1639" s="3" cm="1">
        <f t="array" ref="AB1639">100000000/Lvac(AA1639)</f>
        <v>28339.124978447478</v>
      </c>
      <c r="AC1639" s="28">
        <f t="shared" si="1966"/>
        <v>2.8347226308947351E-7</v>
      </c>
      <c r="AD1639" s="28">
        <f t="shared" si="1967"/>
        <v>3.5286904615457318E-7</v>
      </c>
      <c r="AE1639" s="21">
        <f t="shared" si="1968"/>
        <v>28339.123025771609</v>
      </c>
      <c r="AF1639" s="10" cm="1">
        <f t="array" ref="AF1639">Lair(100000000/AE1639)</f>
        <v>3527.6822430779876</v>
      </c>
      <c r="AG1639" s="10">
        <f t="shared" si="1969"/>
        <v>9.0166779458079674E-3</v>
      </c>
      <c r="AH1639" s="10" t="b">
        <f t="shared" si="1959"/>
        <v>1</v>
      </c>
      <c r="AI1639" s="10">
        <f t="shared" si="2043"/>
        <v>3527.6822430779876</v>
      </c>
      <c r="AJ1639">
        <v>7.0000000000000001E-3</v>
      </c>
      <c r="AK1639" s="3" cm="1">
        <f t="array" ref="AK1639">100000000/Lvac($AA1639)</f>
        <v>28339.124978447478</v>
      </c>
      <c r="AL1639" s="21">
        <f t="shared" si="2038"/>
        <v>5.623348736649432E-2</v>
      </c>
      <c r="AM1639" s="10" cm="1">
        <f t="array" ref="AM1639">Lvac($AI1639)-$BA1639</f>
        <v>5.849060614764312E-3</v>
      </c>
      <c r="AN1639" s="10">
        <f t="shared" si="2044"/>
        <v>-4.5021552527032327E-2</v>
      </c>
      <c r="AO1639" s="3">
        <f t="shared" si="2045"/>
        <v>0.83558008782347315</v>
      </c>
      <c r="AP1639" s="3">
        <v>0.8008457298274152</v>
      </c>
      <c r="AS1639" s="3">
        <f t="shared" si="1973"/>
        <v>4.9784474795160349E-3</v>
      </c>
      <c r="AT1639" s="3" cm="1">
        <f t="array" ref="AT1639">AS1639-(100000000/LvacE($A1639)-$E1639)</f>
        <v>-4.3886488128919154E-5</v>
      </c>
      <c r="AU1639" t="s">
        <v>4800</v>
      </c>
      <c r="AV1639" t="s">
        <v>4907</v>
      </c>
      <c r="AW1639" s="3">
        <v>36640.379999999997</v>
      </c>
      <c r="AX1639" s="3">
        <v>64979.55</v>
      </c>
      <c r="AY1639" s="3"/>
      <c r="AZ1639" s="10" cm="1">
        <f t="array" ref="AZ1639">Lair(100000000/($AX1639-$AW1639))</f>
        <v>3527.6763955213282</v>
      </c>
      <c r="BA1639" s="10">
        <f t="shared" si="2046"/>
        <v>3528.6848556256227</v>
      </c>
      <c r="BB1639" s="12">
        <v>13100000</v>
      </c>
      <c r="BC1639" s="3">
        <v>9.2999999999999999E-2</v>
      </c>
      <c r="BD1639" s="12" cm="1">
        <f t="array" ref="BD1639">SfromgA($BB1639,$BA1639,"")</f>
        <v>0.28408171179188779</v>
      </c>
      <c r="BE1639" s="29">
        <f>(10^MAX(0.05, -0.312925054856973*((LN($BD1639))^(1/3)) + 0.454808404431693)-1)*100</f>
        <v>520.38094341259625</v>
      </c>
      <c r="BG1639" s="3"/>
      <c r="BH1639" s="3"/>
      <c r="BI1639" s="12">
        <f>IF($BB1639="",$BF1639,$BB1639)</f>
        <v>13100000</v>
      </c>
      <c r="BJ1639" s="29">
        <f>IF($BB1639="",$BH1639,$BE1639)</f>
        <v>520.38094341259625</v>
      </c>
      <c r="BK1639" s="3">
        <f>LN(BN1639*100000000/($AX1639-$AW1639)/$BI1639)</f>
        <v>-5.8069270093313561</v>
      </c>
      <c r="BL1639" s="13">
        <f>EXP(BK$4341*$AX1639+BK$4342)*$BI1639/(100000000/($AX1639-$AW1639))</f>
        <v>2.9929340047246691</v>
      </c>
      <c r="BM1639" s="3">
        <f t="shared" ref="BM1639" si="2047">LN(BL1639/$C1639)</f>
        <v>-1.8994780948013494</v>
      </c>
      <c r="BN1639" s="16" cm="1">
        <f t="array" ref="BN1639">$C1639*EXP(poly_from_str(100000000/$E1639,BN$4342))</f>
        <v>11.162001206731411</v>
      </c>
      <c r="BO1639" s="3">
        <f>LN($C1639)</f>
        <v>2.9957322735539909</v>
      </c>
      <c r="BP1639" s="13">
        <f>LN(BL1639/BN1639)</f>
        <v>-1.3162610817242744</v>
      </c>
      <c r="BY1639">
        <v>11610</v>
      </c>
    </row>
    <row r="1640" spans="1:77" hidden="1" x14ac:dyDescent="0.25">
      <c r="A1640" t="s">
        <v>2330</v>
      </c>
      <c r="B1640" s="2" t="str">
        <f t="shared" si="1958"/>
        <v/>
      </c>
      <c r="C1640">
        <v>2</v>
      </c>
      <c r="E1640">
        <v>28369.63</v>
      </c>
      <c r="R1640">
        <v>16</v>
      </c>
      <c r="S1640" t="s">
        <v>22</v>
      </c>
      <c r="AA1640" s="10">
        <f t="shared" si="1965"/>
        <v>3523.8890000000001</v>
      </c>
      <c r="AB1640" s="3" cm="1">
        <f t="array" ref="AB1640">100000000/Lvac(AA1640)</f>
        <v>28369.627418758151</v>
      </c>
      <c r="AC1640" s="28">
        <f t="shared" si="1966"/>
        <v>2.8377738345333807E-7</v>
      </c>
      <c r="AD1640" s="28">
        <f t="shared" si="1967"/>
        <v>3.524896486087775E-7</v>
      </c>
      <c r="AE1640" s="21">
        <f t="shared" si="1968"/>
        <v>28369.628433837006</v>
      </c>
      <c r="AF1640" s="10" cm="1">
        <f t="array" ref="AF1640">Lair(100000000/AE1640)</f>
        <v>3523.8888739099448</v>
      </c>
      <c r="AG1640" s="10">
        <f t="shared" si="1969"/>
        <v>9.0253293192206329E-3</v>
      </c>
      <c r="AH1640" s="10" t="b">
        <f t="shared" si="1959"/>
        <v>1</v>
      </c>
      <c r="AI1640" s="10">
        <f t="shared" si="1981"/>
        <v>3523.8890000000001</v>
      </c>
      <c r="AJ1640">
        <v>3.0000000000000001E-3</v>
      </c>
      <c r="AK1640" s="3" cm="1">
        <f t="array" ref="AK1640">100000000/Lvac($AA1640)</f>
        <v>28369.627418758151</v>
      </c>
      <c r="AL1640" s="21">
        <f t="shared" si="2038"/>
        <v>2.4151975915323795E-2</v>
      </c>
      <c r="AM1640" s="21"/>
      <c r="AN1640" s="21"/>
      <c r="AO1640" s="21"/>
      <c r="AP1640" s="21"/>
      <c r="AS1640" s="3">
        <f t="shared" si="1973"/>
        <v>-2.5812418498389889E-3</v>
      </c>
      <c r="AT1640" s="3" cm="1">
        <f t="array" ref="AT1640">AS1640-(100000000/LvacE($A1640)-$E1640)</f>
        <v>-4.4037529733031988E-5</v>
      </c>
      <c r="BB1640"/>
      <c r="BC1640"/>
      <c r="BD1640"/>
      <c r="BE1640"/>
      <c r="BF1640"/>
      <c r="BG1640"/>
      <c r="BH1640"/>
      <c r="BI1640"/>
      <c r="BJ1640"/>
      <c r="BN1640" s="16" cm="1">
        <f t="array" ref="BN1640">$C1640*EXP(poly_from_str(100000000/$E1640,BN$4342))</f>
        <v>1.1356344864117853</v>
      </c>
      <c r="BO1640" s="16"/>
      <c r="BY1640" t="e">
        <v>#N/A</v>
      </c>
    </row>
    <row r="1641" spans="1:77" hidden="1" x14ac:dyDescent="0.25">
      <c r="A1641" t="s">
        <v>2331</v>
      </c>
      <c r="B1641" s="2" t="str">
        <f t="shared" si="1958"/>
        <v/>
      </c>
      <c r="C1641">
        <v>0</v>
      </c>
      <c r="E1641">
        <v>28378.68</v>
      </c>
      <c r="R1641">
        <v>16</v>
      </c>
      <c r="S1641" t="s">
        <v>22</v>
      </c>
      <c r="AA1641" s="10">
        <f t="shared" si="1965"/>
        <v>3522.7649999999999</v>
      </c>
      <c r="AB1641" s="3" cm="1">
        <f t="array" ref="AB1641">100000000/Lvac(AA1641)</f>
        <v>28378.678985994047</v>
      </c>
      <c r="AC1641" s="28">
        <f t="shared" si="1966"/>
        <v>2.8386792760800111E-7</v>
      </c>
      <c r="AD1641" s="28">
        <f t="shared" si="1967"/>
        <v>3.5237721970551831E-7</v>
      </c>
      <c r="AE1641" s="21">
        <f t="shared" si="1968"/>
        <v>28378.679385062827</v>
      </c>
      <c r="AF1641" s="10" cm="1">
        <f t="array" ref="AF1641">Lair(100000000/AE1641)</f>
        <v>3522.7649504604865</v>
      </c>
      <c r="AG1641" s="10">
        <f t="shared" si="1969"/>
        <v>9.0278983960034309E-3</v>
      </c>
      <c r="AH1641" s="10" t="b">
        <f t="shared" si="1959"/>
        <v>1</v>
      </c>
      <c r="AI1641" s="10">
        <f t="shared" si="1981"/>
        <v>3522.7649999999999</v>
      </c>
      <c r="AJ1641">
        <v>3.0000000000000001E-3</v>
      </c>
      <c r="AK1641" s="3" cm="1">
        <f t="array" ref="AK1641">100000000/Lvac($AA1641)</f>
        <v>28378.678985994047</v>
      </c>
      <c r="AL1641" s="21">
        <f t="shared" si="2038"/>
        <v>2.4167390376020583E-2</v>
      </c>
      <c r="AM1641" s="21"/>
      <c r="AN1641" s="21"/>
      <c r="AO1641" s="21"/>
      <c r="AP1641" s="21"/>
      <c r="AS1641" s="3">
        <f t="shared" si="1973"/>
        <v>-1.014005953038577E-3</v>
      </c>
      <c r="AT1641" s="3" cm="1">
        <f t="array" ref="AT1641">AS1641-(100000000/LvacE($A1641)-$E1641)</f>
        <v>-4.4082189560867846E-5</v>
      </c>
      <c r="BB1641"/>
      <c r="BC1641"/>
      <c r="BD1641"/>
      <c r="BE1641"/>
      <c r="BF1641"/>
      <c r="BG1641"/>
      <c r="BH1641"/>
      <c r="BI1641"/>
      <c r="BJ1641"/>
      <c r="BN1641" s="16" cm="1">
        <f t="array" ref="BN1641">$C1641*EXP(poly_from_str(100000000/$E1641,BN$4342))</f>
        <v>0</v>
      </c>
      <c r="BO1641" s="16"/>
      <c r="BY1641" t="e">
        <v>#N/A</v>
      </c>
    </row>
    <row r="1642" spans="1:77" hidden="1" x14ac:dyDescent="0.25">
      <c r="A1642" t="s">
        <v>2332</v>
      </c>
      <c r="B1642" s="2" t="str">
        <f t="shared" si="1958"/>
        <v/>
      </c>
      <c r="C1642">
        <v>0</v>
      </c>
      <c r="E1642">
        <v>28379.15</v>
      </c>
      <c r="R1642">
        <v>16</v>
      </c>
      <c r="S1642" t="s">
        <v>22</v>
      </c>
      <c r="AA1642" s="10">
        <f t="shared" si="1965"/>
        <v>3522.7060000000001</v>
      </c>
      <c r="AB1642" s="3" cm="1">
        <f t="array" ref="AB1642">100000000/Lvac(AA1642)</f>
        <v>28379.154272294039</v>
      </c>
      <c r="AC1642" s="28">
        <f t="shared" si="1966"/>
        <v>2.8387268196664723E-7</v>
      </c>
      <c r="AD1642" s="28">
        <f t="shared" si="1967"/>
        <v>3.5237131818839245E-7</v>
      </c>
      <c r="AE1642" s="21">
        <f t="shared" si="1968"/>
        <v>28379.152590836027</v>
      </c>
      <c r="AF1642" s="10" cm="1">
        <f t="array" ref="AF1642">Lair(100000000/AE1642)</f>
        <v>3522.7062087254931</v>
      </c>
      <c r="AG1642" s="10">
        <f t="shared" si="1969"/>
        <v>9.0280333176106717E-3</v>
      </c>
      <c r="AH1642" s="10" t="b">
        <f t="shared" si="1959"/>
        <v>1</v>
      </c>
      <c r="AI1642" s="10">
        <f t="shared" si="1981"/>
        <v>3522.7060000000001</v>
      </c>
      <c r="AJ1642">
        <v>3.0000000000000001E-3</v>
      </c>
      <c r="AK1642" s="3" cm="1">
        <f t="array" ref="AK1642">100000000/Lvac($AA1642)</f>
        <v>28379.154272294039</v>
      </c>
      <c r="AL1642" s="21">
        <f t="shared" si="2038"/>
        <v>2.4168199905664031E-2</v>
      </c>
      <c r="AM1642" s="21"/>
      <c r="AN1642" s="21"/>
      <c r="AO1642" s="21"/>
      <c r="AP1642" s="21"/>
      <c r="AS1642" s="3">
        <f t="shared" si="1973"/>
        <v>4.2722940379462671E-3</v>
      </c>
      <c r="AT1642" s="3" cm="1">
        <f t="array" ref="AT1642">AS1642-(100000000/LvacE($A1642)-$E1642)</f>
        <v>-4.408453605719842E-5</v>
      </c>
      <c r="BB1642"/>
      <c r="BC1642"/>
      <c r="BD1642"/>
      <c r="BE1642"/>
      <c r="BF1642"/>
      <c r="BG1642"/>
      <c r="BH1642"/>
      <c r="BI1642"/>
      <c r="BJ1642"/>
      <c r="BN1642" s="16" cm="1">
        <f t="array" ref="BN1642">$C1642*EXP(poly_from_str(100000000/$E1642,BN$4342))</f>
        <v>0</v>
      </c>
      <c r="BO1642" s="16"/>
      <c r="BY1642" t="e">
        <v>#N/A</v>
      </c>
    </row>
    <row r="1643" spans="1:77" hidden="1" x14ac:dyDescent="0.25">
      <c r="A1643" t="s">
        <v>2333</v>
      </c>
      <c r="B1643" s="2" t="str">
        <f t="shared" si="1958"/>
        <v/>
      </c>
      <c r="C1643">
        <v>30</v>
      </c>
      <c r="D1643" t="s">
        <v>170</v>
      </c>
      <c r="E1643">
        <v>28379.73</v>
      </c>
      <c r="F1643">
        <v>33338</v>
      </c>
      <c r="G1643" t="s">
        <v>5</v>
      </c>
      <c r="H1643" s="5" t="s">
        <v>19</v>
      </c>
      <c r="I1643">
        <v>61717</v>
      </c>
      <c r="J1643" t="s">
        <v>3</v>
      </c>
      <c r="K1643" s="5" t="s">
        <v>18</v>
      </c>
      <c r="L1643">
        <v>33338.370000000003</v>
      </c>
      <c r="M1643" t="str">
        <f>$G1643&amp;""</f>
        <v>e</v>
      </c>
      <c r="N1643" t="str">
        <f>$H1643&amp;""</f>
        <v>3/2</v>
      </c>
      <c r="O1643">
        <v>61717.98</v>
      </c>
      <c r="P1643" t="str">
        <f>$J1643&amp;""</f>
        <v>o</v>
      </c>
      <c r="Q1643" t="str">
        <f>$K1643&amp;""</f>
        <v>5/2</v>
      </c>
      <c r="R1643">
        <v>16</v>
      </c>
      <c r="AA1643" s="10">
        <f t="shared" si="1965"/>
        <v>3522.6350000000002</v>
      </c>
      <c r="AB1643" s="3" cm="1">
        <f t="array" ref="AB1643">100000000/Lvac(AA1643)</f>
        <v>28379.726248100549</v>
      </c>
      <c r="AC1643" s="28">
        <f t="shared" si="1966"/>
        <v>2.8387840352463426E-7</v>
      </c>
      <c r="AD1643" s="28">
        <f t="shared" si="1967"/>
        <v>3.5236421636270359E-7</v>
      </c>
      <c r="AE1643" s="21">
        <f t="shared" si="1968"/>
        <v>28379.727724817691</v>
      </c>
      <c r="AF1643" s="10" cm="1">
        <f t="array" ref="AF1643">Lair(100000000/AE1643)</f>
        <v>3522.6348166971443</v>
      </c>
      <c r="AG1643" s="10">
        <f t="shared" si="1969"/>
        <v>9.028195689888472E-3</v>
      </c>
      <c r="AH1643" s="10" t="b">
        <f t="shared" si="1959"/>
        <v>1</v>
      </c>
      <c r="AI1643" s="10">
        <f>$AF1643</f>
        <v>3522.6348166971443</v>
      </c>
      <c r="AJ1643" s="10">
        <f>AL1643/AK1643*AI1643</f>
        <v>1.2412504567174654E-2</v>
      </c>
      <c r="AK1643" s="16" cm="1">
        <f t="array" ref="AK1643">100000000/Lvac($AA1643)-0</f>
        <v>28379.726248100549</v>
      </c>
      <c r="AL1643" s="16">
        <f>MAX(0.1,0.007/$AA1643*$AE1643)</f>
        <v>0.1</v>
      </c>
      <c r="AM1643" s="10" cm="1">
        <f t="array" ref="AM1643">Lvac($AI1643)-$BA1643</f>
        <v>-1.4616836162986147E-2</v>
      </c>
      <c r="AN1643" s="10">
        <f>$AK1643-($AX1643-$AW1643)</f>
        <v>0.11624810054854606</v>
      </c>
      <c r="AO1643" s="3">
        <f>AM1643/AJ1643</f>
        <v>-1.1775895899076592</v>
      </c>
      <c r="AP1643" s="3">
        <v>-1.1628181358386469</v>
      </c>
      <c r="AS1643" s="3">
        <f t="shared" si="1973"/>
        <v>-3.7518994504353032E-3</v>
      </c>
      <c r="AT1643" s="3" cm="1">
        <f t="array" ref="AT1643">AS1643-(100000000/LvacE($A1643)-$E1643)</f>
        <v>-4.4087348214816302E-5</v>
      </c>
      <c r="AU1643" t="s">
        <v>4969</v>
      </c>
      <c r="AV1643" t="s">
        <v>4875</v>
      </c>
      <c r="AW1643" s="3">
        <v>33338.370000000003</v>
      </c>
      <c r="AX1643" s="3">
        <v>61717.98</v>
      </c>
      <c r="AY1643" s="3"/>
      <c r="AZ1643" s="10" cm="1">
        <f t="array" ref="AZ1643">Lair(100000000/($AX1643-$AW1643))</f>
        <v>3522.6494297757158</v>
      </c>
      <c r="BA1643" s="10">
        <f>100000000/($AX1643-$AW1643)</f>
        <v>3523.656597113209</v>
      </c>
      <c r="BB1643" s="12">
        <v>160000000</v>
      </c>
      <c r="BC1643" s="3">
        <v>0.64800000000000002</v>
      </c>
      <c r="BD1643" s="12" cm="1">
        <f t="array" ref="BD1643">SfromgA($BB1643,$BA1643,"")</f>
        <v>3.4548888002134706</v>
      </c>
      <c r="BE1643" s="29">
        <f>(10^MAX(0.05, -0.312925054856973*((LN($BD1643))^(1/3)) + 0.454808404431693)-1)*100</f>
        <v>31.413618058124527</v>
      </c>
      <c r="BG1643" s="3"/>
      <c r="BH1643" s="3"/>
      <c r="BI1643" s="12">
        <f>IF($BB1643="",$BF1643,$BB1643)</f>
        <v>160000000</v>
      </c>
      <c r="BJ1643" s="29">
        <f>IF($BB1643="",$BH1643,$BE1643)</f>
        <v>31.413618058124527</v>
      </c>
      <c r="BK1643" s="3">
        <f>LN(BN1643*100000000/($AX1643-$AW1643)/$BI1643)</f>
        <v>-7.8824940289642944</v>
      </c>
      <c r="BL1643" s="13">
        <f>EXP(BK$4341*$AX1643+BK$4342)*$BI1643/(100000000/($AX1643-$AW1643))</f>
        <v>46.901813301553567</v>
      </c>
      <c r="BM1643" s="3">
        <f t="shared" ref="BM1643" si="2048">LN(BL1643/$C1643)</f>
        <v>0.44685895618880966</v>
      </c>
      <c r="BN1643" s="16" cm="1">
        <f t="array" ref="BN1643">$C1643*EXP(poly_from_str(100000000/$E1643,BN$4342))</f>
        <v>17.131790118456436</v>
      </c>
      <c r="BO1643" s="3">
        <f>LN($C1643)</f>
        <v>3.4011973816621555</v>
      </c>
      <c r="BP1643" s="13">
        <f>LN(BL1643/BN1643)</f>
        <v>1.0071205290217951</v>
      </c>
      <c r="BY1643">
        <v>17788</v>
      </c>
    </row>
    <row r="1644" spans="1:77" hidden="1" x14ac:dyDescent="0.25">
      <c r="A1644" t="s">
        <v>2334</v>
      </c>
      <c r="B1644" s="2" t="str">
        <f t="shared" si="1958"/>
        <v/>
      </c>
      <c r="C1644">
        <v>0</v>
      </c>
      <c r="E1644">
        <v>28383.94</v>
      </c>
      <c r="R1644">
        <v>16</v>
      </c>
      <c r="S1644" t="s">
        <v>22</v>
      </c>
      <c r="AA1644" s="10">
        <f t="shared" si="1965"/>
        <v>3522.1120000000001</v>
      </c>
      <c r="AB1644" s="3" cm="1">
        <f t="array" ref="AB1644">100000000/Lvac(AA1644)</f>
        <v>28383.940245206912</v>
      </c>
      <c r="AC1644" s="28">
        <f t="shared" si="1966"/>
        <v>2.8392055675685498E-7</v>
      </c>
      <c r="AD1644" s="28">
        <f t="shared" si="1967"/>
        <v>3.523119029144892E-7</v>
      </c>
      <c r="AE1644" s="21">
        <f t="shared" si="1968"/>
        <v>28383.940148660702</v>
      </c>
      <c r="AF1644" s="10" cm="1">
        <f t="array" ref="AF1644">Lair(100000000/AE1644)</f>
        <v>3522.1120119805896</v>
      </c>
      <c r="AG1644" s="10">
        <f t="shared" si="1969"/>
        <v>9.029392058686225E-3</v>
      </c>
      <c r="AH1644" s="10" t="b">
        <f t="shared" si="1959"/>
        <v>1</v>
      </c>
      <c r="AI1644" s="10">
        <f t="shared" si="1981"/>
        <v>3522.1120000000001</v>
      </c>
      <c r="AJ1644">
        <v>3.0000000000000001E-3</v>
      </c>
      <c r="AK1644" s="3" cm="1">
        <f t="array" ref="AK1644">100000000/Lvac($AA1644)</f>
        <v>28383.940245206912</v>
      </c>
      <c r="AL1644" s="21">
        <f t="shared" ref="AL1644:AL1645" si="2049">AJ1644/AI1644*AK1644</f>
        <v>2.4176352352117347E-2</v>
      </c>
      <c r="AM1644" s="21"/>
      <c r="AN1644" s="21"/>
      <c r="AO1644" s="21"/>
      <c r="AP1644" s="21"/>
      <c r="AS1644" s="3">
        <f t="shared" si="1973"/>
        <v>2.4520691295037977E-4</v>
      </c>
      <c r="AT1644" s="3" cm="1">
        <f t="array" ref="AT1644">AS1644-(100000000/LvacE($A1644)-$E1644)</f>
        <v>-4.4108113797847182E-5</v>
      </c>
      <c r="BB1644"/>
      <c r="BC1644"/>
      <c r="BD1644"/>
      <c r="BE1644"/>
      <c r="BF1644"/>
      <c r="BG1644"/>
      <c r="BH1644"/>
      <c r="BI1644"/>
      <c r="BJ1644"/>
      <c r="BN1644" s="16" cm="1">
        <f t="array" ref="BN1644">$C1644*EXP(poly_from_str(100000000/$E1644,BN$4342))</f>
        <v>0</v>
      </c>
      <c r="BO1644" s="16"/>
      <c r="BY1644" t="e">
        <v>#N/A</v>
      </c>
    </row>
    <row r="1645" spans="1:77" hidden="1" x14ac:dyDescent="0.25">
      <c r="A1645" t="s">
        <v>2335</v>
      </c>
      <c r="B1645" s="2" t="str">
        <f t="shared" si="1958"/>
        <v/>
      </c>
      <c r="C1645">
        <v>0</v>
      </c>
      <c r="E1645">
        <v>28384.21</v>
      </c>
      <c r="R1645">
        <v>16</v>
      </c>
      <c r="S1645" t="s">
        <v>22</v>
      </c>
      <c r="AA1645" s="10">
        <f t="shared" si="1965"/>
        <v>3522.078</v>
      </c>
      <c r="AB1645" s="3" cm="1">
        <f t="array" ref="AB1645">100000000/Lvac(AA1645)</f>
        <v>28384.214238627439</v>
      </c>
      <c r="AC1645" s="28">
        <f t="shared" si="1966"/>
        <v>2.8392329755331936E-7</v>
      </c>
      <c r="AD1645" s="28">
        <f t="shared" si="1967"/>
        <v>3.5230850204023706E-7</v>
      </c>
      <c r="AE1645" s="21">
        <f t="shared" si="1968"/>
        <v>28384.212569698175</v>
      </c>
      <c r="AF1645" s="10" cm="1">
        <f t="array" ref="AF1645">Lair(100000000/AE1645)</f>
        <v>3522.0782070963983</v>
      </c>
      <c r="AG1645" s="10">
        <f t="shared" si="1969"/>
        <v>9.0294698525454908E-3</v>
      </c>
      <c r="AH1645" s="10" t="b">
        <f t="shared" si="1959"/>
        <v>1</v>
      </c>
      <c r="AI1645" s="10">
        <f t="shared" si="1981"/>
        <v>3522.078</v>
      </c>
      <c r="AJ1645">
        <v>3.0000000000000001E-3</v>
      </c>
      <c r="AK1645" s="3" cm="1">
        <f t="array" ref="AK1645">100000000/Lvac($AA1645)</f>
        <v>28384.214238627439</v>
      </c>
      <c r="AL1645" s="21">
        <f t="shared" si="2049"/>
        <v>2.417681911527295E-2</v>
      </c>
      <c r="AM1645" s="21"/>
      <c r="AN1645" s="21"/>
      <c r="AO1645" s="21"/>
      <c r="AP1645" s="21"/>
      <c r="AS1645" s="3">
        <f t="shared" si="1973"/>
        <v>4.2386274399177637E-3</v>
      </c>
      <c r="AT1645" s="3" cm="1">
        <f t="array" ref="AT1645">AS1645-(100000000/LvacE($A1645)-$E1645)</f>
        <v>-4.4109459850005805E-5</v>
      </c>
      <c r="BB1645"/>
      <c r="BC1645"/>
      <c r="BD1645"/>
      <c r="BE1645"/>
      <c r="BF1645"/>
      <c r="BG1645"/>
      <c r="BH1645"/>
      <c r="BI1645"/>
      <c r="BJ1645"/>
      <c r="BN1645" s="16" cm="1">
        <f t="array" ref="BN1645">$C1645*EXP(poly_from_str(100000000/$E1645,BN$4342))</f>
        <v>0</v>
      </c>
      <c r="BO1645" s="16"/>
      <c r="BY1645" t="e">
        <v>#N/A</v>
      </c>
    </row>
    <row r="1646" spans="1:77" hidden="1" x14ac:dyDescent="0.25">
      <c r="A1646" t="s">
        <v>2336</v>
      </c>
      <c r="B1646" s="2" t="str">
        <f t="shared" si="1958"/>
        <v/>
      </c>
      <c r="C1646">
        <v>30</v>
      </c>
      <c r="D1646" t="s">
        <v>170</v>
      </c>
      <c r="E1646">
        <v>28384.560000000001</v>
      </c>
      <c r="F1646">
        <v>35384</v>
      </c>
      <c r="G1646" t="s">
        <v>5</v>
      </c>
      <c r="H1646" s="5" t="s">
        <v>18</v>
      </c>
      <c r="I1646">
        <v>63768</v>
      </c>
      <c r="J1646" t="s">
        <v>3</v>
      </c>
      <c r="K1646" s="5" t="s">
        <v>8</v>
      </c>
      <c r="L1646">
        <v>35384.17</v>
      </c>
      <c r="M1646" t="str">
        <f>$G1646&amp;""</f>
        <v>e</v>
      </c>
      <c r="N1646" t="str">
        <f>$H1646&amp;""</f>
        <v>5/2</v>
      </c>
      <c r="O1646">
        <v>63768.66</v>
      </c>
      <c r="P1646" t="str">
        <f>$J1646&amp;""</f>
        <v>o</v>
      </c>
      <c r="Q1646" t="str">
        <f>$K1646&amp;""</f>
        <v>7/2</v>
      </c>
      <c r="R1646">
        <v>16</v>
      </c>
      <c r="AA1646" s="10">
        <f t="shared" si="1965"/>
        <v>3522.0349999999999</v>
      </c>
      <c r="AB1646" s="3" cm="1">
        <f t="array" ref="AB1646">100000000/Lvac(AA1646)</f>
        <v>28384.560767293515</v>
      </c>
      <c r="AC1646" s="28">
        <f t="shared" si="1966"/>
        <v>2.8392676393051179E-7</v>
      </c>
      <c r="AD1646" s="28">
        <f t="shared" si="1967"/>
        <v>3.5230420093456696E-7</v>
      </c>
      <c r="AE1646" s="21">
        <f t="shared" si="1968"/>
        <v>28384.560465168237</v>
      </c>
      <c r="AF1646" s="10" cm="1">
        <f t="array" ref="AF1646">Lair(100000000/AE1646)</f>
        <v>3522.0350374896207</v>
      </c>
      <c r="AG1646" s="10">
        <f t="shared" si="1969"/>
        <v>9.0295682421233057E-3</v>
      </c>
      <c r="AH1646" s="10" t="b">
        <f t="shared" si="1959"/>
        <v>1</v>
      </c>
      <c r="AI1646" s="10">
        <f>$AF1646</f>
        <v>3522.0350374896207</v>
      </c>
      <c r="AJ1646" s="10">
        <f>AL1646/AK1646*AI1646</f>
        <v>1.2408277395463284E-2</v>
      </c>
      <c r="AK1646" s="16" cm="1">
        <f t="array" ref="AK1646">100000000/Lvac($AA1646)-0</f>
        <v>28384.560767293515</v>
      </c>
      <c r="AL1646" s="16">
        <f>MAX(0.1,0.007/$AA1646*$AE1646)</f>
        <v>0.1</v>
      </c>
      <c r="AM1646" s="10" cm="1">
        <f t="array" ref="AM1646">Lvac($AI1646)-$BA1646</f>
        <v>-8.7460352647212858E-3</v>
      </c>
      <c r="AN1646" s="10">
        <f>$AK1646-($AX1646-$AW1646)</f>
        <v>7.0767293509561568E-2</v>
      </c>
      <c r="AO1646" s="3">
        <f>AM1646/AJ1646</f>
        <v>-0.704854911441536</v>
      </c>
      <c r="AP1646" s="3">
        <v>-0.70787703556861792</v>
      </c>
      <c r="AS1646" s="3">
        <f t="shared" si="1973"/>
        <v>7.6729351349058561E-4</v>
      </c>
      <c r="AT1646" s="3" cm="1">
        <f t="array" ref="AT1646">AS1646-(100000000/LvacE($A1646)-$E1646)</f>
        <v>-4.4111169700045139E-5</v>
      </c>
      <c r="AU1646" t="s">
        <v>4723</v>
      </c>
      <c r="AV1646" t="s">
        <v>4845</v>
      </c>
      <c r="AW1646" s="3">
        <v>35384.17</v>
      </c>
      <c r="AX1646" s="3">
        <v>63768.66</v>
      </c>
      <c r="AY1646" s="3"/>
      <c r="AZ1646" s="10" cm="1">
        <f t="array" ref="AZ1646">Lair(100000000/($AX1646-$AW1646))</f>
        <v>3522.0437812765749</v>
      </c>
      <c r="BA1646" s="10">
        <f>100000000/($AX1646-$AW1646)</f>
        <v>3523.0507928801953</v>
      </c>
      <c r="BB1646" s="12">
        <v>342000000</v>
      </c>
      <c r="BC1646" s="3">
        <v>0.64500000000000002</v>
      </c>
      <c r="BD1646" s="12" cm="1">
        <f t="array" ref="BD1646">SfromgA($BB1646,$BA1646,"")</f>
        <v>7.3810165599352366</v>
      </c>
      <c r="BE1646" s="29">
        <f>(10^MAX(0.05, -0.312925054856973*((LN($BD1646))^(1/3)) + 0.454808404431693)-1)*100</f>
        <v>14.979148350664762</v>
      </c>
      <c r="BG1646" s="3"/>
      <c r="BH1646" s="3"/>
      <c r="BI1646" s="12">
        <f>IF($BB1646="",$BF1646,$BB1646)</f>
        <v>342000000</v>
      </c>
      <c r="BJ1646" s="29">
        <f>IF($BB1646="",$BH1646,$BE1646)</f>
        <v>14.979148350664762</v>
      </c>
      <c r="BK1646" s="3">
        <f>LN(BN1646*100000000/($AX1646-$AW1646)/$BI1646)</f>
        <v>-8.6395834226844528</v>
      </c>
      <c r="BL1646" s="13">
        <f>EXP(BK$4341*$AX1646+BK$4342)*$BI1646/(100000000/($AX1646-$AW1646))</f>
        <v>85.80302111366808</v>
      </c>
      <c r="BM1646" s="3">
        <f t="shared" ref="BM1646" si="2050">LN(BL1646/$C1646)</f>
        <v>1.050856835326877</v>
      </c>
      <c r="BN1646" s="16" cm="1">
        <f t="array" ref="BN1646">$C1646*EXP(poly_from_str(100000000/$E1646,BN$4342))</f>
        <v>17.178442876076833</v>
      </c>
      <c r="BO1646" s="3">
        <f>LN($C1646)</f>
        <v>3.4011973816621555</v>
      </c>
      <c r="BP1646" s="13">
        <f>LN(BL1646/BN1646)</f>
        <v>1.608398940391774</v>
      </c>
      <c r="BY1646">
        <v>17832</v>
      </c>
    </row>
    <row r="1647" spans="1:77" hidden="1" x14ac:dyDescent="0.25">
      <c r="A1647" t="s">
        <v>2337</v>
      </c>
      <c r="B1647" s="2" t="str">
        <f t="shared" si="1958"/>
        <v/>
      </c>
      <c r="C1647">
        <v>2</v>
      </c>
      <c r="E1647">
        <v>28420.99</v>
      </c>
      <c r="R1647">
        <v>16</v>
      </c>
      <c r="S1647" t="s">
        <v>22</v>
      </c>
      <c r="AA1647" s="10">
        <f t="shared" si="1965"/>
        <v>3517.52</v>
      </c>
      <c r="AB1647" s="3" cm="1">
        <f t="array" ref="AB1647">100000000/Lvac(AA1647)</f>
        <v>28420.993423282143</v>
      </c>
      <c r="AC1647" s="28">
        <f t="shared" si="1966"/>
        <v>2.8429120516727693E-7</v>
      </c>
      <c r="AD1647" s="28">
        <f t="shared" si="1967"/>
        <v>3.5185258485046896E-7</v>
      </c>
      <c r="AE1647" s="21">
        <f t="shared" si="1968"/>
        <v>28420.9920711542</v>
      </c>
      <c r="AF1647" s="10" cm="1">
        <f t="array" ref="AF1647">Lair(100000000/AE1647)</f>
        <v>3517.5201673507509</v>
      </c>
      <c r="AG1647" s="10">
        <f t="shared" si="1969"/>
        <v>9.0399192361780671E-3</v>
      </c>
      <c r="AH1647" s="10" t="b">
        <f t="shared" si="1959"/>
        <v>1</v>
      </c>
      <c r="AI1647" s="10">
        <f t="shared" si="1981"/>
        <v>3517.52</v>
      </c>
      <c r="AJ1647">
        <v>3.0000000000000001E-3</v>
      </c>
      <c r="AK1647" s="3" cm="1">
        <f t="array" ref="AK1647">100000000/Lvac($AA1647)</f>
        <v>28420.993423282143</v>
      </c>
      <c r="AL1647" s="21">
        <f t="shared" ref="AL1647:AL1648" si="2051">AJ1647/AI1647*AK1647</f>
        <v>2.4239515417068397E-2</v>
      </c>
      <c r="AM1647" s="21"/>
      <c r="AN1647" s="21"/>
      <c r="AO1647" s="21"/>
      <c r="AP1647" s="21"/>
      <c r="AS1647" s="3">
        <f t="shared" si="1973"/>
        <v>3.4232821417390369E-3</v>
      </c>
      <c r="AT1647" s="3" cm="1">
        <f t="array" ref="AT1647">AS1647-(100000000/LvacE($A1647)-$E1647)</f>
        <v>-4.4289979996392503E-5</v>
      </c>
      <c r="BB1647"/>
      <c r="BC1647"/>
      <c r="BD1647"/>
      <c r="BE1647"/>
      <c r="BF1647"/>
      <c r="BG1647"/>
      <c r="BH1647"/>
      <c r="BI1647"/>
      <c r="BJ1647"/>
      <c r="BN1647" s="16" cm="1">
        <f t="array" ref="BN1647">$C1647*EXP(poly_from_str(100000000/$E1647,BN$4342))</f>
        <v>1.1688754027287069</v>
      </c>
      <c r="BO1647" s="16"/>
      <c r="BY1647">
        <v>1211</v>
      </c>
    </row>
    <row r="1648" spans="1:77" hidden="1" x14ac:dyDescent="0.25">
      <c r="A1648" t="s">
        <v>2338</v>
      </c>
      <c r="B1648" s="2" t="str">
        <f t="shared" si="1958"/>
        <v/>
      </c>
      <c r="C1648">
        <v>0</v>
      </c>
      <c r="E1648">
        <v>28434.2</v>
      </c>
      <c r="R1648">
        <v>16</v>
      </c>
      <c r="S1648" t="s">
        <v>22</v>
      </c>
      <c r="AA1648" s="10">
        <f t="shared" si="1965"/>
        <v>3515.886</v>
      </c>
      <c r="AB1648" s="3" cm="1">
        <f t="array" ref="AB1648">100000000/Lvac(AA1648)</f>
        <v>28434.201633625544</v>
      </c>
      <c r="AC1648" s="28">
        <f t="shared" si="1966"/>
        <v>2.8442332885651014E-7</v>
      </c>
      <c r="AD1648" s="28">
        <f t="shared" si="1967"/>
        <v>3.5168914284458974E-7</v>
      </c>
      <c r="AE1648" s="21">
        <f t="shared" si="1968"/>
        <v>28434.200987650445</v>
      </c>
      <c r="AF1648" s="10" cm="1">
        <f t="array" ref="AF1648">Lair(100000000/AE1648)</f>
        <v>3515.886079877062</v>
      </c>
      <c r="AG1648" s="10">
        <f t="shared" si="1969"/>
        <v>9.0436751410064992E-3</v>
      </c>
      <c r="AH1648" s="10" t="b">
        <f t="shared" si="1959"/>
        <v>1</v>
      </c>
      <c r="AI1648" s="10">
        <f t="shared" si="1981"/>
        <v>3515.886</v>
      </c>
      <c r="AJ1648">
        <v>3.0000000000000001E-3</v>
      </c>
      <c r="AK1648" s="3" cm="1">
        <f t="array" ref="AK1648">100000000/Lvac($AA1648)</f>
        <v>28434.201633625544</v>
      </c>
      <c r="AL1648" s="21">
        <f t="shared" si="2051"/>
        <v>2.4262050846038989E-2</v>
      </c>
      <c r="AM1648" s="21"/>
      <c r="AN1648" s="21"/>
      <c r="AO1648" s="21"/>
      <c r="AP1648" s="21"/>
      <c r="AS1648" s="3">
        <f t="shared" si="1973"/>
        <v>1.6336255430360325E-3</v>
      </c>
      <c r="AT1648" s="3" cm="1">
        <f t="array" ref="AT1648">AS1648-(100000000/LvacE($A1648)-$E1648)</f>
        <v>-4.4354510464472696E-5</v>
      </c>
      <c r="BB1648"/>
      <c r="BC1648"/>
      <c r="BD1648"/>
      <c r="BE1648"/>
      <c r="BF1648"/>
      <c r="BG1648"/>
      <c r="BH1648"/>
      <c r="BI1648"/>
      <c r="BJ1648"/>
      <c r="BN1648" s="16" cm="1">
        <f t="array" ref="BN1648">$C1648*EXP(poly_from_str(100000000/$E1648,BN$4342))</f>
        <v>0</v>
      </c>
      <c r="BO1648" s="16"/>
      <c r="BY1648" t="e">
        <v>#N/A</v>
      </c>
    </row>
    <row r="1649" spans="1:77" hidden="1" x14ac:dyDescent="0.25">
      <c r="A1649" t="s">
        <v>2339</v>
      </c>
      <c r="B1649" s="2" t="str">
        <f t="shared" si="1958"/>
        <v/>
      </c>
      <c r="C1649">
        <v>1</v>
      </c>
      <c r="D1649" t="s">
        <v>170</v>
      </c>
      <c r="E1649">
        <v>28434.46</v>
      </c>
      <c r="F1649">
        <v>35801</v>
      </c>
      <c r="G1649" t="s">
        <v>5</v>
      </c>
      <c r="H1649" s="5" t="s">
        <v>8</v>
      </c>
      <c r="I1649">
        <v>64235</v>
      </c>
      <c r="J1649" t="s">
        <v>3</v>
      </c>
      <c r="K1649" s="5" t="s">
        <v>4</v>
      </c>
      <c r="L1649">
        <v>35801.120000000003</v>
      </c>
      <c r="M1649" t="str">
        <f t="shared" ref="M1649:M1650" si="2052">$G1649&amp;""</f>
        <v>e</v>
      </c>
      <c r="N1649" t="str">
        <f t="shared" ref="N1649:N1650" si="2053">$H1649&amp;""</f>
        <v>7/2</v>
      </c>
      <c r="O1649">
        <v>64235.61</v>
      </c>
      <c r="P1649" t="str">
        <f t="shared" ref="P1649:P1650" si="2054">$J1649&amp;""</f>
        <v>o</v>
      </c>
      <c r="Q1649" t="str">
        <f t="shared" ref="Q1649:Q1650" si="2055">$K1649&amp;""</f>
        <v>9/2</v>
      </c>
      <c r="R1649">
        <v>16</v>
      </c>
      <c r="AA1649" s="10">
        <f t="shared" si="1965"/>
        <v>3515.8539999999998</v>
      </c>
      <c r="AB1649" s="3" cm="1">
        <f t="array" ref="AB1649">100000000/Lvac(AA1649)</f>
        <v>28434.460423712193</v>
      </c>
      <c r="AC1649" s="28">
        <f t="shared" si="1966"/>
        <v>2.844259175722314E-7</v>
      </c>
      <c r="AD1649" s="28">
        <f t="shared" si="1967"/>
        <v>3.516859420219824E-7</v>
      </c>
      <c r="AE1649" s="21">
        <f t="shared" si="1968"/>
        <v>28434.460256162445</v>
      </c>
      <c r="AF1649" s="10" cm="1">
        <f t="array" ref="AF1649">Lair(100000000/AE1649)</f>
        <v>3515.8540207177298</v>
      </c>
      <c r="AG1649" s="10">
        <f t="shared" si="1969"/>
        <v>9.043748748342819E-3</v>
      </c>
      <c r="AH1649" s="10" t="b">
        <f t="shared" si="1959"/>
        <v>1</v>
      </c>
      <c r="AI1649" s="10">
        <f t="shared" ref="AI1649:AI1650" si="2056">$AF1649</f>
        <v>3515.8540207177298</v>
      </c>
      <c r="AJ1649" s="10">
        <f>AL1649/AK1649*AI1649</f>
        <v>1.2364764332878893E-2</v>
      </c>
      <c r="AK1649" s="16" cm="1">
        <f t="array" ref="AK1649">100000000/Lvac($AA1649)-0</f>
        <v>28434.460423712193</v>
      </c>
      <c r="AL1649" s="16">
        <f>MAX(0.1,0.007/$AA1649*$AE1649)</f>
        <v>0.1</v>
      </c>
      <c r="AM1649" s="10" cm="1">
        <f t="array" ref="AM1649">Lvac($AI1649)-$BA1649</f>
        <v>3.6788033094126149E-3</v>
      </c>
      <c r="AN1649" s="10">
        <f t="shared" ref="AN1649:AN1650" si="2057">$AK1649-($AX1649-$AW1649)</f>
        <v>-2.9576287804957246E-2</v>
      </c>
      <c r="AO1649" s="3">
        <f t="shared" ref="AO1649:AO1650" si="2058">AM1649/AJ1649</f>
        <v>0.2975231238035313</v>
      </c>
      <c r="AP1649" s="3">
        <v>0.29584714892407532</v>
      </c>
      <c r="AS1649" s="3">
        <f t="shared" si="1973"/>
        <v>4.2371219387860037E-4</v>
      </c>
      <c r="AT1649" s="3" cm="1">
        <f t="array" ref="AT1649">AS1649-(100000000/LvacE($A1649)-$E1649)</f>
        <v>-4.4355772843118757E-5</v>
      </c>
      <c r="AU1649" t="s">
        <v>4805</v>
      </c>
      <c r="AV1649" t="s">
        <v>4837</v>
      </c>
      <c r="AW1649" s="3">
        <v>35801.120000000003</v>
      </c>
      <c r="AX1649" s="3">
        <v>64235.61</v>
      </c>
      <c r="AY1649" s="3"/>
      <c r="AZ1649" s="10" cm="1">
        <f t="array" ref="AZ1649">Lair(100000000/($AX1649-$AW1649))</f>
        <v>3515.8503428598674</v>
      </c>
      <c r="BA1649" s="10">
        <f t="shared" ref="BA1649:BA1650" si="2059">100000000/($AX1649-$AW1649)</f>
        <v>3516.8557621395707</v>
      </c>
      <c r="BB1649" s="12">
        <v>22500000</v>
      </c>
      <c r="BC1649" s="3">
        <v>0.40799999999999997</v>
      </c>
      <c r="BD1649" s="12" cm="1">
        <f t="array" ref="BD1649">SfromgA($BB1649,$BA1649,"")</f>
        <v>0.48303605471732602</v>
      </c>
      <c r="BE1649" s="29">
        <f t="shared" ref="BE1649:BE1650" si="2060">(10^MAX(0.05, -0.312925054856973*((LN($BD1649))^(1/3)) + 0.454808404431693)-1)*100</f>
        <v>444.83977098619408</v>
      </c>
      <c r="BG1649" s="3"/>
      <c r="BH1649" s="3"/>
      <c r="BI1649" s="12">
        <f t="shared" ref="BI1649:BI1650" si="2061">IF($BB1649="",$BF1649,$BB1649)</f>
        <v>22500000</v>
      </c>
      <c r="BJ1649" s="29">
        <f t="shared" ref="BJ1649:BJ1650" si="2062">IF($BB1649="",$BH1649,$BE1649)</f>
        <v>444.83977098619408</v>
      </c>
      <c r="BK1649" s="3">
        <f t="shared" ref="BK1649:BK1650" si="2063">LN(BN1649*100000000/($AX1649-$AW1649)/$BI1649)</f>
        <v>-9.2932852225174862</v>
      </c>
      <c r="BL1649" s="13">
        <f>EXP(BK$4341*$AX1649+BK$4342)*$BI1649/(100000000/($AX1649-$AW1649))</f>
        <v>5.4577675467510778</v>
      </c>
      <c r="BM1649" s="3">
        <f t="shared" ref="BM1649:BM1650" si="2064">LN(BL1649/$C1649)</f>
        <v>1.6970398319235429</v>
      </c>
      <c r="BN1649" s="16" cm="1">
        <f t="array" ref="BN1649">$C1649*EXP(poly_from_str(100000000/$E1649,BN$4342))</f>
        <v>0.58885107249511415</v>
      </c>
      <c r="BO1649" s="3">
        <f t="shared" ref="BO1649:BO1650" si="2065">LN($C1649)</f>
        <v>0</v>
      </c>
      <c r="BP1649" s="13">
        <f t="shared" ref="BP1649:BP1650" si="2066">LN(BL1649/BN1649)</f>
        <v>2.2266218072813859</v>
      </c>
      <c r="BR1649" s="12">
        <v>3270000</v>
      </c>
      <c r="BS1649" s="14"/>
      <c r="BT1649" s="13">
        <f>EXP(BS$4338*$AX1649+BS$4336)*$BR1649/(100000000/($AX1649-$AW1649))</f>
        <v>0.95351011755068782</v>
      </c>
      <c r="BU1649" s="14"/>
      <c r="BV1649" s="3" cm="1">
        <f t="array" ref="BV1649">$BN1649*EXP(poly_from_str(100000000/$E1649,BV$4341))</f>
        <v>16.761767205738384</v>
      </c>
      <c r="BW1649" s="12" t="s">
        <v>14</v>
      </c>
      <c r="BX1649" s="14"/>
      <c r="BY1649">
        <v>610</v>
      </c>
    </row>
    <row r="1650" spans="1:77" hidden="1" x14ac:dyDescent="0.25">
      <c r="A1650" t="s">
        <v>2340</v>
      </c>
      <c r="B1650" s="2" t="str">
        <f t="shared" si="1958"/>
        <v/>
      </c>
      <c r="C1650">
        <v>4</v>
      </c>
      <c r="D1650" t="s">
        <v>14</v>
      </c>
      <c r="E1650">
        <v>28461.55</v>
      </c>
      <c r="F1650">
        <v>39870</v>
      </c>
      <c r="G1650" t="s">
        <v>5</v>
      </c>
      <c r="H1650" s="5" t="s">
        <v>4</v>
      </c>
      <c r="I1650">
        <v>68331</v>
      </c>
      <c r="J1650" t="s">
        <v>3</v>
      </c>
      <c r="K1650" s="5" t="s">
        <v>8</v>
      </c>
      <c r="L1650">
        <v>39870.17</v>
      </c>
      <c r="M1650" t="str">
        <f t="shared" si="2052"/>
        <v>e</v>
      </c>
      <c r="N1650" t="str">
        <f t="shared" si="2053"/>
        <v>9/2</v>
      </c>
      <c r="O1650">
        <v>68331.73</v>
      </c>
      <c r="P1650" t="str">
        <f t="shared" si="2054"/>
        <v>o</v>
      </c>
      <c r="Q1650" t="str">
        <f t="shared" si="2055"/>
        <v>7/2</v>
      </c>
      <c r="R1650">
        <v>16</v>
      </c>
      <c r="AA1650" s="10">
        <f t="shared" si="1965"/>
        <v>3512.5070000000001</v>
      </c>
      <c r="AB1650" s="3" cm="1">
        <f t="array" ref="AB1650">100000000/Lvac(AA1650)</f>
        <v>28461.554287083622</v>
      </c>
      <c r="AC1650" s="28">
        <f t="shared" si="1966"/>
        <v>2.8469694152922684E-7</v>
      </c>
      <c r="AD1650" s="28">
        <f t="shared" si="1967"/>
        <v>3.5135115598863074E-7</v>
      </c>
      <c r="AE1650" s="21">
        <f t="shared" si="1968"/>
        <v>28461.552587923601</v>
      </c>
      <c r="AF1650" s="10" cm="1">
        <f t="array" ref="AF1650">Lair(100000000/AE1650)</f>
        <v>3512.507209703399</v>
      </c>
      <c r="AG1650" s="10">
        <f t="shared" si="1969"/>
        <v>9.0514587283503818E-3</v>
      </c>
      <c r="AH1650" s="10" t="b">
        <f t="shared" si="1959"/>
        <v>1</v>
      </c>
      <c r="AI1650" s="10">
        <f t="shared" si="2056"/>
        <v>3512.507209703399</v>
      </c>
      <c r="AJ1650">
        <v>7.0000000000000001E-3</v>
      </c>
      <c r="AK1650" s="3" cm="1">
        <f t="array" ref="AK1650">100000000/Lvac($AA1650)</f>
        <v>28461.554287083622</v>
      </c>
      <c r="AL1650" s="21">
        <f t="shared" ref="AL1650:AL1651" si="2067">AJ1650/AI1650*AK1650</f>
        <v>5.6720418810587633E-2</v>
      </c>
      <c r="AM1650" s="10" cm="1">
        <f t="array" ref="AM1650">Lvac($AI1650)-$BA1650</f>
        <v>3.3839531420198909E-3</v>
      </c>
      <c r="AN1650" s="10">
        <f t="shared" si="2057"/>
        <v>-2.5712916380143724E-2</v>
      </c>
      <c r="AO1650" s="3">
        <f t="shared" si="2058"/>
        <v>0.48342187743141296</v>
      </c>
      <c r="AP1650" s="3">
        <v>0.45345654910176691</v>
      </c>
      <c r="AS1650" s="3">
        <f t="shared" si="1973"/>
        <v>4.2870836223301012E-3</v>
      </c>
      <c r="AT1650" s="3" cm="1">
        <f t="array" ref="AT1650">AS1650-(100000000/LvacE($A1650)-$E1650)</f>
        <v>-4.4487631384981796E-5</v>
      </c>
      <c r="AU1650" t="s">
        <v>4726</v>
      </c>
      <c r="AV1650" t="s">
        <v>4918</v>
      </c>
      <c r="AW1650" s="3">
        <v>39870.17</v>
      </c>
      <c r="AX1650" s="3">
        <v>68331.75</v>
      </c>
      <c r="AY1650" s="3"/>
      <c r="AZ1650" s="10" cm="1">
        <f t="array" ref="AZ1650">Lair(100000000/($AX1650-$AW1650))</f>
        <v>3512.503826619803</v>
      </c>
      <c r="BA1650" s="10">
        <f t="shared" si="2059"/>
        <v>3513.5083856904639</v>
      </c>
      <c r="BB1650" s="12">
        <v>15200000</v>
      </c>
      <c r="BC1650" s="3">
        <v>0.104</v>
      </c>
      <c r="BD1650" s="12" cm="1">
        <f t="array" ref="BD1650">SfromgA($BB1650,$BA1650,"")</f>
        <v>0.32538680013418125</v>
      </c>
      <c r="BE1650" s="29">
        <f t="shared" si="2060"/>
        <v>502.62279983870314</v>
      </c>
      <c r="BG1650" s="3"/>
      <c r="BH1650" s="3"/>
      <c r="BI1650" s="12">
        <f t="shared" si="2061"/>
        <v>15200000</v>
      </c>
      <c r="BJ1650" s="29">
        <f t="shared" si="2062"/>
        <v>502.62279983870314</v>
      </c>
      <c r="BK1650" s="3">
        <f t="shared" si="2063"/>
        <v>-7.5006484272202796</v>
      </c>
      <c r="BL1650" s="13">
        <f>EXP(BK$4341*$AX1650+BK$4342)*$BI1650/(100000000/($AX1650-$AW1650))</f>
        <v>2.7034990135180998</v>
      </c>
      <c r="BM1650" s="3">
        <f t="shared" si="2064"/>
        <v>-0.39174749617069499</v>
      </c>
      <c r="BN1650" s="16" cm="1">
        <f t="array" ref="BN1650">$C1650*EXP(poly_from_str(100000000/$E1650,BN$4342))</f>
        <v>2.391180557885912</v>
      </c>
      <c r="BO1650" s="3">
        <f t="shared" si="2065"/>
        <v>1.3862943611198906</v>
      </c>
      <c r="BP1650" s="13">
        <f t="shared" si="2066"/>
        <v>0.12275966368807135</v>
      </c>
      <c r="BY1650">
        <v>2474</v>
      </c>
    </row>
    <row r="1651" spans="1:77" hidden="1" x14ac:dyDescent="0.25">
      <c r="A1651" t="s">
        <v>2341</v>
      </c>
      <c r="B1651" s="2" t="str">
        <f t="shared" si="1958"/>
        <v/>
      </c>
      <c r="C1651">
        <v>2</v>
      </c>
      <c r="E1651">
        <v>28470.83</v>
      </c>
      <c r="R1651">
        <v>16</v>
      </c>
      <c r="S1651" t="s">
        <v>22</v>
      </c>
      <c r="AA1651" s="10">
        <f t="shared" si="1965"/>
        <v>3511.3629999999998</v>
      </c>
      <c r="AB1651" s="3" cm="1">
        <f t="array" ref="AB1651">100000000/Lvac(AA1651)</f>
        <v>28470.826776052083</v>
      </c>
      <c r="AC1651" s="28">
        <f t="shared" si="1966"/>
        <v>2.8478969562531705E-7</v>
      </c>
      <c r="AD1651" s="28">
        <f t="shared" si="1967"/>
        <v>3.5123672658538277E-7</v>
      </c>
      <c r="AE1651" s="21">
        <f t="shared" si="1968"/>
        <v>28470.828054849786</v>
      </c>
      <c r="AF1651" s="10" cm="1">
        <f t="array" ref="AF1651">Lair(100000000/AE1651)</f>
        <v>3511.3628422788029</v>
      </c>
      <c r="AG1651" s="10">
        <f t="shared" si="1969"/>
        <v>9.0540990458765E-3</v>
      </c>
      <c r="AH1651" s="10" t="b">
        <f t="shared" si="1959"/>
        <v>1</v>
      </c>
      <c r="AI1651" s="10">
        <f t="shared" si="1981"/>
        <v>3511.3629999999998</v>
      </c>
      <c r="AJ1651">
        <v>3.0000000000000001E-3</v>
      </c>
      <c r="AK1651" s="3" cm="1">
        <f t="array" ref="AK1651">100000000/Lvac($AA1651)</f>
        <v>28470.826776052083</v>
      </c>
      <c r="AL1651" s="21">
        <f t="shared" si="2067"/>
        <v>2.4324594275258998E-2</v>
      </c>
      <c r="AM1651" s="21"/>
      <c r="AN1651" s="21"/>
      <c r="AO1651" s="21"/>
      <c r="AP1651" s="21"/>
      <c r="AS1651" s="3">
        <f t="shared" si="1973"/>
        <v>-3.2239479187410325E-3</v>
      </c>
      <c r="AT1651" s="3" cm="1">
        <f t="array" ref="AT1651">AS1651-(100000000/LvacE($A1651)-$E1651)</f>
        <v>-4.4532600441016257E-5</v>
      </c>
      <c r="BB1651"/>
      <c r="BC1651"/>
      <c r="BD1651"/>
      <c r="BE1651"/>
      <c r="BF1651"/>
      <c r="BG1651"/>
      <c r="BH1651"/>
      <c r="BI1651"/>
      <c r="BJ1651"/>
      <c r="BN1651" s="16" cm="1">
        <f t="array" ref="BN1651">$C1651*EXP(poly_from_str(100000000/$E1651,BN$4342))</f>
        <v>1.201759862940557</v>
      </c>
      <c r="BO1651" s="16"/>
      <c r="BY1651">
        <v>1243</v>
      </c>
    </row>
    <row r="1652" spans="1:77" hidden="1" x14ac:dyDescent="0.25">
      <c r="A1652" t="s">
        <v>2342</v>
      </c>
      <c r="B1652" s="2" t="str">
        <f t="shared" si="1958"/>
        <v/>
      </c>
      <c r="C1652">
        <v>20</v>
      </c>
      <c r="D1652" t="s">
        <v>134</v>
      </c>
      <c r="E1652">
        <v>28477.57</v>
      </c>
      <c r="F1652">
        <v>50658</v>
      </c>
      <c r="G1652" t="s">
        <v>5</v>
      </c>
      <c r="H1652" s="5" t="s">
        <v>15</v>
      </c>
      <c r="I1652">
        <v>79136</v>
      </c>
      <c r="J1652" t="s">
        <v>3</v>
      </c>
      <c r="K1652" s="5" t="s">
        <v>15</v>
      </c>
      <c r="L1652">
        <v>50658.720000000001</v>
      </c>
      <c r="M1652" t="str">
        <f>$G1652&amp;""</f>
        <v>e</v>
      </c>
      <c r="N1652" t="str">
        <f>$H1652&amp;""</f>
        <v>13/2</v>
      </c>
      <c r="O1652">
        <v>79136.23</v>
      </c>
      <c r="P1652" t="str">
        <f>$J1652&amp;""</f>
        <v>o</v>
      </c>
      <c r="Q1652" t="str">
        <f>$K1652&amp;""</f>
        <v>13/2</v>
      </c>
      <c r="R1652">
        <v>16</v>
      </c>
      <c r="AA1652" s="10">
        <f t="shared" si="1965"/>
        <v>3510.5320000000002</v>
      </c>
      <c r="AB1652" s="3" cm="1">
        <f t="array" ref="AB1652">100000000/Lvac(AA1652)</f>
        <v>28477.566088243584</v>
      </c>
      <c r="AC1652" s="28">
        <f t="shared" si="1966"/>
        <v>2.8485710997649359E-7</v>
      </c>
      <c r="AD1652" s="28">
        <f t="shared" si="1967"/>
        <v>3.5115360522781154E-7</v>
      </c>
      <c r="AE1652" s="21">
        <f t="shared" si="1968"/>
        <v>28477.567640750916</v>
      </c>
      <c r="AF1652" s="10" cm="1">
        <f t="array" ref="AF1652">Lair(100000000/AE1652)</f>
        <v>3510.5318086112979</v>
      </c>
      <c r="AG1652" s="10">
        <f t="shared" si="1969"/>
        <v>9.0560185875308338E-3</v>
      </c>
      <c r="AH1652" s="10" t="b">
        <f t="shared" si="1959"/>
        <v>1</v>
      </c>
      <c r="AI1652" s="10">
        <f>$AF1652</f>
        <v>3510.5318086112979</v>
      </c>
      <c r="AJ1652" s="10">
        <f>AL1652/AK1652*AI1652</f>
        <v>9.8618872068861364E-3</v>
      </c>
      <c r="AK1652" s="23" cm="1">
        <f t="array" ref="AK1652">100000000/Lvac($AA1652)+0</f>
        <v>28477.566088243584</v>
      </c>
      <c r="AL1652" s="23">
        <f>MAX(0.08,0.007/$AA1652*$AE1652)</f>
        <v>0.08</v>
      </c>
      <c r="AM1652" s="10" cm="1">
        <f t="array" ref="AM1652">Lvac($AI1652)-$BA1652</f>
        <v>-7.1076285780691251E-3</v>
      </c>
      <c r="AN1652" s="10">
        <f>$AK1652-($AX1652-$AW1652)</f>
        <v>5.6088243589329068E-2</v>
      </c>
      <c r="AO1652" s="3">
        <f>AM1652/AJ1652</f>
        <v>-0.72071687994019751</v>
      </c>
      <c r="AP1652" s="3">
        <v>-0.70130494960157586</v>
      </c>
      <c r="AS1652" s="3">
        <f t="shared" si="1973"/>
        <v>-3.9117564156185836E-3</v>
      </c>
      <c r="AT1652" s="3" cm="1">
        <f t="array" ref="AT1652">AS1652-(100000000/LvacE($A1652)-$E1652)</f>
        <v>-4.4565233110915869E-5</v>
      </c>
      <c r="AU1652" t="s">
        <v>4916</v>
      </c>
      <c r="AV1652" t="s">
        <v>4860</v>
      </c>
      <c r="AW1652" s="3">
        <v>50658.720000000001</v>
      </c>
      <c r="AX1652" s="3">
        <v>79136.23</v>
      </c>
      <c r="AY1652" s="3"/>
      <c r="AZ1652" s="10" cm="1">
        <f t="array" ref="AZ1652">Lair(100000000/($AX1652-$AW1652))</f>
        <v>3510.5389144136425</v>
      </c>
      <c r="BA1652" s="10">
        <f>100000000/($AX1652-$AW1652)</f>
        <v>3511.5429684688029</v>
      </c>
      <c r="BB1652" s="12">
        <v>483000000</v>
      </c>
      <c r="BC1652" s="3">
        <v>0.90700000000000003</v>
      </c>
      <c r="BD1652" s="12" cm="1">
        <f t="array" ref="BD1652">SfromgA($BB1652,$BA1652,"")</f>
        <v>10.322251860644801</v>
      </c>
      <c r="BE1652" s="29">
        <f>(10^MAX(0.05, -0.312925054856973*((LN($BD1652))^(1/3)) + 0.454808404431693)-1)*100</f>
        <v>12.201845430196357</v>
      </c>
      <c r="BG1652" s="3"/>
      <c r="BH1652" s="3"/>
      <c r="BI1652" s="12">
        <f>IF($BB1652="",$BF1652,$BB1652)</f>
        <v>483000000</v>
      </c>
      <c r="BJ1652" s="29">
        <f>IF($BB1652="",$BH1652,$BE1652)</f>
        <v>12.201845430196357</v>
      </c>
      <c r="BK1652" s="3">
        <f>LN(BN1652*100000000/($AX1652-$AW1652)/$BI1652)</f>
        <v>-9.3416115075808719</v>
      </c>
      <c r="BL1652" s="13">
        <f>EXP(BK$4341*$AX1652+BK$4342)*$BI1652/(100000000/($AX1652-$AW1652))</f>
        <v>37.822402318509951</v>
      </c>
      <c r="BM1652" s="3">
        <f t="shared" ref="BM1652" si="2068">LN(BL1652/$C1652)</f>
        <v>0.6371693074504029</v>
      </c>
      <c r="BN1652" s="16" cm="1">
        <f t="array" ref="BN1652">$C1652*EXP(poly_from_str(100000000/$E1652,BN$4342))</f>
        <v>12.062541318318118</v>
      </c>
      <c r="BO1652" s="3">
        <f>LN($C1652)</f>
        <v>2.9957322735539909</v>
      </c>
      <c r="BP1652" s="13">
        <f>LN(BL1652/BN1652)</f>
        <v>1.1427966889923586</v>
      </c>
      <c r="BY1652">
        <v>12472</v>
      </c>
    </row>
    <row r="1653" spans="1:77" hidden="1" x14ac:dyDescent="0.25">
      <c r="A1653" t="s">
        <v>2343</v>
      </c>
      <c r="B1653" s="2" t="str">
        <f t="shared" si="1958"/>
        <v/>
      </c>
      <c r="C1653">
        <v>0</v>
      </c>
      <c r="E1653">
        <v>28477.9</v>
      </c>
      <c r="R1653">
        <v>16</v>
      </c>
      <c r="S1653" t="s">
        <v>22</v>
      </c>
      <c r="AA1653" s="10">
        <f t="shared" si="1965"/>
        <v>3510.491</v>
      </c>
      <c r="AB1653" s="3" cm="1">
        <f t="array" ref="AB1653">100000000/Lvac(AA1653)</f>
        <v>28477.898676007619</v>
      </c>
      <c r="AC1653" s="28">
        <f t="shared" si="1966"/>
        <v>2.8486043690184648E-7</v>
      </c>
      <c r="AD1653" s="28">
        <f t="shared" si="1967"/>
        <v>3.5114950417408826E-7</v>
      </c>
      <c r="AE1653" s="21">
        <f t="shared" si="1968"/>
        <v>28477.899201491717</v>
      </c>
      <c r="AF1653" s="10" cm="1">
        <f t="array" ref="AF1653">Lair(100000000/AE1653)</f>
        <v>3510.4909352213208</v>
      </c>
      <c r="AG1653" s="10">
        <f t="shared" si="1969"/>
        <v>9.0561133294470228E-3</v>
      </c>
      <c r="AH1653" s="10" t="b">
        <f t="shared" si="1959"/>
        <v>1</v>
      </c>
      <c r="AI1653" s="10">
        <f t="shared" si="1981"/>
        <v>3510.491</v>
      </c>
      <c r="AJ1653">
        <v>3.0000000000000001E-3</v>
      </c>
      <c r="AK1653" s="3" cm="1">
        <f t="array" ref="AK1653">100000000/Lvac($AA1653)</f>
        <v>28477.898676007619</v>
      </c>
      <c r="AL1653" s="21">
        <f t="shared" ref="AL1653:AL1658" si="2069">AJ1653/AI1653*AK1653</f>
        <v>2.4336679976682138E-2</v>
      </c>
      <c r="AM1653" s="21"/>
      <c r="AN1653" s="21"/>
      <c r="AO1653" s="21"/>
      <c r="AP1653" s="21"/>
      <c r="AS1653" s="3">
        <f t="shared" si="1973"/>
        <v>-1.3239923828223255E-3</v>
      </c>
      <c r="AT1653" s="3" cm="1">
        <f t="array" ref="AT1653">AS1653-(100000000/LvacE($A1653)-$E1653)</f>
        <v>-4.4566841097548604E-5</v>
      </c>
      <c r="BB1653"/>
      <c r="BC1653"/>
      <c r="BD1653"/>
      <c r="BE1653"/>
      <c r="BF1653"/>
      <c r="BG1653"/>
      <c r="BH1653"/>
      <c r="BI1653"/>
      <c r="BJ1653"/>
      <c r="BN1653" s="16" cm="1">
        <f t="array" ref="BN1653">$C1653*EXP(poly_from_str(100000000/$E1653,BN$4342))</f>
        <v>0</v>
      </c>
      <c r="BO1653" s="16"/>
      <c r="BY1653" t="e">
        <v>#N/A</v>
      </c>
    </row>
    <row r="1654" spans="1:77" hidden="1" x14ac:dyDescent="0.25">
      <c r="A1654" t="s">
        <v>2344</v>
      </c>
      <c r="B1654" s="2" t="str">
        <f t="shared" si="1958"/>
        <v/>
      </c>
      <c r="C1654">
        <v>0</v>
      </c>
      <c r="E1654">
        <v>28478.26</v>
      </c>
      <c r="R1654">
        <v>16</v>
      </c>
      <c r="S1654" t="s">
        <v>22</v>
      </c>
      <c r="AA1654" s="10">
        <f t="shared" si="1965"/>
        <v>3510.4459999999999</v>
      </c>
      <c r="AB1654" s="3" cm="1">
        <f t="array" ref="AB1654">100000000/Lvac(AA1654)</f>
        <v>28478.263720300703</v>
      </c>
      <c r="AC1654" s="28">
        <f t="shared" si="1966"/>
        <v>2.8486408849473826E-7</v>
      </c>
      <c r="AD1654" s="28">
        <f t="shared" si="1967"/>
        <v>3.5114500301756492E-7</v>
      </c>
      <c r="AE1654" s="21">
        <f t="shared" si="1968"/>
        <v>28478.262243691512</v>
      </c>
      <c r="AF1654" s="10" cm="1">
        <f t="array" ref="AF1654">Lair(100000000/AE1654)</f>
        <v>3510.4461820232955</v>
      </c>
      <c r="AG1654" s="10">
        <f t="shared" si="1969"/>
        <v>9.0562173182981171E-3</v>
      </c>
      <c r="AH1654" s="10" t="b">
        <f t="shared" si="1959"/>
        <v>1</v>
      </c>
      <c r="AI1654" s="10">
        <f t="shared" si="1981"/>
        <v>3510.4459999999999</v>
      </c>
      <c r="AJ1654">
        <v>3.0000000000000001E-3</v>
      </c>
      <c r="AK1654" s="3" cm="1">
        <f t="array" ref="AK1654">100000000/Lvac($AA1654)</f>
        <v>28478.263720300703</v>
      </c>
      <c r="AL1654" s="21">
        <f t="shared" si="2069"/>
        <v>2.4337303909788704E-2</v>
      </c>
      <c r="AM1654" s="21"/>
      <c r="AN1654" s="21"/>
      <c r="AO1654" s="21"/>
      <c r="AP1654" s="21"/>
      <c r="AS1654" s="3">
        <f t="shared" si="1973"/>
        <v>3.7203007050266024E-3</v>
      </c>
      <c r="AT1654" s="3" cm="1">
        <f t="array" ref="AT1654">AS1654-(100000000/LvacE($A1654)-$E1654)</f>
        <v>-4.4568609155248851E-5</v>
      </c>
      <c r="BB1654"/>
      <c r="BC1654"/>
      <c r="BD1654"/>
      <c r="BE1654"/>
      <c r="BF1654"/>
      <c r="BG1654"/>
      <c r="BH1654"/>
      <c r="BI1654"/>
      <c r="BJ1654"/>
      <c r="BN1654" s="16" cm="1">
        <f t="array" ref="BN1654">$C1654*EXP(poly_from_str(100000000/$E1654,BN$4342))</f>
        <v>0</v>
      </c>
      <c r="BO1654" s="16"/>
      <c r="BY1654" t="e">
        <v>#N/A</v>
      </c>
    </row>
    <row r="1655" spans="1:77" hidden="1" x14ac:dyDescent="0.25">
      <c r="A1655" t="s">
        <v>2345</v>
      </c>
      <c r="B1655" s="2" t="str">
        <f t="shared" si="1958"/>
        <v/>
      </c>
      <c r="C1655">
        <v>0</v>
      </c>
      <c r="E1655">
        <v>28478.62</v>
      </c>
      <c r="R1655">
        <v>16</v>
      </c>
      <c r="S1655" t="s">
        <v>22</v>
      </c>
      <c r="AA1655" s="10">
        <f t="shared" si="1965"/>
        <v>3510.402</v>
      </c>
      <c r="AB1655" s="3" cm="1">
        <f t="array" ref="AB1655">100000000/Lvac(AA1655)</f>
        <v>28478.620661547324</v>
      </c>
      <c r="AC1655" s="28">
        <f t="shared" si="1966"/>
        <v>2.8486765903164368E-7</v>
      </c>
      <c r="AD1655" s="28">
        <f t="shared" si="1967"/>
        <v>3.511406018867443E-7</v>
      </c>
      <c r="AE1655" s="21">
        <f t="shared" si="1968"/>
        <v>28478.620398967367</v>
      </c>
      <c r="AF1655" s="10" cm="1">
        <f t="array" ref="AF1655">Lair(100000000/AE1655)</f>
        <v>3510.4020323677178</v>
      </c>
      <c r="AG1655" s="10">
        <f t="shared" si="1969"/>
        <v>9.0563190001525934E-3</v>
      </c>
      <c r="AH1655" s="10" t="b">
        <f t="shared" si="1959"/>
        <v>1</v>
      </c>
      <c r="AI1655" s="10">
        <f t="shared" si="1981"/>
        <v>3510.402</v>
      </c>
      <c r="AJ1655">
        <v>3.0000000000000001E-3</v>
      </c>
      <c r="AK1655" s="3" cm="1">
        <f t="array" ref="AK1655">100000000/Lvac($AA1655)</f>
        <v>28478.620661547324</v>
      </c>
      <c r="AL1655" s="21">
        <f t="shared" si="2069"/>
        <v>2.4337914000915558E-2</v>
      </c>
      <c r="AM1655" s="21"/>
      <c r="AN1655" s="21"/>
      <c r="AO1655" s="21"/>
      <c r="AP1655" s="21"/>
      <c r="AS1655" s="3">
        <f t="shared" si="1973"/>
        <v>6.6154732485301793E-4</v>
      </c>
      <c r="AT1655" s="3" cm="1">
        <f t="array" ref="AT1655">AS1655-(100000000/LvacE($A1655)-$E1655)</f>
        <v>-4.4570340833161026E-5</v>
      </c>
      <c r="BB1655"/>
      <c r="BC1655"/>
      <c r="BD1655"/>
      <c r="BE1655"/>
      <c r="BF1655"/>
      <c r="BG1655"/>
      <c r="BH1655"/>
      <c r="BI1655"/>
      <c r="BJ1655"/>
      <c r="BN1655" s="16" cm="1">
        <f t="array" ref="BN1655">$C1655*EXP(poly_from_str(100000000/$E1655,BN$4342))</f>
        <v>0</v>
      </c>
      <c r="BO1655" s="16"/>
      <c r="BY1655" t="e">
        <v>#N/A</v>
      </c>
    </row>
    <row r="1656" spans="1:77" hidden="1" x14ac:dyDescent="0.25">
      <c r="A1656" t="s">
        <v>2346</v>
      </c>
      <c r="B1656" s="2" t="str">
        <f t="shared" si="1958"/>
        <v/>
      </c>
      <c r="C1656">
        <v>0</v>
      </c>
      <c r="E1656">
        <v>28478.89</v>
      </c>
      <c r="R1656">
        <v>16</v>
      </c>
      <c r="S1656" t="s">
        <v>22</v>
      </c>
      <c r="AA1656" s="10">
        <f t="shared" si="1965"/>
        <v>3510.3690000000001</v>
      </c>
      <c r="AB1656" s="3" cm="1">
        <f t="array" ref="AB1656">100000000/Lvac(AA1656)</f>
        <v>28478.888373354144</v>
      </c>
      <c r="AC1656" s="28">
        <f t="shared" si="1966"/>
        <v>2.8487033699306252E-7</v>
      </c>
      <c r="AD1656" s="28">
        <f t="shared" si="1967"/>
        <v>3.5113730103863022E-7</v>
      </c>
      <c r="AE1656" s="21">
        <f t="shared" si="1968"/>
        <v>28478.889019013593</v>
      </c>
      <c r="AF1656" s="10" cm="1">
        <f t="array" ref="AF1656">Lair(100000000/AE1656)</f>
        <v>3510.3689204123225</v>
      </c>
      <c r="AG1656" s="10">
        <f t="shared" si="1969"/>
        <v>9.0563952640526028E-3</v>
      </c>
      <c r="AH1656" s="10" t="b">
        <f t="shared" si="1959"/>
        <v>1</v>
      </c>
      <c r="AI1656" s="10">
        <f t="shared" si="1981"/>
        <v>3510.3690000000001</v>
      </c>
      <c r="AJ1656">
        <v>3.0000000000000001E-3</v>
      </c>
      <c r="AK1656" s="3" cm="1">
        <f t="array" ref="AK1656">100000000/Lvac($AA1656)</f>
        <v>28478.888373354144</v>
      </c>
      <c r="AL1656" s="21">
        <f t="shared" si="2069"/>
        <v>2.4338371584315618E-2</v>
      </c>
      <c r="AM1656" s="21"/>
      <c r="AN1656" s="21"/>
      <c r="AO1656" s="21"/>
      <c r="AP1656" s="21"/>
      <c r="AS1656" s="3">
        <f t="shared" si="1973"/>
        <v>-1.626645855139941E-3</v>
      </c>
      <c r="AT1656" s="3" cm="1">
        <f t="array" ref="AT1656">AS1656-(100000000/LvacE($A1656)-$E1656)</f>
        <v>-4.4571632315637544E-5</v>
      </c>
      <c r="BB1656"/>
      <c r="BC1656"/>
      <c r="BD1656"/>
      <c r="BE1656"/>
      <c r="BF1656"/>
      <c r="BG1656"/>
      <c r="BH1656"/>
      <c r="BI1656"/>
      <c r="BJ1656"/>
      <c r="BN1656" s="16" cm="1">
        <f t="array" ref="BN1656">$C1656*EXP(poly_from_str(100000000/$E1656,BN$4342))</f>
        <v>0</v>
      </c>
      <c r="BO1656" s="16"/>
      <c r="BY1656" t="e">
        <v>#N/A</v>
      </c>
    </row>
    <row r="1657" spans="1:77" hidden="1" x14ac:dyDescent="0.25">
      <c r="A1657" t="s">
        <v>2347</v>
      </c>
      <c r="B1657" s="2" t="str">
        <f t="shared" si="1958"/>
        <v/>
      </c>
      <c r="C1657">
        <v>0</v>
      </c>
      <c r="E1657">
        <v>28479.16</v>
      </c>
      <c r="R1657">
        <v>16</v>
      </c>
      <c r="S1657" t="s">
        <v>22</v>
      </c>
      <c r="AA1657" s="10">
        <f t="shared" si="1965"/>
        <v>3510.335</v>
      </c>
      <c r="AB1657" s="3" cm="1">
        <f t="array" ref="AB1657">100000000/Lvac(AA1657)</f>
        <v>28479.164202904223</v>
      </c>
      <c r="AC1657" s="28">
        <f t="shared" si="1966"/>
        <v>2.8487309615748925E-7</v>
      </c>
      <c r="AD1657" s="28">
        <f t="shared" si="1967"/>
        <v>3.5113390016481695E-7</v>
      </c>
      <c r="AE1657" s="21">
        <f t="shared" si="1968"/>
        <v>28479.162534619616</v>
      </c>
      <c r="AF1657" s="10" cm="1">
        <f t="array" ref="AF1657">Lair(100000000/AE1657)</f>
        <v>3510.3352056383392</v>
      </c>
      <c r="AG1657" s="10">
        <f t="shared" si="1969"/>
        <v>9.0564738412294305E-3</v>
      </c>
      <c r="AH1657" s="10" t="b">
        <f t="shared" si="1959"/>
        <v>1</v>
      </c>
      <c r="AI1657" s="10">
        <f t="shared" si="1981"/>
        <v>3510.335</v>
      </c>
      <c r="AJ1657">
        <v>3.0000000000000001E-3</v>
      </c>
      <c r="AK1657" s="3" cm="1">
        <f t="array" ref="AK1657">100000000/Lvac($AA1657)</f>
        <v>28479.164202904223</v>
      </c>
      <c r="AL1657" s="21">
        <f t="shared" si="2069"/>
        <v>2.4338843047376581E-2</v>
      </c>
      <c r="AM1657" s="21"/>
      <c r="AN1657" s="21"/>
      <c r="AO1657" s="21"/>
      <c r="AP1657" s="21"/>
      <c r="AS1657" s="3">
        <f t="shared" si="1973"/>
        <v>4.2029042233480141E-3</v>
      </c>
      <c r="AT1657" s="3" cm="1">
        <f t="array" ref="AT1657">AS1657-(100000000/LvacE($A1657)-$E1657)</f>
        <v>-4.4572963815880939E-5</v>
      </c>
      <c r="BB1657"/>
      <c r="BC1657"/>
      <c r="BD1657"/>
      <c r="BE1657"/>
      <c r="BF1657"/>
      <c r="BG1657"/>
      <c r="BH1657"/>
      <c r="BI1657"/>
      <c r="BJ1657"/>
      <c r="BN1657" s="16" cm="1">
        <f t="array" ref="BN1657">$C1657*EXP(poly_from_str(100000000/$E1657,BN$4342))</f>
        <v>0</v>
      </c>
      <c r="BO1657" s="16"/>
      <c r="BY1657" t="e">
        <v>#N/A</v>
      </c>
    </row>
    <row r="1658" spans="1:77" hidden="1" x14ac:dyDescent="0.25">
      <c r="A1658" t="s">
        <v>2348</v>
      </c>
      <c r="B1658" s="2" t="str">
        <f t="shared" si="1958"/>
        <v/>
      </c>
      <c r="C1658">
        <v>0</v>
      </c>
      <c r="E1658">
        <v>28488.51</v>
      </c>
      <c r="R1658">
        <v>16</v>
      </c>
      <c r="S1658" t="s">
        <v>22</v>
      </c>
      <c r="AA1658" s="10">
        <f t="shared" si="1965"/>
        <v>3509.183</v>
      </c>
      <c r="AB1658" s="3" cm="1">
        <f t="array" ref="AB1658">100000000/Lvac(AA1658)</f>
        <v>28488.51311550687</v>
      </c>
      <c r="AC1658" s="28">
        <f t="shared" si="1966"/>
        <v>2.8496661473625056E-7</v>
      </c>
      <c r="AD1658" s="28">
        <f t="shared" si="1967"/>
        <v>3.5101867055872424E-7</v>
      </c>
      <c r="AE1658" s="21">
        <f t="shared" si="1968"/>
        <v>28488.511877870314</v>
      </c>
      <c r="AF1658" s="10" cm="1">
        <f t="array" ref="AF1658">Lair(100000000/AE1658)</f>
        <v>3509.1831524551098</v>
      </c>
      <c r="AG1658" s="10">
        <f t="shared" si="1969"/>
        <v>9.0591375706976333E-3</v>
      </c>
      <c r="AH1658" s="10" t="b">
        <f t="shared" si="1959"/>
        <v>1</v>
      </c>
      <c r="AI1658" s="10">
        <f t="shared" si="1981"/>
        <v>3509.183</v>
      </c>
      <c r="AJ1658">
        <v>3.0000000000000001E-3</v>
      </c>
      <c r="AK1658" s="3" cm="1">
        <f t="array" ref="AK1658">100000000/Lvac($AA1658)</f>
        <v>28488.51311550687</v>
      </c>
      <c r="AL1658" s="21">
        <f t="shared" si="2069"/>
        <v>2.4354825424185805E-2</v>
      </c>
      <c r="AM1658" s="21"/>
      <c r="AN1658" s="21"/>
      <c r="AO1658" s="21"/>
      <c r="AP1658" s="21"/>
      <c r="AS1658" s="3">
        <f t="shared" si="1973"/>
        <v>3.11550687183626E-3</v>
      </c>
      <c r="AT1658" s="3" cm="1">
        <f t="array" ref="AT1658">AS1658-(100000000/LvacE($A1658)-$E1658)</f>
        <v>-4.4618154788622633E-5</v>
      </c>
      <c r="BB1658"/>
      <c r="BC1658"/>
      <c r="BD1658"/>
      <c r="BE1658"/>
      <c r="BF1658"/>
      <c r="BG1658"/>
      <c r="BH1658"/>
      <c r="BI1658"/>
      <c r="BJ1658"/>
      <c r="BN1658" s="16" cm="1">
        <f t="array" ref="BN1658">$C1658*EXP(poly_from_str(100000000/$E1658,BN$4342))</f>
        <v>0</v>
      </c>
      <c r="BO1658" s="16"/>
      <c r="BY1658" t="e">
        <v>#N/A</v>
      </c>
    </row>
    <row r="1659" spans="1:77" hidden="1" x14ac:dyDescent="0.25">
      <c r="A1659" t="s">
        <v>2349</v>
      </c>
      <c r="B1659" s="2" t="str">
        <f t="shared" si="1958"/>
        <v/>
      </c>
      <c r="C1659">
        <v>3</v>
      </c>
      <c r="D1659" t="s">
        <v>170</v>
      </c>
      <c r="E1659">
        <v>28488.85</v>
      </c>
      <c r="F1659">
        <v>50647</v>
      </c>
      <c r="G1659" t="s">
        <v>5</v>
      </c>
      <c r="H1659" s="5" t="s">
        <v>16</v>
      </c>
      <c r="I1659">
        <v>79136</v>
      </c>
      <c r="J1659" t="s">
        <v>3</v>
      </c>
      <c r="K1659" s="5" t="s">
        <v>15</v>
      </c>
      <c r="L1659">
        <v>50647.35</v>
      </c>
      <c r="M1659" t="str">
        <f t="shared" ref="M1659:M1660" si="2070">$G1659&amp;""</f>
        <v>e</v>
      </c>
      <c r="N1659" t="str">
        <f t="shared" ref="N1659:N1660" si="2071">$H1659&amp;""</f>
        <v>11/2</v>
      </c>
      <c r="O1659">
        <v>79136.23</v>
      </c>
      <c r="P1659" t="str">
        <f t="shared" ref="P1659:P1660" si="2072">$J1659&amp;""</f>
        <v>o</v>
      </c>
      <c r="Q1659" t="str">
        <f t="shared" ref="Q1659:Q1660" si="2073">$K1659&amp;""</f>
        <v>13/2</v>
      </c>
      <c r="R1659">
        <v>16</v>
      </c>
      <c r="AA1659" s="10">
        <f t="shared" si="1965"/>
        <v>3509.1419999999998</v>
      </c>
      <c r="AB1659" s="3" cm="1">
        <f t="array" ref="AB1659">100000000/Lvac(AA1659)</f>
        <v>28488.845959015907</v>
      </c>
      <c r="AC1659" s="28">
        <f t="shared" si="1966"/>
        <v>2.8496994421998314E-7</v>
      </c>
      <c r="AD1659" s="28">
        <f t="shared" si="1967"/>
        <v>3.5101456950506221E-7</v>
      </c>
      <c r="AE1659" s="21">
        <f t="shared" si="1968"/>
        <v>28488.847564343941</v>
      </c>
      <c r="AF1659" s="10" cm="1">
        <f t="array" ref="AF1659">Lair(100000000/AE1659)</f>
        <v>3509.1418022563903</v>
      </c>
      <c r="AG1659" s="10">
        <f t="shared" si="1969"/>
        <v>9.059232421916228E-3</v>
      </c>
      <c r="AH1659" s="10" t="b">
        <f t="shared" si="1959"/>
        <v>1</v>
      </c>
      <c r="AI1659" s="10">
        <f t="shared" ref="AI1659:AI1660" si="2074">$AF1659</f>
        <v>3509.1418022563903</v>
      </c>
      <c r="AJ1659" s="10">
        <f>AL1659/AK1659*AI1659</f>
        <v>1.2317598990512451E-2</v>
      </c>
      <c r="AK1659" s="16" cm="1">
        <f t="array" ref="AK1659">100000000/Lvac($AA1659)-0</f>
        <v>28488.845959015907</v>
      </c>
      <c r="AL1659" s="16">
        <f>MAX(0.1,0.007/$AA1659*$AE1659)</f>
        <v>0.1</v>
      </c>
      <c r="AM1659" s="10" cm="1">
        <f t="array" ref="AM1659">Lvac($AI1659)-$BA1659</f>
        <v>3.9964320130820852E-3</v>
      </c>
      <c r="AN1659" s="10">
        <f t="shared" ref="AN1659:AN1660" si="2075">$AK1659-($AX1659-$AW1659)</f>
        <v>-3.4040984090097481E-2</v>
      </c>
      <c r="AO1659" s="3">
        <f t="shared" ref="AO1659:AO1660" si="2076">AM1659/AJ1659</f>
        <v>0.32444894627275256</v>
      </c>
      <c r="AP1659" s="3">
        <v>0.34050679905340253</v>
      </c>
      <c r="AS1659" s="3">
        <f t="shared" si="1973"/>
        <v>-4.0409840912616346E-3</v>
      </c>
      <c r="AT1659" s="3" cm="1">
        <f t="array" ref="AT1659">AS1659-(100000000/LvacE($A1659)-$E1659)</f>
        <v>-4.461975913727656E-5</v>
      </c>
      <c r="AU1659" t="s">
        <v>4932</v>
      </c>
      <c r="AV1659" t="s">
        <v>4860</v>
      </c>
      <c r="AW1659" s="3">
        <v>50647.35</v>
      </c>
      <c r="AX1659" s="3">
        <v>79136.23</v>
      </c>
      <c r="AY1659" s="3"/>
      <c r="AZ1659" s="10" cm="1">
        <f t="array" ref="AZ1659">Lair(100000000/($AX1659-$AW1659))</f>
        <v>3509.1378068511581</v>
      </c>
      <c r="BA1659" s="10">
        <f t="shared" ref="BA1659:BA1660" si="2077">100000000/($AX1659-$AW1659)</f>
        <v>3510.1415008241815</v>
      </c>
      <c r="BB1659" s="12">
        <v>57400000</v>
      </c>
      <c r="BC1659" s="3">
        <v>0.32300000000000001</v>
      </c>
      <c r="BD1659" s="12" cm="1">
        <f t="array" ref="BD1659">SfromgA($BB1659,$BA1659,"")</f>
        <v>1.225234238990581</v>
      </c>
      <c r="BE1659" s="29">
        <f t="shared" ref="BE1659:BE1660" si="2078">(10^MAX(0.05, -0.312925054856973*((LN($BD1659))^(1/3)) + 0.454808404431693)-1)*100</f>
        <v>86.577124254601912</v>
      </c>
      <c r="BG1659" s="3"/>
      <c r="BH1659" s="3"/>
      <c r="BI1659" s="12">
        <f t="shared" ref="BI1659:BI1660" si="2079">IF($BB1659="",$BF1659,$BB1659)</f>
        <v>57400000</v>
      </c>
      <c r="BJ1659" s="29">
        <f t="shared" ref="BJ1659:BJ1660" si="2080">IF($BB1659="",$BH1659,$BE1659)</f>
        <v>86.577124254601912</v>
      </c>
      <c r="BK1659" s="3">
        <f t="shared" ref="BK1659:BK1660" si="2081">LN(BN1659*100000000/($AX1659-$AW1659)/$BI1659)</f>
        <v>-9.102921545913599</v>
      </c>
      <c r="BL1659" s="13">
        <f>EXP(BK$4341*$AX1659+BK$4342)*$BI1659/(100000000/($AX1659-$AW1659))</f>
        <v>4.4966308368175163</v>
      </c>
      <c r="BM1659" s="3">
        <f t="shared" ref="BM1659:BM1660" si="2082">LN(BL1659/$C1659)</f>
        <v>0.40471612476071006</v>
      </c>
      <c r="BN1659" s="16" cm="1">
        <f t="array" ref="BN1659">$C1659*EXP(poly_from_str(100000000/$E1659,BN$4342))</f>
        <v>1.8207011717591133</v>
      </c>
      <c r="BO1659" s="3">
        <f t="shared" ref="BO1659:BO1660" si="2083">LN($C1659)</f>
        <v>1.0986122886681098</v>
      </c>
      <c r="BP1659" s="13">
        <f>LN(BL1659/BN1659)</f>
        <v>0.90410672732508535</v>
      </c>
      <c r="BY1659">
        <v>1882</v>
      </c>
    </row>
    <row r="1660" spans="1:77" hidden="1" x14ac:dyDescent="0.25">
      <c r="A1660" t="s">
        <v>2350</v>
      </c>
      <c r="B1660" s="2" t="str">
        <f t="shared" si="1958"/>
        <v/>
      </c>
      <c r="C1660">
        <v>2</v>
      </c>
      <c r="E1660">
        <v>28504.37</v>
      </c>
      <c r="F1660">
        <v>39870</v>
      </c>
      <c r="G1660" t="s">
        <v>5</v>
      </c>
      <c r="H1660" s="5" t="s">
        <v>4</v>
      </c>
      <c r="I1660">
        <v>68374</v>
      </c>
      <c r="J1660" t="s">
        <v>3</v>
      </c>
      <c r="K1660" s="5" t="s">
        <v>4</v>
      </c>
      <c r="L1660">
        <v>39870.17</v>
      </c>
      <c r="M1660" t="str">
        <f t="shared" si="2070"/>
        <v>e</v>
      </c>
      <c r="N1660" t="str">
        <f t="shared" si="2071"/>
        <v>9/2</v>
      </c>
      <c r="O1660">
        <v>68374.539999999994</v>
      </c>
      <c r="P1660" t="str">
        <f t="shared" si="2072"/>
        <v>o</v>
      </c>
      <c r="Q1660" t="str">
        <f t="shared" si="2073"/>
        <v>9/2</v>
      </c>
      <c r="R1660">
        <v>16</v>
      </c>
      <c r="AA1660" s="10">
        <f t="shared" si="1965"/>
        <v>3507.2310000000002</v>
      </c>
      <c r="AB1660" s="3" cm="1">
        <f t="array" ref="AB1660">100000000/Lvac(AA1660)</f>
        <v>28504.368347775904</v>
      </c>
      <c r="AC1660" s="28">
        <f t="shared" si="1966"/>
        <v>2.8512521701593081E-7</v>
      </c>
      <c r="AD1660" s="28">
        <f t="shared" si="1967"/>
        <v>3.5082342039620271E-7</v>
      </c>
      <c r="AE1660" s="21">
        <f t="shared" si="1968"/>
        <v>28504.369005003373</v>
      </c>
      <c r="AF1660" s="10" cm="1">
        <f t="array" ref="AF1660">Lair(100000000/AE1660)</f>
        <v>3507.2309191311501</v>
      </c>
      <c r="AG1660" s="10">
        <f t="shared" si="1969"/>
        <v>9.063657105530816E-3</v>
      </c>
      <c r="AH1660" s="10" t="b">
        <f t="shared" si="1959"/>
        <v>1</v>
      </c>
      <c r="AI1660" s="10">
        <f t="shared" si="2074"/>
        <v>3507.2309191311501</v>
      </c>
      <c r="AJ1660">
        <v>3.0000000000000001E-3</v>
      </c>
      <c r="AK1660" s="3" cm="1">
        <f t="array" ref="AK1660">100000000/Lvac($AA1660)</f>
        <v>28504.368347775904</v>
      </c>
      <c r="AL1660" s="21">
        <f t="shared" ref="AL1660:AL1670" si="2084">AJ1660/AI1660*AK1660</f>
        <v>2.438194319537761E-2</v>
      </c>
      <c r="AM1660" s="10" cm="1">
        <f t="array" ref="AM1660">Lvac($AI1660)-$BA1660</f>
        <v>1.224612615260412E-4</v>
      </c>
      <c r="AN1660" s="10">
        <f t="shared" si="2075"/>
        <v>-1.6522240912308916E-3</v>
      </c>
      <c r="AO1660" s="3">
        <f t="shared" si="2076"/>
        <v>4.08204205086804E-2</v>
      </c>
      <c r="AP1660" s="3">
        <v>6.7783630735599829E-2</v>
      </c>
      <c r="AS1660" s="3">
        <f t="shared" si="1973"/>
        <v>-1.6522240948688705E-3</v>
      </c>
      <c r="AT1660" s="3" cm="1">
        <f t="array" ref="AT1660">AS1660-(100000000/LvacE($A1660)-$E1660)</f>
        <v>-4.4694606913253665E-5</v>
      </c>
      <c r="AU1660" t="s">
        <v>4726</v>
      </c>
      <c r="AV1660" t="s">
        <v>4734</v>
      </c>
      <c r="AW1660" s="3">
        <v>39870.17</v>
      </c>
      <c r="AX1660" s="3">
        <v>68374.539999999994</v>
      </c>
      <c r="AY1660" s="3"/>
      <c r="AZ1660" s="10" cm="1">
        <f t="array" ref="AZ1660">Lair(100000000/($AX1660-$AW1660))</f>
        <v>3507.2307967013494</v>
      </c>
      <c r="BA1660" s="10">
        <f t="shared" si="2077"/>
        <v>3508.2340006111349</v>
      </c>
      <c r="BB1660" s="12">
        <v>806000</v>
      </c>
      <c r="BC1660" s="3">
        <v>0.02</v>
      </c>
      <c r="BD1660" s="12" cm="1">
        <f t="array" ref="BD1660">SfromgA($BB1660,$BA1660,"")</f>
        <v>1.7176475787921999E-2</v>
      </c>
      <c r="BE1660" s="29">
        <f t="shared" si="2078"/>
        <v>799.89121855161147</v>
      </c>
      <c r="BG1660" s="3"/>
      <c r="BH1660" s="3"/>
      <c r="BI1660" s="12">
        <f t="shared" si="2079"/>
        <v>806000</v>
      </c>
      <c r="BJ1660" s="29">
        <f t="shared" si="2080"/>
        <v>799.89121855161147</v>
      </c>
      <c r="BK1660" s="3">
        <f t="shared" si="2081"/>
        <v>-5.2346545181558186</v>
      </c>
      <c r="BL1660" s="13">
        <f>EXP(BK$4341*$AX1660+BK$4342)*$BI1660/(100000000/($AX1660-$AW1660))</f>
        <v>0.14310609668598948</v>
      </c>
      <c r="BM1660" s="3">
        <f t="shared" si="2082"/>
        <v>-2.6373161695127281</v>
      </c>
      <c r="BN1660" s="16" cm="1">
        <f t="array" ref="BN1660">$C1660*EXP(poly_from_str(100000000/$E1660,BN$4342))</f>
        <v>1.2242353526905272</v>
      </c>
      <c r="BO1660" s="3">
        <f t="shared" si="2083"/>
        <v>0.69314718055994529</v>
      </c>
      <c r="BP1660" s="13">
        <f>LN(BL1660/BN1660)</f>
        <v>-2.1464854361690855</v>
      </c>
      <c r="BY1660">
        <v>1264</v>
      </c>
    </row>
    <row r="1661" spans="1:77" hidden="1" x14ac:dyDescent="0.25">
      <c r="A1661" t="s">
        <v>2351</v>
      </c>
      <c r="B1661" s="2" t="str">
        <f t="shared" si="1958"/>
        <v/>
      </c>
      <c r="C1661">
        <v>15</v>
      </c>
      <c r="D1661" t="s">
        <v>143</v>
      </c>
      <c r="E1661">
        <v>28508.82</v>
      </c>
      <c r="R1661">
        <v>16</v>
      </c>
      <c r="S1661" t="s">
        <v>22</v>
      </c>
      <c r="AA1661" s="10">
        <f t="shared" si="1965"/>
        <v>3506.683</v>
      </c>
      <c r="AB1661" s="3" cm="1">
        <f t="array" ref="AB1661">100000000/Lvac(AA1661)</f>
        <v>28508.822682481881</v>
      </c>
      <c r="AC1661" s="28">
        <f t="shared" si="1966"/>
        <v>2.851697743993398E-7</v>
      </c>
      <c r="AD1661" s="28">
        <f t="shared" si="1967"/>
        <v>3.5076860631445181E-7</v>
      </c>
      <c r="AE1661" s="21">
        <f t="shared" si="1968"/>
        <v>28508.821615033201</v>
      </c>
      <c r="AF1661" s="10" cm="1">
        <f t="array" ref="AF1661">Lair(100000000/AE1661)</f>
        <v>3506.6831313036719</v>
      </c>
      <c r="AG1661" s="10">
        <f t="shared" si="1969"/>
        <v>9.0649272663770701E-3</v>
      </c>
      <c r="AH1661" s="10" t="b">
        <f t="shared" si="1959"/>
        <v>1</v>
      </c>
      <c r="AI1661" s="10">
        <f t="shared" si="1981"/>
        <v>3506.683</v>
      </c>
      <c r="AJ1661">
        <v>7.0000000000000001E-3</v>
      </c>
      <c r="AK1661" s="3" cm="1">
        <f t="array" ref="AK1661">100000000/Lvac($AA1661)</f>
        <v>28508.822682481881</v>
      </c>
      <c r="AL1661" s="21">
        <f t="shared" si="2084"/>
        <v>5.6908981729278968E-2</v>
      </c>
      <c r="AM1661" s="21"/>
      <c r="AN1661" s="21"/>
      <c r="AO1661" s="21"/>
      <c r="AP1661" s="21"/>
      <c r="AS1661" s="3">
        <f t="shared" si="1973"/>
        <v>2.682481881493004E-3</v>
      </c>
      <c r="AT1661" s="3" cm="1">
        <f t="array" ref="AT1661">AS1661-(100000000/LvacE($A1661)-$E1661)</f>
        <v>-4.4716041884385049E-5</v>
      </c>
      <c r="BB1661"/>
      <c r="BC1661"/>
      <c r="BD1661"/>
      <c r="BE1661"/>
      <c r="BF1661"/>
      <c r="BG1661"/>
      <c r="BH1661"/>
      <c r="BI1661"/>
      <c r="BJ1661"/>
      <c r="BN1661" s="16" cm="1">
        <f t="array" ref="BN1661">$C1661*EXP(poly_from_str(100000000/$E1661,BN$4342))</f>
        <v>9.2042861469239998</v>
      </c>
      <c r="BO1661" s="16"/>
      <c r="BY1661">
        <v>9504</v>
      </c>
    </row>
    <row r="1662" spans="1:77" hidden="1" x14ac:dyDescent="0.25">
      <c r="A1662" t="s">
        <v>2352</v>
      </c>
      <c r="B1662" s="2" t="str">
        <f t="shared" si="1958"/>
        <v/>
      </c>
      <c r="C1662">
        <v>8</v>
      </c>
      <c r="E1662">
        <v>28568.86</v>
      </c>
      <c r="F1662">
        <v>35024</v>
      </c>
      <c r="G1662" t="s">
        <v>5</v>
      </c>
      <c r="H1662" s="5" t="s">
        <v>8</v>
      </c>
      <c r="I1662">
        <v>63593</v>
      </c>
      <c r="J1662" t="s">
        <v>3</v>
      </c>
      <c r="K1662" s="5" t="s">
        <v>4</v>
      </c>
      <c r="L1662">
        <v>35024.49</v>
      </c>
      <c r="M1662" t="str">
        <f t="shared" ref="M1662:M1664" si="2085">$G1662&amp;""</f>
        <v>e</v>
      </c>
      <c r="N1662" t="str">
        <f t="shared" ref="N1662:N1664" si="2086">$H1662&amp;""</f>
        <v>7/2</v>
      </c>
      <c r="O1662">
        <v>63593.35</v>
      </c>
      <c r="P1662" t="str">
        <f t="shared" ref="P1662:P1664" si="2087">$J1662&amp;""</f>
        <v>o</v>
      </c>
      <c r="Q1662" t="str">
        <f t="shared" ref="Q1662:Q1664" si="2088">$K1662&amp;""</f>
        <v>9/2</v>
      </c>
      <c r="R1662">
        <v>16</v>
      </c>
      <c r="AA1662" s="10">
        <f t="shared" si="1965"/>
        <v>3499.3130000000001</v>
      </c>
      <c r="AB1662" s="3" cm="1">
        <f t="array" ref="AB1662">100000000/Lvac(AA1662)</f>
        <v>28568.864151591453</v>
      </c>
      <c r="AC1662" s="28">
        <f t="shared" si="1966"/>
        <v>2.8577037835712322E-7</v>
      </c>
      <c r="AD1662" s="28">
        <f t="shared" si="1967"/>
        <v>3.5003141696282459E-7</v>
      </c>
      <c r="AE1662" s="21">
        <f t="shared" si="1968"/>
        <v>28568.862491157619</v>
      </c>
      <c r="AF1662" s="10" cm="1">
        <f t="array" ref="AF1662">Lair(100000000/AE1662)</f>
        <v>3499.3132033874281</v>
      </c>
      <c r="AG1662" s="10">
        <f t="shared" si="1969"/>
        <v>9.0820675589167732E-3</v>
      </c>
      <c r="AH1662" s="10" t="b">
        <f t="shared" si="1959"/>
        <v>1</v>
      </c>
      <c r="AI1662" s="10">
        <f t="shared" ref="AI1662:AI1664" si="2089">$AF1662</f>
        <v>3499.3132033874281</v>
      </c>
      <c r="AJ1662">
        <v>3.0000000000000001E-3</v>
      </c>
      <c r="AK1662" s="3" cm="1">
        <f t="array" ref="AK1662">100000000/Lvac($AA1662)</f>
        <v>28568.864151591453</v>
      </c>
      <c r="AL1662" s="21">
        <f t="shared" si="2084"/>
        <v>2.449240392995063E-2</v>
      </c>
      <c r="AM1662" s="10" cm="1">
        <f t="array" ref="AM1662">Lvac($AI1662)-$BA1662</f>
        <v>-3.0522165798174683E-4</v>
      </c>
      <c r="AN1662" s="10">
        <f t="shared" ref="AN1662:AN1664" si="2090">$AK1662-($AX1662-$AW1662)</f>
        <v>4.1515914526826236E-3</v>
      </c>
      <c r="AO1662" s="3">
        <f t="shared" ref="AO1662:AO1664" si="2091">AM1662/AJ1662</f>
        <v>-0.10174055266058228</v>
      </c>
      <c r="AP1662" s="3">
        <v>-0.1695537774442831</v>
      </c>
      <c r="AS1662" s="3">
        <f t="shared" si="1973"/>
        <v>4.1515914526826236E-3</v>
      </c>
      <c r="AT1662" s="3" cm="1">
        <f t="array" ref="AT1662">AS1662-(100000000/LvacE($A1662)-$E1662)</f>
        <v>-4.500317299971357E-5</v>
      </c>
      <c r="AU1662" t="s">
        <v>4765</v>
      </c>
      <c r="AV1662" t="s">
        <v>4835</v>
      </c>
      <c r="AW1662" s="3">
        <v>35024.49</v>
      </c>
      <c r="AX1662" s="3">
        <v>63593.35</v>
      </c>
      <c r="AY1662" s="3"/>
      <c r="AZ1662" s="10" cm="1">
        <f t="array" ref="AZ1662">Lair(100000000/($AX1662-$AW1662))</f>
        <v>3499.3135085307008</v>
      </c>
      <c r="BA1662" s="10">
        <f t="shared" ref="BA1662:BA1664" si="2092">100000000/($AX1662-$AW1662)</f>
        <v>3500.3146782895783</v>
      </c>
      <c r="BB1662" s="12">
        <v>5910000</v>
      </c>
      <c r="BC1662" s="3">
        <v>8.6999999999999994E-2</v>
      </c>
      <c r="BD1662" s="12" cm="1">
        <f t="array" ref="BD1662">SfromgA($BB1662,$BA1662,"")</f>
        <v>0.12509562127144955</v>
      </c>
      <c r="BE1662" s="29">
        <f t="shared" ref="BE1662:BE1664" si="2093">(10^MAX(0.05, -0.312925054856973*((LN($BD1662))^(1/3)) + 0.454808404431693)-1)*100</f>
        <v>614.78065219310872</v>
      </c>
      <c r="BG1662" s="3"/>
      <c r="BH1662" s="3"/>
      <c r="BI1662" s="12">
        <f t="shared" ref="BI1662:BI1664" si="2094">IF($BB1662="",$BF1662,$BB1662)</f>
        <v>5910000</v>
      </c>
      <c r="BJ1662" s="29">
        <f t="shared" ref="BJ1662:BJ1664" si="2095">IF($BB1662="",$BH1662,$BE1662)</f>
        <v>614.78065219310872</v>
      </c>
      <c r="BK1662" s="3">
        <f t="shared" ref="BK1662:BK1664" si="2096">LN(BN1662*100000000/($AX1662-$AW1662)/$BI1662)</f>
        <v>-5.8076345675947145</v>
      </c>
      <c r="BL1662" s="13">
        <f>EXP(BK$4341*$AX1662+BK$4342)*$BI1662/(100000000/($AX1662-$AW1662))</f>
        <v>1.5123788921043699</v>
      </c>
      <c r="BM1662" s="3">
        <f t="shared" ref="BM1662:BM1664" si="2097">LN(BL1662/$C1662)</f>
        <v>-1.6657577052988108</v>
      </c>
      <c r="BN1662" s="16" cm="1">
        <f t="array" ref="BN1662">$C1662*EXP(poly_from_str(100000000/$E1662,BN$4342))</f>
        <v>5.0729051950601329</v>
      </c>
      <c r="BO1662" s="3">
        <f t="shared" ref="BO1662:BO1664" si="2098">LN($C1662)</f>
        <v>2.0794415416798357</v>
      </c>
      <c r="BP1662" s="13">
        <f>LN(BL1662/BN1662)</f>
        <v>-1.2102298338877893</v>
      </c>
      <c r="BY1662">
        <v>5225</v>
      </c>
    </row>
    <row r="1663" spans="1:77" hidden="1" x14ac:dyDescent="0.25">
      <c r="A1663" t="s">
        <v>2353</v>
      </c>
      <c r="B1663" s="2" t="str">
        <f t="shared" si="1958"/>
        <v/>
      </c>
      <c r="C1663">
        <v>1</v>
      </c>
      <c r="D1663" t="s">
        <v>1155</v>
      </c>
      <c r="E1663">
        <v>28596.22</v>
      </c>
      <c r="F1663">
        <v>33466</v>
      </c>
      <c r="G1663" t="s">
        <v>5</v>
      </c>
      <c r="H1663" s="5" t="s">
        <v>16</v>
      </c>
      <c r="I1663">
        <v>62062</v>
      </c>
      <c r="J1663" t="s">
        <v>3</v>
      </c>
      <c r="K1663" s="5" t="s">
        <v>4</v>
      </c>
      <c r="L1663">
        <v>33466.410000000003</v>
      </c>
      <c r="M1663" t="str">
        <f t="shared" si="2085"/>
        <v>e</v>
      </c>
      <c r="N1663" t="str">
        <f t="shared" si="2086"/>
        <v>11/2</v>
      </c>
      <c r="O1663">
        <v>62062.63</v>
      </c>
      <c r="P1663" t="str">
        <f t="shared" si="2087"/>
        <v>o</v>
      </c>
      <c r="Q1663" t="str">
        <f t="shared" si="2088"/>
        <v>9/2</v>
      </c>
      <c r="R1663">
        <v>16</v>
      </c>
      <c r="AA1663" s="10">
        <f t="shared" si="1965"/>
        <v>3495.9650000000001</v>
      </c>
      <c r="AB1663" s="3" cm="1">
        <f t="array" ref="AB1663">100000000/Lvac(AA1663)</f>
        <v>28596.223052011268</v>
      </c>
      <c r="AC1663" s="28">
        <f t="shared" si="1966"/>
        <v>2.8604405364470184E-7</v>
      </c>
      <c r="AD1663" s="28">
        <f t="shared" si="1967"/>
        <v>3.4969653096536004E-7</v>
      </c>
      <c r="AE1663" s="21">
        <f t="shared" si="1968"/>
        <v>28596.221828550315</v>
      </c>
      <c r="AF1663" s="10" cm="1">
        <f t="array" ref="AF1663">Lair(100000000/AE1663)</f>
        <v>3495.9651495757703</v>
      </c>
      <c r="AG1663" s="10">
        <f t="shared" si="1969"/>
        <v>9.0898897803626845E-3</v>
      </c>
      <c r="AH1663" s="10" t="b">
        <f t="shared" si="1959"/>
        <v>1</v>
      </c>
      <c r="AI1663" s="10">
        <f t="shared" si="2089"/>
        <v>3495.9651495757703</v>
      </c>
      <c r="AJ1663">
        <v>2.9000000000000001E-2</v>
      </c>
      <c r="AK1663" s="3" cm="1">
        <f t="array" ref="AK1663">100000000/Lvac($AA1663)</f>
        <v>28596.223052011268</v>
      </c>
      <c r="AL1663" s="21">
        <f t="shared" si="2084"/>
        <v>0.23721359711179041</v>
      </c>
      <c r="AM1663" s="10" cm="1">
        <f t="array" ref="AM1663">Lvac($AI1663)-$BA1663</f>
        <v>-2.2360918046615552E-4</v>
      </c>
      <c r="AN1663" s="10">
        <f t="shared" si="2090"/>
        <v>3.0520112741214689E-3</v>
      </c>
      <c r="AO1663" s="3">
        <f t="shared" si="2091"/>
        <v>-7.7106613953846726E-3</v>
      </c>
      <c r="AP1663" s="3">
        <v>-1.2869771329986115E-2</v>
      </c>
      <c r="AS1663" s="3">
        <f t="shared" si="1973"/>
        <v>3.0520112668455113E-3</v>
      </c>
      <c r="AT1663" s="3" cm="1">
        <f t="array" ref="AT1663">AS1663-(100000000/LvacE($A1663)-$E1663)</f>
        <v>-4.5132874220144004E-5</v>
      </c>
      <c r="AU1663" t="s">
        <v>4769</v>
      </c>
      <c r="AV1663" t="s">
        <v>4843</v>
      </c>
      <c r="AW1663" s="3">
        <v>33466.410000000003</v>
      </c>
      <c r="AX1663" s="3">
        <v>62062.63</v>
      </c>
      <c r="AY1663" s="3"/>
      <c r="AZ1663" s="10" cm="1">
        <f t="array" ref="AZ1663">Lair(100000000/($AX1663-$AW1663))</f>
        <v>3495.965373127533</v>
      </c>
      <c r="BA1663" s="10">
        <f t="shared" si="2092"/>
        <v>3496.9656828769685</v>
      </c>
      <c r="BB1663" s="12">
        <v>1350000</v>
      </c>
      <c r="BC1663" s="3">
        <v>0.02</v>
      </c>
      <c r="BD1663" s="12" cm="1">
        <f t="array" ref="BD1663">SfromgA($BB1663,$BA1663,"")</f>
        <v>2.8493200864178694E-2</v>
      </c>
      <c r="BE1663" s="29">
        <f t="shared" si="2093"/>
        <v>756.12045498983844</v>
      </c>
      <c r="BG1663" s="3"/>
      <c r="BH1663" s="3"/>
      <c r="BI1663" s="12">
        <f t="shared" si="2094"/>
        <v>1350000</v>
      </c>
      <c r="BJ1663" s="29">
        <f t="shared" si="2095"/>
        <v>756.12045498983844</v>
      </c>
      <c r="BK1663" s="3">
        <f t="shared" si="2096"/>
        <v>-6.3966456356141599</v>
      </c>
      <c r="BL1663" s="13">
        <f>EXP(BK$4341*$AX1663+BK$4342)*$BI1663/(100000000/($AX1663-$AW1663))</f>
        <v>0.38844805163514634</v>
      </c>
      <c r="BM1663" s="3">
        <f t="shared" si="2097"/>
        <v>-0.94559583333996111</v>
      </c>
      <c r="BN1663" s="16" cm="1">
        <f t="array" ref="BN1663">$C1663*EXP(poly_from_str(100000000/$E1663,BN$4342))</f>
        <v>0.64359771841168789</v>
      </c>
      <c r="BO1663" s="3">
        <f t="shared" si="2098"/>
        <v>0</v>
      </c>
      <c r="BP1663" s="13">
        <f>LN(BL1663/BN1663)</f>
        <v>-0.5049144244288859</v>
      </c>
      <c r="BY1663">
        <v>662</v>
      </c>
    </row>
    <row r="1664" spans="1:77" hidden="1" x14ac:dyDescent="0.25">
      <c r="A1664" t="s">
        <v>2354</v>
      </c>
      <c r="B1664" s="2" t="str">
        <f t="shared" si="1958"/>
        <v/>
      </c>
      <c r="C1664">
        <v>4</v>
      </c>
      <c r="D1664" t="s">
        <v>1155</v>
      </c>
      <c r="E1664">
        <v>28599.5</v>
      </c>
      <c r="F1664">
        <v>35801</v>
      </c>
      <c r="G1664" t="s">
        <v>5</v>
      </c>
      <c r="H1664" s="5" t="s">
        <v>8</v>
      </c>
      <c r="I1664">
        <v>64401</v>
      </c>
      <c r="J1664" t="s">
        <v>3</v>
      </c>
      <c r="K1664" s="5" t="s">
        <v>18</v>
      </c>
      <c r="L1664">
        <v>35801.120000000003</v>
      </c>
      <c r="M1664" t="str">
        <f t="shared" si="2085"/>
        <v>e</v>
      </c>
      <c r="N1664" t="str">
        <f t="shared" si="2086"/>
        <v>7/2</v>
      </c>
      <c r="O1664">
        <v>64401.03</v>
      </c>
      <c r="P1664" t="str">
        <f t="shared" si="2087"/>
        <v>o</v>
      </c>
      <c r="Q1664" t="str">
        <f t="shared" si="2088"/>
        <v>5/2</v>
      </c>
      <c r="R1664">
        <v>16</v>
      </c>
      <c r="AA1664" s="10">
        <f t="shared" si="1965"/>
        <v>3495.5650000000001</v>
      </c>
      <c r="AB1664" s="3" cm="1">
        <f t="array" ref="AB1664">100000000/Lvac(AA1664)</f>
        <v>28599.495242409106</v>
      </c>
      <c r="AC1664" s="28">
        <f t="shared" si="1966"/>
        <v>2.8607678587009539E-7</v>
      </c>
      <c r="AD1664" s="28">
        <f t="shared" si="1967"/>
        <v>3.4965652069171415E-7</v>
      </c>
      <c r="AE1664" s="21">
        <f t="shared" si="1968"/>
        <v>28599.497150109437</v>
      </c>
      <c r="AF1664" s="10" cm="1">
        <f t="array" ref="AF1664">Lair(100000000/AE1664)</f>
        <v>3495.5647668250672</v>
      </c>
      <c r="AG1664" s="10">
        <f t="shared" si="1969"/>
        <v>9.090825838227741E-3</v>
      </c>
      <c r="AH1664" s="10" t="b">
        <f t="shared" si="1959"/>
        <v>1</v>
      </c>
      <c r="AI1664" s="10">
        <f t="shared" si="2089"/>
        <v>3495.5647668250672</v>
      </c>
      <c r="AJ1664">
        <v>2.9000000000000001E-2</v>
      </c>
      <c r="AK1664" s="3" cm="1">
        <f t="array" ref="AK1664">100000000/Lvac($AA1664)</f>
        <v>28599.495242409106</v>
      </c>
      <c r="AL1664" s="21">
        <f t="shared" si="2084"/>
        <v>0.23726791444438713</v>
      </c>
      <c r="AM1664" s="10" cm="1">
        <f t="array" ref="AM1664">Lvac($AI1664)-$BA1664</f>
        <v>5.0474161167585407E-2</v>
      </c>
      <c r="AN1664" s="10">
        <f t="shared" si="2090"/>
        <v>-0.41475759089007624</v>
      </c>
      <c r="AO1664" s="3">
        <f t="shared" si="2091"/>
        <v>1.7404883161236346</v>
      </c>
      <c r="AP1664" s="3">
        <v>1.7485308961677846</v>
      </c>
      <c r="AS1664" s="3">
        <f t="shared" si="1973"/>
        <v>-4.7575908938597422E-3</v>
      </c>
      <c r="AT1664" s="3" cm="1">
        <f t="array" ref="AT1664">AS1664-(100000000/LvacE($A1664)-$E1664)</f>
        <v>-4.5148342906031758E-5</v>
      </c>
      <c r="AU1664" t="s">
        <v>4805</v>
      </c>
      <c r="AV1664" t="s">
        <v>4832</v>
      </c>
      <c r="AW1664" s="3">
        <v>35801.120000000003</v>
      </c>
      <c r="AX1664" s="3">
        <v>64401.03</v>
      </c>
      <c r="AY1664" s="3"/>
      <c r="AZ1664" s="10" cm="1">
        <f t="array" ref="AZ1664">Lair(100000000/($AX1664-$AW1664))</f>
        <v>3495.5143056242846</v>
      </c>
      <c r="BA1664" s="10">
        <f t="shared" si="2092"/>
        <v>3496.5144995211526</v>
      </c>
      <c r="BB1664" s="12">
        <v>23400000</v>
      </c>
      <c r="BC1664" s="3">
        <v>8.5999999999999993E-2</v>
      </c>
      <c r="BD1664" s="12" cm="1">
        <f t="array" ref="BD1664">SfromgA($BB1664,$BA1664,"")</f>
        <v>0.49369100889916967</v>
      </c>
      <c r="BE1664" s="29">
        <f t="shared" si="2093"/>
        <v>441.28634452264646</v>
      </c>
      <c r="BG1664" s="3"/>
      <c r="BH1664" s="3"/>
      <c r="BI1664" s="12">
        <f t="shared" si="2094"/>
        <v>23400000</v>
      </c>
      <c r="BJ1664" s="29">
        <f t="shared" si="2095"/>
        <v>441.28634452264646</v>
      </c>
      <c r="BK1664" s="3">
        <f t="shared" si="2096"/>
        <v>-7.8613371756219781</v>
      </c>
      <c r="BL1664" s="13">
        <f>EXP(BK$4341*$AX1664+BK$4342)*$BI1664/(100000000/($AX1664-$AW1664))</f>
        <v>5.6377927583202698</v>
      </c>
      <c r="BM1664" s="3">
        <f t="shared" si="2097"/>
        <v>0.34319827288300575</v>
      </c>
      <c r="BN1664" s="16" cm="1">
        <f t="array" ref="BN1664">$C1664*EXP(poly_from_str(100000000/$E1664,BN$4342))</f>
        <v>2.578963336691702</v>
      </c>
      <c r="BO1664" s="3">
        <f t="shared" si="2098"/>
        <v>1.3862943611198906</v>
      </c>
      <c r="BP1664" s="13">
        <f>LN(BL1664/BN1664)</f>
        <v>0.78210512329946402</v>
      </c>
      <c r="BR1664" s="12">
        <v>3210000</v>
      </c>
      <c r="BS1664" s="14"/>
      <c r="BT1664" s="13">
        <f>EXP(BS$4338*$AX1664+BS$4336)*$BR1664/(100000000/($AX1664-$AW1664))</f>
        <v>0.9414598610317938</v>
      </c>
      <c r="BU1664" s="14"/>
      <c r="BV1664" s="3" cm="1">
        <f t="array" ref="BV1664">$BN1664*EXP(poly_from_str(100000000/$E1664,BV$4341))</f>
        <v>66.749442220719231</v>
      </c>
      <c r="BW1664" s="12" t="s">
        <v>14</v>
      </c>
      <c r="BX1664" s="14"/>
      <c r="BY1664">
        <v>2653</v>
      </c>
    </row>
    <row r="1665" spans="1:77" hidden="1" x14ac:dyDescent="0.25">
      <c r="A1665" t="s">
        <v>2355</v>
      </c>
      <c r="B1665" s="2" t="str">
        <f t="shared" si="1958"/>
        <v/>
      </c>
      <c r="C1665">
        <v>4</v>
      </c>
      <c r="E1665">
        <v>28611.439999999999</v>
      </c>
      <c r="R1665">
        <v>16</v>
      </c>
      <c r="S1665" t="s">
        <v>22</v>
      </c>
      <c r="AA1665" s="10">
        <f t="shared" si="1965"/>
        <v>3494.1060000000002</v>
      </c>
      <c r="AB1665" s="3" cm="1">
        <f t="array" ref="AB1665">100000000/Lvac(AA1665)</f>
        <v>28611.436906624731</v>
      </c>
      <c r="AC1665" s="28">
        <f t="shared" si="1966"/>
        <v>2.8619624018275347E-7</v>
      </c>
      <c r="AD1665" s="28">
        <f t="shared" si="1967"/>
        <v>3.4951058322011735E-7</v>
      </c>
      <c r="AE1665" s="21">
        <f t="shared" si="1968"/>
        <v>28611.438148248279</v>
      </c>
      <c r="AF1665" s="10" cm="1">
        <f t="array" ref="AF1665">Lair(100000000/AE1665)</f>
        <v>3494.1058483651377</v>
      </c>
      <c r="AG1665" s="10">
        <f t="shared" si="1969"/>
        <v>9.094242834451035E-3</v>
      </c>
      <c r="AH1665" s="10" t="b">
        <f t="shared" si="1959"/>
        <v>1</v>
      </c>
      <c r="AI1665" s="10">
        <f t="shared" si="1981"/>
        <v>3494.1060000000002</v>
      </c>
      <c r="AJ1665">
        <v>3.0000000000000001E-3</v>
      </c>
      <c r="AK1665" s="3" cm="1">
        <f t="array" ref="AK1665">100000000/Lvac($AA1665)</f>
        <v>28611.436906624731</v>
      </c>
      <c r="AL1665" s="21">
        <f t="shared" si="2084"/>
        <v>2.4565457006706204E-2</v>
      </c>
      <c r="AM1665" s="21"/>
      <c r="AN1665" s="21"/>
      <c r="AO1665" s="21"/>
      <c r="AP1665" s="21"/>
      <c r="AS1665" s="3">
        <f t="shared" si="1973"/>
        <v>-3.0933752677810844E-3</v>
      </c>
      <c r="AT1665" s="3" cm="1">
        <f t="array" ref="AT1665">AS1665-(100000000/LvacE($A1665)-$E1665)</f>
        <v>-4.5204691559774801E-5</v>
      </c>
      <c r="BB1665"/>
      <c r="BC1665"/>
      <c r="BD1665"/>
      <c r="BE1665"/>
      <c r="BF1665"/>
      <c r="BG1665"/>
      <c r="BH1665"/>
      <c r="BI1665"/>
      <c r="BJ1665"/>
      <c r="BN1665" s="16" cm="1">
        <f t="array" ref="BN1665">$C1665*EXP(poly_from_str(100000000/$E1665,BN$4342))</f>
        <v>2.5956520314069262</v>
      </c>
      <c r="BO1665" s="16"/>
      <c r="BY1665" t="e">
        <v>#N/A</v>
      </c>
    </row>
    <row r="1666" spans="1:77" hidden="1" x14ac:dyDescent="0.25">
      <c r="A1666" t="s">
        <v>2356</v>
      </c>
      <c r="B1666" s="2" t="str">
        <f t="shared" ref="B1666:B1729" si="2099">IF(OR(A1666=A1665,A1666=A1667),IF(B1665="",1,B1665+1),"")</f>
        <v/>
      </c>
      <c r="C1666">
        <v>4</v>
      </c>
      <c r="E1666">
        <v>28612</v>
      </c>
      <c r="R1666">
        <v>16</v>
      </c>
      <c r="S1666" t="s">
        <v>22</v>
      </c>
      <c r="AA1666" s="10">
        <f t="shared" si="1965"/>
        <v>3494.0369999999998</v>
      </c>
      <c r="AB1666" s="3" cm="1">
        <f t="array" ref="AB1666">100000000/Lvac(AA1666)</f>
        <v>28612.001906728234</v>
      </c>
      <c r="AC1666" s="28">
        <f t="shared" si="1966"/>
        <v>2.8620189196622704E-7</v>
      </c>
      <c r="AD1666" s="28">
        <f t="shared" si="1967"/>
        <v>3.4950368144804497E-7</v>
      </c>
      <c r="AE1666" s="21">
        <f t="shared" si="1968"/>
        <v>28612.001141366633</v>
      </c>
      <c r="AF1666" s="10" cm="1">
        <f t="array" ref="AF1666">Lair(100000000/AE1666)</f>
        <v>3494.0370934670782</v>
      </c>
      <c r="AG1666" s="10">
        <f t="shared" si="1969"/>
        <v>9.0944045393234578E-3</v>
      </c>
      <c r="AH1666" s="10" t="b">
        <f t="shared" ref="AH1666:AH1729" si="2100">ABS(AE1666-AB1666)&lt;AG1666</f>
        <v>1</v>
      </c>
      <c r="AI1666" s="10">
        <f t="shared" si="1981"/>
        <v>3494.0369999999998</v>
      </c>
      <c r="AJ1666">
        <v>3.0000000000000001E-3</v>
      </c>
      <c r="AK1666" s="3" cm="1">
        <f t="array" ref="AK1666">100000000/Lvac($AA1666)</f>
        <v>28612.001906728234</v>
      </c>
      <c r="AL1666" s="21">
        <f t="shared" si="2084"/>
        <v>2.4566427235940748E-2</v>
      </c>
      <c r="AM1666" s="21"/>
      <c r="AN1666" s="21"/>
      <c r="AO1666" s="21"/>
      <c r="AP1666" s="21"/>
      <c r="AS1666" s="3">
        <f t="shared" si="1973"/>
        <v>1.9067282337346114E-3</v>
      </c>
      <c r="AT1666" s="3" cm="1">
        <f t="array" ref="AT1666">AS1666-(100000000/LvacE($A1666)-$E1666)</f>
        <v>-4.5207358198240399E-5</v>
      </c>
      <c r="BB1666"/>
      <c r="BC1666"/>
      <c r="BD1666"/>
      <c r="BE1666"/>
      <c r="BF1666"/>
      <c r="BG1666"/>
      <c r="BH1666"/>
      <c r="BI1666"/>
      <c r="BJ1666"/>
      <c r="BN1666" s="16" cm="1">
        <f t="array" ref="BN1666">$C1666*EXP(poly_from_str(100000000/$E1666,BN$4342))</f>
        <v>2.5964364363993639</v>
      </c>
      <c r="BO1666" s="16"/>
      <c r="BY1666" t="e">
        <v>#N/A</v>
      </c>
    </row>
    <row r="1667" spans="1:77" hidden="1" x14ac:dyDescent="0.25">
      <c r="A1667" t="s">
        <v>2357</v>
      </c>
      <c r="B1667" s="2" t="str">
        <f t="shared" si="2099"/>
        <v/>
      </c>
      <c r="C1667">
        <v>4</v>
      </c>
      <c r="E1667">
        <v>28654.97</v>
      </c>
      <c r="F1667">
        <v>39024</v>
      </c>
      <c r="G1667" t="s">
        <v>5</v>
      </c>
      <c r="H1667" s="5" t="s">
        <v>4</v>
      </c>
      <c r="I1667">
        <v>67679</v>
      </c>
      <c r="J1667" t="s">
        <v>3</v>
      </c>
      <c r="K1667" s="5" t="s">
        <v>8</v>
      </c>
      <c r="L1667">
        <v>39024.269999999997</v>
      </c>
      <c r="M1667" t="str">
        <f>$G1667&amp;""</f>
        <v>e</v>
      </c>
      <c r="N1667" t="str">
        <f>$H1667&amp;""</f>
        <v>9/2</v>
      </c>
      <c r="O1667">
        <v>67679.210000000006</v>
      </c>
      <c r="P1667" t="str">
        <f>$J1667&amp;""</f>
        <v>o</v>
      </c>
      <c r="Q1667" t="str">
        <f>$K1667&amp;""</f>
        <v>7/2</v>
      </c>
      <c r="R1667">
        <v>16</v>
      </c>
      <c r="AA1667" s="10">
        <f t="shared" ref="AA1667:AA1730" si="2101">ROUND($A1667,3)+0</f>
        <v>3488.797</v>
      </c>
      <c r="AB1667" s="3" cm="1">
        <f t="array" ref="AB1667">100000000/Lvac(AA1667)</f>
        <v>28654.97445092714</v>
      </c>
      <c r="AC1667" s="28">
        <f t="shared" ref="AC1667:AC1730" si="2102">0.001/AA1667</f>
        <v>2.8663175300827188E-7</v>
      </c>
      <c r="AD1667" s="28">
        <f t="shared" ref="AD1667:AD1730" si="2103">0.01/AB1667</f>
        <v>3.4897954688898515E-7</v>
      </c>
      <c r="AE1667" s="21">
        <f t="shared" ref="AE1667:AE1730" si="2104">($AB1667/$AC1667^2+$E1667/$AD1667^2)/(1/$AC1667^2+1/$AD1667^2)</f>
        <v>28654.972657898954</v>
      </c>
      <c r="AF1667" s="10" cm="1">
        <f t="array" ref="AF1667">Lair(100000000/AE1667)</f>
        <v>3488.7972183109887</v>
      </c>
      <c r="AG1667" s="10">
        <f t="shared" ref="AG1667:AG1730" si="2105">0.0005/$AA1667*AB1667+0.005</f>
        <v>9.1067127796382458E-3</v>
      </c>
      <c r="AH1667" s="10" t="b">
        <f t="shared" si="2100"/>
        <v>1</v>
      </c>
      <c r="AI1667" s="10">
        <f>$AF1667</f>
        <v>3488.7972183109887</v>
      </c>
      <c r="AJ1667">
        <v>3.0000000000000001E-3</v>
      </c>
      <c r="AK1667" s="3" cm="1">
        <f t="array" ref="AK1667">100000000/Lvac($AA1667)</f>
        <v>28654.97445092714</v>
      </c>
      <c r="AL1667" s="21">
        <f t="shared" si="2084"/>
        <v>2.4640275135967671E-2</v>
      </c>
      <c r="AM1667" s="10" cm="1">
        <f t="array" ref="AM1667">Lvac($AI1667)-$BA1667</f>
        <v>-3.9773035605321638E-3</v>
      </c>
      <c r="AN1667" s="10">
        <f>$AK1667-($AX1667-$AW1667)</f>
        <v>3.4450927130819764E-2</v>
      </c>
      <c r="AO1667" s="3">
        <f>AM1667/AJ1667</f>
        <v>-1.3257678535107214</v>
      </c>
      <c r="AP1667" s="3">
        <v>-1.3985568677223152</v>
      </c>
      <c r="AS1667" s="3">
        <f t="shared" ref="AS1667:AS1730" si="2106">$AB1667-$E1667</f>
        <v>4.4509271392598748E-3</v>
      </c>
      <c r="AT1667" s="3" cm="1">
        <f t="array" ref="AT1667">AS1667-(100000000/LvacE($A1667)-$E1667)</f>
        <v>-4.5408993173623458E-5</v>
      </c>
      <c r="AU1667" t="s">
        <v>4697</v>
      </c>
      <c r="AV1667" t="s">
        <v>4856</v>
      </c>
      <c r="AW1667" s="3">
        <v>39024.269999999997</v>
      </c>
      <c r="AX1667" s="3">
        <v>67679.210000000006</v>
      </c>
      <c r="AY1667" s="3"/>
      <c r="AZ1667" s="10" cm="1">
        <f t="array" ref="AZ1667">Lair(100000000/($AX1667-$AW1667))</f>
        <v>3488.8011945935891</v>
      </c>
      <c r="BA1667" s="10">
        <f>100000000/($AX1667-$AW1667)</f>
        <v>3489.7996645604549</v>
      </c>
      <c r="BB1667" s="12">
        <v>34400000</v>
      </c>
      <c r="BC1667" s="3">
        <v>0.188</v>
      </c>
      <c r="BD1667" s="12" cm="1">
        <f t="array" ref="BD1667">SfromgA($BB1667,$BA1667,"")</f>
        <v>0.72159462931168583</v>
      </c>
      <c r="BE1667" s="29">
        <f>(10^MAX(0.05, -0.312925054856973*((LN($BD1667))^(1/3)) + 0.454808404431693)-1)*100</f>
        <v>367.99349925609863</v>
      </c>
      <c r="BG1667" s="3"/>
      <c r="BH1667" s="3"/>
      <c r="BI1667" s="12">
        <f>IF($BB1667="",$BF1667,$BB1667)</f>
        <v>34400000</v>
      </c>
      <c r="BJ1667" s="29">
        <f>IF($BB1667="",$BH1667,$BE1667)</f>
        <v>367.99349925609863</v>
      </c>
      <c r="BK1667" s="3">
        <f>LN(BN1667*100000000/($AX1667-$AW1667)/$BI1667)</f>
        <v>-8.2187420165158116</v>
      </c>
      <c r="BL1667" s="13">
        <f>EXP(BK$4341*$AX1667+BK$4342)*$BI1667/(100000000/($AX1667-$AW1667))</f>
        <v>6.4731240118369175</v>
      </c>
      <c r="BM1667" s="3">
        <f t="shared" ref="BM1667" si="2107">LN(BL1667/$C1667)</f>
        <v>0.48136447658483944</v>
      </c>
      <c r="BN1667" s="16" cm="1">
        <f t="array" ref="BN1667">$C1667*EXP(poly_from_str(100000000/$E1667,BN$4342))</f>
        <v>2.6570739405721664</v>
      </c>
      <c r="BO1667" s="3">
        <f>LN($C1667)</f>
        <v>1.3862943611198906</v>
      </c>
      <c r="BP1667" s="13">
        <f>LN(BL1667/BN1667)</f>
        <v>0.89043334272104901</v>
      </c>
      <c r="BY1667">
        <v>2727</v>
      </c>
    </row>
    <row r="1668" spans="1:77" hidden="1" x14ac:dyDescent="0.25">
      <c r="A1668" t="s">
        <v>2358</v>
      </c>
      <c r="B1668" s="2" t="str">
        <f t="shared" si="2099"/>
        <v/>
      </c>
      <c r="C1668">
        <v>4</v>
      </c>
      <c r="E1668">
        <v>28658.99</v>
      </c>
      <c r="R1668">
        <v>16</v>
      </c>
      <c r="S1668" t="s">
        <v>22</v>
      </c>
      <c r="AA1668" s="10">
        <f t="shared" si="2101"/>
        <v>3488.308</v>
      </c>
      <c r="AB1668" s="3" cm="1">
        <f t="array" ref="AB1668">100000000/Lvac(AA1668)</f>
        <v>28658.991260836196</v>
      </c>
      <c r="AC1668" s="28">
        <f t="shared" si="2102"/>
        <v>2.8667193378566343E-7</v>
      </c>
      <c r="AD1668" s="28">
        <f t="shared" si="2103"/>
        <v>3.4893063433343697E-7</v>
      </c>
      <c r="AE1668" s="21">
        <f t="shared" si="2104"/>
        <v>28658.99075274614</v>
      </c>
      <c r="AF1668" s="10" cm="1">
        <f t="array" ref="AF1668">Lair(100000000/AE1668)</f>
        <v>3488.3080618454014</v>
      </c>
      <c r="AG1668" s="10">
        <f t="shared" si="2105"/>
        <v>9.10786422254517E-3</v>
      </c>
      <c r="AH1668" s="10" t="b">
        <f t="shared" si="2100"/>
        <v>1</v>
      </c>
      <c r="AI1668" s="10">
        <f t="shared" ref="AI1668:AI1730" si="2108">$AA1668</f>
        <v>3488.308</v>
      </c>
      <c r="AJ1668">
        <v>3.0000000000000001E-3</v>
      </c>
      <c r="AK1668" s="3" cm="1">
        <f t="array" ref="AK1668">100000000/Lvac($AA1668)</f>
        <v>28658.991260836196</v>
      </c>
      <c r="AL1668" s="21">
        <f t="shared" si="2084"/>
        <v>2.4647185335271021E-2</v>
      </c>
      <c r="AM1668" s="21"/>
      <c r="AN1668" s="21"/>
      <c r="AO1668" s="21"/>
      <c r="AP1668" s="21"/>
      <c r="AS1668" s="3">
        <f t="shared" si="2106"/>
        <v>1.2608361939783208E-3</v>
      </c>
      <c r="AT1668" s="3" cm="1">
        <f t="array" ref="AT1668">AS1668-(100000000/LvacE($A1668)-$E1668)</f>
        <v>-4.542775423033163E-5</v>
      </c>
      <c r="BB1668"/>
      <c r="BC1668"/>
      <c r="BD1668"/>
      <c r="BE1668"/>
      <c r="BF1668"/>
      <c r="BG1668"/>
      <c r="BH1668"/>
      <c r="BI1668"/>
      <c r="BJ1668"/>
      <c r="BN1668" s="16" cm="1">
        <f t="array" ref="BN1668">$C1668*EXP(poly_from_str(100000000/$E1668,BN$4342))</f>
        <v>2.6627919072416892</v>
      </c>
      <c r="BO1668" s="16"/>
      <c r="BY1668" t="e">
        <v>#N/A</v>
      </c>
    </row>
    <row r="1669" spans="1:77" hidden="1" x14ac:dyDescent="0.25">
      <c r="A1669" t="s">
        <v>2359</v>
      </c>
      <c r="B1669" s="2" t="str">
        <f t="shared" si="2099"/>
        <v/>
      </c>
      <c r="C1669">
        <v>4</v>
      </c>
      <c r="E1669">
        <v>28659.39</v>
      </c>
      <c r="R1669">
        <v>16</v>
      </c>
      <c r="S1669" t="s">
        <v>22</v>
      </c>
      <c r="AA1669" s="10">
        <f t="shared" si="2101"/>
        <v>3488.26</v>
      </c>
      <c r="AB1669" s="3" cm="1">
        <f t="array" ref="AB1669">100000000/Lvac(AA1669)</f>
        <v>28659.385609621098</v>
      </c>
      <c r="AC1669" s="28">
        <f t="shared" si="2102"/>
        <v>2.8667587851822969E-7</v>
      </c>
      <c r="AD1669" s="28">
        <f t="shared" si="2103"/>
        <v>3.4892583310100515E-7</v>
      </c>
      <c r="AE1669" s="21">
        <f t="shared" si="2104"/>
        <v>28659.387378908148</v>
      </c>
      <c r="AF1669" s="10" cm="1">
        <f t="array" ref="AF1669">Lair(100000000/AE1669)</f>
        <v>3488.2597846459589</v>
      </c>
      <c r="AG1669" s="10">
        <f t="shared" si="2105"/>
        <v>9.1079772737154181E-3</v>
      </c>
      <c r="AH1669" s="10" t="b">
        <f t="shared" si="2100"/>
        <v>1</v>
      </c>
      <c r="AI1669" s="10">
        <f t="shared" si="2108"/>
        <v>3488.26</v>
      </c>
      <c r="AJ1669">
        <v>3.0000000000000001E-3</v>
      </c>
      <c r="AK1669" s="3" cm="1">
        <f t="array" ref="AK1669">100000000/Lvac($AA1669)</f>
        <v>28659.385609621098</v>
      </c>
      <c r="AL1669" s="21">
        <f t="shared" si="2084"/>
        <v>2.4647863642292517E-2</v>
      </c>
      <c r="AM1669" s="21"/>
      <c r="AN1669" s="21"/>
      <c r="AO1669" s="21"/>
      <c r="AP1669" s="21"/>
      <c r="AS1669" s="3">
        <f t="shared" si="2106"/>
        <v>-4.3903789010073524E-3</v>
      </c>
      <c r="AT1669" s="3" cm="1">
        <f t="array" ref="AT1669">AS1669-(100000000/LvacE($A1669)-$E1669)</f>
        <v>-4.5429595047608018E-5</v>
      </c>
      <c r="BB1669"/>
      <c r="BC1669"/>
      <c r="BD1669"/>
      <c r="BE1669"/>
      <c r="BF1669"/>
      <c r="BG1669"/>
      <c r="BH1669"/>
      <c r="BI1669"/>
      <c r="BJ1669"/>
      <c r="BN1669" s="16" cm="1">
        <f t="array" ref="BN1669">$C1669*EXP(poly_from_str(100000000/$E1669,BN$4342))</f>
        <v>2.6633612796060882</v>
      </c>
      <c r="BO1669" s="16"/>
      <c r="BY1669" t="e">
        <v>#N/A</v>
      </c>
    </row>
    <row r="1670" spans="1:77" hidden="1" x14ac:dyDescent="0.25">
      <c r="A1670" t="s">
        <v>2360</v>
      </c>
      <c r="B1670" s="2" t="str">
        <f t="shared" si="2099"/>
        <v/>
      </c>
      <c r="C1670">
        <v>4</v>
      </c>
      <c r="E1670">
        <v>28701.02</v>
      </c>
      <c r="F1670">
        <v>34520</v>
      </c>
      <c r="G1670" t="s">
        <v>5</v>
      </c>
      <c r="H1670" s="5" t="s">
        <v>18</v>
      </c>
      <c r="I1670">
        <v>63221</v>
      </c>
      <c r="J1670" t="s">
        <v>3</v>
      </c>
      <c r="K1670" s="5" t="s">
        <v>19</v>
      </c>
      <c r="L1670">
        <v>34520.269999999997</v>
      </c>
      <c r="M1670" t="str">
        <f>$G1670&amp;""</f>
        <v>e</v>
      </c>
      <c r="N1670" t="str">
        <f>$H1670&amp;""</f>
        <v>5/2</v>
      </c>
      <c r="O1670">
        <v>63221.279999999999</v>
      </c>
      <c r="P1670" t="str">
        <f>$J1670&amp;""</f>
        <v>o</v>
      </c>
      <c r="Q1670" t="str">
        <f>$K1670&amp;""</f>
        <v>3/2</v>
      </c>
      <c r="R1670">
        <v>16</v>
      </c>
      <c r="AA1670" s="10">
        <f t="shared" si="2101"/>
        <v>3483.2</v>
      </c>
      <c r="AB1670" s="3" cm="1">
        <f t="array" ref="AB1670">100000000/Lvac(AA1670)</f>
        <v>28701.017503451883</v>
      </c>
      <c r="AC1670" s="28">
        <f t="shared" si="2102"/>
        <v>2.8709232889297198E-7</v>
      </c>
      <c r="AD1670" s="28">
        <f t="shared" si="2103"/>
        <v>3.4841970319683947E-7</v>
      </c>
      <c r="AE1670" s="21">
        <f t="shared" si="2104"/>
        <v>28701.018513030056</v>
      </c>
      <c r="AF1670" s="10" cm="1">
        <f t="array" ref="AF1670">Lair(100000000/AE1670)</f>
        <v>3483.1998774724125</v>
      </c>
      <c r="AG1670" s="10">
        <f t="shared" si="2105"/>
        <v>9.119920978331978E-3</v>
      </c>
      <c r="AH1670" s="10" t="b">
        <f t="shared" si="2100"/>
        <v>1</v>
      </c>
      <c r="AI1670" s="10">
        <f>$AF1670</f>
        <v>3483.1998774724125</v>
      </c>
      <c r="AJ1670">
        <v>3.0000000000000001E-3</v>
      </c>
      <c r="AK1670" s="3" cm="1">
        <f t="array" ref="AK1670">100000000/Lvac($AA1670)</f>
        <v>28701.017503451883</v>
      </c>
      <c r="AL1670" s="21">
        <f t="shared" si="2084"/>
        <v>2.4719526739543991E-2</v>
      </c>
      <c r="AM1670" s="10" cm="1">
        <f t="array" ref="AM1670">Lvac($AI1670)-$BA1670</f>
        <v>-1.0334504954698787E-3</v>
      </c>
      <c r="AN1670" s="10">
        <f>$AK1670-($AX1670-$AW1670)</f>
        <v>7.5034518813481554E-3</v>
      </c>
      <c r="AO1670" s="3">
        <f>AM1670/AJ1670</f>
        <v>-0.34448349848995957</v>
      </c>
      <c r="AP1670" s="3">
        <v>-0.30363048517756397</v>
      </c>
      <c r="AS1670" s="3">
        <f t="shared" si="2106"/>
        <v>-2.4965481170511339E-3</v>
      </c>
      <c r="AT1670" s="3" cm="1">
        <f t="array" ref="AT1670">AS1670-(100000000/LvacE($A1670)-$E1670)</f>
        <v>-4.5623062760569155E-5</v>
      </c>
      <c r="AU1670" t="s">
        <v>4717</v>
      </c>
      <c r="AV1670" t="s">
        <v>4702</v>
      </c>
      <c r="AW1670" s="3">
        <v>34520.269999999997</v>
      </c>
      <c r="AX1670" s="3">
        <v>63221.279999999999</v>
      </c>
      <c r="AY1670" s="3"/>
      <c r="AZ1670" s="10" cm="1">
        <f t="array" ref="AZ1670">Lair(100000000/($AX1670-$AW1670))</f>
        <v>3483.2009106576907</v>
      </c>
      <c r="BA1670" s="10">
        <f>100000000/($AX1670-$AW1670)</f>
        <v>3484.1979428598502</v>
      </c>
      <c r="BB1670" s="12">
        <v>5170000</v>
      </c>
      <c r="BC1670" s="3">
        <v>4.2999999999999997E-2</v>
      </c>
      <c r="BD1670" s="12" cm="1">
        <f t="array" ref="BD1670">SfromgA($BB1670,$BA1670,"")</f>
        <v>0.10792756105788964</v>
      </c>
      <c r="BE1670" s="29">
        <f>(10^MAX(0.05, -0.312925054856973*((LN($BD1670))^(1/3)) + 0.454808404431693)-1)*100</f>
        <v>630.14835821893507</v>
      </c>
      <c r="BG1670" s="3"/>
      <c r="BH1670" s="3"/>
      <c r="BI1670" s="12">
        <f>IF($BB1670="",$BF1670,$BB1670)</f>
        <v>5170000</v>
      </c>
      <c r="BJ1670" s="29">
        <f>IF($BB1670="",$BH1670,$BE1670)</f>
        <v>630.14835821893507</v>
      </c>
      <c r="BK1670" s="3">
        <f>LN(BN1670*100000000/($AX1670-$AW1670)/$BI1670)</f>
        <v>-6.3006437373721456</v>
      </c>
      <c r="BL1670" s="13">
        <f>EXP(BK$4341*$AX1670+BK$4342)*$BI1670/(100000000/($AX1670-$AW1670))</f>
        <v>1.3672420788550141</v>
      </c>
      <c r="BM1670" s="3">
        <f t="shared" ref="BM1670" si="2109">LN(BL1670/$C1670)</f>
        <v>-1.0734987313788438</v>
      </c>
      <c r="BN1670" s="16" cm="1">
        <f t="array" ref="BN1670">$C1670*EXP(poly_from_str(100000000/$E1670,BN$4342))</f>
        <v>2.7230330689516427</v>
      </c>
      <c r="BO1670" s="3">
        <f>LN($C1670)</f>
        <v>1.3862943611198906</v>
      </c>
      <c r="BP1670" s="13">
        <f>LN(BL1670/BN1670)</f>
        <v>-0.68895072818518632</v>
      </c>
      <c r="BY1670">
        <v>2789</v>
      </c>
    </row>
    <row r="1671" spans="1:77" hidden="1" x14ac:dyDescent="0.25">
      <c r="A1671" t="s">
        <v>2361</v>
      </c>
      <c r="B1671" s="2" t="str">
        <f t="shared" si="2099"/>
        <v/>
      </c>
      <c r="C1671">
        <v>1</v>
      </c>
      <c r="D1671" t="s">
        <v>134</v>
      </c>
      <c r="E1671">
        <v>28718.49</v>
      </c>
      <c r="R1671">
        <v>16</v>
      </c>
      <c r="S1671" t="s">
        <v>22</v>
      </c>
      <c r="AA1671" s="10">
        <f t="shared" si="2101"/>
        <v>3481.0810000000001</v>
      </c>
      <c r="AB1671" s="3" cm="1">
        <f t="array" ref="AB1671">100000000/Lvac(AA1671)</f>
        <v>28718.487840435999</v>
      </c>
      <c r="AC1671" s="28">
        <f t="shared" si="2102"/>
        <v>2.8726708743634518E-7</v>
      </c>
      <c r="AD1671" s="28">
        <f t="shared" si="2103"/>
        <v>3.4820774880493086E-7</v>
      </c>
      <c r="AE1671" s="21">
        <f t="shared" si="2104"/>
        <v>28718.488715007683</v>
      </c>
      <c r="AF1671" s="10" cm="1">
        <f t="array" ref="AF1671">Lair(100000000/AE1671)</f>
        <v>3481.0808939865906</v>
      </c>
      <c r="AG1671" s="10">
        <f t="shared" si="2105"/>
        <v>9.1249381787490719E-3</v>
      </c>
      <c r="AH1671" s="10" t="b">
        <f t="shared" si="2100"/>
        <v>1</v>
      </c>
      <c r="AI1671" s="10">
        <f>100000000/AK1671</f>
        <v>3482.0168647866194</v>
      </c>
      <c r="AJ1671" s="10">
        <f>AL1671/AK1671*AI1671</f>
        <v>6.0622207233292195E-2</v>
      </c>
      <c r="AK1671" s="23" cm="1">
        <f t="array" ref="AK1671">100000000/Lvac($AA1671)+0.5</f>
        <v>28718.987840435999</v>
      </c>
      <c r="AL1671" s="24">
        <v>0.5</v>
      </c>
      <c r="AM1671" s="24"/>
      <c r="AN1671" s="24"/>
      <c r="AO1671" s="24"/>
      <c r="AP1671" s="24"/>
      <c r="AS1671" s="3">
        <f t="shared" si="2106"/>
        <v>-2.1595640027953777E-3</v>
      </c>
      <c r="AT1671" s="3" cm="1">
        <f t="array" ref="AT1671">AS1671-(100000000/LvacE($A1671)-$E1671)</f>
        <v>-4.5703745854552835E-5</v>
      </c>
      <c r="BB1671"/>
      <c r="BC1671"/>
      <c r="BD1671"/>
      <c r="BE1671"/>
      <c r="BF1671"/>
      <c r="BG1671"/>
      <c r="BH1671"/>
      <c r="BI1671"/>
      <c r="BJ1671"/>
      <c r="BN1671" s="16" cm="1">
        <f t="array" ref="BN1671">$C1671*EXP(poly_from_str(100000000/$E1671,BN$4342))</f>
        <v>0.68707935504502704</v>
      </c>
      <c r="BO1671" s="16"/>
      <c r="BY1671">
        <v>703</v>
      </c>
    </row>
    <row r="1672" spans="1:77" hidden="1" x14ac:dyDescent="0.25">
      <c r="A1672" t="s">
        <v>2362</v>
      </c>
      <c r="B1672" s="2" t="str">
        <f t="shared" si="2099"/>
        <v/>
      </c>
      <c r="C1672">
        <v>0</v>
      </c>
      <c r="E1672">
        <v>28718.87</v>
      </c>
      <c r="R1672">
        <v>16</v>
      </c>
      <c r="S1672" t="s">
        <v>22</v>
      </c>
      <c r="AA1672" s="10">
        <f t="shared" si="2101"/>
        <v>3481.0349999999999</v>
      </c>
      <c r="AB1672" s="3" cm="1">
        <f t="array" ref="AB1672">100000000/Lvac(AA1672)</f>
        <v>28718.867328539251</v>
      </c>
      <c r="AC1672" s="28">
        <f t="shared" si="2102"/>
        <v>2.8727088351596581E-7</v>
      </c>
      <c r="AD1672" s="28">
        <f t="shared" si="2103"/>
        <v>3.4820314762422902E-7</v>
      </c>
      <c r="AE1672" s="21">
        <f t="shared" si="2104"/>
        <v>28718.868410450879</v>
      </c>
      <c r="AF1672" s="10" cm="1">
        <f t="array" ref="AF1672">Lair(100000000/AE1672)</f>
        <v>3481.0348688568233</v>
      </c>
      <c r="AG1672" s="10">
        <f t="shared" si="2105"/>
        <v>9.1250471955236379E-3</v>
      </c>
      <c r="AH1672" s="10" t="b">
        <f t="shared" si="2100"/>
        <v>1</v>
      </c>
      <c r="AI1672" s="10">
        <f t="shared" si="2108"/>
        <v>3481.0349999999999</v>
      </c>
      <c r="AJ1672">
        <v>3.0000000000000001E-3</v>
      </c>
      <c r="AK1672" s="3" cm="1">
        <f t="array" ref="AK1672">100000000/Lvac($AA1672)</f>
        <v>28718.867328539251</v>
      </c>
      <c r="AL1672" s="21">
        <f t="shared" ref="AL1672:AL1675" si="2110">AJ1672/AI1672*AK1672</f>
        <v>2.4750283173141825E-2</v>
      </c>
      <c r="AM1672" s="21"/>
      <c r="AN1672" s="21"/>
      <c r="AO1672" s="21"/>
      <c r="AP1672" s="21"/>
      <c r="AS1672" s="3">
        <f t="shared" si="2106"/>
        <v>-2.6714607483881991E-3</v>
      </c>
      <c r="AT1672" s="3" cm="1">
        <f t="array" ref="AT1672">AS1672-(100000000/LvacE($A1672)-$E1672)</f>
        <v>-4.5705492084380239E-5</v>
      </c>
      <c r="BB1672"/>
      <c r="BC1672"/>
      <c r="BD1672"/>
      <c r="BE1672"/>
      <c r="BF1672"/>
      <c r="BG1672"/>
      <c r="BH1672"/>
      <c r="BI1672"/>
      <c r="BJ1672"/>
      <c r="BN1672" s="16" cm="1">
        <f t="array" ref="BN1672">$C1672*EXP(poly_from_str(100000000/$E1672,BN$4342))</f>
        <v>0</v>
      </c>
      <c r="BO1672" s="16"/>
      <c r="BY1672" t="e">
        <v>#N/A</v>
      </c>
    </row>
    <row r="1673" spans="1:77" hidden="1" x14ac:dyDescent="0.25">
      <c r="A1673" t="s">
        <v>2363</v>
      </c>
      <c r="B1673" s="2" t="str">
        <f t="shared" si="2099"/>
        <v/>
      </c>
      <c r="C1673">
        <v>0</v>
      </c>
      <c r="E1673">
        <v>28719.22</v>
      </c>
      <c r="R1673">
        <v>16</v>
      </c>
      <c r="S1673" t="s">
        <v>22</v>
      </c>
      <c r="AA1673" s="10">
        <f t="shared" si="2101"/>
        <v>3480.9920000000002</v>
      </c>
      <c r="AB1673" s="3" cm="1">
        <f t="array" ref="AB1673">100000000/Lvac(AA1673)</f>
        <v>28719.222076487687</v>
      </c>
      <c r="AC1673" s="28">
        <f t="shared" si="2102"/>
        <v>2.8727443211590258E-7</v>
      </c>
      <c r="AD1673" s="28">
        <f t="shared" si="2103"/>
        <v>3.4819884652053166E-7</v>
      </c>
      <c r="AE1673" s="21">
        <f t="shared" si="2104"/>
        <v>28719.221235508754</v>
      </c>
      <c r="AF1673" s="10" cm="1">
        <f t="array" ref="AF1673">Lair(100000000/AE1673)</f>
        <v>3480.9921019361736</v>
      </c>
      <c r="AG1673" s="10">
        <f t="shared" si="2105"/>
        <v>9.125149106416746E-3</v>
      </c>
      <c r="AH1673" s="10" t="b">
        <f t="shared" si="2100"/>
        <v>1</v>
      </c>
      <c r="AI1673" s="10">
        <f t="shared" si="2108"/>
        <v>3480.9920000000002</v>
      </c>
      <c r="AJ1673">
        <v>3.0000000000000001E-3</v>
      </c>
      <c r="AK1673" s="3" cm="1">
        <f t="array" ref="AK1673">100000000/Lvac($AA1673)</f>
        <v>28719.222076487687</v>
      </c>
      <c r="AL1673" s="21">
        <f t="shared" si="2110"/>
        <v>2.4750894638500477E-2</v>
      </c>
      <c r="AM1673" s="21"/>
      <c r="AN1673" s="21"/>
      <c r="AO1673" s="21"/>
      <c r="AP1673" s="21"/>
      <c r="AS1673" s="3">
        <f t="shared" si="2106"/>
        <v>2.0764876862813253E-3</v>
      </c>
      <c r="AT1673" s="3" cm="1">
        <f t="array" ref="AT1673">AS1673-(100000000/LvacE($A1673)-$E1673)</f>
        <v>-4.5707125536864623E-5</v>
      </c>
      <c r="BB1673"/>
      <c r="BC1673"/>
      <c r="BD1673"/>
      <c r="BE1673"/>
      <c r="BF1673"/>
      <c r="BG1673"/>
      <c r="BH1673"/>
      <c r="BI1673"/>
      <c r="BJ1673"/>
      <c r="BN1673" s="16" cm="1">
        <f t="array" ref="BN1673">$C1673*EXP(poly_from_str(100000000/$E1673,BN$4342))</f>
        <v>0</v>
      </c>
      <c r="BO1673" s="16"/>
      <c r="BY1673" t="e">
        <v>#N/A</v>
      </c>
    </row>
    <row r="1674" spans="1:77" hidden="1" x14ac:dyDescent="0.25">
      <c r="A1674" t="s">
        <v>2364</v>
      </c>
      <c r="B1674" s="2" t="str">
        <f t="shared" si="2099"/>
        <v/>
      </c>
      <c r="C1674">
        <v>0</v>
      </c>
      <c r="E1674">
        <v>28719.58</v>
      </c>
      <c r="R1674">
        <v>16</v>
      </c>
      <c r="S1674" t="s">
        <v>22</v>
      </c>
      <c r="AA1674" s="10">
        <f t="shared" si="2101"/>
        <v>3480.9490000000001</v>
      </c>
      <c r="AB1674" s="3" cm="1">
        <f t="array" ref="AB1674">100000000/Lvac(AA1674)</f>
        <v>28719.576833200059</v>
      </c>
      <c r="AC1674" s="28">
        <f t="shared" si="2102"/>
        <v>2.8727798080351075E-7</v>
      </c>
      <c r="AD1674" s="28">
        <f t="shared" si="2103"/>
        <v>3.4819454541683637E-7</v>
      </c>
      <c r="AE1674" s="21">
        <f t="shared" si="2104"/>
        <v>28719.578115793909</v>
      </c>
      <c r="AF1674" s="10" cm="1">
        <f t="array" ref="AF1674">Lair(100000000/AE1674)</f>
        <v>3480.9488445389475</v>
      </c>
      <c r="AG1674" s="10">
        <f t="shared" si="2105"/>
        <v>9.1252510210864998E-3</v>
      </c>
      <c r="AH1674" s="10" t="b">
        <f t="shared" si="2100"/>
        <v>1</v>
      </c>
      <c r="AI1674" s="10">
        <f t="shared" si="2108"/>
        <v>3480.9490000000001</v>
      </c>
      <c r="AJ1674">
        <v>3.0000000000000001E-3</v>
      </c>
      <c r="AK1674" s="3" cm="1">
        <f t="array" ref="AK1674">100000000/Lvac($AA1674)</f>
        <v>28719.576833200059</v>
      </c>
      <c r="AL1674" s="21">
        <f t="shared" si="2110"/>
        <v>2.4751506126519E-2</v>
      </c>
      <c r="AM1674" s="21"/>
      <c r="AN1674" s="21"/>
      <c r="AO1674" s="21"/>
      <c r="AP1674" s="21"/>
      <c r="AS1674" s="3">
        <f t="shared" si="2106"/>
        <v>-3.16679994284641E-3</v>
      </c>
      <c r="AT1674" s="3" cm="1">
        <f t="array" ref="AT1674">AS1674-(100000000/LvacE($A1674)-$E1674)</f>
        <v>-4.5708762627327815E-5</v>
      </c>
      <c r="BB1674"/>
      <c r="BC1674"/>
      <c r="BD1674"/>
      <c r="BE1674"/>
      <c r="BF1674"/>
      <c r="BG1674"/>
      <c r="BH1674"/>
      <c r="BI1674"/>
      <c r="BJ1674"/>
      <c r="BN1674" s="16" cm="1">
        <f t="array" ref="BN1674">$C1674*EXP(poly_from_str(100000000/$E1674,BN$4342))</f>
        <v>0</v>
      </c>
      <c r="BO1674" s="16"/>
      <c r="BY1674" t="e">
        <v>#N/A</v>
      </c>
    </row>
    <row r="1675" spans="1:77" hidden="1" x14ac:dyDescent="0.25">
      <c r="A1675" t="s">
        <v>2365</v>
      </c>
      <c r="B1675" s="2" t="str">
        <f t="shared" si="2099"/>
        <v/>
      </c>
      <c r="C1675">
        <v>6</v>
      </c>
      <c r="E1675">
        <v>28744.18</v>
      </c>
      <c r="F1675">
        <v>35024</v>
      </c>
      <c r="G1675" t="s">
        <v>5</v>
      </c>
      <c r="H1675" s="5" t="s">
        <v>8</v>
      </c>
      <c r="I1675">
        <v>63768</v>
      </c>
      <c r="J1675" t="s">
        <v>3</v>
      </c>
      <c r="K1675" s="5" t="s">
        <v>8</v>
      </c>
      <c r="L1675">
        <v>35024.49</v>
      </c>
      <c r="M1675" t="str">
        <f t="shared" ref="M1675:M1676" si="2111">$G1675&amp;""</f>
        <v>e</v>
      </c>
      <c r="N1675" t="str">
        <f t="shared" ref="N1675:N1676" si="2112">$H1675&amp;""</f>
        <v>7/2</v>
      </c>
      <c r="O1675">
        <v>63768.66</v>
      </c>
      <c r="P1675" t="str">
        <f t="shared" ref="P1675:P1676" si="2113">$J1675&amp;""</f>
        <v>o</v>
      </c>
      <c r="Q1675" t="str">
        <f t="shared" ref="Q1675:Q1676" si="2114">$K1675&amp;""</f>
        <v>7/2</v>
      </c>
      <c r="R1675">
        <v>16</v>
      </c>
      <c r="AA1675" s="10">
        <f t="shared" si="2101"/>
        <v>3477.9690000000001</v>
      </c>
      <c r="AB1675" s="3" cm="1">
        <f t="array" ref="AB1675">100000000/Lvac(AA1675)</f>
        <v>28744.183666652418</v>
      </c>
      <c r="AC1675" s="28">
        <f t="shared" si="2102"/>
        <v>2.8752412686829581E-7</v>
      </c>
      <c r="AD1675" s="28">
        <f t="shared" si="2103"/>
        <v>3.4789646893334829E-7</v>
      </c>
      <c r="AE1675" s="21">
        <f t="shared" si="2104"/>
        <v>28744.182178584098</v>
      </c>
      <c r="AF1675" s="10" cm="1">
        <f t="array" ref="AF1675">Lair(100000000/AE1675)</f>
        <v>3477.9691800576143</v>
      </c>
      <c r="AG1675" s="10">
        <f t="shared" si="2105"/>
        <v>9.1323231556480824E-3</v>
      </c>
      <c r="AH1675" s="10" t="b">
        <f t="shared" si="2100"/>
        <v>1</v>
      </c>
      <c r="AI1675" s="10">
        <f t="shared" ref="AI1675:AI1676" si="2115">$AF1675</f>
        <v>3477.9691800576143</v>
      </c>
      <c r="AJ1675">
        <v>3.0000000000000001E-3</v>
      </c>
      <c r="AK1675" s="3" cm="1">
        <f t="array" ref="AK1675">100000000/Lvac($AA1675)</f>
        <v>28744.183666652418</v>
      </c>
      <c r="AL1675" s="21">
        <f t="shared" si="2110"/>
        <v>2.4793937650283829E-2</v>
      </c>
      <c r="AM1675" s="10" cm="1">
        <f t="array" ref="AM1675">Lvac($AI1675)-$BA1675</f>
        <v>-1.4739985958840407E-3</v>
      </c>
      <c r="AN1675" s="10">
        <f t="shared" ref="AN1675:AN1676" si="2116">$AK1675-($AX1675-$AW1675)</f>
        <v>1.3666652412211988E-2</v>
      </c>
      <c r="AO1675" s="3">
        <f t="shared" ref="AO1675:AO1676" si="2117">AM1675/AJ1675</f>
        <v>-0.49133286529468023</v>
      </c>
      <c r="AP1675" s="3">
        <v>-0.55136747338716907</v>
      </c>
      <c r="AS1675" s="3">
        <f t="shared" si="2106"/>
        <v>3.6666524174506776E-3</v>
      </c>
      <c r="AT1675" s="3" cm="1">
        <f t="array" ref="AT1675">AS1675-(100000000/LvacE($A1675)-$E1675)</f>
        <v>-4.5821867388440296E-5</v>
      </c>
      <c r="AU1675" t="s">
        <v>4765</v>
      </c>
      <c r="AV1675" t="s">
        <v>4845</v>
      </c>
      <c r="AW1675" s="3">
        <v>35024.49</v>
      </c>
      <c r="AX1675" s="3">
        <v>63768.66</v>
      </c>
      <c r="AY1675" s="3"/>
      <c r="AZ1675" s="10" cm="1">
        <f t="array" ref="AZ1675">Lair(100000000/($AX1675-$AW1675))</f>
        <v>3477.9706536780218</v>
      </c>
      <c r="BA1675" s="10">
        <f t="shared" ref="BA1675:BA1676" si="2118">100000000/($AX1675-$AW1675)</f>
        <v>3478.9663434359031</v>
      </c>
      <c r="BB1675" s="12">
        <v>21400000</v>
      </c>
      <c r="BC1675" s="3">
        <v>8.7999999999999995E-2</v>
      </c>
      <c r="BD1675" s="12" cm="1">
        <f t="array" ref="BD1675">SfromgA($BB1675,$BA1675,"")</f>
        <v>0.4447314219517558</v>
      </c>
      <c r="BE1675" s="29">
        <f t="shared" ref="BE1675:BE1676" si="2119">(10^MAX(0.05, -0.312925054856973*((LN($BD1675))^(1/3)) + 0.454808404431693)-1)*100</f>
        <v>457.88135851546309</v>
      </c>
      <c r="BG1675" s="3"/>
      <c r="BH1675" s="3"/>
      <c r="BI1675" s="12">
        <f t="shared" ref="BI1675:BI1676" si="2120">IF($BB1675="",$BF1675,$BB1675)</f>
        <v>21400000</v>
      </c>
      <c r="BJ1675" s="29">
        <f t="shared" ref="BJ1675:BJ1676" si="2121">IF($BB1675="",$BH1675,$BE1675)</f>
        <v>457.88135851546309</v>
      </c>
      <c r="BK1675" s="3">
        <f t="shared" ref="BK1675:BK1676" si="2122">LN(BN1675*100000000/($AX1675-$AW1675)/$BI1675)</f>
        <v>-7.2944260535229892</v>
      </c>
      <c r="BL1675" s="13">
        <f>EXP(BK$4341*$AX1675+BK$4342)*$BI1675/(100000000/($AX1675-$AW1675))</f>
        <v>5.4369948818111231</v>
      </c>
      <c r="BM1675" s="3">
        <f t="shared" ref="BM1675:BM1676" si="2123">LN(BL1675/$C1675)</f>
        <v>-9.8532972427391799E-2</v>
      </c>
      <c r="BN1675" s="16" cm="1">
        <f t="array" ref="BN1675">$C1675*EXP(poly_from_str(100000000/$E1675,BN$4342))</f>
        <v>4.178636200891038</v>
      </c>
      <c r="BO1675" s="3">
        <f t="shared" ref="BO1675:BO1676" si="2124">LN($C1675)</f>
        <v>1.791759469228055</v>
      </c>
      <c r="BP1675" s="13">
        <f t="shared" ref="BP1675:BP1676" si="2125">LN(BL1675/BN1675)</f>
        <v>0.2632415712303105</v>
      </c>
      <c r="BY1675">
        <v>4273</v>
      </c>
    </row>
    <row r="1676" spans="1:77" hidden="1" x14ac:dyDescent="0.25">
      <c r="A1676" t="s">
        <v>2366</v>
      </c>
      <c r="B1676" s="2" t="str">
        <f t="shared" si="2099"/>
        <v/>
      </c>
      <c r="C1676">
        <v>4</v>
      </c>
      <c r="D1676" t="s">
        <v>134</v>
      </c>
      <c r="E1676">
        <v>28767.91</v>
      </c>
      <c r="F1676">
        <v>34825</v>
      </c>
      <c r="G1676" t="s">
        <v>5</v>
      </c>
      <c r="H1676" s="5" t="s">
        <v>8</v>
      </c>
      <c r="I1676">
        <v>63593</v>
      </c>
      <c r="J1676" t="s">
        <v>3</v>
      </c>
      <c r="K1676" s="5" t="s">
        <v>4</v>
      </c>
      <c r="L1676">
        <v>34825.49</v>
      </c>
      <c r="M1676" t="str">
        <f t="shared" si="2111"/>
        <v>e</v>
      </c>
      <c r="N1676" t="str">
        <f t="shared" si="2112"/>
        <v>7/2</v>
      </c>
      <c r="O1676">
        <v>63593.35</v>
      </c>
      <c r="P1676" t="str">
        <f t="shared" si="2113"/>
        <v>o</v>
      </c>
      <c r="Q1676" t="str">
        <f t="shared" si="2114"/>
        <v>9/2</v>
      </c>
      <c r="R1676">
        <v>16</v>
      </c>
      <c r="AA1676" s="10">
        <f t="shared" si="2101"/>
        <v>3475.1010000000001</v>
      </c>
      <c r="AB1676" s="3" cm="1">
        <f t="array" ref="AB1676">100000000/Lvac(AA1676)</f>
        <v>28767.905530313539</v>
      </c>
      <c r="AC1676" s="28">
        <f t="shared" si="2102"/>
        <v>2.877614204594341E-7</v>
      </c>
      <c r="AD1676" s="28">
        <f t="shared" si="2103"/>
        <v>3.4760959533403373E-7</v>
      </c>
      <c r="AE1676" s="21">
        <f t="shared" si="2104"/>
        <v>28767.907347841501</v>
      </c>
      <c r="AF1676" s="10" cm="1">
        <f t="array" ref="AF1676">Lair(100000000/AE1676)</f>
        <v>3475.1007804400328</v>
      </c>
      <c r="AG1676" s="10">
        <f t="shared" si="2105"/>
        <v>9.1391466795229179E-3</v>
      </c>
      <c r="AH1676" s="10" t="b">
        <f t="shared" si="2100"/>
        <v>1</v>
      </c>
      <c r="AI1676" s="10">
        <f t="shared" si="2115"/>
        <v>3475.1007804400328</v>
      </c>
      <c r="AJ1676" s="10">
        <f>AL1676/AK1676*AI1676</f>
        <v>9.6638270082699575E-3</v>
      </c>
      <c r="AK1676" s="23" cm="1">
        <f t="array" ref="AK1676">100000000/Lvac($AA1676)+0</f>
        <v>28767.905530313539</v>
      </c>
      <c r="AL1676" s="23">
        <f>MAX(0.08,0.007/$AA1676*$AE1676)</f>
        <v>0.08</v>
      </c>
      <c r="AM1676" s="10" cm="1">
        <f t="array" ref="AM1676">Lvac($AI1676)-$BA1676</f>
        <v>-5.7211634734812833E-3</v>
      </c>
      <c r="AN1676" s="10">
        <f t="shared" si="2116"/>
        <v>4.5530313538620248E-2</v>
      </c>
      <c r="AO1676" s="3">
        <f t="shared" si="2117"/>
        <v>-0.59201840726094501</v>
      </c>
      <c r="AP1676" s="3">
        <v>-0.56929276708379983</v>
      </c>
      <c r="AS1676" s="3">
        <f t="shared" si="2106"/>
        <v>-4.4696864606521558E-3</v>
      </c>
      <c r="AT1676" s="3" cm="1">
        <f t="array" ref="AT1676">AS1676-(100000000/LvacE($A1676)-$E1676)</f>
        <v>-4.5930351916467771E-5</v>
      </c>
      <c r="AU1676" t="s">
        <v>4756</v>
      </c>
      <c r="AV1676" t="s">
        <v>4835</v>
      </c>
      <c r="AW1676" s="3">
        <v>34825.49</v>
      </c>
      <c r="AX1676" s="3">
        <v>63593.35</v>
      </c>
      <c r="AY1676" s="3"/>
      <c r="AZ1676" s="10" cm="1">
        <f t="array" ref="AZ1676">Lair(100000000/($AX1676-$AW1676))</f>
        <v>3475.1065001357983</v>
      </c>
      <c r="BA1676" s="10">
        <f t="shared" si="2118"/>
        <v>3476.1014548875028</v>
      </c>
      <c r="BB1676" s="12">
        <v>31600000</v>
      </c>
      <c r="BC1676" s="3">
        <v>0.29299999999999998</v>
      </c>
      <c r="BD1676" s="12" cm="1">
        <f t="array" ref="BD1676">SfromgA($BB1676,$BA1676,"")</f>
        <v>0.65508517757882678</v>
      </c>
      <c r="BE1676" s="29">
        <f t="shared" si="2119"/>
        <v>389.45050148187892</v>
      </c>
      <c r="BG1676" s="3"/>
      <c r="BH1676" s="3"/>
      <c r="BI1676" s="12">
        <f t="shared" si="2120"/>
        <v>31600000</v>
      </c>
      <c r="BJ1676" s="29">
        <f t="shared" si="2121"/>
        <v>389.45050148187892</v>
      </c>
      <c r="BK1676" s="3">
        <f t="shared" si="2122"/>
        <v>-8.078046800272686</v>
      </c>
      <c r="BL1676" s="13">
        <f>EXP(BK$4341*$AX1676+BK$4342)*$BI1676/(100000000/($AX1676-$AW1676))</f>
        <v>8.1428203786256539</v>
      </c>
      <c r="BM1676" s="3">
        <f t="shared" si="2123"/>
        <v>0.71084224274353258</v>
      </c>
      <c r="BN1676" s="16" cm="1">
        <f t="array" ref="BN1676">$C1676*EXP(poly_from_str(100000000/$E1676,BN$4342))</f>
        <v>2.8206129093438284</v>
      </c>
      <c r="BO1676" s="3">
        <f t="shared" si="2124"/>
        <v>1.3862943611198906</v>
      </c>
      <c r="BP1676" s="13">
        <f t="shared" si="2125"/>
        <v>1.0601823987901835</v>
      </c>
      <c r="BY1676">
        <v>2881</v>
      </c>
    </row>
    <row r="1677" spans="1:77" hidden="1" x14ac:dyDescent="0.25">
      <c r="A1677" t="s">
        <v>2367</v>
      </c>
      <c r="B1677" s="2" t="str">
        <f t="shared" si="2099"/>
        <v/>
      </c>
      <c r="C1677">
        <v>0</v>
      </c>
      <c r="E1677">
        <v>28768.240000000002</v>
      </c>
      <c r="R1677">
        <v>16</v>
      </c>
      <c r="S1677" t="s">
        <v>22</v>
      </c>
      <c r="AA1677" s="10">
        <f t="shared" si="2101"/>
        <v>3475.0610000000001</v>
      </c>
      <c r="AB1677" s="3" cm="1">
        <f t="array" ref="AB1677">100000000/Lvac(AA1677)</f>
        <v>28768.236656026249</v>
      </c>
      <c r="AC1677" s="28">
        <f t="shared" si="2102"/>
        <v>2.8776473276296444E-7</v>
      </c>
      <c r="AD1677" s="28">
        <f t="shared" si="2103"/>
        <v>3.4760559430761085E-7</v>
      </c>
      <c r="AE1677" s="21">
        <f t="shared" si="2104"/>
        <v>28768.238015837927</v>
      </c>
      <c r="AF1677" s="10" cm="1">
        <f t="array" ref="AF1677">Lair(100000000/AE1677)</f>
        <v>3475.0608357365909</v>
      </c>
      <c r="AG1677" s="10">
        <f t="shared" si="2105"/>
        <v>9.139241966691556E-3</v>
      </c>
      <c r="AH1677" s="10" t="b">
        <f t="shared" si="2100"/>
        <v>1</v>
      </c>
      <c r="AI1677" s="10">
        <f t="shared" si="2108"/>
        <v>3475.0610000000001</v>
      </c>
      <c r="AJ1677">
        <v>3.0000000000000001E-3</v>
      </c>
      <c r="AK1677" s="3" cm="1">
        <f t="array" ref="AK1677">100000000/Lvac($AA1677)</f>
        <v>28768.236656026249</v>
      </c>
      <c r="AL1677" s="21">
        <f t="shared" ref="AL1677:AL1683" si="2126">AJ1677/AI1677*AK1677</f>
        <v>2.4835451800149337E-2</v>
      </c>
      <c r="AM1677" s="21"/>
      <c r="AN1677" s="21"/>
      <c r="AO1677" s="21"/>
      <c r="AP1677" s="21"/>
      <c r="AS1677" s="3">
        <f t="shared" si="2106"/>
        <v>-3.3439737526350655E-3</v>
      </c>
      <c r="AT1677" s="3" cm="1">
        <f t="array" ref="AT1677">AS1677-(100000000/LvacE($A1677)-$E1677)</f>
        <v>-4.5931858039693907E-5</v>
      </c>
      <c r="BB1677"/>
      <c r="BC1677"/>
      <c r="BD1677"/>
      <c r="BE1677"/>
      <c r="BF1677"/>
      <c r="BG1677"/>
      <c r="BH1677"/>
      <c r="BI1677"/>
      <c r="BJ1677"/>
      <c r="BN1677" s="16" cm="1">
        <f t="array" ref="BN1677">$C1677*EXP(poly_from_str(100000000/$E1677,BN$4342))</f>
        <v>0</v>
      </c>
      <c r="BO1677" s="16"/>
      <c r="BY1677" t="e">
        <v>#N/A</v>
      </c>
    </row>
    <row r="1678" spans="1:77" hidden="1" x14ac:dyDescent="0.25">
      <c r="A1678" t="s">
        <v>2368</v>
      </c>
      <c r="B1678" s="2" t="str">
        <f t="shared" si="2099"/>
        <v/>
      </c>
      <c r="C1678">
        <v>0</v>
      </c>
      <c r="E1678">
        <v>28768.5</v>
      </c>
      <c r="R1678">
        <v>16</v>
      </c>
      <c r="S1678" t="s">
        <v>22</v>
      </c>
      <c r="AA1678" s="10">
        <f t="shared" si="2101"/>
        <v>3475.029</v>
      </c>
      <c r="AB1678" s="3" cm="1">
        <f t="array" ref="AB1678">100000000/Lvac(AA1678)</f>
        <v>28768.501562084686</v>
      </c>
      <c r="AC1678" s="28">
        <f t="shared" si="2102"/>
        <v>2.8776738266069149E-7</v>
      </c>
      <c r="AD1678" s="28">
        <f t="shared" si="2103"/>
        <v>3.4760239348647391E-7</v>
      </c>
      <c r="AE1678" s="21">
        <f t="shared" si="2104"/>
        <v>28768.500926856195</v>
      </c>
      <c r="AF1678" s="10" cm="1">
        <f t="array" ref="AF1678">Lair(100000000/AE1678)</f>
        <v>3475.0290767333336</v>
      </c>
      <c r="AG1678" s="10">
        <f t="shared" si="2105"/>
        <v>9.1393181987955638E-3</v>
      </c>
      <c r="AH1678" s="10" t="b">
        <f t="shared" si="2100"/>
        <v>1</v>
      </c>
      <c r="AI1678" s="10">
        <f t="shared" si="2108"/>
        <v>3475.029</v>
      </c>
      <c r="AJ1678">
        <v>3.0000000000000001E-3</v>
      </c>
      <c r="AK1678" s="3" cm="1">
        <f t="array" ref="AK1678">100000000/Lvac($AA1678)</f>
        <v>28768.501562084686</v>
      </c>
      <c r="AL1678" s="21">
        <f t="shared" si="2126"/>
        <v>2.483590919277337E-2</v>
      </c>
      <c r="AM1678" s="21"/>
      <c r="AN1678" s="21"/>
      <c r="AO1678" s="21"/>
      <c r="AP1678" s="21"/>
      <c r="AS1678" s="3">
        <f t="shared" si="2106"/>
        <v>1.5620846861565951E-3</v>
      </c>
      <c r="AT1678" s="3" cm="1">
        <f t="array" ref="AT1678">AS1678-(100000000/LvacE($A1678)-$E1678)</f>
        <v>-4.5933065848657861E-5</v>
      </c>
      <c r="BB1678"/>
      <c r="BC1678"/>
      <c r="BD1678"/>
      <c r="BE1678"/>
      <c r="BF1678"/>
      <c r="BG1678"/>
      <c r="BH1678"/>
      <c r="BI1678"/>
      <c r="BJ1678"/>
      <c r="BN1678" s="16" cm="1">
        <f t="array" ref="BN1678">$C1678*EXP(poly_from_str(100000000/$E1678,BN$4342))</f>
        <v>0</v>
      </c>
      <c r="BO1678" s="16"/>
      <c r="BY1678" t="e">
        <v>#N/A</v>
      </c>
    </row>
    <row r="1679" spans="1:77" hidden="1" x14ac:dyDescent="0.25">
      <c r="A1679" t="s">
        <v>2369</v>
      </c>
      <c r="B1679" s="2" t="str">
        <f t="shared" si="2099"/>
        <v/>
      </c>
      <c r="C1679">
        <v>0</v>
      </c>
      <c r="E1679">
        <v>28768.77</v>
      </c>
      <c r="R1679">
        <v>16</v>
      </c>
      <c r="S1679" t="s">
        <v>22</v>
      </c>
      <c r="AA1679" s="10">
        <f t="shared" si="2101"/>
        <v>3474.9960000000001</v>
      </c>
      <c r="AB1679" s="3" cm="1">
        <f t="array" ref="AB1679">100000000/Lvac(AA1679)</f>
        <v>28768.774751567122</v>
      </c>
      <c r="AC1679" s="28">
        <f t="shared" si="2102"/>
        <v>2.8777011541883787E-7</v>
      </c>
      <c r="AD1679" s="28">
        <f t="shared" si="2103"/>
        <v>3.475990926396777E-7</v>
      </c>
      <c r="AE1679" s="21">
        <f t="shared" si="2104"/>
        <v>28768.772819278252</v>
      </c>
      <c r="AF1679" s="10" cm="1">
        <f t="array" ref="AF1679">Lair(100000000/AE1679)</f>
        <v>3474.9962334091742</v>
      </c>
      <c r="AG1679" s="10">
        <f t="shared" si="2105"/>
        <v>9.1393968153585109E-3</v>
      </c>
      <c r="AH1679" s="10" t="b">
        <f t="shared" si="2100"/>
        <v>1</v>
      </c>
      <c r="AI1679" s="10">
        <f t="shared" si="2108"/>
        <v>3474.9960000000001</v>
      </c>
      <c r="AJ1679">
        <v>3.0000000000000001E-3</v>
      </c>
      <c r="AK1679" s="3" cm="1">
        <f t="array" ref="AK1679">100000000/Lvac($AA1679)</f>
        <v>28768.774751567122</v>
      </c>
      <c r="AL1679" s="21">
        <f t="shared" si="2126"/>
        <v>2.483638089215106E-2</v>
      </c>
      <c r="AM1679" s="21"/>
      <c r="AN1679" s="21"/>
      <c r="AO1679" s="21"/>
      <c r="AP1679" s="21"/>
      <c r="AS1679" s="3">
        <f t="shared" si="2106"/>
        <v>4.7515671212750021E-3</v>
      </c>
      <c r="AT1679" s="3" cm="1">
        <f t="array" ref="AT1679">AS1679-(100000000/LvacE($A1679)-$E1679)</f>
        <v>-4.5934313675388694E-5</v>
      </c>
      <c r="BB1679"/>
      <c r="BC1679"/>
      <c r="BD1679"/>
      <c r="BE1679"/>
      <c r="BF1679"/>
      <c r="BG1679"/>
      <c r="BH1679"/>
      <c r="BI1679"/>
      <c r="BJ1679"/>
      <c r="BN1679" s="16" cm="1">
        <f t="array" ref="BN1679">$C1679*EXP(poly_from_str(100000000/$E1679,BN$4342))</f>
        <v>0</v>
      </c>
      <c r="BO1679" s="16"/>
      <c r="BY1679" t="e">
        <v>#N/A</v>
      </c>
    </row>
    <row r="1680" spans="1:77" hidden="1" x14ac:dyDescent="0.25">
      <c r="A1680" t="s">
        <v>2370</v>
      </c>
      <c r="B1680" s="2" t="str">
        <f t="shared" si="2099"/>
        <v/>
      </c>
      <c r="C1680">
        <v>0</v>
      </c>
      <c r="E1680">
        <v>28773.15</v>
      </c>
      <c r="R1680">
        <v>16</v>
      </c>
      <c r="S1680" t="s">
        <v>22</v>
      </c>
      <c r="AA1680" s="10">
        <f t="shared" si="2101"/>
        <v>3474.4670000000001</v>
      </c>
      <c r="AB1680" s="3" cm="1">
        <f t="array" ref="AB1680">100000000/Lvac(AA1680)</f>
        <v>28773.154770079735</v>
      </c>
      <c r="AC1680" s="28">
        <f t="shared" si="2102"/>
        <v>2.8781392944586898E-7</v>
      </c>
      <c r="AD1680" s="28">
        <f t="shared" si="2103"/>
        <v>3.4754617906544867E-7</v>
      </c>
      <c r="AE1680" s="21">
        <f t="shared" si="2104"/>
        <v>28773.152829561524</v>
      </c>
      <c r="AF1680" s="10" cm="1">
        <f t="array" ref="AF1680">Lair(100000000/AE1680)</f>
        <v>3474.4672343318725</v>
      </c>
      <c r="AG1680" s="10">
        <f t="shared" si="2105"/>
        <v>9.1406573684653988E-3</v>
      </c>
      <c r="AH1680" s="10" t="b">
        <f t="shared" si="2100"/>
        <v>1</v>
      </c>
      <c r="AI1680" s="10">
        <f t="shared" si="2108"/>
        <v>3474.4670000000001</v>
      </c>
      <c r="AJ1680">
        <v>3.0000000000000001E-3</v>
      </c>
      <c r="AK1680" s="3" cm="1">
        <f t="array" ref="AK1680">100000000/Lvac($AA1680)</f>
        <v>28773.154770079735</v>
      </c>
      <c r="AL1680" s="21">
        <f t="shared" si="2126"/>
        <v>2.484394421079239E-2</v>
      </c>
      <c r="AM1680" s="21"/>
      <c r="AN1680" s="21"/>
      <c r="AO1680" s="21"/>
      <c r="AP1680" s="21"/>
      <c r="AS1680" s="3">
        <f t="shared" si="2106"/>
        <v>4.7700797331344802E-3</v>
      </c>
      <c r="AT1680" s="3" cm="1">
        <f t="array" ref="AT1680">AS1680-(100000000/LvacE($A1680)-$E1680)</f>
        <v>-4.5954271627124399E-5</v>
      </c>
      <c r="BB1680"/>
      <c r="BC1680"/>
      <c r="BD1680"/>
      <c r="BE1680"/>
      <c r="BF1680"/>
      <c r="BG1680"/>
      <c r="BH1680"/>
      <c r="BI1680"/>
      <c r="BJ1680"/>
      <c r="BN1680" s="16" cm="1">
        <f t="array" ref="BN1680">$C1680*EXP(poly_from_str(100000000/$E1680,BN$4342))</f>
        <v>0</v>
      </c>
      <c r="BO1680" s="16"/>
      <c r="BY1680" t="e">
        <v>#N/A</v>
      </c>
    </row>
    <row r="1681" spans="1:77" hidden="1" x14ac:dyDescent="0.25">
      <c r="A1681" t="s">
        <v>2371</v>
      </c>
      <c r="B1681" s="2" t="str">
        <f t="shared" si="2099"/>
        <v/>
      </c>
      <c r="C1681">
        <v>0</v>
      </c>
      <c r="E1681">
        <v>28773.46</v>
      </c>
      <c r="R1681">
        <v>16</v>
      </c>
      <c r="S1681" t="s">
        <v>22</v>
      </c>
      <c r="AA1681" s="10">
        <f t="shared" si="2101"/>
        <v>3474.43</v>
      </c>
      <c r="AB1681" s="3" cm="1">
        <f t="array" ref="AB1681">100000000/Lvac(AA1681)</f>
        <v>28773.461172885134</v>
      </c>
      <c r="AC1681" s="28">
        <f t="shared" si="2102"/>
        <v>2.8781699444225384E-7</v>
      </c>
      <c r="AD1681" s="28">
        <f t="shared" si="2103"/>
        <v>3.475424781160345E-7</v>
      </c>
      <c r="AE1681" s="21">
        <f t="shared" si="2104"/>
        <v>28773.460695731163</v>
      </c>
      <c r="AF1681" s="10" cm="1">
        <f t="array" ref="AF1681">Lair(100000000/AE1681)</f>
        <v>3474.4300576186274</v>
      </c>
      <c r="AG1681" s="10">
        <f t="shared" si="2105"/>
        <v>9.1407455572403429E-3</v>
      </c>
      <c r="AH1681" s="10" t="b">
        <f t="shared" si="2100"/>
        <v>1</v>
      </c>
      <c r="AI1681" s="10">
        <f t="shared" si="2108"/>
        <v>3474.43</v>
      </c>
      <c r="AJ1681">
        <v>3.0000000000000001E-3</v>
      </c>
      <c r="AK1681" s="3" cm="1">
        <f t="array" ref="AK1681">100000000/Lvac($AA1681)</f>
        <v>28773.461172885134</v>
      </c>
      <c r="AL1681" s="21">
        <f t="shared" si="2126"/>
        <v>2.4844473343442062E-2</v>
      </c>
      <c r="AM1681" s="21"/>
      <c r="AN1681" s="21"/>
      <c r="AO1681" s="21"/>
      <c r="AP1681" s="21"/>
      <c r="AS1681" s="3">
        <f t="shared" si="2106"/>
        <v>1.1728851350198966E-3</v>
      </c>
      <c r="AT1681" s="3" cm="1">
        <f t="array" ref="AT1681">AS1681-(100000000/LvacE($A1681)-$E1681)</f>
        <v>-4.5955668610986322E-5</v>
      </c>
      <c r="BB1681"/>
      <c r="BC1681"/>
      <c r="BD1681"/>
      <c r="BE1681"/>
      <c r="BF1681"/>
      <c r="BG1681"/>
      <c r="BH1681"/>
      <c r="BI1681"/>
      <c r="BJ1681"/>
      <c r="BN1681" s="16" cm="1">
        <f t="array" ref="BN1681">$C1681*EXP(poly_from_str(100000000/$E1681,BN$4342))</f>
        <v>0</v>
      </c>
      <c r="BO1681" s="16"/>
      <c r="BY1681" t="e">
        <v>#N/A</v>
      </c>
    </row>
    <row r="1682" spans="1:77" hidden="1" x14ac:dyDescent="0.25">
      <c r="A1682" t="s">
        <v>2372</v>
      </c>
      <c r="B1682" s="2" t="str">
        <f t="shared" si="2099"/>
        <v/>
      </c>
      <c r="C1682">
        <v>0</v>
      </c>
      <c r="E1682">
        <v>28773.73</v>
      </c>
      <c r="R1682">
        <v>16</v>
      </c>
      <c r="S1682" t="s">
        <v>22</v>
      </c>
      <c r="AA1682" s="10">
        <f t="shared" si="2101"/>
        <v>3474.3980000000001</v>
      </c>
      <c r="AB1682" s="3" cm="1">
        <f t="array" ref="AB1682">100000000/Lvac(AA1682)</f>
        <v>28773.726175168475</v>
      </c>
      <c r="AC1682" s="28">
        <f t="shared" si="2102"/>
        <v>2.878196453025819E-7</v>
      </c>
      <c r="AD1682" s="28">
        <f t="shared" si="2103"/>
        <v>3.4753927729492091E-7</v>
      </c>
      <c r="AE1682" s="21">
        <f t="shared" si="2104"/>
        <v>28773.727731223164</v>
      </c>
      <c r="AF1682" s="10" cm="1">
        <f t="array" ref="AF1682">Lair(100000000/AE1682)</f>
        <v>3474.3978121024165</v>
      </c>
      <c r="AG1682" s="10">
        <f t="shared" si="2105"/>
        <v>9.1408218308853036E-3</v>
      </c>
      <c r="AH1682" s="10" t="b">
        <f t="shared" si="2100"/>
        <v>1</v>
      </c>
      <c r="AI1682" s="10">
        <f t="shared" si="2108"/>
        <v>3474.3980000000001</v>
      </c>
      <c r="AJ1682">
        <v>3.0000000000000001E-3</v>
      </c>
      <c r="AK1682" s="3" cm="1">
        <f t="array" ref="AK1682">100000000/Lvac($AA1682)</f>
        <v>28773.726175168475</v>
      </c>
      <c r="AL1682" s="21">
        <f t="shared" si="2126"/>
        <v>2.4844930985311819E-2</v>
      </c>
      <c r="AM1682" s="21"/>
      <c r="AN1682" s="21"/>
      <c r="AO1682" s="21"/>
      <c r="AP1682" s="21"/>
      <c r="AS1682" s="3">
        <f t="shared" si="2106"/>
        <v>-3.8248315249802545E-3</v>
      </c>
      <c r="AT1682" s="3" cm="1">
        <f t="array" ref="AT1682">AS1682-(100000000/LvacE($A1682)-$E1682)</f>
        <v>-4.5956880057929084E-5</v>
      </c>
      <c r="BB1682"/>
      <c r="BC1682"/>
      <c r="BD1682"/>
      <c r="BE1682"/>
      <c r="BF1682"/>
      <c r="BG1682"/>
      <c r="BH1682"/>
      <c r="BI1682"/>
      <c r="BJ1682"/>
      <c r="BN1682" s="16" cm="1">
        <f t="array" ref="BN1682">$C1682*EXP(poly_from_str(100000000/$E1682,BN$4342))</f>
        <v>0</v>
      </c>
      <c r="BO1682" s="16"/>
      <c r="BY1682" t="e">
        <v>#N/A</v>
      </c>
    </row>
    <row r="1683" spans="1:77" hidden="1" x14ac:dyDescent="0.25">
      <c r="A1683" t="s">
        <v>2373</v>
      </c>
      <c r="B1683" s="2" t="str">
        <f t="shared" si="2099"/>
        <v/>
      </c>
      <c r="C1683">
        <v>0</v>
      </c>
      <c r="E1683">
        <v>28774.07</v>
      </c>
      <c r="R1683">
        <v>16</v>
      </c>
      <c r="S1683" t="s">
        <v>22</v>
      </c>
      <c r="AA1683" s="10">
        <f t="shared" si="2101"/>
        <v>3474.357</v>
      </c>
      <c r="AB1683" s="3" cm="1">
        <f t="array" ref="AB1683">100000000/Lvac(AA1683)</f>
        <v>28774.065716477638</v>
      </c>
      <c r="AC1683" s="28">
        <f t="shared" si="2102"/>
        <v>2.8782304178873962E-7</v>
      </c>
      <c r="AD1683" s="28">
        <f t="shared" si="2103"/>
        <v>3.4753517624287073E-7</v>
      </c>
      <c r="AE1683" s="21">
        <f t="shared" si="2104"/>
        <v>28774.067459190141</v>
      </c>
      <c r="AF1683" s="10" cm="1">
        <f t="array" ref="AF1683">Lair(100000000/AE1683)</f>
        <v>3474.3567895679753</v>
      </c>
      <c r="AG1683" s="10">
        <f t="shared" si="2105"/>
        <v>9.140919559572842E-3</v>
      </c>
      <c r="AH1683" s="10" t="b">
        <f t="shared" si="2100"/>
        <v>1</v>
      </c>
      <c r="AI1683" s="10">
        <f t="shared" si="2108"/>
        <v>3474.357</v>
      </c>
      <c r="AJ1683">
        <v>3.0000000000000001E-3</v>
      </c>
      <c r="AK1683" s="3" cm="1">
        <f t="array" ref="AK1683">100000000/Lvac($AA1683)</f>
        <v>28774.065716477638</v>
      </c>
      <c r="AL1683" s="21">
        <f t="shared" si="2126"/>
        <v>2.484551735743705E-2</v>
      </c>
      <c r="AM1683" s="21"/>
      <c r="AN1683" s="21"/>
      <c r="AO1683" s="21"/>
      <c r="AP1683" s="21"/>
      <c r="AS1683" s="3">
        <f t="shared" si="2106"/>
        <v>-4.2835223612200934E-3</v>
      </c>
      <c r="AT1683" s="3" cm="1">
        <f t="array" ref="AT1683">AS1683-(100000000/LvacE($A1683)-$E1683)</f>
        <v>-4.5958426198922098E-5</v>
      </c>
      <c r="BB1683"/>
      <c r="BC1683"/>
      <c r="BD1683"/>
      <c r="BE1683"/>
      <c r="BF1683"/>
      <c r="BG1683"/>
      <c r="BH1683"/>
      <c r="BI1683"/>
      <c r="BJ1683"/>
      <c r="BN1683" s="16" cm="1">
        <f t="array" ref="BN1683">$C1683*EXP(poly_from_str(100000000/$E1683,BN$4342))</f>
        <v>0</v>
      </c>
      <c r="BO1683" s="16"/>
      <c r="BY1683" t="e">
        <v>#N/A</v>
      </c>
    </row>
    <row r="1684" spans="1:77" hidden="1" x14ac:dyDescent="0.25">
      <c r="A1684" t="s">
        <v>2374</v>
      </c>
      <c r="B1684" s="2" t="str">
        <f t="shared" si="2099"/>
        <v/>
      </c>
      <c r="C1684">
        <v>20</v>
      </c>
      <c r="D1684" t="s">
        <v>170</v>
      </c>
      <c r="E1684">
        <v>28774.45</v>
      </c>
      <c r="F1684">
        <v>33466</v>
      </c>
      <c r="G1684" t="s">
        <v>5</v>
      </c>
      <c r="H1684" s="5" t="s">
        <v>16</v>
      </c>
      <c r="I1684">
        <v>62240</v>
      </c>
      <c r="J1684" t="s">
        <v>3</v>
      </c>
      <c r="K1684" s="5" t="s">
        <v>16</v>
      </c>
      <c r="L1684">
        <v>33466.410000000003</v>
      </c>
      <c r="M1684" t="str">
        <f t="shared" ref="M1684:M1687" si="2127">$G1684&amp;""</f>
        <v>e</v>
      </c>
      <c r="N1684" t="str">
        <f t="shared" ref="N1684:N1687" si="2128">$H1684&amp;""</f>
        <v>11/2</v>
      </c>
      <c r="O1684">
        <v>62240.83</v>
      </c>
      <c r="P1684" t="str">
        <f t="shared" ref="P1684:P1687" si="2129">$J1684&amp;""</f>
        <v>o</v>
      </c>
      <c r="Q1684" t="str">
        <f t="shared" ref="Q1684:Q1687" si="2130">$K1684&amp;""</f>
        <v>11/2</v>
      </c>
      <c r="R1684">
        <v>16</v>
      </c>
      <c r="AA1684" s="10">
        <f t="shared" si="2101"/>
        <v>3474.3110000000001</v>
      </c>
      <c r="AB1684" s="3" cm="1">
        <f t="array" ref="AB1684">100000000/Lvac(AA1684)</f>
        <v>28774.44667480237</v>
      </c>
      <c r="AC1684" s="28">
        <f t="shared" si="2102"/>
        <v>2.878268525759496E-7</v>
      </c>
      <c r="AD1684" s="28">
        <f t="shared" si="2103"/>
        <v>3.4753057506252406E-7</v>
      </c>
      <c r="AE1684" s="21">
        <f t="shared" si="2104"/>
        <v>28774.448027671577</v>
      </c>
      <c r="AF1684" s="10" cm="1">
        <f t="array" ref="AF1684">Lair(100000000/AE1684)</f>
        <v>3474.3108366457627</v>
      </c>
      <c r="AG1684" s="10">
        <f t="shared" si="2105"/>
        <v>9.1410292105114331E-3</v>
      </c>
      <c r="AH1684" s="10" t="b">
        <f t="shared" si="2100"/>
        <v>1</v>
      </c>
      <c r="AI1684" s="10">
        <f t="shared" ref="AI1684:AI1687" si="2131">$AF1684</f>
        <v>3474.3108366457627</v>
      </c>
      <c r="AJ1684" s="10">
        <f t="shared" ref="AJ1684:AJ1687" si="2132">AL1684/AK1684*AI1684</f>
        <v>1.207429243005461E-2</v>
      </c>
      <c r="AK1684" s="16" cm="1">
        <f t="array" ref="AK1684">100000000/Lvac($AA1684)-0</f>
        <v>28774.44667480237</v>
      </c>
      <c r="AL1684" s="16">
        <f>MAX(0.1,0.007/$AA1684*$AE1684)</f>
        <v>0.1</v>
      </c>
      <c r="AM1684" s="10" cm="1">
        <f t="array" ref="AM1684">Lvac($AI1684)-$BA1684</f>
        <v>-3.3851150997179502E-3</v>
      </c>
      <c r="AN1684" s="10">
        <f t="shared" ref="AN1684:AN1687" si="2133">$AK1684-($AX1684-$AW1684)</f>
        <v>2.6674802371417172E-2</v>
      </c>
      <c r="AO1684" s="3">
        <f t="shared" ref="AO1684:AO1687" si="2134">AM1684/AJ1684</f>
        <v>-0.28035722335926894</v>
      </c>
      <c r="AP1684" s="3">
        <v>-0.26682464526487182</v>
      </c>
      <c r="AS1684" s="3">
        <f t="shared" si="2106"/>
        <v>-3.3251976310566533E-3</v>
      </c>
      <c r="AT1684" s="3" cm="1">
        <f t="array" ref="AT1684">AS1684-(100000000/LvacE($A1684)-$E1684)</f>
        <v>-4.5960157876834273E-5</v>
      </c>
      <c r="AU1684" t="s">
        <v>4769</v>
      </c>
      <c r="AV1684" t="s">
        <v>4887</v>
      </c>
      <c r="AW1684" s="3">
        <v>33466.410000000003</v>
      </c>
      <c r="AX1684" s="3">
        <v>62240.83</v>
      </c>
      <c r="AY1684" s="3"/>
      <c r="AZ1684" s="10" cm="1">
        <f t="array" ref="AZ1684">Lair(100000000/($AX1684-$AW1684))</f>
        <v>3474.3142208924751</v>
      </c>
      <c r="BA1684" s="10">
        <f t="shared" ref="BA1684:BA1687" si="2135">100000000/($AX1684-$AW1684)</f>
        <v>3475.3089723441863</v>
      </c>
      <c r="BB1684" s="12">
        <v>267000000</v>
      </c>
      <c r="BC1684" s="3">
        <v>0.42599999999999999</v>
      </c>
      <c r="BD1684" s="12" cm="1">
        <f t="array" ref="BD1684">SfromgA($BB1684,$BA1684,"")</f>
        <v>5.5312703525849996</v>
      </c>
      <c r="BE1684" s="29">
        <f t="shared" ref="BE1684:BE1687" si="2136">(10^MAX(0.05, -0.312925054856973*((LN($BD1684))^(1/3)) + 0.454808404431693)-1)*100</f>
        <v>20.386085873641989</v>
      </c>
      <c r="BG1684" s="3"/>
      <c r="BH1684" s="3"/>
      <c r="BI1684" s="12">
        <f t="shared" ref="BI1684:BI1687" si="2137">IF($BB1684="",$BF1684,$BB1684)</f>
        <v>267000000</v>
      </c>
      <c r="BJ1684" s="29">
        <f t="shared" ref="BJ1684:BJ1687" si="2138">IF($BB1684="",$BH1684,$BE1684)</f>
        <v>20.386085873641989</v>
      </c>
      <c r="BK1684" s="3">
        <f t="shared" ref="BK1684:BK1687" si="2139">LN(BN1684*100000000/($AX1684-$AW1684)/$BI1684)</f>
        <v>-8.5995123992377085</v>
      </c>
      <c r="BL1684" s="13">
        <f>EXP(BK$4341*$AX1684+BK$4342)*$BI1684/(100000000/($AX1684-$AW1684))</f>
        <v>76.26551162264407</v>
      </c>
      <c r="BM1684" s="3">
        <f t="shared" ref="BM1684:BM1687" si="2140">LN(BL1684/$C1684)</f>
        <v>1.3384885523608698</v>
      </c>
      <c r="BN1684" s="16" cm="1">
        <f t="array" ref="BN1684">$C1684*EXP(poly_from_str(100000000/$E1684,BN$4342))</f>
        <v>14.151323456010303</v>
      </c>
      <c r="BO1684" s="3">
        <f t="shared" ref="BO1684:BO1687" si="2141">LN($C1684)</f>
        <v>2.9957322735539909</v>
      </c>
      <c r="BP1684" s="13">
        <f t="shared" ref="BP1684:BP1687" si="2142">LN(BL1684/BN1684)</f>
        <v>1.6844126757392228</v>
      </c>
      <c r="BY1684">
        <v>14451</v>
      </c>
    </row>
    <row r="1685" spans="1:77" hidden="1" x14ac:dyDescent="0.25">
      <c r="A1685" t="s">
        <v>2375</v>
      </c>
      <c r="B1685" s="2" t="str">
        <f t="shared" si="2099"/>
        <v/>
      </c>
      <c r="C1685">
        <v>1</v>
      </c>
      <c r="D1685" t="s">
        <v>170</v>
      </c>
      <c r="E1685">
        <v>28870.93</v>
      </c>
      <c r="F1685">
        <v>52026</v>
      </c>
      <c r="G1685" t="s">
        <v>5</v>
      </c>
      <c r="H1685" s="5" t="s">
        <v>19</v>
      </c>
      <c r="I1685">
        <v>80897</v>
      </c>
      <c r="J1685" t="s">
        <v>3</v>
      </c>
      <c r="K1685" s="5" t="s">
        <v>19</v>
      </c>
      <c r="L1685">
        <v>52026.9</v>
      </c>
      <c r="M1685" t="str">
        <f t="shared" si="2127"/>
        <v>e</v>
      </c>
      <c r="N1685" t="str">
        <f t="shared" si="2128"/>
        <v>3/2</v>
      </c>
      <c r="O1685">
        <v>80897.850000000006</v>
      </c>
      <c r="P1685" t="str">
        <f t="shared" si="2129"/>
        <v>o</v>
      </c>
      <c r="Q1685" t="str">
        <f t="shared" si="2130"/>
        <v>3/2</v>
      </c>
      <c r="R1685">
        <v>16</v>
      </c>
      <c r="AA1685" s="10">
        <f t="shared" si="2101"/>
        <v>3462.7</v>
      </c>
      <c r="AB1685" s="3" cm="1">
        <f t="array" ref="AB1685">100000000/Lvac(AA1685)</f>
        <v>28870.929222587718</v>
      </c>
      <c r="AC1685" s="28">
        <f t="shared" si="2102"/>
        <v>2.8879198313454819E-7</v>
      </c>
      <c r="AD1685" s="28">
        <f t="shared" si="2103"/>
        <v>3.4636917720598722E-7</v>
      </c>
      <c r="AE1685" s="21">
        <f t="shared" si="2104"/>
        <v>28870.929541396017</v>
      </c>
      <c r="AF1685" s="10" cm="1">
        <f t="array" ref="AF1685">Lair(100000000/AE1685)</f>
        <v>3462.6999617618631</v>
      </c>
      <c r="AG1685" s="10">
        <f t="shared" si="2105"/>
        <v>9.1688464525641437E-3</v>
      </c>
      <c r="AH1685" s="10" t="b">
        <f t="shared" si="2100"/>
        <v>1</v>
      </c>
      <c r="AI1685" s="10">
        <f t="shared" si="2131"/>
        <v>3462.6999617618631</v>
      </c>
      <c r="AJ1685" s="10">
        <f t="shared" si="2132"/>
        <v>1.19937253666666E-2</v>
      </c>
      <c r="AK1685" s="16" cm="1">
        <f t="array" ref="AK1685">100000000/Lvac($AA1685)-0</f>
        <v>28870.929222587718</v>
      </c>
      <c r="AL1685" s="16">
        <f>MAX(0.1,0.007/$AA1685*$AE1685)</f>
        <v>0.1</v>
      </c>
      <c r="AM1685" s="10" cm="1">
        <f t="array" ref="AM1685">Lvac($AI1685)-$BA1685</f>
        <v>2.4544498023715278E-3</v>
      </c>
      <c r="AN1685" s="10">
        <f t="shared" si="2133"/>
        <v>-2.0777412286406616E-2</v>
      </c>
      <c r="AO1685" s="3">
        <f t="shared" si="2134"/>
        <v>0.20464448929212806</v>
      </c>
      <c r="AP1685" s="3">
        <v>0.20783348309496838</v>
      </c>
      <c r="AS1685" s="3">
        <f t="shared" si="2106"/>
        <v>-7.7741228233207949E-4</v>
      </c>
      <c r="AT1685" s="3" cm="1">
        <f t="array" ref="AT1685">AS1685-(100000000/LvacE($A1685)-$E1685)</f>
        <v>-4.6394954551942647E-5</v>
      </c>
      <c r="AU1685" t="s">
        <v>4772</v>
      </c>
      <c r="AV1685" t="s">
        <v>4906</v>
      </c>
      <c r="AW1685" s="3">
        <v>52026.9</v>
      </c>
      <c r="AX1685" s="3">
        <v>80897.850000000006</v>
      </c>
      <c r="AY1685" s="3"/>
      <c r="AZ1685" s="10" cm="1">
        <f t="array" ref="AZ1685">Lair(100000000/($AX1685-$AW1685))</f>
        <v>3462.6975079413728</v>
      </c>
      <c r="BA1685" s="10">
        <f t="shared" si="2135"/>
        <v>3463.6892793621264</v>
      </c>
      <c r="BB1685" s="12">
        <v>35900000</v>
      </c>
      <c r="BC1685" s="3">
        <v>0.17899999999999999</v>
      </c>
      <c r="BD1685" s="12" cm="1">
        <f t="array" ref="BD1685">SfromgA($BB1685,$BA1685,"")</f>
        <v>0.73628268043688438</v>
      </c>
      <c r="BE1685" s="29">
        <f t="shared" si="2136"/>
        <v>363.13809760822232</v>
      </c>
      <c r="BG1685" s="3"/>
      <c r="BH1685" s="3"/>
      <c r="BI1685" s="12">
        <f t="shared" si="2137"/>
        <v>35900000</v>
      </c>
      <c r="BJ1685" s="29">
        <f t="shared" si="2138"/>
        <v>363.13809760822232</v>
      </c>
      <c r="BK1685" s="3">
        <f t="shared" si="2139"/>
        <v>-9.5422404809063259</v>
      </c>
      <c r="BL1685" s="13">
        <f>EXP(BK$4341*$AX1685+BK$4342)*$BI1685/(100000000/($AX1685-$AW1685))</f>
        <v>2.4930212045716411</v>
      </c>
      <c r="BM1685" s="3">
        <f t="shared" si="2140"/>
        <v>0.91349531014970897</v>
      </c>
      <c r="BN1685" s="16" cm="1">
        <f t="array" ref="BN1685">$C1685*EXP(poly_from_str(100000000/$E1685,BN$4342))</f>
        <v>0.74372629629815268</v>
      </c>
      <c r="BO1685" s="3">
        <f t="shared" si="2141"/>
        <v>0</v>
      </c>
      <c r="BP1685" s="13">
        <f t="shared" si="2142"/>
        <v>1.2095775033033747</v>
      </c>
      <c r="BY1685">
        <v>757</v>
      </c>
    </row>
    <row r="1686" spans="1:77" hidden="1" x14ac:dyDescent="0.25">
      <c r="A1686" t="s">
        <v>2376</v>
      </c>
      <c r="B1686" s="2" t="str">
        <f t="shared" si="2099"/>
        <v/>
      </c>
      <c r="C1686">
        <v>1</v>
      </c>
      <c r="D1686" t="s">
        <v>170</v>
      </c>
      <c r="E1686">
        <v>28873.16</v>
      </c>
      <c r="F1686">
        <v>50869</v>
      </c>
      <c r="G1686" t="s">
        <v>5</v>
      </c>
      <c r="H1686" s="5" t="s">
        <v>113</v>
      </c>
      <c r="I1686">
        <v>79742</v>
      </c>
      <c r="J1686" t="s">
        <v>3</v>
      </c>
      <c r="K1686" s="5" t="s">
        <v>113</v>
      </c>
      <c r="L1686">
        <v>50869.3</v>
      </c>
      <c r="M1686" t="str">
        <f t="shared" si="2127"/>
        <v>e</v>
      </c>
      <c r="N1686" t="str">
        <f t="shared" si="2128"/>
        <v>1/2</v>
      </c>
      <c r="O1686">
        <v>79742.36</v>
      </c>
      <c r="P1686" t="str">
        <f t="shared" si="2129"/>
        <v>o</v>
      </c>
      <c r="Q1686" t="str">
        <f t="shared" si="2130"/>
        <v>1/2</v>
      </c>
      <c r="R1686">
        <v>16</v>
      </c>
      <c r="AA1686" s="10">
        <f t="shared" si="2101"/>
        <v>3462.4319999999998</v>
      </c>
      <c r="AB1686" s="3" cm="1">
        <f t="array" ref="AB1686">100000000/Lvac(AA1686)</f>
        <v>28873.1638303154</v>
      </c>
      <c r="AC1686" s="28">
        <f t="shared" si="2102"/>
        <v>2.8881433628155011E-7</v>
      </c>
      <c r="AD1686" s="28">
        <f t="shared" si="2103"/>
        <v>3.4634237033284497E-7</v>
      </c>
      <c r="AE1686" s="21">
        <f t="shared" si="2104"/>
        <v>28873.162259257955</v>
      </c>
      <c r="AF1686" s="10" cm="1">
        <f t="array" ref="AF1686">Lair(100000000/AE1686)</f>
        <v>3462.4321884048045</v>
      </c>
      <c r="AG1686" s="10">
        <f t="shared" si="2105"/>
        <v>9.1694918240005016E-3</v>
      </c>
      <c r="AH1686" s="10" t="b">
        <f t="shared" si="2100"/>
        <v>1</v>
      </c>
      <c r="AI1686" s="10">
        <f t="shared" si="2131"/>
        <v>3462.4321884048045</v>
      </c>
      <c r="AJ1686" s="10">
        <f t="shared" si="2132"/>
        <v>1.1991869712488596E-2</v>
      </c>
      <c r="AK1686" s="16" cm="1">
        <f t="array" ref="AK1686">100000000/Lvac($AA1686)-0</f>
        <v>28873.1638303154</v>
      </c>
      <c r="AL1686" s="16">
        <f>MAX(0.1,0.007/$AA1686*$AE1686)</f>
        <v>0.1</v>
      </c>
      <c r="AM1686" s="10" cm="1">
        <f t="array" ref="AM1686">Lvac($AI1686)-$BA1686</f>
        <v>-1.226635338161941E-2</v>
      </c>
      <c r="AN1686" s="10">
        <f t="shared" si="2133"/>
        <v>0.10383031540186494</v>
      </c>
      <c r="AO1686" s="3">
        <f t="shared" si="2134"/>
        <v>-1.0228891470397614</v>
      </c>
      <c r="AP1686" s="3">
        <v>-1.038604277808163</v>
      </c>
      <c r="AS1686" s="3">
        <f t="shared" si="2106"/>
        <v>3.8303153996821493E-3</v>
      </c>
      <c r="AT1686" s="3" cm="1">
        <f t="array" ref="AT1686">AS1686-(100000000/LvacE($A1686)-$E1686)</f>
        <v>-4.6404908061958849E-5</v>
      </c>
      <c r="AU1686" t="s">
        <v>4779</v>
      </c>
      <c r="AV1686" t="s">
        <v>4892</v>
      </c>
      <c r="AW1686" s="3">
        <v>50869.3</v>
      </c>
      <c r="AX1686" s="3">
        <v>79742.36</v>
      </c>
      <c r="AY1686" s="3"/>
      <c r="AZ1686" s="10" cm="1">
        <f t="array" ref="AZ1686">Lair(100000000/($AX1686-$AW1686))</f>
        <v>3462.4444516131753</v>
      </c>
      <c r="BA1686" s="10">
        <f t="shared" si="2135"/>
        <v>3463.436158134954</v>
      </c>
      <c r="BB1686" s="12">
        <v>32500000</v>
      </c>
      <c r="BC1686" s="3">
        <v>0.26700000000000002</v>
      </c>
      <c r="BD1686" s="12" cm="1">
        <f t="array" ref="BD1686">SfromgA($BB1686,$BA1686,"")</f>
        <v>0.66640505209070133</v>
      </c>
      <c r="BE1686" s="29">
        <f t="shared" si="2136"/>
        <v>385.8403414919037</v>
      </c>
      <c r="BG1686" s="3"/>
      <c r="BH1686" s="3"/>
      <c r="BI1686" s="12">
        <f t="shared" si="2137"/>
        <v>32500000</v>
      </c>
      <c r="BJ1686" s="29">
        <f t="shared" si="2138"/>
        <v>385.8403414919037</v>
      </c>
      <c r="BK1686" s="3">
        <f t="shared" si="2139"/>
        <v>-9.4416766638307799</v>
      </c>
      <c r="BL1686" s="13">
        <f>EXP(BK$4341*$AX1686+BK$4342)*$BI1686/(100000000/($AX1686-$AW1686))</f>
        <v>2.4641957669601178</v>
      </c>
      <c r="BM1686" s="3">
        <f t="shared" si="2140"/>
        <v>0.90186549339189082</v>
      </c>
      <c r="BN1686" s="16" cm="1">
        <f t="array" ref="BN1686">$C1686*EXP(poly_from_str(100000000/$E1686,BN$4342))</f>
        <v>0.74457439847126505</v>
      </c>
      <c r="BO1686" s="3">
        <f t="shared" si="2141"/>
        <v>0</v>
      </c>
      <c r="BP1686" s="13">
        <f t="shared" si="2142"/>
        <v>1.1968079944552512</v>
      </c>
      <c r="BY1686">
        <v>757</v>
      </c>
    </row>
    <row r="1687" spans="1:77" hidden="1" x14ac:dyDescent="0.25">
      <c r="A1687" t="s">
        <v>2377</v>
      </c>
      <c r="B1687" s="2" t="str">
        <f t="shared" si="2099"/>
        <v/>
      </c>
      <c r="C1687">
        <v>70</v>
      </c>
      <c r="D1687" t="s">
        <v>134</v>
      </c>
      <c r="E1687">
        <v>28943.22</v>
      </c>
      <c r="F1687">
        <v>34825</v>
      </c>
      <c r="G1687" t="s">
        <v>5</v>
      </c>
      <c r="H1687" s="5" t="s">
        <v>8</v>
      </c>
      <c r="I1687">
        <v>63768</v>
      </c>
      <c r="J1687" t="s">
        <v>3</v>
      </c>
      <c r="K1687" s="5" t="s">
        <v>8</v>
      </c>
      <c r="L1687">
        <v>34825.49</v>
      </c>
      <c r="M1687" t="str">
        <f t="shared" si="2127"/>
        <v>e</v>
      </c>
      <c r="N1687" t="str">
        <f t="shared" si="2128"/>
        <v>7/2</v>
      </c>
      <c r="O1687">
        <v>63768.66</v>
      </c>
      <c r="P1687" t="str">
        <f t="shared" si="2129"/>
        <v>o</v>
      </c>
      <c r="Q1687" t="str">
        <f t="shared" si="2130"/>
        <v>7/2</v>
      </c>
      <c r="R1687">
        <v>16</v>
      </c>
      <c r="AA1687" s="10">
        <f t="shared" si="2101"/>
        <v>3454.0509999999999</v>
      </c>
      <c r="AB1687" s="3" cm="1">
        <f t="array" ref="AB1687">100000000/Lvac(AA1687)</f>
        <v>28943.220325989339</v>
      </c>
      <c r="AC1687" s="28">
        <f t="shared" si="2102"/>
        <v>2.8951512296720575E-7</v>
      </c>
      <c r="AD1687" s="28">
        <f t="shared" si="2103"/>
        <v>3.4550405543575876E-7</v>
      </c>
      <c r="AE1687" s="21">
        <f t="shared" si="2104"/>
        <v>28943.220191515076</v>
      </c>
      <c r="AF1687" s="10" cm="1">
        <f t="array" ref="AF1687">Lair(100000000/AE1687)</f>
        <v>3454.0510160484891</v>
      </c>
      <c r="AG1687" s="10">
        <f t="shared" si="2105"/>
        <v>9.1897499958728673E-3</v>
      </c>
      <c r="AH1687" s="10" t="b">
        <f t="shared" si="2100"/>
        <v>1</v>
      </c>
      <c r="AI1687" s="10">
        <f t="shared" si="2131"/>
        <v>3454.0510160484891</v>
      </c>
      <c r="AJ1687" s="10">
        <f t="shared" si="2132"/>
        <v>9.5471090698140484E-3</v>
      </c>
      <c r="AK1687" s="23" cm="1">
        <f t="array" ref="AK1687">100000000/Lvac($AA1687)+0</f>
        <v>28943.220325989339</v>
      </c>
      <c r="AL1687" s="23">
        <f>MAX(0.08,0.007/$AA1687*$AE1687)</f>
        <v>0.08</v>
      </c>
      <c r="AM1687" s="10" cm="1">
        <f t="array" ref="AM1687">Lvac($AI1687)-$BA1687</f>
        <v>-5.9915248002653243E-3</v>
      </c>
      <c r="AN1687" s="10">
        <f t="shared" si="2133"/>
        <v>5.0325989333941834E-2</v>
      </c>
      <c r="AO1687" s="3">
        <f t="shared" si="2134"/>
        <v>-0.62757477226370717</v>
      </c>
      <c r="AP1687" s="3">
        <v>-0.62925618504632719</v>
      </c>
      <c r="AS1687" s="3">
        <f t="shared" si="2106"/>
        <v>3.2598933830740862E-4</v>
      </c>
      <c r="AT1687" s="3" cm="1">
        <f t="array" ref="AT1687">AS1687-(100000000/LvacE($A1687)-$E1687)</f>
        <v>-4.6714554628124461E-5</v>
      </c>
      <c r="AU1687" t="s">
        <v>4756</v>
      </c>
      <c r="AV1687" t="s">
        <v>4845</v>
      </c>
      <c r="AW1687" s="3">
        <v>34825.49</v>
      </c>
      <c r="AX1687" s="3">
        <v>63768.66</v>
      </c>
      <c r="AY1687" s="3"/>
      <c r="AZ1687" s="10" cm="1">
        <f t="array" ref="AZ1687">Lair(100000000/($AX1687-$AW1687))</f>
        <v>3454.0570060376922</v>
      </c>
      <c r="BA1687" s="10">
        <f t="shared" si="2135"/>
        <v>3455.0465619349911</v>
      </c>
      <c r="BB1687" s="12">
        <v>169000000</v>
      </c>
      <c r="BC1687" s="3">
        <v>0.442</v>
      </c>
      <c r="BD1687" s="12" cm="1">
        <f t="array" ref="BD1687">SfromgA($BB1687,$BA1687,"")</f>
        <v>3.4401848430199671</v>
      </c>
      <c r="BE1687" s="29">
        <f t="shared" si="2136"/>
        <v>31.530449740344512</v>
      </c>
      <c r="BG1687" s="3"/>
      <c r="BH1687" s="3"/>
      <c r="BI1687" s="12">
        <f t="shared" si="2137"/>
        <v>169000000</v>
      </c>
      <c r="BJ1687" s="29">
        <f t="shared" si="2138"/>
        <v>31.530449740344512</v>
      </c>
      <c r="BK1687" s="3">
        <f t="shared" si="2139"/>
        <v>-6.8087469808953482</v>
      </c>
      <c r="BL1687" s="13">
        <f>EXP(BK$4341*$AX1687+BK$4342)*$BI1687/(100000000/($AX1687-$AW1687))</f>
        <v>43.234274755806361</v>
      </c>
      <c r="BM1687" s="3">
        <f t="shared" si="2140"/>
        <v>-0.48186166424726967</v>
      </c>
      <c r="BN1687" s="16" cm="1">
        <f t="array" ref="BN1687">$C1687*EXP(poly_from_str(100000000/$E1687,BN$4342))</f>
        <v>54.004699966820141</v>
      </c>
      <c r="BO1687" s="3">
        <f t="shared" si="2141"/>
        <v>4.2484952420493594</v>
      </c>
      <c r="BP1687" s="13">
        <f t="shared" si="2142"/>
        <v>-0.22243750139733048</v>
      </c>
      <c r="BY1687">
        <v>54775</v>
      </c>
    </row>
    <row r="1688" spans="1:77" hidden="1" x14ac:dyDescent="0.25">
      <c r="A1688" t="s">
        <v>2378</v>
      </c>
      <c r="B1688" s="2" t="str">
        <f t="shared" si="2099"/>
        <v/>
      </c>
      <c r="C1688">
        <v>0</v>
      </c>
      <c r="E1688">
        <v>28943.56</v>
      </c>
      <c r="R1688">
        <v>16</v>
      </c>
      <c r="S1688" t="s">
        <v>22</v>
      </c>
      <c r="AA1688" s="10">
        <f t="shared" si="2101"/>
        <v>3454.011</v>
      </c>
      <c r="AB1688" s="3" cm="1">
        <f t="array" ref="AB1688">100000000/Lvac(AA1688)</f>
        <v>28943.555499774113</v>
      </c>
      <c r="AC1688" s="28">
        <f t="shared" si="2102"/>
        <v>2.8951847576629026E-7</v>
      </c>
      <c r="AD1688" s="28">
        <f t="shared" si="2103"/>
        <v>3.4550005441031748E-7</v>
      </c>
      <c r="AE1688" s="21">
        <f t="shared" si="2104"/>
        <v>28943.557356218356</v>
      </c>
      <c r="AF1688" s="10" cm="1">
        <f t="array" ref="AF1688">Lair(100000000/AE1688)</f>
        <v>3454.0107784525271</v>
      </c>
      <c r="AG1688" s="10">
        <f t="shared" si="2105"/>
        <v>9.1898470357758139E-3</v>
      </c>
      <c r="AH1688" s="10" t="b">
        <f t="shared" si="2100"/>
        <v>1</v>
      </c>
      <c r="AI1688" s="10">
        <f t="shared" si="2108"/>
        <v>3454.011</v>
      </c>
      <c r="AJ1688">
        <v>3.0000000000000001E-3</v>
      </c>
      <c r="AK1688" s="3" cm="1">
        <f t="array" ref="AK1688">100000000/Lvac($AA1688)</f>
        <v>28943.555499774113</v>
      </c>
      <c r="AL1688" s="21">
        <f t="shared" ref="AL1688:AL1690" si="2143">AJ1688/AI1688*AK1688</f>
        <v>2.5139082214654888E-2</v>
      </c>
      <c r="AM1688" s="21"/>
      <c r="AN1688" s="21"/>
      <c r="AO1688" s="21"/>
      <c r="AP1688" s="21"/>
      <c r="AS1688" s="3">
        <f t="shared" si="2106"/>
        <v>-4.5002258884778712E-3</v>
      </c>
      <c r="AT1688" s="3" cm="1">
        <f t="array" ref="AT1688">AS1688-(100000000/LvacE($A1688)-$E1688)</f>
        <v>-4.6716024371562526E-5</v>
      </c>
      <c r="BB1688"/>
      <c r="BC1688"/>
      <c r="BD1688"/>
      <c r="BE1688"/>
      <c r="BF1688"/>
      <c r="BG1688"/>
      <c r="BH1688"/>
      <c r="BI1688"/>
      <c r="BJ1688"/>
      <c r="BN1688" s="16" cm="1">
        <f t="array" ref="BN1688">$C1688*EXP(poly_from_str(100000000/$E1688,BN$4342))</f>
        <v>0</v>
      </c>
      <c r="BO1688" s="16"/>
      <c r="BY1688" t="e">
        <v>#N/A</v>
      </c>
    </row>
    <row r="1689" spans="1:77" hidden="1" x14ac:dyDescent="0.25">
      <c r="A1689" t="s">
        <v>2379</v>
      </c>
      <c r="B1689" s="2" t="str">
        <f t="shared" si="2099"/>
        <v/>
      </c>
      <c r="C1689">
        <v>0</v>
      </c>
      <c r="E1689">
        <v>28952.02</v>
      </c>
      <c r="R1689">
        <v>16</v>
      </c>
      <c r="S1689" t="s">
        <v>22</v>
      </c>
      <c r="AA1689" s="10">
        <f t="shared" si="2101"/>
        <v>3453.0010000000002</v>
      </c>
      <c r="AB1689" s="3" cm="1">
        <f t="array" ref="AB1689">100000000/Lvac(AA1689)</f>
        <v>28952.021211208779</v>
      </c>
      <c r="AC1689" s="28">
        <f t="shared" si="2102"/>
        <v>2.8960315968631345E-7</v>
      </c>
      <c r="AD1689" s="28">
        <f t="shared" si="2103"/>
        <v>3.4539902851855122E-7</v>
      </c>
      <c r="AE1689" s="21">
        <f t="shared" si="2104"/>
        <v>28952.020711214544</v>
      </c>
      <c r="AF1689" s="10" cm="1">
        <f t="array" ref="AF1689">Lair(100000000/AE1689)</f>
        <v>3453.0010596342709</v>
      </c>
      <c r="AG1689" s="10">
        <f t="shared" si="2105"/>
        <v>9.1922984110356151E-3</v>
      </c>
      <c r="AH1689" s="10" t="b">
        <f t="shared" si="2100"/>
        <v>1</v>
      </c>
      <c r="AI1689" s="10">
        <f t="shared" si="2108"/>
        <v>3453.0010000000002</v>
      </c>
      <c r="AJ1689">
        <v>3.0000000000000001E-3</v>
      </c>
      <c r="AK1689" s="3" cm="1">
        <f t="array" ref="AK1689">100000000/Lvac($AA1689)</f>
        <v>28952.021211208779</v>
      </c>
      <c r="AL1689" s="21">
        <f t="shared" si="2143"/>
        <v>2.5153790466213688E-2</v>
      </c>
      <c r="AM1689" s="21"/>
      <c r="AN1689" s="21"/>
      <c r="AO1689" s="21"/>
      <c r="AP1689" s="21"/>
      <c r="AS1689" s="3">
        <f t="shared" si="2106"/>
        <v>1.2112087788409553E-3</v>
      </c>
      <c r="AT1689" s="3" cm="1">
        <f t="array" ref="AT1689">AS1689-(100000000/LvacE($A1689)-$E1689)</f>
        <v>-4.6753099013585597E-5</v>
      </c>
      <c r="BB1689"/>
      <c r="BC1689"/>
      <c r="BD1689"/>
      <c r="BE1689"/>
      <c r="BF1689"/>
      <c r="BG1689"/>
      <c r="BH1689"/>
      <c r="BI1689"/>
      <c r="BJ1689"/>
      <c r="BN1689" s="16" cm="1">
        <f t="array" ref="BN1689">$C1689*EXP(poly_from_str(100000000/$E1689,BN$4342))</f>
        <v>0</v>
      </c>
      <c r="BO1689" s="16"/>
      <c r="BY1689" t="e">
        <v>#N/A</v>
      </c>
    </row>
    <row r="1690" spans="1:77" hidden="1" x14ac:dyDescent="0.25">
      <c r="A1690" t="s">
        <v>2380</v>
      </c>
      <c r="B1690" s="2" t="str">
        <f t="shared" si="2099"/>
        <v/>
      </c>
      <c r="C1690">
        <v>0</v>
      </c>
      <c r="E1690">
        <v>28952.33</v>
      </c>
      <c r="R1690">
        <v>16</v>
      </c>
      <c r="S1690" t="s">
        <v>22</v>
      </c>
      <c r="AA1690" s="10">
        <f t="shared" si="2101"/>
        <v>3452.9639999999999</v>
      </c>
      <c r="AB1690" s="3" cm="1">
        <f t="array" ref="AB1690">100000000/Lvac(AA1690)</f>
        <v>28952.331435263815</v>
      </c>
      <c r="AC1690" s="28">
        <f t="shared" si="2102"/>
        <v>2.8960626290919919E-7</v>
      </c>
      <c r="AD1690" s="28">
        <f t="shared" si="2103"/>
        <v>3.4539532757006376E-7</v>
      </c>
      <c r="AE1690" s="21">
        <f t="shared" si="2104"/>
        <v>28952.330842763411</v>
      </c>
      <c r="AF1690" s="10" cm="1">
        <f t="array" ref="AF1690">Lair(100000000/AE1690)</f>
        <v>3452.9640706659593</v>
      </c>
      <c r="AG1690" s="10">
        <f t="shared" si="2105"/>
        <v>9.1923882547376434E-3</v>
      </c>
      <c r="AH1690" s="10" t="b">
        <f t="shared" si="2100"/>
        <v>1</v>
      </c>
      <c r="AI1690" s="10">
        <f t="shared" si="2108"/>
        <v>3452.9639999999999</v>
      </c>
      <c r="AJ1690">
        <v>3.0000000000000001E-3</v>
      </c>
      <c r="AK1690" s="3" cm="1">
        <f t="array" ref="AK1690">100000000/Lvac($AA1690)</f>
        <v>28952.331435263815</v>
      </c>
      <c r="AL1690" s="21">
        <f t="shared" si="2143"/>
        <v>2.5154329528425851E-2</v>
      </c>
      <c r="AM1690" s="21"/>
      <c r="AN1690" s="21"/>
      <c r="AO1690" s="21"/>
      <c r="AP1690" s="21"/>
      <c r="AS1690" s="3">
        <f t="shared" si="2106"/>
        <v>1.4352638136188034E-3</v>
      </c>
      <c r="AT1690" s="3" cm="1">
        <f t="array" ref="AT1690">AS1690-(100000000/LvacE($A1690)-$E1690)</f>
        <v>-4.6754452341701835E-5</v>
      </c>
      <c r="BB1690"/>
      <c r="BC1690"/>
      <c r="BD1690"/>
      <c r="BE1690"/>
      <c r="BF1690"/>
      <c r="BG1690"/>
      <c r="BH1690"/>
      <c r="BI1690"/>
      <c r="BJ1690"/>
      <c r="BN1690" s="16" cm="1">
        <f t="array" ref="BN1690">$C1690*EXP(poly_from_str(100000000/$E1690,BN$4342))</f>
        <v>0</v>
      </c>
      <c r="BO1690" s="16"/>
      <c r="BY1690" t="e">
        <v>#N/A</v>
      </c>
    </row>
    <row r="1691" spans="1:77" hidden="1" x14ac:dyDescent="0.25">
      <c r="A1691" t="s">
        <v>2381</v>
      </c>
      <c r="B1691" s="2" t="str">
        <f t="shared" si="2099"/>
        <v/>
      </c>
      <c r="C1691">
        <v>30</v>
      </c>
      <c r="D1691" t="s">
        <v>170</v>
      </c>
      <c r="E1691">
        <v>28952.639999999999</v>
      </c>
      <c r="F1691">
        <v>38726</v>
      </c>
      <c r="G1691" t="s">
        <v>5</v>
      </c>
      <c r="H1691" s="5" t="s">
        <v>8</v>
      </c>
      <c r="I1691">
        <v>67679</v>
      </c>
      <c r="J1691" t="s">
        <v>3</v>
      </c>
      <c r="K1691" s="5" t="s">
        <v>8</v>
      </c>
      <c r="L1691">
        <v>38726.5</v>
      </c>
      <c r="M1691" t="str">
        <f t="shared" ref="M1691:M1693" si="2144">$G1691&amp;""</f>
        <v>e</v>
      </c>
      <c r="N1691" t="str">
        <f t="shared" ref="N1691:N1693" si="2145">$H1691&amp;""</f>
        <v>7/2</v>
      </c>
      <c r="O1691">
        <v>67679.210000000006</v>
      </c>
      <c r="P1691" t="str">
        <f t="shared" ref="P1691:P1693" si="2146">$J1691&amp;""</f>
        <v>o</v>
      </c>
      <c r="Q1691" t="str">
        <f t="shared" ref="Q1691:Q1693" si="2147">$K1691&amp;""</f>
        <v>7/2</v>
      </c>
      <c r="R1691">
        <v>16</v>
      </c>
      <c r="AA1691" s="10">
        <f t="shared" si="2101"/>
        <v>3452.9270000000001</v>
      </c>
      <c r="AB1691" s="3" cm="1">
        <f t="array" ref="AB1691">100000000/Lvac(AA1691)</f>
        <v>28952.641665966948</v>
      </c>
      <c r="AC1691" s="28">
        <f t="shared" si="2102"/>
        <v>2.8960936619859036E-7</v>
      </c>
      <c r="AD1691" s="28">
        <f t="shared" si="2103"/>
        <v>3.4539162662157805E-7</v>
      </c>
      <c r="AE1691" s="21">
        <f t="shared" si="2104"/>
        <v>28952.640978211202</v>
      </c>
      <c r="AF1691" s="10" cm="1">
        <f t="array" ref="AF1691">Lair(100000000/AE1691)</f>
        <v>3452.9270820250554</v>
      </c>
      <c r="AG1691" s="10">
        <f t="shared" si="2105"/>
        <v>9.1924781013277938E-3</v>
      </c>
      <c r="AH1691" s="10" t="b">
        <f t="shared" si="2100"/>
        <v>1</v>
      </c>
      <c r="AI1691" s="10">
        <f t="shared" ref="AI1691:AI1693" si="2148">$AF1691</f>
        <v>3452.9270820250554</v>
      </c>
      <c r="AJ1691" s="10">
        <f>AL1691/AK1691*AI1691</f>
        <v>1.1926121014663331E-2</v>
      </c>
      <c r="AK1691" s="16" cm="1">
        <f t="array" ref="AK1691">100000000/Lvac($AA1691)-0</f>
        <v>28952.641665966948</v>
      </c>
      <c r="AL1691" s="16">
        <f>MAX(0.1,0.007/$AA1691*$AE1691)</f>
        <v>0.1</v>
      </c>
      <c r="AM1691" s="10" cm="1">
        <f t="array" ref="AM1691">Lvac($AI1691)-$BA1691</f>
        <v>8.2339609916743939E-3</v>
      </c>
      <c r="AN1691" s="10">
        <f t="shared" ref="AN1691:AN1693" si="2149">$AK1691-($AX1691-$AW1691)</f>
        <v>-6.8334033057908528E-2</v>
      </c>
      <c r="AO1691" s="3">
        <f t="shared" ref="AO1691:AO1693" si="2150">AM1691/AJ1691</f>
        <v>0.69041400649470397</v>
      </c>
      <c r="AP1691" s="3">
        <v>0.68353449482897044</v>
      </c>
      <c r="AS1691" s="3">
        <f t="shared" si="2106"/>
        <v>1.6659669490763918E-3</v>
      </c>
      <c r="AT1691" s="3" cm="1">
        <f t="array" ref="AT1691">AS1691-(100000000/LvacE($A1691)-$E1691)</f>
        <v>-4.6755809307796881E-5</v>
      </c>
      <c r="AU1691" t="s">
        <v>4745</v>
      </c>
      <c r="AV1691" t="s">
        <v>4856</v>
      </c>
      <c r="AW1691" s="3">
        <v>38726.5</v>
      </c>
      <c r="AX1691" s="3">
        <v>67679.210000000006</v>
      </c>
      <c r="AY1691" s="3"/>
      <c r="AZ1691" s="10" cm="1">
        <f t="array" ref="AZ1691">Lair(100000000/($AX1691-$AW1691))</f>
        <v>3452.918850174276</v>
      </c>
      <c r="BA1691" s="10">
        <f t="shared" ref="BA1691:BA1693" si="2151">100000000/($AX1691-$AW1691)</f>
        <v>3453.9081143008711</v>
      </c>
      <c r="BB1691" s="12">
        <v>141000000</v>
      </c>
      <c r="BC1691" s="3">
        <v>0.245</v>
      </c>
      <c r="BD1691" s="12" cm="1">
        <f t="array" ref="BD1691">SfromgA($BB1691,$BA1691,"")</f>
        <v>2.8673770941720997</v>
      </c>
      <c r="BE1691" s="29">
        <f>(10^MAX(0.05, -0.312925054856973*((LN($BD1691))^(1/3)) + 0.454808404431693)-1)*100</f>
        <v>36.902008946122635</v>
      </c>
      <c r="BG1691" s="3"/>
      <c r="BH1691" s="3"/>
      <c r="BI1691" s="12">
        <f>IF($BB1691="",$BF1691,$BB1691)</f>
        <v>141000000</v>
      </c>
      <c r="BJ1691" s="29">
        <f>IF($BB1691="",$BH1691,$BE1691)</f>
        <v>36.902008946122635</v>
      </c>
      <c r="BK1691" s="3">
        <f>LN(BN1691*100000000/($AX1691-$AW1691)/$BI1691)</f>
        <v>-7.4705026546938731</v>
      </c>
      <c r="BL1691" s="13">
        <f>EXP(BK$4341*$AX1691+BK$4342)*$BI1691/(100000000/($AX1691-$AW1691))</f>
        <v>26.807993792666824</v>
      </c>
      <c r="BM1691" s="3">
        <f t="shared" ref="BM1691" si="2152">LN(BL1691/$C1691)</f>
        <v>-0.1124972627749637</v>
      </c>
      <c r="BN1691" s="16" cm="1">
        <f t="array" ref="BN1691">$C1691*EXP(poly_from_str(100000000/$E1691,BN$4342))</f>
        <v>23.254673858168072</v>
      </c>
      <c r="BO1691" s="3">
        <f>LN($C1691)</f>
        <v>3.4011973816621555</v>
      </c>
      <c r="BP1691" s="13">
        <f>LN(BL1691/BN1691)</f>
        <v>0.14219398089911042</v>
      </c>
      <c r="BY1691">
        <v>23578</v>
      </c>
    </row>
    <row r="1692" spans="1:77" hidden="1" x14ac:dyDescent="0.25">
      <c r="A1692" t="s">
        <v>2382</v>
      </c>
      <c r="B1692" s="2" t="str">
        <f t="shared" si="2099"/>
        <v/>
      </c>
      <c r="C1692">
        <v>5</v>
      </c>
      <c r="E1692">
        <v>28982.31</v>
      </c>
      <c r="F1692">
        <v>10138</v>
      </c>
      <c r="G1692" t="s">
        <v>3</v>
      </c>
      <c r="H1692" s="5" t="s">
        <v>18</v>
      </c>
      <c r="I1692">
        <v>39120</v>
      </c>
      <c r="J1692" t="s">
        <v>5</v>
      </c>
      <c r="K1692" s="5" t="s">
        <v>19</v>
      </c>
      <c r="L1692">
        <v>10138.18</v>
      </c>
      <c r="M1692" t="str">
        <f t="shared" si="2144"/>
        <v>o</v>
      </c>
      <c r="N1692" t="str">
        <f t="shared" si="2145"/>
        <v>5/2</v>
      </c>
      <c r="O1692">
        <v>39120.49</v>
      </c>
      <c r="P1692" t="str">
        <f t="shared" si="2146"/>
        <v>e</v>
      </c>
      <c r="Q1692" t="str">
        <f t="shared" si="2147"/>
        <v>3/2</v>
      </c>
      <c r="R1692">
        <v>16</v>
      </c>
      <c r="AA1692" s="10">
        <f t="shared" si="2101"/>
        <v>3449.3919999999998</v>
      </c>
      <c r="AB1692" s="3" cm="1">
        <f t="array" ref="AB1692">100000000/Lvac(AA1692)</f>
        <v>28982.311966626898</v>
      </c>
      <c r="AC1692" s="28">
        <f t="shared" si="2102"/>
        <v>2.8990616317310414E-7</v>
      </c>
      <c r="AD1692" s="28">
        <f t="shared" si="2103"/>
        <v>3.4503803601020478E-7</v>
      </c>
      <c r="AE1692" s="21">
        <f t="shared" si="2104"/>
        <v>28982.311152796839</v>
      </c>
      <c r="AF1692" s="10" cm="1">
        <f t="array" ref="AF1692">Lair(100000000/AE1692)</f>
        <v>3449.3920968626589</v>
      </c>
      <c r="AG1692" s="10">
        <f t="shared" si="2105"/>
        <v>9.2010754310653739E-3</v>
      </c>
      <c r="AH1692" s="10" t="b">
        <f t="shared" si="2100"/>
        <v>1</v>
      </c>
      <c r="AI1692" s="10">
        <f t="shared" si="2148"/>
        <v>3449.3920968626589</v>
      </c>
      <c r="AJ1692">
        <v>3.0000000000000001E-3</v>
      </c>
      <c r="AK1692" s="3" cm="1">
        <f t="array" ref="AK1692">100000000/Lvac($AA1692)</f>
        <v>28982.311966626898</v>
      </c>
      <c r="AL1692" s="21">
        <f>AJ1692/AI1692*AK1692</f>
        <v>2.52064518785678E-2</v>
      </c>
      <c r="AM1692" s="10" cm="1">
        <f t="array" ref="AM1692">Lvac($AI1692)-$BA1692</f>
        <v>-1.0851888806428178E-2</v>
      </c>
      <c r="AN1692" s="10">
        <f t="shared" si="2149"/>
        <v>9.1966626896464732E-2</v>
      </c>
      <c r="AO1692" s="3">
        <f t="shared" si="2150"/>
        <v>-3.6172962688093926</v>
      </c>
      <c r="AP1692" s="3">
        <v>-3.6495920973417619</v>
      </c>
      <c r="AS1692" s="3">
        <f t="shared" si="2106"/>
        <v>1.9666268963192124E-3</v>
      </c>
      <c r="AT1692" s="3" cm="1">
        <f t="array" ref="AT1692">AS1692-(100000000/LvacE($A1692)-$E1692)</f>
        <v>-4.6885139454388991E-5</v>
      </c>
      <c r="AU1692" t="s">
        <v>4710</v>
      </c>
      <c r="AV1692" t="s">
        <v>4728</v>
      </c>
      <c r="AW1692" s="3">
        <v>10138.18</v>
      </c>
      <c r="AX1692" s="3">
        <v>39120.400000000001</v>
      </c>
      <c r="AY1692" s="3"/>
      <c r="AZ1692" s="10" cm="1">
        <f t="array" ref="AZ1692">Lair(100000000/($AX1692-$AW1692))</f>
        <v>3449.402945970779</v>
      </c>
      <c r="BA1692" s="10">
        <f t="shared" si="2151"/>
        <v>3450.3913088783397</v>
      </c>
      <c r="BN1692" s="16" cm="1">
        <f t="array" ref="BN1692">$C1692*EXP(poly_from_str(100000000/$E1692,BN$4342))</f>
        <v>3.9337262558515507</v>
      </c>
      <c r="BO1692" s="16"/>
      <c r="BY1692">
        <v>3984</v>
      </c>
    </row>
    <row r="1693" spans="1:77" hidden="1" x14ac:dyDescent="0.25">
      <c r="A1693" t="s">
        <v>2383</v>
      </c>
      <c r="B1693" s="2" t="str">
        <f t="shared" si="2099"/>
        <v/>
      </c>
      <c r="C1693">
        <v>50</v>
      </c>
      <c r="D1693" t="s">
        <v>170</v>
      </c>
      <c r="E1693">
        <v>29016.83</v>
      </c>
      <c r="F1693">
        <v>35384</v>
      </c>
      <c r="G1693" t="s">
        <v>5</v>
      </c>
      <c r="H1693" s="5" t="s">
        <v>18</v>
      </c>
      <c r="I1693">
        <v>64401</v>
      </c>
      <c r="J1693" t="s">
        <v>3</v>
      </c>
      <c r="K1693" s="5" t="s">
        <v>18</v>
      </c>
      <c r="L1693">
        <v>35384.17</v>
      </c>
      <c r="M1693" t="str">
        <f t="shared" si="2144"/>
        <v>e</v>
      </c>
      <c r="N1693" t="str">
        <f t="shared" si="2145"/>
        <v>5/2</v>
      </c>
      <c r="O1693">
        <v>64401.03</v>
      </c>
      <c r="P1693" t="str">
        <f t="shared" si="2146"/>
        <v>o</v>
      </c>
      <c r="Q1693" t="str">
        <f t="shared" si="2147"/>
        <v>5/2</v>
      </c>
      <c r="R1693">
        <v>16</v>
      </c>
      <c r="AA1693" s="10">
        <f t="shared" si="2101"/>
        <v>3445.288</v>
      </c>
      <c r="AB1693" s="3" cm="1">
        <f t="array" ref="AB1693">100000000/Lvac(AA1693)</f>
        <v>29016.834423659217</v>
      </c>
      <c r="AC1693" s="28">
        <f t="shared" si="2102"/>
        <v>2.9025149711722213E-7</v>
      </c>
      <c r="AD1693" s="28">
        <f t="shared" si="2103"/>
        <v>3.4462753083245987E-7</v>
      </c>
      <c r="AE1693" s="21">
        <f t="shared" si="2104"/>
        <v>29016.832587947541</v>
      </c>
      <c r="AF1693" s="10" cm="1">
        <f t="array" ref="AF1693">Lair(100000000/AE1693)</f>
        <v>3445.2882179682101</v>
      </c>
      <c r="AG1693" s="10">
        <f t="shared" si="2105"/>
        <v>9.2110898165348176E-3</v>
      </c>
      <c r="AH1693" s="10" t="b">
        <f t="shared" si="2100"/>
        <v>1</v>
      </c>
      <c r="AI1693" s="10">
        <f t="shared" si="2148"/>
        <v>3445.2882179682101</v>
      </c>
      <c r="AJ1693" s="10">
        <f>AL1693/AK1693*AI1693</f>
        <v>1.1873411715645502E-2</v>
      </c>
      <c r="AK1693" s="16" cm="1">
        <f t="array" ref="AK1693">100000000/Lvac($AA1693)-0</f>
        <v>29016.834423659217</v>
      </c>
      <c r="AL1693" s="16">
        <f>MAX(0.1,0.007/$AA1693*$AE1693)</f>
        <v>0.1</v>
      </c>
      <c r="AM1693" s="10" cm="1">
        <f t="array" ref="AM1693">Lvac($AI1693)-$BA1693</f>
        <v>3.2556756837038847E-3</v>
      </c>
      <c r="AN1693" s="10">
        <f t="shared" si="2149"/>
        <v>-2.5576340784027707E-2</v>
      </c>
      <c r="AO1693" s="3">
        <f t="shared" si="2150"/>
        <v>0.27419883700435538</v>
      </c>
      <c r="AP1693" s="3">
        <v>0.25583647588534009</v>
      </c>
      <c r="AS1693" s="3">
        <f t="shared" si="2106"/>
        <v>4.42365921480814E-3</v>
      </c>
      <c r="AT1693" s="3" cm="1">
        <f t="array" ref="AT1693">AS1693-(100000000/LvacE($A1693)-$E1693)</f>
        <v>-4.7034474846441299E-5</v>
      </c>
      <c r="AU1693" t="s">
        <v>4723</v>
      </c>
      <c r="AV1693" t="s">
        <v>4832</v>
      </c>
      <c r="AW1693" s="3">
        <v>35384.17</v>
      </c>
      <c r="AX1693" s="3">
        <v>64401.03</v>
      </c>
      <c r="AY1693" s="3"/>
      <c r="AZ1693" s="10" cm="1">
        <f t="array" ref="AZ1693">Lair(100000000/($AX1693-$AW1693))</f>
        <v>3445.2849631266013</v>
      </c>
      <c r="BA1693" s="10">
        <f t="shared" si="2151"/>
        <v>3446.272270672981</v>
      </c>
      <c r="BB1693" s="12">
        <v>127000000</v>
      </c>
      <c r="BC1693" s="3">
        <v>0.29699999999999999</v>
      </c>
      <c r="BD1693" s="12" cm="1">
        <f t="array" ref="BD1693">SfromgA($BB1693,$BA1693,"")</f>
        <v>2.5655816328465457</v>
      </c>
      <c r="BE1693" s="29">
        <f>(10^MAX(0.05, -0.312925054856973*((LN($BD1693))^(1/3)) + 0.454808404431693)-1)*100</f>
        <v>40.615765911469715</v>
      </c>
      <c r="BG1693" s="3"/>
      <c r="BH1693" s="3"/>
      <c r="BI1693" s="12">
        <f>IF($BB1693="",$BF1693,$BB1693)</f>
        <v>127000000</v>
      </c>
      <c r="BJ1693" s="29">
        <f>IF($BB1693="",$BH1693,$BE1693)</f>
        <v>40.615765911469715</v>
      </c>
      <c r="BK1693" s="3">
        <f>LN(BN1693*100000000/($AX1693-$AW1693)/$BI1693)</f>
        <v>-6.825338761681234</v>
      </c>
      <c r="BL1693" s="13">
        <f>EXP(BK$4341*$AX1693+BK$4342)*$BI1693/(100000000/($AX1693-$AW1693))</f>
        <v>31.0443605626186</v>
      </c>
      <c r="BM1693" s="3">
        <f t="shared" ref="BM1693" si="2153">LN(BL1693/$C1693)</f>
        <v>-0.47660583793668121</v>
      </c>
      <c r="BN1693" s="16" cm="1">
        <f t="array" ref="BN1693">$C1693*EXP(poly_from_str(100000000/$E1693,BN$4342))</f>
        <v>40.017243876575442</v>
      </c>
      <c r="BO1693" s="3">
        <f>LN($C1693)</f>
        <v>3.912023005428146</v>
      </c>
      <c r="BP1693" s="13">
        <f>LN(BL1693/BN1693)</f>
        <v>-0.2538932906412798</v>
      </c>
      <c r="BR1693" s="12">
        <v>78740000</v>
      </c>
      <c r="BS1693" s="14"/>
      <c r="BT1693" s="13">
        <f>EXP(BS$4338*$AX1693+BS$4336)*$BR1693/(100000000/($AX1693-$AW1693))</f>
        <v>23.430304602645968</v>
      </c>
      <c r="BU1693" s="14"/>
      <c r="BV1693" s="3" cm="1">
        <f t="array" ref="BV1693">$BN1693*EXP(poly_from_str(100000000/$E1693,BV$4341))</f>
        <v>816.57547622803918</v>
      </c>
      <c r="BW1693" s="12" t="s">
        <v>14</v>
      </c>
      <c r="BX1693" s="14"/>
      <c r="BY1693">
        <v>40470</v>
      </c>
    </row>
    <row r="1694" spans="1:77" hidden="1" x14ac:dyDescent="0.25">
      <c r="A1694" t="s">
        <v>2384</v>
      </c>
      <c r="B1694" s="2" t="str">
        <f t="shared" si="2099"/>
        <v/>
      </c>
      <c r="C1694">
        <v>0</v>
      </c>
      <c r="E1694">
        <v>29055.46</v>
      </c>
      <c r="R1694">
        <v>16</v>
      </c>
      <c r="S1694" t="s">
        <v>22</v>
      </c>
      <c r="AA1694" s="10">
        <f t="shared" si="2101"/>
        <v>3440.7080000000001</v>
      </c>
      <c r="AB1694" s="3" cm="1">
        <f t="array" ref="AB1694">100000000/Lvac(AA1694)</f>
        <v>29055.458179456342</v>
      </c>
      <c r="AC1694" s="28">
        <f t="shared" si="2102"/>
        <v>2.9063785709220311E-7</v>
      </c>
      <c r="AD1694" s="28">
        <f t="shared" si="2103"/>
        <v>3.4416941347944392E-7</v>
      </c>
      <c r="AE1694" s="21">
        <f t="shared" si="2104"/>
        <v>29055.45893729071</v>
      </c>
      <c r="AF1694" s="10" cm="1">
        <f t="array" ref="AF1694">Lair(100000000/AE1694)</f>
        <v>3440.7079102555554</v>
      </c>
      <c r="AG1694" s="10">
        <f t="shared" si="2105"/>
        <v>9.222308051054659E-3</v>
      </c>
      <c r="AH1694" s="10" t="b">
        <f t="shared" si="2100"/>
        <v>1</v>
      </c>
      <c r="AI1694" s="10">
        <f t="shared" si="2108"/>
        <v>3440.7080000000001</v>
      </c>
      <c r="AJ1694">
        <v>3.0000000000000001E-3</v>
      </c>
      <c r="AK1694" s="3" cm="1">
        <f t="array" ref="AK1694">100000000/Lvac($AA1694)</f>
        <v>29055.458179456342</v>
      </c>
      <c r="AL1694" s="21">
        <f t="shared" ref="AL1694:AL1695" si="2154">AJ1694/AI1694*AK1694</f>
        <v>2.5333848306327948E-2</v>
      </c>
      <c r="AM1694" s="21"/>
      <c r="AN1694" s="21"/>
      <c r="AO1694" s="21"/>
      <c r="AP1694" s="21"/>
      <c r="AS1694" s="3">
        <f t="shared" si="2106"/>
        <v>-1.8205436572316103E-3</v>
      </c>
      <c r="AT1694" s="3" cm="1">
        <f t="array" ref="AT1694">AS1694-(100000000/LvacE($A1694)-$E1694)</f>
        <v>-4.7200072003761306E-5</v>
      </c>
      <c r="BB1694"/>
      <c r="BC1694"/>
      <c r="BD1694"/>
      <c r="BE1694"/>
      <c r="BF1694"/>
      <c r="BG1694"/>
      <c r="BH1694"/>
      <c r="BI1694"/>
      <c r="BJ1694"/>
      <c r="BN1694" s="16" cm="1">
        <f t="array" ref="BN1694">$C1694*EXP(poly_from_str(100000000/$E1694,BN$4342))</f>
        <v>0</v>
      </c>
      <c r="BO1694" s="16"/>
      <c r="BY1694" t="e">
        <v>#N/A</v>
      </c>
    </row>
    <row r="1695" spans="1:77" hidden="1" x14ac:dyDescent="0.25">
      <c r="A1695" t="s">
        <v>2385</v>
      </c>
      <c r="B1695" s="2" t="str">
        <f t="shared" si="2099"/>
        <v/>
      </c>
      <c r="C1695">
        <v>0</v>
      </c>
      <c r="E1695">
        <v>29055.8</v>
      </c>
      <c r="R1695">
        <v>16</v>
      </c>
      <c r="S1695" t="s">
        <v>22</v>
      </c>
      <c r="AA1695" s="10">
        <f t="shared" si="2101"/>
        <v>3440.6669999999999</v>
      </c>
      <c r="AB1695" s="3" cm="1">
        <f t="array" ref="AB1695">100000000/Lvac(AA1695)</f>
        <v>29055.804402317463</v>
      </c>
      <c r="AC1695" s="28">
        <f t="shared" si="2102"/>
        <v>2.9064132041839561E-7</v>
      </c>
      <c r="AD1695" s="28">
        <f t="shared" si="2103"/>
        <v>3.4416531242901708E-7</v>
      </c>
      <c r="AE1695" s="21">
        <f t="shared" si="2104"/>
        <v>29055.802569721862</v>
      </c>
      <c r="AF1695" s="10" cm="1">
        <f t="array" ref="AF1695">Lair(100000000/AE1695)</f>
        <v>3440.6672170149277</v>
      </c>
      <c r="AG1695" s="10">
        <f t="shared" si="2105"/>
        <v>9.2224086786540892E-3</v>
      </c>
      <c r="AH1695" s="10" t="b">
        <f t="shared" si="2100"/>
        <v>1</v>
      </c>
      <c r="AI1695" s="10">
        <f t="shared" si="2108"/>
        <v>3440.6669999999999</v>
      </c>
      <c r="AJ1695">
        <v>3.0000000000000001E-3</v>
      </c>
      <c r="AK1695" s="3" cm="1">
        <f t="array" ref="AK1695">100000000/Lvac($AA1695)</f>
        <v>29055.804402317463</v>
      </c>
      <c r="AL1695" s="21">
        <f t="shared" si="2154"/>
        <v>2.5334452071924543E-2</v>
      </c>
      <c r="AM1695" s="21"/>
      <c r="AN1695" s="21"/>
      <c r="AO1695" s="21"/>
      <c r="AP1695" s="21"/>
      <c r="AS1695" s="3">
        <f t="shared" si="2106"/>
        <v>4.4023174632457085E-3</v>
      </c>
      <c r="AT1695" s="3" cm="1">
        <f t="array" ref="AT1695">AS1695-(100000000/LvacE($A1695)-$E1695)</f>
        <v>-4.7201549023156986E-5</v>
      </c>
      <c r="BB1695"/>
      <c r="BC1695"/>
      <c r="BD1695"/>
      <c r="BE1695"/>
      <c r="BF1695"/>
      <c r="BG1695"/>
      <c r="BH1695"/>
      <c r="BI1695"/>
      <c r="BJ1695"/>
      <c r="BN1695" s="16" cm="1">
        <f t="array" ref="BN1695">$C1695*EXP(poly_from_str(100000000/$E1695,BN$4342))</f>
        <v>0</v>
      </c>
      <c r="BO1695" s="16"/>
      <c r="BY1695" t="e">
        <v>#N/A</v>
      </c>
    </row>
    <row r="1696" spans="1:77" hidden="1" x14ac:dyDescent="0.25">
      <c r="A1696" t="s">
        <v>2386</v>
      </c>
      <c r="B1696" s="2" t="str">
        <f t="shared" si="2099"/>
        <v/>
      </c>
      <c r="C1696">
        <v>150</v>
      </c>
      <c r="D1696" t="s">
        <v>170</v>
      </c>
      <c r="E1696">
        <v>29056.18</v>
      </c>
      <c r="F1696">
        <v>35801</v>
      </c>
      <c r="G1696" t="s">
        <v>5</v>
      </c>
      <c r="H1696" s="5" t="s">
        <v>8</v>
      </c>
      <c r="I1696">
        <v>64857</v>
      </c>
      <c r="J1696" t="s">
        <v>3</v>
      </c>
      <c r="K1696" s="5" t="s">
        <v>4</v>
      </c>
      <c r="L1696">
        <v>35801.120000000003</v>
      </c>
      <c r="M1696" t="str">
        <f>$G1696&amp;""</f>
        <v>e</v>
      </c>
      <c r="N1696" t="str">
        <f>$H1696&amp;""</f>
        <v>7/2</v>
      </c>
      <c r="O1696">
        <v>64857.15</v>
      </c>
      <c r="P1696" t="str">
        <f>$J1696&amp;""</f>
        <v>o</v>
      </c>
      <c r="Q1696" t="str">
        <f>$K1696&amp;""</f>
        <v>9/2</v>
      </c>
      <c r="R1696">
        <v>16</v>
      </c>
      <c r="AA1696" s="10">
        <f t="shared" si="2101"/>
        <v>3440.623</v>
      </c>
      <c r="AB1696" s="3" cm="1">
        <f t="array" ref="AB1696">100000000/Lvac(AA1696)</f>
        <v>29056.175967737432</v>
      </c>
      <c r="AC1696" s="28">
        <f t="shared" si="2102"/>
        <v>2.9064503725052119E-7</v>
      </c>
      <c r="AD1696" s="28">
        <f t="shared" si="2103"/>
        <v>3.4416091130173204E-7</v>
      </c>
      <c r="AE1696" s="21">
        <f t="shared" si="2104"/>
        <v>29056.177646336797</v>
      </c>
      <c r="AF1696" s="10" cm="1">
        <f t="array" ref="AF1696">Lair(100000000/AE1696)</f>
        <v>3440.6228012263268</v>
      </c>
      <c r="AG1696" s="10">
        <f t="shared" si="2105"/>
        <v>9.2225166732503722E-3</v>
      </c>
      <c r="AH1696" s="10" t="b">
        <f t="shared" si="2100"/>
        <v>1</v>
      </c>
      <c r="AI1696" s="10">
        <f>$AF1696</f>
        <v>3440.6228012263268</v>
      </c>
      <c r="AJ1696" s="10">
        <f>AL1696/AK1696*AI1696</f>
        <v>1.1841278787155707E-2</v>
      </c>
      <c r="AK1696" s="16" cm="1">
        <f t="array" ref="AK1696">100000000/Lvac($AA1696)-0</f>
        <v>29056.175967737432</v>
      </c>
      <c r="AL1696" s="16">
        <f>MAX(0.1,0.007/$AA1696*$AE1696)</f>
        <v>0.1</v>
      </c>
      <c r="AM1696" s="10" cm="1">
        <f t="array" ref="AM1696">Lvac($AI1696)-$BA1696</f>
        <v>-1.7488313058038329E-2</v>
      </c>
      <c r="AN1696" s="10">
        <f>$AK1696-($AX1696-$AW1696)</f>
        <v>0.14596773743323865</v>
      </c>
      <c r="AO1696" s="3">
        <f>AM1696/AJ1696</f>
        <v>-1.4768939548157576</v>
      </c>
      <c r="AP1696" s="3">
        <v>-1.4601030658042937</v>
      </c>
      <c r="AS1696" s="3">
        <f t="shared" si="2106"/>
        <v>-4.0322625682165381E-3</v>
      </c>
      <c r="AT1696" s="3" cm="1">
        <f t="array" ref="AT1696">AS1696-(100000000/LvacE($A1696)-$E1696)</f>
        <v>-4.7203131543938071E-5</v>
      </c>
      <c r="AU1696" t="s">
        <v>4805</v>
      </c>
      <c r="AV1696" t="s">
        <v>4849</v>
      </c>
      <c r="AW1696" s="3">
        <v>35801.120000000003</v>
      </c>
      <c r="AX1696" s="3">
        <v>64857.15</v>
      </c>
      <c r="AY1696" s="3"/>
      <c r="AZ1696" s="10" cm="1">
        <f t="array" ref="AZ1696">Lair(100000000/($AX1696-$AW1696))</f>
        <v>3440.6402850600093</v>
      </c>
      <c r="BA1696" s="10">
        <f>100000000/($AX1696-$AW1696)</f>
        <v>3441.6264025057794</v>
      </c>
      <c r="BB1696" s="12">
        <v>767000000</v>
      </c>
      <c r="BC1696" s="3">
        <v>0.66100000000000003</v>
      </c>
      <c r="BD1696" s="12" cm="1">
        <f t="array" ref="BD1696">SfromgA($BB1696,$BA1696,"")</f>
        <v>15.431917686385974</v>
      </c>
      <c r="BE1696" s="29">
        <f>(10^MAX(0.05, -0.312925054856973*((LN($BD1696))^(1/3)) + 0.454808404431693)-1)*100</f>
        <v>12.201845430196357</v>
      </c>
      <c r="BF1696" s="12">
        <v>692811005.3804059</v>
      </c>
      <c r="BG1696" s="12" cm="1">
        <f t="array" ref="BG1696">SfromgA($BF1696,$BA1696,"")</f>
        <v>13.93924694557071</v>
      </c>
      <c r="BH1696" s="29">
        <f>(10^MAX(0.05, -0.312925054856973*((LN($BG1696))^(1/3)) + 0.454808404431693)-1)*100</f>
        <v>12.201845430196357</v>
      </c>
      <c r="BI1696" s="12">
        <f>IF($BB1696="",$BF1696,$BB1696)</f>
        <v>767000000</v>
      </c>
      <c r="BJ1696" s="29">
        <f>IF($BB1696="",$BH1696,$BE1696)</f>
        <v>12.201845430196357</v>
      </c>
      <c r="BK1696" s="3">
        <f>LN(BN1696*100000000/($AX1696-$AW1696)/$BI1696)</f>
        <v>-7.5070082434690262</v>
      </c>
      <c r="BL1696" s="13">
        <f>EXP(BK$4341*$AX1696+BK$4342)*$BI1696/(100000000/($AX1696-$AW1696))</f>
        <v>181.34654410806954</v>
      </c>
      <c r="BM1696" s="3">
        <f t="shared" ref="BM1696" si="2155">LN(BL1696/$C1696)</f>
        <v>0.18977451497503539</v>
      </c>
      <c r="BN1696" s="16" cm="1">
        <f t="array" ref="BN1696">$C1696*EXP(poly_from_str(100000000/$E1696,BN$4342))</f>
        <v>122.39942664564055</v>
      </c>
      <c r="BO1696" s="3">
        <f>LN($C1696)</f>
        <v>5.0106352940962555</v>
      </c>
      <c r="BP1696" s="13">
        <f>LN(BL1696/BN1696)</f>
        <v>0.39312012327167917</v>
      </c>
      <c r="BY1696">
        <v>123593</v>
      </c>
    </row>
    <row r="1697" spans="1:77" hidden="1" x14ac:dyDescent="0.25">
      <c r="A1697" t="s">
        <v>2387</v>
      </c>
      <c r="B1697" s="2" t="str">
        <f t="shared" si="2099"/>
        <v/>
      </c>
      <c r="C1697">
        <v>0</v>
      </c>
      <c r="E1697">
        <v>29091.91</v>
      </c>
      <c r="R1697">
        <v>16</v>
      </c>
      <c r="S1697" t="s">
        <v>22</v>
      </c>
      <c r="AA1697" s="10">
        <f t="shared" si="2101"/>
        <v>3436.3969999999999</v>
      </c>
      <c r="AB1697" s="3" cm="1">
        <f t="array" ref="AB1697">100000000/Lvac(AA1697)</f>
        <v>29091.907479307363</v>
      </c>
      <c r="AC1697" s="28">
        <f t="shared" si="2102"/>
        <v>2.9100246566389161E-7</v>
      </c>
      <c r="AD1697" s="28">
        <f t="shared" si="2103"/>
        <v>3.4373820304195764E-7</v>
      </c>
      <c r="AE1697" s="21">
        <f t="shared" si="2104"/>
        <v>29091.908531664332</v>
      </c>
      <c r="AF1697" s="10" cm="1">
        <f t="array" ref="AF1697">Lair(100000000/AE1697)</f>
        <v>3436.3968756896065</v>
      </c>
      <c r="AG1697" s="10">
        <f t="shared" si="2105"/>
        <v>9.2329084036721267E-3</v>
      </c>
      <c r="AH1697" s="10" t="b">
        <f t="shared" si="2100"/>
        <v>1</v>
      </c>
      <c r="AI1697" s="10">
        <f t="shared" si="2108"/>
        <v>3436.3969999999999</v>
      </c>
      <c r="AJ1697">
        <v>3.0000000000000001E-3</v>
      </c>
      <c r="AK1697" s="3" cm="1">
        <f t="array" ref="AK1697">100000000/Lvac($AA1697)</f>
        <v>29091.907479307363</v>
      </c>
      <c r="AL1697" s="21">
        <f>AJ1697/AI1697*AK1697</f>
        <v>2.5397450422032754E-2</v>
      </c>
      <c r="AM1697" s="21"/>
      <c r="AN1697" s="21"/>
      <c r="AO1697" s="21"/>
      <c r="AP1697" s="21"/>
      <c r="AS1697" s="3">
        <f t="shared" si="2106"/>
        <v>-2.5206926366081461E-3</v>
      </c>
      <c r="AT1697" s="3" cm="1">
        <f t="array" ref="AT1697">AS1697-(100000000/LvacE($A1697)-$E1697)</f>
        <v>-4.7354900743812323E-5</v>
      </c>
      <c r="BB1697"/>
      <c r="BC1697"/>
      <c r="BD1697"/>
      <c r="BE1697"/>
      <c r="BF1697"/>
      <c r="BG1697"/>
      <c r="BH1697"/>
      <c r="BI1697"/>
      <c r="BJ1697"/>
      <c r="BN1697" s="16" cm="1">
        <f t="array" ref="BN1697">$C1697*EXP(poly_from_str(100000000/$E1697,BN$4342))</f>
        <v>0</v>
      </c>
      <c r="BO1697" s="16"/>
      <c r="BY1697" t="e">
        <v>#N/A</v>
      </c>
    </row>
    <row r="1698" spans="1:77" hidden="1" x14ac:dyDescent="0.25">
      <c r="A1698" t="s">
        <v>2388</v>
      </c>
      <c r="B1698" s="2" t="str">
        <f t="shared" si="2099"/>
        <v/>
      </c>
      <c r="C1698">
        <v>300</v>
      </c>
      <c r="D1698" t="s">
        <v>170</v>
      </c>
      <c r="E1698">
        <v>29092.240000000002</v>
      </c>
      <c r="F1698">
        <v>33466</v>
      </c>
      <c r="G1698" t="s">
        <v>5</v>
      </c>
      <c r="H1698" s="5" t="s">
        <v>16</v>
      </c>
      <c r="I1698">
        <v>62558</v>
      </c>
      <c r="J1698" t="s">
        <v>3</v>
      </c>
      <c r="K1698" s="5" t="s">
        <v>16</v>
      </c>
      <c r="L1698">
        <v>33466.410000000003</v>
      </c>
      <c r="M1698" t="str">
        <f t="shared" ref="M1698:M1699" si="2156">$G1698&amp;""</f>
        <v>e</v>
      </c>
      <c r="N1698" t="str">
        <f t="shared" ref="N1698:N1699" si="2157">$H1698&amp;""</f>
        <v>11/2</v>
      </c>
      <c r="O1698">
        <v>62558.67</v>
      </c>
      <c r="P1698" t="str">
        <f t="shared" ref="P1698:P1699" si="2158">$J1698&amp;""</f>
        <v>o</v>
      </c>
      <c r="Q1698" t="str">
        <f t="shared" ref="Q1698:Q1699" si="2159">$K1698&amp;""</f>
        <v>11/2</v>
      </c>
      <c r="R1698">
        <v>16</v>
      </c>
      <c r="AA1698" s="10">
        <f t="shared" si="2101"/>
        <v>3436.3580000000002</v>
      </c>
      <c r="AB1698" s="3" cm="1">
        <f t="array" ref="AB1698">100000000/Lvac(AA1698)</f>
        <v>29092.237639843741</v>
      </c>
      <c r="AC1698" s="28">
        <f t="shared" si="2102"/>
        <v>2.9100576831633955E-7</v>
      </c>
      <c r="AD1698" s="28">
        <f t="shared" si="2103"/>
        <v>3.4373430204297311E-7</v>
      </c>
      <c r="AE1698" s="21">
        <f t="shared" si="2104"/>
        <v>29092.238625204878</v>
      </c>
      <c r="AF1698" s="10" cm="1">
        <f t="array" ref="AF1698">Lair(100000000/AE1698)</f>
        <v>3436.3578836061774</v>
      </c>
      <c r="AG1698" s="10">
        <f t="shared" si="2105"/>
        <v>9.2330044832121295E-3</v>
      </c>
      <c r="AH1698" s="10" t="b">
        <f t="shared" si="2100"/>
        <v>1</v>
      </c>
      <c r="AI1698" s="10">
        <f t="shared" ref="AI1698:AI1699" si="2160">$AF1698</f>
        <v>3436.3578836061774</v>
      </c>
      <c r="AJ1698" s="10">
        <f t="shared" ref="AJ1698:AJ1699" si="2161">AL1698/AK1698*AI1698</f>
        <v>1.1811940786912377E-2</v>
      </c>
      <c r="AK1698" s="16" cm="1">
        <f t="array" ref="AK1698">100000000/Lvac($AA1698)-0</f>
        <v>29092.237639843741</v>
      </c>
      <c r="AL1698" s="16">
        <f>MAX(0.1,0.007/$AA1698*$AE1698)</f>
        <v>0.1</v>
      </c>
      <c r="AM1698" s="10" cm="1">
        <f t="array" ref="AM1698">Lvac($AI1698)-$BA1698</f>
        <v>2.5254999204662454E-3</v>
      </c>
      <c r="AN1698" s="10">
        <f t="shared" ref="AN1698:AN1699" si="2162">$AK1698-($AX1698-$AW1698)</f>
        <v>-2.2360156253853347E-2</v>
      </c>
      <c r="AO1698" s="3">
        <f t="shared" ref="AO1698:AO1699" si="2163">AM1698/AJ1698</f>
        <v>0.21380905695569502</v>
      </c>
      <c r="AP1698" s="3">
        <v>0.22366548525119806</v>
      </c>
      <c r="AS1698" s="3">
        <f t="shared" si="2106"/>
        <v>-2.3601562606927473E-3</v>
      </c>
      <c r="AT1698" s="3" cm="1">
        <f t="array" ref="AT1698">AS1698-(100000000/LvacE($A1698)-$E1698)</f>
        <v>-4.7356297727674246E-5</v>
      </c>
      <c r="AU1698" t="s">
        <v>4769</v>
      </c>
      <c r="AV1698" t="s">
        <v>4816</v>
      </c>
      <c r="AW1698" s="3">
        <v>33466.410000000003</v>
      </c>
      <c r="AX1698" s="3">
        <v>62558.67</v>
      </c>
      <c r="AY1698" s="3"/>
      <c r="AZ1698" s="10" cm="1">
        <f t="array" ref="AZ1698">Lair(100000000/($AX1698-$AW1698))</f>
        <v>3436.3553587529973</v>
      </c>
      <c r="BA1698" s="10">
        <f t="shared" ref="BA1698:BA1699" si="2164">100000000/($AX1698-$AW1698)</f>
        <v>3437.3403785061737</v>
      </c>
      <c r="BB1698" s="12">
        <v>540000000</v>
      </c>
      <c r="BC1698" s="3">
        <v>0.46</v>
      </c>
      <c r="BD1698" s="12" cm="1">
        <f t="array" ref="BD1698">SfromgA($BB1698,$BA1698,"")</f>
        <v>10.824173352357231</v>
      </c>
      <c r="BE1698" s="29">
        <f t="shared" ref="BE1698:BE1699" si="2165">(10^MAX(0.05, -0.312925054856973*((LN($BD1698))^(1/3)) + 0.454808404431693)-1)*100</f>
        <v>12.201845430196357</v>
      </c>
      <c r="BF1698" s="12">
        <v>480504155.48611343</v>
      </c>
      <c r="BG1698" s="12" cm="1">
        <f t="array" ref="BG1698">SfromgA($BF1698,$BA1698,"")</f>
        <v>9.6315931027957493</v>
      </c>
      <c r="BH1698" s="29">
        <f>(10^MAX(0.05, -0.312925054856973*((LN($BG1698))^(1/3)) + 0.454808404431693)-1)*100</f>
        <v>12.201845430196357</v>
      </c>
      <c r="BI1698" s="12">
        <f>IF($BB1698="",$BF1698,$BB1698)</f>
        <v>540000000</v>
      </c>
      <c r="BJ1698" s="29">
        <f>IF($BB1698="",$BH1698,$BE1698)</f>
        <v>12.201845430196357</v>
      </c>
      <c r="BK1698" s="3">
        <f t="shared" ref="BK1698:BK1699" si="2166">LN(BN1698*100000000/($AX1698-$AW1698)/$BI1698)</f>
        <v>-6.4466013115479495</v>
      </c>
      <c r="BL1698" s="13">
        <f>EXP(BK$4341*$AX1698+BK$4342)*$BI1698/(100000000/($AX1698-$AW1698))</f>
        <v>152.22765586329527</v>
      </c>
      <c r="BM1698" s="3">
        <f t="shared" ref="BM1698:BM1699" si="2167">LN(BL1698/$C1698)</f>
        <v>-0.6784053383550126</v>
      </c>
      <c r="BN1698" s="16" cm="1">
        <f t="array" ref="BN1698">$C1698*EXP(poly_from_str(100000000/$E1698,BN$4342))</f>
        <v>249.14251457366183</v>
      </c>
      <c r="BO1698" s="3">
        <f t="shared" ref="BO1698:BO1699" si="2168">LN($C1698)</f>
        <v>5.7037824746562009</v>
      </c>
      <c r="BP1698" s="13">
        <f t="shared" ref="BP1698:BP1699" si="2169">LN(BL1698/BN1698)</f>
        <v>-0.49264794412044161</v>
      </c>
      <c r="BY1698">
        <v>251219</v>
      </c>
    </row>
    <row r="1699" spans="1:77" hidden="1" x14ac:dyDescent="0.25">
      <c r="A1699" t="s">
        <v>2389</v>
      </c>
      <c r="B1699" s="2" t="str">
        <f t="shared" si="2099"/>
        <v/>
      </c>
      <c r="C1699">
        <v>6</v>
      </c>
      <c r="D1699" t="s">
        <v>170</v>
      </c>
      <c r="E1699">
        <v>29144.23</v>
      </c>
      <c r="F1699">
        <v>38726</v>
      </c>
      <c r="G1699" t="s">
        <v>5</v>
      </c>
      <c r="H1699" s="5" t="s">
        <v>8</v>
      </c>
      <c r="I1699">
        <v>67870</v>
      </c>
      <c r="J1699" t="s">
        <v>3</v>
      </c>
      <c r="K1699" s="5" t="s">
        <v>4</v>
      </c>
      <c r="L1699">
        <v>38726.5</v>
      </c>
      <c r="M1699" t="str">
        <f t="shared" si="2156"/>
        <v>e</v>
      </c>
      <c r="N1699" t="str">
        <f t="shared" si="2157"/>
        <v>7/2</v>
      </c>
      <c r="O1699">
        <v>67870.759999999995</v>
      </c>
      <c r="P1699" t="str">
        <f t="shared" si="2158"/>
        <v>o</v>
      </c>
      <c r="Q1699" t="str">
        <f t="shared" si="2159"/>
        <v>9/2</v>
      </c>
      <c r="R1699">
        <v>16</v>
      </c>
      <c r="AA1699" s="10">
        <f t="shared" si="2101"/>
        <v>3430.2269999999999</v>
      </c>
      <c r="AB1699" s="3" cm="1">
        <f t="array" ref="AB1699">100000000/Lvac(AA1699)</f>
        <v>29144.233923069172</v>
      </c>
      <c r="AC1699" s="28">
        <f t="shared" si="2102"/>
        <v>2.9152589609958758E-7</v>
      </c>
      <c r="AD1699" s="28">
        <f t="shared" si="2103"/>
        <v>3.4312104502031471E-7</v>
      </c>
      <c r="AE1699" s="21">
        <f t="shared" si="2104"/>
        <v>29144.232278375839</v>
      </c>
      <c r="AF1699" s="10" cm="1">
        <f t="array" ref="AF1699">Lair(100000000/AE1699)</f>
        <v>3430.2271935835588</v>
      </c>
      <c r="AG1699" s="10">
        <f t="shared" si="2105"/>
        <v>9.2481494552793704E-3</v>
      </c>
      <c r="AH1699" s="10" t="b">
        <f t="shared" si="2100"/>
        <v>1</v>
      </c>
      <c r="AI1699" s="10">
        <f t="shared" si="2160"/>
        <v>3430.2271935835588</v>
      </c>
      <c r="AJ1699" s="10">
        <f t="shared" si="2161"/>
        <v>1.1769831393194921E-2</v>
      </c>
      <c r="AK1699" s="16" cm="1">
        <f t="array" ref="AK1699">100000000/Lvac($AA1699)-0</f>
        <v>29144.233923069172</v>
      </c>
      <c r="AL1699" s="16">
        <f>MAX(0.1,0.007/$AA1699*$AE1699)</f>
        <v>0.1</v>
      </c>
      <c r="AM1699" s="10" cm="1">
        <f t="array" ref="AM1699">Lvac($AI1699)-$BA1699</f>
        <v>3.2637209474160045E-3</v>
      </c>
      <c r="AN1699" s="10">
        <f t="shared" si="2162"/>
        <v>-2.6076930822455324E-2</v>
      </c>
      <c r="AO1699" s="3">
        <f t="shared" si="2163"/>
        <v>0.27729547164991863</v>
      </c>
      <c r="AP1699" s="3">
        <v>0.26084383770376757</v>
      </c>
      <c r="AS1699" s="3">
        <f t="shared" si="2106"/>
        <v>3.9230691727425437E-3</v>
      </c>
      <c r="AT1699" s="3" cm="1">
        <f t="array" ref="AT1699">AS1699-(100000000/LvacE($A1699)-$E1699)</f>
        <v>-4.757470014737919E-5</v>
      </c>
      <c r="AU1699" t="s">
        <v>4745</v>
      </c>
      <c r="AV1699" t="s">
        <v>4750</v>
      </c>
      <c r="AW1699" s="3">
        <v>38726.5</v>
      </c>
      <c r="AX1699" s="3">
        <v>67870.759999999995</v>
      </c>
      <c r="AY1699" s="3"/>
      <c r="AZ1699" s="10" cm="1">
        <f t="array" ref="AZ1699">Lair(100000000/($AX1699-$AW1699))</f>
        <v>3430.2239306981564</v>
      </c>
      <c r="BA1699" s="10">
        <f t="shared" si="2164"/>
        <v>3431.2073801153306</v>
      </c>
      <c r="BB1699" s="12">
        <v>52300000</v>
      </c>
      <c r="BC1699" s="3">
        <v>0.11700000000000001</v>
      </c>
      <c r="BD1699" s="12" cm="1">
        <f t="array" ref="BD1699">SfromgA($BB1699,$BA1699,"")</f>
        <v>1.0427398012331428</v>
      </c>
      <c r="BE1699" s="29">
        <f t="shared" si="2165"/>
        <v>121.90292165682246</v>
      </c>
      <c r="BG1699" s="3"/>
      <c r="BH1699" s="3"/>
      <c r="BI1699" s="12">
        <f>IF($BB1699="",$BF1699,$BB1699)</f>
        <v>52300000</v>
      </c>
      <c r="BJ1699" s="29">
        <f>IF($BB1699="",$BH1699,$BE1699)</f>
        <v>121.90292165682246</v>
      </c>
      <c r="BK1699" s="3">
        <f t="shared" si="2166"/>
        <v>-8.0007499739030195</v>
      </c>
      <c r="BL1699" s="13">
        <f>EXP(BK$4341*$AX1699+BK$4342)*$BI1699/(100000000/($AX1699-$AW1699))</f>
        <v>9.8648385425289149</v>
      </c>
      <c r="BM1699" s="3">
        <f t="shared" si="2167"/>
        <v>0.49721730341506265</v>
      </c>
      <c r="BN1699" s="16" cm="1">
        <f t="array" ref="BN1699">$C1699*EXP(poly_from_str(100000000/$E1699,BN$4342))</f>
        <v>5.1094382723859564</v>
      </c>
      <c r="BO1699" s="3">
        <f t="shared" si="2168"/>
        <v>1.791759469228055</v>
      </c>
      <c r="BP1699" s="13">
        <f t="shared" si="2169"/>
        <v>0.65788730159596998</v>
      </c>
      <c r="BY1699">
        <v>5142</v>
      </c>
    </row>
    <row r="1700" spans="1:77" hidden="1" x14ac:dyDescent="0.25">
      <c r="A1700" t="s">
        <v>2390</v>
      </c>
      <c r="B1700" s="2" t="str">
        <f t="shared" si="2099"/>
        <v/>
      </c>
      <c r="C1700">
        <v>0</v>
      </c>
      <c r="E1700">
        <v>29150.55</v>
      </c>
      <c r="R1700">
        <v>16</v>
      </c>
      <c r="S1700" t="s">
        <v>22</v>
      </c>
      <c r="AA1700" s="10">
        <f t="shared" si="2101"/>
        <v>3429.4839999999999</v>
      </c>
      <c r="AB1700" s="3" cm="1">
        <f t="array" ref="AB1700">100000000/Lvac(AA1700)</f>
        <v>29150.547847432306</v>
      </c>
      <c r="AC1700" s="28">
        <f t="shared" si="2102"/>
        <v>2.9158905537975975E-7</v>
      </c>
      <c r="AD1700" s="28">
        <f t="shared" si="2103"/>
        <v>3.4304672599423681E-7</v>
      </c>
      <c r="AE1700" s="21">
        <f t="shared" si="2104"/>
        <v>29150.54875032117</v>
      </c>
      <c r="AF1700" s="10" cm="1">
        <f t="array" ref="AF1700">Lair(100000000/AE1700)</f>
        <v>3429.4838937742893</v>
      </c>
      <c r="AG1700" s="10">
        <f t="shared" si="2105"/>
        <v>9.2499903553176378E-3</v>
      </c>
      <c r="AH1700" s="10" t="b">
        <f t="shared" si="2100"/>
        <v>1</v>
      </c>
      <c r="AI1700" s="10">
        <f t="shared" si="2108"/>
        <v>3429.4839999999999</v>
      </c>
      <c r="AJ1700">
        <v>3.0000000000000001E-3</v>
      </c>
      <c r="AK1700" s="3" cm="1">
        <f t="array" ref="AK1700">100000000/Lvac($AA1700)</f>
        <v>29150.547847432306</v>
      </c>
      <c r="AL1700" s="21">
        <f>AJ1700/AI1700*AK1700</f>
        <v>2.5499942131905828E-2</v>
      </c>
      <c r="AM1700" s="21"/>
      <c r="AN1700" s="21"/>
      <c r="AO1700" s="21"/>
      <c r="AP1700" s="21"/>
      <c r="AS1700" s="3">
        <f t="shared" si="2106"/>
        <v>-2.1525676929741167E-3</v>
      </c>
      <c r="AT1700" s="3" cm="1">
        <f t="array" ref="AT1700">AS1700-(100000000/LvacE($A1700)-$E1700)</f>
        <v>-4.7601028200006112E-5</v>
      </c>
      <c r="BB1700"/>
      <c r="BC1700"/>
      <c r="BD1700"/>
      <c r="BE1700"/>
      <c r="BF1700"/>
      <c r="BG1700"/>
      <c r="BH1700"/>
      <c r="BI1700"/>
      <c r="BJ1700"/>
      <c r="BN1700" s="16" cm="1">
        <f t="array" ref="BN1700">$C1700*EXP(poly_from_str(100000000/$E1700,BN$4342))</f>
        <v>0</v>
      </c>
      <c r="BO1700" s="16"/>
      <c r="BY1700" t="e">
        <v>#N/A</v>
      </c>
    </row>
    <row r="1701" spans="1:77" hidden="1" x14ac:dyDescent="0.25">
      <c r="A1701" t="s">
        <v>2391</v>
      </c>
      <c r="B1701" s="2" t="str">
        <f t="shared" si="2099"/>
        <v/>
      </c>
      <c r="C1701">
        <v>2</v>
      </c>
      <c r="D1701" t="s">
        <v>170</v>
      </c>
      <c r="E1701">
        <v>29151.13</v>
      </c>
      <c r="F1701">
        <v>35828</v>
      </c>
      <c r="G1701" t="s">
        <v>5</v>
      </c>
      <c r="H1701" s="5" t="s">
        <v>4</v>
      </c>
      <c r="I1701">
        <v>64979</v>
      </c>
      <c r="J1701" t="s">
        <v>3</v>
      </c>
      <c r="K1701" s="5" t="s">
        <v>8</v>
      </c>
      <c r="L1701">
        <v>35828.46</v>
      </c>
      <c r="M1701" t="str">
        <f>$G1701&amp;""</f>
        <v>e</v>
      </c>
      <c r="N1701" t="str">
        <f>$H1701&amp;""</f>
        <v>9/2</v>
      </c>
      <c r="O1701">
        <v>64979.55</v>
      </c>
      <c r="P1701" t="str">
        <f>$J1701&amp;""</f>
        <v>o</v>
      </c>
      <c r="Q1701" t="str">
        <f>$K1701&amp;""</f>
        <v>7/2</v>
      </c>
      <c r="R1701">
        <v>16</v>
      </c>
      <c r="AA1701" s="10">
        <f t="shared" si="2101"/>
        <v>3429.4160000000002</v>
      </c>
      <c r="AB1701" s="3" cm="1">
        <f t="array" ref="AB1701">100000000/Lvac(AA1701)</f>
        <v>29151.125839874945</v>
      </c>
      <c r="AC1701" s="28">
        <f t="shared" si="2102"/>
        <v>2.9159483713845156E-7</v>
      </c>
      <c r="AD1701" s="28">
        <f t="shared" si="2103"/>
        <v>3.4303992425298722E-7</v>
      </c>
      <c r="AE1701" s="21">
        <f t="shared" si="2104"/>
        <v>29151.127584908812</v>
      </c>
      <c r="AF1701" s="10" cm="1">
        <f t="array" ref="AF1701">Lair(100000000/AE1701)</f>
        <v>3429.4157947032968</v>
      </c>
      <c r="AG1701" s="10">
        <f t="shared" si="2105"/>
        <v>9.2501588958404206E-3</v>
      </c>
      <c r="AH1701" s="10" t="b">
        <f t="shared" si="2100"/>
        <v>1</v>
      </c>
      <c r="AI1701" s="10">
        <f>$AF1701</f>
        <v>3429.4157947032968</v>
      </c>
      <c r="AJ1701" s="10">
        <f>AL1701/AK1701*AI1701</f>
        <v>1.1764265344470171E-2</v>
      </c>
      <c r="AK1701" s="16" cm="1">
        <f t="array" ref="AK1701">100000000/Lvac($AA1701)-0</f>
        <v>29151.125839874945</v>
      </c>
      <c r="AL1701" s="16">
        <f>MAX(0.1,0.007/$AA1701*$AE1701)</f>
        <v>0.1</v>
      </c>
      <c r="AM1701" s="10" cm="1">
        <f t="array" ref="AM1701">Lvac($AI1701)-$BA1701</f>
        <v>-4.4228615461179288E-3</v>
      </c>
      <c r="AN1701" s="10">
        <f>$AK1701-($AX1701-$AW1701)</f>
        <v>3.5839874941302696E-2</v>
      </c>
      <c r="AO1701" s="3">
        <f>AM1701/AJ1701</f>
        <v>-0.37595730941217748</v>
      </c>
      <c r="AP1701" s="3">
        <v>-0.35850194611189251</v>
      </c>
      <c r="AS1701" s="3">
        <f t="shared" si="2106"/>
        <v>-4.1601250559324399E-3</v>
      </c>
      <c r="AT1701" s="3" cm="1">
        <f t="array" ref="AT1701">AS1701-(100000000/LvacE($A1701)-$E1701)</f>
        <v>-4.7603436541976407E-5</v>
      </c>
      <c r="AU1701" t="s">
        <v>4768</v>
      </c>
      <c r="AV1701" t="s">
        <v>4907</v>
      </c>
      <c r="AW1701" s="3">
        <v>35828.46</v>
      </c>
      <c r="AX1701" s="3">
        <v>64979.55</v>
      </c>
      <c r="AY1701" s="3"/>
      <c r="AZ1701" s="10" cm="1">
        <f t="array" ref="AZ1701">Lair(100000000/($AX1701-$AW1701))</f>
        <v>3429.4202164325893</v>
      </c>
      <c r="BA1701" s="10">
        <f>100000000/($AX1701-$AW1701)</f>
        <v>3430.4034600421455</v>
      </c>
      <c r="BB1701" s="12">
        <v>76600000</v>
      </c>
      <c r="BC1701" s="3">
        <v>0.152</v>
      </c>
      <c r="BD1701" s="12" cm="1">
        <f t="array" ref="BD1701">SfromgA($BB1701,$BA1701,"")</f>
        <v>1.5261518051672682</v>
      </c>
      <c r="BE1701" s="29">
        <f>(10^MAX(0.05, -0.312925054856973*((LN($BD1701))^(1/3)) + 0.454808404431693)-1)*100</f>
        <v>65.940570061253155</v>
      </c>
      <c r="BG1701" s="3"/>
      <c r="BH1701" s="3"/>
      <c r="BI1701" s="12">
        <f>IF($BB1701="",$BF1701,$BB1701)</f>
        <v>76600000</v>
      </c>
      <c r="BJ1701" s="29">
        <f>IF($BB1701="",$BH1701,$BE1701)</f>
        <v>65.940570061253155</v>
      </c>
      <c r="BK1701" s="3">
        <f>LN(BN1701*100000000/($AX1701-$AW1701)/$BI1701)</f>
        <v>-9.477891913067733</v>
      </c>
      <c r="BL1701" s="13">
        <f>EXP(BK$4341*$AX1701+BK$4342)*$BI1701/(100000000/($AX1701-$AW1701))</f>
        <v>18.002063380533524</v>
      </c>
      <c r="BM1701" s="3">
        <f t="shared" ref="BM1701" si="2170">LN(BL1701/$C1701)</f>
        <v>2.1973392030183074</v>
      </c>
      <c r="BN1701" s="16" cm="1">
        <f t="array" ref="BN1701">$C1701*EXP(poly_from_str(100000000/$E1701,BN$4342))</f>
        <v>1.7087849485840714</v>
      </c>
      <c r="BO1701" s="3">
        <f>LN($C1701)</f>
        <v>0.69314718055994529</v>
      </c>
      <c r="BP1701" s="13">
        <f>LN(BL1701/BN1701)</f>
        <v>2.3547038220121035</v>
      </c>
      <c r="BY1701">
        <v>1719</v>
      </c>
    </row>
    <row r="1702" spans="1:77" hidden="1" x14ac:dyDescent="0.25">
      <c r="A1702" t="s">
        <v>2392</v>
      </c>
      <c r="B1702" s="2" t="str">
        <f t="shared" si="2099"/>
        <v/>
      </c>
      <c r="C1702">
        <v>4</v>
      </c>
      <c r="D1702" t="s">
        <v>1155</v>
      </c>
      <c r="E1702">
        <v>29164.26</v>
      </c>
      <c r="R1702">
        <v>16</v>
      </c>
      <c r="S1702" t="s">
        <v>22</v>
      </c>
      <c r="AA1702" s="10">
        <f t="shared" si="2101"/>
        <v>3427.8719999999998</v>
      </c>
      <c r="AB1702" s="3" cm="1">
        <f t="array" ref="AB1702">100000000/Lvac(AA1702)</f>
        <v>29164.255839606332</v>
      </c>
      <c r="AC1702" s="28">
        <f t="shared" si="2102"/>
        <v>2.9172617880714335E-7</v>
      </c>
      <c r="AD1702" s="28">
        <f t="shared" si="2103"/>
        <v>3.4288548471789097E-7</v>
      </c>
      <c r="AE1702" s="21">
        <f t="shared" si="2104"/>
        <v>29164.257586578031</v>
      </c>
      <c r="AF1702" s="10" cm="1">
        <f t="array" ref="AF1702">Lair(100000000/AE1702)</f>
        <v>3427.8717946603301</v>
      </c>
      <c r="AG1702" s="10">
        <f t="shared" si="2105"/>
        <v>9.2539884569211358E-3</v>
      </c>
      <c r="AH1702" s="10" t="b">
        <f t="shared" si="2100"/>
        <v>1</v>
      </c>
      <c r="AI1702" s="10">
        <f t="shared" si="2108"/>
        <v>3427.8719999999998</v>
      </c>
      <c r="AJ1702">
        <v>7.0000000000000001E-3</v>
      </c>
      <c r="AK1702" s="3" cm="1">
        <f t="array" ref="AK1702">100000000/Lvac($AA1702)</f>
        <v>29164.255839606332</v>
      </c>
      <c r="AL1702" s="21">
        <f>AJ1702/AI1702*AK1702</f>
        <v>5.9555838396895905E-2</v>
      </c>
      <c r="AM1702" s="21"/>
      <c r="AN1702" s="21"/>
      <c r="AO1702" s="21"/>
      <c r="AP1702" s="21"/>
      <c r="AS1702" s="3">
        <f t="shared" si="2106"/>
        <v>-4.1603936660976615E-3</v>
      </c>
      <c r="AT1702" s="3" cm="1">
        <f t="array" ref="AT1702">AS1702-(100000000/LvacE($A1702)-$E1702)</f>
        <v>-4.7658028051955625E-5</v>
      </c>
      <c r="BB1702"/>
      <c r="BC1702"/>
      <c r="BD1702"/>
      <c r="BE1702"/>
      <c r="BF1702"/>
      <c r="BG1702"/>
      <c r="BH1702"/>
      <c r="BI1702"/>
      <c r="BJ1702"/>
      <c r="BN1702" s="16" cm="1">
        <f t="array" ref="BN1702">$C1702*EXP(poly_from_str(100000000/$E1702,BN$4342))</f>
        <v>3.4390794530670243</v>
      </c>
      <c r="BO1702" s="16"/>
      <c r="BY1702">
        <v>3458</v>
      </c>
    </row>
    <row r="1703" spans="1:77" hidden="1" x14ac:dyDescent="0.25">
      <c r="A1703" t="s">
        <v>2393</v>
      </c>
      <c r="B1703" s="2" t="str">
        <f t="shared" si="2099"/>
        <v/>
      </c>
      <c r="C1703">
        <v>500</v>
      </c>
      <c r="D1703" t="s">
        <v>170</v>
      </c>
      <c r="E1703">
        <v>29171.52</v>
      </c>
      <c r="F1703">
        <v>30994</v>
      </c>
      <c r="G1703" t="s">
        <v>5</v>
      </c>
      <c r="H1703" s="5" t="s">
        <v>4</v>
      </c>
      <c r="I1703">
        <v>60166</v>
      </c>
      <c r="J1703" t="s">
        <v>3</v>
      </c>
      <c r="K1703" s="5" t="s">
        <v>4</v>
      </c>
      <c r="L1703">
        <v>30994.55</v>
      </c>
      <c r="M1703" t="str">
        <f t="shared" ref="M1703:M1705" si="2171">$G1703&amp;""</f>
        <v>e</v>
      </c>
      <c r="N1703" t="str">
        <f t="shared" ref="N1703:N1705" si="2172">$H1703&amp;""</f>
        <v>9/2</v>
      </c>
      <c r="O1703">
        <v>60166.2</v>
      </c>
      <c r="P1703" t="str">
        <f t="shared" ref="P1703:P1705" si="2173">$J1703&amp;""</f>
        <v>o</v>
      </c>
      <c r="Q1703" t="str">
        <f t="shared" ref="Q1703:Q1705" si="2174">$K1703&amp;""</f>
        <v>9/2</v>
      </c>
      <c r="R1703">
        <v>16</v>
      </c>
      <c r="AA1703" s="10">
        <f t="shared" si="2101"/>
        <v>3427.018</v>
      </c>
      <c r="AB1703" s="3" cm="1">
        <f t="array" ref="AB1703">100000000/Lvac(AA1703)</f>
        <v>29171.523239537852</v>
      </c>
      <c r="AC1703" s="28">
        <f t="shared" si="2102"/>
        <v>2.9179887587401058E-7</v>
      </c>
      <c r="AD1703" s="28">
        <f t="shared" si="2103"/>
        <v>3.4280006285192614E-7</v>
      </c>
      <c r="AE1703" s="21">
        <f t="shared" si="2104"/>
        <v>29171.521878451953</v>
      </c>
      <c r="AF1703" s="10" cm="1">
        <f t="array" ref="AF1703">Lair(100000000/AE1703)</f>
        <v>3427.0181599028333</v>
      </c>
      <c r="AG1703" s="10">
        <f t="shared" si="2105"/>
        <v>9.25610884441486E-3</v>
      </c>
      <c r="AH1703" s="10" t="b">
        <f t="shared" si="2100"/>
        <v>1</v>
      </c>
      <c r="AI1703" s="10">
        <f t="shared" ref="AI1703:AI1705" si="2175">$AF1703</f>
        <v>3427.0181599028333</v>
      </c>
      <c r="AJ1703" s="10">
        <f>AL1703/AK1703*AI1703</f>
        <v>1.1747820406093836E-2</v>
      </c>
      <c r="AK1703" s="16" cm="1">
        <f t="array" ref="AK1703">100000000/Lvac($AA1703)-0</f>
        <v>29171.523239537852</v>
      </c>
      <c r="AL1703" s="16">
        <f>MAX(0.1,0.007/$AA1703*$AE1703)</f>
        <v>0.1</v>
      </c>
      <c r="AM1703" s="10" cm="1">
        <f t="array" ref="AM1703">Lvac($AI1703)-$BA1703</f>
        <v>1.5055739655053912E-2</v>
      </c>
      <c r="AN1703" s="10">
        <f t="shared" ref="AN1703:AN1705" si="2176">$AK1703-($AX1703-$AW1703)</f>
        <v>-0.12676046214619419</v>
      </c>
      <c r="AO1703" s="3">
        <f t="shared" ref="AO1703:AO1705" si="2177">AM1703/AJ1703</f>
        <v>1.2815772743039373</v>
      </c>
      <c r="AP1703" s="3">
        <v>1.2679625718638177</v>
      </c>
      <c r="AS1703" s="3">
        <f t="shared" si="2106"/>
        <v>3.2395378511864692E-3</v>
      </c>
      <c r="AT1703" s="3" cm="1">
        <f t="array" ref="AT1703">AS1703-(100000000/LvacE($A1703)-$E1703)</f>
        <v>-4.768816870637238E-5</v>
      </c>
      <c r="AU1703" t="s">
        <v>4783</v>
      </c>
      <c r="AV1703" t="s">
        <v>4721</v>
      </c>
      <c r="AW1703" s="3">
        <v>30994.55</v>
      </c>
      <c r="AX1703" s="3">
        <v>60166.2</v>
      </c>
      <c r="AY1703" s="3"/>
      <c r="AZ1703" s="10" cm="1">
        <f t="array" ref="AZ1703">Lair(100000000/($AX1703-$AW1703))</f>
        <v>3427.0031080170097</v>
      </c>
      <c r="BA1703" s="10">
        <f t="shared" ref="BA1703:BA1705" si="2178">100000000/($AX1703-$AW1703)</f>
        <v>3427.9857327233808</v>
      </c>
      <c r="BB1703" s="12">
        <v>563000000</v>
      </c>
      <c r="BC1703" s="3">
        <v>0.497</v>
      </c>
      <c r="BD1703" s="12" cm="1">
        <f t="array" ref="BD1703">SfromgA($BB1703,$BA1703,"")</f>
        <v>11.193316189797693</v>
      </c>
      <c r="BE1703" s="29">
        <f t="shared" ref="BE1703:BE1704" si="2179">(10^MAX(0.05, -0.312925054856973*((LN($BD1703))^(1/3)) + 0.454808404431693)-1)*100</f>
        <v>12.201845430196357</v>
      </c>
      <c r="BF1703" s="12">
        <v>505899460.12528104</v>
      </c>
      <c r="BG1703" s="12" cm="1">
        <f t="array" ref="BG1703">SfromgA($BF1703,$BA1703,"")</f>
        <v>10.058068592238403</v>
      </c>
      <c r="BH1703" s="29">
        <f>(10^MAX(0.05, -0.312925054856973*((LN($BG1703))^(1/3)) + 0.454808404431693)-1)*100</f>
        <v>12.201845430196357</v>
      </c>
      <c r="BI1703" s="12">
        <f>IF($BB1703="",$BF1703,$BB1703)</f>
        <v>563000000</v>
      </c>
      <c r="BJ1703" s="29">
        <f>IF($BB1703="",$BH1703,$BE1703)</f>
        <v>12.201845430196357</v>
      </c>
      <c r="BK1703" s="3">
        <f t="shared" ref="BK1703:BK1704" si="2180">LN(BN1703*100000000/($AX1703-$AW1703)/$BI1703)</f>
        <v>-5.9420842047173039</v>
      </c>
      <c r="BL1703" s="13">
        <f>EXP(BK$4341*$AX1703+BK$4342)*$BI1703/(100000000/($AX1703-$AW1703))</f>
        <v>190.87009235772535</v>
      </c>
      <c r="BM1703" s="3">
        <f t="shared" ref="BM1703:BM1704" si="2181">LN(BL1703/$C1703)</f>
        <v>-0.96301504650286673</v>
      </c>
      <c r="BN1703" s="16" cm="1">
        <f t="array" ref="BN1703">$C1703*EXP(poly_from_str(100000000/$E1703,BN$4342))</f>
        <v>431.37503547721388</v>
      </c>
      <c r="BO1703" s="3">
        <f t="shared" ref="BO1703:BO1704" si="2182">LN($C1703)</f>
        <v>6.2146080984221914</v>
      </c>
      <c r="BP1703" s="13">
        <f t="shared" ref="BP1703:BP1704" si="2183">LN(BL1703/BN1703)</f>
        <v>-0.81538481174100397</v>
      </c>
      <c r="BY1703">
        <v>433646</v>
      </c>
    </row>
    <row r="1704" spans="1:77" hidden="1" x14ac:dyDescent="0.25">
      <c r="A1704" t="s">
        <v>2394</v>
      </c>
      <c r="B1704" s="2" t="str">
        <f t="shared" si="2099"/>
        <v/>
      </c>
      <c r="C1704">
        <v>50</v>
      </c>
      <c r="D1704" t="s">
        <v>1155</v>
      </c>
      <c r="E1704">
        <v>29177.919999999998</v>
      </c>
      <c r="F1704">
        <v>35801</v>
      </c>
      <c r="G1704" t="s">
        <v>5</v>
      </c>
      <c r="H1704" s="5" t="s">
        <v>8</v>
      </c>
      <c r="I1704">
        <v>64979</v>
      </c>
      <c r="J1704" t="s">
        <v>3</v>
      </c>
      <c r="K1704" s="5" t="s">
        <v>8</v>
      </c>
      <c r="L1704">
        <v>35801.120000000003</v>
      </c>
      <c r="M1704" t="str">
        <f t="shared" si="2171"/>
        <v>e</v>
      </c>
      <c r="N1704" t="str">
        <f t="shared" si="2172"/>
        <v>7/2</v>
      </c>
      <c r="O1704">
        <v>64979.55</v>
      </c>
      <c r="P1704" t="str">
        <f t="shared" si="2173"/>
        <v>o</v>
      </c>
      <c r="Q1704" t="str">
        <f t="shared" si="2174"/>
        <v>7/2</v>
      </c>
      <c r="R1704">
        <v>16</v>
      </c>
      <c r="AA1704" s="10">
        <f t="shared" si="2101"/>
        <v>3426.2669999999998</v>
      </c>
      <c r="AB1704" s="3" cm="1">
        <f t="array" ref="AB1704">100000000/Lvac(AA1704)</f>
        <v>29177.917119954611</v>
      </c>
      <c r="AC1704" s="28">
        <f t="shared" si="2102"/>
        <v>2.9186283497462399E-7</v>
      </c>
      <c r="AD1704" s="28">
        <f t="shared" si="2103"/>
        <v>3.4272494362392502E-7</v>
      </c>
      <c r="AE1704" s="21">
        <f t="shared" si="2104"/>
        <v>29177.91833061555</v>
      </c>
      <c r="AF1704" s="10" cm="1">
        <f t="array" ref="AF1704">Lair(100000000/AE1704)</f>
        <v>3426.2668578317021</v>
      </c>
      <c r="AG1704" s="10">
        <f t="shared" si="2105"/>
        <v>9.2579748046422855E-3</v>
      </c>
      <c r="AH1704" s="10" t="b">
        <f t="shared" si="2100"/>
        <v>1</v>
      </c>
      <c r="AI1704" s="10">
        <f t="shared" si="2175"/>
        <v>3426.2668578317021</v>
      </c>
      <c r="AJ1704">
        <v>2.9000000000000001E-2</v>
      </c>
      <c r="AK1704" s="3" cm="1">
        <f t="array" ref="AK1704">100000000/Lvac($AA1704)</f>
        <v>29177.917119954611</v>
      </c>
      <c r="AL1704" s="21">
        <f t="shared" ref="AL1704:AL1708" si="2184">AJ1704/AI1704*AK1704</f>
        <v>0.24696254891662822</v>
      </c>
      <c r="AM1704" s="10" cm="1">
        <f t="array" ref="AM1704">Lvac($AI1704)-$BA1704</f>
        <v>6.0099824995177187E-2</v>
      </c>
      <c r="AN1704" s="10">
        <f t="shared" si="2176"/>
        <v>-0.51288004538946552</v>
      </c>
      <c r="AO1704" s="3">
        <f t="shared" si="2177"/>
        <v>2.0724077584543856</v>
      </c>
      <c r="AP1704" s="3">
        <v>2.077311368683977</v>
      </c>
      <c r="AS1704" s="3">
        <f t="shared" si="2106"/>
        <v>-2.8800453874282539E-3</v>
      </c>
      <c r="AT1704" s="3" cm="1">
        <f t="array" ref="AT1704">AS1704-(100000000/LvacE($A1704)-$E1704)</f>
        <v>-4.771463864017278E-5</v>
      </c>
      <c r="AU1704" t="s">
        <v>4805</v>
      </c>
      <c r="AV1704" t="s">
        <v>4907</v>
      </c>
      <c r="AW1704" s="3">
        <v>35801.120000000003</v>
      </c>
      <c r="AX1704" s="3">
        <v>64979.55</v>
      </c>
      <c r="AY1704" s="3"/>
      <c r="AZ1704" s="10" cm="1">
        <f t="array" ref="AZ1704">Lair(100000000/($AX1704-$AW1704))</f>
        <v>3426.206773389948</v>
      </c>
      <c r="BA1704" s="10">
        <f t="shared" si="2178"/>
        <v>3427.1891942095581</v>
      </c>
      <c r="BB1704" s="12">
        <v>147000000</v>
      </c>
      <c r="BC1704" s="3">
        <v>0.30499999999999999</v>
      </c>
      <c r="BD1704" s="12" cm="1">
        <f t="array" ref="BD1704">SfromgA($BB1704,$BA1704,"")</f>
        <v>2.9205519393717267</v>
      </c>
      <c r="BE1704" s="29">
        <f t="shared" si="2179"/>
        <v>36.323007007479767</v>
      </c>
      <c r="BG1704" s="3"/>
      <c r="BH1704" s="3"/>
      <c r="BI1704" s="12">
        <f>IF($BB1704="",$BF1704,$BB1704)</f>
        <v>147000000</v>
      </c>
      <c r="BJ1704" s="29">
        <f>IF($BB1704="",$BH1704,$BE1704)</f>
        <v>36.323007007479767</v>
      </c>
      <c r="BK1704" s="3">
        <f t="shared" si="2180"/>
        <v>-6.8990094905441763</v>
      </c>
      <c r="BL1704" s="13">
        <f>EXP(BK$4341*$AX1704+BK$4342)*$BI1704/(100000000/($AX1704-$AW1704))</f>
        <v>34.579441403819786</v>
      </c>
      <c r="BM1704" s="3">
        <f t="shared" si="2181"/>
        <v>-0.36876367903916607</v>
      </c>
      <c r="BN1704" s="16" cm="1">
        <f t="array" ref="BN1704">$C1704*EXP(poly_from_str(100000000/$E1704,BN$4342))</f>
        <v>43.269064195275263</v>
      </c>
      <c r="BO1704" s="3">
        <f t="shared" si="2182"/>
        <v>3.912023005428146</v>
      </c>
      <c r="BP1704" s="13">
        <f t="shared" si="2183"/>
        <v>-0.22417860051145444</v>
      </c>
      <c r="BY1704">
        <v>43486</v>
      </c>
    </row>
    <row r="1705" spans="1:77" hidden="1" x14ac:dyDescent="0.25">
      <c r="A1705" t="s">
        <v>2395</v>
      </c>
      <c r="B1705" s="2" t="str">
        <f t="shared" si="2099"/>
        <v/>
      </c>
      <c r="C1705">
        <v>5</v>
      </c>
      <c r="E1705">
        <v>29179.19</v>
      </c>
      <c r="F1705">
        <v>9370</v>
      </c>
      <c r="G1705" t="s">
        <v>3</v>
      </c>
      <c r="H1705" s="5" t="s">
        <v>19</v>
      </c>
      <c r="I1705">
        <v>38549</v>
      </c>
      <c r="J1705" t="s">
        <v>5</v>
      </c>
      <c r="K1705" s="5" t="s">
        <v>113</v>
      </c>
      <c r="L1705">
        <v>9370.66</v>
      </c>
      <c r="M1705" t="str">
        <f t="shared" si="2171"/>
        <v>o</v>
      </c>
      <c r="N1705" t="str">
        <f t="shared" si="2172"/>
        <v>3/2</v>
      </c>
      <c r="O1705">
        <v>38549.9</v>
      </c>
      <c r="P1705" t="str">
        <f t="shared" si="2173"/>
        <v>e</v>
      </c>
      <c r="Q1705" t="str">
        <f t="shared" si="2174"/>
        <v>1/2</v>
      </c>
      <c r="R1705">
        <v>16</v>
      </c>
      <c r="S1705" t="s">
        <v>97</v>
      </c>
      <c r="AA1705" s="10">
        <f t="shared" si="2101"/>
        <v>3426.1170000000002</v>
      </c>
      <c r="AB1705" s="3" cm="1">
        <f t="array" ref="AB1705">100000000/Lvac(AA1705)</f>
        <v>29179.194529100863</v>
      </c>
      <c r="AC1705" s="28">
        <f t="shared" si="2102"/>
        <v>2.9187561312120979E-7</v>
      </c>
      <c r="AD1705" s="28">
        <f t="shared" si="2103"/>
        <v>3.4270993978352778E-7</v>
      </c>
      <c r="AE1705" s="21">
        <f t="shared" si="2104"/>
        <v>29179.192625046813</v>
      </c>
      <c r="AF1705" s="10" cm="1">
        <f t="array" ref="AF1705">Lair(100000000/AE1705)</f>
        <v>3426.1172235741178</v>
      </c>
      <c r="AG1705" s="10">
        <f t="shared" si="2105"/>
        <v>9.2583476467821835E-3</v>
      </c>
      <c r="AH1705" s="10" t="b">
        <f t="shared" si="2100"/>
        <v>1</v>
      </c>
      <c r="AI1705" s="10">
        <f t="shared" si="2175"/>
        <v>3426.1172235741178</v>
      </c>
      <c r="AJ1705">
        <v>3.0000000000000001E-3</v>
      </c>
      <c r="AK1705" s="3" cm="1">
        <f t="array" ref="AK1705">100000000/Lvac($AA1705)</f>
        <v>29179.194529100863</v>
      </c>
      <c r="AL1705" s="21">
        <f t="shared" si="2184"/>
        <v>2.5550084213401075E-2</v>
      </c>
      <c r="AM1705" s="10" cm="1">
        <f t="array" ref="AM1705">Lvac($AI1705)-$BA1705</f>
        <v>5.5641848152845341E-3</v>
      </c>
      <c r="AN1705" s="10">
        <f t="shared" si="2176"/>
        <v>-4.5470899138308596E-2</v>
      </c>
      <c r="AO1705" s="3">
        <f t="shared" si="2177"/>
        <v>1.8547282717615112</v>
      </c>
      <c r="AP1705" s="3">
        <v>1.780184485596692</v>
      </c>
      <c r="AS1705" s="3">
        <f t="shared" si="2106"/>
        <v>4.5291008646017872E-3</v>
      </c>
      <c r="AT1705" s="3" cm="1">
        <f t="array" ref="AT1705">AS1705-(100000000/LvacE($A1705)-$E1705)</f>
        <v>-4.7719924623379484E-5</v>
      </c>
      <c r="AU1705" t="s">
        <v>4962</v>
      </c>
      <c r="AV1705" t="s">
        <v>4699</v>
      </c>
      <c r="AW1705" s="3">
        <v>9370.66</v>
      </c>
      <c r="AX1705" s="3">
        <v>38549.9</v>
      </c>
      <c r="AY1705" s="3"/>
      <c r="AZ1705" s="10" cm="1">
        <f t="array" ref="AZ1705">Lair(100000000/($AX1705-$AW1705))</f>
        <v>3426.1116608135112</v>
      </c>
      <c r="BA1705" s="10">
        <f t="shared" si="2178"/>
        <v>3427.0940572818208</v>
      </c>
      <c r="BN1705" s="16" cm="1">
        <f t="array" ref="BN1705">$C1705*EXP(poly_from_str(100000000/$E1705,BN$4342))</f>
        <v>4.3295193138906072</v>
      </c>
      <c r="BO1705" s="16"/>
      <c r="BY1705">
        <v>4351</v>
      </c>
    </row>
    <row r="1706" spans="1:77" hidden="1" x14ac:dyDescent="0.25">
      <c r="A1706" t="s">
        <v>2396</v>
      </c>
      <c r="B1706" s="2" t="str">
        <f t="shared" si="2099"/>
        <v/>
      </c>
      <c r="C1706">
        <v>0</v>
      </c>
      <c r="E1706">
        <v>29211.24</v>
      </c>
      <c r="R1706">
        <v>16</v>
      </c>
      <c r="S1706" t="s">
        <v>22</v>
      </c>
      <c r="AA1706" s="10">
        <f t="shared" si="2101"/>
        <v>3422.3580000000002</v>
      </c>
      <c r="AB1706" s="3" cm="1">
        <f t="array" ref="AB1706">100000000/Lvac(AA1706)</f>
        <v>29211.242964216723</v>
      </c>
      <c r="AC1706" s="28">
        <f t="shared" si="2102"/>
        <v>2.9219619922871892E-7</v>
      </c>
      <c r="AD1706" s="28">
        <f t="shared" si="2103"/>
        <v>3.4233394355213952E-7</v>
      </c>
      <c r="AE1706" s="21">
        <f t="shared" si="2104"/>
        <v>29211.241714874297</v>
      </c>
      <c r="AF1706" s="10" cm="1">
        <f t="array" ref="AF1706">Lair(100000000/AE1706)</f>
        <v>3422.3581463761357</v>
      </c>
      <c r="AG1706" s="10">
        <f t="shared" si="2105"/>
        <v>9.2677070844453917E-3</v>
      </c>
      <c r="AH1706" s="10" t="b">
        <f t="shared" si="2100"/>
        <v>1</v>
      </c>
      <c r="AI1706" s="10">
        <f t="shared" si="2108"/>
        <v>3422.3580000000002</v>
      </c>
      <c r="AJ1706">
        <v>3.0000000000000001E-3</v>
      </c>
      <c r="AK1706" s="3" cm="1">
        <f t="array" ref="AK1706">100000000/Lvac($AA1706)</f>
        <v>29211.242964216723</v>
      </c>
      <c r="AL1706" s="21">
        <f t="shared" si="2184"/>
        <v>2.5606242506672351E-2</v>
      </c>
      <c r="AM1706" s="21"/>
      <c r="AN1706" s="21"/>
      <c r="AO1706" s="21"/>
      <c r="AP1706" s="21"/>
      <c r="AS1706" s="3">
        <f t="shared" si="2106"/>
        <v>2.9642167210113257E-3</v>
      </c>
      <c r="AT1706" s="3" cm="1">
        <f t="array" ref="AT1706">AS1706-(100000000/LvacE($A1706)-$E1706)</f>
        <v>-4.7851885028649122E-5</v>
      </c>
      <c r="BB1706"/>
      <c r="BC1706"/>
      <c r="BD1706"/>
      <c r="BE1706"/>
      <c r="BF1706"/>
      <c r="BG1706"/>
      <c r="BH1706"/>
      <c r="BI1706"/>
      <c r="BJ1706"/>
      <c r="BN1706" s="16" cm="1">
        <f t="array" ref="BN1706">$C1706*EXP(poly_from_str(100000000/$E1706,BN$4342))</f>
        <v>0</v>
      </c>
      <c r="BO1706" s="16"/>
      <c r="BY1706" t="e">
        <v>#N/A</v>
      </c>
    </row>
    <row r="1707" spans="1:77" hidden="1" x14ac:dyDescent="0.25">
      <c r="A1707" t="s">
        <v>2397</v>
      </c>
      <c r="B1707" s="2" t="str">
        <f t="shared" si="2099"/>
        <v/>
      </c>
      <c r="C1707">
        <v>0</v>
      </c>
      <c r="E1707">
        <v>29211.59</v>
      </c>
      <c r="R1707">
        <v>16</v>
      </c>
      <c r="S1707" t="s">
        <v>22</v>
      </c>
      <c r="AA1707" s="10">
        <f t="shared" si="2101"/>
        <v>3422.317</v>
      </c>
      <c r="AB1707" s="3" cm="1">
        <f t="array" ref="AB1707">100000000/Lvac(AA1707)</f>
        <v>29211.592909617135</v>
      </c>
      <c r="AC1707" s="28">
        <f t="shared" si="2102"/>
        <v>2.9219969979402843E-7</v>
      </c>
      <c r="AD1707" s="28">
        <f t="shared" si="2103"/>
        <v>3.4232984250262393E-7</v>
      </c>
      <c r="AE1707" s="21">
        <f t="shared" si="2104"/>
        <v>29211.591683253049</v>
      </c>
      <c r="AF1707" s="10" cm="1">
        <f t="array" ref="AF1707">Lair(100000000/AE1707)</f>
        <v>3422.3171436804923</v>
      </c>
      <c r="AG1707" s="10">
        <f t="shared" si="2105"/>
        <v>9.2678093393477479E-3</v>
      </c>
      <c r="AH1707" s="10" t="b">
        <f t="shared" si="2100"/>
        <v>1</v>
      </c>
      <c r="AI1707" s="10">
        <f t="shared" si="2108"/>
        <v>3422.317</v>
      </c>
      <c r="AJ1707">
        <v>3.0000000000000001E-3</v>
      </c>
      <c r="AK1707" s="3" cm="1">
        <f t="array" ref="AK1707">100000000/Lvac($AA1707)</f>
        <v>29211.592909617135</v>
      </c>
      <c r="AL1707" s="21">
        <f t="shared" si="2184"/>
        <v>2.5606856036086492E-2</v>
      </c>
      <c r="AM1707" s="21"/>
      <c r="AN1707" s="21"/>
      <c r="AO1707" s="21"/>
      <c r="AP1707" s="21"/>
      <c r="AS1707" s="3">
        <f t="shared" si="2106"/>
        <v>2.9096171347191557E-3</v>
      </c>
      <c r="AT1707" s="3" cm="1">
        <f t="array" ref="AT1707">AS1707-(100000000/LvacE($A1707)-$E1707)</f>
        <v>-4.7853318392299116E-5</v>
      </c>
      <c r="BB1707"/>
      <c r="BC1707"/>
      <c r="BD1707"/>
      <c r="BE1707"/>
      <c r="BF1707"/>
      <c r="BG1707"/>
      <c r="BH1707"/>
      <c r="BI1707"/>
      <c r="BJ1707"/>
      <c r="BN1707" s="16" cm="1">
        <f t="array" ref="BN1707">$C1707*EXP(poly_from_str(100000000/$E1707,BN$4342))</f>
        <v>0</v>
      </c>
      <c r="BO1707" s="16"/>
      <c r="BY1707" t="e">
        <v>#N/A</v>
      </c>
    </row>
    <row r="1708" spans="1:77" hidden="1" x14ac:dyDescent="0.25">
      <c r="A1708" t="s">
        <v>2398</v>
      </c>
      <c r="B1708" s="2" t="str">
        <f t="shared" si="2099"/>
        <v/>
      </c>
      <c r="C1708">
        <v>0</v>
      </c>
      <c r="E1708">
        <v>29211.98</v>
      </c>
      <c r="R1708">
        <v>16</v>
      </c>
      <c r="S1708" t="s">
        <v>22</v>
      </c>
      <c r="AA1708" s="10">
        <f t="shared" si="2101"/>
        <v>3422.2719999999999</v>
      </c>
      <c r="AB1708" s="3" cm="1">
        <f t="array" ref="AB1708">100000000/Lvac(AA1708)</f>
        <v>29211.977005683624</v>
      </c>
      <c r="AC1708" s="28">
        <f t="shared" si="2102"/>
        <v>2.9220354197445441E-7</v>
      </c>
      <c r="AD1708" s="28">
        <f t="shared" si="2103"/>
        <v>3.4232534135071898E-7</v>
      </c>
      <c r="AE1708" s="21">
        <f t="shared" si="2104"/>
        <v>29211.978267785686</v>
      </c>
      <c r="AF1708" s="10" cm="1">
        <f t="array" ref="AF1708">Lair(100000000/AE1708)</f>
        <v>3422.2718521363572</v>
      </c>
      <c r="AG1708" s="10">
        <f t="shared" si="2105"/>
        <v>9.267921574568537E-3</v>
      </c>
      <c r="AH1708" s="10" t="b">
        <f t="shared" si="2100"/>
        <v>1</v>
      </c>
      <c r="AI1708" s="10">
        <f t="shared" si="2108"/>
        <v>3422.2719999999999</v>
      </c>
      <c r="AJ1708">
        <v>3.0000000000000001E-3</v>
      </c>
      <c r="AK1708" s="3" cm="1">
        <f t="array" ref="AK1708">100000000/Lvac($AA1708)</f>
        <v>29211.977005683624</v>
      </c>
      <c r="AL1708" s="21">
        <f t="shared" si="2184"/>
        <v>2.5607529447411216E-2</v>
      </c>
      <c r="AM1708" s="21"/>
      <c r="AN1708" s="21"/>
      <c r="AO1708" s="21"/>
      <c r="AP1708" s="21"/>
      <c r="AS1708" s="3">
        <f t="shared" si="2106"/>
        <v>-2.9943163754069246E-3</v>
      </c>
      <c r="AT1708" s="3" cm="1">
        <f t="array" ref="AT1708">AS1708-(100000000/LvacE($A1708)-$E1708)</f>
        <v>-4.7854889999143779E-5</v>
      </c>
      <c r="BB1708"/>
      <c r="BC1708"/>
      <c r="BD1708"/>
      <c r="BE1708"/>
      <c r="BF1708"/>
      <c r="BG1708"/>
      <c r="BH1708"/>
      <c r="BI1708"/>
      <c r="BJ1708"/>
      <c r="BN1708" s="16" cm="1">
        <f t="array" ref="BN1708">$C1708*EXP(poly_from_str(100000000/$E1708,BN$4342))</f>
        <v>0</v>
      </c>
      <c r="BO1708" s="16"/>
      <c r="BY1708" t="e">
        <v>#N/A</v>
      </c>
    </row>
    <row r="1709" spans="1:77" hidden="1" x14ac:dyDescent="0.25">
      <c r="A1709" t="s">
        <v>2399</v>
      </c>
      <c r="B1709" s="2" t="str">
        <f t="shared" si="2099"/>
        <v/>
      </c>
      <c r="C1709">
        <v>300</v>
      </c>
      <c r="D1709" t="s">
        <v>170</v>
      </c>
      <c r="E1709">
        <v>29212.400000000001</v>
      </c>
      <c r="F1709">
        <v>33466</v>
      </c>
      <c r="G1709" t="s">
        <v>5</v>
      </c>
      <c r="H1709" s="5" t="s">
        <v>16</v>
      </c>
      <c r="I1709">
        <v>62678</v>
      </c>
      <c r="J1709" t="s">
        <v>3</v>
      </c>
      <c r="K1709" s="5" t="s">
        <v>15</v>
      </c>
      <c r="L1709">
        <v>33466.410000000003</v>
      </c>
      <c r="M1709" t="str">
        <f t="shared" ref="M1709:M1710" si="2185">$G1709&amp;""</f>
        <v>e</v>
      </c>
      <c r="N1709" t="str">
        <f t="shared" ref="N1709:N1710" si="2186">$H1709&amp;""</f>
        <v>11/2</v>
      </c>
      <c r="O1709">
        <v>62678.7</v>
      </c>
      <c r="P1709" t="str">
        <f t="shared" ref="P1709:P1710" si="2187">$J1709&amp;""</f>
        <v>o</v>
      </c>
      <c r="Q1709" t="str">
        <f t="shared" ref="Q1709:Q1710" si="2188">$K1709&amp;""</f>
        <v>13/2</v>
      </c>
      <c r="R1709">
        <v>16</v>
      </c>
      <c r="AA1709" s="10">
        <f t="shared" si="2101"/>
        <v>3422.2220000000002</v>
      </c>
      <c r="AB1709" s="3" cm="1">
        <f t="array" ref="AB1709">100000000/Lvac(AA1709)</f>
        <v>29212.403790937336</v>
      </c>
      <c r="AC1709" s="28">
        <f t="shared" si="2102"/>
        <v>2.9220781118232537E-7</v>
      </c>
      <c r="AD1709" s="28">
        <f t="shared" si="2103"/>
        <v>3.4232034007082755E-7</v>
      </c>
      <c r="AE1709" s="21">
        <f t="shared" si="2104"/>
        <v>29212.402193006135</v>
      </c>
      <c r="AF1709" s="10" cm="1">
        <f t="array" ref="AF1709">Lair(100000000/AE1709)</f>
        <v>3422.2221872028067</v>
      </c>
      <c r="AG1709" s="10">
        <f t="shared" si="2105"/>
        <v>9.2680462855620309E-3</v>
      </c>
      <c r="AH1709" s="10" t="b">
        <f t="shared" si="2100"/>
        <v>1</v>
      </c>
      <c r="AI1709" s="10">
        <f t="shared" ref="AI1709:AI1710" si="2189">$AF1709</f>
        <v>3422.2221872028067</v>
      </c>
      <c r="AJ1709" s="10">
        <f t="shared" ref="AJ1709:AJ1710" si="2190">AL1709/AK1709*AI1709</f>
        <v>1.1714962629211961E-2</v>
      </c>
      <c r="AK1709" s="16" cm="1">
        <f t="array" ref="AK1709">100000000/Lvac($AA1709)-0</f>
        <v>29212.403790937336</v>
      </c>
      <c r="AL1709" s="16">
        <f>MAX(0.1,0.007/$AA1709*$AE1709)</f>
        <v>0.1</v>
      </c>
      <c r="AM1709" s="10" cm="1">
        <f t="array" ref="AM1709">Lvac($AI1709)-$BA1709</f>
        <v>-1.3147189116807567E-2</v>
      </c>
      <c r="AN1709" s="10">
        <f t="shared" ref="AN1709:AN1710" si="2191">$AK1709-($AX1709-$AW1709)</f>
        <v>0.11379093734285561</v>
      </c>
      <c r="AO1709" s="3">
        <f t="shared" ref="AO1709:AO1710" si="2192">AM1709/AJ1709</f>
        <v>-1.1222561721216475</v>
      </c>
      <c r="AP1709" s="3">
        <v>-1.138240128819294</v>
      </c>
      <c r="AS1709" s="3">
        <f t="shared" si="2106"/>
        <v>3.7909373349975795E-3</v>
      </c>
      <c r="AT1709" s="3" cm="1">
        <f t="array" ref="AT1709">AS1709-(100000000/LvacE($A1709)-$E1709)</f>
        <v>-4.7856643504928797E-5</v>
      </c>
      <c r="AU1709" t="s">
        <v>4769</v>
      </c>
      <c r="AV1709" t="s">
        <v>4883</v>
      </c>
      <c r="AW1709" s="3">
        <v>33466.410000000003</v>
      </c>
      <c r="AX1709" s="3">
        <v>62678.7</v>
      </c>
      <c r="AY1709" s="3"/>
      <c r="AZ1709" s="10" cm="1">
        <f t="array" ref="AZ1709">Lair(100000000/($AX1709-$AW1709))</f>
        <v>3422.2353310273925</v>
      </c>
      <c r="BA1709" s="10">
        <f t="shared" ref="BA1709:BA1710" si="2193">100000000/($AX1709-$AW1709)</f>
        <v>3423.216735148118</v>
      </c>
      <c r="BB1709" s="12">
        <v>870000000</v>
      </c>
      <c r="BC1709" s="3">
        <v>0.63200000000000001</v>
      </c>
      <c r="BD1709" s="12" cm="1">
        <f t="array" ref="BD1709">SfromgA($BB1709,$BA1709,"")</f>
        <v>17.224864032062673</v>
      </c>
      <c r="BE1709" s="29">
        <f t="shared" ref="BE1709:BE1710" si="2194">(10^MAX(0.05, -0.312925054856973*((LN($BD1709))^(1/3)) + 0.454808404431693)-1)*100</f>
        <v>12.201845430196357</v>
      </c>
      <c r="BF1709" s="12">
        <v>785730178.85377741</v>
      </c>
      <c r="BG1709" s="12" cm="1">
        <f t="array" ref="BG1709">SfromgA($BF1709,$BA1709,"")</f>
        <v>15.556431605338624</v>
      </c>
      <c r="BH1709" s="29">
        <f t="shared" ref="BH1709:BH1710" si="2195">(10^MAX(0.05, -0.312925054856973*((LN($BG1709))^(1/3)) + 0.454808404431693)-1)*100</f>
        <v>12.201845430196357</v>
      </c>
      <c r="BI1709" s="12">
        <f t="shared" ref="BI1709:BI1710" si="2196">IF($BB1709="",$BF1709,$BB1709)</f>
        <v>870000000</v>
      </c>
      <c r="BJ1709" s="29">
        <f t="shared" ref="BJ1709:BJ1710" si="2197">IF($BB1709="",$BH1709,$BE1709)</f>
        <v>12.201845430196357</v>
      </c>
      <c r="BK1709" s="3">
        <f t="shared" ref="BK1709:BK1710" si="2198">LN(BN1709*100000000/($AX1709-$AW1709)/$BI1709)</f>
        <v>-6.8701493400602551</v>
      </c>
      <c r="BL1709" s="13">
        <f>EXP(BK$4341*$AX1709+BK$4342)*$BI1709/(100000000/($AX1709-$AW1709))</f>
        <v>244.03182868513596</v>
      </c>
      <c r="BM1709" s="3">
        <f t="shared" ref="BM1709:BM1710" si="2199">LN(BL1709/$C1709)</f>
        <v>-0.20648381243937955</v>
      </c>
      <c r="BN1709" s="16" cm="1">
        <f t="array" ref="BN1709">$C1709*EXP(poly_from_str(100000000/$E1709,BN$4342))</f>
        <v>263.88633883351304</v>
      </c>
      <c r="BO1709" s="3">
        <f t="shared" ref="BO1709:BO1710" si="2200">LN($C1709)</f>
        <v>5.7037824746562009</v>
      </c>
      <c r="BP1709" s="13">
        <f t="shared" ref="BP1709:BP1710" si="2201">LN(BL1709/BN1709)</f>
        <v>-7.8219813501269886E-2</v>
      </c>
      <c r="BY1709">
        <v>264864</v>
      </c>
    </row>
    <row r="1710" spans="1:77" hidden="1" x14ac:dyDescent="0.25">
      <c r="A1710" t="s">
        <v>2400</v>
      </c>
      <c r="B1710" s="2" t="str">
        <f t="shared" si="2099"/>
        <v/>
      </c>
      <c r="C1710">
        <v>150</v>
      </c>
      <c r="D1710" t="s">
        <v>134</v>
      </c>
      <c r="E1710">
        <v>29230.78</v>
      </c>
      <c r="F1710">
        <v>38448</v>
      </c>
      <c r="G1710" t="s">
        <v>5</v>
      </c>
      <c r="H1710" s="5" t="s">
        <v>4</v>
      </c>
      <c r="I1710">
        <v>67679</v>
      </c>
      <c r="J1710" t="s">
        <v>3</v>
      </c>
      <c r="K1710" s="5" t="s">
        <v>8</v>
      </c>
      <c r="L1710">
        <v>38448.379999999997</v>
      </c>
      <c r="M1710" t="str">
        <f t="shared" si="2185"/>
        <v>e</v>
      </c>
      <c r="N1710" t="str">
        <f t="shared" si="2186"/>
        <v>9/2</v>
      </c>
      <c r="O1710">
        <v>67679.210000000006</v>
      </c>
      <c r="P1710" t="str">
        <f t="shared" si="2187"/>
        <v>o</v>
      </c>
      <c r="Q1710" t="str">
        <f t="shared" si="2188"/>
        <v>7/2</v>
      </c>
      <c r="R1710">
        <v>16</v>
      </c>
      <c r="AA1710" s="10">
        <f t="shared" si="2101"/>
        <v>3420.0709999999999</v>
      </c>
      <c r="AB1710" s="3" cm="1">
        <f t="array" ref="AB1710">100000000/Lvac(AA1710)</f>
        <v>29230.775907783856</v>
      </c>
      <c r="AC1710" s="28">
        <f t="shared" si="2102"/>
        <v>2.9239159070089481E-7</v>
      </c>
      <c r="AD1710" s="28">
        <f t="shared" si="2103"/>
        <v>3.421051850127968E-7</v>
      </c>
      <c r="AE1710" s="21">
        <f t="shared" si="2104"/>
        <v>29230.777635218124</v>
      </c>
      <c r="AF1710" s="10" cm="1">
        <f t="array" ref="AF1710">Lair(100000000/AE1710)</f>
        <v>3420.0707978798214</v>
      </c>
      <c r="AG1710" s="10">
        <f t="shared" si="2105"/>
        <v>9.2734165325491572E-3</v>
      </c>
      <c r="AH1710" s="10" t="b">
        <f t="shared" si="2100"/>
        <v>1</v>
      </c>
      <c r="AI1710" s="10">
        <f t="shared" si="2189"/>
        <v>3420.0707978798214</v>
      </c>
      <c r="AJ1710" s="10">
        <f t="shared" si="2190"/>
        <v>9.3601916245243198E-3</v>
      </c>
      <c r="AK1710" s="23" cm="1">
        <f t="array" ref="AK1710">100000000/Lvac($AA1710)+0</f>
        <v>29230.775907783856</v>
      </c>
      <c r="AL1710" s="23">
        <f>MAX(0.08,0.007/$AA1710*$AE1710)</f>
        <v>0.08</v>
      </c>
      <c r="AM1710" s="10" cm="1">
        <f t="array" ref="AM1710">Lvac($AI1710)-$BA1710</f>
        <v>6.1285506899366737E-3</v>
      </c>
      <c r="AN1710" s="10">
        <f t="shared" si="2191"/>
        <v>-5.4092216152639594E-2</v>
      </c>
      <c r="AO1710" s="3">
        <f t="shared" si="2192"/>
        <v>0.65474628466787654</v>
      </c>
      <c r="AP1710" s="3">
        <v>0.67634536569866843</v>
      </c>
      <c r="AS1710" s="3">
        <f t="shared" si="2106"/>
        <v>-4.0922161424532533E-3</v>
      </c>
      <c r="AT1710" s="3" cm="1">
        <f t="array" ref="AT1710">AS1710-(100000000/LvacE($A1710)-$E1710)</f>
        <v>-4.7931764129316434E-5</v>
      </c>
      <c r="AU1710" t="s">
        <v>4811</v>
      </c>
      <c r="AV1710" t="s">
        <v>4856</v>
      </c>
      <c r="AW1710" s="3">
        <v>38448.379999999997</v>
      </c>
      <c r="AX1710" s="3">
        <v>67679.210000000006</v>
      </c>
      <c r="AY1710" s="3"/>
      <c r="AZ1710" s="10" cm="1">
        <f t="array" ref="AZ1710">Lair(100000000/($AX1710-$AW1710))</f>
        <v>3420.0646708973422</v>
      </c>
      <c r="BA1710" s="10">
        <f t="shared" si="2193"/>
        <v>3421.0455194053666</v>
      </c>
      <c r="BB1710" s="12">
        <v>600000000</v>
      </c>
      <c r="BC1710" s="3">
        <v>0.73799999999999999</v>
      </c>
      <c r="BD1710" s="12" cm="1">
        <f t="array" ref="BD1710">SfromgA($BB1710,$BA1710,"")</f>
        <v>11.856627306146356</v>
      </c>
      <c r="BE1710" s="29">
        <f t="shared" si="2194"/>
        <v>12.201845430196357</v>
      </c>
      <c r="BF1710" s="12">
        <v>544282689.03717375</v>
      </c>
      <c r="BG1710" s="12" cm="1">
        <f t="array" ref="BG1710">SfromgA($BF1710,$BA1710,"")</f>
        <v>10.755594988501533</v>
      </c>
      <c r="BH1710" s="29">
        <f t="shared" si="2195"/>
        <v>12.201845430196357</v>
      </c>
      <c r="BI1710" s="12">
        <f t="shared" si="2196"/>
        <v>600000000</v>
      </c>
      <c r="BJ1710" s="29">
        <f t="shared" si="2197"/>
        <v>12.201845430196357</v>
      </c>
      <c r="BK1710" s="3">
        <f t="shared" si="2198"/>
        <v>-7.1837258503363346</v>
      </c>
      <c r="BL1710" s="13">
        <f>EXP(BK$4341*$AX1710+BK$4342)*$BI1710/(100000000/($AX1710-$AW1710))</f>
        <v>115.17238991040823</v>
      </c>
      <c r="BM1710" s="3">
        <f t="shared" si="2199"/>
        <v>-0.26420524547672414</v>
      </c>
      <c r="BN1710" s="16" cm="1">
        <f t="array" ref="BN1710">$C1710*EXP(poly_from_str(100000000/$E1710,BN$4342))</f>
        <v>133.08830723632622</v>
      </c>
      <c r="BO1710" s="3">
        <f t="shared" si="2200"/>
        <v>5.0106352940962555</v>
      </c>
      <c r="BP1710" s="13">
        <f t="shared" si="2201"/>
        <v>-0.14458282345842863</v>
      </c>
      <c r="BY1710">
        <v>133488</v>
      </c>
    </row>
    <row r="1711" spans="1:77" hidden="1" x14ac:dyDescent="0.25">
      <c r="A1711" t="s">
        <v>2401</v>
      </c>
      <c r="B1711" s="2" t="str">
        <f t="shared" si="2099"/>
        <v/>
      </c>
      <c r="C1711">
        <v>0</v>
      </c>
      <c r="E1711">
        <v>29231.33</v>
      </c>
      <c r="R1711">
        <v>16</v>
      </c>
      <c r="S1711" t="s">
        <v>22</v>
      </c>
      <c r="AA1711" s="10">
        <f t="shared" si="2101"/>
        <v>3420.0059999999999</v>
      </c>
      <c r="AB1711" s="3" cm="1">
        <f t="array" ref="AB1711">100000000/Lvac(AA1711)</f>
        <v>29231.331445362324</v>
      </c>
      <c r="AC1711" s="28">
        <f t="shared" si="2102"/>
        <v>2.9239714784126113E-7</v>
      </c>
      <c r="AD1711" s="28">
        <f t="shared" si="2103"/>
        <v>3.4209868334911385E-7</v>
      </c>
      <c r="AE1711" s="21">
        <f t="shared" si="2104"/>
        <v>29231.33083520929</v>
      </c>
      <c r="AF1711" s="10" cm="1">
        <f t="array" ref="AF1711">Lair(100000000/AE1711)</f>
        <v>3420.0060713888597</v>
      </c>
      <c r="AG1711" s="10">
        <f t="shared" si="2105"/>
        <v>9.2735789711132569E-3</v>
      </c>
      <c r="AH1711" s="10" t="b">
        <f t="shared" si="2100"/>
        <v>1</v>
      </c>
      <c r="AI1711" s="10">
        <f t="shared" si="2108"/>
        <v>3420.0059999999999</v>
      </c>
      <c r="AJ1711">
        <v>3.0000000000000001E-3</v>
      </c>
      <c r="AK1711" s="3" cm="1">
        <f t="array" ref="AK1711">100000000/Lvac($AA1711)</f>
        <v>29231.331445362324</v>
      </c>
      <c r="AL1711" s="21">
        <f t="shared" ref="AL1711:AL1718" si="2202">AJ1711/AI1711*AK1711</f>
        <v>2.5641473826679539E-2</v>
      </c>
      <c r="AM1711" s="21"/>
      <c r="AN1711" s="21"/>
      <c r="AO1711" s="21"/>
      <c r="AP1711" s="21"/>
      <c r="AS1711" s="3">
        <f t="shared" si="2106"/>
        <v>1.4453623225563206E-3</v>
      </c>
      <c r="AT1711" s="3" cm="1">
        <f t="array" ref="AT1711">AS1711-(100000000/LvacE($A1711)-$E1711)</f>
        <v>-4.7934026952134445E-5</v>
      </c>
      <c r="BB1711"/>
      <c r="BC1711"/>
      <c r="BD1711"/>
      <c r="BE1711"/>
      <c r="BF1711"/>
      <c r="BG1711"/>
      <c r="BH1711"/>
      <c r="BI1711"/>
      <c r="BJ1711"/>
      <c r="BN1711" s="16" cm="1">
        <f t="array" ref="BN1711">$C1711*EXP(poly_from_str(100000000/$E1711,BN$4342))</f>
        <v>0</v>
      </c>
      <c r="BO1711" s="16"/>
      <c r="BY1711" t="e">
        <v>#N/A</v>
      </c>
    </row>
    <row r="1712" spans="1:77" hidden="1" x14ac:dyDescent="0.25">
      <c r="A1712" t="s">
        <v>2402</v>
      </c>
      <c r="B1712" s="2" t="str">
        <f t="shared" si="2099"/>
        <v/>
      </c>
      <c r="C1712">
        <v>0</v>
      </c>
      <c r="E1712">
        <v>29231.82</v>
      </c>
      <c r="R1712">
        <v>16</v>
      </c>
      <c r="S1712" t="s">
        <v>22</v>
      </c>
      <c r="AA1712" s="10">
        <f t="shared" si="2101"/>
        <v>3419.9490000000001</v>
      </c>
      <c r="AB1712" s="3" cm="1">
        <f t="array" ref="AB1712">100000000/Lvac(AA1712)</f>
        <v>29231.818626462689</v>
      </c>
      <c r="AC1712" s="28">
        <f t="shared" si="2102"/>
        <v>2.9240202119973135E-7</v>
      </c>
      <c r="AD1712" s="28">
        <f t="shared" si="2103"/>
        <v>3.4209298189019619E-7</v>
      </c>
      <c r="AE1712" s="21">
        <f t="shared" si="2104"/>
        <v>29231.819206317461</v>
      </c>
      <c r="AF1712" s="10" cm="1">
        <f t="array" ref="AF1712">Lair(100000000/AE1712)</f>
        <v>3419.9489321583483</v>
      </c>
      <c r="AG1712" s="10">
        <f t="shared" si="2105"/>
        <v>9.2737214248608223E-3</v>
      </c>
      <c r="AH1712" s="10" t="b">
        <f t="shared" si="2100"/>
        <v>1</v>
      </c>
      <c r="AI1712" s="10">
        <f t="shared" si="2108"/>
        <v>3419.9490000000001</v>
      </c>
      <c r="AJ1712">
        <v>3.0000000000000001E-3</v>
      </c>
      <c r="AK1712" s="3" cm="1">
        <f t="array" ref="AK1712">100000000/Lvac($AA1712)</f>
        <v>29231.818626462689</v>
      </c>
      <c r="AL1712" s="21">
        <f t="shared" si="2202"/>
        <v>2.5642328549164935E-2</v>
      </c>
      <c r="AM1712" s="21"/>
      <c r="AN1712" s="21"/>
      <c r="AO1712" s="21"/>
      <c r="AP1712" s="21"/>
      <c r="AS1712" s="3">
        <f t="shared" si="2106"/>
        <v>-1.3735373104282189E-3</v>
      </c>
      <c r="AT1712" s="3" cm="1">
        <f t="array" ref="AT1712">AS1712-(100000000/LvacE($A1712)-$E1712)</f>
        <v>-4.7936013288563117E-5</v>
      </c>
      <c r="BB1712"/>
      <c r="BC1712"/>
      <c r="BD1712"/>
      <c r="BE1712"/>
      <c r="BF1712"/>
      <c r="BG1712"/>
      <c r="BH1712"/>
      <c r="BI1712"/>
      <c r="BJ1712"/>
      <c r="BN1712" s="16" cm="1">
        <f t="array" ref="BN1712">$C1712*EXP(poly_from_str(100000000/$E1712,BN$4342))</f>
        <v>0</v>
      </c>
      <c r="BO1712" s="16"/>
      <c r="BY1712" t="e">
        <v>#N/A</v>
      </c>
    </row>
    <row r="1713" spans="1:77" hidden="1" x14ac:dyDescent="0.25">
      <c r="A1713" t="s">
        <v>2403</v>
      </c>
      <c r="B1713" s="2" t="str">
        <f t="shared" si="2099"/>
        <v/>
      </c>
      <c r="C1713">
        <v>0</v>
      </c>
      <c r="E1713">
        <v>29232.2</v>
      </c>
      <c r="R1713">
        <v>16</v>
      </c>
      <c r="S1713" t="s">
        <v>22</v>
      </c>
      <c r="AA1713" s="10">
        <f t="shared" si="2101"/>
        <v>3419.904</v>
      </c>
      <c r="AB1713" s="3" cm="1">
        <f t="array" ref="AB1713">100000000/Lvac(AA1713)</f>
        <v>29232.203254591626</v>
      </c>
      <c r="AC1713" s="28">
        <f t="shared" si="2102"/>
        <v>2.9240586870274724E-7</v>
      </c>
      <c r="AD1713" s="28">
        <f t="shared" si="2103"/>
        <v>3.4208848073842184E-7</v>
      </c>
      <c r="AE1713" s="21">
        <f t="shared" si="2104"/>
        <v>29232.201880586083</v>
      </c>
      <c r="AF1713" s="10" cm="1">
        <f t="array" ref="AF1713">Lair(100000000/AE1713)</f>
        <v>3419.9041607512145</v>
      </c>
      <c r="AG1713" s="10">
        <f t="shared" si="2105"/>
        <v>9.2738338933770689E-3</v>
      </c>
      <c r="AH1713" s="10" t="b">
        <f t="shared" si="2100"/>
        <v>1</v>
      </c>
      <c r="AI1713" s="10">
        <f t="shared" si="2108"/>
        <v>3419.904</v>
      </c>
      <c r="AJ1713">
        <v>3.0000000000000001E-3</v>
      </c>
      <c r="AK1713" s="3" cm="1">
        <f t="array" ref="AK1713">100000000/Lvac($AA1713)</f>
        <v>29232.203254591626</v>
      </c>
      <c r="AL1713" s="21">
        <f t="shared" si="2202"/>
        <v>2.5643003360262418E-2</v>
      </c>
      <c r="AM1713" s="21"/>
      <c r="AN1713" s="21"/>
      <c r="AO1713" s="21"/>
      <c r="AP1713" s="21"/>
      <c r="AS1713" s="3">
        <f t="shared" si="2106"/>
        <v>3.2545916255912744E-3</v>
      </c>
      <c r="AT1713" s="3" cm="1">
        <f t="array" ref="AT1713">AS1713-(100000000/LvacE($A1713)-$E1713)</f>
        <v>-4.7937581257428974E-5</v>
      </c>
      <c r="BB1713"/>
      <c r="BC1713"/>
      <c r="BD1713"/>
      <c r="BE1713"/>
      <c r="BF1713"/>
      <c r="BG1713"/>
      <c r="BH1713"/>
      <c r="BI1713"/>
      <c r="BJ1713"/>
      <c r="BN1713" s="16" cm="1">
        <f t="array" ref="BN1713">$C1713*EXP(poly_from_str(100000000/$E1713,BN$4342))</f>
        <v>0</v>
      </c>
      <c r="BO1713" s="16"/>
      <c r="BY1713" t="e">
        <v>#N/A</v>
      </c>
    </row>
    <row r="1714" spans="1:77" hidden="1" x14ac:dyDescent="0.25">
      <c r="A1714" t="s">
        <v>2404</v>
      </c>
      <c r="B1714" s="2" t="str">
        <f t="shared" si="2099"/>
        <v/>
      </c>
      <c r="C1714">
        <v>0</v>
      </c>
      <c r="E1714">
        <v>29232.54</v>
      </c>
      <c r="R1714">
        <v>16</v>
      </c>
      <c r="S1714" t="s">
        <v>22</v>
      </c>
      <c r="AA1714" s="10">
        <f t="shared" si="2101"/>
        <v>3419.8649999999998</v>
      </c>
      <c r="AB1714" s="3" cm="1">
        <f t="array" ref="AB1714">100000000/Lvac(AA1714)</f>
        <v>29232.536607157344</v>
      </c>
      <c r="AC1714" s="28">
        <f t="shared" si="2102"/>
        <v>2.9240920328726427E-7</v>
      </c>
      <c r="AD1714" s="28">
        <f t="shared" si="2103"/>
        <v>3.4208457974021944E-7</v>
      </c>
      <c r="AE1714" s="21">
        <f t="shared" si="2104"/>
        <v>29232.538039566705</v>
      </c>
      <c r="AF1714" s="10" cm="1">
        <f t="array" ref="AF1714">Lair(100000000/AE1714)</f>
        <v>3419.8648324196924</v>
      </c>
      <c r="AG1714" s="10">
        <f t="shared" si="2105"/>
        <v>9.2739313696823325E-3</v>
      </c>
      <c r="AH1714" s="10" t="b">
        <f t="shared" si="2100"/>
        <v>1</v>
      </c>
      <c r="AI1714" s="10">
        <f t="shared" si="2108"/>
        <v>3419.8649999999998</v>
      </c>
      <c r="AJ1714">
        <v>3.0000000000000001E-3</v>
      </c>
      <c r="AK1714" s="3" cm="1">
        <f t="array" ref="AK1714">100000000/Lvac($AA1714)</f>
        <v>29232.536607157344</v>
      </c>
      <c r="AL1714" s="21">
        <f t="shared" si="2202"/>
        <v>2.5643588218094E-2</v>
      </c>
      <c r="AM1714" s="21"/>
      <c r="AN1714" s="21"/>
      <c r="AO1714" s="21"/>
      <c r="AP1714" s="21"/>
      <c r="AS1714" s="3">
        <f t="shared" si="2106"/>
        <v>-3.3928426564671099E-3</v>
      </c>
      <c r="AT1714" s="3" cm="1">
        <f t="array" ref="AT1714">AS1714-(100000000/LvacE($A1714)-$E1714)</f>
        <v>-4.7938938223524019E-5</v>
      </c>
      <c r="BB1714"/>
      <c r="BC1714"/>
      <c r="BD1714"/>
      <c r="BE1714"/>
      <c r="BF1714"/>
      <c r="BG1714"/>
      <c r="BH1714"/>
      <c r="BI1714"/>
      <c r="BJ1714"/>
      <c r="BN1714" s="16" cm="1">
        <f t="array" ref="BN1714">$C1714*EXP(poly_from_str(100000000/$E1714,BN$4342))</f>
        <v>0</v>
      </c>
      <c r="BO1714" s="16"/>
      <c r="BY1714" t="e">
        <v>#N/A</v>
      </c>
    </row>
    <row r="1715" spans="1:77" hidden="1" x14ac:dyDescent="0.25">
      <c r="A1715" t="s">
        <v>2405</v>
      </c>
      <c r="B1715" s="2" t="str">
        <f t="shared" si="2099"/>
        <v/>
      </c>
      <c r="C1715">
        <v>8</v>
      </c>
      <c r="E1715">
        <v>29239.61</v>
      </c>
      <c r="F1715">
        <v>10859</v>
      </c>
      <c r="G1715" t="s">
        <v>3</v>
      </c>
      <c r="H1715" s="5" t="s">
        <v>8</v>
      </c>
      <c r="I1715">
        <v>40098</v>
      </c>
      <c r="J1715" t="s">
        <v>5</v>
      </c>
      <c r="K1715" s="5" t="s">
        <v>18</v>
      </c>
      <c r="L1715">
        <v>10859.06</v>
      </c>
      <c r="M1715" t="str">
        <f t="shared" ref="M1715:M1719" si="2203">$G1715&amp;""</f>
        <v>o</v>
      </c>
      <c r="N1715" t="str">
        <f t="shared" ref="N1715:N1719" si="2204">$H1715&amp;""</f>
        <v>7/2</v>
      </c>
      <c r="O1715">
        <v>40098.660000000003</v>
      </c>
      <c r="P1715" t="str">
        <f t="shared" ref="P1715:P1719" si="2205">$J1715&amp;""</f>
        <v>e</v>
      </c>
      <c r="Q1715" t="str">
        <f t="shared" ref="Q1715:Q1719" si="2206">$K1715&amp;""</f>
        <v>5/2</v>
      </c>
      <c r="R1715">
        <v>16</v>
      </c>
      <c r="S1715" t="s">
        <v>6</v>
      </c>
      <c r="AA1715" s="10">
        <f t="shared" si="2101"/>
        <v>3419.038</v>
      </c>
      <c r="AB1715" s="3" cm="1">
        <f t="array" ref="AB1715">100000000/Lvac(AA1715)</f>
        <v>29239.607181393472</v>
      </c>
      <c r="AC1715" s="28">
        <f t="shared" si="2102"/>
        <v>2.9247993148950087E-7</v>
      </c>
      <c r="AD1715" s="28">
        <f t="shared" si="2103"/>
        <v>3.420018585736496E-7</v>
      </c>
      <c r="AE1715" s="21">
        <f t="shared" si="2104"/>
        <v>29239.608372033814</v>
      </c>
      <c r="AF1715" s="10" cm="1">
        <f t="array" ref="AF1715">Lair(100000000/AE1715)</f>
        <v>3419.0378607720691</v>
      </c>
      <c r="AG1715" s="10">
        <f t="shared" si="2105"/>
        <v>9.2759991525969403E-3</v>
      </c>
      <c r="AH1715" s="10" t="b">
        <f t="shared" si="2100"/>
        <v>1</v>
      </c>
      <c r="AI1715" s="10">
        <f t="shared" ref="AI1715:AI1719" si="2207">$AF1715</f>
        <v>3419.0378607720691</v>
      </c>
      <c r="AJ1715">
        <v>3.0000000000000001E-3</v>
      </c>
      <c r="AK1715" s="3" cm="1">
        <f t="array" ref="AK1715">100000000/Lvac($AA1715)</f>
        <v>29239.607181393472</v>
      </c>
      <c r="AL1715" s="21">
        <f t="shared" si="2202"/>
        <v>2.5655995960329091E-2</v>
      </c>
      <c r="AM1715" s="10" cm="1">
        <f t="array" ref="AM1715">Lvac($AI1715)-$BA1715</f>
        <v>-9.7923740577243734E-4</v>
      </c>
      <c r="AN1715" s="10">
        <f t="shared" ref="AN1715:AN1719" si="2208">$AK1715-($AX1715-$AW1715)</f>
        <v>7.1813934664533008E-3</v>
      </c>
      <c r="AO1715" s="3">
        <f t="shared" ref="AO1715:AO1719" si="2209">AM1715/AJ1715</f>
        <v>-0.32641246859081247</v>
      </c>
      <c r="AP1715" s="3">
        <v>-0.27999128027052694</v>
      </c>
      <c r="AS1715" s="3">
        <f t="shared" si="2106"/>
        <v>-2.8186065283080097E-3</v>
      </c>
      <c r="AT1715" s="3" cm="1">
        <f t="array" ref="AT1715">AS1715-(100000000/LvacE($A1715)-$E1715)</f>
        <v>-4.7967736463760957E-5</v>
      </c>
      <c r="AU1715" t="s">
        <v>4812</v>
      </c>
      <c r="AV1715" t="s">
        <v>4732</v>
      </c>
      <c r="AW1715" s="3">
        <v>10859.06</v>
      </c>
      <c r="AX1715" s="3">
        <v>40098.660000000003</v>
      </c>
      <c r="AY1715" s="3"/>
      <c r="AZ1715" s="10" cm="1">
        <f t="array" ref="AZ1715">Lair(100000000/($AX1715-$AW1715))</f>
        <v>3419.0388397589136</v>
      </c>
      <c r="BA1715" s="10">
        <f t="shared" ref="BA1715:BA1719" si="2210">100000000/($AX1715-$AW1715)</f>
        <v>3420.0194257103371</v>
      </c>
      <c r="BN1715" s="16" cm="1">
        <f t="array" ref="BN1715">$C1715*EXP(poly_from_str(100000000/$E1715,BN$4342))</f>
        <v>7.1274684283173606</v>
      </c>
      <c r="BO1715" s="16"/>
      <c r="BY1715">
        <v>7147</v>
      </c>
    </row>
    <row r="1716" spans="1:77" hidden="1" x14ac:dyDescent="0.25">
      <c r="A1716" t="s">
        <v>2406</v>
      </c>
      <c r="B1716" s="2" t="str">
        <f t="shared" si="2099"/>
        <v/>
      </c>
      <c r="C1716">
        <v>2</v>
      </c>
      <c r="E1716">
        <v>29251.85</v>
      </c>
      <c r="F1716">
        <v>36670</v>
      </c>
      <c r="G1716" t="s">
        <v>5</v>
      </c>
      <c r="H1716" s="5" t="s">
        <v>16</v>
      </c>
      <c r="I1716">
        <v>65922</v>
      </c>
      <c r="J1716" t="s">
        <v>3</v>
      </c>
      <c r="K1716" s="5" t="s">
        <v>16</v>
      </c>
      <c r="L1716">
        <v>36670.57</v>
      </c>
      <c r="M1716" t="str">
        <f t="shared" si="2203"/>
        <v>e</v>
      </c>
      <c r="N1716" t="str">
        <f t="shared" si="2204"/>
        <v>11/2</v>
      </c>
      <c r="O1716">
        <v>65922.42</v>
      </c>
      <c r="P1716" t="str">
        <f t="shared" si="2205"/>
        <v>o</v>
      </c>
      <c r="Q1716" t="str">
        <f t="shared" si="2206"/>
        <v>11/2</v>
      </c>
      <c r="R1716">
        <v>16</v>
      </c>
      <c r="AA1716" s="10">
        <f t="shared" si="2101"/>
        <v>3417.607</v>
      </c>
      <c r="AB1716" s="3" cm="1">
        <f t="array" ref="AB1716">100000000/Lvac(AA1716)</f>
        <v>29251.849837141806</v>
      </c>
      <c r="AC1716" s="28">
        <f t="shared" si="2102"/>
        <v>2.9260239694031528E-7</v>
      </c>
      <c r="AD1716" s="28">
        <f t="shared" si="2103"/>
        <v>3.4185872195004738E-7</v>
      </c>
      <c r="AE1716" s="21">
        <f t="shared" si="2104"/>
        <v>29251.849906003172</v>
      </c>
      <c r="AF1716" s="10" cm="1">
        <f t="array" ref="AF1716">Lair(100000000/AE1716)</f>
        <v>3417.6069919544111</v>
      </c>
      <c r="AG1716" s="10">
        <f t="shared" si="2105"/>
        <v>9.2795806886429317E-3</v>
      </c>
      <c r="AH1716" s="10" t="b">
        <f t="shared" si="2100"/>
        <v>1</v>
      </c>
      <c r="AI1716" s="10">
        <f t="shared" si="2207"/>
        <v>3417.6069919544111</v>
      </c>
      <c r="AJ1716">
        <v>3.0000000000000001E-3</v>
      </c>
      <c r="AK1716" s="3" cm="1">
        <f t="array" ref="AK1716">100000000/Lvac($AA1716)</f>
        <v>29251.849837141806</v>
      </c>
      <c r="AL1716" s="21">
        <f t="shared" si="2202"/>
        <v>2.5677484192306459E-2</v>
      </c>
      <c r="AM1716" s="10" cm="1">
        <f t="array" ref="AM1716">Lvac($AI1716)-$BA1716</f>
        <v>1.0985163044097135E-5</v>
      </c>
      <c r="AN1716" s="10">
        <f t="shared" si="2208"/>
        <v>-1.6285819219774567E-4</v>
      </c>
      <c r="AO1716" s="3">
        <f t="shared" si="2209"/>
        <v>3.6617210146990447E-3</v>
      </c>
      <c r="AP1716" s="3">
        <v>6.3442703321925364E-3</v>
      </c>
      <c r="AS1716" s="3">
        <f t="shared" si="2106"/>
        <v>-1.6285819219774567E-4</v>
      </c>
      <c r="AT1716" s="3" cm="1">
        <f t="array" ref="AT1716">AS1716-(100000000/LvacE($A1716)-$E1716)</f>
        <v>-4.8017474910011515E-5</v>
      </c>
      <c r="AU1716" t="s">
        <v>4767</v>
      </c>
      <c r="AV1716" t="s">
        <v>4828</v>
      </c>
      <c r="AW1716" s="3">
        <v>36670.57</v>
      </c>
      <c r="AX1716" s="3">
        <v>65922.42</v>
      </c>
      <c r="AY1716" s="3"/>
      <c r="AZ1716" s="10" cm="1">
        <f t="array" ref="AZ1716">Lair(100000000/($AX1716-$AW1716))</f>
        <v>3417.6069809720589</v>
      </c>
      <c r="BA1716" s="10">
        <f t="shared" si="2210"/>
        <v>3418.587200467663</v>
      </c>
      <c r="BB1716" s="12">
        <v>1170000</v>
      </c>
      <c r="BC1716" s="3">
        <v>4.2999999999999997E-2</v>
      </c>
      <c r="BD1716" s="12" cm="1">
        <f t="array" ref="BD1716">SfromgA($BB1716,$BA1716,"")</f>
        <v>2.3070616945511213E-2</v>
      </c>
      <c r="BE1716" s="29">
        <f t="shared" ref="BE1716:BE1719" si="2211">(10^MAX(0.05, -0.312925054856973*((LN($BD1716))^(1/3)) + 0.454808404431693)-1)*100</f>
        <v>774.58489152438756</v>
      </c>
      <c r="BG1716" s="3"/>
      <c r="BH1716" s="3"/>
      <c r="BI1716" s="12">
        <f t="shared" ref="BI1716:BI1718" si="2212">IF($BB1716="",$BF1716,$BB1716)</f>
        <v>1170000</v>
      </c>
      <c r="BJ1716" s="29">
        <f t="shared" ref="BJ1716:BJ1718" si="2213">IF($BB1716="",$BH1716,$BE1716)</f>
        <v>774.58489152438756</v>
      </c>
      <c r="BK1716" s="3">
        <f t="shared" ref="BK1716:BK1719" si="2214">LN(BN1716*100000000/($AX1716-$AW1716)/$BI1716)</f>
        <v>-5.2521509184233857</v>
      </c>
      <c r="BL1716" s="13">
        <f>EXP(BK$4341*$AX1716+BK$4342)*$BI1716/(100000000/($AX1716-$AW1716))</f>
        <v>0.25684157147432768</v>
      </c>
      <c r="BM1716" s="3">
        <f t="shared" ref="BM1716:BM1719" si="2215">LN(BL1716/$C1716)</f>
        <v>-2.0524430181396727</v>
      </c>
      <c r="BN1716" s="16" cm="1">
        <f t="array" ref="BN1716">$C1716*EXP(poly_from_str(100000000/$E1716,BN$4342))</f>
        <v>1.7920867857380267</v>
      </c>
      <c r="BO1716" s="3">
        <f t="shared" ref="BO1716:BO1719" si="2216">LN($C1716)</f>
        <v>0.69314718055994529</v>
      </c>
      <c r="BP1716" s="13">
        <f>LN(BL1716/BN1716)</f>
        <v>-1.9426765805011035</v>
      </c>
      <c r="BY1716">
        <v>1796</v>
      </c>
    </row>
    <row r="1717" spans="1:77" hidden="1" x14ac:dyDescent="0.25">
      <c r="A1717" t="s">
        <v>2407</v>
      </c>
      <c r="B1717" s="2" t="str">
        <f t="shared" si="2099"/>
        <v/>
      </c>
      <c r="C1717">
        <v>7</v>
      </c>
      <c r="D1717" t="s">
        <v>14</v>
      </c>
      <c r="E1717">
        <v>29262.28</v>
      </c>
      <c r="F1717">
        <v>11761</v>
      </c>
      <c r="G1717" t="s">
        <v>3</v>
      </c>
      <c r="H1717" s="5" t="s">
        <v>4</v>
      </c>
      <c r="I1717">
        <v>41023</v>
      </c>
      <c r="J1717" t="s">
        <v>5</v>
      </c>
      <c r="K1717" s="5" t="s">
        <v>8</v>
      </c>
      <c r="L1717">
        <v>11761.69</v>
      </c>
      <c r="M1717" t="str">
        <f t="shared" si="2203"/>
        <v>o</v>
      </c>
      <c r="N1717" t="str">
        <f t="shared" si="2204"/>
        <v>9/2</v>
      </c>
      <c r="O1717">
        <v>41023.980000000003</v>
      </c>
      <c r="P1717" t="str">
        <f t="shared" si="2205"/>
        <v>e</v>
      </c>
      <c r="Q1717" t="str">
        <f t="shared" si="2206"/>
        <v>7/2</v>
      </c>
      <c r="R1717">
        <v>16</v>
      </c>
      <c r="S1717" t="s">
        <v>6</v>
      </c>
      <c r="AA1717" s="10">
        <f t="shared" si="2101"/>
        <v>3416.3890000000001</v>
      </c>
      <c r="AB1717" s="3" cm="1">
        <f t="array" ref="AB1717">100000000/Lvac(AA1717)</f>
        <v>29262.278290128263</v>
      </c>
      <c r="AC1717" s="28">
        <f t="shared" si="2102"/>
        <v>2.9270671460422102E-7</v>
      </c>
      <c r="AD1717" s="28">
        <f t="shared" si="2103"/>
        <v>3.4173689077974278E-7</v>
      </c>
      <c r="AE1717" s="21">
        <f t="shared" si="2104"/>
        <v>29262.279013708725</v>
      </c>
      <c r="AF1717" s="10" cm="1">
        <f t="array" ref="AF1717">Lair(100000000/AE1717)</f>
        <v>3416.3889155189263</v>
      </c>
      <c r="AG1717" s="10">
        <f t="shared" si="2105"/>
        <v>9.2826326700689334E-3</v>
      </c>
      <c r="AH1717" s="10" t="b">
        <f t="shared" si="2100"/>
        <v>1</v>
      </c>
      <c r="AI1717" s="10">
        <f t="shared" si="2207"/>
        <v>3416.3889155189263</v>
      </c>
      <c r="AJ1717">
        <v>7.0000000000000001E-3</v>
      </c>
      <c r="AK1717" s="3" cm="1">
        <f t="array" ref="AK1717">100000000/Lvac($AA1717)</f>
        <v>29262.278290128263</v>
      </c>
      <c r="AL1717" s="21">
        <f t="shared" si="2202"/>
        <v>5.995685886358891E-2</v>
      </c>
      <c r="AM1717" s="10" cm="1">
        <f t="array" ref="AM1717">Lvac($AI1717)-$BA1717</f>
        <v>1.2830236214540491E-3</v>
      </c>
      <c r="AN1717" s="10">
        <f t="shared" si="2208"/>
        <v>-1.1709871738275979E-2</v>
      </c>
      <c r="AO1717" s="3">
        <f t="shared" si="2209"/>
        <v>0.18328908877914987</v>
      </c>
      <c r="AP1717" s="3">
        <v>0.19536090206072132</v>
      </c>
      <c r="AS1717" s="3">
        <f t="shared" si="2106"/>
        <v>-1.7098717362387106E-3</v>
      </c>
      <c r="AT1717" s="3" cm="1">
        <f t="array" ref="AT1717">AS1717-(100000000/LvacE($A1717)-$E1717)</f>
        <v>-4.8059708205983043E-5</v>
      </c>
      <c r="AU1717" t="s">
        <v>4690</v>
      </c>
      <c r="AV1717" t="s">
        <v>4706</v>
      </c>
      <c r="AW1717" s="3">
        <v>11761.69</v>
      </c>
      <c r="AX1717" s="3">
        <v>41023.980000000003</v>
      </c>
      <c r="AY1717" s="3"/>
      <c r="AZ1717" s="10" cm="1">
        <f t="array" ref="AZ1717">Lair(100000000/($AX1717-$AW1717))</f>
        <v>3416.3876328235547</v>
      </c>
      <c r="BA1717" s="10">
        <f t="shared" si="2210"/>
        <v>3417.3675402711133</v>
      </c>
      <c r="BB1717" s="12">
        <v>10600000</v>
      </c>
      <c r="BC1717" s="3">
        <v>0.17</v>
      </c>
      <c r="BD1717" s="12" cm="1">
        <f t="array" ref="BD1717">SfromgA($BB1717,$BA1717,"")</f>
        <v>0.20879221189824773</v>
      </c>
      <c r="BE1717" s="29">
        <f t="shared" si="2211"/>
        <v>558.00446881001676</v>
      </c>
      <c r="BG1717" s="3"/>
      <c r="BH1717" s="3"/>
      <c r="BI1717" s="12">
        <f t="shared" si="2212"/>
        <v>10600000</v>
      </c>
      <c r="BJ1717" s="29">
        <f t="shared" si="2213"/>
        <v>558.00446881001676</v>
      </c>
      <c r="BK1717" s="3">
        <f t="shared" si="2214"/>
        <v>-6.1987361111015069</v>
      </c>
      <c r="BL1717" s="13">
        <f>EXP(BK$4341*$AX1717+BK$4342)*$BI1717/(100000000/($AX1717-$AW1717))</f>
        <v>15.435940034482778</v>
      </c>
      <c r="BM1717" s="3">
        <f t="shared" si="2215"/>
        <v>0.7907884098290705</v>
      </c>
      <c r="BN1717" s="16" cm="1">
        <f t="array" ref="BN1717">$C1717*EXP(poly_from_str(100000000/$E1717,BN$4342))</f>
        <v>6.3028545842223664</v>
      </c>
      <c r="BO1717" s="3">
        <f t="shared" si="2216"/>
        <v>1.9459101490553132</v>
      </c>
      <c r="BP1717" s="13">
        <f t="shared" ref="BP1717:BP1719" si="2217">LN(BL1717/BN1717)</f>
        <v>0.89569591950287841</v>
      </c>
      <c r="BY1717">
        <v>6314</v>
      </c>
    </row>
    <row r="1718" spans="1:77" hidden="1" x14ac:dyDescent="0.25">
      <c r="A1718" t="s">
        <v>2408</v>
      </c>
      <c r="B1718" s="2" t="str">
        <f t="shared" si="2099"/>
        <v/>
      </c>
      <c r="C1718">
        <v>7</v>
      </c>
      <c r="E1718">
        <v>29268.06</v>
      </c>
      <c r="F1718">
        <v>39870</v>
      </c>
      <c r="G1718" t="s">
        <v>5</v>
      </c>
      <c r="H1718" s="5" t="s">
        <v>4</v>
      </c>
      <c r="I1718">
        <v>69138</v>
      </c>
      <c r="J1718" t="s">
        <v>3</v>
      </c>
      <c r="K1718" s="5" t="s">
        <v>4</v>
      </c>
      <c r="L1718">
        <v>39870.17</v>
      </c>
      <c r="M1718" t="str">
        <f t="shared" si="2203"/>
        <v>e</v>
      </c>
      <c r="N1718" t="str">
        <f t="shared" si="2204"/>
        <v>9/2</v>
      </c>
      <c r="O1718">
        <v>69138.28</v>
      </c>
      <c r="P1718" t="str">
        <f t="shared" si="2205"/>
        <v>o</v>
      </c>
      <c r="Q1718" t="str">
        <f t="shared" si="2206"/>
        <v>9/2</v>
      </c>
      <c r="R1718">
        <v>16</v>
      </c>
      <c r="AA1718" s="10">
        <f t="shared" si="2101"/>
        <v>3415.7139999999999</v>
      </c>
      <c r="AB1718" s="3" cm="1">
        <f t="array" ref="AB1718">100000000/Lvac(AA1718)</f>
        <v>29268.060807956048</v>
      </c>
      <c r="AC1718" s="28">
        <f t="shared" si="2102"/>
        <v>2.927645581568012E-7</v>
      </c>
      <c r="AD1718" s="28">
        <f t="shared" si="2103"/>
        <v>3.4166937350634662E-7</v>
      </c>
      <c r="AE1718" s="21">
        <f t="shared" si="2104"/>
        <v>29268.060465890772</v>
      </c>
      <c r="AF1718" s="10" cm="1">
        <f t="array" ref="AF1718">Lair(100000000/AE1718)</f>
        <v>3415.7140399217874</v>
      </c>
      <c r="AG1718" s="10">
        <f t="shared" si="2105"/>
        <v>9.2843254452738208E-3</v>
      </c>
      <c r="AH1718" s="10" t="b">
        <f t="shared" si="2100"/>
        <v>1</v>
      </c>
      <c r="AI1718" s="10">
        <f t="shared" si="2207"/>
        <v>3415.7140399217874</v>
      </c>
      <c r="AJ1718">
        <v>3.0000000000000001E-3</v>
      </c>
      <c r="AK1718" s="3" cm="1">
        <f t="array" ref="AK1718">100000000/Lvac($AA1718)</f>
        <v>29268.060807956048</v>
      </c>
      <c r="AL1718" s="21">
        <f t="shared" si="2202"/>
        <v>2.5705952371199867E-2</v>
      </c>
      <c r="AM1718" s="10" cm="1">
        <f t="array" ref="AM1718">Lvac($AI1718)-$BA1718</f>
        <v>5.7825012499961304E-3</v>
      </c>
      <c r="AN1718" s="10">
        <f t="shared" si="2208"/>
        <v>-4.9192043952643871E-2</v>
      </c>
      <c r="AO1718" s="3">
        <f t="shared" si="2209"/>
        <v>1.9275004166653766</v>
      </c>
      <c r="AP1718" s="3">
        <v>1.9141897488831696</v>
      </c>
      <c r="AS1718" s="3">
        <f t="shared" si="2106"/>
        <v>8.0795604662853293E-4</v>
      </c>
      <c r="AT1718" s="3" cm="1">
        <f t="array" ref="AT1718">AS1718-(100000000/LvacE($A1718)-$E1718)</f>
        <v>-4.80830785818398E-5</v>
      </c>
      <c r="AU1718" t="s">
        <v>4726</v>
      </c>
      <c r="AV1718" t="s">
        <v>4874</v>
      </c>
      <c r="AW1718" s="3">
        <v>39870.17</v>
      </c>
      <c r="AX1718" s="3">
        <v>69138.28</v>
      </c>
      <c r="AY1718" s="3"/>
      <c r="AZ1718" s="10" cm="1">
        <f t="array" ref="AZ1718">Lair(100000000/($AX1718-$AW1718))</f>
        <v>3415.7082588998892</v>
      </c>
      <c r="BA1718" s="10">
        <f t="shared" si="2210"/>
        <v>3416.6879924942195</v>
      </c>
      <c r="BB1718" s="12">
        <v>2990000</v>
      </c>
      <c r="BC1718" s="3">
        <v>5.3999999999999999E-2</v>
      </c>
      <c r="BD1718" s="12" cm="1">
        <f t="array" ref="BD1718">SfromgA($BB1718,$BA1718,"")</f>
        <v>5.8860034516109848E-2</v>
      </c>
      <c r="BE1718" s="29">
        <f t="shared" si="2211"/>
        <v>689.89328094252926</v>
      </c>
      <c r="BG1718" s="3"/>
      <c r="BH1718" s="3"/>
      <c r="BI1718" s="12">
        <f t="shared" si="2212"/>
        <v>2990000</v>
      </c>
      <c r="BJ1718" s="29">
        <f t="shared" si="2213"/>
        <v>689.89328094252926</v>
      </c>
      <c r="BK1718" s="3">
        <f t="shared" si="2214"/>
        <v>-4.9306673934883234</v>
      </c>
      <c r="BL1718" s="13">
        <f>EXP(BK$4341*$AX1718+BK$4342)*$BI1718/(100000000/($AX1718-$AW1718))</f>
        <v>0.51437020508960496</v>
      </c>
      <c r="BM1718" s="3">
        <f t="shared" si="2215"/>
        <v>-2.6107221784680728</v>
      </c>
      <c r="BN1718" s="16" cm="1">
        <f t="array" ref="BN1718">$C1718*EXP(poly_from_str(100000000/$E1718,BN$4342))</f>
        <v>6.3198129695418883</v>
      </c>
      <c r="BO1718" s="3">
        <f t="shared" si="2216"/>
        <v>1.9459101490553132</v>
      </c>
      <c r="BP1718" s="13">
        <f t="shared" si="2217"/>
        <v>-2.5085016437067149</v>
      </c>
      <c r="BY1718">
        <v>6330</v>
      </c>
    </row>
    <row r="1719" spans="1:77" hidden="1" x14ac:dyDescent="0.25">
      <c r="A1719" t="s">
        <v>2409</v>
      </c>
      <c r="B1719" s="2" t="str">
        <f t="shared" si="2099"/>
        <v/>
      </c>
      <c r="C1719">
        <v>300</v>
      </c>
      <c r="D1719" t="s">
        <v>134</v>
      </c>
      <c r="E1719">
        <v>29272.880000000001</v>
      </c>
      <c r="F1719">
        <v>28885</v>
      </c>
      <c r="G1719" t="s">
        <v>5</v>
      </c>
      <c r="H1719" s="5" t="s">
        <v>4</v>
      </c>
      <c r="I1719">
        <v>58158</v>
      </c>
      <c r="J1719" t="s">
        <v>3</v>
      </c>
      <c r="K1719" s="5" t="s">
        <v>8</v>
      </c>
      <c r="L1719">
        <v>28885.14</v>
      </c>
      <c r="M1719" t="str">
        <f t="shared" si="2203"/>
        <v>e</v>
      </c>
      <c r="N1719" t="str">
        <f t="shared" si="2204"/>
        <v>9/2</v>
      </c>
      <c r="O1719">
        <v>58158.080000000002</v>
      </c>
      <c r="P1719" t="str">
        <f t="shared" si="2205"/>
        <v>o</v>
      </c>
      <c r="Q1719" t="str">
        <f t="shared" si="2206"/>
        <v>7/2</v>
      </c>
      <c r="R1719">
        <v>16</v>
      </c>
      <c r="AA1719" s="10">
        <f t="shared" si="2101"/>
        <v>3415.152</v>
      </c>
      <c r="AB1719" s="3" cm="1">
        <f t="array" ref="AB1719">100000000/Lvac(AA1719)</f>
        <v>29272.877033225559</v>
      </c>
      <c r="AC1719" s="28">
        <f t="shared" si="2102"/>
        <v>2.9281273571425223E-7</v>
      </c>
      <c r="AD1719" s="28">
        <f t="shared" si="2103"/>
        <v>3.4161315912507376E-7</v>
      </c>
      <c r="AE1719" s="21">
        <f t="shared" si="2104"/>
        <v>29272.878289749002</v>
      </c>
      <c r="AF1719" s="10" cm="1">
        <f t="array" ref="AF1719">Lair(100000000/AE1719)</f>
        <v>3415.1518534017987</v>
      </c>
      <c r="AG1719" s="10">
        <f t="shared" si="2105"/>
        <v>9.2857356031628389E-3</v>
      </c>
      <c r="AH1719" s="10" t="b">
        <f t="shared" si="2100"/>
        <v>1</v>
      </c>
      <c r="AI1719" s="10">
        <f t="shared" si="2207"/>
        <v>3415.1518534017987</v>
      </c>
      <c r="AJ1719" s="10">
        <f>AL1719/AK1719*AI1719</f>
        <v>9.333286508259514E-3</v>
      </c>
      <c r="AK1719" s="23" cm="1">
        <f t="array" ref="AK1719">100000000/Lvac($AA1719)+0</f>
        <v>29272.877033225559</v>
      </c>
      <c r="AL1719" s="23">
        <f>MAX(0.08,0.007/$AA1719*$AE1719)</f>
        <v>0.08</v>
      </c>
      <c r="AM1719" s="10" cm="1">
        <f t="array" ref="AM1719">Lvac($AI1719)-$BA1719</f>
        <v>7.2015427526821441E-3</v>
      </c>
      <c r="AN1719" s="10">
        <f t="shared" si="2208"/>
        <v>-6.2966774443339091E-2</v>
      </c>
      <c r="AO1719" s="3">
        <f t="shared" si="2209"/>
        <v>0.7715977374431956</v>
      </c>
      <c r="AP1719" s="3">
        <v>0.7873087518662848</v>
      </c>
      <c r="AS1719" s="3">
        <f t="shared" si="2106"/>
        <v>-2.9667744420294184E-3</v>
      </c>
      <c r="AT1719" s="3" cm="1">
        <f t="array" ref="AT1719">AS1719-(100000000/LvacE($A1719)-$E1719)</f>
        <v>-4.8102512664627284E-5</v>
      </c>
      <c r="AU1719" t="s">
        <v>4737</v>
      </c>
      <c r="AV1719" t="s">
        <v>4897</v>
      </c>
      <c r="AW1719" s="3">
        <v>28885.14</v>
      </c>
      <c r="AX1719" s="3">
        <v>58158.080000000002</v>
      </c>
      <c r="AY1719" s="3"/>
      <c r="AZ1719" s="10" cm="1">
        <f t="array" ref="AZ1719">Lair(100000000/($AX1719-$AW1719))</f>
        <v>3415.1446537013849</v>
      </c>
      <c r="BA1719" s="10">
        <f t="shared" si="2210"/>
        <v>3416.1242430722705</v>
      </c>
      <c r="BB1719" s="12">
        <v>443000000</v>
      </c>
      <c r="BC1719" s="3">
        <v>0.58099999999999996</v>
      </c>
      <c r="BD1719" s="12" cm="1">
        <f t="array" ref="BD1719">SfromgA($BB1719,$BA1719,"")</f>
        <v>8.7164181910673495</v>
      </c>
      <c r="BE1719" s="29">
        <f t="shared" si="2211"/>
        <v>12.201845430196357</v>
      </c>
      <c r="BF1719" s="12">
        <v>395434823.7342633</v>
      </c>
      <c r="BG1719" s="12" cm="1">
        <f t="array" ref="BG1719">SfromgA($BF1719,$BA1719,"")</f>
        <v>7.7805311308777503</v>
      </c>
      <c r="BH1719" s="29">
        <f>(10^MAX(0.05, -0.312925054856973*((LN($BG1719))^(1/3)) + 0.454808404431693)-1)*100</f>
        <v>14.073313424929434</v>
      </c>
      <c r="BI1719" s="12">
        <f>IF($BB1719="",$BF1719,$BB1719)</f>
        <v>443000000</v>
      </c>
      <c r="BJ1719" s="29">
        <f>IF($BB1719="",$BH1719,$BE1719)</f>
        <v>12.201845430196357</v>
      </c>
      <c r="BK1719" s="3">
        <f t="shared" si="2214"/>
        <v>-6.1690188796513938</v>
      </c>
      <c r="BL1719" s="13">
        <f>EXP(BK$4341*$AX1719+BK$4342)*$BI1719/(100000000/($AX1719-$AW1719))</f>
        <v>175.55048289653485</v>
      </c>
      <c r="BM1719" s="3">
        <f t="shared" si="2215"/>
        <v>-0.53585582128202935</v>
      </c>
      <c r="BN1719" s="16" cm="1">
        <f t="array" ref="BN1719">$C1719*EXP(poly_from_str(100000000/$E1719,BN$4342))</f>
        <v>271.45585329513023</v>
      </c>
      <c r="BO1719" s="3">
        <f t="shared" si="2216"/>
        <v>5.7037824746562009</v>
      </c>
      <c r="BP1719" s="13">
        <f t="shared" si="2217"/>
        <v>-0.4358728698139937</v>
      </c>
      <c r="BR1719" s="12">
        <v>22740000</v>
      </c>
      <c r="BS1719" s="14"/>
      <c r="BT1719" s="13">
        <f>EXP(BS$4338*$AX1719+BS$4336)*$BR1719/(100000000/($AX1719-$AW1719))</f>
        <v>6.8263556761957815</v>
      </c>
      <c r="BU1719" s="14"/>
      <c r="BV1719" s="3" cm="1">
        <f t="array" ref="BV1719">$BN1719*EXP(poly_from_str(100000000/$E1719,BV$4341))</f>
        <v>4797.9228275978885</v>
      </c>
      <c r="BW1719" s="12" t="s">
        <v>14</v>
      </c>
      <c r="BX1719" s="14"/>
      <c r="BY1719">
        <v>271841</v>
      </c>
    </row>
    <row r="1720" spans="1:77" hidden="1" x14ac:dyDescent="0.25">
      <c r="A1720" t="s">
        <v>2410</v>
      </c>
      <c r="B1720" s="2" t="str">
        <f t="shared" si="2099"/>
        <v/>
      </c>
      <c r="C1720">
        <v>0</v>
      </c>
      <c r="E1720">
        <v>29273.279999999999</v>
      </c>
      <c r="R1720">
        <v>16</v>
      </c>
      <c r="S1720" t="s">
        <v>22</v>
      </c>
      <c r="AA1720" s="10">
        <f t="shared" si="2101"/>
        <v>3415.105</v>
      </c>
      <c r="AB1720" s="3" cm="1">
        <f t="array" ref="AB1720">100000000/Lvac(AA1720)</f>
        <v>29273.279885452906</v>
      </c>
      <c r="AC1720" s="28">
        <f t="shared" si="2102"/>
        <v>2.9281676551672643E-7</v>
      </c>
      <c r="AD1720" s="28">
        <f t="shared" si="2103"/>
        <v>3.4160845792238713E-7</v>
      </c>
      <c r="AE1720" s="21">
        <f t="shared" si="2104"/>
        <v>29273.279933968784</v>
      </c>
      <c r="AF1720" s="10" cm="1">
        <f t="array" ref="AF1720">Lair(100000000/AE1720)</f>
        <v>3415.104994339823</v>
      </c>
      <c r="AG1720" s="10">
        <f t="shared" si="2105"/>
        <v>9.2858535660620845E-3</v>
      </c>
      <c r="AH1720" s="10" t="b">
        <f t="shared" si="2100"/>
        <v>1</v>
      </c>
      <c r="AI1720" s="10">
        <f t="shared" si="2108"/>
        <v>3415.105</v>
      </c>
      <c r="AJ1720">
        <v>3.0000000000000001E-3</v>
      </c>
      <c r="AK1720" s="3" cm="1">
        <f t="array" ref="AK1720">100000000/Lvac($AA1720)</f>
        <v>29273.279885452906</v>
      </c>
      <c r="AL1720" s="21">
        <f t="shared" ref="AL1720:AL1725" si="2218">AJ1720/AI1720*AK1720</f>
        <v>2.5715121396372505E-2</v>
      </c>
      <c r="AM1720" s="21"/>
      <c r="AN1720" s="21"/>
      <c r="AO1720" s="21"/>
      <c r="AP1720" s="21"/>
      <c r="AS1720" s="3">
        <f t="shared" si="2106"/>
        <v>-1.1454709238023497E-4</v>
      </c>
      <c r="AT1720" s="3" cm="1">
        <f t="array" ref="AT1720">AS1720-(100000000/LvacE($A1720)-$E1720)</f>
        <v>-4.8104135203175247E-5</v>
      </c>
      <c r="BB1720"/>
      <c r="BC1720"/>
      <c r="BD1720"/>
      <c r="BE1720"/>
      <c r="BF1720"/>
      <c r="BG1720"/>
      <c r="BH1720"/>
      <c r="BI1720"/>
      <c r="BJ1720"/>
      <c r="BN1720" s="16" cm="1">
        <f t="array" ref="BN1720">$C1720*EXP(poly_from_str(100000000/$E1720,BN$4342))</f>
        <v>0</v>
      </c>
      <c r="BO1720" s="16"/>
      <c r="BY1720" t="e">
        <v>#N/A</v>
      </c>
    </row>
    <row r="1721" spans="1:77" hidden="1" x14ac:dyDescent="0.25">
      <c r="A1721" t="s">
        <v>2411</v>
      </c>
      <c r="B1721" s="2" t="str">
        <f t="shared" si="2099"/>
        <v/>
      </c>
      <c r="C1721">
        <v>0</v>
      </c>
      <c r="E1721">
        <v>29273.62</v>
      </c>
      <c r="R1721">
        <v>16</v>
      </c>
      <c r="S1721" t="s">
        <v>22</v>
      </c>
      <c r="AA1721" s="10">
        <f t="shared" si="2101"/>
        <v>3415.0650000000001</v>
      </c>
      <c r="AB1721" s="3" cm="1">
        <f t="array" ref="AB1721">100000000/Lvac(AA1721)</f>
        <v>29273.622747146201</v>
      </c>
      <c r="AC1721" s="28">
        <f t="shared" si="2102"/>
        <v>2.9282019522322417E-7</v>
      </c>
      <c r="AD1721" s="28">
        <f t="shared" si="2103"/>
        <v>3.4160445689882611E-7</v>
      </c>
      <c r="AE1721" s="21">
        <f t="shared" si="2104"/>
        <v>29273.621583573964</v>
      </c>
      <c r="AF1721" s="10" cm="1">
        <f t="array" ref="AF1721">Lair(100000000/AE1721)</f>
        <v>3415.0651357467077</v>
      </c>
      <c r="AG1721" s="10">
        <f t="shared" si="2105"/>
        <v>9.2859539638551827E-3</v>
      </c>
      <c r="AH1721" s="10" t="b">
        <f t="shared" si="2100"/>
        <v>1</v>
      </c>
      <c r="AI1721" s="10">
        <f t="shared" si="2108"/>
        <v>3415.0650000000001</v>
      </c>
      <c r="AJ1721">
        <v>3.0000000000000001E-3</v>
      </c>
      <c r="AK1721" s="3" cm="1">
        <f t="array" ref="AK1721">100000000/Lvac($AA1721)</f>
        <v>29273.622747146201</v>
      </c>
      <c r="AL1721" s="21">
        <f t="shared" si="2218"/>
        <v>2.5715723783131098E-2</v>
      </c>
      <c r="AM1721" s="21"/>
      <c r="AN1721" s="21"/>
      <c r="AO1721" s="21"/>
      <c r="AP1721" s="21"/>
      <c r="AS1721" s="3">
        <f t="shared" si="2106"/>
        <v>2.7471462017274462E-3</v>
      </c>
      <c r="AT1721" s="3" cm="1">
        <f t="array" ref="AT1721">AS1721-(100000000/LvacE($A1721)-$E1721)</f>
        <v>-4.8105513997143134E-5</v>
      </c>
      <c r="BB1721"/>
      <c r="BC1721"/>
      <c r="BD1721"/>
      <c r="BE1721"/>
      <c r="BF1721"/>
      <c r="BG1721"/>
      <c r="BH1721"/>
      <c r="BI1721"/>
      <c r="BJ1721"/>
      <c r="BN1721" s="16" cm="1">
        <f t="array" ref="BN1721">$C1721*EXP(poly_from_str(100000000/$E1721,BN$4342))</f>
        <v>0</v>
      </c>
      <c r="BO1721" s="16"/>
      <c r="BY1721" t="e">
        <v>#N/A</v>
      </c>
    </row>
    <row r="1722" spans="1:77" hidden="1" x14ac:dyDescent="0.25">
      <c r="A1722" t="s">
        <v>2412</v>
      </c>
      <c r="B1722" s="2" t="str">
        <f t="shared" si="2099"/>
        <v/>
      </c>
      <c r="C1722">
        <v>2</v>
      </c>
      <c r="D1722" t="s">
        <v>14</v>
      </c>
      <c r="E1722" t="s">
        <v>2413</v>
      </c>
      <c r="F1722">
        <v>36642</v>
      </c>
      <c r="G1722" t="s">
        <v>5</v>
      </c>
      <c r="H1722" s="5" t="s">
        <v>15</v>
      </c>
      <c r="I1722">
        <v>65922</v>
      </c>
      <c r="J1722" t="s">
        <v>3</v>
      </c>
      <c r="K1722" s="5" t="s">
        <v>16</v>
      </c>
      <c r="L1722">
        <v>36642.129999999997</v>
      </c>
      <c r="M1722" t="str">
        <f>$G1722&amp;""</f>
        <v>e</v>
      </c>
      <c r="N1722" t="str">
        <f>$H1722&amp;""</f>
        <v>13/2</v>
      </c>
      <c r="O1722">
        <v>65922.42</v>
      </c>
      <c r="P1722" t="str">
        <f>$J1722&amp;""</f>
        <v>o</v>
      </c>
      <c r="Q1722" t="str">
        <f>$K1722&amp;""</f>
        <v>11/2</v>
      </c>
      <c r="R1722">
        <v>17</v>
      </c>
      <c r="AA1722" s="10">
        <f t="shared" si="2101"/>
        <v>3414.2930000000001</v>
      </c>
      <c r="AB1722" s="3" cm="1">
        <f t="array" ref="AB1722">100000000/Lvac(AA1722)</f>
        <v>29280.241551479514</v>
      </c>
      <c r="AC1722" s="28">
        <f t="shared" si="2102"/>
        <v>2.9288640430097828E-7</v>
      </c>
      <c r="AD1722" s="28">
        <f t="shared" si="2103"/>
        <v>3.4152723714448682E-7</v>
      </c>
      <c r="AE1722" s="21">
        <f t="shared" si="2104"/>
        <v>29280.240893997357</v>
      </c>
      <c r="AF1722" s="10" cm="1">
        <f t="array" ref="AF1722">Lair(100000000/AE1722)</f>
        <v>3414.2930766696636</v>
      </c>
      <c r="AG1722" s="10">
        <f t="shared" si="2105"/>
        <v>9.2878923325384662E-3</v>
      </c>
      <c r="AH1722" s="10" t="b">
        <f t="shared" si="2100"/>
        <v>1</v>
      </c>
      <c r="AI1722" s="10">
        <f>$AF1722</f>
        <v>3414.2930766696636</v>
      </c>
      <c r="AJ1722">
        <v>7.0000000000000001E-3</v>
      </c>
      <c r="AK1722" s="3" cm="1">
        <f t="array" ref="AK1722">100000000/Lvac($AA1722)</f>
        <v>29280.241551479514</v>
      </c>
      <c r="AL1722" s="21">
        <f t="shared" si="2218"/>
        <v>6.0030491307523706E-2</v>
      </c>
      <c r="AM1722" s="10" cm="1">
        <f t="array" ref="AM1722">Lvac($AI1722)-$BA1722</f>
        <v>5.7277567220808123E-3</v>
      </c>
      <c r="AN1722" s="10">
        <f>$AK1722-($AX1722-$AW1722)</f>
        <v>-4.8448520486999769E-2</v>
      </c>
      <c r="AO1722" s="3">
        <f>AM1722/AJ1722</f>
        <v>0.81825096029725886</v>
      </c>
      <c r="AP1722" s="3">
        <v>0.80729534861997565</v>
      </c>
      <c r="AS1722" s="3">
        <f t="shared" si="2106"/>
        <v>1.5514795122726355E-3</v>
      </c>
      <c r="AT1722" s="3" cm="1">
        <f t="array" ref="AT1722">AS1722-(100000000/LvacE($A1722)-$E1722)</f>
        <v>-4.8132180381799117E-5</v>
      </c>
      <c r="AU1722" t="s">
        <v>4788</v>
      </c>
      <c r="AV1722" t="s">
        <v>4828</v>
      </c>
      <c r="AW1722" s="3">
        <v>36642.129999999997</v>
      </c>
      <c r="AX1722" s="3">
        <v>65922.42</v>
      </c>
      <c r="AY1722" s="3"/>
      <c r="AZ1722" s="10" cm="1">
        <f t="array" ref="AZ1722">Lair(100000000/($AX1722-$AW1722))</f>
        <v>3414.2873503781875</v>
      </c>
      <c r="BA1722" s="10">
        <f>100000000/($AX1722-$AW1722)</f>
        <v>3415.2667203774276</v>
      </c>
      <c r="BB1722" s="12">
        <v>2790000</v>
      </c>
      <c r="BC1722" s="3">
        <v>7.1999999999999995E-2</v>
      </c>
      <c r="BD1722" s="12" cm="1">
        <f t="array" ref="BD1722">SfromgA($BB1722,$BA1722,"")</f>
        <v>5.4854396559187994E-2</v>
      </c>
      <c r="BE1722" s="29">
        <f>(10^MAX(0.05, -0.312925054856973*((LN($BD1722))^(1/3)) + 0.454808404431693)-1)*100</f>
        <v>696.54551664648341</v>
      </c>
      <c r="BG1722" s="3"/>
      <c r="BH1722" s="3"/>
      <c r="BI1722" s="12">
        <f>IF($BB1722="",$BF1722,$BB1722)</f>
        <v>2790000</v>
      </c>
      <c r="BJ1722" s="29">
        <f>IF($BB1722="",$BH1722,$BE1722)</f>
        <v>696.54551664648341</v>
      </c>
      <c r="BK1722" s="3">
        <f>LN(BN1722*100000000/($AX1722-$AW1722)/$BI1722)</f>
        <v>-6.1089657941013877</v>
      </c>
      <c r="BL1722" s="13">
        <f>EXP(BK$4341*$AX1722+BK$4342)*$BI1722/(100000000/($AX1722-$AW1722))</f>
        <v>0.61306383278465981</v>
      </c>
      <c r="BM1722" s="3">
        <f t="shared" ref="BM1722" si="2219">LN(BL1722/$C1722)</f>
        <v>-1.1824333972414671</v>
      </c>
      <c r="BN1722" s="16" cm="1">
        <f t="array" ref="BN1722">$C1722*EXP(poly_from_str(100000000/$E1722,BN$4342))</f>
        <v>1.8158896050154629</v>
      </c>
      <c r="BO1722" s="3">
        <f>LN($C1722)</f>
        <v>0.69314718055994529</v>
      </c>
      <c r="BP1722" s="13">
        <f>LN(BL1722/BN1722)</f>
        <v>-1.0858617048231018</v>
      </c>
      <c r="BY1722">
        <v>1818</v>
      </c>
    </row>
    <row r="1723" spans="1:77" hidden="1" x14ac:dyDescent="0.25">
      <c r="A1723" t="s">
        <v>2414</v>
      </c>
      <c r="B1723" s="2" t="str">
        <f t="shared" si="2099"/>
        <v/>
      </c>
      <c r="C1723">
        <v>1</v>
      </c>
      <c r="D1723" t="s">
        <v>1155</v>
      </c>
      <c r="E1723" t="s">
        <v>2415</v>
      </c>
      <c r="R1723">
        <v>17</v>
      </c>
      <c r="S1723" t="s">
        <v>22</v>
      </c>
      <c r="AA1723" s="10">
        <f t="shared" si="2101"/>
        <v>3413.9209999999998</v>
      </c>
      <c r="AB1723" s="3" cm="1">
        <f t="array" ref="AB1723">100000000/Lvac(AA1723)</f>
        <v>29283.431992214119</v>
      </c>
      <c r="AC1723" s="28">
        <f t="shared" si="2102"/>
        <v>2.9291831884803429E-7</v>
      </c>
      <c r="AD1723" s="28">
        <f t="shared" si="2103"/>
        <v>3.414900276258193E-7</v>
      </c>
      <c r="AE1723" s="21">
        <f t="shared" si="2104"/>
        <v>29283.431147746509</v>
      </c>
      <c r="AF1723" s="10" cm="1">
        <f t="array" ref="AF1723">Lair(100000000/AE1723)</f>
        <v>3413.9210984527717</v>
      </c>
      <c r="AG1723" s="10">
        <f t="shared" si="2105"/>
        <v>9.2888268346300526E-3</v>
      </c>
      <c r="AH1723" s="10" t="b">
        <f t="shared" si="2100"/>
        <v>1</v>
      </c>
      <c r="AI1723" s="10">
        <f t="shared" si="2108"/>
        <v>3413.9209999999998</v>
      </c>
      <c r="AJ1723">
        <v>7.0000000000000001E-3</v>
      </c>
      <c r="AK1723" s="3" cm="1">
        <f t="array" ref="AK1723">100000000/Lvac($AA1723)</f>
        <v>29283.431992214119</v>
      </c>
      <c r="AL1723" s="21">
        <f t="shared" si="2218"/>
        <v>6.0043575684820716E-2</v>
      </c>
      <c r="AM1723" s="21"/>
      <c r="AN1723" s="21"/>
      <c r="AO1723" s="21"/>
      <c r="AP1723" s="21"/>
      <c r="AS1723" s="3">
        <f t="shared" si="2106"/>
        <v>1.9922141182178166E-3</v>
      </c>
      <c r="AT1723" s="3" cm="1">
        <f t="array" ref="AT1723">AS1723-(100000000/LvacE($A1723)-$E1723)</f>
        <v>-4.8145011533051729E-5</v>
      </c>
      <c r="BB1723"/>
      <c r="BC1723"/>
      <c r="BD1723"/>
      <c r="BE1723"/>
      <c r="BF1723"/>
      <c r="BG1723"/>
      <c r="BH1723"/>
      <c r="BI1723"/>
      <c r="BJ1723"/>
      <c r="BN1723" s="16" cm="1">
        <f t="array" ref="BN1723">$C1723*EXP(poly_from_str(100000000/$E1723,BN$4342))</f>
        <v>0.90928634374192951</v>
      </c>
      <c r="BO1723" s="16"/>
      <c r="BY1723" t="e">
        <v>#N/A</v>
      </c>
    </row>
    <row r="1724" spans="1:77" hidden="1" x14ac:dyDescent="0.25">
      <c r="A1724" t="s">
        <v>2416</v>
      </c>
      <c r="B1724" s="2" t="str">
        <f t="shared" si="2099"/>
        <v/>
      </c>
      <c r="C1724">
        <v>500</v>
      </c>
      <c r="D1724" t="s">
        <v>1155</v>
      </c>
      <c r="E1724" t="s">
        <v>2417</v>
      </c>
      <c r="F1724">
        <v>28885</v>
      </c>
      <c r="G1724" t="s">
        <v>5</v>
      </c>
      <c r="H1724" s="5" t="s">
        <v>4</v>
      </c>
      <c r="I1724">
        <v>58174</v>
      </c>
      <c r="J1724" t="s">
        <v>3</v>
      </c>
      <c r="K1724" s="5" t="s">
        <v>4</v>
      </c>
      <c r="L1724">
        <v>28885.14</v>
      </c>
      <c r="M1724" t="str">
        <f>$G1724&amp;""</f>
        <v>e</v>
      </c>
      <c r="N1724" t="str">
        <f>$H1724&amp;""</f>
        <v>9/2</v>
      </c>
      <c r="O1724">
        <v>58174.15</v>
      </c>
      <c r="P1724" t="str">
        <f>$J1724&amp;""</f>
        <v>o</v>
      </c>
      <c r="Q1724" t="str">
        <f>$K1724&amp;""</f>
        <v>9/2</v>
      </c>
      <c r="R1724">
        <v>17</v>
      </c>
      <c r="AA1724" s="10">
        <f t="shared" si="2101"/>
        <v>3413.21</v>
      </c>
      <c r="AB1724" s="3" cm="1">
        <f t="array" ref="AB1724">100000000/Lvac(AA1724)</f>
        <v>29289.531785444065</v>
      </c>
      <c r="AC1724" s="28">
        <f t="shared" si="2102"/>
        <v>2.9297933616742013E-7</v>
      </c>
      <c r="AD1724" s="28">
        <f t="shared" si="2103"/>
        <v>3.4141890943335842E-7</v>
      </c>
      <c r="AE1724" s="21">
        <f t="shared" si="2104"/>
        <v>29289.53102825968</v>
      </c>
      <c r="AF1724" s="10" cm="1">
        <f t="array" ref="AF1724">Lair(100000000/AE1724)</f>
        <v>3413.2100882400396</v>
      </c>
      <c r="AG1724" s="10">
        <f t="shared" si="2105"/>
        <v>9.2906137895769764E-3</v>
      </c>
      <c r="AH1724" s="10" t="b">
        <f t="shared" si="2100"/>
        <v>1</v>
      </c>
      <c r="AI1724" s="10">
        <f>$AF1724</f>
        <v>3413.2100882400396</v>
      </c>
      <c r="AJ1724">
        <v>2.9000000000000001E-2</v>
      </c>
      <c r="AK1724" s="3" cm="1">
        <f t="array" ref="AK1724">100000000/Lvac($AA1724)</f>
        <v>29289.531785444065</v>
      </c>
      <c r="AL1724" s="21">
        <f t="shared" si="2218"/>
        <v>0.24885559336192337</v>
      </c>
      <c r="AM1724" s="10" cm="1">
        <f t="array" ref="AM1724">Lvac($AI1724)-$BA1724</f>
        <v>-6.0735717868737993E-2</v>
      </c>
      <c r="AN1724" s="10">
        <f>$AK1724-($AX1724-$AW1724)</f>
        <v>0.52178544406342553</v>
      </c>
      <c r="AO1724" s="3">
        <f>AM1724/AJ1724</f>
        <v>-2.0943350989219995</v>
      </c>
      <c r="AP1724" s="3">
        <v>-2.0973786374489807</v>
      </c>
      <c r="AS1724" s="3">
        <f t="shared" si="2106"/>
        <v>1.7854440666269511E-3</v>
      </c>
      <c r="AT1724" s="3" cm="1">
        <f t="array" ref="AT1724">AS1724-(100000000/LvacE($A1724)-$E1724)</f>
        <v>-4.8169516958296299E-5</v>
      </c>
      <c r="AU1724" t="s">
        <v>4737</v>
      </c>
      <c r="AV1724" t="s">
        <v>4693</v>
      </c>
      <c r="AW1724" s="3">
        <v>28885.14</v>
      </c>
      <c r="AX1724" s="3">
        <v>58174.15</v>
      </c>
      <c r="AY1724" s="3"/>
      <c r="AZ1724" s="10" cm="1">
        <f t="array" ref="AZ1724">Lair(100000000/($AX1724-$AW1724))</f>
        <v>3413.270808421591</v>
      </c>
      <c r="BA1724" s="10">
        <f>100000000/($AX1724-$AW1724)</f>
        <v>3414.2499183140703</v>
      </c>
      <c r="BB1724" s="12">
        <v>636000000</v>
      </c>
      <c r="BC1724" s="3">
        <v>0.72699999999999998</v>
      </c>
      <c r="BD1724" s="12" cm="1">
        <f t="array" ref="BD1724">SfromgA($BB1724,$BA1724,"")</f>
        <v>12.493277845760247</v>
      </c>
      <c r="BE1724" s="29">
        <f>(10^MAX(0.05, -0.312925054856973*((LN($BD1724))^(1/3)) + 0.454808404431693)-1)*100</f>
        <v>12.201845430196357</v>
      </c>
      <c r="BF1724" s="12">
        <v>572204952.04600465</v>
      </c>
      <c r="BG1724" s="12" cm="1">
        <f t="array" ref="BG1724">SfromgA($BF1724,$BA1724,"")</f>
        <v>11.240118633067066</v>
      </c>
      <c r="BH1724" s="29">
        <f>(10^MAX(0.05, -0.312925054856973*((LN($BG1724))^(1/3)) + 0.454808404431693)-1)*100</f>
        <v>12.201845430196357</v>
      </c>
      <c r="BI1724" s="12">
        <f>IF($BB1724="",$BF1724,$BB1724)</f>
        <v>636000000</v>
      </c>
      <c r="BJ1724" s="29">
        <f>IF($BB1724="",$BH1724,$BE1724)</f>
        <v>12.201845430196357</v>
      </c>
      <c r="BK1724" s="3">
        <f>LN(BN1724*100000000/($AX1724-$AW1724)/$BI1724)</f>
        <v>-6.012663264771013</v>
      </c>
      <c r="BL1724" s="13">
        <f>EXP(BK$4341*$AX1724+BK$4342)*$BI1724/(100000000/($AX1724-$AW1724))</f>
        <v>251.86249054298389</v>
      </c>
      <c r="BM1724" s="3">
        <f t="shared" ref="BM1724" si="2220">LN(BL1724/$C1724)</f>
        <v>-0.68572483229263737</v>
      </c>
      <c r="BN1724" s="16" cm="1">
        <f t="array" ref="BN1724">$C1724*EXP(poly_from_str(100000000/$E1724,BN$4342))</f>
        <v>455.927019568464</v>
      </c>
      <c r="BO1724" s="3">
        <f>LN($C1724)</f>
        <v>6.2146080984221914</v>
      </c>
      <c r="BP1724" s="13">
        <f>LN(BL1724/BN1724)</f>
        <v>-0.59344948577029488</v>
      </c>
      <c r="BR1724" s="12">
        <v>111740000</v>
      </c>
      <c r="BS1724" s="14"/>
      <c r="BT1724" s="13">
        <f>EXP(BS$4338*$AX1724+BS$4336)*$BR1724/(100000000/($AX1724-$AW1724))</f>
        <v>33.561817318729474</v>
      </c>
      <c r="BU1724" s="14"/>
      <c r="BV1724" s="3" cm="1">
        <f t="array" ref="BV1724">$BN1724*EXP(poly_from_str(100000000/$E1724,BV$4341))</f>
        <v>7983.9737034871741</v>
      </c>
      <c r="BW1724" s="12" t="s">
        <v>14</v>
      </c>
      <c r="BX1724" s="14"/>
      <c r="BY1724">
        <v>456292</v>
      </c>
    </row>
    <row r="1725" spans="1:77" hidden="1" x14ac:dyDescent="0.25">
      <c r="A1725" t="s">
        <v>2418</v>
      </c>
      <c r="B1725" s="2" t="str">
        <f t="shared" si="2099"/>
        <v/>
      </c>
      <c r="C1725">
        <v>6</v>
      </c>
      <c r="E1725" t="s">
        <v>2419</v>
      </c>
      <c r="R1725">
        <v>17</v>
      </c>
      <c r="S1725" t="s">
        <v>22</v>
      </c>
      <c r="AA1725" s="10">
        <f t="shared" si="2101"/>
        <v>3412.665</v>
      </c>
      <c r="AB1725" s="3" cm="1">
        <f t="array" ref="AB1725">100000000/Lvac(AA1725)</f>
        <v>29294.209156410012</v>
      </c>
      <c r="AC1725" s="28">
        <f t="shared" si="2102"/>
        <v>2.9302612474415158E-7</v>
      </c>
      <c r="AD1725" s="28">
        <f t="shared" si="2103"/>
        <v>3.4136439548878723E-7</v>
      </c>
      <c r="AE1725" s="21">
        <f t="shared" si="2104"/>
        <v>29294.209514297527</v>
      </c>
      <c r="AF1725" s="10" cm="1">
        <f t="array" ref="AF1725">Lair(100000000/AE1725)</f>
        <v>3412.6649583061612</v>
      </c>
      <c r="AG1725" s="10">
        <f t="shared" si="2105"/>
        <v>9.2919842932737348E-3</v>
      </c>
      <c r="AH1725" s="10" t="b">
        <f t="shared" si="2100"/>
        <v>1</v>
      </c>
      <c r="AI1725" s="10">
        <f t="shared" si="2108"/>
        <v>3412.665</v>
      </c>
      <c r="AJ1725">
        <v>3.0000000000000001E-3</v>
      </c>
      <c r="AK1725" s="3" cm="1">
        <f t="array" ref="AK1725">100000000/Lvac($AA1725)</f>
        <v>29294.209156410012</v>
      </c>
      <c r="AL1725" s="21">
        <f t="shared" si="2218"/>
        <v>2.5751905759642403E-2</v>
      </c>
      <c r="AM1725" s="21"/>
      <c r="AN1725" s="21"/>
      <c r="AO1725" s="21"/>
      <c r="AP1725" s="21"/>
      <c r="AS1725" s="3">
        <f t="shared" si="2106"/>
        <v>-8.4358998719835654E-4</v>
      </c>
      <c r="AT1725" s="3" cm="1">
        <f t="array" ref="AT1725">AS1725-(100000000/LvacE($A1725)-$E1725)</f>
        <v>-4.8188285290962085E-5</v>
      </c>
      <c r="BB1725"/>
      <c r="BC1725"/>
      <c r="BD1725"/>
      <c r="BE1725"/>
      <c r="BF1725"/>
      <c r="BG1725"/>
      <c r="BH1725"/>
      <c r="BI1725"/>
      <c r="BJ1725"/>
      <c r="BN1725" s="16" cm="1">
        <f t="array" ref="BN1725">$C1725*EXP(poly_from_str(100000000/$E1725,BN$4342))</f>
        <v>5.4829566312642486</v>
      </c>
      <c r="BO1725" s="16"/>
      <c r="BY1725" t="e">
        <v>#N/A</v>
      </c>
    </row>
    <row r="1726" spans="1:77" hidden="1" x14ac:dyDescent="0.25">
      <c r="A1726" t="s">
        <v>2420</v>
      </c>
      <c r="B1726" s="2" t="str">
        <f t="shared" si="2099"/>
        <v/>
      </c>
      <c r="C1726">
        <v>7</v>
      </c>
      <c r="D1726" t="s">
        <v>170</v>
      </c>
      <c r="E1726" t="s">
        <v>2421</v>
      </c>
      <c r="F1726">
        <v>50869</v>
      </c>
      <c r="G1726" t="s">
        <v>5</v>
      </c>
      <c r="H1726" s="5" t="s">
        <v>113</v>
      </c>
      <c r="I1726">
        <v>80164</v>
      </c>
      <c r="J1726" t="s">
        <v>3</v>
      </c>
      <c r="K1726" s="5" t="s">
        <v>19</v>
      </c>
      <c r="L1726">
        <v>50869.3</v>
      </c>
      <c r="M1726" t="str">
        <f>$G1726&amp;""</f>
        <v>e</v>
      </c>
      <c r="N1726" t="str">
        <f>$H1726&amp;""</f>
        <v>1/2</v>
      </c>
      <c r="O1726">
        <v>80164.039999999994</v>
      </c>
      <c r="P1726" t="str">
        <f>$J1726&amp;""</f>
        <v>o</v>
      </c>
      <c r="Q1726" t="str">
        <f>$K1726&amp;""</f>
        <v>3/2</v>
      </c>
      <c r="R1726">
        <v>17</v>
      </c>
      <c r="AA1726" s="10">
        <f t="shared" si="2101"/>
        <v>3412.607</v>
      </c>
      <c r="AB1726" s="3" cm="1">
        <f t="array" ref="AB1726">100000000/Lvac(AA1726)</f>
        <v>29294.70701961996</v>
      </c>
      <c r="AC1726" s="28">
        <f t="shared" si="2102"/>
        <v>2.9303110495876025E-7</v>
      </c>
      <c r="AD1726" s="28">
        <f t="shared" si="2103"/>
        <v>3.4135859400479952E-7</v>
      </c>
      <c r="AE1726" s="21">
        <f t="shared" si="2104"/>
        <v>29294.708284076129</v>
      </c>
      <c r="AF1726" s="10" cm="1">
        <f t="array" ref="AF1726">Lair(100000000/AE1726)</f>
        <v>3412.6068526960685</v>
      </c>
      <c r="AG1726" s="10">
        <f t="shared" si="2105"/>
        <v>9.292130183701194E-3</v>
      </c>
      <c r="AH1726" s="10" t="b">
        <f t="shared" si="2100"/>
        <v>1</v>
      </c>
      <c r="AI1726" s="10">
        <f>$AF1726</f>
        <v>3412.6068526960685</v>
      </c>
      <c r="AJ1726" s="10">
        <f>AL1726/AK1726*AI1726</f>
        <v>1.1649226771274739E-2</v>
      </c>
      <c r="AK1726" s="16" cm="1">
        <f t="array" ref="AK1726">100000000/Lvac($AA1726)-0</f>
        <v>29294.70701961996</v>
      </c>
      <c r="AL1726" s="16">
        <f>MAX(0.1,0.007/$AA1726*$AE1726)</f>
        <v>0.1</v>
      </c>
      <c r="AM1726" s="10" cm="1">
        <f t="array" ref="AM1726">Lvac($AI1726)-$BA1726</f>
        <v>3.6957155825803056E-3</v>
      </c>
      <c r="AN1726" s="10">
        <f>$AK1726-($AX1726-$AW1726)</f>
        <v>-3.2980380030494416E-2</v>
      </c>
      <c r="AO1726" s="3">
        <f>AM1726/AJ1726</f>
        <v>0.31724986174132952</v>
      </c>
      <c r="AP1726" s="3">
        <v>0.32989803638100723</v>
      </c>
      <c r="AS1726" s="3">
        <f t="shared" si="2106"/>
        <v>-2.980380038934527E-3</v>
      </c>
      <c r="AT1726" s="3" cm="1">
        <f t="array" ref="AT1726">AS1726-(100000000/LvacE($A1726)-$E1726)</f>
        <v>-4.8190278903348371E-5</v>
      </c>
      <c r="AU1726" t="s">
        <v>4779</v>
      </c>
      <c r="AV1726" t="s">
        <v>4888</v>
      </c>
      <c r="AW1726" s="3">
        <v>50869.3</v>
      </c>
      <c r="AX1726" s="3">
        <v>80164.039999999994</v>
      </c>
      <c r="AY1726" s="3"/>
      <c r="AZ1726" s="10" cm="1">
        <f t="array" ref="AZ1726">Lair(100000000/($AX1726-$AW1726))</f>
        <v>3412.6031579258283</v>
      </c>
      <c r="BA1726" s="10">
        <f>100000000/($AX1726-$AW1726)</f>
        <v>3413.5820969907918</v>
      </c>
      <c r="BB1726" s="12">
        <v>186000000</v>
      </c>
      <c r="BC1726" s="3">
        <v>0.625</v>
      </c>
      <c r="BD1726" s="12" cm="1">
        <f t="array" ref="BD1726">SfromgA($BB1726,$BA1726,"")</f>
        <v>3.6515509148799796</v>
      </c>
      <c r="BE1726" s="29">
        <f>(10^MAX(0.05, -0.312925054856973*((LN($BD1726))^(1/3)) + 0.454808404431693)-1)*100</f>
        <v>29.929957848339118</v>
      </c>
      <c r="BG1726" s="3"/>
      <c r="BH1726" s="3"/>
      <c r="BI1726" s="12">
        <f>IF($BB1726="",$BF1726,$BB1726)</f>
        <v>186000000</v>
      </c>
      <c r="BJ1726" s="29">
        <f>IF($BB1726="",$BH1726,$BE1726)</f>
        <v>29.929957848339118</v>
      </c>
      <c r="BK1726" s="3">
        <f>LN(BN1726*100000000/($AX1726-$AW1726)/$BI1726)</f>
        <v>-9.0497139281625785</v>
      </c>
      <c r="BL1726" s="13">
        <f>EXP(BK$4341*$AX1726+BK$4342)*$BI1726/(100000000/($AX1726-$AW1726))</f>
        <v>13.857571523924092</v>
      </c>
      <c r="BM1726" s="3">
        <f t="shared" ref="BM1726" si="2221">LN(BL1726/$C1726)</f>
        <v>0.68292161463045931</v>
      </c>
      <c r="BN1726" s="16" cm="1">
        <f t="array" ref="BN1726">$C1726*EXP(poly_from_str(100000000/$E1726,BN$4342))</f>
        <v>6.3982583228015137</v>
      </c>
      <c r="BO1726" s="3">
        <f>LN($C1726)</f>
        <v>1.9459101490553132</v>
      </c>
      <c r="BP1726" s="13">
        <f>LN(BL1726/BN1726)</f>
        <v>0.77280594741841968</v>
      </c>
      <c r="BY1726">
        <v>6402</v>
      </c>
    </row>
    <row r="1727" spans="1:77" hidden="1" x14ac:dyDescent="0.25">
      <c r="A1727" t="s">
        <v>2422</v>
      </c>
      <c r="B1727" s="2" t="str">
        <f t="shared" si="2099"/>
        <v/>
      </c>
      <c r="C1727">
        <v>0</v>
      </c>
      <c r="E1727" t="s">
        <v>2423</v>
      </c>
      <c r="R1727">
        <v>17</v>
      </c>
      <c r="S1727" t="s">
        <v>22</v>
      </c>
      <c r="AA1727" s="10">
        <f t="shared" si="2101"/>
        <v>3403.0940000000001</v>
      </c>
      <c r="AB1727" s="3" cm="1">
        <f t="array" ref="AB1727">100000000/Lvac(AA1727)</f>
        <v>29376.594816583569</v>
      </c>
      <c r="AC1727" s="28">
        <f t="shared" si="2102"/>
        <v>2.9385024333738649E-7</v>
      </c>
      <c r="AD1727" s="28">
        <f t="shared" si="2103"/>
        <v>3.4040705066180226E-7</v>
      </c>
      <c r="AE1727" s="21">
        <f t="shared" si="2104"/>
        <v>29376.592759951873</v>
      </c>
      <c r="AF1727" s="10" cm="1">
        <f t="array" ref="AF1727">Lair(100000000/AE1727)</f>
        <v>3403.0942382553139</v>
      </c>
      <c r="AG1727" s="10">
        <f t="shared" si="2105"/>
        <v>9.3161597676384433E-3</v>
      </c>
      <c r="AH1727" s="10" t="b">
        <f t="shared" si="2100"/>
        <v>1</v>
      </c>
      <c r="AI1727" s="10">
        <f t="shared" si="2108"/>
        <v>3403.0940000000001</v>
      </c>
      <c r="AJ1727">
        <v>3.0000000000000001E-3</v>
      </c>
      <c r="AK1727" s="3" cm="1">
        <f t="array" ref="AK1727">100000000/Lvac($AA1727)</f>
        <v>29376.594816583569</v>
      </c>
      <c r="AL1727" s="21">
        <f t="shared" ref="AL1727:AL1728" si="2222">AJ1727/AI1727*AK1727</f>
        <v>2.5896958605830668E-2</v>
      </c>
      <c r="AM1727" s="21"/>
      <c r="AN1727" s="21"/>
      <c r="AO1727" s="21"/>
      <c r="AP1727" s="21"/>
      <c r="AS1727" s="3">
        <f t="shared" si="2106"/>
        <v>4.8165835687541403E-3</v>
      </c>
      <c r="AT1727" s="3" cm="1">
        <f t="array" ref="AT1727">AS1727-(100000000/LvacE($A1727)-$E1727)</f>
        <v>-4.8514779336983338E-5</v>
      </c>
      <c r="BB1727"/>
      <c r="BC1727"/>
      <c r="BD1727"/>
      <c r="BE1727"/>
      <c r="BF1727"/>
      <c r="BG1727"/>
      <c r="BH1727"/>
      <c r="BI1727"/>
      <c r="BJ1727"/>
      <c r="BN1727" s="16" cm="1">
        <f t="array" ref="BN1727">$C1727*EXP(poly_from_str(100000000/$E1727,BN$4342))</f>
        <v>0</v>
      </c>
      <c r="BO1727" s="16"/>
      <c r="BY1727" t="e">
        <v>#N/A</v>
      </c>
    </row>
    <row r="1728" spans="1:77" hidden="1" x14ac:dyDescent="0.25">
      <c r="A1728" t="s">
        <v>2424</v>
      </c>
      <c r="B1728" s="2" t="str">
        <f t="shared" si="2099"/>
        <v/>
      </c>
      <c r="C1728">
        <v>0</v>
      </c>
      <c r="E1728" t="s">
        <v>2425</v>
      </c>
      <c r="R1728">
        <v>17</v>
      </c>
      <c r="S1728" t="s">
        <v>22</v>
      </c>
      <c r="AA1728" s="10">
        <f t="shared" si="2101"/>
        <v>3403.0360000000001</v>
      </c>
      <c r="AB1728" s="3" cm="1">
        <f t="array" ref="AB1728">100000000/Lvac(AA1728)</f>
        <v>29377.095484029847</v>
      </c>
      <c r="AC1728" s="28">
        <f t="shared" si="2102"/>
        <v>2.938552516047435E-7</v>
      </c>
      <c r="AD1728" s="28">
        <f t="shared" si="2103"/>
        <v>3.4040124917850577E-7</v>
      </c>
      <c r="AE1728" s="21">
        <f t="shared" si="2104"/>
        <v>29377.097412378029</v>
      </c>
      <c r="AF1728" s="10" cm="1">
        <f t="array" ref="AF1728">Lair(100000000/AE1728)</f>
        <v>3403.0357766136344</v>
      </c>
      <c r="AG1728" s="10">
        <f t="shared" si="2105"/>
        <v>9.3163068924380817E-3</v>
      </c>
      <c r="AH1728" s="10" t="b">
        <f t="shared" si="2100"/>
        <v>1</v>
      </c>
      <c r="AI1728" s="10">
        <f t="shared" si="2108"/>
        <v>3403.0360000000001</v>
      </c>
      <c r="AJ1728">
        <v>3.0000000000000001E-3</v>
      </c>
      <c r="AK1728" s="3" cm="1">
        <f t="array" ref="AK1728">100000000/Lvac($AA1728)</f>
        <v>29377.095484029847</v>
      </c>
      <c r="AL1728" s="21">
        <f t="shared" si="2222"/>
        <v>2.5897841354628498E-2</v>
      </c>
      <c r="AM1728" s="21"/>
      <c r="AN1728" s="21"/>
      <c r="AO1728" s="21"/>
      <c r="AP1728" s="21"/>
      <c r="AS1728" s="3">
        <f t="shared" si="2106"/>
        <v>-4.5159701512602624E-3</v>
      </c>
      <c r="AT1728" s="3" cm="1">
        <f t="array" ref="AT1728">AS1728-(100000000/LvacE($A1728)-$E1728)</f>
        <v>-4.8516743845539168E-5</v>
      </c>
      <c r="BB1728"/>
      <c r="BC1728"/>
      <c r="BD1728"/>
      <c r="BE1728"/>
      <c r="BF1728"/>
      <c r="BG1728"/>
      <c r="BH1728"/>
      <c r="BI1728"/>
      <c r="BJ1728"/>
      <c r="BN1728" s="16" cm="1">
        <f t="array" ref="BN1728">$C1728*EXP(poly_from_str(100000000/$E1728,BN$4342))</f>
        <v>0</v>
      </c>
      <c r="BO1728" s="16"/>
      <c r="BY1728" t="e">
        <v>#N/A</v>
      </c>
    </row>
    <row r="1729" spans="1:77" hidden="1" x14ac:dyDescent="0.25">
      <c r="A1729" t="s">
        <v>2426</v>
      </c>
      <c r="B1729" s="2" t="str">
        <f t="shared" si="2099"/>
        <v/>
      </c>
      <c r="C1729">
        <v>50</v>
      </c>
      <c r="D1729" t="s">
        <v>170</v>
      </c>
      <c r="E1729" t="s">
        <v>2427</v>
      </c>
      <c r="F1729">
        <v>52026</v>
      </c>
      <c r="G1729" t="s">
        <v>5</v>
      </c>
      <c r="H1729" s="5" t="s">
        <v>19</v>
      </c>
      <c r="I1729">
        <v>81404</v>
      </c>
      <c r="J1729" t="s">
        <v>3</v>
      </c>
      <c r="K1729" s="5" t="s">
        <v>18</v>
      </c>
      <c r="L1729">
        <v>52026.9</v>
      </c>
      <c r="M1729" t="str">
        <f>$G1729&amp;""</f>
        <v>e</v>
      </c>
      <c r="N1729" t="str">
        <f>$H1729&amp;""</f>
        <v>3/2</v>
      </c>
      <c r="O1729">
        <v>81404.52</v>
      </c>
      <c r="P1729" t="str">
        <f>$J1729&amp;""</f>
        <v>o</v>
      </c>
      <c r="Q1729" t="str">
        <f>$K1729&amp;""</f>
        <v>5/2</v>
      </c>
      <c r="R1729">
        <v>17</v>
      </c>
      <c r="AA1729" s="10">
        <f t="shared" si="2101"/>
        <v>3402.9690000000001</v>
      </c>
      <c r="AB1729" s="3" cm="1">
        <f t="array" ref="AB1729">100000000/Lvac(AA1729)</f>
        <v>29377.67386249574</v>
      </c>
      <c r="AC1729" s="28">
        <f t="shared" si="2102"/>
        <v>2.9386103722954864E-7</v>
      </c>
      <c r="AD1729" s="28">
        <f t="shared" si="2103"/>
        <v>3.4039454746504779E-7</v>
      </c>
      <c r="AE1729" s="21">
        <f t="shared" si="2104"/>
        <v>29377.672213110891</v>
      </c>
      <c r="AF1729" s="10" cm="1">
        <f t="array" ref="AF1729">Lair(100000000/AE1729)</f>
        <v>3402.9691910628112</v>
      </c>
      <c r="AG1729" s="10">
        <f t="shared" si="2105"/>
        <v>9.3164768563121989E-3</v>
      </c>
      <c r="AH1729" s="10" t="b">
        <f t="shared" si="2100"/>
        <v>1</v>
      </c>
      <c r="AI1729" s="10">
        <f>$AF1729</f>
        <v>3402.9691910628112</v>
      </c>
      <c r="AJ1729" s="10">
        <f>AL1729/AK1729*AI1729</f>
        <v>1.1583521578293255E-2</v>
      </c>
      <c r="AK1729" s="16" cm="1">
        <f t="array" ref="AK1729">100000000/Lvac($AA1729)-0</f>
        <v>29377.67386249574</v>
      </c>
      <c r="AL1729" s="16">
        <f>MAX(0.1,0.007/$AA1729*$AE1729)</f>
        <v>0.1</v>
      </c>
      <c r="AM1729" s="10" cm="1">
        <f t="array" ref="AM1729">Lvac($AI1729)-$BA1729</f>
        <v>-6.0498635525618738E-3</v>
      </c>
      <c r="AN1729" s="10">
        <f>$AK1729-($AX1729-$AW1729)</f>
        <v>5.3862495737121208E-2</v>
      </c>
      <c r="AO1729" s="3">
        <f>AM1729/AJ1729</f>
        <v>-0.5222818908456055</v>
      </c>
      <c r="AP1729" s="3">
        <v>-0.53878050246524101</v>
      </c>
      <c r="AS1729" s="3">
        <f t="shared" si="2106"/>
        <v>3.8624957414867822E-3</v>
      </c>
      <c r="AT1729" s="3" cm="1">
        <f t="array" ref="AT1729">AS1729-(100000000/LvacE($A1729)-$E1729)</f>
        <v>-4.8519010306335986E-5</v>
      </c>
      <c r="AU1729" t="s">
        <v>4772</v>
      </c>
      <c r="AV1729" t="s">
        <v>4911</v>
      </c>
      <c r="AW1729" s="3">
        <v>52026.9</v>
      </c>
      <c r="AX1729" s="3">
        <v>81404.52</v>
      </c>
      <c r="AY1729" s="3"/>
      <c r="AZ1729" s="10" cm="1">
        <f t="array" ref="AZ1729">Lair(100000000/($AX1729-$AW1729))</f>
        <v>3402.9752393795698</v>
      </c>
      <c r="BA1729" s="10">
        <f>100000000/($AX1729-$AW1729)</f>
        <v>3403.9517156257039</v>
      </c>
      <c r="BB1729" s="12">
        <v>476000000</v>
      </c>
      <c r="BC1729" s="3">
        <v>0.63800000000000001</v>
      </c>
      <c r="BD1729" s="12" cm="1">
        <f t="array" ref="BD1729">SfromgA($BB1729,$BA1729,"")</f>
        <v>9.2659613821306852</v>
      </c>
      <c r="BE1729" s="29">
        <f>(10^MAX(0.05, -0.312925054856973*((LN($BD1729))^(1/3)) + 0.454808404431693)-1)*100</f>
        <v>12.201845430196357</v>
      </c>
      <c r="BG1729" s="3"/>
      <c r="BH1729" s="3"/>
      <c r="BI1729" s="12">
        <f>IF($BB1729="",$BF1729,$BB1729)</f>
        <v>476000000</v>
      </c>
      <c r="BJ1729" s="29">
        <f>IF($BB1729="",$BH1729,$BE1729)</f>
        <v>12.201845430196357</v>
      </c>
      <c r="BK1729" s="3">
        <f>LN(BN1729*100000000/($AX1729-$AW1729)/$BI1729)</f>
        <v>-7.988253440736278</v>
      </c>
      <c r="BL1729" s="13">
        <f>EXP(BK$4341*$AX1729+BK$4342)*$BI1729/(100000000/($AX1729-$AW1729))</f>
        <v>32.364957049675994</v>
      </c>
      <c r="BM1729" s="3">
        <f t="shared" ref="BM1729" si="2223">LN(BL1729/$C1729)</f>
        <v>-0.43494674049239068</v>
      </c>
      <c r="BN1729" s="16" cm="1">
        <f t="array" ref="BN1729">$C1729*EXP(poly_from_str(100000000/$E1729,BN$4342))</f>
        <v>47.464528633680764</v>
      </c>
      <c r="BO1729" s="3">
        <f>LN($C1729)</f>
        <v>3.912023005428146</v>
      </c>
      <c r="BP1729" s="13">
        <f>LN(BL1729/BN1729)</f>
        <v>-0.38290640152979238</v>
      </c>
      <c r="BY1729">
        <v>47348</v>
      </c>
    </row>
    <row r="1730" spans="1:77" hidden="1" x14ac:dyDescent="0.25">
      <c r="A1730" t="s">
        <v>2428</v>
      </c>
      <c r="B1730" s="2" t="str">
        <f t="shared" ref="B1730:B1793" si="2224">IF(OR(A1730=A1729,A1730=A1731),IF(B1729="",1,B1729+1),"")</f>
        <v/>
      </c>
      <c r="C1730">
        <v>7</v>
      </c>
      <c r="E1730" t="s">
        <v>2429</v>
      </c>
      <c r="R1730">
        <v>17</v>
      </c>
      <c r="S1730" t="s">
        <v>22</v>
      </c>
      <c r="AA1730" s="10">
        <f t="shared" si="2101"/>
        <v>3399.788</v>
      </c>
      <c r="AB1730" s="3" cm="1">
        <f t="array" ref="AB1730">100000000/Lvac(AA1730)</f>
        <v>29405.160123514004</v>
      </c>
      <c r="AC1730" s="28">
        <f t="shared" si="2102"/>
        <v>2.9413598730273769E-7</v>
      </c>
      <c r="AD1730" s="28">
        <f t="shared" si="2103"/>
        <v>3.4007636612063349E-7</v>
      </c>
      <c r="AE1730" s="21">
        <f t="shared" si="2104"/>
        <v>29405.160070657275</v>
      </c>
      <c r="AF1730" s="10" cm="1">
        <f t="array" ref="AF1730">Lair(100000000/AE1730)</f>
        <v>3399.7880061114197</v>
      </c>
      <c r="AG1730" s="10">
        <f t="shared" si="2105"/>
        <v>9.3245579023624424E-3</v>
      </c>
      <c r="AH1730" s="10" t="b">
        <f t="shared" ref="AH1730:AH1793" si="2225">ABS(AE1730-AB1730)&lt;AG1730</f>
        <v>1</v>
      </c>
      <c r="AI1730" s="10">
        <f t="shared" si="2108"/>
        <v>3399.788</v>
      </c>
      <c r="AJ1730">
        <v>3.0000000000000001E-3</v>
      </c>
      <c r="AK1730" s="3" cm="1">
        <f t="array" ref="AK1730">100000000/Lvac($AA1730)</f>
        <v>29405.160123514004</v>
      </c>
      <c r="AL1730" s="21">
        <f>AJ1730/AI1730*AK1730</f>
        <v>2.5947347414174652E-2</v>
      </c>
      <c r="AM1730" s="21"/>
      <c r="AN1730" s="21"/>
      <c r="AO1730" s="21"/>
      <c r="AP1730" s="21"/>
      <c r="AS1730" s="3">
        <f t="shared" si="2106"/>
        <v>1.2351400437182747E-4</v>
      </c>
      <c r="AT1730" s="3" cm="1">
        <f t="array" ref="AT1730">AS1730-(100000000/LvacE($A1730)-$E1730)</f>
        <v>-4.862620698986575E-5</v>
      </c>
      <c r="BB1730"/>
      <c r="BC1730"/>
      <c r="BD1730"/>
      <c r="BE1730"/>
      <c r="BF1730"/>
      <c r="BG1730"/>
      <c r="BH1730"/>
      <c r="BI1730"/>
      <c r="BJ1730"/>
      <c r="BN1730" s="16" cm="1">
        <f t="array" ref="BN1730">$C1730*EXP(poly_from_str(100000000/$E1730,BN$4342))</f>
        <v>6.7276261362478165</v>
      </c>
      <c r="BO1730" s="16"/>
      <c r="BY1730">
        <v>6704</v>
      </c>
    </row>
    <row r="1731" spans="1:77" hidden="1" x14ac:dyDescent="0.25">
      <c r="A1731" t="s">
        <v>2430</v>
      </c>
      <c r="B1731" s="2" t="str">
        <f t="shared" si="2224"/>
        <v/>
      </c>
      <c r="C1731">
        <v>3</v>
      </c>
      <c r="D1731" t="s">
        <v>134</v>
      </c>
      <c r="E1731" t="s">
        <v>2431</v>
      </c>
      <c r="F1731">
        <v>34825</v>
      </c>
      <c r="G1731" t="s">
        <v>5</v>
      </c>
      <c r="H1731" s="5" t="s">
        <v>8</v>
      </c>
      <c r="I1731">
        <v>64235</v>
      </c>
      <c r="J1731" t="s">
        <v>3</v>
      </c>
      <c r="K1731" s="5" t="s">
        <v>4</v>
      </c>
      <c r="L1731">
        <v>34825.49</v>
      </c>
      <c r="M1731" t="str">
        <f t="shared" ref="M1731:M1733" si="2226">$G1731&amp;""</f>
        <v>e</v>
      </c>
      <c r="N1731" t="str">
        <f t="shared" ref="N1731:N1733" si="2227">$H1731&amp;""</f>
        <v>7/2</v>
      </c>
      <c r="O1731">
        <v>64235.61</v>
      </c>
      <c r="P1731" t="str">
        <f t="shared" ref="P1731:P1733" si="2228">$J1731&amp;""</f>
        <v>o</v>
      </c>
      <c r="Q1731" t="str">
        <f t="shared" ref="Q1731:Q1733" si="2229">$K1731&amp;""</f>
        <v>9/2</v>
      </c>
      <c r="R1731">
        <v>17</v>
      </c>
      <c r="AA1731" s="10">
        <f t="shared" ref="AA1731:AA1794" si="2230">ROUND($A1731,3)+0</f>
        <v>3399.2069999999999</v>
      </c>
      <c r="AB1731" s="3" cm="1">
        <f t="array" ref="AB1731">100000000/Lvac(AA1731)</f>
        <v>29410.18596150375</v>
      </c>
      <c r="AC1731" s="28">
        <f t="shared" ref="AC1731:AC1794" si="2231">0.001/AA1731</f>
        <v>2.9418626167809138E-7</v>
      </c>
      <c r="AD1731" s="28">
        <f t="shared" ref="AD1731:AD1794" si="2232">0.01/AB1731</f>
        <v>3.4001825126469542E-7</v>
      </c>
      <c r="AE1731" s="21">
        <f t="shared" ref="AE1731:AE1794" si="2233">($AB1731/$AC1731^2+$E1731/$AD1731^2)/(1/$AC1731^2+1/$AD1731^2)</f>
        <v>29410.187690418563</v>
      </c>
      <c r="AF1731" s="10" cm="1">
        <f t="array" ref="AF1731">Lair(100000000/AE1731)</f>
        <v>3399.2068001670968</v>
      </c>
      <c r="AG1731" s="10">
        <f t="shared" ref="AG1731:AG1794" si="2234">0.0005/$AA1731*AB1731+0.005</f>
        <v>9.3260363316361363E-3</v>
      </c>
      <c r="AH1731" s="10" t="b">
        <f t="shared" si="2225"/>
        <v>1</v>
      </c>
      <c r="AI1731" s="10">
        <f t="shared" ref="AI1731:AI1733" si="2235">$AF1731</f>
        <v>3399.2068001670968</v>
      </c>
      <c r="AJ1731" s="10">
        <f>AL1731/AK1731*AI1731</f>
        <v>9.2463388150390187E-3</v>
      </c>
      <c r="AK1731" s="23" cm="1">
        <f t="array" ref="AK1731">100000000/Lvac($AA1731)+0</f>
        <v>29410.18596150375</v>
      </c>
      <c r="AL1731" s="23">
        <f>MAX(0.08,0.007/$AA1731*$AE1731)</f>
        <v>0.08</v>
      </c>
      <c r="AM1731" s="10" cm="1">
        <f t="array" ref="AM1731">Lvac($AI1731)-$BA1731</f>
        <v>-7.8258695962176716E-3</v>
      </c>
      <c r="AN1731" s="10">
        <f t="shared" ref="AN1731:AN1733" si="2236">$AK1731-($AX1731-$AW1731)</f>
        <v>6.5961503747530514E-2</v>
      </c>
      <c r="AO1731" s="3">
        <f t="shared" ref="AO1731:AO1733" si="2237">AM1731/AJ1731</f>
        <v>-0.84637495475387758</v>
      </c>
      <c r="AP1731" s="3">
        <v>-0.82475726901213164</v>
      </c>
      <c r="AS1731" s="3">
        <f t="shared" ref="AS1731:AS1794" si="2238">$AB1731-$E1731</f>
        <v>-4.0384962485404685E-3</v>
      </c>
      <c r="AT1731" s="3" cm="1">
        <f t="array" ref="AT1731">AS1731-(100000000/LvacE($A1731)-$E1731)</f>
        <v>-4.8645717470208183E-5</v>
      </c>
      <c r="AU1731" t="s">
        <v>4756</v>
      </c>
      <c r="AV1731" t="s">
        <v>4837</v>
      </c>
      <c r="AW1731" s="3">
        <v>34825.49</v>
      </c>
      <c r="AX1731" s="3">
        <v>64235.61</v>
      </c>
      <c r="AY1731" s="3"/>
      <c r="AZ1731" s="10" cm="1">
        <f t="array" ref="AZ1731">Lair(100000000/($AX1731-$AW1731))</f>
        <v>3399.2146240361894</v>
      </c>
      <c r="BA1731" s="10">
        <f t="shared" ref="BA1731:BA1733" si="2239">100000000/($AX1731-$AW1731)</f>
        <v>3400.1901386325521</v>
      </c>
      <c r="BB1731" s="12">
        <v>18200000</v>
      </c>
      <c r="BC1731" s="3">
        <v>0.223</v>
      </c>
      <c r="BD1731" s="12" cm="1">
        <f t="array" ref="BD1731">SfromgA($BB1731,$BA1731,"")</f>
        <v>0.35311352988986044</v>
      </c>
      <c r="BE1731" s="29">
        <f t="shared" ref="BE1731:BE1733" si="2240">(10^MAX(0.05, -0.312925054856973*((LN($BD1731))^(1/3)) + 0.454808404431693)-1)*100</f>
        <v>491.49280047737119</v>
      </c>
      <c r="BG1731" s="3"/>
      <c r="BH1731" s="3"/>
      <c r="BI1731" s="12">
        <f t="shared" ref="BI1731:BI1733" si="2241">IF($BB1731="",$BF1731,$BB1731)</f>
        <v>18200000</v>
      </c>
      <c r="BJ1731" s="29">
        <f t="shared" ref="BJ1731:BJ1733" si="2242">IF($BB1731="",$BH1731,$BE1731)</f>
        <v>491.49280047737119</v>
      </c>
      <c r="BK1731" s="3">
        <f t="shared" ref="BK1731:BK1733" si="2243">LN(BN1731*100000000/($AX1731-$AW1731)/$BI1731)</f>
        <v>-7.5241709791376401</v>
      </c>
      <c r="BL1731" s="13">
        <f>EXP(BK$4341*$AX1731+BK$4342)*$BI1731/(100000000/($AX1731-$AW1731))</f>
        <v>4.5662034496734973</v>
      </c>
      <c r="BM1731" s="3">
        <f t="shared" ref="BM1731:BM1733" si="2244">LN(BL1731/$C1731)</f>
        <v>0.42006981597497917</v>
      </c>
      <c r="BN1731" s="16" cm="1">
        <f t="array" ref="BN1731">$C1731*EXP(poly_from_str(100000000/$E1731,BN$4342))</f>
        <v>2.8897631413104978</v>
      </c>
      <c r="BO1731" s="3">
        <f t="shared" ref="BO1731:BO1733" si="2245">LN($C1731)</f>
        <v>1.0986122886681098</v>
      </c>
      <c r="BP1731" s="13">
        <f t="shared" ref="BP1731:BP1733" si="2246">LN(BL1731/BN1731)</f>
        <v>0.45750756390153957</v>
      </c>
      <c r="BR1731" s="12">
        <v>5260000</v>
      </c>
      <c r="BS1731" s="14"/>
      <c r="BT1731" s="13">
        <f>EXP(BS$4338*$AX1731+BS$4336)*$BR1731/(100000000/($AX1731-$AW1731))</f>
        <v>1.5864071204558787</v>
      </c>
      <c r="BU1731" s="14"/>
      <c r="BV1731" s="3" cm="1">
        <f t="array" ref="BV1731">$BN1731*EXP(poly_from_str(100000000/$E1731,BV$4341))</f>
        <v>47.32399963605225</v>
      </c>
      <c r="BW1731" s="12" t="s">
        <v>14</v>
      </c>
      <c r="BX1731" s="14"/>
      <c r="BY1731">
        <v>2879</v>
      </c>
    </row>
    <row r="1732" spans="1:77" hidden="1" x14ac:dyDescent="0.25">
      <c r="A1732" t="s">
        <v>2432</v>
      </c>
      <c r="B1732" s="2" t="str">
        <f t="shared" si="2224"/>
        <v/>
      </c>
      <c r="C1732">
        <v>1</v>
      </c>
      <c r="D1732" t="s">
        <v>14</v>
      </c>
      <c r="E1732" t="s">
        <v>2433</v>
      </c>
      <c r="F1732">
        <v>38549</v>
      </c>
      <c r="G1732" t="s">
        <v>5</v>
      </c>
      <c r="H1732" s="5" t="s">
        <v>113</v>
      </c>
      <c r="I1732">
        <v>67965</v>
      </c>
      <c r="J1732" t="s">
        <v>3</v>
      </c>
      <c r="K1732" s="5" t="s">
        <v>19</v>
      </c>
      <c r="L1732">
        <v>38549.9</v>
      </c>
      <c r="M1732" t="str">
        <f t="shared" si="2226"/>
        <v>e</v>
      </c>
      <c r="N1732" t="str">
        <f t="shared" si="2227"/>
        <v>1/2</v>
      </c>
      <c r="O1732">
        <v>67965.47</v>
      </c>
      <c r="P1732" t="str">
        <f t="shared" si="2228"/>
        <v>o</v>
      </c>
      <c r="Q1732" t="str">
        <f t="shared" si="2229"/>
        <v>3/2</v>
      </c>
      <c r="R1732">
        <v>17</v>
      </c>
      <c r="AA1732" s="10">
        <f t="shared" si="2230"/>
        <v>3398.587</v>
      </c>
      <c r="AB1732" s="3" cm="1">
        <f t="array" ref="AB1732">100000000/Lvac(AA1732)</f>
        <v>29415.551057271998</v>
      </c>
      <c r="AC1732" s="28">
        <f t="shared" si="2231"/>
        <v>2.9423992971196558E-7</v>
      </c>
      <c r="AD1732" s="28">
        <f t="shared" si="2232"/>
        <v>3.3995623541201142E-7</v>
      </c>
      <c r="AE1732" s="21">
        <f t="shared" si="2233"/>
        <v>29415.550604455926</v>
      </c>
      <c r="AF1732" s="10" cm="1">
        <f t="array" ref="AF1732">Lair(100000000/AE1732)</f>
        <v>3398.5870523186868</v>
      </c>
      <c r="AG1732" s="10">
        <f t="shared" si="2234"/>
        <v>9.3276148377652232E-3</v>
      </c>
      <c r="AH1732" s="10" t="b">
        <f t="shared" si="2225"/>
        <v>1</v>
      </c>
      <c r="AI1732" s="10">
        <f t="shared" si="2235"/>
        <v>3398.5870523186868</v>
      </c>
      <c r="AJ1732">
        <v>7.0000000000000001E-3</v>
      </c>
      <c r="AK1732" s="3" cm="1">
        <f t="array" ref="AK1732">100000000/Lvac($AA1732)</f>
        <v>29415.551057271998</v>
      </c>
      <c r="AL1732" s="21">
        <f>AJ1732/AI1732*AK1732</f>
        <v>6.0586606796027967E-2</v>
      </c>
      <c r="AM1732" s="10" cm="1">
        <f t="array" ref="AM1732">Lvac($AI1732)-$BA1732</f>
        <v>2.2415463131437718E-3</v>
      </c>
      <c r="AN1732" s="10">
        <f t="shared" si="2236"/>
        <v>-1.8942728002002696E-2</v>
      </c>
      <c r="AO1732" s="3">
        <f t="shared" si="2237"/>
        <v>0.32022090187768171</v>
      </c>
      <c r="AP1732" s="3">
        <v>0.31274489278335488</v>
      </c>
      <c r="AS1732" s="3">
        <f t="shared" si="2238"/>
        <v>1.0572719984338619E-3</v>
      </c>
      <c r="AT1732" s="3" cm="1">
        <f t="array" ref="AT1732">AS1732-(100000000/LvacE($A1732)-$E1732)</f>
        <v>-4.8666512157069519E-5</v>
      </c>
      <c r="AU1732" t="s">
        <v>4699</v>
      </c>
      <c r="AV1732" t="s">
        <v>4830</v>
      </c>
      <c r="AW1732" s="3">
        <v>38549.9</v>
      </c>
      <c r="AX1732" s="3">
        <v>67965.47</v>
      </c>
      <c r="AY1732" s="3"/>
      <c r="AZ1732" s="10" cm="1">
        <f t="array" ref="AZ1732">Lair(100000000/($AX1732-$AW1732))</f>
        <v>3398.5848113453558</v>
      </c>
      <c r="BA1732" s="10">
        <f t="shared" si="2239"/>
        <v>3399.5601649058644</v>
      </c>
      <c r="BB1732" s="12">
        <v>5070000</v>
      </c>
      <c r="BC1732" s="3">
        <v>0.193</v>
      </c>
      <c r="BD1732" s="12" cm="1">
        <f t="array" ref="BD1732">SfromgA($BB1732,$BA1732,"")</f>
        <v>9.8312675268048183E-2</v>
      </c>
      <c r="BE1732" s="29">
        <f t="shared" si="2240"/>
        <v>639.67604065721184</v>
      </c>
      <c r="BG1732" s="3"/>
      <c r="BH1732" s="3"/>
      <c r="BI1732" s="12">
        <f t="shared" si="2241"/>
        <v>5070000</v>
      </c>
      <c r="BJ1732" s="29">
        <f t="shared" si="2242"/>
        <v>639.67604065721184</v>
      </c>
      <c r="BK1732" s="3">
        <f t="shared" si="2243"/>
        <v>-7.3424935861480618</v>
      </c>
      <c r="BL1732" s="13">
        <f>EXP(BK$4341*$AX1732+BK$4342)*$BI1732/(100000000/($AX1732-$AW1732))</f>
        <v>0.9582862787060904</v>
      </c>
      <c r="BM1732" s="3">
        <f t="shared" si="2244"/>
        <v>-4.2608716104865309E-2</v>
      </c>
      <c r="BN1732" s="16" cm="1">
        <f t="array" ref="BN1732">$C1732*EXP(poly_from_str(100000000/$E1732,BN$4342))</f>
        <v>0.96556336548817578</v>
      </c>
      <c r="BO1732" s="3">
        <f t="shared" si="2245"/>
        <v>0</v>
      </c>
      <c r="BP1732" s="13">
        <f t="shared" si="2246"/>
        <v>-7.5651665510460342E-3</v>
      </c>
      <c r="BY1732">
        <v>962</v>
      </c>
    </row>
    <row r="1733" spans="1:77" hidden="1" x14ac:dyDescent="0.25">
      <c r="A1733" t="s">
        <v>2434</v>
      </c>
      <c r="B1733" s="2" t="str">
        <f t="shared" si="2224"/>
        <v/>
      </c>
      <c r="C1733">
        <v>35</v>
      </c>
      <c r="D1733" t="s">
        <v>134</v>
      </c>
      <c r="E1733" t="s">
        <v>2435</v>
      </c>
      <c r="F1733">
        <v>38448</v>
      </c>
      <c r="G1733" t="s">
        <v>5</v>
      </c>
      <c r="H1733" s="5" t="s">
        <v>4</v>
      </c>
      <c r="I1733">
        <v>67870</v>
      </c>
      <c r="J1733" t="s">
        <v>3</v>
      </c>
      <c r="K1733" s="5" t="s">
        <v>4</v>
      </c>
      <c r="L1733">
        <v>38448.379999999997</v>
      </c>
      <c r="M1733" t="str">
        <f t="shared" si="2226"/>
        <v>e</v>
      </c>
      <c r="N1733" t="str">
        <f t="shared" si="2227"/>
        <v>9/2</v>
      </c>
      <c r="O1733">
        <v>67870.759999999995</v>
      </c>
      <c r="P1733" t="str">
        <f t="shared" si="2228"/>
        <v>o</v>
      </c>
      <c r="Q1733" t="str">
        <f t="shared" si="2229"/>
        <v>9/2</v>
      </c>
      <c r="R1733">
        <v>17</v>
      </c>
      <c r="AA1733" s="10">
        <f t="shared" si="2230"/>
        <v>3397.7869999999998</v>
      </c>
      <c r="AB1733" s="3" cm="1">
        <f t="array" ref="AB1733">100000000/Lvac(AA1733)</f>
        <v>29422.476654466784</v>
      </c>
      <c r="AC1733" s="28">
        <f t="shared" si="2231"/>
        <v>2.9430920772844212E-7</v>
      </c>
      <c r="AD1733" s="28">
        <f t="shared" si="2232"/>
        <v>3.3987621495765029E-7</v>
      </c>
      <c r="AE1733" s="21">
        <f t="shared" si="2233"/>
        <v>29422.478088087308</v>
      </c>
      <c r="AF1733" s="10" cm="1">
        <f t="array" ref="AF1733">Lair(100000000/AE1733)</f>
        <v>3397.7868344364574</v>
      </c>
      <c r="AG1733" s="10">
        <f t="shared" si="2234"/>
        <v>9.329652896792353E-3</v>
      </c>
      <c r="AH1733" s="10" t="b">
        <f t="shared" si="2225"/>
        <v>1</v>
      </c>
      <c r="AI1733" s="10">
        <f t="shared" si="2235"/>
        <v>3397.7868344364574</v>
      </c>
      <c r="AJ1733" s="10">
        <f>AL1733/AK1733*AI1733</f>
        <v>9.2386154281695956E-3</v>
      </c>
      <c r="AK1733" s="23" cm="1">
        <f t="array" ref="AK1733">100000000/Lvac($AA1733)+0</f>
        <v>29422.476654466784</v>
      </c>
      <c r="AL1733" s="23">
        <f>MAX(0.08,0.007/$AA1733*$AE1733)</f>
        <v>0.08</v>
      </c>
      <c r="AM1733" s="10" cm="1">
        <f t="array" ref="AM1733">Lvac($AI1733)-$BA1733</f>
        <v>-1.1330764616104716E-2</v>
      </c>
      <c r="AN1733" s="10">
        <f t="shared" si="2236"/>
        <v>9.6654466786276316E-2</v>
      </c>
      <c r="AO1733" s="3">
        <f t="shared" si="2237"/>
        <v>-1.2264570058361688</v>
      </c>
      <c r="AP1733" s="3">
        <v>-1.2085315473799074</v>
      </c>
      <c r="AS1733" s="3">
        <f t="shared" si="2238"/>
        <v>-3.345533215906471E-3</v>
      </c>
      <c r="AT1733" s="3" cm="1">
        <f t="array" ref="AT1733">AS1733-(100000000/LvacE($A1733)-$E1733)</f>
        <v>-4.8693309508962557E-5</v>
      </c>
      <c r="AU1733" t="s">
        <v>4811</v>
      </c>
      <c r="AV1733" t="s">
        <v>4750</v>
      </c>
      <c r="AW1733" s="3">
        <v>38448.379999999997</v>
      </c>
      <c r="AX1733" s="3">
        <v>67870.759999999995</v>
      </c>
      <c r="AY1733" s="3"/>
      <c r="AZ1733" s="10" cm="1">
        <f t="array" ref="AZ1733">Lair(100000000/($AX1733-$AW1733))</f>
        <v>3397.7981623048258</v>
      </c>
      <c r="BA1733" s="10">
        <f t="shared" si="2239"/>
        <v>3398.773314735246</v>
      </c>
      <c r="BB1733" s="12">
        <v>104000000</v>
      </c>
      <c r="BC1733" s="3">
        <v>0.28699999999999998</v>
      </c>
      <c r="BD1733" s="12" cm="1">
        <f t="array" ref="BD1733">SfromgA($BB1733,$BA1733,"")</f>
        <v>2.0152702718994591</v>
      </c>
      <c r="BE1733" s="29">
        <f t="shared" si="2240"/>
        <v>50.266219998052918</v>
      </c>
      <c r="BG1733" s="3"/>
      <c r="BH1733" s="3"/>
      <c r="BI1733" s="12">
        <f t="shared" si="2241"/>
        <v>104000000</v>
      </c>
      <c r="BJ1733" s="29">
        <f t="shared" si="2242"/>
        <v>50.266219998052918</v>
      </c>
      <c r="BK1733" s="3">
        <f t="shared" si="2243"/>
        <v>-6.8053369127148864</v>
      </c>
      <c r="BL1733" s="13">
        <f>EXP(BK$4341*$AX1733+BK$4342)*$BI1733/(100000000/($AX1733-$AW1733))</f>
        <v>19.803702775465155</v>
      </c>
      <c r="BM1733" s="3">
        <f t="shared" si="2244"/>
        <v>-0.56947913241102499</v>
      </c>
      <c r="BN1733" s="16" cm="1">
        <f t="array" ref="BN1733">$C1733*EXP(poly_from_str(100000000/$E1733,BN$4342))</f>
        <v>33.899310965235181</v>
      </c>
      <c r="BO1733" s="3">
        <f t="shared" si="2245"/>
        <v>3.5553480614894135</v>
      </c>
      <c r="BP1733" s="13">
        <f t="shared" si="2246"/>
        <v>-0.53752575959216331</v>
      </c>
      <c r="BY1733">
        <v>33761</v>
      </c>
    </row>
    <row r="1734" spans="1:77" hidden="1" x14ac:dyDescent="0.25">
      <c r="A1734" t="s">
        <v>2436</v>
      </c>
      <c r="B1734" s="2" t="str">
        <f t="shared" si="2224"/>
        <v/>
      </c>
      <c r="C1734">
        <v>0</v>
      </c>
      <c r="E1734" t="s">
        <v>2437</v>
      </c>
      <c r="R1734">
        <v>17</v>
      </c>
      <c r="S1734" t="s">
        <v>22</v>
      </c>
      <c r="AA1734" s="10">
        <f t="shared" si="2230"/>
        <v>3397.7339999999999</v>
      </c>
      <c r="AB1734" s="3" cm="1">
        <f t="array" ref="AB1734">100000000/Lvac(AA1734)</f>
        <v>29422.935590461682</v>
      </c>
      <c r="AC1734" s="28">
        <f t="shared" si="2231"/>
        <v>2.9431379854926842E-7</v>
      </c>
      <c r="AD1734" s="28">
        <f t="shared" si="2232"/>
        <v>3.3987091360257735E-7</v>
      </c>
      <c r="AE1734" s="21">
        <f t="shared" si="2233"/>
        <v>29422.937480094704</v>
      </c>
      <c r="AF1734" s="10" cm="1">
        <f t="array" ref="AF1734">Lair(100000000/AE1734)</f>
        <v>3397.7337817800676</v>
      </c>
      <c r="AG1734" s="10">
        <f t="shared" si="2234"/>
        <v>9.3297879690496209E-3</v>
      </c>
      <c r="AH1734" s="10" t="b">
        <f t="shared" si="2225"/>
        <v>1</v>
      </c>
      <c r="AI1734" s="10">
        <f t="shared" ref="AI1734:AI1794" si="2247">$AA1734</f>
        <v>3397.7339999999999</v>
      </c>
      <c r="AJ1734">
        <v>3.0000000000000001E-3</v>
      </c>
      <c r="AK1734" s="3" cm="1">
        <f t="array" ref="AK1734">100000000/Lvac($AA1734)</f>
        <v>29422.935590461682</v>
      </c>
      <c r="AL1734" s="21">
        <f t="shared" ref="AL1734:AL1736" si="2248">AJ1734/AI1734*AK1734</f>
        <v>2.597872781429772E-2</v>
      </c>
      <c r="AM1734" s="21"/>
      <c r="AN1734" s="21"/>
      <c r="AO1734" s="21"/>
      <c r="AP1734" s="21"/>
      <c r="AS1734" s="3">
        <f t="shared" si="2238"/>
        <v>-4.4095383163949009E-3</v>
      </c>
      <c r="AT1734" s="3" cm="1">
        <f t="array" ref="AT1734">AS1734-(100000000/LvacE($A1734)-$E1734)</f>
        <v>-4.869508120464161E-5</v>
      </c>
      <c r="BB1734"/>
      <c r="BC1734"/>
      <c r="BD1734"/>
      <c r="BE1734"/>
      <c r="BF1734"/>
      <c r="BG1734"/>
      <c r="BH1734"/>
      <c r="BI1734"/>
      <c r="BJ1734"/>
      <c r="BN1734" s="16" cm="1">
        <f t="array" ref="BN1734">$C1734*EXP(poly_from_str(100000000/$E1734,BN$4342))</f>
        <v>0</v>
      </c>
      <c r="BO1734" s="16"/>
      <c r="BY1734" t="e">
        <v>#N/A</v>
      </c>
    </row>
    <row r="1735" spans="1:77" hidden="1" x14ac:dyDescent="0.25">
      <c r="A1735" t="s">
        <v>2438</v>
      </c>
      <c r="B1735" s="2" t="str">
        <f t="shared" si="2224"/>
        <v/>
      </c>
      <c r="C1735">
        <v>0</v>
      </c>
      <c r="E1735" t="s">
        <v>2439</v>
      </c>
      <c r="R1735">
        <v>17</v>
      </c>
      <c r="S1735" t="s">
        <v>22</v>
      </c>
      <c r="AA1735" s="10">
        <f t="shared" si="2230"/>
        <v>3397.55</v>
      </c>
      <c r="AB1735" s="3" cm="1">
        <f t="array" ref="AB1735">100000000/Lvac(AA1735)</f>
        <v>29424.528988824968</v>
      </c>
      <c r="AC1735" s="28">
        <f t="shared" si="2231"/>
        <v>2.9432973760503893E-7</v>
      </c>
      <c r="AD1735" s="28">
        <f t="shared" si="2232"/>
        <v>3.3985250889820063E-7</v>
      </c>
      <c r="AE1735" s="21">
        <f t="shared" si="2233"/>
        <v>29424.529422200558</v>
      </c>
      <c r="AF1735" s="10" cm="1">
        <f t="array" ref="AF1735">Lair(100000000/AE1735)</f>
        <v>3397.5499499580328</v>
      </c>
      <c r="AG1735" s="10">
        <f t="shared" si="2234"/>
        <v>9.3302569482163582E-3</v>
      </c>
      <c r="AH1735" s="10" t="b">
        <f t="shared" si="2225"/>
        <v>1</v>
      </c>
      <c r="AI1735" s="10">
        <f t="shared" si="2247"/>
        <v>3397.55</v>
      </c>
      <c r="AJ1735">
        <v>3.0000000000000001E-3</v>
      </c>
      <c r="AK1735" s="3" cm="1">
        <f t="array" ref="AK1735">100000000/Lvac($AA1735)</f>
        <v>29424.528988824968</v>
      </c>
      <c r="AL1735" s="21">
        <f t="shared" si="2248"/>
        <v>2.5981541689298143E-2</v>
      </c>
      <c r="AM1735" s="21"/>
      <c r="AN1735" s="21"/>
      <c r="AO1735" s="21"/>
      <c r="AP1735" s="21"/>
      <c r="AS1735" s="3">
        <f t="shared" si="2238"/>
        <v>-1.0111750307260081E-3</v>
      </c>
      <c r="AT1735" s="3" cm="1">
        <f t="array" ref="AT1735">AS1735-(100000000/LvacE($A1735)-$E1735)</f>
        <v>-4.870123666478321E-5</v>
      </c>
      <c r="BB1735"/>
      <c r="BC1735"/>
      <c r="BD1735"/>
      <c r="BE1735"/>
      <c r="BF1735"/>
      <c r="BG1735"/>
      <c r="BH1735"/>
      <c r="BI1735"/>
      <c r="BJ1735"/>
      <c r="BN1735" s="16" cm="1">
        <f t="array" ref="BN1735">$C1735*EXP(poly_from_str(100000000/$E1735,BN$4342))</f>
        <v>0</v>
      </c>
      <c r="BO1735" s="16"/>
      <c r="BY1735" t="e">
        <v>#N/A</v>
      </c>
    </row>
    <row r="1736" spans="1:77" hidden="1" x14ac:dyDescent="0.25">
      <c r="A1736" t="s">
        <v>2440</v>
      </c>
      <c r="B1736" s="2" t="str">
        <f t="shared" si="2224"/>
        <v/>
      </c>
      <c r="C1736">
        <v>0</v>
      </c>
      <c r="E1736" t="s">
        <v>2441</v>
      </c>
      <c r="R1736">
        <v>17</v>
      </c>
      <c r="S1736" t="s">
        <v>22</v>
      </c>
      <c r="AA1736" s="10">
        <f t="shared" si="2230"/>
        <v>3397.5050000000001</v>
      </c>
      <c r="AB1736" s="3" cm="1">
        <f t="array" ref="AB1736">100000000/Lvac(AA1736)</f>
        <v>29424.918704906719</v>
      </c>
      <c r="AC1736" s="28">
        <f t="shared" si="2231"/>
        <v>2.9433363600642233E-7</v>
      </c>
      <c r="AD1736" s="28">
        <f t="shared" si="2232"/>
        <v>3.3984800774768026E-7</v>
      </c>
      <c r="AE1736" s="21">
        <f t="shared" si="2233"/>
        <v>29424.919259982536</v>
      </c>
      <c r="AF1736" s="10" cm="1">
        <f t="array" ref="AF1736">Lair(100000000/AE1736)</f>
        <v>3397.5049359069808</v>
      </c>
      <c r="AG1736" s="10">
        <f t="shared" si="2234"/>
        <v>9.3303716558042916E-3</v>
      </c>
      <c r="AH1736" s="10" t="b">
        <f t="shared" si="2225"/>
        <v>1</v>
      </c>
      <c r="AI1736" s="10">
        <f t="shared" si="2247"/>
        <v>3397.5050000000001</v>
      </c>
      <c r="AJ1736">
        <v>3.0000000000000001E-3</v>
      </c>
      <c r="AK1736" s="3" cm="1">
        <f t="array" ref="AK1736">100000000/Lvac($AA1736)</f>
        <v>29424.918704906719</v>
      </c>
      <c r="AL1736" s="21">
        <f t="shared" si="2248"/>
        <v>2.5982229934825751E-2</v>
      </c>
      <c r="AM1736" s="21"/>
      <c r="AN1736" s="21"/>
      <c r="AO1736" s="21"/>
      <c r="AP1736" s="21"/>
      <c r="AS1736" s="3">
        <f t="shared" si="2238"/>
        <v>-1.2950932796229608E-3</v>
      </c>
      <c r="AT1736" s="3" cm="1">
        <f t="array" ref="AT1736">AS1736-(100000000/LvacE($A1736)-$E1736)</f>
        <v>-4.8702746425988153E-5</v>
      </c>
      <c r="BB1736"/>
      <c r="BC1736"/>
      <c r="BD1736"/>
      <c r="BE1736"/>
      <c r="BF1736"/>
      <c r="BG1736"/>
      <c r="BH1736"/>
      <c r="BI1736"/>
      <c r="BJ1736"/>
      <c r="BN1736" s="16" cm="1">
        <f t="array" ref="BN1736">$C1736*EXP(poly_from_str(100000000/$E1736,BN$4342))</f>
        <v>0</v>
      </c>
      <c r="BO1736" s="16"/>
      <c r="BY1736" t="e">
        <v>#N/A</v>
      </c>
    </row>
    <row r="1737" spans="1:77" hidden="1" x14ac:dyDescent="0.25">
      <c r="A1737" t="s">
        <v>2442</v>
      </c>
      <c r="B1737" s="2" t="str">
        <f t="shared" si="2224"/>
        <v/>
      </c>
      <c r="C1737">
        <v>300</v>
      </c>
      <c r="D1737" t="s">
        <v>170</v>
      </c>
      <c r="E1737" t="s">
        <v>2443</v>
      </c>
      <c r="F1737">
        <v>30994</v>
      </c>
      <c r="G1737" t="s">
        <v>5</v>
      </c>
      <c r="H1737" s="5" t="s">
        <v>4</v>
      </c>
      <c r="I1737">
        <v>60419</v>
      </c>
      <c r="J1737" t="s">
        <v>3</v>
      </c>
      <c r="K1737" s="5" t="s">
        <v>16</v>
      </c>
      <c r="L1737">
        <v>30994.55</v>
      </c>
      <c r="M1737" t="str">
        <f t="shared" ref="M1737:M1738" si="2249">$G1737&amp;""</f>
        <v>e</v>
      </c>
      <c r="N1737" t="str">
        <f t="shared" ref="N1737:N1738" si="2250">$H1737&amp;""</f>
        <v>9/2</v>
      </c>
      <c r="O1737">
        <v>60419.73</v>
      </c>
      <c r="P1737" t="str">
        <f t="shared" ref="P1737:P1738" si="2251">$J1737&amp;""</f>
        <v>o</v>
      </c>
      <c r="Q1737" t="str">
        <f t="shared" ref="Q1737:Q1738" si="2252">$K1737&amp;""</f>
        <v>11/2</v>
      </c>
      <c r="R1737">
        <v>17</v>
      </c>
      <c r="AA1737" s="10">
        <f t="shared" si="2230"/>
        <v>3397.4560000000001</v>
      </c>
      <c r="AB1737" s="3" cm="1">
        <f t="array" ref="AB1737">100000000/Lvac(AA1737)</f>
        <v>29425.343074158369</v>
      </c>
      <c r="AC1737" s="28">
        <f t="shared" si="2231"/>
        <v>2.943378810498208E-7</v>
      </c>
      <c r="AD1737" s="28">
        <f t="shared" si="2232"/>
        <v>3.3984310649489419E-7</v>
      </c>
      <c r="AE1737" s="21">
        <f t="shared" si="2233"/>
        <v>29425.341756533424</v>
      </c>
      <c r="AF1737" s="10" cm="1">
        <f t="array" ref="AF1737">Lair(100000000/AE1737)</f>
        <v>3397.4561521380115</v>
      </c>
      <c r="AG1737" s="10">
        <f t="shared" si="2234"/>
        <v>9.3304965648058971E-3</v>
      </c>
      <c r="AH1737" s="10" t="b">
        <f t="shared" si="2225"/>
        <v>1</v>
      </c>
      <c r="AI1737" s="10">
        <f t="shared" ref="AI1737:AI1738" si="2253">$AF1737</f>
        <v>3397.4561521380115</v>
      </c>
      <c r="AJ1737" s="10">
        <f t="shared" ref="AJ1737:AJ1738" si="2254">AL1737/AK1737*AI1737</f>
        <v>1.1546020529227718E-2</v>
      </c>
      <c r="AK1737" s="16" cm="1">
        <f t="array" ref="AK1737">100000000/Lvac($AA1737)-0</f>
        <v>29425.343074158369</v>
      </c>
      <c r="AL1737" s="16">
        <f>MAX(0.1,0.007/$AA1737*$AE1737)</f>
        <v>0.1</v>
      </c>
      <c r="AM1737" s="10" cm="1">
        <f t="array" ref="AM1737">Lvac($AI1737)-$BA1737</f>
        <v>-1.8681906202345999E-2</v>
      </c>
      <c r="AN1737" s="10">
        <f t="shared" ref="AN1737:AN1738" si="2255">$AK1737-($AX1737-$AW1737)</f>
        <v>0.16307415836490691</v>
      </c>
      <c r="AO1737" s="3">
        <f t="shared" ref="AO1737:AO1738" si="2256">AM1737/AJ1737</f>
        <v>-1.6180385402099733</v>
      </c>
      <c r="AP1737" s="3">
        <v>-1.6312186442656131</v>
      </c>
      <c r="AS1737" s="3">
        <f t="shared" si="2238"/>
        <v>3.074158368690405E-3</v>
      </c>
      <c r="AT1737" s="3" cm="1">
        <f t="array" ref="AT1737">AS1737-(100000000/LvacE($A1737)-$E1737)</f>
        <v>-4.8704379878472537E-5</v>
      </c>
      <c r="AU1737" t="s">
        <v>4783</v>
      </c>
      <c r="AV1737" t="s">
        <v>4844</v>
      </c>
      <c r="AW1737" s="3">
        <v>30994.55</v>
      </c>
      <c r="AX1737" s="3">
        <v>60419.73</v>
      </c>
      <c r="AY1737" s="3"/>
      <c r="AZ1737" s="10" cm="1">
        <f t="array" ref="AZ1737">Lair(100000000/($AX1737-$AW1737))</f>
        <v>3397.4748292690238</v>
      </c>
      <c r="BA1737" s="10">
        <f t="shared" ref="BA1737:BA1738" si="2257">100000000/($AX1737-$AW1737)</f>
        <v>3398.4498990320531</v>
      </c>
      <c r="BB1737" s="12">
        <v>870000000</v>
      </c>
      <c r="BC1737" s="3">
        <v>0.57099999999999995</v>
      </c>
      <c r="BD1737" s="12" cm="1">
        <f t="array" ref="BD1737">SfromgA($BB1737,$BA1737,"")</f>
        <v>16.85369879072535</v>
      </c>
      <c r="BE1737" s="29">
        <f t="shared" ref="BE1737:BE1738" si="2258">(10^MAX(0.05, -0.312925054856973*((LN($BD1737))^(1/3)) + 0.454808404431693)-1)*100</f>
        <v>12.201845430196357</v>
      </c>
      <c r="BF1737" s="12">
        <v>779077180.34280276</v>
      </c>
      <c r="BG1737" s="12" cm="1">
        <f t="array" ref="BG1737">SfromgA($BF1737,$BA1737,"")</f>
        <v>15.092335784166906</v>
      </c>
      <c r="BH1737" s="29">
        <f t="shared" ref="BH1737:BH1738" si="2259">(10^MAX(0.05, -0.312925054856973*((LN($BG1737))^(1/3)) + 0.454808404431693)-1)*100</f>
        <v>12.201845430196357</v>
      </c>
      <c r="BI1737" s="12">
        <f t="shared" ref="BI1737:BI1738" si="2260">IF($BB1737="",$BF1737,$BB1737)</f>
        <v>870000000</v>
      </c>
      <c r="BJ1737" s="29">
        <f t="shared" ref="BJ1737:BJ1738" si="2261">IF($BB1737="",$BH1737,$BE1737)</f>
        <v>12.201845430196357</v>
      </c>
      <c r="BK1737" s="3">
        <f t="shared" ref="BK1737:BK1738" si="2262">LN(BN1737*100000000/($AX1737-$AW1737)/$BI1737)</f>
        <v>-6.7798264082030366</v>
      </c>
      <c r="BL1737" s="13">
        <f>EXP(BK$4341*$AX1737+BK$4342)*$BI1737/(100000000/($AX1737-$AW1737))</f>
        <v>291.8374035728425</v>
      </c>
      <c r="BM1737" s="3">
        <f t="shared" ref="BM1737:BM1738" si="2263">LN(BL1737/$C1737)</f>
        <v>-2.7585664558568708E-2</v>
      </c>
      <c r="BN1737" s="16" cm="1">
        <f t="array" ref="BN1737">$C1737*EXP(poly_from_str(100000000/$E1737,BN$4342))</f>
        <v>290.9358123762841</v>
      </c>
      <c r="BO1737" s="3">
        <f t="shared" ref="BO1737:BO1738" si="2264">LN($C1737)</f>
        <v>5.7037824746562009</v>
      </c>
      <c r="BP1737" s="13">
        <f t="shared" ref="BP1737:BP1738" si="2265">LN(BL1737/BN1737)</f>
        <v>3.0941432831246285E-3</v>
      </c>
      <c r="BY1737">
        <v>289723</v>
      </c>
    </row>
    <row r="1738" spans="1:77" hidden="1" x14ac:dyDescent="0.25">
      <c r="A1738" t="s">
        <v>2444</v>
      </c>
      <c r="B1738" s="2" t="str">
        <f t="shared" si="2224"/>
        <v/>
      </c>
      <c r="C1738">
        <v>300</v>
      </c>
      <c r="D1738" t="s">
        <v>134</v>
      </c>
      <c r="E1738" t="s">
        <v>2445</v>
      </c>
      <c r="F1738">
        <v>30733</v>
      </c>
      <c r="G1738" t="s">
        <v>5</v>
      </c>
      <c r="H1738" s="5" t="s">
        <v>16</v>
      </c>
      <c r="I1738">
        <v>60166</v>
      </c>
      <c r="J1738" t="s">
        <v>3</v>
      </c>
      <c r="K1738" s="5" t="s">
        <v>4</v>
      </c>
      <c r="L1738">
        <v>30733.53</v>
      </c>
      <c r="M1738" t="str">
        <f t="shared" si="2249"/>
        <v>e</v>
      </c>
      <c r="N1738" t="str">
        <f t="shared" si="2250"/>
        <v>11/2</v>
      </c>
      <c r="O1738">
        <v>60166.2</v>
      </c>
      <c r="P1738" t="str">
        <f t="shared" si="2251"/>
        <v>o</v>
      </c>
      <c r="Q1738" t="str">
        <f t="shared" si="2252"/>
        <v>9/2</v>
      </c>
      <c r="R1738">
        <v>17</v>
      </c>
      <c r="AA1738" s="10">
        <f t="shared" si="2230"/>
        <v>3396.625</v>
      </c>
      <c r="AB1738" s="3" cm="1">
        <f t="array" ref="AB1738">100000000/Lvac(AA1738)</f>
        <v>29432.541894736503</v>
      </c>
      <c r="AC1738" s="28">
        <f t="shared" si="2231"/>
        <v>2.9440989217237701E-7</v>
      </c>
      <c r="AD1738" s="28">
        <f t="shared" si="2232"/>
        <v>3.3975998524912744E-7</v>
      </c>
      <c r="AE1738" s="21">
        <f t="shared" si="2233"/>
        <v>29432.541082173295</v>
      </c>
      <c r="AF1738" s="10" cm="1">
        <f t="array" ref="AF1738">Lair(100000000/AE1738)</f>
        <v>3396.6250937757632</v>
      </c>
      <c r="AG1738" s="10">
        <f t="shared" si="2234"/>
        <v>9.3326157427941724E-3</v>
      </c>
      <c r="AH1738" s="10" t="b">
        <f t="shared" si="2225"/>
        <v>1</v>
      </c>
      <c r="AI1738" s="10">
        <f t="shared" si="2253"/>
        <v>3396.6250937757632</v>
      </c>
      <c r="AJ1738" s="10">
        <f t="shared" si="2254"/>
        <v>9.2322983340645554E-3</v>
      </c>
      <c r="AK1738" s="23" cm="1">
        <f t="array" ref="AK1738">100000000/Lvac($AA1738)+0</f>
        <v>29432.541894736503</v>
      </c>
      <c r="AL1738" s="23">
        <f>MAX(0.08,0.007/$AA1738*$AE1738)</f>
        <v>0.08</v>
      </c>
      <c r="AM1738" s="10" cm="1">
        <f t="array" ref="AM1738">Lvac($AI1738)-$BA1738</f>
        <v>1.4881803148909967E-2</v>
      </c>
      <c r="AN1738" s="10">
        <f t="shared" si="2255"/>
        <v>-0.12810526349494467</v>
      </c>
      <c r="AO1738" s="3">
        <f t="shared" si="2256"/>
        <v>1.611928320600337</v>
      </c>
      <c r="AP1738" s="3">
        <v>1.6017684095762261</v>
      </c>
      <c r="AS1738" s="3">
        <f t="shared" si="2238"/>
        <v>1.8947365024359897E-3</v>
      </c>
      <c r="AT1738" s="3" cm="1">
        <f t="array" ref="AT1738">AS1738-(100000000/LvacE($A1738)-$E1738)</f>
        <v>-4.8732152208685875E-5</v>
      </c>
      <c r="AU1738" t="s">
        <v>4823</v>
      </c>
      <c r="AV1738" t="s">
        <v>4721</v>
      </c>
      <c r="AW1738" s="3">
        <v>30733.53</v>
      </c>
      <c r="AX1738" s="3">
        <v>60166.2</v>
      </c>
      <c r="AY1738" s="3"/>
      <c r="AZ1738" s="10" cm="1">
        <f t="array" ref="AZ1738">Lair(100000000/($AX1738-$AW1738))</f>
        <v>3396.6102157763194</v>
      </c>
      <c r="BA1738" s="10">
        <f t="shared" si="2257"/>
        <v>3397.5850644878633</v>
      </c>
      <c r="BB1738" s="12">
        <v>783000000</v>
      </c>
      <c r="BC1738" s="3">
        <v>0.67</v>
      </c>
      <c r="BD1738" s="12" cm="1">
        <f t="array" ref="BD1738">SfromgA($BB1738,$BA1738,"")</f>
        <v>15.15675178924819</v>
      </c>
      <c r="BE1738" s="29">
        <f t="shared" si="2258"/>
        <v>12.201845430196357</v>
      </c>
      <c r="BF1738" s="12">
        <v>710888599.74304926</v>
      </c>
      <c r="BG1738" s="12" cm="1">
        <f t="array" ref="BG1738">SfromgA($BF1738,$BA1738,"")</f>
        <v>13.760871080602302</v>
      </c>
      <c r="BH1738" s="29">
        <f t="shared" si="2259"/>
        <v>12.201845430196357</v>
      </c>
      <c r="BI1738" s="12">
        <f t="shared" si="2260"/>
        <v>783000000</v>
      </c>
      <c r="BJ1738" s="29">
        <f t="shared" si="2261"/>
        <v>12.201845430196357</v>
      </c>
      <c r="BK1738" s="3">
        <f t="shared" si="2262"/>
        <v>-6.6715187470587471</v>
      </c>
      <c r="BL1738" s="13">
        <f>EXP(BK$4341*$AX1738+BK$4342)*$BI1738/(100000000/($AX1738-$AW1738))</f>
        <v>267.83042947291386</v>
      </c>
      <c r="BM1738" s="3">
        <f t="shared" si="2263"/>
        <v>-0.11342842024815526</v>
      </c>
      <c r="BN1738" s="16" cm="1">
        <f t="array" ref="BN1738">$C1738*EXP(poly_from_str(100000000/$E1738,BN$4342))</f>
        <v>291.86878178157349</v>
      </c>
      <c r="BO1738" s="3">
        <f t="shared" si="2264"/>
        <v>5.7037824746562009</v>
      </c>
      <c r="BP1738" s="13">
        <f t="shared" si="2265"/>
        <v>-8.5950269399561005E-2</v>
      </c>
      <c r="BY1738">
        <v>290576</v>
      </c>
    </row>
    <row r="1739" spans="1:77" hidden="1" x14ac:dyDescent="0.25">
      <c r="A1739" t="s">
        <v>2446</v>
      </c>
      <c r="B1739" s="2" t="str">
        <f t="shared" si="2224"/>
        <v/>
      </c>
      <c r="C1739">
        <v>0</v>
      </c>
      <c r="E1739" t="s">
        <v>2447</v>
      </c>
      <c r="R1739">
        <v>17</v>
      </c>
      <c r="S1739" t="s">
        <v>22</v>
      </c>
      <c r="AA1739" s="10">
        <f t="shared" si="2230"/>
        <v>3396.5709999999999</v>
      </c>
      <c r="AB1739" s="3" cm="1">
        <f t="array" ref="AB1739">100000000/Lvac(AA1739)</f>
        <v>29433.009810011838</v>
      </c>
      <c r="AC1739" s="28">
        <f t="shared" si="2231"/>
        <v>2.9441457281475937E-7</v>
      </c>
      <c r="AD1739" s="28">
        <f t="shared" si="2232"/>
        <v>3.3975458386856628E-7</v>
      </c>
      <c r="AE1739" s="21">
        <f t="shared" si="2233"/>
        <v>29433.009891491769</v>
      </c>
      <c r="AF1739" s="10" cm="1">
        <f t="array" ref="AF1739">Lair(100000000/AE1739)</f>
        <v>3396.5709905969165</v>
      </c>
      <c r="AG1739" s="10">
        <f t="shared" si="2234"/>
        <v>9.3327535049336288E-3</v>
      </c>
      <c r="AH1739" s="10" t="b">
        <f t="shared" si="2225"/>
        <v>1</v>
      </c>
      <c r="AI1739" s="10">
        <f t="shared" si="2247"/>
        <v>3396.5709999999999</v>
      </c>
      <c r="AJ1739">
        <v>3.0000000000000001E-3</v>
      </c>
      <c r="AK1739" s="3" cm="1">
        <f t="array" ref="AK1739">100000000/Lvac($AA1739)</f>
        <v>29433.009810011838</v>
      </c>
      <c r="AL1739" s="21">
        <f t="shared" ref="AL1739:AL1745" si="2266">AJ1739/AI1739*AK1739</f>
        <v>2.5996521029601771E-2</v>
      </c>
      <c r="AM1739" s="21"/>
      <c r="AN1739" s="21"/>
      <c r="AO1739" s="21"/>
      <c r="AP1739" s="21"/>
      <c r="AS1739" s="3">
        <f t="shared" si="2238"/>
        <v>-1.8998816085513681E-4</v>
      </c>
      <c r="AT1739" s="3" cm="1">
        <f t="array" ref="AT1739">AS1739-(100000000/LvacE($A1739)-$E1739)</f>
        <v>-4.8733956646174192E-5</v>
      </c>
      <c r="BB1739"/>
      <c r="BC1739"/>
      <c r="BD1739"/>
      <c r="BE1739"/>
      <c r="BF1739"/>
      <c r="BG1739"/>
      <c r="BH1739"/>
      <c r="BI1739"/>
      <c r="BJ1739"/>
      <c r="BN1739" s="16" cm="1">
        <f t="array" ref="BN1739">$C1739*EXP(poly_from_str(100000000/$E1739,BN$4342))</f>
        <v>0</v>
      </c>
      <c r="BO1739" s="16"/>
      <c r="BY1739" t="e">
        <v>#N/A</v>
      </c>
    </row>
    <row r="1740" spans="1:77" hidden="1" x14ac:dyDescent="0.25">
      <c r="A1740" t="s">
        <v>2448</v>
      </c>
      <c r="B1740" s="2" t="str">
        <f t="shared" si="2224"/>
        <v/>
      </c>
      <c r="C1740">
        <v>0</v>
      </c>
      <c r="E1740" t="s">
        <v>2449</v>
      </c>
      <c r="R1740">
        <v>17</v>
      </c>
      <c r="S1740" t="s">
        <v>22</v>
      </c>
      <c r="AA1740" s="10">
        <f t="shared" si="2230"/>
        <v>3396.5210000000002</v>
      </c>
      <c r="AB1740" s="3" cm="1">
        <f t="array" ref="AB1740">100000000/Lvac(AA1740)</f>
        <v>29433.443078161778</v>
      </c>
      <c r="AC1740" s="28">
        <f t="shared" si="2231"/>
        <v>2.9441890687559417E-7</v>
      </c>
      <c r="AD1740" s="28">
        <f t="shared" si="2232"/>
        <v>3.3974958259027219E-7</v>
      </c>
      <c r="AE1740" s="21">
        <f t="shared" si="2233"/>
        <v>29433.441757990891</v>
      </c>
      <c r="AF1740" s="10" cm="1">
        <f t="array" ref="AF1740">Lair(100000000/AE1740)</f>
        <v>3396.5211523480916</v>
      </c>
      <c r="AG1740" s="10">
        <f t="shared" si="2234"/>
        <v>9.3328810683287085E-3</v>
      </c>
      <c r="AH1740" s="10" t="b">
        <f t="shared" si="2225"/>
        <v>1</v>
      </c>
      <c r="AI1740" s="10">
        <f t="shared" si="2247"/>
        <v>3396.5210000000002</v>
      </c>
      <c r="AJ1740">
        <v>3.0000000000000001E-3</v>
      </c>
      <c r="AK1740" s="3" cm="1">
        <f t="array" ref="AK1740">100000000/Lvac($AA1740)</f>
        <v>29433.443078161778</v>
      </c>
      <c r="AL1740" s="21">
        <f t="shared" si="2266"/>
        <v>2.5997286409972242E-2</v>
      </c>
      <c r="AM1740" s="21"/>
      <c r="AN1740" s="21"/>
      <c r="AO1740" s="21"/>
      <c r="AP1740" s="21"/>
      <c r="AS1740" s="3">
        <f t="shared" si="2238"/>
        <v>3.0781617788306903E-3</v>
      </c>
      <c r="AT1740" s="3" cm="1">
        <f t="array" ref="AT1740">AS1740-(100000000/LvacE($A1740)-$E1740)</f>
        <v>-4.8735626478446648E-5</v>
      </c>
      <c r="BB1740"/>
      <c r="BC1740"/>
      <c r="BD1740"/>
      <c r="BE1740"/>
      <c r="BF1740"/>
      <c r="BG1740"/>
      <c r="BH1740"/>
      <c r="BI1740"/>
      <c r="BJ1740"/>
      <c r="BN1740" s="16" cm="1">
        <f t="array" ref="BN1740">$C1740*EXP(poly_from_str(100000000/$E1740,BN$4342))</f>
        <v>0</v>
      </c>
      <c r="BO1740" s="16"/>
      <c r="BY1740" t="e">
        <v>#N/A</v>
      </c>
    </row>
    <row r="1741" spans="1:77" hidden="1" x14ac:dyDescent="0.25">
      <c r="A1741" t="s">
        <v>2450</v>
      </c>
      <c r="B1741" s="2" t="str">
        <f t="shared" si="2224"/>
        <v/>
      </c>
      <c r="C1741">
        <v>0</v>
      </c>
      <c r="E1741" t="s">
        <v>2451</v>
      </c>
      <c r="R1741">
        <v>17</v>
      </c>
      <c r="S1741" t="s">
        <v>22</v>
      </c>
      <c r="AA1741" s="10">
        <f t="shared" si="2230"/>
        <v>3396.4769999999999</v>
      </c>
      <c r="AB1741" s="3" cm="1">
        <f t="array" ref="AB1741">100000000/Lvac(AA1741)</f>
        <v>29433.824364685272</v>
      </c>
      <c r="AC1741" s="28">
        <f t="shared" si="2231"/>
        <v>2.9442272095468335E-7</v>
      </c>
      <c r="AD1741" s="28">
        <f t="shared" si="2232"/>
        <v>3.3974518146537589E-7</v>
      </c>
      <c r="AE1741" s="21">
        <f t="shared" si="2233"/>
        <v>29433.822492691092</v>
      </c>
      <c r="AF1741" s="10" cm="1">
        <f t="array" ref="AF1741">Lair(100000000/AE1741)</f>
        <v>3396.4772160230614</v>
      </c>
      <c r="AG1741" s="10">
        <f t="shared" si="2234"/>
        <v>9.3329933287764448E-3</v>
      </c>
      <c r="AH1741" s="10" t="b">
        <f t="shared" si="2225"/>
        <v>1</v>
      </c>
      <c r="AI1741" s="10">
        <f t="shared" si="2247"/>
        <v>3396.4769999999999</v>
      </c>
      <c r="AJ1741">
        <v>3.0000000000000001E-3</v>
      </c>
      <c r="AK1741" s="3" cm="1">
        <f t="array" ref="AK1741">100000000/Lvac($AA1741)</f>
        <v>29433.824364685272</v>
      </c>
      <c r="AL1741" s="21">
        <f t="shared" si="2266"/>
        <v>2.5997959972658673E-2</v>
      </c>
      <c r="AM1741" s="21"/>
      <c r="AN1741" s="21"/>
      <c r="AO1741" s="21"/>
      <c r="AP1741" s="21"/>
      <c r="AS1741" s="3">
        <f t="shared" si="2238"/>
        <v>4.3646852718666196E-3</v>
      </c>
      <c r="AT1741" s="3" cm="1">
        <f t="array" ref="AT1741">AS1741-(100000000/LvacE($A1741)-$E1741)</f>
        <v>-4.8737096221884713E-5</v>
      </c>
      <c r="BB1741"/>
      <c r="BC1741"/>
      <c r="BD1741"/>
      <c r="BE1741"/>
      <c r="BF1741"/>
      <c r="BG1741"/>
      <c r="BH1741"/>
      <c r="BI1741"/>
      <c r="BJ1741"/>
      <c r="BN1741" s="16" cm="1">
        <f t="array" ref="BN1741">$C1741*EXP(poly_from_str(100000000/$E1741,BN$4342))</f>
        <v>0</v>
      </c>
      <c r="BO1741" s="16"/>
      <c r="BY1741" t="e">
        <v>#N/A</v>
      </c>
    </row>
    <row r="1742" spans="1:77" hidden="1" x14ac:dyDescent="0.25">
      <c r="A1742" t="s">
        <v>2452</v>
      </c>
      <c r="B1742" s="2" t="str">
        <f t="shared" si="2224"/>
        <v/>
      </c>
      <c r="C1742">
        <v>0</v>
      </c>
      <c r="E1742" t="s">
        <v>2453</v>
      </c>
      <c r="R1742">
        <v>17</v>
      </c>
      <c r="S1742" t="s">
        <v>22</v>
      </c>
      <c r="AA1742" s="10">
        <f t="shared" si="2230"/>
        <v>3396.4409999999998</v>
      </c>
      <c r="AB1742" s="3" cm="1">
        <f t="array" ref="AB1742">100000000/Lvac(AA1742)</f>
        <v>29434.136333733884</v>
      </c>
      <c r="AC1742" s="28">
        <f t="shared" si="2231"/>
        <v>2.9442584163835026E-7</v>
      </c>
      <c r="AD1742" s="28">
        <f t="shared" si="2232"/>
        <v>3.3974158054500811E-7</v>
      </c>
      <c r="AE1742" s="21">
        <f t="shared" si="2233"/>
        <v>29434.137906217253</v>
      </c>
      <c r="AF1742" s="10" cm="1">
        <f t="array" ref="AF1742">Lair(100000000/AE1742)</f>
        <v>3396.4408185435432</v>
      </c>
      <c r="AG1742" s="10">
        <f t="shared" si="2234"/>
        <v>9.3330851814787709E-3</v>
      </c>
      <c r="AH1742" s="10" t="b">
        <f t="shared" si="2225"/>
        <v>1</v>
      </c>
      <c r="AI1742" s="10">
        <f t="shared" si="2247"/>
        <v>3396.4409999999998</v>
      </c>
      <c r="AJ1742">
        <v>3.0000000000000001E-3</v>
      </c>
      <c r="AK1742" s="3" cm="1">
        <f t="array" ref="AK1742">100000000/Lvac($AA1742)</f>
        <v>29434.136333733884</v>
      </c>
      <c r="AL1742" s="21">
        <f t="shared" si="2266"/>
        <v>2.5998511088872633E-2</v>
      </c>
      <c r="AM1742" s="21"/>
      <c r="AN1742" s="21"/>
      <c r="AO1742" s="21"/>
      <c r="AP1742" s="21"/>
      <c r="AS1742" s="3">
        <f t="shared" si="2238"/>
        <v>-3.6662661150330678E-3</v>
      </c>
      <c r="AT1742" s="3" cm="1">
        <f t="array" ref="AT1742">AS1742-(100000000/LvacE($A1742)-$E1742)</f>
        <v>-4.8738296754891053E-5</v>
      </c>
      <c r="BB1742"/>
      <c r="BC1742"/>
      <c r="BD1742"/>
      <c r="BE1742"/>
      <c r="BF1742"/>
      <c r="BG1742"/>
      <c r="BH1742"/>
      <c r="BI1742"/>
      <c r="BJ1742"/>
      <c r="BN1742" s="16" cm="1">
        <f t="array" ref="BN1742">$C1742*EXP(poly_from_str(100000000/$E1742,BN$4342))</f>
        <v>0</v>
      </c>
      <c r="BO1742" s="16"/>
      <c r="BY1742" t="e">
        <v>#N/A</v>
      </c>
    </row>
    <row r="1743" spans="1:77" hidden="1" x14ac:dyDescent="0.25">
      <c r="A1743" t="s">
        <v>2454</v>
      </c>
      <c r="B1743" s="2" t="str">
        <f t="shared" si="2224"/>
        <v/>
      </c>
      <c r="C1743">
        <v>600</v>
      </c>
      <c r="D1743" t="s">
        <v>143</v>
      </c>
      <c r="E1743" t="s">
        <v>2455</v>
      </c>
      <c r="F1743">
        <v>28720</v>
      </c>
      <c r="G1743" t="s">
        <v>5</v>
      </c>
      <c r="H1743" s="5" t="s">
        <v>4</v>
      </c>
      <c r="I1743">
        <v>58158</v>
      </c>
      <c r="J1743" t="s">
        <v>3</v>
      </c>
      <c r="K1743" s="5" t="s">
        <v>8</v>
      </c>
      <c r="L1743">
        <v>28720.71</v>
      </c>
      <c r="M1743" t="str">
        <f>$G1743&amp;""</f>
        <v>e</v>
      </c>
      <c r="N1743" t="str">
        <f>$H1743&amp;""</f>
        <v>9/2</v>
      </c>
      <c r="O1743">
        <v>58158.080000000002</v>
      </c>
      <c r="P1743" t="str">
        <f>$J1743&amp;""</f>
        <v>o</v>
      </c>
      <c r="Q1743" t="str">
        <f>$K1743&amp;""</f>
        <v>7/2</v>
      </c>
      <c r="R1743">
        <v>17</v>
      </c>
      <c r="AA1743" s="10">
        <f t="shared" si="2230"/>
        <v>3396.069</v>
      </c>
      <c r="AB1743" s="3" cm="1">
        <f t="array" ref="AB1743">100000000/Lvac(AA1743)</f>
        <v>29437.360401171863</v>
      </c>
      <c r="AC1743" s="28">
        <f t="shared" si="2231"/>
        <v>2.9445809257703539E-7</v>
      </c>
      <c r="AD1743" s="28">
        <f t="shared" si="2232"/>
        <v>3.3970437103463643E-7</v>
      </c>
      <c r="AE1743" s="21">
        <f t="shared" si="2233"/>
        <v>29437.360229063812</v>
      </c>
      <c r="AF1743" s="10" cm="1">
        <f t="array" ref="AF1743">Lair(100000000/AE1743)</f>
        <v>3396.069019856031</v>
      </c>
      <c r="AG1743" s="10">
        <f t="shared" si="2234"/>
        <v>9.3340344971159089E-3</v>
      </c>
      <c r="AH1743" s="10" t="b">
        <f t="shared" si="2225"/>
        <v>1</v>
      </c>
      <c r="AI1743" s="10">
        <f>$AF1743</f>
        <v>3396.069019856031</v>
      </c>
      <c r="AJ1743">
        <v>7.0000000000000001E-3</v>
      </c>
      <c r="AK1743" s="3" cm="1">
        <f t="array" ref="AK1743">100000000/Lvac($AA1743)</f>
        <v>29437.360401171863</v>
      </c>
      <c r="AL1743" s="21">
        <f t="shared" si="2266"/>
        <v>6.0676482604861366E-2</v>
      </c>
      <c r="AM1743" s="10" cm="1">
        <f t="array" ref="AM1743">Lvac($AI1743)-$BA1743</f>
        <v>1.1275564875177224E-3</v>
      </c>
      <c r="AN1743" s="10">
        <f>$AK1743-($AX1743-$AW1743)</f>
        <v>-9.5988281391328201E-3</v>
      </c>
      <c r="AO1743" s="3">
        <f>AM1743/AJ1743</f>
        <v>0.1610794982168175</v>
      </c>
      <c r="AP1743" s="3">
        <v>0.15824219716315774</v>
      </c>
      <c r="AS1743" s="3">
        <f t="shared" si="2238"/>
        <v>4.0117186290444806E-4</v>
      </c>
      <c r="AT1743" s="3" cm="1">
        <f t="array" ref="AT1743">AS1743-(100000000/LvacE($A1743)-$E1743)</f>
        <v>-4.875070953858085E-5</v>
      </c>
      <c r="AU1743" t="s">
        <v>4703</v>
      </c>
      <c r="AV1743" t="s">
        <v>4897</v>
      </c>
      <c r="AW1743" s="3">
        <v>28720.71</v>
      </c>
      <c r="AX1743" s="3">
        <v>58158.080000000002</v>
      </c>
      <c r="AY1743" s="3"/>
      <c r="AZ1743" s="10" cm="1">
        <f t="array" ref="AZ1743">Lair(100000000/($AX1743-$AW1743))</f>
        <v>3396.0678925877328</v>
      </c>
      <c r="BA1743" s="10">
        <f>100000000/($AX1743-$AW1743)</f>
        <v>3397.042602650984</v>
      </c>
      <c r="BB1743" s="12">
        <v>263000000</v>
      </c>
      <c r="BC1743" s="3">
        <v>0.495</v>
      </c>
      <c r="BD1743" s="12" cm="1">
        <f t="array" ref="BD1743">SfromgA($BB1743,$BA1743,"")</f>
        <v>5.0885270638827267</v>
      </c>
      <c r="BE1743" s="29">
        <f>(10^MAX(0.05, -0.312925054856973*((LN($BD1743))^(1/3)) + 0.454808404431693)-1)*100</f>
        <v>22.113207983447069</v>
      </c>
      <c r="BF1743" s="12">
        <v>240957384.54158181</v>
      </c>
      <c r="BG1743" s="12" cm="1">
        <f t="array" ref="BG1743">SfromgA($BF1743,$BA1743,"")</f>
        <v>4.6620462832024199</v>
      </c>
      <c r="BH1743" s="29">
        <f>(10^MAX(0.05, -0.312925054856973*((LN($BG1743))^(1/3)) + 0.454808404431693)-1)*100</f>
        <v>24.018112348284525</v>
      </c>
      <c r="BI1743" s="12">
        <f>IF($BB1743="",$BF1743,$BB1743)</f>
        <v>263000000</v>
      </c>
      <c r="BJ1743" s="29">
        <f>IF($BB1743="",$BH1743,$BE1743)</f>
        <v>22.113207983447069</v>
      </c>
      <c r="BK1743" s="3">
        <f>LN(BN1743*100000000/($AX1743-$AW1743)/$BI1743)</f>
        <v>-4.88541286339676</v>
      </c>
      <c r="BL1743" s="13">
        <f>EXP(BK$4341*$AX1743+BK$4342)*$BI1743/(100000000/($AX1743-$AW1743))</f>
        <v>104.80613721010489</v>
      </c>
      <c r="BM1743" s="3">
        <f t="shared" ref="BM1743" si="2267">LN(BL1743/$C1743)</f>
        <v>-1.7448173238787197</v>
      </c>
      <c r="BN1743" s="16" cm="1">
        <f t="array" ref="BN1743">$C1743*EXP(poly_from_str(100000000/$E1743,BN$4342))</f>
        <v>584.98793167638996</v>
      </c>
      <c r="BO1743" s="3">
        <f>LN($C1743)</f>
        <v>6.3969296552161463</v>
      </c>
      <c r="BP1743" s="13">
        <f>LN(BL1743/BN1743)</f>
        <v>-1.7194788860686276</v>
      </c>
      <c r="BR1743" s="12">
        <v>45290000</v>
      </c>
      <c r="BS1743" s="14"/>
      <c r="BT1743" s="13">
        <f>EXP(BS$4338*$AX1743+BS$4336)*$BR1743/(100000000/($AX1743-$AW1743))</f>
        <v>13.672043675052766</v>
      </c>
      <c r="BU1743" s="14"/>
      <c r="BV1743" s="3" cm="1">
        <f t="array" ref="BV1743">$BN1743*EXP(poly_from_str(100000000/$E1743,BV$4341))</f>
        <v>9437.0774229498475</v>
      </c>
      <c r="BW1743" s="12" t="s">
        <v>14</v>
      </c>
      <c r="BX1743" s="14"/>
      <c r="BY1743">
        <v>582296</v>
      </c>
    </row>
    <row r="1744" spans="1:77" hidden="1" x14ac:dyDescent="0.25">
      <c r="A1744" t="s">
        <v>2456</v>
      </c>
      <c r="B1744" s="2" t="str">
        <f t="shared" si="2224"/>
        <v/>
      </c>
      <c r="C1744">
        <v>2</v>
      </c>
      <c r="E1744" t="s">
        <v>2457</v>
      </c>
      <c r="R1744">
        <v>17</v>
      </c>
      <c r="S1744" t="s">
        <v>22</v>
      </c>
      <c r="AA1744" s="10">
        <f t="shared" si="2230"/>
        <v>3394.924</v>
      </c>
      <c r="AB1744" s="3" cm="1">
        <f t="array" ref="AB1744">100000000/Lvac(AA1744)</f>
        <v>29447.28837611277</v>
      </c>
      <c r="AC1744" s="28">
        <f t="shared" si="2231"/>
        <v>2.9455740393599387E-7</v>
      </c>
      <c r="AD1744" s="28">
        <f t="shared" si="2232"/>
        <v>3.3958984176321855E-7</v>
      </c>
      <c r="AE1744" s="21">
        <f t="shared" si="2233"/>
        <v>29447.289073318549</v>
      </c>
      <c r="AF1744" s="10" cm="1">
        <f t="array" ref="AF1744">Lair(100000000/AE1744)</f>
        <v>3394.9239196179014</v>
      </c>
      <c r="AG1744" s="10">
        <f t="shared" si="2234"/>
        <v>9.3369584085111722E-3</v>
      </c>
      <c r="AH1744" s="10" t="b">
        <f t="shared" si="2225"/>
        <v>1</v>
      </c>
      <c r="AI1744" s="10">
        <f t="shared" si="2247"/>
        <v>3394.924</v>
      </c>
      <c r="AJ1744">
        <v>3.0000000000000001E-3</v>
      </c>
      <c r="AK1744" s="3" cm="1">
        <f t="array" ref="AK1744">100000000/Lvac($AA1744)</f>
        <v>29447.28837611277</v>
      </c>
      <c r="AL1744" s="21">
        <f t="shared" si="2266"/>
        <v>2.6021750451067038E-2</v>
      </c>
      <c r="AM1744" s="21"/>
      <c r="AN1744" s="21"/>
      <c r="AO1744" s="21"/>
      <c r="AP1744" s="21"/>
      <c r="AS1744" s="3">
        <f t="shared" si="2238"/>
        <v>-1.6238872303802054E-3</v>
      </c>
      <c r="AT1744" s="3" cm="1">
        <f t="array" ref="AT1744">AS1744-(100000000/LvacE($A1744)-$E1744)</f>
        <v>-4.8788857384352013E-5</v>
      </c>
      <c r="BB1744"/>
      <c r="BC1744"/>
      <c r="BD1744"/>
      <c r="BE1744"/>
      <c r="BF1744"/>
      <c r="BG1744"/>
      <c r="BH1744"/>
      <c r="BI1744"/>
      <c r="BJ1744"/>
      <c r="BN1744" s="16" cm="1">
        <f t="array" ref="BN1744">$C1744*EXP(poly_from_str(100000000/$E1744,BN$4342))</f>
        <v>1.9585565532660738</v>
      </c>
      <c r="BO1744" s="16"/>
      <c r="BY1744" t="e">
        <v>#N/A</v>
      </c>
    </row>
    <row r="1745" spans="1:77" hidden="1" x14ac:dyDescent="0.25">
      <c r="A1745" t="s">
        <v>2458</v>
      </c>
      <c r="B1745" s="2" t="str">
        <f t="shared" si="2224"/>
        <v/>
      </c>
      <c r="C1745">
        <v>1000</v>
      </c>
      <c r="D1745" t="s">
        <v>14</v>
      </c>
      <c r="E1745" t="s">
        <v>2459</v>
      </c>
      <c r="F1745">
        <v>28720</v>
      </c>
      <c r="G1745" t="s">
        <v>5</v>
      </c>
      <c r="H1745" s="5" t="s">
        <v>4</v>
      </c>
      <c r="I1745">
        <v>58174</v>
      </c>
      <c r="J1745" t="s">
        <v>3</v>
      </c>
      <c r="K1745" s="5" t="s">
        <v>4</v>
      </c>
      <c r="L1745">
        <v>28720.71</v>
      </c>
      <c r="M1745" t="str">
        <f t="shared" ref="M1745:M1746" si="2268">$G1745&amp;""</f>
        <v>e</v>
      </c>
      <c r="N1745" t="str">
        <f t="shared" ref="N1745:N1746" si="2269">$H1745&amp;""</f>
        <v>9/2</v>
      </c>
      <c r="O1745">
        <v>58174.15</v>
      </c>
      <c r="P1745" t="str">
        <f t="shared" ref="P1745:P1746" si="2270">$J1745&amp;""</f>
        <v>o</v>
      </c>
      <c r="Q1745" t="str">
        <f t="shared" ref="Q1745:Q1746" si="2271">$K1745&amp;""</f>
        <v>9/2</v>
      </c>
      <c r="R1745">
        <v>17</v>
      </c>
      <c r="AA1745" s="10">
        <f t="shared" si="2230"/>
        <v>3394.2150000000001</v>
      </c>
      <c r="AB1745" s="3" cm="1">
        <f t="array" ref="AB1745">100000000/Lvac(AA1745)</f>
        <v>29453.439274681547</v>
      </c>
      <c r="AC1745" s="28">
        <f t="shared" si="2231"/>
        <v>2.9461893250722182E-7</v>
      </c>
      <c r="AD1745" s="28">
        <f t="shared" si="2232"/>
        <v>3.3951892363877838E-7</v>
      </c>
      <c r="AE1745" s="21">
        <f t="shared" si="2233"/>
        <v>29453.43958624094</v>
      </c>
      <c r="AF1745" s="10" cm="1">
        <f t="array" ref="AF1745">Lair(100000000/AE1745)</f>
        <v>3394.2149640947619</v>
      </c>
      <c r="AG1745" s="10">
        <f t="shared" si="2234"/>
        <v>9.3387704188864808E-3</v>
      </c>
      <c r="AH1745" s="10" t="b">
        <f t="shared" si="2225"/>
        <v>1</v>
      </c>
      <c r="AI1745" s="10">
        <f t="shared" ref="AI1745:AI1746" si="2272">$AF1745</f>
        <v>3394.2149640947619</v>
      </c>
      <c r="AJ1745">
        <v>7.0000000000000001E-3</v>
      </c>
      <c r="AK1745" s="3" cm="1">
        <f t="array" ref="AK1745">100000000/Lvac($AA1745)</f>
        <v>29453.439274681547</v>
      </c>
      <c r="AL1745" s="21">
        <f t="shared" si="2266"/>
        <v>6.0742786506969959E-2</v>
      </c>
      <c r="AM1745" s="10" cm="1">
        <f t="array" ref="AM1745">Lvac($AI1745)-$BA1745</f>
        <v>4.7695287776150508E-5</v>
      </c>
      <c r="AN1745" s="10">
        <f t="shared" ref="AN1745:AN1746" si="2273">$AK1745-($AX1745-$AW1745)</f>
        <v>-7.2531845580670051E-4</v>
      </c>
      <c r="AO1745" s="3">
        <f t="shared" ref="AO1745:AO1746" si="2274">AM1745/AJ1745</f>
        <v>6.8136125394500724E-3</v>
      </c>
      <c r="AP1745" s="3">
        <v>1.1944243461974631E-2</v>
      </c>
      <c r="AS1745" s="3">
        <f t="shared" si="2238"/>
        <v>-7.2531845216872171E-4</v>
      </c>
      <c r="AT1745" s="3" cm="1">
        <f t="array" ref="AT1745">AS1745-(100000000/LvacE($A1745)-$E1745)</f>
        <v>-4.8812435125000775E-5</v>
      </c>
      <c r="AU1745" t="s">
        <v>4703</v>
      </c>
      <c r="AV1745" t="s">
        <v>4693</v>
      </c>
      <c r="AW1745" s="3">
        <v>28720.71</v>
      </c>
      <c r="AX1745" s="3">
        <v>58174.15</v>
      </c>
      <c r="AY1745" s="3"/>
      <c r="AZ1745" s="10" cm="1">
        <f t="array" ref="AZ1745">Lair(100000000/($AX1745-$AW1745))</f>
        <v>3394.2149164116636</v>
      </c>
      <c r="BA1745" s="10">
        <f t="shared" ref="BA1745:BA1746" si="2275">100000000/($AX1745-$AW1745)</f>
        <v>3395.1891527780795</v>
      </c>
      <c r="BB1745" s="12">
        <v>331000000</v>
      </c>
      <c r="BC1745" s="3">
        <v>0.56799999999999995</v>
      </c>
      <c r="BD1745" s="12" cm="1">
        <f t="array" ref="BD1745">SfromgA($BB1745,$BA1745,"")</f>
        <v>6.393715060620667</v>
      </c>
      <c r="BE1745" s="29">
        <f t="shared" ref="BE1745:BE1746" si="2276">(10^MAX(0.05, -0.312925054856973*((LN($BD1745))^(1/3)) + 0.454808404431693)-1)*100</f>
        <v>17.569243219714004</v>
      </c>
      <c r="BF1745" s="12">
        <v>303678662.50307763</v>
      </c>
      <c r="BG1745" s="12" cm="1">
        <f t="array" ref="BG1745">SfromgA($BF1745,$BA1745,"")</f>
        <v>5.8659662780515651</v>
      </c>
      <c r="BH1745" s="29">
        <f t="shared" ref="BH1745:BH1746" si="2277">(10^MAX(0.05, -0.312925054856973*((LN($BG1745))^(1/3)) + 0.454808404431693)-1)*100</f>
        <v>19.217416789924613</v>
      </c>
      <c r="BI1745" s="12">
        <f t="shared" ref="BI1745:BI1746" si="2278">IF($BB1745="",$BF1745,$BB1745)</f>
        <v>331000000</v>
      </c>
      <c r="BJ1745" s="29">
        <f t="shared" ref="BJ1745:BJ1746" si="2279">IF($BB1745="",$BH1745,$BE1745)</f>
        <v>17.569243219714004</v>
      </c>
      <c r="BK1745" s="3">
        <f t="shared" ref="BK1745:BK1746" si="2280">LN(BN1745*100000000/($AX1745-$AW1745)/$BI1745)</f>
        <v>-4.5979800603632626</v>
      </c>
      <c r="BL1745" s="13">
        <f>EXP(BK$4341*$AX1745+BK$4342)*$BI1745/(100000000/($AX1745-$AW1745))</f>
        <v>131.81526427106655</v>
      </c>
      <c r="BM1745" s="3">
        <f t="shared" ref="BM1745:BM1746" si="2281">LN(BL1745/$C1745)</f>
        <v>-2.0263538497268754</v>
      </c>
      <c r="BN1745" s="16" cm="1">
        <f t="array" ref="BN1745">$C1745*EXP(poly_from_str(100000000/$E1745,BN$4342))</f>
        <v>981.94384208524286</v>
      </c>
      <c r="BO1745" s="3">
        <f t="shared" ref="BO1745:BO1746" si="2282">LN($C1745)</f>
        <v>6.9077552789821368</v>
      </c>
      <c r="BP1745" s="13">
        <f t="shared" ref="BP1745:BP1746" si="2283">LN(BL1745/BN1745)</f>
        <v>-2.0081326901780456</v>
      </c>
      <c r="BR1745" s="12">
        <v>542230000</v>
      </c>
      <c r="BS1745" s="14"/>
      <c r="BT1745" s="13">
        <f>EXP(BS$4338*$AX1745+BS$4336)*$BR1745/(100000000/($AX1745-$AW1745))</f>
        <v>163.77653450948358</v>
      </c>
      <c r="BU1745" s="14"/>
      <c r="BV1745" s="3" cm="1">
        <f t="array" ref="BV1745">$BN1745*EXP(poly_from_str(100000000/$E1745,BV$4341))</f>
        <v>15700.658410218539</v>
      </c>
      <c r="BW1745" s="12"/>
      <c r="BX1745" s="14"/>
      <c r="BY1745">
        <v>976862</v>
      </c>
    </row>
    <row r="1746" spans="1:77" hidden="1" x14ac:dyDescent="0.25">
      <c r="A1746" t="s">
        <v>2460</v>
      </c>
      <c r="B1746" s="2" t="str">
        <f t="shared" si="2224"/>
        <v/>
      </c>
      <c r="C1746">
        <v>100</v>
      </c>
      <c r="D1746" t="s">
        <v>134</v>
      </c>
      <c r="E1746" t="s">
        <v>2461</v>
      </c>
      <c r="F1746">
        <v>32760</v>
      </c>
      <c r="G1746" t="s">
        <v>5</v>
      </c>
      <c r="H1746" s="5" t="s">
        <v>15</v>
      </c>
      <c r="I1746">
        <v>62240</v>
      </c>
      <c r="J1746" t="s">
        <v>3</v>
      </c>
      <c r="K1746" s="5" t="s">
        <v>16</v>
      </c>
      <c r="L1746">
        <v>32760.11</v>
      </c>
      <c r="M1746" t="str">
        <f t="shared" si="2268"/>
        <v>e</v>
      </c>
      <c r="N1746" t="str">
        <f t="shared" si="2269"/>
        <v>13/2</v>
      </c>
      <c r="O1746">
        <v>62240.83</v>
      </c>
      <c r="P1746" t="str">
        <f t="shared" si="2270"/>
        <v>o</v>
      </c>
      <c r="Q1746" t="str">
        <f t="shared" si="2271"/>
        <v>11/2</v>
      </c>
      <c r="R1746">
        <v>17</v>
      </c>
      <c r="AA1746" s="10">
        <f t="shared" si="2230"/>
        <v>3391.0770000000002</v>
      </c>
      <c r="AB1746" s="3" cm="1">
        <f t="array" ref="AB1746">100000000/Lvac(AA1746)</f>
        <v>29480.693738880811</v>
      </c>
      <c r="AC1746" s="28">
        <f t="shared" si="2231"/>
        <v>2.9489156394856263E-7</v>
      </c>
      <c r="AD1746" s="28">
        <f t="shared" si="2232"/>
        <v>3.3920504342852127E-7</v>
      </c>
      <c r="AE1746" s="21">
        <f t="shared" si="2233"/>
        <v>29480.692129460069</v>
      </c>
      <c r="AF1746" s="10" cm="1">
        <f t="array" ref="AF1746">Lair(100000000/AE1746)</f>
        <v>3391.0771851327422</v>
      </c>
      <c r="AG1746" s="10">
        <f t="shared" si="2234"/>
        <v>9.3468039414735804E-3</v>
      </c>
      <c r="AH1746" s="10" t="b">
        <f t="shared" si="2225"/>
        <v>1</v>
      </c>
      <c r="AI1746" s="10">
        <f t="shared" si="2272"/>
        <v>3391.0771851327422</v>
      </c>
      <c r="AJ1746" s="10">
        <f>AL1746/AK1746*AI1746</f>
        <v>9.2021638708193552E-3</v>
      </c>
      <c r="AK1746" s="23" cm="1">
        <f t="array" ref="AK1746">100000000/Lvac($AA1746)+0</f>
        <v>29480.693738880811</v>
      </c>
      <c r="AL1746" s="23">
        <f>MAX(0.08,0.007/$AA1746*$AE1746)</f>
        <v>0.08</v>
      </c>
      <c r="AM1746" s="10" cm="1">
        <f t="array" ref="AM1746">Lvac($AI1746)-$BA1746</f>
        <v>3.2067833567452908E-3</v>
      </c>
      <c r="AN1746" s="10">
        <f t="shared" si="2273"/>
        <v>-2.6261119190166937E-2</v>
      </c>
      <c r="AO1746" s="3">
        <f t="shared" si="2274"/>
        <v>0.34848144433878253</v>
      </c>
      <c r="AP1746" s="3">
        <v>0.32835792801653996</v>
      </c>
      <c r="AS1746" s="3">
        <f t="shared" si="2238"/>
        <v>3.7388808123068884E-3</v>
      </c>
      <c r="AT1746" s="3" cm="1">
        <f t="array" ref="AT1746">AS1746-(100000000/LvacE($A1746)-$E1746)</f>
        <v>-4.8916390369413421E-5</v>
      </c>
      <c r="AU1746" t="s">
        <v>4824</v>
      </c>
      <c r="AV1746" t="s">
        <v>4887</v>
      </c>
      <c r="AW1746" s="3">
        <v>32760.11</v>
      </c>
      <c r="AX1746" s="3">
        <v>62240.83</v>
      </c>
      <c r="AY1746" s="3"/>
      <c r="AZ1746" s="10" cm="1">
        <f t="array" ref="AZ1746">Lair(100000000/($AX1746-$AW1746))</f>
        <v>3391.0739791687965</v>
      </c>
      <c r="BA1746" s="10">
        <f t="shared" si="2275"/>
        <v>3392.0474126819154</v>
      </c>
      <c r="BB1746" s="12">
        <v>488000000</v>
      </c>
      <c r="BC1746" s="3">
        <v>0.749</v>
      </c>
      <c r="BD1746" s="12" cm="1">
        <f t="array" ref="BD1746">SfromgA($BB1746,$BA1746,"")</f>
        <v>9.4002396135901432</v>
      </c>
      <c r="BE1746" s="29">
        <f t="shared" si="2276"/>
        <v>12.201845430196357</v>
      </c>
      <c r="BF1746" s="12">
        <v>439762709.06717062</v>
      </c>
      <c r="BG1746" s="12" cm="1">
        <f t="array" ref="BG1746">SfromgA($BF1746,$BA1746,"")</f>
        <v>8.4710549966248667</v>
      </c>
      <c r="BH1746" s="29">
        <f t="shared" si="2277"/>
        <v>12.658770977706091</v>
      </c>
      <c r="BI1746" s="12">
        <f t="shared" si="2278"/>
        <v>488000000</v>
      </c>
      <c r="BJ1746" s="29">
        <f t="shared" si="2279"/>
        <v>12.201845430196357</v>
      </c>
      <c r="BK1746" s="3">
        <f t="shared" si="2280"/>
        <v>-7.2777006636751453</v>
      </c>
      <c r="BL1746" s="13">
        <f>EXP(BK$4341*$AX1746+BK$4342)*$BI1746/(100000000/($AX1746-$AW1746))</f>
        <v>142.81316902399359</v>
      </c>
      <c r="BM1746" s="3">
        <f t="shared" si="2281"/>
        <v>0.35636707972136222</v>
      </c>
      <c r="BN1746" s="16" cm="1">
        <f t="array" ref="BN1746">$C1746*EXP(poly_from_str(100000000/$E1746,BN$4342))</f>
        <v>99.378552973994545</v>
      </c>
      <c r="BO1746" s="3">
        <f t="shared" si="2282"/>
        <v>4.6051701859880918</v>
      </c>
      <c r="BP1746" s="13">
        <f t="shared" si="2283"/>
        <v>0.36260094017665856</v>
      </c>
      <c r="BY1746">
        <v>98768</v>
      </c>
    </row>
    <row r="1747" spans="1:77" hidden="1" x14ac:dyDescent="0.25">
      <c r="A1747" t="s">
        <v>2462</v>
      </c>
      <c r="B1747" s="2" t="str">
        <f t="shared" si="2224"/>
        <v/>
      </c>
      <c r="C1747">
        <v>0</v>
      </c>
      <c r="E1747" t="s">
        <v>2463</v>
      </c>
      <c r="R1747">
        <v>17</v>
      </c>
      <c r="S1747" t="s">
        <v>22</v>
      </c>
      <c r="AA1747" s="10">
        <f t="shared" si="2230"/>
        <v>3391.029</v>
      </c>
      <c r="AB1747" s="3" cm="1">
        <f t="array" ref="AB1747">100000000/Lvac(AA1747)</f>
        <v>29481.111024837879</v>
      </c>
      <c r="AC1747" s="28">
        <f t="shared" si="2231"/>
        <v>2.9489573813730285E-7</v>
      </c>
      <c r="AD1747" s="28">
        <f t="shared" si="2232"/>
        <v>3.3920024220169268E-7</v>
      </c>
      <c r="AE1747" s="21">
        <f t="shared" si="2233"/>
        <v>29481.110583676847</v>
      </c>
      <c r="AF1747" s="10" cm="1">
        <f t="array" ref="AF1747">Lair(100000000/AE1747)</f>
        <v>3391.0290507456093</v>
      </c>
      <c r="AG1747" s="10">
        <f t="shared" si="2234"/>
        <v>9.3469269983886723E-3</v>
      </c>
      <c r="AH1747" s="10" t="b">
        <f t="shared" si="2225"/>
        <v>1</v>
      </c>
      <c r="AI1747" s="10">
        <f t="shared" si="2247"/>
        <v>3391.029</v>
      </c>
      <c r="AJ1747">
        <v>3.0000000000000001E-3</v>
      </c>
      <c r="AK1747" s="3" cm="1">
        <f t="array" ref="AK1747">100000000/Lvac($AA1747)</f>
        <v>29481.111024837879</v>
      </c>
      <c r="AL1747" s="21">
        <f t="shared" ref="AL1747:AL1750" si="2284">AJ1747/AI1747*AK1747</f>
        <v>2.6081561990332031E-2</v>
      </c>
      <c r="AM1747" s="21"/>
      <c r="AN1747" s="21"/>
      <c r="AO1747" s="21"/>
      <c r="AP1747" s="21"/>
      <c r="AS1747" s="3">
        <f t="shared" si="2238"/>
        <v>1.0248378785036039E-3</v>
      </c>
      <c r="AT1747" s="3" cm="1">
        <f t="array" ref="AT1747">AS1747-(100000000/LvacE($A1747)-$E1747)</f>
        <v>-4.8917969252215698E-5</v>
      </c>
      <c r="BB1747"/>
      <c r="BC1747"/>
      <c r="BD1747"/>
      <c r="BE1747"/>
      <c r="BF1747"/>
      <c r="BG1747"/>
      <c r="BH1747"/>
      <c r="BI1747"/>
      <c r="BJ1747"/>
      <c r="BN1747" s="16" cm="1">
        <f t="array" ref="BN1747">$C1747*EXP(poly_from_str(100000000/$E1747,BN$4342))</f>
        <v>0</v>
      </c>
      <c r="BO1747" s="16"/>
      <c r="BY1747" t="e">
        <v>#N/A</v>
      </c>
    </row>
    <row r="1748" spans="1:77" hidden="1" x14ac:dyDescent="0.25">
      <c r="A1748" t="s">
        <v>2464</v>
      </c>
      <c r="B1748" s="2" t="str">
        <f t="shared" si="2224"/>
        <v/>
      </c>
      <c r="C1748">
        <v>0</v>
      </c>
      <c r="E1748" t="s">
        <v>2465</v>
      </c>
      <c r="R1748">
        <v>17</v>
      </c>
      <c r="S1748" t="s">
        <v>22</v>
      </c>
      <c r="AA1748" s="10">
        <f t="shared" si="2230"/>
        <v>3390.9870000000001</v>
      </c>
      <c r="AB1748" s="3" cm="1">
        <f t="array" ref="AB1748">100000000/Lvac(AA1748)</f>
        <v>29481.47615974056</v>
      </c>
      <c r="AC1748" s="28">
        <f t="shared" si="2231"/>
        <v>2.9489939064938912E-7</v>
      </c>
      <c r="AD1748" s="28">
        <f t="shared" si="2232"/>
        <v>3.3919604112822015E-7</v>
      </c>
      <c r="AE1748" s="21">
        <f t="shared" si="2233"/>
        <v>29481.477812900212</v>
      </c>
      <c r="AF1748" s="10" cm="1">
        <f t="array" ref="AF1748">Lair(100000000/AE1748)</f>
        <v>3390.9868098460574</v>
      </c>
      <c r="AG1748" s="10">
        <f t="shared" si="2234"/>
        <v>9.3470346774759926E-3</v>
      </c>
      <c r="AH1748" s="10" t="b">
        <f t="shared" si="2225"/>
        <v>1</v>
      </c>
      <c r="AI1748" s="10">
        <f t="shared" si="2247"/>
        <v>3390.9870000000001</v>
      </c>
      <c r="AJ1748">
        <v>3.0000000000000001E-3</v>
      </c>
      <c r="AK1748" s="3" cm="1">
        <f t="array" ref="AK1748">100000000/Lvac($AA1748)</f>
        <v>29481.47615974056</v>
      </c>
      <c r="AL1748" s="21">
        <f t="shared" si="2284"/>
        <v>2.608220806485595E-2</v>
      </c>
      <c r="AM1748" s="21"/>
      <c r="AN1748" s="21"/>
      <c r="AO1748" s="21"/>
      <c r="AP1748" s="21"/>
      <c r="AS1748" s="3">
        <f t="shared" si="2238"/>
        <v>-3.8402594400395174E-3</v>
      </c>
      <c r="AT1748" s="3" cm="1">
        <f t="array" ref="AT1748">AS1748-(100000000/LvacE($A1748)-$E1748)</f>
        <v>-4.8919358960120007E-5</v>
      </c>
      <c r="BB1748"/>
      <c r="BC1748"/>
      <c r="BD1748"/>
      <c r="BE1748"/>
      <c r="BF1748"/>
      <c r="BG1748"/>
      <c r="BH1748"/>
      <c r="BI1748"/>
      <c r="BJ1748"/>
      <c r="BN1748" s="16" cm="1">
        <f t="array" ref="BN1748">$C1748*EXP(poly_from_str(100000000/$E1748,BN$4342))</f>
        <v>0</v>
      </c>
      <c r="BO1748" s="16"/>
      <c r="BY1748" t="e">
        <v>#N/A</v>
      </c>
    </row>
    <row r="1749" spans="1:77" hidden="1" x14ac:dyDescent="0.25">
      <c r="A1749" t="s">
        <v>2466</v>
      </c>
      <c r="B1749" s="2" t="str">
        <f t="shared" si="2224"/>
        <v/>
      </c>
      <c r="C1749">
        <v>0</v>
      </c>
      <c r="E1749" t="s">
        <v>2467</v>
      </c>
      <c r="R1749">
        <v>17</v>
      </c>
      <c r="S1749" t="s">
        <v>22</v>
      </c>
      <c r="AA1749" s="10">
        <f t="shared" si="2230"/>
        <v>3390.9490000000001</v>
      </c>
      <c r="AB1749" s="3" cm="1">
        <f t="array" ref="AB1749">100000000/Lvac(AA1749)</f>
        <v>29481.806527684123</v>
      </c>
      <c r="AC1749" s="28">
        <f t="shared" si="2231"/>
        <v>2.9490269538114551E-7</v>
      </c>
      <c r="AD1749" s="28">
        <f t="shared" si="2232"/>
        <v>3.3919224015698499E-7</v>
      </c>
      <c r="AE1749" s="21">
        <f t="shared" si="2233"/>
        <v>29481.808022489138</v>
      </c>
      <c r="AF1749" s="10" cm="1">
        <f t="array" ref="AF1749">Lair(100000000/AE1749)</f>
        <v>3390.9488280645801</v>
      </c>
      <c r="AG1749" s="10">
        <f t="shared" si="2234"/>
        <v>9.3471321048597504E-3</v>
      </c>
      <c r="AH1749" s="10" t="b">
        <f t="shared" si="2225"/>
        <v>1</v>
      </c>
      <c r="AI1749" s="10">
        <f t="shared" si="2247"/>
        <v>3390.9490000000001</v>
      </c>
      <c r="AJ1749">
        <v>3.0000000000000001E-3</v>
      </c>
      <c r="AK1749" s="3" cm="1">
        <f t="array" ref="AK1749">100000000/Lvac($AA1749)</f>
        <v>29481.806527684123</v>
      </c>
      <c r="AL1749" s="21">
        <f t="shared" si="2284"/>
        <v>2.6082792629158493E-2</v>
      </c>
      <c r="AM1749" s="21"/>
      <c r="AN1749" s="21"/>
      <c r="AO1749" s="21"/>
      <c r="AP1749" s="21"/>
      <c r="AS1749" s="3">
        <f t="shared" si="2238"/>
        <v>-3.4723158787528519E-3</v>
      </c>
      <c r="AT1749" s="3" cm="1">
        <f t="array" ref="AT1749">AS1749-(100000000/LvacE($A1749)-$E1749)</f>
        <v>-4.8920614062808454E-5</v>
      </c>
      <c r="BB1749"/>
      <c r="BC1749"/>
      <c r="BD1749"/>
      <c r="BE1749"/>
      <c r="BF1749"/>
      <c r="BG1749"/>
      <c r="BH1749"/>
      <c r="BI1749"/>
      <c r="BJ1749"/>
      <c r="BN1749" s="16" cm="1">
        <f t="array" ref="BN1749">$C1749*EXP(poly_from_str(100000000/$E1749,BN$4342))</f>
        <v>0</v>
      </c>
      <c r="BO1749" s="16"/>
      <c r="BY1749" t="e">
        <v>#N/A</v>
      </c>
    </row>
    <row r="1750" spans="1:77" hidden="1" x14ac:dyDescent="0.25">
      <c r="A1750" t="s">
        <v>2468</v>
      </c>
      <c r="B1750" s="2" t="str">
        <f t="shared" si="2224"/>
        <v/>
      </c>
      <c r="C1750">
        <v>1</v>
      </c>
      <c r="E1750" t="s">
        <v>2469</v>
      </c>
      <c r="R1750">
        <v>17</v>
      </c>
      <c r="S1750" t="s">
        <v>22</v>
      </c>
      <c r="AA1750" s="10">
        <f t="shared" si="2230"/>
        <v>3387.8690000000001</v>
      </c>
      <c r="AB1750" s="3" cm="1">
        <f t="array" ref="AB1750">100000000/Lvac(AA1750)</f>
        <v>29508.608361779818</v>
      </c>
      <c r="AC1750" s="28">
        <f t="shared" si="2231"/>
        <v>2.951707991070493E-7</v>
      </c>
      <c r="AD1750" s="28">
        <f t="shared" si="2232"/>
        <v>3.388841614419274E-7</v>
      </c>
      <c r="AE1750" s="21">
        <f t="shared" si="2233"/>
        <v>29508.609068481132</v>
      </c>
      <c r="AF1750" s="10" cm="1">
        <f t="array" ref="AF1750">Lair(100000000/AE1750)</f>
        <v>3387.8689188614089</v>
      </c>
      <c r="AG1750" s="10">
        <f t="shared" si="2234"/>
        <v>9.3550397553417534E-3</v>
      </c>
      <c r="AH1750" s="10" t="b">
        <f t="shared" si="2225"/>
        <v>1</v>
      </c>
      <c r="AI1750" s="10">
        <f t="shared" si="2247"/>
        <v>3387.8690000000001</v>
      </c>
      <c r="AJ1750">
        <v>3.0000000000000001E-3</v>
      </c>
      <c r="AK1750" s="3" cm="1">
        <f t="array" ref="AK1750">100000000/Lvac($AA1750)</f>
        <v>29508.608361779818</v>
      </c>
      <c r="AL1750" s="21">
        <f t="shared" si="2284"/>
        <v>2.6130238532050518E-2</v>
      </c>
      <c r="AM1750" s="21"/>
      <c r="AN1750" s="21"/>
      <c r="AO1750" s="21"/>
      <c r="AP1750" s="21"/>
      <c r="AS1750" s="3">
        <f t="shared" si="2238"/>
        <v>-1.6382201829401311E-3</v>
      </c>
      <c r="AT1750" s="3" cm="1">
        <f t="array" ref="AT1750">AS1750-(100000000/LvacE($A1750)-$E1750)</f>
        <v>-4.9021968152374029E-5</v>
      </c>
      <c r="BB1750"/>
      <c r="BC1750"/>
      <c r="BD1750"/>
      <c r="BE1750"/>
      <c r="BF1750"/>
      <c r="BG1750"/>
      <c r="BH1750"/>
      <c r="BI1750"/>
      <c r="BJ1750"/>
      <c r="BN1750" s="16" cm="1">
        <f t="array" ref="BN1750">$C1750*EXP(poly_from_str(100000000/$E1750,BN$4342))</f>
        <v>1.0059690497833491</v>
      </c>
      <c r="BO1750" s="16"/>
      <c r="BY1750" t="e">
        <v>#N/A</v>
      </c>
    </row>
    <row r="1751" spans="1:77" hidden="1" x14ac:dyDescent="0.25">
      <c r="A1751" t="s">
        <v>2470</v>
      </c>
      <c r="B1751" s="2" t="str">
        <f t="shared" si="2224"/>
        <v/>
      </c>
      <c r="C1751">
        <v>6</v>
      </c>
      <c r="D1751" t="s">
        <v>134</v>
      </c>
      <c r="E1751" t="s">
        <v>2471</v>
      </c>
      <c r="F1751">
        <v>50227</v>
      </c>
      <c r="G1751" t="s">
        <v>5</v>
      </c>
      <c r="H1751" s="5" t="s">
        <v>19</v>
      </c>
      <c r="I1751">
        <v>79742</v>
      </c>
      <c r="J1751" t="s">
        <v>3</v>
      </c>
      <c r="K1751" s="5" t="s">
        <v>113</v>
      </c>
      <c r="L1751">
        <v>50227.79</v>
      </c>
      <c r="M1751" t="str">
        <f>$G1751&amp;""</f>
        <v>e</v>
      </c>
      <c r="N1751" t="str">
        <f>$H1751&amp;""</f>
        <v>3/2</v>
      </c>
      <c r="O1751">
        <v>79742.36</v>
      </c>
      <c r="P1751" t="str">
        <f>$J1751&amp;""</f>
        <v>o</v>
      </c>
      <c r="Q1751" t="str">
        <f>$K1751&amp;""</f>
        <v>1/2</v>
      </c>
      <c r="R1751">
        <v>17</v>
      </c>
      <c r="AA1751" s="10">
        <f t="shared" si="2230"/>
        <v>3387.1889999999999</v>
      </c>
      <c r="AB1751" s="3" cm="1">
        <f t="array" ref="AB1751">100000000/Lvac(AA1751)</f>
        <v>29514.532218052478</v>
      </c>
      <c r="AC1751" s="28">
        <f t="shared" si="2231"/>
        <v>2.9523005654541274E-7</v>
      </c>
      <c r="AD1751" s="28">
        <f t="shared" si="2232"/>
        <v>3.3881614406490676E-7</v>
      </c>
      <c r="AE1751" s="21">
        <f t="shared" si="2233"/>
        <v>29514.531260784155</v>
      </c>
      <c r="AF1751" s="10" cm="1">
        <f t="array" ref="AF1751">Lair(100000000/AE1751)</f>
        <v>3387.1891098628662</v>
      </c>
      <c r="AG1751" s="10">
        <f t="shared" si="2234"/>
        <v>9.3567885078235206E-3</v>
      </c>
      <c r="AH1751" s="10" t="b">
        <f t="shared" si="2225"/>
        <v>1</v>
      </c>
      <c r="AI1751" s="10">
        <f>$AF1751</f>
        <v>3387.1891098628662</v>
      </c>
      <c r="AJ1751" s="10">
        <f>AL1751/AK1751*AI1751</f>
        <v>9.1810748273790412E-3</v>
      </c>
      <c r="AK1751" s="23" cm="1">
        <f t="array" ref="AK1751">100000000/Lvac($AA1751)+0</f>
        <v>29514.532218052478</v>
      </c>
      <c r="AL1751" s="23">
        <f>MAX(0.08,0.007/$AA1751*$AE1751)</f>
        <v>0.08</v>
      </c>
      <c r="AM1751" s="10" cm="1">
        <f t="array" ref="AM1751">Lvac($AI1751)-$BA1751</f>
        <v>4.4471161741057585E-3</v>
      </c>
      <c r="AN1751" s="10">
        <f>$AK1751-($AX1751-$AW1751)</f>
        <v>-3.778194752158015E-2</v>
      </c>
      <c r="AO1751" s="3">
        <f>AM1751/AJ1751</f>
        <v>0.48437860029676882</v>
      </c>
      <c r="AP1751" s="3">
        <v>0.47240932627768661</v>
      </c>
      <c r="AS1751" s="3">
        <f t="shared" si="2238"/>
        <v>2.2180524792929646E-3</v>
      </c>
      <c r="AT1751" s="3" cm="1">
        <f t="array" ref="AT1751">AS1751-(100000000/LvacE($A1751)-$E1751)</f>
        <v>-4.904425804852508E-5</v>
      </c>
      <c r="AU1751" t="s">
        <v>4934</v>
      </c>
      <c r="AV1751" t="s">
        <v>4892</v>
      </c>
      <c r="AW1751" s="3">
        <v>50227.79</v>
      </c>
      <c r="AX1751" s="3">
        <v>79742.36</v>
      </c>
      <c r="AY1751" s="3"/>
      <c r="AZ1751" s="10" cm="1">
        <f t="array" ref="AZ1751">Lair(100000000/($AX1751-$AW1751))</f>
        <v>3387.1846638828183</v>
      </c>
      <c r="BA1751" s="10">
        <f>100000000/($AX1751-$AW1751)</f>
        <v>3388.1571034238345</v>
      </c>
      <c r="BB1751" s="12">
        <v>226000000</v>
      </c>
      <c r="BC1751" s="3">
        <v>0.73899999999999999</v>
      </c>
      <c r="BD1751" s="12" cm="1">
        <f t="array" ref="BD1751">SfromgA($BB1751,$BA1751,"")</f>
        <v>4.3384282367656617</v>
      </c>
      <c r="BE1751" s="29">
        <f>(10^MAX(0.05, -0.312925054856973*((LN($BD1751))^(1/3)) + 0.454808404431693)-1)*100</f>
        <v>25.661905531210127</v>
      </c>
      <c r="BG1751" s="3"/>
      <c r="BH1751" s="3"/>
      <c r="BI1751" s="12">
        <f>IF($BB1751="",$BF1751,$BB1751)</f>
        <v>226000000</v>
      </c>
      <c r="BJ1751" s="29">
        <f>IF($BB1751="",$BH1751,$BE1751)</f>
        <v>25.661905531210127</v>
      </c>
      <c r="BK1751" s="3">
        <f>LN(BN1751*100000000/($AX1751-$AW1751)/$BI1751)</f>
        <v>-9.3077223161607279</v>
      </c>
      <c r="BL1751" s="13">
        <f>EXP(BK$4341*$AX1751+BK$4342)*$BI1751/(100000000/($AX1751-$AW1751))</f>
        <v>17.516362824487036</v>
      </c>
      <c r="BM1751" s="3">
        <f t="shared" ref="BM1751" si="2285">LN(BL1751/$C1751)</f>
        <v>1.0713759933859848</v>
      </c>
      <c r="BN1751" s="16" cm="1">
        <f t="array" ref="BN1751">$C1751*EXP(poly_from_str(100000000/$E1751,BN$4342))</f>
        <v>6.0513525910818746</v>
      </c>
      <c r="BO1751" s="3">
        <f>LN($C1751)</f>
        <v>1.791759469228055</v>
      </c>
      <c r="BP1751" s="13">
        <f>LN(BL1751/BN1751)</f>
        <v>1.0628536467852001</v>
      </c>
      <c r="BY1751">
        <v>6007</v>
      </c>
    </row>
    <row r="1752" spans="1:77" hidden="1" x14ac:dyDescent="0.25">
      <c r="A1752" t="s">
        <v>2472</v>
      </c>
      <c r="B1752" s="2" t="str">
        <f t="shared" si="2224"/>
        <v/>
      </c>
      <c r="C1752">
        <v>0</v>
      </c>
      <c r="E1752" t="s">
        <v>2473</v>
      </c>
      <c r="R1752">
        <v>17</v>
      </c>
      <c r="S1752" t="s">
        <v>22</v>
      </c>
      <c r="AA1752" s="10">
        <f t="shared" si="2230"/>
        <v>3387.0970000000002</v>
      </c>
      <c r="AB1752" s="3" cm="1">
        <f t="array" ref="AB1752">100000000/Lvac(AA1752)</f>
        <v>29515.333863622709</v>
      </c>
      <c r="AC1752" s="28">
        <f t="shared" si="2231"/>
        <v>2.9523807555555683E-7</v>
      </c>
      <c r="AD1752" s="28">
        <f t="shared" si="2232"/>
        <v>3.3880694171394345E-7</v>
      </c>
      <c r="AE1752" s="21">
        <f t="shared" si="2233"/>
        <v>29515.332196055286</v>
      </c>
      <c r="AF1752" s="10" cm="1">
        <f t="array" ref="AF1752">Lair(100000000/AE1752)</f>
        <v>3387.097191371412</v>
      </c>
      <c r="AG1752" s="10">
        <f t="shared" si="2234"/>
        <v>9.3570251846378637E-3</v>
      </c>
      <c r="AH1752" s="10" t="b">
        <f t="shared" si="2225"/>
        <v>1</v>
      </c>
      <c r="AI1752" s="10">
        <f t="shared" si="2247"/>
        <v>3387.0970000000002</v>
      </c>
      <c r="AJ1752">
        <v>3.0000000000000001E-3</v>
      </c>
      <c r="AK1752" s="3" cm="1">
        <f t="array" ref="AK1752">100000000/Lvac($AA1752)</f>
        <v>29515.333863622709</v>
      </c>
      <c r="AL1752" s="21">
        <f t="shared" ref="AL1752:AL1757" si="2286">AJ1752/AI1752*AK1752</f>
        <v>2.6142151107827184E-2</v>
      </c>
      <c r="AM1752" s="21"/>
      <c r="AN1752" s="21"/>
      <c r="AO1752" s="21"/>
      <c r="AP1752" s="21"/>
      <c r="AS1752" s="3">
        <f t="shared" si="2238"/>
        <v>3.8636227072856855E-3</v>
      </c>
      <c r="AT1752" s="3" cm="1">
        <f t="array" ref="AT1752">AS1752-(100000000/LvacE($A1752)-$E1752)</f>
        <v>-4.9047270294977352E-5</v>
      </c>
      <c r="BB1752"/>
      <c r="BC1752"/>
      <c r="BD1752"/>
      <c r="BE1752"/>
      <c r="BF1752"/>
      <c r="BG1752"/>
      <c r="BH1752"/>
      <c r="BI1752"/>
      <c r="BJ1752"/>
      <c r="BN1752" s="16" cm="1">
        <f t="array" ref="BN1752">$C1752*EXP(poly_from_str(100000000/$E1752,BN$4342))</f>
        <v>0</v>
      </c>
      <c r="BO1752" s="16"/>
      <c r="BY1752" t="e">
        <v>#N/A</v>
      </c>
    </row>
    <row r="1753" spans="1:77" hidden="1" x14ac:dyDescent="0.25">
      <c r="A1753" t="s">
        <v>2474</v>
      </c>
      <c r="B1753" s="2" t="str">
        <f t="shared" si="2224"/>
        <v/>
      </c>
      <c r="C1753">
        <v>0</v>
      </c>
      <c r="E1753" t="s">
        <v>2475</v>
      </c>
      <c r="R1753">
        <v>17</v>
      </c>
      <c r="S1753" t="s">
        <v>22</v>
      </c>
      <c r="AA1753" s="10">
        <f t="shared" si="2230"/>
        <v>3387.0279999999998</v>
      </c>
      <c r="AB1753" s="3" cm="1">
        <f t="array" ref="AB1753">100000000/Lvac(AA1753)</f>
        <v>29515.935126378114</v>
      </c>
      <c r="AC1753" s="28">
        <f t="shared" si="2231"/>
        <v>2.9524409009904849E-7</v>
      </c>
      <c r="AD1753" s="28">
        <f t="shared" si="2232"/>
        <v>3.3880003995072796E-7</v>
      </c>
      <c r="AE1753" s="21">
        <f t="shared" si="2233"/>
        <v>29515.93291369388</v>
      </c>
      <c r="AF1753" s="10" cm="1">
        <f t="array" ref="AF1753">Lair(100000000/AE1753)</f>
        <v>3387.0282539191262</v>
      </c>
      <c r="AG1753" s="10">
        <f t="shared" si="2234"/>
        <v>9.3572027049050252E-3</v>
      </c>
      <c r="AH1753" s="10" t="b">
        <f t="shared" si="2225"/>
        <v>1</v>
      </c>
      <c r="AI1753" s="10">
        <f t="shared" si="2247"/>
        <v>3387.0279999999998</v>
      </c>
      <c r="AJ1753">
        <v>3.0000000000000001E-3</v>
      </c>
      <c r="AK1753" s="3" cm="1">
        <f t="array" ref="AK1753">100000000/Lvac($AA1753)</f>
        <v>29515.935126378114</v>
      </c>
      <c r="AL1753" s="21">
        <f t="shared" si="2286"/>
        <v>2.6143216229430152E-2</v>
      </c>
      <c r="AM1753" s="21"/>
      <c r="AN1753" s="21"/>
      <c r="AO1753" s="21"/>
      <c r="AP1753" s="21"/>
      <c r="AS1753" s="3">
        <f t="shared" si="2238"/>
        <v>5.1263781133457087E-3</v>
      </c>
      <c r="AT1753" s="3" cm="1">
        <f t="array" ref="AT1753">AS1753-(100000000/LvacE($A1753)-$E1753)</f>
        <v>-4.9049529479816556E-5</v>
      </c>
      <c r="BB1753"/>
      <c r="BC1753"/>
      <c r="BD1753"/>
      <c r="BE1753"/>
      <c r="BF1753"/>
      <c r="BG1753"/>
      <c r="BH1753"/>
      <c r="BI1753"/>
      <c r="BJ1753"/>
      <c r="BN1753" s="16" cm="1">
        <f t="array" ref="BN1753">$C1753*EXP(poly_from_str(100000000/$E1753,BN$4342))</f>
        <v>0</v>
      </c>
      <c r="BO1753" s="16"/>
      <c r="BY1753" t="e">
        <v>#N/A</v>
      </c>
    </row>
    <row r="1754" spans="1:77" hidden="1" x14ac:dyDescent="0.25">
      <c r="A1754" t="s">
        <v>2476</v>
      </c>
      <c r="B1754" s="2" t="str">
        <f t="shared" si="2224"/>
        <v/>
      </c>
      <c r="C1754">
        <v>0</v>
      </c>
      <c r="E1754" t="s">
        <v>2477</v>
      </c>
      <c r="R1754">
        <v>17</v>
      </c>
      <c r="S1754" t="s">
        <v>22</v>
      </c>
      <c r="AA1754" s="10">
        <f t="shared" si="2230"/>
        <v>3386.9830000000002</v>
      </c>
      <c r="AB1754" s="3" cm="1">
        <f t="array" ref="AB1754">100000000/Lvac(AA1754)</f>
        <v>29516.327267459714</v>
      </c>
      <c r="AC1754" s="28">
        <f t="shared" si="2231"/>
        <v>2.9524801275943814E-7</v>
      </c>
      <c r="AD1754" s="28">
        <f t="shared" si="2232"/>
        <v>3.3879553880080819E-7</v>
      </c>
      <c r="AE1754" s="21">
        <f t="shared" si="2233"/>
        <v>29516.328446934054</v>
      </c>
      <c r="AF1754" s="10" cm="1">
        <f t="array" ref="AF1754">Lair(100000000/AE1754)</f>
        <v>3386.9828646516762</v>
      </c>
      <c r="AG1754" s="10">
        <f t="shared" si="2234"/>
        <v>9.357318484837349E-3</v>
      </c>
      <c r="AH1754" s="10" t="b">
        <f t="shared" si="2225"/>
        <v>1</v>
      </c>
      <c r="AI1754" s="10">
        <f t="shared" si="2247"/>
        <v>3386.9830000000002</v>
      </c>
      <c r="AJ1754">
        <v>3.0000000000000001E-3</v>
      </c>
      <c r="AK1754" s="3" cm="1">
        <f t="array" ref="AK1754">100000000/Lvac($AA1754)</f>
        <v>29516.327267459714</v>
      </c>
      <c r="AL1754" s="21">
        <f t="shared" si="2286"/>
        <v>2.6143910909024088E-2</v>
      </c>
      <c r="AM1754" s="21"/>
      <c r="AN1754" s="21"/>
      <c r="AO1754" s="21"/>
      <c r="AP1754" s="21"/>
      <c r="AS1754" s="3">
        <f t="shared" si="2238"/>
        <v>-2.7325402879796457E-3</v>
      </c>
      <c r="AT1754" s="3" cm="1">
        <f t="array" ref="AT1754">AS1754-(100000000/LvacE($A1754)-$E1754)</f>
        <v>-4.9051006499212235E-5</v>
      </c>
      <c r="BB1754"/>
      <c r="BC1754"/>
      <c r="BD1754"/>
      <c r="BE1754"/>
      <c r="BF1754"/>
      <c r="BG1754"/>
      <c r="BH1754"/>
      <c r="BI1754"/>
      <c r="BJ1754"/>
      <c r="BN1754" s="16" cm="1">
        <f t="array" ref="BN1754">$C1754*EXP(poly_from_str(100000000/$E1754,BN$4342))</f>
        <v>0</v>
      </c>
      <c r="BO1754" s="16"/>
      <c r="BY1754" t="e">
        <v>#N/A</v>
      </c>
    </row>
    <row r="1755" spans="1:77" hidden="1" x14ac:dyDescent="0.25">
      <c r="A1755" t="s">
        <v>2478</v>
      </c>
      <c r="B1755" s="2" t="str">
        <f t="shared" si="2224"/>
        <v/>
      </c>
      <c r="C1755">
        <v>1</v>
      </c>
      <c r="E1755" t="s">
        <v>2479</v>
      </c>
      <c r="F1755">
        <v>39024</v>
      </c>
      <c r="G1755" t="s">
        <v>5</v>
      </c>
      <c r="H1755" s="5" t="s">
        <v>4</v>
      </c>
      <c r="I1755">
        <v>68544</v>
      </c>
      <c r="J1755" t="s">
        <v>3</v>
      </c>
      <c r="K1755" s="5" t="s">
        <v>4</v>
      </c>
      <c r="L1755">
        <v>39024.269999999997</v>
      </c>
      <c r="M1755" t="str">
        <f>$G1755&amp;""</f>
        <v>e</v>
      </c>
      <c r="N1755" t="str">
        <f>$H1755&amp;""</f>
        <v>9/2</v>
      </c>
      <c r="O1755">
        <v>68544.19</v>
      </c>
      <c r="P1755" t="str">
        <f>$J1755&amp;""</f>
        <v>o</v>
      </c>
      <c r="Q1755" t="str">
        <f>$K1755&amp;""</f>
        <v>9/2</v>
      </c>
      <c r="R1755">
        <v>17</v>
      </c>
      <c r="AA1755" s="10">
        <f t="shared" si="2230"/>
        <v>3386.567</v>
      </c>
      <c r="AB1755" s="3" cm="1">
        <f t="array" ref="AB1755">100000000/Lvac(AA1755)</f>
        <v>29519.952887350904</v>
      </c>
      <c r="AC1755" s="28">
        <f t="shared" si="2231"/>
        <v>2.9528428051179853E-7</v>
      </c>
      <c r="AD1755" s="28">
        <f t="shared" si="2232"/>
        <v>3.3875392817056056E-7</v>
      </c>
      <c r="AE1755" s="21">
        <f t="shared" si="2233"/>
        <v>29519.95164070604</v>
      </c>
      <c r="AF1755" s="10" cm="1">
        <f t="array" ref="AF1755">Lair(100000000/AE1755)</f>
        <v>3386.5671430212233</v>
      </c>
      <c r="AG1755" s="10">
        <f t="shared" si="2234"/>
        <v>9.3583890245418008E-3</v>
      </c>
      <c r="AH1755" s="10" t="b">
        <f t="shared" si="2225"/>
        <v>1</v>
      </c>
      <c r="AI1755" s="10">
        <f>$AF1755</f>
        <v>3386.5671430212233</v>
      </c>
      <c r="AJ1755">
        <v>3.0000000000000001E-3</v>
      </c>
      <c r="AK1755" s="3" cm="1">
        <f t="array" ref="AK1755">100000000/Lvac($AA1755)</f>
        <v>29519.952887350904</v>
      </c>
      <c r="AL1755" s="21">
        <f t="shared" si="2286"/>
        <v>2.6150333042872058E-2</v>
      </c>
      <c r="AM1755" s="10" cm="1">
        <f t="array" ref="AM1755">Lvac($AI1755)-$BA1755</f>
        <v>-3.6309088613961649E-3</v>
      </c>
      <c r="AN1755" s="10">
        <f>$AK1755-($AX1755-$AW1755)</f>
        <v>3.2887350898818113E-2</v>
      </c>
      <c r="AO1755" s="3">
        <f>AM1755/AJ1755</f>
        <v>-1.2103029537987215</v>
      </c>
      <c r="AP1755" s="3">
        <v>-1.2579888771142578</v>
      </c>
      <c r="AS1755" s="3">
        <f t="shared" si="2238"/>
        <v>2.8873509036202449E-3</v>
      </c>
      <c r="AT1755" s="3" cm="1">
        <f t="array" ref="AT1755">AS1755-(100000000/LvacE($A1755)-$E1755)</f>
        <v>-4.9064623453887179E-5</v>
      </c>
      <c r="AU1755" t="s">
        <v>4697</v>
      </c>
      <c r="AV1755" t="s">
        <v>4896</v>
      </c>
      <c r="AW1755" s="3">
        <v>39024.269999999997</v>
      </c>
      <c r="AX1755" s="3">
        <v>68544.19</v>
      </c>
      <c r="AY1755" s="3"/>
      <c r="AZ1755" s="10" cm="1">
        <f t="array" ref="AZ1755">Lair(100000000/($AX1755-$AW1755))</f>
        <v>3386.5707730025078</v>
      </c>
      <c r="BA1755" s="10">
        <f>100000000/($AX1755-$AW1755)</f>
        <v>3387.5430556722367</v>
      </c>
      <c r="BB1755" s="12">
        <v>1230000</v>
      </c>
      <c r="BC1755" s="3">
        <v>1.0999999999999999E-2</v>
      </c>
      <c r="BD1755" s="12" cm="1">
        <f t="array" ref="BD1755">SfromgA($BB1755,$BA1755,"")</f>
        <v>2.3598964271073587E-2</v>
      </c>
      <c r="BE1755" s="29">
        <f>(10^MAX(0.05, -0.312925054856973*((LN($BD1755))^(1/3)) + 0.454808404431693)-1)*100</f>
        <v>772.61932229698948</v>
      </c>
      <c r="BG1755" s="3"/>
      <c r="BH1755" s="3"/>
      <c r="BI1755" s="12">
        <f>IF($BB1755="",$BF1755,$BB1755)</f>
        <v>1230000</v>
      </c>
      <c r="BJ1755" s="29">
        <f>IF($BB1755="",$BH1755,$BE1755)</f>
        <v>772.61932229698948</v>
      </c>
      <c r="BK1755" s="3">
        <f>LN(BN1755*100000000/($AX1755-$AW1755)/$BI1755)</f>
        <v>-5.8837921959068469</v>
      </c>
      <c r="BL1755" s="13">
        <f>EXP(BK$4341*$AX1755+BK$4342)*$BI1755/(100000000/($AX1755-$AW1755))</f>
        <v>0.22327179558667443</v>
      </c>
      <c r="BM1755" s="3">
        <f t="shared" ref="BM1755" si="2287">LN(BL1755/$C1755)</f>
        <v>-1.4993654353831667</v>
      </c>
      <c r="BN1755" s="16" cm="1">
        <f t="array" ref="BN1755">$C1755*EXP(poly_from_str(100000000/$E1755,BN$4342))</f>
        <v>1.0109316750210307</v>
      </c>
      <c r="BO1755" s="3">
        <f>LN($C1755)</f>
        <v>0</v>
      </c>
      <c r="BP1755" s="13">
        <f>LN(BL1755/BN1755)</f>
        <v>-1.5102377915561911</v>
      </c>
      <c r="BY1755">
        <v>1003</v>
      </c>
    </row>
    <row r="1756" spans="1:77" hidden="1" x14ac:dyDescent="0.25">
      <c r="A1756" t="s">
        <v>2480</v>
      </c>
      <c r="B1756" s="2" t="str">
        <f t="shared" si="2224"/>
        <v/>
      </c>
      <c r="C1756">
        <v>1</v>
      </c>
      <c r="D1756" t="s">
        <v>1155</v>
      </c>
      <c r="E1756" t="s">
        <v>2481</v>
      </c>
      <c r="R1756">
        <v>17</v>
      </c>
      <c r="S1756" t="s">
        <v>22</v>
      </c>
      <c r="AA1756" s="10">
        <f t="shared" si="2230"/>
        <v>3385.002</v>
      </c>
      <c r="AB1756" s="3" cm="1">
        <f t="array" ref="AB1756">100000000/Lvac(AA1756)</f>
        <v>29533.600520994649</v>
      </c>
      <c r="AC1756" s="28">
        <f t="shared" si="2231"/>
        <v>2.9542080034221547E-7</v>
      </c>
      <c r="AD1756" s="28">
        <f t="shared" si="2232"/>
        <v>3.3859738818134507E-7</v>
      </c>
      <c r="AE1756" s="21">
        <f t="shared" si="2233"/>
        <v>29533.600295813234</v>
      </c>
      <c r="AF1756" s="10" cm="1">
        <f t="array" ref="AF1756">Lair(100000000/AE1756)</f>
        <v>3385.0020258100476</v>
      </c>
      <c r="AG1756" s="10">
        <f t="shared" si="2234"/>
        <v>9.3624199514497561E-3</v>
      </c>
      <c r="AH1756" s="10" t="b">
        <f t="shared" si="2225"/>
        <v>1</v>
      </c>
      <c r="AI1756" s="10">
        <f t="shared" si="2247"/>
        <v>3385.002</v>
      </c>
      <c r="AJ1756">
        <v>7.0000000000000001E-3</v>
      </c>
      <c r="AK1756" s="3" cm="1">
        <f t="array" ref="AK1756">100000000/Lvac($AA1756)</f>
        <v>29533.600520994649</v>
      </c>
      <c r="AL1756" s="21">
        <f t="shared" si="2286"/>
        <v>6.1073879320296572E-2</v>
      </c>
      <c r="AM1756" s="21"/>
      <c r="AN1756" s="21"/>
      <c r="AO1756" s="21"/>
      <c r="AP1756" s="21"/>
      <c r="AS1756" s="3">
        <f t="shared" si="2238"/>
        <v>5.2099465028732084E-4</v>
      </c>
      <c r="AT1756" s="3" cm="1">
        <f t="array" ref="AT1756">AS1756-(100000000/LvacE($A1756)-$E1756)</f>
        <v>-4.9115733418148011E-5</v>
      </c>
      <c r="BB1756"/>
      <c r="BC1756"/>
      <c r="BD1756"/>
      <c r="BE1756"/>
      <c r="BF1756"/>
      <c r="BG1756"/>
      <c r="BH1756"/>
      <c r="BI1756"/>
      <c r="BJ1756"/>
      <c r="BN1756" s="16" cm="1">
        <f t="array" ref="BN1756">$C1756*EXP(poly_from_str(100000000/$E1756,BN$4342))</f>
        <v>1.0169157541782792</v>
      </c>
      <c r="BO1756" s="16"/>
      <c r="BY1756" t="e">
        <v>#N/A</v>
      </c>
    </row>
    <row r="1757" spans="1:77" hidden="1" x14ac:dyDescent="0.25">
      <c r="A1757" t="s">
        <v>2482</v>
      </c>
      <c r="B1757" s="2" t="str">
        <f t="shared" si="2224"/>
        <v/>
      </c>
      <c r="C1757">
        <v>5</v>
      </c>
      <c r="D1757" t="s">
        <v>1155</v>
      </c>
      <c r="E1757" t="s">
        <v>2483</v>
      </c>
      <c r="R1757">
        <v>17</v>
      </c>
      <c r="S1757" t="s">
        <v>22</v>
      </c>
      <c r="AA1757" s="10">
        <f t="shared" si="2230"/>
        <v>3383.741</v>
      </c>
      <c r="AB1757" s="3" cm="1">
        <f t="array" ref="AB1757">100000000/Lvac(AA1757)</f>
        <v>29544.606296241473</v>
      </c>
      <c r="AC1757" s="28">
        <f t="shared" si="2231"/>
        <v>2.9553089317415253E-7</v>
      </c>
      <c r="AD1757" s="28">
        <f t="shared" si="2232"/>
        <v>3.3847125596228214E-7</v>
      </c>
      <c r="AE1757" s="21">
        <f t="shared" si="2233"/>
        <v>29544.60789841415</v>
      </c>
      <c r="AF1757" s="10" cm="1">
        <f t="array" ref="AF1757">Lair(100000000/AE1757)</f>
        <v>3383.74081649752</v>
      </c>
      <c r="AG1757" s="10">
        <f t="shared" si="2234"/>
        <v>9.3656719436034652E-3</v>
      </c>
      <c r="AH1757" s="10" t="b">
        <f t="shared" si="2225"/>
        <v>1</v>
      </c>
      <c r="AI1757" s="10">
        <f t="shared" si="2247"/>
        <v>3383.741</v>
      </c>
      <c r="AJ1757">
        <v>7.0000000000000001E-3</v>
      </c>
      <c r="AK1757" s="3" cm="1">
        <f t="array" ref="AK1757">100000000/Lvac($AA1757)</f>
        <v>29544.606296241473</v>
      </c>
      <c r="AL1757" s="21">
        <f t="shared" si="2286"/>
        <v>6.1119407210448527E-2</v>
      </c>
      <c r="AM1757" s="21"/>
      <c r="AN1757" s="21"/>
      <c r="AO1757" s="21"/>
      <c r="AP1757" s="21"/>
      <c r="AS1757" s="3">
        <f t="shared" si="2238"/>
        <v>-3.7037585279904306E-3</v>
      </c>
      <c r="AT1757" s="3" cm="1">
        <f t="array" ref="AT1757">AS1757-(100000000/LvacE($A1757)-$E1757)</f>
        <v>-4.9156791646964848E-5</v>
      </c>
      <c r="BB1757"/>
      <c r="BC1757"/>
      <c r="BD1757"/>
      <c r="BE1757"/>
      <c r="BF1757"/>
      <c r="BG1757"/>
      <c r="BH1757"/>
      <c r="BI1757"/>
      <c r="BJ1757"/>
      <c r="BN1757" s="16" cm="1">
        <f t="array" ref="BN1757">$C1757*EXP(poly_from_str(100000000/$E1757,BN$4342))</f>
        <v>5.1087535199039271</v>
      </c>
      <c r="BO1757" s="16"/>
      <c r="BY1757" t="e">
        <v>#N/A</v>
      </c>
    </row>
    <row r="1758" spans="1:77" hidden="1" x14ac:dyDescent="0.25">
      <c r="A1758" t="s">
        <v>2484</v>
      </c>
      <c r="B1758" s="2" t="str">
        <f t="shared" si="2224"/>
        <v/>
      </c>
      <c r="C1758">
        <v>300</v>
      </c>
      <c r="D1758" t="s">
        <v>134</v>
      </c>
      <c r="E1758" t="s">
        <v>2485</v>
      </c>
      <c r="F1758">
        <v>33659</v>
      </c>
      <c r="G1758" t="s">
        <v>5</v>
      </c>
      <c r="H1758" s="5" t="s">
        <v>18</v>
      </c>
      <c r="I1758">
        <v>63221</v>
      </c>
      <c r="J1758" t="s">
        <v>3</v>
      </c>
      <c r="K1758" s="5" t="s">
        <v>19</v>
      </c>
      <c r="L1758">
        <v>33659.99</v>
      </c>
      <c r="M1758" t="str">
        <f>$G1758&amp;""</f>
        <v>e</v>
      </c>
      <c r="N1758" t="str">
        <f>$H1758&amp;""</f>
        <v>5/2</v>
      </c>
      <c r="O1758">
        <v>63221.279999999999</v>
      </c>
      <c r="P1758" t="str">
        <f>$J1758&amp;""</f>
        <v>o</v>
      </c>
      <c r="Q1758" t="str">
        <f>$K1758&amp;""</f>
        <v>3/2</v>
      </c>
      <c r="R1758">
        <v>17</v>
      </c>
      <c r="AA1758" s="10">
        <f t="shared" si="2230"/>
        <v>3381.8420000000001</v>
      </c>
      <c r="AB1758" s="3" cm="1">
        <f t="array" ref="AB1758">100000000/Lvac(AA1758)</f>
        <v>29561.195903794076</v>
      </c>
      <c r="AC1758" s="28">
        <f t="shared" si="2231"/>
        <v>2.9569684213514412E-7</v>
      </c>
      <c r="AD1758" s="28">
        <f t="shared" si="2232"/>
        <v>3.3828130744590531E-7</v>
      </c>
      <c r="AE1758" s="21">
        <f t="shared" si="2233"/>
        <v>29561.197677989723</v>
      </c>
      <c r="AF1758" s="10" cm="1">
        <f t="array" ref="AF1758">Lair(100000000/AE1758)</f>
        <v>3381.8417970231312</v>
      </c>
      <c r="AG1758" s="10">
        <f t="shared" si="2234"/>
        <v>9.370576139245133E-3</v>
      </c>
      <c r="AH1758" s="10" t="b">
        <f t="shared" si="2225"/>
        <v>1</v>
      </c>
      <c r="AI1758" s="10">
        <f>$AF1758</f>
        <v>3381.8417970231312</v>
      </c>
      <c r="AJ1758" s="10">
        <f>AL1758/AK1758*AI1758</f>
        <v>9.1521109173775574E-3</v>
      </c>
      <c r="AK1758" s="23" cm="1">
        <f t="array" ref="AK1758">100000000/Lvac($AA1758)+0</f>
        <v>29561.195903794076</v>
      </c>
      <c r="AL1758" s="23">
        <f>MAX(0.08,0.007/$AA1758*$AE1758)</f>
        <v>0.08</v>
      </c>
      <c r="AM1758" s="10" cm="1">
        <f t="array" ref="AM1758">Lvac($AI1758)-$BA1758</f>
        <v>1.0564765092567541E-2</v>
      </c>
      <c r="AN1758" s="10">
        <f>$AK1758-($AX1758-$AW1758)</f>
        <v>-9.4096205924870446E-2</v>
      </c>
      <c r="AO1758" s="3">
        <f>AM1758/AJ1758</f>
        <v>1.1543528250414565</v>
      </c>
      <c r="AP1758" s="3">
        <v>1.176536568144176</v>
      </c>
      <c r="AS1758" s="3">
        <f t="shared" si="2238"/>
        <v>-4.0962059247249272E-3</v>
      </c>
      <c r="AT1758" s="3" cm="1">
        <f t="array" ref="AT1758">AS1758-(100000000/LvacE($A1758)-$E1758)</f>
        <v>-4.9218422645935789E-5</v>
      </c>
      <c r="AU1758" t="s">
        <v>4890</v>
      </c>
      <c r="AV1758" t="s">
        <v>4702</v>
      </c>
      <c r="AW1758" s="3">
        <v>33659.99</v>
      </c>
      <c r="AX1758" s="3">
        <v>63221.279999999999</v>
      </c>
      <c r="AY1758" s="3"/>
      <c r="AZ1758" s="10" cm="1">
        <f t="array" ref="AZ1758">Lair(100000000/($AX1758-$AW1758))</f>
        <v>3381.8312349563462</v>
      </c>
      <c r="BA1758" s="10">
        <f>100000000/($AX1758-$AW1758)</f>
        <v>3382.8023066652368</v>
      </c>
      <c r="BB1758" s="12">
        <v>585000000</v>
      </c>
      <c r="BC1758" s="3">
        <v>0.79800000000000004</v>
      </c>
      <c r="BD1758" s="12" cm="1">
        <f t="array" ref="BD1758">SfromgA($BB1758,$BA1758,"")</f>
        <v>11.176841190155553</v>
      </c>
      <c r="BE1758" s="29">
        <f>(10^MAX(0.05, -0.312925054856973*((LN($BD1758))^(1/3)) + 0.454808404431693)-1)*100</f>
        <v>12.201845430196357</v>
      </c>
      <c r="BF1758" s="12">
        <v>531604919.50617677</v>
      </c>
      <c r="BG1758" s="12" cm="1">
        <f t="array" ref="BG1758">SfromgA($BF1758,$BA1758,"")</f>
        <v>10.156690190129853</v>
      </c>
      <c r="BH1758" s="29">
        <f>(10^MAX(0.05, -0.312925054856973*((LN($BG1758))^(1/3)) + 0.454808404431693)-1)*100</f>
        <v>12.201845430196357</v>
      </c>
      <c r="BI1758" s="12">
        <f>IF($BB1758="",$BF1758,$BB1758)</f>
        <v>585000000</v>
      </c>
      <c r="BJ1758" s="29">
        <f>IF($BB1758="",$BH1758,$BE1758)</f>
        <v>12.201845430196357</v>
      </c>
      <c r="BK1758" s="3">
        <f>LN(BN1758*100000000/($AX1758-$AW1758)/$BI1758)</f>
        <v>-6.3282445204659554</v>
      </c>
      <c r="BL1758" s="13">
        <f>EXP(BK$4341*$AX1758+BK$4342)*$BI1758/(100000000/($AX1758-$AW1758))</f>
        <v>159.34444977476355</v>
      </c>
      <c r="BM1758" s="3">
        <f t="shared" ref="BM1758" si="2288">LN(BL1758/$C1758)</f>
        <v>-0.6327142648057017</v>
      </c>
      <c r="BN1758" s="16" cm="1">
        <f t="array" ref="BN1758">$C1758*EXP(poly_from_str(100000000/$E1758,BN$4342))</f>
        <v>308.7148869329489</v>
      </c>
      <c r="BO1758" s="3">
        <f>LN($C1758)</f>
        <v>5.7037824746562009</v>
      </c>
      <c r="BP1758" s="13">
        <f>LN(BL1758/BN1758)</f>
        <v>-0.66134994509137601</v>
      </c>
      <c r="BY1758">
        <v>305950</v>
      </c>
    </row>
    <row r="1759" spans="1:77" hidden="1" x14ac:dyDescent="0.25">
      <c r="A1759" t="s">
        <v>2486</v>
      </c>
      <c r="B1759" s="2" t="str">
        <f t="shared" si="2224"/>
        <v/>
      </c>
      <c r="C1759">
        <v>0</v>
      </c>
      <c r="E1759" t="s">
        <v>2487</v>
      </c>
      <c r="R1759">
        <v>17</v>
      </c>
      <c r="S1759" t="s">
        <v>22</v>
      </c>
      <c r="AA1759" s="10">
        <f t="shared" si="2230"/>
        <v>3381.7719999999999</v>
      </c>
      <c r="AB1759" s="3" cm="1">
        <f t="array" ref="AB1759">100000000/Lvac(AA1759)</f>
        <v>29561.807777744005</v>
      </c>
      <c r="AC1759" s="28">
        <f t="shared" si="2231"/>
        <v>2.9570296282540632E-7</v>
      </c>
      <c r="AD1759" s="28">
        <f t="shared" si="2232"/>
        <v>3.3827430565760702E-7</v>
      </c>
      <c r="AE1759" s="21">
        <f t="shared" si="2233"/>
        <v>29561.808740318163</v>
      </c>
      <c r="AF1759" s="10" cm="1">
        <f t="array" ref="AF1759">Lair(100000000/AE1759)</f>
        <v>3381.7718898812504</v>
      </c>
      <c r="AG1759" s="10">
        <f t="shared" si="2234"/>
        <v>9.3707570731770204E-3</v>
      </c>
      <c r="AH1759" s="10" t="b">
        <f t="shared" si="2225"/>
        <v>1</v>
      </c>
      <c r="AI1759" s="10">
        <f t="shared" si="2247"/>
        <v>3381.7719999999999</v>
      </c>
      <c r="AJ1759">
        <v>3.0000000000000001E-3</v>
      </c>
      <c r="AK1759" s="3" cm="1">
        <f t="array" ref="AK1759">100000000/Lvac($AA1759)</f>
        <v>29561.807777744005</v>
      </c>
      <c r="AL1759" s="21">
        <f t="shared" ref="AL1759:AL1761" si="2289">AJ1759/AI1759*AK1759</f>
        <v>2.622454243906213E-2</v>
      </c>
      <c r="AM1759" s="21"/>
      <c r="AN1759" s="21"/>
      <c r="AO1759" s="21"/>
      <c r="AP1759" s="21"/>
      <c r="AS1759" s="3">
        <f t="shared" si="2238"/>
        <v>-2.2222559964575339E-3</v>
      </c>
      <c r="AT1759" s="3" cm="1">
        <f t="array" ref="AT1759">AS1759-(100000000/LvacE($A1759)-$E1759)</f>
        <v>-4.92206854687538E-5</v>
      </c>
      <c r="BB1759"/>
      <c r="BC1759"/>
      <c r="BD1759"/>
      <c r="BE1759"/>
      <c r="BF1759"/>
      <c r="BG1759"/>
      <c r="BH1759"/>
      <c r="BI1759"/>
      <c r="BJ1759"/>
      <c r="BN1759" s="16" cm="1">
        <f t="array" ref="BN1759">$C1759*EXP(poly_from_str(100000000/$E1759,BN$4342))</f>
        <v>0</v>
      </c>
      <c r="BO1759" s="16"/>
      <c r="BY1759" t="e">
        <v>#N/A</v>
      </c>
    </row>
    <row r="1760" spans="1:77" hidden="1" x14ac:dyDescent="0.25">
      <c r="A1760" t="s">
        <v>2488</v>
      </c>
      <c r="B1760" s="2" t="str">
        <f t="shared" si="2224"/>
        <v/>
      </c>
      <c r="C1760">
        <v>0</v>
      </c>
      <c r="E1760" t="s">
        <v>2489</v>
      </c>
      <c r="R1760">
        <v>17</v>
      </c>
      <c r="S1760" t="s">
        <v>22</v>
      </c>
      <c r="AA1760" s="10">
        <f t="shared" si="2230"/>
        <v>3381.7159999999999</v>
      </c>
      <c r="AB1760" s="3" cm="1">
        <f t="array" ref="AB1760">100000000/Lvac(AA1760)</f>
        <v>29562.297295141318</v>
      </c>
      <c r="AC1760" s="28">
        <f t="shared" si="2231"/>
        <v>2.9570785956005772E-7</v>
      </c>
      <c r="AD1760" s="28">
        <f t="shared" si="2232"/>
        <v>3.3826870422697294E-7</v>
      </c>
      <c r="AE1760" s="21">
        <f t="shared" si="2233"/>
        <v>29562.298466799686</v>
      </c>
      <c r="AF1760" s="10" cm="1">
        <f t="array" ref="AF1760">Lair(100000000/AE1760)</f>
        <v>3381.7158659663987</v>
      </c>
      <c r="AG1760" s="10">
        <f t="shared" si="2234"/>
        <v>9.3709018284121627E-3</v>
      </c>
      <c r="AH1760" s="10" t="b">
        <f t="shared" si="2225"/>
        <v>1</v>
      </c>
      <c r="AI1760" s="10">
        <f t="shared" si="2247"/>
        <v>3381.7159999999999</v>
      </c>
      <c r="AJ1760">
        <v>3.0000000000000001E-3</v>
      </c>
      <c r="AK1760" s="3" cm="1">
        <f t="array" ref="AK1760">100000000/Lvac($AA1760)</f>
        <v>29562.297295141318</v>
      </c>
      <c r="AL1760" s="21">
        <f t="shared" si="2289"/>
        <v>2.6225410970472967E-2</v>
      </c>
      <c r="AM1760" s="21"/>
      <c r="AN1760" s="21"/>
      <c r="AO1760" s="21"/>
      <c r="AP1760" s="21"/>
      <c r="AS1760" s="3">
        <f t="shared" si="2238"/>
        <v>-2.7048586816817988E-3</v>
      </c>
      <c r="AT1760" s="3" cm="1">
        <f t="array" ref="AT1760">AS1760-(100000000/LvacE($A1760)-$E1760)</f>
        <v>-4.9222500820178539E-5</v>
      </c>
      <c r="BB1760"/>
      <c r="BC1760"/>
      <c r="BD1760"/>
      <c r="BE1760"/>
      <c r="BF1760"/>
      <c r="BG1760"/>
      <c r="BH1760"/>
      <c r="BI1760"/>
      <c r="BJ1760"/>
      <c r="BN1760" s="16" cm="1">
        <f t="array" ref="BN1760">$C1760*EXP(poly_from_str(100000000/$E1760,BN$4342))</f>
        <v>0</v>
      </c>
      <c r="BO1760" s="16"/>
      <c r="BY1760" t="e">
        <v>#N/A</v>
      </c>
    </row>
    <row r="1761" spans="1:77" hidden="1" x14ac:dyDescent="0.25">
      <c r="A1761" t="s">
        <v>2490</v>
      </c>
      <c r="B1761" s="2" t="str">
        <f t="shared" si="2224"/>
        <v/>
      </c>
      <c r="C1761">
        <v>0</v>
      </c>
      <c r="E1761" t="s">
        <v>2491</v>
      </c>
      <c r="R1761">
        <v>17</v>
      </c>
      <c r="S1761" t="s">
        <v>22</v>
      </c>
      <c r="AA1761" s="10">
        <f t="shared" si="2230"/>
        <v>3381.672</v>
      </c>
      <c r="AB1761" s="3" cm="1">
        <f t="array" ref="AB1761">100000000/Lvac(AA1761)</f>
        <v>29562.681927326572</v>
      </c>
      <c r="AC1761" s="28">
        <f t="shared" si="2231"/>
        <v>2.9571170710819971E-7</v>
      </c>
      <c r="AD1761" s="28">
        <f t="shared" si="2232"/>
        <v>3.3826430310290609E-7</v>
      </c>
      <c r="AE1761" s="21">
        <f t="shared" si="2233"/>
        <v>29562.681092445648</v>
      </c>
      <c r="AF1761" s="10" cm="1">
        <f t="array" ref="AF1761">Lair(100000000/AE1761)</f>
        <v>3381.6720955049659</v>
      </c>
      <c r="AG1761" s="10">
        <f t="shared" si="2234"/>
        <v>9.3710155697132314E-3</v>
      </c>
      <c r="AH1761" s="10" t="b">
        <f t="shared" si="2225"/>
        <v>1</v>
      </c>
      <c r="AI1761" s="10">
        <f t="shared" si="2247"/>
        <v>3381.672</v>
      </c>
      <c r="AJ1761">
        <v>3.0000000000000001E-3</v>
      </c>
      <c r="AK1761" s="3" cm="1">
        <f t="array" ref="AK1761">100000000/Lvac($AA1761)</f>
        <v>29562.681927326572</v>
      </c>
      <c r="AL1761" s="21">
        <f t="shared" si="2289"/>
        <v>2.6226093418279393E-2</v>
      </c>
      <c r="AM1761" s="21"/>
      <c r="AN1761" s="21"/>
      <c r="AO1761" s="21"/>
      <c r="AP1761" s="21"/>
      <c r="AS1761" s="3">
        <f t="shared" si="2238"/>
        <v>1.9273265716037713E-3</v>
      </c>
      <c r="AT1761" s="3" cm="1">
        <f t="array" ref="AT1761">AS1761-(100000000/LvacE($A1761)-$E1761)</f>
        <v>-4.9223926907870919E-5</v>
      </c>
      <c r="BB1761"/>
      <c r="BC1761"/>
      <c r="BD1761"/>
      <c r="BE1761"/>
      <c r="BF1761"/>
      <c r="BG1761"/>
      <c r="BH1761"/>
      <c r="BI1761"/>
      <c r="BJ1761"/>
      <c r="BN1761" s="16" cm="1">
        <f t="array" ref="BN1761">$C1761*EXP(poly_from_str(100000000/$E1761,BN$4342))</f>
        <v>0</v>
      </c>
      <c r="BO1761" s="16"/>
      <c r="BY1761" t="e">
        <v>#N/A</v>
      </c>
    </row>
    <row r="1762" spans="1:77" hidden="1" x14ac:dyDescent="0.25">
      <c r="A1762" t="s">
        <v>2492</v>
      </c>
      <c r="B1762" s="2" t="str">
        <f t="shared" si="2224"/>
        <v/>
      </c>
      <c r="C1762">
        <v>5</v>
      </c>
      <c r="D1762" t="s">
        <v>170</v>
      </c>
      <c r="E1762" t="s">
        <v>2493</v>
      </c>
      <c r="F1762">
        <v>45844</v>
      </c>
      <c r="G1762" t="s">
        <v>5</v>
      </c>
      <c r="H1762" s="5" t="s">
        <v>19</v>
      </c>
      <c r="I1762">
        <v>75409</v>
      </c>
      <c r="J1762" t="s">
        <v>3</v>
      </c>
      <c r="K1762" s="5" t="s">
        <v>19</v>
      </c>
      <c r="L1762">
        <v>45844.65</v>
      </c>
      <c r="M1762" t="str">
        <f t="shared" ref="M1762:M1763" si="2290">$G1762&amp;""</f>
        <v>e</v>
      </c>
      <c r="N1762" t="str">
        <f t="shared" ref="N1762:N1763" si="2291">$H1762&amp;""</f>
        <v>3/2</v>
      </c>
      <c r="O1762">
        <v>75409.58</v>
      </c>
      <c r="P1762" t="str">
        <f t="shared" ref="P1762:P1763" si="2292">$J1762&amp;""</f>
        <v>o</v>
      </c>
      <c r="Q1762" t="str">
        <f t="shared" ref="Q1762:Q1763" si="2293">$K1762&amp;""</f>
        <v>3/2</v>
      </c>
      <c r="R1762">
        <v>17</v>
      </c>
      <c r="AA1762" s="10">
        <f t="shared" si="2230"/>
        <v>3381.42</v>
      </c>
      <c r="AB1762" s="3" cm="1">
        <f t="array" ref="AB1762">100000000/Lvac(AA1762)</f>
        <v>29564.885013576011</v>
      </c>
      <c r="AC1762" s="28">
        <f t="shared" si="2231"/>
        <v>2.9573374499470636E-7</v>
      </c>
      <c r="AD1762" s="28">
        <f t="shared" si="2232"/>
        <v>3.3823909666511684E-7</v>
      </c>
      <c r="AE1762" s="21">
        <f t="shared" si="2233"/>
        <v>29564.882841424045</v>
      </c>
      <c r="AF1762" s="10" cm="1">
        <f t="array" ref="AF1762">Lair(100000000/AE1762)</f>
        <v>3381.4202484430866</v>
      </c>
      <c r="AG1762" s="10">
        <f t="shared" si="2234"/>
        <v>9.3716670827013529E-3</v>
      </c>
      <c r="AH1762" s="10" t="b">
        <f t="shared" si="2225"/>
        <v>1</v>
      </c>
      <c r="AI1762" s="10">
        <f t="shared" ref="AI1762:AI1763" si="2294">$AF1762</f>
        <v>3381.4202484430866</v>
      </c>
      <c r="AJ1762" s="10">
        <f t="shared" ref="AJ1762:AJ1763" si="2295">AL1762/AK1762*AI1762</f>
        <v>1.1437285302785247E-2</v>
      </c>
      <c r="AK1762" s="16" cm="1">
        <f t="array" ref="AK1762">100000000/Lvac($AA1762)-0</f>
        <v>29564.885013576011</v>
      </c>
      <c r="AL1762" s="16">
        <f>MAX(0.1,0.007/$AA1762*$AE1762)</f>
        <v>0.1</v>
      </c>
      <c r="AM1762" s="10" cm="1">
        <f t="array" ref="AM1762">Lvac($AI1762)-$BA1762</f>
        <v>5.3952014441165375E-3</v>
      </c>
      <c r="AN1762" s="10">
        <f t="shared" ref="AN1762:AN1763" si="2296">$AK1762-($AX1762-$AW1762)</f>
        <v>-4.49864239890303E-2</v>
      </c>
      <c r="AO1762" s="3">
        <f t="shared" ref="AO1762:AO1763" si="2297">AM1762/AJ1762</f>
        <v>0.47172045649702204</v>
      </c>
      <c r="AP1762" s="3">
        <v>0.44999273261334088</v>
      </c>
      <c r="AS1762" s="3">
        <f t="shared" si="2238"/>
        <v>5.0135760102421045E-3</v>
      </c>
      <c r="AT1762" s="3" cm="1">
        <f t="array" ref="AT1762">AS1762-(100000000/LvacE($A1762)-$E1762)</f>
        <v>-4.9232083256356418E-5</v>
      </c>
      <c r="AU1762" t="s">
        <v>4966</v>
      </c>
      <c r="AV1762" t="s">
        <v>4900</v>
      </c>
      <c r="AW1762" s="3">
        <v>45844.65</v>
      </c>
      <c r="AX1762" s="3">
        <v>75409.58</v>
      </c>
      <c r="AY1762" s="3"/>
      <c r="AZ1762" s="10" cm="1">
        <f t="array" ref="AZ1762">Lair(100000000/($AX1762-$AW1762))</f>
        <v>3381.414854619582</v>
      </c>
      <c r="BA1762" s="10">
        <f t="shared" ref="BA1762:BA1763" si="2298">100000000/($AX1762-$AW1762)</f>
        <v>3382.3858199562792</v>
      </c>
      <c r="BB1762" s="12">
        <v>61700000</v>
      </c>
      <c r="BC1762" s="3">
        <v>0.1</v>
      </c>
      <c r="BD1762" s="12" cm="1">
        <f t="array" ref="BD1762">SfromgA($BB1762,$BA1762,"")</f>
        <v>1.1783870434643873</v>
      </c>
      <c r="BE1762" s="29">
        <f t="shared" ref="BE1762:BE1763" si="2299">(10^MAX(0.05, -0.312925054856973*((LN($BD1762))^(1/3)) + 0.454808404431693)-1)*100</f>
        <v>92.075283483599875</v>
      </c>
      <c r="BG1762" s="3"/>
      <c r="BH1762" s="3"/>
      <c r="BI1762" s="12">
        <f>IF($BB1762="",$BF1762,$BB1762)</f>
        <v>61700000</v>
      </c>
      <c r="BJ1762" s="29">
        <f>IF($BB1762="",$BH1762,$BE1762)</f>
        <v>92.075283483599875</v>
      </c>
      <c r="BK1762" s="3">
        <f t="shared" ref="BK1762:BK1763" si="2300">LN(BN1762*100000000/($AX1762-$AW1762)/$BI1762)</f>
        <v>-8.171810081124713</v>
      </c>
      <c r="BL1762" s="13">
        <f>EXP(BK$4341*$AX1762+BK$4342)*$BI1762/(100000000/($AX1762-$AW1762))</f>
        <v>6.6578360084088679</v>
      </c>
      <c r="BM1762" s="3">
        <f t="shared" ref="BM1762:BM1763" si="2301">LN(BL1762/$C1762)</f>
        <v>0.28635659565673471</v>
      </c>
      <c r="BN1762" s="16" cm="1">
        <f t="array" ref="BN1762">$C1762*EXP(poly_from_str(100000000/$E1762,BN$4342))</f>
        <v>5.1533542038346569</v>
      </c>
      <c r="BO1762" s="3">
        <f t="shared" ref="BO1762:BO1763" si="2302">LN($C1762)</f>
        <v>1.6094379124341003</v>
      </c>
      <c r="BP1762" s="13">
        <f t="shared" ref="BP1762:BP1763" si="2303">LN(BL1762/BN1762)</f>
        <v>0.25614670370463738</v>
      </c>
      <c r="BY1762">
        <v>5107</v>
      </c>
    </row>
    <row r="1763" spans="1:77" hidden="1" x14ac:dyDescent="0.25">
      <c r="A1763" t="s">
        <v>2494</v>
      </c>
      <c r="B1763" s="2" t="str">
        <f t="shared" si="2224"/>
        <v/>
      </c>
      <c r="C1763">
        <v>150</v>
      </c>
      <c r="D1763" t="s">
        <v>134</v>
      </c>
      <c r="E1763" t="s">
        <v>2495</v>
      </c>
      <c r="F1763">
        <v>35291</v>
      </c>
      <c r="G1763" t="s">
        <v>5</v>
      </c>
      <c r="H1763" s="5" t="s">
        <v>4</v>
      </c>
      <c r="I1763">
        <v>64857</v>
      </c>
      <c r="J1763" t="s">
        <v>3</v>
      </c>
      <c r="K1763" s="5" t="s">
        <v>4</v>
      </c>
      <c r="L1763">
        <v>35291</v>
      </c>
      <c r="M1763" t="str">
        <f t="shared" si="2290"/>
        <v>e</v>
      </c>
      <c r="N1763" t="str">
        <f t="shared" si="2291"/>
        <v>9/2</v>
      </c>
      <c r="O1763">
        <v>64857.15</v>
      </c>
      <c r="P1763" t="str">
        <f t="shared" si="2292"/>
        <v>o</v>
      </c>
      <c r="Q1763" t="str">
        <f t="shared" si="2293"/>
        <v>9/2</v>
      </c>
      <c r="R1763">
        <v>17</v>
      </c>
      <c r="AA1763" s="10">
        <f t="shared" si="2230"/>
        <v>3381.259</v>
      </c>
      <c r="AB1763" s="3" cm="1">
        <f t="array" ref="AB1763">100000000/Lvac(AA1763)</f>
        <v>29566.292712813673</v>
      </c>
      <c r="AC1763" s="28">
        <f t="shared" si="2231"/>
        <v>2.9574782647528627E-7</v>
      </c>
      <c r="AD1763" s="28">
        <f t="shared" si="2232"/>
        <v>3.3822299255212749E-7</v>
      </c>
      <c r="AE1763" s="21">
        <f t="shared" si="2233"/>
        <v>29566.291537349378</v>
      </c>
      <c r="AF1763" s="10" cm="1">
        <f t="array" ref="AF1763">Lair(100000000/AE1763)</f>
        <v>3381.2591344326574</v>
      </c>
      <c r="AG1763" s="10">
        <f t="shared" si="2234"/>
        <v>9.3720834033733692E-3</v>
      </c>
      <c r="AH1763" s="10" t="b">
        <f t="shared" si="2225"/>
        <v>1</v>
      </c>
      <c r="AI1763" s="10">
        <f t="shared" si="2294"/>
        <v>3381.2591344326574</v>
      </c>
      <c r="AJ1763" s="10">
        <f t="shared" si="2295"/>
        <v>9.1489566643362386E-3</v>
      </c>
      <c r="AK1763" s="23" cm="1">
        <f t="array" ref="AK1763">100000000/Lvac($AA1763)+0</f>
        <v>29566.292712813673</v>
      </c>
      <c r="AL1763" s="23">
        <f>MAX(0.08,0.007/$AA1763*$AE1763)</f>
        <v>0.08</v>
      </c>
      <c r="AM1763" s="10" cm="1">
        <f t="array" ref="AM1763">Lvac($AI1763)-$BA1763</f>
        <v>-1.6191214536320331E-2</v>
      </c>
      <c r="AN1763" s="10">
        <f t="shared" si="2296"/>
        <v>0.14271281367109623</v>
      </c>
      <c r="AO1763" s="3">
        <f t="shared" si="2297"/>
        <v>-1.7697334385062378</v>
      </c>
      <c r="AP1763" s="3">
        <v>-1.7844310323374446</v>
      </c>
      <c r="AS1763" s="3">
        <f t="shared" si="2238"/>
        <v>2.7128136716783047E-3</v>
      </c>
      <c r="AT1763" s="3" cm="1">
        <f t="array" ref="AT1763">AS1763-(100000000/LvacE($A1763)-$E1763)</f>
        <v>-4.9237292842008173E-5</v>
      </c>
      <c r="AU1763" t="s">
        <v>4802</v>
      </c>
      <c r="AV1763" t="s">
        <v>4849</v>
      </c>
      <c r="AW1763" s="3">
        <v>35291</v>
      </c>
      <c r="AX1763" s="3">
        <v>64857.15</v>
      </c>
      <c r="AY1763" s="3"/>
      <c r="AZ1763" s="10" cm="1">
        <f t="array" ref="AZ1763">Lair(100000000/($AX1763-$AW1763))</f>
        <v>3381.2753215119737</v>
      </c>
      <c r="BA1763" s="10">
        <f t="shared" si="2298"/>
        <v>3382.246251202811</v>
      </c>
      <c r="BB1763" s="12">
        <v>649000000</v>
      </c>
      <c r="BC1763" s="3">
        <v>0.66900000000000004</v>
      </c>
      <c r="BD1763" s="12" cm="1">
        <f t="array" ref="BD1763">SfromgA($BB1763,$BA1763,"")</f>
        <v>12.393493090416859</v>
      </c>
      <c r="BE1763" s="29">
        <f t="shared" si="2299"/>
        <v>12.201845430196357</v>
      </c>
      <c r="BF1763" s="12">
        <v>569812246.86055207</v>
      </c>
      <c r="BG1763" s="12" cm="1">
        <f t="array" ref="BG1763">SfromgA($BF1763,$BA1763,"")</f>
        <v>10.881300684593464</v>
      </c>
      <c r="BH1763" s="29">
        <f>(10^MAX(0.05, -0.312925054856973*((LN($BG1763))^(1/3)) + 0.454808404431693)-1)*100</f>
        <v>12.201845430196357</v>
      </c>
      <c r="BI1763" s="12">
        <f>IF($BB1763="",$BF1763,$BB1763)</f>
        <v>649000000</v>
      </c>
      <c r="BJ1763" s="29">
        <f>IF($BB1763="",$BH1763,$BE1763)</f>
        <v>12.201845430196357</v>
      </c>
      <c r="BK1763" s="3">
        <f t="shared" si="2300"/>
        <v>-7.1232000432237026</v>
      </c>
      <c r="BL1763" s="13">
        <f>EXP(BK$4341*$AX1763+BK$4342)*$BI1763/(100000000/($AX1763-$AW1763))</f>
        <v>156.14105780052384</v>
      </c>
      <c r="BM1763" s="3">
        <f t="shared" si="2301"/>
        <v>4.0124521265677206E-2</v>
      </c>
      <c r="BN1763" s="16" cm="1">
        <f t="array" ref="BN1763">$C1763*EXP(poly_from_str(100000000/$E1763,BN$4342))</f>
        <v>154.69383296976534</v>
      </c>
      <c r="BO1763" s="3">
        <f t="shared" si="2302"/>
        <v>5.0106352940962555</v>
      </c>
      <c r="BP1763" s="13">
        <f t="shared" si="2303"/>
        <v>9.3119230263550255E-3</v>
      </c>
      <c r="BY1763">
        <v>153281</v>
      </c>
    </row>
    <row r="1764" spans="1:77" hidden="1" x14ac:dyDescent="0.25">
      <c r="A1764" t="s">
        <v>2496</v>
      </c>
      <c r="B1764" s="2" t="str">
        <f t="shared" si="2224"/>
        <v/>
      </c>
      <c r="C1764">
        <v>0</v>
      </c>
      <c r="E1764" t="s">
        <v>2497</v>
      </c>
      <c r="R1764">
        <v>17</v>
      </c>
      <c r="S1764" t="s">
        <v>22</v>
      </c>
      <c r="AA1764" s="10">
        <f t="shared" si="2230"/>
        <v>3381.2130000000002</v>
      </c>
      <c r="AB1764" s="3" cm="1">
        <f t="array" ref="AB1764">100000000/Lvac(AA1764)</f>
        <v>29566.694937217471</v>
      </c>
      <c r="AC1764" s="28">
        <f t="shared" si="2231"/>
        <v>2.9575185000175974E-7</v>
      </c>
      <c r="AD1764" s="28">
        <f t="shared" si="2232"/>
        <v>3.3821839137699383E-7</v>
      </c>
      <c r="AE1764" s="21">
        <f t="shared" si="2233"/>
        <v>29566.692797851287</v>
      </c>
      <c r="AF1764" s="10" cm="1">
        <f t="array" ref="AF1764">Lair(100000000/AE1764)</f>
        <v>3381.2132446632081</v>
      </c>
      <c r="AG1764" s="10">
        <f t="shared" si="2234"/>
        <v>9.3722023630598665E-3</v>
      </c>
      <c r="AH1764" s="10" t="b">
        <f t="shared" si="2225"/>
        <v>1</v>
      </c>
      <c r="AI1764" s="10">
        <f t="shared" si="2247"/>
        <v>3381.2130000000002</v>
      </c>
      <c r="AJ1764">
        <v>3.0000000000000001E-3</v>
      </c>
      <c r="AK1764" s="3" cm="1">
        <f t="array" ref="AK1764">100000000/Lvac($AA1764)</f>
        <v>29566.694937217471</v>
      </c>
      <c r="AL1764" s="21">
        <f t="shared" ref="AL1764:AL1766" si="2304">AJ1764/AI1764*AK1764</f>
        <v>2.623321417835919E-2</v>
      </c>
      <c r="AM1764" s="21"/>
      <c r="AN1764" s="21"/>
      <c r="AO1764" s="21"/>
      <c r="AP1764" s="21"/>
      <c r="AS1764" s="3">
        <f t="shared" si="2238"/>
        <v>4.9372174726158846E-3</v>
      </c>
      <c r="AT1764" s="3" cm="1">
        <f t="array" ref="AT1764">AS1764-(100000000/LvacE($A1764)-$E1764)</f>
        <v>-4.9238780775340274E-5</v>
      </c>
      <c r="BB1764"/>
      <c r="BC1764"/>
      <c r="BD1764"/>
      <c r="BE1764"/>
      <c r="BF1764"/>
      <c r="BG1764"/>
      <c r="BH1764"/>
      <c r="BI1764"/>
      <c r="BJ1764"/>
      <c r="BN1764" s="16" cm="1">
        <f t="array" ref="BN1764">$C1764*EXP(poly_from_str(100000000/$E1764,BN$4342))</f>
        <v>0</v>
      </c>
      <c r="BO1764" s="16"/>
      <c r="BY1764" t="e">
        <v>#N/A</v>
      </c>
    </row>
    <row r="1765" spans="1:77" hidden="1" x14ac:dyDescent="0.25">
      <c r="A1765" t="s">
        <v>2498</v>
      </c>
      <c r="B1765" s="2" t="str">
        <f t="shared" si="2224"/>
        <v/>
      </c>
      <c r="C1765">
        <v>0</v>
      </c>
      <c r="E1765" t="s">
        <v>2499</v>
      </c>
      <c r="R1765">
        <v>17</v>
      </c>
      <c r="S1765" t="s">
        <v>22</v>
      </c>
      <c r="AA1765" s="10">
        <f t="shared" si="2230"/>
        <v>3381.1770000000001</v>
      </c>
      <c r="AB1765" s="3" cm="1">
        <f t="array" ref="AB1765">100000000/Lvac(AA1765)</f>
        <v>29567.009729167206</v>
      </c>
      <c r="AC1765" s="28">
        <f t="shared" si="2231"/>
        <v>2.9575499892493055E-7</v>
      </c>
      <c r="AD1765" s="28">
        <f t="shared" si="2232"/>
        <v>3.3821479045732581E-7</v>
      </c>
      <c r="AE1765" s="21">
        <f t="shared" si="2233"/>
        <v>29567.009846525718</v>
      </c>
      <c r="AF1765" s="10" cm="1">
        <f t="array" ref="AF1765">Lair(100000000/AE1765)</f>
        <v>3381.1769865788769</v>
      </c>
      <c r="AG1765" s="10">
        <f t="shared" si="2234"/>
        <v>9.3722954653316301E-3</v>
      </c>
      <c r="AH1765" s="10" t="b">
        <f t="shared" si="2225"/>
        <v>1</v>
      </c>
      <c r="AI1765" s="10">
        <f t="shared" si="2247"/>
        <v>3381.1770000000001</v>
      </c>
      <c r="AJ1765">
        <v>3.0000000000000001E-3</v>
      </c>
      <c r="AK1765" s="3" cm="1">
        <f t="array" ref="AK1765">100000000/Lvac($AA1765)</f>
        <v>29567.009729167206</v>
      </c>
      <c r="AL1765" s="21">
        <f t="shared" si="2304"/>
        <v>2.6233772791989778E-2</v>
      </c>
      <c r="AM1765" s="21"/>
      <c r="AN1765" s="21"/>
      <c r="AO1765" s="21"/>
      <c r="AP1765" s="21"/>
      <c r="AS1765" s="3">
        <f t="shared" si="2238"/>
        <v>-2.7083279201178811E-4</v>
      </c>
      <c r="AT1765" s="3" cm="1">
        <f t="array" ref="AT1765">AS1765-(100000000/LvacE($A1765)-$E1765)</f>
        <v>-4.9239941290579736E-5</v>
      </c>
      <c r="BB1765"/>
      <c r="BC1765"/>
      <c r="BD1765"/>
      <c r="BE1765"/>
      <c r="BF1765"/>
      <c r="BG1765"/>
      <c r="BH1765"/>
      <c r="BI1765"/>
      <c r="BJ1765"/>
      <c r="BN1765" s="16" cm="1">
        <f t="array" ref="BN1765">$C1765*EXP(poly_from_str(100000000/$E1765,BN$4342))</f>
        <v>0</v>
      </c>
      <c r="BO1765" s="16"/>
      <c r="BY1765" t="e">
        <v>#N/A</v>
      </c>
    </row>
    <row r="1766" spans="1:77" hidden="1" x14ac:dyDescent="0.25">
      <c r="A1766" t="s">
        <v>2500</v>
      </c>
      <c r="B1766" s="2" t="str">
        <f t="shared" si="2224"/>
        <v/>
      </c>
      <c r="C1766">
        <v>5</v>
      </c>
      <c r="D1766" t="s">
        <v>1155</v>
      </c>
      <c r="E1766" t="s">
        <v>2501</v>
      </c>
      <c r="R1766">
        <v>17</v>
      </c>
      <c r="S1766" t="s">
        <v>22</v>
      </c>
      <c r="AA1766" s="10">
        <f t="shared" si="2230"/>
        <v>3380.9119999999998</v>
      </c>
      <c r="AB1766" s="3" cm="1">
        <f t="array" ref="AB1766">100000000/Lvac(AA1766)</f>
        <v>29569.327153975224</v>
      </c>
      <c r="AC1766" s="28">
        <f t="shared" si="2231"/>
        <v>2.9577818056193122E-7</v>
      </c>
      <c r="AD1766" s="28">
        <f t="shared" si="2232"/>
        <v>3.3818828368759912E-7</v>
      </c>
      <c r="AE1766" s="21">
        <f t="shared" si="2233"/>
        <v>29569.328387446894</v>
      </c>
      <c r="AF1766" s="10" cm="1">
        <f t="array" ref="AF1766">Lair(100000000/AE1766)</f>
        <v>3380.9118589622581</v>
      </c>
      <c r="AG1766" s="10">
        <f t="shared" si="2234"/>
        <v>9.3729808930216492E-3</v>
      </c>
      <c r="AH1766" s="10" t="b">
        <f t="shared" si="2225"/>
        <v>1</v>
      </c>
      <c r="AI1766" s="10">
        <f t="shared" si="2247"/>
        <v>3380.9119999999998</v>
      </c>
      <c r="AJ1766">
        <v>7.0000000000000001E-3</v>
      </c>
      <c r="AK1766" s="3" cm="1">
        <f t="array" ref="AK1766">100000000/Lvac($AA1766)</f>
        <v>29569.327153975224</v>
      </c>
      <c r="AL1766" s="21">
        <f t="shared" si="2304"/>
        <v>6.1221732502303096E-2</v>
      </c>
      <c r="AM1766" s="21"/>
      <c r="AN1766" s="21"/>
      <c r="AO1766" s="21"/>
      <c r="AP1766" s="21"/>
      <c r="AS1766" s="3">
        <f t="shared" si="2238"/>
        <v>-2.8460247776820324E-3</v>
      </c>
      <c r="AT1766" s="3" cm="1">
        <f t="array" ref="AT1766">AS1766-(100000000/LvacE($A1766)-$E1766)</f>
        <v>-4.9248512368649244E-5</v>
      </c>
      <c r="BB1766"/>
      <c r="BC1766"/>
      <c r="BD1766"/>
      <c r="BE1766"/>
      <c r="BF1766"/>
      <c r="BG1766"/>
      <c r="BH1766"/>
      <c r="BI1766"/>
      <c r="BJ1766"/>
      <c r="BN1766" s="16" cm="1">
        <f t="array" ref="BN1766">$C1766*EXP(poly_from_str(100000000/$E1766,BN$4342))</f>
        <v>5.1631615846512524</v>
      </c>
      <c r="BO1766" s="16"/>
      <c r="BY1766" t="e">
        <v>#N/A</v>
      </c>
    </row>
    <row r="1767" spans="1:77" hidden="1" x14ac:dyDescent="0.25">
      <c r="A1767" t="s">
        <v>2502</v>
      </c>
      <c r="B1767" s="2" t="str">
        <f t="shared" si="2224"/>
        <v/>
      </c>
      <c r="C1767">
        <v>150</v>
      </c>
      <c r="D1767" t="s">
        <v>134</v>
      </c>
      <c r="E1767" t="s">
        <v>2503</v>
      </c>
      <c r="F1767">
        <v>34825</v>
      </c>
      <c r="G1767" t="s">
        <v>5</v>
      </c>
      <c r="H1767" s="5" t="s">
        <v>8</v>
      </c>
      <c r="I1767">
        <v>64401</v>
      </c>
      <c r="J1767" t="s">
        <v>3</v>
      </c>
      <c r="K1767" s="5" t="s">
        <v>18</v>
      </c>
      <c r="L1767">
        <v>34825.49</v>
      </c>
      <c r="M1767" t="str">
        <f>$G1767&amp;""</f>
        <v>e</v>
      </c>
      <c r="N1767" t="str">
        <f>$H1767&amp;""</f>
        <v>7/2</v>
      </c>
      <c r="O1767">
        <v>64401.03</v>
      </c>
      <c r="P1767" t="str">
        <f>$J1767&amp;""</f>
        <v>o</v>
      </c>
      <c r="Q1767" t="str">
        <f>$K1767&amp;""</f>
        <v>5/2</v>
      </c>
      <c r="R1767">
        <v>17</v>
      </c>
      <c r="AA1767" s="10">
        <f t="shared" si="2230"/>
        <v>3380.2130000000002</v>
      </c>
      <c r="AB1767" s="3" cm="1">
        <f t="array" ref="AB1767">100000000/Lvac(AA1767)</f>
        <v>29575.441651666813</v>
      </c>
      <c r="AC1767" s="28">
        <f t="shared" si="2231"/>
        <v>2.9583934503535721E-7</v>
      </c>
      <c r="AD1767" s="28">
        <f t="shared" si="2232"/>
        <v>3.3811836583128153E-7</v>
      </c>
      <c r="AE1767" s="21">
        <f t="shared" si="2233"/>
        <v>29575.440935496321</v>
      </c>
      <c r="AF1767" s="10" cm="1">
        <f t="array" ref="AF1767">Lair(100000000/AE1767)</f>
        <v>3380.2130818545888</v>
      </c>
      <c r="AG1767" s="10">
        <f t="shared" si="2234"/>
        <v>9.3747896436802668E-3</v>
      </c>
      <c r="AH1767" s="10" t="b">
        <f t="shared" si="2225"/>
        <v>1</v>
      </c>
      <c r="AI1767" s="10">
        <f>$AF1767</f>
        <v>3380.2130818545888</v>
      </c>
      <c r="AJ1767" s="10">
        <f>AL1767/AK1767*AI1767</f>
        <v>9.1432969871855473E-3</v>
      </c>
      <c r="AK1767" s="23" cm="1">
        <f t="array" ref="AK1767">100000000/Lvac($AA1767)+0</f>
        <v>29575.441651666813</v>
      </c>
      <c r="AL1767" s="23">
        <f>MAX(0.08,0.007/$AA1767*$AE1767)</f>
        <v>0.08</v>
      </c>
      <c r="AM1767" s="10" cm="1">
        <f t="array" ref="AM1767">Lvac($AI1767)-$BA1767</f>
        <v>1.1325415835926833E-2</v>
      </c>
      <c r="AN1767" s="10">
        <f>$AK1767-($AX1767-$AW1767)</f>
        <v>-9.8348333187459502E-2</v>
      </c>
      <c r="AO1767" s="3">
        <f>AM1767/AJ1767</f>
        <v>1.2386577677395314</v>
      </c>
      <c r="AP1767" s="3">
        <v>1.2297030956749075</v>
      </c>
      <c r="AS1767" s="3">
        <f t="shared" si="2238"/>
        <v>1.6516668147232849E-3</v>
      </c>
      <c r="AT1767" s="3" cm="1">
        <f t="array" ref="AT1767">AS1767-(100000000/LvacE($A1767)-$E1767)</f>
        <v>-4.9271086027147248E-5</v>
      </c>
      <c r="AU1767" t="s">
        <v>4756</v>
      </c>
      <c r="AV1767" t="s">
        <v>4832</v>
      </c>
      <c r="AW1767" s="3">
        <v>34825.49</v>
      </c>
      <c r="AX1767" s="3">
        <v>64401.03</v>
      </c>
      <c r="AY1767" s="3"/>
      <c r="AZ1767" s="10" cm="1">
        <f t="array" ref="AZ1767">Lair(100000000/($AX1767-$AW1767))</f>
        <v>3380.2017593310984</v>
      </c>
      <c r="BA1767" s="10">
        <f>100000000/($AX1767-$AW1767)</f>
        <v>3381.1724147724776</v>
      </c>
      <c r="BB1767" s="12">
        <v>450000000</v>
      </c>
      <c r="BC1767" s="3">
        <v>0.57099999999999995</v>
      </c>
      <c r="BD1767" s="12" cm="1">
        <f t="array" ref="BD1767">SfromgA($BB1767,$BA1767,"")</f>
        <v>8.5851487648820317</v>
      </c>
      <c r="BE1767" s="29">
        <f>(10^MAX(0.05, -0.312925054856973*((LN($BD1767))^(1/3)) + 0.454808404431693)-1)*100</f>
        <v>12.441216044183424</v>
      </c>
      <c r="BF1767" s="12">
        <v>422676004.18586361</v>
      </c>
      <c r="BG1767" s="12" cm="1">
        <f t="array" ref="BG1767">SfromgA($BF1767,$BA1767,"")</f>
        <v>8.0638586117367552</v>
      </c>
      <c r="BH1767" s="29">
        <f>(10^MAX(0.05, -0.312925054856973*((LN($BG1767))^(1/3)) + 0.454808404431693)-1)*100</f>
        <v>13.471463808067984</v>
      </c>
      <c r="BI1767" s="12">
        <f>IF($BB1767="",$BF1767,$BB1767)</f>
        <v>450000000</v>
      </c>
      <c r="BJ1767" s="29">
        <f>IF($BB1767="",$BH1767,$BE1767)</f>
        <v>12.441216044183424</v>
      </c>
      <c r="BK1767" s="3">
        <f>LN(BN1767*100000000/($AX1767-$AW1767)/$BI1767)</f>
        <v>-6.7534274201355844</v>
      </c>
      <c r="BL1767" s="13">
        <f>EXP(BK$4341*$AX1767+BK$4342)*$BI1767/(100000000/($AX1767-$AW1767))</f>
        <v>112.11759678978244</v>
      </c>
      <c r="BM1767" s="3">
        <f t="shared" ref="BM1767" si="2305">LN(BL1767/$C1767)</f>
        <v>-0.29108700229818291</v>
      </c>
      <c r="BN1767" s="16" cm="1">
        <f t="array" ref="BN1767">$C1767*EXP(poly_from_str(100000000/$E1767,BN$4342))</f>
        <v>155.29909830447269</v>
      </c>
      <c r="BO1767" s="3">
        <f>LN($C1767)</f>
        <v>5.0106352940962555</v>
      </c>
      <c r="BP1767" s="13">
        <f>LN(BL1767/BN1767)</f>
        <v>-0.32580463218692901</v>
      </c>
      <c r="BY1767">
        <v>153832</v>
      </c>
    </row>
    <row r="1768" spans="1:77" hidden="1" x14ac:dyDescent="0.25">
      <c r="A1768" t="s">
        <v>2504</v>
      </c>
      <c r="B1768" s="2" t="str">
        <f t="shared" si="2224"/>
        <v/>
      </c>
      <c r="C1768">
        <v>0</v>
      </c>
      <c r="E1768" t="s">
        <v>2505</v>
      </c>
      <c r="R1768">
        <v>17</v>
      </c>
      <c r="S1768" t="s">
        <v>22</v>
      </c>
      <c r="AA1768" s="10">
        <f t="shared" si="2230"/>
        <v>3380.16</v>
      </c>
      <c r="AB1768" s="3" cm="1">
        <f t="array" ref="AB1768">100000000/Lvac(AA1768)</f>
        <v>29575.905371939789</v>
      </c>
      <c r="AC1768" s="28">
        <f t="shared" si="2231"/>
        <v>2.9584398371674713E-7</v>
      </c>
      <c r="AD1768" s="28">
        <f t="shared" si="2232"/>
        <v>3.3811306447739465E-7</v>
      </c>
      <c r="AE1768" s="21">
        <f t="shared" si="2233"/>
        <v>29575.907378759744</v>
      </c>
      <c r="AF1768" s="10" cm="1">
        <f t="array" ref="AF1768">Lair(100000000/AE1768)</f>
        <v>3380.1597706380571</v>
      </c>
      <c r="AG1768" s="10">
        <f t="shared" si="2234"/>
        <v>9.3749268336321048E-3</v>
      </c>
      <c r="AH1768" s="10" t="b">
        <f t="shared" si="2225"/>
        <v>1</v>
      </c>
      <c r="AI1768" s="10">
        <f t="shared" si="2247"/>
        <v>3380.16</v>
      </c>
      <c r="AJ1768">
        <v>3.0000000000000001E-3</v>
      </c>
      <c r="AK1768" s="3" cm="1">
        <f t="array" ref="AK1768">100000000/Lvac($AA1768)</f>
        <v>29575.905371939789</v>
      </c>
      <c r="AL1768" s="21">
        <f t="shared" ref="AL1768:AL1769" si="2306">AJ1768/AI1768*AK1768</f>
        <v>2.624956100179263E-2</v>
      </c>
      <c r="AM1768" s="21"/>
      <c r="AN1768" s="21"/>
      <c r="AO1768" s="21"/>
      <c r="AP1768" s="21"/>
      <c r="AS1768" s="3">
        <f t="shared" si="2238"/>
        <v>-4.6280602109618485E-3</v>
      </c>
      <c r="AT1768" s="3" cm="1">
        <f t="array" ref="AT1768">AS1768-(100000000/LvacE($A1768)-$E1768)</f>
        <v>-4.9272795877186581E-5</v>
      </c>
      <c r="BB1768"/>
      <c r="BC1768"/>
      <c r="BD1768"/>
      <c r="BE1768"/>
      <c r="BF1768"/>
      <c r="BG1768"/>
      <c r="BH1768"/>
      <c r="BI1768"/>
      <c r="BJ1768"/>
      <c r="BN1768" s="16" cm="1">
        <f t="array" ref="BN1768">$C1768*EXP(poly_from_str(100000000/$E1768,BN$4342))</f>
        <v>0</v>
      </c>
      <c r="BO1768" s="16"/>
      <c r="BY1768" t="e">
        <v>#N/A</v>
      </c>
    </row>
    <row r="1769" spans="1:77" hidden="1" x14ac:dyDescent="0.25">
      <c r="A1769" t="s">
        <v>2506</v>
      </c>
      <c r="B1769" s="2" t="str">
        <f t="shared" si="2224"/>
        <v/>
      </c>
      <c r="C1769">
        <v>0</v>
      </c>
      <c r="E1769" t="s">
        <v>2507</v>
      </c>
      <c r="R1769">
        <v>17</v>
      </c>
      <c r="S1769" t="s">
        <v>22</v>
      </c>
      <c r="AA1769" s="10">
        <f t="shared" si="2230"/>
        <v>3380.1149999999998</v>
      </c>
      <c r="AB1769" s="3" cm="1">
        <f t="array" ref="AB1769">100000000/Lvac(AA1769)</f>
        <v>29576.299108114552</v>
      </c>
      <c r="AC1769" s="28">
        <f t="shared" si="2231"/>
        <v>2.9584792233400343E-7</v>
      </c>
      <c r="AD1769" s="28">
        <f t="shared" si="2232"/>
        <v>3.3810856332787087E-7</v>
      </c>
      <c r="AE1769" s="21">
        <f t="shared" si="2233"/>
        <v>29576.299494865678</v>
      </c>
      <c r="AF1769" s="10" cm="1">
        <f t="array" ref="AF1769">Lair(100000000/AE1769)</f>
        <v>3380.1149557989079</v>
      </c>
      <c r="AG1769" s="10">
        <f t="shared" si="2234"/>
        <v>9.3750433207323638E-3</v>
      </c>
      <c r="AH1769" s="10" t="b">
        <f t="shared" si="2225"/>
        <v>1</v>
      </c>
      <c r="AI1769" s="10">
        <f t="shared" si="2247"/>
        <v>3380.1149999999998</v>
      </c>
      <c r="AJ1769">
        <v>3.0000000000000001E-3</v>
      </c>
      <c r="AK1769" s="3" cm="1">
        <f t="array" ref="AK1769">100000000/Lvac($AA1769)</f>
        <v>29576.299108114552</v>
      </c>
      <c r="AL1769" s="21">
        <f t="shared" si="2306"/>
        <v>2.6250259924394188E-2</v>
      </c>
      <c r="AM1769" s="21"/>
      <c r="AN1769" s="21"/>
      <c r="AO1769" s="21"/>
      <c r="AP1769" s="21"/>
      <c r="AS1769" s="3">
        <f t="shared" si="2238"/>
        <v>-8.9188544734497555E-4</v>
      </c>
      <c r="AT1769" s="3" cm="1">
        <f t="array" ref="AT1769">AS1769-(100000000/LvacE($A1769)-$E1769)</f>
        <v>-4.9274247430730611E-5</v>
      </c>
      <c r="BB1769"/>
      <c r="BC1769"/>
      <c r="BD1769"/>
      <c r="BE1769"/>
      <c r="BF1769"/>
      <c r="BG1769"/>
      <c r="BH1769"/>
      <c r="BI1769"/>
      <c r="BJ1769"/>
      <c r="BN1769" s="16" cm="1">
        <f t="array" ref="BN1769">$C1769*EXP(poly_from_str(100000000/$E1769,BN$4342))</f>
        <v>0</v>
      </c>
      <c r="BO1769" s="16"/>
      <c r="BY1769" t="e">
        <v>#N/A</v>
      </c>
    </row>
    <row r="1770" spans="1:77" hidden="1" x14ac:dyDescent="0.25">
      <c r="A1770" t="s">
        <v>2508</v>
      </c>
      <c r="B1770" s="2" t="str">
        <f t="shared" si="2224"/>
        <v/>
      </c>
      <c r="C1770">
        <v>50</v>
      </c>
      <c r="D1770" t="s">
        <v>134</v>
      </c>
      <c r="E1770" t="s">
        <v>2509</v>
      </c>
      <c r="F1770">
        <v>51312</v>
      </c>
      <c r="G1770" t="s">
        <v>5</v>
      </c>
      <c r="H1770" s="5" t="s">
        <v>18</v>
      </c>
      <c r="I1770">
        <v>80897</v>
      </c>
      <c r="J1770" t="s">
        <v>3</v>
      </c>
      <c r="K1770" s="5" t="s">
        <v>19</v>
      </c>
      <c r="L1770">
        <v>51312.800000000003</v>
      </c>
      <c r="M1770" t="str">
        <f>$G1770&amp;""</f>
        <v>e</v>
      </c>
      <c r="N1770" t="str">
        <f>$H1770&amp;""</f>
        <v>5/2</v>
      </c>
      <c r="O1770">
        <v>80897.850000000006</v>
      </c>
      <c r="P1770" t="str">
        <f>$J1770&amp;""</f>
        <v>o</v>
      </c>
      <c r="Q1770" t="str">
        <f>$K1770&amp;""</f>
        <v>3/2</v>
      </c>
      <c r="R1770">
        <v>17</v>
      </c>
      <c r="AA1770" s="10">
        <f t="shared" si="2230"/>
        <v>3379.1309999999999</v>
      </c>
      <c r="AB1770" s="3" cm="1">
        <f t="array" ref="AB1770">100000000/Lvac(AA1770)</f>
        <v>29584.911427454586</v>
      </c>
      <c r="AC1770" s="28">
        <f t="shared" si="2231"/>
        <v>2.9593407299095536E-7</v>
      </c>
      <c r="AD1770" s="28">
        <f t="shared" si="2232"/>
        <v>3.3801013819227025E-7</v>
      </c>
      <c r="AE1770" s="21">
        <f t="shared" si="2233"/>
        <v>29584.910808054596</v>
      </c>
      <c r="AF1770" s="10" cm="1">
        <f t="array" ref="AF1770">Lair(100000000/AE1770)</f>
        <v>3379.1310707489074</v>
      </c>
      <c r="AG1770" s="10">
        <f t="shared" si="2234"/>
        <v>9.377591668901647E-3</v>
      </c>
      <c r="AH1770" s="10" t="b">
        <f t="shared" si="2225"/>
        <v>1</v>
      </c>
      <c r="AI1770" s="10">
        <f>$AF1770</f>
        <v>3379.1310707489074</v>
      </c>
      <c r="AJ1770" s="10">
        <f>AL1770/AK1770*AI1770</f>
        <v>9.1374444815490591E-3</v>
      </c>
      <c r="AK1770" s="23" cm="1">
        <f t="array" ref="AK1770">100000000/Lvac($AA1770)+0</f>
        <v>29584.911427454586</v>
      </c>
      <c r="AL1770" s="23">
        <f>MAX(0.08,0.007/$AA1770*$AE1770)</f>
        <v>0.08</v>
      </c>
      <c r="AM1770" s="10" cm="1">
        <f t="array" ref="AM1770">Lvac($AI1770)-$BA1770</f>
        <v>1.5902724412171665E-2</v>
      </c>
      <c r="AN1770" s="10">
        <f>$AK1770-($AX1770-$AW1770)</f>
        <v>-0.13857254541653674</v>
      </c>
      <c r="AO1770" s="3">
        <f>AM1770/AJ1770</f>
        <v>1.7403908110504542</v>
      </c>
      <c r="AP1770" s="3">
        <v>1.7326461240238584</v>
      </c>
      <c r="AS1770" s="3">
        <f t="shared" si="2238"/>
        <v>1.4274545865191612E-3</v>
      </c>
      <c r="AT1770" s="3" cm="1">
        <f t="array" ref="AT1770">AS1770-(100000000/LvacE($A1770)-$E1770)</f>
        <v>-4.9305963329970837E-5</v>
      </c>
      <c r="AU1770" t="s">
        <v>4968</v>
      </c>
      <c r="AV1770" t="s">
        <v>4906</v>
      </c>
      <c r="AW1770" s="3">
        <v>51312.800000000003</v>
      </c>
      <c r="AX1770" s="3">
        <v>80897.850000000006</v>
      </c>
      <c r="AY1770" s="3"/>
      <c r="AZ1770" s="10" cm="1">
        <f t="array" ref="AZ1770">Lair(100000000/($AX1770-$AW1770))</f>
        <v>3379.1151720855964</v>
      </c>
      <c r="BA1770" s="10">
        <f>100000000/($AX1770-$AW1770)</f>
        <v>3380.0855499652694</v>
      </c>
      <c r="BB1770" s="12">
        <v>643000000</v>
      </c>
      <c r="BC1770" s="3">
        <v>0.80600000000000005</v>
      </c>
      <c r="BD1770" s="12" cm="1">
        <f t="array" ref="BD1770">SfromgA($BB1770,$BA1770,"")</f>
        <v>12.255397726873202</v>
      </c>
      <c r="BE1770" s="29">
        <f>(10^MAX(0.05, -0.312925054856973*((LN($BD1770))^(1/3)) + 0.454808404431693)-1)*100</f>
        <v>12.201845430196357</v>
      </c>
      <c r="BG1770" s="3"/>
      <c r="BH1770" s="3"/>
      <c r="BI1770" s="12">
        <f>IF($BB1770="",$BF1770,$BB1770)</f>
        <v>643000000</v>
      </c>
      <c r="BJ1770" s="29">
        <f>IF($BB1770="",$BH1770,$BE1770)</f>
        <v>12.201845430196357</v>
      </c>
      <c r="BK1770" s="3">
        <f>LN(BN1770*100000000/($AX1770-$AW1770)/$BI1770)</f>
        <v>-8.2052279751716419</v>
      </c>
      <c r="BL1770" s="13">
        <f>EXP(BK$4341*$AX1770+BK$4342)*$BI1770/(100000000/($AX1770-$AW1770))</f>
        <v>45.756598269932319</v>
      </c>
      <c r="BM1770" s="3">
        <f t="shared" ref="BM1770" si="2307">LN(BL1770/$C1770)</f>
        <v>-8.8686999626571131E-2</v>
      </c>
      <c r="BN1770" s="16" cm="1">
        <f t="array" ref="BN1770">$C1770*EXP(poly_from_str(100000000/$E1770,BN$4342))</f>
        <v>51.97542487079231</v>
      </c>
      <c r="BO1770" s="3">
        <f>LN($C1770)</f>
        <v>3.912023005428146</v>
      </c>
      <c r="BP1770" s="13">
        <f>LN(BL1770/BN1770)</f>
        <v>-0.12743500243130906</v>
      </c>
      <c r="BY1770">
        <v>51468</v>
      </c>
    </row>
    <row r="1771" spans="1:77" hidden="1" x14ac:dyDescent="0.25">
      <c r="A1771" t="s">
        <v>2510</v>
      </c>
      <c r="B1771" s="2" t="str">
        <f t="shared" si="2224"/>
        <v/>
      </c>
      <c r="C1771">
        <v>0</v>
      </c>
      <c r="E1771" t="s">
        <v>2511</v>
      </c>
      <c r="R1771">
        <v>17</v>
      </c>
      <c r="S1771" t="s">
        <v>22</v>
      </c>
      <c r="AA1771" s="10">
        <f t="shared" si="2230"/>
        <v>3379.049</v>
      </c>
      <c r="AB1771" s="3" cm="1">
        <f t="array" ref="AB1771">100000000/Lvac(AA1771)</f>
        <v>29585.629347133938</v>
      </c>
      <c r="AC1771" s="28">
        <f t="shared" si="2231"/>
        <v>2.9594125447722126E-7</v>
      </c>
      <c r="AD1771" s="28">
        <f t="shared" si="2232"/>
        <v>3.3800193609769314E-7</v>
      </c>
      <c r="AE1771" s="21">
        <f t="shared" si="2233"/>
        <v>29585.629630440642</v>
      </c>
      <c r="AF1771" s="10" cm="1">
        <f t="array" ref="AF1771">Lair(100000000/AE1771)</f>
        <v>3379.0489676418033</v>
      </c>
      <c r="AG1771" s="10">
        <f t="shared" si="2234"/>
        <v>9.3778041317444556E-3</v>
      </c>
      <c r="AH1771" s="10" t="b">
        <f t="shared" si="2225"/>
        <v>1</v>
      </c>
      <c r="AI1771" s="10">
        <f t="shared" si="2247"/>
        <v>3379.049</v>
      </c>
      <c r="AJ1771">
        <v>3.0000000000000001E-3</v>
      </c>
      <c r="AK1771" s="3" cm="1">
        <f t="array" ref="AK1771">100000000/Lvac($AA1771)</f>
        <v>29585.629347133938</v>
      </c>
      <c r="AL1771" s="21">
        <f t="shared" ref="AL1771:AL1776" si="2308">AJ1771/AI1771*AK1771</f>
        <v>2.6266824790466731E-2</v>
      </c>
      <c r="AM1771" s="21"/>
      <c r="AN1771" s="21"/>
      <c r="AO1771" s="21"/>
      <c r="AP1771" s="21"/>
      <c r="AS1771" s="3">
        <f t="shared" si="2238"/>
        <v>-6.5286606331937946E-4</v>
      </c>
      <c r="AT1771" s="3" cm="1">
        <f t="array" ref="AT1771">AS1771-(100000000/LvacE($A1771)-$E1771)</f>
        <v>-4.9308604502584785E-5</v>
      </c>
      <c r="BB1771"/>
      <c r="BC1771"/>
      <c r="BD1771"/>
      <c r="BE1771"/>
      <c r="BF1771"/>
      <c r="BG1771"/>
      <c r="BH1771"/>
      <c r="BI1771"/>
      <c r="BJ1771"/>
      <c r="BN1771" s="16" cm="1">
        <f t="array" ref="BN1771">$C1771*EXP(poly_from_str(100000000/$E1771,BN$4342))</f>
        <v>0</v>
      </c>
      <c r="BO1771" s="16"/>
      <c r="BY1771" t="e">
        <v>#N/A</v>
      </c>
    </row>
    <row r="1772" spans="1:77" hidden="1" x14ac:dyDescent="0.25">
      <c r="A1772" t="s">
        <v>2512</v>
      </c>
      <c r="B1772" s="2" t="str">
        <f t="shared" si="2224"/>
        <v/>
      </c>
      <c r="C1772">
        <v>0</v>
      </c>
      <c r="E1772" t="s">
        <v>2513</v>
      </c>
      <c r="R1772">
        <v>17</v>
      </c>
      <c r="S1772" t="s">
        <v>22</v>
      </c>
      <c r="AA1772" s="10">
        <f t="shared" si="2230"/>
        <v>3378.9839999999999</v>
      </c>
      <c r="AB1772" s="3" cm="1">
        <f t="array" ref="AB1772">100000000/Lvac(AA1772)</f>
        <v>29586.198454562757</v>
      </c>
      <c r="AC1772" s="28">
        <f t="shared" si="2231"/>
        <v>2.9594694736642734E-7</v>
      </c>
      <c r="AD1772" s="28">
        <f t="shared" si="2232"/>
        <v>3.3799543443736381E-7</v>
      </c>
      <c r="AE1772" s="21">
        <f t="shared" si="2233"/>
        <v>29586.199125223749</v>
      </c>
      <c r="AF1772" s="10" cm="1">
        <f t="array" ref="AF1772">Lair(100000000/AE1772)</f>
        <v>3378.9839234026426</v>
      </c>
      <c r="AG1772" s="10">
        <f t="shared" si="2234"/>
        <v>9.3779725584025794E-3</v>
      </c>
      <c r="AH1772" s="10" t="b">
        <f t="shared" si="2225"/>
        <v>1</v>
      </c>
      <c r="AI1772" s="10">
        <f t="shared" si="2247"/>
        <v>3378.9839999999999</v>
      </c>
      <c r="AJ1772">
        <v>3.0000000000000001E-3</v>
      </c>
      <c r="AK1772" s="3" cm="1">
        <f t="array" ref="AK1772">100000000/Lvac($AA1772)</f>
        <v>29586.198454562757</v>
      </c>
      <c r="AL1772" s="21">
        <f t="shared" si="2308"/>
        <v>2.6267835350415471E-2</v>
      </c>
      <c r="AM1772" s="21"/>
      <c r="AN1772" s="21"/>
      <c r="AO1772" s="21"/>
      <c r="AP1772" s="21"/>
      <c r="AS1772" s="3">
        <f t="shared" si="2238"/>
        <v>-1.5454372442036401E-3</v>
      </c>
      <c r="AT1772" s="3" cm="1">
        <f t="array" ref="AT1772">AS1772-(100000000/LvacE($A1772)-$E1772)</f>
        <v>-4.9310692702420056E-5</v>
      </c>
      <c r="BB1772"/>
      <c r="BC1772"/>
      <c r="BD1772"/>
      <c r="BE1772"/>
      <c r="BF1772"/>
      <c r="BG1772"/>
      <c r="BH1772"/>
      <c r="BI1772"/>
      <c r="BJ1772"/>
      <c r="BN1772" s="16" cm="1">
        <f t="array" ref="BN1772">$C1772*EXP(poly_from_str(100000000/$E1772,BN$4342))</f>
        <v>0</v>
      </c>
      <c r="BO1772" s="16"/>
      <c r="BY1772" t="e">
        <v>#N/A</v>
      </c>
    </row>
    <row r="1773" spans="1:77" hidden="1" x14ac:dyDescent="0.25">
      <c r="A1773" t="s">
        <v>2514</v>
      </c>
      <c r="B1773" s="2" t="str">
        <f t="shared" si="2224"/>
        <v/>
      </c>
      <c r="C1773">
        <v>0</v>
      </c>
      <c r="E1773" t="s">
        <v>2515</v>
      </c>
      <c r="R1773">
        <v>17</v>
      </c>
      <c r="S1773" t="s">
        <v>22</v>
      </c>
      <c r="AA1773" s="10">
        <f t="shared" si="2230"/>
        <v>3378.9360000000001</v>
      </c>
      <c r="AB1773" s="3" cm="1">
        <f t="array" ref="AB1773">100000000/Lvac(AA1773)</f>
        <v>29586.618732564104</v>
      </c>
      <c r="AC1773" s="28">
        <f t="shared" si="2231"/>
        <v>2.9595115148674022E-7</v>
      </c>
      <c r="AD1773" s="28">
        <f t="shared" si="2232"/>
        <v>3.3799063321127796E-7</v>
      </c>
      <c r="AE1773" s="21">
        <f t="shared" si="2233"/>
        <v>29586.619282600768</v>
      </c>
      <c r="AF1773" s="10" cm="1">
        <f t="array" ref="AF1773">Lair(100000000/AE1773)</f>
        <v>3378.9359371811415</v>
      </c>
      <c r="AG1773" s="10">
        <f t="shared" si="2234"/>
        <v>9.3780969412507534E-3</v>
      </c>
      <c r="AH1773" s="10" t="b">
        <f t="shared" si="2225"/>
        <v>1</v>
      </c>
      <c r="AI1773" s="10">
        <f t="shared" si="2247"/>
        <v>3378.9360000000001</v>
      </c>
      <c r="AJ1773">
        <v>3.0000000000000001E-3</v>
      </c>
      <c r="AK1773" s="3" cm="1">
        <f t="array" ref="AK1773">100000000/Lvac($AA1773)</f>
        <v>29586.618732564104</v>
      </c>
      <c r="AL1773" s="21">
        <f t="shared" si="2308"/>
        <v>2.6268581647504511E-2</v>
      </c>
      <c r="AM1773" s="21"/>
      <c r="AN1773" s="21"/>
      <c r="AO1773" s="21"/>
      <c r="AP1773" s="21"/>
      <c r="AS1773" s="3">
        <f t="shared" si="2238"/>
        <v>-1.2674358949880116E-3</v>
      </c>
      <c r="AT1773" s="3" cm="1">
        <f t="array" ref="AT1773">AS1773-(100000000/LvacE($A1773)-$E1773)</f>
        <v>-4.9312242481391877E-5</v>
      </c>
      <c r="BB1773"/>
      <c r="BC1773"/>
      <c r="BD1773"/>
      <c r="BE1773"/>
      <c r="BF1773"/>
      <c r="BG1773"/>
      <c r="BH1773"/>
      <c r="BI1773"/>
      <c r="BJ1773"/>
      <c r="BN1773" s="16" cm="1">
        <f t="array" ref="BN1773">$C1773*EXP(poly_from_str(100000000/$E1773,BN$4342))</f>
        <v>0</v>
      </c>
      <c r="BO1773" s="16"/>
      <c r="BY1773" t="e">
        <v>#N/A</v>
      </c>
    </row>
    <row r="1774" spans="1:77" hidden="1" x14ac:dyDescent="0.25">
      <c r="A1774" t="s">
        <v>2516</v>
      </c>
      <c r="B1774" s="2" t="str">
        <f t="shared" si="2224"/>
        <v/>
      </c>
      <c r="C1774">
        <v>0</v>
      </c>
      <c r="E1774" t="s">
        <v>2517</v>
      </c>
      <c r="R1774">
        <v>17</v>
      </c>
      <c r="S1774" t="s">
        <v>22</v>
      </c>
      <c r="AA1774" s="10">
        <f t="shared" si="2230"/>
        <v>3378.9050000000002</v>
      </c>
      <c r="AB1774" s="3" cm="1">
        <f t="array" ref="AB1774">100000000/Lvac(AA1774)</f>
        <v>29586.890168452424</v>
      </c>
      <c r="AC1774" s="28">
        <f t="shared" si="2231"/>
        <v>2.9595386671125705E-7</v>
      </c>
      <c r="AD1774" s="28">
        <f t="shared" si="2232"/>
        <v>3.3798753241943242E-7</v>
      </c>
      <c r="AE1774" s="21">
        <f t="shared" si="2233"/>
        <v>29586.890095346607</v>
      </c>
      <c r="AF1774" s="10" cm="1">
        <f t="array" ref="AF1774">Lair(100000000/AE1774)</f>
        <v>3378.9050083491525</v>
      </c>
      <c r="AG1774" s="10">
        <f t="shared" si="2234"/>
        <v>9.3781772746573851E-3</v>
      </c>
      <c r="AH1774" s="10" t="b">
        <f t="shared" si="2225"/>
        <v>1</v>
      </c>
      <c r="AI1774" s="10">
        <f t="shared" si="2247"/>
        <v>3378.9050000000002</v>
      </c>
      <c r="AJ1774">
        <v>3.0000000000000001E-3</v>
      </c>
      <c r="AK1774" s="3" cm="1">
        <f t="array" ref="AK1774">100000000/Lvac($AA1774)</f>
        <v>29586.890168452424</v>
      </c>
      <c r="AL1774" s="21">
        <f t="shared" si="2308"/>
        <v>2.6269063647944312E-2</v>
      </c>
      <c r="AM1774" s="21"/>
      <c r="AN1774" s="21"/>
      <c r="AO1774" s="21"/>
      <c r="AP1774" s="21"/>
      <c r="AS1774" s="3">
        <f t="shared" si="2238"/>
        <v>1.6845242498675361E-4</v>
      </c>
      <c r="AT1774" s="3" cm="1">
        <f t="array" ref="AT1774">AS1774-(100000000/LvacE($A1774)-$E1774)</f>
        <v>-4.931323928758502E-5</v>
      </c>
      <c r="BB1774"/>
      <c r="BC1774"/>
      <c r="BD1774"/>
      <c r="BE1774"/>
      <c r="BF1774"/>
      <c r="BG1774"/>
      <c r="BH1774"/>
      <c r="BI1774"/>
      <c r="BJ1774"/>
      <c r="BN1774" s="16" cm="1">
        <f t="array" ref="BN1774">$C1774*EXP(poly_from_str(100000000/$E1774,BN$4342))</f>
        <v>0</v>
      </c>
      <c r="BO1774" s="16"/>
      <c r="BY1774" t="e">
        <v>#N/A</v>
      </c>
    </row>
    <row r="1775" spans="1:77" hidden="1" x14ac:dyDescent="0.25">
      <c r="A1775" t="s">
        <v>2518</v>
      </c>
      <c r="B1775" s="2" t="str">
        <f t="shared" si="2224"/>
        <v/>
      </c>
      <c r="C1775">
        <v>0</v>
      </c>
      <c r="E1775" t="s">
        <v>2519</v>
      </c>
      <c r="R1775">
        <v>17</v>
      </c>
      <c r="S1775" t="s">
        <v>22</v>
      </c>
      <c r="AA1775" s="10">
        <f t="shared" si="2230"/>
        <v>3378.88</v>
      </c>
      <c r="AB1775" s="3" cm="1">
        <f t="array" ref="AB1775">100000000/Lvac(AA1775)</f>
        <v>29587.109071990115</v>
      </c>
      <c r="AC1775" s="28">
        <f t="shared" si="2231"/>
        <v>2.9595605644473909E-7</v>
      </c>
      <c r="AD1775" s="28">
        <f t="shared" si="2232"/>
        <v>3.3798503178084817E-7</v>
      </c>
      <c r="AE1775" s="21">
        <f t="shared" si="2233"/>
        <v>29587.10947473918</v>
      </c>
      <c r="AF1775" s="10" cm="1">
        <f t="array" ref="AF1775">Lair(100000000/AE1775)</f>
        <v>3378.8799540041605</v>
      </c>
      <c r="AG1775" s="10">
        <f t="shared" si="2234"/>
        <v>9.37824206127328E-3</v>
      </c>
      <c r="AH1775" s="10" t="b">
        <f t="shared" si="2225"/>
        <v>1</v>
      </c>
      <c r="AI1775" s="10">
        <f t="shared" si="2247"/>
        <v>3378.88</v>
      </c>
      <c r="AJ1775">
        <v>3.0000000000000001E-3</v>
      </c>
      <c r="AK1775" s="3" cm="1">
        <f t="array" ref="AK1775">100000000/Lvac($AA1775)</f>
        <v>29587.109071990115</v>
      </c>
      <c r="AL1775" s="21">
        <f t="shared" si="2308"/>
        <v>2.6269452367639674E-2</v>
      </c>
      <c r="AM1775" s="21"/>
      <c r="AN1775" s="21"/>
      <c r="AO1775" s="21"/>
      <c r="AP1775" s="21"/>
      <c r="AS1775" s="3">
        <f t="shared" si="2238"/>
        <v>-9.2800988568342291E-4</v>
      </c>
      <c r="AT1775" s="3" cm="1">
        <f t="array" ref="AT1775">AS1775-(100000000/LvacE($A1775)-$E1775)</f>
        <v>-4.931403964292258E-5</v>
      </c>
      <c r="BB1775"/>
      <c r="BC1775"/>
      <c r="BD1775"/>
      <c r="BE1775"/>
      <c r="BF1775"/>
      <c r="BG1775"/>
      <c r="BH1775"/>
      <c r="BI1775"/>
      <c r="BJ1775"/>
      <c r="BN1775" s="16" cm="1">
        <f t="array" ref="BN1775">$C1775*EXP(poly_from_str(100000000/$E1775,BN$4342))</f>
        <v>0</v>
      </c>
      <c r="BO1775" s="16"/>
      <c r="BY1775" t="e">
        <v>#N/A</v>
      </c>
    </row>
    <row r="1776" spans="1:77" hidden="1" x14ac:dyDescent="0.25">
      <c r="A1776" t="s">
        <v>2520</v>
      </c>
      <c r="B1776" s="2" t="str">
        <f t="shared" si="2224"/>
        <v/>
      </c>
      <c r="C1776">
        <v>5</v>
      </c>
      <c r="D1776" t="s">
        <v>1155</v>
      </c>
      <c r="E1776" t="s">
        <v>2521</v>
      </c>
      <c r="F1776">
        <v>35384</v>
      </c>
      <c r="G1776" t="s">
        <v>5</v>
      </c>
      <c r="H1776" s="5" t="s">
        <v>18</v>
      </c>
      <c r="I1776">
        <v>64979</v>
      </c>
      <c r="J1776" t="s">
        <v>3</v>
      </c>
      <c r="K1776" s="5" t="s">
        <v>8</v>
      </c>
      <c r="L1776">
        <v>35384.17</v>
      </c>
      <c r="M1776" t="str">
        <f t="shared" ref="M1776:M1777" si="2309">$G1776&amp;""</f>
        <v>e</v>
      </c>
      <c r="N1776" t="str">
        <f t="shared" ref="N1776:N1777" si="2310">$H1776&amp;""</f>
        <v>5/2</v>
      </c>
      <c r="O1776">
        <v>64979.55</v>
      </c>
      <c r="P1776" t="str">
        <f t="shared" ref="P1776:P1777" si="2311">$J1776&amp;""</f>
        <v>o</v>
      </c>
      <c r="Q1776" t="str">
        <f t="shared" ref="Q1776:Q1777" si="2312">$K1776&amp;""</f>
        <v>7/2</v>
      </c>
      <c r="R1776">
        <v>17</v>
      </c>
      <c r="AA1776" s="10">
        <f t="shared" si="2230"/>
        <v>3377.9720000000002</v>
      </c>
      <c r="AB1776" s="3" cm="1">
        <f t="array" ref="AB1776">100000000/Lvac(AA1776)</f>
        <v>29595.061844320346</v>
      </c>
      <c r="AC1776" s="28">
        <f t="shared" si="2231"/>
        <v>2.960356095313993E-7</v>
      </c>
      <c r="AD1776" s="28">
        <f t="shared" si="2232"/>
        <v>3.378942085880156E-7</v>
      </c>
      <c r="AE1776" s="21">
        <f t="shared" si="2233"/>
        <v>29595.061043412603</v>
      </c>
      <c r="AF1776" s="10" cm="1">
        <f t="array" ref="AF1776">Lair(100000000/AE1776)</f>
        <v>3377.972091418289</v>
      </c>
      <c r="AG1776" s="10">
        <f t="shared" si="2234"/>
        <v>9.3805960861014157E-3</v>
      </c>
      <c r="AH1776" s="10" t="b">
        <f t="shared" si="2225"/>
        <v>1</v>
      </c>
      <c r="AI1776" s="10">
        <f t="shared" ref="AI1776:AI1777" si="2313">$AF1776</f>
        <v>3377.972091418289</v>
      </c>
      <c r="AJ1776">
        <v>2.9000000000000001E-2</v>
      </c>
      <c r="AK1776" s="3" cm="1">
        <f t="array" ref="AK1776">100000000/Lvac($AA1776)</f>
        <v>29595.061844320346</v>
      </c>
      <c r="AL1776" s="21">
        <f t="shared" si="2308"/>
        <v>0.25407456611784468</v>
      </c>
      <c r="AM1776" s="10" cm="1">
        <f t="array" ref="AM1776">Lvac($AI1776)-$BA1776</f>
        <v>3.6415679268429813E-2</v>
      </c>
      <c r="AN1776" s="10">
        <f t="shared" ref="AN1776:AN1777" si="2314">$AK1776-($AX1776-$AW1776)</f>
        <v>-0.31815567965895752</v>
      </c>
      <c r="AO1776" s="3">
        <f t="shared" ref="AO1776:AO1777" si="2315">AM1776/AJ1776</f>
        <v>1.2557130782217176</v>
      </c>
      <c r="AP1776" s="3">
        <v>1.25255991826697</v>
      </c>
      <c r="AS1776" s="3">
        <f t="shared" si="2238"/>
        <v>1.8443203443894163E-3</v>
      </c>
      <c r="AT1776" s="3" cm="1">
        <f t="array" ref="AT1776">AS1776-(100000000/LvacE($A1776)-$E1776)</f>
        <v>-4.9343230784870684E-5</v>
      </c>
      <c r="AU1776" t="s">
        <v>4723</v>
      </c>
      <c r="AV1776" t="s">
        <v>4907</v>
      </c>
      <c r="AW1776" s="3">
        <v>35384.17</v>
      </c>
      <c r="AX1776" s="3">
        <v>64979.55</v>
      </c>
      <c r="AY1776" s="3"/>
      <c r="AZ1776" s="10" cm="1">
        <f t="array" ref="AZ1776">Lair(100000000/($AX1776-$AW1776))</f>
        <v>3377.9356850379954</v>
      </c>
      <c r="BA1776" s="10">
        <f t="shared" ref="BA1776:BA1777" si="2316">100000000/($AX1776-$AW1776)</f>
        <v>3378.9057616425262</v>
      </c>
      <c r="BB1776" s="12">
        <v>26500000</v>
      </c>
      <c r="BC1776" s="3">
        <v>0.29399999999999998</v>
      </c>
      <c r="BD1776" s="12" cm="1">
        <f t="array" ref="BD1776">SfromgA($BB1776,$BA1776,"")</f>
        <v>0.50455378910922843</v>
      </c>
      <c r="BE1776" s="29">
        <f t="shared" ref="BE1776:BE1777" si="2317">(10^MAX(0.05, -0.312925054856973*((LN($BD1776))^(1/3)) + 0.454808404431693)-1)*100</f>
        <v>437.69178706409929</v>
      </c>
      <c r="BG1776" s="3"/>
      <c r="BH1776" s="3"/>
      <c r="BI1776" s="12">
        <f>IF($BB1776="",$BF1776,$BB1776)</f>
        <v>26500000</v>
      </c>
      <c r="BJ1776" s="29">
        <f>IF($BB1776="",$BH1776,$BE1776)</f>
        <v>437.69178706409929</v>
      </c>
      <c r="BK1776" s="3">
        <f t="shared" ref="BK1776:BK1777" si="2318">LN(BN1776*100000000/($AX1776-$AW1776)/$BI1776)</f>
        <v>-7.3148550982116411</v>
      </c>
      <c r="BL1776" s="13">
        <f>EXP(BK$4341*$AX1776+BK$4342)*$BI1776/(100000000/($AX1776-$AW1776))</f>
        <v>6.3227864374599765</v>
      </c>
      <c r="BM1776" s="3">
        <f t="shared" ref="BM1776:BM1777" si="2319">LN(BL1776/$C1776)</f>
        <v>0.23472209056350551</v>
      </c>
      <c r="BN1776" s="16" cm="1">
        <f t="array" ref="BN1776">$C1776*EXP(poly_from_str(100000000/$E1776,BN$4342))</f>
        <v>5.2199770004542589</v>
      </c>
      <c r="BO1776" s="3">
        <f t="shared" ref="BO1776:BO1777" si="2320">LN($C1776)</f>
        <v>1.6094379124341003</v>
      </c>
      <c r="BP1776" s="13">
        <f t="shared" ref="BP1776:BP1777" si="2321">LN(BL1776/BN1776)</f>
        <v>0.19166700715601068</v>
      </c>
      <c r="BY1776">
        <v>5167</v>
      </c>
    </row>
    <row r="1777" spans="1:77" hidden="1" x14ac:dyDescent="0.25">
      <c r="A1777" t="s">
        <v>2522</v>
      </c>
      <c r="B1777" s="2" t="str">
        <f t="shared" si="2224"/>
        <v/>
      </c>
      <c r="C1777">
        <v>100</v>
      </c>
      <c r="D1777" t="s">
        <v>134</v>
      </c>
      <c r="E1777" t="s">
        <v>2523</v>
      </c>
      <c r="F1777">
        <v>45807</v>
      </c>
      <c r="G1777" t="s">
        <v>5</v>
      </c>
      <c r="H1777" s="5" t="s">
        <v>18</v>
      </c>
      <c r="I1777">
        <v>75409</v>
      </c>
      <c r="J1777" t="s">
        <v>3</v>
      </c>
      <c r="K1777" s="5" t="s">
        <v>19</v>
      </c>
      <c r="L1777">
        <v>45807.1</v>
      </c>
      <c r="M1777" t="str">
        <f t="shared" si="2309"/>
        <v>e</v>
      </c>
      <c r="N1777" t="str">
        <f t="shared" si="2310"/>
        <v>5/2</v>
      </c>
      <c r="O1777">
        <v>75409.58</v>
      </c>
      <c r="P1777" t="str">
        <f t="shared" si="2311"/>
        <v>o</v>
      </c>
      <c r="Q1777" t="str">
        <f t="shared" si="2312"/>
        <v>3/2</v>
      </c>
      <c r="R1777">
        <v>17</v>
      </c>
      <c r="AA1777" s="10">
        <f t="shared" si="2230"/>
        <v>3377.1410000000001</v>
      </c>
      <c r="AB1777" s="3" cm="1">
        <f t="array" ref="AB1777">100000000/Lvac(AA1777)</f>
        <v>29602.3439552091</v>
      </c>
      <c r="AC1777" s="28">
        <f t="shared" si="2231"/>
        <v>2.9610845386674703E-7</v>
      </c>
      <c r="AD1777" s="28">
        <f t="shared" si="2232"/>
        <v>3.3781108736290825E-7</v>
      </c>
      <c r="AE1777" s="21">
        <f t="shared" si="2233"/>
        <v>29602.342236678258</v>
      </c>
      <c r="AF1777" s="10" cm="1">
        <f t="array" ref="AF1777">Lair(100000000/AE1777)</f>
        <v>3377.1411960623691</v>
      </c>
      <c r="AG1777" s="10">
        <f t="shared" si="2234"/>
        <v>9.3827521497043057E-3</v>
      </c>
      <c r="AH1777" s="10" t="b">
        <f t="shared" si="2225"/>
        <v>1</v>
      </c>
      <c r="AI1777" s="10">
        <f t="shared" si="2313"/>
        <v>3377.1411960623691</v>
      </c>
      <c r="AJ1777" s="10">
        <f>AL1777/AK1777*AI1777</f>
        <v>9.1266859169592107E-3</v>
      </c>
      <c r="AK1777" s="23" cm="1">
        <f t="array" ref="AK1777">100000000/Lvac($AA1777)+0</f>
        <v>29602.3439552091</v>
      </c>
      <c r="AL1777" s="23">
        <f>MAX(0.08,0.007/$AA1777*$AE1777)</f>
        <v>0.08</v>
      </c>
      <c r="AM1777" s="10" cm="1">
        <f t="array" ref="AM1777">Lvac($AI1777)-$BA1777</f>
        <v>1.5720973452062026E-2</v>
      </c>
      <c r="AN1777" s="10">
        <f t="shared" si="2314"/>
        <v>-0.13604479090281529</v>
      </c>
      <c r="AO1777" s="3">
        <f t="shared" si="2315"/>
        <v>1.7225281548091085</v>
      </c>
      <c r="AP1777" s="3">
        <v>1.7010404487770783</v>
      </c>
      <c r="AS1777" s="3">
        <f t="shared" si="2238"/>
        <v>3.9552091002406087E-3</v>
      </c>
      <c r="AT1777" s="3" cm="1">
        <f t="array" ref="AT1777">AS1777-(100000000/LvacE($A1777)-$E1777)</f>
        <v>-4.9369889893569052E-5</v>
      </c>
      <c r="AU1777" t="s">
        <v>4967</v>
      </c>
      <c r="AV1777" t="s">
        <v>4900</v>
      </c>
      <c r="AW1777" s="3">
        <v>45807.1</v>
      </c>
      <c r="AX1777" s="3">
        <v>75409.58</v>
      </c>
      <c r="AY1777" s="3"/>
      <c r="AZ1777" s="10" cm="1">
        <f t="array" ref="AZ1777">Lair(100000000/($AX1777-$AW1777))</f>
        <v>3377.1254791032011</v>
      </c>
      <c r="BA1777" s="10">
        <f t="shared" si="2316"/>
        <v>3378.0953487680758</v>
      </c>
      <c r="BB1777" s="12">
        <v>665000000</v>
      </c>
      <c r="BC1777" s="3">
        <v>0.81899999999999995</v>
      </c>
      <c r="BD1777" s="12" cm="1">
        <f t="array" ref="BD1777">SfromgA($BB1777,$BA1777,"")</f>
        <v>12.652335983226005</v>
      </c>
      <c r="BE1777" s="29">
        <f t="shared" si="2317"/>
        <v>12.201845430196357</v>
      </c>
      <c r="BF1777" s="12">
        <v>612066232.30079758</v>
      </c>
      <c r="BG1777" s="12" cm="1">
        <f t="array" ref="BG1777">SfromgA($BF1777,$BA1777,"")</f>
        <v>11.645214458732253</v>
      </c>
      <c r="BH1777" s="29">
        <f>(10^MAX(0.05, -0.312925054856973*((LN($BG1777))^(1/3)) + 0.454808404431693)-1)*100</f>
        <v>12.201845430196357</v>
      </c>
      <c r="BI1777" s="12">
        <f>IF($BB1777="",$BF1777,$BB1777)</f>
        <v>665000000</v>
      </c>
      <c r="BJ1777" s="29">
        <f>IF($BB1777="",$BH1777,$BE1777)</f>
        <v>12.201845430196357</v>
      </c>
      <c r="BK1777" s="3">
        <f t="shared" si="2318"/>
        <v>-7.5389238882332039</v>
      </c>
      <c r="BL1777" s="13">
        <f>EXP(BK$4341*$AX1777+BK$4342)*$BI1777/(100000000/($AX1777-$AW1777))</f>
        <v>71.849014606203411</v>
      </c>
      <c r="BM1777" s="3">
        <f t="shared" si="2319"/>
        <v>-0.33060328815413315</v>
      </c>
      <c r="BN1777" s="16" cm="1">
        <f t="array" ref="BN1777">$C1777*EXP(poly_from_str(100000000/$E1777,BN$4342))</f>
        <v>104.72170332854964</v>
      </c>
      <c r="BO1777" s="3">
        <f t="shared" si="2320"/>
        <v>4.6051701859880918</v>
      </c>
      <c r="BP1777" s="13">
        <f t="shared" si="2321"/>
        <v>-0.37673948918687078</v>
      </c>
      <c r="BY1777">
        <v>103636</v>
      </c>
    </row>
    <row r="1778" spans="1:77" hidden="1" x14ac:dyDescent="0.25">
      <c r="A1778" t="s">
        <v>2524</v>
      </c>
      <c r="B1778" s="2" t="str">
        <f t="shared" si="2224"/>
        <v/>
      </c>
      <c r="C1778">
        <v>0</v>
      </c>
      <c r="E1778" t="s">
        <v>2525</v>
      </c>
      <c r="R1778">
        <v>17</v>
      </c>
      <c r="S1778" t="s">
        <v>22</v>
      </c>
      <c r="AA1778" s="10">
        <f t="shared" si="2230"/>
        <v>3377.058</v>
      </c>
      <c r="AB1778" s="3" cm="1">
        <f t="array" ref="AB1778">100000000/Lvac(AA1778)</f>
        <v>29603.071486833462</v>
      </c>
      <c r="AC1778" s="28">
        <f t="shared" si="2231"/>
        <v>2.9611573150357502E-7</v>
      </c>
      <c r="AD1778" s="28">
        <f t="shared" si="2232"/>
        <v>3.3780278524300069E-7</v>
      </c>
      <c r="AE1778" s="21">
        <f t="shared" si="2233"/>
        <v>29603.070840771234</v>
      </c>
      <c r="AF1778" s="10" cm="1">
        <f t="array" ref="AF1778">Lair(100000000/AE1778)</f>
        <v>3377.058073703804</v>
      </c>
      <c r="AG1778" s="10">
        <f t="shared" si="2234"/>
        <v>9.3829675840381571E-3</v>
      </c>
      <c r="AH1778" s="10" t="b">
        <f t="shared" si="2225"/>
        <v>1</v>
      </c>
      <c r="AI1778" s="10">
        <f t="shared" si="2247"/>
        <v>3377.058</v>
      </c>
      <c r="AJ1778">
        <v>3.0000000000000001E-3</v>
      </c>
      <c r="AK1778" s="3" cm="1">
        <f t="array" ref="AK1778">100000000/Lvac($AA1778)</f>
        <v>29603.071486833462</v>
      </c>
      <c r="AL1778" s="21">
        <f t="shared" ref="AL1778:AL1786" si="2322">AJ1778/AI1778*AK1778</f>
        <v>2.6297805504228944E-2</v>
      </c>
      <c r="AM1778" s="21"/>
      <c r="AN1778" s="21"/>
      <c r="AO1778" s="21"/>
      <c r="AP1778" s="21"/>
      <c r="AS1778" s="3">
        <f t="shared" si="2238"/>
        <v>1.4868334619677626E-3</v>
      </c>
      <c r="AT1778" s="3" cm="1">
        <f t="array" ref="AT1778">AS1778-(100000000/LvacE($A1778)-$E1778)</f>
        <v>-4.9372552894055843E-5</v>
      </c>
      <c r="BB1778"/>
      <c r="BC1778"/>
      <c r="BD1778"/>
      <c r="BE1778"/>
      <c r="BF1778"/>
      <c r="BG1778"/>
      <c r="BH1778"/>
      <c r="BI1778"/>
      <c r="BJ1778"/>
      <c r="BN1778" s="16" cm="1">
        <f t="array" ref="BN1778">$C1778*EXP(poly_from_str(100000000/$E1778,BN$4342))</f>
        <v>0</v>
      </c>
      <c r="BO1778" s="16"/>
      <c r="BY1778" t="e">
        <v>#N/A</v>
      </c>
    </row>
    <row r="1779" spans="1:77" hidden="1" x14ac:dyDescent="0.25">
      <c r="A1779" t="s">
        <v>2526</v>
      </c>
      <c r="B1779" s="2" t="str">
        <f t="shared" si="2224"/>
        <v/>
      </c>
      <c r="C1779">
        <v>0</v>
      </c>
      <c r="E1779" t="s">
        <v>2527</v>
      </c>
      <c r="R1779">
        <v>17</v>
      </c>
      <c r="S1779" t="s">
        <v>22</v>
      </c>
      <c r="AA1779" s="10">
        <f t="shared" si="2230"/>
        <v>3376.9929999999999</v>
      </c>
      <c r="AB1779" s="3" cm="1">
        <f t="array" ref="AB1779">100000000/Lvac(AA1779)</f>
        <v>29603.641265483864</v>
      </c>
      <c r="AC1779" s="28">
        <f t="shared" si="2231"/>
        <v>2.9612143110749715E-7</v>
      </c>
      <c r="AD1779" s="28">
        <f t="shared" si="2232"/>
        <v>3.3779628358283827E-7</v>
      </c>
      <c r="AE1779" s="21">
        <f t="shared" si="2233"/>
        <v>29603.640715579015</v>
      </c>
      <c r="AF1779" s="10" cm="1">
        <f t="array" ref="AF1779">Lair(100000000/AE1779)</f>
        <v>3376.9930627316025</v>
      </c>
      <c r="AG1779" s="10">
        <f t="shared" si="2234"/>
        <v>9.3831363087640198E-3</v>
      </c>
      <c r="AH1779" s="10" t="b">
        <f t="shared" si="2225"/>
        <v>1</v>
      </c>
      <c r="AI1779" s="10">
        <f t="shared" si="2247"/>
        <v>3376.9929999999999</v>
      </c>
      <c r="AJ1779">
        <v>3.0000000000000001E-3</v>
      </c>
      <c r="AK1779" s="3" cm="1">
        <f t="array" ref="AK1779">100000000/Lvac($AA1779)</f>
        <v>29603.641265483864</v>
      </c>
      <c r="AL1779" s="21">
        <f t="shared" si="2322"/>
        <v>2.6298817852584117E-2</v>
      </c>
      <c r="AM1779" s="21"/>
      <c r="AN1779" s="21"/>
      <c r="AO1779" s="21"/>
      <c r="AP1779" s="21"/>
      <c r="AS1779" s="3">
        <f t="shared" si="2238"/>
        <v>1.2654838646994904E-3</v>
      </c>
      <c r="AT1779" s="3" cm="1">
        <f t="array" ref="AT1779">AS1779-(100000000/LvacE($A1779)-$E1779)</f>
        <v>-4.93746338179335E-5</v>
      </c>
      <c r="BB1779"/>
      <c r="BC1779"/>
      <c r="BD1779"/>
      <c r="BE1779"/>
      <c r="BF1779"/>
      <c r="BG1779"/>
      <c r="BH1779"/>
      <c r="BI1779"/>
      <c r="BJ1779"/>
      <c r="BN1779" s="16" cm="1">
        <f t="array" ref="BN1779">$C1779*EXP(poly_from_str(100000000/$E1779,BN$4342))</f>
        <v>0</v>
      </c>
      <c r="BO1779" s="16"/>
      <c r="BY1779" t="e">
        <v>#N/A</v>
      </c>
    </row>
    <row r="1780" spans="1:77" hidden="1" x14ac:dyDescent="0.25">
      <c r="A1780" t="s">
        <v>2528</v>
      </c>
      <c r="B1780" s="2" t="str">
        <f t="shared" si="2224"/>
        <v/>
      </c>
      <c r="C1780">
        <v>0</v>
      </c>
      <c r="E1780" t="s">
        <v>2529</v>
      </c>
      <c r="R1780">
        <v>17</v>
      </c>
      <c r="S1780" t="s">
        <v>22</v>
      </c>
      <c r="AA1780" s="10">
        <f t="shared" si="2230"/>
        <v>3376.9430000000002</v>
      </c>
      <c r="AB1780" s="3" cm="1">
        <f t="array" ref="AB1780">100000000/Lvac(AA1780)</f>
        <v>29604.07957167838</v>
      </c>
      <c r="AC1780" s="28">
        <f t="shared" si="2231"/>
        <v>2.9612581556751176E-7</v>
      </c>
      <c r="AD1780" s="28">
        <f t="shared" si="2232"/>
        <v>3.3779128230579398E-7</v>
      </c>
      <c r="AE1780" s="21">
        <f t="shared" si="2233"/>
        <v>29604.079757807998</v>
      </c>
      <c r="AF1780" s="10" cm="1">
        <f t="array" ref="AF1780">Lair(100000000/AE1780)</f>
        <v>3376.9429787674844</v>
      </c>
      <c r="AG1780" s="10">
        <f t="shared" si="2234"/>
        <v>9.3832661036443877E-3</v>
      </c>
      <c r="AH1780" s="10" t="b">
        <f t="shared" si="2225"/>
        <v>1</v>
      </c>
      <c r="AI1780" s="10">
        <f t="shared" si="2247"/>
        <v>3376.9430000000002</v>
      </c>
      <c r="AJ1780">
        <v>3.0000000000000001E-3</v>
      </c>
      <c r="AK1780" s="3" cm="1">
        <f t="array" ref="AK1780">100000000/Lvac($AA1780)</f>
        <v>29604.07957167838</v>
      </c>
      <c r="AL1780" s="21">
        <f t="shared" si="2322"/>
        <v>2.6299596621866324E-2</v>
      </c>
      <c r="AM1780" s="21"/>
      <c r="AN1780" s="21"/>
      <c r="AO1780" s="21"/>
      <c r="AP1780" s="21"/>
      <c r="AS1780" s="3">
        <f t="shared" si="2238"/>
        <v>-4.2832162216654979E-4</v>
      </c>
      <c r="AT1780" s="3" cm="1">
        <f t="array" ref="AT1780">AS1780-(100000000/LvacE($A1780)-$E1780)</f>
        <v>-4.937623452860862E-5</v>
      </c>
      <c r="BB1780"/>
      <c r="BC1780"/>
      <c r="BD1780"/>
      <c r="BE1780"/>
      <c r="BF1780"/>
      <c r="BG1780"/>
      <c r="BH1780"/>
      <c r="BI1780"/>
      <c r="BJ1780"/>
      <c r="BN1780" s="16" cm="1">
        <f t="array" ref="BN1780">$C1780*EXP(poly_from_str(100000000/$E1780,BN$4342))</f>
        <v>0</v>
      </c>
      <c r="BO1780" s="16"/>
      <c r="BY1780" t="e">
        <v>#N/A</v>
      </c>
    </row>
    <row r="1781" spans="1:77" hidden="1" x14ac:dyDescent="0.25">
      <c r="A1781" t="s">
        <v>2530</v>
      </c>
      <c r="B1781" s="2" t="str">
        <f t="shared" si="2224"/>
        <v/>
      </c>
      <c r="C1781">
        <v>0</v>
      </c>
      <c r="E1781" t="s">
        <v>2531</v>
      </c>
      <c r="R1781">
        <v>17</v>
      </c>
      <c r="S1781" t="s">
        <v>22</v>
      </c>
      <c r="AA1781" s="10">
        <f t="shared" si="2230"/>
        <v>3376.9160000000002</v>
      </c>
      <c r="AB1781" s="3" cm="1">
        <f t="array" ref="AB1781">100000000/Lvac(AA1781)</f>
        <v>29604.316262419998</v>
      </c>
      <c r="AC1781" s="28">
        <f t="shared" si="2231"/>
        <v>2.9612818322990562E-7</v>
      </c>
      <c r="AD1781" s="28">
        <f t="shared" si="2232"/>
        <v>3.3778858161619143E-7</v>
      </c>
      <c r="AE1781" s="21">
        <f t="shared" si="2233"/>
        <v>29604.317886636152</v>
      </c>
      <c r="AF1781" s="10" cm="1">
        <f t="array" ref="AF1781">Lair(100000000/AE1781)</f>
        <v>3376.9158147224393</v>
      </c>
      <c r="AG1781" s="10">
        <f t="shared" si="2234"/>
        <v>9.3833361952769916E-3</v>
      </c>
      <c r="AH1781" s="10" t="b">
        <f t="shared" si="2225"/>
        <v>1</v>
      </c>
      <c r="AI1781" s="10">
        <f t="shared" si="2247"/>
        <v>3376.9160000000002</v>
      </c>
      <c r="AJ1781">
        <v>3.0000000000000001E-3</v>
      </c>
      <c r="AK1781" s="3" cm="1">
        <f t="array" ref="AK1781">100000000/Lvac($AA1781)</f>
        <v>29604.316262419998</v>
      </c>
      <c r="AL1781" s="21">
        <f t="shared" si="2322"/>
        <v>2.6300017171661954E-2</v>
      </c>
      <c r="AM1781" s="21"/>
      <c r="AN1781" s="21"/>
      <c r="AO1781" s="21"/>
      <c r="AP1781" s="21"/>
      <c r="AS1781" s="3">
        <f t="shared" si="2238"/>
        <v>-3.7375800020527095E-3</v>
      </c>
      <c r="AT1781" s="3" cm="1">
        <f t="array" ref="AT1781">AS1781-(100000000/LvacE($A1781)-$E1781)</f>
        <v>-4.9377100367564708E-5</v>
      </c>
      <c r="BB1781"/>
      <c r="BC1781"/>
      <c r="BD1781"/>
      <c r="BE1781"/>
      <c r="BF1781"/>
      <c r="BG1781"/>
      <c r="BH1781"/>
      <c r="BI1781"/>
      <c r="BJ1781"/>
      <c r="BN1781" s="16" cm="1">
        <f t="array" ref="BN1781">$C1781*EXP(poly_from_str(100000000/$E1781,BN$4342))</f>
        <v>0</v>
      </c>
      <c r="BO1781" s="16"/>
      <c r="BY1781" t="e">
        <v>#N/A</v>
      </c>
    </row>
    <row r="1782" spans="1:77" hidden="1" x14ac:dyDescent="0.25">
      <c r="A1782" t="s">
        <v>2532</v>
      </c>
      <c r="B1782" s="2" t="str">
        <f t="shared" si="2224"/>
        <v/>
      </c>
      <c r="C1782">
        <v>1</v>
      </c>
      <c r="E1782" t="s">
        <v>2533</v>
      </c>
      <c r="R1782">
        <v>17</v>
      </c>
      <c r="S1782" t="s">
        <v>22</v>
      </c>
      <c r="AA1782" s="10">
        <f t="shared" si="2230"/>
        <v>3376.3310000000001</v>
      </c>
      <c r="AB1782" s="3" cm="1">
        <f t="array" ref="AB1782">100000000/Lvac(AA1782)</f>
        <v>29609.445491336926</v>
      </c>
      <c r="AC1782" s="28">
        <f t="shared" si="2231"/>
        <v>2.9617949188038731E-7</v>
      </c>
      <c r="AD1782" s="28">
        <f t="shared" si="2232"/>
        <v>3.3773006667503382E-7</v>
      </c>
      <c r="AE1782" s="21">
        <f t="shared" si="2233"/>
        <v>29609.447451405478</v>
      </c>
      <c r="AF1782" s="10" cm="1">
        <f t="array" ref="AF1782">Lair(100000000/AE1782)</f>
        <v>3376.330776488549</v>
      </c>
      <c r="AG1782" s="10">
        <f t="shared" si="2234"/>
        <v>9.3848552602420979E-3</v>
      </c>
      <c r="AH1782" s="10" t="b">
        <f t="shared" si="2225"/>
        <v>1</v>
      </c>
      <c r="AI1782" s="10">
        <f t="shared" si="2247"/>
        <v>3376.3310000000001</v>
      </c>
      <c r="AJ1782">
        <v>3.0000000000000001E-3</v>
      </c>
      <c r="AK1782" s="3" cm="1">
        <f t="array" ref="AK1782">100000000/Lvac($AA1782)</f>
        <v>29609.445491336926</v>
      </c>
      <c r="AL1782" s="21">
        <f t="shared" si="2322"/>
        <v>2.6309131561452589E-2</v>
      </c>
      <c r="AM1782" s="21"/>
      <c r="AN1782" s="21"/>
      <c r="AO1782" s="21"/>
      <c r="AP1782" s="21"/>
      <c r="AS1782" s="3">
        <f t="shared" si="2238"/>
        <v>-4.5086630743753631E-3</v>
      </c>
      <c r="AT1782" s="3" cm="1">
        <f t="array" ref="AT1782">AS1782-(100000000/LvacE($A1782)-$E1782)</f>
        <v>-4.9395832320442423E-5</v>
      </c>
      <c r="BB1782"/>
      <c r="BC1782"/>
      <c r="BD1782"/>
      <c r="BE1782"/>
      <c r="BF1782"/>
      <c r="BG1782"/>
      <c r="BH1782"/>
      <c r="BI1782"/>
      <c r="BJ1782"/>
      <c r="BN1782" s="16" cm="1">
        <f t="array" ref="BN1782">$C1782*EXP(poly_from_str(100000000/$E1782,BN$4342))</f>
        <v>1.0503661657780725</v>
      </c>
      <c r="BO1782" s="16"/>
      <c r="BY1782" t="e">
        <v>#N/A</v>
      </c>
    </row>
    <row r="1783" spans="1:77" hidden="1" x14ac:dyDescent="0.25">
      <c r="A1783" t="s">
        <v>2534</v>
      </c>
      <c r="B1783" s="2" t="str">
        <f t="shared" si="2224"/>
        <v/>
      </c>
      <c r="C1783">
        <v>3</v>
      </c>
      <c r="E1783" t="s">
        <v>2535</v>
      </c>
      <c r="F1783">
        <v>38694</v>
      </c>
      <c r="G1783" t="s">
        <v>5</v>
      </c>
      <c r="H1783" s="5" t="s">
        <v>18</v>
      </c>
      <c r="I1783">
        <v>68331</v>
      </c>
      <c r="J1783" t="s">
        <v>3</v>
      </c>
      <c r="K1783" s="5" t="s">
        <v>8</v>
      </c>
      <c r="L1783">
        <v>38694.51</v>
      </c>
      <c r="M1783" t="str">
        <f>$G1783&amp;""</f>
        <v>e</v>
      </c>
      <c r="N1783" t="str">
        <f>$H1783&amp;""</f>
        <v>5/2</v>
      </c>
      <c r="O1783">
        <v>68331.73</v>
      </c>
      <c r="P1783" t="str">
        <f>$J1783&amp;""</f>
        <v>o</v>
      </c>
      <c r="Q1783" t="str">
        <f>$K1783&amp;""</f>
        <v>7/2</v>
      </c>
      <c r="R1783">
        <v>17</v>
      </c>
      <c r="AA1783" s="10">
        <f t="shared" si="2230"/>
        <v>3373.1669999999999</v>
      </c>
      <c r="AB1783" s="3" cm="1">
        <f t="array" ref="AB1783">100000000/Lvac(AA1783)</f>
        <v>29637.217998006676</v>
      </c>
      <c r="AC1783" s="28">
        <f t="shared" si="2231"/>
        <v>2.9645730555291215E-7</v>
      </c>
      <c r="AD1783" s="28">
        <f t="shared" si="2232"/>
        <v>3.3741358587275552E-7</v>
      </c>
      <c r="AE1783" s="21">
        <f t="shared" si="2233"/>
        <v>29637.218870186392</v>
      </c>
      <c r="AF1783" s="10" cm="1">
        <f t="array" ref="AF1783">Lair(100000000/AE1783)</f>
        <v>3373.1669007294986</v>
      </c>
      <c r="AG1783" s="10">
        <f t="shared" si="2234"/>
        <v>9.3930848958866664E-3</v>
      </c>
      <c r="AH1783" s="10" t="b">
        <f t="shared" si="2225"/>
        <v>1</v>
      </c>
      <c r="AI1783" s="10">
        <f>$AF1783</f>
        <v>3373.1669007294986</v>
      </c>
      <c r="AJ1783">
        <v>3.0000000000000001E-3</v>
      </c>
      <c r="AK1783" s="3" cm="1">
        <f t="array" ref="AK1783">100000000/Lvac($AA1783)</f>
        <v>29637.217998006676</v>
      </c>
      <c r="AL1783" s="21">
        <f t="shared" si="2322"/>
        <v>2.6358510151036858E-2</v>
      </c>
      <c r="AM1783" s="10" cm="1">
        <f t="array" ref="AM1783">Lvac($AI1783)-$BA1783</f>
        <v>2.4055836397565145E-3</v>
      </c>
      <c r="AN1783" s="10">
        <f>$AK1783-($AX1783-$AW1783)</f>
        <v>-2.2001993322191993E-2</v>
      </c>
      <c r="AO1783" s="3">
        <f>AM1783/AJ1783</f>
        <v>0.80186121325217152</v>
      </c>
      <c r="AP1783" s="3">
        <v>0.8349598301720107</v>
      </c>
      <c r="AS1783" s="3">
        <f t="shared" si="2238"/>
        <v>-2.0019933253934141E-3</v>
      </c>
      <c r="AT1783" s="3" cm="1">
        <f t="array" ref="AT1783">AS1783-(100000000/LvacE($A1783)-$E1783)</f>
        <v>-4.9496706196805462E-5</v>
      </c>
      <c r="AU1783" t="s">
        <v>4789</v>
      </c>
      <c r="AV1783" t="s">
        <v>4918</v>
      </c>
      <c r="AW1783" s="3">
        <v>38694.51</v>
      </c>
      <c r="AX1783" s="3">
        <v>68331.75</v>
      </c>
      <c r="AY1783" s="3"/>
      <c r="AZ1783" s="10" cm="1">
        <f t="array" ref="AZ1783">Lair(100000000/($AX1783-$AW1783))</f>
        <v>3373.164495759991</v>
      </c>
      <c r="BA1783" s="10">
        <f>100000000/($AX1783-$AW1783)</f>
        <v>3374.1333538480644</v>
      </c>
      <c r="BB1783" s="12">
        <v>158000</v>
      </c>
      <c r="BC1783" s="3">
        <v>4.0000000000000001E-3</v>
      </c>
      <c r="BD1783" s="12" cm="1">
        <f t="array" ref="BD1783">SfromgA($BB1783,$BA1783,"")</f>
        <v>2.9955541574008676E-3</v>
      </c>
      <c r="BE1783" s="29">
        <f>(10^MAX(0.05, -0.312925054856973*((LN($BD1783))^(1/3)) + 0.454808404431693)-1)*100</f>
        <v>940.84137760406406</v>
      </c>
      <c r="BG1783" s="3"/>
      <c r="BH1783" s="3"/>
      <c r="BI1783" s="12">
        <f>IF($BB1783="",$BF1783,$BB1783)</f>
        <v>158000</v>
      </c>
      <c r="BJ1783" s="29">
        <f>IF($BB1783="",$BH1783,$BE1783)</f>
        <v>940.84137760406406</v>
      </c>
      <c r="BK1783" s="3"/>
      <c r="BL1783" s="13">
        <f>EXP(BK$4341*$AX1783+BK$4342)*$BI1783/(100000000/($AX1783-$AW1783))</f>
        <v>2.9262974300833716E-2</v>
      </c>
      <c r="BM1783" s="3"/>
      <c r="BN1783" s="16" cm="1">
        <f t="array" ref="BN1783">$C1783*EXP(poly_from_str(100000000/$E1783,BN$4342))</f>
        <v>3.1880731536695093</v>
      </c>
      <c r="BO1783" s="3">
        <f>LN($C1783)</f>
        <v>1.0986122886681098</v>
      </c>
      <c r="BP1783" s="17"/>
      <c r="BY1783">
        <v>3151</v>
      </c>
    </row>
    <row r="1784" spans="1:77" hidden="1" x14ac:dyDescent="0.25">
      <c r="A1784" t="s">
        <v>2536</v>
      </c>
      <c r="B1784" s="2" t="str">
        <f t="shared" si="2224"/>
        <v/>
      </c>
      <c r="C1784">
        <v>2</v>
      </c>
      <c r="E1784" t="s">
        <v>2537</v>
      </c>
      <c r="R1784">
        <v>17</v>
      </c>
      <c r="S1784" t="s">
        <v>22</v>
      </c>
      <c r="AA1784" s="10">
        <f t="shared" si="2230"/>
        <v>3372.7840000000001</v>
      </c>
      <c r="AB1784" s="3" cm="1">
        <f t="array" ref="AB1784">100000000/Lvac(AA1784)</f>
        <v>29640.583375931739</v>
      </c>
      <c r="AC1784" s="28">
        <f t="shared" si="2231"/>
        <v>2.9649097007101551E-7</v>
      </c>
      <c r="AD1784" s="28">
        <f t="shared" si="2232"/>
        <v>3.373752760925764E-7</v>
      </c>
      <c r="AE1784" s="21">
        <f t="shared" si="2233"/>
        <v>29640.581904810984</v>
      </c>
      <c r="AF1784" s="10" cm="1">
        <f t="array" ref="AF1784">Lair(100000000/AE1784)</f>
        <v>3372.7841674032811</v>
      </c>
      <c r="AG1784" s="10">
        <f t="shared" si="2234"/>
        <v>9.3940826593004075E-3</v>
      </c>
      <c r="AH1784" s="10" t="b">
        <f t="shared" si="2225"/>
        <v>1</v>
      </c>
      <c r="AI1784" s="10">
        <f t="shared" si="2247"/>
        <v>3372.7840000000001</v>
      </c>
      <c r="AJ1784">
        <v>3.0000000000000001E-3</v>
      </c>
      <c r="AK1784" s="3" cm="1">
        <f t="array" ref="AK1784">100000000/Lvac($AA1784)</f>
        <v>29640.583375931739</v>
      </c>
      <c r="AL1784" s="21">
        <f t="shared" si="2322"/>
        <v>2.6364495955802453E-2</v>
      </c>
      <c r="AM1784" s="21"/>
      <c r="AN1784" s="21"/>
      <c r="AO1784" s="21"/>
      <c r="AP1784" s="21"/>
      <c r="AS1784" s="3">
        <f t="shared" si="2238"/>
        <v>3.3759317375370301E-3</v>
      </c>
      <c r="AT1784" s="3" cm="1">
        <f t="array" ref="AT1784">AS1784-(100000000/LvacE($A1784)-$E1784)</f>
        <v>-4.950886795995757E-5</v>
      </c>
      <c r="BB1784"/>
      <c r="BC1784"/>
      <c r="BD1784"/>
      <c r="BE1784"/>
      <c r="BF1784"/>
      <c r="BG1784"/>
      <c r="BH1784"/>
      <c r="BI1784"/>
      <c r="BJ1784"/>
      <c r="BN1784" s="16" cm="1">
        <f t="array" ref="BN1784">$C1784*EXP(poly_from_str(100000000/$E1784,BN$4342))</f>
        <v>2.1283698517943379</v>
      </c>
      <c r="BO1784" s="16"/>
      <c r="BY1784" t="e">
        <v>#N/A</v>
      </c>
    </row>
    <row r="1785" spans="1:77" hidden="1" x14ac:dyDescent="0.25">
      <c r="A1785" t="s">
        <v>2538</v>
      </c>
      <c r="B1785" s="2" t="str">
        <f t="shared" si="2224"/>
        <v/>
      </c>
      <c r="C1785">
        <v>0</v>
      </c>
      <c r="E1785" t="s">
        <v>2539</v>
      </c>
      <c r="R1785">
        <v>17</v>
      </c>
      <c r="S1785" t="s">
        <v>22</v>
      </c>
      <c r="AA1785" s="10">
        <f t="shared" si="2230"/>
        <v>3372.0210000000002</v>
      </c>
      <c r="AB1785" s="3" cm="1">
        <f t="array" ref="AB1785">100000000/Lvac(AA1785)</f>
        <v>29647.290049522569</v>
      </c>
      <c r="AC1785" s="28">
        <f t="shared" si="2231"/>
        <v>2.9655805820900877E-7</v>
      </c>
      <c r="AD1785" s="28">
        <f t="shared" si="2232"/>
        <v>3.3729895660939294E-7</v>
      </c>
      <c r="AE1785" s="21">
        <f t="shared" si="2233"/>
        <v>29647.290027931227</v>
      </c>
      <c r="AF1785" s="10" cm="1">
        <f t="array" ref="AF1785">Lair(100000000/AE1785)</f>
        <v>3372.0210024558328</v>
      </c>
      <c r="AG1785" s="10">
        <f t="shared" si="2234"/>
        <v>9.3960713841228401E-3</v>
      </c>
      <c r="AH1785" s="10" t="b">
        <f t="shared" si="2225"/>
        <v>1</v>
      </c>
      <c r="AI1785" s="10">
        <f t="shared" si="2247"/>
        <v>3372.0210000000002</v>
      </c>
      <c r="AJ1785">
        <v>3.0000000000000001E-3</v>
      </c>
      <c r="AK1785" s="3" cm="1">
        <f t="array" ref="AK1785">100000000/Lvac($AA1785)</f>
        <v>29647.290049522569</v>
      </c>
      <c r="AL1785" s="21">
        <f t="shared" si="2322"/>
        <v>2.6376428304737045E-2</v>
      </c>
      <c r="AM1785" s="21"/>
      <c r="AN1785" s="21"/>
      <c r="AO1785" s="21"/>
      <c r="AP1785" s="21"/>
      <c r="AS1785" s="3">
        <f t="shared" si="2238"/>
        <v>4.9522568588145077E-5</v>
      </c>
      <c r="AT1785" s="3" cm="1">
        <f t="array" ref="AT1785">AS1785-(100000000/LvacE($A1785)-$E1785)</f>
        <v>-4.9533064157003537E-5</v>
      </c>
      <c r="BB1785"/>
      <c r="BC1785"/>
      <c r="BD1785"/>
      <c r="BE1785"/>
      <c r="BF1785"/>
      <c r="BG1785"/>
      <c r="BH1785"/>
      <c r="BI1785"/>
      <c r="BJ1785"/>
      <c r="BN1785" s="16" cm="1">
        <f t="array" ref="BN1785">$C1785*EXP(poly_from_str(100000000/$E1785,BN$4342))</f>
        <v>0</v>
      </c>
      <c r="BO1785" s="16"/>
      <c r="BY1785" t="e">
        <v>#N/A</v>
      </c>
    </row>
    <row r="1786" spans="1:77" hidden="1" x14ac:dyDescent="0.25">
      <c r="A1786" t="s">
        <v>2540</v>
      </c>
      <c r="B1786" s="2" t="str">
        <f t="shared" si="2224"/>
        <v/>
      </c>
      <c r="C1786">
        <v>0</v>
      </c>
      <c r="E1786" t="s">
        <v>2541</v>
      </c>
      <c r="R1786">
        <v>17</v>
      </c>
      <c r="S1786" t="s">
        <v>22</v>
      </c>
      <c r="AA1786" s="10">
        <f t="shared" si="2230"/>
        <v>3371.9780000000001</v>
      </c>
      <c r="AB1786" s="3" cm="1">
        <f t="array" ref="AB1786">100000000/Lvac(AA1786)</f>
        <v>29647.668104428867</v>
      </c>
      <c r="AC1786" s="28">
        <f t="shared" si="2231"/>
        <v>2.9656183996455491E-7</v>
      </c>
      <c r="AD1786" s="28">
        <f t="shared" si="2232"/>
        <v>3.3729465551141162E-7</v>
      </c>
      <c r="AE1786" s="21">
        <f t="shared" si="2233"/>
        <v>29647.668930902419</v>
      </c>
      <c r="AF1786" s="10" cm="1">
        <f t="array" ref="AF1786">Lair(100000000/AE1786)</f>
        <v>3371.9779059980233</v>
      </c>
      <c r="AG1786" s="10">
        <f t="shared" si="2234"/>
        <v>9.3961835018539358E-3</v>
      </c>
      <c r="AH1786" s="10" t="b">
        <f t="shared" si="2225"/>
        <v>1</v>
      </c>
      <c r="AI1786" s="10">
        <f t="shared" si="2247"/>
        <v>3371.9780000000001</v>
      </c>
      <c r="AJ1786">
        <v>3.0000000000000001E-3</v>
      </c>
      <c r="AK1786" s="3" cm="1">
        <f t="array" ref="AK1786">100000000/Lvac($AA1786)</f>
        <v>29647.668104428867</v>
      </c>
      <c r="AL1786" s="21">
        <f t="shared" si="2322"/>
        <v>2.6377101011123619E-2</v>
      </c>
      <c r="AM1786" s="21"/>
      <c r="AN1786" s="21"/>
      <c r="AO1786" s="21"/>
      <c r="AP1786" s="21"/>
      <c r="AS1786" s="3">
        <f t="shared" si="2238"/>
        <v>-1.8955711311718915E-3</v>
      </c>
      <c r="AT1786" s="3" cm="1">
        <f t="array" ref="AT1786">AS1786-(100000000/LvacE($A1786)-$E1786)</f>
        <v>-4.9534421123098582E-5</v>
      </c>
      <c r="BB1786"/>
      <c r="BC1786"/>
      <c r="BD1786"/>
      <c r="BE1786"/>
      <c r="BF1786"/>
      <c r="BG1786"/>
      <c r="BH1786"/>
      <c r="BI1786"/>
      <c r="BJ1786"/>
      <c r="BN1786" s="16" cm="1">
        <f t="array" ref="BN1786">$C1786*EXP(poly_from_str(100000000/$E1786,BN$4342))</f>
        <v>0</v>
      </c>
      <c r="BO1786" s="16"/>
      <c r="BY1786" t="e">
        <v>#N/A</v>
      </c>
    </row>
    <row r="1787" spans="1:77" hidden="1" x14ac:dyDescent="0.25">
      <c r="A1787" t="s">
        <v>2542</v>
      </c>
      <c r="B1787" s="2" t="str">
        <f t="shared" si="2224"/>
        <v/>
      </c>
      <c r="C1787">
        <v>100</v>
      </c>
      <c r="D1787" t="s">
        <v>170</v>
      </c>
      <c r="E1787" t="s">
        <v>2543</v>
      </c>
      <c r="F1787">
        <v>38726</v>
      </c>
      <c r="G1787" t="s">
        <v>5</v>
      </c>
      <c r="H1787" s="5" t="s">
        <v>8</v>
      </c>
      <c r="I1787">
        <v>68374</v>
      </c>
      <c r="J1787" t="s">
        <v>3</v>
      </c>
      <c r="K1787" s="5" t="s">
        <v>4</v>
      </c>
      <c r="L1787">
        <v>38726.5</v>
      </c>
      <c r="M1787" t="str">
        <f t="shared" ref="M1787:M1790" si="2323">$G1787&amp;""</f>
        <v>e</v>
      </c>
      <c r="N1787" t="str">
        <f t="shared" ref="N1787:N1790" si="2324">$H1787&amp;""</f>
        <v>7/2</v>
      </c>
      <c r="O1787">
        <v>68374.539999999994</v>
      </c>
      <c r="P1787" t="str">
        <f t="shared" ref="P1787:P1790" si="2325">$J1787&amp;""</f>
        <v>o</v>
      </c>
      <c r="Q1787" t="str">
        <f t="shared" ref="Q1787:Q1790" si="2326">$K1787&amp;""</f>
        <v>9/2</v>
      </c>
      <c r="R1787">
        <v>17</v>
      </c>
      <c r="AA1787" s="10">
        <f t="shared" si="2230"/>
        <v>3371.924</v>
      </c>
      <c r="AB1787" s="3" cm="1">
        <f t="array" ref="AB1787">100000000/Lvac(AA1787)</f>
        <v>29648.142884712233</v>
      </c>
      <c r="AC1787" s="28">
        <f t="shared" si="2231"/>
        <v>2.9656658928255799E-7</v>
      </c>
      <c r="AD1787" s="28">
        <f t="shared" si="2232"/>
        <v>3.372892541325548E-7</v>
      </c>
      <c r="AE1787" s="21">
        <f t="shared" si="2233"/>
        <v>29648.14162692535</v>
      </c>
      <c r="AF1787" s="10" cm="1">
        <f t="array" ref="AF1787">Lair(100000000/AE1787)</f>
        <v>3371.9241430543966</v>
      </c>
      <c r="AG1787" s="10">
        <f t="shared" si="2234"/>
        <v>9.3963243069405226E-3</v>
      </c>
      <c r="AH1787" s="10" t="b">
        <f t="shared" si="2225"/>
        <v>1</v>
      </c>
      <c r="AI1787" s="10">
        <f t="shared" ref="AI1787:AI1790" si="2327">$AF1787</f>
        <v>3371.9241430543966</v>
      </c>
      <c r="AJ1787" s="10">
        <f>AL1787/AK1787*AI1787</f>
        <v>1.1373137792023714E-2</v>
      </c>
      <c r="AK1787" s="16" cm="1">
        <f t="array" ref="AK1787">100000000/Lvac($AA1787)-0</f>
        <v>29648.142884712233</v>
      </c>
      <c r="AL1787" s="16">
        <f>MAX(0.1,0.007/$AA1787*$AE1787)</f>
        <v>0.1</v>
      </c>
      <c r="AM1787" s="10" cm="1">
        <f t="array" ref="AM1787">Lvac($AI1787)-$BA1787</f>
        <v>-1.1561530309336376E-2</v>
      </c>
      <c r="AN1787" s="10">
        <f t="shared" ref="AN1787:AN1790" si="2328">$AK1787-($AX1787-$AW1787)</f>
        <v>0.10288471223975648</v>
      </c>
      <c r="AO1787" s="3">
        <f t="shared" ref="AO1787:AO1790" si="2329">AM1787/AJ1787</f>
        <v>-1.0165646913593878</v>
      </c>
      <c r="AP1787" s="3">
        <v>-1.0291462166915775</v>
      </c>
      <c r="AS1787" s="3">
        <f t="shared" si="2238"/>
        <v>2.8847122339357156E-3</v>
      </c>
      <c r="AT1787" s="3" cm="1">
        <f t="array" ref="AT1787">AS1787-(100000000/LvacE($A1787)-$E1787)</f>
        <v>-4.9536130973137915E-5</v>
      </c>
      <c r="AU1787" t="s">
        <v>4745</v>
      </c>
      <c r="AV1787" t="s">
        <v>4734</v>
      </c>
      <c r="AW1787" s="3">
        <v>38726.5</v>
      </c>
      <c r="AX1787" s="3">
        <v>68374.539999999994</v>
      </c>
      <c r="AY1787" s="3"/>
      <c r="AZ1787" s="10" cm="1">
        <f t="array" ref="AZ1787">Lair(100000000/($AX1787-$AW1787))</f>
        <v>3371.935701633297</v>
      </c>
      <c r="BA1787" s="10">
        <f t="shared" ref="BA1787:BA1790" si="2330">100000000/($AX1787-$AW1787)</f>
        <v>3372.9042459467819</v>
      </c>
      <c r="BB1787" s="12">
        <v>624000000</v>
      </c>
      <c r="BC1787" s="3">
        <v>0.58199999999999996</v>
      </c>
      <c r="BD1787" s="12" cm="1">
        <f t="array" ref="BD1787">SfromgA($BB1787,$BA1787,"")</f>
        <v>11.817619044835416</v>
      </c>
      <c r="BE1787" s="29">
        <f t="shared" ref="BE1787:BE1790" si="2331">(10^MAX(0.05, -0.312925054856973*((LN($BD1787))^(1/3)) + 0.454808404431693)-1)*100</f>
        <v>12.201845430196357</v>
      </c>
      <c r="BF1787" s="12">
        <v>547185024.77201307</v>
      </c>
      <c r="BG1787" s="12" cm="1">
        <f t="array" ref="BG1787">SfromgA($BF1787,$BA1787,"")</f>
        <v>10.362859246465513</v>
      </c>
      <c r="BH1787" s="29">
        <f>(10^MAX(0.05, -0.312925054856973*((LN($BG1787))^(1/3)) + 0.454808404431693)-1)*100</f>
        <v>12.201845430196357</v>
      </c>
      <c r="BI1787" s="12">
        <f>IF($BB1787="",$BF1787,$BB1787)</f>
        <v>624000000</v>
      </c>
      <c r="BJ1787" s="29">
        <f>IF($BB1787="",$BH1787,$BE1787)</f>
        <v>12.201845430196357</v>
      </c>
      <c r="BK1787" s="3">
        <f t="shared" ref="BK1787:BK1790" si="2332">LN(BN1787*100000000/($AX1787-$AW1787)/$BI1787)</f>
        <v>-7.4575967062770241</v>
      </c>
      <c r="BL1787" s="13">
        <f>EXP(BK$4341*$AX1787+BK$4342)*$BI1787/(100000000/($AX1787-$AW1787))</f>
        <v>115.23707473055828</v>
      </c>
      <c r="BM1787" s="3">
        <f t="shared" ref="BM1787:BM1790" si="2333">LN(BL1787/$C1787)</f>
        <v>0.14182133975609057</v>
      </c>
      <c r="BN1787" s="16" cm="1">
        <f t="array" ref="BN1787">$C1787*EXP(poly_from_str(100000000/$E1787,BN$4342))</f>
        <v>106.75481684836652</v>
      </c>
      <c r="BO1787" s="3">
        <f t="shared" ref="BO1787:BO1790" si="2334">LN($C1787)</f>
        <v>4.6051701859880918</v>
      </c>
      <c r="BP1787" s="13">
        <f t="shared" ref="BP1787:BP1790" si="2335">LN(BL1787/BN1787)</f>
        <v>7.6456751952120691E-2</v>
      </c>
      <c r="BY1787">
        <v>105483</v>
      </c>
    </row>
    <row r="1788" spans="1:77" hidden="1" x14ac:dyDescent="0.25">
      <c r="A1788" t="s">
        <v>2544</v>
      </c>
      <c r="B1788" s="2" t="str">
        <f t="shared" si="2224"/>
        <v/>
      </c>
      <c r="C1788">
        <v>7</v>
      </c>
      <c r="E1788" t="s">
        <v>2545</v>
      </c>
      <c r="F1788">
        <v>30505</v>
      </c>
      <c r="G1788" t="s">
        <v>5</v>
      </c>
      <c r="H1788" s="5" t="s">
        <v>16</v>
      </c>
      <c r="I1788">
        <v>60166</v>
      </c>
      <c r="J1788" t="s">
        <v>3</v>
      </c>
      <c r="K1788" s="5" t="s">
        <v>4</v>
      </c>
      <c r="L1788">
        <v>30505.72</v>
      </c>
      <c r="M1788" t="str">
        <f t="shared" si="2323"/>
        <v>e</v>
      </c>
      <c r="N1788" t="str">
        <f t="shared" si="2324"/>
        <v>11/2</v>
      </c>
      <c r="O1788">
        <v>60166.2</v>
      </c>
      <c r="P1788" t="str">
        <f t="shared" si="2325"/>
        <v>o</v>
      </c>
      <c r="Q1788" t="str">
        <f t="shared" si="2326"/>
        <v>9/2</v>
      </c>
      <c r="R1788">
        <v>17</v>
      </c>
      <c r="AA1788" s="10">
        <f t="shared" si="2230"/>
        <v>3370.5230000000001</v>
      </c>
      <c r="AB1788" s="3" cm="1">
        <f t="array" ref="AB1788">100000000/Lvac(AA1788)</f>
        <v>29660.466112552931</v>
      </c>
      <c r="AC1788" s="28">
        <f t="shared" si="2231"/>
        <v>2.9668986089102494E-7</v>
      </c>
      <c r="AD1788" s="28">
        <f t="shared" si="2232"/>
        <v>3.3714911836020643E-7</v>
      </c>
      <c r="AE1788" s="21">
        <f t="shared" si="2233"/>
        <v>29660.46780913962</v>
      </c>
      <c r="AF1788" s="10" cm="1">
        <f t="array" ref="AF1788">Lair(100000000/AE1788)</f>
        <v>3370.5228071990305</v>
      </c>
      <c r="AG1788" s="10">
        <f t="shared" si="2234"/>
        <v>9.3999797824481438E-3</v>
      </c>
      <c r="AH1788" s="10" t="b">
        <f t="shared" si="2225"/>
        <v>1</v>
      </c>
      <c r="AI1788" s="10">
        <f t="shared" si="2327"/>
        <v>3370.5228071990305</v>
      </c>
      <c r="AJ1788">
        <v>3.0000000000000001E-3</v>
      </c>
      <c r="AK1788" s="3" cm="1">
        <f t="array" ref="AK1788">100000000/Lvac($AA1788)</f>
        <v>29660.466112552931</v>
      </c>
      <c r="AL1788" s="21">
        <f t="shared" ref="AL1788:AL1789" si="2336">AJ1788/AI1788*AK1788</f>
        <v>2.6399880204817261E-2</v>
      </c>
      <c r="AM1788" s="10" cm="1">
        <f t="array" ref="AM1788">Lvac($AI1788)-$BA1788</f>
        <v>1.3857286171514716E-3</v>
      </c>
      <c r="AN1788" s="10">
        <f t="shared" si="2328"/>
        <v>-1.3887447064917069E-2</v>
      </c>
      <c r="AO1788" s="3">
        <f t="shared" si="2329"/>
        <v>0.46190953905049048</v>
      </c>
      <c r="AP1788" s="3">
        <v>0.52619293804430833</v>
      </c>
      <c r="AS1788" s="3">
        <f t="shared" si="2238"/>
        <v>-3.8874470701557584E-3</v>
      </c>
      <c r="AT1788" s="3" cm="1">
        <f t="array" ref="AT1788">AS1788-(100000000/LvacE($A1788)-$E1788)</f>
        <v>-4.9580445192987099E-5</v>
      </c>
      <c r="AU1788" t="s">
        <v>4701</v>
      </c>
      <c r="AV1788" t="s">
        <v>4721</v>
      </c>
      <c r="AW1788" s="3">
        <v>30505.72</v>
      </c>
      <c r="AX1788" s="3">
        <v>60166.2</v>
      </c>
      <c r="AY1788" s="3"/>
      <c r="AZ1788" s="10" cm="1">
        <f t="array" ref="AZ1788">Lair(100000000/($AX1788-$AW1788))</f>
        <v>3370.5214218241344</v>
      </c>
      <c r="BA1788" s="10">
        <f t="shared" si="2330"/>
        <v>3371.4896050232501</v>
      </c>
      <c r="BB1788" s="12">
        <v>116000000</v>
      </c>
      <c r="BC1788" s="3">
        <v>0.32</v>
      </c>
      <c r="BD1788" s="12" cm="1">
        <f t="array" ref="BD1788">SfromgA($BB1788,$BA1788,"")</f>
        <v>2.1941020546784382</v>
      </c>
      <c r="BE1788" s="29">
        <f t="shared" si="2331"/>
        <v>46.570599827698359</v>
      </c>
      <c r="BG1788" s="3"/>
      <c r="BH1788" s="3"/>
      <c r="BI1788" s="12">
        <f t="shared" ref="BI1788:BI1789" si="2337">IF($BB1788="",$BF1788,$BB1788)</f>
        <v>116000000</v>
      </c>
      <c r="BJ1788" s="29">
        <f t="shared" ref="BJ1788:BJ1789" si="2338">IF($BB1788="",$BH1788,$BE1788)</f>
        <v>46.570599827698359</v>
      </c>
      <c r="BK1788" s="3">
        <f t="shared" si="2332"/>
        <v>-8.4295855039633576</v>
      </c>
      <c r="BL1788" s="13">
        <f>EXP(BK$4341*$AX1788+BK$4342)*$BI1788/(100000000/($AX1788-$AW1788))</f>
        <v>39.985695898961417</v>
      </c>
      <c r="BM1788" s="3">
        <f t="shared" si="2333"/>
        <v>1.7426116385776278</v>
      </c>
      <c r="BN1788" s="16" cm="1">
        <f t="array" ref="BN1788">$C1788*EXP(poly_from_str(100000000/$E1788,BN$4342))</f>
        <v>7.5112755642966285</v>
      </c>
      <c r="BO1788" s="3">
        <f t="shared" si="2334"/>
        <v>1.9459101490553132</v>
      </c>
      <c r="BP1788" s="13">
        <f t="shared" si="2335"/>
        <v>1.6721164875050498</v>
      </c>
      <c r="BY1788">
        <v>7419</v>
      </c>
    </row>
    <row r="1789" spans="1:77" hidden="1" x14ac:dyDescent="0.25">
      <c r="A1789" t="s">
        <v>2546</v>
      </c>
      <c r="B1789" s="2" t="str">
        <f t="shared" si="2224"/>
        <v/>
      </c>
      <c r="C1789">
        <v>5</v>
      </c>
      <c r="E1789" t="s">
        <v>2547</v>
      </c>
      <c r="F1789">
        <v>35137</v>
      </c>
      <c r="G1789" t="s">
        <v>5</v>
      </c>
      <c r="H1789" s="5" t="s">
        <v>19</v>
      </c>
      <c r="I1789">
        <v>64817</v>
      </c>
      <c r="J1789" t="s">
        <v>3</v>
      </c>
      <c r="K1789" s="5" t="s">
        <v>18</v>
      </c>
      <c r="L1789">
        <v>35137.82</v>
      </c>
      <c r="M1789" t="str">
        <f t="shared" si="2323"/>
        <v>e</v>
      </c>
      <c r="N1789" t="str">
        <f t="shared" si="2324"/>
        <v>3/2</v>
      </c>
      <c r="O1789">
        <v>64817.53</v>
      </c>
      <c r="P1789" t="str">
        <f t="shared" si="2325"/>
        <v>o</v>
      </c>
      <c r="Q1789" t="str">
        <f t="shared" si="2326"/>
        <v>5/2</v>
      </c>
      <c r="R1789">
        <v>17</v>
      </c>
      <c r="AA1789" s="10">
        <f t="shared" si="2230"/>
        <v>3368.3380000000002</v>
      </c>
      <c r="AB1789" s="3" cm="1">
        <f t="array" ref="AB1789">100000000/Lvac(AA1789)</f>
        <v>29679.705882370479</v>
      </c>
      <c r="AC1789" s="28">
        <f t="shared" si="2231"/>
        <v>2.9688232000470261E-7</v>
      </c>
      <c r="AD1789" s="28">
        <f t="shared" si="2232"/>
        <v>3.3693056257474321E-7</v>
      </c>
      <c r="AE1789" s="21">
        <f t="shared" si="2233"/>
        <v>29679.707682042415</v>
      </c>
      <c r="AF1789" s="10" cm="1">
        <f t="array" ref="AF1789">Lair(100000000/AE1789)</f>
        <v>3368.3377957494326</v>
      </c>
      <c r="AG1789" s="10">
        <f t="shared" si="2234"/>
        <v>9.405689969707684E-3</v>
      </c>
      <c r="AH1789" s="10" t="b">
        <f t="shared" si="2225"/>
        <v>1</v>
      </c>
      <c r="AI1789" s="10">
        <f t="shared" si="2327"/>
        <v>3368.3377957494326</v>
      </c>
      <c r="AJ1789">
        <v>3.0000000000000001E-3</v>
      </c>
      <c r="AK1789" s="3" cm="1">
        <f t="array" ref="AK1789">100000000/Lvac($AA1789)</f>
        <v>29679.705882370479</v>
      </c>
      <c r="AL1789" s="21">
        <f t="shared" si="2336"/>
        <v>2.6434141421169677E-2</v>
      </c>
      <c r="AM1789" s="10" cm="1">
        <f t="array" ref="AM1789">Lvac($AI1789)-$BA1789</f>
        <v>2.631396014294296E-4</v>
      </c>
      <c r="AN1789" s="10">
        <f t="shared" si="2328"/>
        <v>-4.1176295198965818E-3</v>
      </c>
      <c r="AO1789" s="3">
        <f t="shared" si="2329"/>
        <v>8.771320047647653E-2</v>
      </c>
      <c r="AP1789" s="3">
        <v>0.15581410449764613</v>
      </c>
      <c r="AS1789" s="3">
        <f t="shared" si="2238"/>
        <v>-4.1176295198965818E-3</v>
      </c>
      <c r="AT1789" s="3" cm="1">
        <f t="array" ref="AT1789">AS1789-(100000000/LvacE($A1789)-$E1789)</f>
        <v>-4.9649257562123239E-5</v>
      </c>
      <c r="AU1789" t="s">
        <v>4735</v>
      </c>
      <c r="AV1789" t="s">
        <v>4877</v>
      </c>
      <c r="AW1789" s="3">
        <v>35137.82</v>
      </c>
      <c r="AX1789" s="3">
        <v>64817.53</v>
      </c>
      <c r="AY1789" s="3"/>
      <c r="AZ1789" s="10" cm="1">
        <f t="array" ref="AZ1789">Lair(100000000/($AX1789-$AW1789))</f>
        <v>3368.3375326769929</v>
      </c>
      <c r="BA1789" s="10">
        <f t="shared" si="2330"/>
        <v>3369.3051583051183</v>
      </c>
      <c r="BB1789" s="12">
        <v>11600000</v>
      </c>
      <c r="BC1789" s="3">
        <v>0.13</v>
      </c>
      <c r="BD1789" s="12" cm="1">
        <f t="array" ref="BD1789">SfromgA($BB1789,$BA1789,"")</f>
        <v>0.21898400267366577</v>
      </c>
      <c r="BE1789" s="29">
        <f t="shared" si="2331"/>
        <v>552.38663767596483</v>
      </c>
      <c r="BG1789" s="3"/>
      <c r="BH1789" s="3"/>
      <c r="BI1789" s="12">
        <f t="shared" si="2337"/>
        <v>11600000</v>
      </c>
      <c r="BJ1789" s="29">
        <f t="shared" si="2338"/>
        <v>552.38663767596483</v>
      </c>
      <c r="BK1789" s="3">
        <f t="shared" si="2332"/>
        <v>-6.4561540246333067</v>
      </c>
      <c r="BL1789" s="13">
        <f>EXP(BK$4341*$AX1789+BK$4342)*$BI1789/(100000000/($AX1789-$AW1789))</f>
        <v>2.8099763079490794</v>
      </c>
      <c r="BM1789" s="3">
        <f t="shared" si="2333"/>
        <v>-0.57626186045883721</v>
      </c>
      <c r="BN1789" s="16" cm="1">
        <f t="array" ref="BN1789">$C1789*EXP(poly_from_str(100000000/$E1789,BN$4342))</f>
        <v>5.4081107304438554</v>
      </c>
      <c r="BO1789" s="3">
        <f t="shared" si="2334"/>
        <v>1.6094379124341003</v>
      </c>
      <c r="BP1789" s="13">
        <f t="shared" si="2335"/>
        <v>-0.6547237618597509</v>
      </c>
      <c r="BR1789" s="12">
        <v>12050000</v>
      </c>
      <c r="BS1789" s="14"/>
      <c r="BT1789" s="13">
        <f>EXP(BS$4338*$AX1789+BS$4336)*$BR1789/(100000000/($AX1789-$AW1789))</f>
        <v>3.6675733630624916</v>
      </c>
      <c r="BU1789" s="14"/>
      <c r="BV1789" s="3" cm="1">
        <f t="array" ref="BV1789">$BN1789*EXP(poly_from_str(100000000/$E1789,BV$4341))</f>
        <v>76.370212423109464</v>
      </c>
      <c r="BW1789" s="12" t="s">
        <v>14</v>
      </c>
      <c r="BX1789" s="14"/>
      <c r="BY1789">
        <v>5338</v>
      </c>
    </row>
    <row r="1790" spans="1:77" hidden="1" x14ac:dyDescent="0.25">
      <c r="A1790" t="s">
        <v>2548</v>
      </c>
      <c r="B1790" s="2" t="str">
        <f t="shared" si="2224"/>
        <v/>
      </c>
      <c r="C1790">
        <v>500</v>
      </c>
      <c r="D1790" t="s">
        <v>134</v>
      </c>
      <c r="E1790" t="s">
        <v>2549</v>
      </c>
      <c r="F1790">
        <v>30733</v>
      </c>
      <c r="G1790" t="s">
        <v>5</v>
      </c>
      <c r="H1790" s="5" t="s">
        <v>16</v>
      </c>
      <c r="I1790">
        <v>60419</v>
      </c>
      <c r="J1790" t="s">
        <v>3</v>
      </c>
      <c r="K1790" s="5" t="s">
        <v>16</v>
      </c>
      <c r="L1790">
        <v>30733.53</v>
      </c>
      <c r="M1790" t="str">
        <f t="shared" si="2323"/>
        <v>e</v>
      </c>
      <c r="N1790" t="str">
        <f t="shared" si="2324"/>
        <v>11/2</v>
      </c>
      <c r="O1790">
        <v>60419.73</v>
      </c>
      <c r="P1790" t="str">
        <f t="shared" si="2325"/>
        <v>o</v>
      </c>
      <c r="Q1790" t="str">
        <f t="shared" si="2326"/>
        <v>11/2</v>
      </c>
      <c r="R1790">
        <v>17</v>
      </c>
      <c r="AA1790" s="10">
        <f t="shared" si="2230"/>
        <v>3367.5819999999999</v>
      </c>
      <c r="AB1790" s="3" cm="1">
        <f t="array" ref="AB1790">100000000/Lvac(AA1790)</f>
        <v>29686.36856798565</v>
      </c>
      <c r="AC1790" s="28">
        <f t="shared" si="2231"/>
        <v>2.9694896813203066E-7</v>
      </c>
      <c r="AD1790" s="28">
        <f t="shared" si="2232"/>
        <v>3.3685494327467832E-7</v>
      </c>
      <c r="AE1790" s="21">
        <f t="shared" si="2233"/>
        <v>29686.36919418543</v>
      </c>
      <c r="AF1790" s="10" cm="1">
        <f t="array" ref="AF1790">Lair(100000000/AE1790)</f>
        <v>3367.5819289624628</v>
      </c>
      <c r="AG1790" s="10">
        <f t="shared" si="2234"/>
        <v>9.4076682569252442E-3</v>
      </c>
      <c r="AH1790" s="10" t="b">
        <f t="shared" si="2225"/>
        <v>1</v>
      </c>
      <c r="AI1790" s="10">
        <f t="shared" si="2327"/>
        <v>3367.5819289624628</v>
      </c>
      <c r="AJ1790" s="10">
        <f>AL1790/AK1790*AI1790</f>
        <v>9.0750929572278576E-3</v>
      </c>
      <c r="AK1790" s="23" cm="1">
        <f t="array" ref="AK1790">100000000/Lvac($AA1790)+0</f>
        <v>29686.36856798565</v>
      </c>
      <c r="AL1790" s="23">
        <f>MAX(0.08,0.007/$AA1790*$AE1790)</f>
        <v>0.08</v>
      </c>
      <c r="AM1790" s="10" cm="1">
        <f t="array" ref="AM1790">Lvac($AI1790)-$BA1790</f>
        <v>-1.9198784799755231E-2</v>
      </c>
      <c r="AN1790" s="10">
        <f t="shared" si="2328"/>
        <v>0.16856798564549536</v>
      </c>
      <c r="AO1790" s="3">
        <f t="shared" si="2329"/>
        <v>-2.1155469029619534</v>
      </c>
      <c r="AP1790" s="3">
        <v>-2.1077171125951399</v>
      </c>
      <c r="AS1790" s="3">
        <f t="shared" si="2238"/>
        <v>-1.4320143491204362E-3</v>
      </c>
      <c r="AT1790" s="3" cm="1">
        <f t="array" ref="AT1790">AS1790-(100000000/LvacE($A1790)-$E1790)</f>
        <v>-4.9672984459903091E-5</v>
      </c>
      <c r="AU1790" t="s">
        <v>4823</v>
      </c>
      <c r="AV1790" t="s">
        <v>4844</v>
      </c>
      <c r="AW1790" s="3">
        <v>30733.53</v>
      </c>
      <c r="AX1790" s="3">
        <v>60419.73</v>
      </c>
      <c r="AY1790" s="3"/>
      <c r="AZ1790" s="10" cm="1">
        <f t="array" ref="AZ1790">Lair(100000000/($AX1790-$AW1790))</f>
        <v>3367.6011228473121</v>
      </c>
      <c r="BA1790" s="10">
        <f t="shared" si="2330"/>
        <v>3368.568560475911</v>
      </c>
      <c r="BB1790" s="12">
        <v>1110000000</v>
      </c>
      <c r="BC1790" s="3">
        <v>0.73299999999999998</v>
      </c>
      <c r="BD1790" s="12" cm="1">
        <f t="array" ref="BD1790">SfromgA($BB1790,$BA1790,"")</f>
        <v>20.940763481385716</v>
      </c>
      <c r="BE1790" s="29">
        <f t="shared" si="2331"/>
        <v>12.201845430196357</v>
      </c>
      <c r="BF1790" s="12">
        <v>998277873.99714899</v>
      </c>
      <c r="BG1790" s="12" cm="1">
        <f t="array" ref="BG1790">SfromgA($BF1790,$BA1790,"")</f>
        <v>18.833063827094477</v>
      </c>
      <c r="BH1790" s="29">
        <f>(10^MAX(0.05, -0.312925054856973*((LN($BG1790))^(1/3)) + 0.454808404431693)-1)*100</f>
        <v>12.201845430196357</v>
      </c>
      <c r="BI1790" s="12">
        <f>IF($BB1790="",$BF1790,$BB1790)</f>
        <v>1110000000</v>
      </c>
      <c r="BJ1790" s="29">
        <f>IF($BB1790="",$BH1790,$BE1790)</f>
        <v>12.201845430196357</v>
      </c>
      <c r="BK1790" s="3">
        <f t="shared" si="2332"/>
        <v>-6.4095660757179589</v>
      </c>
      <c r="BL1790" s="13">
        <f>EXP(BK$4341*$AX1790+BK$4342)*$BI1790/(100000000/($AX1790-$AW1790))</f>
        <v>375.6472032690138</v>
      </c>
      <c r="BM1790" s="3">
        <f t="shared" si="2333"/>
        <v>-0.28595768467928928</v>
      </c>
      <c r="BN1790" s="16" cm="1">
        <f t="array" ref="BN1790">$C1790*EXP(poly_from_str(100000000/$E1790,BN$4342))</f>
        <v>542.29850818781085</v>
      </c>
      <c r="BO1790" s="3">
        <f t="shared" si="2334"/>
        <v>6.2146080984221914</v>
      </c>
      <c r="BP1790" s="13">
        <f t="shared" si="2335"/>
        <v>-0.3671661892019531</v>
      </c>
      <c r="BY1790">
        <v>535144</v>
      </c>
    </row>
    <row r="1791" spans="1:77" hidden="1" x14ac:dyDescent="0.25">
      <c r="A1791" t="s">
        <v>2550</v>
      </c>
      <c r="B1791" s="2" t="str">
        <f t="shared" si="2224"/>
        <v/>
      </c>
      <c r="C1791">
        <v>0</v>
      </c>
      <c r="E1791" t="s">
        <v>2551</v>
      </c>
      <c r="R1791">
        <v>17</v>
      </c>
      <c r="S1791" t="s">
        <v>22</v>
      </c>
      <c r="AA1791" s="10">
        <f t="shared" si="2230"/>
        <v>3367.5430000000001</v>
      </c>
      <c r="AB1791" s="3" cm="1">
        <f t="array" ref="AB1791">100000000/Lvac(AA1791)</f>
        <v>29686.712359095553</v>
      </c>
      <c r="AC1791" s="28">
        <f t="shared" si="2231"/>
        <v>2.9695240714075514E-7</v>
      </c>
      <c r="AD1791" s="28">
        <f t="shared" si="2232"/>
        <v>3.3685104227906037E-7</v>
      </c>
      <c r="AE1791" s="21">
        <f t="shared" si="2233"/>
        <v>29686.711327469289</v>
      </c>
      <c r="AF1791" s="10" cm="1">
        <f t="array" ref="AF1791">Lair(100000000/AE1791)</f>
        <v>3367.5431170273423</v>
      </c>
      <c r="AG1791" s="10">
        <f t="shared" si="2234"/>
        <v>9.4077703475643152E-3</v>
      </c>
      <c r="AH1791" s="10" t="b">
        <f t="shared" si="2225"/>
        <v>1</v>
      </c>
      <c r="AI1791" s="10">
        <f t="shared" si="2247"/>
        <v>3367.5430000000001</v>
      </c>
      <c r="AJ1791">
        <v>3.0000000000000001E-3</v>
      </c>
      <c r="AK1791" s="3" cm="1">
        <f t="array" ref="AK1791">100000000/Lvac($AA1791)</f>
        <v>29686.712359095553</v>
      </c>
      <c r="AL1791" s="21">
        <f>AJ1791/AI1791*AK1791</f>
        <v>2.6446622085385892E-2</v>
      </c>
      <c r="AM1791" s="21"/>
      <c r="AN1791" s="21"/>
      <c r="AO1791" s="21"/>
      <c r="AP1791" s="21"/>
      <c r="AS1791" s="3">
        <f t="shared" si="2238"/>
        <v>2.3590955534018576E-3</v>
      </c>
      <c r="AT1791" s="3" cm="1">
        <f t="array" ref="AT1791">AS1791-(100000000/LvacE($A1791)-$E1791)</f>
        <v>-4.9674210458761081E-5</v>
      </c>
      <c r="BB1791"/>
      <c r="BC1791"/>
      <c r="BD1791"/>
      <c r="BE1791"/>
      <c r="BF1791"/>
      <c r="BG1791"/>
      <c r="BH1791"/>
      <c r="BI1791"/>
      <c r="BJ1791"/>
      <c r="BN1791" s="16" cm="1">
        <f t="array" ref="BN1791">$C1791*EXP(poly_from_str(100000000/$E1791,BN$4342))</f>
        <v>0</v>
      </c>
      <c r="BO1791" s="16"/>
      <c r="BY1791" t="e">
        <v>#N/A</v>
      </c>
    </row>
    <row r="1792" spans="1:77" hidden="1" x14ac:dyDescent="0.25">
      <c r="A1792" t="s">
        <v>2552</v>
      </c>
      <c r="B1792" s="2" t="str">
        <f t="shared" si="2224"/>
        <v/>
      </c>
      <c r="C1792">
        <v>200</v>
      </c>
      <c r="D1792" t="s">
        <v>134</v>
      </c>
      <c r="E1792" t="s">
        <v>2553</v>
      </c>
      <c r="F1792">
        <v>35291</v>
      </c>
      <c r="G1792" t="s">
        <v>5</v>
      </c>
      <c r="H1792" s="5" t="s">
        <v>4</v>
      </c>
      <c r="I1792">
        <v>64979</v>
      </c>
      <c r="J1792" t="s">
        <v>3</v>
      </c>
      <c r="K1792" s="5" t="s">
        <v>8</v>
      </c>
      <c r="L1792">
        <v>35291</v>
      </c>
      <c r="M1792" t="str">
        <f>$G1792&amp;""</f>
        <v>e</v>
      </c>
      <c r="N1792" t="str">
        <f>$H1792&amp;""</f>
        <v>9/2</v>
      </c>
      <c r="O1792">
        <v>64979.55</v>
      </c>
      <c r="P1792" t="str">
        <f>$J1792&amp;""</f>
        <v>o</v>
      </c>
      <c r="Q1792" t="str">
        <f>$K1792&amp;""</f>
        <v>7/2</v>
      </c>
      <c r="R1792">
        <v>17</v>
      </c>
      <c r="AA1792" s="10">
        <f t="shared" si="2230"/>
        <v>3367.35</v>
      </c>
      <c r="AB1792" s="3" cm="1">
        <f t="array" ref="AB1792">100000000/Lvac(AA1792)</f>
        <v>29688.413801541483</v>
      </c>
      <c r="AC1792" s="28">
        <f t="shared" si="2231"/>
        <v>2.9696942699749064E-7</v>
      </c>
      <c r="AD1792" s="28">
        <f t="shared" si="2232"/>
        <v>3.3683173735205684E-7</v>
      </c>
      <c r="AE1792" s="21">
        <f t="shared" si="2233"/>
        <v>29688.412138922959</v>
      </c>
      <c r="AF1792" s="10" cm="1">
        <f t="array" ref="AF1792">Lair(100000000/AE1792)</f>
        <v>3367.350188585282</v>
      </c>
      <c r="AG1792" s="10">
        <f t="shared" si="2234"/>
        <v>9.4082756175540832E-3</v>
      </c>
      <c r="AH1792" s="10" t="b">
        <f t="shared" si="2225"/>
        <v>1</v>
      </c>
      <c r="AI1792" s="10">
        <f>$AF1792</f>
        <v>3367.350188585282</v>
      </c>
      <c r="AJ1792" s="10">
        <f>AL1792/AK1792*AI1792</f>
        <v>9.0738433143516539E-3</v>
      </c>
      <c r="AK1792" s="23" cm="1">
        <f t="array" ref="AK1792">100000000/Lvac($AA1792)+0</f>
        <v>29688.413801541483</v>
      </c>
      <c r="AL1792" s="23">
        <f>MAX(0.08,0.007/$AA1792*$AE1792)</f>
        <v>0.08</v>
      </c>
      <c r="AM1792" s="10" cm="1">
        <f t="array" ref="AM1792">Lvac($AI1792)-$BA1792</f>
        <v>1.5641042992683651E-2</v>
      </c>
      <c r="AN1792" s="10">
        <f>$AK1792-($AX1792-$AW1792)</f>
        <v>-0.13619845852008439</v>
      </c>
      <c r="AO1792" s="3">
        <f>AM1792/AJ1792</f>
        <v>1.7237506149070239</v>
      </c>
      <c r="AP1792" s="3">
        <v>1.7029620082594936</v>
      </c>
      <c r="AS1792" s="3">
        <f t="shared" si="2238"/>
        <v>3.8015414829715155E-3</v>
      </c>
      <c r="AT1792" s="3" cm="1">
        <f t="array" ref="AT1792">AS1792-(100000000/LvacE($A1792)-$E1792)</f>
        <v>-4.9680256779538468E-5</v>
      </c>
      <c r="AU1792" t="s">
        <v>4802</v>
      </c>
      <c r="AV1792" t="s">
        <v>4907</v>
      </c>
      <c r="AW1792" s="3">
        <v>35291</v>
      </c>
      <c r="AX1792" s="3">
        <v>64979.55</v>
      </c>
      <c r="AY1792" s="3"/>
      <c r="AZ1792" s="10" cm="1">
        <f t="array" ref="AZ1792">Lair(100000000/($AX1792-$AW1792))</f>
        <v>3367.3345515341753</v>
      </c>
      <c r="BA1792" s="10">
        <f>100000000/($AX1792-$AW1792)</f>
        <v>3368.3019211110004</v>
      </c>
      <c r="BB1792" s="12">
        <v>777000000</v>
      </c>
      <c r="BC1792" s="3">
        <v>0.63300000000000001</v>
      </c>
      <c r="BD1792" s="12" cm="1">
        <f t="array" ref="BD1792">SfromgA($BB1792,$BA1792,"")</f>
        <v>14.655053819428973</v>
      </c>
      <c r="BE1792" s="29">
        <f>(10^MAX(0.05, -0.312925054856973*((LN($BD1792))^(1/3)) + 0.454808404431693)-1)*100</f>
        <v>12.201845430196357</v>
      </c>
      <c r="BF1792" s="12">
        <v>723302891.75730228</v>
      </c>
      <c r="BG1792" s="12" cm="1">
        <f t="array" ref="BG1792">SfromgA($BF1792,$BA1792,"")</f>
        <v>13.642268734172296</v>
      </c>
      <c r="BH1792" s="29">
        <f>(10^MAX(0.05, -0.312925054856973*((LN($BG1792))^(1/3)) + 0.454808404431693)-1)*100</f>
        <v>12.201845430196357</v>
      </c>
      <c r="BI1792" s="12">
        <f>IF($BB1792="",$BF1792,$BB1792)</f>
        <v>777000000</v>
      </c>
      <c r="BJ1792" s="29">
        <f>IF($BB1792="",$BH1792,$BE1792)</f>
        <v>12.201845430196357</v>
      </c>
      <c r="BK1792" s="3">
        <f>LN(BN1792*100000000/($AX1792-$AW1792)/$BI1792)</f>
        <v>-6.9684208652153563</v>
      </c>
      <c r="BL1792" s="13">
        <f>EXP(BK$4341*$AX1792+BK$4342)*$BI1792/(100000000/($AX1792-$AW1792))</f>
        <v>185.97249787554335</v>
      </c>
      <c r="BM1792" s="3">
        <f t="shared" ref="BM1792" si="2339">LN(BL1792/$C1792)</f>
        <v>-7.2718564651509165E-2</v>
      </c>
      <c r="BN1792" s="16" cm="1">
        <f t="array" ref="BN1792">$C1792*EXP(poly_from_str(100000000/$E1792,BN$4342))</f>
        <v>217.10172613695181</v>
      </c>
      <c r="BO1792" s="3">
        <f>LN($C1792)</f>
        <v>5.2983173665480363</v>
      </c>
      <c r="BP1792" s="13">
        <f>LN(BL1792/BN1792)</f>
        <v>-0.15476722584027364</v>
      </c>
      <c r="BY1792">
        <v>214223</v>
      </c>
    </row>
    <row r="1793" spans="1:77" hidden="1" x14ac:dyDescent="0.25">
      <c r="A1793" t="s">
        <v>2554</v>
      </c>
      <c r="B1793" s="2" t="str">
        <f t="shared" si="2224"/>
        <v/>
      </c>
      <c r="C1793">
        <v>0</v>
      </c>
      <c r="E1793" t="s">
        <v>2555</v>
      </c>
      <c r="R1793">
        <v>17</v>
      </c>
      <c r="S1793" t="s">
        <v>22</v>
      </c>
      <c r="AA1793" s="10">
        <f t="shared" si="2230"/>
        <v>3367.2869999999998</v>
      </c>
      <c r="AB1793" s="3" cm="1">
        <f t="array" ref="AB1793">100000000/Lvac(AA1793)</f>
        <v>29688.969236893317</v>
      </c>
      <c r="AC1793" s="28">
        <f t="shared" si="2231"/>
        <v>2.969749831243966E-7</v>
      </c>
      <c r="AD1793" s="28">
        <f t="shared" si="2232"/>
        <v>3.3682543574377089E-7</v>
      </c>
      <c r="AE1793" s="21">
        <f t="shared" si="2233"/>
        <v>29688.969570654957</v>
      </c>
      <c r="AF1793" s="10" cm="1">
        <f t="array" ref="AF1793">Lair(100000000/AE1793)</f>
        <v>3367.2869621439477</v>
      </c>
      <c r="AG1793" s="10">
        <f t="shared" si="2234"/>
        <v>9.4084405690535618E-3</v>
      </c>
      <c r="AH1793" s="10" t="b">
        <f t="shared" si="2225"/>
        <v>1</v>
      </c>
      <c r="AI1793" s="10">
        <f t="shared" si="2247"/>
        <v>3367.2869999999998</v>
      </c>
      <c r="AJ1793">
        <v>3.0000000000000001E-3</v>
      </c>
      <c r="AK1793" s="3" cm="1">
        <f t="array" ref="AK1793">100000000/Lvac($AA1793)</f>
        <v>29688.969236893317</v>
      </c>
      <c r="AL1793" s="21">
        <f t="shared" ref="AL1793:AL1794" si="2340">AJ1793/AI1793*AK1793</f>
        <v>2.6450643414321368E-2</v>
      </c>
      <c r="AM1793" s="21"/>
      <c r="AN1793" s="21"/>
      <c r="AO1793" s="21"/>
      <c r="AP1793" s="21"/>
      <c r="AS1793" s="3">
        <f t="shared" si="2238"/>
        <v>-7.6310668373480439E-4</v>
      </c>
      <c r="AT1793" s="3" cm="1">
        <f t="array" ref="AT1793">AS1793-(100000000/LvacE($A1793)-$E1793)</f>
        <v>-4.9682232202030718E-5</v>
      </c>
      <c r="BB1793"/>
      <c r="BC1793"/>
      <c r="BD1793"/>
      <c r="BE1793"/>
      <c r="BF1793"/>
      <c r="BG1793"/>
      <c r="BH1793"/>
      <c r="BI1793"/>
      <c r="BJ1793"/>
      <c r="BN1793" s="16" cm="1">
        <f t="array" ref="BN1793">$C1793*EXP(poly_from_str(100000000/$E1793,BN$4342))</f>
        <v>0</v>
      </c>
      <c r="BO1793" s="16"/>
      <c r="BY1793" t="e">
        <v>#N/A</v>
      </c>
    </row>
    <row r="1794" spans="1:77" hidden="1" x14ac:dyDescent="0.25">
      <c r="A1794" t="s">
        <v>2556</v>
      </c>
      <c r="B1794" s="2" t="str">
        <f t="shared" ref="B1794:B1857" si="2341">IF(OR(A1794=A1793,A1794=A1795),IF(B1793="",1,B1793+1),"")</f>
        <v/>
      </c>
      <c r="C1794">
        <v>0</v>
      </c>
      <c r="E1794" t="s">
        <v>2557</v>
      </c>
      <c r="R1794">
        <v>17</v>
      </c>
      <c r="S1794" t="s">
        <v>22</v>
      </c>
      <c r="AA1794" s="10">
        <f t="shared" si="2230"/>
        <v>3367.2310000000002</v>
      </c>
      <c r="AB1794" s="3" cm="1">
        <f t="array" ref="AB1794">100000000/Lvac(AA1794)</f>
        <v>29689.462974653488</v>
      </c>
      <c r="AC1794" s="28">
        <f t="shared" si="2231"/>
        <v>2.9697992207840802E-7</v>
      </c>
      <c r="AD1794" s="28">
        <f t="shared" si="2232"/>
        <v>3.3681983431418776E-7</v>
      </c>
      <c r="AE1794" s="21">
        <f t="shared" si="2233"/>
        <v>29689.461673574086</v>
      </c>
      <c r="AF1794" s="10" cm="1">
        <f t="array" ref="AF1794">Lair(100000000/AE1794)</f>
        <v>3367.231147566672</v>
      </c>
      <c r="AG1794" s="10">
        <f t="shared" si="2234"/>
        <v>9.4085872003811868E-3</v>
      </c>
      <c r="AH1794" s="10" t="b">
        <f t="shared" ref="AH1794:AH1857" si="2342">ABS(AE1794-AB1794)&lt;AG1794</f>
        <v>1</v>
      </c>
      <c r="AI1794" s="10">
        <f t="shared" si="2247"/>
        <v>3367.2310000000002</v>
      </c>
      <c r="AJ1794">
        <v>3.0000000000000001E-3</v>
      </c>
      <c r="AK1794" s="3" cm="1">
        <f t="array" ref="AK1794">100000000/Lvac($AA1794)</f>
        <v>29689.462974653488</v>
      </c>
      <c r="AL1794" s="21">
        <f t="shared" si="2340"/>
        <v>2.6451523202287119E-2</v>
      </c>
      <c r="AM1794" s="21"/>
      <c r="AN1794" s="21"/>
      <c r="AO1794" s="21"/>
      <c r="AP1794" s="21"/>
      <c r="AS1794" s="3">
        <f t="shared" si="2238"/>
        <v>2.9746534892183263E-3</v>
      </c>
      <c r="AT1794" s="3" cm="1">
        <f t="array" ref="AT1794">AS1794-(100000000/LvacE($A1794)-$E1794)</f>
        <v>-4.9683985707815737E-5</v>
      </c>
      <c r="BB1794"/>
      <c r="BC1794"/>
      <c r="BD1794"/>
      <c r="BE1794"/>
      <c r="BF1794"/>
      <c r="BG1794"/>
      <c r="BH1794"/>
      <c r="BI1794"/>
      <c r="BJ1794"/>
      <c r="BN1794" s="16" cm="1">
        <f t="array" ref="BN1794">$C1794*EXP(poly_from_str(100000000/$E1794,BN$4342))</f>
        <v>0</v>
      </c>
      <c r="BO1794" s="16"/>
      <c r="BY1794" t="e">
        <v>#N/A</v>
      </c>
    </row>
    <row r="1795" spans="1:77" hidden="1" x14ac:dyDescent="0.25">
      <c r="A1795" t="s">
        <v>2558</v>
      </c>
      <c r="B1795" s="2" t="str">
        <f t="shared" si="2341"/>
        <v/>
      </c>
      <c r="C1795">
        <v>50</v>
      </c>
      <c r="D1795" t="s">
        <v>134</v>
      </c>
      <c r="E1795" t="s">
        <v>2559</v>
      </c>
      <c r="F1795">
        <v>50658</v>
      </c>
      <c r="G1795" t="s">
        <v>5</v>
      </c>
      <c r="H1795" s="5" t="s">
        <v>15</v>
      </c>
      <c r="I1795">
        <v>80360</v>
      </c>
      <c r="J1795" t="s">
        <v>3</v>
      </c>
      <c r="K1795" s="5" t="s">
        <v>16</v>
      </c>
      <c r="L1795">
        <v>50658.720000000001</v>
      </c>
      <c r="M1795" t="str">
        <f>$G1795&amp;""</f>
        <v>e</v>
      </c>
      <c r="N1795" t="str">
        <f>$H1795&amp;""</f>
        <v>13/2</v>
      </c>
      <c r="O1795">
        <v>80360.820000000007</v>
      </c>
      <c r="P1795" t="str">
        <f>$J1795&amp;""</f>
        <v>o</v>
      </c>
      <c r="Q1795" t="str">
        <f>$K1795&amp;""</f>
        <v>11/2</v>
      </c>
      <c r="R1795">
        <v>17</v>
      </c>
      <c r="AA1795" s="10">
        <f t="shared" ref="AA1795:AA1858" si="2343">ROUND($A1795,3)+0</f>
        <v>3365.8040000000001</v>
      </c>
      <c r="AB1795" s="3" cm="1">
        <f t="array" ref="AB1795">100000000/Lvac(AA1795)</f>
        <v>29702.050013999975</v>
      </c>
      <c r="AC1795" s="28">
        <f t="shared" ref="AC1795:AC1858" si="2344">0.001/AA1795</f>
        <v>2.9710583266286449E-7</v>
      </c>
      <c r="AD1795" s="28">
        <f t="shared" ref="AD1795:AD1858" si="2345">0.01/AB1795</f>
        <v>3.3667709788672933E-7</v>
      </c>
      <c r="AE1795" s="21">
        <f t="shared" ref="AE1795:AE1858" si="2346">($AB1795/$AC1795^2+$E1795/$AD1795^2)/(1/$AC1795^2+1/$AD1795^2)</f>
        <v>29702.050007870705</v>
      </c>
      <c r="AF1795" s="10" cm="1">
        <f t="array" ref="AF1795">Lair(100000000/AE1795)</f>
        <v>3365.8040006945848</v>
      </c>
      <c r="AG1795" s="10">
        <f t="shared" ref="AG1795:AG1858" si="2347">0.0005/$AA1795*AB1795+0.005</f>
        <v>9.4123261506017554E-3</v>
      </c>
      <c r="AH1795" s="10" t="b">
        <f t="shared" si="2342"/>
        <v>1</v>
      </c>
      <c r="AI1795" s="10">
        <f>$AF1795</f>
        <v>3365.8040006945848</v>
      </c>
      <c r="AJ1795" s="10">
        <f>AL1795/AK1795*AI1795</f>
        <v>9.0655129840751681E-3</v>
      </c>
      <c r="AK1795" s="23" cm="1">
        <f t="array" ref="AK1795">100000000/Lvac($AA1795)+0</f>
        <v>29702.050013999975</v>
      </c>
      <c r="AL1795" s="23">
        <f>MAX(0.08,0.007/$AA1795*$AE1795)</f>
        <v>0.08</v>
      </c>
      <c r="AM1795" s="10" cm="1">
        <f t="array" ref="AM1795">Lvac($AI1795)-$BA1795</f>
        <v>5.666671721428429E-3</v>
      </c>
      <c r="AN1795" s="10">
        <f>$AK1795-($AX1795-$AW1795)</f>
        <v>-4.9986000030912692E-2</v>
      </c>
      <c r="AO1795" s="3">
        <f>AM1795/AJ1795</f>
        <v>0.62508009545435816</v>
      </c>
      <c r="AP1795" s="3">
        <v>0.62500345765954723</v>
      </c>
      <c r="AS1795" s="3">
        <f t="shared" ref="AS1795:AS1858" si="2348">$AB1795-$E1795</f>
        <v>1.3999975635670125E-5</v>
      </c>
      <c r="AT1795" s="3" cm="1">
        <f t="array" ref="AT1795">AS1795-(100000000/LvacE($A1795)-$E1795)</f>
        <v>-4.9728620069799945E-5</v>
      </c>
      <c r="AU1795" t="s">
        <v>4916</v>
      </c>
      <c r="AV1795" t="s">
        <v>4908</v>
      </c>
      <c r="AW1795" s="3">
        <v>50658.720000000001</v>
      </c>
      <c r="AX1795" s="3">
        <v>80360.820000000007</v>
      </c>
      <c r="AY1795" s="3"/>
      <c r="AZ1795" s="10" cm="1">
        <f t="array" ref="AZ1795">Lair(100000000/($AX1795-$AW1795))</f>
        <v>3365.7983354689895</v>
      </c>
      <c r="BA1795" s="10">
        <f>100000000/($AX1795-$AW1795)</f>
        <v>3366.7653128903339</v>
      </c>
      <c r="BB1795" s="12">
        <v>884000000</v>
      </c>
      <c r="BC1795" s="3">
        <v>0.69599999999999995</v>
      </c>
      <c r="BD1795" s="12" cm="1">
        <f t="array" ref="BD1795">SfromgA($BB1795,$BA1795,"")</f>
        <v>16.650380291335562</v>
      </c>
      <c r="BE1795" s="29">
        <f>(10^MAX(0.05, -0.312925054856973*((LN($BD1795))^(1/3)) + 0.454808404431693)-1)*100</f>
        <v>12.201845430196357</v>
      </c>
      <c r="BG1795" s="3"/>
      <c r="BH1795" s="3"/>
      <c r="BI1795" s="12">
        <f>IF($BB1795="",$BF1795,$BB1795)</f>
        <v>884000000</v>
      </c>
      <c r="BJ1795" s="29">
        <f>IF($BB1795="",$BH1795,$BE1795)</f>
        <v>12.201845430196357</v>
      </c>
      <c r="BK1795" s="3">
        <f>LN(BN1795*100000000/($AX1795-$AW1795)/$BI1795)</f>
        <v>-8.4785845334555177</v>
      </c>
      <c r="BL1795" s="13">
        <f>EXP(BK$4341*$AX1795+BK$4342)*$BI1795/(100000000/($AX1795-$AW1795))</f>
        <v>65.785572445889713</v>
      </c>
      <c r="BM1795" s="3">
        <f t="shared" ref="BM1795" si="2349">LN(BL1795/$C1795)</f>
        <v>0.27437754512103929</v>
      </c>
      <c r="BN1795" s="16" cm="1">
        <f t="array" ref="BN1795">$C1795*EXP(poly_from_str(100000000/$E1795,BN$4342))</f>
        <v>54.580428851793229</v>
      </c>
      <c r="BO1795" s="3">
        <f>LN($C1795)</f>
        <v>3.912023005428146</v>
      </c>
      <c r="BP1795" s="13">
        <f>LN(BL1795/BN1795)</f>
        <v>0.18672517799327956</v>
      </c>
      <c r="BY1795">
        <v>53832</v>
      </c>
    </row>
    <row r="1796" spans="1:77" hidden="1" x14ac:dyDescent="0.25">
      <c r="A1796" t="s">
        <v>2560</v>
      </c>
      <c r="B1796" s="2" t="str">
        <f t="shared" si="2341"/>
        <v/>
      </c>
      <c r="C1796">
        <v>0</v>
      </c>
      <c r="E1796" t="s">
        <v>2561</v>
      </c>
      <c r="R1796">
        <v>17</v>
      </c>
      <c r="S1796" t="s">
        <v>22</v>
      </c>
      <c r="AA1796" s="10">
        <f t="shared" si="2343"/>
        <v>3365.7559999999999</v>
      </c>
      <c r="AB1796" s="3" cm="1">
        <f t="array" ref="AB1796">100000000/Lvac(AA1796)</f>
        <v>29702.473589786692</v>
      </c>
      <c r="AC1796" s="28">
        <f t="shared" si="2344"/>
        <v>2.9711006977332883E-7</v>
      </c>
      <c r="AD1796" s="28">
        <f t="shared" si="2345"/>
        <v>3.3667229666146521E-7</v>
      </c>
      <c r="AE1796" s="21">
        <f t="shared" si="2346"/>
        <v>29702.472018106739</v>
      </c>
      <c r="AF1796" s="10" cm="1">
        <f t="array" ref="AF1796">Lair(100000000/AE1796)</f>
        <v>3365.7561781016962</v>
      </c>
      <c r="AG1796" s="10">
        <f t="shared" si="2347"/>
        <v>9.4124520003509918E-3</v>
      </c>
      <c r="AH1796" s="10" t="b">
        <f t="shared" si="2342"/>
        <v>1</v>
      </c>
      <c r="AI1796" s="10">
        <f t="shared" ref="AI1796:AI1858" si="2350">$AA1796</f>
        <v>3365.7559999999999</v>
      </c>
      <c r="AJ1796">
        <v>3.0000000000000001E-3</v>
      </c>
      <c r="AK1796" s="3" cm="1">
        <f t="array" ref="AK1796">100000000/Lvac($AA1796)</f>
        <v>29702.473589786692</v>
      </c>
      <c r="AL1796" s="21">
        <f t="shared" ref="AL1796:AL1804" si="2351">AJ1796/AI1796*AK1796</f>
        <v>2.6474712002105941E-2</v>
      </c>
      <c r="AM1796" s="21"/>
      <c r="AN1796" s="21"/>
      <c r="AO1796" s="21"/>
      <c r="AP1796" s="21"/>
      <c r="AS1796" s="3">
        <f t="shared" si="2348"/>
        <v>3.589786691009067E-3</v>
      </c>
      <c r="AT1796" s="3" cm="1">
        <f t="array" ref="AT1796">AS1796-(100000000/LvacE($A1796)-$E1796)</f>
        <v>-4.9730118917068467E-5</v>
      </c>
      <c r="BB1796"/>
      <c r="BC1796"/>
      <c r="BD1796"/>
      <c r="BE1796"/>
      <c r="BF1796"/>
      <c r="BG1796"/>
      <c r="BH1796"/>
      <c r="BI1796"/>
      <c r="BJ1796"/>
      <c r="BN1796" s="16" cm="1">
        <f t="array" ref="BN1796">$C1796*EXP(poly_from_str(100000000/$E1796,BN$4342))</f>
        <v>0</v>
      </c>
      <c r="BO1796" s="16"/>
      <c r="BY1796" t="e">
        <v>#N/A</v>
      </c>
    </row>
    <row r="1797" spans="1:77" hidden="1" x14ac:dyDescent="0.25">
      <c r="A1797" t="s">
        <v>2562</v>
      </c>
      <c r="B1797" s="2" t="str">
        <f t="shared" si="2341"/>
        <v/>
      </c>
      <c r="C1797">
        <v>0</v>
      </c>
      <c r="E1797" t="s">
        <v>2563</v>
      </c>
      <c r="R1797">
        <v>17</v>
      </c>
      <c r="S1797" t="s">
        <v>22</v>
      </c>
      <c r="AA1797" s="10">
        <f t="shared" si="2343"/>
        <v>3365.7109999999998</v>
      </c>
      <c r="AB1797" s="3" cm="1">
        <f t="array" ref="AB1797">100000000/Lvac(AA1797)</f>
        <v>29702.870703058721</v>
      </c>
      <c r="AC1797" s="28">
        <f t="shared" si="2344"/>
        <v>2.9711404217414986E-7</v>
      </c>
      <c r="AD1797" s="28">
        <f t="shared" si="2345"/>
        <v>3.3666779551278279E-7</v>
      </c>
      <c r="AE1797" s="21">
        <f t="shared" si="2346"/>
        <v>29702.870395236387</v>
      </c>
      <c r="AF1797" s="10" cm="1">
        <f t="array" ref="AF1797">Lair(100000000/AE1797)</f>
        <v>3365.7110348812816</v>
      </c>
      <c r="AG1797" s="10">
        <f t="shared" si="2347"/>
        <v>9.4125699893809547E-3</v>
      </c>
      <c r="AH1797" s="10" t="b">
        <f t="shared" si="2342"/>
        <v>1</v>
      </c>
      <c r="AI1797" s="10">
        <f t="shared" si="2350"/>
        <v>3365.7109999999998</v>
      </c>
      <c r="AJ1797">
        <v>3.0000000000000001E-3</v>
      </c>
      <c r="AK1797" s="3" cm="1">
        <f t="array" ref="AK1797">100000000/Lvac($AA1797)</f>
        <v>29702.870703058721</v>
      </c>
      <c r="AL1797" s="21">
        <f t="shared" si="2351"/>
        <v>2.6475419936285726E-2</v>
      </c>
      <c r="AM1797" s="21"/>
      <c r="AN1797" s="21"/>
      <c r="AO1797" s="21"/>
      <c r="AP1797" s="21"/>
      <c r="AS1797" s="3">
        <f t="shared" si="2348"/>
        <v>7.0305872213793918E-4</v>
      </c>
      <c r="AT1797" s="3" cm="1">
        <f t="array" ref="AT1797">AS1797-(100000000/LvacE($A1797)-$E1797)</f>
        <v>-4.9731523176888004E-5</v>
      </c>
      <c r="BB1797"/>
      <c r="BC1797"/>
      <c r="BD1797"/>
      <c r="BE1797"/>
      <c r="BF1797"/>
      <c r="BG1797"/>
      <c r="BH1797"/>
      <c r="BI1797"/>
      <c r="BJ1797"/>
      <c r="BN1797" s="16" cm="1">
        <f t="array" ref="BN1797">$C1797*EXP(poly_from_str(100000000/$E1797,BN$4342))</f>
        <v>0</v>
      </c>
      <c r="BO1797" s="16"/>
      <c r="BY1797" t="e">
        <v>#N/A</v>
      </c>
    </row>
    <row r="1798" spans="1:77" hidden="1" x14ac:dyDescent="0.25">
      <c r="A1798" t="s">
        <v>2564</v>
      </c>
      <c r="B1798" s="2" t="str">
        <f t="shared" si="2341"/>
        <v/>
      </c>
      <c r="C1798">
        <v>0</v>
      </c>
      <c r="E1798" t="s">
        <v>2565</v>
      </c>
      <c r="R1798">
        <v>17</v>
      </c>
      <c r="S1798" t="s">
        <v>22</v>
      </c>
      <c r="AA1798" s="10">
        <f t="shared" si="2343"/>
        <v>3365.6680000000001</v>
      </c>
      <c r="AB1798" s="3" cm="1">
        <f t="array" ref="AB1798">100000000/Lvac(AA1798)</f>
        <v>29703.250176773054</v>
      </c>
      <c r="AC1798" s="28">
        <f t="shared" si="2344"/>
        <v>2.9711783812307097E-7</v>
      </c>
      <c r="AD1798" s="28">
        <f t="shared" si="2345"/>
        <v>3.3666349441515543E-7</v>
      </c>
      <c r="AE1798" s="21">
        <f t="shared" si="2346"/>
        <v>29703.250099373741</v>
      </c>
      <c r="AF1798" s="10" cm="1">
        <f t="array" ref="AF1798">Lair(100000000/AE1798)</f>
        <v>3365.668008770378</v>
      </c>
      <c r="AG1798" s="10">
        <f t="shared" si="2347"/>
        <v>9.4126827388757682E-3</v>
      </c>
      <c r="AH1798" s="10" t="b">
        <f t="shared" si="2342"/>
        <v>1</v>
      </c>
      <c r="AI1798" s="10">
        <f t="shared" si="2350"/>
        <v>3365.6680000000001</v>
      </c>
      <c r="AJ1798">
        <v>3.0000000000000001E-3</v>
      </c>
      <c r="AK1798" s="3" cm="1">
        <f t="array" ref="AK1798">100000000/Lvac($AA1798)</f>
        <v>29703.250176773054</v>
      </c>
      <c r="AL1798" s="21">
        <f t="shared" si="2351"/>
        <v>2.6476096433254603E-2</v>
      </c>
      <c r="AM1798" s="21"/>
      <c r="AN1798" s="21"/>
      <c r="AO1798" s="21"/>
      <c r="AP1798" s="21"/>
      <c r="AS1798" s="3">
        <f t="shared" si="2348"/>
        <v>1.7677305368124507E-4</v>
      </c>
      <c r="AT1798" s="3" cm="1">
        <f t="array" ref="AT1798">AS1798-(100000000/LvacE($A1798)-$E1798)</f>
        <v>-4.9732865591067821E-5</v>
      </c>
      <c r="BB1798"/>
      <c r="BC1798"/>
      <c r="BD1798"/>
      <c r="BE1798"/>
      <c r="BF1798"/>
      <c r="BG1798"/>
      <c r="BH1798"/>
      <c r="BI1798"/>
      <c r="BJ1798"/>
      <c r="BN1798" s="16" cm="1">
        <f t="array" ref="BN1798">$C1798*EXP(poly_from_str(100000000/$E1798,BN$4342))</f>
        <v>0</v>
      </c>
      <c r="BO1798" s="16"/>
      <c r="BY1798" t="e">
        <v>#N/A</v>
      </c>
    </row>
    <row r="1799" spans="1:77" hidden="1" x14ac:dyDescent="0.25">
      <c r="A1799" t="s">
        <v>2566</v>
      </c>
      <c r="B1799" s="2" t="str">
        <f t="shared" si="2341"/>
        <v/>
      </c>
      <c r="C1799">
        <v>0</v>
      </c>
      <c r="E1799" t="s">
        <v>2567</v>
      </c>
      <c r="R1799">
        <v>17</v>
      </c>
      <c r="S1799" t="s">
        <v>22</v>
      </c>
      <c r="AA1799" s="10">
        <f t="shared" si="2343"/>
        <v>3365.627</v>
      </c>
      <c r="AB1799" s="3" cm="1">
        <f t="array" ref="AB1799">100000000/Lvac(AA1799)</f>
        <v>29703.612009577169</v>
      </c>
      <c r="AC1799" s="28">
        <f t="shared" si="2344"/>
        <v>2.9712145760656188E-7</v>
      </c>
      <c r="AD1799" s="28">
        <f t="shared" si="2345"/>
        <v>3.3665939336858281E-7</v>
      </c>
      <c r="AE1799" s="21">
        <f t="shared" si="2346"/>
        <v>29703.611129668519</v>
      </c>
      <c r="AF1799" s="10" cm="1">
        <f t="array" ref="AF1799">Lair(100000000/AE1799)</f>
        <v>3365.6270997030006</v>
      </c>
      <c r="AG1799" s="10">
        <f t="shared" si="2347"/>
        <v>9.412790248232673E-3</v>
      </c>
      <c r="AH1799" s="10" t="b">
        <f t="shared" si="2342"/>
        <v>1</v>
      </c>
      <c r="AI1799" s="10">
        <f t="shared" si="2350"/>
        <v>3365.627</v>
      </c>
      <c r="AJ1799">
        <v>3.0000000000000001E-3</v>
      </c>
      <c r="AK1799" s="3" cm="1">
        <f t="array" ref="AK1799">100000000/Lvac($AA1799)</f>
        <v>29703.612009577169</v>
      </c>
      <c r="AL1799" s="21">
        <f t="shared" si="2351"/>
        <v>2.6476741489396036E-2</v>
      </c>
      <c r="AM1799" s="21"/>
      <c r="AN1799" s="21"/>
      <c r="AO1799" s="21"/>
      <c r="AP1799" s="21"/>
      <c r="AS1799" s="3">
        <f t="shared" si="2348"/>
        <v>2.0095771687920205E-3</v>
      </c>
      <c r="AT1799" s="3" cm="1">
        <f t="array" ref="AT1799">AS1799-(100000000/LvacE($A1799)-$E1799)</f>
        <v>-4.9734146159607917E-5</v>
      </c>
      <c r="BB1799"/>
      <c r="BC1799"/>
      <c r="BD1799"/>
      <c r="BE1799"/>
      <c r="BF1799"/>
      <c r="BG1799"/>
      <c r="BH1799"/>
      <c r="BI1799"/>
      <c r="BJ1799"/>
      <c r="BN1799" s="16" cm="1">
        <f t="array" ref="BN1799">$C1799*EXP(poly_from_str(100000000/$E1799,BN$4342))</f>
        <v>0</v>
      </c>
      <c r="BO1799" s="16"/>
      <c r="BY1799" t="e">
        <v>#N/A</v>
      </c>
    </row>
    <row r="1800" spans="1:77" hidden="1" x14ac:dyDescent="0.25">
      <c r="A1800" t="s">
        <v>2568</v>
      </c>
      <c r="B1800" s="2" t="str">
        <f t="shared" si="2341"/>
        <v/>
      </c>
      <c r="C1800">
        <v>0</v>
      </c>
      <c r="E1800" t="s">
        <v>2569</v>
      </c>
      <c r="R1800">
        <v>17</v>
      </c>
      <c r="S1800" t="s">
        <v>22</v>
      </c>
      <c r="AA1800" s="10">
        <f t="shared" si="2343"/>
        <v>3365.5990000000002</v>
      </c>
      <c r="AB1800" s="3" cm="1">
        <f t="array" ref="AB1800">100000000/Lvac(AA1800)</f>
        <v>29703.859119972574</v>
      </c>
      <c r="AC1800" s="28">
        <f t="shared" si="2344"/>
        <v>2.971239294996225E-7</v>
      </c>
      <c r="AD1800" s="28">
        <f t="shared" si="2345"/>
        <v>3.3665659265385154E-7</v>
      </c>
      <c r="AE1800" s="21">
        <f t="shared" si="2346"/>
        <v>29703.859505306482</v>
      </c>
      <c r="AF1800" s="10" cm="1">
        <f t="array" ref="AF1800">Lair(100000000/AE1800)</f>
        <v>3365.5989563383018</v>
      </c>
      <c r="AG1800" s="10">
        <f t="shared" si="2347"/>
        <v>9.4128636715147262E-3</v>
      </c>
      <c r="AH1800" s="10" t="b">
        <f t="shared" si="2342"/>
        <v>1</v>
      </c>
      <c r="AI1800" s="10">
        <f t="shared" si="2350"/>
        <v>3365.5990000000002</v>
      </c>
      <c r="AJ1800">
        <v>3.0000000000000001E-3</v>
      </c>
      <c r="AK1800" s="3" cm="1">
        <f t="array" ref="AK1800">100000000/Lvac($AA1800)</f>
        <v>29703.859119972574</v>
      </c>
      <c r="AL1800" s="21">
        <f t="shared" si="2351"/>
        <v>2.6477182029088348E-2</v>
      </c>
      <c r="AM1800" s="21"/>
      <c r="AN1800" s="21"/>
      <c r="AO1800" s="21"/>
      <c r="AP1800" s="21"/>
      <c r="AS1800" s="3">
        <f t="shared" si="2348"/>
        <v>-8.8002742631942965E-4</v>
      </c>
      <c r="AT1800" s="3" cm="1">
        <f t="array" ref="AT1800">AS1800-(100000000/LvacE($A1800)-$E1800)</f>
        <v>-4.9735015636542812E-5</v>
      </c>
      <c r="BB1800"/>
      <c r="BC1800"/>
      <c r="BD1800"/>
      <c r="BE1800"/>
      <c r="BF1800"/>
      <c r="BG1800"/>
      <c r="BH1800"/>
      <c r="BI1800"/>
      <c r="BJ1800"/>
      <c r="BN1800" s="16" cm="1">
        <f t="array" ref="BN1800">$C1800*EXP(poly_from_str(100000000/$E1800,BN$4342))</f>
        <v>0</v>
      </c>
      <c r="BO1800" s="16"/>
      <c r="BY1800" t="e">
        <v>#N/A</v>
      </c>
    </row>
    <row r="1801" spans="1:77" hidden="1" x14ac:dyDescent="0.25">
      <c r="A1801" t="s">
        <v>2570</v>
      </c>
      <c r="B1801" s="2" t="str">
        <f t="shared" si="2341"/>
        <v/>
      </c>
      <c r="C1801">
        <v>5</v>
      </c>
      <c r="E1801" t="s">
        <v>2571</v>
      </c>
      <c r="F1801">
        <v>18693</v>
      </c>
      <c r="G1801" t="s">
        <v>3</v>
      </c>
      <c r="H1801" s="5" t="s">
        <v>113</v>
      </c>
      <c r="I1801">
        <v>48401</v>
      </c>
      <c r="J1801" t="s">
        <v>5</v>
      </c>
      <c r="K1801" s="5" t="s">
        <v>19</v>
      </c>
      <c r="L1801">
        <v>18693.650000000001</v>
      </c>
      <c r="M1801" t="str">
        <f>$G1801&amp;""</f>
        <v>o</v>
      </c>
      <c r="N1801" t="str">
        <f>$H1801&amp;""</f>
        <v>1/2</v>
      </c>
      <c r="O1801">
        <v>48401.64</v>
      </c>
      <c r="P1801" t="str">
        <f>$J1801&amp;""</f>
        <v>e</v>
      </c>
      <c r="Q1801" t="str">
        <f>$K1801&amp;""</f>
        <v>3/2</v>
      </c>
      <c r="R1801">
        <v>17</v>
      </c>
      <c r="S1801" t="s">
        <v>6</v>
      </c>
      <c r="AA1801" s="10">
        <f t="shared" si="2343"/>
        <v>3365.1289999999999</v>
      </c>
      <c r="AB1801" s="3" cm="1">
        <f t="array" ref="AB1801">100000000/Lvac(AA1801)</f>
        <v>29708.007658278384</v>
      </c>
      <c r="AC1801" s="28">
        <f t="shared" si="2344"/>
        <v>2.9716542813068982E-7</v>
      </c>
      <c r="AD1801" s="28">
        <f t="shared" si="2345"/>
        <v>3.3660958065672964E-7</v>
      </c>
      <c r="AE1801" s="21">
        <f t="shared" si="2346"/>
        <v>29708.008683960186</v>
      </c>
      <c r="AF1801" s="10" cm="1">
        <f t="array" ref="AF1801">Lair(100000000/AE1801)</f>
        <v>3365.1288838137489</v>
      </c>
      <c r="AG1801" s="10">
        <f t="shared" si="2347"/>
        <v>9.4140964073410535E-3</v>
      </c>
      <c r="AH1801" s="10" t="b">
        <f t="shared" si="2342"/>
        <v>1</v>
      </c>
      <c r="AI1801" s="10">
        <f>$AF1801</f>
        <v>3365.1288838137489</v>
      </c>
      <c r="AJ1801">
        <v>3.0000000000000001E-3</v>
      </c>
      <c r="AK1801" s="3" cm="1">
        <f t="array" ref="AK1801">100000000/Lvac($AA1801)</f>
        <v>29708.007658278384</v>
      </c>
      <c r="AL1801" s="21">
        <f t="shared" si="2351"/>
        <v>2.6484579358467132E-2</v>
      </c>
      <c r="AM1801" s="10" cm="1">
        <f t="array" ref="AM1801">Lvac($AI1801)-$BA1801</f>
        <v>-2.11700616091548E-3</v>
      </c>
      <c r="AN1801" s="10">
        <f>$AK1801-($AX1801-$AW1801)</f>
        <v>1.7658278386079473E-2</v>
      </c>
      <c r="AO1801" s="3">
        <f>AM1801/AJ1801</f>
        <v>-0.70566872030516004</v>
      </c>
      <c r="AP1801" s="3">
        <v>-0.66693008420770639</v>
      </c>
      <c r="AS1801" s="3">
        <f t="shared" si="2348"/>
        <v>-2.341721614357084E-3</v>
      </c>
      <c r="AT1801" s="3" cm="1">
        <f t="array" ref="AT1801">AS1801-(100000000/LvacE($A1801)-$E1801)</f>
        <v>-4.9749676691135392E-5</v>
      </c>
      <c r="AU1801" t="s">
        <v>4790</v>
      </c>
      <c r="AV1801" t="s">
        <v>4940</v>
      </c>
      <c r="AW1801" s="3">
        <v>18693.650000000001</v>
      </c>
      <c r="AX1801" s="3">
        <v>48401.64</v>
      </c>
      <c r="AY1801" s="3"/>
      <c r="AZ1801" s="10" cm="1">
        <f t="array" ref="AZ1801">Lair(100000000/($AX1801-$AW1801))</f>
        <v>3365.1310002796718</v>
      </c>
      <c r="BA1801" s="10">
        <f>100000000/($AX1801-$AW1801)</f>
        <v>3366.0978073575493</v>
      </c>
      <c r="BN1801" s="16" cm="1">
        <f t="array" ref="BN1801">$C1801*EXP(poly_from_str(100000000/$E1801,BN$4342))</f>
        <v>5.471382186459115</v>
      </c>
      <c r="BO1801" s="16"/>
      <c r="BY1801">
        <v>5395</v>
      </c>
    </row>
    <row r="1802" spans="1:77" hidden="1" x14ac:dyDescent="0.25">
      <c r="A1802" t="s">
        <v>2572</v>
      </c>
      <c r="B1802" s="2" t="str">
        <f t="shared" si="2341"/>
        <v/>
      </c>
      <c r="C1802">
        <v>50</v>
      </c>
      <c r="E1802" t="s">
        <v>2573</v>
      </c>
      <c r="R1802">
        <v>17</v>
      </c>
      <c r="S1802" t="s">
        <v>22</v>
      </c>
      <c r="AA1802" s="10">
        <f t="shared" si="2343"/>
        <v>3364.8780000000002</v>
      </c>
      <c r="AB1802" s="3" cm="1">
        <f t="array" ref="AB1802">100000000/Lvac(AA1802)</f>
        <v>29710.223628960877</v>
      </c>
      <c r="AC1802" s="28">
        <f t="shared" si="2344"/>
        <v>2.9718759491428814E-7</v>
      </c>
      <c r="AD1802" s="28">
        <f t="shared" si="2345"/>
        <v>3.3658447424987466E-7</v>
      </c>
      <c r="AE1802" s="21">
        <f t="shared" si="2346"/>
        <v>29710.22203919751</v>
      </c>
      <c r="AF1802" s="10" cm="1">
        <f t="array" ref="AF1802">Lair(100000000/AE1802)</f>
        <v>3364.8781800569245</v>
      </c>
      <c r="AG1802" s="10">
        <f t="shared" si="2347"/>
        <v>9.4147549523282692E-3</v>
      </c>
      <c r="AH1802" s="10" t="b">
        <f t="shared" si="2342"/>
        <v>1</v>
      </c>
      <c r="AI1802" s="10">
        <f t="shared" si="2350"/>
        <v>3364.8780000000002</v>
      </c>
      <c r="AJ1802">
        <v>3.0000000000000001E-3</v>
      </c>
      <c r="AK1802" s="3" cm="1">
        <f t="array" ref="AK1802">100000000/Lvac($AA1802)</f>
        <v>29710.223628960877</v>
      </c>
      <c r="AL1802" s="21">
        <f t="shared" si="2351"/>
        <v>2.6488529713969609E-2</v>
      </c>
      <c r="AM1802" s="21"/>
      <c r="AN1802" s="21"/>
      <c r="AO1802" s="21"/>
      <c r="AP1802" s="21"/>
      <c r="AS1802" s="3">
        <f t="shared" si="2348"/>
        <v>3.6289608760853298E-3</v>
      </c>
      <c r="AT1802" s="3" cm="1">
        <f t="array" ref="AT1802">AS1802-(100000000/LvacE($A1802)-$E1802)</f>
        <v>-4.9757501983549446E-5</v>
      </c>
      <c r="BB1802"/>
      <c r="BC1802"/>
      <c r="BD1802"/>
      <c r="BE1802"/>
      <c r="BF1802"/>
      <c r="BG1802"/>
      <c r="BH1802"/>
      <c r="BI1802"/>
      <c r="BJ1802"/>
      <c r="BN1802" s="16" cm="1">
        <f t="array" ref="BN1802">$C1802*EXP(poly_from_str(100000000/$E1802,BN$4342))</f>
        <v>54.763303560652545</v>
      </c>
      <c r="BO1802" s="16"/>
      <c r="BY1802">
        <v>53998</v>
      </c>
    </row>
    <row r="1803" spans="1:77" hidden="1" x14ac:dyDescent="0.25">
      <c r="A1803" t="s">
        <v>2574</v>
      </c>
      <c r="B1803" s="2" t="str">
        <f t="shared" si="2341"/>
        <v/>
      </c>
      <c r="C1803">
        <v>0</v>
      </c>
      <c r="E1803" t="s">
        <v>2575</v>
      </c>
      <c r="R1803">
        <v>17</v>
      </c>
      <c r="S1803" t="s">
        <v>22</v>
      </c>
      <c r="AA1803" s="10">
        <f t="shared" si="2343"/>
        <v>3364.5880000000002</v>
      </c>
      <c r="AB1803" s="3" cm="1">
        <f t="array" ref="AB1803">100000000/Lvac(AA1803)</f>
        <v>29712.784325465105</v>
      </c>
      <c r="AC1803" s="28">
        <f t="shared" si="2344"/>
        <v>2.9721321005721945E-7</v>
      </c>
      <c r="AD1803" s="28">
        <f t="shared" si="2345"/>
        <v>3.3655546684763498E-7</v>
      </c>
      <c r="AE1803" s="21">
        <f t="shared" si="2346"/>
        <v>29712.78243021233</v>
      </c>
      <c r="AF1803" s="10" cm="1">
        <f t="array" ref="AF1803">Lair(100000000/AE1803)</f>
        <v>3364.5882146197227</v>
      </c>
      <c r="AG1803" s="10">
        <f t="shared" si="2347"/>
        <v>9.4155160045546592E-3</v>
      </c>
      <c r="AH1803" s="10" t="b">
        <f t="shared" si="2342"/>
        <v>1</v>
      </c>
      <c r="AI1803" s="10">
        <f t="shared" si="2350"/>
        <v>3364.5880000000002</v>
      </c>
      <c r="AJ1803">
        <v>3.0000000000000001E-3</v>
      </c>
      <c r="AK1803" s="3" cm="1">
        <f t="array" ref="AK1803">100000000/Lvac($AA1803)</f>
        <v>29712.784325465105</v>
      </c>
      <c r="AL1803" s="21">
        <f t="shared" si="2351"/>
        <v>2.6493096027327957E-2</v>
      </c>
      <c r="AM1803" s="21"/>
      <c r="AN1803" s="21"/>
      <c r="AO1803" s="21"/>
      <c r="AP1803" s="21"/>
      <c r="AS1803" s="3">
        <f t="shared" si="2348"/>
        <v>4.325465106376214E-3</v>
      </c>
      <c r="AT1803" s="3" cm="1">
        <f t="array" ref="AT1803">AS1803-(100000000/LvacE($A1803)-$E1803)</f>
        <v>-4.9766531446948647E-5</v>
      </c>
      <c r="BB1803"/>
      <c r="BC1803"/>
      <c r="BD1803"/>
      <c r="BE1803"/>
      <c r="BF1803"/>
      <c r="BG1803"/>
      <c r="BH1803"/>
      <c r="BI1803"/>
      <c r="BJ1803"/>
      <c r="BN1803" s="16" cm="1">
        <f t="array" ref="BN1803">$C1803*EXP(poly_from_str(100000000/$E1803,BN$4342))</f>
        <v>0</v>
      </c>
      <c r="BO1803" s="16"/>
      <c r="BY1803" t="e">
        <v>#N/A</v>
      </c>
    </row>
    <row r="1804" spans="1:77" hidden="1" x14ac:dyDescent="0.25">
      <c r="A1804" t="s">
        <v>2576</v>
      </c>
      <c r="B1804" s="2" t="str">
        <f t="shared" si="2341"/>
        <v/>
      </c>
      <c r="C1804">
        <v>0</v>
      </c>
      <c r="E1804" t="s">
        <v>2577</v>
      </c>
      <c r="R1804">
        <v>17</v>
      </c>
      <c r="S1804" t="s">
        <v>22</v>
      </c>
      <c r="AA1804" s="10">
        <f t="shared" si="2343"/>
        <v>3364.5549999999998</v>
      </c>
      <c r="AB1804" s="3" cm="1">
        <f t="array" ref="AB1804">100000000/Lvac(AA1804)</f>
        <v>29713.075743039437</v>
      </c>
      <c r="AC1804" s="28">
        <f t="shared" si="2344"/>
        <v>2.9721612516365464E-7</v>
      </c>
      <c r="AD1804" s="28">
        <f t="shared" si="2345"/>
        <v>3.3655216600531815E-7</v>
      </c>
      <c r="AE1804" s="21">
        <f t="shared" si="2346"/>
        <v>29713.077608317253</v>
      </c>
      <c r="AF1804" s="10" cm="1">
        <f t="array" ref="AF1804">Lair(100000000/AE1804)</f>
        <v>3364.5547887788321</v>
      </c>
      <c r="AG1804" s="10">
        <f t="shared" si="2347"/>
        <v>9.4156026195201803E-3</v>
      </c>
      <c r="AH1804" s="10" t="b">
        <f t="shared" si="2342"/>
        <v>1</v>
      </c>
      <c r="AI1804" s="10">
        <f t="shared" si="2350"/>
        <v>3364.5549999999998</v>
      </c>
      <c r="AJ1804">
        <v>3.0000000000000001E-3</v>
      </c>
      <c r="AK1804" s="3" cm="1">
        <f t="array" ref="AK1804">100000000/Lvac($AA1804)</f>
        <v>29713.075743039437</v>
      </c>
      <c r="AL1804" s="21">
        <f t="shared" si="2351"/>
        <v>2.6493615717121079E-2</v>
      </c>
      <c r="AM1804" s="21"/>
      <c r="AN1804" s="21"/>
      <c r="AO1804" s="21"/>
      <c r="AP1804" s="21"/>
      <c r="AS1804" s="3">
        <f t="shared" si="2348"/>
        <v>-4.2569605648168363E-3</v>
      </c>
      <c r="AT1804" s="3" cm="1">
        <f t="array" ref="AT1804">AS1804-(100000000/LvacE($A1804)-$E1804)</f>
        <v>-4.9767560994951054E-5</v>
      </c>
      <c r="BB1804"/>
      <c r="BC1804"/>
      <c r="BD1804"/>
      <c r="BE1804"/>
      <c r="BF1804"/>
      <c r="BG1804"/>
      <c r="BH1804"/>
      <c r="BI1804"/>
      <c r="BJ1804"/>
      <c r="BN1804" s="16" cm="1">
        <f t="array" ref="BN1804">$C1804*EXP(poly_from_str(100000000/$E1804,BN$4342))</f>
        <v>0</v>
      </c>
      <c r="BO1804" s="16"/>
      <c r="BY1804" t="e">
        <v>#N/A</v>
      </c>
    </row>
    <row r="1805" spans="1:77" hidden="1" x14ac:dyDescent="0.25">
      <c r="A1805" t="s">
        <v>2578</v>
      </c>
      <c r="B1805" s="2" t="str">
        <f t="shared" si="2341"/>
        <v/>
      </c>
      <c r="C1805">
        <v>100</v>
      </c>
      <c r="D1805" t="s">
        <v>170</v>
      </c>
      <c r="E1805" t="s">
        <v>2579</v>
      </c>
      <c r="F1805">
        <v>50647</v>
      </c>
      <c r="G1805" t="s">
        <v>5</v>
      </c>
      <c r="H1805" s="5" t="s">
        <v>16</v>
      </c>
      <c r="I1805">
        <v>80360</v>
      </c>
      <c r="J1805" t="s">
        <v>3</v>
      </c>
      <c r="K1805" s="5" t="s">
        <v>16</v>
      </c>
      <c r="L1805">
        <v>50647.35</v>
      </c>
      <c r="M1805" t="str">
        <f>$G1805&amp;""</f>
        <v>e</v>
      </c>
      <c r="N1805" t="str">
        <f>$H1805&amp;""</f>
        <v>11/2</v>
      </c>
      <c r="O1805">
        <v>80360.820000000007</v>
      </c>
      <c r="P1805" t="str">
        <f>$J1805&amp;""</f>
        <v>o</v>
      </c>
      <c r="Q1805" t="str">
        <f>$K1805&amp;""</f>
        <v>11/2</v>
      </c>
      <c r="R1805">
        <v>17</v>
      </c>
      <c r="AA1805" s="10">
        <f t="shared" si="2343"/>
        <v>3364.5230000000001</v>
      </c>
      <c r="AB1805" s="3" cm="1">
        <f t="array" ref="AB1805">100000000/Lvac(AA1805)</f>
        <v>29713.358335237244</v>
      </c>
      <c r="AC1805" s="28">
        <f t="shared" si="2344"/>
        <v>2.9721895198814214E-7</v>
      </c>
      <c r="AD1805" s="28">
        <f t="shared" si="2345"/>
        <v>3.3654896518852739E-7</v>
      </c>
      <c r="AE1805" s="21">
        <f t="shared" si="2346"/>
        <v>29713.359064704051</v>
      </c>
      <c r="AF1805" s="10" cm="1">
        <f t="array" ref="AF1805">Lair(100000000/AE1805)</f>
        <v>3364.5229173978778</v>
      </c>
      <c r="AG1805" s="10">
        <f t="shared" si="2347"/>
        <v>9.4156866122236706E-3</v>
      </c>
      <c r="AH1805" s="10" t="b">
        <f t="shared" si="2342"/>
        <v>1</v>
      </c>
      <c r="AI1805" s="10">
        <f>$AF1805</f>
        <v>3364.5229173978778</v>
      </c>
      <c r="AJ1805" s="10">
        <f>AL1805/AK1805*AI1805</f>
        <v>1.1323267062033411E-2</v>
      </c>
      <c r="AK1805" s="16" cm="1">
        <f t="array" ref="AK1805">100000000/Lvac($AA1805)-0</f>
        <v>29713.358335237244</v>
      </c>
      <c r="AL1805" s="16">
        <f>MAX(0.1,0.007/$AA1805*$AE1805)</f>
        <v>0.1</v>
      </c>
      <c r="AM1805" s="10" cm="1">
        <f t="array" ref="AM1805">Lvac($AI1805)-$BA1805</f>
        <v>1.2565061616896855E-2</v>
      </c>
      <c r="AN1805" s="10">
        <f>$AK1805-($AX1805-$AW1805)</f>
        <v>-0.11166476276412141</v>
      </c>
      <c r="AO1805" s="3">
        <f>AM1805/AJ1805</f>
        <v>1.1096675145132933</v>
      </c>
      <c r="AP1805" s="3">
        <v>1.1169642509842017</v>
      </c>
      <c r="AS1805" s="3">
        <f t="shared" si="2348"/>
        <v>-1.6647627562633716E-3</v>
      </c>
      <c r="AT1805" s="3" cm="1">
        <f t="array" ref="AT1805">AS1805-(100000000/LvacE($A1805)-$E1805)</f>
        <v>-4.9768550525186583E-5</v>
      </c>
      <c r="AU1805" t="s">
        <v>4932</v>
      </c>
      <c r="AV1805" t="s">
        <v>4908</v>
      </c>
      <c r="AW1805" s="3">
        <v>50647.35</v>
      </c>
      <c r="AX1805" s="3">
        <v>80360.820000000007</v>
      </c>
      <c r="AY1805" s="3"/>
      <c r="AZ1805" s="10" cm="1">
        <f t="array" ref="AZ1805">Lair(100000000/($AX1805-$AW1805))</f>
        <v>3364.5103555426344</v>
      </c>
      <c r="BA1805" s="10">
        <f>100000000/($AX1805-$AW1805)</f>
        <v>3365.4770042004511</v>
      </c>
      <c r="BB1805" s="12">
        <v>1080000000</v>
      </c>
      <c r="BC1805" s="3">
        <v>0.627</v>
      </c>
      <c r="BD1805" s="12" cm="1">
        <f t="array" ref="BD1805">SfromgA($BB1805,$BA1805,"")</f>
        <v>20.318750507917258</v>
      </c>
      <c r="BE1805" s="29">
        <f>(10^MAX(0.05, -0.312925054856973*((LN($BD1805))^(1/3)) + 0.454808404431693)-1)*100</f>
        <v>12.201845430196357</v>
      </c>
      <c r="BF1805" s="12">
        <v>977347423.76170683</v>
      </c>
      <c r="BG1805" s="12" cm="1">
        <f t="array" ref="BG1805">SfromgA($BF1805,$BA1805,"")</f>
        <v>18.387480058305375</v>
      </c>
      <c r="BH1805" s="29">
        <f>(10^MAX(0.05, -0.312925054856973*((LN($BG1805))^(1/3)) + 0.454808404431693)-1)*100</f>
        <v>12.201845430196357</v>
      </c>
      <c r="BI1805" s="12">
        <f>IF($BB1805="",$BF1805,$BB1805)</f>
        <v>1080000000</v>
      </c>
      <c r="BJ1805" s="29">
        <f>IF($BB1805="",$BH1805,$BE1805)</f>
        <v>12.201845430196357</v>
      </c>
      <c r="BK1805" s="3">
        <f>LN(BN1805*100000000/($AX1805-$AW1805)/$BI1805)</f>
        <v>-7.9814511060756814</v>
      </c>
      <c r="BL1805" s="13">
        <f>EXP(BK$4341*$AX1805+BK$4342)*$BI1805/(100000000/($AX1805-$AW1805))</f>
        <v>80.402280161158373</v>
      </c>
      <c r="BM1805" s="3">
        <f t="shared" ref="BM1805" si="2352">LN(BL1805/$C1805)</f>
        <v>-0.2181276499919014</v>
      </c>
      <c r="BN1805" s="16" cm="1">
        <f t="array" ref="BN1805">$C1805*EXP(poly_from_str(100000000/$E1805,BN$4342))</f>
        <v>109.6672504551953</v>
      </c>
      <c r="BO1805" s="3">
        <f>LN($C1805)</f>
        <v>4.6051701859880918</v>
      </c>
      <c r="BP1805" s="13">
        <f>LN(BL1805/BN1805)</f>
        <v>-0.3104082493865567</v>
      </c>
      <c r="BY1805">
        <v>108123</v>
      </c>
    </row>
    <row r="1806" spans="1:77" hidden="1" x14ac:dyDescent="0.25">
      <c r="A1806" t="s">
        <v>2580</v>
      </c>
      <c r="B1806" s="2" t="str">
        <f t="shared" si="2341"/>
        <v/>
      </c>
      <c r="C1806">
        <v>0</v>
      </c>
      <c r="E1806" t="s">
        <v>2581</v>
      </c>
      <c r="R1806">
        <v>17</v>
      </c>
      <c r="S1806" t="s">
        <v>22</v>
      </c>
      <c r="AA1806" s="10">
        <f t="shared" si="2343"/>
        <v>3364.3110000000001</v>
      </c>
      <c r="AB1806" s="3" cm="1">
        <f t="array" ref="AB1806">100000000/Lvac(AA1806)</f>
        <v>29715.230644321593</v>
      </c>
      <c r="AC1806" s="28">
        <f t="shared" si="2344"/>
        <v>2.9723768105861795E-7</v>
      </c>
      <c r="AD1806" s="28">
        <f t="shared" si="2345"/>
        <v>3.3652775977732286E-7</v>
      </c>
      <c r="AE1806" s="21">
        <f t="shared" si="2346"/>
        <v>29715.230361952366</v>
      </c>
      <c r="AF1806" s="10" cm="1">
        <f t="array" ref="AF1806">Lair(100000000/AE1806)</f>
        <v>3364.3110319704192</v>
      </c>
      <c r="AG1806" s="10">
        <f t="shared" si="2347"/>
        <v>9.4162431244200658E-3</v>
      </c>
      <c r="AH1806" s="10" t="b">
        <f t="shared" si="2342"/>
        <v>1</v>
      </c>
      <c r="AI1806" s="10">
        <f t="shared" si="2350"/>
        <v>3364.3110000000001</v>
      </c>
      <c r="AJ1806">
        <v>3.0000000000000001E-3</v>
      </c>
      <c r="AK1806" s="3" cm="1">
        <f t="array" ref="AK1806">100000000/Lvac($AA1806)</f>
        <v>29715.230644321593</v>
      </c>
      <c r="AL1806" s="21">
        <f t="shared" ref="AL1806:AL1807" si="2353">AJ1806/AI1806*AK1806</f>
        <v>2.6497458746520396E-2</v>
      </c>
      <c r="AM1806" s="21"/>
      <c r="AN1806" s="21"/>
      <c r="AO1806" s="21"/>
      <c r="AP1806" s="21"/>
      <c r="AS1806" s="3">
        <f t="shared" si="2348"/>
        <v>6.4432159342686646E-4</v>
      </c>
      <c r="AT1806" s="3" cm="1">
        <f t="array" ref="AT1806">AS1806-(100000000/LvacE($A1806)-$E1806)</f>
        <v>-4.9775157094700262E-5</v>
      </c>
      <c r="BB1806"/>
      <c r="BC1806"/>
      <c r="BD1806"/>
      <c r="BE1806"/>
      <c r="BF1806"/>
      <c r="BG1806"/>
      <c r="BH1806"/>
      <c r="BI1806"/>
      <c r="BJ1806"/>
      <c r="BN1806" s="16" cm="1">
        <f t="array" ref="BN1806">$C1806*EXP(poly_from_str(100000000/$E1806,BN$4342))</f>
        <v>0</v>
      </c>
      <c r="BO1806" s="16"/>
      <c r="BY1806" t="e">
        <v>#N/A</v>
      </c>
    </row>
    <row r="1807" spans="1:77" hidden="1" x14ac:dyDescent="0.25">
      <c r="A1807" t="s">
        <v>2582</v>
      </c>
      <c r="B1807" s="2" t="str">
        <f t="shared" si="2341"/>
        <v/>
      </c>
      <c r="C1807">
        <v>0</v>
      </c>
      <c r="E1807" t="s">
        <v>2583</v>
      </c>
      <c r="R1807">
        <v>17</v>
      </c>
      <c r="S1807" t="s">
        <v>22</v>
      </c>
      <c r="AA1807" s="10">
        <f t="shared" si="2343"/>
        <v>3364.2649999999999</v>
      </c>
      <c r="AB1807" s="3" cm="1">
        <f t="array" ref="AB1807">100000000/Lvac(AA1807)</f>
        <v>29715.636931219724</v>
      </c>
      <c r="AC1807" s="28">
        <f t="shared" si="2344"/>
        <v>2.9724174522518293E-7</v>
      </c>
      <c r="AD1807" s="28">
        <f t="shared" si="2345"/>
        <v>3.3652315860320124E-7</v>
      </c>
      <c r="AE1807" s="21">
        <f t="shared" si="2346"/>
        <v>29715.638276131554</v>
      </c>
      <c r="AF1807" s="10" cm="1">
        <f t="array" ref="AF1807">Lair(100000000/AE1807)</f>
        <v>3364.2648477305174</v>
      </c>
      <c r="AG1807" s="10">
        <f t="shared" si="2347"/>
        <v>9.4163638909568262E-3</v>
      </c>
      <c r="AH1807" s="10" t="b">
        <f t="shared" si="2342"/>
        <v>1</v>
      </c>
      <c r="AI1807" s="10">
        <f t="shared" si="2350"/>
        <v>3364.2649999999999</v>
      </c>
      <c r="AJ1807">
        <v>3.0000000000000001E-3</v>
      </c>
      <c r="AK1807" s="3" cm="1">
        <f t="array" ref="AK1807">100000000/Lvac($AA1807)</f>
        <v>29715.636931219724</v>
      </c>
      <c r="AL1807" s="21">
        <f t="shared" si="2353"/>
        <v>2.6498183345740951E-2</v>
      </c>
      <c r="AM1807" s="21"/>
      <c r="AN1807" s="21"/>
      <c r="AO1807" s="21"/>
      <c r="AP1807" s="21"/>
      <c r="AS1807" s="3">
        <f t="shared" si="2348"/>
        <v>-3.068780275498284E-3</v>
      </c>
      <c r="AT1807" s="3" cm="1">
        <f t="array" ref="AT1807">AS1807-(100000000/LvacE($A1807)-$E1807)</f>
        <v>-4.9776579544413835E-5</v>
      </c>
      <c r="BB1807"/>
      <c r="BC1807"/>
      <c r="BD1807"/>
      <c r="BE1807"/>
      <c r="BF1807"/>
      <c r="BG1807"/>
      <c r="BH1807"/>
      <c r="BI1807"/>
      <c r="BJ1807"/>
      <c r="BN1807" s="16" cm="1">
        <f t="array" ref="BN1807">$C1807*EXP(poly_from_str(100000000/$E1807,BN$4342))</f>
        <v>0</v>
      </c>
      <c r="BO1807" s="16"/>
      <c r="BY1807" t="e">
        <v>#N/A</v>
      </c>
    </row>
    <row r="1808" spans="1:77" hidden="1" x14ac:dyDescent="0.25">
      <c r="A1808" t="s">
        <v>2584</v>
      </c>
      <c r="B1808" s="2" t="str">
        <f t="shared" si="2341"/>
        <v/>
      </c>
      <c r="C1808">
        <v>6</v>
      </c>
      <c r="D1808" t="s">
        <v>170</v>
      </c>
      <c r="E1808" t="s">
        <v>2585</v>
      </c>
      <c r="F1808">
        <v>45844</v>
      </c>
      <c r="G1808" t="s">
        <v>5</v>
      </c>
      <c r="H1808" s="5" t="s">
        <v>19</v>
      </c>
      <c r="I1808">
        <v>75560</v>
      </c>
      <c r="J1808" t="s">
        <v>3</v>
      </c>
      <c r="K1808" s="5" t="s">
        <v>18</v>
      </c>
      <c r="L1808">
        <v>45844.65</v>
      </c>
      <c r="M1808" t="str">
        <f>$G1808&amp;""</f>
        <v>e</v>
      </c>
      <c r="N1808" t="str">
        <f>$H1808&amp;""</f>
        <v>3/2</v>
      </c>
      <c r="O1808">
        <v>75560.75</v>
      </c>
      <c r="P1808" t="str">
        <f>$J1808&amp;""</f>
        <v>o</v>
      </c>
      <c r="Q1808" t="str">
        <f>$K1808&amp;""</f>
        <v>5/2</v>
      </c>
      <c r="R1808">
        <v>17</v>
      </c>
      <c r="AA1808" s="10">
        <f t="shared" si="2343"/>
        <v>3364.2089999999998</v>
      </c>
      <c r="AB1808" s="3" cm="1">
        <f t="array" ref="AB1808">100000000/Lvac(AA1808)</f>
        <v>29716.13155635192</v>
      </c>
      <c r="AC1808" s="28">
        <f t="shared" si="2344"/>
        <v>2.9724669305622807E-7</v>
      </c>
      <c r="AD1808" s="28">
        <f t="shared" si="2345"/>
        <v>3.3651755717383973E-7</v>
      </c>
      <c r="AE1808" s="21">
        <f t="shared" si="2346"/>
        <v>29716.130874245613</v>
      </c>
      <c r="AF1808" s="10" cm="1">
        <f t="array" ref="AF1808">Lair(100000000/AE1808)</f>
        <v>3364.2090772247825</v>
      </c>
      <c r="AG1808" s="10">
        <f t="shared" si="2347"/>
        <v>9.4165109177747168E-3</v>
      </c>
      <c r="AH1808" s="10" t="b">
        <f t="shared" si="2342"/>
        <v>1</v>
      </c>
      <c r="AI1808" s="10">
        <f>$AF1808</f>
        <v>3364.2090772247825</v>
      </c>
      <c r="AJ1808" s="10">
        <f>AL1808/AK1808*AI1808</f>
        <v>1.1321154204897415E-2</v>
      </c>
      <c r="AK1808" s="16" cm="1">
        <f t="array" ref="AK1808">100000000/Lvac($AA1808)-0</f>
        <v>29716.13155635192</v>
      </c>
      <c r="AL1808" s="16">
        <f>MAX(0.1,0.007/$AA1808*$AE1808)</f>
        <v>0.1</v>
      </c>
      <c r="AM1808" s="10" cm="1">
        <f t="array" ref="AM1808">Lvac($AI1808)-$BA1808</f>
        <v>-3.4963289099323447E-3</v>
      </c>
      <c r="AN1808" s="10">
        <f>$AK1808-($AX1808-$AW1808)</f>
        <v>3.1556351921608439E-2</v>
      </c>
      <c r="AO1808" s="3">
        <f>AM1808/AJ1808</f>
        <v>-0.3088314889677829</v>
      </c>
      <c r="AP1808" s="3">
        <v>-0.31565451905184483</v>
      </c>
      <c r="AS1808" s="3">
        <f t="shared" si="2348"/>
        <v>1.5563519191346131E-3</v>
      </c>
      <c r="AT1808" s="3" cm="1">
        <f t="array" ref="AT1808">AS1808-(100000000/LvacE($A1808)-$E1808)</f>
        <v>-4.9778325774241239E-5</v>
      </c>
      <c r="AU1808" t="s">
        <v>4966</v>
      </c>
      <c r="AV1808" t="s">
        <v>4938</v>
      </c>
      <c r="AW1808" s="3">
        <v>45844.65</v>
      </c>
      <c r="AX1808" s="3">
        <v>75560.75</v>
      </c>
      <c r="AY1808" s="3"/>
      <c r="AZ1808" s="10" cm="1">
        <f t="array" ref="AZ1808">Lair(100000000/($AX1808-$AW1808))</f>
        <v>3364.2125726615072</v>
      </c>
      <c r="BA1808" s="10">
        <f>100000000/($AX1808-$AW1808)</f>
        <v>3365.1791453118008</v>
      </c>
      <c r="BB1808" s="12">
        <v>218000000</v>
      </c>
      <c r="BC1808" s="3">
        <v>0.57599999999999996</v>
      </c>
      <c r="BD1808" s="12" cm="1">
        <f t="array" ref="BD1808">SfromgA($BB1808,$BA1808,"")</f>
        <v>4.1002885461908027</v>
      </c>
      <c r="BE1808" s="29">
        <f>(10^MAX(0.05, -0.312925054856973*((LN($BD1808))^(1/3)) + 0.454808404431693)-1)*100</f>
        <v>27.005755628368313</v>
      </c>
      <c r="BG1808" s="3"/>
      <c r="BH1808" s="3"/>
      <c r="BI1808" s="12">
        <f>IF($BB1808="",$BF1808,$BB1808)</f>
        <v>218000000</v>
      </c>
      <c r="BJ1808" s="29">
        <f>IF($BB1808="",$BH1808,$BE1808)</f>
        <v>27.005755628368313</v>
      </c>
      <c r="BK1808" s="3">
        <f>LN(BN1808*100000000/($AX1808-$AW1808)/$BI1808)</f>
        <v>-9.1935980694705126</v>
      </c>
      <c r="BL1808" s="13">
        <f>EXP(BK$4341*$AX1808+BK$4342)*$BI1808/(100000000/($AX1808-$AW1808))</f>
        <v>23.37389601948604</v>
      </c>
      <c r="BM1808" s="3">
        <f t="shared" ref="BM1808" si="2354">LN(BL1808/$C1808)</f>
        <v>1.3598603757184693</v>
      </c>
      <c r="BN1808" s="16" cm="1">
        <f t="array" ref="BN1808">$C1808*EXP(poly_from_str(100000000/$E1808,BN$4342))</f>
        <v>6.5874812844088471</v>
      </c>
      <c r="BO1808" s="3">
        <f>LN($C1808)</f>
        <v>1.791759469228055</v>
      </c>
      <c r="BP1808" s="13">
        <f>LN(BL1808/BN1808)</f>
        <v>1.2664487721595354</v>
      </c>
      <c r="BY1808">
        <v>6494</v>
      </c>
    </row>
    <row r="1809" spans="1:77" hidden="1" x14ac:dyDescent="0.25">
      <c r="A1809" t="s">
        <v>2586</v>
      </c>
      <c r="B1809" s="2" t="str">
        <f t="shared" si="2341"/>
        <v/>
      </c>
      <c r="C1809">
        <v>7</v>
      </c>
      <c r="E1809" t="s">
        <v>2587</v>
      </c>
      <c r="R1809">
        <v>17</v>
      </c>
      <c r="S1809" t="s">
        <v>22</v>
      </c>
      <c r="AA1809" s="10">
        <f t="shared" si="2343"/>
        <v>3363.2730000000001</v>
      </c>
      <c r="AB1809" s="3" cm="1">
        <f t="array" ref="AB1809">100000000/Lvac(AA1809)</f>
        <v>29724.401300449255</v>
      </c>
      <c r="AC1809" s="28">
        <f t="shared" si="2344"/>
        <v>2.9732941691025377E-7</v>
      </c>
      <c r="AD1809" s="28">
        <f t="shared" si="2345"/>
        <v>3.3642393328369104E-7</v>
      </c>
      <c r="AE1809" s="21">
        <f t="shared" si="2346"/>
        <v>29724.400730141686</v>
      </c>
      <c r="AF1809" s="10" cm="1">
        <f t="array" ref="AF1809">Lair(100000000/AE1809)</f>
        <v>3363.2730645315478</v>
      </c>
      <c r="AG1809" s="10">
        <f t="shared" si="2347"/>
        <v>9.4189694533344838E-3</v>
      </c>
      <c r="AH1809" s="10" t="b">
        <f t="shared" si="2342"/>
        <v>1</v>
      </c>
      <c r="AI1809" s="10">
        <f t="shared" si="2350"/>
        <v>3363.2730000000001</v>
      </c>
      <c r="AJ1809">
        <v>3.0000000000000001E-3</v>
      </c>
      <c r="AK1809" s="3" cm="1">
        <f t="array" ref="AK1809">100000000/Lvac($AA1809)</f>
        <v>29724.401300449255</v>
      </c>
      <c r="AL1809" s="21">
        <f t="shared" ref="AL1809:AL1815" si="2355">AJ1809/AI1809*AK1809</f>
        <v>2.6513816720006897E-2</v>
      </c>
      <c r="AM1809" s="21"/>
      <c r="AN1809" s="21"/>
      <c r="AO1809" s="21"/>
      <c r="AP1809" s="21"/>
      <c r="AS1809" s="3">
        <f t="shared" si="2348"/>
        <v>1.3004492539039347E-3</v>
      </c>
      <c r="AT1809" s="3" cm="1">
        <f t="array" ref="AT1809">AS1809-(100000000/LvacE($A1809)-$E1809)</f>
        <v>-4.9807404138846323E-5</v>
      </c>
      <c r="BB1809"/>
      <c r="BC1809"/>
      <c r="BD1809"/>
      <c r="BE1809"/>
      <c r="BF1809"/>
      <c r="BG1809"/>
      <c r="BH1809"/>
      <c r="BI1809"/>
      <c r="BJ1809"/>
      <c r="BN1809" s="16" cm="1">
        <f t="array" ref="BN1809">$C1809*EXP(poly_from_str(100000000/$E1809,BN$4342))</f>
        <v>7.7113442157131189</v>
      </c>
      <c r="BO1809" s="16"/>
      <c r="BY1809" t="e">
        <v>#N/A</v>
      </c>
    </row>
    <row r="1810" spans="1:77" hidden="1" x14ac:dyDescent="0.25">
      <c r="A1810" t="s">
        <v>2588</v>
      </c>
      <c r="B1810" s="2" t="str">
        <f t="shared" si="2341"/>
        <v/>
      </c>
      <c r="C1810">
        <v>8</v>
      </c>
      <c r="E1810" t="s">
        <v>2589</v>
      </c>
      <c r="R1810">
        <v>17</v>
      </c>
      <c r="S1810" t="s">
        <v>22</v>
      </c>
      <c r="AA1810" s="10">
        <f t="shared" si="2343"/>
        <v>3363.25</v>
      </c>
      <c r="AB1810" s="3" cm="1">
        <f t="array" ref="AB1810">100000000/Lvac(AA1810)</f>
        <v>29724.604567913215</v>
      </c>
      <c r="AC1810" s="28">
        <f t="shared" si="2344"/>
        <v>2.9733145023414854E-7</v>
      </c>
      <c r="AD1810" s="28">
        <f t="shared" si="2345"/>
        <v>3.3642163269666129E-7</v>
      </c>
      <c r="AE1810" s="21">
        <f t="shared" si="2346"/>
        <v>29724.602564639747</v>
      </c>
      <c r="AF1810" s="10" cm="1">
        <f t="array" ref="AF1810">Lair(100000000/AE1810)</f>
        <v>3363.250226671681</v>
      </c>
      <c r="AG1810" s="10">
        <f t="shared" si="2347"/>
        <v>9.4190298919071165E-3</v>
      </c>
      <c r="AH1810" s="10" t="b">
        <f t="shared" si="2342"/>
        <v>1</v>
      </c>
      <c r="AI1810" s="10">
        <f t="shared" si="2350"/>
        <v>3363.25</v>
      </c>
      <c r="AJ1810">
        <v>3.0000000000000001E-3</v>
      </c>
      <c r="AK1810" s="3" cm="1">
        <f t="array" ref="AK1810">100000000/Lvac($AA1810)</f>
        <v>29724.604567913215</v>
      </c>
      <c r="AL1810" s="21">
        <f t="shared" si="2355"/>
        <v>2.6514179351442693E-2</v>
      </c>
      <c r="AM1810" s="21"/>
      <c r="AN1810" s="21"/>
      <c r="AO1810" s="21"/>
      <c r="AP1810" s="21"/>
      <c r="AS1810" s="3">
        <f t="shared" si="2348"/>
        <v>4.5679132163058966E-3</v>
      </c>
      <c r="AT1810" s="3" cm="1">
        <f t="array" ref="AT1810">AS1810-(100000000/LvacE($A1810)-$E1810)</f>
        <v>-4.980812082067132E-5</v>
      </c>
      <c r="BB1810"/>
      <c r="BC1810"/>
      <c r="BD1810"/>
      <c r="BE1810"/>
      <c r="BF1810"/>
      <c r="BG1810"/>
      <c r="BH1810"/>
      <c r="BI1810"/>
      <c r="BJ1810"/>
      <c r="BN1810" s="16" cm="1">
        <f t="array" ref="BN1810">$C1810*EXP(poly_from_str(100000000/$E1810,BN$4342))</f>
        <v>8.8136822945382729</v>
      </c>
      <c r="BO1810" s="16"/>
      <c r="BY1810" t="e">
        <v>#N/A</v>
      </c>
    </row>
    <row r="1811" spans="1:77" hidden="1" x14ac:dyDescent="0.25">
      <c r="A1811" t="s">
        <v>2590</v>
      </c>
      <c r="B1811" s="2" t="str">
        <f t="shared" si="2341"/>
        <v/>
      </c>
      <c r="C1811">
        <v>6</v>
      </c>
      <c r="E1811" t="s">
        <v>2591</v>
      </c>
      <c r="R1811">
        <v>17</v>
      </c>
      <c r="S1811" t="s">
        <v>22</v>
      </c>
      <c r="AA1811" s="10">
        <f t="shared" si="2343"/>
        <v>3363.1129999999998</v>
      </c>
      <c r="AB1811" s="3" cm="1">
        <f t="array" ref="AB1811">100000000/Lvac(AA1811)</f>
        <v>29725.815392580243</v>
      </c>
      <c r="AC1811" s="28">
        <f t="shared" si="2344"/>
        <v>2.973435623483362E-7</v>
      </c>
      <c r="AD1811" s="28">
        <f t="shared" si="2345"/>
        <v>3.3640792920002004E-7</v>
      </c>
      <c r="AE1811" s="21">
        <f t="shared" si="2346"/>
        <v>29725.817413364282</v>
      </c>
      <c r="AF1811" s="10" cm="1">
        <f t="array" ref="AF1811">Lair(100000000/AE1811)</f>
        <v>3363.1127713656438</v>
      </c>
      <c r="AG1811" s="10">
        <f t="shared" si="2347"/>
        <v>9.4193899212694082E-3</v>
      </c>
      <c r="AH1811" s="10" t="b">
        <f t="shared" si="2342"/>
        <v>1</v>
      </c>
      <c r="AI1811" s="10">
        <f t="shared" si="2350"/>
        <v>3363.1129999999998</v>
      </c>
      <c r="AJ1811">
        <v>3.0000000000000001E-3</v>
      </c>
      <c r="AK1811" s="3" cm="1">
        <f t="array" ref="AK1811">100000000/Lvac($AA1811)</f>
        <v>29725.815392580243</v>
      </c>
      <c r="AL1811" s="21">
        <f t="shared" si="2355"/>
        <v>2.6516339527616447E-2</v>
      </c>
      <c r="AM1811" s="21"/>
      <c r="AN1811" s="21"/>
      <c r="AO1811" s="21"/>
      <c r="AP1811" s="21"/>
      <c r="AS1811" s="3">
        <f t="shared" si="2348"/>
        <v>-4.6074197562120389E-3</v>
      </c>
      <c r="AT1811" s="3" cm="1">
        <f t="array" ref="AT1811">AS1811-(100000000/LvacE($A1811)-$E1811)</f>
        <v>-4.9812366341939196E-5</v>
      </c>
      <c r="BB1811"/>
      <c r="BC1811"/>
      <c r="BD1811"/>
      <c r="BE1811"/>
      <c r="BF1811"/>
      <c r="BG1811"/>
      <c r="BH1811"/>
      <c r="BI1811"/>
      <c r="BJ1811"/>
      <c r="BN1811" s="16" cm="1">
        <f t="array" ref="BN1811">$C1811*EXP(poly_from_str(100000000/$E1811,BN$4342))</f>
        <v>6.6135443823887954</v>
      </c>
      <c r="BO1811" s="16"/>
      <c r="BY1811">
        <v>6518</v>
      </c>
    </row>
    <row r="1812" spans="1:77" hidden="1" x14ac:dyDescent="0.25">
      <c r="A1812" t="s">
        <v>2592</v>
      </c>
      <c r="B1812" s="2" t="str">
        <f t="shared" si="2341"/>
        <v/>
      </c>
      <c r="C1812">
        <v>7</v>
      </c>
      <c r="E1812" t="s">
        <v>2593</v>
      </c>
      <c r="R1812">
        <v>17</v>
      </c>
      <c r="S1812" t="s">
        <v>22</v>
      </c>
      <c r="AA1812" s="10">
        <f t="shared" si="2343"/>
        <v>3363.0790000000002</v>
      </c>
      <c r="AB1812" s="3" cm="1">
        <f t="array" ref="AB1812">100000000/Lvac(AA1812)</f>
        <v>29726.115904491235</v>
      </c>
      <c r="AC1812" s="28">
        <f t="shared" si="2344"/>
        <v>2.9734656842732509E-7</v>
      </c>
      <c r="AD1812" s="28">
        <f t="shared" si="2345"/>
        <v>3.3640452833224431E-7</v>
      </c>
      <c r="AE1812" s="21">
        <f t="shared" si="2346"/>
        <v>29726.11770079525</v>
      </c>
      <c r="AF1812" s="10" cm="1">
        <f t="array" ref="AF1812">Lair(100000000/AE1812)</f>
        <v>3363.0787967677379</v>
      </c>
      <c r="AG1812" s="10">
        <f t="shared" si="2347"/>
        <v>9.4194792784366987E-3</v>
      </c>
      <c r="AH1812" s="10" t="b">
        <f t="shared" si="2342"/>
        <v>1</v>
      </c>
      <c r="AI1812" s="10">
        <f t="shared" si="2350"/>
        <v>3363.0790000000002</v>
      </c>
      <c r="AJ1812">
        <v>3.0000000000000001E-3</v>
      </c>
      <c r="AK1812" s="3" cm="1">
        <f t="array" ref="AK1812">100000000/Lvac($AA1812)</f>
        <v>29726.115904491235</v>
      </c>
      <c r="AL1812" s="21">
        <f t="shared" si="2355"/>
        <v>2.6516875670620197E-2</v>
      </c>
      <c r="AM1812" s="21"/>
      <c r="AN1812" s="21"/>
      <c r="AO1812" s="21"/>
      <c r="AP1812" s="21"/>
      <c r="AS1812" s="3">
        <f t="shared" si="2348"/>
        <v>-4.095508764294209E-3</v>
      </c>
      <c r="AT1812" s="3" cm="1">
        <f t="array" ref="AT1812">AS1812-(100000000/LvacE($A1812)-$E1812)</f>
        <v>-4.981342499377206E-5</v>
      </c>
      <c r="BB1812"/>
      <c r="BC1812"/>
      <c r="BD1812"/>
      <c r="BE1812"/>
      <c r="BF1812"/>
      <c r="BG1812"/>
      <c r="BH1812"/>
      <c r="BI1812"/>
      <c r="BJ1812"/>
      <c r="BN1812" s="16" cm="1">
        <f t="array" ref="BN1812">$C1812*EXP(poly_from_str(100000000/$E1812,BN$4342))</f>
        <v>7.7167435897962768</v>
      </c>
      <c r="BO1812" s="16"/>
      <c r="BY1812" t="e">
        <v>#N/A</v>
      </c>
    </row>
    <row r="1813" spans="1:77" hidden="1" x14ac:dyDescent="0.25">
      <c r="A1813" t="s">
        <v>2594</v>
      </c>
      <c r="B1813" s="2" t="str">
        <f t="shared" si="2341"/>
        <v/>
      </c>
      <c r="C1813">
        <v>5</v>
      </c>
      <c r="E1813" t="s">
        <v>2595</v>
      </c>
      <c r="F1813">
        <v>37197</v>
      </c>
      <c r="G1813" t="s">
        <v>5</v>
      </c>
      <c r="H1813" s="5" t="s">
        <v>19</v>
      </c>
      <c r="I1813">
        <v>66943</v>
      </c>
      <c r="J1813" t="s">
        <v>3</v>
      </c>
      <c r="K1813" s="5" t="s">
        <v>18</v>
      </c>
      <c r="L1813">
        <v>37197.64</v>
      </c>
      <c r="M1813" t="str">
        <f t="shared" ref="M1813:M1814" si="2356">$G1813&amp;""</f>
        <v>e</v>
      </c>
      <c r="N1813" t="str">
        <f t="shared" ref="N1813:N1814" si="2357">$H1813&amp;""</f>
        <v>3/2</v>
      </c>
      <c r="O1813">
        <v>66943.039999999994</v>
      </c>
      <c r="P1813" t="str">
        <f t="shared" ref="P1813:P1814" si="2358">$J1813&amp;""</f>
        <v>o</v>
      </c>
      <c r="Q1813" t="str">
        <f t="shared" ref="Q1813:Q1814" si="2359">$K1813&amp;""</f>
        <v>5/2</v>
      </c>
      <c r="R1813">
        <v>17</v>
      </c>
      <c r="AA1813" s="10">
        <f t="shared" si="2343"/>
        <v>3360.8989999999999</v>
      </c>
      <c r="AB1813" s="3" cm="1">
        <f t="array" ref="AB1813">100000000/Lvac(AA1813)</f>
        <v>29745.396713365684</v>
      </c>
      <c r="AC1813" s="28">
        <f t="shared" si="2344"/>
        <v>2.9753943810867271E-7</v>
      </c>
      <c r="AD1813" s="28">
        <f t="shared" si="2345"/>
        <v>3.3618647269567722E-7</v>
      </c>
      <c r="AE1813" s="21">
        <f t="shared" si="2346"/>
        <v>29745.398156993935</v>
      </c>
      <c r="AF1813" s="10" cm="1">
        <f t="array" ref="AF1813">Lair(100000000/AE1813)</f>
        <v>3360.89883688083</v>
      </c>
      <c r="AG1813" s="10">
        <f t="shared" si="2347"/>
        <v>9.4252143122071919E-3</v>
      </c>
      <c r="AH1813" s="10" t="b">
        <f t="shared" si="2342"/>
        <v>1</v>
      </c>
      <c r="AI1813" s="10">
        <f t="shared" ref="AI1813:AI1814" si="2360">$AF1813</f>
        <v>3360.89883688083</v>
      </c>
      <c r="AJ1813">
        <v>3.0000000000000001E-3</v>
      </c>
      <c r="AK1813" s="3" cm="1">
        <f t="array" ref="AK1813">100000000/Lvac($AA1813)</f>
        <v>29745.396713365684</v>
      </c>
      <c r="AL1813" s="21">
        <f t="shared" si="2355"/>
        <v>2.6551287161893582E-2</v>
      </c>
      <c r="AM1813" s="10" cm="1">
        <f t="array" ref="AM1813">Lvac($AI1813)-$BA1813</f>
        <v>2.0829898949159542E-4</v>
      </c>
      <c r="AN1813" s="10">
        <f t="shared" ref="AN1813:AN1814" si="2361">$AK1813-($AX1813-$AW1813)</f>
        <v>-3.2866343099158257E-3</v>
      </c>
      <c r="AO1813" s="3">
        <f t="shared" ref="AO1813:AO1814" si="2362">AM1813/AJ1813</f>
        <v>6.9432996497198474E-2</v>
      </c>
      <c r="AP1813" s="3">
        <v>0.12381992913409097</v>
      </c>
      <c r="AS1813" s="3">
        <f t="shared" si="2348"/>
        <v>-3.2866343171917833E-3</v>
      </c>
      <c r="AT1813" s="3" cm="1">
        <f t="array" ref="AT1813">AS1813-(100000000/LvacE($A1813)-$E1813)</f>
        <v>-4.9880865844897926E-5</v>
      </c>
      <c r="AU1813" t="s">
        <v>4782</v>
      </c>
      <c r="AV1813" t="s">
        <v>4842</v>
      </c>
      <c r="AW1813" s="3">
        <v>37197.64</v>
      </c>
      <c r="AX1813" s="3">
        <v>66943.039999999994</v>
      </c>
      <c r="AY1813" s="3"/>
      <c r="AZ1813" s="10" cm="1">
        <f t="array" ref="AZ1813">Lair(100000000/($AX1813-$AW1813))</f>
        <v>3360.8986286349846</v>
      </c>
      <c r="BA1813" s="10">
        <f t="shared" ref="BA1813:BA1814" si="2363">100000000/($AX1813-$AW1813)</f>
        <v>3361.8643554969849</v>
      </c>
      <c r="BB1813" s="12">
        <v>2480000</v>
      </c>
      <c r="BC1813" s="3">
        <v>2.9000000000000001E-2</v>
      </c>
      <c r="BD1813" s="12" cm="1">
        <f t="array" ref="BD1813">SfromgA($BB1813,$BA1813,"")</f>
        <v>4.6507779030653548E-2</v>
      </c>
      <c r="BE1813" s="29">
        <f>(10^MAX(0.05, -0.312925054856973*((LN($BD1813))^(1/3)) + 0.454808404431693)-1)*100</f>
        <v>711.9244738314444</v>
      </c>
      <c r="BG1813" s="3"/>
      <c r="BH1813" s="3"/>
      <c r="BI1813" s="12">
        <f>IF($BB1813="",$BF1813,$BB1813)</f>
        <v>2480000</v>
      </c>
      <c r="BJ1813" s="29">
        <f>IF($BB1813="",$BH1813,$BE1813)</f>
        <v>711.9244738314444</v>
      </c>
      <c r="BK1813" s="3">
        <f>LN(BN1813*100000000/($AX1813-$AW1813)/$BI1813)</f>
        <v>-4.8887783442291717</v>
      </c>
      <c r="BL1813" s="13">
        <f>EXP(BK$4341*$AX1813+BK$4342)*$BI1813/(100000000/($AX1813-$AW1813))</f>
        <v>0.51229419855464564</v>
      </c>
      <c r="BM1813" s="3">
        <f t="shared" ref="BM1813" si="2364">LN(BL1813/$C1813)</f>
        <v>-2.2782941248478195</v>
      </c>
      <c r="BN1813" s="16" cm="1">
        <f t="array" ref="BN1813">$C1813*EXP(poly_from_str(100000000/$E1813,BN$4342))</f>
        <v>5.5552298930873425</v>
      </c>
      <c r="BO1813" s="3">
        <f>LN($C1813)</f>
        <v>1.6094379124341003</v>
      </c>
      <c r="BP1813" s="13">
        <f>LN(BL1813/BN1813)</f>
        <v>-2.3835960195431927</v>
      </c>
      <c r="BY1813">
        <v>5471</v>
      </c>
    </row>
    <row r="1814" spans="1:77" hidden="1" x14ac:dyDescent="0.25">
      <c r="A1814" t="s">
        <v>2596</v>
      </c>
      <c r="B1814" s="2" t="str">
        <f t="shared" si="2341"/>
        <v/>
      </c>
      <c r="C1814">
        <v>1</v>
      </c>
      <c r="D1814" t="s">
        <v>14</v>
      </c>
      <c r="E1814" t="s">
        <v>2597</v>
      </c>
      <c r="F1814">
        <v>9370</v>
      </c>
      <c r="G1814" t="s">
        <v>3</v>
      </c>
      <c r="H1814" s="5" t="s">
        <v>19</v>
      </c>
      <c r="I1814">
        <v>39120</v>
      </c>
      <c r="J1814" t="s">
        <v>5</v>
      </c>
      <c r="K1814" s="5" t="s">
        <v>19</v>
      </c>
      <c r="L1814">
        <v>9370.66</v>
      </c>
      <c r="M1814" t="str">
        <f t="shared" si="2356"/>
        <v>o</v>
      </c>
      <c r="N1814" t="str">
        <f t="shared" si="2357"/>
        <v>3/2</v>
      </c>
      <c r="O1814">
        <v>39120.49</v>
      </c>
      <c r="P1814" t="str">
        <f t="shared" si="2358"/>
        <v>e</v>
      </c>
      <c r="Q1814" t="str">
        <f t="shared" si="2359"/>
        <v>3/2</v>
      </c>
      <c r="R1814">
        <v>17</v>
      </c>
      <c r="S1814" t="s">
        <v>6</v>
      </c>
      <c r="AA1814" s="10">
        <f t="shared" si="2343"/>
        <v>3360.4009999999998</v>
      </c>
      <c r="AB1814" s="3" cm="1">
        <f t="array" ref="AB1814">100000000/Lvac(AA1814)</f>
        <v>29749.80473831452</v>
      </c>
      <c r="AC1814" s="28">
        <f t="shared" si="2344"/>
        <v>2.9758353244151518E-7</v>
      </c>
      <c r="AD1814" s="28">
        <f t="shared" si="2345"/>
        <v>3.3613665998691699E-7</v>
      </c>
      <c r="AE1814" s="21">
        <f t="shared" si="2346"/>
        <v>29749.802656355372</v>
      </c>
      <c r="AF1814" s="10" cm="1">
        <f t="array" ref="AF1814">Lair(100000000/AE1814)</f>
        <v>3360.4012351760975</v>
      </c>
      <c r="AG1814" s="10">
        <f t="shared" si="2347"/>
        <v>9.426525991736481E-3</v>
      </c>
      <c r="AH1814" s="10" t="b">
        <f t="shared" si="2342"/>
        <v>1</v>
      </c>
      <c r="AI1814" s="10">
        <f t="shared" si="2360"/>
        <v>3360.4012351760975</v>
      </c>
      <c r="AJ1814">
        <v>7.0000000000000001E-3</v>
      </c>
      <c r="AK1814" s="3" cm="1">
        <f t="array" ref="AK1814">100000000/Lvac($AA1814)</f>
        <v>29749.80473831452</v>
      </c>
      <c r="AL1814" s="21">
        <f t="shared" si="2355"/>
        <v>6.1971359547274014E-2</v>
      </c>
      <c r="AM1814" s="10" cm="1">
        <f t="array" ref="AM1814">Lvac($AI1814)-$BA1814</f>
        <v>-7.0794230455248908E-3</v>
      </c>
      <c r="AN1814" s="10">
        <f t="shared" si="2361"/>
        <v>6.4738314518763218E-2</v>
      </c>
      <c r="AO1814" s="3">
        <f t="shared" si="2362"/>
        <v>-1.0113461493606986</v>
      </c>
      <c r="AP1814" s="3">
        <v>-1.0449513083585771</v>
      </c>
      <c r="AS1814" s="3">
        <f t="shared" si="2348"/>
        <v>4.7383145210915245E-3</v>
      </c>
      <c r="AT1814" s="3" cm="1">
        <f t="array" ref="AT1814">AS1814-(100000000/LvacE($A1814)-$E1814)</f>
        <v>-4.989622175344266E-5</v>
      </c>
      <c r="AU1814" t="s">
        <v>4962</v>
      </c>
      <c r="AV1814" t="s">
        <v>4728</v>
      </c>
      <c r="AW1814" s="3">
        <v>9370.66</v>
      </c>
      <c r="AX1814" s="3">
        <v>39120.400000000001</v>
      </c>
      <c r="AY1814" s="3"/>
      <c r="AZ1814" s="10" cm="1">
        <f t="array" ref="AZ1814">Lair(100000000/($AX1814-$AW1814))</f>
        <v>3360.4083127929866</v>
      </c>
      <c r="BA1814" s="10">
        <f t="shared" si="2363"/>
        <v>3361.3739145283284</v>
      </c>
      <c r="BN1814" s="16" cm="1">
        <f t="array" ref="BN1814">$C1814*EXP(poly_from_str(100000000/$E1814,BN$4342))</f>
        <v>1.1130229383817949</v>
      </c>
      <c r="BO1814" s="16"/>
      <c r="BY1814">
        <v>1096</v>
      </c>
    </row>
    <row r="1815" spans="1:77" hidden="1" x14ac:dyDescent="0.25">
      <c r="A1815" t="s">
        <v>2598</v>
      </c>
      <c r="B1815" s="2" t="str">
        <f t="shared" si="2341"/>
        <v/>
      </c>
      <c r="C1815">
        <v>5</v>
      </c>
      <c r="E1815" t="s">
        <v>2599</v>
      </c>
      <c r="R1815">
        <v>17</v>
      </c>
      <c r="S1815" t="s">
        <v>22</v>
      </c>
      <c r="AA1815" s="10">
        <f t="shared" si="2343"/>
        <v>3360.1570000000002</v>
      </c>
      <c r="AB1815" s="3" cm="1">
        <f t="array" ref="AB1815">100000000/Lvac(AA1815)</f>
        <v>29751.964970408098</v>
      </c>
      <c r="AC1815" s="28">
        <f t="shared" si="2344"/>
        <v>2.9760514166451151E-7</v>
      </c>
      <c r="AD1815" s="28">
        <f t="shared" si="2345"/>
        <v>3.3611225376025419E-7</v>
      </c>
      <c r="AE1815" s="21">
        <f t="shared" si="2346"/>
        <v>29751.962786114167</v>
      </c>
      <c r="AF1815" s="10" cm="1">
        <f t="array" ref="AF1815">Lair(100000000/AE1815)</f>
        <v>3360.1572466999096</v>
      </c>
      <c r="AG1815" s="10">
        <f t="shared" si="2347"/>
        <v>9.4271688749079444E-3</v>
      </c>
      <c r="AH1815" s="10" t="b">
        <f t="shared" si="2342"/>
        <v>1</v>
      </c>
      <c r="AI1815" s="10">
        <f t="shared" si="2350"/>
        <v>3360.1570000000002</v>
      </c>
      <c r="AJ1815">
        <v>3.0000000000000001E-3</v>
      </c>
      <c r="AK1815" s="3" cm="1">
        <f t="array" ref="AK1815">100000000/Lvac($AA1815)</f>
        <v>29751.964970408098</v>
      </c>
      <c r="AL1815" s="21">
        <f t="shared" si="2355"/>
        <v>2.6563013249447657E-2</v>
      </c>
      <c r="AM1815" s="21"/>
      <c r="AN1815" s="21"/>
      <c r="AO1815" s="21"/>
      <c r="AP1815" s="21"/>
      <c r="AS1815" s="3">
        <f t="shared" si="2348"/>
        <v>4.9704080993251409E-3</v>
      </c>
      <c r="AT1815" s="3" cm="1">
        <f t="array" ref="AT1815">AS1815-(100000000/LvacE($A1815)-$E1815)</f>
        <v>-4.9903737817658111E-5</v>
      </c>
      <c r="BB1815"/>
      <c r="BC1815"/>
      <c r="BD1815"/>
      <c r="BE1815"/>
      <c r="BF1815"/>
      <c r="BG1815"/>
      <c r="BH1815"/>
      <c r="BI1815"/>
      <c r="BJ1815"/>
      <c r="BN1815" s="16" cm="1">
        <f t="array" ref="BN1815">$C1815*EXP(poly_from_str(100000000/$E1815,BN$4342))</f>
        <v>5.5699685346212702</v>
      </c>
      <c r="BO1815" s="16"/>
      <c r="BY1815" t="e">
        <v>#N/A</v>
      </c>
    </row>
    <row r="1816" spans="1:77" hidden="1" x14ac:dyDescent="0.25">
      <c r="A1816" t="s">
        <v>2600</v>
      </c>
      <c r="B1816" s="2" t="str">
        <f t="shared" si="2341"/>
        <v/>
      </c>
      <c r="C1816">
        <v>3</v>
      </c>
      <c r="D1816" t="s">
        <v>134</v>
      </c>
      <c r="E1816" t="s">
        <v>2601</v>
      </c>
      <c r="F1816">
        <v>45807</v>
      </c>
      <c r="G1816" t="s">
        <v>5</v>
      </c>
      <c r="H1816" s="5" t="s">
        <v>18</v>
      </c>
      <c r="I1816">
        <v>75560</v>
      </c>
      <c r="J1816" t="s">
        <v>3</v>
      </c>
      <c r="K1816" s="5" t="s">
        <v>18</v>
      </c>
      <c r="L1816">
        <v>45807.1</v>
      </c>
      <c r="M1816" t="str">
        <f>$G1816&amp;""</f>
        <v>e</v>
      </c>
      <c r="N1816" t="str">
        <f>$H1816&amp;""</f>
        <v>5/2</v>
      </c>
      <c r="O1816">
        <v>75560.75</v>
      </c>
      <c r="P1816" t="str">
        <f>$J1816&amp;""</f>
        <v>o</v>
      </c>
      <c r="Q1816" t="str">
        <f>$K1816&amp;""</f>
        <v>5/2</v>
      </c>
      <c r="R1816">
        <v>17</v>
      </c>
      <c r="AA1816" s="10">
        <f t="shared" si="2343"/>
        <v>3359.973</v>
      </c>
      <c r="AB1816" s="3" cm="1">
        <f t="array" ref="AB1816">100000000/Lvac(AA1816)</f>
        <v>29753.59420538598</v>
      </c>
      <c r="AC1816" s="28">
        <f t="shared" si="2344"/>
        <v>2.9762143921989851E-7</v>
      </c>
      <c r="AD1816" s="28">
        <f t="shared" si="2345"/>
        <v>3.3609384906478979E-7</v>
      </c>
      <c r="AE1816" s="21">
        <f t="shared" si="2346"/>
        <v>29753.592357061509</v>
      </c>
      <c r="AF1816" s="10" cm="1">
        <f t="array" ref="AF1816">Lair(100000000/AE1816)</f>
        <v>3359.9732087317702</v>
      </c>
      <c r="AG1816" s="10">
        <f t="shared" si="2347"/>
        <v>9.4276537646859043E-3</v>
      </c>
      <c r="AH1816" s="10" t="b">
        <f t="shared" si="2342"/>
        <v>1</v>
      </c>
      <c r="AI1816" s="10">
        <f>$AF1816</f>
        <v>3359.9732087317702</v>
      </c>
      <c r="AJ1816" s="10">
        <f>AL1816/AK1816*AI1816</f>
        <v>9.034130627817865E-3</v>
      </c>
      <c r="AK1816" s="23" cm="1">
        <f t="array" ref="AK1816">100000000/Lvac($AA1816)+0</f>
        <v>29753.59420538598</v>
      </c>
      <c r="AL1816" s="23">
        <f>MAX(0.08,0.007/$AA1816*$AE1816)</f>
        <v>0.08</v>
      </c>
      <c r="AM1816" s="10" cm="1">
        <f t="array" ref="AM1816">Lvac($AI1816)-$BA1816</f>
        <v>6.5112812285406108E-3</v>
      </c>
      <c r="AN1816" s="10">
        <f>$AK1816-($AX1816-$AW1816)</f>
        <v>-5.5794614021579036E-2</v>
      </c>
      <c r="AO1816" s="3">
        <f>AM1816/AJ1816</f>
        <v>0.72074242633719454</v>
      </c>
      <c r="AP1816" s="3">
        <v>0.6976317748241454</v>
      </c>
      <c r="AS1816" s="3">
        <f t="shared" si="2348"/>
        <v>4.2053859797306359E-3</v>
      </c>
      <c r="AT1816" s="3" cm="1">
        <f t="array" ref="AT1816">AS1816-(100000000/LvacE($A1816)-$E1816)</f>
        <v>-4.9909402150660753E-5</v>
      </c>
      <c r="AU1816" t="s">
        <v>4967</v>
      </c>
      <c r="AV1816" t="s">
        <v>4938</v>
      </c>
      <c r="AW1816" s="3">
        <v>45807.1</v>
      </c>
      <c r="AX1816" s="3">
        <v>75560.75</v>
      </c>
      <c r="AY1816" s="3"/>
      <c r="AZ1816" s="10" cm="1">
        <f t="array" ref="AZ1816">Lair(100000000/($AX1816-$AW1816))</f>
        <v>3359.9666991117124</v>
      </c>
      <c r="BA1816" s="10">
        <f>100000000/($AX1816-$AW1816)</f>
        <v>3360.9321881517058</v>
      </c>
      <c r="BB1816" s="12">
        <v>73500000</v>
      </c>
      <c r="BC1816" s="3">
        <v>0.47399999999999998</v>
      </c>
      <c r="BD1816" s="12" cm="1">
        <f t="array" ref="BD1816">SfromgA($BB1816,$BA1816,"")</f>
        <v>1.3772093072860114</v>
      </c>
      <c r="BE1816" s="29">
        <f>(10^MAX(0.05, -0.312925054856973*((LN($BD1816))^(1/3)) + 0.454808404431693)-1)*100</f>
        <v>74.083446849167501</v>
      </c>
      <c r="BG1816" s="3"/>
      <c r="BH1816" s="3"/>
      <c r="BI1816" s="12">
        <f>IF($BB1816="",$BF1816,$BB1816)</f>
        <v>73500000</v>
      </c>
      <c r="BJ1816" s="29">
        <f>IF($BB1816="",$BH1816,$BE1816)</f>
        <v>74.083446849167501</v>
      </c>
      <c r="BK1816" s="3">
        <f>LN(BN1816*100000000/($AX1816-$AW1816)/$BI1816)</f>
        <v>-8.7856010390299009</v>
      </c>
      <c r="BL1816" s="13">
        <f>EXP(BK$4341*$AX1816+BK$4342)*$BI1816/(100000000/($AX1816-$AW1816))</f>
        <v>7.8906066111388382</v>
      </c>
      <c r="BM1816" s="3">
        <f t="shared" ref="BM1816" si="2365">LN(BL1816/$C1816)</f>
        <v>0.96706072677532939</v>
      </c>
      <c r="BN1816" s="16" cm="1">
        <f t="array" ref="BN1816">$C1816*EXP(poly_from_str(100000000/$E1816,BN$4342))</f>
        <v>3.3441791713107141</v>
      </c>
      <c r="BO1816" s="3">
        <f>LN($C1816)</f>
        <v>1.0986122886681098</v>
      </c>
      <c r="BP1816" s="13">
        <f>LN(BL1816/BN1816)</f>
        <v>0.85845174171892302</v>
      </c>
      <c r="BY1816">
        <v>3293</v>
      </c>
    </row>
    <row r="1817" spans="1:77" hidden="1" x14ac:dyDescent="0.25">
      <c r="A1817" t="s">
        <v>2602</v>
      </c>
      <c r="B1817" s="2" t="str">
        <f t="shared" si="2341"/>
        <v/>
      </c>
      <c r="C1817">
        <v>0</v>
      </c>
      <c r="E1817" t="s">
        <v>2603</v>
      </c>
      <c r="R1817">
        <v>17</v>
      </c>
      <c r="S1817" t="s">
        <v>22</v>
      </c>
      <c r="AA1817" s="10">
        <f t="shared" si="2343"/>
        <v>3359.8389999999999</v>
      </c>
      <c r="AB1817" s="3" cm="1">
        <f t="array" ref="AB1817">100000000/Lvac(AA1817)</f>
        <v>29754.780825761492</v>
      </c>
      <c r="AC1817" s="28">
        <f t="shared" si="2344"/>
        <v>2.9763330921511417E-7</v>
      </c>
      <c r="AD1817" s="28">
        <f t="shared" si="2345"/>
        <v>3.3608044564529495E-7</v>
      </c>
      <c r="AE1817" s="21">
        <f t="shared" si="2346"/>
        <v>29754.78046279561</v>
      </c>
      <c r="AF1817" s="10" cm="1">
        <f t="array" ref="AF1817">Lair(100000000/AE1817)</f>
        <v>3359.8390409865615</v>
      </c>
      <c r="AG1817" s="10">
        <f t="shared" si="2347"/>
        <v>9.4280069410709114E-3</v>
      </c>
      <c r="AH1817" s="10" t="b">
        <f t="shared" si="2342"/>
        <v>1</v>
      </c>
      <c r="AI1817" s="10">
        <f t="shared" si="2350"/>
        <v>3359.8389999999999</v>
      </c>
      <c r="AJ1817">
        <v>3.0000000000000001E-3</v>
      </c>
      <c r="AK1817" s="3" cm="1">
        <f t="array" ref="AK1817">100000000/Lvac($AA1817)</f>
        <v>29754.780825761492</v>
      </c>
      <c r="AL1817" s="21">
        <f t="shared" ref="AL1817:AL1818" si="2366">AJ1817/AI1817*AK1817</f>
        <v>2.6568041646425462E-2</v>
      </c>
      <c r="AM1817" s="21"/>
      <c r="AN1817" s="21"/>
      <c r="AO1817" s="21"/>
      <c r="AP1817" s="21"/>
      <c r="AS1817" s="3">
        <f t="shared" si="2348"/>
        <v>8.2576149361557327E-4</v>
      </c>
      <c r="AT1817" s="3" cm="1">
        <f t="array" ref="AT1817">AS1817-(100000000/LvacE($A1817)-$E1817)</f>
        <v>-4.9913527618627995E-5</v>
      </c>
      <c r="BB1817"/>
      <c r="BC1817"/>
      <c r="BD1817"/>
      <c r="BE1817"/>
      <c r="BF1817"/>
      <c r="BG1817"/>
      <c r="BH1817"/>
      <c r="BI1817"/>
      <c r="BJ1817"/>
      <c r="BN1817" s="16" cm="1">
        <f t="array" ref="BN1817">$C1817*EXP(poly_from_str(100000000/$E1817,BN$4342))</f>
        <v>0</v>
      </c>
      <c r="BO1817" s="16"/>
      <c r="BY1817" t="e">
        <v>#N/A</v>
      </c>
    </row>
    <row r="1818" spans="1:77" hidden="1" x14ac:dyDescent="0.25">
      <c r="A1818" t="s">
        <v>2604</v>
      </c>
      <c r="B1818" s="2" t="str">
        <f t="shared" si="2341"/>
        <v/>
      </c>
      <c r="C1818">
        <v>0</v>
      </c>
      <c r="E1818" t="s">
        <v>2605</v>
      </c>
      <c r="R1818">
        <v>17</v>
      </c>
      <c r="S1818" t="s">
        <v>22</v>
      </c>
      <c r="AA1818" s="10">
        <f t="shared" si="2343"/>
        <v>3359.4459999999999</v>
      </c>
      <c r="AB1818" s="3" cm="1">
        <f t="array" ref="AB1818">100000000/Lvac(AA1818)</f>
        <v>29758.261534411922</v>
      </c>
      <c r="AC1818" s="28">
        <f t="shared" si="2344"/>
        <v>2.9766812742339066E-7</v>
      </c>
      <c r="AD1818" s="28">
        <f t="shared" si="2345"/>
        <v>3.3604113561661455E-7</v>
      </c>
      <c r="AE1818" s="21">
        <f t="shared" si="2346"/>
        <v>29758.260859779795</v>
      </c>
      <c r="AF1818" s="10" cm="1">
        <f t="array" ref="AF1818">Lair(100000000/AE1818)</f>
        <v>3359.446076162485</v>
      </c>
      <c r="AG1818" s="10">
        <f t="shared" si="2347"/>
        <v>9.4290429931619575E-3</v>
      </c>
      <c r="AH1818" s="10" t="b">
        <f t="shared" si="2342"/>
        <v>1</v>
      </c>
      <c r="AI1818" s="10">
        <f t="shared" si="2350"/>
        <v>3359.4459999999999</v>
      </c>
      <c r="AJ1818">
        <v>3.0000000000000001E-3</v>
      </c>
      <c r="AK1818" s="3" cm="1">
        <f t="array" ref="AK1818">100000000/Lvac($AA1818)</f>
        <v>29758.261534411922</v>
      </c>
      <c r="AL1818" s="21">
        <f t="shared" si="2366"/>
        <v>2.6574257958971736E-2</v>
      </c>
      <c r="AM1818" s="21"/>
      <c r="AN1818" s="21"/>
      <c r="AO1818" s="21"/>
      <c r="AP1818" s="21"/>
      <c r="AS1818" s="3">
        <f t="shared" si="2348"/>
        <v>1.5344119237852283E-3</v>
      </c>
      <c r="AT1818" s="3" cm="1">
        <f t="array" ref="AT1818">AS1818-(100000000/LvacE($A1818)-$E1818)</f>
        <v>-4.9925616622203961E-5</v>
      </c>
      <c r="BB1818"/>
      <c r="BC1818"/>
      <c r="BD1818"/>
      <c r="BE1818"/>
      <c r="BF1818"/>
      <c r="BG1818"/>
      <c r="BH1818"/>
      <c r="BI1818"/>
      <c r="BJ1818"/>
      <c r="BN1818" s="16" cm="1">
        <f t="array" ref="BN1818">$C1818*EXP(poly_from_str(100000000/$E1818,BN$4342))</f>
        <v>0</v>
      </c>
      <c r="BO1818" s="16"/>
      <c r="BY1818" t="e">
        <v>#N/A</v>
      </c>
    </row>
    <row r="1819" spans="1:77" hidden="1" x14ac:dyDescent="0.25">
      <c r="A1819" t="s">
        <v>2606</v>
      </c>
      <c r="B1819" s="2" t="str">
        <f t="shared" si="2341"/>
        <v/>
      </c>
      <c r="C1819">
        <v>500</v>
      </c>
      <c r="D1819" t="s">
        <v>170</v>
      </c>
      <c r="E1819" t="s">
        <v>2607</v>
      </c>
      <c r="F1819">
        <v>28399</v>
      </c>
      <c r="G1819" t="s">
        <v>5</v>
      </c>
      <c r="H1819" s="5" t="s">
        <v>8</v>
      </c>
      <c r="I1819">
        <v>58158</v>
      </c>
      <c r="J1819" t="s">
        <v>3</v>
      </c>
      <c r="K1819" s="5" t="s">
        <v>8</v>
      </c>
      <c r="L1819">
        <v>28399.43</v>
      </c>
      <c r="M1819" t="str">
        <f>$G1819&amp;""</f>
        <v>e</v>
      </c>
      <c r="N1819" t="str">
        <f>$H1819&amp;""</f>
        <v>7/2</v>
      </c>
      <c r="O1819">
        <v>58158.080000000002</v>
      </c>
      <c r="P1819" t="str">
        <f>$J1819&amp;""</f>
        <v>o</v>
      </c>
      <c r="Q1819" t="str">
        <f>$K1819&amp;""</f>
        <v>7/2</v>
      </c>
      <c r="R1819">
        <v>17</v>
      </c>
      <c r="AA1819" s="10">
        <f t="shared" si="2343"/>
        <v>3359.4140000000002</v>
      </c>
      <c r="AB1819" s="3" cm="1">
        <f t="array" ref="AB1819">100000000/Lvac(AA1819)</f>
        <v>29758.544986745477</v>
      </c>
      <c r="AC1819" s="28">
        <f t="shared" si="2344"/>
        <v>2.9767096285244987E-7</v>
      </c>
      <c r="AD1819" s="28">
        <f t="shared" si="2345"/>
        <v>3.3603793480003888E-7</v>
      </c>
      <c r="AE1819" s="21">
        <f t="shared" si="2346"/>
        <v>29758.542794185269</v>
      </c>
      <c r="AF1819" s="10" cm="1">
        <f t="array" ref="AF1819">Lair(100000000/AE1819)</f>
        <v>3359.4142475240287</v>
      </c>
      <c r="AG1819" s="10">
        <f t="shared" si="2347"/>
        <v>9.4291273696462362E-3</v>
      </c>
      <c r="AH1819" s="10" t="b">
        <f t="shared" si="2342"/>
        <v>1</v>
      </c>
      <c r="AI1819" s="10">
        <f>$AF1819</f>
        <v>3359.4142475240287</v>
      </c>
      <c r="AJ1819" s="10">
        <f>AL1819/AK1819*AI1819</f>
        <v>1.1288906258758013E-2</v>
      </c>
      <c r="AK1819" s="16" cm="1">
        <f t="array" ref="AK1819">100000000/Lvac($AA1819)-0</f>
        <v>29758.544986745477</v>
      </c>
      <c r="AL1819" s="16">
        <f>MAX(0.1,0.007/$AA1819*$AE1819)</f>
        <v>0.1</v>
      </c>
      <c r="AM1819" s="10" cm="1">
        <f t="array" ref="AM1819">Lvac($AI1819)-$BA1819</f>
        <v>1.2105798897209752E-2</v>
      </c>
      <c r="AN1819" s="10">
        <f>$AK1819-($AX1819-$AW1819)</f>
        <v>-0.10501325452423771</v>
      </c>
      <c r="AO1819" s="3">
        <f>AM1819/AJ1819</f>
        <v>1.0723624255288671</v>
      </c>
      <c r="AP1819" s="3">
        <v>1.0504306004117483</v>
      </c>
      <c r="AS1819" s="3">
        <f t="shared" si="2348"/>
        <v>4.9867454763443675E-3</v>
      </c>
      <c r="AT1819" s="3" cm="1">
        <f t="array" ref="AT1819">AS1819-(100000000/LvacE($A1819)-$E1819)</f>
        <v>-4.9926598876481876E-5</v>
      </c>
      <c r="AU1819" t="s">
        <v>4970</v>
      </c>
      <c r="AV1819" t="s">
        <v>4897</v>
      </c>
      <c r="AW1819" s="3">
        <v>28399.43</v>
      </c>
      <c r="AX1819" s="3">
        <v>58158.080000000002</v>
      </c>
      <c r="AY1819" s="3"/>
      <c r="AZ1819" s="10" cm="1">
        <f t="array" ref="AZ1819">Lair(100000000/($AX1819-$AW1819))</f>
        <v>3359.4021448134968</v>
      </c>
      <c r="BA1819" s="10">
        <f>100000000/($AX1819-$AW1819)</f>
        <v>3360.3674897886831</v>
      </c>
      <c r="BB1819" s="12">
        <v>704000000</v>
      </c>
      <c r="BC1819" s="3">
        <v>0.56000000000000005</v>
      </c>
      <c r="BD1819" s="12" cm="1">
        <f t="array" ref="BD1819">SfromgA($BB1819,$BA1819,"")</f>
        <v>13.184581293796933</v>
      </c>
      <c r="BE1819" s="29">
        <f>(10^MAX(0.05, -0.312925054856973*((LN($BD1819))^(1/3)) + 0.454808404431693)-1)*100</f>
        <v>12.201845430196357</v>
      </c>
      <c r="BF1819" s="12">
        <v>632948942.38871753</v>
      </c>
      <c r="BG1819" s="12" cm="1">
        <f t="array" ref="BG1819">SfromgA($BF1819,$BA1819,"")</f>
        <v>11.853930093390396</v>
      </c>
      <c r="BH1819" s="29">
        <f>(10^MAX(0.05, -0.312925054856973*((LN($BG1819))^(1/3)) + 0.454808404431693)-1)*100</f>
        <v>12.201845430196357</v>
      </c>
      <c r="BI1819" s="12">
        <f>IF($BB1819="",$BF1819,$BB1819)</f>
        <v>704000000</v>
      </c>
      <c r="BJ1819" s="29">
        <f>IF($BB1819="",$BH1819,$BE1819)</f>
        <v>12.201845430196357</v>
      </c>
      <c r="BK1819" s="3">
        <f>LN(BN1819*100000000/($AX1819-$AW1819)/$BI1819)</f>
        <v>-5.9272716497781124</v>
      </c>
      <c r="BL1819" s="13">
        <f>EXP(BK$4341*$AX1819+BK$4342)*$BI1819/(100000000/($AX1819-$AW1819))</f>
        <v>283.60758670250738</v>
      </c>
      <c r="BM1819" s="3">
        <f t="shared" ref="BM1819" si="2367">LN(BL1819/$C1819)</f>
        <v>-0.56701655270275375</v>
      </c>
      <c r="BN1819" s="16" cm="1">
        <f t="array" ref="BN1819">$C1819*EXP(poly_from_str(100000000/$E1819,BN$4342))</f>
        <v>558.47600003791013</v>
      </c>
      <c r="BO1819" s="3">
        <f>LN($C1819)</f>
        <v>6.2146080984221914</v>
      </c>
      <c r="BP1819" s="13">
        <f>LN(BL1819/BN1819)</f>
        <v>-0.67762009968727477</v>
      </c>
      <c r="BR1819" s="12">
        <v>136840000</v>
      </c>
      <c r="BS1819" s="14"/>
      <c r="BT1819" s="13">
        <f>EXP(BS$4338*$AX1819+BS$4336)*$BR1819/(100000000/($AX1819-$AW1819))</f>
        <v>41.75979912092518</v>
      </c>
      <c r="BU1819" s="14"/>
      <c r="BV1819" s="3" cm="1">
        <f t="array" ref="BV1819">$BN1819*EXP(poly_from_str(100000000/$E1819,BV$4341))</f>
        <v>7555.1926318502819</v>
      </c>
      <c r="BW1819" s="12"/>
      <c r="BX1819" s="14"/>
      <c r="BY1819">
        <v>549787</v>
      </c>
    </row>
    <row r="1820" spans="1:77" hidden="1" x14ac:dyDescent="0.25">
      <c r="A1820" t="s">
        <v>2608</v>
      </c>
      <c r="B1820" s="2" t="str">
        <f t="shared" si="2341"/>
        <v/>
      </c>
      <c r="C1820">
        <v>0</v>
      </c>
      <c r="E1820" t="s">
        <v>2609</v>
      </c>
      <c r="R1820">
        <v>17</v>
      </c>
      <c r="S1820" t="s">
        <v>22</v>
      </c>
      <c r="AA1820" s="10">
        <f t="shared" si="2343"/>
        <v>3358.6640000000002</v>
      </c>
      <c r="AB1820" s="3" cm="1">
        <f t="array" ref="AB1820">100000000/Lvac(AA1820)</f>
        <v>29765.189947519775</v>
      </c>
      <c r="AC1820" s="28">
        <f t="shared" si="2344"/>
        <v>2.9773743369387348E-7</v>
      </c>
      <c r="AD1820" s="28">
        <f t="shared" si="2345"/>
        <v>3.3596291566193294E-7</v>
      </c>
      <c r="AE1820" s="21">
        <f t="shared" si="2346"/>
        <v>29765.189970605705</v>
      </c>
      <c r="AF1820" s="10" cm="1">
        <f t="array" ref="AF1820">Lair(100000000/AE1820)</f>
        <v>3358.6639973949304</v>
      </c>
      <c r="AG1820" s="10">
        <f t="shared" si="2347"/>
        <v>9.4311056341926103E-3</v>
      </c>
      <c r="AH1820" s="10" t="b">
        <f t="shared" si="2342"/>
        <v>1</v>
      </c>
      <c r="AI1820" s="10">
        <f t="shared" si="2350"/>
        <v>3358.6640000000002</v>
      </c>
      <c r="AJ1820">
        <v>3.0000000000000001E-3</v>
      </c>
      <c r="AK1820" s="3" cm="1">
        <f t="array" ref="AK1820">100000000/Lvac($AA1820)</f>
        <v>29765.189947519775</v>
      </c>
      <c r="AL1820" s="21">
        <f t="shared" ref="AL1820:AL1821" si="2368">AJ1820/AI1820*AK1820</f>
        <v>2.6586633805155659E-2</v>
      </c>
      <c r="AM1820" s="21"/>
      <c r="AN1820" s="21"/>
      <c r="AO1820" s="21"/>
      <c r="AP1820" s="21"/>
      <c r="AS1820" s="3">
        <f t="shared" si="2348"/>
        <v>-5.2480223530437797E-5</v>
      </c>
      <c r="AT1820" s="3" cm="1">
        <f t="array" ref="AT1820">AS1820-(100000000/LvacE($A1820)-$E1820)</f>
        <v>-4.9949630920309573E-5</v>
      </c>
      <c r="BB1820"/>
      <c r="BC1820"/>
      <c r="BD1820"/>
      <c r="BE1820"/>
      <c r="BF1820"/>
      <c r="BG1820"/>
      <c r="BH1820"/>
      <c r="BI1820"/>
      <c r="BJ1820"/>
      <c r="BN1820" s="16" cm="1">
        <f t="array" ref="BN1820">$C1820*EXP(poly_from_str(100000000/$E1820,BN$4342))</f>
        <v>0</v>
      </c>
      <c r="BO1820" s="16"/>
      <c r="BY1820" t="e">
        <v>#N/A</v>
      </c>
    </row>
    <row r="1821" spans="1:77" hidden="1" x14ac:dyDescent="0.25">
      <c r="A1821" t="s">
        <v>2610</v>
      </c>
      <c r="B1821" s="2" t="str">
        <f t="shared" si="2341"/>
        <v/>
      </c>
      <c r="C1821">
        <v>0</v>
      </c>
      <c r="E1821" t="s">
        <v>2611</v>
      </c>
      <c r="R1821">
        <v>18</v>
      </c>
      <c r="S1821" t="s">
        <v>22</v>
      </c>
      <c r="AA1821" s="10">
        <f t="shared" si="2343"/>
        <v>3358.627</v>
      </c>
      <c r="AB1821" s="3" cm="1">
        <f t="array" ref="AB1821">100000000/Lvac(AA1821)</f>
        <v>29765.517842395428</v>
      </c>
      <c r="AC1821" s="28">
        <f t="shared" si="2344"/>
        <v>2.9774071369044552E-7</v>
      </c>
      <c r="AD1821" s="28">
        <f t="shared" si="2345"/>
        <v>3.3595921471780564E-7</v>
      </c>
      <c r="AE1821" s="21">
        <f t="shared" si="2346"/>
        <v>29765.518791543967</v>
      </c>
      <c r="AF1821" s="10" cm="1">
        <f t="array" ref="AF1821">Lair(100000000/AE1821)</f>
        <v>3358.6268928982718</v>
      </c>
      <c r="AG1821" s="10">
        <f t="shared" si="2347"/>
        <v>9.4312032628802514E-3</v>
      </c>
      <c r="AH1821" s="10" t="b">
        <f t="shared" si="2342"/>
        <v>1</v>
      </c>
      <c r="AI1821" s="10">
        <f t="shared" si="2350"/>
        <v>3358.627</v>
      </c>
      <c r="AJ1821">
        <v>3.0000000000000001E-3</v>
      </c>
      <c r="AK1821" s="3" cm="1">
        <f t="array" ref="AK1821">100000000/Lvac($AA1821)</f>
        <v>29765.517842395428</v>
      </c>
      <c r="AL1821" s="21">
        <f t="shared" si="2368"/>
        <v>2.6587219577281516E-2</v>
      </c>
      <c r="AM1821" s="21"/>
      <c r="AN1821" s="21"/>
      <c r="AO1821" s="21"/>
      <c r="AP1821" s="21"/>
      <c r="AS1821" s="3">
        <f t="shared" si="2348"/>
        <v>-2.1576045728579629E-3</v>
      </c>
      <c r="AT1821" s="3" cm="1">
        <f t="array" ref="AT1821">AS1821-(100000000/LvacE($A1821)-$E1821)</f>
        <v>-4.9950769607676193E-5</v>
      </c>
      <c r="BB1821"/>
      <c r="BC1821"/>
      <c r="BD1821"/>
      <c r="BE1821"/>
      <c r="BF1821"/>
      <c r="BG1821"/>
      <c r="BH1821"/>
      <c r="BI1821"/>
      <c r="BJ1821"/>
      <c r="BN1821" s="16" cm="1">
        <f t="array" ref="BN1821">$C1821*EXP(poly_from_str(100000000/$E1821,BN$4342))</f>
        <v>0</v>
      </c>
      <c r="BO1821" s="16"/>
      <c r="BY1821" t="e">
        <v>#N/A</v>
      </c>
    </row>
    <row r="1822" spans="1:77" hidden="1" x14ac:dyDescent="0.25">
      <c r="A1822" t="s">
        <v>2612</v>
      </c>
      <c r="B1822" s="2" t="str">
        <f t="shared" si="2341"/>
        <v/>
      </c>
      <c r="C1822">
        <v>5</v>
      </c>
      <c r="D1822" t="s">
        <v>170</v>
      </c>
      <c r="E1822" t="s">
        <v>2613</v>
      </c>
      <c r="F1822">
        <v>38726</v>
      </c>
      <c r="G1822" t="s">
        <v>5</v>
      </c>
      <c r="H1822" s="5" t="s">
        <v>8</v>
      </c>
      <c r="I1822">
        <v>68492</v>
      </c>
      <c r="J1822" t="s">
        <v>3</v>
      </c>
      <c r="K1822" s="5" t="s">
        <v>8</v>
      </c>
      <c r="L1822">
        <v>38726.5</v>
      </c>
      <c r="M1822" t="str">
        <f>$G1822&amp;""</f>
        <v>e</v>
      </c>
      <c r="N1822" t="str">
        <f>$H1822&amp;""</f>
        <v>7/2</v>
      </c>
      <c r="O1822">
        <v>68492.429999999993</v>
      </c>
      <c r="P1822" t="str">
        <f>$J1822&amp;""</f>
        <v>o</v>
      </c>
      <c r="Q1822" t="str">
        <f>$K1822&amp;""</f>
        <v>7/2</v>
      </c>
      <c r="R1822">
        <v>18</v>
      </c>
      <c r="AA1822" s="10">
        <f t="shared" si="2343"/>
        <v>3358.5830000000001</v>
      </c>
      <c r="AB1822" s="3" cm="1">
        <f t="array" ref="AB1822">100000000/Lvac(AA1822)</f>
        <v>29765.90778084028</v>
      </c>
      <c r="AC1822" s="28">
        <f t="shared" si="2344"/>
        <v>2.9774461432097999E-7</v>
      </c>
      <c r="AD1822" s="28">
        <f t="shared" si="2345"/>
        <v>3.3595481359506196E-7</v>
      </c>
      <c r="AE1822" s="21">
        <f t="shared" si="2346"/>
        <v>29765.908757096106</v>
      </c>
      <c r="AF1822" s="10" cm="1">
        <f t="array" ref="AF1822">Lair(100000000/AE1822)</f>
        <v>3358.582889842377</v>
      </c>
      <c r="AG1822" s="10">
        <f t="shared" si="2347"/>
        <v>9.4313193660600734E-3</v>
      </c>
      <c r="AH1822" s="10" t="b">
        <f t="shared" si="2342"/>
        <v>1</v>
      </c>
      <c r="AI1822" s="10">
        <f>$AF1822</f>
        <v>3358.582889842377</v>
      </c>
      <c r="AJ1822" s="10">
        <f>AL1822/AK1822*AI1822</f>
        <v>1.1283320887005602E-2</v>
      </c>
      <c r="AK1822" s="16" cm="1">
        <f t="array" ref="AK1822">100000000/Lvac($AA1822)-0</f>
        <v>29765.90778084028</v>
      </c>
      <c r="AL1822" s="16">
        <f>MAX(0.1,0.007/$AA1822*$AE1822)</f>
        <v>0.1</v>
      </c>
      <c r="AM1822" s="10" cm="1">
        <f t="array" ref="AM1822">Lvac($AI1822)-$BA1822</f>
        <v>2.3975920057637268E-3</v>
      </c>
      <c r="AN1822" s="10">
        <f>$AK1822-($AX1822-$AW1822)</f>
        <v>-2.2219159713131376E-2</v>
      </c>
      <c r="AO1822" s="3">
        <f>AM1822/AJ1822</f>
        <v>0.21248992471045519</v>
      </c>
      <c r="AP1822" s="3">
        <v>0.22225528109858397</v>
      </c>
      <c r="AS1822" s="3">
        <f t="shared" si="2348"/>
        <v>-2.2191597199707758E-3</v>
      </c>
      <c r="AT1822" s="3" cm="1">
        <f t="array" ref="AT1822">AS1822-(100000000/LvacE($A1822)-$E1822)</f>
        <v>-4.9952119297813624E-5</v>
      </c>
      <c r="AU1822" t="s">
        <v>4745</v>
      </c>
      <c r="AV1822" t="s">
        <v>4826</v>
      </c>
      <c r="AW1822" s="3">
        <v>38726.5</v>
      </c>
      <c r="AX1822" s="3">
        <v>68492.429999999993</v>
      </c>
      <c r="AY1822" s="3"/>
      <c r="AZ1822" s="10" cm="1">
        <f t="array" ref="AZ1822">Lair(100000000/($AX1822-$AW1822))</f>
        <v>3358.5804928620055</v>
      </c>
      <c r="BA1822" s="10">
        <f>100000000/($AX1822-$AW1822)</f>
        <v>3359.5456281728816</v>
      </c>
      <c r="BB1822" s="12">
        <v>111000000</v>
      </c>
      <c r="BC1822" s="3">
        <v>0.26400000000000001</v>
      </c>
      <c r="BD1822" s="12" cm="1">
        <f t="array" ref="BD1822">SfromgA($BB1822,$BA1822,"")</f>
        <v>2.0772940176714596</v>
      </c>
      <c r="BE1822" s="29">
        <f>(10^MAX(0.05, -0.312925054856973*((LN($BD1822))^(1/3)) + 0.454808404431693)-1)*100</f>
        <v>48.90526137882145</v>
      </c>
      <c r="BG1822" s="3"/>
      <c r="BH1822" s="3"/>
      <c r="BI1822" s="12">
        <f>IF($BB1822="",$BF1822,$BB1822)</f>
        <v>111000000</v>
      </c>
      <c r="BJ1822" s="29">
        <f>IF($BB1822="",$BH1822,$BE1822)</f>
        <v>48.90526137882145</v>
      </c>
      <c r="BK1822" s="3">
        <f>LN(BN1822*100000000/($AX1822-$AW1822)/$BI1822)</f>
        <v>-8.6824745125648928</v>
      </c>
      <c r="BL1822" s="13">
        <f>EXP(BK$4341*$AX1822+BK$4342)*$BI1822/(100000000/($AX1822-$AW1822))</f>
        <v>20.396891065490721</v>
      </c>
      <c r="BM1822" s="3">
        <f t="shared" ref="BM1822" si="2369">LN(BL1822/$C1822)</f>
        <v>1.4059445780517459</v>
      </c>
      <c r="BN1822" s="16" cm="1">
        <f t="array" ref="BN1822">$C1822*EXP(poly_from_str(100000000/$E1822,BN$4342))</f>
        <v>5.601336514724947</v>
      </c>
      <c r="BO1822" s="3">
        <f>LN($C1822)</f>
        <v>1.6094379124341003</v>
      </c>
      <c r="BP1822" s="13">
        <f>LN(BL1822/BN1822)</f>
        <v>1.2923772578765673</v>
      </c>
      <c r="BY1822">
        <v>5513</v>
      </c>
    </row>
    <row r="1823" spans="1:77" hidden="1" x14ac:dyDescent="0.25">
      <c r="A1823" t="s">
        <v>2614</v>
      </c>
      <c r="B1823" s="2" t="str">
        <f t="shared" si="2341"/>
        <v/>
      </c>
      <c r="C1823">
        <v>0</v>
      </c>
      <c r="E1823" t="s">
        <v>2615</v>
      </c>
      <c r="R1823">
        <v>18</v>
      </c>
      <c r="S1823" t="s">
        <v>22</v>
      </c>
      <c r="AA1823" s="10">
        <f t="shared" si="2343"/>
        <v>3358.2049999999999</v>
      </c>
      <c r="AB1823" s="3" cm="1">
        <f t="array" ref="AB1823">100000000/Lvac(AA1823)</f>
        <v>29769.258127507761</v>
      </c>
      <c r="AC1823" s="28">
        <f t="shared" si="2344"/>
        <v>2.9777812849424023E-7</v>
      </c>
      <c r="AD1823" s="28">
        <f t="shared" si="2345"/>
        <v>3.3591700394977851E-7</v>
      </c>
      <c r="AE1823" s="21">
        <f t="shared" si="2346"/>
        <v>29769.258951464868</v>
      </c>
      <c r="AF1823" s="10" cm="1">
        <f t="array" ref="AF1823">Lair(100000000/AE1823)</f>
        <v>3358.204907048208</v>
      </c>
      <c r="AG1823" s="10">
        <f t="shared" si="2347"/>
        <v>9.4323169859356053E-3</v>
      </c>
      <c r="AH1823" s="10" t="b">
        <f t="shared" si="2342"/>
        <v>1</v>
      </c>
      <c r="AI1823" s="10">
        <f t="shared" si="2350"/>
        <v>3358.2049999999999</v>
      </c>
      <c r="AJ1823">
        <v>3.0000000000000001E-3</v>
      </c>
      <c r="AK1823" s="3" cm="1">
        <f t="array" ref="AK1823">100000000/Lvac($AA1823)</f>
        <v>29769.258127507761</v>
      </c>
      <c r="AL1823" s="21">
        <f t="shared" ref="AL1823:AL1824" si="2370">AJ1823/AI1823*AK1823</f>
        <v>2.6593901915613633E-2</v>
      </c>
      <c r="AM1823" s="21"/>
      <c r="AN1823" s="21"/>
      <c r="AO1823" s="21"/>
      <c r="AP1823" s="21"/>
      <c r="AS1823" s="3">
        <f t="shared" si="2348"/>
        <v>-1.8724922374531161E-3</v>
      </c>
      <c r="AT1823" s="3" cm="1">
        <f t="array" ref="AT1823">AS1823-(100000000/LvacE($A1823)-$E1823)</f>
        <v>-4.9963706260314211E-5</v>
      </c>
      <c r="BB1823"/>
      <c r="BC1823"/>
      <c r="BD1823"/>
      <c r="BE1823"/>
      <c r="BF1823"/>
      <c r="BG1823"/>
      <c r="BH1823"/>
      <c r="BI1823"/>
      <c r="BJ1823"/>
      <c r="BN1823" s="16" cm="1">
        <f t="array" ref="BN1823">$C1823*EXP(poly_from_str(100000000/$E1823,BN$4342))</f>
        <v>0</v>
      </c>
      <c r="BO1823" s="16"/>
      <c r="BY1823" t="e">
        <v>#N/A</v>
      </c>
    </row>
    <row r="1824" spans="1:77" hidden="1" x14ac:dyDescent="0.25">
      <c r="A1824" t="s">
        <v>2616</v>
      </c>
      <c r="B1824" s="2" t="str">
        <f t="shared" si="2341"/>
        <v/>
      </c>
      <c r="C1824">
        <v>0</v>
      </c>
      <c r="E1824" t="s">
        <v>2617</v>
      </c>
      <c r="R1824">
        <v>18</v>
      </c>
      <c r="S1824" t="s">
        <v>22</v>
      </c>
      <c r="AA1824" s="10">
        <f t="shared" si="2343"/>
        <v>3358.152</v>
      </c>
      <c r="AB1824" s="3" cm="1">
        <f t="array" ref="AB1824">100000000/Lvac(AA1824)</f>
        <v>29769.727945396764</v>
      </c>
      <c r="AC1824" s="28">
        <f t="shared" si="2344"/>
        <v>2.9778282817454363E-7</v>
      </c>
      <c r="AD1824" s="28">
        <f t="shared" si="2345"/>
        <v>3.3591170259741258E-7</v>
      </c>
      <c r="AE1824" s="21">
        <f t="shared" si="2346"/>
        <v>29769.72884952055</v>
      </c>
      <c r="AF1824" s="10" cm="1">
        <f t="array" ref="AF1824">Lair(100000000/AE1824)</f>
        <v>3358.151898007709</v>
      </c>
      <c r="AG1824" s="10">
        <f t="shared" si="2347"/>
        <v>9.4324568907834978E-3</v>
      </c>
      <c r="AH1824" s="10" t="b">
        <f t="shared" si="2342"/>
        <v>1</v>
      </c>
      <c r="AI1824" s="10">
        <f t="shared" si="2350"/>
        <v>3358.152</v>
      </c>
      <c r="AJ1824">
        <v>3.0000000000000001E-3</v>
      </c>
      <c r="AK1824" s="3" cm="1">
        <f t="array" ref="AK1824">100000000/Lvac($AA1824)</f>
        <v>29769.727945396764</v>
      </c>
      <c r="AL1824" s="21">
        <f t="shared" si="2370"/>
        <v>2.6594741344700985E-2</v>
      </c>
      <c r="AM1824" s="21"/>
      <c r="AN1824" s="21"/>
      <c r="AO1824" s="21"/>
      <c r="AP1824" s="21"/>
      <c r="AS1824" s="3">
        <f t="shared" si="2348"/>
        <v>-2.0546032355923671E-3</v>
      </c>
      <c r="AT1824" s="3" cm="1">
        <f t="array" ref="AT1824">AS1824-(100000000/LvacE($A1824)-$E1824)</f>
        <v>-4.9965332436840981E-5</v>
      </c>
      <c r="BB1824"/>
      <c r="BC1824"/>
      <c r="BD1824"/>
      <c r="BE1824"/>
      <c r="BF1824"/>
      <c r="BG1824"/>
      <c r="BH1824"/>
      <c r="BI1824"/>
      <c r="BJ1824"/>
      <c r="BN1824" s="16" cm="1">
        <f t="array" ref="BN1824">$C1824*EXP(poly_from_str(100000000/$E1824,BN$4342))</f>
        <v>0</v>
      </c>
      <c r="BO1824" s="16"/>
      <c r="BY1824" t="e">
        <v>#N/A</v>
      </c>
    </row>
    <row r="1825" spans="1:77" hidden="1" x14ac:dyDescent="0.25">
      <c r="A1825" t="s">
        <v>2618</v>
      </c>
      <c r="B1825" s="2" t="str">
        <f t="shared" si="2341"/>
        <v/>
      </c>
      <c r="C1825">
        <v>30</v>
      </c>
      <c r="D1825" t="s">
        <v>170</v>
      </c>
      <c r="E1825" t="s">
        <v>2619</v>
      </c>
      <c r="F1825">
        <v>45844</v>
      </c>
      <c r="G1825" t="s">
        <v>5</v>
      </c>
      <c r="H1825" s="5" t="s">
        <v>19</v>
      </c>
      <c r="I1825">
        <v>75614</v>
      </c>
      <c r="J1825" t="s">
        <v>3</v>
      </c>
      <c r="K1825" s="5" t="s">
        <v>18</v>
      </c>
      <c r="L1825">
        <v>45844.65</v>
      </c>
      <c r="M1825" t="str">
        <f>$G1825&amp;""</f>
        <v>e</v>
      </c>
      <c r="N1825" t="str">
        <f>$H1825&amp;""</f>
        <v>3/2</v>
      </c>
      <c r="O1825">
        <v>75614.81</v>
      </c>
      <c r="P1825" t="str">
        <f>$J1825&amp;""</f>
        <v>o</v>
      </c>
      <c r="Q1825" t="str">
        <f>$K1825&amp;""</f>
        <v>5/2</v>
      </c>
      <c r="R1825">
        <v>18</v>
      </c>
      <c r="AA1825" s="10">
        <f t="shared" si="2343"/>
        <v>3358.0830000000001</v>
      </c>
      <c r="AB1825" s="3" cm="1">
        <f t="array" ref="AB1825">100000000/Lvac(AA1825)</f>
        <v>29770.339617321501</v>
      </c>
      <c r="AC1825" s="28">
        <f t="shared" si="2344"/>
        <v>2.9778894684854422E-7</v>
      </c>
      <c r="AD1825" s="28">
        <f t="shared" si="2345"/>
        <v>3.3590480083679076E-7</v>
      </c>
      <c r="AE1825" s="21">
        <f t="shared" si="2346"/>
        <v>29770.339785726104</v>
      </c>
      <c r="AF1825" s="10" cm="1">
        <f t="array" ref="AF1825">Lair(100000000/AE1825)</f>
        <v>3358.0829810034129</v>
      </c>
      <c r="AG1825" s="10">
        <f t="shared" si="2347"/>
        <v>9.4326390409828313E-3</v>
      </c>
      <c r="AH1825" s="10" t="b">
        <f t="shared" si="2342"/>
        <v>1</v>
      </c>
      <c r="AI1825" s="10">
        <f>$AF1825</f>
        <v>3358.0829810034129</v>
      </c>
      <c r="AJ1825" s="10">
        <f>AL1825/AK1825*AI1825</f>
        <v>1.127996194927368E-2</v>
      </c>
      <c r="AK1825" s="16" cm="1">
        <f t="array" ref="AK1825">100000000/Lvac($AA1825)-0</f>
        <v>29770.339617321501</v>
      </c>
      <c r="AL1825" s="16">
        <f>MAX(0.1,0.007/$AA1825*$AE1825)</f>
        <v>0.1</v>
      </c>
      <c r="AM1825" s="10" cm="1">
        <f t="array" ref="AM1825">Lvac($AI1825)-$BA1825</f>
        <v>-2.0285711659198569E-2</v>
      </c>
      <c r="AN1825" s="10">
        <f>$AK1825-($AX1825-$AW1825)</f>
        <v>0.17961732150433818</v>
      </c>
      <c r="AO1825" s="3">
        <f>AM1825/AJ1825</f>
        <v>-1.798384759667099</v>
      </c>
      <c r="AP1825" s="3">
        <v>-1.7967002194999815</v>
      </c>
      <c r="AS1825" s="3">
        <f t="shared" si="2348"/>
        <v>-3.8267849959083833E-4</v>
      </c>
      <c r="AT1825" s="3" cm="1">
        <f t="array" ref="AT1825">AS1825-(100000000/LvacE($A1825)-$E1825)</f>
        <v>-4.9967442464549094E-5</v>
      </c>
      <c r="AU1825" t="s">
        <v>4966</v>
      </c>
      <c r="AV1825" t="s">
        <v>4942</v>
      </c>
      <c r="AW1825" s="3">
        <v>45844.65</v>
      </c>
      <c r="AX1825" s="3">
        <v>75614.81</v>
      </c>
      <c r="AY1825" s="3"/>
      <c r="AZ1825" s="10" cm="1">
        <f t="array" ref="AZ1825">Lair(100000000/($AX1825-$AW1825))</f>
        <v>3358.1032615402446</v>
      </c>
      <c r="BA1825" s="10">
        <f>100000000/($AX1825-$AW1825)</f>
        <v>3359.0682750781325</v>
      </c>
      <c r="BB1825" s="12">
        <v>386000000</v>
      </c>
      <c r="BC1825" s="3">
        <v>0.46500000000000002</v>
      </c>
      <c r="BD1825" s="12" cm="1">
        <f t="array" ref="BD1825">SfromgA($BB1825,$BA1825,"")</f>
        <v>7.2206643636564971</v>
      </c>
      <c r="BE1825" s="29">
        <f>(10^MAX(0.05, -0.312925054856973*((LN($BD1825))^(1/3)) + 0.454808404431693)-1)*100</f>
        <v>15.363445050804646</v>
      </c>
      <c r="BG1825" s="3"/>
      <c r="BH1825" s="3"/>
      <c r="BI1825" s="12">
        <f>IF($BB1825="",$BF1825,$BB1825)</f>
        <v>386000000</v>
      </c>
      <c r="BJ1825" s="29">
        <f>IF($BB1825="",$BH1825,$BE1825)</f>
        <v>15.363445050804646</v>
      </c>
      <c r="BK1825" s="3">
        <f>LN(BN1825*100000000/($AX1825-$AW1825)/$BI1825)</f>
        <v>-8.135386232461844</v>
      </c>
      <c r="BL1825" s="13">
        <f>EXP(BK$4341*$AX1825+BK$4342)*$BI1825/(100000000/($AX1825-$AW1825))</f>
        <v>41.292142497568996</v>
      </c>
      <c r="BM1825" s="3">
        <f t="shared" ref="BM1825" si="2371">LN(BL1825/$C1825)</f>
        <v>0.31947484590803693</v>
      </c>
      <c r="BN1825" s="16" cm="1">
        <f t="array" ref="BN1825">$C1825*EXP(poly_from_str(100000000/$E1825,BN$4342))</f>
        <v>33.66782991639591</v>
      </c>
      <c r="BO1825" s="3">
        <f>LN($C1825)</f>
        <v>3.4011973816621555</v>
      </c>
      <c r="BP1825" s="13">
        <f>LN(BL1825/BN1825)</f>
        <v>0.20412944802179248</v>
      </c>
      <c r="BY1825">
        <v>33131</v>
      </c>
    </row>
    <row r="1826" spans="1:77" hidden="1" x14ac:dyDescent="0.25">
      <c r="A1826" t="s">
        <v>2620</v>
      </c>
      <c r="B1826" s="2" t="str">
        <f t="shared" si="2341"/>
        <v/>
      </c>
      <c r="C1826">
        <v>0</v>
      </c>
      <c r="E1826" t="s">
        <v>2621</v>
      </c>
      <c r="R1826">
        <v>18</v>
      </c>
      <c r="S1826" t="s">
        <v>22</v>
      </c>
      <c r="AA1826" s="10">
        <f t="shared" si="2343"/>
        <v>3357.7060000000001</v>
      </c>
      <c r="AB1826" s="3" cm="1">
        <f t="array" ref="AB1826">100000000/Lvac(AA1826)</f>
        <v>29773.682094775369</v>
      </c>
      <c r="AC1826" s="28">
        <f t="shared" si="2344"/>
        <v>2.9782238230506184E-7</v>
      </c>
      <c r="AD1826" s="28">
        <f t="shared" si="2345"/>
        <v>3.3586709121727278E-7</v>
      </c>
      <c r="AE1826" s="21">
        <f t="shared" si="2346"/>
        <v>29773.681172699689</v>
      </c>
      <c r="AF1826" s="10" cm="1">
        <f t="array" ref="AF1826">Lair(100000000/AE1826)</f>
        <v>3357.7061039897867</v>
      </c>
      <c r="AG1826" s="10">
        <f t="shared" si="2347"/>
        <v>9.4336344657297826E-3</v>
      </c>
      <c r="AH1826" s="10" t="b">
        <f t="shared" si="2342"/>
        <v>1</v>
      </c>
      <c r="AI1826" s="10">
        <f t="shared" si="2350"/>
        <v>3357.7060000000001</v>
      </c>
      <c r="AJ1826">
        <v>3.0000000000000001E-3</v>
      </c>
      <c r="AK1826" s="3" cm="1">
        <f t="array" ref="AK1826">100000000/Lvac($AA1826)</f>
        <v>29773.682094775369</v>
      </c>
      <c r="AL1826" s="21">
        <f t="shared" ref="AL1826:AL1828" si="2372">AJ1826/AI1826*AK1826</f>
        <v>2.6601806794378697E-2</v>
      </c>
      <c r="AM1826" s="21"/>
      <c r="AN1826" s="21"/>
      <c r="AO1826" s="21"/>
      <c r="AP1826" s="21"/>
      <c r="AS1826" s="3">
        <f t="shared" si="2348"/>
        <v>2.0947753691871185E-3</v>
      </c>
      <c r="AT1826" s="3" cm="1">
        <f t="array" ref="AT1826">AS1826-(100000000/LvacE($A1826)-$E1826)</f>
        <v>-4.9978989409282804E-5</v>
      </c>
      <c r="BB1826"/>
      <c r="BC1826"/>
      <c r="BD1826"/>
      <c r="BE1826"/>
      <c r="BF1826"/>
      <c r="BG1826"/>
      <c r="BH1826"/>
      <c r="BI1826"/>
      <c r="BJ1826"/>
      <c r="BN1826" s="16" cm="1">
        <f t="array" ref="BN1826">$C1826*EXP(poly_from_str(100000000/$E1826,BN$4342))</f>
        <v>0</v>
      </c>
      <c r="BO1826" s="16"/>
      <c r="BY1826" t="e">
        <v>#N/A</v>
      </c>
    </row>
    <row r="1827" spans="1:77" hidden="1" x14ac:dyDescent="0.25">
      <c r="A1827" t="s">
        <v>2622</v>
      </c>
      <c r="B1827" s="2" t="str">
        <f t="shared" si="2341"/>
        <v/>
      </c>
      <c r="C1827">
        <v>0</v>
      </c>
      <c r="E1827" t="s">
        <v>2623</v>
      </c>
      <c r="R1827">
        <v>18</v>
      </c>
      <c r="S1827" t="s">
        <v>22</v>
      </c>
      <c r="AA1827" s="10">
        <f t="shared" si="2343"/>
        <v>3357.6770000000001</v>
      </c>
      <c r="AB1827" s="3" cm="1">
        <f t="array" ref="AB1827">100000000/Lvac(AA1827)</f>
        <v>29773.939239513369</v>
      </c>
      <c r="AC1827" s="28">
        <f t="shared" si="2344"/>
        <v>2.9782495457424882E-7</v>
      </c>
      <c r="AD1827" s="28">
        <f t="shared" si="2345"/>
        <v>3.3586419047731762E-7</v>
      </c>
      <c r="AE1827" s="21">
        <f t="shared" si="2346"/>
        <v>29773.939574269931</v>
      </c>
      <c r="AF1827" s="10" cm="1">
        <f t="array" ref="AF1827">Lair(100000000/AE1827)</f>
        <v>3357.6769622475017</v>
      </c>
      <c r="AG1827" s="10">
        <f t="shared" si="2347"/>
        <v>9.4337110507522574E-3</v>
      </c>
      <c r="AH1827" s="10" t="b">
        <f t="shared" si="2342"/>
        <v>1</v>
      </c>
      <c r="AI1827" s="10">
        <f t="shared" si="2350"/>
        <v>3357.6770000000001</v>
      </c>
      <c r="AJ1827">
        <v>3.0000000000000001E-3</v>
      </c>
      <c r="AK1827" s="3" cm="1">
        <f t="array" ref="AK1827">100000000/Lvac($AA1827)</f>
        <v>29773.939239513369</v>
      </c>
      <c r="AL1827" s="21">
        <f t="shared" si="2372"/>
        <v>2.6602266304513539E-2</v>
      </c>
      <c r="AM1827" s="21"/>
      <c r="AN1827" s="21"/>
      <c r="AO1827" s="21"/>
      <c r="AP1827" s="21"/>
      <c r="AS1827" s="3">
        <f t="shared" si="2348"/>
        <v>-7.6048662958783098E-4</v>
      </c>
      <c r="AT1827" s="3" cm="1">
        <f t="array" ref="AT1827">AS1827-(100000000/LvacE($A1827)-$E1827)</f>
        <v>-4.9979877076111734E-5</v>
      </c>
      <c r="BB1827"/>
      <c r="BC1827"/>
      <c r="BD1827"/>
      <c r="BE1827"/>
      <c r="BF1827"/>
      <c r="BG1827"/>
      <c r="BH1827"/>
      <c r="BI1827"/>
      <c r="BJ1827"/>
      <c r="BN1827" s="16" cm="1">
        <f t="array" ref="BN1827">$C1827*EXP(poly_from_str(100000000/$E1827,BN$4342))</f>
        <v>0</v>
      </c>
      <c r="BO1827" s="16"/>
      <c r="BY1827" t="e">
        <v>#N/A</v>
      </c>
    </row>
    <row r="1828" spans="1:77" hidden="1" x14ac:dyDescent="0.25">
      <c r="A1828" t="s">
        <v>2624</v>
      </c>
      <c r="B1828" s="2" t="str">
        <f t="shared" si="2341"/>
        <v/>
      </c>
      <c r="C1828">
        <v>0</v>
      </c>
      <c r="E1828" t="s">
        <v>2625</v>
      </c>
      <c r="R1828">
        <v>18</v>
      </c>
      <c r="S1828" t="s">
        <v>22</v>
      </c>
      <c r="AA1828" s="10">
        <f t="shared" si="2343"/>
        <v>3357.6179999999999</v>
      </c>
      <c r="AB1828" s="3" cm="1">
        <f t="array" ref="AB1828">100000000/Lvac(AA1828)</f>
        <v>29774.462409759995</v>
      </c>
      <c r="AC1828" s="28">
        <f t="shared" si="2344"/>
        <v>2.9783018794871841E-7</v>
      </c>
      <c r="AD1828" s="28">
        <f t="shared" si="2345"/>
        <v>3.3585828897189511E-7</v>
      </c>
      <c r="AE1828" s="21">
        <f t="shared" si="2346"/>
        <v>29774.461348972509</v>
      </c>
      <c r="AF1828" s="10" cm="1">
        <f t="array" ref="AF1828">Lair(100000000/AE1828)</f>
        <v>3357.6181196271473</v>
      </c>
      <c r="AG1828" s="10">
        <f t="shared" si="2347"/>
        <v>9.4338668677854363E-3</v>
      </c>
      <c r="AH1828" s="10" t="b">
        <f t="shared" si="2342"/>
        <v>1</v>
      </c>
      <c r="AI1828" s="10">
        <f t="shared" si="2350"/>
        <v>3357.6179999999999</v>
      </c>
      <c r="AJ1828">
        <v>3.0000000000000001E-3</v>
      </c>
      <c r="AK1828" s="3" cm="1">
        <f t="array" ref="AK1828">100000000/Lvac($AA1828)</f>
        <v>29774.462409759995</v>
      </c>
      <c r="AL1828" s="21">
        <f t="shared" si="2372"/>
        <v>2.6603201206712612E-2</v>
      </c>
      <c r="AM1828" s="21"/>
      <c r="AN1828" s="21"/>
      <c r="AO1828" s="21"/>
      <c r="AP1828" s="21"/>
      <c r="AS1828" s="3">
        <f t="shared" si="2348"/>
        <v>2.4097599962260574E-3</v>
      </c>
      <c r="AT1828" s="3" cm="1">
        <f t="array" ref="AT1828">AS1828-(100000000/LvacE($A1828)-$E1828)</f>
        <v>-4.9981685151578858E-5</v>
      </c>
      <c r="BB1828"/>
      <c r="BC1828"/>
      <c r="BD1828"/>
      <c r="BE1828"/>
      <c r="BF1828"/>
      <c r="BG1828"/>
      <c r="BH1828"/>
      <c r="BI1828"/>
      <c r="BJ1828"/>
      <c r="BN1828" s="16" cm="1">
        <f t="array" ref="BN1828">$C1828*EXP(poly_from_str(100000000/$E1828,BN$4342))</f>
        <v>0</v>
      </c>
      <c r="BO1828" s="16"/>
      <c r="BY1828" t="e">
        <v>#N/A</v>
      </c>
    </row>
    <row r="1829" spans="1:77" hidden="1" x14ac:dyDescent="0.25">
      <c r="A1829" t="s">
        <v>2626</v>
      </c>
      <c r="B1829" s="2" t="str">
        <f t="shared" si="2341"/>
        <v/>
      </c>
      <c r="C1829">
        <v>500</v>
      </c>
      <c r="D1829" t="s">
        <v>170</v>
      </c>
      <c r="E1829" t="s">
        <v>2627</v>
      </c>
      <c r="F1829">
        <v>28399</v>
      </c>
      <c r="G1829" t="s">
        <v>5</v>
      </c>
      <c r="H1829" s="5" t="s">
        <v>8</v>
      </c>
      <c r="I1829">
        <v>58174</v>
      </c>
      <c r="J1829" t="s">
        <v>3</v>
      </c>
      <c r="K1829" s="5" t="s">
        <v>4</v>
      </c>
      <c r="L1829">
        <v>28399.43</v>
      </c>
      <c r="M1829" t="str">
        <f t="shared" ref="M1829:M1831" si="2373">$G1829&amp;""</f>
        <v>e</v>
      </c>
      <c r="N1829" t="str">
        <f t="shared" ref="N1829:N1831" si="2374">$H1829&amp;""</f>
        <v>7/2</v>
      </c>
      <c r="O1829">
        <v>58174.15</v>
      </c>
      <c r="P1829" t="str">
        <f t="shared" ref="P1829:P1831" si="2375">$J1829&amp;""</f>
        <v>o</v>
      </c>
      <c r="Q1829" t="str">
        <f t="shared" ref="Q1829:Q1831" si="2376">$K1829&amp;""</f>
        <v>9/2</v>
      </c>
      <c r="R1829">
        <v>18</v>
      </c>
      <c r="AA1829" s="10">
        <f t="shared" si="2343"/>
        <v>3357.5630000000001</v>
      </c>
      <c r="AB1829" s="3" cm="1">
        <f t="array" ref="AB1829">100000000/Lvac(AA1829)</f>
        <v>29774.950127395467</v>
      </c>
      <c r="AC1829" s="28">
        <f t="shared" si="2344"/>
        <v>2.9783506668378224E-7</v>
      </c>
      <c r="AD1829" s="28">
        <f t="shared" si="2345"/>
        <v>3.3585278756853924E-7</v>
      </c>
      <c r="AE1829" s="21">
        <f t="shared" si="2346"/>
        <v>29774.950071313335</v>
      </c>
      <c r="AF1829" s="10" cm="1">
        <f t="array" ref="AF1829">Lair(100000000/AE1829)</f>
        <v>3357.5630063242879</v>
      </c>
      <c r="AG1829" s="10">
        <f t="shared" si="2347"/>
        <v>9.4340121283495587E-3</v>
      </c>
      <c r="AH1829" s="10" t="b">
        <f t="shared" si="2342"/>
        <v>1</v>
      </c>
      <c r="AI1829" s="10">
        <f t="shared" ref="AI1829:AI1831" si="2377">$AF1829</f>
        <v>3357.5630063242879</v>
      </c>
      <c r="AJ1829" s="10">
        <f>AL1829/AK1829*AI1829</f>
        <v>1.1276468951110171E-2</v>
      </c>
      <c r="AK1829" s="16" cm="1">
        <f t="array" ref="AK1829">100000000/Lvac($AA1829)-0</f>
        <v>29774.950127395467</v>
      </c>
      <c r="AL1829" s="16">
        <f>MAX(0.1,0.007/$AA1829*$AE1829)</f>
        <v>0.1</v>
      </c>
      <c r="AM1829" s="10" cm="1">
        <f t="array" ref="AM1829">Lvac($AI1829)-$BA1829</f>
        <v>-2.595157639370882E-2</v>
      </c>
      <c r="AN1829" s="10">
        <f t="shared" ref="AN1829:AN1831" si="2378">$AK1829-($AX1829-$AW1829)</f>
        <v>0.23012739546538796</v>
      </c>
      <c r="AO1829" s="3">
        <f t="shared" ref="AO1829:AO1831" si="2379">AM1829/AJ1829</f>
        <v>-2.3013920852550105</v>
      </c>
      <c r="AP1829" s="3">
        <v>-2.3019530720891024</v>
      </c>
      <c r="AS1829" s="3">
        <f t="shared" si="2348"/>
        <v>1.2739546582452022E-4</v>
      </c>
      <c r="AT1829" s="3" cm="1">
        <f t="array" ref="AT1829">AS1829-(100000000/LvacE($A1829)-$E1829)</f>
        <v>-4.9983369535766542E-5</v>
      </c>
      <c r="AU1829" t="s">
        <v>4970</v>
      </c>
      <c r="AV1829" t="s">
        <v>4693</v>
      </c>
      <c r="AW1829" s="3">
        <v>28399.43</v>
      </c>
      <c r="AX1829" s="3">
        <v>58174.15</v>
      </c>
      <c r="AY1829" s="3"/>
      <c r="AZ1829" s="10" cm="1">
        <f t="array" ref="AZ1829">Lair(100000000/($AX1829-$AW1829))</f>
        <v>3357.5889512806857</v>
      </c>
      <c r="BA1829" s="10">
        <f t="shared" ref="BA1829:BA1831" si="2380">100000000/($AX1829-$AW1829)</f>
        <v>3358.5538335876877</v>
      </c>
      <c r="BB1829" s="12">
        <v>1000000000</v>
      </c>
      <c r="BC1829" s="3">
        <v>0.63400000000000001</v>
      </c>
      <c r="BD1829" s="12" cm="1">
        <f t="array" ref="BD1829">SfromgA($BB1829,$BA1829,"")</f>
        <v>18.697791026637507</v>
      </c>
      <c r="BE1829" s="29">
        <f t="shared" ref="BE1829:BE1831" si="2381">(10^MAX(0.05, -0.312925054856973*((LN($BD1829))^(1/3)) + 0.454808404431693)-1)*100</f>
        <v>12.201845430196357</v>
      </c>
      <c r="BF1829" s="12">
        <v>895030014.71850491</v>
      </c>
      <c r="BG1829" s="12" cm="1">
        <f t="array" ref="BG1829">SfromgA($BF1829,$BA1829,"")</f>
        <v>16.735084177774898</v>
      </c>
      <c r="BH1829" s="29">
        <f>(10^MAX(0.05, -0.312925054856973*((LN($BG1829))^(1/3)) + 0.454808404431693)-1)*100</f>
        <v>12.201845430196357</v>
      </c>
      <c r="BI1829" s="12">
        <f>IF($BB1829="",$BF1829,$BB1829)</f>
        <v>1000000000</v>
      </c>
      <c r="BJ1829" s="29">
        <f>IF($BB1829="",$BH1829,$BE1829)</f>
        <v>12.201845430196357</v>
      </c>
      <c r="BK1829" s="3">
        <f t="shared" ref="BK1829:BK1831" si="2382">LN(BN1829*100000000/($AX1829-$AW1829)/$BI1829)</f>
        <v>-6.2721989771739493</v>
      </c>
      <c r="BL1829" s="13">
        <f>EXP(BK$4341*$AX1829+BK$4342)*$BI1829/(100000000/($AX1829-$AW1829))</f>
        <v>402.57738239181816</v>
      </c>
      <c r="BM1829" s="3">
        <f t="shared" ref="BM1829:BM1831" si="2383">LN(BL1829/$C1829)</f>
        <v>-0.21672076565247014</v>
      </c>
      <c r="BN1829" s="16" cm="1">
        <f t="array" ref="BN1829">$C1829*EXP(poly_from_str(100000000/$E1829,BN$4342))</f>
        <v>562.16820717605333</v>
      </c>
      <c r="BO1829" s="3">
        <f t="shared" ref="BO1829:BO1831" si="2384">LN($C1829)</f>
        <v>6.2146080984221914</v>
      </c>
      <c r="BP1829" s="13">
        <f t="shared" ref="BP1829:BP1831" si="2385">LN(BL1829/BN1829)</f>
        <v>-0.33391377336735878</v>
      </c>
      <c r="BR1829" s="12">
        <v>35030000</v>
      </c>
      <c r="BS1829" s="14"/>
      <c r="BT1829" s="13">
        <f t="shared" ref="BT1829:BT1830" si="2386">EXP(BS$4338*$AX1829+BS$4336)*$BR1829/(100000000/($AX1829-$AW1829))</f>
        <v>10.695964017032965</v>
      </c>
      <c r="BU1829" s="14"/>
      <c r="BV1829" s="3" cm="1">
        <f t="array" ref="BV1829">$BN1829*EXP(poly_from_str(100000000/$E1829,BV$4341))</f>
        <v>7537.6876305926098</v>
      </c>
      <c r="BW1829" s="12" t="s">
        <v>14</v>
      </c>
      <c r="BX1829" s="14"/>
      <c r="BY1829">
        <v>553123</v>
      </c>
    </row>
    <row r="1830" spans="1:77" hidden="1" x14ac:dyDescent="0.25">
      <c r="A1830" t="s">
        <v>2628</v>
      </c>
      <c r="B1830" s="2" t="str">
        <f t="shared" si="2341"/>
        <v/>
      </c>
      <c r="C1830">
        <v>7</v>
      </c>
      <c r="E1830" t="s">
        <v>2629</v>
      </c>
      <c r="F1830">
        <v>35024</v>
      </c>
      <c r="G1830" t="s">
        <v>5</v>
      </c>
      <c r="H1830" s="5" t="s">
        <v>8</v>
      </c>
      <c r="I1830">
        <v>64817</v>
      </c>
      <c r="J1830" t="s">
        <v>3</v>
      </c>
      <c r="K1830" s="5" t="s">
        <v>18</v>
      </c>
      <c r="L1830">
        <v>35024.49</v>
      </c>
      <c r="M1830" t="str">
        <f t="shared" si="2373"/>
        <v>e</v>
      </c>
      <c r="N1830" t="str">
        <f t="shared" si="2374"/>
        <v>7/2</v>
      </c>
      <c r="O1830">
        <v>64817.53</v>
      </c>
      <c r="P1830" t="str">
        <f t="shared" si="2375"/>
        <v>o</v>
      </c>
      <c r="Q1830" t="str">
        <f t="shared" si="2376"/>
        <v>5/2</v>
      </c>
      <c r="R1830">
        <v>18</v>
      </c>
      <c r="AA1830" s="10">
        <f t="shared" si="2343"/>
        <v>3355.5250000000001</v>
      </c>
      <c r="AB1830" s="3" cm="1">
        <f t="array" ref="AB1830">100000000/Lvac(AA1830)</f>
        <v>29793.033554534177</v>
      </c>
      <c r="AC1830" s="28">
        <f t="shared" si="2344"/>
        <v>2.9801595875459128E-7</v>
      </c>
      <c r="AD1830" s="28">
        <f t="shared" si="2345"/>
        <v>3.3564893557064813E-7</v>
      </c>
      <c r="AE1830" s="21">
        <f t="shared" si="2346"/>
        <v>29793.031987626775</v>
      </c>
      <c r="AF1830" s="10" cm="1">
        <f t="array" ref="AF1830">Lair(100000000/AE1830)</f>
        <v>3355.5251764830969</v>
      </c>
      <c r="AG1830" s="10">
        <f t="shared" si="2347"/>
        <v>9.4393997294811051E-3</v>
      </c>
      <c r="AH1830" s="10" t="b">
        <f t="shared" si="2342"/>
        <v>1</v>
      </c>
      <c r="AI1830" s="10">
        <f t="shared" si="2377"/>
        <v>3355.5251764830969</v>
      </c>
      <c r="AJ1830">
        <v>3.0000000000000001E-3</v>
      </c>
      <c r="AK1830" s="3" cm="1">
        <f t="array" ref="AK1830">100000000/Lvac($AA1830)</f>
        <v>29793.033554534177</v>
      </c>
      <c r="AL1830" s="21">
        <f>AJ1830/AI1830*AK1830</f>
        <v>2.6636396975951215E-2</v>
      </c>
      <c r="AM1830" s="10" cm="1">
        <f t="array" ref="AM1830">Lvac($AI1830)-$BA1830</f>
        <v>9.0267548603151226E-4</v>
      </c>
      <c r="AN1830" s="10">
        <f t="shared" si="2378"/>
        <v>-6.4454658240720164E-3</v>
      </c>
      <c r="AO1830" s="3">
        <f t="shared" si="2379"/>
        <v>0.30089182867717074</v>
      </c>
      <c r="AP1830" s="3">
        <v>0.24204912112206026</v>
      </c>
      <c r="AS1830" s="3">
        <f t="shared" si="2348"/>
        <v>3.5545341779652517E-3</v>
      </c>
      <c r="AT1830" s="3" cm="1">
        <f t="array" ref="AT1830">AS1830-(100000000/LvacE($A1830)-$E1830)</f>
        <v>-5.0045557145494968E-5</v>
      </c>
      <c r="AU1830" t="s">
        <v>4765</v>
      </c>
      <c r="AV1830" t="s">
        <v>4877</v>
      </c>
      <c r="AW1830" s="3">
        <v>35024.49</v>
      </c>
      <c r="AX1830" s="3">
        <v>64817.53</v>
      </c>
      <c r="AY1830" s="3"/>
      <c r="AZ1830" s="10" cm="1">
        <f t="array" ref="AZ1830">Lair(100000000/($AX1830-$AW1830))</f>
        <v>3355.5242740378503</v>
      </c>
      <c r="BA1830" s="10">
        <f t="shared" si="2380"/>
        <v>3356.4886295591182</v>
      </c>
      <c r="BB1830" s="12">
        <v>60500000</v>
      </c>
      <c r="BC1830" s="3">
        <v>0.18</v>
      </c>
      <c r="BD1830" s="12" cm="1">
        <f t="array" ref="BD1830">SfromgA($BB1830,$BA1830,"")</f>
        <v>1.1291308556342885</v>
      </c>
      <c r="BE1830" s="29">
        <f t="shared" si="2381"/>
        <v>99.453690264730938</v>
      </c>
      <c r="BG1830" s="3"/>
      <c r="BH1830" s="3"/>
      <c r="BI1830" s="12">
        <f>IF($BB1830="",$BF1830,$BB1830)</f>
        <v>60500000</v>
      </c>
      <c r="BJ1830" s="29">
        <f>IF($BB1830="",$BH1830,$BE1830)</f>
        <v>99.453690264730938</v>
      </c>
      <c r="BK1830" s="3">
        <f t="shared" si="2382"/>
        <v>-7.7291807032035376</v>
      </c>
      <c r="BL1830" s="13">
        <f>EXP(BK$4341*$AX1830+BK$4342)*$BI1830/(100000000/($AX1830-$AW1830))</f>
        <v>14.711440857841954</v>
      </c>
      <c r="BM1830" s="3">
        <f t="shared" si="2383"/>
        <v>0.74271533166815495</v>
      </c>
      <c r="BN1830" s="16" cm="1">
        <f t="array" ref="BN1830">$C1830*EXP(poly_from_str(100000000/$E1830,BN$4342))</f>
        <v>7.92737979292012</v>
      </c>
      <c r="BO1830" s="3">
        <f t="shared" si="2384"/>
        <v>1.9459101490553132</v>
      </c>
      <c r="BP1830" s="13">
        <f t="shared" si="2385"/>
        <v>0.61830291671047999</v>
      </c>
      <c r="BR1830" s="12">
        <v>205690000</v>
      </c>
      <c r="BS1830" s="3">
        <f t="shared" ref="BS1830" si="2387">LN(BV1830*100000000/($AX1830-$AW1830)/$BR1830)</f>
        <v>-6.3668438701048693</v>
      </c>
      <c r="BT1830" s="13">
        <f t="shared" si="2386"/>
        <v>62.843462823623923</v>
      </c>
      <c r="BU1830" s="3">
        <f t="shared" ref="BU1830" si="2388">LN(BT1830/$BN1830)</f>
        <v>2.0703243532607671</v>
      </c>
      <c r="BV1830" s="3" cm="1">
        <f t="array" ref="BV1830">$BN1830*EXP(poly_from_str(100000000/$E1830,BV$4341))</f>
        <v>105.25502480782443</v>
      </c>
      <c r="BW1830" s="12"/>
      <c r="BX1830" s="3">
        <f t="shared" ref="BX1830" si="2389">LN(BT1830/BV1830)</f>
        <v>-0.51573929579117694</v>
      </c>
      <c r="BY1830">
        <v>7795</v>
      </c>
    </row>
    <row r="1831" spans="1:77" hidden="1" x14ac:dyDescent="0.25">
      <c r="A1831" t="s">
        <v>2630</v>
      </c>
      <c r="B1831" s="2" t="str">
        <f t="shared" si="2341"/>
        <v/>
      </c>
      <c r="C1831">
        <v>250</v>
      </c>
      <c r="D1831" t="s">
        <v>134</v>
      </c>
      <c r="E1831" t="s">
        <v>2631</v>
      </c>
      <c r="F1831">
        <v>32760</v>
      </c>
      <c r="G1831" t="s">
        <v>5</v>
      </c>
      <c r="H1831" s="5" t="s">
        <v>15</v>
      </c>
      <c r="I1831">
        <v>62558</v>
      </c>
      <c r="J1831" t="s">
        <v>3</v>
      </c>
      <c r="K1831" s="5" t="s">
        <v>16</v>
      </c>
      <c r="L1831">
        <v>32760.11</v>
      </c>
      <c r="M1831" t="str">
        <f t="shared" si="2373"/>
        <v>e</v>
      </c>
      <c r="N1831" t="str">
        <f t="shared" si="2374"/>
        <v>13/2</v>
      </c>
      <c r="O1831">
        <v>62558.67</v>
      </c>
      <c r="P1831" t="str">
        <f t="shared" si="2375"/>
        <v>o</v>
      </c>
      <c r="Q1831" t="str">
        <f t="shared" si="2376"/>
        <v>11/2</v>
      </c>
      <c r="R1831">
        <v>18</v>
      </c>
      <c r="AA1831" s="10">
        <f t="shared" si="2343"/>
        <v>3354.9140000000002</v>
      </c>
      <c r="AB1831" s="3" cm="1">
        <f t="array" ref="AB1831">100000000/Lvac(AA1831)</f>
        <v>29798.459313927804</v>
      </c>
      <c r="AC1831" s="28">
        <f t="shared" si="2344"/>
        <v>2.9807023369302459E-7</v>
      </c>
      <c r="AD1831" s="28">
        <f t="shared" si="2345"/>
        <v>3.3558781998255857E-7</v>
      </c>
      <c r="AE1831" s="21">
        <f t="shared" si="2346"/>
        <v>29798.459616484884</v>
      </c>
      <c r="AF1831" s="10" cm="1">
        <f t="array" ref="AF1831">Lair(100000000/AE1831)</f>
        <v>3354.9139659349594</v>
      </c>
      <c r="AG1831" s="10">
        <f t="shared" si="2347"/>
        <v>9.4410168656972725E-3</v>
      </c>
      <c r="AH1831" s="10" t="b">
        <f t="shared" si="2342"/>
        <v>1</v>
      </c>
      <c r="AI1831" s="10">
        <f t="shared" si="2377"/>
        <v>3354.9139659349594</v>
      </c>
      <c r="AJ1831" s="10">
        <f>AL1831/AK1831*AI1831</f>
        <v>9.0069461124572224E-3</v>
      </c>
      <c r="AK1831" s="23" cm="1">
        <f t="array" ref="AK1831">100000000/Lvac($AA1831)+0</f>
        <v>29798.459313927804</v>
      </c>
      <c r="AL1831" s="23">
        <f>MAX(0.08,0.007/$AA1831*$AE1831)</f>
        <v>0.08</v>
      </c>
      <c r="AM1831" s="10" cm="1">
        <f t="array" ref="AM1831">Lvac($AI1831)-$BA1831</f>
        <v>1.1305071338028938E-2</v>
      </c>
      <c r="AN1831" s="10">
        <f t="shared" si="2378"/>
        <v>-0.10068607219363912</v>
      </c>
      <c r="AO1831" s="3">
        <f t="shared" si="2379"/>
        <v>1.2551503247469473</v>
      </c>
      <c r="AP1831" s="3">
        <v>1.2589333624105694</v>
      </c>
      <c r="AS1831" s="3">
        <f t="shared" si="2348"/>
        <v>-6.8607219509431161E-4</v>
      </c>
      <c r="AT1831" s="3" cm="1">
        <f t="array" ref="AT1831">AS1831-(100000000/LvacE($A1831)-$E1831)</f>
        <v>-5.0064143579220399E-5</v>
      </c>
      <c r="AU1831" t="s">
        <v>4824</v>
      </c>
      <c r="AV1831" t="s">
        <v>4816</v>
      </c>
      <c r="AW1831" s="3">
        <v>32760.11</v>
      </c>
      <c r="AX1831" s="3">
        <v>62558.67</v>
      </c>
      <c r="AY1831" s="3"/>
      <c r="AZ1831" s="10" cm="1">
        <f t="array" ref="AZ1831">Lair(100000000/($AX1831-$AW1831))</f>
        <v>3354.9026637470365</v>
      </c>
      <c r="BA1831" s="10">
        <f t="shared" si="2380"/>
        <v>3355.8668606805163</v>
      </c>
      <c r="BB1831" s="12">
        <v>814000000</v>
      </c>
      <c r="BC1831" s="3">
        <v>0.80700000000000005</v>
      </c>
      <c r="BD1831" s="12" cm="1">
        <f t="array" ref="BD1831">SfromgA($BB1831,$BA1831,"")</f>
        <v>15.183501343370622</v>
      </c>
      <c r="BE1831" s="29">
        <f t="shared" si="2381"/>
        <v>12.201845430196357</v>
      </c>
      <c r="BF1831" s="12">
        <v>745646154.53267634</v>
      </c>
      <c r="BG1831" s="12" cm="1">
        <f t="array" ref="BG1831">SfromgA($BF1831,$BA1831,"")</f>
        <v>13.908500477918956</v>
      </c>
      <c r="BH1831" s="29">
        <f>(10^MAX(0.05, -0.312925054856973*((LN($BG1831))^(1/3)) + 0.454808404431693)-1)*100</f>
        <v>12.201845430196357</v>
      </c>
      <c r="BI1831" s="12">
        <f>IF($BB1831="",$BF1831,$BB1831)</f>
        <v>814000000</v>
      </c>
      <c r="BJ1831" s="29">
        <f>IF($BB1831="",$BH1831,$BE1831)</f>
        <v>12.201845430196357</v>
      </c>
      <c r="BK1831" s="3">
        <f t="shared" si="2382"/>
        <v>-6.750972310942176</v>
      </c>
      <c r="BL1831" s="13">
        <f>EXP(BK$4341*$AX1831+BK$4342)*$BI1831/(100000000/($AX1831-$AW1831))</f>
        <v>235.04013188069482</v>
      </c>
      <c r="BM1831" s="3">
        <f t="shared" si="2383"/>
        <v>-6.1704644337896887E-2</v>
      </c>
      <c r="BN1831" s="16" cm="1">
        <f t="array" ref="BN1831">$C1831*EXP(poly_from_str(100000000/$E1831,BN$4342))</f>
        <v>283.73287604956778</v>
      </c>
      <c r="BO1831" s="3">
        <f t="shared" si="2384"/>
        <v>5.521460917862246</v>
      </c>
      <c r="BP1831" s="13">
        <f t="shared" si="2385"/>
        <v>-0.18827694472621509</v>
      </c>
      <c r="BY1831">
        <v>278953</v>
      </c>
    </row>
    <row r="1832" spans="1:77" hidden="1" x14ac:dyDescent="0.25">
      <c r="A1832" t="s">
        <v>2632</v>
      </c>
      <c r="B1832" s="2" t="str">
        <f t="shared" si="2341"/>
        <v/>
      </c>
      <c r="C1832">
        <v>0</v>
      </c>
      <c r="E1832" t="s">
        <v>2633</v>
      </c>
      <c r="R1832">
        <v>18</v>
      </c>
      <c r="S1832" t="s">
        <v>22</v>
      </c>
      <c r="AA1832" s="10">
        <f t="shared" si="2343"/>
        <v>3354.8620000000001</v>
      </c>
      <c r="AB1832" s="3" cm="1">
        <f t="array" ref="AB1832">100000000/Lvac(AA1832)</f>
        <v>29798.921171935755</v>
      </c>
      <c r="AC1832" s="28">
        <f t="shared" si="2344"/>
        <v>2.9807485374957302E-7</v>
      </c>
      <c r="AD1832" s="28">
        <f t="shared" si="2345"/>
        <v>3.3558261865593555E-7</v>
      </c>
      <c r="AE1832" s="21">
        <f t="shared" si="2346"/>
        <v>29798.920655095466</v>
      </c>
      <c r="AF1832" s="10" cm="1">
        <f t="array" ref="AF1832">Lair(100000000/AE1832)</f>
        <v>3354.8620581894834</v>
      </c>
      <c r="AG1832" s="10">
        <f t="shared" si="2347"/>
        <v>9.4411545351099028E-3</v>
      </c>
      <c r="AH1832" s="10" t="b">
        <f t="shared" si="2342"/>
        <v>1</v>
      </c>
      <c r="AI1832" s="10">
        <f t="shared" si="2350"/>
        <v>3354.8620000000001</v>
      </c>
      <c r="AJ1832">
        <v>3.0000000000000001E-3</v>
      </c>
      <c r="AK1832" s="3" cm="1">
        <f t="array" ref="AK1832">100000000/Lvac($AA1832)</f>
        <v>29798.921171935755</v>
      </c>
      <c r="AL1832" s="21">
        <f t="shared" ref="AL1832:AL1834" si="2390">AJ1832/AI1832*AK1832</f>
        <v>2.6646927210659414E-2</v>
      </c>
      <c r="AM1832" s="21"/>
      <c r="AN1832" s="21"/>
      <c r="AO1832" s="21"/>
      <c r="AP1832" s="21"/>
      <c r="AS1832" s="3">
        <f t="shared" si="2348"/>
        <v>1.1719357571564615E-3</v>
      </c>
      <c r="AT1832" s="3" cm="1">
        <f t="array" ref="AT1832">AS1832-(100000000/LvacE($A1832)-$E1832)</f>
        <v>-5.0065726100001484E-5</v>
      </c>
      <c r="BB1832"/>
      <c r="BC1832"/>
      <c r="BD1832"/>
      <c r="BE1832"/>
      <c r="BF1832"/>
      <c r="BG1832"/>
      <c r="BH1832"/>
      <c r="BI1832"/>
      <c r="BJ1832"/>
      <c r="BN1832" s="16" cm="1">
        <f t="array" ref="BN1832">$C1832*EXP(poly_from_str(100000000/$E1832,BN$4342))</f>
        <v>0</v>
      </c>
      <c r="BO1832" s="16"/>
      <c r="BY1832" t="e">
        <v>#N/A</v>
      </c>
    </row>
    <row r="1833" spans="1:77" hidden="1" x14ac:dyDescent="0.25">
      <c r="A1833" t="s">
        <v>2634</v>
      </c>
      <c r="B1833" s="2" t="str">
        <f t="shared" si="2341"/>
        <v/>
      </c>
      <c r="C1833">
        <v>0</v>
      </c>
      <c r="E1833" t="s">
        <v>2635</v>
      </c>
      <c r="R1833">
        <v>18</v>
      </c>
      <c r="S1833" t="s">
        <v>22</v>
      </c>
      <c r="AA1833" s="10">
        <f t="shared" si="2343"/>
        <v>3354.817</v>
      </c>
      <c r="AB1833" s="3" cm="1">
        <f t="array" ref="AB1833">100000000/Lvac(AA1833)</f>
        <v>29799.320868306044</v>
      </c>
      <c r="AC1833" s="28">
        <f t="shared" si="2344"/>
        <v>2.9807885199103262E-7</v>
      </c>
      <c r="AD1833" s="28">
        <f t="shared" si="2345"/>
        <v>3.3557811750789926E-7</v>
      </c>
      <c r="AE1833" s="21">
        <f t="shared" si="2346"/>
        <v>29799.320485359283</v>
      </c>
      <c r="AF1833" s="10" cm="1">
        <f t="array" ref="AF1833">Lair(100000000/AE1833)</f>
        <v>3354.81704311366</v>
      </c>
      <c r="AG1833" s="10">
        <f t="shared" si="2347"/>
        <v>9.4412736772685434E-3</v>
      </c>
      <c r="AH1833" s="10" t="b">
        <f t="shared" si="2342"/>
        <v>1</v>
      </c>
      <c r="AI1833" s="10">
        <f t="shared" si="2350"/>
        <v>3354.817</v>
      </c>
      <c r="AJ1833">
        <v>3.0000000000000001E-3</v>
      </c>
      <c r="AK1833" s="3" cm="1">
        <f t="array" ref="AK1833">100000000/Lvac($AA1833)</f>
        <v>29799.320868306044</v>
      </c>
      <c r="AL1833" s="21">
        <f t="shared" si="2390"/>
        <v>2.6647642063611258E-2</v>
      </c>
      <c r="AM1833" s="21"/>
      <c r="AN1833" s="21"/>
      <c r="AO1833" s="21"/>
      <c r="AP1833" s="21"/>
      <c r="AS1833" s="3">
        <f t="shared" si="2348"/>
        <v>8.6830604413989931E-4</v>
      </c>
      <c r="AT1833" s="3" cm="1">
        <f t="array" ref="AT1833">AS1833-(100000000/LvacE($A1833)-$E1833)</f>
        <v>-5.0067093980032951E-5</v>
      </c>
      <c r="BB1833"/>
      <c r="BC1833"/>
      <c r="BD1833"/>
      <c r="BE1833"/>
      <c r="BF1833"/>
      <c r="BG1833"/>
      <c r="BH1833"/>
      <c r="BI1833"/>
      <c r="BJ1833"/>
      <c r="BN1833" s="16" cm="1">
        <f t="array" ref="BN1833">$C1833*EXP(poly_from_str(100000000/$E1833,BN$4342))</f>
        <v>0</v>
      </c>
      <c r="BO1833" s="16"/>
      <c r="BY1833" t="e">
        <v>#N/A</v>
      </c>
    </row>
    <row r="1834" spans="1:77" hidden="1" x14ac:dyDescent="0.25">
      <c r="A1834" t="s">
        <v>2636</v>
      </c>
      <c r="B1834" s="2" t="str">
        <f t="shared" si="2341"/>
        <v/>
      </c>
      <c r="C1834">
        <v>0</v>
      </c>
      <c r="E1834" t="s">
        <v>2637</v>
      </c>
      <c r="R1834">
        <v>18</v>
      </c>
      <c r="S1834" t="s">
        <v>22</v>
      </c>
      <c r="AA1834" s="10">
        <f t="shared" si="2343"/>
        <v>3354.7739999999999</v>
      </c>
      <c r="AB1834" s="3" cm="1">
        <f t="array" ref="AB1834">100000000/Lvac(AA1834)</f>
        <v>29799.702810411232</v>
      </c>
      <c r="AC1834" s="28">
        <f t="shared" si="2344"/>
        <v>2.9808267263308946E-7</v>
      </c>
      <c r="AD1834" s="28">
        <f t="shared" si="2345"/>
        <v>3.3557381641088928E-7</v>
      </c>
      <c r="AE1834" s="21">
        <f t="shared" si="2346"/>
        <v>29799.701570907328</v>
      </c>
      <c r="AF1834" s="10" cm="1">
        <f t="array" ref="AF1834">Lair(100000000/AE1834)</f>
        <v>3354.7741395446751</v>
      </c>
      <c r="AG1834" s="10">
        <f t="shared" si="2347"/>
        <v>9.4413875286995831E-3</v>
      </c>
      <c r="AH1834" s="10" t="b">
        <f t="shared" si="2342"/>
        <v>1</v>
      </c>
      <c r="AI1834" s="10">
        <f t="shared" si="2350"/>
        <v>3354.7739999999999</v>
      </c>
      <c r="AJ1834">
        <v>3.0000000000000001E-3</v>
      </c>
      <c r="AK1834" s="3" cm="1">
        <f t="array" ref="AK1834">100000000/Lvac($AA1834)</f>
        <v>29799.702810411232</v>
      </c>
      <c r="AL1834" s="21">
        <f t="shared" si="2390"/>
        <v>2.6648325172197503E-2</v>
      </c>
      <c r="AM1834" s="21"/>
      <c r="AN1834" s="21"/>
      <c r="AO1834" s="21"/>
      <c r="AP1834" s="21"/>
      <c r="AS1834" s="3">
        <f t="shared" si="2348"/>
        <v>2.8104112316214014E-3</v>
      </c>
      <c r="AT1834" s="3" cm="1">
        <f t="array" ref="AT1834">AS1834-(100000000/LvacE($A1834)-$E1834)</f>
        <v>-5.0068400014424697E-5</v>
      </c>
      <c r="BB1834"/>
      <c r="BC1834"/>
      <c r="BD1834"/>
      <c r="BE1834"/>
      <c r="BF1834"/>
      <c r="BG1834"/>
      <c r="BH1834"/>
      <c r="BI1834"/>
      <c r="BJ1834"/>
      <c r="BN1834" s="16" cm="1">
        <f t="array" ref="BN1834">$C1834*EXP(poly_from_str(100000000/$E1834,BN$4342))</f>
        <v>0</v>
      </c>
      <c r="BO1834" s="16"/>
      <c r="BY1834" t="e">
        <v>#N/A</v>
      </c>
    </row>
    <row r="1835" spans="1:77" hidden="1" x14ac:dyDescent="0.25">
      <c r="A1835" t="s">
        <v>2638</v>
      </c>
      <c r="B1835" s="2" t="str">
        <f t="shared" si="2341"/>
        <v/>
      </c>
      <c r="C1835">
        <v>50</v>
      </c>
      <c r="D1835" t="s">
        <v>134</v>
      </c>
      <c r="E1835" t="s">
        <v>2639</v>
      </c>
      <c r="F1835">
        <v>45807</v>
      </c>
      <c r="G1835" t="s">
        <v>5</v>
      </c>
      <c r="H1835" s="5" t="s">
        <v>18</v>
      </c>
      <c r="I1835">
        <v>75614</v>
      </c>
      <c r="J1835" t="s">
        <v>3</v>
      </c>
      <c r="K1835" s="5" t="s">
        <v>18</v>
      </c>
      <c r="L1835">
        <v>45807.1</v>
      </c>
      <c r="M1835" t="str">
        <f>$G1835&amp;""</f>
        <v>e</v>
      </c>
      <c r="N1835" t="str">
        <f>$H1835&amp;""</f>
        <v>5/2</v>
      </c>
      <c r="O1835">
        <v>75614.81</v>
      </c>
      <c r="P1835" t="str">
        <f>$J1835&amp;""</f>
        <v>o</v>
      </c>
      <c r="Q1835" t="str">
        <f>$K1835&amp;""</f>
        <v>5/2</v>
      </c>
      <c r="R1835">
        <v>18</v>
      </c>
      <c r="AA1835" s="10">
        <f t="shared" si="2343"/>
        <v>3353.866</v>
      </c>
      <c r="AB1835" s="3" cm="1">
        <f t="array" ref="AB1835">100000000/Lvac(AA1835)</f>
        <v>29807.770293281596</v>
      </c>
      <c r="AC1835" s="28">
        <f t="shared" si="2344"/>
        <v>2.981633732534335E-7</v>
      </c>
      <c r="AD1835" s="28">
        <f t="shared" si="2345"/>
        <v>3.3548299324669415E-7</v>
      </c>
      <c r="AE1835" s="21">
        <f t="shared" si="2346"/>
        <v>29807.77016385438</v>
      </c>
      <c r="AF1835" s="10" cm="1">
        <f t="array" ref="AF1835">Lair(100000000/AE1835)</f>
        <v>3353.8660145631679</v>
      </c>
      <c r="AG1835" s="10">
        <f t="shared" si="2347"/>
        <v>9.4437926699041629E-3</v>
      </c>
      <c r="AH1835" s="10" t="b">
        <f t="shared" si="2342"/>
        <v>1</v>
      </c>
      <c r="AI1835" s="10">
        <f>$AF1835</f>
        <v>3353.8660145631679</v>
      </c>
      <c r="AJ1835" s="10">
        <f>AL1835/AK1835*AI1835</f>
        <v>9.0013200761120977E-3</v>
      </c>
      <c r="AK1835" s="23" cm="1">
        <f t="array" ref="AK1835">100000000/Lvac($AA1835)+0</f>
        <v>29807.770293281596</v>
      </c>
      <c r="AL1835" s="23">
        <f>MAX(0.08,0.007/$AA1835*$AE1835)</f>
        <v>0.08</v>
      </c>
      <c r="AM1835" s="10" cm="1">
        <f t="array" ref="AM1835">Lvac($AI1835)-$BA1835</f>
        <v>-6.7713856719819887E-3</v>
      </c>
      <c r="AN1835" s="10">
        <f>$AK1835-($AX1835-$AW1835)</f>
        <v>6.0293281596386805E-2</v>
      </c>
      <c r="AO1835" s="3">
        <f>AM1835/AJ1835</f>
        <v>-0.7522658470896999</v>
      </c>
      <c r="AP1835" s="3">
        <v>-0.75388415552951604</v>
      </c>
      <c r="AS1835" s="3">
        <f t="shared" si="2348"/>
        <v>2.9328159507713281E-4</v>
      </c>
      <c r="AT1835" s="3" cm="1">
        <f t="array" ref="AT1835">AS1835-(100000000/LvacE($A1835)-$E1835)</f>
        <v>-5.0095954065909609E-5</v>
      </c>
      <c r="AU1835" t="s">
        <v>4967</v>
      </c>
      <c r="AV1835" t="s">
        <v>4942</v>
      </c>
      <c r="AW1835" s="3">
        <v>45807.1</v>
      </c>
      <c r="AX1835" s="3">
        <v>75614.81</v>
      </c>
      <c r="AY1835" s="3"/>
      <c r="AZ1835" s="10" cm="1">
        <f t="array" ref="AZ1835">Lair(100000000/($AX1835-$AW1835))</f>
        <v>3353.8727842218573</v>
      </c>
      <c r="BA1835" s="10">
        <f>100000000/($AX1835-$AW1835)</f>
        <v>3354.8367184194963</v>
      </c>
      <c r="BB1835" s="12">
        <v>349000000</v>
      </c>
      <c r="BC1835" s="3">
        <v>0.73199999999999998</v>
      </c>
      <c r="BD1835" s="12" cm="1">
        <f t="array" ref="BD1835">SfromgA($BB1835,$BA1835,"")</f>
        <v>6.5038864431306322</v>
      </c>
      <c r="BE1835" s="29">
        <f>(10^MAX(0.05, -0.312925054856973*((LN($BD1835))^(1/3)) + 0.454808404431693)-1)*100</f>
        <v>17.251140612736272</v>
      </c>
      <c r="BG1835" s="3"/>
      <c r="BH1835" s="3"/>
      <c r="BI1835" s="12">
        <f>IF($BB1835="",$BF1835,$BB1835)</f>
        <v>349000000</v>
      </c>
      <c r="BJ1835" s="29">
        <f>IF($BB1835="",$BH1835,$BE1835)</f>
        <v>17.251140612736272</v>
      </c>
      <c r="BK1835" s="3">
        <f>LN(BN1835*100000000/($AX1835-$AW1835)/$BI1835)</f>
        <v>-7.5101345328324021</v>
      </c>
      <c r="BL1835" s="13">
        <f>EXP(BK$4341*$AX1835+BK$4342)*$BI1835/(100000000/($AX1835-$AW1835))</f>
        <v>37.381177997268793</v>
      </c>
      <c r="BM1835" s="3">
        <f t="shared" ref="BM1835" si="2391">LN(BL1835/$C1835)</f>
        <v>-0.29085568979164905</v>
      </c>
      <c r="BN1835" s="16" cm="1">
        <f t="array" ref="BN1835">$C1835*EXP(poly_from_str(100000000/$E1835,BN$4342))</f>
        <v>56.956599597501466</v>
      </c>
      <c r="BO1835" s="3">
        <f>LN($C1835)</f>
        <v>3.912023005428146</v>
      </c>
      <c r="BP1835" s="13">
        <f>LN(BL1835/BN1835)</f>
        <v>-0.42112225160764966</v>
      </c>
      <c r="BY1835">
        <v>55980</v>
      </c>
    </row>
    <row r="1836" spans="1:77" hidden="1" x14ac:dyDescent="0.25">
      <c r="A1836" t="s">
        <v>2640</v>
      </c>
      <c r="B1836" s="2" t="str">
        <f t="shared" si="2341"/>
        <v/>
      </c>
      <c r="C1836">
        <v>0</v>
      </c>
      <c r="E1836" t="s">
        <v>2641</v>
      </c>
      <c r="R1836">
        <v>18</v>
      </c>
      <c r="S1836" t="s">
        <v>22</v>
      </c>
      <c r="AA1836" s="10">
        <f t="shared" si="2343"/>
        <v>3353.8029999999999</v>
      </c>
      <c r="AB1836" s="3" cm="1">
        <f t="array" ref="AB1836">100000000/Lvac(AA1836)</f>
        <v>29808.330203593061</v>
      </c>
      <c r="AC1836" s="28">
        <f t="shared" si="2344"/>
        <v>2.9816897414666276E-7</v>
      </c>
      <c r="AD1836" s="28">
        <f t="shared" si="2345"/>
        <v>3.354766916395274E-7</v>
      </c>
      <c r="AE1836" s="21">
        <f t="shared" si="2346"/>
        <v>29808.330113742246</v>
      </c>
      <c r="AF1836" s="10" cm="1">
        <f t="array" ref="AF1836">Lair(100000000/AE1836)</f>
        <v>3353.803010109646</v>
      </c>
      <c r="AG1836" s="10">
        <f t="shared" si="2347"/>
        <v>9.4439596189151639E-3</v>
      </c>
      <c r="AH1836" s="10" t="b">
        <f t="shared" si="2342"/>
        <v>1</v>
      </c>
      <c r="AI1836" s="10">
        <f t="shared" si="2350"/>
        <v>3353.8029999999999</v>
      </c>
      <c r="AJ1836">
        <v>3.0000000000000001E-3</v>
      </c>
      <c r="AK1836" s="3" cm="1">
        <f t="array" ref="AK1836">100000000/Lvac($AA1836)</f>
        <v>29808.330203593061</v>
      </c>
      <c r="AL1836" s="21">
        <f t="shared" ref="AL1836:AL1844" si="2392">AJ1836/AI1836*AK1836</f>
        <v>2.6663757713490978E-2</v>
      </c>
      <c r="AM1836" s="21"/>
      <c r="AN1836" s="21"/>
      <c r="AO1836" s="21"/>
      <c r="AP1836" s="21"/>
      <c r="AS1836" s="3">
        <f t="shared" si="2348"/>
        <v>2.0359305926831439E-4</v>
      </c>
      <c r="AT1836" s="3" cm="1">
        <f t="array" ref="AT1836">AS1836-(100000000/LvacE($A1836)-$E1836)</f>
        <v>-5.0097860366804525E-5</v>
      </c>
      <c r="BB1836"/>
      <c r="BC1836"/>
      <c r="BD1836"/>
      <c r="BE1836"/>
      <c r="BF1836"/>
      <c r="BG1836"/>
      <c r="BH1836"/>
      <c r="BI1836"/>
      <c r="BJ1836"/>
      <c r="BN1836" s="16" cm="1">
        <f t="array" ref="BN1836">$C1836*EXP(poly_from_str(100000000/$E1836,BN$4342))</f>
        <v>0</v>
      </c>
      <c r="BO1836" s="16"/>
      <c r="BY1836" t="e">
        <v>#N/A</v>
      </c>
    </row>
    <row r="1837" spans="1:77" hidden="1" x14ac:dyDescent="0.25">
      <c r="A1837" t="s">
        <v>2642</v>
      </c>
      <c r="B1837" s="2" t="str">
        <f t="shared" si="2341"/>
        <v/>
      </c>
      <c r="C1837">
        <v>5</v>
      </c>
      <c r="E1837" t="s">
        <v>2643</v>
      </c>
      <c r="R1837">
        <v>18</v>
      </c>
      <c r="S1837" t="s">
        <v>22</v>
      </c>
      <c r="AA1837" s="10">
        <f t="shared" si="2343"/>
        <v>3353.4929999999999</v>
      </c>
      <c r="AB1837" s="3" cm="1">
        <f t="array" ref="AB1837">100000000/Lvac(AA1837)</f>
        <v>29811.0856242513</v>
      </c>
      <c r="AC1837" s="28">
        <f t="shared" si="2344"/>
        <v>2.9819653716289253E-7</v>
      </c>
      <c r="AD1837" s="28">
        <f t="shared" si="2345"/>
        <v>3.3544568373132328E-7</v>
      </c>
      <c r="AE1837" s="21">
        <f t="shared" si="2346"/>
        <v>29811.087555779752</v>
      </c>
      <c r="AF1837" s="10" cm="1">
        <f t="array" ref="AF1837">Lair(100000000/AE1837)</f>
        <v>3353.4927827125102</v>
      </c>
      <c r="AG1837" s="10">
        <f t="shared" si="2347"/>
        <v>9.444781251109112E-3</v>
      </c>
      <c r="AH1837" s="10" t="b">
        <f t="shared" si="2342"/>
        <v>1</v>
      </c>
      <c r="AI1837" s="10">
        <f t="shared" si="2350"/>
        <v>3353.4929999999999</v>
      </c>
      <c r="AJ1837">
        <v>3.0000000000000001E-3</v>
      </c>
      <c r="AK1837" s="3" cm="1">
        <f t="array" ref="AK1837">100000000/Lvac($AA1837)</f>
        <v>29811.0856242513</v>
      </c>
      <c r="AL1837" s="21">
        <f t="shared" si="2392"/>
        <v>2.6668687506654673E-2</v>
      </c>
      <c r="AM1837" s="21"/>
      <c r="AN1837" s="21"/>
      <c r="AO1837" s="21"/>
      <c r="AP1837" s="21"/>
      <c r="AS1837" s="3">
        <f t="shared" si="2348"/>
        <v>-4.3757487001130357E-3</v>
      </c>
      <c r="AT1837" s="3" cm="1">
        <f t="array" ref="AT1837">AS1837-(100000000/LvacE($A1837)-$E1837)</f>
        <v>-5.0107253628084436E-5</v>
      </c>
      <c r="BB1837"/>
      <c r="BC1837"/>
      <c r="BD1837"/>
      <c r="BE1837"/>
      <c r="BF1837"/>
      <c r="BG1837"/>
      <c r="BH1837"/>
      <c r="BI1837"/>
      <c r="BJ1837"/>
      <c r="BN1837" s="16" cm="1">
        <f t="array" ref="BN1837">$C1837*EXP(poly_from_str(100000000/$E1837,BN$4342))</f>
        <v>5.7031527015342398</v>
      </c>
      <c r="BO1837" s="16"/>
      <c r="BY1837" t="e">
        <v>#N/A</v>
      </c>
    </row>
    <row r="1838" spans="1:77" hidden="1" x14ac:dyDescent="0.25">
      <c r="A1838" t="s">
        <v>2644</v>
      </c>
      <c r="B1838" s="2" t="str">
        <f t="shared" si="2341"/>
        <v/>
      </c>
      <c r="C1838">
        <v>50</v>
      </c>
      <c r="D1838" t="s">
        <v>14</v>
      </c>
      <c r="E1838" t="s">
        <v>2645</v>
      </c>
      <c r="F1838">
        <v>35024</v>
      </c>
      <c r="G1838" t="s">
        <v>5</v>
      </c>
      <c r="H1838" s="5" t="s">
        <v>8</v>
      </c>
      <c r="I1838">
        <v>64857</v>
      </c>
      <c r="J1838" t="s">
        <v>3</v>
      </c>
      <c r="K1838" s="5" t="s">
        <v>4</v>
      </c>
      <c r="L1838">
        <v>35024.49</v>
      </c>
      <c r="M1838" t="str">
        <f t="shared" ref="M1838:M1839" si="2393">$G1838&amp;""</f>
        <v>e</v>
      </c>
      <c r="N1838" t="str">
        <f t="shared" ref="N1838:N1839" si="2394">$H1838&amp;""</f>
        <v>7/2</v>
      </c>
      <c r="O1838">
        <v>64857.15</v>
      </c>
      <c r="P1838" t="str">
        <f t="shared" ref="P1838:P1839" si="2395">$J1838&amp;""</f>
        <v>o</v>
      </c>
      <c r="Q1838" t="str">
        <f t="shared" ref="Q1838:Q1839" si="2396">$K1838&amp;""</f>
        <v>9/2</v>
      </c>
      <c r="R1838">
        <v>18</v>
      </c>
      <c r="AA1838" s="10">
        <f t="shared" si="2343"/>
        <v>3351.07</v>
      </c>
      <c r="AB1838" s="3" cm="1">
        <f t="array" ref="AB1838">100000000/Lvac(AA1838)</f>
        <v>29832.639911193419</v>
      </c>
      <c r="AC1838" s="28">
        <f t="shared" si="2344"/>
        <v>2.9841214895540826E-7</v>
      </c>
      <c r="AD1838" s="28">
        <f t="shared" si="2345"/>
        <v>3.352033219241831E-7</v>
      </c>
      <c r="AE1838" s="21">
        <f t="shared" si="2346"/>
        <v>29832.639950457444</v>
      </c>
      <c r="AF1838" s="10" cm="1">
        <f t="array" ref="AF1838">Lair(100000000/AE1838)</f>
        <v>3351.0699955893697</v>
      </c>
      <c r="AG1838" s="10">
        <f t="shared" si="2347"/>
        <v>9.4512110924560543E-3</v>
      </c>
      <c r="AH1838" s="10" t="b">
        <f t="shared" si="2342"/>
        <v>1</v>
      </c>
      <c r="AI1838" s="10">
        <f t="shared" ref="AI1838:AI1839" si="2397">$AF1838</f>
        <v>3351.0699955893697</v>
      </c>
      <c r="AJ1838">
        <v>7.0000000000000001E-3</v>
      </c>
      <c r="AK1838" s="3" cm="1">
        <f t="array" ref="AK1838">100000000/Lvac($AA1838)</f>
        <v>29832.639911193419</v>
      </c>
      <c r="AL1838" s="21">
        <f t="shared" si="2392"/>
        <v>6.2316955376405442E-2</v>
      </c>
      <c r="AM1838" s="10" cm="1">
        <f t="array" ref="AM1838">Lvac($AI1838)-$BA1838</f>
        <v>2.2527904857270187E-3</v>
      </c>
      <c r="AN1838" s="10">
        <f t="shared" ref="AN1838:AN1839" si="2398">$AK1838-($AX1838-$AW1838)</f>
        <v>-2.0088806584681151E-2</v>
      </c>
      <c r="AO1838" s="3">
        <f t="shared" ref="AO1838:AO1839" si="2399">AM1838/AJ1838</f>
        <v>0.32182721224671695</v>
      </c>
      <c r="AP1838" s="3">
        <v>0.32245746303617906</v>
      </c>
      <c r="AS1838" s="3">
        <f t="shared" si="2348"/>
        <v>-8.8806580606615171E-5</v>
      </c>
      <c r="AT1838" s="3" cm="1">
        <f t="array" ref="AT1838">AS1838-(100000000/LvacE($A1838)-$E1838)</f>
        <v>-5.0180387916043401E-5</v>
      </c>
      <c r="AU1838" t="s">
        <v>4765</v>
      </c>
      <c r="AV1838" t="s">
        <v>4849</v>
      </c>
      <c r="AW1838" s="3">
        <v>35024.49</v>
      </c>
      <c r="AX1838" s="3">
        <v>64857.15</v>
      </c>
      <c r="AY1838" s="3"/>
      <c r="AZ1838" s="10" cm="1">
        <f t="array" ref="AZ1838">Lair(100000000/($AX1838-$AW1838))</f>
        <v>3351.0677433733545</v>
      </c>
      <c r="BA1838" s="10">
        <f t="shared" ref="BA1838:BA1839" si="2400">100000000/($AX1838-$AW1838)</f>
        <v>3352.0309620395897</v>
      </c>
      <c r="BB1838" s="12">
        <v>1770000</v>
      </c>
      <c r="BC1838" s="3">
        <v>4.0000000000000001E-3</v>
      </c>
      <c r="BD1838" s="12" cm="1">
        <f t="array" ref="BD1838">SfromgA($BB1838,$BA1838,"")</f>
        <v>3.2902635830104186E-2</v>
      </c>
      <c r="BE1838" s="29">
        <f t="shared" ref="BE1838:BE1839" si="2401">(10^MAX(0.05, -0.312925054856973*((LN($BD1838))^(1/3)) + 0.454808404431693)-1)*100</f>
        <v>743.34717525743451</v>
      </c>
      <c r="BG1838" s="3"/>
      <c r="BH1838" s="3"/>
      <c r="BI1838" s="12">
        <f t="shared" ref="BI1838:BI1839" si="2402">IF($BB1838="",$BF1838,$BB1838)</f>
        <v>1770000</v>
      </c>
      <c r="BJ1838" s="29">
        <f t="shared" ref="BJ1838:BJ1839" si="2403">IF($BB1838="",$BH1838,$BE1838)</f>
        <v>743.34717525743451</v>
      </c>
      <c r="BK1838" s="3"/>
      <c r="BL1838" s="13">
        <f>EXP(BK$4341*$AX1838+BK$4342)*$BI1838/(100000000/($AX1838-$AW1838))</f>
        <v>0.42967777395956724</v>
      </c>
      <c r="BM1838" s="3"/>
      <c r="BN1838" s="16" cm="1">
        <f t="array" ref="BN1838">$C1838*EXP(poly_from_str(100000000/$E1838,BN$4342))</f>
        <v>57.51826219631112</v>
      </c>
      <c r="BO1838" s="3">
        <f t="shared" ref="BO1838:BO1839" si="2404">LN($C1838)</f>
        <v>3.912023005428146</v>
      </c>
      <c r="BP1838" s="17"/>
      <c r="BY1838">
        <v>56487</v>
      </c>
    </row>
    <row r="1839" spans="1:77" hidden="1" x14ac:dyDescent="0.25">
      <c r="A1839" t="s">
        <v>2646</v>
      </c>
      <c r="B1839" s="2" t="str">
        <f t="shared" si="2341"/>
        <v/>
      </c>
      <c r="C1839">
        <v>3</v>
      </c>
      <c r="E1839" t="s">
        <v>2647</v>
      </c>
      <c r="F1839">
        <v>10032</v>
      </c>
      <c r="G1839" t="s">
        <v>3</v>
      </c>
      <c r="H1839" s="5" t="s">
        <v>4</v>
      </c>
      <c r="I1839">
        <v>39870</v>
      </c>
      <c r="J1839" t="s">
        <v>5</v>
      </c>
      <c r="K1839" s="5" t="s">
        <v>4</v>
      </c>
      <c r="L1839">
        <v>10032.92</v>
      </c>
      <c r="M1839" t="str">
        <f t="shared" si="2393"/>
        <v>o</v>
      </c>
      <c r="N1839" t="str">
        <f t="shared" si="2394"/>
        <v>9/2</v>
      </c>
      <c r="O1839">
        <v>39870.17</v>
      </c>
      <c r="P1839" t="str">
        <f t="shared" si="2395"/>
        <v>e</v>
      </c>
      <c r="Q1839" t="str">
        <f t="shared" si="2396"/>
        <v>9/2</v>
      </c>
      <c r="R1839">
        <v>18</v>
      </c>
      <c r="S1839" t="s">
        <v>6</v>
      </c>
      <c r="AA1839" s="10">
        <f t="shared" si="2343"/>
        <v>3350.5479999999998</v>
      </c>
      <c r="AB1839" s="3" cm="1">
        <f t="array" ref="AB1839">100000000/Lvac(AA1839)</f>
        <v>29837.287549132663</v>
      </c>
      <c r="AC1839" s="28">
        <f t="shared" si="2344"/>
        <v>2.9845864019855858E-7</v>
      </c>
      <c r="AD1839" s="28">
        <f t="shared" si="2345"/>
        <v>3.3515110860975999E-7</v>
      </c>
      <c r="AE1839" s="21">
        <f t="shared" si="2346"/>
        <v>29837.288633110493</v>
      </c>
      <c r="AF1839" s="10" cm="1">
        <f t="array" ref="AF1839">Lair(100000000/AE1839)</f>
        <v>3350.547878271871</v>
      </c>
      <c r="AG1839" s="10">
        <f t="shared" si="2347"/>
        <v>9.452598134563759E-3</v>
      </c>
      <c r="AH1839" s="10" t="b">
        <f t="shared" si="2342"/>
        <v>1</v>
      </c>
      <c r="AI1839" s="10">
        <f t="shared" si="2397"/>
        <v>3350.547878271871</v>
      </c>
      <c r="AJ1839">
        <v>3.0000000000000001E-3</v>
      </c>
      <c r="AK1839" s="3" cm="1">
        <f t="array" ref="AK1839">100000000/Lvac($AA1839)</f>
        <v>29837.287549132663</v>
      </c>
      <c r="AL1839" s="21">
        <f t="shared" si="2392"/>
        <v>2.6715589777981618E-2</v>
      </c>
      <c r="AM1839" s="10" cm="1">
        <f t="array" ref="AM1839">Lvac($AI1839)-$BA1839</f>
        <v>-4.3395183338361676E-3</v>
      </c>
      <c r="AN1839" s="10">
        <f t="shared" si="2398"/>
        <v>3.7549132663116325E-2</v>
      </c>
      <c r="AO1839" s="3">
        <f t="shared" si="2399"/>
        <v>-1.4465061112787225</v>
      </c>
      <c r="AP1839" s="3">
        <v>-1.4059197189150534</v>
      </c>
      <c r="AS1839" s="3">
        <f t="shared" si="2348"/>
        <v>-2.4508673377567902E-3</v>
      </c>
      <c r="AT1839" s="3" cm="1">
        <f t="array" ref="AT1839">AS1839-(100000000/LvacE($A1839)-$E1839)</f>
        <v>-5.0196082156617194E-5</v>
      </c>
      <c r="AU1839" t="s">
        <v>4807</v>
      </c>
      <c r="AV1839" t="s">
        <v>4726</v>
      </c>
      <c r="AW1839" s="3">
        <v>10032.92</v>
      </c>
      <c r="AX1839" s="3">
        <v>39870.17</v>
      </c>
      <c r="AY1839" s="3"/>
      <c r="AZ1839" s="10" cm="1">
        <f t="array" ref="AZ1839">Lair(100000000/($AX1839-$AW1839))</f>
        <v>3350.5522166836404</v>
      </c>
      <c r="BA1839" s="10">
        <f t="shared" si="2400"/>
        <v>3351.5153038567564</v>
      </c>
      <c r="BB1839" s="12">
        <v>1190000</v>
      </c>
      <c r="BC1839" s="3">
        <v>0.01</v>
      </c>
      <c r="BD1839" s="12" cm="1">
        <f t="array" ref="BD1839">SfromgA($BB1839,$BA1839,"")</f>
        <v>2.2110773808010836E-2</v>
      </c>
      <c r="BE1839" s="29">
        <f t="shared" si="2401"/>
        <v>778.26443517311202</v>
      </c>
      <c r="BG1839" s="3"/>
      <c r="BH1839" s="3"/>
      <c r="BI1839" s="12">
        <f t="shared" si="2402"/>
        <v>1190000</v>
      </c>
      <c r="BJ1839" s="29">
        <f t="shared" si="2403"/>
        <v>778.26443517311202</v>
      </c>
      <c r="BK1839" s="3">
        <f>LN(BN1839*100000000/($AX1839-$AW1839)/$BI1839)</f>
        <v>-4.6317784770756578</v>
      </c>
      <c r="BL1839" s="13">
        <f>EXP(BK$4341*$AX1839+BK$4342)*$BI1839/(100000000/($AX1839-$AW1839))</f>
        <v>1.9288471310244859</v>
      </c>
      <c r="BM1839" s="3">
        <f t="shared" ref="BM1839" si="2405">LN(BL1839/$C1839)</f>
        <v>-0.44168980566888155</v>
      </c>
      <c r="BN1839" s="16" cm="1">
        <f t="array" ref="BN1839">$C1839*EXP(poly_from_str(100000000/$E1839,BN$4342))</f>
        <v>3.4574023318340776</v>
      </c>
      <c r="BO1839" s="3">
        <f t="shared" si="2404"/>
        <v>1.0986122886681098</v>
      </c>
      <c r="BP1839" s="13">
        <f t="shared" ref="BP1839" si="2406">LN(BL1839/BN1839)</f>
        <v>-0.58359505295438885</v>
      </c>
      <c r="BY1839">
        <v>3395</v>
      </c>
    </row>
    <row r="1840" spans="1:77" hidden="1" x14ac:dyDescent="0.25">
      <c r="A1840" t="s">
        <v>2648</v>
      </c>
      <c r="B1840" s="2" t="str">
        <f t="shared" si="2341"/>
        <v/>
      </c>
      <c r="C1840">
        <v>6</v>
      </c>
      <c r="E1840" t="s">
        <v>2649</v>
      </c>
      <c r="R1840">
        <v>18</v>
      </c>
      <c r="S1840" t="s">
        <v>22</v>
      </c>
      <c r="AA1840" s="10">
        <f t="shared" si="2343"/>
        <v>3350.2649999999999</v>
      </c>
      <c r="AB1840" s="3" cm="1">
        <f t="array" ref="AB1840">100000000/Lvac(AA1840)</f>
        <v>29839.807850961603</v>
      </c>
      <c r="AC1840" s="28">
        <f t="shared" si="2344"/>
        <v>2.9848385127743627E-7</v>
      </c>
      <c r="AD1840" s="28">
        <f t="shared" si="2345"/>
        <v>3.3512280139155606E-7</v>
      </c>
      <c r="AE1840" s="21">
        <f t="shared" si="2346"/>
        <v>29839.808801624626</v>
      </c>
      <c r="AF1840" s="10" cm="1">
        <f t="array" ref="AF1840">Lair(100000000/AE1840)</f>
        <v>3350.2648932608377</v>
      </c>
      <c r="AG1840" s="10">
        <f t="shared" si="2347"/>
        <v>9.4533503843668501E-3</v>
      </c>
      <c r="AH1840" s="10" t="b">
        <f t="shared" si="2342"/>
        <v>1</v>
      </c>
      <c r="AI1840" s="10">
        <f t="shared" si="2350"/>
        <v>3350.2649999999999</v>
      </c>
      <c r="AJ1840">
        <v>3.0000000000000001E-3</v>
      </c>
      <c r="AK1840" s="3" cm="1">
        <f t="array" ref="AK1840">100000000/Lvac($AA1840)</f>
        <v>29839.807850961603</v>
      </c>
      <c r="AL1840" s="21">
        <f t="shared" si="2392"/>
        <v>2.6720102306201095E-2</v>
      </c>
      <c r="AM1840" s="21"/>
      <c r="AN1840" s="21"/>
      <c r="AO1840" s="21"/>
      <c r="AP1840" s="21"/>
      <c r="AS1840" s="3">
        <f t="shared" si="2348"/>
        <v>-2.1490383987838868E-3</v>
      </c>
      <c r="AT1840" s="3" cm="1">
        <f t="array" ref="AT1840">AS1840-(100000000/LvacE($A1840)-$E1840)</f>
        <v>-5.0204576837131754E-5</v>
      </c>
      <c r="BB1840"/>
      <c r="BC1840"/>
      <c r="BD1840"/>
      <c r="BE1840"/>
      <c r="BF1840"/>
      <c r="BG1840"/>
      <c r="BH1840"/>
      <c r="BI1840"/>
      <c r="BJ1840"/>
      <c r="BN1840" s="16" cm="1">
        <f t="array" ref="BN1840">$C1840*EXP(poly_from_str(100000000/$E1840,BN$4342))</f>
        <v>6.9216416285359621</v>
      </c>
      <c r="BO1840" s="16"/>
      <c r="BY1840" t="e">
        <v>#N/A</v>
      </c>
    </row>
    <row r="1841" spans="1:77" hidden="1" x14ac:dyDescent="0.25">
      <c r="A1841" t="s">
        <v>2650</v>
      </c>
      <c r="B1841" s="2" t="str">
        <f t="shared" si="2341"/>
        <v/>
      </c>
      <c r="C1841">
        <v>1</v>
      </c>
      <c r="E1841" t="s">
        <v>2651</v>
      </c>
      <c r="R1841">
        <v>18</v>
      </c>
      <c r="S1841" t="s">
        <v>22</v>
      </c>
      <c r="AA1841" s="10">
        <f t="shared" si="2343"/>
        <v>3349.038</v>
      </c>
      <c r="AB1841" s="3" cm="1">
        <f t="array" ref="AB1841">100000000/Lvac(AA1841)</f>
        <v>29850.740022553793</v>
      </c>
      <c r="AC1841" s="28">
        <f t="shared" si="2344"/>
        <v>2.9859320796001721E-7</v>
      </c>
      <c r="AD1841" s="28">
        <f t="shared" si="2345"/>
        <v>3.3500007009690471E-7</v>
      </c>
      <c r="AE1841" s="21">
        <f t="shared" si="2346"/>
        <v>29850.740012568596</v>
      </c>
      <c r="AF1841" s="10" cm="1">
        <f t="array" ref="AF1841">Lair(100000000/AE1841)</f>
        <v>3349.0380011203038</v>
      </c>
      <c r="AG1841" s="10">
        <f t="shared" si="2347"/>
        <v>9.4566141116574076E-3</v>
      </c>
      <c r="AH1841" s="10" t="b">
        <f t="shared" si="2342"/>
        <v>1</v>
      </c>
      <c r="AI1841" s="10">
        <f t="shared" si="2350"/>
        <v>3349.038</v>
      </c>
      <c r="AJ1841">
        <v>3.0000000000000001E-3</v>
      </c>
      <c r="AK1841" s="3" cm="1">
        <f t="array" ref="AK1841">100000000/Lvac($AA1841)</f>
        <v>29850.740022553793</v>
      </c>
      <c r="AL1841" s="21">
        <f t="shared" si="2392"/>
        <v>2.6739684669944436E-2</v>
      </c>
      <c r="AM1841" s="21"/>
      <c r="AN1841" s="21"/>
      <c r="AO1841" s="21"/>
      <c r="AP1841" s="21"/>
      <c r="AS1841" s="3">
        <f t="shared" si="2348"/>
        <v>2.2553791495738551E-5</v>
      </c>
      <c r="AT1841" s="3" cm="1">
        <f t="array" ref="AT1841">AS1841-(100000000/LvacE($A1841)-$E1841)</f>
        <v>-5.0241364078829065E-5</v>
      </c>
      <c r="BB1841"/>
      <c r="BC1841"/>
      <c r="BD1841"/>
      <c r="BE1841"/>
      <c r="BF1841"/>
      <c r="BG1841"/>
      <c r="BH1841"/>
      <c r="BI1841"/>
      <c r="BJ1841"/>
      <c r="BN1841" s="16" cm="1">
        <f t="array" ref="BN1841">$C1841*EXP(poly_from_str(100000000/$E1841,BN$4342))</f>
        <v>1.1585511441243912</v>
      </c>
      <c r="BO1841" s="16"/>
      <c r="BY1841" t="e">
        <v>#N/A</v>
      </c>
    </row>
    <row r="1842" spans="1:77" hidden="1" x14ac:dyDescent="0.25">
      <c r="A1842" t="s">
        <v>2652</v>
      </c>
      <c r="B1842" s="2" t="str">
        <f t="shared" si="2341"/>
        <v/>
      </c>
      <c r="C1842">
        <v>6</v>
      </c>
      <c r="D1842" t="s">
        <v>14</v>
      </c>
      <c r="E1842" t="s">
        <v>2653</v>
      </c>
      <c r="R1842">
        <v>18</v>
      </c>
      <c r="S1842" t="s">
        <v>22</v>
      </c>
      <c r="AA1842" s="10">
        <f t="shared" si="2343"/>
        <v>3346.4259999999999</v>
      </c>
      <c r="AB1842" s="3" cm="1">
        <f t="array" ref="AB1842">100000000/Lvac(AA1842)</f>
        <v>29874.03879055419</v>
      </c>
      <c r="AC1842" s="28">
        <f t="shared" si="2344"/>
        <v>2.988262701760027E-7</v>
      </c>
      <c r="AD1842" s="28">
        <f t="shared" si="2345"/>
        <v>3.3473880348451173E-7</v>
      </c>
      <c r="AE1842" s="21">
        <f t="shared" si="2346"/>
        <v>29874.039326941322</v>
      </c>
      <c r="AF1842" s="10" cm="1">
        <f t="array" ref="AF1842">Lair(100000000/AE1842)</f>
        <v>3346.4259399131097</v>
      </c>
      <c r="AG1842" s="10">
        <f t="shared" si="2347"/>
        <v>9.4635737934372667E-3</v>
      </c>
      <c r="AH1842" s="10" t="b">
        <f t="shared" si="2342"/>
        <v>1</v>
      </c>
      <c r="AI1842" s="10">
        <f t="shared" si="2350"/>
        <v>3346.4259999999999</v>
      </c>
      <c r="AJ1842">
        <v>7.0000000000000001E-3</v>
      </c>
      <c r="AK1842" s="3" cm="1">
        <f t="array" ref="AK1842">100000000/Lvac($AA1842)</f>
        <v>29874.03879055419</v>
      </c>
      <c r="AL1842" s="21">
        <f t="shared" si="2392"/>
        <v>6.249003310812172E-2</v>
      </c>
      <c r="AM1842" s="21"/>
      <c r="AN1842" s="21"/>
      <c r="AO1842" s="21"/>
      <c r="AP1842" s="21"/>
      <c r="AS1842" s="3">
        <f t="shared" si="2348"/>
        <v>-1.2094458106730599E-3</v>
      </c>
      <c r="AT1842" s="3" cm="1">
        <f t="array" ref="AT1842">AS1842-(100000000/LvacE($A1842)-$E1842)</f>
        <v>-5.0319249567110091E-5</v>
      </c>
      <c r="BB1842"/>
      <c r="BC1842"/>
      <c r="BD1842"/>
      <c r="BE1842"/>
      <c r="BF1842"/>
      <c r="BG1842"/>
      <c r="BH1842"/>
      <c r="BI1842"/>
      <c r="BJ1842"/>
      <c r="BN1842" s="16" cm="1">
        <f t="array" ref="BN1842">$C1842*EXP(poly_from_str(100000000/$E1842,BN$4342))</f>
        <v>7.0146030821173913</v>
      </c>
      <c r="BO1842" s="16"/>
      <c r="BY1842" t="e">
        <v>#N/A</v>
      </c>
    </row>
    <row r="1843" spans="1:77" hidden="1" x14ac:dyDescent="0.25">
      <c r="A1843" t="s">
        <v>2654</v>
      </c>
      <c r="B1843" s="2" t="str">
        <f t="shared" si="2341"/>
        <v/>
      </c>
      <c r="C1843">
        <v>7</v>
      </c>
      <c r="E1843" t="s">
        <v>2655</v>
      </c>
      <c r="F1843">
        <v>34520</v>
      </c>
      <c r="G1843" t="s">
        <v>5</v>
      </c>
      <c r="H1843" s="5" t="s">
        <v>18</v>
      </c>
      <c r="I1843">
        <v>64401</v>
      </c>
      <c r="J1843" t="s">
        <v>3</v>
      </c>
      <c r="K1843" s="5" t="s">
        <v>18</v>
      </c>
      <c r="L1843">
        <v>34520.269999999997</v>
      </c>
      <c r="M1843" t="str">
        <f>$G1843&amp;""</f>
        <v>e</v>
      </c>
      <c r="N1843" t="str">
        <f>$H1843&amp;""</f>
        <v>5/2</v>
      </c>
      <c r="O1843">
        <v>64401.03</v>
      </c>
      <c r="P1843" t="str">
        <f>$J1843&amp;""</f>
        <v>o</v>
      </c>
      <c r="Q1843" t="str">
        <f>$K1843&amp;""</f>
        <v>5/2</v>
      </c>
      <c r="R1843">
        <v>18</v>
      </c>
      <c r="AA1843" s="10">
        <f t="shared" si="2343"/>
        <v>3345.6709999999998</v>
      </c>
      <c r="AB1843" s="3" cm="1">
        <f t="array" ref="AB1843">100000000/Lvac(AA1843)</f>
        <v>29880.780089015272</v>
      </c>
      <c r="AC1843" s="28">
        <f t="shared" si="2344"/>
        <v>2.9889370473068036E-7</v>
      </c>
      <c r="AD1843" s="28">
        <f t="shared" si="2345"/>
        <v>3.3466328423186601E-7</v>
      </c>
      <c r="AE1843" s="21">
        <f t="shared" si="2346"/>
        <v>29880.780049517325</v>
      </c>
      <c r="AF1843" s="10" cm="1">
        <f t="array" ref="AF1843">Lair(100000000/AE1843)</f>
        <v>3345.6710044226229</v>
      </c>
      <c r="AG1843" s="10">
        <f t="shared" si="2347"/>
        <v>9.4655885305242621E-3</v>
      </c>
      <c r="AH1843" s="10" t="b">
        <f t="shared" si="2342"/>
        <v>1</v>
      </c>
      <c r="AI1843" s="10">
        <f>$AF1843</f>
        <v>3345.6710044226229</v>
      </c>
      <c r="AJ1843">
        <v>3.0000000000000001E-3</v>
      </c>
      <c r="AK1843" s="3" cm="1">
        <f t="array" ref="AK1843">100000000/Lvac($AA1843)</f>
        <v>29880.780089015272</v>
      </c>
      <c r="AL1843" s="21">
        <f t="shared" si="2392"/>
        <v>2.6793531147727357E-2</v>
      </c>
      <c r="AM1843" s="10" cm="1">
        <f t="array" ref="AM1843">Lvac($AI1843)-$BA1843</f>
        <v>-2.2455377047663205E-3</v>
      </c>
      <c r="AN1843" s="10">
        <f>$AK1843-($AX1843-$AW1843)</f>
        <v>2.0089015270059463E-2</v>
      </c>
      <c r="AO1843" s="3">
        <f>AM1843/AJ1843</f>
        <v>-0.74851256825544021</v>
      </c>
      <c r="AP1843" s="3">
        <v>-0.74998715187272558</v>
      </c>
      <c r="AS1843" s="3">
        <f t="shared" si="2348"/>
        <v>8.9015273260883987E-5</v>
      </c>
      <c r="AT1843" s="3" cm="1">
        <f t="array" ref="AT1843">AS1843-(100000000/LvacE($A1843)-$E1843)</f>
        <v>-5.0341659516561776E-5</v>
      </c>
      <c r="AU1843" t="s">
        <v>4717</v>
      </c>
      <c r="AV1843" t="s">
        <v>4832</v>
      </c>
      <c r="AW1843" s="3">
        <v>34520.269999999997</v>
      </c>
      <c r="AX1843" s="3">
        <v>64401.03</v>
      </c>
      <c r="AY1843" s="3"/>
      <c r="AZ1843" s="10" cm="1">
        <f t="array" ref="AZ1843">Lair(100000000/($AX1843-$AW1843))</f>
        <v>3345.6732493878685</v>
      </c>
      <c r="BA1843" s="10">
        <f>100000000/($AX1843-$AW1843)</f>
        <v>3346.6350922801157</v>
      </c>
      <c r="BB1843" s="12">
        <v>1280000</v>
      </c>
      <c r="BC1843" s="3">
        <v>6.0000000000000001E-3</v>
      </c>
      <c r="BD1843" s="12" cm="1">
        <f t="array" ref="BD1843">SfromgA($BB1843,$BA1843,"")</f>
        <v>2.3679275565079913E-2</v>
      </c>
      <c r="BE1843" s="29">
        <f>(10^MAX(0.05, -0.312925054856973*((LN($BD1843))^(1/3)) + 0.454808404431693)-1)*100</f>
        <v>772.32410488542541</v>
      </c>
      <c r="BG1843" s="3"/>
      <c r="BH1843" s="3"/>
      <c r="BI1843" s="12">
        <f>IF($BB1843="",$BF1843,$BB1843)</f>
        <v>1280000</v>
      </c>
      <c r="BJ1843" s="29">
        <f>IF($BB1843="",$BH1843,$BE1843)</f>
        <v>772.32410488542541</v>
      </c>
      <c r="BK1843" s="3"/>
      <c r="BL1843" s="13">
        <f>EXP(BK$4341*$AX1843+BK$4342)*$BI1843/(100000000/($AX1843-$AW1843))</f>
        <v>0.32220345460087724</v>
      </c>
      <c r="BM1843" s="3"/>
      <c r="BN1843" s="16" cm="1">
        <f t="array" ref="BN1843">$C1843*EXP(poly_from_str(100000000/$E1843,BN$4342))</f>
        <v>8.2050807326627986</v>
      </c>
      <c r="BO1843" s="3">
        <f>LN($C1843)</f>
        <v>1.9459101490553132</v>
      </c>
      <c r="BP1843" s="17"/>
      <c r="BR1843" s="12">
        <v>17570000</v>
      </c>
      <c r="BS1843" s="14"/>
      <c r="BT1843" s="13">
        <f>EXP(BS$4338*$AX1843+BS$4336)*$BR1843/(100000000/($AX1843-$AW1843))</f>
        <v>5.3838817254221505</v>
      </c>
      <c r="BU1843" s="14"/>
      <c r="BV1843" s="3" cm="1">
        <f t="array" ref="BV1843">$BN1843*EXP(poly_from_str(100000000/$E1843,BV$4341))</f>
        <v>103.89400808349428</v>
      </c>
      <c r="BW1843" s="12" t="s">
        <v>14</v>
      </c>
      <c r="BX1843" s="14"/>
      <c r="BY1843">
        <v>8046</v>
      </c>
    </row>
    <row r="1844" spans="1:77" hidden="1" x14ac:dyDescent="0.25">
      <c r="A1844" t="s">
        <v>2656</v>
      </c>
      <c r="B1844" s="2" t="str">
        <f t="shared" si="2341"/>
        <v/>
      </c>
      <c r="C1844">
        <v>0</v>
      </c>
      <c r="E1844" t="s">
        <v>2657</v>
      </c>
      <c r="R1844">
        <v>18</v>
      </c>
      <c r="S1844" t="s">
        <v>22</v>
      </c>
      <c r="AA1844" s="10">
        <f t="shared" si="2343"/>
        <v>3345.4839999999999</v>
      </c>
      <c r="AB1844" s="3" cm="1">
        <f t="array" ref="AB1844">100000000/Lvac(AA1844)</f>
        <v>29882.450258221685</v>
      </c>
      <c r="AC1844" s="28">
        <f t="shared" si="2344"/>
        <v>2.9891041176702685E-7</v>
      </c>
      <c r="AD1844" s="28">
        <f t="shared" si="2345"/>
        <v>3.3464457946344807E-7</v>
      </c>
      <c r="AE1844" s="21">
        <f t="shared" si="2346"/>
        <v>29882.450143629034</v>
      </c>
      <c r="AF1844" s="10" cm="1">
        <f t="array" ref="AF1844">Lair(100000000/AE1844)</f>
        <v>3345.484012829615</v>
      </c>
      <c r="AG1844" s="10">
        <f t="shared" si="2347"/>
        <v>9.4660877556463699E-3</v>
      </c>
      <c r="AH1844" s="10" t="b">
        <f t="shared" si="2342"/>
        <v>1</v>
      </c>
      <c r="AI1844" s="10">
        <f t="shared" si="2350"/>
        <v>3345.4839999999999</v>
      </c>
      <c r="AJ1844">
        <v>3.0000000000000001E-3</v>
      </c>
      <c r="AK1844" s="3" cm="1">
        <f t="array" ref="AK1844">100000000/Lvac($AA1844)</f>
        <v>29882.450258221685</v>
      </c>
      <c r="AL1844" s="21">
        <f t="shared" si="2392"/>
        <v>2.6796526533878224E-2</v>
      </c>
      <c r="AM1844" s="21"/>
      <c r="AN1844" s="21"/>
      <c r="AO1844" s="21"/>
      <c r="AP1844" s="21"/>
      <c r="AS1844" s="3">
        <f t="shared" si="2348"/>
        <v>2.5822168390732259E-4</v>
      </c>
      <c r="AT1844" s="3" cm="1">
        <f t="array" ref="AT1844">AS1844-(100000000/LvacE($A1844)-$E1844)</f>
        <v>-5.0347200158284977E-5</v>
      </c>
      <c r="BB1844"/>
      <c r="BC1844"/>
      <c r="BD1844"/>
      <c r="BE1844"/>
      <c r="BF1844"/>
      <c r="BG1844"/>
      <c r="BH1844"/>
      <c r="BI1844"/>
      <c r="BJ1844"/>
      <c r="BN1844" s="16" cm="1">
        <f t="array" ref="BN1844">$C1844*EXP(poly_from_str(100000000/$E1844,BN$4342))</f>
        <v>0</v>
      </c>
      <c r="BO1844" s="16"/>
      <c r="BY1844" t="e">
        <v>#N/A</v>
      </c>
    </row>
    <row r="1845" spans="1:77" hidden="1" x14ac:dyDescent="0.25">
      <c r="A1845" t="s">
        <v>2658</v>
      </c>
      <c r="B1845" s="2" t="str">
        <f t="shared" si="2341"/>
        <v/>
      </c>
      <c r="C1845">
        <v>70</v>
      </c>
      <c r="D1845" t="s">
        <v>170</v>
      </c>
      <c r="E1845" t="s">
        <v>2659</v>
      </c>
      <c r="F1845">
        <v>33338</v>
      </c>
      <c r="G1845" t="s">
        <v>5</v>
      </c>
      <c r="H1845" s="5" t="s">
        <v>19</v>
      </c>
      <c r="I1845">
        <v>63221</v>
      </c>
      <c r="J1845" t="s">
        <v>3</v>
      </c>
      <c r="K1845" s="5" t="s">
        <v>19</v>
      </c>
      <c r="L1845">
        <v>33338.370000000003</v>
      </c>
      <c r="M1845" t="str">
        <f t="shared" ref="M1845:M1846" si="2407">$G1845&amp;""</f>
        <v>e</v>
      </c>
      <c r="N1845" t="str">
        <f t="shared" ref="N1845:N1846" si="2408">$H1845&amp;""</f>
        <v>3/2</v>
      </c>
      <c r="O1845">
        <v>63221.279999999999</v>
      </c>
      <c r="P1845" t="str">
        <f t="shared" ref="P1845:P1846" si="2409">$J1845&amp;""</f>
        <v>o</v>
      </c>
      <c r="Q1845" t="str">
        <f t="shared" ref="Q1845:Q1846" si="2410">$K1845&amp;""</f>
        <v>3/2</v>
      </c>
      <c r="R1845">
        <v>18</v>
      </c>
      <c r="AA1845" s="10">
        <f t="shared" si="2343"/>
        <v>3345.4409999999998</v>
      </c>
      <c r="AB1845" s="3" cm="1">
        <f t="array" ref="AB1845">100000000/Lvac(AA1845)</f>
        <v>29882.834334227366</v>
      </c>
      <c r="AC1845" s="28">
        <f t="shared" si="2344"/>
        <v>2.9891425375608182E-7</v>
      </c>
      <c r="AD1845" s="28">
        <f t="shared" si="2345"/>
        <v>3.3464027836697357E-7</v>
      </c>
      <c r="AE1845" s="21">
        <f t="shared" si="2346"/>
        <v>29882.832410745268</v>
      </c>
      <c r="AF1845" s="10" cm="1">
        <f t="array" ref="AF1845">Lair(100000000/AE1845)</f>
        <v>3345.4412153445442</v>
      </c>
      <c r="AG1845" s="10">
        <f t="shared" si="2347"/>
        <v>9.4662025625660978E-3</v>
      </c>
      <c r="AH1845" s="10" t="b">
        <f t="shared" si="2342"/>
        <v>1</v>
      </c>
      <c r="AI1845" s="10">
        <f t="shared" ref="AI1845:AI1846" si="2411">$AF1845</f>
        <v>3345.4412153445442</v>
      </c>
      <c r="AJ1845" s="10">
        <f t="shared" ref="AJ1845:AJ1846" si="2412">AL1845/AK1845*AI1845</f>
        <v>1.1195193795632446E-2</v>
      </c>
      <c r="AK1845" s="16" cm="1">
        <f t="array" ref="AK1845">100000000/Lvac($AA1845)-0</f>
        <v>29882.834334227366</v>
      </c>
      <c r="AL1845" s="16">
        <f>MAX(0.1,0.007/$AA1845*$AE1845)</f>
        <v>0.1</v>
      </c>
      <c r="AM1845" s="10" cm="1">
        <f t="array" ref="AM1845">Lvac($AI1845)-$BA1845</f>
        <v>8.6887426532484824E-3</v>
      </c>
      <c r="AN1845" s="10">
        <f t="shared" ref="AN1845:AN1846" si="2413">$AK1845-($AX1845-$AW1845)</f>
        <v>-7.5665772630600259E-2</v>
      </c>
      <c r="AO1845" s="3">
        <f t="shared" ref="AO1845:AO1846" si="2414">AM1845/AJ1845</f>
        <v>0.77611364411022532</v>
      </c>
      <c r="AP1845" s="3">
        <v>0.75687334202013923</v>
      </c>
      <c r="AS1845" s="3">
        <f t="shared" si="2348"/>
        <v>4.3342273638700135E-3</v>
      </c>
      <c r="AT1845" s="3" cm="1">
        <f t="array" ref="AT1845">AS1845-(100000000/LvacE($A1845)-$E1845)</f>
        <v>-5.0348480726825073E-5</v>
      </c>
      <c r="AU1845" t="s">
        <v>4969</v>
      </c>
      <c r="AV1845" t="s">
        <v>4702</v>
      </c>
      <c r="AW1845" s="3">
        <v>33338.370000000003</v>
      </c>
      <c r="AX1845" s="3">
        <v>63221.279999999999</v>
      </c>
      <c r="AY1845" s="3"/>
      <c r="AZ1845" s="10" cm="1">
        <f t="array" ref="AZ1845">Lair(100000000/($AX1845-$AW1845))</f>
        <v>3345.4325288169011</v>
      </c>
      <c r="BA1845" s="10">
        <f t="shared" ref="BA1845:BA1846" si="2415">100000000/($AX1845-$AW1845)</f>
        <v>3346.3943103265383</v>
      </c>
      <c r="BB1845" s="12">
        <v>117000000</v>
      </c>
      <c r="BC1845" s="3">
        <v>0.216</v>
      </c>
      <c r="BD1845" s="12" cm="1">
        <f t="array" ref="BD1845">SfromgA($BB1845,$BA1845,"")</f>
        <v>2.1639666390783283</v>
      </c>
      <c r="BE1845" s="29">
        <f t="shared" ref="BE1845:BE1846" si="2416">(10^MAX(0.05, -0.312925054856973*((LN($BD1845))^(1/3)) + 0.454808404431693)-1)*100</f>
        <v>47.146863888487722</v>
      </c>
      <c r="BG1845" s="3"/>
      <c r="BH1845" s="3"/>
      <c r="BI1845" s="12">
        <f t="shared" ref="BI1845:BI1846" si="2417">IF($BB1845="",$BF1845,$BB1845)</f>
        <v>117000000</v>
      </c>
      <c r="BJ1845" s="29">
        <f t="shared" ref="BJ1845:BJ1846" si="2418">IF($BB1845="",$BH1845,$BE1845)</f>
        <v>47.146863888487722</v>
      </c>
      <c r="BK1845" s="3">
        <f t="shared" ref="BK1845:BK1846" si="2419">LN(BN1845*100000000/($AX1845-$AW1845)/$BI1845)</f>
        <v>-6.0539148393815587</v>
      </c>
      <c r="BL1845" s="13">
        <f>EXP(BK$4341*$AX1845+BK$4342)*$BI1845/(100000000/($AX1845-$AW1845))</f>
        <v>32.215616108896313</v>
      </c>
      <c r="BM1845" s="3">
        <f t="shared" ref="BM1845:BM1846" si="2420">LN(BL1845/$C1845)</f>
        <v>-0.77604393473409472</v>
      </c>
      <c r="BN1845" s="16" cm="1">
        <f t="array" ref="BN1845">$C1845*EXP(poly_from_str(100000000/$E1845,BN$4342))</f>
        <v>82.115840016236334</v>
      </c>
      <c r="BO1845" s="3">
        <f t="shared" ref="BO1845:BO1846" si="2421">LN($C1845)</f>
        <v>4.2484952420493594</v>
      </c>
      <c r="BP1845" s="13">
        <f t="shared" ref="BP1845:BP1846" si="2422">LN(BL1845/BN1845)</f>
        <v>-0.93567962617577338</v>
      </c>
      <c r="BY1845">
        <v>80514</v>
      </c>
    </row>
    <row r="1846" spans="1:77" hidden="1" x14ac:dyDescent="0.25">
      <c r="A1846" t="s">
        <v>2660</v>
      </c>
      <c r="B1846" s="2" t="str">
        <f t="shared" si="2341"/>
        <v/>
      </c>
      <c r="C1846">
        <v>70</v>
      </c>
      <c r="D1846" t="s">
        <v>134</v>
      </c>
      <c r="E1846" t="s">
        <v>2661</v>
      </c>
      <c r="F1846">
        <v>38448</v>
      </c>
      <c r="G1846" t="s">
        <v>5</v>
      </c>
      <c r="H1846" s="5" t="s">
        <v>4</v>
      </c>
      <c r="I1846">
        <v>68331</v>
      </c>
      <c r="J1846" t="s">
        <v>3</v>
      </c>
      <c r="K1846" s="5" t="s">
        <v>8</v>
      </c>
      <c r="L1846">
        <v>38448.379999999997</v>
      </c>
      <c r="M1846" t="str">
        <f t="shared" si="2407"/>
        <v>e</v>
      </c>
      <c r="N1846" t="str">
        <f t="shared" si="2408"/>
        <v>9/2</v>
      </c>
      <c r="O1846">
        <v>68331.73</v>
      </c>
      <c r="P1846" t="str">
        <f t="shared" si="2409"/>
        <v>o</v>
      </c>
      <c r="Q1846" t="str">
        <f t="shared" si="2410"/>
        <v>7/2</v>
      </c>
      <c r="R1846">
        <v>18</v>
      </c>
      <c r="AA1846" s="10">
        <f t="shared" si="2343"/>
        <v>3345.3850000000002</v>
      </c>
      <c r="AB1846" s="3" cm="1">
        <f t="array" ref="AB1846">100000000/Lvac(AA1846)</f>
        <v>29883.334541036133</v>
      </c>
      <c r="AC1846" s="28">
        <f t="shared" si="2344"/>
        <v>2.9891925742478071E-7</v>
      </c>
      <c r="AD1846" s="28">
        <f t="shared" si="2345"/>
        <v>3.346346769390105E-7</v>
      </c>
      <c r="AE1846" s="21">
        <f t="shared" si="2346"/>
        <v>29883.332525699545</v>
      </c>
      <c r="AF1846" s="10" cm="1">
        <f t="array" ref="AF1846">Lair(100000000/AE1846)</f>
        <v>3345.3852256206142</v>
      </c>
      <c r="AG1846" s="10">
        <f t="shared" si="2347"/>
        <v>9.4663520851914103E-3</v>
      </c>
      <c r="AH1846" s="10" t="b">
        <f t="shared" si="2342"/>
        <v>1</v>
      </c>
      <c r="AI1846" s="10">
        <f t="shared" si="2411"/>
        <v>3345.3852256206142</v>
      </c>
      <c r="AJ1846" s="10">
        <f t="shared" si="2412"/>
        <v>8.9558552336967447E-3</v>
      </c>
      <c r="AK1846" s="23" cm="1">
        <f t="array" ref="AK1846">100000000/Lvac($AA1846)+0</f>
        <v>29883.334541036133</v>
      </c>
      <c r="AL1846" s="23">
        <f>MAX(0.08,0.007/$AA1846*$AE1846)</f>
        <v>0.08</v>
      </c>
      <c r="AM1846" s="10" cm="1">
        <f t="array" ref="AM1846">Lvac($AI1846)-$BA1846</f>
        <v>4.1963812223002606E-3</v>
      </c>
      <c r="AN1846" s="10">
        <f t="shared" si="2413"/>
        <v>-3.5458963870041771E-2</v>
      </c>
      <c r="AO1846" s="3">
        <f t="shared" si="2414"/>
        <v>0.46856286896099181</v>
      </c>
      <c r="AP1846" s="3">
        <v>0.44336394912918481</v>
      </c>
      <c r="AS1846" s="3">
        <f t="shared" si="2348"/>
        <v>4.5410361308313441E-3</v>
      </c>
      <c r="AT1846" s="3" cm="1">
        <f t="array" ref="AT1846">AS1846-(100000000/LvacE($A1846)-$E1846)</f>
        <v>-5.03501360071823E-5</v>
      </c>
      <c r="AU1846" t="s">
        <v>4811</v>
      </c>
      <c r="AV1846" t="s">
        <v>4918</v>
      </c>
      <c r="AW1846" s="3">
        <v>38448.379999999997</v>
      </c>
      <c r="AX1846" s="3">
        <v>68331.75</v>
      </c>
      <c r="AY1846" s="3"/>
      <c r="AZ1846" s="10" cm="1">
        <f t="array" ref="AZ1846">Lair(100000000/($AX1846-$AW1846))</f>
        <v>3345.3810303091673</v>
      </c>
      <c r="BA1846" s="10">
        <f t="shared" si="2415"/>
        <v>3346.3427986870288</v>
      </c>
      <c r="BB1846" s="12">
        <v>145000000</v>
      </c>
      <c r="BC1846" s="3">
        <v>0.35599999999999998</v>
      </c>
      <c r="BD1846" s="12" cm="1">
        <f t="array" ref="BD1846">SfromgA($BB1846,$BA1846,"")</f>
        <v>2.6817151529886369</v>
      </c>
      <c r="BE1846" s="29">
        <f t="shared" si="2416"/>
        <v>39.09210130445517</v>
      </c>
      <c r="BG1846" s="3"/>
      <c r="BH1846" s="3"/>
      <c r="BI1846" s="12">
        <f t="shared" si="2417"/>
        <v>145000000</v>
      </c>
      <c r="BJ1846" s="29">
        <f t="shared" si="2418"/>
        <v>39.09210130445517</v>
      </c>
      <c r="BK1846" s="3">
        <f t="shared" si="2419"/>
        <v>-6.2682968861312842</v>
      </c>
      <c r="BL1846" s="13">
        <f>EXP(BK$4341*$AX1846+BK$4342)*$BI1846/(100000000/($AX1846-$AW1846))</f>
        <v>27.07828757491372</v>
      </c>
      <c r="BM1846" s="3">
        <f t="shared" si="2420"/>
        <v>-0.94976303179080312</v>
      </c>
      <c r="BN1846" s="16" cm="1">
        <f t="array" ref="BN1846">$C1846*EXP(poly_from_str(100000000/$E1846,BN$4342))</f>
        <v>82.131702564940028</v>
      </c>
      <c r="BO1846" s="3">
        <f t="shared" si="2421"/>
        <v>4.2484952420493594</v>
      </c>
      <c r="BP1846" s="13">
        <f t="shared" si="2422"/>
        <v>-1.1095918774009246</v>
      </c>
      <c r="BY1846">
        <v>80529</v>
      </c>
    </row>
    <row r="1847" spans="1:77" hidden="1" x14ac:dyDescent="0.25">
      <c r="A1847" t="s">
        <v>2662</v>
      </c>
      <c r="B1847" s="2" t="str">
        <f t="shared" si="2341"/>
        <v/>
      </c>
      <c r="C1847">
        <v>0</v>
      </c>
      <c r="E1847" t="s">
        <v>2663</v>
      </c>
      <c r="R1847">
        <v>18</v>
      </c>
      <c r="S1847" t="s">
        <v>22</v>
      </c>
      <c r="AA1847" s="10">
        <f t="shared" si="2343"/>
        <v>3345.326</v>
      </c>
      <c r="AB1847" s="3" cm="1">
        <f t="array" ref="AB1847">100000000/Lvac(AA1847)</f>
        <v>29883.861562753678</v>
      </c>
      <c r="AC1847" s="28">
        <f t="shared" si="2344"/>
        <v>2.9892452932838234E-7</v>
      </c>
      <c r="AD1847" s="28">
        <f t="shared" si="2345"/>
        <v>3.3462877543455398E-7</v>
      </c>
      <c r="AE1847" s="21">
        <f t="shared" si="2346"/>
        <v>29883.860869167867</v>
      </c>
      <c r="AF1847" s="10" cm="1">
        <f t="array" ref="AF1847">Lair(100000000/AE1847)</f>
        <v>3345.3260776454572</v>
      </c>
      <c r="AG1847" s="10">
        <f t="shared" si="2347"/>
        <v>9.46650962608034E-3</v>
      </c>
      <c r="AH1847" s="10" t="b">
        <f t="shared" si="2342"/>
        <v>1</v>
      </c>
      <c r="AI1847" s="10">
        <f t="shared" si="2350"/>
        <v>3345.326</v>
      </c>
      <c r="AJ1847">
        <v>3.0000000000000001E-3</v>
      </c>
      <c r="AK1847" s="3" cm="1">
        <f t="array" ref="AK1847">100000000/Lvac($AA1847)</f>
        <v>29883.861562753678</v>
      </c>
      <c r="AL1847" s="21">
        <f t="shared" ref="AL1847:AL1854" si="2423">AJ1847/AI1847*AK1847</f>
        <v>2.6799057756482038E-2</v>
      </c>
      <c r="AM1847" s="21"/>
      <c r="AN1847" s="21"/>
      <c r="AO1847" s="21"/>
      <c r="AP1847" s="21"/>
      <c r="AS1847" s="3">
        <f t="shared" si="2348"/>
        <v>1.56275367771741E-3</v>
      </c>
      <c r="AT1847" s="3" cm="1">
        <f t="array" ref="AT1847">AS1847-(100000000/LvacE($A1847)-$E1847)</f>
        <v>-5.0351889512967318E-5</v>
      </c>
      <c r="BB1847"/>
      <c r="BC1847"/>
      <c r="BD1847"/>
      <c r="BE1847"/>
      <c r="BF1847"/>
      <c r="BG1847"/>
      <c r="BH1847"/>
      <c r="BI1847"/>
      <c r="BJ1847"/>
      <c r="BN1847" s="16" cm="1">
        <f t="array" ref="BN1847">$C1847*EXP(poly_from_str(100000000/$E1847,BN$4342))</f>
        <v>0</v>
      </c>
      <c r="BO1847" s="16"/>
      <c r="BY1847" t="e">
        <v>#N/A</v>
      </c>
    </row>
    <row r="1848" spans="1:77" hidden="1" x14ac:dyDescent="0.25">
      <c r="A1848" t="s">
        <v>2664</v>
      </c>
      <c r="B1848" s="2" t="str">
        <f t="shared" si="2341"/>
        <v/>
      </c>
      <c r="C1848">
        <v>0</v>
      </c>
      <c r="E1848" t="s">
        <v>2665</v>
      </c>
      <c r="R1848">
        <v>18</v>
      </c>
      <c r="S1848" t="s">
        <v>22</v>
      </c>
      <c r="AA1848" s="10">
        <f t="shared" si="2343"/>
        <v>3345.2750000000001</v>
      </c>
      <c r="AB1848" s="3" cm="1">
        <f t="array" ref="AB1848">100000000/Lvac(AA1848)</f>
        <v>29884.317138878385</v>
      </c>
      <c r="AC1848" s="28">
        <f t="shared" si="2344"/>
        <v>2.9892908654744376E-7</v>
      </c>
      <c r="AD1848" s="28">
        <f t="shared" si="2345"/>
        <v>3.3462367413409532E-7</v>
      </c>
      <c r="AE1848" s="21">
        <f t="shared" si="2346"/>
        <v>29884.318408752639</v>
      </c>
      <c r="AF1848" s="10" cm="1">
        <f t="array" ref="AF1848">Lair(100000000/AE1848)</f>
        <v>3345.2748578446208</v>
      </c>
      <c r="AG1848" s="10">
        <f t="shared" si="2347"/>
        <v>9.4666458122095176E-3</v>
      </c>
      <c r="AH1848" s="10" t="b">
        <f t="shared" si="2342"/>
        <v>1</v>
      </c>
      <c r="AI1848" s="10">
        <f t="shared" si="2350"/>
        <v>3345.2750000000001</v>
      </c>
      <c r="AJ1848">
        <v>3.0000000000000001E-3</v>
      </c>
      <c r="AK1848" s="3" cm="1">
        <f t="array" ref="AK1848">100000000/Lvac($AA1848)</f>
        <v>29884.317138878385</v>
      </c>
      <c r="AL1848" s="21">
        <f t="shared" si="2423"/>
        <v>2.6799874873257103E-2</v>
      </c>
      <c r="AM1848" s="21"/>
      <c r="AN1848" s="21"/>
      <c r="AO1848" s="21"/>
      <c r="AP1848" s="21"/>
      <c r="AS1848" s="3">
        <f t="shared" si="2348"/>
        <v>-2.8611216148419771E-3</v>
      </c>
      <c r="AT1848" s="3" cm="1">
        <f t="array" ref="AT1848">AS1848-(100000000/LvacE($A1848)-$E1848)</f>
        <v>-5.0353395636193454E-5</v>
      </c>
      <c r="BB1848"/>
      <c r="BC1848"/>
      <c r="BD1848"/>
      <c r="BE1848"/>
      <c r="BF1848"/>
      <c r="BG1848"/>
      <c r="BH1848"/>
      <c r="BI1848"/>
      <c r="BJ1848"/>
      <c r="BN1848" s="16" cm="1">
        <f t="array" ref="BN1848">$C1848*EXP(poly_from_str(100000000/$E1848,BN$4342))</f>
        <v>0</v>
      </c>
      <c r="BO1848" s="16"/>
      <c r="BY1848" t="e">
        <v>#N/A</v>
      </c>
    </row>
    <row r="1849" spans="1:77" hidden="1" x14ac:dyDescent="0.25">
      <c r="A1849" t="s">
        <v>2666</v>
      </c>
      <c r="B1849" s="2" t="str">
        <f t="shared" si="2341"/>
        <v/>
      </c>
      <c r="C1849">
        <v>0</v>
      </c>
      <c r="E1849" t="s">
        <v>2667</v>
      </c>
      <c r="R1849">
        <v>18</v>
      </c>
      <c r="S1849" t="s">
        <v>22</v>
      </c>
      <c r="AA1849" s="10">
        <f t="shared" si="2343"/>
        <v>3345.2330000000002</v>
      </c>
      <c r="AB1849" s="3" cm="1">
        <f t="array" ref="AB1849">100000000/Lvac(AA1849)</f>
        <v>29884.692329646103</v>
      </c>
      <c r="AC1849" s="28">
        <f t="shared" si="2344"/>
        <v>2.9893283965571305E-7</v>
      </c>
      <c r="AD1849" s="28">
        <f t="shared" si="2345"/>
        <v>3.3461947306313197E-7</v>
      </c>
      <c r="AE1849" s="21">
        <f t="shared" si="2346"/>
        <v>29884.69129563195</v>
      </c>
      <c r="AF1849" s="10" cm="1">
        <f t="array" ref="AF1849">Lair(100000000/AE1849)</f>
        <v>3345.2331157492522</v>
      </c>
      <c r="AG1849" s="10">
        <f t="shared" si="2347"/>
        <v>9.4667579701692081E-3</v>
      </c>
      <c r="AH1849" s="10" t="b">
        <f t="shared" si="2342"/>
        <v>1</v>
      </c>
      <c r="AI1849" s="10">
        <f t="shared" si="2350"/>
        <v>3345.2330000000002</v>
      </c>
      <c r="AJ1849">
        <v>3.0000000000000001E-3</v>
      </c>
      <c r="AK1849" s="3" cm="1">
        <f t="array" ref="AK1849">100000000/Lvac($AA1849)</f>
        <v>29884.692329646103</v>
      </c>
      <c r="AL1849" s="21">
        <f t="shared" si="2423"/>
        <v>2.680054782101525E-2</v>
      </c>
      <c r="AM1849" s="21"/>
      <c r="AN1849" s="21"/>
      <c r="AO1849" s="21"/>
      <c r="AP1849" s="21"/>
      <c r="AS1849" s="3">
        <f t="shared" si="2348"/>
        <v>2.3296461040445138E-3</v>
      </c>
      <c r="AT1849" s="3" cm="1">
        <f t="array" ref="AT1849">AS1849-(100000000/LvacE($A1849)-$E1849)</f>
        <v>-5.035463982494548E-5</v>
      </c>
      <c r="BB1849"/>
      <c r="BC1849"/>
      <c r="BD1849"/>
      <c r="BE1849"/>
      <c r="BF1849"/>
      <c r="BG1849"/>
      <c r="BH1849"/>
      <c r="BI1849"/>
      <c r="BJ1849"/>
      <c r="BN1849" s="16" cm="1">
        <f t="array" ref="BN1849">$C1849*EXP(poly_from_str(100000000/$E1849,BN$4342))</f>
        <v>0</v>
      </c>
      <c r="BO1849" s="16"/>
      <c r="BY1849" t="e">
        <v>#N/A</v>
      </c>
    </row>
    <row r="1850" spans="1:77" hidden="1" x14ac:dyDescent="0.25">
      <c r="A1850" t="s">
        <v>2668</v>
      </c>
      <c r="B1850" s="2" t="str">
        <f t="shared" si="2341"/>
        <v/>
      </c>
      <c r="C1850">
        <v>0</v>
      </c>
      <c r="E1850" t="s">
        <v>2669</v>
      </c>
      <c r="R1850">
        <v>18</v>
      </c>
      <c r="S1850" t="s">
        <v>22</v>
      </c>
      <c r="AA1850" s="10">
        <f t="shared" si="2343"/>
        <v>3345.2</v>
      </c>
      <c r="AB1850" s="3" cm="1">
        <f t="array" ref="AB1850">100000000/Lvac(AA1850)</f>
        <v>29884.987129001114</v>
      </c>
      <c r="AC1850" s="28">
        <f t="shared" si="2344"/>
        <v>2.9893578859261032E-7</v>
      </c>
      <c r="AD1850" s="28">
        <f t="shared" si="2345"/>
        <v>3.3461617222166238E-7</v>
      </c>
      <c r="AE1850" s="21">
        <f t="shared" si="2346"/>
        <v>29884.98840332283</v>
      </c>
      <c r="AF1850" s="10" cm="1">
        <f t="array" ref="AF1850">Lair(100000000/AE1850)</f>
        <v>3345.1998573531473</v>
      </c>
      <c r="AG1850" s="10">
        <f t="shared" si="2347"/>
        <v>9.4668460972439777E-3</v>
      </c>
      <c r="AH1850" s="10" t="b">
        <f t="shared" si="2342"/>
        <v>1</v>
      </c>
      <c r="AI1850" s="10">
        <f t="shared" si="2350"/>
        <v>3345.2</v>
      </c>
      <c r="AJ1850">
        <v>3.0000000000000001E-3</v>
      </c>
      <c r="AK1850" s="3" cm="1">
        <f t="array" ref="AK1850">100000000/Lvac($AA1850)</f>
        <v>29884.987129001114</v>
      </c>
      <c r="AL1850" s="21">
        <f t="shared" si="2423"/>
        <v>2.6801076583463871E-2</v>
      </c>
      <c r="AM1850" s="21"/>
      <c r="AN1850" s="21"/>
      <c r="AO1850" s="21"/>
      <c r="AP1850" s="21"/>
      <c r="AS1850" s="3">
        <f t="shared" si="2348"/>
        <v>-2.8709988873742986E-3</v>
      </c>
      <c r="AT1850" s="3" cm="1">
        <f t="array" ref="AT1850">AS1850-(100000000/LvacE($A1850)-$E1850)</f>
        <v>-5.035561480326578E-5</v>
      </c>
      <c r="BB1850"/>
      <c r="BC1850"/>
      <c r="BD1850"/>
      <c r="BE1850"/>
      <c r="BF1850"/>
      <c r="BG1850"/>
      <c r="BH1850"/>
      <c r="BI1850"/>
      <c r="BJ1850"/>
      <c r="BN1850" s="16" cm="1">
        <f t="array" ref="BN1850">$C1850*EXP(poly_from_str(100000000/$E1850,BN$4342))</f>
        <v>0</v>
      </c>
      <c r="BO1850" s="16"/>
      <c r="BY1850" t="e">
        <v>#N/A</v>
      </c>
    </row>
    <row r="1851" spans="1:77" hidden="1" x14ac:dyDescent="0.25">
      <c r="A1851" t="s">
        <v>2670</v>
      </c>
      <c r="B1851" s="2" t="str">
        <f t="shared" si="2341"/>
        <v/>
      </c>
      <c r="C1851">
        <v>0</v>
      </c>
      <c r="E1851" t="s">
        <v>2671</v>
      </c>
      <c r="R1851">
        <v>18</v>
      </c>
      <c r="S1851" t="s">
        <v>22</v>
      </c>
      <c r="AA1851" s="10">
        <f t="shared" si="2343"/>
        <v>3345.1790000000001</v>
      </c>
      <c r="AB1851" s="3" cm="1">
        <f t="array" ref="AB1851">100000000/Lvac(AA1851)</f>
        <v>29885.174731618845</v>
      </c>
      <c r="AC1851" s="28">
        <f t="shared" si="2344"/>
        <v>2.9893766521911086E-7</v>
      </c>
      <c r="AD1851" s="28">
        <f t="shared" si="2345"/>
        <v>3.3461407168618256E-7</v>
      </c>
      <c r="AE1851" s="21">
        <f t="shared" si="2346"/>
        <v>29885.172631412919</v>
      </c>
      <c r="AF1851" s="10" cm="1">
        <f t="array" ref="AF1851">Lair(100000000/AE1851)</f>
        <v>3345.1792350929391</v>
      </c>
      <c r="AG1851" s="10">
        <f t="shared" si="2347"/>
        <v>9.4669021794676518E-3</v>
      </c>
      <c r="AH1851" s="10" t="b">
        <f t="shared" si="2342"/>
        <v>1</v>
      </c>
      <c r="AI1851" s="10">
        <f t="shared" si="2350"/>
        <v>3345.1790000000001</v>
      </c>
      <c r="AJ1851">
        <v>3.0000000000000001E-3</v>
      </c>
      <c r="AK1851" s="3" cm="1">
        <f t="array" ref="AK1851">100000000/Lvac($AA1851)</f>
        <v>29885.174731618845</v>
      </c>
      <c r="AL1851" s="21">
        <f t="shared" si="2423"/>
        <v>2.6801413076805915E-2</v>
      </c>
      <c r="AM1851" s="21"/>
      <c r="AN1851" s="21"/>
      <c r="AO1851" s="21"/>
      <c r="AP1851" s="21"/>
      <c r="AS1851" s="3">
        <f t="shared" si="2348"/>
        <v>4.7316188465629239E-3</v>
      </c>
      <c r="AT1851" s="3" cm="1">
        <f t="array" ref="AT1851">AS1851-(100000000/LvacE($A1851)-$E1851)</f>
        <v>-5.03562405356206E-5</v>
      </c>
      <c r="BB1851"/>
      <c r="BC1851"/>
      <c r="BD1851"/>
      <c r="BE1851"/>
      <c r="BF1851"/>
      <c r="BG1851"/>
      <c r="BH1851"/>
      <c r="BI1851"/>
      <c r="BJ1851"/>
      <c r="BN1851" s="16" cm="1">
        <f t="array" ref="BN1851">$C1851*EXP(poly_from_str(100000000/$E1851,BN$4342))</f>
        <v>0</v>
      </c>
      <c r="BO1851" s="16"/>
      <c r="BY1851" t="e">
        <v>#N/A</v>
      </c>
    </row>
    <row r="1852" spans="1:77" hidden="1" x14ac:dyDescent="0.25">
      <c r="A1852" t="s">
        <v>2672</v>
      </c>
      <c r="B1852" s="2" t="str">
        <f t="shared" si="2341"/>
        <v/>
      </c>
      <c r="C1852">
        <v>4</v>
      </c>
      <c r="E1852" t="s">
        <v>2673</v>
      </c>
      <c r="R1852">
        <v>18</v>
      </c>
      <c r="S1852" t="s">
        <v>22</v>
      </c>
      <c r="AA1852" s="10">
        <f t="shared" si="2343"/>
        <v>3344.5549999999998</v>
      </c>
      <c r="AB1852" s="3" cm="1">
        <f t="array" ref="AB1852">100000000/Lvac(AA1852)</f>
        <v>29890.750284386228</v>
      </c>
      <c r="AC1852" s="28">
        <f t="shared" si="2344"/>
        <v>2.9899343858899017E-7</v>
      </c>
      <c r="AD1852" s="28">
        <f t="shared" si="2345"/>
        <v>3.3455165577505136E-7</v>
      </c>
      <c r="AE1852" s="21">
        <f t="shared" si="2346"/>
        <v>29890.750158104394</v>
      </c>
      <c r="AF1852" s="10" cm="1">
        <f t="array" ref="AF1852">Lair(100000000/AE1852)</f>
        <v>3344.555014130467</v>
      </c>
      <c r="AG1852" s="10">
        <f t="shared" si="2347"/>
        <v>9.4685691047667365E-3</v>
      </c>
      <c r="AH1852" s="10" t="b">
        <f t="shared" si="2342"/>
        <v>1</v>
      </c>
      <c r="AI1852" s="10">
        <f t="shared" si="2350"/>
        <v>3344.5549999999998</v>
      </c>
      <c r="AJ1852">
        <v>3.0000000000000001E-3</v>
      </c>
      <c r="AK1852" s="3" cm="1">
        <f t="array" ref="AK1852">100000000/Lvac($AA1852)</f>
        <v>29890.750284386228</v>
      </c>
      <c r="AL1852" s="21">
        <f t="shared" si="2423"/>
        <v>2.6811414628600424E-2</v>
      </c>
      <c r="AM1852" s="21"/>
      <c r="AN1852" s="21"/>
      <c r="AO1852" s="21"/>
      <c r="AP1852" s="21"/>
      <c r="AS1852" s="3">
        <f t="shared" si="2348"/>
        <v>2.8438622757676058E-4</v>
      </c>
      <c r="AT1852" s="3" cm="1">
        <f t="array" ref="AT1852">AS1852-(100000000/LvacE($A1852)-$E1852)</f>
        <v>-5.0374706916045398E-5</v>
      </c>
      <c r="BB1852"/>
      <c r="BC1852"/>
      <c r="BD1852"/>
      <c r="BE1852"/>
      <c r="BF1852"/>
      <c r="BG1852"/>
      <c r="BH1852"/>
      <c r="BI1852"/>
      <c r="BJ1852"/>
      <c r="BN1852" s="16" cm="1">
        <f t="array" ref="BN1852">$C1852*EXP(poly_from_str(100000000/$E1852,BN$4342))</f>
        <v>4.7066939537779566</v>
      </c>
      <c r="BO1852" s="16"/>
      <c r="BY1852" t="e">
        <v>#N/A</v>
      </c>
    </row>
    <row r="1853" spans="1:77" hidden="1" x14ac:dyDescent="0.25">
      <c r="A1853" t="s">
        <v>2674</v>
      </c>
      <c r="B1853" s="2" t="str">
        <f t="shared" si="2341"/>
        <v/>
      </c>
      <c r="C1853">
        <v>3</v>
      </c>
      <c r="E1853" t="s">
        <v>2675</v>
      </c>
      <c r="R1853">
        <v>18</v>
      </c>
      <c r="S1853" t="s">
        <v>22</v>
      </c>
      <c r="AA1853" s="10">
        <f t="shared" si="2343"/>
        <v>3343.3359999999998</v>
      </c>
      <c r="AB1853" s="3" cm="1">
        <f t="array" ref="AB1853">100000000/Lvac(AA1853)</f>
        <v>29901.648273511408</v>
      </c>
      <c r="AC1853" s="28">
        <f t="shared" si="2344"/>
        <v>2.9910245335796346E-7</v>
      </c>
      <c r="AD1853" s="28">
        <f t="shared" si="2345"/>
        <v>3.3442972469375785E-7</v>
      </c>
      <c r="AE1853" s="21">
        <f t="shared" si="2346"/>
        <v>29901.649040781002</v>
      </c>
      <c r="AF1853" s="10" cm="1">
        <f t="array" ref="AF1853">Lair(100000000/AE1853)</f>
        <v>3343.335914207958</v>
      </c>
      <c r="AG1853" s="10">
        <f t="shared" si="2347"/>
        <v>9.4718281790270864E-3</v>
      </c>
      <c r="AH1853" s="10" t="b">
        <f t="shared" si="2342"/>
        <v>1</v>
      </c>
      <c r="AI1853" s="10">
        <f t="shared" si="2350"/>
        <v>3343.3359999999998</v>
      </c>
      <c r="AJ1853">
        <v>3.0000000000000001E-3</v>
      </c>
      <c r="AK1853" s="3" cm="1">
        <f t="array" ref="AK1853">100000000/Lvac($AA1853)</f>
        <v>29901.648273511408</v>
      </c>
      <c r="AL1853" s="21">
        <f t="shared" si="2423"/>
        <v>2.6830969074162523E-2</v>
      </c>
      <c r="AM1853" s="21"/>
      <c r="AN1853" s="21"/>
      <c r="AO1853" s="21"/>
      <c r="AP1853" s="21"/>
      <c r="AS1853" s="3">
        <f t="shared" si="2348"/>
        <v>-1.7264885937038343E-3</v>
      </c>
      <c r="AT1853" s="3" cm="1">
        <f t="array" ref="AT1853">AS1853-(100000000/LvacE($A1853)-$E1853)</f>
        <v>-5.0410682888468727E-5</v>
      </c>
      <c r="BB1853"/>
      <c r="BC1853"/>
      <c r="BD1853"/>
      <c r="BE1853"/>
      <c r="BF1853"/>
      <c r="BG1853"/>
      <c r="BH1853"/>
      <c r="BI1853"/>
      <c r="BJ1853"/>
      <c r="BN1853" s="16" cm="1">
        <f t="array" ref="BN1853">$C1853*EXP(poly_from_str(100000000/$E1853,BN$4342))</f>
        <v>3.5448490154331029</v>
      </c>
      <c r="BO1853" s="16"/>
      <c r="BY1853" t="e">
        <v>#N/A</v>
      </c>
    </row>
    <row r="1854" spans="1:77" hidden="1" x14ac:dyDescent="0.25">
      <c r="A1854" t="s">
        <v>2676</v>
      </c>
      <c r="B1854" s="2" t="str">
        <f t="shared" si="2341"/>
        <v/>
      </c>
      <c r="C1854">
        <v>0</v>
      </c>
      <c r="E1854" t="s">
        <v>2677</v>
      </c>
      <c r="R1854">
        <v>18</v>
      </c>
      <c r="S1854" t="s">
        <v>22</v>
      </c>
      <c r="AA1854" s="10">
        <f t="shared" si="2343"/>
        <v>3342.2359999999999</v>
      </c>
      <c r="AB1854" s="3" cm="1">
        <f t="array" ref="AB1854">100000000/Lvac(AA1854)</f>
        <v>29911.489213026729</v>
      </c>
      <c r="AC1854" s="28">
        <f t="shared" si="2344"/>
        <v>2.9920089425163278E-7</v>
      </c>
      <c r="AD1854" s="28">
        <f t="shared" si="2345"/>
        <v>3.3431969664836709E-7</v>
      </c>
      <c r="AE1854" s="21">
        <f t="shared" si="2346"/>
        <v>29911.48956302166</v>
      </c>
      <c r="AF1854" s="10" cm="1">
        <f t="array" ref="AF1854">Lair(100000000/AE1854)</f>
        <v>3342.235960891157</v>
      </c>
      <c r="AG1854" s="10">
        <f t="shared" si="2347"/>
        <v>9.4747721604678328E-3</v>
      </c>
      <c r="AH1854" s="10" t="b">
        <f t="shared" si="2342"/>
        <v>1</v>
      </c>
      <c r="AI1854" s="10">
        <f t="shared" si="2350"/>
        <v>3342.2359999999999</v>
      </c>
      <c r="AJ1854">
        <v>3.0000000000000001E-3</v>
      </c>
      <c r="AK1854" s="3" cm="1">
        <f t="array" ref="AK1854">100000000/Lvac($AA1854)</f>
        <v>29911.489213026729</v>
      </c>
      <c r="AL1854" s="21">
        <f t="shared" si="2423"/>
        <v>2.6848632962806995E-2</v>
      </c>
      <c r="AM1854" s="21"/>
      <c r="AN1854" s="21"/>
      <c r="AO1854" s="21"/>
      <c r="AP1854" s="21"/>
      <c r="AS1854" s="3">
        <f t="shared" si="2348"/>
        <v>-7.8697327262489125E-4</v>
      </c>
      <c r="AT1854" s="3" cm="1">
        <f t="array" ref="AT1854">AS1854-(100000000/LvacE($A1854)-$E1854)</f>
        <v>-5.0443039071979001E-5</v>
      </c>
      <c r="BB1854"/>
      <c r="BC1854"/>
      <c r="BD1854"/>
      <c r="BE1854"/>
      <c r="BF1854"/>
      <c r="BG1854"/>
      <c r="BH1854"/>
      <c r="BI1854"/>
      <c r="BJ1854"/>
      <c r="BN1854" s="16" cm="1">
        <f t="array" ref="BN1854">$C1854*EXP(poly_from_str(100000000/$E1854,BN$4342))</f>
        <v>0</v>
      </c>
      <c r="BO1854" s="16"/>
      <c r="BY1854" t="e">
        <v>#N/A</v>
      </c>
    </row>
    <row r="1855" spans="1:77" hidden="1" x14ac:dyDescent="0.25">
      <c r="A1855" t="s">
        <v>2678</v>
      </c>
      <c r="B1855" s="2" t="str">
        <f t="shared" si="2341"/>
        <v/>
      </c>
      <c r="C1855">
        <v>30</v>
      </c>
      <c r="D1855" t="s">
        <v>170</v>
      </c>
      <c r="E1855" t="s">
        <v>2679</v>
      </c>
      <c r="F1855">
        <v>35384</v>
      </c>
      <c r="G1855" t="s">
        <v>5</v>
      </c>
      <c r="H1855" s="5" t="s">
        <v>18</v>
      </c>
      <c r="I1855">
        <v>65295</v>
      </c>
      <c r="J1855" t="s">
        <v>3</v>
      </c>
      <c r="K1855" s="5" t="s">
        <v>8</v>
      </c>
      <c r="L1855">
        <v>35384.17</v>
      </c>
      <c r="M1855" t="str">
        <f t="shared" ref="M1855:M1857" si="2424">$G1855&amp;""</f>
        <v>e</v>
      </c>
      <c r="N1855" t="str">
        <f t="shared" ref="N1855:N1857" si="2425">$H1855&amp;""</f>
        <v>5/2</v>
      </c>
      <c r="O1855">
        <v>65295.9</v>
      </c>
      <c r="P1855" t="str">
        <f t="shared" ref="P1855:P1857" si="2426">$J1855&amp;""</f>
        <v>o</v>
      </c>
      <c r="Q1855" t="str">
        <f t="shared" ref="Q1855:Q1857" si="2427">$K1855&amp;""</f>
        <v>7/2</v>
      </c>
      <c r="R1855">
        <v>18</v>
      </c>
      <c r="AA1855" s="10">
        <f t="shared" si="2343"/>
        <v>3342.2020000000002</v>
      </c>
      <c r="AB1855" s="3" cm="1">
        <f t="array" ref="AB1855">100000000/Lvac(AA1855)</f>
        <v>29911.793490720727</v>
      </c>
      <c r="AC1855" s="28">
        <f t="shared" si="2344"/>
        <v>2.9920393800255039E-7</v>
      </c>
      <c r="AD1855" s="28">
        <f t="shared" si="2345"/>
        <v>3.3431629578153554E-7</v>
      </c>
      <c r="AE1855" s="21">
        <f t="shared" si="2346"/>
        <v>29911.791938238308</v>
      </c>
      <c r="AF1855" s="10" cm="1">
        <f t="array" ref="AF1855">Lair(100000000/AE1855)</f>
        <v>3342.2021734726836</v>
      </c>
      <c r="AG1855" s="10">
        <f t="shared" si="2347"/>
        <v>9.4748632025713486E-3</v>
      </c>
      <c r="AH1855" s="10" t="b">
        <f t="shared" si="2342"/>
        <v>1</v>
      </c>
      <c r="AI1855" s="10">
        <f t="shared" ref="AI1855:AI1857" si="2428">$AF1855</f>
        <v>3342.2021734726836</v>
      </c>
      <c r="AJ1855" s="10">
        <f>AL1855/AK1855*AI1855</f>
        <v>1.1173526503883847E-2</v>
      </c>
      <c r="AK1855" s="16" cm="1">
        <f t="array" ref="AK1855">100000000/Lvac($AA1855)-0</f>
        <v>29911.793490720727</v>
      </c>
      <c r="AL1855" s="16">
        <f>MAX(0.1,0.007/$AA1855*$AE1855)</f>
        <v>0.1</v>
      </c>
      <c r="AM1855" s="10" cm="1">
        <f t="array" ref="AM1855">Lvac($AI1855)-$BA1855</f>
        <v>-6.9226900191097229E-3</v>
      </c>
      <c r="AN1855" s="10">
        <f t="shared" ref="AN1855:AN1857" si="2429">$AK1855-($AX1855-$AW1855)</f>
        <v>6.34907207240758E-2</v>
      </c>
      <c r="AO1855" s="3">
        <f t="shared" ref="AO1855:AO1857" si="2430">AM1855/AJ1855</f>
        <v>-0.61956178442888554</v>
      </c>
      <c r="AP1855" s="3">
        <v>-0.63509110532571145</v>
      </c>
      <c r="AS1855" s="3">
        <f t="shared" si="2348"/>
        <v>3.4907207264041062E-3</v>
      </c>
      <c r="AT1855" s="3" cm="1">
        <f t="array" ref="AT1855">AS1855-(100000000/LvacE($A1855)-$E1855)</f>
        <v>-5.0444043154129758E-5</v>
      </c>
      <c r="AU1855" t="s">
        <v>4723</v>
      </c>
      <c r="AV1855" t="s">
        <v>4820</v>
      </c>
      <c r="AW1855" s="3">
        <v>35384.17</v>
      </c>
      <c r="AX1855" s="3">
        <v>65295.9</v>
      </c>
      <c r="AY1855" s="3"/>
      <c r="AZ1855" s="10" cm="1">
        <f t="array" ref="AZ1855">Lair(100000000/($AX1855-$AW1855))</f>
        <v>3342.2090943982107</v>
      </c>
      <c r="BA1855" s="10">
        <f t="shared" ref="BA1855:BA1857" si="2431">100000000/($AX1855-$AW1855)</f>
        <v>3343.1700540222846</v>
      </c>
      <c r="BB1855" s="12">
        <v>189000000</v>
      </c>
      <c r="BC1855" s="3">
        <v>0.38900000000000001</v>
      </c>
      <c r="BD1855" s="12" cm="1">
        <f t="array" ref="BD1855">SfromgA($BB1855,$BA1855,"")</f>
        <v>3.4855439894964801</v>
      </c>
      <c r="BE1855" s="29">
        <f t="shared" ref="BE1855:BE1857" si="2432">(10^MAX(0.05, -0.312925054856973*((LN($BD1855))^(1/3)) + 0.454808404431693)-1)*100</f>
        <v>31.172812554011699</v>
      </c>
      <c r="BG1855" s="3"/>
      <c r="BH1855" s="3"/>
      <c r="BI1855" s="12">
        <f t="shared" ref="BI1855:BI1857" si="2433">IF($BB1855="",$BF1855,$BB1855)</f>
        <v>189000000</v>
      </c>
      <c r="BJ1855" s="29">
        <f t="shared" ref="BJ1855:BJ1857" si="2434">IF($BB1855="",$BH1855,$BE1855)</f>
        <v>31.172812554011699</v>
      </c>
      <c r="BK1855" s="3">
        <f t="shared" ref="BK1855:BK1857" si="2435">LN(BN1855*100000000/($AX1855-$AW1855)/$BI1855)</f>
        <v>-7.370616621840008</v>
      </c>
      <c r="BL1855" s="13">
        <f>EXP(BK$4341*$AX1855+BK$4342)*$BI1855/(100000000/($AX1855-$AW1855))</f>
        <v>44.494180547816192</v>
      </c>
      <c r="BM1855" s="3">
        <f t="shared" ref="BM1855:BM1857" si="2436">LN(BL1855/$C1855)</f>
        <v>0.3941610247519694</v>
      </c>
      <c r="BN1855" s="16" cm="1">
        <f t="array" ref="BN1855">$C1855*EXP(poly_from_str(100000000/$E1855,BN$4342))</f>
        <v>35.586494481063177</v>
      </c>
      <c r="BO1855" s="3">
        <f t="shared" ref="BO1855:BO1857" si="2437">LN($C1855)</f>
        <v>3.4011973816621555</v>
      </c>
      <c r="BP1855" s="13">
        <f t="shared" ref="BP1855:BP1857" si="2438">LN(BL1855/BN1855)</f>
        <v>0.22339220904403903</v>
      </c>
      <c r="BY1855">
        <v>34861</v>
      </c>
    </row>
    <row r="1856" spans="1:77" hidden="1" x14ac:dyDescent="0.25">
      <c r="A1856" t="s">
        <v>2680</v>
      </c>
      <c r="B1856" s="2" t="str">
        <f t="shared" si="2341"/>
        <v/>
      </c>
      <c r="C1856">
        <v>30</v>
      </c>
      <c r="E1856" t="s">
        <v>2681</v>
      </c>
      <c r="F1856">
        <v>30505</v>
      </c>
      <c r="G1856" t="s">
        <v>5</v>
      </c>
      <c r="H1856" s="5" t="s">
        <v>16</v>
      </c>
      <c r="I1856">
        <v>60419</v>
      </c>
      <c r="J1856" t="s">
        <v>3</v>
      </c>
      <c r="K1856" s="5" t="s">
        <v>16</v>
      </c>
      <c r="L1856">
        <v>30505.72</v>
      </c>
      <c r="M1856" t="str">
        <f t="shared" si="2424"/>
        <v>e</v>
      </c>
      <c r="N1856" t="str">
        <f t="shared" si="2425"/>
        <v>11/2</v>
      </c>
      <c r="O1856">
        <v>60419.73</v>
      </c>
      <c r="P1856" t="str">
        <f t="shared" si="2426"/>
        <v>o</v>
      </c>
      <c r="Q1856" t="str">
        <f t="shared" si="2427"/>
        <v>11/2</v>
      </c>
      <c r="R1856">
        <v>18</v>
      </c>
      <c r="AA1856" s="10">
        <f t="shared" si="2343"/>
        <v>3341.9540000000002</v>
      </c>
      <c r="AB1856" s="3" cm="1">
        <f t="array" ref="AB1856">100000000/Lvac(AA1856)</f>
        <v>29914.013115287889</v>
      </c>
      <c r="AC1856" s="28">
        <f t="shared" si="2344"/>
        <v>2.9922614135323226E-7</v>
      </c>
      <c r="AD1856" s="28">
        <f t="shared" si="2345"/>
        <v>3.3429148945881118E-7</v>
      </c>
      <c r="AE1856" s="21">
        <f t="shared" si="2346"/>
        <v>29914.011729549198</v>
      </c>
      <c r="AF1856" s="10" cm="1">
        <f t="array" ref="AF1856">Lair(100000000/AE1856)</f>
        <v>3341.9541548179441</v>
      </c>
      <c r="AG1856" s="10">
        <f t="shared" si="2347"/>
        <v>9.47552735843879E-3</v>
      </c>
      <c r="AH1856" s="10" t="b">
        <f t="shared" si="2342"/>
        <v>1</v>
      </c>
      <c r="AI1856" s="10">
        <f t="shared" si="2428"/>
        <v>3341.9541548179441</v>
      </c>
      <c r="AJ1856">
        <v>3.0000000000000001E-3</v>
      </c>
      <c r="AK1856" s="3" cm="1">
        <f t="array" ref="AK1856">100000000/Lvac($AA1856)</f>
        <v>29914.013115287889</v>
      </c>
      <c r="AL1856" s="21">
        <f>AJ1856/AI1856*AK1856</f>
        <v>2.6853162906644495E-2</v>
      </c>
      <c r="AM1856" s="10" cm="1">
        <f t="array" ref="AM1856">Lvac($AI1856)-$BA1856</f>
        <v>-1.9327853533468442E-4</v>
      </c>
      <c r="AN1856" s="10">
        <f t="shared" si="2429"/>
        <v>3.1152878873399459E-3</v>
      </c>
      <c r="AO1856" s="3">
        <f t="shared" si="2430"/>
        <v>-6.4426178444894802E-2</v>
      </c>
      <c r="AP1856" s="3">
        <v>-0.11604531649330359</v>
      </c>
      <c r="AS1856" s="3">
        <f t="shared" si="2348"/>
        <v>3.1152878909779247E-3</v>
      </c>
      <c r="AT1856" s="3" cm="1">
        <f t="array" ref="AT1856">AS1856-(100000000/LvacE($A1856)-$E1856)</f>
        <v>-5.0451322749722749E-5</v>
      </c>
      <c r="AU1856" t="s">
        <v>4701</v>
      </c>
      <c r="AV1856" t="s">
        <v>4844</v>
      </c>
      <c r="AW1856" s="3">
        <v>30505.72</v>
      </c>
      <c r="AX1856" s="3">
        <v>60419.73</v>
      </c>
      <c r="AY1856" s="3"/>
      <c r="AZ1856" s="10" cm="1">
        <f t="array" ref="AZ1856">Lair(100000000/($AX1856-$AW1856))</f>
        <v>3341.9543480472162</v>
      </c>
      <c r="BA1856" s="10">
        <f t="shared" si="2431"/>
        <v>3342.915242724061</v>
      </c>
      <c r="BB1856" s="12">
        <v>203000000</v>
      </c>
      <c r="BC1856" s="3">
        <v>0.499</v>
      </c>
      <c r="BD1856" s="12" cm="1">
        <f t="array" ref="BD1856">SfromgA($BB1856,$BA1856,"")</f>
        <v>3.7428764737593752</v>
      </c>
      <c r="BE1856" s="29">
        <f t="shared" si="2432"/>
        <v>29.286847384592598</v>
      </c>
      <c r="BG1856" s="3"/>
      <c r="BH1856" s="3"/>
      <c r="BI1856" s="12">
        <f t="shared" si="2433"/>
        <v>203000000</v>
      </c>
      <c r="BJ1856" s="29">
        <f t="shared" si="2434"/>
        <v>29.286847384592598</v>
      </c>
      <c r="BK1856" s="3">
        <f t="shared" si="2435"/>
        <v>-7.4413029404681614</v>
      </c>
      <c r="BL1856" s="13">
        <f>EXP(BK$4341*$AX1856+BK$4342)*$BI1856/(100000000/($AX1856-$AW1856))</f>
        <v>69.226638615820775</v>
      </c>
      <c r="BM1856" s="3">
        <f t="shared" si="2436"/>
        <v>0.83618835798248103</v>
      </c>
      <c r="BN1856" s="16" cm="1">
        <f t="array" ref="BN1856">$C1856*EXP(poly_from_str(100000000/$E1856,BN$4342))</f>
        <v>35.61671549712662</v>
      </c>
      <c r="BO1856" s="3">
        <f t="shared" si="2437"/>
        <v>3.4011973816621555</v>
      </c>
      <c r="BP1856" s="13">
        <f t="shared" si="2438"/>
        <v>0.66457067554824967</v>
      </c>
      <c r="BY1856">
        <v>34888</v>
      </c>
    </row>
    <row r="1857" spans="1:77" hidden="1" x14ac:dyDescent="0.25">
      <c r="A1857" t="s">
        <v>2682</v>
      </c>
      <c r="B1857" s="2" t="str">
        <f t="shared" si="2341"/>
        <v/>
      </c>
      <c r="C1857">
        <v>70</v>
      </c>
      <c r="D1857" t="s">
        <v>134</v>
      </c>
      <c r="E1857" t="s">
        <v>2683</v>
      </c>
      <c r="F1857">
        <v>33659</v>
      </c>
      <c r="G1857" t="s">
        <v>5</v>
      </c>
      <c r="H1857" s="5" t="s">
        <v>18</v>
      </c>
      <c r="I1857">
        <v>63576</v>
      </c>
      <c r="J1857" t="s">
        <v>3</v>
      </c>
      <c r="K1857" s="5" t="s">
        <v>18</v>
      </c>
      <c r="L1857">
        <v>33659.99</v>
      </c>
      <c r="M1857" t="str">
        <f t="shared" si="2424"/>
        <v>e</v>
      </c>
      <c r="N1857" t="str">
        <f t="shared" si="2425"/>
        <v>5/2</v>
      </c>
      <c r="O1857">
        <v>63576.27</v>
      </c>
      <c r="P1857" t="str">
        <f t="shared" si="2426"/>
        <v>o</v>
      </c>
      <c r="Q1857" t="str">
        <f t="shared" si="2427"/>
        <v>5/2</v>
      </c>
      <c r="R1857">
        <v>18</v>
      </c>
      <c r="AA1857" s="10">
        <f t="shared" si="2343"/>
        <v>3341.6819999999998</v>
      </c>
      <c r="AB1857" s="3" cm="1">
        <f t="array" ref="AB1857">100000000/Lvac(AA1857)</f>
        <v>29916.447921033461</v>
      </c>
      <c r="AC1857" s="28">
        <f t="shared" si="2344"/>
        <v>2.9925049720470111E-7</v>
      </c>
      <c r="AD1857" s="28">
        <f t="shared" si="2345"/>
        <v>3.342642825243055E-7</v>
      </c>
      <c r="AE1857" s="21">
        <f t="shared" si="2346"/>
        <v>29916.448845964063</v>
      </c>
      <c r="AF1857" s="10" cm="1">
        <f t="array" ref="AF1857">Lair(100000000/AE1857)</f>
        <v>3341.6818966814326</v>
      </c>
      <c r="AG1857" s="10">
        <f t="shared" si="2347"/>
        <v>9.4762559574839041E-3</v>
      </c>
      <c r="AH1857" s="10" t="b">
        <f t="shared" si="2342"/>
        <v>1</v>
      </c>
      <c r="AI1857" s="10">
        <f t="shared" si="2428"/>
        <v>3341.6818966814326</v>
      </c>
      <c r="AJ1857" s="10">
        <f>AL1857/AK1857*AI1857</f>
        <v>8.9360392129494357E-3</v>
      </c>
      <c r="AK1857" s="23" cm="1">
        <f t="array" ref="AK1857">100000000/Lvac($AA1857)+0</f>
        <v>29916.447921033461</v>
      </c>
      <c r="AL1857" s="23">
        <f>MAX(0.08,0.007/$AA1857*$AE1857)</f>
        <v>0.08</v>
      </c>
      <c r="AM1857" s="10" cm="1">
        <f t="array" ref="AM1857">Lvac($AI1857)-$BA1857</f>
        <v>-1.8865705659209198E-2</v>
      </c>
      <c r="AN1857" s="10">
        <f t="shared" si="2429"/>
        <v>0.16792103346233489</v>
      </c>
      <c r="AO1857" s="3">
        <f t="shared" si="2430"/>
        <v>-2.1111932490034775</v>
      </c>
      <c r="AP1857" s="3">
        <v>-2.0996282272792235</v>
      </c>
      <c r="AS1857" s="3">
        <f t="shared" si="2348"/>
        <v>-2.0789665395568591E-3</v>
      </c>
      <c r="AT1857" s="3" cm="1">
        <f t="array" ref="AT1857">AS1857-(100000000/LvacE($A1857)-$E1857)</f>
        <v>-5.0459300837246701E-5</v>
      </c>
      <c r="AU1857" t="s">
        <v>4890</v>
      </c>
      <c r="AV1857" t="s">
        <v>4838</v>
      </c>
      <c r="AW1857" s="3">
        <v>33659.99</v>
      </c>
      <c r="AX1857" s="3">
        <v>63576.27</v>
      </c>
      <c r="AY1857" s="3"/>
      <c r="AZ1857" s="10" cm="1">
        <f t="array" ref="AZ1857">Lair(100000000/($AX1857-$AW1857))</f>
        <v>3341.7007575786315</v>
      </c>
      <c r="BA1857" s="10">
        <f t="shared" si="2431"/>
        <v>3342.6615876038063</v>
      </c>
      <c r="BB1857" s="12">
        <v>367000000</v>
      </c>
      <c r="BC1857" s="3">
        <v>0.76</v>
      </c>
      <c r="BD1857" s="12" cm="1">
        <f t="array" ref="BD1857">SfromgA($BB1857,$BA1857,"")</f>
        <v>6.7651379393669533</v>
      </c>
      <c r="BE1857" s="29">
        <f t="shared" si="2432"/>
        <v>16.528376764533228</v>
      </c>
      <c r="BG1857" s="3"/>
      <c r="BH1857" s="3"/>
      <c r="BI1857" s="12">
        <f t="shared" si="2433"/>
        <v>367000000</v>
      </c>
      <c r="BJ1857" s="29">
        <f t="shared" si="2434"/>
        <v>16.528376764533228</v>
      </c>
      <c r="BK1857" s="3">
        <f t="shared" si="2435"/>
        <v>-7.1853045932806143</v>
      </c>
      <c r="BL1857" s="13">
        <f>EXP(BK$4341*$AX1857+BK$4342)*$BI1857/(100000000/($AX1857-$AW1857))</f>
        <v>98.473068487588208</v>
      </c>
      <c r="BM1857" s="3">
        <f t="shared" si="2436"/>
        <v>0.34128785237395109</v>
      </c>
      <c r="BN1857" s="16" cm="1">
        <f t="array" ref="BN1857">$C1857*EXP(poly_from_str(100000000/$E1857,BN$4342))</f>
        <v>83.183179805836389</v>
      </c>
      <c r="BO1857" s="3">
        <f t="shared" si="2437"/>
        <v>4.2484952420493594</v>
      </c>
      <c r="BP1857" s="13">
        <f t="shared" si="2438"/>
        <v>0.16873793282964203</v>
      </c>
      <c r="BY1857">
        <v>81475</v>
      </c>
    </row>
    <row r="1858" spans="1:77" hidden="1" x14ac:dyDescent="0.25">
      <c r="A1858" t="s">
        <v>2684</v>
      </c>
      <c r="B1858" s="2" t="str">
        <f t="shared" ref="B1858:B1921" si="2439">IF(OR(A1858=A1857,A1858=A1859),IF(B1857="",1,B1857+1),"")</f>
        <v/>
      </c>
      <c r="C1858">
        <v>0</v>
      </c>
      <c r="E1858" t="s">
        <v>2685</v>
      </c>
      <c r="R1858">
        <v>18</v>
      </c>
      <c r="S1858" t="s">
        <v>22</v>
      </c>
      <c r="AA1858" s="10">
        <f t="shared" si="2343"/>
        <v>3341.6370000000002</v>
      </c>
      <c r="AB1858" s="3" cm="1">
        <f t="array" ref="AB1858">100000000/Lvac(AA1858)</f>
        <v>29916.850776371095</v>
      </c>
      <c r="AC1858" s="28">
        <f t="shared" si="2344"/>
        <v>2.9925452704767154E-7</v>
      </c>
      <c r="AD1858" s="28">
        <f t="shared" si="2345"/>
        <v>3.3425978137706236E-7</v>
      </c>
      <c r="AE1858" s="21">
        <f t="shared" si="2346"/>
        <v>29916.850430953873</v>
      </c>
      <c r="AF1858" s="10" cm="1">
        <f t="array" ref="AF1858">Lair(100000000/AE1858)</f>
        <v>3341.6370385834925</v>
      </c>
      <c r="AG1858" s="10">
        <f t="shared" si="2347"/>
        <v>9.4763765149193484E-3</v>
      </c>
      <c r="AH1858" s="10" t="b">
        <f t="shared" ref="AH1858:AH1921" si="2440">ABS(AE1858-AB1858)&lt;AG1858</f>
        <v>1</v>
      </c>
      <c r="AI1858" s="10">
        <f t="shared" si="2350"/>
        <v>3341.6370000000002</v>
      </c>
      <c r="AJ1858">
        <v>3.0000000000000001E-3</v>
      </c>
      <c r="AK1858" s="3" cm="1">
        <f t="array" ref="AK1858">100000000/Lvac($AA1858)</f>
        <v>29916.850776371095</v>
      </c>
      <c r="AL1858" s="21">
        <f t="shared" ref="AL1858:AL1860" si="2441">AJ1858/AI1858*AK1858</f>
        <v>2.6858259089516088E-2</v>
      </c>
      <c r="AM1858" s="21"/>
      <c r="AN1858" s="21"/>
      <c r="AO1858" s="21"/>
      <c r="AP1858" s="21"/>
      <c r="AS1858" s="3">
        <f t="shared" si="2348"/>
        <v>7.7637109643546864E-4</v>
      </c>
      <c r="AT1858" s="3" cm="1">
        <f t="array" ref="AT1858">AS1858-(100000000/LvacE($A1858)-$E1858)</f>
        <v>-5.0460621423553675E-5</v>
      </c>
      <c r="BB1858"/>
      <c r="BC1858"/>
      <c r="BD1858"/>
      <c r="BE1858"/>
      <c r="BF1858"/>
      <c r="BG1858"/>
      <c r="BH1858"/>
      <c r="BI1858"/>
      <c r="BJ1858"/>
      <c r="BN1858" s="16" cm="1">
        <f t="array" ref="BN1858">$C1858*EXP(poly_from_str(100000000/$E1858,BN$4342))</f>
        <v>0</v>
      </c>
      <c r="BO1858" s="16"/>
      <c r="BY1858" t="e">
        <v>#N/A</v>
      </c>
    </row>
    <row r="1859" spans="1:77" hidden="1" x14ac:dyDescent="0.25">
      <c r="A1859" t="s">
        <v>2686</v>
      </c>
      <c r="B1859" s="2" t="str">
        <f t="shared" si="2439"/>
        <v/>
      </c>
      <c r="C1859">
        <v>0</v>
      </c>
      <c r="E1859" t="s">
        <v>2687</v>
      </c>
      <c r="R1859">
        <v>18</v>
      </c>
      <c r="S1859" t="s">
        <v>22</v>
      </c>
      <c r="AA1859" s="10">
        <f t="shared" ref="AA1859:AA1922" si="2442">ROUND($A1859,3)+0</f>
        <v>3341.6120000000001</v>
      </c>
      <c r="AB1859" s="3" cm="1">
        <f t="array" ref="AB1859">100000000/Lvac(AA1859)</f>
        <v>29917.074589580079</v>
      </c>
      <c r="AC1859" s="28">
        <f t="shared" ref="AC1859:AC1922" si="2443">0.001/AA1859</f>
        <v>2.9925676589622016E-7</v>
      </c>
      <c r="AD1859" s="28">
        <f t="shared" ref="AD1859:AD1922" si="2444">0.01/AB1859</f>
        <v>3.3425728073970626E-7</v>
      </c>
      <c r="AE1859" s="21">
        <f t="shared" ref="AE1859:AE1922" si="2445">($AB1859/$AC1859^2+$E1859/$AD1859^2)/(1/$AC1859^2+1/$AD1859^2)</f>
        <v>29917.072547584488</v>
      </c>
      <c r="AF1859" s="10" cm="1">
        <f t="array" ref="AF1859">Lair(100000000/AE1859)</f>
        <v>3341.6122280898062</v>
      </c>
      <c r="AG1859" s="10">
        <f t="shared" ref="AG1859:AG1922" si="2446">0.0005/$AA1859*AB1859+0.005</f>
        <v>9.4764434933768613E-3</v>
      </c>
      <c r="AH1859" s="10" t="b">
        <f t="shared" si="2440"/>
        <v>1</v>
      </c>
      <c r="AI1859" s="10">
        <f t="shared" ref="AI1859:AI1922" si="2447">$AA1859</f>
        <v>3341.6120000000001</v>
      </c>
      <c r="AJ1859">
        <v>3.0000000000000001E-3</v>
      </c>
      <c r="AK1859" s="3" cm="1">
        <f t="array" ref="AK1859">100000000/Lvac($AA1859)</f>
        <v>29917.074589580079</v>
      </c>
      <c r="AL1859" s="21">
        <f t="shared" si="2441"/>
        <v>2.6858660960261169E-2</v>
      </c>
      <c r="AM1859" s="21"/>
      <c r="AN1859" s="21"/>
      <c r="AO1859" s="21"/>
      <c r="AP1859" s="21"/>
      <c r="AS1859" s="3">
        <f t="shared" ref="AS1859:AS1922" si="2448">$AB1859-$E1859</f>
        <v>4.5895800794824027E-3</v>
      </c>
      <c r="AT1859" s="3" cm="1">
        <f t="array" ref="AT1859">AS1859-(100000000/LvacE($A1859)-$E1859)</f>
        <v>-5.0461359933251515E-5</v>
      </c>
      <c r="BB1859"/>
      <c r="BC1859"/>
      <c r="BD1859"/>
      <c r="BE1859"/>
      <c r="BF1859"/>
      <c r="BG1859"/>
      <c r="BH1859"/>
      <c r="BI1859"/>
      <c r="BJ1859"/>
      <c r="BN1859" s="16" cm="1">
        <f t="array" ref="BN1859">$C1859*EXP(poly_from_str(100000000/$E1859,BN$4342))</f>
        <v>0</v>
      </c>
      <c r="BO1859" s="16"/>
      <c r="BY1859" t="e">
        <v>#N/A</v>
      </c>
    </row>
    <row r="1860" spans="1:77" hidden="1" x14ac:dyDescent="0.25">
      <c r="A1860" t="s">
        <v>2688</v>
      </c>
      <c r="B1860" s="2" t="str">
        <f t="shared" si="2439"/>
        <v/>
      </c>
      <c r="C1860">
        <v>0</v>
      </c>
      <c r="E1860" t="s">
        <v>2689</v>
      </c>
      <c r="R1860">
        <v>18</v>
      </c>
      <c r="S1860" t="s">
        <v>22</v>
      </c>
      <c r="AA1860" s="10">
        <f t="shared" si="2442"/>
        <v>3341.585</v>
      </c>
      <c r="AB1860" s="3" cm="1">
        <f t="array" ref="AB1860">100000000/Lvac(AA1860)</f>
        <v>29917.316311607072</v>
      </c>
      <c r="AC1860" s="28">
        <f t="shared" si="2443"/>
        <v>2.9925918389027964E-7</v>
      </c>
      <c r="AD1860" s="28">
        <f t="shared" si="2444"/>
        <v>3.3425458005136255E-7</v>
      </c>
      <c r="AE1860" s="21">
        <f t="shared" si="2445"/>
        <v>29917.317952675992</v>
      </c>
      <c r="AF1860" s="10" cm="1">
        <f t="array" ref="AF1860">Lair(100000000/AE1860)</f>
        <v>3341.5848166964715</v>
      </c>
      <c r="AG1860" s="10">
        <f t="shared" si="2446"/>
        <v>9.4765158317994414E-3</v>
      </c>
      <c r="AH1860" s="10" t="b">
        <f t="shared" si="2440"/>
        <v>1</v>
      </c>
      <c r="AI1860" s="10">
        <f t="shared" si="2447"/>
        <v>3341.585</v>
      </c>
      <c r="AJ1860">
        <v>3.0000000000000001E-3</v>
      </c>
      <c r="AK1860" s="3" cm="1">
        <f t="array" ref="AK1860">100000000/Lvac($AA1860)</f>
        <v>29917.316311607072</v>
      </c>
      <c r="AL1860" s="21">
        <f t="shared" si="2441"/>
        <v>2.685909499079665E-2</v>
      </c>
      <c r="AM1860" s="21"/>
      <c r="AN1860" s="21"/>
      <c r="AO1860" s="21"/>
      <c r="AP1860" s="21"/>
      <c r="AS1860" s="3">
        <f t="shared" si="2448"/>
        <v>-3.6883929278701544E-3</v>
      </c>
      <c r="AT1860" s="3" cm="1">
        <f t="array" ref="AT1860">AS1860-(100000000/LvacE($A1860)-$E1860)</f>
        <v>-5.0462145736673847E-5</v>
      </c>
      <c r="BB1860"/>
      <c r="BC1860"/>
      <c r="BD1860"/>
      <c r="BE1860"/>
      <c r="BF1860"/>
      <c r="BG1860"/>
      <c r="BH1860"/>
      <c r="BI1860"/>
      <c r="BJ1860"/>
      <c r="BN1860" s="16" cm="1">
        <f t="array" ref="BN1860">$C1860*EXP(poly_from_str(100000000/$E1860,BN$4342))</f>
        <v>0</v>
      </c>
      <c r="BO1860" s="16"/>
      <c r="BY1860" t="e">
        <v>#N/A</v>
      </c>
    </row>
    <row r="1861" spans="1:77" hidden="1" x14ac:dyDescent="0.25">
      <c r="A1861" t="s">
        <v>2690</v>
      </c>
      <c r="B1861" s="2" t="str">
        <f t="shared" si="2439"/>
        <v/>
      </c>
      <c r="C1861">
        <v>500</v>
      </c>
      <c r="D1861" t="s">
        <v>134</v>
      </c>
      <c r="E1861" t="s">
        <v>2691</v>
      </c>
      <c r="F1861">
        <v>32760</v>
      </c>
      <c r="G1861" t="s">
        <v>5</v>
      </c>
      <c r="H1861" s="5" t="s">
        <v>15</v>
      </c>
      <c r="I1861">
        <v>62678</v>
      </c>
      <c r="J1861" t="s">
        <v>3</v>
      </c>
      <c r="K1861" s="5" t="s">
        <v>15</v>
      </c>
      <c r="L1861">
        <v>32760.11</v>
      </c>
      <c r="M1861" t="str">
        <f>$G1861&amp;""</f>
        <v>e</v>
      </c>
      <c r="N1861" t="str">
        <f>$H1861&amp;""</f>
        <v>13/2</v>
      </c>
      <c r="O1861">
        <v>62678.7</v>
      </c>
      <c r="P1861" t="str">
        <f>$J1861&amp;""</f>
        <v>o</v>
      </c>
      <c r="Q1861" t="str">
        <f>$K1861&amp;""</f>
        <v>13/2</v>
      </c>
      <c r="R1861">
        <v>18</v>
      </c>
      <c r="AA1861" s="10">
        <f t="shared" si="2442"/>
        <v>3341.4340000000002</v>
      </c>
      <c r="AB1861" s="3" cm="1">
        <f t="array" ref="AB1861">100000000/Lvac(AA1861)</f>
        <v>29918.668236434652</v>
      </c>
      <c r="AC1861" s="28">
        <f t="shared" si="2443"/>
        <v>2.9927270746631533E-7</v>
      </c>
      <c r="AD1861" s="28">
        <f t="shared" si="2444"/>
        <v>3.342394762017549E-7</v>
      </c>
      <c r="AE1861" s="21">
        <f t="shared" si="2445"/>
        <v>29918.669021172809</v>
      </c>
      <c r="AF1861" s="10" cm="1">
        <f t="array" ref="AF1861">Lair(100000000/AE1861)</f>
        <v>3341.4339123545169</v>
      </c>
      <c r="AG1861" s="10">
        <f t="shared" si="2446"/>
        <v>9.4769204234521238E-3</v>
      </c>
      <c r="AH1861" s="10" t="b">
        <f t="shared" si="2440"/>
        <v>1</v>
      </c>
      <c r="AI1861" s="10">
        <f>$AF1861</f>
        <v>3341.4339123545169</v>
      </c>
      <c r="AJ1861" s="10">
        <f>AL1861/AK1861*AI1861</f>
        <v>8.9347129650252342E-3</v>
      </c>
      <c r="AK1861" s="23" cm="1">
        <f t="array" ref="AK1861">100000000/Lvac($AA1861)+0</f>
        <v>29918.668236434652</v>
      </c>
      <c r="AL1861" s="23">
        <f>MAX(0.08,0.007/$AA1861*$AE1861)</f>
        <v>0.08</v>
      </c>
      <c r="AM1861" s="10" cm="1">
        <f t="array" ref="AM1861">Lvac($AI1861)-$BA1861</f>
        <v>-8.827954364278412E-3</v>
      </c>
      <c r="AN1861" s="10">
        <f>$AK1861-($AX1861-$AW1861)</f>
        <v>7.8236434655991616E-2</v>
      </c>
      <c r="AO1861" s="3">
        <f>AM1861/AJ1861</f>
        <v>-0.98805125568502017</v>
      </c>
      <c r="AP1861" s="3">
        <v>-0.9782391826053749</v>
      </c>
      <c r="AS1861" s="3">
        <f t="shared" si="2448"/>
        <v>-1.7635653457546141E-3</v>
      </c>
      <c r="AT1861" s="3" cm="1">
        <f t="array" ref="AT1861">AS1861-(100000000/LvacE($A1861)-$E1861)</f>
        <v>-5.046656951890327E-5</v>
      </c>
      <c r="AU1861" t="s">
        <v>4824</v>
      </c>
      <c r="AV1861" t="s">
        <v>4883</v>
      </c>
      <c r="AW1861" s="3">
        <v>32760.11</v>
      </c>
      <c r="AX1861" s="3">
        <v>62678.7</v>
      </c>
      <c r="AY1861" s="3"/>
      <c r="AZ1861" s="10" cm="1">
        <f t="array" ref="AZ1861">Lair(100000000/($AX1861-$AW1861))</f>
        <v>3341.4427380588568</v>
      </c>
      <c r="BA1861" s="10">
        <f>100000000/($AX1861-$AW1861)</f>
        <v>3342.403502304086</v>
      </c>
      <c r="BB1861" s="12">
        <v>1750000000</v>
      </c>
      <c r="BC1861" s="3">
        <v>0.88500000000000001</v>
      </c>
      <c r="BD1861" s="12" cm="1">
        <f t="array" ref="BD1861">SfromgA($BB1861,$BA1861,"")</f>
        <v>32.251360645923491</v>
      </c>
      <c r="BE1861" s="29">
        <f>(10^MAX(0.05, -0.312925054856973*((LN($BD1861))^(1/3)) + 0.454808404431693)-1)*100</f>
        <v>12.201845430196357</v>
      </c>
      <c r="BF1861" s="12">
        <v>1570451294.8949702</v>
      </c>
      <c r="BG1861" s="12" cm="1">
        <f t="array" ref="BG1861">SfromgA($BF1861,$BA1861,"")</f>
        <v>28.942394907722985</v>
      </c>
      <c r="BH1861" s="29">
        <f>(10^MAX(0.05, -0.312925054856973*((LN($BG1861))^(1/3)) + 0.454808404431693)-1)*100</f>
        <v>12.201845430196357</v>
      </c>
      <c r="BI1861" s="12">
        <f>IF($BB1861="",$BF1861,$BB1861)</f>
        <v>1750000000</v>
      </c>
      <c r="BJ1861" s="29">
        <f>IF($BB1861="",$BH1861,$BE1861)</f>
        <v>12.201845430196357</v>
      </c>
      <c r="BK1861" s="3">
        <f>LN(BN1861*100000000/($AX1861-$AW1861)/$BI1861)</f>
        <v>-6.7804306692584113</v>
      </c>
      <c r="BL1861" s="13">
        <f>EXP(BK$4341*$AX1861+BK$4342)*$BI1861/(100000000/($AX1861-$AW1861))</f>
        <v>502.73693069329192</v>
      </c>
      <c r="BM1861" s="3">
        <f t="shared" ref="BM1861" si="2449">LN(BL1861/$C1861)</f>
        <v>5.4589342552669043E-3</v>
      </c>
      <c r="BN1861" s="16" cm="1">
        <f t="array" ref="BN1861">$C1861*EXP(poly_from_str(100000000/$E1861,BN$4342))</f>
        <v>594.66933821785744</v>
      </c>
      <c r="BO1861" s="3">
        <f>LN($C1861)</f>
        <v>6.2146080984221914</v>
      </c>
      <c r="BP1861" s="13">
        <f>LN(BL1861/BN1861)</f>
        <v>-0.16793848430311364</v>
      </c>
      <c r="BY1861">
        <v>582414</v>
      </c>
    </row>
    <row r="1862" spans="1:77" hidden="1" x14ac:dyDescent="0.25">
      <c r="A1862" t="s">
        <v>2692</v>
      </c>
      <c r="B1862" s="2" t="str">
        <f t="shared" si="2439"/>
        <v/>
      </c>
      <c r="C1862">
        <v>0</v>
      </c>
      <c r="E1862" t="s">
        <v>2693</v>
      </c>
      <c r="R1862">
        <v>18</v>
      </c>
      <c r="S1862" t="s">
        <v>22</v>
      </c>
      <c r="AA1862" s="10">
        <f t="shared" si="2442"/>
        <v>3341.395</v>
      </c>
      <c r="AB1862" s="3" cm="1">
        <f t="array" ref="AB1862">100000000/Lvac(AA1862)</f>
        <v>29919.017428925967</v>
      </c>
      <c r="AC1862" s="28">
        <f t="shared" si="2443"/>
        <v>2.9927620050906881E-7</v>
      </c>
      <c r="AD1862" s="28">
        <f t="shared" si="2444"/>
        <v>3.3423557520749035E-7</v>
      </c>
      <c r="AE1862" s="21">
        <f t="shared" si="2445"/>
        <v>29919.01857301296</v>
      </c>
      <c r="AF1862" s="10" cm="1">
        <f t="array" ref="AF1862">Lair(100000000/AE1862)</f>
        <v>3341.3948722227096</v>
      </c>
      <c r="AG1862" s="10">
        <f t="shared" si="2446"/>
        <v>9.4770249295467873E-3</v>
      </c>
      <c r="AH1862" s="10" t="b">
        <f t="shared" si="2440"/>
        <v>1</v>
      </c>
      <c r="AI1862" s="10">
        <f t="shared" si="2447"/>
        <v>3341.395</v>
      </c>
      <c r="AJ1862">
        <v>3.0000000000000001E-3</v>
      </c>
      <c r="AK1862" s="3" cm="1">
        <f t="array" ref="AK1862">100000000/Lvac($AA1862)</f>
        <v>29919.017428925967</v>
      </c>
      <c r="AL1862" s="21">
        <f t="shared" ref="AL1862:AL1863" si="2450">AJ1862/AI1862*AK1862</f>
        <v>2.6862149577280715E-2</v>
      </c>
      <c r="AM1862" s="21"/>
      <c r="AN1862" s="21"/>
      <c r="AO1862" s="21"/>
      <c r="AP1862" s="21"/>
      <c r="AS1862" s="3">
        <f t="shared" si="2448"/>
        <v>-2.5710740337672178E-3</v>
      </c>
      <c r="AT1862" s="3" cm="1">
        <f t="array" ref="AT1862">AS1862-(100000000/LvacE($A1862)-$E1862)</f>
        <v>-5.0467711844248697E-5</v>
      </c>
      <c r="BB1862"/>
      <c r="BC1862"/>
      <c r="BD1862"/>
      <c r="BE1862"/>
      <c r="BF1862"/>
      <c r="BG1862"/>
      <c r="BH1862"/>
      <c r="BI1862"/>
      <c r="BJ1862"/>
      <c r="BN1862" s="16" cm="1">
        <f t="array" ref="BN1862">$C1862*EXP(poly_from_str(100000000/$E1862,BN$4342))</f>
        <v>0</v>
      </c>
      <c r="BO1862" s="16"/>
      <c r="BY1862" t="e">
        <v>#N/A</v>
      </c>
    </row>
    <row r="1863" spans="1:77" hidden="1" x14ac:dyDescent="0.25">
      <c r="A1863" t="s">
        <v>2694</v>
      </c>
      <c r="B1863" s="2" t="str">
        <f t="shared" si="2439"/>
        <v/>
      </c>
      <c r="C1863">
        <v>0</v>
      </c>
      <c r="E1863" t="s">
        <v>2695</v>
      </c>
      <c r="R1863">
        <v>18</v>
      </c>
      <c r="S1863" t="s">
        <v>22</v>
      </c>
      <c r="AA1863" s="10">
        <f t="shared" si="2442"/>
        <v>3341.36</v>
      </c>
      <c r="AB1863" s="3" cm="1">
        <f t="array" ref="AB1863">100000000/Lvac(AA1863)</f>
        <v>29919.330813742679</v>
      </c>
      <c r="AC1863" s="28">
        <f t="shared" si="2443"/>
        <v>2.9927933536045205E-7</v>
      </c>
      <c r="AD1863" s="28">
        <f t="shared" si="2444"/>
        <v>3.3423207431520346E-7</v>
      </c>
      <c r="AE1863" s="21">
        <f t="shared" si="2445"/>
        <v>29919.330451631737</v>
      </c>
      <c r="AF1863" s="10" cm="1">
        <f t="array" ref="AF1863">Lair(100000000/AE1863)</f>
        <v>3341.3600404414951</v>
      </c>
      <c r="AG1863" s="10">
        <f t="shared" si="2446"/>
        <v>9.4771187201832009E-3</v>
      </c>
      <c r="AH1863" s="10" t="b">
        <f t="shared" si="2440"/>
        <v>1</v>
      </c>
      <c r="AI1863" s="10">
        <f t="shared" si="2447"/>
        <v>3341.36</v>
      </c>
      <c r="AJ1863">
        <v>3.0000000000000001E-3</v>
      </c>
      <c r="AK1863" s="3" cm="1">
        <f t="array" ref="AK1863">100000000/Lvac($AA1863)</f>
        <v>29919.330813742679</v>
      </c>
      <c r="AL1863" s="21">
        <f t="shared" si="2450"/>
        <v>2.6862712321099203E-2</v>
      </c>
      <c r="AM1863" s="21"/>
      <c r="AN1863" s="21"/>
      <c r="AO1863" s="21"/>
      <c r="AP1863" s="21"/>
      <c r="AS1863" s="3">
        <f t="shared" si="2448"/>
        <v>8.1374267756473273E-4</v>
      </c>
      <c r="AT1863" s="3" cm="1">
        <f t="array" ref="AT1863">AS1863-(100000000/LvacE($A1863)-$E1863)</f>
        <v>-5.0468741392251104E-5</v>
      </c>
      <c r="BB1863"/>
      <c r="BC1863"/>
      <c r="BD1863"/>
      <c r="BE1863"/>
      <c r="BF1863"/>
      <c r="BG1863"/>
      <c r="BH1863"/>
      <c r="BI1863"/>
      <c r="BJ1863"/>
      <c r="BN1863" s="16" cm="1">
        <f t="array" ref="BN1863">$C1863*EXP(poly_from_str(100000000/$E1863,BN$4342))</f>
        <v>0</v>
      </c>
      <c r="BO1863" s="16"/>
      <c r="BY1863" t="e">
        <v>#N/A</v>
      </c>
    </row>
    <row r="1864" spans="1:77" hidden="1" x14ac:dyDescent="0.25">
      <c r="A1864" t="s">
        <v>2696</v>
      </c>
      <c r="B1864" s="2" t="str">
        <f t="shared" si="2439"/>
        <v/>
      </c>
      <c r="C1864">
        <v>90</v>
      </c>
      <c r="D1864" t="s">
        <v>134</v>
      </c>
      <c r="E1864" t="s">
        <v>2697</v>
      </c>
      <c r="F1864">
        <v>38448</v>
      </c>
      <c r="G1864" t="s">
        <v>5</v>
      </c>
      <c r="H1864" s="5" t="s">
        <v>4</v>
      </c>
      <c r="I1864">
        <v>68374</v>
      </c>
      <c r="J1864" t="s">
        <v>3</v>
      </c>
      <c r="K1864" s="5" t="s">
        <v>4</v>
      </c>
      <c r="L1864">
        <v>38448.379999999997</v>
      </c>
      <c r="M1864" t="str">
        <f>$G1864&amp;""</f>
        <v>e</v>
      </c>
      <c r="N1864" t="str">
        <f>$H1864&amp;""</f>
        <v>9/2</v>
      </c>
      <c r="O1864">
        <v>68374.539999999994</v>
      </c>
      <c r="P1864" t="str">
        <f>$J1864&amp;""</f>
        <v>o</v>
      </c>
      <c r="Q1864" t="str">
        <f>$K1864&amp;""</f>
        <v>9/2</v>
      </c>
      <c r="R1864">
        <v>18</v>
      </c>
      <c r="AA1864" s="10">
        <f t="shared" si="2442"/>
        <v>3340.5819999999999</v>
      </c>
      <c r="AB1864" s="3" cm="1">
        <f t="array" ref="AB1864">100000000/Lvac(AA1864)</f>
        <v>29926.298605776501</v>
      </c>
      <c r="AC1864" s="28">
        <f t="shared" si="2443"/>
        <v>2.9934903558721209E-7</v>
      </c>
      <c r="AD1864" s="28">
        <f t="shared" si="2444"/>
        <v>3.3415425448136637E-7</v>
      </c>
      <c r="AE1864" s="21">
        <f t="shared" si="2445"/>
        <v>29926.299226518924</v>
      </c>
      <c r="AF1864" s="10" cm="1">
        <f t="array" ref="AF1864">Lair(100000000/AE1864)</f>
        <v>3340.5819307061474</v>
      </c>
      <c r="AG1864" s="10">
        <f t="shared" si="2446"/>
        <v>9.4792043131670632E-3</v>
      </c>
      <c r="AH1864" s="10" t="b">
        <f t="shared" si="2440"/>
        <v>1</v>
      </c>
      <c r="AI1864" s="10">
        <f>$AF1864</f>
        <v>3340.5819307061474</v>
      </c>
      <c r="AJ1864" s="10">
        <f>AL1864/AK1864*AI1864</f>
        <v>8.9301573167122894E-3</v>
      </c>
      <c r="AK1864" s="23" cm="1">
        <f t="array" ref="AK1864">100000000/Lvac($AA1864)+0</f>
        <v>29926.298605776501</v>
      </c>
      <c r="AL1864" s="23">
        <f>MAX(0.08,0.007/$AA1864*$AE1864)</f>
        <v>0.08</v>
      </c>
      <c r="AM1864" s="10" cm="1">
        <f t="array" ref="AM1864">Lvac($AI1864)-$BA1864</f>
        <v>-1.554597471613306E-2</v>
      </c>
      <c r="AN1864" s="10">
        <f>$AK1864-($AX1864-$AW1864)</f>
        <v>0.13860577650484629</v>
      </c>
      <c r="AO1864" s="3">
        <f>AM1864/AJ1864</f>
        <v>-1.7408399611325591</v>
      </c>
      <c r="AP1864" s="3">
        <v>-1.7330784138116542</v>
      </c>
      <c r="AS1864" s="3">
        <f t="shared" si="2448"/>
        <v>-1.3942234982096124E-3</v>
      </c>
      <c r="AT1864" s="3" cm="1">
        <f t="array" ref="AT1864">AS1864-(100000000/LvacE($A1864)-$E1864)</f>
        <v>-5.0491515139583498E-5</v>
      </c>
      <c r="AU1864" t="s">
        <v>4811</v>
      </c>
      <c r="AV1864" t="s">
        <v>4734</v>
      </c>
      <c r="AW1864" s="3">
        <v>38448.379999999997</v>
      </c>
      <c r="AX1864" s="3">
        <v>68374.539999999994</v>
      </c>
      <c r="AY1864" s="3"/>
      <c r="AZ1864" s="10" cm="1">
        <f t="array" ref="AZ1864">Lair(100000000/($AX1864-$AW1864))</f>
        <v>3340.5974727187618</v>
      </c>
      <c r="BA1864" s="10">
        <f>100000000/($AX1864-$AW1864)</f>
        <v>3341.558021476862</v>
      </c>
      <c r="BB1864" s="12">
        <v>516000000</v>
      </c>
      <c r="BC1864" s="3">
        <v>0.76700000000000002</v>
      </c>
      <c r="BD1864" s="12" cm="1">
        <f t="array" ref="BD1864">SfromgA($BB1864,$BA1864,"")</f>
        <v>9.5023293915832223</v>
      </c>
      <c r="BE1864" s="29">
        <f>(10^MAX(0.05, -0.312925054856973*((LN($BD1864))^(1/3)) + 0.454808404431693)-1)*100</f>
        <v>12.201845430196357</v>
      </c>
      <c r="BG1864" s="3"/>
      <c r="BH1864" s="3"/>
      <c r="BI1864" s="12">
        <f>IF($BB1864="",$BF1864,$BB1864)</f>
        <v>516000000</v>
      </c>
      <c r="BJ1864" s="29">
        <f>IF($BB1864="",$BH1864,$BE1864)</f>
        <v>12.201845430196357</v>
      </c>
      <c r="BK1864" s="3">
        <f>LN(BN1864*100000000/($AX1864-$AW1864)/$BI1864)</f>
        <v>-7.2713099537073846</v>
      </c>
      <c r="BL1864" s="13">
        <f>EXP(BK$4341*$AX1864+BK$4342)*$BI1864/(100000000/($AX1864-$AW1864))</f>
        <v>96.186105947347173</v>
      </c>
      <c r="BM1864" s="3">
        <f t="shared" ref="BM1864" si="2451">LN(BL1864/$C1864)</f>
        <v>6.6475248088794153E-2</v>
      </c>
      <c r="BN1864" s="16" cm="1">
        <f t="array" ref="BN1864">$C1864*EXP(poly_from_str(100000000/$E1864,BN$4342))</f>
        <v>107.35218939463647</v>
      </c>
      <c r="BO1864" s="3">
        <f>LN($C1864)</f>
        <v>4.499809670330265</v>
      </c>
      <c r="BP1864" s="13">
        <f>LN(BL1864/BN1864)</f>
        <v>-0.10983000061751939</v>
      </c>
      <c r="BY1864">
        <v>105115</v>
      </c>
    </row>
    <row r="1865" spans="1:77" hidden="1" x14ac:dyDescent="0.25">
      <c r="A1865" t="s">
        <v>2698</v>
      </c>
      <c r="B1865" s="2" t="str">
        <f t="shared" si="2439"/>
        <v/>
      </c>
      <c r="C1865">
        <v>0</v>
      </c>
      <c r="E1865" t="s">
        <v>2699</v>
      </c>
      <c r="R1865">
        <v>18</v>
      </c>
      <c r="S1865" t="s">
        <v>22</v>
      </c>
      <c r="AA1865" s="10">
        <f t="shared" si="2442"/>
        <v>3340.5349999999999</v>
      </c>
      <c r="AB1865" s="3" cm="1">
        <f t="array" ref="AB1865">100000000/Lvac(AA1865)</f>
        <v>29926.719643179116</v>
      </c>
      <c r="AC1865" s="28">
        <f t="shared" si="2443"/>
        <v>2.9935324730918854E-7</v>
      </c>
      <c r="AD1865" s="28">
        <f t="shared" si="2444"/>
        <v>3.3414955328320438E-7</v>
      </c>
      <c r="AE1865" s="21">
        <f t="shared" si="2445"/>
        <v>29926.719802049469</v>
      </c>
      <c r="AF1865" s="10" cm="1">
        <f t="array" ref="AF1865">Lair(100000000/AE1865)</f>
        <v>3340.5349822657054</v>
      </c>
      <c r="AG1865" s="10">
        <f t="shared" si="2446"/>
        <v>9.4793303532486745E-3</v>
      </c>
      <c r="AH1865" s="10" t="b">
        <f t="shared" si="2440"/>
        <v>1</v>
      </c>
      <c r="AI1865" s="10">
        <f t="shared" si="2447"/>
        <v>3340.5349999999999</v>
      </c>
      <c r="AJ1865">
        <v>3.0000000000000001E-3</v>
      </c>
      <c r="AK1865" s="3" cm="1">
        <f t="array" ref="AK1865">100000000/Lvac($AA1865)</f>
        <v>29926.719643179116</v>
      </c>
      <c r="AL1865" s="21">
        <f t="shared" ref="AL1865:AL1868" si="2452">AJ1865/AI1865*AK1865</f>
        <v>2.6875982119492044E-2</v>
      </c>
      <c r="AM1865" s="21"/>
      <c r="AN1865" s="21"/>
      <c r="AO1865" s="21"/>
      <c r="AP1865" s="21"/>
      <c r="AS1865" s="3">
        <f t="shared" si="2448"/>
        <v>-3.5682088491739705E-4</v>
      </c>
      <c r="AT1865" s="3" cm="1">
        <f t="array" ref="AT1865">AS1865-(100000000/LvacE($A1865)-$E1865)</f>
        <v>-5.0492886657593772E-5</v>
      </c>
      <c r="BB1865"/>
      <c r="BC1865"/>
      <c r="BD1865"/>
      <c r="BE1865"/>
      <c r="BF1865"/>
      <c r="BG1865"/>
      <c r="BH1865"/>
      <c r="BI1865"/>
      <c r="BJ1865"/>
      <c r="BN1865" s="16" cm="1">
        <f t="array" ref="BN1865">$C1865*EXP(poly_from_str(100000000/$E1865,BN$4342))</f>
        <v>0</v>
      </c>
      <c r="BO1865" s="16"/>
      <c r="BY1865" t="e">
        <v>#N/A</v>
      </c>
    </row>
    <row r="1866" spans="1:77" hidden="1" x14ac:dyDescent="0.25">
      <c r="A1866" t="s">
        <v>2700</v>
      </c>
      <c r="B1866" s="2" t="str">
        <f t="shared" si="2439"/>
        <v/>
      </c>
      <c r="C1866">
        <v>0</v>
      </c>
      <c r="E1866" t="s">
        <v>2701</v>
      </c>
      <c r="R1866">
        <v>18</v>
      </c>
      <c r="S1866" t="s">
        <v>22</v>
      </c>
      <c r="AA1866" s="10">
        <f t="shared" si="2442"/>
        <v>3340.4920000000002</v>
      </c>
      <c r="AB1866" s="3" cm="1">
        <f t="array" ref="AB1866">100000000/Lvac(AA1866)</f>
        <v>29927.104857988954</v>
      </c>
      <c r="AC1866" s="28">
        <f t="shared" si="2443"/>
        <v>2.9935710069055697E-7</v>
      </c>
      <c r="AD1866" s="28">
        <f t="shared" si="2444"/>
        <v>3.3414525218701634E-7</v>
      </c>
      <c r="AE1866" s="21">
        <f t="shared" si="2445"/>
        <v>29927.102694964065</v>
      </c>
      <c r="AF1866" s="10" cm="1">
        <f t="array" ref="AF1866">Lair(100000000/AE1866)</f>
        <v>3340.492241446791</v>
      </c>
      <c r="AG1866" s="10">
        <f t="shared" si="2446"/>
        <v>9.4794456711749277E-3</v>
      </c>
      <c r="AH1866" s="10" t="b">
        <f t="shared" si="2440"/>
        <v>1</v>
      </c>
      <c r="AI1866" s="10">
        <f t="shared" si="2447"/>
        <v>3340.4920000000002</v>
      </c>
      <c r="AJ1866">
        <v>3.0000000000000001E-3</v>
      </c>
      <c r="AK1866" s="3" cm="1">
        <f t="array" ref="AK1866">100000000/Lvac($AA1866)</f>
        <v>29927.104857988954</v>
      </c>
      <c r="AL1866" s="21">
        <f t="shared" si="2452"/>
        <v>2.6876674027049567E-2</v>
      </c>
      <c r="AM1866" s="21"/>
      <c r="AN1866" s="21"/>
      <c r="AO1866" s="21"/>
      <c r="AP1866" s="21"/>
      <c r="AS1866" s="3">
        <f t="shared" si="2448"/>
        <v>4.8579889553366229E-3</v>
      </c>
      <c r="AT1866" s="3" cm="1">
        <f t="array" ref="AT1866">AS1866-(100000000/LvacE($A1866)-$E1866)</f>
        <v>-5.0494145398261026E-5</v>
      </c>
      <c r="BB1866"/>
      <c r="BC1866"/>
      <c r="BD1866"/>
      <c r="BE1866"/>
      <c r="BF1866"/>
      <c r="BG1866"/>
      <c r="BH1866"/>
      <c r="BI1866"/>
      <c r="BJ1866"/>
      <c r="BN1866" s="16" cm="1">
        <f t="array" ref="BN1866">$C1866*EXP(poly_from_str(100000000/$E1866,BN$4342))</f>
        <v>0</v>
      </c>
      <c r="BO1866" s="16"/>
      <c r="BY1866" t="e">
        <v>#N/A</v>
      </c>
    </row>
    <row r="1867" spans="1:77" hidden="1" x14ac:dyDescent="0.25">
      <c r="A1867" t="s">
        <v>2702</v>
      </c>
      <c r="B1867" s="2" t="str">
        <f t="shared" si="2439"/>
        <v/>
      </c>
      <c r="C1867">
        <v>0</v>
      </c>
      <c r="E1867" t="s">
        <v>2703</v>
      </c>
      <c r="R1867">
        <v>18</v>
      </c>
      <c r="S1867" t="s">
        <v>22</v>
      </c>
      <c r="AA1867" s="10">
        <f t="shared" si="2442"/>
        <v>3340.4589999999998</v>
      </c>
      <c r="AB1867" s="3" cm="1">
        <f t="array" ref="AB1867">100000000/Lvac(AA1867)</f>
        <v>29927.400494684913</v>
      </c>
      <c r="AC1867" s="28">
        <f t="shared" si="2443"/>
        <v>2.9936005800400488E-7</v>
      </c>
      <c r="AD1867" s="28">
        <f t="shared" si="2444"/>
        <v>3.3414195134575735E-7</v>
      </c>
      <c r="AE1867" s="21">
        <f t="shared" si="2445"/>
        <v>29927.400274421085</v>
      </c>
      <c r="AF1867" s="10" cm="1">
        <f t="array" ref="AF1867">Lair(100000000/AE1867)</f>
        <v>3340.4590245863742</v>
      </c>
      <c r="AG1867" s="10">
        <f t="shared" si="2446"/>
        <v>9.4795341739989797E-3</v>
      </c>
      <c r="AH1867" s="10" t="b">
        <f t="shared" si="2440"/>
        <v>1</v>
      </c>
      <c r="AI1867" s="10">
        <f t="shared" si="2447"/>
        <v>3340.4589999999998</v>
      </c>
      <c r="AJ1867">
        <v>3.0000000000000001E-3</v>
      </c>
      <c r="AK1867" s="3" cm="1">
        <f t="array" ref="AK1867">100000000/Lvac($AA1867)</f>
        <v>29927.400494684913</v>
      </c>
      <c r="AL1867" s="21">
        <f t="shared" si="2452"/>
        <v>2.6877205043993876E-2</v>
      </c>
      <c r="AM1867" s="21"/>
      <c r="AN1867" s="21"/>
      <c r="AO1867" s="21"/>
      <c r="AP1867" s="21"/>
      <c r="AS1867" s="3">
        <f t="shared" si="2448"/>
        <v>4.9468491124571301E-4</v>
      </c>
      <c r="AT1867" s="3" cm="1">
        <f t="array" ref="AT1867">AS1867-(100000000/LvacE($A1867)-$E1867)</f>
        <v>-5.0495105824666098E-5</v>
      </c>
      <c r="BB1867"/>
      <c r="BC1867"/>
      <c r="BD1867"/>
      <c r="BE1867"/>
      <c r="BF1867"/>
      <c r="BG1867"/>
      <c r="BH1867"/>
      <c r="BI1867"/>
      <c r="BJ1867"/>
      <c r="BN1867" s="16" cm="1">
        <f t="array" ref="BN1867">$C1867*EXP(poly_from_str(100000000/$E1867,BN$4342))</f>
        <v>0</v>
      </c>
      <c r="BO1867" s="16"/>
      <c r="BY1867" t="e">
        <v>#N/A</v>
      </c>
    </row>
    <row r="1868" spans="1:77" hidden="1" x14ac:dyDescent="0.25">
      <c r="A1868" t="s">
        <v>2704</v>
      </c>
      <c r="B1868" s="2" t="str">
        <f t="shared" si="2439"/>
        <v/>
      </c>
      <c r="C1868">
        <v>0</v>
      </c>
      <c r="E1868" t="s">
        <v>2705</v>
      </c>
      <c r="R1868">
        <v>18</v>
      </c>
      <c r="S1868" t="s">
        <v>22</v>
      </c>
      <c r="AA1868" s="10">
        <f t="shared" si="2442"/>
        <v>3340.4319999999998</v>
      </c>
      <c r="AB1868" s="3" cm="1">
        <f t="array" ref="AB1868">100000000/Lvac(AA1868)</f>
        <v>29927.642383598759</v>
      </c>
      <c r="AC1868" s="28">
        <f t="shared" si="2443"/>
        <v>2.993624776675592E-7</v>
      </c>
      <c r="AD1868" s="28">
        <f t="shared" si="2444"/>
        <v>3.3413925065745568E-7</v>
      </c>
      <c r="AE1868" s="21">
        <f t="shared" si="2445"/>
        <v>29927.641322256506</v>
      </c>
      <c r="AF1868" s="10" cm="1">
        <f t="array" ref="AF1868">Lair(100000000/AE1868)</f>
        <v>3340.432118467646</v>
      </c>
      <c r="AG1868" s="10">
        <f t="shared" si="2446"/>
        <v>9.4796065873513913E-3</v>
      </c>
      <c r="AH1868" s="10" t="b">
        <f t="shared" si="2440"/>
        <v>1</v>
      </c>
      <c r="AI1868" s="10">
        <f t="shared" si="2447"/>
        <v>3340.4319999999998</v>
      </c>
      <c r="AJ1868">
        <v>3.0000000000000001E-3</v>
      </c>
      <c r="AK1868" s="3" cm="1">
        <f t="array" ref="AK1868">100000000/Lvac($AA1868)</f>
        <v>29927.642383598759</v>
      </c>
      <c r="AL1868" s="21">
        <f t="shared" si="2452"/>
        <v>2.6877639524108342E-2</v>
      </c>
      <c r="AM1868" s="21"/>
      <c r="AN1868" s="21"/>
      <c r="AO1868" s="21"/>
      <c r="AP1868" s="21"/>
      <c r="AS1868" s="3">
        <f t="shared" si="2448"/>
        <v>2.3835987594793551E-3</v>
      </c>
      <c r="AT1868" s="3" cm="1">
        <f t="array" ref="AT1868">AS1868-(100000000/LvacE($A1868)-$E1868)</f>
        <v>-5.0495898904046044E-5</v>
      </c>
      <c r="BB1868"/>
      <c r="BC1868"/>
      <c r="BD1868"/>
      <c r="BE1868"/>
      <c r="BF1868"/>
      <c r="BG1868"/>
      <c r="BH1868"/>
      <c r="BI1868"/>
      <c r="BJ1868"/>
      <c r="BN1868" s="16" cm="1">
        <f t="array" ref="BN1868">$C1868*EXP(poly_from_str(100000000/$E1868,BN$4342))</f>
        <v>0</v>
      </c>
      <c r="BO1868" s="16"/>
      <c r="BY1868" t="e">
        <v>#N/A</v>
      </c>
    </row>
    <row r="1869" spans="1:77" hidden="1" x14ac:dyDescent="0.25">
      <c r="A1869" t="s">
        <v>2706</v>
      </c>
      <c r="B1869" s="2" t="str">
        <f t="shared" si="2439"/>
        <v/>
      </c>
      <c r="C1869">
        <v>7</v>
      </c>
      <c r="D1869" t="s">
        <v>134</v>
      </c>
      <c r="E1869" t="s">
        <v>2707</v>
      </c>
      <c r="F1869">
        <v>50227</v>
      </c>
      <c r="G1869" t="s">
        <v>5</v>
      </c>
      <c r="H1869" s="5" t="s">
        <v>19</v>
      </c>
      <c r="I1869">
        <v>80164</v>
      </c>
      <c r="J1869" t="s">
        <v>3</v>
      </c>
      <c r="K1869" s="5" t="s">
        <v>19</v>
      </c>
      <c r="L1869">
        <v>50227.79</v>
      </c>
      <c r="M1869" t="str">
        <f>$G1869&amp;""</f>
        <v>e</v>
      </c>
      <c r="N1869" t="str">
        <f>$H1869&amp;""</f>
        <v>3/2</v>
      </c>
      <c r="O1869">
        <v>80164.039999999994</v>
      </c>
      <c r="P1869" t="str">
        <f>$J1869&amp;""</f>
        <v>o</v>
      </c>
      <c r="Q1869" t="str">
        <f>$K1869&amp;""</f>
        <v>3/2</v>
      </c>
      <c r="R1869">
        <v>18</v>
      </c>
      <c r="AA1869" s="10">
        <f t="shared" si="2442"/>
        <v>3339.47</v>
      </c>
      <c r="AB1869" s="3" cm="1">
        <f t="array" ref="AB1869">100000000/Lvac(AA1869)</f>
        <v>29936.263348253895</v>
      </c>
      <c r="AC1869" s="28">
        <f t="shared" si="2443"/>
        <v>2.9944871491583997E-7</v>
      </c>
      <c r="AD1869" s="28">
        <f t="shared" si="2444"/>
        <v>3.3404302613416426E-7</v>
      </c>
      <c r="AE1869" s="21">
        <f t="shared" si="2445"/>
        <v>29936.261856427893</v>
      </c>
      <c r="AF1869" s="10" cm="1">
        <f t="array" ref="AF1869">Lair(100000000/AE1869)</f>
        <v>3339.4701664226063</v>
      </c>
      <c r="AG1869" s="10">
        <f t="shared" si="2446"/>
        <v>9.4821877945083944E-3</v>
      </c>
      <c r="AH1869" s="10" t="b">
        <f t="shared" si="2440"/>
        <v>1</v>
      </c>
      <c r="AI1869" s="10">
        <f>$AF1869</f>
        <v>3339.4701664226063</v>
      </c>
      <c r="AJ1869" s="10">
        <f>AL1869/AK1869*AI1869</f>
        <v>8.9242137606125489E-3</v>
      </c>
      <c r="AK1869" s="23" cm="1">
        <f t="array" ref="AK1869">100000000/Lvac($AA1869)+0</f>
        <v>29936.263348253895</v>
      </c>
      <c r="AL1869" s="23">
        <f>MAX(0.08,0.007/$AA1869*$AE1869)</f>
        <v>0.08</v>
      </c>
      <c r="AM1869" s="10" cm="1">
        <f t="array" ref="AM1869">Lvac($AI1869)-$BA1869</f>
        <v>-1.3229971195869439E-3</v>
      </c>
      <c r="AN1869" s="10">
        <f>$AK1869-($AX1869-$AW1869)</f>
        <v>1.3348253902222496E-2</v>
      </c>
      <c r="AO1869" s="3">
        <f>AM1869/AJ1869</f>
        <v>-0.14824803115161314</v>
      </c>
      <c r="AP1869" s="3">
        <v>-0.16690122667101565</v>
      </c>
      <c r="AS1869" s="3">
        <f t="shared" si="2448"/>
        <v>3.3482538965472486E-3</v>
      </c>
      <c r="AT1869" s="3" cm="1">
        <f t="array" ref="AT1869">AS1869-(100000000/LvacE($A1869)-$E1869)</f>
        <v>-5.0523973186500371E-5</v>
      </c>
      <c r="AU1869" t="s">
        <v>4934</v>
      </c>
      <c r="AV1869" t="s">
        <v>4888</v>
      </c>
      <c r="AW1869" s="3">
        <v>50227.79</v>
      </c>
      <c r="AX1869" s="3">
        <v>80164.039999999994</v>
      </c>
      <c r="AY1869" s="3"/>
      <c r="AZ1869" s="10" cm="1">
        <f t="array" ref="AZ1869">Lair(100000000/($AX1869-$AW1869))</f>
        <v>3339.4714890825621</v>
      </c>
      <c r="BA1869" s="10">
        <f>100000000/($AX1869-$AW1869)</f>
        <v>3340.4317508037921</v>
      </c>
      <c r="BB1869" s="12">
        <v>477000000</v>
      </c>
      <c r="BC1869" s="3">
        <v>0.69499999999999995</v>
      </c>
      <c r="BD1869" s="12" cm="1">
        <f t="array" ref="BD1869">SfromgA($BB1869,$BA1869,"")</f>
        <v>8.7752510088329956</v>
      </c>
      <c r="BE1869" s="29">
        <f>(10^MAX(0.05, -0.312925054856973*((LN($BD1869))^(1/3)) + 0.454808404431693)-1)*100</f>
        <v>12.201845430196357</v>
      </c>
      <c r="BG1869" s="3"/>
      <c r="BH1869" s="3"/>
      <c r="BI1869" s="12">
        <f>IF($BB1869="",$BF1869,$BB1869)</f>
        <v>477000000</v>
      </c>
      <c r="BJ1869" s="29">
        <f>IF($BB1869="",$BH1869,$BE1869)</f>
        <v>12.201845430196357</v>
      </c>
      <c r="BK1869" s="3">
        <f>LN(BN1869*100000000/($AX1869-$AW1869)/$BI1869)</f>
        <v>-9.7431720963297366</v>
      </c>
      <c r="BL1869" s="13">
        <f>EXP(BK$4341*$AX1869+BK$4342)*$BI1869/(100000000/($AX1869-$AW1869))</f>
        <v>36.316192775815587</v>
      </c>
      <c r="BM1869" s="3">
        <f t="shared" ref="BM1869" si="2453">LN(BL1869/$C1869)</f>
        <v>1.6463535747288955</v>
      </c>
      <c r="BN1869" s="16" cm="1">
        <f t="array" ref="BN1869">$C1869*EXP(poly_from_str(100000000/$E1869,BN$4342))</f>
        <v>8.3812712896657597</v>
      </c>
      <c r="BO1869" s="3">
        <f>LN($C1869)</f>
        <v>1.9459101490553132</v>
      </c>
      <c r="BP1869" s="13">
        <f>LN(BL1869/BN1869)</f>
        <v>1.4662641155855776</v>
      </c>
      <c r="BY1869">
        <v>8204</v>
      </c>
    </row>
    <row r="1870" spans="1:77" hidden="1" x14ac:dyDescent="0.25">
      <c r="A1870" t="s">
        <v>2708</v>
      </c>
      <c r="B1870" s="2" t="str">
        <f t="shared" si="2439"/>
        <v/>
      </c>
      <c r="C1870">
        <v>0</v>
      </c>
      <c r="E1870" t="s">
        <v>2709</v>
      </c>
      <c r="R1870">
        <v>18</v>
      </c>
      <c r="S1870" t="s">
        <v>22</v>
      </c>
      <c r="AA1870" s="10">
        <f t="shared" si="2442"/>
        <v>3339.3969999999999</v>
      </c>
      <c r="AB1870" s="3" cm="1">
        <f t="array" ref="AB1870">100000000/Lvac(AA1870)</f>
        <v>29936.917740625348</v>
      </c>
      <c r="AC1870" s="28">
        <f t="shared" si="2443"/>
        <v>2.9945526093483344E-7</v>
      </c>
      <c r="AD1870" s="28">
        <f t="shared" si="2444"/>
        <v>3.3403572427330025E-7</v>
      </c>
      <c r="AE1870" s="21">
        <f t="shared" si="2445"/>
        <v>29936.918747346277</v>
      </c>
      <c r="AF1870" s="10" cm="1">
        <f t="array" ref="AF1870">Lair(100000000/AE1870)</f>
        <v>3339.3968876988451</v>
      </c>
      <c r="AG1870" s="10">
        <f t="shared" si="2446"/>
        <v>9.482383756801804E-3</v>
      </c>
      <c r="AH1870" s="10" t="b">
        <f t="shared" si="2440"/>
        <v>1</v>
      </c>
      <c r="AI1870" s="10">
        <f t="shared" si="2447"/>
        <v>3339.3969999999999</v>
      </c>
      <c r="AJ1870">
        <v>3.0000000000000001E-3</v>
      </c>
      <c r="AK1870" s="3" cm="1">
        <f t="array" ref="AK1870">100000000/Lvac($AA1870)</f>
        <v>29936.917740625348</v>
      </c>
      <c r="AL1870" s="21">
        <f t="shared" ref="AL1870:AL1874" si="2454">AJ1870/AI1870*AK1870</f>
        <v>2.6894302540810825E-2</v>
      </c>
      <c r="AM1870" s="21"/>
      <c r="AN1870" s="21"/>
      <c r="AO1870" s="21"/>
      <c r="AP1870" s="21"/>
      <c r="AS1870" s="3">
        <f t="shared" si="2448"/>
        <v>-2.2593746507482138E-3</v>
      </c>
      <c r="AT1870" s="3" cm="1">
        <f t="array" ref="AT1870">AS1870-(100000000/LvacE($A1870)-$E1870)</f>
        <v>-5.0526097766123712E-5</v>
      </c>
      <c r="BB1870"/>
      <c r="BC1870"/>
      <c r="BD1870"/>
      <c r="BE1870"/>
      <c r="BF1870"/>
      <c r="BG1870"/>
      <c r="BH1870"/>
      <c r="BI1870"/>
      <c r="BJ1870"/>
      <c r="BN1870" s="16" cm="1">
        <f t="array" ref="BN1870">$C1870*EXP(poly_from_str(100000000/$E1870,BN$4342))</f>
        <v>0</v>
      </c>
      <c r="BO1870" s="16"/>
      <c r="BY1870" t="e">
        <v>#N/A</v>
      </c>
    </row>
    <row r="1871" spans="1:77" hidden="1" x14ac:dyDescent="0.25">
      <c r="A1871" t="s">
        <v>2710</v>
      </c>
      <c r="B1871" s="2" t="str">
        <f t="shared" si="2439"/>
        <v/>
      </c>
      <c r="C1871">
        <v>0</v>
      </c>
      <c r="E1871" t="s">
        <v>2711</v>
      </c>
      <c r="R1871">
        <v>18</v>
      </c>
      <c r="S1871" t="s">
        <v>22</v>
      </c>
      <c r="AA1871" s="10">
        <f t="shared" si="2442"/>
        <v>3339.3319999999999</v>
      </c>
      <c r="AB1871" s="3" cm="1">
        <f t="array" ref="AB1871">100000000/Lvac(AA1871)</f>
        <v>29937.500442842524</v>
      </c>
      <c r="AC1871" s="28">
        <f t="shared" si="2443"/>
        <v>2.9946108982275501E-7</v>
      </c>
      <c r="AD1871" s="28">
        <f t="shared" si="2444"/>
        <v>3.3402922261637266E-7</v>
      </c>
      <c r="AE1871" s="21">
        <f t="shared" si="2445"/>
        <v>29937.500245514439</v>
      </c>
      <c r="AF1871" s="10" cm="1">
        <f t="array" ref="AF1871">Lair(100000000/AE1871)</f>
        <v>3339.3320220113728</v>
      </c>
      <c r="AG1871" s="10">
        <f t="shared" si="2446"/>
        <v>9.482558254591416E-3</v>
      </c>
      <c r="AH1871" s="10" t="b">
        <f t="shared" si="2440"/>
        <v>1</v>
      </c>
      <c r="AI1871" s="10">
        <f t="shared" si="2447"/>
        <v>3339.3319999999999</v>
      </c>
      <c r="AJ1871">
        <v>3.0000000000000001E-3</v>
      </c>
      <c r="AK1871" s="3" cm="1">
        <f t="array" ref="AK1871">100000000/Lvac($AA1871)</f>
        <v>29937.500442842524</v>
      </c>
      <c r="AL1871" s="21">
        <f t="shared" si="2454"/>
        <v>2.6895349527548497E-2</v>
      </c>
      <c r="AM1871" s="21"/>
      <c r="AN1871" s="21"/>
      <c r="AO1871" s="21"/>
      <c r="AP1871" s="21"/>
      <c r="AS1871" s="3">
        <f t="shared" si="2448"/>
        <v>4.4284252362558618E-4</v>
      </c>
      <c r="AT1871" s="3" cm="1">
        <f t="array" ref="AT1871">AS1871-(100000000/LvacE($A1871)-$E1871)</f>
        <v>-5.0527993153082207E-5</v>
      </c>
      <c r="BB1871"/>
      <c r="BC1871"/>
      <c r="BD1871"/>
      <c r="BE1871"/>
      <c r="BF1871"/>
      <c r="BG1871"/>
      <c r="BH1871"/>
      <c r="BI1871"/>
      <c r="BJ1871"/>
      <c r="BN1871" s="16" cm="1">
        <f t="array" ref="BN1871">$C1871*EXP(poly_from_str(100000000/$E1871,BN$4342))</f>
        <v>0</v>
      </c>
      <c r="BO1871" s="16"/>
      <c r="BY1871" t="e">
        <v>#N/A</v>
      </c>
    </row>
    <row r="1872" spans="1:77" hidden="1" x14ac:dyDescent="0.25">
      <c r="A1872" t="s">
        <v>2712</v>
      </c>
      <c r="B1872" s="2" t="str">
        <f t="shared" si="2439"/>
        <v/>
      </c>
      <c r="C1872">
        <v>3</v>
      </c>
      <c r="D1872" t="s">
        <v>14</v>
      </c>
      <c r="E1872" t="s">
        <v>2713</v>
      </c>
      <c r="F1872">
        <v>37919</v>
      </c>
      <c r="G1872" t="s">
        <v>5</v>
      </c>
      <c r="H1872" s="5" t="s">
        <v>8</v>
      </c>
      <c r="I1872">
        <v>67870</v>
      </c>
      <c r="J1872" t="s">
        <v>3</v>
      </c>
      <c r="K1872" s="5" t="s">
        <v>4</v>
      </c>
      <c r="L1872">
        <v>37919.58</v>
      </c>
      <c r="M1872" t="str">
        <f t="shared" ref="M1872:M1875" si="2455">$G1872&amp;""</f>
        <v>e</v>
      </c>
      <c r="N1872" t="str">
        <f t="shared" ref="N1872:N1875" si="2456">$H1872&amp;""</f>
        <v>7/2</v>
      </c>
      <c r="O1872">
        <v>67870.759999999995</v>
      </c>
      <c r="P1872" t="str">
        <f t="shared" ref="P1872:P1875" si="2457">$J1872&amp;""</f>
        <v>o</v>
      </c>
      <c r="Q1872" t="str">
        <f t="shared" ref="Q1872:Q1875" si="2458">$K1872&amp;""</f>
        <v>9/2</v>
      </c>
      <c r="R1872">
        <v>18</v>
      </c>
      <c r="AA1872" s="10">
        <f t="shared" si="2442"/>
        <v>3337.8049999999998</v>
      </c>
      <c r="AB1872" s="3" cm="1">
        <f t="array" ref="AB1872">100000000/Lvac(AA1872)</f>
        <v>29951.195991377845</v>
      </c>
      <c r="AC1872" s="28">
        <f t="shared" si="2443"/>
        <v>2.9959808916338732E-7</v>
      </c>
      <c r="AD1872" s="28">
        <f t="shared" si="2444"/>
        <v>3.3387648369296287E-7</v>
      </c>
      <c r="AE1872" s="21">
        <f t="shared" si="2445"/>
        <v>29951.197779408798</v>
      </c>
      <c r="AF1872" s="10" cm="1">
        <f t="array" ref="AF1872">Lair(100000000/AE1872)</f>
        <v>3337.8048007327234</v>
      </c>
      <c r="AG1872" s="10">
        <f t="shared" si="2446"/>
        <v>9.4866605435874538E-3</v>
      </c>
      <c r="AH1872" s="10" t="b">
        <f t="shared" si="2440"/>
        <v>1</v>
      </c>
      <c r="AI1872" s="10">
        <f t="shared" ref="AI1872:AI1875" si="2459">$AF1872</f>
        <v>3337.8048007327234</v>
      </c>
      <c r="AJ1872">
        <v>7.0000000000000001E-3</v>
      </c>
      <c r="AK1872" s="3" cm="1">
        <f t="array" ref="AK1872">100000000/Lvac($AA1872)</f>
        <v>29951.195991377845</v>
      </c>
      <c r="AL1872" s="21">
        <f t="shared" si="2454"/>
        <v>6.2813251360181455E-2</v>
      </c>
      <c r="AM1872" s="10" cm="1">
        <f t="array" ref="AM1872">Lvac($AI1872)-$BA1872</f>
        <v>-1.9819339804598712E-3</v>
      </c>
      <c r="AN1872" s="10">
        <f t="shared" ref="AN1872:AN1875" si="2460">$AK1872-($AX1872-$AW1872)</f>
        <v>1.5991377851605648E-2</v>
      </c>
      <c r="AO1872" s="3">
        <f t="shared" ref="AO1872:AO1875" si="2461">AM1872/AJ1872</f>
        <v>-0.28313342577998157</v>
      </c>
      <c r="AP1872" s="3">
        <v>-0.25465941605164388</v>
      </c>
      <c r="AS1872" s="3">
        <f t="shared" si="2448"/>
        <v>-4.0086221561068669E-3</v>
      </c>
      <c r="AT1872" s="3" cm="1">
        <f t="array" ref="AT1872">AS1872-(100000000/LvacE($A1872)-$E1872)</f>
        <v>-5.057238377048634E-5</v>
      </c>
      <c r="AU1872" t="s">
        <v>4759</v>
      </c>
      <c r="AV1872" t="s">
        <v>4750</v>
      </c>
      <c r="AW1872" s="3">
        <v>37919.58</v>
      </c>
      <c r="AX1872" s="3">
        <v>67870.759999999995</v>
      </c>
      <c r="AY1872" s="3"/>
      <c r="AZ1872" s="10" cm="1">
        <f t="array" ref="AZ1872">Lair(100000000/($AX1872-$AW1872))</f>
        <v>3337.8067821616555</v>
      </c>
      <c r="BA1872" s="10">
        <f t="shared" ref="BA1872:BA1875" si="2462">100000000/($AX1872-$AW1872)</f>
        <v>3338.7666195455413</v>
      </c>
      <c r="BB1872" s="12">
        <v>15100000</v>
      </c>
      <c r="BC1872" s="3">
        <v>0.111</v>
      </c>
      <c r="BD1872" s="12" cm="1">
        <f t="array" ref="BD1872">SfromgA($BB1872,$BA1872,"")</f>
        <v>0.27737575395811104</v>
      </c>
      <c r="BE1872" s="29">
        <f t="shared" ref="BE1872:BE1873" si="2463">(10^MAX(0.05, -0.312925054856973*((LN($BD1872))^(1/3)) + 0.454808404431693)-1)*100</f>
        <v>523.42291574274361</v>
      </c>
      <c r="BG1872" s="3"/>
      <c r="BH1872" s="3"/>
      <c r="BI1872" s="12">
        <f t="shared" ref="BI1872:BI1873" si="2464">IF($BB1872="",$BF1872,$BB1872)</f>
        <v>15100000</v>
      </c>
      <c r="BJ1872" s="29">
        <f t="shared" ref="BJ1872:BJ1873" si="2465">IF($BB1872="",$BH1872,$BE1872)</f>
        <v>523.42291574274361</v>
      </c>
      <c r="BK1872" s="3">
        <f t="shared" ref="BK1872:BK1873" si="2466">LN(BN1872*100000000/($AX1872-$AW1872)/$BI1872)</f>
        <v>-7.1324951394339413</v>
      </c>
      <c r="BL1872" s="13">
        <f>EXP(BK$4341*$AX1872+BK$4342)*$BI1872/(100000000/($AX1872-$AW1872))</f>
        <v>2.9270230636267787</v>
      </c>
      <c r="BM1872" s="3">
        <f t="shared" ref="BM1872:BM1873" si="2467">LN(BL1872/$C1872)</f>
        <v>-2.4626401376566215E-2</v>
      </c>
      <c r="BN1872" s="16" cm="1">
        <f t="array" ref="BN1872">$C1872*EXP(poly_from_str(100000000/$E1872,BN$4342))</f>
        <v>3.612331541225962</v>
      </c>
      <c r="BO1872" s="3">
        <f t="shared" ref="BO1872:BO1873" si="2468">LN($C1872)</f>
        <v>1.0986122886681098</v>
      </c>
      <c r="BP1872" s="13">
        <f t="shared" ref="BP1872:BP1873" si="2469">LN(BL1872/BN1872)</f>
        <v>-0.210367532873108</v>
      </c>
      <c r="BY1872">
        <v>3534</v>
      </c>
    </row>
    <row r="1873" spans="1:77" hidden="1" x14ac:dyDescent="0.25">
      <c r="A1873" t="s">
        <v>2714</v>
      </c>
      <c r="B1873" s="2" t="str">
        <f t="shared" si="2439"/>
        <v/>
      </c>
      <c r="C1873">
        <v>3</v>
      </c>
      <c r="E1873" t="s">
        <v>2715</v>
      </c>
      <c r="F1873">
        <v>39732</v>
      </c>
      <c r="G1873" t="s">
        <v>5</v>
      </c>
      <c r="H1873" s="5" t="s">
        <v>16</v>
      </c>
      <c r="I1873">
        <v>69686</v>
      </c>
      <c r="J1873" t="s">
        <v>3</v>
      </c>
      <c r="K1873" s="5" t="s">
        <v>4</v>
      </c>
      <c r="L1873">
        <v>39732.99</v>
      </c>
      <c r="M1873" t="str">
        <f t="shared" si="2455"/>
        <v>e</v>
      </c>
      <c r="N1873" t="str">
        <f t="shared" si="2456"/>
        <v>11/2</v>
      </c>
      <c r="O1873">
        <v>69686.259999999995</v>
      </c>
      <c r="P1873" t="str">
        <f t="shared" si="2457"/>
        <v>o</v>
      </c>
      <c r="Q1873" t="str">
        <f t="shared" si="2458"/>
        <v>9/2</v>
      </c>
      <c r="R1873">
        <v>18</v>
      </c>
      <c r="AA1873" s="10">
        <f t="shared" si="2442"/>
        <v>3337.578</v>
      </c>
      <c r="AB1873" s="3" cm="1">
        <f t="array" ref="AB1873">100000000/Lvac(AA1873)</f>
        <v>29953.233007254992</v>
      </c>
      <c r="AC1873" s="28">
        <f t="shared" si="2443"/>
        <v>2.9961846584559222E-7</v>
      </c>
      <c r="AD1873" s="28">
        <f t="shared" si="2444"/>
        <v>3.3385377790697565E-7</v>
      </c>
      <c r="AE1873" s="21">
        <f t="shared" si="2445"/>
        <v>29953.231665677984</v>
      </c>
      <c r="AF1873" s="10" cm="1">
        <f t="array" ref="AF1873">Lair(100000000/AE1873)</f>
        <v>3337.578149491856</v>
      </c>
      <c r="AG1873" s="10">
        <f t="shared" si="2446"/>
        <v>9.487270860374649E-3</v>
      </c>
      <c r="AH1873" s="10" t="b">
        <f t="shared" si="2440"/>
        <v>1</v>
      </c>
      <c r="AI1873" s="10">
        <f t="shared" si="2459"/>
        <v>3337.578149491856</v>
      </c>
      <c r="AJ1873">
        <v>3.0000000000000001E-3</v>
      </c>
      <c r="AK1873" s="3" cm="1">
        <f t="array" ref="AK1873">100000000/Lvac($AA1873)</f>
        <v>29953.233007254992</v>
      </c>
      <c r="AL1873" s="21">
        <f t="shared" si="2454"/>
        <v>2.6923623956324756E-2</v>
      </c>
      <c r="AM1873" s="10" cm="1">
        <f t="array" ref="AM1873">Lvac($AI1873)-$BA1873</f>
        <v>4.2726750034489669E-3</v>
      </c>
      <c r="AN1873" s="10">
        <f t="shared" si="2460"/>
        <v>-3.6992745004681638E-2</v>
      </c>
      <c r="AO1873" s="3">
        <f t="shared" si="2461"/>
        <v>1.4242250011496556</v>
      </c>
      <c r="AP1873" s="3">
        <v>1.3743816812166187</v>
      </c>
      <c r="AS1873" s="3">
        <f t="shared" si="2448"/>
        <v>3.0072549925534986E-3</v>
      </c>
      <c r="AT1873" s="3" cm="1">
        <f t="array" ref="AT1873">AS1873-(100000000/LvacE($A1873)-$E1873)</f>
        <v>-5.0578964874148369E-5</v>
      </c>
      <c r="AU1873" t="s">
        <v>4720</v>
      </c>
      <c r="AV1873" t="s">
        <v>4833</v>
      </c>
      <c r="AW1873" s="3">
        <v>39732.99</v>
      </c>
      <c r="AX1873" s="3">
        <v>69686.259999999995</v>
      </c>
      <c r="AY1873" s="3"/>
      <c r="AZ1873" s="10" cm="1">
        <f t="array" ref="AZ1873">Lair(100000000/($AX1873-$AW1873))</f>
        <v>3337.5738779056273</v>
      </c>
      <c r="BA1873" s="10">
        <f t="shared" si="2462"/>
        <v>3338.5336559247125</v>
      </c>
      <c r="BB1873" s="12">
        <v>9020000</v>
      </c>
      <c r="BC1873" s="3">
        <v>0.1</v>
      </c>
      <c r="BD1873" s="12" cm="1">
        <f t="array" ref="BD1873">SfromgA($BB1873,$BA1873,"")</f>
        <v>0.16565600120798069</v>
      </c>
      <c r="BE1873" s="29">
        <f t="shared" si="2463"/>
        <v>584.40141043545179</v>
      </c>
      <c r="BG1873" s="3"/>
      <c r="BH1873" s="3"/>
      <c r="BI1873" s="12">
        <f t="shared" si="2464"/>
        <v>9020000</v>
      </c>
      <c r="BJ1873" s="29">
        <f t="shared" si="2465"/>
        <v>584.40141043545179</v>
      </c>
      <c r="BK1873" s="3">
        <f t="shared" si="2466"/>
        <v>-6.6165488600448485</v>
      </c>
      <c r="BL1873" s="13">
        <f>EXP(BK$4341*$AX1873+BK$4342)*$BI1873/(100000000/($AX1873-$AW1873))</f>
        <v>1.5232760104329275</v>
      </c>
      <c r="BM1873" s="3">
        <f t="shared" si="2467"/>
        <v>-0.67774900305086794</v>
      </c>
      <c r="BN1873" s="16" cm="1">
        <f t="array" ref="BN1873">$C1873*EXP(poly_from_str(100000000/$E1873,BN$4342))</f>
        <v>3.6150983726623922</v>
      </c>
      <c r="BO1873" s="3">
        <f t="shared" si="2468"/>
        <v>1.0986122886681098</v>
      </c>
      <c r="BP1873" s="13">
        <f t="shared" si="2469"/>
        <v>-0.86425578197797903</v>
      </c>
      <c r="BY1873">
        <v>3537</v>
      </c>
    </row>
    <row r="1874" spans="1:77" hidden="1" x14ac:dyDescent="0.25">
      <c r="A1874" t="s">
        <v>2716</v>
      </c>
      <c r="B1874" s="2" t="str">
        <f t="shared" si="2439"/>
        <v/>
      </c>
      <c r="C1874" s="4">
        <v>3</v>
      </c>
      <c r="E1874" t="s">
        <v>2717</v>
      </c>
      <c r="F1874" s="4">
        <v>10138</v>
      </c>
      <c r="G1874" s="4" t="s">
        <v>3</v>
      </c>
      <c r="H1874" s="6" t="s">
        <v>18</v>
      </c>
      <c r="I1874" s="4">
        <v>40098</v>
      </c>
      <c r="J1874" s="4" t="s">
        <v>5</v>
      </c>
      <c r="K1874" s="6" t="s">
        <v>18</v>
      </c>
      <c r="L1874" s="4">
        <v>10138.18</v>
      </c>
      <c r="M1874" t="str">
        <f t="shared" si="2455"/>
        <v>o</v>
      </c>
      <c r="N1874" t="str">
        <f t="shared" si="2456"/>
        <v>5/2</v>
      </c>
      <c r="O1874" s="4">
        <v>40098.660000000003</v>
      </c>
      <c r="P1874" t="str">
        <f t="shared" si="2457"/>
        <v>e</v>
      </c>
      <c r="Q1874" t="str">
        <f t="shared" si="2458"/>
        <v>5/2</v>
      </c>
      <c r="R1874">
        <v>18</v>
      </c>
      <c r="S1874" s="4" t="s">
        <v>2718</v>
      </c>
      <c r="T1874">
        <v>2</v>
      </c>
      <c r="AA1874" s="10">
        <f t="shared" si="2442"/>
        <v>3336.7710000000002</v>
      </c>
      <c r="AB1874" s="3" cm="1">
        <f t="array" ref="AB1874">100000000/Lvac(AA1874)</f>
        <v>29960.476977247858</v>
      </c>
      <c r="AC1874" s="28">
        <f t="shared" si="2443"/>
        <v>2.9969092874518505E-7</v>
      </c>
      <c r="AD1874" s="28">
        <f t="shared" si="2444"/>
        <v>3.3377305733797406E-7</v>
      </c>
      <c r="AE1874" s="21">
        <f t="shared" si="2445"/>
        <v>29960.478326460852</v>
      </c>
      <c r="AF1874" s="10" cm="1">
        <f t="array" ref="AF1874">Lair(100000000/AE1874)</f>
        <v>3336.7708497299705</v>
      </c>
      <c r="AG1874" s="10">
        <f t="shared" si="2446"/>
        <v>9.4894415854800719E-3</v>
      </c>
      <c r="AH1874" s="10" t="b">
        <f t="shared" si="2440"/>
        <v>1</v>
      </c>
      <c r="AI1874" s="10">
        <f t="shared" si="2459"/>
        <v>3336.7708497299705</v>
      </c>
      <c r="AJ1874">
        <v>3.0000000000000001E-3</v>
      </c>
      <c r="AK1874" s="3" cm="1">
        <f t="array" ref="AK1874">100000000/Lvac($AA1874)</f>
        <v>29960.476977247858</v>
      </c>
      <c r="AL1874" s="21">
        <f t="shared" si="2454"/>
        <v>2.6936650725960781E-2</v>
      </c>
      <c r="AM1874" s="10" cm="1">
        <f t="array" ref="AM1874">Lvac($AI1874)-$BA1874</f>
        <v>1.8643968769538333E-4</v>
      </c>
      <c r="AN1874" s="10">
        <f t="shared" si="2460"/>
        <v>-3.0227521456254181E-3</v>
      </c>
      <c r="AO1874" s="3">
        <f t="shared" si="2461"/>
        <v>6.2146562565127773E-2</v>
      </c>
      <c r="AP1874" s="3">
        <v>0.11224933920554273</v>
      </c>
      <c r="AS1874" s="3">
        <f t="shared" si="2448"/>
        <v>-3.0227521419874392E-3</v>
      </c>
      <c r="AT1874" s="3" cm="1">
        <f t="array" ref="AT1874">AS1874-(100000000/LvacE($A1874)-$E1874)</f>
        <v>-5.0602327974047512E-5</v>
      </c>
      <c r="AU1874" t="s">
        <v>4710</v>
      </c>
      <c r="AV1874" t="s">
        <v>4732</v>
      </c>
      <c r="AW1874" s="3">
        <v>10138.18</v>
      </c>
      <c r="AX1874" s="3">
        <v>40098.660000000003</v>
      </c>
      <c r="AY1874" s="3"/>
      <c r="AZ1874" s="10" cm="1">
        <f t="array" ref="AZ1874">Lair(100000000/($AX1874-$AW1874))</f>
        <v>3336.7706633377898</v>
      </c>
      <c r="BA1874" s="10">
        <f t="shared" si="2462"/>
        <v>3337.7302366317226</v>
      </c>
      <c r="BN1874" s="16" cm="1">
        <f t="array" ref="BN1874">$C1874*EXP(poly_from_str(100000000/$E1874,BN$4342))</f>
        <v>3.6249810430108163</v>
      </c>
      <c r="BO1874" s="16"/>
      <c r="BY1874">
        <v>3546</v>
      </c>
    </row>
    <row r="1875" spans="1:77" hidden="1" x14ac:dyDescent="0.25">
      <c r="A1875" t="s">
        <v>2719</v>
      </c>
      <c r="B1875" s="2" t="str">
        <f t="shared" si="2439"/>
        <v/>
      </c>
      <c r="C1875">
        <v>60</v>
      </c>
      <c r="D1875" t="s">
        <v>134</v>
      </c>
      <c r="E1875" t="s">
        <v>2720</v>
      </c>
      <c r="F1875">
        <v>34825</v>
      </c>
      <c r="G1875" t="s">
        <v>5</v>
      </c>
      <c r="H1875" s="5" t="s">
        <v>8</v>
      </c>
      <c r="I1875">
        <v>64817</v>
      </c>
      <c r="J1875" t="s">
        <v>3</v>
      </c>
      <c r="K1875" s="5" t="s">
        <v>18</v>
      </c>
      <c r="L1875">
        <v>34825.49</v>
      </c>
      <c r="M1875" t="str">
        <f t="shared" si="2455"/>
        <v>e</v>
      </c>
      <c r="N1875" t="str">
        <f t="shared" si="2456"/>
        <v>7/2</v>
      </c>
      <c r="O1875">
        <v>64817.53</v>
      </c>
      <c r="P1875" t="str">
        <f t="shared" si="2457"/>
        <v>o</v>
      </c>
      <c r="Q1875" t="str">
        <f t="shared" si="2458"/>
        <v>5/2</v>
      </c>
      <c r="R1875">
        <v>18</v>
      </c>
      <c r="AA1875" s="10">
        <f t="shared" si="2442"/>
        <v>3333.2579999999998</v>
      </c>
      <c r="AB1875" s="3" cm="1">
        <f t="array" ref="AB1875">100000000/Lvac(AA1875)</f>
        <v>29992.052003515208</v>
      </c>
      <c r="AC1875" s="28">
        <f t="shared" si="2443"/>
        <v>3.0000678015323151E-7</v>
      </c>
      <c r="AD1875" s="28">
        <f t="shared" si="2444"/>
        <v>3.334216678081231E-7</v>
      </c>
      <c r="AE1875" s="21">
        <f t="shared" si="2445"/>
        <v>29992.051107154595</v>
      </c>
      <c r="AF1875" s="10" cm="1">
        <f t="array" ref="AF1875">Lair(100000000/AE1875)</f>
        <v>3333.2580996230331</v>
      </c>
      <c r="AG1875" s="10">
        <f t="shared" si="2446"/>
        <v>9.4989094758814365E-3</v>
      </c>
      <c r="AH1875" s="10" t="b">
        <f t="shared" si="2440"/>
        <v>1</v>
      </c>
      <c r="AI1875" s="10">
        <f t="shared" si="2459"/>
        <v>3333.2580996230331</v>
      </c>
      <c r="AJ1875" s="10">
        <f>AL1875/AK1875*AI1875</f>
        <v>8.8910437984899733E-3</v>
      </c>
      <c r="AK1875" s="23" cm="1">
        <f t="array" ref="AK1875">100000000/Lvac($AA1875)+0</f>
        <v>29992.052003515208</v>
      </c>
      <c r="AL1875" s="23">
        <f>MAX(0.08,0.007/$AA1875*$AE1875)</f>
        <v>0.08</v>
      </c>
      <c r="AM1875" s="10" cm="1">
        <f t="array" ref="AM1875">Lvac($AI1875)-$BA1875</f>
        <v>-1.234783002473705E-3</v>
      </c>
      <c r="AN1875" s="10">
        <f t="shared" si="2460"/>
        <v>1.2003515206743032E-2</v>
      </c>
      <c r="AO1875" s="3">
        <f t="shared" si="2461"/>
        <v>-0.13887941961138653</v>
      </c>
      <c r="AP1875" s="3">
        <v>-0.15008715428911873</v>
      </c>
      <c r="AS1875" s="3">
        <f t="shared" si="2448"/>
        <v>2.0035152083437424E-3</v>
      </c>
      <c r="AT1875" s="3" cm="1">
        <f t="array" ref="AT1875">AS1875-(100000000/LvacE($A1875)-$E1875)</f>
        <v>-5.0703398301266134E-5</v>
      </c>
      <c r="AU1875" t="s">
        <v>4756</v>
      </c>
      <c r="AV1875" t="s">
        <v>4877</v>
      </c>
      <c r="AW1875" s="3">
        <v>34825.49</v>
      </c>
      <c r="AX1875" s="3">
        <v>64817.53</v>
      </c>
      <c r="AY1875" s="3"/>
      <c r="AZ1875" s="10" cm="1">
        <f t="array" ref="AZ1875">Lair(100000000/($AX1875-$AW1875))</f>
        <v>3333.2593340914568</v>
      </c>
      <c r="BA1875" s="10">
        <f t="shared" si="2462"/>
        <v>3334.2180125126533</v>
      </c>
      <c r="BB1875" s="12">
        <v>242000000</v>
      </c>
      <c r="BC1875" s="3">
        <v>0.498</v>
      </c>
      <c r="BD1875" s="12" cm="1">
        <f t="array" ref="BD1875">SfromgA($BB1875,$BA1875,"")</f>
        <v>4.4272159456019091</v>
      </c>
      <c r="BE1875" s="29">
        <f>(10^MAX(0.05, -0.312925054856973*((LN($BD1875))^(1/3)) + 0.454808404431693)-1)*100</f>
        <v>25.191474669906878</v>
      </c>
      <c r="BG1875" s="3"/>
      <c r="BH1875" s="3"/>
      <c r="BI1875" s="12">
        <f>IF($BB1875="",$BF1875,$BB1875)</f>
        <v>242000000</v>
      </c>
      <c r="BJ1875" s="29">
        <f>IF($BB1875="",$BH1875,$BE1875)</f>
        <v>25.191474669906878</v>
      </c>
      <c r="BK1875" s="3">
        <f>LN(BN1875*100000000/($AX1875-$AW1875)/$BI1875)</f>
        <v>-6.89706721400304</v>
      </c>
      <c r="BL1875" s="13">
        <f>EXP(BK$4341*$AX1875+BK$4342)*$BI1875/(100000000/($AX1875-$AW1875))</f>
        <v>59.238818551719476</v>
      </c>
      <c r="BM1875" s="3">
        <f t="shared" ref="BM1875" si="2470">LN(BL1875/$C1875)</f>
        <v>-1.2767516442721094E-2</v>
      </c>
      <c r="BN1875" s="16" cm="1">
        <f t="array" ref="BN1875">$C1875*EXP(poly_from_str(100000000/$E1875,BN$4342))</f>
        <v>73.360644860796626</v>
      </c>
      <c r="BO1875" s="3">
        <f>LN($C1875)</f>
        <v>4.0943445622221004</v>
      </c>
      <c r="BP1875" s="13">
        <f>LN(BL1875/BN1875)</f>
        <v>-0.213810572490018</v>
      </c>
      <c r="BR1875" s="12">
        <v>90990000</v>
      </c>
      <c r="BS1875" s="14"/>
      <c r="BT1875" s="13">
        <f>EXP(BS$4338*$AX1875+BS$4336)*$BR1875/(100000000/($AX1875-$AW1875))</f>
        <v>27.985416930491549</v>
      </c>
      <c r="BU1875" s="14"/>
      <c r="BV1875" s="3" cm="1">
        <f t="array" ref="BV1875">$BN1875*EXP(poly_from_str(100000000/$E1875,BV$4341))</f>
        <v>874.97578857876306</v>
      </c>
      <c r="BW1875" s="12" t="s">
        <v>14</v>
      </c>
      <c r="BX1875" s="14"/>
      <c r="BY1875">
        <v>71686</v>
      </c>
    </row>
    <row r="1876" spans="1:77" hidden="1" x14ac:dyDescent="0.25">
      <c r="A1876" t="s">
        <v>2721</v>
      </c>
      <c r="B1876" s="2" t="str">
        <f t="shared" si="2439"/>
        <v/>
      </c>
      <c r="C1876">
        <v>0</v>
      </c>
      <c r="E1876" t="s">
        <v>2722</v>
      </c>
      <c r="R1876">
        <v>18</v>
      </c>
      <c r="S1876" t="s">
        <v>22</v>
      </c>
      <c r="AA1876" s="10">
        <f t="shared" si="2442"/>
        <v>3333.2179999999998</v>
      </c>
      <c r="AB1876" s="3" cm="1">
        <f t="array" ref="AB1876">100000000/Lvac(AA1876)</f>
        <v>29992.411908797152</v>
      </c>
      <c r="AC1876" s="28">
        <f t="shared" si="2443"/>
        <v>3.0001038035916045E-7</v>
      </c>
      <c r="AD1876" s="28">
        <f t="shared" si="2444"/>
        <v>3.3341766678880783E-7</v>
      </c>
      <c r="AE1876" s="21">
        <f t="shared" si="2445"/>
        <v>29992.411054790169</v>
      </c>
      <c r="AF1876" s="10" cm="1">
        <f t="array" ref="AF1876">Lair(100000000/AE1876)</f>
        <v>3333.2180949135009</v>
      </c>
      <c r="AG1876" s="10">
        <f t="shared" si="2446"/>
        <v>9.4990174523234237E-3</v>
      </c>
      <c r="AH1876" s="10" t="b">
        <f t="shared" si="2440"/>
        <v>1</v>
      </c>
      <c r="AI1876" s="10">
        <f t="shared" si="2447"/>
        <v>3333.2179999999998</v>
      </c>
      <c r="AJ1876">
        <v>3.0000000000000001E-3</v>
      </c>
      <c r="AK1876" s="3" cm="1">
        <f t="array" ref="AK1876">100000000/Lvac($AA1876)</f>
        <v>29992.411908797152</v>
      </c>
      <c r="AL1876" s="21">
        <f t="shared" ref="AL1876:AL1877" si="2471">AJ1876/AI1876*AK1876</f>
        <v>2.699410471394054E-2</v>
      </c>
      <c r="AM1876" s="21"/>
      <c r="AN1876" s="21"/>
      <c r="AO1876" s="21"/>
      <c r="AP1876" s="21"/>
      <c r="AS1876" s="3">
        <f t="shared" si="2448"/>
        <v>1.9087971522822045E-3</v>
      </c>
      <c r="AT1876" s="3" cm="1">
        <f t="array" ref="AT1876">AS1876-(100000000/LvacE($A1876)-$E1876)</f>
        <v>-5.0704544264590368E-5</v>
      </c>
      <c r="BB1876"/>
      <c r="BC1876"/>
      <c r="BD1876"/>
      <c r="BE1876"/>
      <c r="BF1876"/>
      <c r="BG1876"/>
      <c r="BH1876"/>
      <c r="BI1876"/>
      <c r="BJ1876"/>
      <c r="BN1876" s="16" cm="1">
        <f t="array" ref="BN1876">$C1876*EXP(poly_from_str(100000000/$E1876,BN$4342))</f>
        <v>0</v>
      </c>
      <c r="BO1876" s="16"/>
      <c r="BY1876" t="e">
        <v>#N/A</v>
      </c>
    </row>
    <row r="1877" spans="1:77" hidden="1" x14ac:dyDescent="0.25">
      <c r="A1877" t="s">
        <v>2723</v>
      </c>
      <c r="B1877" s="2" t="str">
        <f t="shared" si="2439"/>
        <v/>
      </c>
      <c r="C1877">
        <v>0</v>
      </c>
      <c r="E1877" t="s">
        <v>2724</v>
      </c>
      <c r="R1877">
        <v>18</v>
      </c>
      <c r="S1877" t="s">
        <v>22</v>
      </c>
      <c r="AA1877" s="10">
        <f t="shared" si="2442"/>
        <v>3333.1819999999998</v>
      </c>
      <c r="AB1877" s="3" cm="1">
        <f t="array" ref="AB1877">100000000/Lvac(AA1877)</f>
        <v>29992.735830936082</v>
      </c>
      <c r="AC1877" s="28">
        <f t="shared" si="2443"/>
        <v>3.0001362061837609E-7</v>
      </c>
      <c r="AD1877" s="28">
        <f t="shared" si="2444"/>
        <v>3.3341406587142596E-7</v>
      </c>
      <c r="AE1877" s="21">
        <f t="shared" si="2445"/>
        <v>29992.737696244134</v>
      </c>
      <c r="AF1877" s="10" cm="1">
        <f t="array" ref="AF1877">Lair(100000000/AE1877)</f>
        <v>3333.1817926959829</v>
      </c>
      <c r="AG1877" s="10">
        <f t="shared" si="2446"/>
        <v>9.4991146344448156E-3</v>
      </c>
      <c r="AH1877" s="10" t="b">
        <f t="shared" si="2440"/>
        <v>1</v>
      </c>
      <c r="AI1877" s="10">
        <f t="shared" si="2447"/>
        <v>3333.1819999999998</v>
      </c>
      <c r="AJ1877">
        <v>3.0000000000000001E-3</v>
      </c>
      <c r="AK1877" s="3" cm="1">
        <f t="array" ref="AK1877">100000000/Lvac($AA1877)</f>
        <v>29992.735830936082</v>
      </c>
      <c r="AL1877" s="21">
        <f t="shared" si="2471"/>
        <v>2.6994687806668898E-2</v>
      </c>
      <c r="AM1877" s="21"/>
      <c r="AN1877" s="21"/>
      <c r="AO1877" s="21"/>
      <c r="AP1877" s="21"/>
      <c r="AS1877" s="3">
        <f t="shared" si="2448"/>
        <v>-4.1690639191074297E-3</v>
      </c>
      <c r="AT1877" s="3" cm="1">
        <f t="array" ref="AT1877">AS1877-(100000000/LvacE($A1877)-$E1877)</f>
        <v>-5.0705573812592775E-5</v>
      </c>
      <c r="BB1877"/>
      <c r="BC1877"/>
      <c r="BD1877"/>
      <c r="BE1877"/>
      <c r="BF1877"/>
      <c r="BG1877"/>
      <c r="BH1877"/>
      <c r="BI1877"/>
      <c r="BJ1877"/>
      <c r="BN1877" s="16" cm="1">
        <f t="array" ref="BN1877">$C1877*EXP(poly_from_str(100000000/$E1877,BN$4342))</f>
        <v>0</v>
      </c>
      <c r="BO1877" s="16"/>
      <c r="BY1877" t="e">
        <v>#N/A</v>
      </c>
    </row>
    <row r="1878" spans="1:77" hidden="1" x14ac:dyDescent="0.25">
      <c r="A1878" t="s">
        <v>2725</v>
      </c>
      <c r="B1878" s="2" t="str">
        <f t="shared" si="2439"/>
        <v/>
      </c>
      <c r="C1878">
        <v>6</v>
      </c>
      <c r="D1878" t="s">
        <v>134</v>
      </c>
      <c r="E1878" t="s">
        <v>2726</v>
      </c>
      <c r="F1878">
        <v>35291</v>
      </c>
      <c r="G1878" t="s">
        <v>5</v>
      </c>
      <c r="H1878" s="5" t="s">
        <v>4</v>
      </c>
      <c r="I1878">
        <v>65295</v>
      </c>
      <c r="J1878" t="s">
        <v>3</v>
      </c>
      <c r="K1878" s="5" t="s">
        <v>8</v>
      </c>
      <c r="L1878">
        <v>35291</v>
      </c>
      <c r="M1878" t="str">
        <f>$G1878&amp;""</f>
        <v>e</v>
      </c>
      <c r="N1878" t="str">
        <f>$H1878&amp;""</f>
        <v>9/2</v>
      </c>
      <c r="O1878">
        <v>65295.9</v>
      </c>
      <c r="P1878" t="str">
        <f>$J1878&amp;""</f>
        <v>o</v>
      </c>
      <c r="Q1878" t="str">
        <f>$K1878&amp;""</f>
        <v>7/2</v>
      </c>
      <c r="R1878">
        <v>18</v>
      </c>
      <c r="AA1878" s="10">
        <f t="shared" si="2442"/>
        <v>3331.8229999999999</v>
      </c>
      <c r="AB1878" s="3" cm="1">
        <f t="array" ref="AB1878">100000000/Lvac(AA1878)</f>
        <v>30004.969011159774</v>
      </c>
      <c r="AC1878" s="28">
        <f t="shared" si="2443"/>
        <v>3.0013599161780206E-7</v>
      </c>
      <c r="AD1878" s="28">
        <f t="shared" si="2444"/>
        <v>3.3327813124155175E-7</v>
      </c>
      <c r="AE1878" s="21">
        <f t="shared" si="2445"/>
        <v>30004.969453982045</v>
      </c>
      <c r="AF1878" s="10" cm="1">
        <f t="array" ref="AF1878">Lair(100000000/AE1878)</f>
        <v>3331.8229508263512</v>
      </c>
      <c r="AG1878" s="10">
        <f t="shared" si="2446"/>
        <v>9.5027855638129301E-3</v>
      </c>
      <c r="AH1878" s="10" t="b">
        <f t="shared" si="2440"/>
        <v>1</v>
      </c>
      <c r="AI1878" s="10">
        <f>$AF1878</f>
        <v>3331.8229508263512</v>
      </c>
      <c r="AJ1878" s="10">
        <f>AL1878/AK1878*AI1878</f>
        <v>8.8833898134329514E-3</v>
      </c>
      <c r="AK1878" s="23" cm="1">
        <f t="array" ref="AK1878">100000000/Lvac($AA1878)+0</f>
        <v>30004.969011159774</v>
      </c>
      <c r="AL1878" s="23">
        <f>MAX(0.08,0.007/$AA1878*$AE1878)</f>
        <v>0.08</v>
      </c>
      <c r="AM1878" s="10" cm="1">
        <f t="array" ref="AM1878">Lvac($AI1878)-$BA1878</f>
        <v>-7.714570953794464E-3</v>
      </c>
      <c r="AN1878" s="10">
        <f>$AK1878-($AX1878-$AW1878)</f>
        <v>6.9011159772344399E-2</v>
      </c>
      <c r="AO1878" s="3">
        <f>AM1878/AJ1878</f>
        <v>-0.8684264808608233</v>
      </c>
      <c r="AP1878" s="3">
        <v>-0.86288959764959861</v>
      </c>
      <c r="AS1878" s="3">
        <f t="shared" si="2448"/>
        <v>-9.8884022736456245E-4</v>
      </c>
      <c r="AT1878" s="3" cm="1">
        <f t="array" ref="AT1878">AS1878-(100000000/LvacE($A1878)-$E1878)</f>
        <v>-5.0744383770506829E-5</v>
      </c>
      <c r="AU1878" t="s">
        <v>4802</v>
      </c>
      <c r="AV1878" t="s">
        <v>4820</v>
      </c>
      <c r="AW1878" s="3">
        <v>35291</v>
      </c>
      <c r="AX1878" s="3">
        <v>65295.9</v>
      </c>
      <c r="AY1878" s="3"/>
      <c r="AZ1878" s="10" cm="1">
        <f t="array" ref="AZ1878">Lair(100000000/($AX1878-$AW1878))</f>
        <v>3331.8306634320588</v>
      </c>
      <c r="BA1878" s="10">
        <f>100000000/($AX1878-$AW1878)</f>
        <v>3332.7889778002923</v>
      </c>
      <c r="BB1878" s="12">
        <v>102000000</v>
      </c>
      <c r="BC1878" s="3">
        <v>0.34499999999999997</v>
      </c>
      <c r="BD1878" s="12" cm="1">
        <f t="array" ref="BD1878">SfromgA($BB1878,$BA1878,"")</f>
        <v>1.8636183609061283</v>
      </c>
      <c r="BE1878" s="29">
        <f>(10^MAX(0.05, -0.312925054856973*((LN($BD1878))^(1/3)) + 0.454808404431693)-1)*100</f>
        <v>54.033646744863262</v>
      </c>
      <c r="BG1878" s="3"/>
      <c r="BH1878" s="3"/>
      <c r="BI1878" s="12">
        <f>IF($BB1878="",$BF1878,$BB1878)</f>
        <v>102000000</v>
      </c>
      <c r="BJ1878" s="29">
        <f>IF($BB1878="",$BH1878,$BE1878)</f>
        <v>54.033646744863262</v>
      </c>
      <c r="BK1878" s="3">
        <f>LN(BN1878*100000000/($AX1878-$AW1878)/$BI1878)</f>
        <v>-8.3313226124527322</v>
      </c>
      <c r="BL1878" s="13">
        <f>EXP(BK$4341*$AX1878+BK$4342)*$BI1878/(100000000/($AX1878-$AW1878))</f>
        <v>24.087527975236693</v>
      </c>
      <c r="BM1878" s="3">
        <f t="shared" ref="BM1878" si="2472">LN(BL1878/$C1878)</f>
        <v>1.3899347259123447</v>
      </c>
      <c r="BN1878" s="16" cm="1">
        <f t="array" ref="BN1878">$C1878*EXP(poly_from_str(100000000/$E1878,BN$4342))</f>
        <v>7.3713141091535288</v>
      </c>
      <c r="BO1878" s="3">
        <f>LN($C1878)</f>
        <v>1.791759469228055</v>
      </c>
      <c r="BP1878" s="13">
        <f>LN(BL1878/BN1878)</f>
        <v>1.1840981996567634</v>
      </c>
      <c r="BY1878">
        <v>7200</v>
      </c>
    </row>
    <row r="1879" spans="1:77" hidden="1" x14ac:dyDescent="0.25">
      <c r="A1879" t="s">
        <v>2727</v>
      </c>
      <c r="B1879" s="2" t="str">
        <f t="shared" si="2439"/>
        <v/>
      </c>
      <c r="C1879">
        <v>0</v>
      </c>
      <c r="E1879" t="s">
        <v>2728</v>
      </c>
      <c r="R1879">
        <v>18</v>
      </c>
      <c r="S1879" t="s">
        <v>22</v>
      </c>
      <c r="AA1879" s="10">
        <f t="shared" si="2442"/>
        <v>3331.7719999999999</v>
      </c>
      <c r="AB1879" s="3" cm="1">
        <f t="array" ref="AB1879">100000000/Lvac(AA1879)</f>
        <v>30005.42828725015</v>
      </c>
      <c r="AC1879" s="28">
        <f t="shared" si="2443"/>
        <v>3.0014058585041233E-7</v>
      </c>
      <c r="AD1879" s="28">
        <f t="shared" si="2444"/>
        <v>3.3327302994202488E-7</v>
      </c>
      <c r="AE1879" s="21">
        <f t="shared" si="2445"/>
        <v>30005.429054279433</v>
      </c>
      <c r="AF1879" s="10" cm="1">
        <f t="array" ref="AF1879">Lair(100000000/AE1879)</f>
        <v>3331.7719148270621</v>
      </c>
      <c r="AG1879" s="10">
        <f t="shared" si="2446"/>
        <v>9.5029234124138981E-3</v>
      </c>
      <c r="AH1879" s="10" t="b">
        <f t="shared" si="2440"/>
        <v>1</v>
      </c>
      <c r="AI1879" s="10">
        <f t="shared" si="2447"/>
        <v>3331.7719999999999</v>
      </c>
      <c r="AJ1879">
        <v>3.0000000000000001E-3</v>
      </c>
      <c r="AK1879" s="3" cm="1">
        <f t="array" ref="AK1879">100000000/Lvac($AA1879)</f>
        <v>30005.42828725015</v>
      </c>
      <c r="AL1879" s="21">
        <f t="shared" ref="AL1879:AL1880" si="2473">AJ1879/AI1879*AK1879</f>
        <v>2.7017540474483383E-2</v>
      </c>
      <c r="AM1879" s="21"/>
      <c r="AN1879" s="21"/>
      <c r="AO1879" s="21"/>
      <c r="AP1879" s="21"/>
      <c r="AS1879" s="3">
        <f t="shared" si="2448"/>
        <v>-1.712749850412365E-3</v>
      </c>
      <c r="AT1879" s="3" cm="1">
        <f t="array" ref="AT1879">AS1879-(100000000/LvacE($A1879)-$E1879)</f>
        <v>-5.0745831686072052E-5</v>
      </c>
      <c r="BB1879"/>
      <c r="BC1879"/>
      <c r="BD1879"/>
      <c r="BE1879"/>
      <c r="BF1879"/>
      <c r="BG1879"/>
      <c r="BH1879"/>
      <c r="BI1879"/>
      <c r="BJ1879"/>
      <c r="BN1879" s="16" cm="1">
        <f t="array" ref="BN1879">$C1879*EXP(poly_from_str(100000000/$E1879,BN$4342))</f>
        <v>0</v>
      </c>
      <c r="BO1879" s="16"/>
      <c r="BY1879" t="e">
        <v>#N/A</v>
      </c>
    </row>
    <row r="1880" spans="1:77" hidden="1" x14ac:dyDescent="0.25">
      <c r="A1880" t="s">
        <v>2729</v>
      </c>
      <c r="B1880" s="2" t="str">
        <f t="shared" si="2439"/>
        <v/>
      </c>
      <c r="C1880">
        <v>0</v>
      </c>
      <c r="E1880" t="s">
        <v>2730</v>
      </c>
      <c r="R1880">
        <v>18</v>
      </c>
      <c r="S1880" t="s">
        <v>22</v>
      </c>
      <c r="AA1880" s="10">
        <f t="shared" si="2442"/>
        <v>3331.7269999999999</v>
      </c>
      <c r="AB1880" s="3" cm="1">
        <f t="array" ref="AB1880">100000000/Lvac(AA1880)</f>
        <v>30005.8335425353</v>
      </c>
      <c r="AC1880" s="28">
        <f t="shared" si="2443"/>
        <v>3.0014463970187234E-7</v>
      </c>
      <c r="AD1880" s="28">
        <f t="shared" si="2444"/>
        <v>3.3326852879538652E-7</v>
      </c>
      <c r="AE1880" s="21">
        <f t="shared" si="2445"/>
        <v>30005.831956016777</v>
      </c>
      <c r="AF1880" s="10" cm="1">
        <f t="array" ref="AF1880">Lair(100000000/AE1880)</f>
        <v>3331.7271761664201</v>
      </c>
      <c r="AG1880" s="10">
        <f t="shared" si="2446"/>
        <v>9.5030450487893076E-3</v>
      </c>
      <c r="AH1880" s="10" t="b">
        <f t="shared" si="2440"/>
        <v>1</v>
      </c>
      <c r="AI1880" s="10">
        <f t="shared" si="2447"/>
        <v>3331.7269999999999</v>
      </c>
      <c r="AJ1880">
        <v>3.0000000000000001E-3</v>
      </c>
      <c r="AK1880" s="3" cm="1">
        <f t="array" ref="AK1880">100000000/Lvac($AA1880)</f>
        <v>30005.8335425353</v>
      </c>
      <c r="AL1880" s="21">
        <f t="shared" si="2473"/>
        <v>2.7018270292735843E-2</v>
      </c>
      <c r="AM1880" s="21"/>
      <c r="AN1880" s="21"/>
      <c r="AO1880" s="21"/>
      <c r="AP1880" s="21"/>
      <c r="AS1880" s="3">
        <f t="shared" si="2448"/>
        <v>3.542535298038274E-3</v>
      </c>
      <c r="AT1880" s="3" cm="1">
        <f t="array" ref="AT1880">AS1880-(100000000/LvacE($A1880)-$E1880)</f>
        <v>-5.0747115892590955E-5</v>
      </c>
      <c r="BB1880"/>
      <c r="BC1880"/>
      <c r="BD1880"/>
      <c r="BE1880"/>
      <c r="BF1880"/>
      <c r="BG1880"/>
      <c r="BH1880"/>
      <c r="BI1880"/>
      <c r="BJ1880"/>
      <c r="BN1880" s="16" cm="1">
        <f t="array" ref="BN1880">$C1880*EXP(poly_from_str(100000000/$E1880,BN$4342))</f>
        <v>0</v>
      </c>
      <c r="BO1880" s="16"/>
      <c r="BY1880" t="e">
        <v>#N/A</v>
      </c>
    </row>
    <row r="1881" spans="1:77" hidden="1" x14ac:dyDescent="0.25">
      <c r="A1881" t="s">
        <v>2731</v>
      </c>
      <c r="B1881" s="2" t="str">
        <f t="shared" si="2439"/>
        <v/>
      </c>
      <c r="C1881">
        <v>7</v>
      </c>
      <c r="D1881" t="s">
        <v>134</v>
      </c>
      <c r="E1881" t="s">
        <v>2732</v>
      </c>
      <c r="F1881">
        <v>34825</v>
      </c>
      <c r="G1881" t="s">
        <v>5</v>
      </c>
      <c r="H1881" s="5" t="s">
        <v>8</v>
      </c>
      <c r="I1881">
        <v>64857</v>
      </c>
      <c r="J1881" t="s">
        <v>3</v>
      </c>
      <c r="K1881" s="5" t="s">
        <v>4</v>
      </c>
      <c r="L1881">
        <v>34825.49</v>
      </c>
      <c r="M1881" t="str">
        <f>$G1881&amp;""</f>
        <v>e</v>
      </c>
      <c r="N1881" t="str">
        <f>$H1881&amp;""</f>
        <v>7/2</v>
      </c>
      <c r="O1881">
        <v>64857.15</v>
      </c>
      <c r="P1881" t="str">
        <f>$J1881&amp;""</f>
        <v>o</v>
      </c>
      <c r="Q1881" t="str">
        <f>$K1881&amp;""</f>
        <v>9/2</v>
      </c>
      <c r="R1881">
        <v>18</v>
      </c>
      <c r="AA1881" s="10">
        <f t="shared" si="2442"/>
        <v>3328.846</v>
      </c>
      <c r="AB1881" s="3" cm="1">
        <f t="array" ref="AB1881">100000000/Lvac(AA1881)</f>
        <v>30031.801690713386</v>
      </c>
      <c r="AC1881" s="28">
        <f t="shared" si="2443"/>
        <v>3.004044044092157E-7</v>
      </c>
      <c r="AD1881" s="28">
        <f t="shared" si="2444"/>
        <v>3.3298035539080763E-7</v>
      </c>
      <c r="AE1881" s="21">
        <f t="shared" si="2445"/>
        <v>30031.800932083272</v>
      </c>
      <c r="AF1881" s="10" cm="1">
        <f t="array" ref="AF1881">Lair(100000000/AE1881)</f>
        <v>3328.8460840923876</v>
      </c>
      <c r="AG1881" s="10">
        <f t="shared" si="2446"/>
        <v>9.5108427501172169E-3</v>
      </c>
      <c r="AH1881" s="10" t="b">
        <f t="shared" si="2440"/>
        <v>1</v>
      </c>
      <c r="AI1881" s="10">
        <f>$AF1881</f>
        <v>3328.8460840923876</v>
      </c>
      <c r="AJ1881" s="10">
        <f>AL1881/AK1881*AI1881</f>
        <v>8.8675228169790531E-3</v>
      </c>
      <c r="AK1881" s="23" cm="1">
        <f t="array" ref="AK1881">100000000/Lvac($AA1881)+0</f>
        <v>30031.801690713386</v>
      </c>
      <c r="AL1881" s="23">
        <f>MAX(0.08,0.007/$AA1881*$AE1881)</f>
        <v>0.08</v>
      </c>
      <c r="AM1881" s="10" cm="1">
        <f t="array" ref="AM1881">Lvac($AI1881)-$BA1881</f>
        <v>-1.5626048096692102E-2</v>
      </c>
      <c r="AN1881" s="10">
        <f>$AK1881-($AX1881-$AW1881)</f>
        <v>0.1416907133825589</v>
      </c>
      <c r="AO1881" s="3">
        <f>AM1881/AJ1881</f>
        <v>-1.7621660997333088</v>
      </c>
      <c r="AP1881" s="3">
        <v>-1.7716517486888295</v>
      </c>
      <c r="AS1881" s="3">
        <f t="shared" si="2448"/>
        <v>1.6907133867789526E-3</v>
      </c>
      <c r="AT1881" s="3" cm="1">
        <f t="array" ref="AT1881">AS1881-(100000000/LvacE($A1881)-$E1881)</f>
        <v>-5.0828839448513463E-5</v>
      </c>
      <c r="AU1881" t="s">
        <v>4756</v>
      </c>
      <c r="AV1881" t="s">
        <v>4849</v>
      </c>
      <c r="AW1881" s="3">
        <v>34825.49</v>
      </c>
      <c r="AX1881" s="3">
        <v>64857.15</v>
      </c>
      <c r="AY1881" s="3"/>
      <c r="AZ1881" s="10" cm="1">
        <f t="array" ref="AZ1881">Lair(100000000/($AX1881-$AW1881))</f>
        <v>3328.8617061604664</v>
      </c>
      <c r="BA1881" s="10">
        <f>100000000/($AX1881-$AW1881)</f>
        <v>3329.8192640699845</v>
      </c>
      <c r="BB1881" s="12">
        <v>124000000</v>
      </c>
      <c r="BC1881" s="3">
        <v>0.11600000000000001</v>
      </c>
      <c r="BD1881" s="12" cm="1">
        <f t="array" ref="BD1881">SfromgA($BB1881,$BA1881,"")</f>
        <v>2.2595243691896867</v>
      </c>
      <c r="BE1881" s="29">
        <f>(10^MAX(0.05, -0.312925054856973*((LN($BD1881))^(1/3)) + 0.454808404431693)-1)*100</f>
        <v>45.375663787079532</v>
      </c>
      <c r="BG1881" s="3"/>
      <c r="BH1881" s="3"/>
      <c r="BI1881" s="12">
        <f>IF($BB1881="",$BF1881,$BB1881)</f>
        <v>124000000</v>
      </c>
      <c r="BJ1881" s="29">
        <f>IF($BB1881="",$BH1881,$BE1881)</f>
        <v>45.375663787079532</v>
      </c>
      <c r="BK1881" s="3">
        <f>LN(BN1881*100000000/($AX1881-$AW1881)/$BI1881)</f>
        <v>-8.3634890052868762</v>
      </c>
      <c r="BL1881" s="13">
        <f>EXP(BK$4341*$AX1881+BK$4342)*$BI1881/(100000000/($AX1881-$AW1881))</f>
        <v>30.302514531929379</v>
      </c>
      <c r="BM1881" s="3">
        <f t="shared" ref="BM1881" si="2474">LN(BL1881/$C1881)</f>
        <v>1.4653205478691635</v>
      </c>
      <c r="BN1881" s="16" cm="1">
        <f t="array" ref="BN1881">$C1881*EXP(poly_from_str(100000000/$E1881,BN$4342))</f>
        <v>8.6852815040142684</v>
      </c>
      <c r="BO1881" s="3">
        <f>LN($C1881)</f>
        <v>1.9459101490553132</v>
      </c>
      <c r="BP1881" s="13">
        <f>LN(BL1881/BN1881)</f>
        <v>1.2496008850895297</v>
      </c>
      <c r="BY1881">
        <v>8477</v>
      </c>
    </row>
    <row r="1882" spans="1:77" hidden="1" x14ac:dyDescent="0.25">
      <c r="A1882" t="s">
        <v>2733</v>
      </c>
      <c r="B1882" s="2" t="str">
        <f t="shared" si="2439"/>
        <v/>
      </c>
      <c r="C1882">
        <v>0</v>
      </c>
      <c r="E1882" t="s">
        <v>2734</v>
      </c>
      <c r="R1882">
        <v>18</v>
      </c>
      <c r="S1882" t="s">
        <v>22</v>
      </c>
      <c r="AA1882" s="10">
        <f t="shared" si="2442"/>
        <v>3328.8139999999999</v>
      </c>
      <c r="AB1882" s="3" cm="1">
        <f t="array" ref="AB1882">100000000/Lvac(AA1882)</f>
        <v>30032.090377933528</v>
      </c>
      <c r="AC1882" s="28">
        <f t="shared" si="2443"/>
        <v>3.0040729220677398E-7</v>
      </c>
      <c r="AD1882" s="28">
        <f t="shared" si="2444"/>
        <v>3.3297715457554799E-7</v>
      </c>
      <c r="AE1882" s="21">
        <f t="shared" si="2445"/>
        <v>30032.090208349593</v>
      </c>
      <c r="AF1882" s="10" cm="1">
        <f t="array" ref="AF1882">Lair(100000000/AE1882)</f>
        <v>3328.8140187976237</v>
      </c>
      <c r="AG1882" s="10">
        <f t="shared" si="2446"/>
        <v>9.5109294748720614E-3</v>
      </c>
      <c r="AH1882" s="10" t="b">
        <f t="shared" si="2440"/>
        <v>1</v>
      </c>
      <c r="AI1882" s="10">
        <f t="shared" si="2447"/>
        <v>3328.8139999999999</v>
      </c>
      <c r="AJ1882">
        <v>3.0000000000000001E-3</v>
      </c>
      <c r="AK1882" s="3" cm="1">
        <f t="array" ref="AK1882">100000000/Lvac($AA1882)</f>
        <v>30032.090377933528</v>
      </c>
      <c r="AL1882" s="21">
        <f t="shared" ref="AL1882:AL1884" si="2475">AJ1882/AI1882*AK1882</f>
        <v>2.7065576849232366E-2</v>
      </c>
      <c r="AM1882" s="21"/>
      <c r="AN1882" s="21"/>
      <c r="AO1882" s="21"/>
      <c r="AP1882" s="21"/>
      <c r="AS1882" s="3">
        <f t="shared" si="2448"/>
        <v>3.7793352748849429E-4</v>
      </c>
      <c r="AT1882" s="3" cm="1">
        <f t="array" ref="AT1882">AS1882-(100000000/LvacE($A1882)-$E1882)</f>
        <v>-5.0829745305236429E-5</v>
      </c>
      <c r="BB1882"/>
      <c r="BC1882"/>
      <c r="BD1882"/>
      <c r="BE1882"/>
      <c r="BF1882"/>
      <c r="BG1882"/>
      <c r="BH1882"/>
      <c r="BI1882"/>
      <c r="BJ1882"/>
      <c r="BN1882" s="16" cm="1">
        <f t="array" ref="BN1882">$C1882*EXP(poly_from_str(100000000/$E1882,BN$4342))</f>
        <v>0</v>
      </c>
      <c r="BO1882" s="16"/>
      <c r="BY1882" t="e">
        <v>#N/A</v>
      </c>
    </row>
    <row r="1883" spans="1:77" hidden="1" x14ac:dyDescent="0.25">
      <c r="A1883" t="s">
        <v>2735</v>
      </c>
      <c r="B1883" s="2" t="str">
        <f t="shared" si="2439"/>
        <v/>
      </c>
      <c r="C1883">
        <v>0</v>
      </c>
      <c r="E1883" t="s">
        <v>2736</v>
      </c>
      <c r="R1883">
        <v>18</v>
      </c>
      <c r="S1883" t="s">
        <v>22</v>
      </c>
      <c r="AA1883" s="10">
        <f t="shared" si="2442"/>
        <v>3328.7890000000002</v>
      </c>
      <c r="AB1883" s="3" cm="1">
        <f t="array" ref="AB1883">100000000/Lvac(AA1883)</f>
        <v>30032.315918685992</v>
      </c>
      <c r="AC1883" s="28">
        <f t="shared" si="2443"/>
        <v>3.0040954833724816E-7</v>
      </c>
      <c r="AD1883" s="28">
        <f t="shared" si="2444"/>
        <v>3.3297465393862742E-7</v>
      </c>
      <c r="AE1883" s="21">
        <f t="shared" si="2445"/>
        <v>30032.317750057678</v>
      </c>
      <c r="AF1883" s="10" cm="1">
        <f t="array" ref="AF1883">Lair(100000000/AE1883)</f>
        <v>3328.7887970036677</v>
      </c>
      <c r="AG1883" s="10">
        <f t="shared" si="2446"/>
        <v>9.5109972303270042E-3</v>
      </c>
      <c r="AH1883" s="10" t="b">
        <f t="shared" si="2440"/>
        <v>1</v>
      </c>
      <c r="AI1883" s="10">
        <f t="shared" si="2447"/>
        <v>3328.7890000000002</v>
      </c>
      <c r="AJ1883">
        <v>3.0000000000000001E-3</v>
      </c>
      <c r="AK1883" s="3" cm="1">
        <f t="array" ref="AK1883">100000000/Lvac($AA1883)</f>
        <v>30032.315918685992</v>
      </c>
      <c r="AL1883" s="21">
        <f t="shared" si="2475"/>
        <v>2.7065983381962023E-2</v>
      </c>
      <c r="AM1883" s="21"/>
      <c r="AN1883" s="21"/>
      <c r="AO1883" s="21"/>
      <c r="AP1883" s="21"/>
      <c r="AS1883" s="3">
        <f t="shared" si="2448"/>
        <v>-4.0813140076352283E-3</v>
      </c>
      <c r="AT1883" s="3" cm="1">
        <f t="array" ref="AT1883">AS1883-(100000000/LvacE($A1883)-$E1883)</f>
        <v>-5.0830451073125005E-5</v>
      </c>
      <c r="BB1883"/>
      <c r="BC1883"/>
      <c r="BD1883"/>
      <c r="BE1883"/>
      <c r="BF1883"/>
      <c r="BG1883"/>
      <c r="BH1883"/>
      <c r="BI1883"/>
      <c r="BJ1883"/>
      <c r="BN1883" s="16" cm="1">
        <f t="array" ref="BN1883">$C1883*EXP(poly_from_str(100000000/$E1883,BN$4342))</f>
        <v>0</v>
      </c>
      <c r="BO1883" s="16"/>
      <c r="BY1883" t="e">
        <v>#N/A</v>
      </c>
    </row>
    <row r="1884" spans="1:77" hidden="1" x14ac:dyDescent="0.25">
      <c r="A1884" t="s">
        <v>2737</v>
      </c>
      <c r="B1884" s="2" t="str">
        <f t="shared" si="2439"/>
        <v/>
      </c>
      <c r="C1884">
        <v>2</v>
      </c>
      <c r="E1884" t="s">
        <v>2738</v>
      </c>
      <c r="F1884">
        <v>36640</v>
      </c>
      <c r="G1884" t="s">
        <v>5</v>
      </c>
      <c r="H1884" s="5" t="s">
        <v>8</v>
      </c>
      <c r="I1884">
        <v>66681</v>
      </c>
      <c r="J1884" t="s">
        <v>3</v>
      </c>
      <c r="K1884" s="5" t="s">
        <v>18</v>
      </c>
      <c r="L1884">
        <v>36640.379999999997</v>
      </c>
      <c r="M1884" t="str">
        <f t="shared" ref="M1884:M1885" si="2476">$G1884&amp;""</f>
        <v>e</v>
      </c>
      <c r="N1884" t="str">
        <f t="shared" ref="N1884:N1885" si="2477">$H1884&amp;""</f>
        <v>7/2</v>
      </c>
      <c r="O1884">
        <v>66681.14</v>
      </c>
      <c r="P1884" t="str">
        <f t="shared" ref="P1884:P1885" si="2478">$J1884&amp;""</f>
        <v>o</v>
      </c>
      <c r="Q1884" t="str">
        <f t="shared" ref="Q1884:Q1885" si="2479">$K1884&amp;""</f>
        <v>5/2</v>
      </c>
      <c r="R1884">
        <v>18</v>
      </c>
      <c r="AA1884" s="10">
        <f t="shared" si="2442"/>
        <v>3327.8560000000002</v>
      </c>
      <c r="AB1884" s="3" cm="1">
        <f t="array" ref="AB1884">100000000/Lvac(AA1884)</f>
        <v>30040.735522512459</v>
      </c>
      <c r="AC1884" s="28">
        <f t="shared" si="2443"/>
        <v>3.0049377136510713E-7</v>
      </c>
      <c r="AD1884" s="28">
        <f t="shared" si="2444"/>
        <v>3.3288133016936361E-7</v>
      </c>
      <c r="AE1884" s="21">
        <f t="shared" si="2445"/>
        <v>30040.737532897554</v>
      </c>
      <c r="AF1884" s="10" cm="1">
        <f t="array" ref="AF1884">Lair(100000000/AE1884)</f>
        <v>3327.8557772860204</v>
      </c>
      <c r="AG1884" s="10">
        <f t="shared" si="2446"/>
        <v>9.5135269558707554E-3</v>
      </c>
      <c r="AH1884" s="10" t="b">
        <f t="shared" si="2440"/>
        <v>1</v>
      </c>
      <c r="AI1884" s="10">
        <f t="shared" ref="AI1884:AI1885" si="2480">$AF1884</f>
        <v>3327.8557772860204</v>
      </c>
      <c r="AJ1884">
        <v>3.0000000000000001E-3</v>
      </c>
      <c r="AK1884" s="3" cm="1">
        <f t="array" ref="AK1884">100000000/Lvac($AA1884)</f>
        <v>30040.735522512459</v>
      </c>
      <c r="AL1884" s="21">
        <f t="shared" si="2475"/>
        <v>2.7081163547608755E-2</v>
      </c>
      <c r="AM1884" s="10" cm="1">
        <f t="array" ref="AM1884">Lvac($AI1884)-$BA1884</f>
        <v>2.489576977040997E-3</v>
      </c>
      <c r="AN1884" s="10">
        <f t="shared" ref="AN1884:AN1885" si="2481">$AK1884-($AX1884-$AW1884)</f>
        <v>-2.4477487542753806E-2</v>
      </c>
      <c r="AO1884" s="3">
        <f t="shared" ref="AO1884:AO1885" si="2482">AM1884/AJ1884</f>
        <v>0.829858992346999</v>
      </c>
      <c r="AP1884" s="3">
        <v>0.90411589811386261</v>
      </c>
      <c r="AS1884" s="3">
        <f t="shared" si="2448"/>
        <v>-4.4774875423172489E-3</v>
      </c>
      <c r="AT1884" s="3" cm="1">
        <f t="array" ref="AT1884">AS1884-(100000000/LvacE($A1884)-$E1884)</f>
        <v>-5.0856753659900278E-5</v>
      </c>
      <c r="AU1884" t="s">
        <v>4800</v>
      </c>
      <c r="AV1884" t="s">
        <v>4846</v>
      </c>
      <c r="AW1884" s="3">
        <v>36640.379999999997</v>
      </c>
      <c r="AX1884" s="3">
        <v>66681.14</v>
      </c>
      <c r="AY1884" s="3"/>
      <c r="AZ1884" s="10" cm="1">
        <f t="array" ref="AZ1884">Lair(100000000/($AX1884-$AW1884))</f>
        <v>3327.8532883431144</v>
      </c>
      <c r="BA1884" s="10">
        <f t="shared" ref="BA1884:BA1885" si="2483">100000000/($AX1884-$AW1884)</f>
        <v>3328.8105893459419</v>
      </c>
      <c r="BB1884" s="12">
        <v>7280000</v>
      </c>
      <c r="BC1884" s="3">
        <v>6.5000000000000002E-2</v>
      </c>
      <c r="BD1884" s="12" cm="1">
        <f t="array" ref="BD1884">SfromgA($BB1884,$BA1884,"")</f>
        <v>0.13253543023065897</v>
      </c>
      <c r="BE1884" s="29">
        <f t="shared" ref="BE1884:BE1885" si="2484">(10^MAX(0.05, -0.312925054856973*((LN($BD1884))^(1/3)) + 0.454808404431693)-1)*100</f>
        <v>608.66045356214192</v>
      </c>
      <c r="BG1884" s="3"/>
      <c r="BH1884" s="3"/>
      <c r="BI1884" s="12">
        <f t="shared" ref="BI1884:BI1885" si="2485">IF($BB1884="",$BF1884,$BB1884)</f>
        <v>7280000</v>
      </c>
      <c r="BJ1884" s="29">
        <f t="shared" ref="BJ1884:BJ1885" si="2486">IF($BB1884="",$BH1884,$BE1884)</f>
        <v>608.66045356214192</v>
      </c>
      <c r="BK1884" s="3">
        <f t="shared" ref="BK1884:BK1885" si="2487">LN(BN1884*100000000/($AX1884-$AW1884)/$BI1884)</f>
        <v>-6.7781324376427952</v>
      </c>
      <c r="BL1884" s="13">
        <f>EXP(BK$4341*$AX1884+BK$4342)*$BI1884/(100000000/($AX1884-$AW1884))</f>
        <v>1.5492886962520411</v>
      </c>
      <c r="BM1884" s="3">
        <f t="shared" ref="BM1884:BM1885" si="2488">LN(BL1884/$C1884)</f>
        <v>-0.25535126060205487</v>
      </c>
      <c r="BN1884" s="16" cm="1">
        <f t="array" ref="BN1884">$C1884*EXP(poly_from_str(100000000/$E1884,BN$4342))</f>
        <v>2.4896412996555841</v>
      </c>
      <c r="BO1884" s="3">
        <f t="shared" ref="BO1884:BO1885" si="2489">LN($C1884)</f>
        <v>0.69314718055994529</v>
      </c>
      <c r="BP1884" s="13">
        <f t="shared" ref="BP1884:BP1885" si="2490">LN(BL1884/BN1884)</f>
        <v>-0.47434272377839209</v>
      </c>
      <c r="BY1884">
        <v>2429</v>
      </c>
    </row>
    <row r="1885" spans="1:77" hidden="1" x14ac:dyDescent="0.25">
      <c r="A1885" t="s">
        <v>2739</v>
      </c>
      <c r="B1885" s="2" t="str">
        <f t="shared" si="2439"/>
        <v/>
      </c>
      <c r="C1885">
        <v>20</v>
      </c>
      <c r="D1885" t="s">
        <v>134</v>
      </c>
      <c r="E1885" t="s">
        <v>2740</v>
      </c>
      <c r="F1885">
        <v>38448</v>
      </c>
      <c r="G1885" t="s">
        <v>5</v>
      </c>
      <c r="H1885" s="5" t="s">
        <v>4</v>
      </c>
      <c r="I1885">
        <v>68492</v>
      </c>
      <c r="J1885" t="s">
        <v>3</v>
      </c>
      <c r="K1885" s="5" t="s">
        <v>8</v>
      </c>
      <c r="L1885">
        <v>38448.379999999997</v>
      </c>
      <c r="M1885" t="str">
        <f t="shared" si="2476"/>
        <v>e</v>
      </c>
      <c r="N1885" t="str">
        <f t="shared" si="2477"/>
        <v>9/2</v>
      </c>
      <c r="O1885">
        <v>68492.429999999993</v>
      </c>
      <c r="P1885" t="str">
        <f t="shared" si="2478"/>
        <v>o</v>
      </c>
      <c r="Q1885" t="str">
        <f t="shared" si="2479"/>
        <v>7/2</v>
      </c>
      <c r="R1885">
        <v>18</v>
      </c>
      <c r="AA1885" s="10">
        <f t="shared" si="2442"/>
        <v>3327.489</v>
      </c>
      <c r="AB1885" s="3" cm="1">
        <f t="array" ref="AB1885">100000000/Lvac(AA1885)</f>
        <v>30044.048707669554</v>
      </c>
      <c r="AC1885" s="28">
        <f t="shared" si="2443"/>
        <v>3.0052691383803225E-7</v>
      </c>
      <c r="AD1885" s="28">
        <f t="shared" si="2444"/>
        <v>3.328446208199373E-7</v>
      </c>
      <c r="AE1885" s="21">
        <f t="shared" si="2445"/>
        <v>30044.049288065005</v>
      </c>
      <c r="AF1885" s="10" cm="1">
        <f t="array" ref="AF1885">Lair(100000000/AE1885)</f>
        <v>3327.4889357169527</v>
      </c>
      <c r="AG1885" s="10">
        <f t="shared" si="2446"/>
        <v>9.5145226186577267E-3</v>
      </c>
      <c r="AH1885" s="10" t="b">
        <f t="shared" si="2440"/>
        <v>1</v>
      </c>
      <c r="AI1885" s="10">
        <f t="shared" si="2480"/>
        <v>3327.4889357169527</v>
      </c>
      <c r="AJ1885" s="10">
        <f>AL1885/AK1885*AI1885</f>
        <v>8.8602943447299663E-3</v>
      </c>
      <c r="AK1885" s="23" cm="1">
        <f t="array" ref="AK1885">100000000/Lvac($AA1885)+0</f>
        <v>30044.048707669554</v>
      </c>
      <c r="AL1885" s="23">
        <f>MAX(0.08,0.007/$AA1885*$AE1885)</f>
        <v>0.08</v>
      </c>
      <c r="AM1885" s="10" cm="1">
        <f t="array" ref="AM1885">Lvac($AI1885)-$BA1885</f>
        <v>7.8872098583815387E-5</v>
      </c>
      <c r="AN1885" s="10">
        <f t="shared" si="2481"/>
        <v>-1.2923304420837667E-3</v>
      </c>
      <c r="AO1885" s="3">
        <f t="shared" si="2482"/>
        <v>8.9017469979118576E-3</v>
      </c>
      <c r="AP1885" s="3">
        <v>1.6158776839333627E-2</v>
      </c>
      <c r="AS1885" s="3">
        <f t="shared" si="2448"/>
        <v>-1.2923304457217455E-3</v>
      </c>
      <c r="AT1885" s="3" cm="1">
        <f t="array" ref="AT1885">AS1885-(100000000/LvacE($A1885)-$E1885)</f>
        <v>-5.0867085519712418E-5</v>
      </c>
      <c r="AU1885" t="s">
        <v>4811</v>
      </c>
      <c r="AV1885" t="s">
        <v>4826</v>
      </c>
      <c r="AW1885" s="3">
        <v>38448.379999999997</v>
      </c>
      <c r="AX1885" s="3">
        <v>68492.429999999993</v>
      </c>
      <c r="AY1885" s="3"/>
      <c r="AZ1885" s="10" cm="1">
        <f t="array" ref="AZ1885">Lair(100000000/($AX1885-$AW1885))</f>
        <v>3327.4888568649421</v>
      </c>
      <c r="BA1885" s="10">
        <f t="shared" si="2483"/>
        <v>3328.4460650278511</v>
      </c>
      <c r="BB1885" s="12">
        <v>239000000</v>
      </c>
      <c r="BC1885" s="3">
        <v>0.54400000000000004</v>
      </c>
      <c r="BD1885" s="12" cm="1">
        <f t="array" ref="BD1885">SfromgA($BB1885,$BA1885,"")</f>
        <v>4.3496652267645288</v>
      </c>
      <c r="BE1885" s="29">
        <f t="shared" si="2484"/>
        <v>25.601499501679271</v>
      </c>
      <c r="BG1885" s="3"/>
      <c r="BH1885" s="3"/>
      <c r="BI1885" s="12">
        <f t="shared" si="2485"/>
        <v>239000000</v>
      </c>
      <c r="BJ1885" s="29">
        <f t="shared" si="2486"/>
        <v>25.601499501679271</v>
      </c>
      <c r="BK1885" s="3">
        <f t="shared" si="2487"/>
        <v>-7.9657808851440555</v>
      </c>
      <c r="BL1885" s="13">
        <f>EXP(BK$4341*$AX1885+BK$4342)*$BI1885/(100000000/($AX1885-$AW1885))</f>
        <v>44.32797769062595</v>
      </c>
      <c r="BM1885" s="3">
        <f t="shared" si="2488"/>
        <v>0.79588375473142237</v>
      </c>
      <c r="BN1885" s="16" cm="1">
        <f t="array" ref="BN1885">$C1885*EXP(poly_from_str(100000000/$E1885,BN$4342))</f>
        <v>24.926522514894533</v>
      </c>
      <c r="BO1885" s="3">
        <f t="shared" si="2489"/>
        <v>2.9957322735539909</v>
      </c>
      <c r="BP1885" s="13">
        <f t="shared" si="2490"/>
        <v>0.57568363045573046</v>
      </c>
      <c r="BY1885">
        <v>24319</v>
      </c>
    </row>
    <row r="1886" spans="1:77" hidden="1" x14ac:dyDescent="0.25">
      <c r="A1886" t="s">
        <v>2741</v>
      </c>
      <c r="B1886" s="2" t="str">
        <f t="shared" si="2439"/>
        <v/>
      </c>
      <c r="C1886">
        <v>0</v>
      </c>
      <c r="E1886" t="s">
        <v>2742</v>
      </c>
      <c r="R1886">
        <v>18</v>
      </c>
      <c r="S1886" t="s">
        <v>22</v>
      </c>
      <c r="AA1886" s="10">
        <f t="shared" si="2442"/>
        <v>3327.43</v>
      </c>
      <c r="AB1886" s="3" cm="1">
        <f t="array" ref="AB1886">100000000/Lvac(AA1886)</f>
        <v>30044.581413253414</v>
      </c>
      <c r="AC1886" s="28">
        <f t="shared" si="2443"/>
        <v>3.0053224260164754E-7</v>
      </c>
      <c r="AD1886" s="28">
        <f t="shared" si="2444"/>
        <v>3.3283871931691321E-7</v>
      </c>
      <c r="AE1886" s="21">
        <f t="shared" si="2445"/>
        <v>30044.580778525742</v>
      </c>
      <c r="AF1886" s="10" cm="1">
        <f t="array" ref="AF1886">Lair(100000000/AE1886)</f>
        <v>3327.4300702982478</v>
      </c>
      <c r="AG1886" s="10">
        <f t="shared" si="2446"/>
        <v>9.514682715076413E-3</v>
      </c>
      <c r="AH1886" s="10" t="b">
        <f t="shared" si="2440"/>
        <v>1</v>
      </c>
      <c r="AI1886" s="10">
        <f t="shared" si="2447"/>
        <v>3327.43</v>
      </c>
      <c r="AJ1886">
        <v>3.0000000000000001E-3</v>
      </c>
      <c r="AK1886" s="3" cm="1">
        <f t="array" ref="AK1886">100000000/Lvac($AA1886)</f>
        <v>30044.581413253414</v>
      </c>
      <c r="AL1886" s="21">
        <f t="shared" ref="AL1886:AL1892" si="2491">AJ1886/AI1886*AK1886</f>
        <v>2.7088096290458476E-2</v>
      </c>
      <c r="AM1886" s="21"/>
      <c r="AN1886" s="21"/>
      <c r="AO1886" s="21"/>
      <c r="AP1886" s="21"/>
      <c r="AS1886" s="3">
        <f t="shared" si="2448"/>
        <v>1.4132534124655649E-3</v>
      </c>
      <c r="AT1886" s="3" cm="1">
        <f t="array" ref="AT1886">AS1886-(100000000/LvacE($A1886)-$E1886)</f>
        <v>-5.0868737162090838E-5</v>
      </c>
      <c r="BB1886"/>
      <c r="BC1886"/>
      <c r="BD1886"/>
      <c r="BE1886"/>
      <c r="BF1886"/>
      <c r="BG1886"/>
      <c r="BH1886"/>
      <c r="BI1886"/>
      <c r="BJ1886"/>
      <c r="BN1886" s="16" cm="1">
        <f t="array" ref="BN1886">$C1886*EXP(poly_from_str(100000000/$E1886,BN$4342))</f>
        <v>0</v>
      </c>
      <c r="BO1886" s="16"/>
      <c r="BY1886" t="e">
        <v>#N/A</v>
      </c>
    </row>
    <row r="1887" spans="1:77" hidden="1" x14ac:dyDescent="0.25">
      <c r="A1887" t="s">
        <v>2743</v>
      </c>
      <c r="B1887" s="2" t="str">
        <f t="shared" si="2439"/>
        <v/>
      </c>
      <c r="C1887">
        <v>0</v>
      </c>
      <c r="E1887" t="s">
        <v>2744</v>
      </c>
      <c r="R1887">
        <v>18</v>
      </c>
      <c r="S1887" t="s">
        <v>22</v>
      </c>
      <c r="AA1887" s="10">
        <f t="shared" si="2442"/>
        <v>3327.3789999999999</v>
      </c>
      <c r="AB1887" s="3" cm="1">
        <f t="array" ref="AB1887">100000000/Lvac(AA1887)</f>
        <v>30045.041902793655</v>
      </c>
      <c r="AC1887" s="28">
        <f t="shared" si="2443"/>
        <v>3.0053684897332108E-7</v>
      </c>
      <c r="AD1887" s="28">
        <f t="shared" si="2444"/>
        <v>3.3283361801769287E-7</v>
      </c>
      <c r="AE1887" s="21">
        <f t="shared" si="2445"/>
        <v>30045.041048172276</v>
      </c>
      <c r="AF1887" s="10" cm="1">
        <f t="array" ref="AF1887">Lair(100000000/AE1887)</f>
        <v>3327.3790946493236</v>
      </c>
      <c r="AG1887" s="10">
        <f t="shared" si="2446"/>
        <v>9.5148211103685005E-3</v>
      </c>
      <c r="AH1887" s="10" t="b">
        <f t="shared" si="2440"/>
        <v>1</v>
      </c>
      <c r="AI1887" s="10">
        <f t="shared" si="2447"/>
        <v>3327.3789999999999</v>
      </c>
      <c r="AJ1887">
        <v>3.0000000000000001E-3</v>
      </c>
      <c r="AK1887" s="3" cm="1">
        <f t="array" ref="AK1887">100000000/Lvac($AA1887)</f>
        <v>30045.041902793655</v>
      </c>
      <c r="AL1887" s="21">
        <f t="shared" si="2491"/>
        <v>2.7088926662210997E-2</v>
      </c>
      <c r="AM1887" s="21"/>
      <c r="AN1887" s="21"/>
      <c r="AO1887" s="21"/>
      <c r="AP1887" s="21"/>
      <c r="AS1887" s="3">
        <f t="shared" si="2448"/>
        <v>1.9027936541533563E-3</v>
      </c>
      <c r="AT1887" s="3" cm="1">
        <f t="array" ref="AT1887">AS1887-(100000000/LvacE($A1887)-$E1887)</f>
        <v>-5.0870177801698446E-5</v>
      </c>
      <c r="BB1887"/>
      <c r="BC1887"/>
      <c r="BD1887"/>
      <c r="BE1887"/>
      <c r="BF1887"/>
      <c r="BG1887"/>
      <c r="BH1887"/>
      <c r="BI1887"/>
      <c r="BJ1887"/>
      <c r="BN1887" s="16" cm="1">
        <f t="array" ref="BN1887">$C1887*EXP(poly_from_str(100000000/$E1887,BN$4342))</f>
        <v>0</v>
      </c>
      <c r="BO1887" s="16"/>
      <c r="BY1887" t="e">
        <v>#N/A</v>
      </c>
    </row>
    <row r="1888" spans="1:77" hidden="1" x14ac:dyDescent="0.25">
      <c r="A1888" t="s">
        <v>2745</v>
      </c>
      <c r="B1888" s="2" t="str">
        <f t="shared" si="2439"/>
        <v/>
      </c>
      <c r="C1888">
        <v>0</v>
      </c>
      <c r="E1888" t="s">
        <v>2746</v>
      </c>
      <c r="R1888">
        <v>18</v>
      </c>
      <c r="S1888" t="s">
        <v>22</v>
      </c>
      <c r="AA1888" s="10">
        <f t="shared" si="2442"/>
        <v>3327.3380000000002</v>
      </c>
      <c r="AB1888" s="3" cm="1">
        <f t="array" ref="AB1888">100000000/Lvac(AA1888)</f>
        <v>30045.412110502475</v>
      </c>
      <c r="AC1888" s="28">
        <f t="shared" si="2443"/>
        <v>3.0054055223725394E-7</v>
      </c>
      <c r="AD1888" s="28">
        <f t="shared" si="2444"/>
        <v>3.3282951697322422E-7</v>
      </c>
      <c r="AE1888" s="21">
        <f t="shared" si="2445"/>
        <v>30045.411162564946</v>
      </c>
      <c r="AF1888" s="10" cm="1">
        <f t="array" ref="AF1888">Lair(100000000/AE1888)</f>
        <v>3327.3381049815011</v>
      </c>
      <c r="AG1888" s="10">
        <f t="shared" si="2446"/>
        <v>9.5149323739431458E-3</v>
      </c>
      <c r="AH1888" s="10" t="b">
        <f t="shared" si="2440"/>
        <v>1</v>
      </c>
      <c r="AI1888" s="10">
        <f t="shared" si="2447"/>
        <v>3327.3380000000002</v>
      </c>
      <c r="AJ1888">
        <v>3.0000000000000001E-3</v>
      </c>
      <c r="AK1888" s="3" cm="1">
        <f t="array" ref="AK1888">100000000/Lvac($AA1888)</f>
        <v>30045.412110502475</v>
      </c>
      <c r="AL1888" s="21">
        <f t="shared" si="2491"/>
        <v>2.7089594243658872E-2</v>
      </c>
      <c r="AM1888" s="21"/>
      <c r="AN1888" s="21"/>
      <c r="AO1888" s="21"/>
      <c r="AP1888" s="21"/>
      <c r="AS1888" s="3">
        <f t="shared" si="2448"/>
        <v>2.1105024752614554E-3</v>
      </c>
      <c r="AT1888" s="3" cm="1">
        <f t="array" ref="AT1888">AS1888-(100000000/LvacE($A1888)-$E1888)</f>
        <v>-5.087132376502268E-5</v>
      </c>
      <c r="BB1888"/>
      <c r="BC1888"/>
      <c r="BD1888"/>
      <c r="BE1888"/>
      <c r="BF1888"/>
      <c r="BG1888"/>
      <c r="BH1888"/>
      <c r="BI1888"/>
      <c r="BJ1888"/>
      <c r="BN1888" s="16" cm="1">
        <f t="array" ref="BN1888">$C1888*EXP(poly_from_str(100000000/$E1888,BN$4342))</f>
        <v>0</v>
      </c>
      <c r="BO1888" s="16"/>
      <c r="BY1888" t="e">
        <v>#N/A</v>
      </c>
    </row>
    <row r="1889" spans="1:77" hidden="1" x14ac:dyDescent="0.25">
      <c r="A1889" t="s">
        <v>2747</v>
      </c>
      <c r="B1889" s="2" t="str">
        <f t="shared" si="2439"/>
        <v/>
      </c>
      <c r="C1889">
        <v>1</v>
      </c>
      <c r="D1889" t="s">
        <v>14</v>
      </c>
      <c r="E1889" t="s">
        <v>2748</v>
      </c>
      <c r="F1889">
        <v>10138</v>
      </c>
      <c r="G1889" t="s">
        <v>3</v>
      </c>
      <c r="H1889" s="5" t="s">
        <v>18</v>
      </c>
      <c r="I1889">
        <v>40205</v>
      </c>
      <c r="J1889" t="s">
        <v>5</v>
      </c>
      <c r="K1889" s="5" t="s">
        <v>19</v>
      </c>
      <c r="L1889">
        <v>10138.18</v>
      </c>
      <c r="M1889" t="str">
        <f>$G1889&amp;""</f>
        <v>o</v>
      </c>
      <c r="N1889" t="str">
        <f>$H1889&amp;""</f>
        <v>5/2</v>
      </c>
      <c r="O1889">
        <v>40205.74</v>
      </c>
      <c r="P1889" t="str">
        <f>$J1889&amp;""</f>
        <v>e</v>
      </c>
      <c r="Q1889" t="str">
        <f>$K1889&amp;""</f>
        <v>3/2</v>
      </c>
      <c r="R1889">
        <v>18</v>
      </c>
      <c r="S1889" t="s">
        <v>6</v>
      </c>
      <c r="AA1889" s="10">
        <f t="shared" si="2442"/>
        <v>3324.8850000000002</v>
      </c>
      <c r="AB1889" s="3" cm="1">
        <f t="array" ref="AB1889">100000000/Lvac(AA1889)</f>
        <v>30067.577980092788</v>
      </c>
      <c r="AC1889" s="28">
        <f t="shared" si="2443"/>
        <v>3.0076228200373845E-7</v>
      </c>
      <c r="AD1889" s="28">
        <f t="shared" si="2444"/>
        <v>3.3258415448762862E-7</v>
      </c>
      <c r="AE1889" s="21">
        <f t="shared" si="2445"/>
        <v>30067.578888813689</v>
      </c>
      <c r="AF1889" s="10" cm="1">
        <f t="array" ref="AF1889">Lair(100000000/AE1889)</f>
        <v>3324.8848995099629</v>
      </c>
      <c r="AG1889" s="10">
        <f t="shared" si="2446"/>
        <v>9.5215966838090322E-3</v>
      </c>
      <c r="AH1889" s="10" t="b">
        <f t="shared" si="2440"/>
        <v>1</v>
      </c>
      <c r="AI1889" s="10">
        <f>$AF1889</f>
        <v>3324.8848995099629</v>
      </c>
      <c r="AJ1889">
        <v>7.0000000000000001E-3</v>
      </c>
      <c r="AK1889" s="3" cm="1">
        <f t="array" ref="AK1889">100000000/Lvac($AA1889)</f>
        <v>30067.577980092788</v>
      </c>
      <c r="AL1889" s="21">
        <f t="shared" si="2491"/>
        <v>6.3302355486552345E-2</v>
      </c>
      <c r="AM1889" s="10" cm="1">
        <f t="array" ref="AM1889">Lvac($AI1889)-$BA1889</f>
        <v>-2.0893347982564592E-3</v>
      </c>
      <c r="AN1889" s="10">
        <f>$AK1889-($AX1889-$AW1889)</f>
        <v>1.79800927908218E-2</v>
      </c>
      <c r="AO1889" s="3">
        <f>AM1889/AJ1889</f>
        <v>-0.29847639975092272</v>
      </c>
      <c r="AP1889" s="3">
        <v>-0.28411702357646262</v>
      </c>
      <c r="AS1889" s="3">
        <f t="shared" si="2448"/>
        <v>-2.0199072132527363E-3</v>
      </c>
      <c r="AT1889" s="3" cm="1">
        <f t="array" ref="AT1889">AS1889-(100000000/LvacE($A1889)-$E1889)</f>
        <v>-5.0940016080858186E-5</v>
      </c>
      <c r="AU1889" t="s">
        <v>4710</v>
      </c>
      <c r="AV1889" t="s">
        <v>4774</v>
      </c>
      <c r="AW1889" s="3">
        <v>10138.18</v>
      </c>
      <c r="AX1889" s="3">
        <v>40205.74</v>
      </c>
      <c r="AY1889" s="3"/>
      <c r="AZ1889" s="10" cm="1">
        <f t="array" ref="AZ1889">Lair(100000000/($AX1889-$AW1889))</f>
        <v>3324.8869883127131</v>
      </c>
      <c r="BA1889" s="10">
        <f>100000000/($AX1889-$AW1889)</f>
        <v>3325.8435336954512</v>
      </c>
      <c r="BN1889" s="16" cm="1">
        <f t="array" ref="BN1889">$C1889*EXP(poly_from_str(100000000/$E1889,BN$4342))</f>
        <v>1.2570276835050973</v>
      </c>
      <c r="BO1889" s="16"/>
      <c r="BY1889">
        <v>1226</v>
      </c>
    </row>
    <row r="1890" spans="1:77" hidden="1" x14ac:dyDescent="0.25">
      <c r="A1890" t="s">
        <v>2749</v>
      </c>
      <c r="B1890" s="2" t="str">
        <f t="shared" si="2439"/>
        <v/>
      </c>
      <c r="C1890">
        <v>2</v>
      </c>
      <c r="E1890" t="s">
        <v>2750</v>
      </c>
      <c r="R1890">
        <v>18</v>
      </c>
      <c r="S1890" t="s">
        <v>22</v>
      </c>
      <c r="AA1890" s="10">
        <f t="shared" si="2442"/>
        <v>3324.1320000000001</v>
      </c>
      <c r="AB1890" s="3" cm="1">
        <f t="array" ref="AB1890">100000000/Lvac(AA1890)</f>
        <v>30074.388822590281</v>
      </c>
      <c r="AC1890" s="28">
        <f t="shared" si="2443"/>
        <v>3.0083041227003017E-7</v>
      </c>
      <c r="AD1890" s="28">
        <f t="shared" si="2444"/>
        <v>3.3250883530801904E-7</v>
      </c>
      <c r="AE1890" s="21">
        <f t="shared" si="2445"/>
        <v>30074.389352550319</v>
      </c>
      <c r="AF1890" s="10" cm="1">
        <f t="array" ref="AF1890">Lair(100000000/AE1890)</f>
        <v>3324.1319414214131</v>
      </c>
      <c r="AG1890" s="10">
        <f t="shared" si="2446"/>
        <v>9.5236453941345105E-3</v>
      </c>
      <c r="AH1890" s="10" t="b">
        <f t="shared" si="2440"/>
        <v>1</v>
      </c>
      <c r="AI1890" s="10">
        <f t="shared" si="2447"/>
        <v>3324.1320000000001</v>
      </c>
      <c r="AJ1890">
        <v>3.0000000000000001E-3</v>
      </c>
      <c r="AK1890" s="3" cm="1">
        <f t="array" ref="AK1890">100000000/Lvac($AA1890)</f>
        <v>30074.388822590281</v>
      </c>
      <c r="AL1890" s="21">
        <f t="shared" si="2491"/>
        <v>2.7141872364807067E-2</v>
      </c>
      <c r="AM1890" s="21"/>
      <c r="AN1890" s="21"/>
      <c r="AO1890" s="21"/>
      <c r="AP1890" s="21"/>
      <c r="AS1890" s="3">
        <f t="shared" si="2448"/>
        <v>-1.177409718366107E-3</v>
      </c>
      <c r="AT1890" s="3" cm="1">
        <f t="array" ref="AT1890">AS1890-(100000000/LvacE($A1890)-$E1890)</f>
        <v>-5.0960999942617491E-5</v>
      </c>
      <c r="BB1890"/>
      <c r="BC1890"/>
      <c r="BD1890"/>
      <c r="BE1890"/>
      <c r="BF1890"/>
      <c r="BG1890"/>
      <c r="BH1890"/>
      <c r="BI1890"/>
      <c r="BJ1890"/>
      <c r="BN1890" s="16" cm="1">
        <f t="array" ref="BN1890">$C1890*EXP(poly_from_str(100000000/$E1890,BN$4342))</f>
        <v>2.5202491577687689</v>
      </c>
      <c r="BO1890" s="16"/>
      <c r="BY1890" t="e">
        <v>#N/A</v>
      </c>
    </row>
    <row r="1891" spans="1:77" hidden="1" x14ac:dyDescent="0.25">
      <c r="A1891" t="s">
        <v>2751</v>
      </c>
      <c r="B1891" s="2" t="str">
        <f t="shared" si="2439"/>
        <v/>
      </c>
      <c r="C1891">
        <v>4</v>
      </c>
      <c r="E1891" t="s">
        <v>2752</v>
      </c>
      <c r="R1891">
        <v>18</v>
      </c>
      <c r="S1891" t="s">
        <v>22</v>
      </c>
      <c r="AA1891" s="10">
        <f t="shared" si="2442"/>
        <v>3322.5639999999999</v>
      </c>
      <c r="AB1891" s="3" cm="1">
        <f t="array" ref="AB1891">100000000/Lvac(AA1891)</f>
        <v>30088.581200795154</v>
      </c>
      <c r="AC1891" s="28">
        <f t="shared" si="2443"/>
        <v>3.0097238157037757E-7</v>
      </c>
      <c r="AD1891" s="28">
        <f t="shared" si="2444"/>
        <v>3.3235199537210911E-7</v>
      </c>
      <c r="AE1891" s="21">
        <f t="shared" si="2445"/>
        <v>30088.580659748219</v>
      </c>
      <c r="AF1891" s="10" cm="1">
        <f t="array" ref="AF1891">Lair(100000000/AE1891)</f>
        <v>3322.5640597476649</v>
      </c>
      <c r="AG1891" s="10">
        <f t="shared" si="2446"/>
        <v>9.5279159710385045E-3</v>
      </c>
      <c r="AH1891" s="10" t="b">
        <f t="shared" si="2440"/>
        <v>1</v>
      </c>
      <c r="AI1891" s="10">
        <f t="shared" si="2447"/>
        <v>3322.5639999999999</v>
      </c>
      <c r="AJ1891">
        <v>3.0000000000000001E-3</v>
      </c>
      <c r="AK1891" s="3" cm="1">
        <f t="array" ref="AK1891">100000000/Lvac($AA1891)</f>
        <v>30088.581200795154</v>
      </c>
      <c r="AL1891" s="21">
        <f t="shared" si="2491"/>
        <v>2.7167495826231028E-2</v>
      </c>
      <c r="AM1891" s="21"/>
      <c r="AN1891" s="21"/>
      <c r="AO1891" s="21"/>
      <c r="AP1891" s="21"/>
      <c r="AS1891" s="3">
        <f t="shared" si="2448"/>
        <v>1.2007951518171467E-3</v>
      </c>
      <c r="AT1891" s="3" cm="1">
        <f t="array" ref="AT1891">AS1891-(100000000/LvacE($A1891)-$E1891)</f>
        <v>-5.1004528359044343E-5</v>
      </c>
      <c r="BB1891"/>
      <c r="BC1891"/>
      <c r="BD1891"/>
      <c r="BE1891"/>
      <c r="BF1891"/>
      <c r="BG1891"/>
      <c r="BH1891"/>
      <c r="BI1891"/>
      <c r="BJ1891"/>
      <c r="BN1891" s="16" cm="1">
        <f t="array" ref="BN1891">$C1891*EXP(poly_from_str(100000000/$E1891,BN$4342))</f>
        <v>5.066307232618473</v>
      </c>
      <c r="BO1891" s="16"/>
      <c r="BY1891" t="e">
        <v>#N/A</v>
      </c>
    </row>
    <row r="1892" spans="1:77" hidden="1" x14ac:dyDescent="0.25">
      <c r="A1892" t="s">
        <v>2753</v>
      </c>
      <c r="B1892" s="2" t="str">
        <f t="shared" si="2439"/>
        <v/>
      </c>
      <c r="C1892">
        <v>4</v>
      </c>
      <c r="E1892" t="s">
        <v>2754</v>
      </c>
      <c r="R1892">
        <v>18</v>
      </c>
      <c r="S1892" t="s">
        <v>22</v>
      </c>
      <c r="AA1892" s="10">
        <f t="shared" si="2442"/>
        <v>3322.3919999999998</v>
      </c>
      <c r="AB1892" s="3" cm="1">
        <f t="array" ref="AB1892">100000000/Lvac(AA1892)</f>
        <v>30090.138833081241</v>
      </c>
      <c r="AC1892" s="28">
        <f t="shared" si="2443"/>
        <v>3.0098796288938816E-7</v>
      </c>
      <c r="AD1892" s="28">
        <f t="shared" si="2444"/>
        <v>3.3233479099159068E-7</v>
      </c>
      <c r="AE1892" s="21">
        <f t="shared" si="2445"/>
        <v>30090.139358924171</v>
      </c>
      <c r="AF1892" s="10" cm="1">
        <f t="array" ref="AF1892">Lair(100000000/AE1892)</f>
        <v>3322.3919419373228</v>
      </c>
      <c r="AG1892" s="10">
        <f t="shared" si="2446"/>
        <v>9.5283847952139962E-3</v>
      </c>
      <c r="AH1892" s="10" t="b">
        <f t="shared" si="2440"/>
        <v>1</v>
      </c>
      <c r="AI1892" s="10">
        <f t="shared" si="2447"/>
        <v>3322.3919999999998</v>
      </c>
      <c r="AJ1892">
        <v>3.0000000000000001E-3</v>
      </c>
      <c r="AK1892" s="3" cm="1">
        <f t="array" ref="AK1892">100000000/Lvac($AA1892)</f>
        <v>30090.138833081241</v>
      </c>
      <c r="AL1892" s="21">
        <f t="shared" si="2491"/>
        <v>2.7170308771283982E-2</v>
      </c>
      <c r="AM1892" s="21"/>
      <c r="AN1892" s="21"/>
      <c r="AO1892" s="21"/>
      <c r="AP1892" s="21"/>
      <c r="AS1892" s="3">
        <f t="shared" si="2448"/>
        <v>-1.166918758826796E-3</v>
      </c>
      <c r="AT1892" s="3" cm="1">
        <f t="array" ref="AT1892">AS1892-(100000000/LvacE($A1892)-$E1892)</f>
        <v>-5.1009290473302826E-5</v>
      </c>
      <c r="BB1892"/>
      <c r="BC1892"/>
      <c r="BD1892"/>
      <c r="BE1892"/>
      <c r="BF1892"/>
      <c r="BG1892"/>
      <c r="BH1892"/>
      <c r="BI1892"/>
      <c r="BJ1892"/>
      <c r="BN1892" s="16" cm="1">
        <f t="array" ref="BN1892">$C1892*EXP(poly_from_str(100000000/$E1892,BN$4342))</f>
        <v>5.0691442707009626</v>
      </c>
      <c r="BO1892" s="16"/>
      <c r="BY1892" t="e">
        <v>#N/A</v>
      </c>
    </row>
    <row r="1893" spans="1:77" hidden="1" x14ac:dyDescent="0.25">
      <c r="A1893" t="s">
        <v>2755</v>
      </c>
      <c r="B1893" s="2" t="str">
        <f t="shared" si="2439"/>
        <v/>
      </c>
      <c r="C1893">
        <v>6</v>
      </c>
      <c r="D1893" t="s">
        <v>134</v>
      </c>
      <c r="E1893" t="s">
        <v>2756</v>
      </c>
      <c r="F1893">
        <v>51312</v>
      </c>
      <c r="G1893" t="s">
        <v>5</v>
      </c>
      <c r="H1893" s="5" t="s">
        <v>18</v>
      </c>
      <c r="I1893">
        <v>81404</v>
      </c>
      <c r="J1893" t="s">
        <v>3</v>
      </c>
      <c r="K1893" s="5" t="s">
        <v>18</v>
      </c>
      <c r="L1893">
        <v>51312.800000000003</v>
      </c>
      <c r="M1893" t="str">
        <f>$G1893&amp;""</f>
        <v>e</v>
      </c>
      <c r="N1893" t="str">
        <f>$H1893&amp;""</f>
        <v>5/2</v>
      </c>
      <c r="O1893">
        <v>81404.52</v>
      </c>
      <c r="P1893" t="str">
        <f>$J1893&amp;""</f>
        <v>o</v>
      </c>
      <c r="Q1893" t="str">
        <f>$K1893&amp;""</f>
        <v>5/2</v>
      </c>
      <c r="R1893">
        <v>18</v>
      </c>
      <c r="AA1893" s="10">
        <f t="shared" si="2442"/>
        <v>3322.203</v>
      </c>
      <c r="AB1893" s="3" cm="1">
        <f t="array" ref="AB1893">100000000/Lvac(AA1893)</f>
        <v>30091.850603370804</v>
      </c>
      <c r="AC1893" s="28">
        <f t="shared" si="2443"/>
        <v>3.0100508608293954E-7</v>
      </c>
      <c r="AD1893" s="28">
        <f t="shared" si="2444"/>
        <v>3.323158861781611E-7</v>
      </c>
      <c r="AE1893" s="21">
        <f t="shared" si="2445"/>
        <v>30091.850331442758</v>
      </c>
      <c r="AF1893" s="10" cm="1">
        <f t="array" ref="AF1893">Lair(100000000/AE1893)</f>
        <v>3322.2030300224146</v>
      </c>
      <c r="AG1893" s="10">
        <f t="shared" si="2446"/>
        <v>9.5289000406312933E-3</v>
      </c>
      <c r="AH1893" s="10" t="b">
        <f t="shared" si="2440"/>
        <v>1</v>
      </c>
      <c r="AI1893" s="10">
        <f>$AF1893</f>
        <v>3322.2030300224146</v>
      </c>
      <c r="AJ1893" s="10">
        <f>AL1893/AK1893*AI1893</f>
        <v>8.8321667518853654E-3</v>
      </c>
      <c r="AK1893" s="23" cm="1">
        <f t="array" ref="AK1893">100000000/Lvac($AA1893)+0</f>
        <v>30091.850603370804</v>
      </c>
      <c r="AL1893" s="23">
        <f>MAX(0.08,0.007/$AA1893*$AE1893)</f>
        <v>0.08</v>
      </c>
      <c r="AM1893" s="10" cm="1">
        <f t="array" ref="AM1893">Lvac($AI1893)-$BA1893</f>
        <v>-1.4393065363947244E-2</v>
      </c>
      <c r="AN1893" s="10">
        <f>$AK1893-($AX1893-$AW1893)</f>
        <v>0.13060337080241879</v>
      </c>
      <c r="AO1893" s="3">
        <f>AM1893/AJ1893</f>
        <v>-1.6296188430630363</v>
      </c>
      <c r="AP1893" s="3">
        <v>-1.6330189363758314</v>
      </c>
      <c r="AS1893" s="3">
        <f t="shared" si="2448"/>
        <v>6.0337080503813922E-4</v>
      </c>
      <c r="AT1893" s="3" cm="1">
        <f t="array" ref="AT1893">AS1893-(100000000/LvacE($A1893)-$E1893)</f>
        <v>-5.101451461086981E-5</v>
      </c>
      <c r="AU1893" t="s">
        <v>4968</v>
      </c>
      <c r="AV1893" t="s">
        <v>4911</v>
      </c>
      <c r="AW1893" s="3">
        <v>51312.800000000003</v>
      </c>
      <c r="AX1893" s="3">
        <v>81404.52</v>
      </c>
      <c r="AY1893" s="3"/>
      <c r="AZ1893" s="10" cm="1">
        <f t="array" ref="AZ1893">Lair(100000000/($AX1893-$AW1893))</f>
        <v>3322.2174194231206</v>
      </c>
      <c r="BA1893" s="10">
        <f>100000000/($AX1893-$AW1893)</f>
        <v>3323.1732848770357</v>
      </c>
      <c r="BB1893" s="12">
        <v>504000000</v>
      </c>
      <c r="BC1893" s="3">
        <v>0.753</v>
      </c>
      <c r="BD1893" s="12" cm="1">
        <f t="array" ref="BD1893">SfromgA($BB1893,$BA1893,"")</f>
        <v>9.1289927050906901</v>
      </c>
      <c r="BE1893" s="29">
        <f>(10^MAX(0.05, -0.312925054856973*((LN($BD1893))^(1/3)) + 0.454808404431693)-1)*100</f>
        <v>12.201845430196357</v>
      </c>
      <c r="BG1893" s="3"/>
      <c r="BH1893" s="3"/>
      <c r="BI1893" s="12">
        <f>IF($BB1893="",$BF1893,$BB1893)</f>
        <v>504000000</v>
      </c>
      <c r="BJ1893" s="29">
        <f>IF($BB1893="",$BH1893,$BE1893)</f>
        <v>12.201845430196357</v>
      </c>
      <c r="BK1893" s="3">
        <f>LN(BN1893*100000000/($AX1893-$AW1893)/$BI1893)</f>
        <v>-9.9001610046699717</v>
      </c>
      <c r="BL1893" s="13">
        <f>EXP(BK$4341*$AX1893+BK$4342)*$BI1893/(100000000/($AX1893-$AW1893))</f>
        <v>35.101770459993951</v>
      </c>
      <c r="BM1893" s="3">
        <f t="shared" ref="BM1893" si="2492">LN(BL1893/$C1893)</f>
        <v>1.7664921004273564</v>
      </c>
      <c r="BN1893" s="16" cm="1">
        <f t="array" ref="BN1893">$C1893*EXP(poly_from_str(100000000/$E1893,BN$4342))</f>
        <v>7.608381033461451</v>
      </c>
      <c r="BO1893" s="3">
        <f>LN($C1893)</f>
        <v>1.791759469228055</v>
      </c>
      <c r="BP1893" s="13">
        <f>LN(BL1893/BN1893)</f>
        <v>1.5290011624039006</v>
      </c>
      <c r="BY1893">
        <v>7413</v>
      </c>
    </row>
    <row r="1894" spans="1:77" hidden="1" x14ac:dyDescent="0.25">
      <c r="A1894" t="s">
        <v>2757</v>
      </c>
      <c r="B1894" s="2" t="str">
        <f t="shared" si="2439"/>
        <v/>
      </c>
      <c r="C1894">
        <v>0</v>
      </c>
      <c r="E1894" t="s">
        <v>2758</v>
      </c>
      <c r="R1894">
        <v>18</v>
      </c>
      <c r="S1894" t="s">
        <v>22</v>
      </c>
      <c r="AA1894" s="10">
        <f t="shared" si="2442"/>
        <v>3322.1480000000001</v>
      </c>
      <c r="AB1894" s="3" cm="1">
        <f t="array" ref="AB1894">100000000/Lvac(AA1894)</f>
        <v>30092.348774166196</v>
      </c>
      <c r="AC1894" s="28">
        <f t="shared" si="2443"/>
        <v>3.0101006938884117E-7</v>
      </c>
      <c r="AD1894" s="28">
        <f t="shared" si="2444"/>
        <v>3.3231038477743691E-7</v>
      </c>
      <c r="AE1894" s="21">
        <f t="shared" si="2445"/>
        <v>30092.349326646879</v>
      </c>
      <c r="AF1894" s="10" cm="1">
        <f t="array" ref="AF1894">Lair(100000000/AE1894)</f>
        <v>3322.1479390049872</v>
      </c>
      <c r="AG1894" s="10">
        <f t="shared" si="2446"/>
        <v>9.5290499962924873E-3</v>
      </c>
      <c r="AH1894" s="10" t="b">
        <f t="shared" si="2440"/>
        <v>1</v>
      </c>
      <c r="AI1894" s="10">
        <f t="shared" si="2447"/>
        <v>3322.1480000000001</v>
      </c>
      <c r="AJ1894">
        <v>3.0000000000000001E-3</v>
      </c>
      <c r="AK1894" s="3" cm="1">
        <f t="array" ref="AK1894">100000000/Lvac($AA1894)</f>
        <v>30092.348774166196</v>
      </c>
      <c r="AL1894" s="21">
        <f>AJ1894/AI1894*AK1894</f>
        <v>2.7174299977754932E-2</v>
      </c>
      <c r="AM1894" s="21"/>
      <c r="AN1894" s="21"/>
      <c r="AO1894" s="21"/>
      <c r="AP1894" s="21"/>
      <c r="AS1894" s="3">
        <f t="shared" si="2448"/>
        <v>-1.2258338028914295E-3</v>
      </c>
      <c r="AT1894" s="3" cm="1">
        <f t="array" ref="AT1894">AS1894-(100000000/LvacE($A1894)-$E1894)</f>
        <v>-5.1016038923989981E-5</v>
      </c>
      <c r="BB1894"/>
      <c r="BC1894"/>
      <c r="BD1894"/>
      <c r="BE1894"/>
      <c r="BF1894"/>
      <c r="BG1894"/>
      <c r="BH1894"/>
      <c r="BI1894"/>
      <c r="BJ1894"/>
      <c r="BN1894" s="16" cm="1">
        <f t="array" ref="BN1894">$C1894*EXP(poly_from_str(100000000/$E1894,BN$4342))</f>
        <v>0</v>
      </c>
      <c r="BO1894" s="16"/>
      <c r="BY1894" t="e">
        <v>#N/A</v>
      </c>
    </row>
    <row r="1895" spans="1:77" hidden="1" x14ac:dyDescent="0.25">
      <c r="A1895" t="s">
        <v>2759</v>
      </c>
      <c r="B1895" s="2" t="str">
        <f t="shared" si="2439"/>
        <v/>
      </c>
      <c r="C1895">
        <v>3</v>
      </c>
      <c r="D1895" t="s">
        <v>170</v>
      </c>
      <c r="E1895" t="s">
        <v>2760</v>
      </c>
      <c r="F1895">
        <v>35801</v>
      </c>
      <c r="G1895" t="s">
        <v>5</v>
      </c>
      <c r="H1895" s="5" t="s">
        <v>8</v>
      </c>
      <c r="I1895">
        <v>65909</v>
      </c>
      <c r="J1895" t="s">
        <v>3</v>
      </c>
      <c r="K1895" s="5" t="s">
        <v>18</v>
      </c>
      <c r="L1895">
        <v>35801.120000000003</v>
      </c>
      <c r="M1895" t="str">
        <f t="shared" ref="M1895:M1896" si="2493">$G1895&amp;""</f>
        <v>e</v>
      </c>
      <c r="N1895" t="str">
        <f t="shared" ref="N1895:N1896" si="2494">$H1895&amp;""</f>
        <v>7/2</v>
      </c>
      <c r="O1895">
        <v>65909.440000000002</v>
      </c>
      <c r="P1895" t="str">
        <f t="shared" ref="P1895:P1896" si="2495">$J1895&amp;""</f>
        <v>o</v>
      </c>
      <c r="Q1895" t="str">
        <f t="shared" ref="Q1895:Q1896" si="2496">$K1895&amp;""</f>
        <v>5/2</v>
      </c>
      <c r="R1895">
        <v>18</v>
      </c>
      <c r="AA1895" s="10">
        <f t="shared" si="2442"/>
        <v>3320.3919999999998</v>
      </c>
      <c r="AB1895" s="3" cm="1">
        <f t="array" ref="AB1895">100000000/Lvac(AA1895)</f>
        <v>30108.262683523553</v>
      </c>
      <c r="AC1895" s="28">
        <f t="shared" si="2443"/>
        <v>3.0116925953321174E-7</v>
      </c>
      <c r="AD1895" s="28">
        <f t="shared" si="2444"/>
        <v>3.3213474005832959E-7</v>
      </c>
      <c r="AE1895" s="21">
        <f t="shared" si="2445"/>
        <v>30108.261472660059</v>
      </c>
      <c r="AF1895" s="10" cm="1">
        <f t="array" ref="AF1895">Lair(100000000/AE1895)</f>
        <v>3320.3921335405712</v>
      </c>
      <c r="AG1895" s="10">
        <f t="shared" si="2446"/>
        <v>9.5338415891141094E-3</v>
      </c>
      <c r="AH1895" s="10" t="b">
        <f t="shared" si="2440"/>
        <v>1</v>
      </c>
      <c r="AI1895" s="10">
        <f t="shared" ref="AI1895:AI1896" si="2497">$AF1895</f>
        <v>3320.3921335405712</v>
      </c>
      <c r="AJ1895" s="10">
        <f t="shared" ref="AJ1895:AJ1896" si="2498">AL1895/AK1895*AI1895</f>
        <v>1.1028175781652201E-2</v>
      </c>
      <c r="AK1895" s="16" cm="1">
        <f t="array" ref="AK1895">100000000/Lvac($AA1895)-0</f>
        <v>30108.262683523553</v>
      </c>
      <c r="AL1895" s="16">
        <f>MAX(0.1,0.007/$AA1895*$AE1895)</f>
        <v>0.1</v>
      </c>
      <c r="AM1895" s="10" cm="1">
        <f t="array" ref="AM1895">Lvac($AI1895)-$BA1895</f>
        <v>6.4563428377368837E-3</v>
      </c>
      <c r="AN1895" s="10">
        <f t="shared" ref="AN1895:AN1896" si="2499">$AK1895-($AX1895-$AW1895)</f>
        <v>-5.7316476446430897E-2</v>
      </c>
      <c r="AO1895" s="3">
        <f t="shared" ref="AO1895:AO1896" si="2500">AM1895/AJ1895</f>
        <v>0.5854406898807718</v>
      </c>
      <c r="AP1895" s="3">
        <v>0.57332859390187652</v>
      </c>
      <c r="AS1895" s="3">
        <f t="shared" si="2448"/>
        <v>2.683523554878775E-3</v>
      </c>
      <c r="AT1895" s="3" cm="1">
        <f t="array" ref="AT1895">AS1895-(100000000/LvacE($A1895)-$E1895)</f>
        <v>-5.1064460421912372E-5</v>
      </c>
      <c r="AU1895" t="s">
        <v>4805</v>
      </c>
      <c r="AV1895" t="s">
        <v>4902</v>
      </c>
      <c r="AW1895" s="3">
        <v>35801.120000000003</v>
      </c>
      <c r="AX1895" s="3">
        <v>65909.440000000002</v>
      </c>
      <c r="AY1895" s="3"/>
      <c r="AZ1895" s="10" cm="1">
        <f t="array" ref="AZ1895">Lair(100000000/($AX1895-$AW1895))</f>
        <v>3320.3856788414382</v>
      </c>
      <c r="BA1895" s="10">
        <f t="shared" ref="BA1895:BA1896" si="2501">100000000/($AX1895-$AW1895)</f>
        <v>3321.341077815036</v>
      </c>
      <c r="BB1895" s="12">
        <v>27600000</v>
      </c>
      <c r="BC1895" s="3">
        <v>0.33</v>
      </c>
      <c r="BD1895" s="12" cm="1">
        <f t="array" ref="BD1895">SfromgA($BB1895,$BA1895,"")</f>
        <v>0.49909460159223556</v>
      </c>
      <c r="BE1895" s="29">
        <f t="shared" ref="BE1895:BE1896" si="2502">(10^MAX(0.05, -0.312925054856973*((LN($BD1895))^(1/3)) + 0.454808404431693)-1)*100</f>
        <v>439.49487275778819</v>
      </c>
      <c r="BG1895" s="3"/>
      <c r="BH1895" s="3"/>
      <c r="BI1895" s="12">
        <f t="shared" ref="BI1895:BI1896" si="2503">IF($BB1895="",$BF1895,$BB1895)</f>
        <v>27600000</v>
      </c>
      <c r="BJ1895" s="29">
        <f t="shared" ref="BJ1895:BJ1896" si="2504">IF($BB1895="",$BH1895,$BE1895)</f>
        <v>439.49487275778819</v>
      </c>
      <c r="BK1895" s="3">
        <f t="shared" ref="BK1895:BK1896" si="2505">LN(BN1895*100000000/($AX1895-$AW1895)/$BI1895)</f>
        <v>-7.6832338307744728</v>
      </c>
      <c r="BL1895" s="13">
        <f>EXP(BK$4341*$AX1895+BK$4342)*$BI1895/(100000000/($AX1895-$AW1895))</f>
        <v>6.2423775953943084</v>
      </c>
      <c r="BM1895" s="3">
        <f t="shared" ref="BM1895:BM1896" si="2506">LN(BL1895/$C1895)</f>
        <v>0.73274884604460599</v>
      </c>
      <c r="BN1895" s="16" cm="1">
        <f t="array" ref="BN1895">$C1895*EXP(poly_from_str(100000000/$E1895,BN$4342))</f>
        <v>3.8265690046430572</v>
      </c>
      <c r="BO1895" s="3">
        <f t="shared" ref="BO1895:BO1896" si="2507">LN($C1895)</f>
        <v>1.0986122886681098</v>
      </c>
      <c r="BP1895" s="13">
        <f t="shared" ref="BP1895:BP1896" si="2508">LN(BL1895/BN1895)</f>
        <v>0.48939255424982359</v>
      </c>
      <c r="BY1895">
        <v>3726</v>
      </c>
    </row>
    <row r="1896" spans="1:77" hidden="1" x14ac:dyDescent="0.25">
      <c r="A1896" t="s">
        <v>2761</v>
      </c>
      <c r="B1896" s="2" t="str">
        <f t="shared" si="2439"/>
        <v/>
      </c>
      <c r="C1896">
        <v>4</v>
      </c>
      <c r="D1896" t="s">
        <v>134</v>
      </c>
      <c r="E1896" t="s">
        <v>2762</v>
      </c>
      <c r="F1896">
        <v>33659</v>
      </c>
      <c r="G1896" t="s">
        <v>5</v>
      </c>
      <c r="H1896" s="5" t="s">
        <v>18</v>
      </c>
      <c r="I1896">
        <v>63768</v>
      </c>
      <c r="J1896" t="s">
        <v>3</v>
      </c>
      <c r="K1896" s="5" t="s">
        <v>8</v>
      </c>
      <c r="L1896">
        <v>33659.99</v>
      </c>
      <c r="M1896" t="str">
        <f t="shared" si="2493"/>
        <v>e</v>
      </c>
      <c r="N1896" t="str">
        <f t="shared" si="2494"/>
        <v>5/2</v>
      </c>
      <c r="O1896">
        <v>63768.66</v>
      </c>
      <c r="P1896" t="str">
        <f t="shared" si="2495"/>
        <v>o</v>
      </c>
      <c r="Q1896" t="str">
        <f t="shared" si="2496"/>
        <v>7/2</v>
      </c>
      <c r="R1896">
        <v>18</v>
      </c>
      <c r="AA1896" s="10">
        <f t="shared" si="2442"/>
        <v>3320.3359999999998</v>
      </c>
      <c r="AB1896" s="3" cm="1">
        <f t="array" ref="AB1896">100000000/Lvac(AA1896)</f>
        <v>30108.770465549733</v>
      </c>
      <c r="AC1896" s="28">
        <f t="shared" si="2443"/>
        <v>3.0117433898256082E-7</v>
      </c>
      <c r="AD1896" s="28">
        <f t="shared" si="2444"/>
        <v>3.3212913863227785E-7</v>
      </c>
      <c r="AE1896" s="21">
        <f t="shared" si="2445"/>
        <v>30108.770255475913</v>
      </c>
      <c r="AF1896" s="10" cm="1">
        <f t="array" ref="AF1896">Lair(100000000/AE1896)</f>
        <v>3320.3360231672941</v>
      </c>
      <c r="AG1896" s="10">
        <f t="shared" si="2446"/>
        <v>9.5339945212697952E-3</v>
      </c>
      <c r="AH1896" s="10" t="b">
        <f t="shared" si="2440"/>
        <v>1</v>
      </c>
      <c r="AI1896" s="10">
        <f t="shared" si="2497"/>
        <v>3320.3360231672941</v>
      </c>
      <c r="AJ1896" s="10">
        <f t="shared" si="2498"/>
        <v>8.8222427467542115E-3</v>
      </c>
      <c r="AK1896" s="23" cm="1">
        <f t="array" ref="AK1896">100000000/Lvac($AA1896)+0</f>
        <v>30108.770465549733</v>
      </c>
      <c r="AL1896" s="23">
        <f>MAX(0.08,0.007/$AA1896*$AE1896)</f>
        <v>0.08</v>
      </c>
      <c r="AM1896" s="10" cm="1">
        <f t="array" ref="AM1896">Lvac($AI1896)-$BA1896</f>
        <v>-1.1059194938752626E-2</v>
      </c>
      <c r="AN1896" s="10">
        <f t="shared" si="2499"/>
        <v>0.10046554972723243</v>
      </c>
      <c r="AO1896" s="3">
        <f t="shared" si="2500"/>
        <v>-1.253558222802406</v>
      </c>
      <c r="AP1896" s="3">
        <v>-1.2561849098885232</v>
      </c>
      <c r="AS1896" s="3">
        <f t="shared" si="2448"/>
        <v>4.655497323255986E-4</v>
      </c>
      <c r="AT1896" s="3" cm="1">
        <f t="array" ref="AT1896">AS1896-(100000000/LvacE($A1896)-$E1896)</f>
        <v>-5.1065999286947772E-5</v>
      </c>
      <c r="AU1896" t="s">
        <v>4890</v>
      </c>
      <c r="AV1896" t="s">
        <v>4845</v>
      </c>
      <c r="AW1896" s="3">
        <v>33659.99</v>
      </c>
      <c r="AX1896" s="3">
        <v>63768.66</v>
      </c>
      <c r="AY1896" s="3"/>
      <c r="AZ1896" s="10" cm="1">
        <f t="array" ref="AZ1896">Lair(100000000/($AX1896-$AW1896))</f>
        <v>3320.347079546706</v>
      </c>
      <c r="BA1896" s="10">
        <f t="shared" si="2501"/>
        <v>3321.3024686909112</v>
      </c>
      <c r="BB1896" s="12">
        <v>55800000</v>
      </c>
      <c r="BC1896" s="3">
        <v>6.8000000000000005E-2</v>
      </c>
      <c r="BD1896" s="12" cm="1">
        <f t="array" ref="BD1896">SfromgA($BB1896,$BA1896,"")</f>
        <v>1.0090038973347624</v>
      </c>
      <c r="BE1896" s="29">
        <f t="shared" si="2502"/>
        <v>145.36082960746987</v>
      </c>
      <c r="BG1896" s="3"/>
      <c r="BH1896" s="3"/>
      <c r="BI1896" s="12">
        <f t="shared" si="2503"/>
        <v>55800000</v>
      </c>
      <c r="BJ1896" s="29">
        <f t="shared" si="2504"/>
        <v>145.36082960746987</v>
      </c>
      <c r="BK1896" s="3">
        <f t="shared" si="2505"/>
        <v>-8.0993397723853207</v>
      </c>
      <c r="BL1896" s="13">
        <f>EXP(BK$4341*$AX1896+BK$4342)*$BI1896/(100000000/($AX1896-$AW1896))</f>
        <v>14.849818608155072</v>
      </c>
      <c r="BM1896" s="3">
        <f t="shared" si="2506"/>
        <v>1.3116932891151627</v>
      </c>
      <c r="BN1896" s="16" cm="1">
        <f t="array" ref="BN1896">$C1896*EXP(poly_from_str(100000000/$E1896,BN$4342))</f>
        <v>5.1030191774191627</v>
      </c>
      <c r="BO1896" s="3">
        <f t="shared" si="2507"/>
        <v>1.3862943611198906</v>
      </c>
      <c r="BP1896" s="13">
        <f t="shared" si="2508"/>
        <v>1.0681552900926412</v>
      </c>
      <c r="BY1896">
        <v>4969</v>
      </c>
    </row>
    <row r="1897" spans="1:77" hidden="1" x14ac:dyDescent="0.25">
      <c r="A1897" t="s">
        <v>2763</v>
      </c>
      <c r="B1897" s="2" t="str">
        <f t="shared" si="2439"/>
        <v/>
      </c>
      <c r="C1897">
        <v>0</v>
      </c>
      <c r="E1897" t="s">
        <v>2764</v>
      </c>
      <c r="R1897">
        <v>18</v>
      </c>
      <c r="S1897" t="s">
        <v>22</v>
      </c>
      <c r="AA1897" s="10">
        <f t="shared" si="2442"/>
        <v>3320.2860000000001</v>
      </c>
      <c r="AB1897" s="3" cm="1">
        <f t="array" ref="AB1897">100000000/Lvac(AA1897)</f>
        <v>30109.223856832043</v>
      </c>
      <c r="AC1897" s="28">
        <f t="shared" si="2443"/>
        <v>3.0117887434998072E-7</v>
      </c>
      <c r="AD1897" s="28">
        <f t="shared" si="2444"/>
        <v>3.3212413735902112E-7</v>
      </c>
      <c r="AE1897" s="21">
        <f t="shared" si="2445"/>
        <v>30109.2221164246</v>
      </c>
      <c r="AF1897" s="10" cm="1">
        <f t="array" ref="AF1897">Lair(100000000/AE1897)</f>
        <v>3320.28619192929</v>
      </c>
      <c r="AG1897" s="10">
        <f t="shared" si="2446"/>
        <v>9.5341310743761298E-3</v>
      </c>
      <c r="AH1897" s="10" t="b">
        <f t="shared" si="2440"/>
        <v>1</v>
      </c>
      <c r="AI1897" s="10">
        <f t="shared" si="2447"/>
        <v>3320.2860000000001</v>
      </c>
      <c r="AJ1897">
        <v>3.0000000000000001E-3</v>
      </c>
      <c r="AK1897" s="3" cm="1">
        <f t="array" ref="AK1897">100000000/Lvac($AA1897)</f>
        <v>30109.223856832043</v>
      </c>
      <c r="AL1897" s="21">
        <f t="shared" ref="AL1897:AL1900" si="2509">AJ1897/AI1897*AK1897</f>
        <v>2.7204786446256776E-2</v>
      </c>
      <c r="AM1897" s="21"/>
      <c r="AN1897" s="21"/>
      <c r="AO1897" s="21"/>
      <c r="AP1897" s="21"/>
      <c r="AS1897" s="3">
        <f t="shared" si="2448"/>
        <v>3.8568320414924528E-3</v>
      </c>
      <c r="AT1897" s="3" cm="1">
        <f t="array" ref="AT1897">AS1897-(100000000/LvacE($A1897)-$E1897)</f>
        <v>-5.1067374442936853E-5</v>
      </c>
      <c r="BB1897"/>
      <c r="BC1897"/>
      <c r="BD1897"/>
      <c r="BE1897"/>
      <c r="BF1897"/>
      <c r="BG1897"/>
      <c r="BH1897"/>
      <c r="BI1897"/>
      <c r="BJ1897"/>
      <c r="BN1897" s="16" cm="1">
        <f t="array" ref="BN1897">$C1897*EXP(poly_from_str(100000000/$E1897,BN$4342))</f>
        <v>0</v>
      </c>
      <c r="BO1897" s="16"/>
      <c r="BY1897" t="e">
        <v>#N/A</v>
      </c>
    </row>
    <row r="1898" spans="1:77" hidden="1" x14ac:dyDescent="0.25">
      <c r="A1898" t="s">
        <v>2765</v>
      </c>
      <c r="B1898" s="2" t="str">
        <f t="shared" si="2439"/>
        <v/>
      </c>
      <c r="C1898">
        <v>0</v>
      </c>
      <c r="E1898" t="s">
        <v>2766</v>
      </c>
      <c r="R1898">
        <v>18</v>
      </c>
      <c r="S1898" t="s">
        <v>22</v>
      </c>
      <c r="AA1898" s="10">
        <f t="shared" si="2442"/>
        <v>3320.2460000000001</v>
      </c>
      <c r="AB1898" s="3" cm="1">
        <f t="array" ref="AB1898">100000000/Lvac(AA1898)</f>
        <v>30109.586579689196</v>
      </c>
      <c r="AC1898" s="28">
        <f t="shared" si="2443"/>
        <v>3.011825027422667E-7</v>
      </c>
      <c r="AD1898" s="28">
        <f t="shared" si="2444"/>
        <v>3.3212013634041815E-7</v>
      </c>
      <c r="AE1898" s="21">
        <f t="shared" si="2445"/>
        <v>30109.588123155892</v>
      </c>
      <c r="AF1898" s="10" cm="1">
        <f t="array" ref="AF1898">Lair(100000000/AE1898)</f>
        <v>3320.2458297931335</v>
      </c>
      <c r="AG1898" s="10">
        <f t="shared" si="2446"/>
        <v>9.5342403213028795E-3</v>
      </c>
      <c r="AH1898" s="10" t="b">
        <f t="shared" si="2440"/>
        <v>1</v>
      </c>
      <c r="AI1898" s="10">
        <f t="shared" si="2447"/>
        <v>3320.2460000000001</v>
      </c>
      <c r="AJ1898">
        <v>3.0000000000000001E-3</v>
      </c>
      <c r="AK1898" s="3" cm="1">
        <f t="array" ref="AK1898">100000000/Lvac($AA1898)</f>
        <v>30109.586579689196</v>
      </c>
      <c r="AL1898" s="21">
        <f t="shared" si="2509"/>
        <v>2.7205441927817271E-2</v>
      </c>
      <c r="AM1898" s="21"/>
      <c r="AN1898" s="21"/>
      <c r="AO1898" s="21"/>
      <c r="AP1898" s="21"/>
      <c r="AS1898" s="3">
        <f t="shared" si="2448"/>
        <v>-3.4203108043584507E-3</v>
      </c>
      <c r="AT1898" s="3" cm="1">
        <f t="array" ref="AT1898">AS1898-(100000000/LvacE($A1898)-$E1898)</f>
        <v>-5.1068473112536594E-5</v>
      </c>
      <c r="BB1898"/>
      <c r="BC1898"/>
      <c r="BD1898"/>
      <c r="BE1898"/>
      <c r="BF1898"/>
      <c r="BG1898"/>
      <c r="BH1898"/>
      <c r="BI1898"/>
      <c r="BJ1898"/>
      <c r="BN1898" s="16" cm="1">
        <f t="array" ref="BN1898">$C1898*EXP(poly_from_str(100000000/$E1898,BN$4342))</f>
        <v>0</v>
      </c>
      <c r="BO1898" s="16"/>
      <c r="BY1898" t="e">
        <v>#N/A</v>
      </c>
    </row>
    <row r="1899" spans="1:77" hidden="1" x14ac:dyDescent="0.25">
      <c r="A1899" t="s">
        <v>2767</v>
      </c>
      <c r="B1899" s="2" t="str">
        <f t="shared" si="2439"/>
        <v/>
      </c>
      <c r="C1899">
        <v>0</v>
      </c>
      <c r="E1899" t="s">
        <v>2768</v>
      </c>
      <c r="R1899">
        <v>18</v>
      </c>
      <c r="S1899" t="s">
        <v>22</v>
      </c>
      <c r="AA1899" s="10">
        <f t="shared" si="2442"/>
        <v>3320.2170000000001</v>
      </c>
      <c r="AB1899" s="3" cm="1">
        <f t="array" ref="AB1899">100000000/Lvac(AA1899)</f>
        <v>30109.849559225397</v>
      </c>
      <c r="AC1899" s="28">
        <f t="shared" si="2443"/>
        <v>3.0118513338134227E-7</v>
      </c>
      <c r="AD1899" s="28">
        <f t="shared" si="2444"/>
        <v>3.3211723560193233E-7</v>
      </c>
      <c r="AE1899" s="21">
        <f t="shared" si="2445"/>
        <v>30109.849758135377</v>
      </c>
      <c r="AF1899" s="10" cm="1">
        <f t="array" ref="AF1899">Lair(100000000/AE1899)</f>
        <v>3320.2169780654453</v>
      </c>
      <c r="AG1899" s="10">
        <f t="shared" si="2446"/>
        <v>9.5343195277937248E-3</v>
      </c>
      <c r="AH1899" s="10" t="b">
        <f t="shared" si="2440"/>
        <v>1</v>
      </c>
      <c r="AI1899" s="10">
        <f t="shared" si="2447"/>
        <v>3320.2170000000001</v>
      </c>
      <c r="AJ1899">
        <v>3.0000000000000001E-3</v>
      </c>
      <c r="AK1899" s="3" cm="1">
        <f t="array" ref="AK1899">100000000/Lvac($AA1899)</f>
        <v>30109.849559225397</v>
      </c>
      <c r="AL1899" s="21">
        <f t="shared" si="2509"/>
        <v>2.720591716676235E-2</v>
      </c>
      <c r="AM1899" s="21"/>
      <c r="AN1899" s="21"/>
      <c r="AO1899" s="21"/>
      <c r="AP1899" s="21"/>
      <c r="AS1899" s="3">
        <f t="shared" si="2448"/>
        <v>-4.4077460188418627E-4</v>
      </c>
      <c r="AT1899" s="3" cm="1">
        <f t="array" ref="AT1899">AS1899-(100000000/LvacE($A1899)-$E1899)</f>
        <v>-5.106926619191654E-5</v>
      </c>
      <c r="BB1899"/>
      <c r="BC1899"/>
      <c r="BD1899"/>
      <c r="BE1899"/>
      <c r="BF1899"/>
      <c r="BG1899"/>
      <c r="BH1899"/>
      <c r="BI1899"/>
      <c r="BJ1899"/>
      <c r="BN1899" s="16" cm="1">
        <f t="array" ref="BN1899">$C1899*EXP(poly_from_str(100000000/$E1899,BN$4342))</f>
        <v>0</v>
      </c>
      <c r="BO1899" s="16"/>
      <c r="BY1899" t="e">
        <v>#N/A</v>
      </c>
    </row>
    <row r="1900" spans="1:77" hidden="1" x14ac:dyDescent="0.25">
      <c r="A1900" t="s">
        <v>2769</v>
      </c>
      <c r="B1900" s="2" t="str">
        <f t="shared" si="2439"/>
        <v/>
      </c>
      <c r="C1900">
        <v>1</v>
      </c>
      <c r="D1900" t="s">
        <v>1155</v>
      </c>
      <c r="E1900" t="s">
        <v>2770</v>
      </c>
      <c r="R1900">
        <v>18</v>
      </c>
      <c r="S1900" t="s">
        <v>22</v>
      </c>
      <c r="AA1900" s="10">
        <f t="shared" si="2442"/>
        <v>3318.4029999999998</v>
      </c>
      <c r="AB1900" s="3" cm="1">
        <f t="array" ref="AB1900">100000000/Lvac(AA1900)</f>
        <v>30126.308518143625</v>
      </c>
      <c r="AC1900" s="28">
        <f t="shared" si="2443"/>
        <v>3.0134977578069937E-7</v>
      </c>
      <c r="AD1900" s="28">
        <f t="shared" si="2444"/>
        <v>3.3193578941069003E-7</v>
      </c>
      <c r="AE1900" s="21">
        <f t="shared" si="2445"/>
        <v>30126.309187668641</v>
      </c>
      <c r="AF1900" s="10" cm="1">
        <f t="array" ref="AF1900">Lair(100000000/AE1900)</f>
        <v>3318.4029262495978</v>
      </c>
      <c r="AG1900" s="10">
        <f t="shared" si="2446"/>
        <v>9.5392781585213783E-3</v>
      </c>
      <c r="AH1900" s="10" t="b">
        <f t="shared" si="2440"/>
        <v>1</v>
      </c>
      <c r="AI1900" s="10">
        <f t="shared" si="2447"/>
        <v>3318.4029999999998</v>
      </c>
      <c r="AJ1900">
        <v>7.0000000000000001E-3</v>
      </c>
      <c r="AK1900" s="3" cm="1">
        <f t="array" ref="AK1900">100000000/Lvac($AA1900)</f>
        <v>30126.308518143625</v>
      </c>
      <c r="AL1900" s="21">
        <f t="shared" si="2509"/>
        <v>6.3549894219299283E-2</v>
      </c>
      <c r="AM1900" s="21"/>
      <c r="AN1900" s="21"/>
      <c r="AO1900" s="21"/>
      <c r="AP1900" s="21"/>
      <c r="AS1900" s="3">
        <f t="shared" si="2448"/>
        <v>-1.4818563759035897E-3</v>
      </c>
      <c r="AT1900" s="3" cm="1">
        <f t="array" ref="AT1900">AS1900-(100000000/LvacE($A1900)-$E1900)</f>
        <v>-5.1118971896357834E-5</v>
      </c>
      <c r="BB1900"/>
      <c r="BC1900"/>
      <c r="BD1900"/>
      <c r="BE1900"/>
      <c r="BF1900"/>
      <c r="BG1900"/>
      <c r="BH1900"/>
      <c r="BI1900"/>
      <c r="BJ1900"/>
      <c r="BN1900" s="16" cm="1">
        <f t="array" ref="BN1900">$C1900*EXP(poly_from_str(100000000/$E1900,BN$4342))</f>
        <v>1.2837250029315457</v>
      </c>
      <c r="BO1900" s="16"/>
      <c r="BY1900" t="e">
        <v>#N/A</v>
      </c>
    </row>
    <row r="1901" spans="1:77" hidden="1" x14ac:dyDescent="0.25">
      <c r="A1901" t="s">
        <v>2771</v>
      </c>
      <c r="B1901" s="2" t="str">
        <f t="shared" si="2439"/>
        <v/>
      </c>
      <c r="C1901">
        <v>8</v>
      </c>
      <c r="D1901" t="s">
        <v>170</v>
      </c>
      <c r="E1901" t="s">
        <v>2772</v>
      </c>
      <c r="F1901">
        <v>35801</v>
      </c>
      <c r="G1901" t="s">
        <v>5</v>
      </c>
      <c r="H1901" s="5" t="s">
        <v>8</v>
      </c>
      <c r="I1901">
        <v>65935</v>
      </c>
      <c r="J1901" t="s">
        <v>3</v>
      </c>
      <c r="K1901" s="5" t="s">
        <v>8</v>
      </c>
      <c r="L1901">
        <v>35801.120000000003</v>
      </c>
      <c r="M1901" t="str">
        <f>$G1901&amp;""</f>
        <v>e</v>
      </c>
      <c r="N1901" t="str">
        <f>$H1901&amp;""</f>
        <v>7/2</v>
      </c>
      <c r="O1901">
        <v>65935.25</v>
      </c>
      <c r="P1901" t="str">
        <f>$J1901&amp;""</f>
        <v>o</v>
      </c>
      <c r="Q1901" t="str">
        <f>$K1901&amp;""</f>
        <v>7/2</v>
      </c>
      <c r="R1901">
        <v>18</v>
      </c>
      <c r="AA1901" s="10">
        <f t="shared" si="2442"/>
        <v>3317.5549999999998</v>
      </c>
      <c r="AB1901" s="3" cm="1">
        <f t="array" ref="AB1901">100000000/Lvac(AA1901)</f>
        <v>30134.008846568766</v>
      </c>
      <c r="AC1901" s="28">
        <f t="shared" si="2443"/>
        <v>3.0142680377567218E-7</v>
      </c>
      <c r="AD1901" s="28">
        <f t="shared" si="2444"/>
        <v>3.3185096781899495E-7</v>
      </c>
      <c r="AE1901" s="21">
        <f t="shared" si="2445"/>
        <v>30134.009367998417</v>
      </c>
      <c r="AF1901" s="10" cm="1">
        <f t="array" ref="AF1901">Lair(100000000/AE1901)</f>
        <v>3317.5549425921436</v>
      </c>
      <c r="AG1901" s="10">
        <f t="shared" si="2446"/>
        <v>9.541598985784527E-3</v>
      </c>
      <c r="AH1901" s="10" t="b">
        <f t="shared" si="2440"/>
        <v>1</v>
      </c>
      <c r="AI1901" s="10">
        <f>$AF1901</f>
        <v>3317.5549425921436</v>
      </c>
      <c r="AJ1901" s="10">
        <f>AL1901/AK1901*AI1901</f>
        <v>1.1009338184918931E-2</v>
      </c>
      <c r="AK1901" s="16" cm="1">
        <f t="array" ref="AK1901">100000000/Lvac($AA1901)-0</f>
        <v>30134.008846568766</v>
      </c>
      <c r="AL1901" s="16">
        <f>MAX(0.1,0.007/$AA1901*$AE1901)</f>
        <v>0.1</v>
      </c>
      <c r="AM1901" s="10" cm="1">
        <f t="array" ref="AM1901">Lvac($AI1901)-$BA1901</f>
        <v>1.3284553355788375E-2</v>
      </c>
      <c r="AN1901" s="10">
        <f>$AK1901-($AX1901-$AW1901)</f>
        <v>-0.12115343123150524</v>
      </c>
      <c r="AO1901" s="3">
        <f>AM1901/AJ1901</f>
        <v>1.2066623018253841</v>
      </c>
      <c r="AP1901" s="3">
        <v>1.2118780778676357</v>
      </c>
      <c r="AS1901" s="3">
        <f t="shared" si="2448"/>
        <v>-1.1534312325238716E-3</v>
      </c>
      <c r="AT1901" s="3" cm="1">
        <f t="array" ref="AT1901">AS1901-(100000000/LvacE($A1901)-$E1901)</f>
        <v>-5.1142105803592131E-5</v>
      </c>
      <c r="AU1901" t="s">
        <v>4805</v>
      </c>
      <c r="AV1901" t="s">
        <v>4853</v>
      </c>
      <c r="AW1901" s="3">
        <v>35801.120000000003</v>
      </c>
      <c r="AX1901" s="3">
        <v>65935.25</v>
      </c>
      <c r="AY1901" s="3"/>
      <c r="AZ1901" s="10" cm="1">
        <f t="array" ref="AZ1901">Lair(100000000/($AX1901-$AW1901))</f>
        <v>3317.5416614203477</v>
      </c>
      <c r="BA1901" s="10">
        <f>100000000/($AX1901-$AW1901)</f>
        <v>3318.4963362141202</v>
      </c>
      <c r="BB1901" s="12">
        <v>84900000</v>
      </c>
      <c r="BC1901" s="3">
        <v>0.27600000000000002</v>
      </c>
      <c r="BD1901" s="12" cm="1">
        <f t="array" ref="BD1901">SfromgA($BB1901,$BA1901,"")</f>
        <v>1.5313169074292858</v>
      </c>
      <c r="BE1901" s="29">
        <f>(10^MAX(0.05, -0.312925054856973*((LN($BD1901))^(1/3)) + 0.454808404431693)-1)*100</f>
        <v>65.702312175303533</v>
      </c>
      <c r="BG1901" s="3"/>
      <c r="BH1901" s="3"/>
      <c r="BI1901" s="12">
        <f>IF($BB1901="",$BF1901,$BB1901)</f>
        <v>84900000</v>
      </c>
      <c r="BJ1901" s="29">
        <f>IF($BB1901="",$BH1901,$BE1901)</f>
        <v>65.702312175303533</v>
      </c>
      <c r="BK1901" s="3">
        <f>LN(BN1901*100000000/($AX1901-$AW1901)/$BI1901)</f>
        <v>-7.8177890547623221</v>
      </c>
      <c r="BL1901" s="13">
        <f>EXP(BK$4341*$AX1901+BK$4342)*$BI1901/(100000000/($AX1901-$AW1901))</f>
        <v>19.180905489772396</v>
      </c>
      <c r="BM1901" s="3">
        <f t="shared" ref="BM1901" si="2510">LN(BL1901/$C1901)</f>
        <v>0.87447373676393048</v>
      </c>
      <c r="BN1901" s="16" cm="1">
        <f t="array" ref="BN1901">$C1901*EXP(poly_from_str(100000000/$E1901,BN$4342))</f>
        <v>10.297782162106088</v>
      </c>
      <c r="BO1901" s="3">
        <f>LN($C1901)</f>
        <v>2.0794415416798357</v>
      </c>
      <c r="BP1901" s="13">
        <f>LN(BL1901/BN1901)</f>
        <v>0.62198673046110164</v>
      </c>
      <c r="BY1901">
        <v>10020</v>
      </c>
    </row>
    <row r="1902" spans="1:77" hidden="1" x14ac:dyDescent="0.25">
      <c r="A1902" t="s">
        <v>2773</v>
      </c>
      <c r="B1902" s="2" t="str">
        <f t="shared" si="2439"/>
        <v/>
      </c>
      <c r="C1902">
        <v>1</v>
      </c>
      <c r="D1902" t="s">
        <v>1155</v>
      </c>
      <c r="E1902" t="s">
        <v>2774</v>
      </c>
      <c r="R1902">
        <v>18</v>
      </c>
      <c r="S1902" t="s">
        <v>22</v>
      </c>
      <c r="AA1902" s="10">
        <f t="shared" si="2442"/>
        <v>3316.0309999999999</v>
      </c>
      <c r="AB1902" s="3" cm="1">
        <f t="array" ref="AB1902">100000000/Lvac(AA1902)</f>
        <v>30147.857542866976</v>
      </c>
      <c r="AC1902" s="28">
        <f t="shared" si="2443"/>
        <v>3.0156533518534657E-7</v>
      </c>
      <c r="AD1902" s="28">
        <f t="shared" si="2444"/>
        <v>3.3169852901756243E-7</v>
      </c>
      <c r="AE1902" s="21">
        <f t="shared" si="2445"/>
        <v>30147.858654777538</v>
      </c>
      <c r="AF1902" s="10" cm="1">
        <f t="array" ref="AF1902">Lair(100000000/AE1902)</f>
        <v>3316.0308776943903</v>
      </c>
      <c r="AG1902" s="10">
        <f t="shared" si="2446"/>
        <v>9.5457743825173788E-3</v>
      </c>
      <c r="AH1902" s="10" t="b">
        <f t="shared" si="2440"/>
        <v>1</v>
      </c>
      <c r="AI1902" s="10">
        <f t="shared" si="2447"/>
        <v>3316.0309999999999</v>
      </c>
      <c r="AJ1902">
        <v>7.0000000000000001E-3</v>
      </c>
      <c r="AK1902" s="3" cm="1">
        <f t="array" ref="AK1902">100000000/Lvac($AA1902)</f>
        <v>30147.857542866976</v>
      </c>
      <c r="AL1902" s="21">
        <f t="shared" ref="AL1902:AL1907" si="2511">AJ1902/AI1902*AK1902</f>
        <v>6.3640841355243311E-2</v>
      </c>
      <c r="AM1902" s="21"/>
      <c r="AN1902" s="21"/>
      <c r="AO1902" s="21"/>
      <c r="AP1902" s="21"/>
      <c r="AS1902" s="3">
        <f t="shared" si="2448"/>
        <v>-2.4571330250182655E-3</v>
      </c>
      <c r="AT1902" s="3" cm="1">
        <f t="array" ref="AT1902">AS1902-(100000000/LvacE($A1902)-$E1902)</f>
        <v>-5.1183509640395641E-5</v>
      </c>
      <c r="BB1902"/>
      <c r="BC1902"/>
      <c r="BD1902"/>
      <c r="BE1902"/>
      <c r="BF1902"/>
      <c r="BG1902"/>
      <c r="BH1902"/>
      <c r="BI1902"/>
      <c r="BJ1902"/>
      <c r="BN1902" s="16" cm="1">
        <f t="array" ref="BN1902">$C1902*EXP(poly_from_str(100000000/$E1902,BN$4342))</f>
        <v>1.2935122055582706</v>
      </c>
      <c r="BO1902" s="16"/>
      <c r="BY1902" t="e">
        <v>#N/A</v>
      </c>
    </row>
    <row r="1903" spans="1:77" hidden="1" x14ac:dyDescent="0.25">
      <c r="A1903" t="s">
        <v>2775</v>
      </c>
      <c r="B1903" s="2" t="str">
        <f t="shared" si="2439"/>
        <v/>
      </c>
      <c r="C1903">
        <v>2</v>
      </c>
      <c r="E1903" t="s">
        <v>2776</v>
      </c>
      <c r="R1903">
        <v>18</v>
      </c>
      <c r="S1903" t="s">
        <v>22</v>
      </c>
      <c r="AA1903" s="10">
        <f t="shared" si="2442"/>
        <v>3314.3339999999998</v>
      </c>
      <c r="AB1903" s="3" cm="1">
        <f t="array" ref="AB1903">100000000/Lvac(AA1903)</f>
        <v>30163.293288115681</v>
      </c>
      <c r="AC1903" s="28">
        <f t="shared" si="2443"/>
        <v>3.0171974218651474E-7</v>
      </c>
      <c r="AD1903" s="28">
        <f t="shared" si="2444"/>
        <v>3.3152878581530732E-7</v>
      </c>
      <c r="AE1903" s="21">
        <f t="shared" si="2445"/>
        <v>30163.291798497787</v>
      </c>
      <c r="AF1903" s="10" cm="1">
        <f t="array" ref="AF1903">Lair(100000000/AE1903)</f>
        <v>3314.3341636842315</v>
      </c>
      <c r="AG1903" s="10">
        <f t="shared" si="2446"/>
        <v>9.5504305371932469E-3</v>
      </c>
      <c r="AH1903" s="10" t="b">
        <f t="shared" si="2440"/>
        <v>1</v>
      </c>
      <c r="AI1903" s="10">
        <f t="shared" si="2447"/>
        <v>3314.3339999999998</v>
      </c>
      <c r="AJ1903">
        <v>3.0000000000000001E-3</v>
      </c>
      <c r="AK1903" s="3" cm="1">
        <f t="array" ref="AK1903">100000000/Lvac($AA1903)</f>
        <v>30163.293288115681</v>
      </c>
      <c r="AL1903" s="21">
        <f t="shared" si="2511"/>
        <v>2.7302583223159479E-2</v>
      </c>
      <c r="AM1903" s="21"/>
      <c r="AN1903" s="21"/>
      <c r="AO1903" s="21"/>
      <c r="AP1903" s="21"/>
      <c r="AS1903" s="3">
        <f t="shared" si="2448"/>
        <v>3.2881156803341582E-3</v>
      </c>
      <c r="AT1903" s="3" cm="1">
        <f t="array" ref="AT1903">AS1903-(100000000/LvacE($A1903)-$E1903)</f>
        <v>-5.1229373639216647E-5</v>
      </c>
      <c r="BB1903"/>
      <c r="BC1903"/>
      <c r="BD1903"/>
      <c r="BE1903"/>
      <c r="BF1903"/>
      <c r="BG1903"/>
      <c r="BH1903"/>
      <c r="BI1903"/>
      <c r="BJ1903"/>
      <c r="BN1903" s="16" cm="1">
        <f t="array" ref="BN1903">$C1903*EXP(poly_from_str(100000000/$E1903,BN$4342))</f>
        <v>2.6010314227587208</v>
      </c>
      <c r="BO1903" s="16"/>
      <c r="BY1903" t="e">
        <v>#N/A</v>
      </c>
    </row>
    <row r="1904" spans="1:77" hidden="1" x14ac:dyDescent="0.25">
      <c r="A1904" t="s">
        <v>2777</v>
      </c>
      <c r="B1904" s="2" t="str">
        <f t="shared" si="2439"/>
        <v/>
      </c>
      <c r="C1904">
        <v>1</v>
      </c>
      <c r="E1904" t="s">
        <v>2778</v>
      </c>
      <c r="F1904">
        <v>10859</v>
      </c>
      <c r="G1904" t="s">
        <v>3</v>
      </c>
      <c r="H1904" s="5" t="s">
        <v>8</v>
      </c>
      <c r="I1904">
        <v>41023</v>
      </c>
      <c r="J1904" t="s">
        <v>5</v>
      </c>
      <c r="K1904" s="5" t="s">
        <v>8</v>
      </c>
      <c r="L1904">
        <v>10859.06</v>
      </c>
      <c r="M1904" t="str">
        <f t="shared" ref="M1904:M1905" si="2512">$G1904&amp;""</f>
        <v>o</v>
      </c>
      <c r="N1904" t="str">
        <f t="shared" ref="N1904:N1905" si="2513">$H1904&amp;""</f>
        <v>7/2</v>
      </c>
      <c r="O1904">
        <v>41023.980000000003</v>
      </c>
      <c r="P1904" t="str">
        <f t="shared" ref="P1904:P1905" si="2514">$J1904&amp;""</f>
        <v>e</v>
      </c>
      <c r="Q1904" t="str">
        <f t="shared" ref="Q1904:Q1905" si="2515">$K1904&amp;""</f>
        <v>7/2</v>
      </c>
      <c r="R1904">
        <v>18</v>
      </c>
      <c r="S1904" t="s">
        <v>6</v>
      </c>
      <c r="AA1904" s="10">
        <f t="shared" si="2442"/>
        <v>3314.154</v>
      </c>
      <c r="AB1904" s="3" cm="1">
        <f t="array" ref="AB1904">100000000/Lvac(AA1904)</f>
        <v>30164.93147765402</v>
      </c>
      <c r="AC1904" s="28">
        <f t="shared" si="2443"/>
        <v>3.0173612934100227E-7</v>
      </c>
      <c r="AD1904" s="28">
        <f t="shared" si="2444"/>
        <v>3.3151078123309956E-7</v>
      </c>
      <c r="AE1904" s="21">
        <f t="shared" si="2445"/>
        <v>30164.930808151592</v>
      </c>
      <c r="AF1904" s="10" cm="1">
        <f t="array" ref="AF1904">Lair(100000000/AE1904)</f>
        <v>3314.1540735591898</v>
      </c>
      <c r="AG1904" s="10">
        <f t="shared" si="2446"/>
        <v>9.5509248329519424E-3</v>
      </c>
      <c r="AH1904" s="10" t="b">
        <f t="shared" si="2440"/>
        <v>1</v>
      </c>
      <c r="AI1904" s="10">
        <f t="shared" ref="AI1904:AI1905" si="2516">$AF1904</f>
        <v>3314.1540735591898</v>
      </c>
      <c r="AJ1904">
        <v>3.0000000000000001E-3</v>
      </c>
      <c r="AK1904" s="3" cm="1">
        <f t="array" ref="AK1904">100000000/Lvac($AA1904)</f>
        <v>30164.93147765402</v>
      </c>
      <c r="AL1904" s="21">
        <f t="shared" si="2511"/>
        <v>2.7305548391652303E-2</v>
      </c>
      <c r="AM1904" s="10" cm="1">
        <f t="array" ref="AM1904">Lvac($AI1904)-$BA1904</f>
        <v>-1.1878098316628893E-3</v>
      </c>
      <c r="AN1904" s="10">
        <f t="shared" ref="AN1904:AN1905" si="2517">$AK1904-($AX1904-$AW1904)</f>
        <v>1.147765401401557E-2</v>
      </c>
      <c r="AO1904" s="3">
        <f t="shared" ref="AO1904:AO1905" si="2518">AM1904/AJ1904</f>
        <v>-0.39593661055429646</v>
      </c>
      <c r="AP1904" s="3">
        <v>-0.42046258249683888</v>
      </c>
      <c r="AS1904" s="3">
        <f t="shared" si="2448"/>
        <v>1.4776540192542598E-3</v>
      </c>
      <c r="AT1904" s="3" cm="1">
        <f t="array" ref="AT1904">AS1904-(100000000/LvacE($A1904)-$E1904)</f>
        <v>-5.1234219426987693E-5</v>
      </c>
      <c r="AU1904" t="s">
        <v>4812</v>
      </c>
      <c r="AV1904" t="s">
        <v>4706</v>
      </c>
      <c r="AW1904" s="3">
        <v>10859.06</v>
      </c>
      <c r="AX1904" s="3">
        <v>41023.980000000003</v>
      </c>
      <c r="AY1904" s="3"/>
      <c r="AZ1904" s="10" cm="1">
        <f t="array" ref="AZ1904">Lair(100000000/($AX1904-$AW1904))</f>
        <v>3314.1552610667227</v>
      </c>
      <c r="BA1904" s="10">
        <f t="shared" ref="BA1904:BA1905" si="2519">100000000/($AX1904-$AW1904)</f>
        <v>3315.1090737187428</v>
      </c>
      <c r="BN1904" s="16" cm="1">
        <f t="array" ref="BN1904">$C1904*EXP(poly_from_str(100000000/$E1904,BN$4342))</f>
        <v>1.3012598566010034</v>
      </c>
      <c r="BO1904" s="16"/>
      <c r="BY1904">
        <v>1265</v>
      </c>
    </row>
    <row r="1905" spans="1:77" hidden="1" x14ac:dyDescent="0.25">
      <c r="A1905" t="s">
        <v>2779</v>
      </c>
      <c r="B1905" s="2" t="str">
        <f t="shared" si="2439"/>
        <v/>
      </c>
      <c r="C1905">
        <v>4</v>
      </c>
      <c r="E1905" t="s">
        <v>2780</v>
      </c>
      <c r="F1905">
        <v>36652</v>
      </c>
      <c r="G1905" t="s">
        <v>5</v>
      </c>
      <c r="H1905" s="5" t="s">
        <v>18</v>
      </c>
      <c r="I1905">
        <v>66852</v>
      </c>
      <c r="J1905" t="s">
        <v>3</v>
      </c>
      <c r="K1905" s="5" t="s">
        <v>8</v>
      </c>
      <c r="L1905">
        <v>36652.29</v>
      </c>
      <c r="M1905" t="str">
        <f t="shared" si="2512"/>
        <v>e</v>
      </c>
      <c r="N1905" t="str">
        <f t="shared" si="2513"/>
        <v>5/2</v>
      </c>
      <c r="O1905">
        <v>66852.87</v>
      </c>
      <c r="P1905" t="str">
        <f t="shared" si="2514"/>
        <v>o</v>
      </c>
      <c r="Q1905" t="str">
        <f t="shared" si="2515"/>
        <v>7/2</v>
      </c>
      <c r="R1905">
        <v>18</v>
      </c>
      <c r="AA1905" s="10">
        <f t="shared" si="2442"/>
        <v>3310.2429999999999</v>
      </c>
      <c r="AB1905" s="3" cm="1">
        <f t="array" ref="AB1905">100000000/Lvac(AA1905)</f>
        <v>30200.569682922629</v>
      </c>
      <c r="AC1905" s="28">
        <f t="shared" si="2443"/>
        <v>3.0209262582837574E-7</v>
      </c>
      <c r="AD1905" s="28">
        <f t="shared" si="2444"/>
        <v>3.3111958168307837E-7</v>
      </c>
      <c r="AE1905" s="21">
        <f t="shared" si="2445"/>
        <v>30200.569826956711</v>
      </c>
      <c r="AF1905" s="10" cm="1">
        <f t="array" ref="AF1905">Lair(100000000/AE1905)</f>
        <v>3310.242984212096</v>
      </c>
      <c r="AG1905" s="10">
        <f t="shared" si="2446"/>
        <v>9.5616846985134667E-3</v>
      </c>
      <c r="AH1905" s="10" t="b">
        <f t="shared" si="2440"/>
        <v>1</v>
      </c>
      <c r="AI1905" s="10">
        <f t="shared" si="2516"/>
        <v>3310.242984212096</v>
      </c>
      <c r="AJ1905">
        <v>3.0000000000000001E-3</v>
      </c>
      <c r="AK1905" s="3" cm="1">
        <f t="array" ref="AK1905">100000000/Lvac($AA1905)</f>
        <v>30200.569682922629</v>
      </c>
      <c r="AL1905" s="21">
        <f t="shared" si="2511"/>
        <v>2.7370108321620054E-2</v>
      </c>
      <c r="AM1905" s="10" cm="1">
        <f t="array" ref="AM1905">Lvac($AI1905)-$BA1905</f>
        <v>1.115373883749271E-3</v>
      </c>
      <c r="AN1905" s="10">
        <f t="shared" si="2517"/>
        <v>-1.031707736547105E-2</v>
      </c>
      <c r="AO1905" s="3">
        <f t="shared" si="2518"/>
        <v>0.37179129458309035</v>
      </c>
      <c r="AP1905" s="3">
        <v>0.37705526862434152</v>
      </c>
      <c r="AS1905" s="3">
        <f t="shared" si="2448"/>
        <v>-3.1707737070973963E-4</v>
      </c>
      <c r="AT1905" s="3" cm="1">
        <f t="array" ref="AT1905">AS1905-(100000000/LvacE($A1905)-$E1905)</f>
        <v>-5.1338840421522036E-5</v>
      </c>
      <c r="AU1905" t="s">
        <v>4766</v>
      </c>
      <c r="AV1905" t="s">
        <v>4825</v>
      </c>
      <c r="AW1905" s="3">
        <v>36652.29</v>
      </c>
      <c r="AX1905" s="3">
        <v>66852.87</v>
      </c>
      <c r="AY1905" s="3"/>
      <c r="AZ1905" s="10" cm="1">
        <f t="array" ref="AZ1905">Lair(100000000/($AX1905-$AW1905))</f>
        <v>3310.241869122015</v>
      </c>
      <c r="BA1905" s="10">
        <f t="shared" si="2519"/>
        <v>3311.1946856649779</v>
      </c>
      <c r="BB1905" s="12">
        <v>23700000</v>
      </c>
      <c r="BC1905" s="3">
        <v>0.245</v>
      </c>
      <c r="BD1905" s="12" cm="1">
        <f t="array" ref="BD1905">SfromgA($BB1905,$BA1905,"")</f>
        <v>0.42465462166163104</v>
      </c>
      <c r="BE1905" s="29">
        <f>(10^MAX(0.05, -0.312925054856973*((LN($BD1905))^(1/3)) + 0.454808404431693)-1)*100</f>
        <v>464.91567355284377</v>
      </c>
      <c r="BG1905" s="3"/>
      <c r="BH1905" s="3"/>
      <c r="BI1905" s="12">
        <f>IF($BB1905="",$BF1905,$BB1905)</f>
        <v>23700000</v>
      </c>
      <c r="BJ1905" s="29">
        <f>IF($BB1905="",$BH1905,$BE1905)</f>
        <v>464.91567355284377</v>
      </c>
      <c r="BK1905" s="3">
        <f>LN(BN1905*100000000/($AX1905-$AW1905)/$BI1905)</f>
        <v>-7.2139526128621778</v>
      </c>
      <c r="BL1905" s="13">
        <f>EXP(BK$4341*$AX1905+BK$4342)*$BI1905/(100000000/($AX1905-$AW1905))</f>
        <v>5.0048029299156802</v>
      </c>
      <c r="BM1905" s="3">
        <f t="shared" ref="BM1905" si="2520">LN(BL1905/$C1905)</f>
        <v>0.22410367622986999</v>
      </c>
      <c r="BN1905" s="16" cm="1">
        <f t="array" ref="BN1905">$C1905*EXP(poly_from_str(100000000/$E1905,BN$4342))</f>
        <v>5.2696748258108119</v>
      </c>
      <c r="BO1905" s="3">
        <f>LN($C1905)</f>
        <v>1.3862943611198906</v>
      </c>
      <c r="BP1905" s="13">
        <f>LN(BL1905/BN1905)</f>
        <v>-5.1570620417610319E-2</v>
      </c>
      <c r="BY1905">
        <v>5118</v>
      </c>
    </row>
    <row r="1906" spans="1:77" hidden="1" x14ac:dyDescent="0.25">
      <c r="A1906" t="s">
        <v>2781</v>
      </c>
      <c r="B1906" s="2" t="str">
        <f t="shared" si="2439"/>
        <v/>
      </c>
      <c r="C1906">
        <v>0</v>
      </c>
      <c r="E1906" t="s">
        <v>2782</v>
      </c>
      <c r="R1906">
        <v>18</v>
      </c>
      <c r="S1906" t="s">
        <v>22</v>
      </c>
      <c r="AA1906" s="10">
        <f t="shared" si="2442"/>
        <v>3306.259</v>
      </c>
      <c r="AB1906" s="3" cm="1">
        <f t="array" ref="AB1906">100000000/Lvac(AA1906)</f>
        <v>30236.959769908975</v>
      </c>
      <c r="AC1906" s="28">
        <f t="shared" si="2443"/>
        <v>3.024566435962821E-7</v>
      </c>
      <c r="AD1906" s="28">
        <f t="shared" si="2444"/>
        <v>3.3072108029695952E-7</v>
      </c>
      <c r="AE1906" s="21">
        <f t="shared" si="2445"/>
        <v>30236.95987470388</v>
      </c>
      <c r="AF1906" s="10" cm="1">
        <f t="array" ref="AF1906">Lair(100000000/AE1906)</f>
        <v>3306.2589885408229</v>
      </c>
      <c r="AG1906" s="10">
        <f t="shared" si="2446"/>
        <v>9.5726846822812399E-3</v>
      </c>
      <c r="AH1906" s="10" t="b">
        <f t="shared" si="2440"/>
        <v>1</v>
      </c>
      <c r="AI1906" s="10">
        <f t="shared" si="2447"/>
        <v>3306.259</v>
      </c>
      <c r="AJ1906">
        <v>3.0000000000000001E-3</v>
      </c>
      <c r="AK1906" s="3" cm="1">
        <f t="array" ref="AK1906">100000000/Lvac($AA1906)</f>
        <v>30236.959769908975</v>
      </c>
      <c r="AL1906" s="21">
        <f t="shared" si="2511"/>
        <v>2.7436108093687437E-2</v>
      </c>
      <c r="AM1906" s="21"/>
      <c r="AN1906" s="21"/>
      <c r="AO1906" s="21"/>
      <c r="AP1906" s="21"/>
      <c r="AS1906" s="3">
        <f t="shared" si="2448"/>
        <v>-2.3009102369542234E-4</v>
      </c>
      <c r="AT1906" s="3" cm="1">
        <f t="array" ref="AT1906">AS1906-(100000000/LvacE($A1906)-$E1906)</f>
        <v>-5.1443945267237723E-5</v>
      </c>
      <c r="BB1906"/>
      <c r="BC1906"/>
      <c r="BD1906"/>
      <c r="BE1906"/>
      <c r="BF1906"/>
      <c r="BG1906"/>
      <c r="BH1906"/>
      <c r="BI1906"/>
      <c r="BJ1906"/>
      <c r="BN1906" s="16" cm="1">
        <f t="array" ref="BN1906">$C1906*EXP(poly_from_str(100000000/$E1906,BN$4342))</f>
        <v>0</v>
      </c>
      <c r="BO1906" s="16"/>
      <c r="BY1906" t="e">
        <v>#N/A</v>
      </c>
    </row>
    <row r="1907" spans="1:77" hidden="1" x14ac:dyDescent="0.25">
      <c r="A1907" t="s">
        <v>2783</v>
      </c>
      <c r="B1907" s="2" t="str">
        <f t="shared" si="2439"/>
        <v/>
      </c>
      <c r="C1907">
        <v>0</v>
      </c>
      <c r="E1907" t="s">
        <v>2784</v>
      </c>
      <c r="R1907">
        <v>18</v>
      </c>
      <c r="S1907" t="s">
        <v>22</v>
      </c>
      <c r="AA1907" s="10">
        <f t="shared" si="2442"/>
        <v>3306.2020000000002</v>
      </c>
      <c r="AB1907" s="3" cm="1">
        <f t="array" ref="AB1907">100000000/Lvac(AA1907)</f>
        <v>30237.481047530684</v>
      </c>
      <c r="AC1907" s="28">
        <f t="shared" si="2443"/>
        <v>3.024618580473909E-7</v>
      </c>
      <c r="AD1907" s="28">
        <f t="shared" si="2444"/>
        <v>3.3071537884656703E-7</v>
      </c>
      <c r="AE1907" s="21">
        <f t="shared" si="2445"/>
        <v>30237.480570415184</v>
      </c>
      <c r="AF1907" s="10" cm="1">
        <f t="array" ref="AF1907">Lair(100000000/AE1907)</f>
        <v>3306.2020521701183</v>
      </c>
      <c r="AG1907" s="10">
        <f t="shared" si="2446"/>
        <v>9.5728423501544486E-3</v>
      </c>
      <c r="AH1907" s="10" t="b">
        <f t="shared" si="2440"/>
        <v>1</v>
      </c>
      <c r="AI1907" s="10">
        <f t="shared" si="2447"/>
        <v>3306.2020000000002</v>
      </c>
      <c r="AJ1907">
        <v>3.0000000000000001E-3</v>
      </c>
      <c r="AK1907" s="3" cm="1">
        <f t="array" ref="AK1907">100000000/Lvac($AA1907)</f>
        <v>30237.481047530684</v>
      </c>
      <c r="AL1907" s="21">
        <f t="shared" si="2511"/>
        <v>2.7437054100926696E-2</v>
      </c>
      <c r="AM1907" s="21"/>
      <c r="AN1907" s="21"/>
      <c r="AO1907" s="21"/>
      <c r="AP1907" s="21"/>
      <c r="AS1907" s="3">
        <f t="shared" si="2448"/>
        <v>1.047530684445519E-3</v>
      </c>
      <c r="AT1907" s="3" cm="1">
        <f t="array" ref="AT1907">AS1907-(100000000/LvacE($A1907)-$E1907)</f>
        <v>-5.1445440476527438E-5</v>
      </c>
      <c r="BB1907"/>
      <c r="BC1907"/>
      <c r="BD1907"/>
      <c r="BE1907"/>
      <c r="BF1907"/>
      <c r="BG1907"/>
      <c r="BH1907"/>
      <c r="BI1907"/>
      <c r="BJ1907"/>
      <c r="BN1907" s="16" cm="1">
        <f t="array" ref="BN1907">$C1907*EXP(poly_from_str(100000000/$E1907,BN$4342))</f>
        <v>0</v>
      </c>
      <c r="BO1907" s="16"/>
      <c r="BY1907" t="e">
        <v>#N/A</v>
      </c>
    </row>
    <row r="1908" spans="1:77" hidden="1" x14ac:dyDescent="0.25">
      <c r="A1908" t="s">
        <v>2785</v>
      </c>
      <c r="B1908" s="2" t="str">
        <f t="shared" si="2439"/>
        <v/>
      </c>
      <c r="C1908">
        <v>100</v>
      </c>
      <c r="D1908" t="s">
        <v>170</v>
      </c>
      <c r="E1908" t="s">
        <v>2786</v>
      </c>
      <c r="F1908">
        <v>33338</v>
      </c>
      <c r="G1908" t="s">
        <v>5</v>
      </c>
      <c r="H1908" s="5" t="s">
        <v>19</v>
      </c>
      <c r="I1908">
        <v>63576</v>
      </c>
      <c r="J1908" t="s">
        <v>3</v>
      </c>
      <c r="K1908" s="5" t="s">
        <v>18</v>
      </c>
      <c r="L1908">
        <v>33338.370000000003</v>
      </c>
      <c r="M1908" t="str">
        <f t="shared" ref="M1908:M1910" si="2521">$G1908&amp;""</f>
        <v>e</v>
      </c>
      <c r="N1908" t="str">
        <f t="shared" ref="N1908:N1910" si="2522">$H1908&amp;""</f>
        <v>3/2</v>
      </c>
      <c r="O1908">
        <v>63576.27</v>
      </c>
      <c r="P1908" t="str">
        <f t="shared" ref="P1908:P1910" si="2523">$J1908&amp;""</f>
        <v>o</v>
      </c>
      <c r="Q1908" t="str">
        <f t="shared" ref="Q1908:Q1910" si="2524">$K1908&amp;""</f>
        <v>5/2</v>
      </c>
      <c r="R1908">
        <v>18</v>
      </c>
      <c r="AA1908" s="10">
        <f t="shared" si="2442"/>
        <v>3306.1350000000002</v>
      </c>
      <c r="AB1908" s="3" cm="1">
        <f t="array" ref="AB1908">100000000/Lvac(AA1908)</f>
        <v>30238.093800346494</v>
      </c>
      <c r="AC1908" s="28">
        <f t="shared" si="2443"/>
        <v>3.0246798754436826E-7</v>
      </c>
      <c r="AD1908" s="28">
        <f t="shared" si="2444"/>
        <v>3.3070867714172549E-7</v>
      </c>
      <c r="AE1908" s="21">
        <f t="shared" si="2445"/>
        <v>30238.092069338243</v>
      </c>
      <c r="AF1908" s="10" cm="1">
        <f t="array" ref="AF1908">Lair(100000000/AE1908)</f>
        <v>3306.1351892691578</v>
      </c>
      <c r="AG1908" s="10">
        <f t="shared" si="2446"/>
        <v>9.5730276894843216E-3</v>
      </c>
      <c r="AH1908" s="10" t="b">
        <f t="shared" si="2440"/>
        <v>1</v>
      </c>
      <c r="AI1908" s="10">
        <f t="shared" ref="AI1908:AI1910" si="2525">$AF1908</f>
        <v>3306.1351892691578</v>
      </c>
      <c r="AJ1908" s="10">
        <f>AL1908/AK1908*AI1908</f>
        <v>1.0933675948949116E-2</v>
      </c>
      <c r="AK1908" s="16" cm="1">
        <f t="array" ref="AK1908">100000000/Lvac($AA1908)-0</f>
        <v>30238.093800346494</v>
      </c>
      <c r="AL1908" s="16">
        <f>MAX(0.1,0.007/$AA1908*$AE1908)</f>
        <v>0.1</v>
      </c>
      <c r="AM1908" s="10" cm="1">
        <f t="array" ref="AM1908">Lvac($AI1908)-$BA1908</f>
        <v>-2.1006419231525797E-2</v>
      </c>
      <c r="AN1908" s="10">
        <f t="shared" ref="AN1908:AN1910" si="2526">$AK1908-($AX1908-$AW1908)</f>
        <v>0.19380034650021116</v>
      </c>
      <c r="AO1908" s="3">
        <f t="shared" ref="AO1908:AO1910" si="2527">AM1908/AJ1908</f>
        <v>-1.921258626065721</v>
      </c>
      <c r="AP1908" s="3">
        <v>-1.9385738027599684</v>
      </c>
      <c r="AS1908" s="3">
        <f t="shared" si="2448"/>
        <v>3.8003464942448772E-3</v>
      </c>
      <c r="AT1908" s="3" cm="1">
        <f t="array" ref="AT1908">AS1908-(100000000/LvacE($A1908)-$E1908)</f>
        <v>-5.1447193982312456E-5</v>
      </c>
      <c r="AU1908" t="s">
        <v>4969</v>
      </c>
      <c r="AV1908" t="s">
        <v>4838</v>
      </c>
      <c r="AW1908" s="3">
        <v>33338.370000000003</v>
      </c>
      <c r="AX1908" s="3">
        <v>63576.27</v>
      </c>
      <c r="AY1908" s="3"/>
      <c r="AZ1908" s="10" cm="1">
        <f t="array" ref="AZ1908">Lair(100000000/($AX1908-$AW1908))</f>
        <v>3306.156190344589</v>
      </c>
      <c r="BA1908" s="10">
        <f t="shared" ref="BA1908:BA1910" si="2528">100000000/($AX1908-$AW1908)</f>
        <v>3307.1079671538041</v>
      </c>
      <c r="BB1908" s="12">
        <v>546000000</v>
      </c>
      <c r="BC1908" s="3">
        <v>0.64800000000000002</v>
      </c>
      <c r="BD1908" s="12" cm="1">
        <f t="array" ref="BD1908">SfromgA($BB1908,$BA1908,"")</f>
        <v>9.7470035285211729</v>
      </c>
      <c r="BE1908" s="29">
        <f t="shared" ref="BE1908:BE1910" si="2529">(10^MAX(0.05, -0.312925054856973*((LN($BD1908))^(1/3)) + 0.454808404431693)-1)*100</f>
        <v>12.201845430196357</v>
      </c>
      <c r="BF1908" s="12">
        <v>484446118.15783817</v>
      </c>
      <c r="BG1908" s="12" cm="1">
        <f t="array" ref="BG1908">SfromgA($BF1908,$BA1908,"")</f>
        <v>8.6481648774044562</v>
      </c>
      <c r="BH1908" s="29">
        <f>(10^MAX(0.05, -0.312925054856973*((LN($BG1908))^(1/3)) + 0.454808404431693)-1)*100</f>
        <v>12.32285074427153</v>
      </c>
      <c r="BI1908" s="12">
        <f>IF($BB1908="",$BF1908,$BB1908)</f>
        <v>546000000</v>
      </c>
      <c r="BJ1908" s="29">
        <f>IF($BB1908="",$BH1908,$BE1908)</f>
        <v>12.201845430196357</v>
      </c>
      <c r="BK1908" s="3">
        <f t="shared" ref="BK1908:BK1910" si="2530">LN(BN1908*100000000/($AX1908-$AW1908)/$BI1908)</f>
        <v>-7.1206491278908004</v>
      </c>
      <c r="BL1908" s="13">
        <f>EXP(BK$4341*$AX1908+BK$4342)*$BI1908/(100000000/($AX1908-$AW1908))</f>
        <v>148.07716347750645</v>
      </c>
      <c r="BM1908" s="3">
        <f t="shared" ref="BM1908:BM1910" si="2531">LN(BL1908/$C1908)</f>
        <v>0.39256332675539768</v>
      </c>
      <c r="BN1908" s="16" cm="1">
        <f t="array" ref="BN1908">$C1908*EXP(poly_from_str(100000000/$E1908,BN$4342))</f>
        <v>133.43988079719711</v>
      </c>
      <c r="BO1908" s="3">
        <f t="shared" ref="BO1908:BO1910" si="2532">LN($C1908)</f>
        <v>4.6051701859880918</v>
      </c>
      <c r="BP1908" s="13">
        <f>LN(BL1908/BN1908)</f>
        <v>0.10408246743982809</v>
      </c>
      <c r="BR1908" s="12">
        <v>251260000</v>
      </c>
      <c r="BS1908" s="14"/>
      <c r="BT1908" s="13">
        <f>EXP(BS$4338*$AX1908+BS$4336)*$BR1908/(100000000/($AX1908-$AW1908))</f>
        <v>77.912491351308802</v>
      </c>
      <c r="BU1908" s="14"/>
      <c r="BV1908" s="3" cm="1">
        <f t="array" ref="BV1908">$BN1908*EXP(poly_from_str(100000000/$E1908,BV$4341))</f>
        <v>1396.3949304658731</v>
      </c>
      <c r="BW1908" s="12" t="s">
        <v>14</v>
      </c>
      <c r="BX1908" s="14"/>
      <c r="BY1908">
        <v>129462</v>
      </c>
    </row>
    <row r="1909" spans="1:77" hidden="1" x14ac:dyDescent="0.25">
      <c r="A1909" t="s">
        <v>2787</v>
      </c>
      <c r="B1909" s="2" t="str">
        <f t="shared" si="2439"/>
        <v/>
      </c>
      <c r="C1909">
        <v>1</v>
      </c>
      <c r="D1909" t="s">
        <v>1155</v>
      </c>
      <c r="E1909" t="s">
        <v>2788</v>
      </c>
      <c r="F1909">
        <v>38726</v>
      </c>
      <c r="G1909" t="s">
        <v>5</v>
      </c>
      <c r="H1909" s="5" t="s">
        <v>8</v>
      </c>
      <c r="I1909">
        <v>68978</v>
      </c>
      <c r="J1909" t="s">
        <v>3</v>
      </c>
      <c r="K1909" s="5" t="s">
        <v>18</v>
      </c>
      <c r="L1909">
        <v>38726.5</v>
      </c>
      <c r="M1909" t="str">
        <f t="shared" si="2521"/>
        <v>e</v>
      </c>
      <c r="N1909" t="str">
        <f t="shared" si="2522"/>
        <v>7/2</v>
      </c>
      <c r="O1909">
        <v>68978.55</v>
      </c>
      <c r="P1909" t="str">
        <f t="shared" si="2523"/>
        <v>o</v>
      </c>
      <c r="Q1909" t="str">
        <f t="shared" si="2524"/>
        <v>5/2</v>
      </c>
      <c r="R1909">
        <v>18</v>
      </c>
      <c r="AA1909" s="10">
        <f t="shared" si="2442"/>
        <v>3304.6590000000001</v>
      </c>
      <c r="AB1909" s="3" cm="1">
        <f t="array" ref="AB1909">100000000/Lvac(AA1909)</f>
        <v>30251.598955903588</v>
      </c>
      <c r="AC1909" s="28">
        <f t="shared" si="2443"/>
        <v>3.0260308249656018E-7</v>
      </c>
      <c r="AD1909" s="28">
        <f t="shared" si="2444"/>
        <v>3.3056103958592591E-7</v>
      </c>
      <c r="AE1909" s="21">
        <f t="shared" si="2445"/>
        <v>30251.599431938452</v>
      </c>
      <c r="AF1909" s="10" cm="1">
        <f t="array" ref="AF1909">Lair(100000000/AE1909)</f>
        <v>3304.6589479966165</v>
      </c>
      <c r="AG1909" s="10">
        <f t="shared" si="2446"/>
        <v>9.5771135472530744E-3</v>
      </c>
      <c r="AH1909" s="10" t="b">
        <f t="shared" si="2440"/>
        <v>1</v>
      </c>
      <c r="AI1909" s="10">
        <f t="shared" si="2525"/>
        <v>3304.6589479966165</v>
      </c>
      <c r="AJ1909">
        <v>2.9000000000000001E-2</v>
      </c>
      <c r="AK1909" s="3" cm="1">
        <f t="array" ref="AK1909">100000000/Lvac($AA1909)</f>
        <v>30251.598955903588</v>
      </c>
      <c r="AL1909" s="21">
        <f t="shared" ref="AL1909:AL1913" si="2533">AJ1909/AI1909*AK1909</f>
        <v>0.26547258991825695</v>
      </c>
      <c r="AM1909" s="10" cm="1">
        <f t="array" ref="AM1909">Lvac($AI1909)-$BA1909</f>
        <v>4.9233107999953063E-2</v>
      </c>
      <c r="AN1909" s="10">
        <f t="shared" si="2526"/>
        <v>-0.45104409641498933</v>
      </c>
      <c r="AO1909" s="3">
        <f t="shared" si="2527"/>
        <v>1.6976933793087263</v>
      </c>
      <c r="AP1909" s="3">
        <v>1.6994870556870942</v>
      </c>
      <c r="AS1909" s="3">
        <f t="shared" si="2448"/>
        <v>-1.0440964106237516E-3</v>
      </c>
      <c r="AT1909" s="3" cm="1">
        <f t="array" ref="AT1909">AS1909-(100000000/LvacE($A1909)-$E1909)</f>
        <v>-5.1485734729794785E-5</v>
      </c>
      <c r="AU1909" t="s">
        <v>4745</v>
      </c>
      <c r="AV1909" t="s">
        <v>4913</v>
      </c>
      <c r="AW1909" s="3">
        <v>38726.5</v>
      </c>
      <c r="AX1909" s="3">
        <v>68978.55</v>
      </c>
      <c r="AY1909" s="3"/>
      <c r="AZ1909" s="10" cm="1">
        <f t="array" ref="AZ1909">Lair(100000000/($AX1909-$AW1909))</f>
        <v>3304.6097274119247</v>
      </c>
      <c r="BA1909" s="10">
        <f t="shared" si="2528"/>
        <v>3305.561110734644</v>
      </c>
      <c r="BB1909" s="12">
        <v>28800000</v>
      </c>
      <c r="BC1909" s="3">
        <v>3.6999999999999998E-2</v>
      </c>
      <c r="BD1909" s="12" cm="1">
        <f t="array" ref="BD1909">SfromgA($BB1909,$BA1909,"")</f>
        <v>0.51340656660640804</v>
      </c>
      <c r="BE1909" s="29">
        <f t="shared" si="2529"/>
        <v>434.78156588910366</v>
      </c>
      <c r="BG1909" s="3"/>
      <c r="BH1909" s="3"/>
      <c r="BI1909" s="12">
        <f t="shared" ref="BI1909:BI1910" si="2534">IF($BB1909="",$BF1909,$BB1909)</f>
        <v>28800000</v>
      </c>
      <c r="BJ1909" s="29">
        <f t="shared" ref="BJ1909:BJ1910" si="2535">IF($BB1909="",$BH1909,$BE1909)</f>
        <v>434.78156588910366</v>
      </c>
      <c r="BK1909" s="3">
        <f t="shared" si="2530"/>
        <v>-8.7794790204961632</v>
      </c>
      <c r="BL1909" s="13">
        <f>EXP(BK$4341*$AX1909+BK$4342)*$BI1909/(100000000/($AX1909-$AW1909))</f>
        <v>5.1835580552417406</v>
      </c>
      <c r="BM1909" s="3">
        <f t="shared" si="2531"/>
        <v>1.6454917037263628</v>
      </c>
      <c r="BN1909" s="16" cm="1">
        <f t="array" ref="BN1909">$C1909*EXP(poly_from_str(100000000/$E1909,BN$4342))</f>
        <v>1.3405036618778208</v>
      </c>
      <c r="BO1909" s="3">
        <f t="shared" si="2532"/>
        <v>0</v>
      </c>
      <c r="BP1909" s="13">
        <f t="shared" ref="BP1909:BP1910" si="2536">LN(BL1909/BN1909)</f>
        <v>1.3524462933108752</v>
      </c>
      <c r="BY1909">
        <v>1300</v>
      </c>
    </row>
    <row r="1910" spans="1:77" hidden="1" x14ac:dyDescent="0.25">
      <c r="A1910" t="s">
        <v>2789</v>
      </c>
      <c r="B1910" s="2" t="str">
        <f t="shared" si="2439"/>
        <v/>
      </c>
      <c r="C1910">
        <v>1</v>
      </c>
      <c r="D1910" t="s">
        <v>1155</v>
      </c>
      <c r="E1910" t="s">
        <v>2790</v>
      </c>
      <c r="F1910">
        <v>38726</v>
      </c>
      <c r="G1910" t="s">
        <v>5</v>
      </c>
      <c r="H1910" s="5" t="s">
        <v>8</v>
      </c>
      <c r="I1910">
        <v>68987</v>
      </c>
      <c r="J1910" t="s">
        <v>3</v>
      </c>
      <c r="K1910" s="5" t="s">
        <v>8</v>
      </c>
      <c r="L1910">
        <v>38726.5</v>
      </c>
      <c r="M1910" t="str">
        <f t="shared" si="2521"/>
        <v>e</v>
      </c>
      <c r="N1910" t="str">
        <f t="shared" si="2522"/>
        <v>7/2</v>
      </c>
      <c r="O1910">
        <v>68987.070000000007</v>
      </c>
      <c r="P1910" t="str">
        <f t="shared" si="2523"/>
        <v>o</v>
      </c>
      <c r="Q1910" t="str">
        <f t="shared" si="2524"/>
        <v>7/2</v>
      </c>
      <c r="R1910">
        <v>18</v>
      </c>
      <c r="AA1910" s="10">
        <f t="shared" si="2442"/>
        <v>3303.7359999999999</v>
      </c>
      <c r="AB1910" s="3" cm="1">
        <f t="array" ref="AB1910">100000000/Lvac(AA1910)</f>
        <v>30260.050385228173</v>
      </c>
      <c r="AC1910" s="28">
        <f t="shared" si="2443"/>
        <v>3.0268762395058201E-7</v>
      </c>
      <c r="AD1910" s="28">
        <f t="shared" si="2444"/>
        <v>3.3046871610239048E-7</v>
      </c>
      <c r="AE1910" s="21">
        <f t="shared" si="2445"/>
        <v>30260.050209484318</v>
      </c>
      <c r="AF1910" s="10" cm="1">
        <f t="array" ref="AF1910">Lair(100000000/AE1910)</f>
        <v>3303.7360191880293</v>
      </c>
      <c r="AG1910" s="10">
        <f t="shared" si="2446"/>
        <v>9.579671375864806E-3</v>
      </c>
      <c r="AH1910" s="10" t="b">
        <f t="shared" si="2440"/>
        <v>1</v>
      </c>
      <c r="AI1910" s="10">
        <f t="shared" si="2525"/>
        <v>3303.7360191880293</v>
      </c>
      <c r="AJ1910">
        <v>2.9000000000000001E-2</v>
      </c>
      <c r="AK1910" s="3" cm="1">
        <f t="array" ref="AK1910">100000000/Lvac($AA1910)</f>
        <v>30260.050385228173</v>
      </c>
      <c r="AL1910" s="21">
        <f t="shared" si="2533"/>
        <v>0.26562093825743788</v>
      </c>
      <c r="AM1910" s="10" cm="1">
        <f t="array" ref="AM1910">Lvac($AI1910)-$BA1910</f>
        <v>5.6765125494621316E-2</v>
      </c>
      <c r="AN1910" s="10">
        <f t="shared" si="2526"/>
        <v>-0.51961477183431271</v>
      </c>
      <c r="AO1910" s="3">
        <f t="shared" si="2527"/>
        <v>1.9574181205041832</v>
      </c>
      <c r="AP1910" s="3">
        <v>1.9567562959811515</v>
      </c>
      <c r="AS1910" s="3">
        <f t="shared" si="2448"/>
        <v>3.8522817339980975E-4</v>
      </c>
      <c r="AT1910" s="3" cm="1">
        <f t="array" ref="AT1910">AS1910-(100000000/LvacE($A1910)-$E1910)</f>
        <v>-5.1509734475985169E-5</v>
      </c>
      <c r="AU1910" t="s">
        <v>4745</v>
      </c>
      <c r="AV1910" t="s">
        <v>4915</v>
      </c>
      <c r="AW1910" s="3">
        <v>38726.5</v>
      </c>
      <c r="AX1910" s="3">
        <v>68987.070000000007</v>
      </c>
      <c r="AY1910" s="3"/>
      <c r="AZ1910" s="10" cm="1">
        <f t="array" ref="AZ1910">Lair(100000000/($AX1910-$AW1910))</f>
        <v>3303.6792685010023</v>
      </c>
      <c r="BA1910" s="10">
        <f t="shared" si="2528"/>
        <v>3304.6304150913211</v>
      </c>
      <c r="BB1910" s="12">
        <v>3330000</v>
      </c>
      <c r="BC1910" s="3">
        <v>5.0000000000000001E-3</v>
      </c>
      <c r="BD1910" s="12" cm="1">
        <f t="array" ref="BD1910">SfromgA($BB1910,$BA1910,"")</f>
        <v>5.931250692764245E-2</v>
      </c>
      <c r="BE1910" s="29">
        <f t="shared" si="2529"/>
        <v>689.16726385649849</v>
      </c>
      <c r="BG1910" s="3"/>
      <c r="BH1910" s="3"/>
      <c r="BI1910" s="12">
        <f t="shared" si="2534"/>
        <v>3330000</v>
      </c>
      <c r="BJ1910" s="29">
        <f t="shared" si="2535"/>
        <v>689.16726385649849</v>
      </c>
      <c r="BK1910" s="3">
        <f t="shared" si="2530"/>
        <v>-6.6195151806481247</v>
      </c>
      <c r="BL1910" s="13">
        <f>EXP(BK$4341*$AX1910+BK$4342)*$BI1910/(100000000/($AX1910-$AW1910))</f>
        <v>0.59912972431202027</v>
      </c>
      <c r="BM1910" s="3">
        <f t="shared" si="2531"/>
        <v>-0.5122771361805909</v>
      </c>
      <c r="BN1910" s="16" cm="1">
        <f t="array" ref="BN1910">$C1910*EXP(poly_from_str(100000000/$E1910,BN$4342))</f>
        <v>1.3443192636763135</v>
      </c>
      <c r="BO1910" s="3">
        <f t="shared" si="2532"/>
        <v>0</v>
      </c>
      <c r="BP1910" s="13">
        <f t="shared" si="2536"/>
        <v>-0.8081648974498471</v>
      </c>
      <c r="BY1910">
        <v>1303</v>
      </c>
    </row>
    <row r="1911" spans="1:77" hidden="1" x14ac:dyDescent="0.25">
      <c r="A1911" t="s">
        <v>2791</v>
      </c>
      <c r="B1911" s="2" t="str">
        <f t="shared" si="2439"/>
        <v/>
      </c>
      <c r="C1911">
        <v>5</v>
      </c>
      <c r="E1911" t="s">
        <v>2792</v>
      </c>
      <c r="R1911">
        <v>18</v>
      </c>
      <c r="S1911" t="s">
        <v>22</v>
      </c>
      <c r="AA1911" s="10">
        <f t="shared" si="2442"/>
        <v>3303.1729999999998</v>
      </c>
      <c r="AB1911" s="3" cm="1">
        <f t="array" ref="AB1911">100000000/Lvac(AA1911)</f>
        <v>30265.207801416102</v>
      </c>
      <c r="AC1911" s="28">
        <f t="shared" si="2443"/>
        <v>3.0273921468842235E-7</v>
      </c>
      <c r="AD1911" s="28">
        <f t="shared" si="2444"/>
        <v>3.304124017787878E-7</v>
      </c>
      <c r="AE1911" s="21">
        <f t="shared" si="2445"/>
        <v>30265.208804797661</v>
      </c>
      <c r="AF1911" s="10" cm="1">
        <f t="array" ref="AF1911">Lair(100000000/AE1911)</f>
        <v>3303.1728904863367</v>
      </c>
      <c r="AG1911" s="10">
        <f t="shared" si="2446"/>
        <v>9.5812326210913124E-3</v>
      </c>
      <c r="AH1911" s="10" t="b">
        <f t="shared" si="2440"/>
        <v>1</v>
      </c>
      <c r="AI1911" s="10">
        <f t="shared" si="2447"/>
        <v>3303.1729999999998</v>
      </c>
      <c r="AJ1911">
        <v>3.0000000000000001E-3</v>
      </c>
      <c r="AK1911" s="3" cm="1">
        <f t="array" ref="AK1911">100000000/Lvac($AA1911)</f>
        <v>30265.207801416102</v>
      </c>
      <c r="AL1911" s="21">
        <f t="shared" si="2533"/>
        <v>2.7487395726547872E-2</v>
      </c>
      <c r="AM1911" s="21"/>
      <c r="AN1911" s="21"/>
      <c r="AO1911" s="21"/>
      <c r="AP1911" s="21"/>
      <c r="AS1911" s="3">
        <f t="shared" si="2448"/>
        <v>-2.198583897552453E-3</v>
      </c>
      <c r="AT1911" s="3" cm="1">
        <f t="array" ref="AT1911">AS1911-(100000000/LvacE($A1911)-$E1911)</f>
        <v>-5.1524330046959221E-5</v>
      </c>
      <c r="BB1911"/>
      <c r="BC1911"/>
      <c r="BD1911"/>
      <c r="BE1911"/>
      <c r="BF1911"/>
      <c r="BG1911"/>
      <c r="BH1911"/>
      <c r="BI1911"/>
      <c r="BJ1911"/>
      <c r="BN1911" s="16" cm="1">
        <f t="array" ref="BN1911">$C1911*EXP(poly_from_str(100000000/$E1911,BN$4342))</f>
        <v>6.7332408752287707</v>
      </c>
      <c r="BO1911" s="16"/>
      <c r="BY1911" t="e">
        <v>#N/A</v>
      </c>
    </row>
    <row r="1912" spans="1:77" hidden="1" x14ac:dyDescent="0.25">
      <c r="A1912" t="s">
        <v>2793</v>
      </c>
      <c r="B1912" s="2" t="str">
        <f t="shared" si="2439"/>
        <v/>
      </c>
      <c r="C1912">
        <v>30</v>
      </c>
      <c r="D1912" t="s">
        <v>14</v>
      </c>
      <c r="E1912" t="s">
        <v>2794</v>
      </c>
      <c r="F1912">
        <v>35024</v>
      </c>
      <c r="G1912" t="s">
        <v>5</v>
      </c>
      <c r="H1912" s="5" t="s">
        <v>8</v>
      </c>
      <c r="I1912">
        <v>65295</v>
      </c>
      <c r="J1912" t="s">
        <v>3</v>
      </c>
      <c r="K1912" s="5" t="s">
        <v>8</v>
      </c>
      <c r="L1912">
        <v>35024.49</v>
      </c>
      <c r="M1912" t="str">
        <f t="shared" ref="M1912:M1914" si="2537">$G1912&amp;""</f>
        <v>e</v>
      </c>
      <c r="N1912" t="str">
        <f t="shared" ref="N1912:N1914" si="2538">$H1912&amp;""</f>
        <v>7/2</v>
      </c>
      <c r="O1912">
        <v>65295.9</v>
      </c>
      <c r="P1912" t="str">
        <f t="shared" ref="P1912:P1914" si="2539">$J1912&amp;""</f>
        <v>o</v>
      </c>
      <c r="Q1912" t="str">
        <f t="shared" ref="Q1912:Q1914" si="2540">$K1912&amp;""</f>
        <v>7/2</v>
      </c>
      <c r="R1912">
        <v>18</v>
      </c>
      <c r="AA1912" s="10">
        <f t="shared" si="2442"/>
        <v>3302.4929999999999</v>
      </c>
      <c r="AB1912" s="3" cm="1">
        <f t="array" ref="AB1912">100000000/Lvac(AA1912)</f>
        <v>30271.439351898822</v>
      </c>
      <c r="AC1912" s="28">
        <f t="shared" si="2443"/>
        <v>3.0280155022281651E-7</v>
      </c>
      <c r="AD1912" s="28">
        <f t="shared" si="2444"/>
        <v>3.303443844791191E-7</v>
      </c>
      <c r="AE1912" s="21">
        <f t="shared" si="2445"/>
        <v>30271.439647809257</v>
      </c>
      <c r="AF1912" s="10" cm="1">
        <f t="array" ref="AF1912">Lair(100000000/AE1912)</f>
        <v>3302.4929677162736</v>
      </c>
      <c r="AG1912" s="10">
        <f t="shared" si="2446"/>
        <v>9.5831193816154677E-3</v>
      </c>
      <c r="AH1912" s="10" t="b">
        <f t="shared" si="2440"/>
        <v>1</v>
      </c>
      <c r="AI1912" s="10">
        <f t="shared" ref="AI1912:AI1914" si="2541">$AF1912</f>
        <v>3302.4929677162736</v>
      </c>
      <c r="AJ1912">
        <v>7.0000000000000001E-3</v>
      </c>
      <c r="AK1912" s="3" cm="1">
        <f t="array" ref="AK1912">100000000/Lvac($AA1912)</f>
        <v>30271.439351898822</v>
      </c>
      <c r="AL1912" s="21">
        <f t="shared" si="2533"/>
        <v>6.4163671969852537E-2</v>
      </c>
      <c r="AM1912" s="10" cm="1">
        <f t="array" ref="AM1912">Lvac($AI1912)-$BA1912</f>
        <v>-3.2353918113585678E-3</v>
      </c>
      <c r="AN1912" s="10">
        <f t="shared" ref="AN1912:AN1914" si="2542">$AK1912-($AX1912-$AW1912)</f>
        <v>2.9351898818276823E-2</v>
      </c>
      <c r="AO1912" s="3">
        <f t="shared" ref="AO1912:AO1914" si="2543">AM1912/AJ1912</f>
        <v>-0.46219883019408109</v>
      </c>
      <c r="AP1912" s="3">
        <v>-0.45758569597507759</v>
      </c>
      <c r="AS1912" s="3">
        <f t="shared" si="2448"/>
        <v>-6.4810117692104541E-4</v>
      </c>
      <c r="AT1912" s="3" cm="1">
        <f t="array" ref="AT1912">AS1912-(100000000/LvacE($A1912)-$E1912)</f>
        <v>-5.154191967449151E-5</v>
      </c>
      <c r="AU1912" t="s">
        <v>4765</v>
      </c>
      <c r="AV1912" t="s">
        <v>4820</v>
      </c>
      <c r="AW1912" s="3">
        <v>35024.49</v>
      </c>
      <c r="AX1912" s="3">
        <v>65295.9</v>
      </c>
      <c r="AY1912" s="3"/>
      <c r="AZ1912" s="10" cm="1">
        <f t="array" ref="AZ1912">Lair(100000000/($AX1912-$AW1912))</f>
        <v>3302.4962022852037</v>
      </c>
      <c r="BA1912" s="10">
        <f t="shared" ref="BA1912:BA1914" si="2544">100000000/($AX1912-$AW1912)</f>
        <v>3303.4470478910625</v>
      </c>
      <c r="BB1912" s="12">
        <v>118000000</v>
      </c>
      <c r="BC1912" s="3">
        <v>0.33900000000000002</v>
      </c>
      <c r="BD1912" s="12" cm="1">
        <f t="array" ref="BD1912">SfromgA($BB1912,$BA1912,"")</f>
        <v>2.0995074325491059</v>
      </c>
      <c r="BE1912" s="29">
        <f t="shared" ref="BE1912:BE1914" si="2545">(10^MAX(0.05, -0.312925054856973*((LN($BD1912))^(1/3)) + 0.454808404431693)-1)*100</f>
        <v>48.439491480456518</v>
      </c>
      <c r="BG1912" s="3"/>
      <c r="BH1912" s="3"/>
      <c r="BI1912" s="12">
        <f t="shared" ref="BI1912:BI1914" si="2546">IF($BB1912="",$BF1912,$BB1912)</f>
        <v>118000000</v>
      </c>
      <c r="BJ1912" s="29">
        <f t="shared" ref="BJ1912:BJ1914" si="2547">IF($BB1912="",$BH1912,$BE1912)</f>
        <v>48.439491480456518</v>
      </c>
      <c r="BK1912" s="3">
        <f t="shared" ref="BK1912:BK1914" si="2548">LN(BN1912*100000000/($AX1912-$AW1912)/$BI1912)</f>
        <v>-6.7825723525169153</v>
      </c>
      <c r="BL1912" s="13">
        <f>EXP(BK$4341*$AX1912+BK$4342)*$BI1912/(100000000/($AX1912-$AW1912))</f>
        <v>28.113475242355335</v>
      </c>
      <c r="BM1912" s="3">
        <f t="shared" ref="BM1912:BM1914" si="2549">LN(BL1912/$C1912)</f>
        <v>-6.4948374276594889E-2</v>
      </c>
      <c r="BN1912" s="16" cm="1">
        <f t="array" ref="BN1912">$C1912*EXP(poly_from_str(100000000/$E1912,BN$4342))</f>
        <v>40.483766543127103</v>
      </c>
      <c r="BO1912" s="3">
        <f t="shared" ref="BO1912:BO1914" si="2550">LN($C1912)</f>
        <v>3.4011973816621555</v>
      </c>
      <c r="BP1912" s="13">
        <f t="shared" ref="BP1912:BP1914" si="2551">LN(BL1912/BN1912)</f>
        <v>-0.36465206027905411</v>
      </c>
      <c r="BY1912">
        <v>39241</v>
      </c>
    </row>
    <row r="1913" spans="1:77" hidden="1" x14ac:dyDescent="0.25">
      <c r="A1913" t="s">
        <v>2795</v>
      </c>
      <c r="B1913" s="2" t="str">
        <f t="shared" si="2439"/>
        <v/>
      </c>
      <c r="C1913">
        <v>5</v>
      </c>
      <c r="E1913" t="s">
        <v>2796</v>
      </c>
      <c r="F1913">
        <v>34520</v>
      </c>
      <c r="G1913" t="s">
        <v>5</v>
      </c>
      <c r="H1913" s="5" t="s">
        <v>18</v>
      </c>
      <c r="I1913">
        <v>64817</v>
      </c>
      <c r="J1913" t="s">
        <v>3</v>
      </c>
      <c r="K1913" s="5" t="s">
        <v>18</v>
      </c>
      <c r="L1913">
        <v>34520.269999999997</v>
      </c>
      <c r="M1913" t="str">
        <f t="shared" si="2537"/>
        <v>e</v>
      </c>
      <c r="N1913" t="str">
        <f t="shared" si="2538"/>
        <v>5/2</v>
      </c>
      <c r="O1913">
        <v>64817.53</v>
      </c>
      <c r="P1913" t="str">
        <f t="shared" si="2539"/>
        <v>o</v>
      </c>
      <c r="Q1913" t="str">
        <f t="shared" si="2540"/>
        <v>5/2</v>
      </c>
      <c r="R1913">
        <v>18</v>
      </c>
      <c r="AA1913" s="10">
        <f t="shared" si="2442"/>
        <v>3299.6770000000001</v>
      </c>
      <c r="AB1913" s="3" cm="1">
        <f t="array" ref="AB1913">100000000/Lvac(AA1913)</f>
        <v>30297.27264192015</v>
      </c>
      <c r="AC1913" s="28">
        <f t="shared" si="2443"/>
        <v>3.0305996617244659E-7</v>
      </c>
      <c r="AD1913" s="28">
        <f t="shared" si="2444"/>
        <v>3.3006271284510676E-7</v>
      </c>
      <c r="AE1913" s="21">
        <f t="shared" si="2445"/>
        <v>30297.271433433649</v>
      </c>
      <c r="AF1913" s="10" cm="1">
        <f t="array" ref="AF1913">Lair(100000000/AE1913)</f>
        <v>3299.6771316207305</v>
      </c>
      <c r="AG1913" s="10">
        <f t="shared" si="2446"/>
        <v>9.5909452109888549E-3</v>
      </c>
      <c r="AH1913" s="10" t="b">
        <f t="shared" si="2440"/>
        <v>1</v>
      </c>
      <c r="AI1913" s="10">
        <f t="shared" si="2541"/>
        <v>3299.6771316207305</v>
      </c>
      <c r="AJ1913">
        <v>3.0000000000000001E-3</v>
      </c>
      <c r="AK1913" s="3" cm="1">
        <f t="array" ref="AK1913">100000000/Lvac($AA1913)</f>
        <v>30297.27264192015</v>
      </c>
      <c r="AL1913" s="21">
        <f t="shared" si="2533"/>
        <v>2.754567016716461E-2</v>
      </c>
      <c r="AM1913" s="10" cm="1">
        <f t="array" ref="AM1913">Lvac($AI1913)-$BA1913</f>
        <v>-1.2455747737476486E-3</v>
      </c>
      <c r="AN1913" s="10">
        <f t="shared" si="2542"/>
        <v>1.2641920147871133E-2</v>
      </c>
      <c r="AO1913" s="3">
        <f t="shared" si="2543"/>
        <v>-0.41519159124921617</v>
      </c>
      <c r="AP1913" s="3">
        <v>-0.45907632784292218</v>
      </c>
      <c r="AS1913" s="3">
        <f t="shared" si="2448"/>
        <v>2.6419201494718436E-3</v>
      </c>
      <c r="AT1913" s="3" cm="1">
        <f t="array" ref="AT1913">AS1913-(100000000/LvacE($A1913)-$E1913)</f>
        <v>-5.1614293624879792E-5</v>
      </c>
      <c r="AU1913" t="s">
        <v>4717</v>
      </c>
      <c r="AV1913" t="s">
        <v>4877</v>
      </c>
      <c r="AW1913" s="3">
        <v>34520.269999999997</v>
      </c>
      <c r="AX1913" s="3">
        <v>64817.53</v>
      </c>
      <c r="AY1913" s="3"/>
      <c r="AZ1913" s="10" cm="1">
        <f t="array" ref="AZ1913">Lair(100000000/($AX1913-$AW1913))</f>
        <v>3299.6783768787577</v>
      </c>
      <c r="BA1913" s="10">
        <f t="shared" si="2544"/>
        <v>3300.6285056800511</v>
      </c>
      <c r="BB1913" s="12">
        <v>15000000</v>
      </c>
      <c r="BC1913" s="3">
        <v>7.6999999999999999E-2</v>
      </c>
      <c r="BD1913" s="12" cm="1">
        <f t="array" ref="BD1913">SfromgA($BB1913,$BA1913,"")</f>
        <v>0.26620398796157402</v>
      </c>
      <c r="BE1913" s="29">
        <f t="shared" si="2545"/>
        <v>528.60459147471067</v>
      </c>
      <c r="BG1913" s="3"/>
      <c r="BH1913" s="3"/>
      <c r="BI1913" s="12">
        <f t="shared" si="2546"/>
        <v>15000000</v>
      </c>
      <c r="BJ1913" s="29">
        <f t="shared" si="2547"/>
        <v>528.60459147471067</v>
      </c>
      <c r="BK1913" s="3">
        <f t="shared" si="2548"/>
        <v>-6.503962726686134</v>
      </c>
      <c r="BL1913" s="13">
        <f>EXP(BK$4341*$AX1913+BK$4342)*$BI1913/(100000000/($AX1913-$AW1913))</f>
        <v>3.7091946848787063</v>
      </c>
      <c r="BM1913" s="3">
        <f t="shared" si="2549"/>
        <v>-0.29862312544743547</v>
      </c>
      <c r="BN1913" s="16" cm="1">
        <f t="array" ref="BN1913">$C1913*EXP(poly_from_str(100000000/$E1913,BN$4342))</f>
        <v>6.8054914114889007</v>
      </c>
      <c r="BO1913" s="3">
        <f t="shared" si="2550"/>
        <v>1.6094379124341003</v>
      </c>
      <c r="BP1913" s="13">
        <f t="shared" si="2551"/>
        <v>-0.60691505980692362</v>
      </c>
      <c r="BY1913">
        <v>6592</v>
      </c>
    </row>
    <row r="1914" spans="1:77" hidden="1" x14ac:dyDescent="0.25">
      <c r="A1914" t="s">
        <v>2797</v>
      </c>
      <c r="B1914" s="2" t="str">
        <f t="shared" si="2439"/>
        <v/>
      </c>
      <c r="C1914">
        <v>90</v>
      </c>
      <c r="D1914" t="s">
        <v>134</v>
      </c>
      <c r="E1914" t="s">
        <v>2798</v>
      </c>
      <c r="F1914">
        <v>50658</v>
      </c>
      <c r="G1914" t="s">
        <v>5</v>
      </c>
      <c r="H1914" s="5" t="s">
        <v>15</v>
      </c>
      <c r="I1914">
        <v>80988</v>
      </c>
      <c r="J1914" t="s">
        <v>3</v>
      </c>
      <c r="K1914" s="5" t="s">
        <v>15</v>
      </c>
      <c r="L1914">
        <v>50658.720000000001</v>
      </c>
      <c r="M1914" t="str">
        <f t="shared" si="2537"/>
        <v>e</v>
      </c>
      <c r="N1914" t="str">
        <f t="shared" si="2538"/>
        <v>13/2</v>
      </c>
      <c r="O1914">
        <v>80988.759999999995</v>
      </c>
      <c r="P1914" t="str">
        <f t="shared" si="2539"/>
        <v>o</v>
      </c>
      <c r="Q1914" t="str">
        <f t="shared" si="2540"/>
        <v>13/2</v>
      </c>
      <c r="R1914">
        <v>18</v>
      </c>
      <c r="AA1914" s="10">
        <f t="shared" si="2442"/>
        <v>3296.0949999999998</v>
      </c>
      <c r="AB1914" s="3" cm="1">
        <f t="array" ref="AB1914">100000000/Lvac(AA1914)</f>
        <v>30330.196808323431</v>
      </c>
      <c r="AC1914" s="28">
        <f t="shared" si="2443"/>
        <v>3.033893137182029E-7</v>
      </c>
      <c r="AD1914" s="28">
        <f t="shared" si="2444"/>
        <v>3.2970442174169237E-7</v>
      </c>
      <c r="AE1914" s="21">
        <f t="shared" si="2445"/>
        <v>30330.198271725632</v>
      </c>
      <c r="AF1914" s="10" cm="1">
        <f t="array" ref="AF1914">Lair(100000000/AE1914)</f>
        <v>3296.0948409613084</v>
      </c>
      <c r="AG1914" s="10">
        <f t="shared" si="2446"/>
        <v>9.6009287973076382E-3</v>
      </c>
      <c r="AH1914" s="10" t="b">
        <f t="shared" si="2440"/>
        <v>1</v>
      </c>
      <c r="AI1914" s="10">
        <f t="shared" si="2541"/>
        <v>3296.0948409613084</v>
      </c>
      <c r="AJ1914" s="10">
        <f>AL1914/AK1914*AI1914</f>
        <v>8.6938963483593895E-3</v>
      </c>
      <c r="AK1914" s="23" cm="1">
        <f t="array" ref="AK1914">100000000/Lvac($AA1914)+0</f>
        <v>30330.196808323431</v>
      </c>
      <c r="AL1914" s="23">
        <f>MAX(0.08,0.007/$AA1914*$AE1914)</f>
        <v>0.08</v>
      </c>
      <c r="AM1914" s="10" cm="1">
        <f t="array" ref="AM1914">Lvac($AI1914)-$BA1914</f>
        <v>-1.7205016960815556E-2</v>
      </c>
      <c r="AN1914" s="10">
        <f t="shared" si="2542"/>
        <v>0.15680832343787188</v>
      </c>
      <c r="AO1914" s="3">
        <f t="shared" si="2543"/>
        <v>-1.978976545316449</v>
      </c>
      <c r="AP1914" s="3">
        <v>-1.9606786553062168</v>
      </c>
      <c r="AS1914" s="3">
        <f t="shared" si="2448"/>
        <v>-3.1916765692585614E-3</v>
      </c>
      <c r="AT1914" s="3" cm="1">
        <f t="array" ref="AT1914">AS1914-(100000000/LvacE($A1914)-$E1914)</f>
        <v>-5.1705235819099471E-5</v>
      </c>
      <c r="AU1914" t="s">
        <v>4916</v>
      </c>
      <c r="AV1914" t="s">
        <v>4839</v>
      </c>
      <c r="AW1914" s="3">
        <v>50658.720000000001</v>
      </c>
      <c r="AX1914" s="3">
        <v>80988.759999999995</v>
      </c>
      <c r="AY1914" s="3"/>
      <c r="AZ1914" s="10" cm="1">
        <f t="array" ref="AZ1914">Lair(100000000/($AX1914-$AW1914))</f>
        <v>3296.1120416039503</v>
      </c>
      <c r="BA1914" s="10">
        <f t="shared" si="2544"/>
        <v>3297.0612633547476</v>
      </c>
      <c r="BB1914" s="12">
        <v>1630000000</v>
      </c>
      <c r="BC1914" s="3">
        <v>0.877</v>
      </c>
      <c r="BD1914" s="12" cm="1">
        <f t="array" ref="BD1914">SfromgA($BB1914,$BA1914,"")</f>
        <v>28.833808854890098</v>
      </c>
      <c r="BE1914" s="29">
        <f t="shared" si="2545"/>
        <v>12.201845430196357</v>
      </c>
      <c r="BG1914" s="3"/>
      <c r="BH1914" s="3"/>
      <c r="BI1914" s="12">
        <f t="shared" si="2546"/>
        <v>1630000000</v>
      </c>
      <c r="BJ1914" s="29">
        <f t="shared" si="2547"/>
        <v>12.201845430196357</v>
      </c>
      <c r="BK1914" s="3">
        <f t="shared" si="2548"/>
        <v>-8.2921403692682656</v>
      </c>
      <c r="BL1914" s="13">
        <f>EXP(BK$4341*$AX1914+BK$4342)*$BI1914/(100000000/($AX1914-$AW1914))</f>
        <v>118.09491834992934</v>
      </c>
      <c r="BM1914" s="3">
        <f t="shared" si="2549"/>
        <v>0.27167902358091484</v>
      </c>
      <c r="BN1914" s="16" cm="1">
        <f t="array" ref="BN1914">$C1914*EXP(poly_from_str(100000000/$E1914,BN$4342))</f>
        <v>123.83111457723105</v>
      </c>
      <c r="BO1914" s="3">
        <f t="shared" si="2550"/>
        <v>4.499809670330265</v>
      </c>
      <c r="BP1914" s="13">
        <f t="shared" si="2551"/>
        <v>-4.7429964141273449E-2</v>
      </c>
      <c r="BY1914">
        <v>119838</v>
      </c>
    </row>
    <row r="1915" spans="1:77" hidden="1" x14ac:dyDescent="0.25">
      <c r="A1915" t="s">
        <v>2799</v>
      </c>
      <c r="B1915" s="2" t="str">
        <f t="shared" si="2439"/>
        <v/>
      </c>
      <c r="C1915">
        <v>0</v>
      </c>
      <c r="E1915" t="s">
        <v>2800</v>
      </c>
      <c r="R1915">
        <v>18</v>
      </c>
      <c r="S1915" t="s">
        <v>22</v>
      </c>
      <c r="AA1915" s="10">
        <f t="shared" si="2442"/>
        <v>3296.0590000000002</v>
      </c>
      <c r="AB1915" s="3" cm="1">
        <f t="array" ref="AB1915">100000000/Lvac(AA1915)</f>
        <v>30330.528067663705</v>
      </c>
      <c r="AC1915" s="28">
        <f t="shared" si="2443"/>
        <v>3.0339262737711915E-7</v>
      </c>
      <c r="AD1915" s="28">
        <f t="shared" si="2444"/>
        <v>3.2970082082617291E-7</v>
      </c>
      <c r="AE1915" s="21">
        <f t="shared" si="2445"/>
        <v>30330.528953672048</v>
      </c>
      <c r="AF1915" s="10" cm="1">
        <f t="array" ref="AF1915">Lair(100000000/AE1915)</f>
        <v>3296.0589037130517</v>
      </c>
      <c r="AG1915" s="10">
        <f t="shared" si="2446"/>
        <v>9.6010293000919743E-3</v>
      </c>
      <c r="AH1915" s="10" t="b">
        <f t="shared" si="2440"/>
        <v>1</v>
      </c>
      <c r="AI1915" s="10">
        <f t="shared" si="2447"/>
        <v>3296.0590000000002</v>
      </c>
      <c r="AJ1915">
        <v>3.0000000000000001E-3</v>
      </c>
      <c r="AK1915" s="3" cm="1">
        <f t="array" ref="AK1915">100000000/Lvac($AA1915)</f>
        <v>30330.528067663705</v>
      </c>
      <c r="AL1915" s="21">
        <f t="shared" ref="AL1915:AL1922" si="2552">AJ1915/AI1915*AK1915</f>
        <v>2.7606175800551844E-2</v>
      </c>
      <c r="AM1915" s="21"/>
      <c r="AN1915" s="21"/>
      <c r="AO1915" s="21"/>
      <c r="AP1915" s="21"/>
      <c r="AS1915" s="3">
        <f t="shared" si="2448"/>
        <v>-1.9323362939758226E-3</v>
      </c>
      <c r="AT1915" s="3" cm="1">
        <f t="array" ref="AT1915">AS1915-(100000000/LvacE($A1915)-$E1915)</f>
        <v>-5.1706145313801244E-5</v>
      </c>
      <c r="BB1915"/>
      <c r="BC1915"/>
      <c r="BD1915"/>
      <c r="BE1915"/>
      <c r="BF1915"/>
      <c r="BG1915"/>
      <c r="BH1915"/>
      <c r="BI1915"/>
      <c r="BJ1915"/>
      <c r="BN1915" s="16" cm="1">
        <f t="array" ref="BN1915">$C1915*EXP(poly_from_str(100000000/$E1915,BN$4342))</f>
        <v>0</v>
      </c>
      <c r="BO1915" s="16"/>
      <c r="BY1915" t="e">
        <v>#N/A</v>
      </c>
    </row>
    <row r="1916" spans="1:77" hidden="1" x14ac:dyDescent="0.25">
      <c r="A1916" t="s">
        <v>2801</v>
      </c>
      <c r="B1916" s="2" t="str">
        <f t="shared" si="2439"/>
        <v/>
      </c>
      <c r="C1916">
        <v>0</v>
      </c>
      <c r="E1916" t="s">
        <v>2802</v>
      </c>
      <c r="R1916">
        <v>18</v>
      </c>
      <c r="S1916" t="s">
        <v>22</v>
      </c>
      <c r="AA1916" s="10">
        <f t="shared" si="2442"/>
        <v>3296.0279999999998</v>
      </c>
      <c r="AB1916" s="3" cm="1">
        <f t="array" ref="AB1916">100000000/Lvac(AA1916)</f>
        <v>30330.813324560393</v>
      </c>
      <c r="AC1916" s="28">
        <f t="shared" si="2443"/>
        <v>3.0339548086363346E-7</v>
      </c>
      <c r="AD1916" s="28">
        <f t="shared" si="2444"/>
        <v>3.2969772003781037E-7</v>
      </c>
      <c r="AE1916" s="21">
        <f t="shared" si="2445"/>
        <v>30330.811800163079</v>
      </c>
      <c r="AF1916" s="10" cm="1">
        <f t="array" ref="AF1916">Lair(100000000/AE1916)</f>
        <v>3296.0281656607608</v>
      </c>
      <c r="AG1916" s="10">
        <f t="shared" si="2446"/>
        <v>9.6011158467950511E-3</v>
      </c>
      <c r="AH1916" s="10" t="b">
        <f t="shared" si="2440"/>
        <v>1</v>
      </c>
      <c r="AI1916" s="10">
        <f t="shared" si="2447"/>
        <v>3296.0279999999998</v>
      </c>
      <c r="AJ1916">
        <v>3.0000000000000001E-3</v>
      </c>
      <c r="AK1916" s="3" cm="1">
        <f t="array" ref="AK1916">100000000/Lvac($AA1916)</f>
        <v>30330.813324560393</v>
      </c>
      <c r="AL1916" s="21">
        <f t="shared" si="2552"/>
        <v>2.7606695080770304E-2</v>
      </c>
      <c r="AM1916" s="21"/>
      <c r="AN1916" s="21"/>
      <c r="AO1916" s="21"/>
      <c r="AP1916" s="21"/>
      <c r="AS1916" s="3">
        <f t="shared" si="2448"/>
        <v>3.3245603917748667E-3</v>
      </c>
      <c r="AT1916" s="3" cm="1">
        <f t="array" ref="AT1916">AS1916-(100000000/LvacE($A1916)-$E1916)</f>
        <v>-5.1706923841265962E-5</v>
      </c>
      <c r="BB1916"/>
      <c r="BC1916"/>
      <c r="BD1916"/>
      <c r="BE1916"/>
      <c r="BF1916"/>
      <c r="BG1916"/>
      <c r="BH1916"/>
      <c r="BI1916"/>
      <c r="BJ1916"/>
      <c r="BN1916" s="16" cm="1">
        <f t="array" ref="BN1916">$C1916*EXP(poly_from_str(100000000/$E1916,BN$4342))</f>
        <v>0</v>
      </c>
      <c r="BO1916" s="16"/>
      <c r="BY1916" t="e">
        <v>#N/A</v>
      </c>
    </row>
    <row r="1917" spans="1:77" hidden="1" x14ac:dyDescent="0.25">
      <c r="A1917" t="s">
        <v>2803</v>
      </c>
      <c r="B1917" s="2" t="str">
        <f t="shared" si="2439"/>
        <v/>
      </c>
      <c r="C1917">
        <v>0</v>
      </c>
      <c r="E1917" t="s">
        <v>2804</v>
      </c>
      <c r="R1917">
        <v>18</v>
      </c>
      <c r="S1917" t="s">
        <v>22</v>
      </c>
      <c r="AA1917" s="10">
        <f t="shared" si="2442"/>
        <v>3295.9949999999999</v>
      </c>
      <c r="AB1917" s="3" cm="1">
        <f t="array" ref="AB1917">100000000/Lvac(AA1917)</f>
        <v>30331.116991023824</v>
      </c>
      <c r="AC1917" s="28">
        <f t="shared" si="2443"/>
        <v>3.0339851850503413E-7</v>
      </c>
      <c r="AD1917" s="28">
        <f t="shared" si="2444"/>
        <v>3.2969441919858722E-7</v>
      </c>
      <c r="AE1917" s="21">
        <f t="shared" si="2445"/>
        <v>30331.118370747496</v>
      </c>
      <c r="AF1917" s="10" cm="1">
        <f t="array" ref="AF1917">Lair(100000000/AE1917)</f>
        <v>3295.9948500643673</v>
      </c>
      <c r="AG1917" s="10">
        <f t="shared" si="2446"/>
        <v>9.601207979839748E-3</v>
      </c>
      <c r="AH1917" s="10" t="b">
        <f t="shared" si="2440"/>
        <v>1</v>
      </c>
      <c r="AI1917" s="10">
        <f t="shared" si="2447"/>
        <v>3295.9949999999999</v>
      </c>
      <c r="AJ1917">
        <v>3.0000000000000001E-3</v>
      </c>
      <c r="AK1917" s="3" cm="1">
        <f t="array" ref="AK1917">100000000/Lvac($AA1917)</f>
        <v>30331.116991023824</v>
      </c>
      <c r="AL1917" s="21">
        <f t="shared" si="2552"/>
        <v>2.7607247879038493E-2</v>
      </c>
      <c r="AM1917" s="21"/>
      <c r="AN1917" s="21"/>
      <c r="AO1917" s="21"/>
      <c r="AP1917" s="21"/>
      <c r="AS1917" s="3">
        <f t="shared" si="2448"/>
        <v>-3.0089761748968158E-3</v>
      </c>
      <c r="AT1917" s="3" cm="1">
        <f t="array" ref="AT1917">AS1917-(100000000/LvacE($A1917)-$E1917)</f>
        <v>-5.1707753300433978E-5</v>
      </c>
      <c r="BB1917"/>
      <c r="BC1917"/>
      <c r="BD1917"/>
      <c r="BE1917"/>
      <c r="BF1917"/>
      <c r="BG1917"/>
      <c r="BH1917"/>
      <c r="BI1917"/>
      <c r="BJ1917"/>
      <c r="BN1917" s="16" cm="1">
        <f t="array" ref="BN1917">$C1917*EXP(poly_from_str(100000000/$E1917,BN$4342))</f>
        <v>0</v>
      </c>
      <c r="BO1917" s="16"/>
      <c r="BY1917" t="e">
        <v>#N/A</v>
      </c>
    </row>
    <row r="1918" spans="1:77" hidden="1" x14ac:dyDescent="0.25">
      <c r="A1918" t="s">
        <v>2805</v>
      </c>
      <c r="B1918" s="2" t="str">
        <f t="shared" si="2439"/>
        <v/>
      </c>
      <c r="C1918">
        <v>0</v>
      </c>
      <c r="E1918" t="s">
        <v>2806</v>
      </c>
      <c r="R1918">
        <v>18</v>
      </c>
      <c r="S1918" t="s">
        <v>22</v>
      </c>
      <c r="AA1918" s="10">
        <f t="shared" si="2442"/>
        <v>3295.9679999999998</v>
      </c>
      <c r="AB1918" s="3" cm="1">
        <f t="array" ref="AB1918">100000000/Lvac(AA1918)</f>
        <v>30331.365449925612</v>
      </c>
      <c r="AC1918" s="28">
        <f t="shared" si="2443"/>
        <v>3.0340100389324168E-7</v>
      </c>
      <c r="AD1918" s="28">
        <f t="shared" si="2444"/>
        <v>3.2969171851195129E-7</v>
      </c>
      <c r="AE1918" s="21">
        <f t="shared" si="2445"/>
        <v>30331.367536335194</v>
      </c>
      <c r="AF1918" s="10" cm="1">
        <f t="array" ref="AF1918">Lair(100000000/AE1918)</f>
        <v>3295.9677732719856</v>
      </c>
      <c r="AG1918" s="10">
        <f t="shared" si="2446"/>
        <v>9.6012833634801092E-3</v>
      </c>
      <c r="AH1918" s="10" t="b">
        <f t="shared" si="2440"/>
        <v>1</v>
      </c>
      <c r="AI1918" s="10">
        <f t="shared" si="2447"/>
        <v>3295.9679999999998</v>
      </c>
      <c r="AJ1918">
        <v>3.0000000000000001E-3</v>
      </c>
      <c r="AK1918" s="3" cm="1">
        <f t="array" ref="AK1918">100000000/Lvac($AA1918)</f>
        <v>30331.365449925612</v>
      </c>
      <c r="AL1918" s="21">
        <f t="shared" si="2552"/>
        <v>2.7607700180880653E-2</v>
      </c>
      <c r="AM1918" s="21"/>
      <c r="AN1918" s="21"/>
      <c r="AO1918" s="21"/>
      <c r="AP1918" s="21"/>
      <c r="AS1918" s="3">
        <f t="shared" si="2448"/>
        <v>-4.5500743872253224E-3</v>
      </c>
      <c r="AT1918" s="3" cm="1">
        <f t="array" ref="AT1918">AS1918-(100000000/LvacE($A1918)-$E1918)</f>
        <v>-5.1708437240449712E-5</v>
      </c>
      <c r="BB1918"/>
      <c r="BC1918"/>
      <c r="BD1918"/>
      <c r="BE1918"/>
      <c r="BF1918"/>
      <c r="BG1918"/>
      <c r="BH1918"/>
      <c r="BI1918"/>
      <c r="BJ1918"/>
      <c r="BN1918" s="16" cm="1">
        <f t="array" ref="BN1918">$C1918*EXP(poly_from_str(100000000/$E1918,BN$4342))</f>
        <v>0</v>
      </c>
      <c r="BO1918" s="16"/>
      <c r="BY1918" t="e">
        <v>#N/A</v>
      </c>
    </row>
    <row r="1919" spans="1:77" hidden="1" x14ac:dyDescent="0.25">
      <c r="A1919" t="s">
        <v>2807</v>
      </c>
      <c r="B1919" s="2" t="str">
        <f t="shared" si="2439"/>
        <v/>
      </c>
      <c r="C1919">
        <v>0</v>
      </c>
      <c r="E1919" t="s">
        <v>2808</v>
      </c>
      <c r="R1919">
        <v>18</v>
      </c>
      <c r="S1919" t="s">
        <v>22</v>
      </c>
      <c r="AA1919" s="10">
        <f t="shared" si="2442"/>
        <v>3295.0210000000002</v>
      </c>
      <c r="AB1919" s="3" cm="1">
        <f t="array" ref="AB1919">100000000/Lvac(AA1919)</f>
        <v>30340.082491678473</v>
      </c>
      <c r="AC1919" s="28">
        <f t="shared" si="2443"/>
        <v>3.0348820235136591E-7</v>
      </c>
      <c r="AD1919" s="28">
        <f t="shared" si="2444"/>
        <v>3.2959699442948947E-7</v>
      </c>
      <c r="AE1919" s="21">
        <f t="shared" si="2445"/>
        <v>30340.081348422995</v>
      </c>
      <c r="AF1919" s="10" cm="1">
        <f t="array" ref="AF1919">Lair(100000000/AE1919)</f>
        <v>3295.0211241650504</v>
      </c>
      <c r="AG1919" s="10">
        <f t="shared" si="2446"/>
        <v>9.6039285472958244E-3</v>
      </c>
      <c r="AH1919" s="10" t="b">
        <f t="shared" si="2440"/>
        <v>1</v>
      </c>
      <c r="AI1919" s="10">
        <f t="shared" si="2447"/>
        <v>3295.0210000000002</v>
      </c>
      <c r="AJ1919">
        <v>3.0000000000000001E-3</v>
      </c>
      <c r="AK1919" s="3" cm="1">
        <f t="array" ref="AK1919">100000000/Lvac($AA1919)</f>
        <v>30340.082491678473</v>
      </c>
      <c r="AL1919" s="21">
        <f t="shared" si="2552"/>
        <v>2.7623571283774948E-2</v>
      </c>
      <c r="AM1919" s="21"/>
      <c r="AN1919" s="21"/>
      <c r="AO1919" s="21"/>
      <c r="AP1919" s="21"/>
      <c r="AS1919" s="3">
        <f t="shared" si="2448"/>
        <v>2.4916784714150708E-3</v>
      </c>
      <c r="AT1919" s="3" cm="1">
        <f t="array" ref="AT1919">AS1919-(100000000/LvacE($A1919)-$E1919)</f>
        <v>-5.1732258725678548E-5</v>
      </c>
      <c r="BB1919"/>
      <c r="BC1919"/>
      <c r="BD1919"/>
      <c r="BE1919"/>
      <c r="BF1919"/>
      <c r="BG1919"/>
      <c r="BH1919"/>
      <c r="BI1919"/>
      <c r="BJ1919"/>
      <c r="BN1919" s="16" cm="1">
        <f t="array" ref="BN1919">$C1919*EXP(poly_from_str(100000000/$E1919,BN$4342))</f>
        <v>0</v>
      </c>
      <c r="BO1919" s="16"/>
      <c r="BY1919" t="e">
        <v>#N/A</v>
      </c>
    </row>
    <row r="1920" spans="1:77" hidden="1" x14ac:dyDescent="0.25">
      <c r="A1920" t="s">
        <v>2809</v>
      </c>
      <c r="B1920" s="2" t="str">
        <f t="shared" si="2439"/>
        <v/>
      </c>
      <c r="C1920">
        <v>0</v>
      </c>
      <c r="E1920" t="s">
        <v>2810</v>
      </c>
      <c r="R1920">
        <v>18</v>
      </c>
      <c r="S1920" t="s">
        <v>22</v>
      </c>
      <c r="AA1920" s="10">
        <f t="shared" si="2442"/>
        <v>3294.9879999999998</v>
      </c>
      <c r="AB1920" s="3" cm="1">
        <f t="array" ref="AB1920">100000000/Lvac(AA1920)</f>
        <v>30340.386343769187</v>
      </c>
      <c r="AC1920" s="28">
        <f t="shared" si="2443"/>
        <v>3.0349124184974274E-7</v>
      </c>
      <c r="AD1920" s="28">
        <f t="shared" si="2444"/>
        <v>3.295936935903137E-7</v>
      </c>
      <c r="AE1920" s="21">
        <f t="shared" si="2445"/>
        <v>30340.388021391951</v>
      </c>
      <c r="AF1920" s="10" cm="1">
        <f t="array" ref="AF1920">Lair(100000000/AE1920)</f>
        <v>3294.9878178028212</v>
      </c>
      <c r="AG1920" s="10">
        <f t="shared" si="2446"/>
        <v>9.6040207648357429E-3</v>
      </c>
      <c r="AH1920" s="10" t="b">
        <f t="shared" si="2440"/>
        <v>1</v>
      </c>
      <c r="AI1920" s="10">
        <f t="shared" si="2447"/>
        <v>3294.9879999999998</v>
      </c>
      <c r="AJ1920">
        <v>3.0000000000000001E-3</v>
      </c>
      <c r="AK1920" s="3" cm="1">
        <f t="array" ref="AK1920">100000000/Lvac($AA1920)</f>
        <v>30340.386343769187</v>
      </c>
      <c r="AL1920" s="21">
        <f t="shared" si="2552"/>
        <v>2.7624124589014459E-2</v>
      </c>
      <c r="AM1920" s="21"/>
      <c r="AN1920" s="21"/>
      <c r="AO1920" s="21"/>
      <c r="AP1920" s="21"/>
      <c r="AS1920" s="3">
        <f t="shared" si="2448"/>
        <v>-3.656230812339345E-3</v>
      </c>
      <c r="AT1920" s="3" cm="1">
        <f t="array" ref="AT1920">AS1920-(100000000/LvacE($A1920)-$E1920)</f>
        <v>-5.1733088184846565E-5</v>
      </c>
      <c r="BB1920"/>
      <c r="BC1920"/>
      <c r="BD1920"/>
      <c r="BE1920"/>
      <c r="BF1920"/>
      <c r="BG1920"/>
      <c r="BH1920"/>
      <c r="BI1920"/>
      <c r="BJ1920"/>
      <c r="BN1920" s="16" cm="1">
        <f t="array" ref="BN1920">$C1920*EXP(poly_from_str(100000000/$E1920,BN$4342))</f>
        <v>0</v>
      </c>
      <c r="BO1920" s="16"/>
      <c r="BY1920" t="e">
        <v>#N/A</v>
      </c>
    </row>
    <row r="1921" spans="1:77" hidden="1" x14ac:dyDescent="0.25">
      <c r="A1921" t="s">
        <v>2811</v>
      </c>
      <c r="B1921" s="2" t="str">
        <f t="shared" si="2439"/>
        <v/>
      </c>
      <c r="C1921">
        <v>0</v>
      </c>
      <c r="E1921">
        <v>30340.720000000001</v>
      </c>
      <c r="R1921">
        <v>19</v>
      </c>
      <c r="S1921" t="s">
        <v>22</v>
      </c>
      <c r="AA1921" s="10">
        <f t="shared" si="2442"/>
        <v>3294.9520000000002</v>
      </c>
      <c r="AB1921" s="3" cm="1">
        <f t="array" ref="AB1921">100000000/Lvac(AA1921)</f>
        <v>30340.717825718293</v>
      </c>
      <c r="AC1921" s="28">
        <f t="shared" si="2443"/>
        <v>3.0349455773559066E-7</v>
      </c>
      <c r="AD1921" s="28">
        <f t="shared" si="2444"/>
        <v>3.2959009267485115E-7</v>
      </c>
      <c r="AE1921" s="21">
        <f t="shared" si="2445"/>
        <v>30340.718823388008</v>
      </c>
      <c r="AF1921" s="10" cm="1">
        <f t="array" ref="AF1921">Lair(100000000/AE1921)</f>
        <v>3294.9518916510656</v>
      </c>
      <c r="AG1921" s="10">
        <f t="shared" si="2446"/>
        <v>9.6041213689483616E-3</v>
      </c>
      <c r="AH1921" s="10" t="b">
        <f t="shared" si="2440"/>
        <v>1</v>
      </c>
      <c r="AI1921" s="10">
        <f t="shared" si="2447"/>
        <v>3294.9520000000002</v>
      </c>
      <c r="AJ1921">
        <v>3.0000000000000001E-3</v>
      </c>
      <c r="AK1921" s="3" cm="1">
        <f t="array" ref="AK1921">100000000/Lvac($AA1921)</f>
        <v>30340.717825718293</v>
      </c>
      <c r="AL1921" s="21">
        <f t="shared" si="2552"/>
        <v>2.7624728213690178E-2</v>
      </c>
      <c r="AM1921" s="21"/>
      <c r="AN1921" s="21"/>
      <c r="AO1921" s="21"/>
      <c r="AP1921" s="21"/>
      <c r="AS1921" s="3">
        <f t="shared" si="2448"/>
        <v>-2.1742817079939414E-3</v>
      </c>
      <c r="AT1921" s="3" cm="1">
        <f t="array" ref="AT1921">AS1921-(100000000/LvacE($A1921)-$E1921)</f>
        <v>-5.1733990403590724E-5</v>
      </c>
      <c r="BB1921"/>
      <c r="BC1921"/>
      <c r="BD1921"/>
      <c r="BE1921"/>
      <c r="BF1921"/>
      <c r="BG1921"/>
      <c r="BH1921"/>
      <c r="BI1921"/>
      <c r="BJ1921"/>
      <c r="BN1921" s="16" cm="1">
        <f t="array" ref="BN1921">$C1921*EXP(poly_from_str(100000000/$E1921,BN$4342))</f>
        <v>0</v>
      </c>
      <c r="BO1921" s="16"/>
      <c r="BY1921" t="e">
        <v>#N/A</v>
      </c>
    </row>
    <row r="1922" spans="1:77" hidden="1" x14ac:dyDescent="0.25">
      <c r="A1922" t="s">
        <v>2812</v>
      </c>
      <c r="B1922" s="2" t="str">
        <f t="shared" ref="B1922:B1985" si="2553">IF(OR(A1922=A1921,A1922=A1923),IF(B1921="",1,B1921+1),"")</f>
        <v/>
      </c>
      <c r="C1922">
        <v>0</v>
      </c>
      <c r="E1922">
        <v>30341.08</v>
      </c>
      <c r="R1922">
        <v>19</v>
      </c>
      <c r="S1922" t="s">
        <v>22</v>
      </c>
      <c r="AA1922" s="10">
        <f t="shared" si="2442"/>
        <v>3294.913</v>
      </c>
      <c r="AB1922" s="3" cm="1">
        <f t="array" ref="AB1922">100000000/Lvac(AA1922)</f>
        <v>30341.076939336785</v>
      </c>
      <c r="AC1922" s="28">
        <f t="shared" si="2443"/>
        <v>3.0349815002702649E-7</v>
      </c>
      <c r="AD1922" s="28">
        <f t="shared" si="2444"/>
        <v>3.2958619168310203E-7</v>
      </c>
      <c r="AE1922" s="21">
        <f t="shared" si="2445"/>
        <v>30341.078343758862</v>
      </c>
      <c r="AF1922" s="10" cm="1">
        <f t="array" ref="AF1922">Lair(100000000/AE1922)</f>
        <v>3294.9128474805539</v>
      </c>
      <c r="AG1922" s="10">
        <f t="shared" si="2446"/>
        <v>9.6042303604581946E-3</v>
      </c>
      <c r="AH1922" s="10" t="b">
        <f t="shared" ref="AH1922:AH1985" si="2554">ABS(AE1922-AB1922)&lt;AG1922</f>
        <v>1</v>
      </c>
      <c r="AI1922" s="10">
        <f t="shared" si="2447"/>
        <v>3294.913</v>
      </c>
      <c r="AJ1922">
        <v>3.0000000000000001E-3</v>
      </c>
      <c r="AK1922" s="3" cm="1">
        <f t="array" ref="AK1922">100000000/Lvac($AA1922)</f>
        <v>30341.076939336785</v>
      </c>
      <c r="AL1922" s="21">
        <f t="shared" si="2552"/>
        <v>2.7625382162749172E-2</v>
      </c>
      <c r="AM1922" s="21"/>
      <c r="AN1922" s="21"/>
      <c r="AO1922" s="21"/>
      <c r="AP1922" s="21"/>
      <c r="AS1922" s="3">
        <f t="shared" si="2448"/>
        <v>-3.060663217183901E-3</v>
      </c>
      <c r="AT1922" s="3" cm="1">
        <f t="array" ref="AT1922">AS1922-(100000000/LvacE($A1922)-$E1922)</f>
        <v>-5.1734972657868639E-5</v>
      </c>
      <c r="BB1922"/>
      <c r="BC1922"/>
      <c r="BD1922"/>
      <c r="BE1922"/>
      <c r="BF1922"/>
      <c r="BG1922"/>
      <c r="BH1922"/>
      <c r="BI1922"/>
      <c r="BJ1922"/>
      <c r="BN1922" s="16" cm="1">
        <f t="array" ref="BN1922">$C1922*EXP(poly_from_str(100000000/$E1922,BN$4342))</f>
        <v>0</v>
      </c>
      <c r="BO1922" s="16"/>
      <c r="BY1922" t="e">
        <v>#N/A</v>
      </c>
    </row>
    <row r="1923" spans="1:77" hidden="1" x14ac:dyDescent="0.25">
      <c r="A1923" t="s">
        <v>2813</v>
      </c>
      <c r="B1923" s="2" t="str">
        <f t="shared" si="2553"/>
        <v/>
      </c>
      <c r="C1923">
        <v>5</v>
      </c>
      <c r="D1923" t="s">
        <v>170</v>
      </c>
      <c r="E1923">
        <v>30341.46</v>
      </c>
      <c r="F1923">
        <v>50647</v>
      </c>
      <c r="G1923" t="s">
        <v>5</v>
      </c>
      <c r="H1923" s="5" t="s">
        <v>16</v>
      </c>
      <c r="I1923">
        <v>80988</v>
      </c>
      <c r="J1923" t="s">
        <v>3</v>
      </c>
      <c r="K1923" s="5" t="s">
        <v>15</v>
      </c>
      <c r="L1923">
        <v>50647.35</v>
      </c>
      <c r="M1923" t="str">
        <f>$G1923&amp;""</f>
        <v>e</v>
      </c>
      <c r="N1923" t="str">
        <f>$H1923&amp;""</f>
        <v>11/2</v>
      </c>
      <c r="O1923">
        <v>80988.759999999995</v>
      </c>
      <c r="P1923" t="str">
        <f>$J1923&amp;""</f>
        <v>o</v>
      </c>
      <c r="Q1923" t="str">
        <f>$K1923&amp;""</f>
        <v>13/2</v>
      </c>
      <c r="R1923">
        <v>19</v>
      </c>
      <c r="AA1923" s="10">
        <f t="shared" ref="AA1923:AA1986" si="2555">ROUND($A1923,3)+0</f>
        <v>3294.8710000000001</v>
      </c>
      <c r="AB1923" s="3" cm="1">
        <f t="array" ref="AB1923">100000000/Lvac(AA1923)</f>
        <v>30341.46368658666</v>
      </c>
      <c r="AC1923" s="28">
        <f t="shared" ref="AC1923:AC1986" si="2556">0.001/AA1923</f>
        <v>3.0350201874367767E-7</v>
      </c>
      <c r="AD1923" s="28">
        <f t="shared" ref="AD1923:AD1986" si="2557">0.01/AB1923</f>
        <v>3.2958199061506698E-7</v>
      </c>
      <c r="AE1923" s="21">
        <f t="shared" ref="AE1923:AE1986" si="2558">($AB1923/$AC1923^2+$E1923/$AD1923^2)/(1/$AC1923^2+1/$AD1923^2)</f>
        <v>30341.461994905418</v>
      </c>
      <c r="AF1923" s="10" cm="1">
        <f t="array" ref="AF1923">Lair(100000000/AE1923)</f>
        <v>3294.8711837109654</v>
      </c>
      <c r="AG1923" s="10">
        <f t="shared" ref="AG1923:AG1986" si="2559">0.0005/$AA1923*AB1923+0.005</f>
        <v>9.6043477402585203E-3</v>
      </c>
      <c r="AH1923" s="10" t="b">
        <f t="shared" si="2554"/>
        <v>1</v>
      </c>
      <c r="AI1923" s="10">
        <f>$AF1923</f>
        <v>3294.8711837109654</v>
      </c>
      <c r="AJ1923" s="10">
        <f>AL1923/AK1923*AI1923</f>
        <v>1.0859302035476821E-2</v>
      </c>
      <c r="AK1923" s="16" cm="1">
        <f t="array" ref="AK1923">100000000/Lvac($AA1923)-0</f>
        <v>30341.46368658666</v>
      </c>
      <c r="AL1923" s="16">
        <f>MAX(0.1,0.007/$AA1923*$AE1923)</f>
        <v>0.1</v>
      </c>
      <c r="AM1923" s="10" cm="1">
        <f t="array" ref="AM1923">Lvac($AI1923)-$BA1923</f>
        <v>-5.6479199174646055E-3</v>
      </c>
      <c r="AN1923" s="10">
        <f>$AK1923-($AX1923-$AW1923)</f>
        <v>5.368658666338888E-2</v>
      </c>
      <c r="AO1923" s="3">
        <f>AM1923/AJ1923</f>
        <v>-0.52009971718376757</v>
      </c>
      <c r="AP1923" s="3">
        <v>-0.53702143149397641</v>
      </c>
      <c r="AS1923" s="3">
        <f t="shared" ref="AS1923:AS1986" si="2560">$AB1923-$E1923</f>
        <v>3.6865866604784969E-3</v>
      </c>
      <c r="AT1923" s="3" cm="1">
        <f t="array" ref="AT1923">AS1923-(100000000/LvacE($A1923)-$E1923)</f>
        <v>-5.1736027671722695E-5</v>
      </c>
      <c r="AU1923" t="s">
        <v>4932</v>
      </c>
      <c r="AV1923" t="s">
        <v>4839</v>
      </c>
      <c r="AW1923" s="3">
        <v>50647.35</v>
      </c>
      <c r="AX1923" s="3">
        <v>80988.759999999995</v>
      </c>
      <c r="AY1923" s="3"/>
      <c r="AZ1923" s="10" cm="1">
        <f t="array" ref="AZ1923">Lair(100000000/($AX1923-$AW1923))</f>
        <v>3294.8768301950167</v>
      </c>
      <c r="BA1923" s="10">
        <f>100000000/($AX1923-$AW1923)</f>
        <v>3295.8257378282688</v>
      </c>
      <c r="BB1923" s="12">
        <v>665000000</v>
      </c>
      <c r="BC1923" s="3">
        <v>0.48899999999999999</v>
      </c>
      <c r="BD1923" s="12" cm="1">
        <f t="array" ref="BD1923">SfromgA($BB1923,$BA1923,"")</f>
        <v>11.750266805861077</v>
      </c>
      <c r="BE1923" s="29">
        <f>(10^MAX(0.05, -0.312925054856973*((LN($BD1923))^(1/3)) + 0.454808404431693)-1)*100</f>
        <v>12.201845430196357</v>
      </c>
      <c r="BG1923" s="3"/>
      <c r="BH1923" s="3"/>
      <c r="BI1923" s="12">
        <f>IF($BB1923="",$BF1923,$BB1923)</f>
        <v>665000000</v>
      </c>
      <c r="BJ1923" s="29">
        <f>IF($BB1923="",$BH1923,$BE1923)</f>
        <v>12.201845430196357</v>
      </c>
      <c r="BK1923" s="3">
        <f>LN(BN1923*100000000/($AX1923-$AW1923)/$BI1923)</f>
        <v>-10.282673889324517</v>
      </c>
      <c r="BL1923" s="13">
        <f>EXP(BK$4341*$AX1923+BK$4342)*$BI1923/(100000000/($AX1923-$AW1923))</f>
        <v>48.1978901069375</v>
      </c>
      <c r="BM1923" s="3">
        <f t="shared" ref="BM1923" si="2561">LN(BL1923/$C1923)</f>
        <v>2.2658773339493674</v>
      </c>
      <c r="BN1923" s="16" cm="1">
        <f t="array" ref="BN1923">$C1923*EXP(poly_from_str(100000000/$E1923,BN$4342))</f>
        <v>6.9047645684216539</v>
      </c>
      <c r="BO1923" s="3">
        <f>LN($C1923)</f>
        <v>1.6094379124341003</v>
      </c>
      <c r="BP1923" s="13">
        <f>LN(BL1923/BN1923)</f>
        <v>1.943103555914979</v>
      </c>
      <c r="BY1923">
        <v>6680</v>
      </c>
    </row>
    <row r="1924" spans="1:77" hidden="1" x14ac:dyDescent="0.25">
      <c r="A1924" t="s">
        <v>2814</v>
      </c>
      <c r="B1924" s="2" t="str">
        <f t="shared" si="2553"/>
        <v/>
      </c>
      <c r="C1924">
        <v>0</v>
      </c>
      <c r="E1924">
        <v>30349.3</v>
      </c>
      <c r="R1924">
        <v>19</v>
      </c>
      <c r="S1924" t="s">
        <v>22</v>
      </c>
      <c r="AA1924" s="10">
        <f t="shared" si="2555"/>
        <v>3294.02</v>
      </c>
      <c r="AB1924" s="3" cm="1">
        <f t="array" ref="AB1924">100000000/Lvac(AA1924)</f>
        <v>30349.302046791567</v>
      </c>
      <c r="AC1924" s="28">
        <f t="shared" si="2556"/>
        <v>3.0358042756267418E-7</v>
      </c>
      <c r="AD1924" s="28">
        <f t="shared" si="2557"/>
        <v>3.2949686897518517E-7</v>
      </c>
      <c r="AE1924" s="21">
        <f t="shared" si="2558"/>
        <v>30349.301107045609</v>
      </c>
      <c r="AF1924" s="10" cm="1">
        <f t="array" ref="AF1924">Lair(100000000/AE1924)</f>
        <v>3294.0201020005807</v>
      </c>
      <c r="AG1924" s="10">
        <f t="shared" si="2559"/>
        <v>9.6067270457968635E-3</v>
      </c>
      <c r="AH1924" s="10" t="b">
        <f t="shared" si="2554"/>
        <v>1</v>
      </c>
      <c r="AI1924" s="10">
        <f t="shared" ref="AI1924:AI1986" si="2562">$AA1924</f>
        <v>3294.02</v>
      </c>
      <c r="AJ1924">
        <v>3.0000000000000001E-3</v>
      </c>
      <c r="AK1924" s="3" cm="1">
        <f t="array" ref="AK1924">100000000/Lvac($AA1924)</f>
        <v>30349.302046791567</v>
      </c>
      <c r="AL1924" s="21">
        <f t="shared" ref="AL1924:AL1927" si="2563">AJ1924/AI1924*AK1924</f>
        <v>2.7640362274781182E-2</v>
      </c>
      <c r="AM1924" s="21"/>
      <c r="AN1924" s="21"/>
      <c r="AO1924" s="21"/>
      <c r="AP1924" s="21"/>
      <c r="AS1924" s="3">
        <f t="shared" si="2560"/>
        <v>2.0467915674089454E-3</v>
      </c>
      <c r="AT1924" s="3" cm="1">
        <f t="array" ref="AT1924">AS1924-(100000000/LvacE($A1924)-$E1924)</f>
        <v>-5.1757338951574638E-5</v>
      </c>
      <c r="BB1924"/>
      <c r="BC1924"/>
      <c r="BD1924"/>
      <c r="BE1924"/>
      <c r="BF1924"/>
      <c r="BG1924"/>
      <c r="BH1924"/>
      <c r="BI1924"/>
      <c r="BJ1924"/>
      <c r="BN1924" s="16" cm="1">
        <f t="array" ref="BN1924">$C1924*EXP(poly_from_str(100000000/$E1924,BN$4342))</f>
        <v>0</v>
      </c>
      <c r="BO1924" s="16"/>
      <c r="BY1924" t="e">
        <v>#N/A</v>
      </c>
    </row>
    <row r="1925" spans="1:77" hidden="1" x14ac:dyDescent="0.25">
      <c r="A1925" t="s">
        <v>2815</v>
      </c>
      <c r="B1925" s="2" t="str">
        <f t="shared" si="2553"/>
        <v/>
      </c>
      <c r="C1925">
        <v>0</v>
      </c>
      <c r="E1925">
        <v>30349.5</v>
      </c>
      <c r="R1925">
        <v>19</v>
      </c>
      <c r="S1925" t="s">
        <v>22</v>
      </c>
      <c r="AA1925" s="10">
        <f t="shared" si="2555"/>
        <v>3293.998</v>
      </c>
      <c r="AB1925" s="3" cm="1">
        <f t="array" ref="AB1925">100000000/Lvac(AA1925)</f>
        <v>30349.504737301872</v>
      </c>
      <c r="AC1925" s="28">
        <f t="shared" si="2556"/>
        <v>3.0358245511988775E-7</v>
      </c>
      <c r="AD1925" s="28">
        <f t="shared" si="2557"/>
        <v>3.2949466841576603E-7</v>
      </c>
      <c r="AE1925" s="21">
        <f t="shared" si="2558"/>
        <v>30349.502562227146</v>
      </c>
      <c r="AF1925" s="10" cm="1">
        <f t="array" ref="AF1925">Lair(100000000/AE1925)</f>
        <v>3293.9982360807512</v>
      </c>
      <c r="AG1925" s="10">
        <f t="shared" si="2559"/>
        <v>9.6067885799113843E-3</v>
      </c>
      <c r="AH1925" s="10" t="b">
        <f t="shared" si="2554"/>
        <v>1</v>
      </c>
      <c r="AI1925" s="10">
        <f t="shared" si="2562"/>
        <v>3293.998</v>
      </c>
      <c r="AJ1925">
        <v>3.0000000000000001E-3</v>
      </c>
      <c r="AK1925" s="3" cm="1">
        <f t="array" ref="AK1925">100000000/Lvac($AA1925)</f>
        <v>30349.504737301872</v>
      </c>
      <c r="AL1925" s="21">
        <f t="shared" si="2563"/>
        <v>2.7640731479468297E-2</v>
      </c>
      <c r="AM1925" s="21"/>
      <c r="AN1925" s="21"/>
      <c r="AO1925" s="21"/>
      <c r="AP1925" s="21"/>
      <c r="AS1925" s="3">
        <f t="shared" si="2560"/>
        <v>4.7373018715006765E-3</v>
      </c>
      <c r="AT1925" s="3" cm="1">
        <f t="array" ref="AT1925">AS1925-(100000000/LvacE($A1925)-$E1925)</f>
        <v>-5.1757895562332124E-5</v>
      </c>
      <c r="BB1925"/>
      <c r="BC1925"/>
      <c r="BD1925"/>
      <c r="BE1925"/>
      <c r="BF1925"/>
      <c r="BG1925"/>
      <c r="BH1925"/>
      <c r="BI1925"/>
      <c r="BJ1925"/>
      <c r="BN1925" s="16" cm="1">
        <f t="array" ref="BN1925">$C1925*EXP(poly_from_str(100000000/$E1925,BN$4342))</f>
        <v>0</v>
      </c>
      <c r="BO1925" s="16"/>
      <c r="BY1925" t="e">
        <v>#N/A</v>
      </c>
    </row>
    <row r="1926" spans="1:77" hidden="1" x14ac:dyDescent="0.25">
      <c r="A1926" t="s">
        <v>2816</v>
      </c>
      <c r="B1926" s="2" t="str">
        <f t="shared" si="2553"/>
        <v/>
      </c>
      <c r="C1926">
        <v>0</v>
      </c>
      <c r="E1926">
        <v>30349.79</v>
      </c>
      <c r="R1926">
        <v>19</v>
      </c>
      <c r="S1926" t="s">
        <v>22</v>
      </c>
      <c r="AA1926" s="10">
        <f t="shared" si="2555"/>
        <v>3293.9670000000001</v>
      </c>
      <c r="AB1926" s="3" cm="1">
        <f t="array" ref="AB1926">100000000/Lvac(AA1926)</f>
        <v>30349.790351252501</v>
      </c>
      <c r="AC1926" s="28">
        <f t="shared" si="2556"/>
        <v>3.0358531217829442E-7</v>
      </c>
      <c r="AD1926" s="28">
        <f t="shared" si="2557"/>
        <v>3.294915676274947E-7</v>
      </c>
      <c r="AE1926" s="21">
        <f t="shared" si="2558"/>
        <v>30349.790189975887</v>
      </c>
      <c r="AF1926" s="10" cm="1">
        <f t="array" ref="AF1926">Lair(100000000/AE1926)</f>
        <v>3293.9670175044953</v>
      </c>
      <c r="AG1926" s="10">
        <f t="shared" si="2559"/>
        <v>9.6068752891653904E-3</v>
      </c>
      <c r="AH1926" s="10" t="b">
        <f t="shared" si="2554"/>
        <v>1</v>
      </c>
      <c r="AI1926" s="10">
        <f t="shared" si="2562"/>
        <v>3293.9670000000001</v>
      </c>
      <c r="AJ1926">
        <v>3.0000000000000001E-3</v>
      </c>
      <c r="AK1926" s="3" cm="1">
        <f t="array" ref="AK1926">100000000/Lvac($AA1926)</f>
        <v>30349.790351252501</v>
      </c>
      <c r="AL1926" s="21">
        <f t="shared" si="2563"/>
        <v>2.7641251734992336E-2</v>
      </c>
      <c r="AM1926" s="21"/>
      <c r="AN1926" s="21"/>
      <c r="AO1926" s="21"/>
      <c r="AP1926" s="21"/>
      <c r="AS1926" s="3">
        <f t="shared" si="2560"/>
        <v>3.5125249996781349E-4</v>
      </c>
      <c r="AT1926" s="3" cm="1">
        <f t="array" ref="AT1926">AS1926-(100000000/LvacE($A1926)-$E1926)</f>
        <v>-5.1758666813839227E-5</v>
      </c>
      <c r="BB1926"/>
      <c r="BC1926"/>
      <c r="BD1926"/>
      <c r="BE1926"/>
      <c r="BF1926"/>
      <c r="BG1926"/>
      <c r="BH1926"/>
      <c r="BI1926"/>
      <c r="BJ1926"/>
      <c r="BN1926" s="16" cm="1">
        <f t="array" ref="BN1926">$C1926*EXP(poly_from_str(100000000/$E1926,BN$4342))</f>
        <v>0</v>
      </c>
      <c r="BO1926" s="16"/>
      <c r="BY1926" t="e">
        <v>#N/A</v>
      </c>
    </row>
    <row r="1927" spans="1:77" hidden="1" x14ac:dyDescent="0.25">
      <c r="A1927" t="s">
        <v>2817</v>
      </c>
      <c r="B1927" s="2" t="str">
        <f t="shared" si="2553"/>
        <v/>
      </c>
      <c r="C1927">
        <v>0</v>
      </c>
      <c r="E1927">
        <v>30350.17</v>
      </c>
      <c r="R1927">
        <v>19</v>
      </c>
      <c r="S1927" t="s">
        <v>22</v>
      </c>
      <c r="AA1927" s="10">
        <f t="shared" si="2555"/>
        <v>3293.9259999999999</v>
      </c>
      <c r="AB1927" s="3" cm="1">
        <f t="array" ref="AB1927">100000000/Lvac(AA1927)</f>
        <v>30350.168106992085</v>
      </c>
      <c r="AC1927" s="28">
        <f t="shared" si="2556"/>
        <v>3.0358909095104141E-7</v>
      </c>
      <c r="AD1927" s="28">
        <f t="shared" si="2557"/>
        <v>3.2948746658494442E-7</v>
      </c>
      <c r="AE1927" s="21">
        <f t="shared" si="2558"/>
        <v>30350.168976184821</v>
      </c>
      <c r="AF1927" s="10" cm="1">
        <f t="array" ref="AF1927">Lair(100000000/AE1927)</f>
        <v>3293.9259056626966</v>
      </c>
      <c r="AG1927" s="10">
        <f t="shared" si="2559"/>
        <v>9.6069899729065086E-3</v>
      </c>
      <c r="AH1927" s="10" t="b">
        <f t="shared" si="2554"/>
        <v>1</v>
      </c>
      <c r="AI1927" s="10">
        <f t="shared" si="2562"/>
        <v>3293.9259999999999</v>
      </c>
      <c r="AJ1927">
        <v>3.0000000000000001E-3</v>
      </c>
      <c r="AK1927" s="3" cm="1">
        <f t="array" ref="AK1927">100000000/Lvac($AA1927)</f>
        <v>30350.168106992085</v>
      </c>
      <c r="AL1927" s="21">
        <f t="shared" si="2563"/>
        <v>2.7641939837439049E-2</v>
      </c>
      <c r="AM1927" s="21"/>
      <c r="AN1927" s="21"/>
      <c r="AO1927" s="21"/>
      <c r="AP1927" s="21"/>
      <c r="AS1927" s="3">
        <f t="shared" si="2560"/>
        <v>-1.8930079131678212E-3</v>
      </c>
      <c r="AT1927" s="3" cm="1">
        <f t="array" ref="AT1927">AS1927-(100000000/LvacE($A1927)-$E1927)</f>
        <v>-5.175968908588402E-5</v>
      </c>
      <c r="BB1927"/>
      <c r="BC1927"/>
      <c r="BD1927"/>
      <c r="BE1927"/>
      <c r="BF1927"/>
      <c r="BG1927"/>
      <c r="BH1927"/>
      <c r="BI1927"/>
      <c r="BJ1927"/>
      <c r="BN1927" s="16" cm="1">
        <f t="array" ref="BN1927">$C1927*EXP(poly_from_str(100000000/$E1927,BN$4342))</f>
        <v>0</v>
      </c>
      <c r="BO1927" s="16"/>
      <c r="BY1927" t="e">
        <v>#N/A</v>
      </c>
    </row>
    <row r="1928" spans="1:77" hidden="1" x14ac:dyDescent="0.25">
      <c r="A1928" t="s">
        <v>2818</v>
      </c>
      <c r="B1928" s="2" t="str">
        <f t="shared" si="2553"/>
        <v/>
      </c>
      <c r="C1928">
        <v>4</v>
      </c>
      <c r="D1928" t="s">
        <v>170</v>
      </c>
      <c r="E1928">
        <v>30350.55</v>
      </c>
      <c r="F1928">
        <v>33466</v>
      </c>
      <c r="G1928" t="s">
        <v>5</v>
      </c>
      <c r="H1928" s="5" t="s">
        <v>16</v>
      </c>
      <c r="I1928">
        <v>63816</v>
      </c>
      <c r="J1928" t="s">
        <v>3</v>
      </c>
      <c r="K1928" s="5" t="s">
        <v>16</v>
      </c>
      <c r="L1928">
        <v>33466.410000000003</v>
      </c>
      <c r="M1928" t="str">
        <f t="shared" ref="M1928:M1929" si="2564">$G1928&amp;""</f>
        <v>e</v>
      </c>
      <c r="N1928" t="str">
        <f t="shared" ref="N1928:N1929" si="2565">$H1928&amp;""</f>
        <v>11/2</v>
      </c>
      <c r="O1928">
        <v>63816.91</v>
      </c>
      <c r="P1928" t="str">
        <f t="shared" ref="P1928:P1929" si="2566">$J1928&amp;""</f>
        <v>o</v>
      </c>
      <c r="Q1928" t="str">
        <f t="shared" ref="Q1928:Q1929" si="2567">$K1928&amp;""</f>
        <v>11/2</v>
      </c>
      <c r="R1928">
        <v>19</v>
      </c>
      <c r="AA1928" s="10">
        <f t="shared" si="2555"/>
        <v>3293.884</v>
      </c>
      <c r="AB1928" s="3" cm="1">
        <f t="array" ref="AB1928">100000000/Lvac(AA1928)</f>
        <v>30350.555086036664</v>
      </c>
      <c r="AC1928" s="28">
        <f t="shared" si="2556"/>
        <v>3.0359296198651807E-7</v>
      </c>
      <c r="AD1928" s="28">
        <f t="shared" si="2557"/>
        <v>3.2948326551696861E-7</v>
      </c>
      <c r="AE1928" s="21">
        <f t="shared" si="2558"/>
        <v>30350.552750669744</v>
      </c>
      <c r="AF1928" s="10" cm="1">
        <f t="array" ref="AF1928">Lair(100000000/AE1928)</f>
        <v>3293.8842534611863</v>
      </c>
      <c r="AG1928" s="10">
        <f t="shared" si="2559"/>
        <v>9.6071074582524257E-3</v>
      </c>
      <c r="AH1928" s="10" t="b">
        <f t="shared" si="2554"/>
        <v>1</v>
      </c>
      <c r="AI1928" s="10">
        <f t="shared" ref="AI1928:AI1929" si="2568">$AF1928</f>
        <v>3293.8842534611863</v>
      </c>
      <c r="AJ1928" s="10">
        <f t="shared" ref="AJ1928:AJ1929" si="2569">AL1928/AK1928*AI1928</f>
        <v>1.085279740065314E-2</v>
      </c>
      <c r="AK1928" s="16" cm="1">
        <f t="array" ref="AK1928">100000000/Lvac($AA1928)-0</f>
        <v>30350.555086036664</v>
      </c>
      <c r="AL1928" s="16">
        <f>MAX(0.1,0.007/$AA1928*$AE1928)</f>
        <v>0.1</v>
      </c>
      <c r="AM1928" s="10" cm="1">
        <f t="array" ref="AM1928">Lvac($AI1928)-$BA1928</f>
        <v>-5.7265825148533622E-3</v>
      </c>
      <c r="AN1928" s="10">
        <f t="shared" ref="AN1928:AN1929" si="2570">$AK1928-($AX1928-$AW1928)</f>
        <v>5.5086036663851701E-2</v>
      </c>
      <c r="AO1928" s="3">
        <f t="shared" ref="AO1928:AO1929" si="2571">AM1928/AJ1928</f>
        <v>-0.52765957968668309</v>
      </c>
      <c r="AP1928" s="3">
        <v>-0.55102001728240824</v>
      </c>
      <c r="AS1928" s="3">
        <f t="shared" si="2560"/>
        <v>5.0860366645792965E-3</v>
      </c>
      <c r="AT1928" s="3" cm="1">
        <f t="array" ref="AT1928">AS1928-(100000000/LvacE($A1928)-$E1928)</f>
        <v>-5.1760740461759269E-5</v>
      </c>
      <c r="AU1928" t="s">
        <v>4769</v>
      </c>
      <c r="AV1928" t="s">
        <v>4923</v>
      </c>
      <c r="AW1928" s="3">
        <v>33466.410000000003</v>
      </c>
      <c r="AX1928" s="3">
        <v>63816.91</v>
      </c>
      <c r="AY1928" s="3"/>
      <c r="AZ1928" s="10" cm="1">
        <f t="array" ref="AZ1928">Lair(100000000/($AX1928-$AW1928))</f>
        <v>3293.8899785879175</v>
      </c>
      <c r="BA1928" s="10">
        <f t="shared" ref="BA1928:BA1929" si="2572">100000000/($AX1928-$AW1928)</f>
        <v>3294.8386352778371</v>
      </c>
      <c r="BB1928" s="12">
        <v>52200000</v>
      </c>
      <c r="BC1928" s="3">
        <v>9.4E-2</v>
      </c>
      <c r="BD1928" s="12" cm="1">
        <f t="array" ref="BD1928">SfromgA($BB1928,$BA1928,"")</f>
        <v>0.92152328313920684</v>
      </c>
      <c r="BE1928" s="29">
        <f t="shared" ref="BE1928:BE1929" si="2573">(10^MAX(0.05, -0.312925054856973*((LN($BD1928))^(1/3)) + 0.454808404431693)-1)*100</f>
        <v>289.58946717032859</v>
      </c>
      <c r="BG1928" s="3"/>
      <c r="BH1928" s="3"/>
      <c r="BI1928" s="12">
        <f t="shared" ref="BI1928:BI1929" si="2574">IF($BB1928="",$BF1928,$BB1928)</f>
        <v>52200000</v>
      </c>
      <c r="BJ1928" s="29">
        <f t="shared" ref="BJ1928:BJ1929" si="2575">IF($BB1928="",$BH1928,$BE1928)</f>
        <v>289.58946717032859</v>
      </c>
      <c r="BK1928" s="3">
        <f t="shared" ref="BK1928:BK1929" si="2576">LN(BN1928*100000000/($AX1928-$AW1928)/$BI1928)</f>
        <v>-7.9584665610778602</v>
      </c>
      <c r="BL1928" s="13">
        <f>EXP(BK$4341*$AX1928+BK$4342)*$BI1928/(100000000/($AX1928-$AW1928))</f>
        <v>13.95210028487805</v>
      </c>
      <c r="BM1928" s="3">
        <f t="shared" ref="BM1928:BM1929" si="2577">LN(BL1928/$C1928)</f>
        <v>1.2493356938705316</v>
      </c>
      <c r="BN1928" s="16" cm="1">
        <f t="array" ref="BN1928">$C1928*EXP(poly_from_str(100000000/$E1928,BN$4342))</f>
        <v>5.5401081301102675</v>
      </c>
      <c r="BO1928" s="3">
        <f t="shared" ref="BO1928:BO1929" si="2578">LN($C1928)</f>
        <v>1.3862943611198906</v>
      </c>
      <c r="BP1928" s="13">
        <f t="shared" ref="BP1928:BP1929" si="2579">LN(BL1928/BN1928)</f>
        <v>0.92361603635125944</v>
      </c>
      <c r="BY1928">
        <v>5359</v>
      </c>
    </row>
    <row r="1929" spans="1:77" hidden="1" x14ac:dyDescent="0.25">
      <c r="A1929" t="s">
        <v>2819</v>
      </c>
      <c r="B1929" s="2" t="str">
        <f t="shared" si="2553"/>
        <v/>
      </c>
      <c r="C1929">
        <v>5</v>
      </c>
      <c r="D1929" t="s">
        <v>134</v>
      </c>
      <c r="E1929">
        <v>30353.32</v>
      </c>
      <c r="F1929">
        <v>38448</v>
      </c>
      <c r="G1929" t="s">
        <v>5</v>
      </c>
      <c r="H1929" s="5" t="s">
        <v>4</v>
      </c>
      <c r="I1929">
        <v>68801</v>
      </c>
      <c r="J1929" t="s">
        <v>3</v>
      </c>
      <c r="K1929" s="5" t="s">
        <v>8</v>
      </c>
      <c r="L1929">
        <v>38448.379999999997</v>
      </c>
      <c r="M1929" t="str">
        <f t="shared" si="2564"/>
        <v>e</v>
      </c>
      <c r="N1929" t="str">
        <f t="shared" si="2565"/>
        <v>9/2</v>
      </c>
      <c r="O1929">
        <v>68801.67</v>
      </c>
      <c r="P1929" t="str">
        <f t="shared" si="2566"/>
        <v>o</v>
      </c>
      <c r="Q1929" t="str">
        <f t="shared" si="2567"/>
        <v>7/2</v>
      </c>
      <c r="R1929">
        <v>19</v>
      </c>
      <c r="AA1929" s="10">
        <f t="shared" si="2555"/>
        <v>3293.5839999999998</v>
      </c>
      <c r="AB1929" s="3" cm="1">
        <f t="array" ref="AB1929">100000000/Lvac(AA1929)</f>
        <v>30353.319509075998</v>
      </c>
      <c r="AC1929" s="28">
        <f t="shared" si="2556"/>
        <v>3.0362061511107659E-7</v>
      </c>
      <c r="AD1929" s="28">
        <f t="shared" si="2557"/>
        <v>3.2945325788864321E-7</v>
      </c>
      <c r="AE1929" s="21">
        <f t="shared" si="2558"/>
        <v>30353.319734539094</v>
      </c>
      <c r="AF1929" s="10" cm="1">
        <f t="array" ref="AF1929">Lair(100000000/AE1929)</f>
        <v>3293.583975534581</v>
      </c>
      <c r="AG1929" s="10">
        <f t="shared" si="2559"/>
        <v>9.6079467700043476E-3</v>
      </c>
      <c r="AH1929" s="10" t="b">
        <f t="shared" si="2554"/>
        <v>1</v>
      </c>
      <c r="AI1929" s="10">
        <f t="shared" si="2568"/>
        <v>3293.583975534581</v>
      </c>
      <c r="AJ1929" s="10">
        <f t="shared" si="2569"/>
        <v>8.6806557669575762E-3</v>
      </c>
      <c r="AK1929" s="23" cm="1">
        <f t="array" ref="AK1929">100000000/Lvac($AA1929)+0</f>
        <v>30353.319509075998</v>
      </c>
      <c r="AL1929" s="23">
        <f>MAX(0.08,0.007/$AA1929*$AE1929)</f>
        <v>0.08</v>
      </c>
      <c r="AM1929" s="10" cm="1">
        <f t="array" ref="AM1929">Lvac($AI1929)-$BA1929</f>
        <v>-3.2273736069328152E-3</v>
      </c>
      <c r="AN1929" s="10">
        <f t="shared" si="2570"/>
        <v>2.9509075997339096E-2</v>
      </c>
      <c r="AO1929" s="3">
        <f t="shared" si="2571"/>
        <v>-0.37178914745330988</v>
      </c>
      <c r="AP1929" s="3">
        <v>-0.36897004435339203</v>
      </c>
      <c r="AS1929" s="3">
        <f t="shared" si="2560"/>
        <v>-4.9092400149675086E-4</v>
      </c>
      <c r="AT1929" s="3" cm="1">
        <f t="array" ref="AT1929">AS1929-(100000000/LvacE($A1929)-$E1929)</f>
        <v>-5.1768238336080685E-5</v>
      </c>
      <c r="AU1929" t="s">
        <v>4811</v>
      </c>
      <c r="AV1929" t="s">
        <v>4852</v>
      </c>
      <c r="AW1929" s="3">
        <v>38448.379999999997</v>
      </c>
      <c r="AX1929" s="3">
        <v>68801.67</v>
      </c>
      <c r="AY1929" s="3"/>
      <c r="AZ1929" s="10" cm="1">
        <f t="array" ref="AZ1929">Lair(100000000/($AX1929-$AW1929))</f>
        <v>3293.587202087755</v>
      </c>
      <c r="BA1929" s="10">
        <f t="shared" si="2572"/>
        <v>3294.5357817883992</v>
      </c>
      <c r="BB1929" s="12">
        <v>49200000</v>
      </c>
      <c r="BC1929" s="3">
        <v>0.126</v>
      </c>
      <c r="BD1929" s="12" cm="1">
        <f t="array" ref="BD1929">SfromgA($BB1929,$BA1929,"")</f>
        <v>0.8683226886101354</v>
      </c>
      <c r="BE1929" s="29">
        <f t="shared" si="2573"/>
        <v>314.71940237459188</v>
      </c>
      <c r="BG1929" s="3"/>
      <c r="BH1929" s="3"/>
      <c r="BI1929" s="12">
        <f t="shared" si="2574"/>
        <v>49200000</v>
      </c>
      <c r="BJ1929" s="29">
        <f t="shared" si="2575"/>
        <v>314.71940237459188</v>
      </c>
      <c r="BK1929" s="3">
        <f t="shared" si="2576"/>
        <v>-7.6753306070404399</v>
      </c>
      <c r="BL1929" s="13">
        <f>EXP(BK$4341*$AX1929+BK$4342)*$BI1929/(100000000/($AX1929-$AW1929))</f>
        <v>9.0050926973936676</v>
      </c>
      <c r="BM1929" s="3">
        <f t="shared" si="2577"/>
        <v>0.58835236013235959</v>
      </c>
      <c r="BN1929" s="16" cm="1">
        <f t="array" ref="BN1929">$C1929*EXP(poly_from_str(100000000/$E1929,BN$4342))</f>
        <v>6.9313390736689398</v>
      </c>
      <c r="BO1929" s="3">
        <f t="shared" si="2578"/>
        <v>1.6094379124341003</v>
      </c>
      <c r="BP1929" s="13">
        <f t="shared" si="2579"/>
        <v>0.26173724950721827</v>
      </c>
      <c r="BY1929">
        <v>6704</v>
      </c>
    </row>
    <row r="1930" spans="1:77" hidden="1" x14ac:dyDescent="0.25">
      <c r="A1930" t="s">
        <v>2820</v>
      </c>
      <c r="B1930" s="2" t="str">
        <f t="shared" si="2553"/>
        <v/>
      </c>
      <c r="C1930">
        <v>0</v>
      </c>
      <c r="E1930">
        <v>30353.8</v>
      </c>
      <c r="R1930">
        <v>19</v>
      </c>
      <c r="S1930" t="s">
        <v>22</v>
      </c>
      <c r="AA1930" s="10">
        <f t="shared" si="2555"/>
        <v>3293.5320000000002</v>
      </c>
      <c r="AB1930" s="3" cm="1">
        <f t="array" ref="AB1930">100000000/Lvac(AA1930)</f>
        <v>30353.7987269447</v>
      </c>
      <c r="AC1930" s="28">
        <f t="shared" si="2556"/>
        <v>3.0362540883161297E-7</v>
      </c>
      <c r="AD1930" s="28">
        <f t="shared" si="2557"/>
        <v>3.2944805656641328E-7</v>
      </c>
      <c r="AE1930" s="21">
        <f t="shared" si="2558"/>
        <v>30353.799311631523</v>
      </c>
      <c r="AF1930" s="10" cm="1">
        <f t="array" ref="AF1930">Lair(100000000/AE1930)</f>
        <v>3293.531936556552</v>
      </c>
      <c r="AG1930" s="10">
        <f t="shared" si="2559"/>
        <v>9.6080922740305399E-3</v>
      </c>
      <c r="AH1930" s="10" t="b">
        <f t="shared" si="2554"/>
        <v>1</v>
      </c>
      <c r="AI1930" s="10">
        <f t="shared" si="2562"/>
        <v>3293.5320000000002</v>
      </c>
      <c r="AJ1930">
        <v>3.0000000000000001E-3</v>
      </c>
      <c r="AK1930" s="3" cm="1">
        <f t="array" ref="AK1930">100000000/Lvac($AA1930)</f>
        <v>30353.7987269447</v>
      </c>
      <c r="AL1930" s="21">
        <f t="shared" ref="AL1930:AL1934" si="2580">AJ1930/AI1930*AK1930</f>
        <v>2.7648553644183234E-2</v>
      </c>
      <c r="AM1930" s="21"/>
      <c r="AN1930" s="21"/>
      <c r="AO1930" s="21"/>
      <c r="AP1930" s="21"/>
      <c r="AS1930" s="3">
        <f t="shared" si="2560"/>
        <v>-1.2730552989523858E-3</v>
      </c>
      <c r="AT1930" s="3" cm="1">
        <f t="array" ref="AT1930">AS1930-(100000000/LvacE($A1930)-$E1930)</f>
        <v>-5.176953345653601E-5</v>
      </c>
      <c r="BB1930"/>
      <c r="BC1930"/>
      <c r="BD1930"/>
      <c r="BE1930"/>
      <c r="BF1930"/>
      <c r="BG1930"/>
      <c r="BH1930"/>
      <c r="BI1930"/>
      <c r="BJ1930"/>
      <c r="BN1930" s="16" cm="1">
        <f t="array" ref="BN1930">$C1930*EXP(poly_from_str(100000000/$E1930,BN$4342))</f>
        <v>0</v>
      </c>
      <c r="BO1930" s="16"/>
      <c r="BY1930" t="e">
        <v>#N/A</v>
      </c>
    </row>
    <row r="1931" spans="1:77" hidden="1" x14ac:dyDescent="0.25">
      <c r="A1931" t="s">
        <v>2821</v>
      </c>
      <c r="B1931" s="2" t="str">
        <f t="shared" si="2553"/>
        <v/>
      </c>
      <c r="C1931">
        <v>0</v>
      </c>
      <c r="E1931">
        <v>30354.21</v>
      </c>
      <c r="R1931">
        <v>19</v>
      </c>
      <c r="S1931" t="s">
        <v>22</v>
      </c>
      <c r="AA1931" s="10">
        <f t="shared" si="2555"/>
        <v>3293.4870000000001</v>
      </c>
      <c r="AB1931" s="3" cm="1">
        <f t="array" ref="AB1931">100000000/Lvac(AA1931)</f>
        <v>30354.213446928996</v>
      </c>
      <c r="AC1931" s="28">
        <f t="shared" si="2556"/>
        <v>3.03629557365795E-7</v>
      </c>
      <c r="AD1931" s="28">
        <f t="shared" si="2557"/>
        <v>3.294435554221789E-7</v>
      </c>
      <c r="AE1931" s="21">
        <f t="shared" si="2558"/>
        <v>30354.211863782126</v>
      </c>
      <c r="AF1931" s="10" cm="1">
        <f t="array" ref="AF1931">Lair(100000000/AE1931)</f>
        <v>3293.4871717800979</v>
      </c>
      <c r="AG1931" s="10">
        <f t="shared" si="2559"/>
        <v>9.608218196538957E-3</v>
      </c>
      <c r="AH1931" s="10" t="b">
        <f t="shared" si="2554"/>
        <v>1</v>
      </c>
      <c r="AI1931" s="10">
        <f t="shared" si="2562"/>
        <v>3293.4870000000001</v>
      </c>
      <c r="AJ1931">
        <v>3.0000000000000001E-3</v>
      </c>
      <c r="AK1931" s="3" cm="1">
        <f t="array" ref="AK1931">100000000/Lvac($AA1931)</f>
        <v>30354.213446928996</v>
      </c>
      <c r="AL1931" s="21">
        <f t="shared" si="2580"/>
        <v>2.7649309179233736E-2</v>
      </c>
      <c r="AM1931" s="21"/>
      <c r="AN1931" s="21"/>
      <c r="AO1931" s="21"/>
      <c r="AP1931" s="21"/>
      <c r="AS1931" s="3">
        <f t="shared" si="2560"/>
        <v>3.4469289967091754E-3</v>
      </c>
      <c r="AT1931" s="3" cm="1">
        <f t="array" ref="AT1931">AS1931-(100000000/LvacE($A1931)-$E1931)</f>
        <v>-5.1770661229966208E-5</v>
      </c>
      <c r="BB1931"/>
      <c r="BC1931"/>
      <c r="BD1931"/>
      <c r="BE1931"/>
      <c r="BF1931"/>
      <c r="BG1931"/>
      <c r="BH1931"/>
      <c r="BI1931"/>
      <c r="BJ1931"/>
      <c r="BN1931" s="16" cm="1">
        <f t="array" ref="BN1931">$C1931*EXP(poly_from_str(100000000/$E1931,BN$4342))</f>
        <v>0</v>
      </c>
      <c r="BO1931" s="16"/>
      <c r="BY1931" t="e">
        <v>#N/A</v>
      </c>
    </row>
    <row r="1932" spans="1:77" hidden="1" x14ac:dyDescent="0.25">
      <c r="A1932" t="s">
        <v>2822</v>
      </c>
      <c r="B1932" s="2" t="str">
        <f t="shared" si="2553"/>
        <v/>
      </c>
      <c r="C1932">
        <v>0</v>
      </c>
      <c r="E1932">
        <v>30354.560000000001</v>
      </c>
      <c r="R1932">
        <v>19</v>
      </c>
      <c r="S1932" t="s">
        <v>22</v>
      </c>
      <c r="AA1932" s="10">
        <f t="shared" si="2555"/>
        <v>3293.4490000000001</v>
      </c>
      <c r="AB1932" s="3" cm="1">
        <f t="array" ref="AB1932">100000000/Lvac(AA1932)</f>
        <v>30354.56366374101</v>
      </c>
      <c r="AC1932" s="28">
        <f t="shared" si="2556"/>
        <v>3.0363306066072377E-7</v>
      </c>
      <c r="AD1932" s="28">
        <f t="shared" si="2557"/>
        <v>3.294397544559388E-7</v>
      </c>
      <c r="AE1932" s="21">
        <f t="shared" si="2558"/>
        <v>30354.561980972136</v>
      </c>
      <c r="AF1932" s="10" cm="1">
        <f t="array" ref="AF1932">Lair(100000000/AE1932)</f>
        <v>3293.4491825854184</v>
      </c>
      <c r="AG1932" s="10">
        <f t="shared" si="2559"/>
        <v>9.6083245351212369E-3</v>
      </c>
      <c r="AH1932" s="10" t="b">
        <f t="shared" si="2554"/>
        <v>1</v>
      </c>
      <c r="AI1932" s="10">
        <f t="shared" si="2562"/>
        <v>3293.4490000000001</v>
      </c>
      <c r="AJ1932">
        <v>3.0000000000000001E-3</v>
      </c>
      <c r="AK1932" s="3" cm="1">
        <f t="array" ref="AK1932">100000000/Lvac($AA1932)</f>
        <v>30354.56366374101</v>
      </c>
      <c r="AL1932" s="21">
        <f t="shared" si="2580"/>
        <v>2.7649947210727426E-2</v>
      </c>
      <c r="AM1932" s="21"/>
      <c r="AN1932" s="21"/>
      <c r="AO1932" s="21"/>
      <c r="AP1932" s="21"/>
      <c r="AS1932" s="3">
        <f t="shared" si="2560"/>
        <v>3.6637410084949806E-3</v>
      </c>
      <c r="AT1932" s="3" cm="1">
        <f t="array" ref="AT1932">AS1932-(100000000/LvacE($A1932)-$E1932)</f>
        <v>-5.1771607104456052E-5</v>
      </c>
      <c r="BB1932"/>
      <c r="BC1932"/>
      <c r="BD1932"/>
      <c r="BE1932"/>
      <c r="BF1932"/>
      <c r="BG1932"/>
      <c r="BH1932"/>
      <c r="BI1932"/>
      <c r="BJ1932"/>
      <c r="BN1932" s="16" cm="1">
        <f t="array" ref="BN1932">$C1932*EXP(poly_from_str(100000000/$E1932,BN$4342))</f>
        <v>0</v>
      </c>
      <c r="BO1932" s="16"/>
      <c r="BY1932" t="e">
        <v>#N/A</v>
      </c>
    </row>
    <row r="1933" spans="1:77" hidden="1" x14ac:dyDescent="0.25">
      <c r="A1933" t="s">
        <v>2823</v>
      </c>
      <c r="B1933" s="2" t="str">
        <f t="shared" si="2553"/>
        <v/>
      </c>
      <c r="C1933">
        <v>0</v>
      </c>
      <c r="E1933">
        <v>30354.83</v>
      </c>
      <c r="R1933">
        <v>19</v>
      </c>
      <c r="S1933" t="s">
        <v>22</v>
      </c>
      <c r="AA1933" s="10">
        <f t="shared" si="2555"/>
        <v>3293.42</v>
      </c>
      <c r="AB1933" s="3" cm="1">
        <f t="array" ref="AB1933">100000000/Lvac(AA1933)</f>
        <v>30354.830939902906</v>
      </c>
      <c r="AC1933" s="28">
        <f t="shared" si="2556"/>
        <v>3.036357342822962E-7</v>
      </c>
      <c r="AD1933" s="28">
        <f t="shared" si="2557"/>
        <v>3.294368537185464E-7</v>
      </c>
      <c r="AE1933" s="21">
        <f t="shared" si="2558"/>
        <v>30354.830508194045</v>
      </c>
      <c r="AF1933" s="10" cm="1">
        <f t="array" ref="AF1933">Lair(100000000/AE1933)</f>
        <v>3293.4200468408658</v>
      </c>
      <c r="AG1933" s="10">
        <f t="shared" si="2559"/>
        <v>9.6084056907261919E-3</v>
      </c>
      <c r="AH1933" s="10" t="b">
        <f t="shared" si="2554"/>
        <v>1</v>
      </c>
      <c r="AI1933" s="10">
        <f t="shared" si="2562"/>
        <v>3293.42</v>
      </c>
      <c r="AJ1933">
        <v>3.0000000000000001E-3</v>
      </c>
      <c r="AK1933" s="3" cm="1">
        <f t="array" ref="AK1933">100000000/Lvac($AA1933)</f>
        <v>30354.830939902906</v>
      </c>
      <c r="AL1933" s="21">
        <f t="shared" si="2580"/>
        <v>2.7650434144357149E-2</v>
      </c>
      <c r="AM1933" s="21"/>
      <c r="AN1933" s="21"/>
      <c r="AO1933" s="21"/>
      <c r="AP1933" s="21"/>
      <c r="AS1933" s="3">
        <f t="shared" si="2560"/>
        <v>9.3990290406509303E-4</v>
      </c>
      <c r="AT1933" s="3" cm="1">
        <f t="array" ref="AT1933">AS1933-(100000000/LvacE($A1933)-$E1933)</f>
        <v>-5.1772331062238663E-5</v>
      </c>
      <c r="BB1933"/>
      <c r="BC1933"/>
      <c r="BD1933"/>
      <c r="BE1933"/>
      <c r="BF1933"/>
      <c r="BG1933"/>
      <c r="BH1933"/>
      <c r="BI1933"/>
      <c r="BJ1933"/>
      <c r="BN1933" s="16" cm="1">
        <f t="array" ref="BN1933">$C1933*EXP(poly_from_str(100000000/$E1933,BN$4342))</f>
        <v>0</v>
      </c>
      <c r="BO1933" s="16"/>
      <c r="BY1933" t="e">
        <v>#N/A</v>
      </c>
    </row>
    <row r="1934" spans="1:77" hidden="1" x14ac:dyDescent="0.25">
      <c r="A1934" t="s">
        <v>2824</v>
      </c>
      <c r="B1934" s="2" t="str">
        <f t="shared" si="2553"/>
        <v/>
      </c>
      <c r="C1934">
        <v>0</v>
      </c>
      <c r="E1934">
        <v>30362.18</v>
      </c>
      <c r="R1934">
        <v>19</v>
      </c>
      <c r="S1934" t="s">
        <v>22</v>
      </c>
      <c r="AA1934" s="10">
        <f t="shared" si="2555"/>
        <v>3292.623</v>
      </c>
      <c r="AB1934" s="3" cm="1">
        <f t="array" ref="AB1934">100000000/Lvac(AA1934)</f>
        <v>30362.178268756492</v>
      </c>
      <c r="AC1934" s="28">
        <f t="shared" si="2556"/>
        <v>3.0370923121171178E-7</v>
      </c>
      <c r="AD1934" s="28">
        <f t="shared" si="2557"/>
        <v>3.2935713345344104E-7</v>
      </c>
      <c r="AE1934" s="21">
        <f t="shared" si="2558"/>
        <v>30362.179064353986</v>
      </c>
      <c r="AF1934" s="10" cm="1">
        <f t="array" ref="AF1934">Lair(100000000/AE1934)</f>
        <v>3292.6229137186101</v>
      </c>
      <c r="AG1934" s="10">
        <f t="shared" si="2559"/>
        <v>9.6106369099584893E-3</v>
      </c>
      <c r="AH1934" s="10" t="b">
        <f t="shared" si="2554"/>
        <v>1</v>
      </c>
      <c r="AI1934" s="10">
        <f t="shared" si="2562"/>
        <v>3292.623</v>
      </c>
      <c r="AJ1934">
        <v>3.0000000000000001E-3</v>
      </c>
      <c r="AK1934" s="3" cm="1">
        <f t="array" ref="AK1934">100000000/Lvac($AA1934)</f>
        <v>30362.178268756492</v>
      </c>
      <c r="AL1934" s="21">
        <f t="shared" si="2580"/>
        <v>2.7663821459750926E-2</v>
      </c>
      <c r="AM1934" s="21"/>
      <c r="AN1934" s="21"/>
      <c r="AO1934" s="21"/>
      <c r="AP1934" s="21"/>
      <c r="AS1934" s="3">
        <f t="shared" si="2560"/>
        <v>-1.7312435084022582E-3</v>
      </c>
      <c r="AT1934" s="3" cm="1">
        <f t="array" ref="AT1934">AS1934-(100000000/LvacE($A1934)-$E1934)</f>
        <v>-5.1792183512588963E-5</v>
      </c>
      <c r="BB1934"/>
      <c r="BC1934"/>
      <c r="BD1934"/>
      <c r="BE1934"/>
      <c r="BF1934"/>
      <c r="BG1934"/>
      <c r="BH1934"/>
      <c r="BI1934"/>
      <c r="BJ1934"/>
      <c r="BN1934" s="16" cm="1">
        <f t="array" ref="BN1934">$C1934*EXP(poly_from_str(100000000/$E1934,BN$4342))</f>
        <v>0</v>
      </c>
      <c r="BO1934" s="16"/>
      <c r="BY1934" t="e">
        <v>#N/A</v>
      </c>
    </row>
    <row r="1935" spans="1:77" hidden="1" x14ac:dyDescent="0.25">
      <c r="A1935" t="s">
        <v>2825</v>
      </c>
      <c r="B1935" s="2" t="str">
        <f t="shared" si="2553"/>
        <v/>
      </c>
      <c r="C1935">
        <v>90</v>
      </c>
      <c r="D1935" t="s">
        <v>170</v>
      </c>
      <c r="E1935">
        <v>30362.55</v>
      </c>
      <c r="F1935">
        <v>30994</v>
      </c>
      <c r="G1935" t="s">
        <v>5</v>
      </c>
      <c r="H1935" s="5" t="s">
        <v>4</v>
      </c>
      <c r="I1935">
        <v>61357</v>
      </c>
      <c r="J1935" t="s">
        <v>3</v>
      </c>
      <c r="K1935" s="5" t="s">
        <v>4</v>
      </c>
      <c r="L1935">
        <v>30994.55</v>
      </c>
      <c r="M1935" t="str">
        <f>$G1935&amp;""</f>
        <v>e</v>
      </c>
      <c r="N1935" t="str">
        <f>$H1935&amp;""</f>
        <v>9/2</v>
      </c>
      <c r="O1935">
        <v>61357.04</v>
      </c>
      <c r="P1935" t="str">
        <f>$J1935&amp;""</f>
        <v>o</v>
      </c>
      <c r="Q1935" t="str">
        <f>$K1935&amp;""</f>
        <v>9/2</v>
      </c>
      <c r="R1935">
        <v>19</v>
      </c>
      <c r="AA1935" s="10">
        <f t="shared" si="2555"/>
        <v>3292.5830000000001</v>
      </c>
      <c r="AB1935" s="3" cm="1">
        <f t="array" ref="AB1935">100000000/Lvac(AA1935)</f>
        <v>30362.547111742399</v>
      </c>
      <c r="AC1935" s="28">
        <f t="shared" si="2556"/>
        <v>3.0371292082841952E-7</v>
      </c>
      <c r="AD1935" s="28">
        <f t="shared" si="2557"/>
        <v>3.2935313243639577E-7</v>
      </c>
      <c r="AE1935" s="21">
        <f t="shared" si="2558"/>
        <v>30362.54843908361</v>
      </c>
      <c r="AF1935" s="10" cm="1">
        <f t="array" ref="AF1935">Lair(100000000/AE1935)</f>
        <v>3292.5828560552782</v>
      </c>
      <c r="AG1935" s="10">
        <f t="shared" si="2559"/>
        <v>9.6107489335488898E-3</v>
      </c>
      <c r="AH1935" s="10" t="b">
        <f t="shared" si="2554"/>
        <v>1</v>
      </c>
      <c r="AI1935" s="10">
        <f>$AF1935</f>
        <v>3292.5828560552782</v>
      </c>
      <c r="AJ1935" s="10">
        <f>AL1935/AK1935*AI1935</f>
        <v>1.0844224774481803E-2</v>
      </c>
      <c r="AK1935" s="16" cm="1">
        <f t="array" ref="AK1935">100000000/Lvac($AA1935)-0</f>
        <v>30362.547111742399</v>
      </c>
      <c r="AL1935" s="16">
        <f>MAX(0.1,0.007/$AA1935*$AE1935)</f>
        <v>0.1</v>
      </c>
      <c r="AM1935" s="10" cm="1">
        <f t="array" ref="AM1935">Lvac($AI1935)-$BA1935</f>
        <v>-6.3391027556463087E-3</v>
      </c>
      <c r="AN1935" s="10">
        <f>$AK1935-($AX1935-$AW1935)</f>
        <v>5.7111742396955378E-2</v>
      </c>
      <c r="AO1935" s="3">
        <f>AM1935/AJ1935</f>
        <v>-0.58456025096079089</v>
      </c>
      <c r="AP1935" s="3">
        <v>-0.57128299088639356</v>
      </c>
      <c r="AS1935" s="3">
        <f t="shared" si="2560"/>
        <v>-2.8882576007163152E-3</v>
      </c>
      <c r="AT1935" s="3" cm="1">
        <f t="array" ref="AT1935">AS1935-(100000000/LvacE($A1935)-$E1935)</f>
        <v>-5.1793180318782106E-5</v>
      </c>
      <c r="AU1935" t="s">
        <v>4783</v>
      </c>
      <c r="AV1935" t="s">
        <v>4898</v>
      </c>
      <c r="AW1935" s="3">
        <v>30994.55</v>
      </c>
      <c r="AX1935" s="3">
        <v>61357.04</v>
      </c>
      <c r="AY1935" s="3"/>
      <c r="AZ1935" s="10" cm="1">
        <f t="array" ref="AZ1935">Lair(100000000/($AX1935-$AW1935))</f>
        <v>3292.5891935466561</v>
      </c>
      <c r="BA1935" s="10">
        <f>100000000/($AX1935-$AW1935)</f>
        <v>3293.5375194853914</v>
      </c>
      <c r="BB1935" s="12">
        <v>197000000</v>
      </c>
      <c r="BC1935" s="3">
        <v>0.152</v>
      </c>
      <c r="BD1935" s="12" cm="1">
        <f t="array" ref="BD1935">SfromgA($BB1935,$BA1935,"")</f>
        <v>3.4736609922966664</v>
      </c>
      <c r="BE1935" s="29">
        <f>(10^MAX(0.05, -0.312925054856973*((LN($BD1935))^(1/3)) + 0.454808404431693)-1)*100</f>
        <v>31.265717253505578</v>
      </c>
      <c r="BG1935" s="3"/>
      <c r="BH1935" s="3"/>
      <c r="BI1935" s="12">
        <f>IF($BB1935="",$BF1935,$BB1935)</f>
        <v>197000000</v>
      </c>
      <c r="BJ1935" s="29">
        <f>IF($BB1935="",$BH1935,$BE1935)</f>
        <v>31.265717253505578</v>
      </c>
      <c r="BK1935" s="3">
        <f>LN(BN1935*100000000/($AX1935-$AW1935)/$BI1935)</f>
        <v>-6.1695958157258417</v>
      </c>
      <c r="BL1935" s="13">
        <f>EXP(BK$4341*$AX1935+BK$4342)*$BI1935/(100000000/($AX1935-$AW1935))</f>
        <v>63.50048626427791</v>
      </c>
      <c r="BM1935" s="3">
        <f t="shared" ref="BM1935" si="2581">LN(BL1935/$C1935)</f>
        <v>-0.34876210675577529</v>
      </c>
      <c r="BN1935" s="16" cm="1">
        <f t="array" ref="BN1935">$C1935*EXP(poly_from_str(100000000/$E1935,BN$4342))</f>
        <v>125.13597811640965</v>
      </c>
      <c r="BO1935" s="3">
        <f>LN($C1935)</f>
        <v>4.499809670330265</v>
      </c>
      <c r="BP1935" s="13">
        <f>LN(BL1935/BN1935)</f>
        <v>-0.67835340740629546</v>
      </c>
      <c r="BY1935">
        <v>120997</v>
      </c>
    </row>
    <row r="1936" spans="1:77" hidden="1" x14ac:dyDescent="0.25">
      <c r="A1936" t="s">
        <v>2826</v>
      </c>
      <c r="B1936" s="2" t="str">
        <f t="shared" si="2553"/>
        <v/>
      </c>
      <c r="C1936">
        <v>1</v>
      </c>
      <c r="D1936" t="s">
        <v>1155</v>
      </c>
      <c r="E1936">
        <v>30380.61</v>
      </c>
      <c r="R1936">
        <v>19</v>
      </c>
      <c r="S1936" t="s">
        <v>22</v>
      </c>
      <c r="AA1936" s="10">
        <f t="shared" si="2555"/>
        <v>3290.625</v>
      </c>
      <c r="AB1936" s="3" cm="1">
        <f t="array" ref="AB1936">100000000/Lvac(AA1936)</f>
        <v>30380.612937816866</v>
      </c>
      <c r="AC1936" s="28">
        <f t="shared" si="2556"/>
        <v>3.0389363722697059E-7</v>
      </c>
      <c r="AD1936" s="28">
        <f t="shared" si="2557"/>
        <v>3.2915728265483096E-7</v>
      </c>
      <c r="AE1936" s="21">
        <f t="shared" si="2558"/>
        <v>30380.611585963703</v>
      </c>
      <c r="AF1936" s="10" cm="1">
        <f t="array" ref="AF1936">Lair(100000000/AE1936)</f>
        <v>3290.625146428657</v>
      </c>
      <c r="AG1936" s="10">
        <f t="shared" si="2559"/>
        <v>9.6162374834289632E-3</v>
      </c>
      <c r="AH1936" s="10" t="b">
        <f t="shared" si="2554"/>
        <v>1</v>
      </c>
      <c r="AI1936" s="10">
        <f t="shared" si="2562"/>
        <v>3290.625</v>
      </c>
      <c r="AJ1936">
        <v>7.0000000000000001E-3</v>
      </c>
      <c r="AK1936" s="3" cm="1">
        <f t="array" ref="AK1936">100000000/Lvac($AA1936)</f>
        <v>30380.612937816866</v>
      </c>
      <c r="AL1936" s="21">
        <f t="shared" ref="AL1936:AL1940" si="2582">AJ1936/AI1936*AK1936</f>
        <v>6.4627324768005492E-2</v>
      </c>
      <c r="AM1936" s="21"/>
      <c r="AN1936" s="21"/>
      <c r="AO1936" s="21"/>
      <c r="AP1936" s="21"/>
      <c r="AS1936" s="3">
        <f t="shared" si="2560"/>
        <v>2.9378168655966874E-3</v>
      </c>
      <c r="AT1936" s="3" cm="1">
        <f t="array" ref="AT1936">AS1936-(100000000/LvacE($A1936)-$E1936)</f>
        <v>-5.1841670938301831E-5</v>
      </c>
      <c r="BB1936"/>
      <c r="BC1936"/>
      <c r="BD1936"/>
      <c r="BE1936"/>
      <c r="BF1936"/>
      <c r="BG1936"/>
      <c r="BH1936"/>
      <c r="BI1936"/>
      <c r="BJ1936"/>
      <c r="BN1936" s="16" cm="1">
        <f t="array" ref="BN1936">$C1936*EXP(poly_from_str(100000000/$E1936,BN$4342))</f>
        <v>1.3984730585849332</v>
      </c>
      <c r="BO1936" s="16"/>
      <c r="BY1936">
        <v>1352</v>
      </c>
    </row>
    <row r="1937" spans="1:77" hidden="1" x14ac:dyDescent="0.25">
      <c r="A1937" t="s">
        <v>2827</v>
      </c>
      <c r="B1937" s="2" t="str">
        <f t="shared" si="2553"/>
        <v/>
      </c>
      <c r="C1937">
        <v>3</v>
      </c>
      <c r="E1937">
        <v>30408.79</v>
      </c>
      <c r="F1937">
        <v>36640</v>
      </c>
      <c r="G1937" t="s">
        <v>5</v>
      </c>
      <c r="H1937" s="5" t="s">
        <v>8</v>
      </c>
      <c r="I1937">
        <v>67049</v>
      </c>
      <c r="J1937" t="s">
        <v>3</v>
      </c>
      <c r="K1937" s="5" t="s">
        <v>4</v>
      </c>
      <c r="L1937">
        <v>36640.379999999997</v>
      </c>
      <c r="M1937" t="str">
        <f>$G1937&amp;""</f>
        <v>e</v>
      </c>
      <c r="N1937" t="str">
        <f>$H1937&amp;""</f>
        <v>7/2</v>
      </c>
      <c r="O1937">
        <v>67049.179999999993</v>
      </c>
      <c r="P1937" t="str">
        <f>$J1937&amp;""</f>
        <v>o</v>
      </c>
      <c r="Q1937" t="str">
        <f>$K1937&amp;""</f>
        <v>9/2</v>
      </c>
      <c r="R1937">
        <v>19</v>
      </c>
      <c r="AA1937" s="10">
        <f t="shared" si="2555"/>
        <v>3287.576</v>
      </c>
      <c r="AB1937" s="3" cm="1">
        <f t="array" ref="AB1937">100000000/Lvac(AA1937)</f>
        <v>30408.787907276379</v>
      </c>
      <c r="AC1937" s="28">
        <f t="shared" si="2556"/>
        <v>3.0417547761633497E-7</v>
      </c>
      <c r="AD1937" s="28">
        <f t="shared" si="2557"/>
        <v>3.2885230514588007E-7</v>
      </c>
      <c r="AE1937" s="21">
        <f t="shared" si="2558"/>
        <v>30408.788872182966</v>
      </c>
      <c r="AF1937" s="10" cm="1">
        <f t="array" ref="AF1937">Lair(100000000/AE1937)</f>
        <v>3287.5758956778191</v>
      </c>
      <c r="AG1937" s="10">
        <f t="shared" si="2559"/>
        <v>9.6248037927148117E-3</v>
      </c>
      <c r="AH1937" s="10" t="b">
        <f t="shared" si="2554"/>
        <v>1</v>
      </c>
      <c r="AI1937" s="10">
        <f>$AF1937</f>
        <v>3287.5758956778191</v>
      </c>
      <c r="AJ1937">
        <v>3.0000000000000001E-3</v>
      </c>
      <c r="AK1937" s="3" cm="1">
        <f t="array" ref="AK1937">100000000/Lvac($AA1937)</f>
        <v>30408.787907276379</v>
      </c>
      <c r="AL1937" s="21">
        <f t="shared" si="2582"/>
        <v>2.7748823636821459E-2</v>
      </c>
      <c r="AM1937" s="10" cm="1">
        <f t="array" ref="AM1937">Lvac($AI1937)-$BA1937</f>
        <v>1.2034043320454657E-3</v>
      </c>
      <c r="AN1937" s="10">
        <f>$AK1937-($AX1937-$AW1937)</f>
        <v>-1.2092723616660805E-2</v>
      </c>
      <c r="AO1937" s="3">
        <f>AM1937/AJ1937</f>
        <v>0.40113477734848857</v>
      </c>
      <c r="AP1937" s="3">
        <v>0.43591767689576955</v>
      </c>
      <c r="AS1937" s="3">
        <f t="shared" si="2560"/>
        <v>-2.0927236218994949E-3</v>
      </c>
      <c r="AT1937" s="3" cm="1">
        <f t="array" ref="AT1937">AS1937-(100000000/LvacE($A1937)-$E1937)</f>
        <v>-5.1916427764808759E-5</v>
      </c>
      <c r="AU1937" t="s">
        <v>4800</v>
      </c>
      <c r="AV1937" t="s">
        <v>4857</v>
      </c>
      <c r="AW1937" s="3">
        <v>36640.379999999997</v>
      </c>
      <c r="AX1937" s="3">
        <v>67049.179999999993</v>
      </c>
      <c r="AY1937" s="3"/>
      <c r="AZ1937" s="10" cm="1">
        <f t="array" ref="AZ1937">Lair(100000000/($AX1937-$AW1937))</f>
        <v>3287.5746925793014</v>
      </c>
      <c r="BA1937" s="10">
        <f>100000000/($AX1937-$AW1937)</f>
        <v>3288.5217437057699</v>
      </c>
      <c r="BB1937" s="12">
        <v>24100000</v>
      </c>
      <c r="BC1937" s="3">
        <v>0.19700000000000001</v>
      </c>
      <c r="BD1937" s="12" cm="1">
        <f t="array" ref="BD1937">SfromgA($BB1937,$BA1937,"")</f>
        <v>0.4230118715766511</v>
      </c>
      <c r="BE1937" s="29">
        <f>(10^MAX(0.05, -0.312925054856973*((LN($BD1937))^(1/3)) + 0.454808404431693)-1)*100</f>
        <v>465.49820684996223</v>
      </c>
      <c r="BG1937" s="3"/>
      <c r="BH1937" s="3"/>
      <c r="BI1937" s="12">
        <f>IF($BB1937="",$BF1937,$BB1937)</f>
        <v>24100000</v>
      </c>
      <c r="BJ1937" s="29">
        <f>IF($BB1937="",$BH1937,$BE1937)</f>
        <v>465.49820684996223</v>
      </c>
      <c r="BK1937" s="3">
        <f>LN(BN1937*100000000/($AX1937-$AW1937)/$BI1937)</f>
        <v>-7.4565910662303194</v>
      </c>
      <c r="BL1937" s="13">
        <f>EXP(BK$4341*$AX1937+BK$4342)*$BI1937/(100000000/($AX1937-$AW1937))</f>
        <v>5.0484944815377837</v>
      </c>
      <c r="BM1937" s="3">
        <f t="shared" ref="BM1937" si="2583">LN(BL1937/$C1937)</f>
        <v>0.52047778770405617</v>
      </c>
      <c r="BN1937" s="16" cm="1">
        <f t="array" ref="BN1937">$C1937*EXP(poly_from_str(100000000/$E1937,BN$4342))</f>
        <v>4.2331140636521614</v>
      </c>
      <c r="BO1937" s="3">
        <f>LN($C1937)</f>
        <v>1.0986122886681098</v>
      </c>
      <c r="BP1937" s="13">
        <f>LN(BL1937/BN1937)</f>
        <v>0.17615216890486685</v>
      </c>
      <c r="BY1937">
        <v>4088</v>
      </c>
    </row>
    <row r="1938" spans="1:77" hidden="1" x14ac:dyDescent="0.25">
      <c r="A1938" t="s">
        <v>2828</v>
      </c>
      <c r="B1938" s="2" t="str">
        <f t="shared" si="2553"/>
        <v/>
      </c>
      <c r="C1938">
        <v>0</v>
      </c>
      <c r="E1938">
        <v>30410.75</v>
      </c>
      <c r="R1938">
        <v>19</v>
      </c>
      <c r="S1938" t="s">
        <v>22</v>
      </c>
      <c r="AA1938" s="10">
        <f t="shared" si="2555"/>
        <v>3287.364</v>
      </c>
      <c r="AB1938" s="3" cm="1">
        <f t="array" ref="AB1938">100000000/Lvac(AA1938)</f>
        <v>30410.748884113073</v>
      </c>
      <c r="AC1938" s="28">
        <f t="shared" si="2556"/>
        <v>3.0419509369817275E-7</v>
      </c>
      <c r="AD1938" s="28">
        <f t="shared" si="2557"/>
        <v>3.2883109975710317E-7</v>
      </c>
      <c r="AE1938" s="21">
        <f t="shared" si="2558"/>
        <v>30410.749398694319</v>
      </c>
      <c r="AF1938" s="10" cm="1">
        <f t="array" ref="AF1938">Lair(100000000/AE1938)</f>
        <v>3287.3639443725256</v>
      </c>
      <c r="AG1938" s="10">
        <f t="shared" si="2559"/>
        <v>9.6254003031171903E-3</v>
      </c>
      <c r="AH1938" s="10" t="b">
        <f t="shared" si="2554"/>
        <v>1</v>
      </c>
      <c r="AI1938" s="10">
        <f t="shared" si="2562"/>
        <v>3287.364</v>
      </c>
      <c r="AJ1938">
        <v>3.0000000000000001E-3</v>
      </c>
      <c r="AK1938" s="3" cm="1">
        <f t="array" ref="AK1938">100000000/Lvac($AA1938)</f>
        <v>30410.748884113073</v>
      </c>
      <c r="AL1938" s="21">
        <f t="shared" si="2582"/>
        <v>2.7752401818703136E-2</v>
      </c>
      <c r="AM1938" s="21"/>
      <c r="AN1938" s="21"/>
      <c r="AO1938" s="21"/>
      <c r="AP1938" s="21"/>
      <c r="AS1938" s="3">
        <f t="shared" si="2560"/>
        <v>-1.1158869274368044E-3</v>
      </c>
      <c r="AT1938" s="3" cm="1">
        <f t="array" ref="AT1938">AS1938-(100000000/LvacE($A1938)-$E1938)</f>
        <v>-5.1921590056736022E-5</v>
      </c>
      <c r="BB1938"/>
      <c r="BC1938"/>
      <c r="BD1938"/>
      <c r="BE1938"/>
      <c r="BF1938"/>
      <c r="BG1938"/>
      <c r="BH1938"/>
      <c r="BI1938"/>
      <c r="BJ1938"/>
      <c r="BN1938" s="16" cm="1">
        <f t="array" ref="BN1938">$C1938*EXP(poly_from_str(100000000/$E1938,BN$4342))</f>
        <v>0</v>
      </c>
      <c r="BO1938" s="16"/>
      <c r="BY1938" t="e">
        <v>#N/A</v>
      </c>
    </row>
    <row r="1939" spans="1:77" hidden="1" x14ac:dyDescent="0.25">
      <c r="A1939" t="s">
        <v>2829</v>
      </c>
      <c r="B1939" s="2" t="str">
        <f t="shared" si="2553"/>
        <v/>
      </c>
      <c r="C1939">
        <v>0</v>
      </c>
      <c r="E1939">
        <v>30410.98</v>
      </c>
      <c r="R1939">
        <v>19</v>
      </c>
      <c r="S1939" t="s">
        <v>22</v>
      </c>
      <c r="AA1939" s="10">
        <f t="shared" si="2555"/>
        <v>3287.3389999999999</v>
      </c>
      <c r="AB1939" s="3" cm="1">
        <f t="array" ref="AB1939">100000000/Lvac(AA1939)</f>
        <v>30410.980148052313</v>
      </c>
      <c r="AC1939" s="28">
        <f t="shared" si="2556"/>
        <v>3.0419740708214155E-7</v>
      </c>
      <c r="AD1939" s="28">
        <f t="shared" si="2557"/>
        <v>3.288285991216385E-7</v>
      </c>
      <c r="AE1939" s="21">
        <f t="shared" si="2558"/>
        <v>30410.980079778201</v>
      </c>
      <c r="AF1939" s="10" cm="1">
        <f t="array" ref="AF1939">Lair(100000000/AE1939)</f>
        <v>3287.339007380484</v>
      </c>
      <c r="AG1939" s="10">
        <f t="shared" si="2559"/>
        <v>9.6254706539319976E-3</v>
      </c>
      <c r="AH1939" s="10" t="b">
        <f t="shared" si="2554"/>
        <v>1</v>
      </c>
      <c r="AI1939" s="10">
        <f t="shared" si="2562"/>
        <v>3287.3389999999999</v>
      </c>
      <c r="AJ1939">
        <v>3.0000000000000001E-3</v>
      </c>
      <c r="AK1939" s="3" cm="1">
        <f t="array" ref="AK1939">100000000/Lvac($AA1939)</f>
        <v>30410.980148052313</v>
      </c>
      <c r="AL1939" s="21">
        <f t="shared" si="2582"/>
        <v>2.775282392359198E-2</v>
      </c>
      <c r="AM1939" s="21"/>
      <c r="AN1939" s="21"/>
      <c r="AO1939" s="21"/>
      <c r="AP1939" s="21"/>
      <c r="AS1939" s="3">
        <f t="shared" si="2560"/>
        <v>1.4805231330683455E-4</v>
      </c>
      <c r="AT1939" s="3" cm="1">
        <f t="array" ref="AT1939">AS1939-(100000000/LvacE($A1939)-$E1939)</f>
        <v>-5.1922201237175614E-5</v>
      </c>
      <c r="BB1939"/>
      <c r="BC1939"/>
      <c r="BD1939"/>
      <c r="BE1939"/>
      <c r="BF1939"/>
      <c r="BG1939"/>
      <c r="BH1939"/>
      <c r="BI1939"/>
      <c r="BJ1939"/>
      <c r="BN1939" s="16" cm="1">
        <f t="array" ref="BN1939">$C1939*EXP(poly_from_str(100000000/$E1939,BN$4342))</f>
        <v>0</v>
      </c>
      <c r="BO1939" s="16"/>
      <c r="BY1939" t="e">
        <v>#N/A</v>
      </c>
    </row>
    <row r="1940" spans="1:77" hidden="1" x14ac:dyDescent="0.25">
      <c r="A1940" t="s">
        <v>2830</v>
      </c>
      <c r="B1940" s="2" t="str">
        <f t="shared" si="2553"/>
        <v/>
      </c>
      <c r="C1940">
        <v>0</v>
      </c>
      <c r="E1940">
        <v>30411.41</v>
      </c>
      <c r="R1940">
        <v>19</v>
      </c>
      <c r="S1940" t="s">
        <v>22</v>
      </c>
      <c r="AA1940" s="10">
        <f t="shared" si="2555"/>
        <v>3287.2930000000001</v>
      </c>
      <c r="AB1940" s="3" cm="1">
        <f t="array" ref="AB1940">100000000/Lvac(AA1940)</f>
        <v>30411.405682890621</v>
      </c>
      <c r="AC1940" s="28">
        <f t="shared" si="2556"/>
        <v>3.0420166380058E-7</v>
      </c>
      <c r="AD1940" s="28">
        <f t="shared" si="2557"/>
        <v>3.2882399795238584E-7</v>
      </c>
      <c r="AE1940" s="21">
        <f t="shared" si="2558"/>
        <v>30411.407673779548</v>
      </c>
      <c r="AF1940" s="10" cm="1">
        <f t="array" ref="AF1940">Lair(100000000/AE1940)</f>
        <v>3287.2927847894111</v>
      </c>
      <c r="AG1940" s="10">
        <f t="shared" si="2559"/>
        <v>9.6256001036248706E-3</v>
      </c>
      <c r="AH1940" s="10" t="b">
        <f t="shared" si="2554"/>
        <v>1</v>
      </c>
      <c r="AI1940" s="10">
        <f t="shared" si="2562"/>
        <v>3287.2930000000001</v>
      </c>
      <c r="AJ1940">
        <v>3.0000000000000001E-3</v>
      </c>
      <c r="AK1940" s="3" cm="1">
        <f t="array" ref="AK1940">100000000/Lvac($AA1940)</f>
        <v>30411.405682890621</v>
      </c>
      <c r="AL1940" s="21">
        <f t="shared" si="2582"/>
        <v>2.7753600621749221E-2</v>
      </c>
      <c r="AM1940" s="21"/>
      <c r="AN1940" s="21"/>
      <c r="AO1940" s="21"/>
      <c r="AP1940" s="21"/>
      <c r="AS1940" s="3">
        <f t="shared" si="2560"/>
        <v>-4.3171093784621917E-3</v>
      </c>
      <c r="AT1940" s="3" cm="1">
        <f t="array" ref="AT1940">AS1940-(100000000/LvacE($A1940)-$E1940)</f>
        <v>-5.1923318096669391E-5</v>
      </c>
      <c r="BB1940"/>
      <c r="BC1940"/>
      <c r="BD1940"/>
      <c r="BE1940"/>
      <c r="BF1940"/>
      <c r="BG1940"/>
      <c r="BH1940"/>
      <c r="BI1940"/>
      <c r="BJ1940"/>
      <c r="BN1940" s="16" cm="1">
        <f t="array" ref="BN1940">$C1940*EXP(poly_from_str(100000000/$E1940,BN$4342))</f>
        <v>0</v>
      </c>
      <c r="BO1940" s="16"/>
      <c r="BY1940" t="e">
        <v>#N/A</v>
      </c>
    </row>
    <row r="1941" spans="1:77" hidden="1" x14ac:dyDescent="0.25">
      <c r="A1941" t="s">
        <v>2831</v>
      </c>
      <c r="B1941" s="2" t="str">
        <f t="shared" si="2553"/>
        <v/>
      </c>
      <c r="C1941">
        <v>2</v>
      </c>
      <c r="D1941" t="s">
        <v>170</v>
      </c>
      <c r="E1941">
        <v>30411.84</v>
      </c>
      <c r="F1941">
        <v>38726</v>
      </c>
      <c r="G1941" t="s">
        <v>5</v>
      </c>
      <c r="H1941" s="5" t="s">
        <v>8</v>
      </c>
      <c r="I1941">
        <v>69138</v>
      </c>
      <c r="J1941" t="s">
        <v>3</v>
      </c>
      <c r="K1941" s="5" t="s">
        <v>4</v>
      </c>
      <c r="L1941">
        <v>38726.5</v>
      </c>
      <c r="M1941" t="str">
        <f t="shared" ref="M1941:M1943" si="2584">$G1941&amp;""</f>
        <v>e</v>
      </c>
      <c r="N1941" t="str">
        <f t="shared" ref="N1941:N1943" si="2585">$H1941&amp;""</f>
        <v>7/2</v>
      </c>
      <c r="O1941">
        <v>69138.28</v>
      </c>
      <c r="P1941" t="str">
        <f t="shared" ref="P1941:P1943" si="2586">$J1941&amp;""</f>
        <v>o</v>
      </c>
      <c r="Q1941" t="str">
        <f t="shared" ref="Q1941:Q1943" si="2587">$K1941&amp;""</f>
        <v>9/2</v>
      </c>
      <c r="R1941">
        <v>19</v>
      </c>
      <c r="AA1941" s="10">
        <f t="shared" si="2555"/>
        <v>3287.2460000000001</v>
      </c>
      <c r="AB1941" s="3" cm="1">
        <f t="array" ref="AB1941">100000000/Lvac(AA1941)</f>
        <v>30411.84048078617</v>
      </c>
      <c r="AC1941" s="28">
        <f t="shared" si="2556"/>
        <v>3.0420601317942131E-7</v>
      </c>
      <c r="AD1941" s="28">
        <f t="shared" si="2557"/>
        <v>3.2881929675771771E-7</v>
      </c>
      <c r="AE1941" s="21">
        <f t="shared" si="2558"/>
        <v>30411.840259058787</v>
      </c>
      <c r="AF1941" s="10" cm="1">
        <f t="array" ref="AF1941">Lair(100000000/AE1941)</f>
        <v>3287.2460239675447</v>
      </c>
      <c r="AG1941" s="10">
        <f t="shared" si="2559"/>
        <v>9.6257323730542486E-3</v>
      </c>
      <c r="AH1941" s="10" t="b">
        <f t="shared" si="2554"/>
        <v>1</v>
      </c>
      <c r="AI1941" s="10">
        <f t="shared" ref="AI1941:AI1943" si="2588">$AF1941</f>
        <v>3287.2460239675447</v>
      </c>
      <c r="AJ1941" s="10">
        <f>AL1941/AK1941*AI1941</f>
        <v>1.0809099258706118E-2</v>
      </c>
      <c r="AK1941" s="16" cm="1">
        <f t="array" ref="AK1941">100000000/Lvac($AA1941)-0</f>
        <v>30411.84048078617</v>
      </c>
      <c r="AL1941" s="16">
        <f>MAX(0.1,0.007/$AA1941*$AE1941)</f>
        <v>0.1</v>
      </c>
      <c r="AM1941" s="10" cm="1">
        <f t="array" ref="AM1941">Lvac($AI1941)-$BA1941</f>
        <v>-6.5153507880495454E-3</v>
      </c>
      <c r="AN1941" s="10">
        <f t="shared" ref="AN1941:AN1943" si="2589">$AK1941-($AX1941-$AW1941)</f>
        <v>6.048078617095598E-2</v>
      </c>
      <c r="AO1941" s="3">
        <f t="shared" ref="AO1941:AO1943" si="2590">AM1941/AJ1941</f>
        <v>-0.60276537684690046</v>
      </c>
      <c r="AP1941" s="3">
        <v>-0.60498329380520788</v>
      </c>
      <c r="AS1941" s="3">
        <f t="shared" si="2560"/>
        <v>4.8078616964630783E-4</v>
      </c>
      <c r="AT1941" s="3" cm="1">
        <f t="array" ref="AT1941">AS1941-(100000000/LvacE($A1941)-$E1941)</f>
        <v>-5.1924464059993625E-5</v>
      </c>
      <c r="AU1941" t="s">
        <v>4745</v>
      </c>
      <c r="AV1941" t="s">
        <v>4874</v>
      </c>
      <c r="AW1941" s="3">
        <v>38726.5</v>
      </c>
      <c r="AX1941" s="3">
        <v>69138.28</v>
      </c>
      <c r="AY1941" s="3"/>
      <c r="AZ1941" s="10" cm="1">
        <f t="array" ref="AZ1941">Lair(100000000/($AX1941-$AW1941))</f>
        <v>3287.2525376626531</v>
      </c>
      <c r="BA1941" s="10">
        <f t="shared" ref="BA1941:BA1943" si="2591">100000000/($AX1941-$AW1941)</f>
        <v>3288.199506901602</v>
      </c>
      <c r="BB1941" s="12">
        <v>66800000</v>
      </c>
      <c r="BC1941" s="3">
        <v>9.0999999999999998E-2</v>
      </c>
      <c r="BD1941" s="12" cm="1">
        <f t="array" ref="BD1941">SfromgA($BB1941,$BA1941,"")</f>
        <v>1.1721529962026924</v>
      </c>
      <c r="BE1941" s="29">
        <f t="shared" ref="BE1941:BE1943" si="2592">(10^MAX(0.05, -0.312925054856973*((LN($BD1941))^(1/3)) + 0.454808404431693)-1)*100</f>
        <v>92.902253280199986</v>
      </c>
      <c r="BG1941" s="3"/>
      <c r="BH1941" s="3"/>
      <c r="BI1941" s="12">
        <f t="shared" ref="BI1941:BI1943" si="2593">IF($BB1941="",$BF1941,$BB1941)</f>
        <v>66800000</v>
      </c>
      <c r="BJ1941" s="29">
        <f t="shared" ref="BJ1941:BJ1943" si="2594">IF($BB1941="",$BH1941,$BE1941)</f>
        <v>92.902253280199986</v>
      </c>
      <c r="BK1941" s="3">
        <f t="shared" ref="BK1941:BK1943" si="2595">LN(BN1941*100000000/($AX1941-$AW1941)/$BI1941)</f>
        <v>-8.8806838361562921</v>
      </c>
      <c r="BL1941" s="13">
        <f>EXP(BK$4341*$AX1941+BK$4342)*$BI1941/(100000000/($AX1941-$AW1941))</f>
        <v>11.940657455163416</v>
      </c>
      <c r="BM1941" s="3">
        <f t="shared" ref="BM1941:BM1943" si="2596">LN(BL1941/$C1941)</f>
        <v>1.786801989135103</v>
      </c>
      <c r="BN1941" s="16" cm="1">
        <f t="array" ref="BN1941">$C1941*EXP(poly_from_str(100000000/$E1941,BN$4342))</f>
        <v>2.8247909750658535</v>
      </c>
      <c r="BO1941" s="3">
        <f t="shared" ref="BO1941:BO1943" si="2597">LN($C1941)</f>
        <v>0.69314718055994529</v>
      </c>
      <c r="BP1941" s="13">
        <f t="shared" ref="BP1941:BP1943" si="2598">LN(BL1941/BN1941)</f>
        <v>1.441514798961254</v>
      </c>
      <c r="BY1941">
        <v>2728</v>
      </c>
    </row>
    <row r="1942" spans="1:77" hidden="1" x14ac:dyDescent="0.25">
      <c r="A1942" t="s">
        <v>2832</v>
      </c>
      <c r="B1942" s="2" t="str">
        <f t="shared" si="2553"/>
        <v/>
      </c>
      <c r="C1942">
        <v>2</v>
      </c>
      <c r="D1942" t="s">
        <v>14</v>
      </c>
      <c r="E1942">
        <v>30454.97</v>
      </c>
      <c r="F1942">
        <v>37919</v>
      </c>
      <c r="G1942" t="s">
        <v>5</v>
      </c>
      <c r="H1942" s="5" t="s">
        <v>8</v>
      </c>
      <c r="I1942">
        <v>68374</v>
      </c>
      <c r="J1942" t="s">
        <v>3</v>
      </c>
      <c r="K1942" s="5" t="s">
        <v>4</v>
      </c>
      <c r="L1942">
        <v>37919.58</v>
      </c>
      <c r="M1942" t="str">
        <f t="shared" si="2584"/>
        <v>e</v>
      </c>
      <c r="N1942" t="str">
        <f t="shared" si="2585"/>
        <v>7/2</v>
      </c>
      <c r="O1942">
        <v>68374.539999999994</v>
      </c>
      <c r="P1942" t="str">
        <f t="shared" si="2586"/>
        <v>o</v>
      </c>
      <c r="Q1942" t="str">
        <f t="shared" si="2587"/>
        <v>9/2</v>
      </c>
      <c r="R1942">
        <v>19</v>
      </c>
      <c r="AA1942" s="10">
        <f t="shared" si="2555"/>
        <v>3282.5909999999999</v>
      </c>
      <c r="AB1942" s="3" cm="1">
        <f t="array" ref="AB1942">100000000/Lvac(AA1942)</f>
        <v>30454.965655291264</v>
      </c>
      <c r="AC1942" s="28">
        <f t="shared" si="2556"/>
        <v>3.0463740380693182E-7</v>
      </c>
      <c r="AD1942" s="28">
        <f t="shared" si="2557"/>
        <v>3.2835367845054831E-7</v>
      </c>
      <c r="AE1942" s="21">
        <f t="shared" si="2558"/>
        <v>30454.967665090637</v>
      </c>
      <c r="AF1942" s="10" cm="1">
        <f t="array" ref="AF1942">Lair(100000000/AE1942)</f>
        <v>3282.5907833662577</v>
      </c>
      <c r="AG1942" s="10">
        <f t="shared" si="2559"/>
        <v>9.6388608351286025E-3</v>
      </c>
      <c r="AH1942" s="10" t="b">
        <f t="shared" si="2554"/>
        <v>1</v>
      </c>
      <c r="AI1942" s="10">
        <f t="shared" si="2588"/>
        <v>3282.5907833662577</v>
      </c>
      <c r="AJ1942">
        <v>7.0000000000000001E-3</v>
      </c>
      <c r="AK1942" s="3" cm="1">
        <f t="array" ref="AK1942">100000000/Lvac($AA1942)</f>
        <v>30454.965655291264</v>
      </c>
      <c r="AL1942" s="21">
        <f>AJ1942/AI1942*AK1942</f>
        <v>6.4944055977766563E-2</v>
      </c>
      <c r="AM1942" s="10" cm="1">
        <f t="array" ref="AM1942">Lvac($AI1942)-$BA1942</f>
        <v>-8.2642057077464415E-4</v>
      </c>
      <c r="AN1942" s="10">
        <f t="shared" si="2589"/>
        <v>5.6552912719780579E-3</v>
      </c>
      <c r="AO1942" s="3">
        <f t="shared" si="2590"/>
        <v>-0.11806008153923488</v>
      </c>
      <c r="AP1942" s="3">
        <v>-8.7104539748647111E-2</v>
      </c>
      <c r="AS1942" s="3">
        <f t="shared" si="2560"/>
        <v>-4.3447087373351678E-3</v>
      </c>
      <c r="AT1942" s="3" cm="1">
        <f t="array" ref="AT1942">AS1942-(100000000/LvacE($A1942)-$E1942)</f>
        <v>-5.2036612032679841E-5</v>
      </c>
      <c r="AU1942" t="s">
        <v>4759</v>
      </c>
      <c r="AV1942" t="s">
        <v>4734</v>
      </c>
      <c r="AW1942" s="3">
        <v>37919.58</v>
      </c>
      <c r="AX1942" s="3">
        <v>68374.539999999994</v>
      </c>
      <c r="AY1942" s="3"/>
      <c r="AZ1942" s="10" cm="1">
        <f t="array" ref="AZ1942">Lair(100000000/($AX1942-$AW1942))</f>
        <v>3282.5916095768744</v>
      </c>
      <c r="BA1942" s="10">
        <f t="shared" si="2591"/>
        <v>3283.5373942372612</v>
      </c>
      <c r="BB1942" s="12">
        <v>45100000</v>
      </c>
      <c r="BC1942" s="3">
        <v>0.20599999999999999</v>
      </c>
      <c r="BD1942" s="12" cm="1">
        <f t="array" ref="BD1942">SfromgA($BB1942,$BA1942,"")</f>
        <v>0.78801738977387847</v>
      </c>
      <c r="BE1942" s="29">
        <f t="shared" si="2592"/>
        <v>345.44771156968199</v>
      </c>
      <c r="BG1942" s="3"/>
      <c r="BH1942" s="3"/>
      <c r="BI1942" s="12">
        <f t="shared" si="2593"/>
        <v>45100000</v>
      </c>
      <c r="BJ1942" s="29">
        <f t="shared" si="2594"/>
        <v>345.44771156968199</v>
      </c>
      <c r="BK1942" s="3">
        <f t="shared" si="2595"/>
        <v>-8.4758210796399247</v>
      </c>
      <c r="BL1942" s="13">
        <f>EXP(BK$4341*$AX1942+BK$4342)*$BI1942/(100000000/($AX1942-$AW1942))</f>
        <v>8.5555162987755118</v>
      </c>
      <c r="BM1942" s="3">
        <f t="shared" si="2596"/>
        <v>1.4534290754921819</v>
      </c>
      <c r="BN1942" s="16" cm="1">
        <f t="array" ref="BN1942">$C1942*EXP(poly_from_str(100000000/$E1942,BN$4342))</f>
        <v>2.8630718754324898</v>
      </c>
      <c r="BO1942" s="3">
        <f t="shared" si="2597"/>
        <v>0.69314718055994529</v>
      </c>
      <c r="BP1942" s="13">
        <f t="shared" si="2598"/>
        <v>1.0946811253150206</v>
      </c>
      <c r="BY1942">
        <v>2762</v>
      </c>
    </row>
    <row r="1943" spans="1:77" hidden="1" x14ac:dyDescent="0.25">
      <c r="A1943" t="s">
        <v>2833</v>
      </c>
      <c r="B1943" s="2" t="str">
        <f t="shared" si="2553"/>
        <v/>
      </c>
      <c r="C1943">
        <v>90</v>
      </c>
      <c r="D1943" t="s">
        <v>134</v>
      </c>
      <c r="E1943">
        <v>30470.51</v>
      </c>
      <c r="F1943">
        <v>34825</v>
      </c>
      <c r="G1943" t="s">
        <v>5</v>
      </c>
      <c r="H1943" s="5" t="s">
        <v>8</v>
      </c>
      <c r="I1943">
        <v>65295</v>
      </c>
      <c r="J1943" t="s">
        <v>3</v>
      </c>
      <c r="K1943" s="5" t="s">
        <v>8</v>
      </c>
      <c r="L1943">
        <v>34825.49</v>
      </c>
      <c r="M1943" t="str">
        <f t="shared" si="2584"/>
        <v>e</v>
      </c>
      <c r="N1943" t="str">
        <f t="shared" si="2585"/>
        <v>7/2</v>
      </c>
      <c r="O1943">
        <v>65295.9</v>
      </c>
      <c r="P1943" t="str">
        <f t="shared" si="2586"/>
        <v>o</v>
      </c>
      <c r="Q1943" t="str">
        <f t="shared" si="2587"/>
        <v>7/2</v>
      </c>
      <c r="R1943">
        <v>19</v>
      </c>
      <c r="AA1943" s="10">
        <f t="shared" si="2555"/>
        <v>3280.9160000000002</v>
      </c>
      <c r="AB1943" s="3" cm="1">
        <f t="array" ref="AB1943">100000000/Lvac(AA1943)</f>
        <v>30470.513243781254</v>
      </c>
      <c r="AC1943" s="28">
        <f t="shared" si="2556"/>
        <v>3.047929297793665E-7</v>
      </c>
      <c r="AD1943" s="28">
        <f t="shared" si="2557"/>
        <v>3.2818613588797708E-7</v>
      </c>
      <c r="AE1943" s="21">
        <f t="shared" si="2558"/>
        <v>30470.511741608549</v>
      </c>
      <c r="AF1943" s="10" cm="1">
        <f t="array" ref="AF1943">Lair(100000000/AE1943)</f>
        <v>3280.9161617521318</v>
      </c>
      <c r="AG1943" s="10">
        <f t="shared" si="2559"/>
        <v>9.6435985017265385E-3</v>
      </c>
      <c r="AH1943" s="10" t="b">
        <f t="shared" si="2554"/>
        <v>1</v>
      </c>
      <c r="AI1943" s="10">
        <f t="shared" si="2588"/>
        <v>3280.9161617521318</v>
      </c>
      <c r="AJ1943" s="10">
        <f>AL1943/AK1943*AI1943</f>
        <v>8.6140095783827624E-3</v>
      </c>
      <c r="AK1943" s="23" cm="1">
        <f t="array" ref="AK1943">100000000/Lvac($AA1943)+0</f>
        <v>30470.513243781254</v>
      </c>
      <c r="AL1943" s="23">
        <f>MAX(0.08,0.007/$AA1943*$AE1943)</f>
        <v>0.08</v>
      </c>
      <c r="AM1943" s="10" cm="1">
        <f t="array" ref="AM1943">Lvac($AI1943)-$BA1943</f>
        <v>-1.0958233582186949E-2</v>
      </c>
      <c r="AN1943" s="10">
        <f t="shared" si="2589"/>
        <v>0.10324378125005751</v>
      </c>
      <c r="AO1943" s="3">
        <f t="shared" si="2590"/>
        <v>-1.2721408633776214</v>
      </c>
      <c r="AP1943" s="3">
        <v>-1.2909234962978715</v>
      </c>
      <c r="AS1943" s="3">
        <f t="shared" si="2560"/>
        <v>3.2437812551506795E-3</v>
      </c>
      <c r="AT1943" s="3" cm="1">
        <f t="array" ref="AT1943">AS1943-(100000000/LvacE($A1943)-$E1943)</f>
        <v>-5.2076415158808231E-5</v>
      </c>
      <c r="AU1943" t="s">
        <v>4756</v>
      </c>
      <c r="AV1943" t="s">
        <v>4820</v>
      </c>
      <c r="AW1943" s="3">
        <v>34825.49</v>
      </c>
      <c r="AX1943" s="3">
        <v>65295.9</v>
      </c>
      <c r="AY1943" s="3"/>
      <c r="AZ1943" s="10" cm="1">
        <f t="array" ref="AZ1943">Lair(100000000/($AX1943-$AW1943))</f>
        <v>3280.9271172020126</v>
      </c>
      <c r="BA1943" s="10">
        <f t="shared" si="2591"/>
        <v>3281.8724789065845</v>
      </c>
      <c r="BB1943" s="12">
        <v>337000000</v>
      </c>
      <c r="BC1943" s="3">
        <v>0.44700000000000001</v>
      </c>
      <c r="BD1943" s="12" cm="1">
        <f t="array" ref="BD1943">SfromgA($BB1943,$BA1943,"")</f>
        <v>5.8793371681073072</v>
      </c>
      <c r="BE1943" s="29">
        <f t="shared" si="2592"/>
        <v>19.172876388047456</v>
      </c>
      <c r="BG1943" s="3"/>
      <c r="BH1943" s="3"/>
      <c r="BI1943" s="12">
        <f t="shared" si="2593"/>
        <v>337000000</v>
      </c>
      <c r="BJ1943" s="29">
        <f t="shared" si="2594"/>
        <v>19.172876388047456</v>
      </c>
      <c r="BK1943" s="3">
        <f t="shared" si="2595"/>
        <v>-6.6760791547653495</v>
      </c>
      <c r="BL1943" s="13">
        <f>EXP(BK$4341*$AX1943+BK$4342)*$BI1943/(100000000/($AX1943-$AW1943))</f>
        <v>80.817995661813484</v>
      </c>
      <c r="BM1943" s="3">
        <f t="shared" si="2596"/>
        <v>-0.1076100110145173</v>
      </c>
      <c r="BN1943" s="16" cm="1">
        <f t="array" ref="BN1943">$C1943*EXP(poly_from_str(100000000/$E1943,BN$4342))</f>
        <v>129.45649999639963</v>
      </c>
      <c r="BO1943" s="3">
        <f t="shared" si="2597"/>
        <v>4.499809670330265</v>
      </c>
      <c r="BP1943" s="13">
        <f t="shared" si="2598"/>
        <v>-0.47114525803061974</v>
      </c>
      <c r="BY1943">
        <v>124827</v>
      </c>
    </row>
    <row r="1944" spans="1:77" hidden="1" x14ac:dyDescent="0.25">
      <c r="A1944" t="s">
        <v>2834</v>
      </c>
      <c r="B1944" s="2" t="str">
        <f t="shared" si="2553"/>
        <v/>
      </c>
      <c r="C1944">
        <v>1</v>
      </c>
      <c r="E1944">
        <v>30511.62</v>
      </c>
      <c r="R1944">
        <v>19</v>
      </c>
      <c r="S1944" t="s">
        <v>22</v>
      </c>
      <c r="AA1944" s="10">
        <f t="shared" si="2555"/>
        <v>3276.4960000000001</v>
      </c>
      <c r="AB1944" s="3" cm="1">
        <f t="array" ref="AB1944">100000000/Lvac(AA1944)</f>
        <v>30511.616628018059</v>
      </c>
      <c r="AC1944" s="28">
        <f t="shared" si="2556"/>
        <v>3.0520409608313273E-7</v>
      </c>
      <c r="AD1944" s="28">
        <f t="shared" si="2557"/>
        <v>3.2774402359320579E-7</v>
      </c>
      <c r="AE1944" s="21">
        <f t="shared" si="2558"/>
        <v>30511.618194081406</v>
      </c>
      <c r="AF1944" s="10" cm="1">
        <f t="array" ref="AF1944">Lair(100000000/AE1944)</f>
        <v>3276.495831822243</v>
      </c>
      <c r="AG1944" s="10">
        <f t="shared" si="2559"/>
        <v>9.6561351864946667E-3</v>
      </c>
      <c r="AH1944" s="10" t="b">
        <f t="shared" si="2554"/>
        <v>1</v>
      </c>
      <c r="AI1944" s="10">
        <f t="shared" si="2562"/>
        <v>3276.4960000000001</v>
      </c>
      <c r="AJ1944">
        <v>3.0000000000000001E-3</v>
      </c>
      <c r="AK1944" s="3" cm="1">
        <f t="array" ref="AK1944">100000000/Lvac($AA1944)</f>
        <v>30511.616628018059</v>
      </c>
      <c r="AL1944" s="21">
        <f t="shared" ref="AL1944:AL1947" si="2599">AJ1944/AI1944*AK1944</f>
        <v>2.7936811118968001E-2</v>
      </c>
      <c r="AM1944" s="21"/>
      <c r="AN1944" s="21"/>
      <c r="AO1944" s="21"/>
      <c r="AP1944" s="21"/>
      <c r="AS1944" s="3">
        <f t="shared" si="2560"/>
        <v>-3.371981940290425E-3</v>
      </c>
      <c r="AT1944" s="3" cm="1">
        <f t="array" ref="AT1944">AS1944-(100000000/LvacE($A1944)-$E1944)</f>
        <v>-5.2180050261085853E-5</v>
      </c>
      <c r="BB1944"/>
      <c r="BC1944"/>
      <c r="BD1944"/>
      <c r="BE1944"/>
      <c r="BF1944"/>
      <c r="BG1944"/>
      <c r="BH1944"/>
      <c r="BI1944"/>
      <c r="BJ1944"/>
      <c r="BN1944" s="16" cm="1">
        <f t="array" ref="BN1944">$C1944*EXP(poly_from_str(100000000/$E1944,BN$4342))</f>
        <v>1.4565043273545999</v>
      </c>
      <c r="BO1944" s="16"/>
      <c r="BY1944" t="e">
        <v>#N/A</v>
      </c>
    </row>
    <row r="1945" spans="1:77" hidden="1" x14ac:dyDescent="0.25">
      <c r="A1945" t="s">
        <v>2835</v>
      </c>
      <c r="B1945" s="2" t="str">
        <f t="shared" si="2553"/>
        <v/>
      </c>
      <c r="C1945">
        <v>1</v>
      </c>
      <c r="D1945" t="s">
        <v>14</v>
      </c>
      <c r="E1945">
        <v>30514.959999999999</v>
      </c>
      <c r="R1945">
        <v>19</v>
      </c>
      <c r="S1945" t="s">
        <v>22</v>
      </c>
      <c r="AA1945" s="10">
        <f t="shared" si="2555"/>
        <v>3276.1370000000002</v>
      </c>
      <c r="AB1945" s="3" cm="1">
        <f t="array" ref="AB1945">100000000/Lvac(AA1945)</f>
        <v>30514.959985231224</v>
      </c>
      <c r="AC1945" s="28">
        <f t="shared" si="2556"/>
        <v>3.0523754043252771E-7</v>
      </c>
      <c r="AD1945" s="28">
        <f t="shared" si="2557"/>
        <v>3.2770811447368269E-7</v>
      </c>
      <c r="AE1945" s="21">
        <f t="shared" si="2558"/>
        <v>30514.959992091961</v>
      </c>
      <c r="AF1945" s="10" cm="1">
        <f t="array" ref="AF1945">Lair(100000000/AE1945)</f>
        <v>3276.136999263395</v>
      </c>
      <c r="AG1945" s="10">
        <f t="shared" si="2559"/>
        <v>9.6571556661444909E-3</v>
      </c>
      <c r="AH1945" s="10" t="b">
        <f t="shared" si="2554"/>
        <v>1</v>
      </c>
      <c r="AI1945" s="10">
        <f t="shared" si="2562"/>
        <v>3276.1370000000002</v>
      </c>
      <c r="AJ1945">
        <v>7.0000000000000001E-3</v>
      </c>
      <c r="AK1945" s="3" cm="1">
        <f t="array" ref="AK1945">100000000/Lvac($AA1945)</f>
        <v>30514.959985231224</v>
      </c>
      <c r="AL1945" s="21">
        <f t="shared" si="2599"/>
        <v>6.5200179326022858E-2</v>
      </c>
      <c r="AM1945" s="21"/>
      <c r="AN1945" s="21"/>
      <c r="AO1945" s="21"/>
      <c r="AP1945" s="21"/>
      <c r="AS1945" s="3">
        <f t="shared" si="2560"/>
        <v>-1.4768775145057589E-5</v>
      </c>
      <c r="AT1945" s="3" cm="1">
        <f t="array" ref="AT1945">AS1945-(100000000/LvacE($A1945)-$E1945)</f>
        <v>-5.2188377594575286E-5</v>
      </c>
      <c r="BB1945"/>
      <c r="BC1945"/>
      <c r="BD1945"/>
      <c r="BE1945"/>
      <c r="BF1945"/>
      <c r="BG1945"/>
      <c r="BH1945"/>
      <c r="BI1945"/>
      <c r="BJ1945"/>
      <c r="BN1945" s="16" cm="1">
        <f t="array" ref="BN1945">$C1945*EXP(poly_from_str(100000000/$E1945,BN$4342))</f>
        <v>1.4579698060638444</v>
      </c>
      <c r="BO1945" s="16"/>
      <c r="BY1945" t="e">
        <v>#N/A</v>
      </c>
    </row>
    <row r="1946" spans="1:77" hidden="1" x14ac:dyDescent="0.25">
      <c r="A1946" t="s">
        <v>2836</v>
      </c>
      <c r="B1946" s="2" t="str">
        <f t="shared" si="2553"/>
        <v/>
      </c>
      <c r="C1946">
        <v>0</v>
      </c>
      <c r="E1946">
        <v>30524.67</v>
      </c>
      <c r="R1946">
        <v>19</v>
      </c>
      <c r="S1946" t="s">
        <v>22</v>
      </c>
      <c r="AA1946" s="10">
        <f t="shared" si="2555"/>
        <v>3275.0949999999998</v>
      </c>
      <c r="AB1946" s="3" cm="1">
        <f t="array" ref="AB1946">100000000/Lvac(AA1946)</f>
        <v>30524.668253751352</v>
      </c>
      <c r="AC1946" s="28">
        <f t="shared" si="2556"/>
        <v>3.0533465441460478E-7</v>
      </c>
      <c r="AD1946" s="28">
        <f t="shared" si="2557"/>
        <v>3.2760388800527073E-7</v>
      </c>
      <c r="AE1946" s="21">
        <f t="shared" si="2558"/>
        <v>30524.66906551184</v>
      </c>
      <c r="AF1946" s="10" cm="1">
        <f t="array" ref="AF1946">Lair(100000000/AE1946)</f>
        <v>3275.0949129004939</v>
      </c>
      <c r="AG1946" s="10">
        <f t="shared" si="2559"/>
        <v>9.6601195161898131E-3</v>
      </c>
      <c r="AH1946" s="10" t="b">
        <f t="shared" si="2554"/>
        <v>1</v>
      </c>
      <c r="AI1946" s="10">
        <f t="shared" si="2562"/>
        <v>3275.0949999999998</v>
      </c>
      <c r="AJ1946">
        <v>3.0000000000000001E-3</v>
      </c>
      <c r="AK1946" s="3" cm="1">
        <f t="array" ref="AK1946">100000000/Lvac($AA1946)</f>
        <v>30524.668253751352</v>
      </c>
      <c r="AL1946" s="21">
        <f t="shared" si="2599"/>
        <v>2.796071709713888E-2</v>
      </c>
      <c r="AM1946" s="21"/>
      <c r="AN1946" s="21"/>
      <c r="AO1946" s="21"/>
      <c r="AP1946" s="21"/>
      <c r="AS1946" s="3">
        <f t="shared" si="2560"/>
        <v>-1.7462486466683913E-3</v>
      </c>
      <c r="AT1946" s="3" cm="1">
        <f t="array" ref="AT1946">AS1946-(100000000/LvacE($A1946)-$E1946)</f>
        <v>-5.2212471928214654E-5</v>
      </c>
      <c r="BB1946"/>
      <c r="BC1946"/>
      <c r="BD1946"/>
      <c r="BE1946"/>
      <c r="BF1946"/>
      <c r="BG1946"/>
      <c r="BH1946"/>
      <c r="BI1946"/>
      <c r="BJ1946"/>
      <c r="BN1946" s="16" cm="1">
        <f t="array" ref="BN1946">$C1946*EXP(poly_from_str(100000000/$E1946,BN$4342))</f>
        <v>0</v>
      </c>
      <c r="BO1946" s="16"/>
      <c r="BY1946" t="e">
        <v>#N/A</v>
      </c>
    </row>
    <row r="1947" spans="1:77" hidden="1" x14ac:dyDescent="0.25">
      <c r="A1947" t="s">
        <v>2837</v>
      </c>
      <c r="B1947" s="2" t="str">
        <f t="shared" si="2553"/>
        <v/>
      </c>
      <c r="C1947">
        <v>0</v>
      </c>
      <c r="E1947">
        <v>30524.93</v>
      </c>
      <c r="R1947">
        <v>19</v>
      </c>
      <c r="S1947" t="s">
        <v>22</v>
      </c>
      <c r="AA1947" s="10">
        <f t="shared" si="2555"/>
        <v>3275.067</v>
      </c>
      <c r="AB1947" s="3" cm="1">
        <f t="array" ref="AB1947">100000000/Lvac(AA1947)</f>
        <v>30524.929213754913</v>
      </c>
      <c r="AC1947" s="28">
        <f t="shared" si="2556"/>
        <v>3.0533726485595563E-7</v>
      </c>
      <c r="AD1947" s="28">
        <f t="shared" si="2557"/>
        <v>3.2760108729404936E-7</v>
      </c>
      <c r="AE1947" s="21">
        <f t="shared" si="2558"/>
        <v>30524.929579255193</v>
      </c>
      <c r="AF1947" s="10" cm="1">
        <f t="array" ref="AF1947">Lair(100000000/AE1947)</f>
        <v>3275.066960783568</v>
      </c>
      <c r="AG1947" s="10">
        <f t="shared" si="2559"/>
        <v>9.6601991980247905E-3</v>
      </c>
      <c r="AH1947" s="10" t="b">
        <f t="shared" si="2554"/>
        <v>1</v>
      </c>
      <c r="AI1947" s="10">
        <f t="shared" si="2562"/>
        <v>3275.067</v>
      </c>
      <c r="AJ1947">
        <v>3.0000000000000001E-3</v>
      </c>
      <c r="AK1947" s="3" cm="1">
        <f t="array" ref="AK1947">100000000/Lvac($AA1947)</f>
        <v>30524.929213754913</v>
      </c>
      <c r="AL1947" s="21">
        <f t="shared" si="2599"/>
        <v>2.7961195188148744E-2</v>
      </c>
      <c r="AM1947" s="21"/>
      <c r="AN1947" s="21"/>
      <c r="AO1947" s="21"/>
      <c r="AP1947" s="21"/>
      <c r="AS1947" s="3">
        <f t="shared" si="2560"/>
        <v>-7.8624508751090616E-4</v>
      </c>
      <c r="AT1947" s="3" cm="1">
        <f t="array" ref="AT1947">AS1947-(100000000/LvacE($A1947)-$E1947)</f>
        <v>-5.221311585046351E-5</v>
      </c>
      <c r="BB1947"/>
      <c r="BC1947"/>
      <c r="BD1947"/>
      <c r="BE1947"/>
      <c r="BF1947"/>
      <c r="BG1947"/>
      <c r="BH1947"/>
      <c r="BI1947"/>
      <c r="BJ1947"/>
      <c r="BN1947" s="16" cm="1">
        <f t="array" ref="BN1947">$C1947*EXP(poly_from_str(100000000/$E1947,BN$4342))</f>
        <v>0</v>
      </c>
      <c r="BO1947" s="16"/>
      <c r="BY1947" t="e">
        <v>#N/A</v>
      </c>
    </row>
    <row r="1948" spans="1:77" hidden="1" x14ac:dyDescent="0.25">
      <c r="A1948" t="s">
        <v>2838</v>
      </c>
      <c r="B1948" s="2" t="str">
        <f t="shared" si="2553"/>
        <v/>
      </c>
      <c r="C1948">
        <v>2</v>
      </c>
      <c r="D1948" t="s">
        <v>170</v>
      </c>
      <c r="E1948">
        <v>30525.22</v>
      </c>
      <c r="F1948">
        <v>35384</v>
      </c>
      <c r="G1948" t="s">
        <v>5</v>
      </c>
      <c r="H1948" s="5" t="s">
        <v>18</v>
      </c>
      <c r="I1948">
        <v>65909</v>
      </c>
      <c r="J1948" t="s">
        <v>3</v>
      </c>
      <c r="K1948" s="5" t="s">
        <v>18</v>
      </c>
      <c r="L1948">
        <v>35384.17</v>
      </c>
      <c r="M1948" t="str">
        <f>$G1948&amp;""</f>
        <v>e</v>
      </c>
      <c r="N1948" t="str">
        <f>$H1948&amp;""</f>
        <v>5/2</v>
      </c>
      <c r="O1948">
        <v>65909.440000000002</v>
      </c>
      <c r="P1948" t="str">
        <f>$J1948&amp;""</f>
        <v>o</v>
      </c>
      <c r="Q1948" t="str">
        <f>$K1948&amp;""</f>
        <v>5/2</v>
      </c>
      <c r="R1948">
        <v>19</v>
      </c>
      <c r="AA1948" s="10">
        <f t="shared" si="2555"/>
        <v>3275.0360000000001</v>
      </c>
      <c r="AB1948" s="3" cm="1">
        <f t="array" ref="AB1948">100000000/Lvac(AA1948)</f>
        <v>30525.218138963472</v>
      </c>
      <c r="AC1948" s="28">
        <f t="shared" si="2556"/>
        <v>3.0534015503951714E-7</v>
      </c>
      <c r="AD1948" s="28">
        <f t="shared" si="2557"/>
        <v>3.2759798650662697E-7</v>
      </c>
      <c r="AE1948" s="21">
        <f t="shared" si="2558"/>
        <v>30525.219004117567</v>
      </c>
      <c r="AF1948" s="10" cm="1">
        <f t="array" ref="AF1948">Lair(100000000/AE1948)</f>
        <v>3275.0359071748621</v>
      </c>
      <c r="AG1948" s="10">
        <f t="shared" si="2559"/>
        <v>9.660287419583094E-3</v>
      </c>
      <c r="AH1948" s="10" t="b">
        <f t="shared" si="2554"/>
        <v>1</v>
      </c>
      <c r="AI1948" s="10">
        <f>$AF1948</f>
        <v>3275.0359071748621</v>
      </c>
      <c r="AJ1948" s="10">
        <f>AL1948/AK1948*AI1948</f>
        <v>1.0728951689273894E-2</v>
      </c>
      <c r="AK1948" s="16" cm="1">
        <f t="array" ref="AK1948">100000000/Lvac($AA1948)-0</f>
        <v>30525.218138963472</v>
      </c>
      <c r="AL1948" s="16">
        <f>MAX(0.1,0.007/$AA1948*$AE1948)</f>
        <v>0.1</v>
      </c>
      <c r="AM1948" s="10" cm="1">
        <f t="array" ref="AM1948">Lvac($AI1948)-$BA1948</f>
        <v>5.4728911272832192E-3</v>
      </c>
      <c r="AN1948" s="10">
        <f>$AK1948-($AX1948-$AW1948)</f>
        <v>-5.1861036532500293E-2</v>
      </c>
      <c r="AO1948" s="3">
        <f>AM1948/AJ1948</f>
        <v>0.5101049278425458</v>
      </c>
      <c r="AP1948" s="3">
        <v>0.51875894745785633</v>
      </c>
      <c r="AS1948" s="3">
        <f t="shared" si="2560"/>
        <v>-1.8610365295899101E-3</v>
      </c>
      <c r="AT1948" s="3" cm="1">
        <f t="array" ref="AT1948">AS1948-(100000000/LvacE($A1948)-$E1948)</f>
        <v>-5.22138288943097E-5</v>
      </c>
      <c r="AU1948" t="s">
        <v>4723</v>
      </c>
      <c r="AV1948" t="s">
        <v>4902</v>
      </c>
      <c r="AW1948" s="3">
        <v>35384.17</v>
      </c>
      <c r="AX1948" s="3">
        <v>65909.440000000002</v>
      </c>
      <c r="AY1948" s="3"/>
      <c r="AZ1948" s="10" cm="1">
        <f t="array" ref="AZ1948">Lair(100000000/($AX1948-$AW1948))</f>
        <v>3275.0304356735342</v>
      </c>
      <c r="BA1948" s="10">
        <f>100000000/($AX1948-$AW1948)</f>
        <v>3275.9742993264263</v>
      </c>
      <c r="BB1948" s="12">
        <v>15300000</v>
      </c>
      <c r="BC1948" s="3">
        <v>0.16600000000000001</v>
      </c>
      <c r="BD1948" s="12" cm="1">
        <f t="array" ref="BD1948">SfromgA($BB1948,$BA1948,"")</f>
        <v>0.26548882698266613</v>
      </c>
      <c r="BE1948" s="29">
        <f>(10^MAX(0.05, -0.312925054856973*((LN($BD1948))^(1/3)) + 0.454808404431693)-1)*100</f>
        <v>528.94138230838837</v>
      </c>
      <c r="BG1948" s="3"/>
      <c r="BH1948" s="3"/>
      <c r="BI1948" s="12">
        <f>IF($BB1948="",$BF1948,$BB1948)</f>
        <v>15300000</v>
      </c>
      <c r="BJ1948" s="29">
        <f>IF($BB1948="",$BH1948,$BE1948)</f>
        <v>528.94138230838837</v>
      </c>
      <c r="BK1948" s="3">
        <f>LN(BN1948*100000000/($AX1948-$AW1948)/$BI1948)</f>
        <v>-7.3757210843612597</v>
      </c>
      <c r="BL1948" s="13">
        <f>EXP(BK$4341*$AX1948+BK$4342)*$BI1948/(100000000/($AX1948-$AW1948))</f>
        <v>3.5083698873186897</v>
      </c>
      <c r="BM1948" s="3">
        <f t="shared" ref="BM1948" si="2600">LN(BL1948/$C1948)</f>
        <v>0.56200432947433587</v>
      </c>
      <c r="BN1948" s="16" cm="1">
        <f t="array" ref="BN1948">$C1948*EXP(poly_from_str(100000000/$E1948,BN$4342))</f>
        <v>2.9249333736868399</v>
      </c>
      <c r="BO1948" s="3">
        <f>LN($C1948)</f>
        <v>0.69314718055994529</v>
      </c>
      <c r="BP1948" s="13">
        <f>LN(BL1948/BN1948)</f>
        <v>0.18187980783661056</v>
      </c>
      <c r="BY1948">
        <v>2817</v>
      </c>
    </row>
    <row r="1949" spans="1:77" hidden="1" x14ac:dyDescent="0.25">
      <c r="A1949" t="s">
        <v>2839</v>
      </c>
      <c r="B1949" s="2" t="str">
        <f t="shared" si="2553"/>
        <v/>
      </c>
      <c r="C1949">
        <v>1</v>
      </c>
      <c r="E1949">
        <v>30553.03</v>
      </c>
      <c r="R1949">
        <v>19</v>
      </c>
      <c r="S1949" t="s">
        <v>22</v>
      </c>
      <c r="AA1949" s="10">
        <f t="shared" si="2555"/>
        <v>3272.0549999999998</v>
      </c>
      <c r="AB1949" s="3" cm="1">
        <f t="array" ref="AB1949">100000000/Lvac(AA1949)</f>
        <v>30553.027133597643</v>
      </c>
      <c r="AC1949" s="28">
        <f t="shared" si="2556"/>
        <v>3.0561833465513265E-7</v>
      </c>
      <c r="AD1949" s="28">
        <f t="shared" si="2557"/>
        <v>3.2729981079365777E-7</v>
      </c>
      <c r="AE1949" s="21">
        <f t="shared" si="2558"/>
        <v>30553.028468721379</v>
      </c>
      <c r="AF1949" s="10" cm="1">
        <f t="array" ref="AF1949">Lair(100000000/AE1949)</f>
        <v>3272.0548570109677</v>
      </c>
      <c r="AG1949" s="10">
        <f t="shared" si="2559"/>
        <v>9.6687826356215978E-3</v>
      </c>
      <c r="AH1949" s="10" t="b">
        <f t="shared" si="2554"/>
        <v>1</v>
      </c>
      <c r="AI1949" s="10">
        <f t="shared" si="2562"/>
        <v>3272.0549999999998</v>
      </c>
      <c r="AJ1949">
        <v>3.0000000000000001E-3</v>
      </c>
      <c r="AK1949" s="3" cm="1">
        <f t="array" ref="AK1949">100000000/Lvac($AA1949)</f>
        <v>30553.027133597643</v>
      </c>
      <c r="AL1949" s="21">
        <f t="shared" ref="AL1949:AL1951" si="2601">AJ1949/AI1949*AK1949</f>
        <v>2.8012695813729577E-2</v>
      </c>
      <c r="AM1949" s="21"/>
      <c r="AN1949" s="21"/>
      <c r="AO1949" s="21"/>
      <c r="AP1949" s="21"/>
      <c r="AS1949" s="3">
        <f t="shared" si="2560"/>
        <v>-2.8664023557212204E-3</v>
      </c>
      <c r="AT1949" s="3" cm="1">
        <f t="array" ref="AT1949">AS1949-(100000000/LvacE($A1949)-$E1949)</f>
        <v>-5.2282099204603583E-5</v>
      </c>
      <c r="BB1949"/>
      <c r="BC1949"/>
      <c r="BD1949"/>
      <c r="BE1949"/>
      <c r="BF1949"/>
      <c r="BG1949"/>
      <c r="BH1949"/>
      <c r="BI1949"/>
      <c r="BJ1949"/>
      <c r="BN1949" s="16" cm="1">
        <f t="array" ref="BN1949">$C1949*EXP(poly_from_str(100000000/$E1949,BN$4342))</f>
        <v>1.4746176165176281</v>
      </c>
      <c r="BO1949" s="16"/>
      <c r="BY1949">
        <v>1419</v>
      </c>
    </row>
    <row r="1950" spans="1:77" hidden="1" x14ac:dyDescent="0.25">
      <c r="A1950" t="s">
        <v>2840</v>
      </c>
      <c r="B1950" s="2" t="str">
        <f t="shared" si="2553"/>
        <v/>
      </c>
      <c r="C1950">
        <v>0</v>
      </c>
      <c r="E1950">
        <v>30565.67</v>
      </c>
      <c r="R1950">
        <v>19</v>
      </c>
      <c r="S1950" t="s">
        <v>22</v>
      </c>
      <c r="AA1950" s="10">
        <f t="shared" si="2555"/>
        <v>3270.701</v>
      </c>
      <c r="AB1950" s="3" cm="1">
        <f t="array" ref="AB1950">100000000/Lvac(AA1950)</f>
        <v>30565.674997321832</v>
      </c>
      <c r="AC1950" s="28">
        <f t="shared" si="2556"/>
        <v>3.0574485408479712E-7</v>
      </c>
      <c r="AD1950" s="28">
        <f t="shared" si="2557"/>
        <v>3.271643764083797E-7</v>
      </c>
      <c r="AE1950" s="21">
        <f t="shared" si="2558"/>
        <v>30565.672667591596</v>
      </c>
      <c r="AF1950" s="10" cm="1">
        <f t="array" ref="AF1950">Lair(100000000/AE1950)</f>
        <v>3270.7012493029488</v>
      </c>
      <c r="AG1950" s="10">
        <f t="shared" si="2559"/>
        <v>9.672648921029748E-3</v>
      </c>
      <c r="AH1950" s="10" t="b">
        <f t="shared" si="2554"/>
        <v>1</v>
      </c>
      <c r="AI1950" s="10">
        <f t="shared" si="2562"/>
        <v>3270.701</v>
      </c>
      <c r="AJ1950">
        <v>3.0000000000000001E-3</v>
      </c>
      <c r="AK1950" s="3" cm="1">
        <f t="array" ref="AK1950">100000000/Lvac($AA1950)</f>
        <v>30565.674997321832</v>
      </c>
      <c r="AL1950" s="21">
        <f t="shared" si="2601"/>
        <v>2.8035893526178485E-2</v>
      </c>
      <c r="AM1950" s="21"/>
      <c r="AN1950" s="21"/>
      <c r="AO1950" s="21"/>
      <c r="AP1950" s="21"/>
      <c r="AS1950" s="3">
        <f t="shared" si="2560"/>
        <v>4.9973218337981962E-3</v>
      </c>
      <c r="AT1950" s="3" cm="1">
        <f t="array" ref="AT1950">AS1950-(100000000/LvacE($A1950)-$E1950)</f>
        <v>-5.2312789193820208E-5</v>
      </c>
      <c r="BB1950"/>
      <c r="BC1950"/>
      <c r="BD1950"/>
      <c r="BE1950"/>
      <c r="BF1950"/>
      <c r="BG1950"/>
      <c r="BH1950"/>
      <c r="BI1950"/>
      <c r="BJ1950"/>
      <c r="BN1950" s="16" cm="1">
        <f t="array" ref="BN1950">$C1950*EXP(poly_from_str(100000000/$E1950,BN$4342))</f>
        <v>0</v>
      </c>
      <c r="BO1950" s="16"/>
      <c r="BY1950" t="e">
        <v>#N/A</v>
      </c>
    </row>
    <row r="1951" spans="1:77" hidden="1" x14ac:dyDescent="0.25">
      <c r="A1951" t="s">
        <v>2841</v>
      </c>
      <c r="B1951" s="2" t="str">
        <f t="shared" si="2553"/>
        <v/>
      </c>
      <c r="C1951">
        <v>0</v>
      </c>
      <c r="E1951">
        <v>30565.97</v>
      </c>
      <c r="R1951">
        <v>19</v>
      </c>
      <c r="S1951" t="s">
        <v>22</v>
      </c>
      <c r="AA1951" s="10">
        <f t="shared" si="2555"/>
        <v>3270.6689999999999</v>
      </c>
      <c r="AB1951" s="3" cm="1">
        <f t="array" ref="AB1951">100000000/Lvac(AA1951)</f>
        <v>30565.974039523371</v>
      </c>
      <c r="AC1951" s="28">
        <f t="shared" si="2556"/>
        <v>3.0574784547136993E-7</v>
      </c>
      <c r="AD1951" s="28">
        <f t="shared" si="2557"/>
        <v>3.2716117559576174E-7</v>
      </c>
      <c r="AE1951" s="21">
        <f t="shared" si="2558"/>
        <v>30565.972156275373</v>
      </c>
      <c r="AF1951" s="10" cm="1">
        <f t="array" ref="AF1951">Lair(100000000/AE1951)</f>
        <v>3270.6692015212225</v>
      </c>
      <c r="AG1951" s="10">
        <f t="shared" si="2559"/>
        <v>9.6727403536590491E-3</v>
      </c>
      <c r="AH1951" s="10" t="b">
        <f t="shared" si="2554"/>
        <v>1</v>
      </c>
      <c r="AI1951" s="10">
        <f t="shared" si="2562"/>
        <v>3270.6689999999999</v>
      </c>
      <c r="AJ1951">
        <v>3.0000000000000001E-3</v>
      </c>
      <c r="AK1951" s="3" cm="1">
        <f t="array" ref="AK1951">100000000/Lvac($AA1951)</f>
        <v>30565.974039523371</v>
      </c>
      <c r="AL1951" s="21">
        <f t="shared" si="2601"/>
        <v>2.8036442121954289E-2</v>
      </c>
      <c r="AM1951" s="21"/>
      <c r="AN1951" s="21"/>
      <c r="AO1951" s="21"/>
      <c r="AP1951" s="21"/>
      <c r="AS1951" s="3">
        <f t="shared" si="2560"/>
        <v>4.0395233700110111E-3</v>
      </c>
      <c r="AT1951" s="3" cm="1">
        <f t="array" ref="AT1951">AS1951-(100000000/LvacE($A1951)-$E1951)</f>
        <v>-5.2313516789581627E-5</v>
      </c>
      <c r="BB1951"/>
      <c r="BC1951"/>
      <c r="BD1951"/>
      <c r="BE1951"/>
      <c r="BF1951"/>
      <c r="BG1951"/>
      <c r="BH1951"/>
      <c r="BI1951"/>
      <c r="BJ1951"/>
      <c r="BN1951" s="16" cm="1">
        <f t="array" ref="BN1951">$C1951*EXP(poly_from_str(100000000/$E1951,BN$4342))</f>
        <v>0</v>
      </c>
      <c r="BO1951" s="16"/>
      <c r="BY1951" t="e">
        <v>#N/A</v>
      </c>
    </row>
    <row r="1952" spans="1:77" hidden="1" x14ac:dyDescent="0.25">
      <c r="A1952" t="s">
        <v>2842</v>
      </c>
      <c r="B1952" s="2" t="str">
        <f t="shared" si="2553"/>
        <v/>
      </c>
      <c r="C1952">
        <v>3</v>
      </c>
      <c r="D1952" t="s">
        <v>170</v>
      </c>
      <c r="E1952">
        <v>30566.45</v>
      </c>
      <c r="R1952">
        <v>19</v>
      </c>
      <c r="S1952" t="s">
        <v>22</v>
      </c>
      <c r="AA1952" s="10">
        <f t="shared" si="2555"/>
        <v>3270.6179999999999</v>
      </c>
      <c r="AB1952" s="3" cm="1">
        <f t="array" ref="AB1952">100000000/Lvac(AA1952)</f>
        <v>30566.450650126229</v>
      </c>
      <c r="AC1952" s="28">
        <f t="shared" si="2556"/>
        <v>3.05752613114708E-7</v>
      </c>
      <c r="AD1952" s="28">
        <f t="shared" si="2557"/>
        <v>3.2715607430065495E-7</v>
      </c>
      <c r="AE1952" s="21">
        <f t="shared" si="2558"/>
        <v>30566.450347023714</v>
      </c>
      <c r="AF1952" s="10" cm="1">
        <f t="array" ref="AF1952">Lair(100000000/AE1952)</f>
        <v>3270.618032433159</v>
      </c>
      <c r="AG1952" s="10">
        <f t="shared" si="2559"/>
        <v>9.6728860799589304E-3</v>
      </c>
      <c r="AH1952" s="10" t="b">
        <f t="shared" si="2554"/>
        <v>1</v>
      </c>
      <c r="AI1952" s="10">
        <f>100000000/AK1952</f>
        <v>3271.6142594304365</v>
      </c>
      <c r="AJ1952" s="10">
        <f>AL1952/AK1952*AI1952</f>
        <v>5.3517299312542822E-2</v>
      </c>
      <c r="AK1952" s="16" cm="1">
        <f t="array" ref="AK1952">100000000/Lvac($AA1952)-0.5</f>
        <v>30565.950650126229</v>
      </c>
      <c r="AL1952" s="22">
        <v>0.5</v>
      </c>
      <c r="AM1952" s="22"/>
      <c r="AN1952" s="22"/>
      <c r="AO1952" s="22"/>
      <c r="AP1952" s="22"/>
      <c r="AS1952" s="3">
        <f t="shared" si="2560"/>
        <v>6.5012622872018255E-4</v>
      </c>
      <c r="AT1952" s="3" cm="1">
        <f t="array" ref="AT1952">AS1952-(100000000/LvacE($A1952)-$E1952)</f>
        <v>-5.2314670028863475E-5</v>
      </c>
      <c r="BB1952"/>
      <c r="BC1952"/>
      <c r="BD1952"/>
      <c r="BE1952"/>
      <c r="BF1952"/>
      <c r="BG1952"/>
      <c r="BH1952"/>
      <c r="BI1952"/>
      <c r="BJ1952"/>
      <c r="BN1952" s="16" cm="1">
        <f t="array" ref="BN1952">$C1952*EXP(poly_from_str(100000000/$E1952,BN$4342))</f>
        <v>4.4413817867241576</v>
      </c>
      <c r="BO1952" s="16"/>
      <c r="BY1952">
        <v>4272</v>
      </c>
    </row>
    <row r="1953" spans="1:77" hidden="1" x14ac:dyDescent="0.25">
      <c r="A1953" t="s">
        <v>2843</v>
      </c>
      <c r="B1953" s="2" t="str">
        <f t="shared" si="2553"/>
        <v/>
      </c>
      <c r="C1953">
        <v>0</v>
      </c>
      <c r="E1953">
        <v>30610.43</v>
      </c>
      <c r="R1953">
        <v>19</v>
      </c>
      <c r="S1953" t="s">
        <v>22</v>
      </c>
      <c r="AA1953" s="10">
        <f t="shared" si="2555"/>
        <v>3265.9189999999999</v>
      </c>
      <c r="AB1953" s="3" cm="1">
        <f t="array" ref="AB1953">100000000/Lvac(AA1953)</f>
        <v>30610.428107561569</v>
      </c>
      <c r="AC1953" s="28">
        <f t="shared" si="2556"/>
        <v>3.0619252957590192E-7</v>
      </c>
      <c r="AD1953" s="28">
        <f t="shared" si="2557"/>
        <v>3.2668605498953285E-7</v>
      </c>
      <c r="AE1953" s="21">
        <f t="shared" si="2558"/>
        <v>30610.42899256507</v>
      </c>
      <c r="AF1953" s="10" cm="1">
        <f t="array" ref="AF1953">Lair(100000000/AE1953)</f>
        <v>3265.9189055730571</v>
      </c>
      <c r="AG1953" s="10">
        <f t="shared" si="2559"/>
        <v>9.6863422068277829E-3</v>
      </c>
      <c r="AH1953" s="10" t="b">
        <f t="shared" si="2554"/>
        <v>1</v>
      </c>
      <c r="AI1953" s="10">
        <f t="shared" si="2562"/>
        <v>3265.9189999999999</v>
      </c>
      <c r="AJ1953">
        <v>3.0000000000000001E-3</v>
      </c>
      <c r="AK1953" s="3" cm="1">
        <f t="array" ref="AK1953">100000000/Lvac($AA1953)</f>
        <v>30610.428107561569</v>
      </c>
      <c r="AL1953" s="21">
        <f t="shared" ref="AL1953:AL1954" si="2602">AJ1953/AI1953*AK1953</f>
        <v>2.8118053240966698E-2</v>
      </c>
      <c r="AM1953" s="21"/>
      <c r="AN1953" s="21"/>
      <c r="AO1953" s="21"/>
      <c r="AP1953" s="21"/>
      <c r="AS1953" s="3">
        <f t="shared" si="2560"/>
        <v>-1.8924384312413167E-3</v>
      </c>
      <c r="AT1953" s="3" cm="1">
        <f t="array" ref="AT1953">AS1953-(100000000/LvacE($A1953)-$E1953)</f>
        <v>-5.2419600251596421E-5</v>
      </c>
      <c r="BB1953"/>
      <c r="BC1953"/>
      <c r="BD1953"/>
      <c r="BE1953"/>
      <c r="BF1953"/>
      <c r="BG1953"/>
      <c r="BH1953"/>
      <c r="BI1953"/>
      <c r="BJ1953"/>
      <c r="BN1953" s="16" cm="1">
        <f t="array" ref="BN1953">$C1953*EXP(poly_from_str(100000000/$E1953,BN$4342))</f>
        <v>0</v>
      </c>
      <c r="BO1953" s="16"/>
      <c r="BY1953" t="e">
        <v>#N/A</v>
      </c>
    </row>
    <row r="1954" spans="1:77" hidden="1" x14ac:dyDescent="0.25">
      <c r="A1954" t="s">
        <v>2844</v>
      </c>
      <c r="B1954" s="2" t="str">
        <f t="shared" si="2553"/>
        <v/>
      </c>
      <c r="C1954">
        <v>0</v>
      </c>
      <c r="E1954">
        <v>30610.76</v>
      </c>
      <c r="R1954">
        <v>19</v>
      </c>
      <c r="S1954" t="s">
        <v>22</v>
      </c>
      <c r="AA1954" s="10">
        <f t="shared" si="2555"/>
        <v>3265.884</v>
      </c>
      <c r="AB1954" s="3" cm="1">
        <f t="array" ref="AB1954">100000000/Lvac(AA1954)</f>
        <v>30610.756143742383</v>
      </c>
      <c r="AC1954" s="28">
        <f t="shared" si="2556"/>
        <v>3.0619581099634894E-7</v>
      </c>
      <c r="AD1954" s="28">
        <f t="shared" si="2557"/>
        <v>3.2668255410097915E-7</v>
      </c>
      <c r="AE1954" s="21">
        <f t="shared" si="2558"/>
        <v>30610.757947171933</v>
      </c>
      <c r="AF1954" s="10" cm="1">
        <f t="array" ref="AF1954">Lair(100000000/AE1954)</f>
        <v>3265.8838075841695</v>
      </c>
      <c r="AG1954" s="10">
        <f t="shared" si="2559"/>
        <v>9.6864426513223363E-3</v>
      </c>
      <c r="AH1954" s="10" t="b">
        <f t="shared" si="2554"/>
        <v>1</v>
      </c>
      <c r="AI1954" s="10">
        <f t="shared" si="2562"/>
        <v>3265.884</v>
      </c>
      <c r="AJ1954">
        <v>3.0000000000000001E-3</v>
      </c>
      <c r="AK1954" s="3" cm="1">
        <f t="array" ref="AK1954">100000000/Lvac($AA1954)</f>
        <v>30610.756143742383</v>
      </c>
      <c r="AL1954" s="21">
        <f t="shared" si="2602"/>
        <v>2.8118655907934005E-2</v>
      </c>
      <c r="AM1954" s="21"/>
      <c r="AN1954" s="21"/>
      <c r="AO1954" s="21"/>
      <c r="AP1954" s="21"/>
      <c r="AS1954" s="3">
        <f t="shared" si="2560"/>
        <v>-3.8562576155527495E-3</v>
      </c>
      <c r="AT1954" s="3" cm="1">
        <f t="array" ref="AT1954">AS1954-(100000000/LvacE($A1954)-$E1954)</f>
        <v>-5.2420371503103524E-5</v>
      </c>
      <c r="BB1954"/>
      <c r="BC1954"/>
      <c r="BD1954"/>
      <c r="BE1954"/>
      <c r="BF1954"/>
      <c r="BG1954"/>
      <c r="BH1954"/>
      <c r="BI1954"/>
      <c r="BJ1954"/>
      <c r="BN1954" s="16" cm="1">
        <f t="array" ref="BN1954">$C1954*EXP(poly_from_str(100000000/$E1954,BN$4342))</f>
        <v>0</v>
      </c>
      <c r="BO1954" s="16"/>
      <c r="BY1954" t="e">
        <v>#N/A</v>
      </c>
    </row>
    <row r="1955" spans="1:77" hidden="1" x14ac:dyDescent="0.25">
      <c r="A1955" t="s">
        <v>2845</v>
      </c>
      <c r="B1955" s="2" t="str">
        <f t="shared" si="2553"/>
        <v/>
      </c>
      <c r="C1955">
        <v>3</v>
      </c>
      <c r="D1955" t="s">
        <v>170</v>
      </c>
      <c r="E1955">
        <v>30611.1</v>
      </c>
      <c r="F1955">
        <v>30994</v>
      </c>
      <c r="G1955" t="s">
        <v>5</v>
      </c>
      <c r="H1955" s="5" t="s">
        <v>4</v>
      </c>
      <c r="I1955">
        <v>61605</v>
      </c>
      <c r="J1955" t="s">
        <v>3</v>
      </c>
      <c r="K1955" s="5" t="s">
        <v>8</v>
      </c>
      <c r="L1955">
        <v>30994.55</v>
      </c>
      <c r="M1955" t="str">
        <f t="shared" ref="M1955:M1956" si="2603">$G1955&amp;""</f>
        <v>e</v>
      </c>
      <c r="N1955" t="str">
        <f t="shared" ref="N1955:N1956" si="2604">$H1955&amp;""</f>
        <v>9/2</v>
      </c>
      <c r="O1955">
        <v>61605.66</v>
      </c>
      <c r="P1955" t="str">
        <f t="shared" ref="P1955:P1956" si="2605">$J1955&amp;""</f>
        <v>o</v>
      </c>
      <c r="Q1955" t="str">
        <f t="shared" ref="Q1955:Q1956" si="2606">$K1955&amp;""</f>
        <v>7/2</v>
      </c>
      <c r="R1955">
        <v>19</v>
      </c>
      <c r="AA1955" s="10">
        <f t="shared" si="2555"/>
        <v>3265.8470000000002</v>
      </c>
      <c r="AB1955" s="3" cm="1">
        <f t="array" ref="AB1955">100000000/Lvac(AA1955)</f>
        <v>30611.102932492624</v>
      </c>
      <c r="AC1955" s="28">
        <f t="shared" si="2556"/>
        <v>3.0619928000301301E-7</v>
      </c>
      <c r="AD1955" s="28">
        <f t="shared" si="2557"/>
        <v>3.2667885316165288E-7</v>
      </c>
      <c r="AE1955" s="21">
        <f t="shared" si="2558"/>
        <v>30611.101561040825</v>
      </c>
      <c r="AF1955" s="10" cm="1">
        <f t="array" ref="AF1955">Lair(100000000/AE1955)</f>
        <v>3265.8471463229243</v>
      </c>
      <c r="AG1955" s="10">
        <f t="shared" si="2559"/>
        <v>9.6865488390136811E-3</v>
      </c>
      <c r="AH1955" s="10" t="b">
        <f t="shared" si="2554"/>
        <v>1</v>
      </c>
      <c r="AI1955" s="10">
        <f t="shared" ref="AI1955:AI1956" si="2607">$AF1955</f>
        <v>3265.8471463229243</v>
      </c>
      <c r="AJ1955" s="10">
        <f t="shared" ref="AJ1955:AJ1956" si="2608">AL1955/AK1955*AI1955</f>
        <v>1.0668832003620298E-2</v>
      </c>
      <c r="AK1955" s="16" cm="1">
        <f t="array" ref="AK1955">100000000/Lvac($AA1955)-0</f>
        <v>30611.102932492624</v>
      </c>
      <c r="AL1955" s="16">
        <f>MAX(0.1,0.007/$AA1955*$AE1955)</f>
        <v>0.1</v>
      </c>
      <c r="AM1955" s="10" cm="1">
        <f t="array" ref="AM1955">Lvac($AI1955)-$BA1955</f>
        <v>9.0059773401662824E-4</v>
      </c>
      <c r="AN1955" s="10">
        <f t="shared" ref="AN1955:AN1956" si="2609">$AK1955-($AX1955-$AW1955)</f>
        <v>-7.0675073802703992E-3</v>
      </c>
      <c r="AO1955" s="3">
        <f t="shared" ref="AO1955:AO1956" si="2610">AM1955/AJ1955</f>
        <v>8.4413901513401349E-2</v>
      </c>
      <c r="AP1955" s="3">
        <v>7.0695432828435129E-2</v>
      </c>
      <c r="AS1955" s="3">
        <f t="shared" si="2560"/>
        <v>2.9324926254048478E-3</v>
      </c>
      <c r="AT1955" s="3" cm="1">
        <f t="array" ref="AT1955">AS1955-(100000000/LvacE($A1955)-$E1955)</f>
        <v>-5.2421186410356313E-5</v>
      </c>
      <c r="AU1955" t="s">
        <v>4783</v>
      </c>
      <c r="AV1955" t="s">
        <v>4817</v>
      </c>
      <c r="AW1955" s="3">
        <v>30994.55</v>
      </c>
      <c r="AX1955" s="3">
        <v>61605.66</v>
      </c>
      <c r="AY1955" s="3"/>
      <c r="AZ1955" s="10" cm="1">
        <f t="array" ref="AZ1955">Lair(100000000/($AX1955-$AW1955))</f>
        <v>3265.8462459537686</v>
      </c>
      <c r="BA1955" s="10">
        <f t="shared" ref="BA1955:BA1956" si="2611">100000000/($AX1955-$AW1955)</f>
        <v>3266.7877773788664</v>
      </c>
      <c r="BB1955" s="12">
        <v>26400000</v>
      </c>
      <c r="BC1955" s="3">
        <v>0.02</v>
      </c>
      <c r="BD1955" s="12" cm="1">
        <f t="array" ref="BD1955">SfromgA($BB1955,$BA1955,"")</f>
        <v>0.45425535199068817</v>
      </c>
      <c r="BE1955" s="29">
        <f t="shared" ref="BE1955:BE1956" si="2612">(10^MAX(0.05, -0.312925054856973*((LN($BD1955))^(1/3)) + 0.454808404431693)-1)*100</f>
        <v>454.59559285907056</v>
      </c>
      <c r="BG1955" s="3"/>
      <c r="BH1955" s="3"/>
      <c r="BI1955" s="12">
        <f t="shared" ref="BI1955:BI1956" si="2613">IF($BB1955="",$BF1955,$BB1955)</f>
        <v>26400000</v>
      </c>
      <c r="BJ1955" s="29">
        <f t="shared" ref="BJ1955:BJ1956" si="2614">IF($BB1955="",$BH1955,$BE1955)</f>
        <v>454.59559285907056</v>
      </c>
      <c r="BK1955" s="3">
        <f t="shared" ref="BK1955:BK1956" si="2615">LN(BN1955*100000000/($AX1955-$AW1955)/$BI1955)</f>
        <v>-7.4933688581211113</v>
      </c>
      <c r="BL1955" s="13">
        <f>EXP(BK$4341*$AX1955+BK$4342)*$BI1955/(100000000/($AX1955-$AW1955))</f>
        <v>8.4188455356047651</v>
      </c>
      <c r="BM1955" s="3">
        <f t="shared" ref="BM1955:BM1956" si="2616">LN(BL1955/$C1955)</f>
        <v>1.0318604204000625</v>
      </c>
      <c r="BN1955" s="16" cm="1">
        <f t="array" ref="BN1955">$C1955*EXP(poly_from_str(100000000/$E1955,BN$4342))</f>
        <v>4.4993964249178946</v>
      </c>
      <c r="BO1955" s="3">
        <f t="shared" ref="BO1955:BO1956" si="2617">LN($C1955)</f>
        <v>1.0986122886681098</v>
      </c>
      <c r="BP1955" s="13">
        <f>LN(BL1955/BN1955)</f>
        <v>0.62652944908385866</v>
      </c>
      <c r="BY1955">
        <v>4324</v>
      </c>
    </row>
    <row r="1956" spans="1:77" hidden="1" x14ac:dyDescent="0.25">
      <c r="A1956" t="s">
        <v>2846</v>
      </c>
      <c r="B1956" s="2" t="str">
        <f t="shared" si="2553"/>
        <v/>
      </c>
      <c r="C1956">
        <v>20</v>
      </c>
      <c r="D1956" t="s">
        <v>134</v>
      </c>
      <c r="E1956">
        <v>30623.55</v>
      </c>
      <c r="F1956">
        <v>30733</v>
      </c>
      <c r="G1956" t="s">
        <v>5</v>
      </c>
      <c r="H1956" s="5" t="s">
        <v>16</v>
      </c>
      <c r="I1956">
        <v>61357</v>
      </c>
      <c r="J1956" t="s">
        <v>3</v>
      </c>
      <c r="K1956" s="5" t="s">
        <v>4</v>
      </c>
      <c r="L1956">
        <v>30733.53</v>
      </c>
      <c r="M1956" t="str">
        <f t="shared" si="2603"/>
        <v>e</v>
      </c>
      <c r="N1956" t="str">
        <f t="shared" si="2604"/>
        <v>11/2</v>
      </c>
      <c r="O1956">
        <v>61357.04</v>
      </c>
      <c r="P1956" t="str">
        <f t="shared" si="2605"/>
        <v>o</v>
      </c>
      <c r="Q1956" t="str">
        <f t="shared" si="2606"/>
        <v>9/2</v>
      </c>
      <c r="R1956">
        <v>19</v>
      </c>
      <c r="AA1956" s="10">
        <f t="shared" si="2555"/>
        <v>3264.52</v>
      </c>
      <c r="AB1956" s="3" cm="1">
        <f t="array" ref="AB1956">100000000/Lvac(AA1956)</f>
        <v>30623.545660571075</v>
      </c>
      <c r="AC1956" s="28">
        <f t="shared" si="2556"/>
        <v>3.0632374744219672E-7</v>
      </c>
      <c r="AD1956" s="28">
        <f t="shared" si="2557"/>
        <v>3.2654611947418495E-7</v>
      </c>
      <c r="AE1956" s="21">
        <f t="shared" si="2558"/>
        <v>30623.547691767264</v>
      </c>
      <c r="AF1956" s="10" cm="1">
        <f t="array" ref="AF1956">Lair(100000000/AE1956)</f>
        <v>3264.5197834637224</v>
      </c>
      <c r="AG1956" s="10">
        <f t="shared" si="2559"/>
        <v>9.690359633356677E-3</v>
      </c>
      <c r="AH1956" s="10" t="b">
        <f t="shared" si="2554"/>
        <v>1</v>
      </c>
      <c r="AI1956" s="10">
        <f t="shared" si="2607"/>
        <v>3264.5197834637224</v>
      </c>
      <c r="AJ1956" s="10">
        <f t="shared" si="2608"/>
        <v>8.5281301378942811E-3</v>
      </c>
      <c r="AK1956" s="23" cm="1">
        <f t="array" ref="AK1956">100000000/Lvac($AA1956)+0</f>
        <v>30623.545660571075</v>
      </c>
      <c r="AL1956" s="23">
        <f>MAX(0.08,0.007/$AA1956*$AE1956)</f>
        <v>0.08</v>
      </c>
      <c r="AM1956" s="10" cm="1">
        <f t="array" ref="AM1956">Lvac($AI1956)-$BA1956</f>
        <v>-4.0191668167608441E-3</v>
      </c>
      <c r="AN1956" s="10">
        <f t="shared" si="2609"/>
        <v>3.5660571073094616E-2</v>
      </c>
      <c r="AO1956" s="3">
        <f t="shared" si="2610"/>
        <v>-0.47128347618687189</v>
      </c>
      <c r="AP1956" s="3">
        <v>-0.44588617404527214</v>
      </c>
      <c r="AS1956" s="3">
        <f t="shared" si="2560"/>
        <v>-4.3394289241405204E-3</v>
      </c>
      <c r="AT1956" s="3" cm="1">
        <f t="array" ref="AT1956">AS1956-(100000000/LvacE($A1956)-$E1956)</f>
        <v>-5.245037391432561E-5</v>
      </c>
      <c r="AU1956" t="s">
        <v>4823</v>
      </c>
      <c r="AV1956" t="s">
        <v>4898</v>
      </c>
      <c r="AW1956" s="3">
        <v>30733.53</v>
      </c>
      <c r="AX1956" s="3">
        <v>61357.04</v>
      </c>
      <c r="AY1956" s="3"/>
      <c r="AZ1956" s="10" cm="1">
        <f t="array" ref="AZ1956">Lair(100000000/($AX1956-$AW1956))</f>
        <v>3264.5238016105245</v>
      </c>
      <c r="BA1956" s="10">
        <f t="shared" si="2611"/>
        <v>3265.4649973174205</v>
      </c>
      <c r="BB1956" s="12">
        <v>150000000</v>
      </c>
      <c r="BC1956" s="3">
        <v>0.22500000000000001</v>
      </c>
      <c r="BD1956" s="12" cm="1">
        <f t="array" ref="BD1956">SfromgA($BB1956,$BA1956,"")</f>
        <v>2.5778623145187112</v>
      </c>
      <c r="BE1956" s="29">
        <f t="shared" si="2612"/>
        <v>40.448341182969848</v>
      </c>
      <c r="BG1956" s="3"/>
      <c r="BH1956" s="3"/>
      <c r="BI1956" s="12">
        <f t="shared" si="2613"/>
        <v>150000000</v>
      </c>
      <c r="BJ1956" s="29">
        <f t="shared" si="2614"/>
        <v>40.448341182969848</v>
      </c>
      <c r="BK1956" s="3">
        <f t="shared" si="2615"/>
        <v>-7.3303557860086039</v>
      </c>
      <c r="BL1956" s="13">
        <f>EXP(BK$4341*$AX1956+BK$4342)*$BI1956/(100000000/($AX1956-$AW1956))</f>
        <v>48.766284299473853</v>
      </c>
      <c r="BM1956" s="3">
        <f t="shared" si="2616"/>
        <v>0.89130690502424093</v>
      </c>
      <c r="BN1956" s="16" cm="1">
        <f t="array" ref="BN1956">$C1956*EXP(poly_from_str(100000000/$E1956,BN$4342))</f>
        <v>30.103234236549206</v>
      </c>
      <c r="BO1956" s="3">
        <f t="shared" si="2617"/>
        <v>2.9957322735539909</v>
      </c>
      <c r="BP1956" s="13">
        <f>LN(BL1956/BN1956)</f>
        <v>0.48240656287646672</v>
      </c>
      <c r="BY1956">
        <v>28919</v>
      </c>
    </row>
    <row r="1957" spans="1:77" hidden="1" x14ac:dyDescent="0.25">
      <c r="A1957" t="s">
        <v>2847</v>
      </c>
      <c r="B1957" s="2" t="str">
        <f t="shared" si="2553"/>
        <v/>
      </c>
      <c r="C1957">
        <v>0</v>
      </c>
      <c r="E1957">
        <v>30623.93</v>
      </c>
      <c r="R1957">
        <v>19</v>
      </c>
      <c r="S1957" t="s">
        <v>22</v>
      </c>
      <c r="AA1957" s="10">
        <f t="shared" si="2555"/>
        <v>3264.4789999999998</v>
      </c>
      <c r="AB1957" s="3" cm="1">
        <f t="array" ref="AB1957">100000000/Lvac(AA1957)</f>
        <v>30623.930261641872</v>
      </c>
      <c r="AC1957" s="28">
        <f t="shared" si="2556"/>
        <v>3.0632759469428355E-7</v>
      </c>
      <c r="AD1957" s="28">
        <f t="shared" si="2557"/>
        <v>3.2654201843339296E-7</v>
      </c>
      <c r="AE1957" s="21">
        <f t="shared" si="2558"/>
        <v>30623.930139169493</v>
      </c>
      <c r="AF1957" s="10" cm="1">
        <f t="array" ref="AF1957">Lair(100000000/AE1957)</f>
        <v>3264.4790130558777</v>
      </c>
      <c r="AG1957" s="10">
        <f t="shared" si="2559"/>
        <v>9.6904774485671169E-3</v>
      </c>
      <c r="AH1957" s="10" t="b">
        <f t="shared" si="2554"/>
        <v>1</v>
      </c>
      <c r="AI1957" s="10">
        <f t="shared" si="2562"/>
        <v>3264.4789999999998</v>
      </c>
      <c r="AJ1957">
        <v>3.0000000000000001E-3</v>
      </c>
      <c r="AK1957" s="3" cm="1">
        <f t="array" ref="AK1957">100000000/Lvac($AA1957)</f>
        <v>30623.930261641872</v>
      </c>
      <c r="AL1957" s="21">
        <f t="shared" ref="AL1957:AL1961" si="2618">AJ1957/AI1957*AK1957</f>
        <v>2.8142864691402709E-2</v>
      </c>
      <c r="AM1957" s="21"/>
      <c r="AN1957" s="21"/>
      <c r="AO1957" s="21"/>
      <c r="AP1957" s="21"/>
      <c r="AS1957" s="3">
        <f t="shared" si="2560"/>
        <v>2.6164187147514895E-4</v>
      </c>
      <c r="AT1957" s="3" cm="1">
        <f t="array" ref="AT1957">AS1957-(100000000/LvacE($A1957)-$E1957)</f>
        <v>-5.2451276133069769E-5</v>
      </c>
      <c r="BB1957"/>
      <c r="BC1957"/>
      <c r="BD1957"/>
      <c r="BE1957"/>
      <c r="BF1957"/>
      <c r="BG1957"/>
      <c r="BH1957"/>
      <c r="BI1957"/>
      <c r="BJ1957"/>
      <c r="BN1957" s="16" cm="1">
        <f t="array" ref="BN1957">$C1957*EXP(poly_from_str(100000000/$E1957,BN$4342))</f>
        <v>0</v>
      </c>
      <c r="BO1957" s="16"/>
      <c r="BY1957" t="e">
        <v>#N/A</v>
      </c>
    </row>
    <row r="1958" spans="1:77" hidden="1" x14ac:dyDescent="0.25">
      <c r="A1958" t="s">
        <v>2848</v>
      </c>
      <c r="B1958" s="2" t="str">
        <f t="shared" si="2553"/>
        <v/>
      </c>
      <c r="C1958">
        <v>0</v>
      </c>
      <c r="E1958">
        <v>30624.28</v>
      </c>
      <c r="R1958">
        <v>19</v>
      </c>
      <c r="S1958" t="s">
        <v>22</v>
      </c>
      <c r="AA1958" s="10">
        <f t="shared" si="2555"/>
        <v>3264.442</v>
      </c>
      <c r="AB1958" s="3" cm="1">
        <f t="array" ref="AB1958">100000000/Lvac(AA1958)</f>
        <v>30624.277348949545</v>
      </c>
      <c r="AC1958" s="28">
        <f t="shared" si="2556"/>
        <v>3.0633106668766054E-7</v>
      </c>
      <c r="AD1958" s="28">
        <f t="shared" si="2557"/>
        <v>3.2653831749414372E-7</v>
      </c>
      <c r="AE1958" s="21">
        <f t="shared" si="2558"/>
        <v>30624.278589914062</v>
      </c>
      <c r="AF1958" s="10" cm="1">
        <f t="array" ref="AF1958">Lair(100000000/AE1958)</f>
        <v>3264.4418677129242</v>
      </c>
      <c r="AG1958" s="10">
        <f t="shared" si="2559"/>
        <v>9.6905837734212377E-3</v>
      </c>
      <c r="AH1958" s="10" t="b">
        <f t="shared" si="2554"/>
        <v>1</v>
      </c>
      <c r="AI1958" s="10">
        <f t="shared" si="2562"/>
        <v>3264.442</v>
      </c>
      <c r="AJ1958">
        <v>3.0000000000000001E-3</v>
      </c>
      <c r="AK1958" s="3" cm="1">
        <f t="array" ref="AK1958">100000000/Lvac($AA1958)</f>
        <v>30624.277348949545</v>
      </c>
      <c r="AL1958" s="21">
        <f t="shared" si="2618"/>
        <v>2.8143502640527427E-2</v>
      </c>
      <c r="AM1958" s="21"/>
      <c r="AN1958" s="21"/>
      <c r="AO1958" s="21"/>
      <c r="AP1958" s="21"/>
      <c r="AS1958" s="3">
        <f t="shared" si="2560"/>
        <v>-2.651050454005599E-3</v>
      </c>
      <c r="AT1958" s="3" cm="1">
        <f t="array" ref="AT1958">AS1958-(100000000/LvacE($A1958)-$E1958)</f>
        <v>-5.2452080126386136E-5</v>
      </c>
      <c r="BB1958"/>
      <c r="BC1958"/>
      <c r="BD1958"/>
      <c r="BE1958"/>
      <c r="BF1958"/>
      <c r="BG1958"/>
      <c r="BH1958"/>
      <c r="BI1958"/>
      <c r="BJ1958"/>
      <c r="BN1958" s="16" cm="1">
        <f t="array" ref="BN1958">$C1958*EXP(poly_from_str(100000000/$E1958,BN$4342))</f>
        <v>0</v>
      </c>
      <c r="BO1958" s="16"/>
      <c r="BY1958" t="e">
        <v>#N/A</v>
      </c>
    </row>
    <row r="1959" spans="1:77" hidden="1" x14ac:dyDescent="0.25">
      <c r="A1959" t="s">
        <v>2849</v>
      </c>
      <c r="B1959" s="2" t="str">
        <f t="shared" si="2553"/>
        <v/>
      </c>
      <c r="C1959" s="4">
        <v>2</v>
      </c>
      <c r="D1959" s="4" t="s">
        <v>4663</v>
      </c>
      <c r="E1959">
        <v>30624.57</v>
      </c>
      <c r="F1959">
        <v>37919</v>
      </c>
      <c r="G1959" t="s">
        <v>5</v>
      </c>
      <c r="H1959" s="5" t="s">
        <v>8</v>
      </c>
      <c r="I1959">
        <v>68544</v>
      </c>
      <c r="J1959" t="s">
        <v>3</v>
      </c>
      <c r="K1959" s="5" t="s">
        <v>4</v>
      </c>
      <c r="L1959" s="4">
        <v>37919.58</v>
      </c>
      <c r="M1959" s="4" t="str">
        <f t="shared" ref="M1959" si="2619">$G1959&amp;""</f>
        <v>e</v>
      </c>
      <c r="N1959" s="4" t="str">
        <f t="shared" ref="N1959" si="2620">$H1959&amp;""</f>
        <v>7/2</v>
      </c>
      <c r="O1959" s="4">
        <v>68544.19</v>
      </c>
      <c r="P1959" s="4" t="str">
        <f t="shared" ref="P1959" si="2621">$J1959&amp;""</f>
        <v>o</v>
      </c>
      <c r="Q1959" s="4" t="str">
        <f t="shared" ref="Q1959" si="2622">$K1959&amp;""</f>
        <v>9/2</v>
      </c>
      <c r="R1959">
        <v>19</v>
      </c>
      <c r="S1959" s="4" t="s">
        <v>2718</v>
      </c>
      <c r="T1959">
        <v>1</v>
      </c>
      <c r="U1959" s="4" t="s">
        <v>4662</v>
      </c>
      <c r="V1959">
        <f>$O1959-$L1959</f>
        <v>30624.61</v>
      </c>
      <c r="W1959">
        <f>$E1959-V1959</f>
        <v>-4.0000000000873115E-2</v>
      </c>
      <c r="AA1959" s="10">
        <f t="shared" si="2555"/>
        <v>3264.4110000000001</v>
      </c>
      <c r="AB1959" s="3" cm="1">
        <f t="array" ref="AB1959">100000000/Lvac(AA1959)</f>
        <v>30624.568157886217</v>
      </c>
      <c r="AC1959" s="28">
        <f t="shared" si="2556"/>
        <v>3.0633397571568041E-7</v>
      </c>
      <c r="AD1959" s="28">
        <f t="shared" si="2557"/>
        <v>3.2653521670720678E-7</v>
      </c>
      <c r="AE1959" s="21">
        <f t="shared" si="2558"/>
        <v>30624.569020202522</v>
      </c>
      <c r="AF1959" s="10" cm="1">
        <f t="array" ref="AF1959">Lair(100000000/AE1959)</f>
        <v>3264.4109080786475</v>
      </c>
      <c r="AG1959" s="10">
        <f t="shared" si="2559"/>
        <v>9.6906728591905581E-3</v>
      </c>
      <c r="AH1959" s="10" t="b">
        <f t="shared" si="2554"/>
        <v>1</v>
      </c>
      <c r="AI1959" s="10">
        <f>$AF1959</f>
        <v>3264.4109080786475</v>
      </c>
      <c r="AJ1959">
        <v>7.0000000000000001E-3</v>
      </c>
      <c r="AK1959" s="3" cm="1">
        <f t="array" ref="AK1959">100000000/Lvac($AA1959)</f>
        <v>30624.568157886217</v>
      </c>
      <c r="AL1959" s="21">
        <f t="shared" si="2618"/>
        <v>6.5669421877828982E-2</v>
      </c>
      <c r="AM1959" s="10" cm="1">
        <f t="array" ref="AM1959">Lvac($AI1959)-$BA1959</f>
        <v>4.3694749660971866E-3</v>
      </c>
      <c r="AN1959" s="10">
        <f>$AK1959-($AX1959-$AW1959)</f>
        <v>-4.1842113783786772E-2</v>
      </c>
      <c r="AO1959" s="3">
        <f>AM1959/AJ1959</f>
        <v>0.62421070944245516</v>
      </c>
      <c r="AP1959" s="3">
        <v>0.63734566473223297</v>
      </c>
      <c r="AS1959" s="3">
        <f t="shared" si="2560"/>
        <v>-1.8421137829136569E-3</v>
      </c>
      <c r="AT1959" s="3" cm="1">
        <f t="array" ref="AT1959">AS1959-(100000000/LvacE($A1959)-$E1959)</f>
        <v>-5.2452764066401869E-5</v>
      </c>
      <c r="AU1959" t="s">
        <v>4759</v>
      </c>
      <c r="AV1959" t="s">
        <v>4896</v>
      </c>
      <c r="AW1959" s="3">
        <v>37919.58</v>
      </c>
      <c r="AX1959" s="3">
        <v>68544.19</v>
      </c>
      <c r="AY1959" s="3"/>
      <c r="AZ1959" s="10" cm="1">
        <f t="array" ref="AZ1959">Lair(100000000/($AX1959-$AW1959))</f>
        <v>3264.4065397125923</v>
      </c>
      <c r="BA1959" s="10">
        <f>100000000/($AX1959-$AW1959)</f>
        <v>3265.3477056524148</v>
      </c>
      <c r="BB1959" s="12">
        <v>32600000</v>
      </c>
      <c r="BC1959" s="3">
        <v>0.21</v>
      </c>
      <c r="BD1959" s="12" cm="1">
        <f t="array" ref="BD1959">SfromgA($BB1959,$BA1959,"")</f>
        <v>0.56019504070951986</v>
      </c>
      <c r="BE1959" s="29">
        <f>(10^MAX(0.05, -0.312925054856973*((LN($BD1959))^(1/3)) + 0.454808404431693)-1)*100</f>
        <v>419.63018837697365</v>
      </c>
      <c r="BG1959" s="3"/>
      <c r="BH1959" s="3"/>
      <c r="BI1959" s="12">
        <f>IF($BB1959="",$BF1959,$BB1959)</f>
        <v>32600000</v>
      </c>
      <c r="BJ1959" s="29">
        <f>IF($BB1959="",$BH1959,$BE1959)</f>
        <v>419.63018837697365</v>
      </c>
      <c r="BK1959" s="3">
        <f>LN(BN1959*100000000/($AX1959-$AW1959)/$BI1959)</f>
        <v>-8.1063623155875746</v>
      </c>
      <c r="BL1959" s="13">
        <f>EXP(BK$4341*$AX1959+BK$4342)*$BI1959/(100000000/($AX1959-$AW1959))</f>
        <v>6.139058109275644</v>
      </c>
      <c r="BM1959" s="3">
        <f t="shared" ref="BM1959" si="2623">LN(BL1959/$C1959)</f>
        <v>1.1215241474336508</v>
      </c>
      <c r="BN1959" s="16" cm="1">
        <f t="array" ref="BN1959">$C1959*EXP(poly_from_str(100000000/$E1959,BN$4342))</f>
        <v>3.0112009920705263</v>
      </c>
      <c r="BO1959" s="3">
        <f>LN($C1959)</f>
        <v>0.69314718055994529</v>
      </c>
      <c r="BP1959" s="13">
        <f>LN(BL1959/BN1959)</f>
        <v>0.7123323281245364</v>
      </c>
      <c r="BY1959">
        <v>2893</v>
      </c>
    </row>
    <row r="1960" spans="1:77" hidden="1" x14ac:dyDescent="0.25">
      <c r="A1960" t="s">
        <v>2850</v>
      </c>
      <c r="B1960" s="2" t="str">
        <f t="shared" si="2553"/>
        <v/>
      </c>
      <c r="C1960">
        <v>0</v>
      </c>
      <c r="E1960">
        <v>30624.799999999999</v>
      </c>
      <c r="R1960">
        <v>19</v>
      </c>
      <c r="S1960" t="s">
        <v>22</v>
      </c>
      <c r="AA1960" s="10">
        <f t="shared" si="2555"/>
        <v>3264.386</v>
      </c>
      <c r="AB1960" s="3" cm="1">
        <f t="array" ref="AB1960">100000000/Lvac(AA1960)</f>
        <v>30624.802685245217</v>
      </c>
      <c r="AC1960" s="28">
        <f t="shared" si="2556"/>
        <v>3.0633632174626411E-7</v>
      </c>
      <c r="AD1960" s="28">
        <f t="shared" si="2557"/>
        <v>3.2653271607258125E-7</v>
      </c>
      <c r="AE1960" s="21">
        <f t="shared" si="2558"/>
        <v>30624.801428228155</v>
      </c>
      <c r="AF1960" s="10" cm="1">
        <f t="array" ref="AF1960">Lair(100000000/AE1960)</f>
        <v>3264.3861339936939</v>
      </c>
      <c r="AG1960" s="10">
        <f t="shared" si="2559"/>
        <v>9.690744704401566E-3</v>
      </c>
      <c r="AH1960" s="10" t="b">
        <f t="shared" si="2554"/>
        <v>1</v>
      </c>
      <c r="AI1960" s="10">
        <f t="shared" si="2562"/>
        <v>3264.386</v>
      </c>
      <c r="AJ1960">
        <v>3.0000000000000001E-3</v>
      </c>
      <c r="AK1960" s="3" cm="1">
        <f t="array" ref="AK1960">100000000/Lvac($AA1960)</f>
        <v>30624.802685245217</v>
      </c>
      <c r="AL1960" s="21">
        <f t="shared" si="2618"/>
        <v>2.8144468226409394E-2</v>
      </c>
      <c r="AM1960" s="21"/>
      <c r="AN1960" s="21"/>
      <c r="AO1960" s="21"/>
      <c r="AP1960" s="21"/>
      <c r="AS1960" s="3">
        <f t="shared" si="2560"/>
        <v>2.6852452174352948E-3</v>
      </c>
      <c r="AT1960" s="3" cm="1">
        <f t="array" ref="AT1960">AS1960-(100000000/LvacE($A1960)-$E1960)</f>
        <v>-5.2453309763222933E-5</v>
      </c>
      <c r="BB1960"/>
      <c r="BC1960"/>
      <c r="BD1960"/>
      <c r="BE1960"/>
      <c r="BF1960"/>
      <c r="BG1960"/>
      <c r="BH1960"/>
      <c r="BI1960"/>
      <c r="BJ1960"/>
      <c r="BN1960" s="16" cm="1">
        <f t="array" ref="BN1960">$C1960*EXP(poly_from_str(100000000/$E1960,BN$4342))</f>
        <v>0</v>
      </c>
      <c r="BO1960" s="16"/>
      <c r="BY1960" t="e">
        <v>#N/A</v>
      </c>
    </row>
    <row r="1961" spans="1:77" hidden="1" x14ac:dyDescent="0.25">
      <c r="A1961" t="s">
        <v>2851</v>
      </c>
      <c r="B1961" s="2" t="str">
        <f t="shared" si="2553"/>
        <v/>
      </c>
      <c r="C1961">
        <v>2</v>
      </c>
      <c r="E1961">
        <v>30627.33</v>
      </c>
      <c r="R1961">
        <v>19</v>
      </c>
      <c r="S1961" t="s">
        <v>22</v>
      </c>
      <c r="AA1961" s="10">
        <f t="shared" si="2555"/>
        <v>3264.1170000000002</v>
      </c>
      <c r="AB1961" s="3" cm="1">
        <f t="array" ref="AB1961">100000000/Lvac(AA1961)</f>
        <v>30627.326426908421</v>
      </c>
      <c r="AC1961" s="28">
        <f t="shared" si="2556"/>
        <v>3.0636156730901495E-7</v>
      </c>
      <c r="AD1961" s="28">
        <f t="shared" si="2557"/>
        <v>3.2650580924406918E-7</v>
      </c>
      <c r="AE1961" s="21">
        <f t="shared" si="2558"/>
        <v>30627.328099837403</v>
      </c>
      <c r="AF1961" s="10" cm="1">
        <f t="array" ref="AF1961">Lair(100000000/AE1961)</f>
        <v>3264.1168217009308</v>
      </c>
      <c r="AG1961" s="10">
        <f t="shared" si="2559"/>
        <v>9.6915178633162381E-3</v>
      </c>
      <c r="AH1961" s="10" t="b">
        <f t="shared" si="2554"/>
        <v>1</v>
      </c>
      <c r="AI1961" s="10">
        <f t="shared" si="2562"/>
        <v>3264.1170000000002</v>
      </c>
      <c r="AJ1961">
        <v>3.0000000000000001E-3</v>
      </c>
      <c r="AK1961" s="3" cm="1">
        <f t="array" ref="AK1961">100000000/Lvac($AA1961)</f>
        <v>30627.326426908421</v>
      </c>
      <c r="AL1961" s="21">
        <f t="shared" si="2618"/>
        <v>2.814910717989743E-2</v>
      </c>
      <c r="AM1961" s="21"/>
      <c r="AN1961" s="21"/>
      <c r="AO1961" s="21"/>
      <c r="AP1961" s="21"/>
      <c r="AS1961" s="3">
        <f t="shared" si="2560"/>
        <v>-3.5730915806198027E-3</v>
      </c>
      <c r="AT1961" s="3" cm="1">
        <f t="array" ref="AT1961">AS1961-(100000000/LvacE($A1961)-$E1961)</f>
        <v>-5.2459199650911614E-5</v>
      </c>
      <c r="BB1961"/>
      <c r="BC1961"/>
      <c r="BD1961"/>
      <c r="BE1961"/>
      <c r="BF1961"/>
      <c r="BG1961"/>
      <c r="BH1961"/>
      <c r="BI1961"/>
      <c r="BJ1961"/>
      <c r="BN1961" s="16" cm="1">
        <f t="array" ref="BN1961">$C1961*EXP(poly_from_str(100000000/$E1961,BN$4342))</f>
        <v>3.0135746900515041</v>
      </c>
      <c r="BO1961" s="16"/>
      <c r="BY1961">
        <v>2895</v>
      </c>
    </row>
    <row r="1962" spans="1:77" hidden="1" x14ac:dyDescent="0.25">
      <c r="A1962" t="s">
        <v>2852</v>
      </c>
      <c r="B1962" s="2" t="str">
        <f t="shared" si="2553"/>
        <v/>
      </c>
      <c r="C1962">
        <v>6</v>
      </c>
      <c r="D1962" t="s">
        <v>134</v>
      </c>
      <c r="E1962">
        <v>30631.47</v>
      </c>
      <c r="F1962">
        <v>35291</v>
      </c>
      <c r="G1962" t="s">
        <v>5</v>
      </c>
      <c r="H1962" s="5" t="s">
        <v>4</v>
      </c>
      <c r="I1962">
        <v>65922</v>
      </c>
      <c r="J1962" t="s">
        <v>3</v>
      </c>
      <c r="K1962" s="5" t="s">
        <v>16</v>
      </c>
      <c r="L1962">
        <v>35291</v>
      </c>
      <c r="M1962" t="str">
        <f>$G1962&amp;""</f>
        <v>e</v>
      </c>
      <c r="N1962" t="str">
        <f>$H1962&amp;""</f>
        <v>9/2</v>
      </c>
      <c r="O1962">
        <v>65922.42</v>
      </c>
      <c r="P1962" t="str">
        <f>$J1962&amp;""</f>
        <v>o</v>
      </c>
      <c r="Q1962" t="str">
        <f>$K1962&amp;""</f>
        <v>11/2</v>
      </c>
      <c r="R1962">
        <v>19</v>
      </c>
      <c r="AA1962" s="10">
        <f t="shared" si="2555"/>
        <v>3263.6750000000002</v>
      </c>
      <c r="AB1962" s="3" cm="1">
        <f t="array" ref="AB1962">100000000/Lvac(AA1962)</f>
        <v>30631.47414740684</v>
      </c>
      <c r="AC1962" s="28">
        <f t="shared" si="2556"/>
        <v>3.0640305790251786E-7</v>
      </c>
      <c r="AD1962" s="28">
        <f t="shared" si="2557"/>
        <v>3.2646159802421937E-7</v>
      </c>
      <c r="AE1962" s="21">
        <f t="shared" si="2558"/>
        <v>30631.47220502287</v>
      </c>
      <c r="AF1962" s="10" cm="1">
        <f t="array" ref="AF1962">Lair(100000000/AE1962)</f>
        <v>3263.6752069612749</v>
      </c>
      <c r="AG1962" s="10">
        <f t="shared" si="2559"/>
        <v>9.6927886734136885E-3</v>
      </c>
      <c r="AH1962" s="10" t="b">
        <f t="shared" si="2554"/>
        <v>1</v>
      </c>
      <c r="AI1962" s="10">
        <f>$AF1962</f>
        <v>3263.6752069612749</v>
      </c>
      <c r="AJ1962" s="10">
        <f>AL1962/AK1962*AI1962</f>
        <v>8.5237169879728222E-3</v>
      </c>
      <c r="AK1962" s="23" cm="1">
        <f t="array" ref="AK1962">100000000/Lvac($AA1962)+0</f>
        <v>30631.47414740684</v>
      </c>
      <c r="AL1962" s="23">
        <f>MAX(0.08,0.007/$AA1962*$AE1962)</f>
        <v>0.08</v>
      </c>
      <c r="AM1962" s="10" cm="1">
        <f t="array" ref="AM1962">Lvac($AI1962)-$BA1962</f>
        <v>-5.5638740454924118E-3</v>
      </c>
      <c r="AN1962" s="10">
        <f>$AK1962-($AX1962-$AW1962)</f>
        <v>5.4147406841366319E-2</v>
      </c>
      <c r="AO1962" s="3">
        <f>AM1962/AJ1962</f>
        <v>-0.65275208613134117</v>
      </c>
      <c r="AP1962" s="3">
        <v>-0.6770389290196378</v>
      </c>
      <c r="AS1962" s="3">
        <f t="shared" si="2560"/>
        <v>4.1474068384559359E-3</v>
      </c>
      <c r="AT1962" s="3" cm="1">
        <f t="array" ref="AT1962">AS1962-(100000000/LvacE($A1962)-$E1962)</f>
        <v>-5.2468858484644443E-5</v>
      </c>
      <c r="AU1962" t="s">
        <v>4802</v>
      </c>
      <c r="AV1962" t="s">
        <v>4828</v>
      </c>
      <c r="AW1962" s="3">
        <v>35291</v>
      </c>
      <c r="AX1962" s="3">
        <v>65922.42</v>
      </c>
      <c r="AY1962" s="3"/>
      <c r="AZ1962" s="10" cm="1">
        <f t="array" ref="AZ1962">Lair(100000000/($AX1962-$AW1962))</f>
        <v>3263.6807694233476</v>
      </c>
      <c r="BA1962" s="10">
        <f>100000000/($AX1962-$AW1962)</f>
        <v>3264.6217511300488</v>
      </c>
      <c r="BB1962" s="12">
        <v>134000000</v>
      </c>
      <c r="BC1962" s="3">
        <v>0.55300000000000005</v>
      </c>
      <c r="BD1962" s="12" cm="1">
        <f t="array" ref="BD1962">SfromgA($BB1962,$BA1962,"")</f>
        <v>2.3011067579260933</v>
      </c>
      <c r="BE1962" s="29">
        <f>(10^MAX(0.05, -0.312925054856973*((LN($BD1962))^(1/3)) + 0.454808404431693)-1)*100</f>
        <v>44.653169719358374</v>
      </c>
      <c r="BG1962" s="3"/>
      <c r="BH1962" s="3"/>
      <c r="BI1962" s="12">
        <f>IF($BB1962="",$BF1962,$BB1962)</f>
        <v>134000000</v>
      </c>
      <c r="BJ1962" s="29">
        <f>IF($BB1962="",$BH1962,$BE1962)</f>
        <v>44.653169719358374</v>
      </c>
      <c r="BK1962" s="3">
        <f>LN(BN1962*100000000/($AX1962-$AW1962)/$BI1962)</f>
        <v>-8.4195319192639992</v>
      </c>
      <c r="BL1962" s="13">
        <f>EXP(BK$4341*$AX1962+BK$4342)*$BI1962/(100000000/($AX1962-$AW1962))</f>
        <v>30.80335687746129</v>
      </c>
      <c r="BM1962" s="3">
        <f t="shared" ref="BM1962" si="2624">LN(BL1962/$C1962)</f>
        <v>1.6358642043405107</v>
      </c>
      <c r="BN1962" s="16" cm="1">
        <f t="array" ref="BN1962">$C1962*EXP(poly_from_str(100000000/$E1962,BN$4342))</f>
        <v>9.0513982924430252</v>
      </c>
      <c r="BO1962" s="3">
        <f>LN($C1962)</f>
        <v>1.791759469228055</v>
      </c>
      <c r="BP1962" s="13">
        <f>LN(BL1962/BN1962)</f>
        <v>1.2247044203395101</v>
      </c>
      <c r="BY1962">
        <v>8694</v>
      </c>
    </row>
    <row r="1963" spans="1:77" hidden="1" x14ac:dyDescent="0.25">
      <c r="A1963" t="s">
        <v>2853</v>
      </c>
      <c r="B1963" s="2" t="str">
        <f t="shared" si="2553"/>
        <v/>
      </c>
      <c r="C1963">
        <v>0</v>
      </c>
      <c r="E1963">
        <v>30631.919999999998</v>
      </c>
      <c r="R1963">
        <v>19</v>
      </c>
      <c r="S1963" t="s">
        <v>22</v>
      </c>
      <c r="AA1963" s="10">
        <f t="shared" si="2555"/>
        <v>3263.6280000000002</v>
      </c>
      <c r="AB1963" s="3" cm="1">
        <f t="array" ref="AB1963">100000000/Lvac(AA1963)</f>
        <v>30631.91526068882</v>
      </c>
      <c r="AC1963" s="28">
        <f t="shared" si="2556"/>
        <v>3.0640747045925574E-7</v>
      </c>
      <c r="AD1963" s="28">
        <f t="shared" si="2557"/>
        <v>3.2645689683117547E-7</v>
      </c>
      <c r="AE1963" s="21">
        <f t="shared" si="2558"/>
        <v>30631.917480351447</v>
      </c>
      <c r="AF1963" s="10" cm="1">
        <f t="array" ref="AF1963">Lair(100000000/AE1963)</f>
        <v>3263.6277635014908</v>
      </c>
      <c r="AG1963" s="10">
        <f t="shared" si="2559"/>
        <v>9.6929238351749665E-3</v>
      </c>
      <c r="AH1963" s="10" t="b">
        <f t="shared" si="2554"/>
        <v>1</v>
      </c>
      <c r="AI1963" s="10">
        <f t="shared" si="2562"/>
        <v>3263.6280000000002</v>
      </c>
      <c r="AJ1963">
        <v>3.0000000000000001E-3</v>
      </c>
      <c r="AK1963" s="3" cm="1">
        <f t="array" ref="AK1963">100000000/Lvac($AA1963)</f>
        <v>30631.91526068882</v>
      </c>
      <c r="AL1963" s="21">
        <f t="shared" ref="AL1963:AL1966" si="2625">AJ1963/AI1963*AK1963</f>
        <v>2.8157543011049807E-2</v>
      </c>
      <c r="AM1963" s="21"/>
      <c r="AN1963" s="21"/>
      <c r="AO1963" s="21"/>
      <c r="AP1963" s="21"/>
      <c r="AS1963" s="3">
        <f t="shared" si="2560"/>
        <v>-4.7393111781275366E-3</v>
      </c>
      <c r="AT1963" s="3" cm="1">
        <f t="array" ref="AT1963">AS1963-(100000000/LvacE($A1963)-$E1963)</f>
        <v>-5.2469884394668043E-5</v>
      </c>
      <c r="BB1963"/>
      <c r="BC1963"/>
      <c r="BD1963"/>
      <c r="BE1963"/>
      <c r="BF1963"/>
      <c r="BG1963"/>
      <c r="BH1963"/>
      <c r="BI1963"/>
      <c r="BJ1963"/>
      <c r="BN1963" s="16" cm="1">
        <f t="array" ref="BN1963">$C1963*EXP(poly_from_str(100000000/$E1963,BN$4342))</f>
        <v>0</v>
      </c>
      <c r="BO1963" s="16"/>
      <c r="BY1963" t="e">
        <v>#N/A</v>
      </c>
    </row>
    <row r="1964" spans="1:77" hidden="1" x14ac:dyDescent="0.25">
      <c r="A1964" t="s">
        <v>2854</v>
      </c>
      <c r="B1964" s="2" t="str">
        <f t="shared" si="2553"/>
        <v/>
      </c>
      <c r="C1964">
        <v>0</v>
      </c>
      <c r="E1964">
        <v>30632.32</v>
      </c>
      <c r="R1964">
        <v>19</v>
      </c>
      <c r="S1964" t="s">
        <v>22</v>
      </c>
      <c r="AA1964" s="10">
        <f t="shared" si="2555"/>
        <v>3263.585</v>
      </c>
      <c r="AB1964" s="3" cm="1">
        <f t="array" ref="AB1964">100000000/Lvac(AA1964)</f>
        <v>30632.318843543548</v>
      </c>
      <c r="AC1964" s="28">
        <f t="shared" si="2556"/>
        <v>3.0641150759057907E-7</v>
      </c>
      <c r="AD1964" s="28">
        <f t="shared" si="2557"/>
        <v>3.264525957396701E-7</v>
      </c>
      <c r="AE1964" s="21">
        <f t="shared" si="2558"/>
        <v>30632.319385186624</v>
      </c>
      <c r="AF1964" s="10" cm="1">
        <f t="array" ref="AF1964">Lair(100000000/AE1964)</f>
        <v>3263.5849422910442</v>
      </c>
      <c r="AG1964" s="10">
        <f t="shared" si="2559"/>
        <v>9.6930474989227414E-3</v>
      </c>
      <c r="AH1964" s="10" t="b">
        <f t="shared" si="2554"/>
        <v>1</v>
      </c>
      <c r="AI1964" s="10">
        <f t="shared" si="2562"/>
        <v>3263.585</v>
      </c>
      <c r="AJ1964">
        <v>3.0000000000000001E-3</v>
      </c>
      <c r="AK1964" s="3" cm="1">
        <f t="array" ref="AK1964">100000000/Lvac($AA1964)</f>
        <v>30632.318843543548</v>
      </c>
      <c r="AL1964" s="21">
        <f t="shared" si="2625"/>
        <v>2.8158284993536446E-2</v>
      </c>
      <c r="AM1964" s="21"/>
      <c r="AN1964" s="21"/>
      <c r="AO1964" s="21"/>
      <c r="AP1964" s="21"/>
      <c r="AS1964" s="3">
        <f t="shared" si="2560"/>
        <v>-1.1564564520085696E-3</v>
      </c>
      <c r="AT1964" s="3" cm="1">
        <f t="array" ref="AT1964">AS1964-(100000000/LvacE($A1964)-$E1964)</f>
        <v>-5.2470815717242658E-5</v>
      </c>
      <c r="BB1964"/>
      <c r="BC1964"/>
      <c r="BD1964"/>
      <c r="BE1964"/>
      <c r="BF1964"/>
      <c r="BG1964"/>
      <c r="BH1964"/>
      <c r="BI1964"/>
      <c r="BJ1964"/>
      <c r="BN1964" s="16" cm="1">
        <f t="array" ref="BN1964">$C1964*EXP(poly_from_str(100000000/$E1964,BN$4342))</f>
        <v>0</v>
      </c>
      <c r="BO1964" s="16"/>
      <c r="BY1964" t="e">
        <v>#N/A</v>
      </c>
    </row>
    <row r="1965" spans="1:77" hidden="1" x14ac:dyDescent="0.25">
      <c r="A1965" t="s">
        <v>2855</v>
      </c>
      <c r="B1965" s="2" t="str">
        <f t="shared" si="2553"/>
        <v/>
      </c>
      <c r="C1965">
        <v>0</v>
      </c>
      <c r="E1965">
        <v>30632.66</v>
      </c>
      <c r="R1965">
        <v>19</v>
      </c>
      <c r="S1965" t="s">
        <v>22</v>
      </c>
      <c r="AA1965" s="10">
        <f t="shared" si="2555"/>
        <v>3263.549</v>
      </c>
      <c r="AB1965" s="3" cm="1">
        <f t="array" ref="AB1965">100000000/Lvac(AA1965)</f>
        <v>30632.656735042365</v>
      </c>
      <c r="AC1965" s="28">
        <f t="shared" si="2556"/>
        <v>3.0641488759629473E-7</v>
      </c>
      <c r="AD1965" s="28">
        <f t="shared" si="2557"/>
        <v>3.2644899482585381E-7</v>
      </c>
      <c r="AE1965" s="21">
        <f t="shared" si="2558"/>
        <v>30632.658264268284</v>
      </c>
      <c r="AF1965" s="10" cm="1">
        <f t="array" ref="AF1965">Lair(100000000/AE1965)</f>
        <v>3263.5488370733701</v>
      </c>
      <c r="AG1965" s="10">
        <f t="shared" si="2559"/>
        <v>9.6931510351219441E-3</v>
      </c>
      <c r="AH1965" s="10" t="b">
        <f t="shared" si="2554"/>
        <v>1</v>
      </c>
      <c r="AI1965" s="10">
        <f t="shared" si="2562"/>
        <v>3263.549</v>
      </c>
      <c r="AJ1965">
        <v>3.0000000000000001E-3</v>
      </c>
      <c r="AK1965" s="3" cm="1">
        <f t="array" ref="AK1965">100000000/Lvac($AA1965)</f>
        <v>30632.656735042365</v>
      </c>
      <c r="AL1965" s="21">
        <f t="shared" si="2625"/>
        <v>2.8158906210731659E-2</v>
      </c>
      <c r="AM1965" s="21"/>
      <c r="AN1965" s="21"/>
      <c r="AO1965" s="21"/>
      <c r="AP1965" s="21"/>
      <c r="AS1965" s="3">
        <f t="shared" si="2560"/>
        <v>-3.264957635110477E-3</v>
      </c>
      <c r="AT1965" s="3" cm="1">
        <f t="array" ref="AT1965">AS1965-(100000000/LvacE($A1965)-$E1965)</f>
        <v>-5.2471608796622604E-5</v>
      </c>
      <c r="BB1965"/>
      <c r="BC1965"/>
      <c r="BD1965"/>
      <c r="BE1965"/>
      <c r="BF1965"/>
      <c r="BG1965"/>
      <c r="BH1965"/>
      <c r="BI1965"/>
      <c r="BJ1965"/>
      <c r="BN1965" s="16" cm="1">
        <f t="array" ref="BN1965">$C1965*EXP(poly_from_str(100000000/$E1965,BN$4342))</f>
        <v>0</v>
      </c>
      <c r="BO1965" s="16"/>
      <c r="BY1965" t="e">
        <v>#N/A</v>
      </c>
    </row>
    <row r="1966" spans="1:77" hidden="1" x14ac:dyDescent="0.25">
      <c r="A1966" t="s">
        <v>2856</v>
      </c>
      <c r="B1966" s="2" t="str">
        <f t="shared" si="2553"/>
        <v/>
      </c>
      <c r="C1966">
        <v>0</v>
      </c>
      <c r="E1966">
        <v>30632.9</v>
      </c>
      <c r="R1966">
        <v>19</v>
      </c>
      <c r="S1966" t="s">
        <v>22</v>
      </c>
      <c r="AA1966" s="10">
        <f t="shared" si="2555"/>
        <v>3263.5230000000001</v>
      </c>
      <c r="AB1966" s="3" cm="1">
        <f t="array" ref="AB1966">100000000/Lvac(AA1966)</f>
        <v>30632.900772427343</v>
      </c>
      <c r="AC1966" s="28">
        <f t="shared" si="2556"/>
        <v>3.0641732875790979E-7</v>
      </c>
      <c r="AD1966" s="28">
        <f t="shared" si="2557"/>
        <v>3.2644639416587654E-7</v>
      </c>
      <c r="AE1966" s="21">
        <f t="shared" si="2558"/>
        <v>30632.900410635229</v>
      </c>
      <c r="AF1966" s="10" cm="1">
        <f t="array" ref="AF1966">Lair(100000000/AE1966)</f>
        <v>3263.5230385454065</v>
      </c>
      <c r="AG1966" s="10">
        <f t="shared" si="2559"/>
        <v>9.6932258133966484E-3</v>
      </c>
      <c r="AH1966" s="10" t="b">
        <f t="shared" si="2554"/>
        <v>1</v>
      </c>
      <c r="AI1966" s="10">
        <f t="shared" si="2562"/>
        <v>3263.5230000000001</v>
      </c>
      <c r="AJ1966">
        <v>3.0000000000000001E-3</v>
      </c>
      <c r="AK1966" s="3" cm="1">
        <f t="array" ref="AK1966">100000000/Lvac($AA1966)</f>
        <v>30632.900772427343</v>
      </c>
      <c r="AL1966" s="21">
        <f t="shared" si="2625"/>
        <v>2.8159354880379892E-2</v>
      </c>
      <c r="AM1966" s="21"/>
      <c r="AN1966" s="21"/>
      <c r="AO1966" s="21"/>
      <c r="AP1966" s="21"/>
      <c r="AS1966" s="3">
        <f t="shared" si="2560"/>
        <v>7.7242734187166207E-4</v>
      </c>
      <c r="AT1966" s="3" cm="1">
        <f t="array" ref="AT1966">AS1966-(100000000/LvacE($A1966)-$E1966)</f>
        <v>-5.2472172683337703E-5</v>
      </c>
      <c r="BB1966"/>
      <c r="BC1966"/>
      <c r="BD1966"/>
      <c r="BE1966"/>
      <c r="BF1966"/>
      <c r="BG1966"/>
      <c r="BH1966"/>
      <c r="BI1966"/>
      <c r="BJ1966"/>
      <c r="BN1966" s="16" cm="1">
        <f t="array" ref="BN1966">$C1966*EXP(poly_from_str(100000000/$E1966,BN$4342))</f>
        <v>0</v>
      </c>
      <c r="BO1966" s="16"/>
      <c r="BY1966" t="e">
        <v>#N/A</v>
      </c>
    </row>
    <row r="1967" spans="1:77" hidden="1" x14ac:dyDescent="0.25">
      <c r="A1967" t="s">
        <v>2857</v>
      </c>
      <c r="B1967" s="2" t="str">
        <f t="shared" si="2553"/>
        <v/>
      </c>
      <c r="C1967">
        <v>6</v>
      </c>
      <c r="D1967" t="s">
        <v>134</v>
      </c>
      <c r="E1967">
        <v>30644.2</v>
      </c>
      <c r="F1967">
        <v>35291</v>
      </c>
      <c r="G1967" t="s">
        <v>5</v>
      </c>
      <c r="H1967" s="5" t="s">
        <v>4</v>
      </c>
      <c r="I1967">
        <v>65935</v>
      </c>
      <c r="J1967" t="s">
        <v>3</v>
      </c>
      <c r="K1967" s="5" t="s">
        <v>8</v>
      </c>
      <c r="L1967">
        <v>35291</v>
      </c>
      <c r="M1967" t="str">
        <f>$G1967&amp;""</f>
        <v>e</v>
      </c>
      <c r="N1967" t="str">
        <f>$H1967&amp;""</f>
        <v>9/2</v>
      </c>
      <c r="O1967">
        <v>65935.25</v>
      </c>
      <c r="P1967" t="str">
        <f>$J1967&amp;""</f>
        <v>o</v>
      </c>
      <c r="Q1967" t="str">
        <f>$K1967&amp;""</f>
        <v>7/2</v>
      </c>
      <c r="R1967">
        <v>19</v>
      </c>
      <c r="AA1967" s="10">
        <f t="shared" si="2555"/>
        <v>3262.32</v>
      </c>
      <c r="AB1967" s="3" cm="1">
        <f t="array" ref="AB1967">100000000/Lvac(AA1967)</f>
        <v>30644.196448029041</v>
      </c>
      <c r="AC1967" s="28">
        <f t="shared" si="2556"/>
        <v>3.0653032197945022E-7</v>
      </c>
      <c r="AD1967" s="28">
        <f t="shared" si="2557"/>
        <v>3.2632606363033465E-7</v>
      </c>
      <c r="AE1967" s="21">
        <f t="shared" si="2558"/>
        <v>30644.198113017508</v>
      </c>
      <c r="AF1967" s="10" cm="1">
        <f t="array" ref="AF1967">Lair(100000000/AE1967)</f>
        <v>3262.3198227425441</v>
      </c>
      <c r="AG1967" s="10">
        <f t="shared" si="2559"/>
        <v>9.6966877020079334E-3</v>
      </c>
      <c r="AH1967" s="10" t="b">
        <f t="shared" si="2554"/>
        <v>1</v>
      </c>
      <c r="AI1967" s="10">
        <f>$AF1967</f>
        <v>3262.3198227425441</v>
      </c>
      <c r="AJ1967" s="10">
        <f>AL1967/AK1967*AI1967</f>
        <v>8.5166398884702847E-3</v>
      </c>
      <c r="AK1967" s="23" cm="1">
        <f t="array" ref="AK1967">100000000/Lvac($AA1967)+0</f>
        <v>30644.196448029041</v>
      </c>
      <c r="AL1967" s="23">
        <f>MAX(0.08,0.007/$AA1967*$AE1967)</f>
        <v>0.08</v>
      </c>
      <c r="AM1967" s="10" cm="1">
        <f t="array" ref="AM1967">Lvac($AI1967)-$BA1967</f>
        <v>5.5253673463084851E-3</v>
      </c>
      <c r="AN1967" s="10">
        <f>$AK1967-($AX1967-$AW1967)</f>
        <v>-5.3551970959233586E-2</v>
      </c>
      <c r="AO1967" s="3">
        <f>AM1967/AJ1967</f>
        <v>0.64877315686303172</v>
      </c>
      <c r="AP1967" s="3">
        <v>0.66959147721278889</v>
      </c>
      <c r="AS1967" s="3">
        <f t="shared" si="2560"/>
        <v>-3.5519709599611815E-3</v>
      </c>
      <c r="AT1967" s="3" cm="1">
        <f t="array" ref="AT1967">AS1967-(100000000/LvacE($A1967)-$E1967)</f>
        <v>-5.2498329750960693E-5</v>
      </c>
      <c r="AU1967" t="s">
        <v>4802</v>
      </c>
      <c r="AV1967" t="s">
        <v>4853</v>
      </c>
      <c r="AW1967" s="3">
        <v>35291</v>
      </c>
      <c r="AX1967" s="3">
        <v>65935.25</v>
      </c>
      <c r="AY1967" s="3"/>
      <c r="AZ1967" s="10" cm="1">
        <f t="array" ref="AZ1967">Lair(100000000/($AX1967-$AW1967))</f>
        <v>3262.3142987772867</v>
      </c>
      <c r="BA1967" s="10">
        <f>100000000/($AX1967-$AW1967)</f>
        <v>3263.2549336335528</v>
      </c>
      <c r="BB1967" s="12">
        <v>184000000</v>
      </c>
      <c r="BC1967" s="3">
        <v>0.371</v>
      </c>
      <c r="BD1967" s="12" cm="1">
        <f t="array" ref="BD1967">SfromgA($BB1967,$BA1967,"")</f>
        <v>3.1557616399113706</v>
      </c>
      <c r="BE1967" s="29">
        <f>(10^MAX(0.05, -0.312925054856973*((LN($BD1967))^(1/3)) + 0.454808404431693)-1)*100</f>
        <v>33.977939333391951</v>
      </c>
      <c r="BG1967" s="3"/>
      <c r="BH1967" s="3"/>
      <c r="BI1967" s="12">
        <f>IF($BB1967="",$BF1967,$BB1967)</f>
        <v>184000000</v>
      </c>
      <c r="BJ1967" s="29">
        <f>IF($BB1967="",$BH1967,$BE1967)</f>
        <v>33.977939333391951</v>
      </c>
      <c r="BK1967" s="3">
        <f>LN(BN1967*100000000/($AX1967-$AW1967)/$BI1967)</f>
        <v>-8.7334332357282509</v>
      </c>
      <c r="BL1967" s="13">
        <f>EXP(BK$4341*$AX1967+BK$4342)*$BI1967/(100000000/($AX1967-$AW1967))</f>
        <v>42.273633454910353</v>
      </c>
      <c r="BM1967" s="3">
        <f t="shared" ref="BM1967" si="2626">LN(BL1967/$C1967)</f>
        <v>1.9524040998989427</v>
      </c>
      <c r="BN1967" s="16" cm="1">
        <f t="array" ref="BN1967">$C1967*EXP(poly_from_str(100000000/$E1967,BN$4342))</f>
        <v>9.0841638173973465</v>
      </c>
      <c r="BO1967" s="3">
        <f>LN($C1967)</f>
        <v>1.791759469228055</v>
      </c>
      <c r="BP1967" s="13">
        <f>LN(BL1967/BN1967)</f>
        <v>1.5376309114270306</v>
      </c>
      <c r="BY1967">
        <v>8723</v>
      </c>
    </row>
    <row r="1968" spans="1:77" hidden="1" x14ac:dyDescent="0.25">
      <c r="A1968" t="s">
        <v>2858</v>
      </c>
      <c r="B1968" s="2" t="str">
        <f t="shared" si="2553"/>
        <v/>
      </c>
      <c r="C1968">
        <v>0</v>
      </c>
      <c r="E1968">
        <v>30644.73</v>
      </c>
      <c r="R1968">
        <v>19</v>
      </c>
      <c r="S1968" t="s">
        <v>22</v>
      </c>
      <c r="AA1968" s="10">
        <f t="shared" si="2555"/>
        <v>3262.2629999999999</v>
      </c>
      <c r="AB1968" s="3" cm="1">
        <f t="array" ref="AB1968">100000000/Lvac(AA1968)</f>
        <v>30644.731861307027</v>
      </c>
      <c r="AC1968" s="28">
        <f t="shared" si="2556"/>
        <v>3.0653567784081173E-7</v>
      </c>
      <c r="AD1968" s="28">
        <f t="shared" si="2557"/>
        <v>3.2632036218356688E-7</v>
      </c>
      <c r="AE1968" s="21">
        <f t="shared" si="2558"/>
        <v>30644.730988785879</v>
      </c>
      <c r="AF1968" s="10" cm="1">
        <f t="array" ref="AF1968">Lair(100000000/AE1968)</f>
        <v>3262.2630928868225</v>
      </c>
      <c r="AG1968" s="10">
        <f t="shared" si="2559"/>
        <v>9.6968518266778349E-3</v>
      </c>
      <c r="AH1968" s="10" t="b">
        <f t="shared" si="2554"/>
        <v>1</v>
      </c>
      <c r="AI1968" s="10">
        <f t="shared" si="2562"/>
        <v>3262.2629999999999</v>
      </c>
      <c r="AJ1968">
        <v>3.0000000000000001E-3</v>
      </c>
      <c r="AK1968" s="3" cm="1">
        <f t="array" ref="AK1968">100000000/Lvac($AA1968)</f>
        <v>30644.731861307027</v>
      </c>
      <c r="AL1968" s="21">
        <f t="shared" ref="AL1968:AL1975" si="2627">AJ1968/AI1968*AK1968</f>
        <v>2.8181110960067011E-2</v>
      </c>
      <c r="AM1968" s="21"/>
      <c r="AN1968" s="21"/>
      <c r="AO1968" s="21"/>
      <c r="AP1968" s="21"/>
      <c r="AS1968" s="3">
        <f t="shared" si="2560"/>
        <v>1.8613070278661326E-3</v>
      </c>
      <c r="AT1968" s="3" cm="1">
        <f t="array" ref="AT1968">AS1968-(100000000/LvacE($A1968)-$E1968)</f>
        <v>-5.2499566663755104E-5</v>
      </c>
      <c r="BB1968"/>
      <c r="BC1968"/>
      <c r="BD1968"/>
      <c r="BE1968"/>
      <c r="BF1968"/>
      <c r="BG1968"/>
      <c r="BH1968"/>
      <c r="BI1968"/>
      <c r="BJ1968"/>
      <c r="BN1968" s="16" cm="1">
        <f t="array" ref="BN1968">$C1968*EXP(poly_from_str(100000000/$E1968,BN$4342))</f>
        <v>0</v>
      </c>
      <c r="BO1968" s="16"/>
      <c r="BY1968" t="e">
        <v>#N/A</v>
      </c>
    </row>
    <row r="1969" spans="1:77" hidden="1" x14ac:dyDescent="0.25">
      <c r="A1969" t="s">
        <v>2859</v>
      </c>
      <c r="B1969" s="2" t="str">
        <f t="shared" si="2553"/>
        <v/>
      </c>
      <c r="C1969">
        <v>0</v>
      </c>
      <c r="E1969">
        <v>30645.19</v>
      </c>
      <c r="R1969">
        <v>19</v>
      </c>
      <c r="S1969" t="s">
        <v>22</v>
      </c>
      <c r="AA1969" s="10">
        <f t="shared" si="2555"/>
        <v>3262.2139999999999</v>
      </c>
      <c r="AB1969" s="3" cm="1">
        <f t="array" ref="AB1969">100000000/Lvac(AA1969)</f>
        <v>30645.192143816508</v>
      </c>
      <c r="AC1969" s="28">
        <f t="shared" si="2556"/>
        <v>3.0654028215193734E-7</v>
      </c>
      <c r="AD1969" s="28">
        <f t="shared" si="2557"/>
        <v>3.2631546093985804E-7</v>
      </c>
      <c r="AE1969" s="21">
        <f t="shared" si="2558"/>
        <v>30645.191138831877</v>
      </c>
      <c r="AF1969" s="10" cm="1">
        <f t="array" ref="AF1969">Lair(100000000/AE1969)</f>
        <v>3262.214106985401</v>
      </c>
      <c r="AG1969" s="10">
        <f t="shared" si="2559"/>
        <v>9.696992923182924E-3</v>
      </c>
      <c r="AH1969" s="10" t="b">
        <f t="shared" si="2554"/>
        <v>1</v>
      </c>
      <c r="AI1969" s="10">
        <f t="shared" si="2562"/>
        <v>3262.2139999999999</v>
      </c>
      <c r="AJ1969">
        <v>3.0000000000000001E-3</v>
      </c>
      <c r="AK1969" s="3" cm="1">
        <f t="array" ref="AK1969">100000000/Lvac($AA1969)</f>
        <v>30645.192143816508</v>
      </c>
      <c r="AL1969" s="21">
        <f t="shared" si="2627"/>
        <v>2.8181957539097535E-2</v>
      </c>
      <c r="AM1969" s="21"/>
      <c r="AN1969" s="21"/>
      <c r="AO1969" s="21"/>
      <c r="AP1969" s="21"/>
      <c r="AS1969" s="3">
        <f t="shared" si="2560"/>
        <v>2.1438165094878059E-3</v>
      </c>
      <c r="AT1969" s="3" cm="1">
        <f t="array" ref="AT1969">AS1969-(100000000/LvacE($A1969)-$E1969)</f>
        <v>-5.2500625315587968E-5</v>
      </c>
      <c r="BB1969"/>
      <c r="BC1969"/>
      <c r="BD1969"/>
      <c r="BE1969"/>
      <c r="BF1969"/>
      <c r="BG1969"/>
      <c r="BH1969"/>
      <c r="BI1969"/>
      <c r="BJ1969"/>
      <c r="BN1969" s="16" cm="1">
        <f t="array" ref="BN1969">$C1969*EXP(poly_from_str(100000000/$E1969,BN$4342))</f>
        <v>0</v>
      </c>
      <c r="BO1969" s="16"/>
      <c r="BY1969" t="e">
        <v>#N/A</v>
      </c>
    </row>
    <row r="1970" spans="1:77" hidden="1" x14ac:dyDescent="0.25">
      <c r="A1970" t="s">
        <v>2860</v>
      </c>
      <c r="B1970" s="2" t="str">
        <f t="shared" si="2553"/>
        <v/>
      </c>
      <c r="C1970">
        <v>0</v>
      </c>
      <c r="E1970">
        <v>30645.59</v>
      </c>
      <c r="R1970">
        <v>19</v>
      </c>
      <c r="S1970" t="s">
        <v>22</v>
      </c>
      <c r="AA1970" s="10">
        <f t="shared" si="2555"/>
        <v>3262.172</v>
      </c>
      <c r="AB1970" s="3" cm="1">
        <f t="array" ref="AB1970">100000000/Lvac(AA1970)</f>
        <v>30645.586682686691</v>
      </c>
      <c r="AC1970" s="28">
        <f t="shared" si="2556"/>
        <v>3.0654422881442178E-7</v>
      </c>
      <c r="AD1970" s="28">
        <f t="shared" si="2557"/>
        <v>3.2631125987382473E-7</v>
      </c>
      <c r="AE1970" s="21">
        <f t="shared" si="2558"/>
        <v>30645.58823782915</v>
      </c>
      <c r="AF1970" s="10" cm="1">
        <f t="array" ref="AF1970">Lair(100000000/AE1970)</f>
        <v>3262.1718344519536</v>
      </c>
      <c r="AG1970" s="10">
        <f t="shared" si="2559"/>
        <v>9.6971138681048522E-3</v>
      </c>
      <c r="AH1970" s="10" t="b">
        <f t="shared" si="2554"/>
        <v>1</v>
      </c>
      <c r="AI1970" s="10">
        <f t="shared" si="2562"/>
        <v>3262.172</v>
      </c>
      <c r="AJ1970">
        <v>3.0000000000000001E-3</v>
      </c>
      <c r="AK1970" s="3" cm="1">
        <f t="array" ref="AK1970">100000000/Lvac($AA1970)</f>
        <v>30645.586682686691</v>
      </c>
      <c r="AL1970" s="21">
        <f t="shared" si="2627"/>
        <v>2.8182683208629121E-2</v>
      </c>
      <c r="AM1970" s="21"/>
      <c r="AN1970" s="21"/>
      <c r="AO1970" s="21"/>
      <c r="AP1970" s="21"/>
      <c r="AS1970" s="3">
        <f t="shared" si="2560"/>
        <v>-3.3173133087984752E-3</v>
      </c>
      <c r="AT1970" s="3" cm="1">
        <f t="array" ref="AT1970">AS1970-(100000000/LvacE($A1970)-$E1970)</f>
        <v>-5.2501534810289741E-5</v>
      </c>
      <c r="BB1970"/>
      <c r="BC1970"/>
      <c r="BD1970"/>
      <c r="BE1970"/>
      <c r="BF1970"/>
      <c r="BG1970"/>
      <c r="BH1970"/>
      <c r="BI1970"/>
      <c r="BJ1970"/>
      <c r="BN1970" s="16" cm="1">
        <f t="array" ref="BN1970">$C1970*EXP(poly_from_str(100000000/$E1970,BN$4342))</f>
        <v>0</v>
      </c>
      <c r="BO1970" s="16"/>
      <c r="BY1970" t="e">
        <v>#N/A</v>
      </c>
    </row>
    <row r="1971" spans="1:77" hidden="1" x14ac:dyDescent="0.25">
      <c r="A1971" t="s">
        <v>2861</v>
      </c>
      <c r="B1971" s="2" t="str">
        <f t="shared" si="2553"/>
        <v/>
      </c>
      <c r="C1971">
        <v>0</v>
      </c>
      <c r="E1971">
        <v>30645.89</v>
      </c>
      <c r="R1971">
        <v>19</v>
      </c>
      <c r="S1971" t="s">
        <v>22</v>
      </c>
      <c r="AA1971" s="10">
        <f t="shared" si="2555"/>
        <v>3262.14</v>
      </c>
      <c r="AB1971" s="3" cm="1">
        <f t="array" ref="AB1971">100000000/Lvac(AA1971)</f>
        <v>30645.887290549224</v>
      </c>
      <c r="AC1971" s="28">
        <f t="shared" si="2556"/>
        <v>3.0654723586357426E-7</v>
      </c>
      <c r="AD1971" s="28">
        <f t="shared" si="2557"/>
        <v>3.2630805906161065E-7</v>
      </c>
      <c r="AE1971" s="21">
        <f t="shared" si="2558"/>
        <v>30645.888560754775</v>
      </c>
      <c r="AF1971" s="10" cm="1">
        <f t="array" ref="AF1971">Lair(100000000/AE1971)</f>
        <v>3262.1398647867127</v>
      </c>
      <c r="AG1971" s="10">
        <f t="shared" si="2559"/>
        <v>9.6972060197522518E-3</v>
      </c>
      <c r="AH1971" s="10" t="b">
        <f t="shared" si="2554"/>
        <v>1</v>
      </c>
      <c r="AI1971" s="10">
        <f t="shared" si="2562"/>
        <v>3262.14</v>
      </c>
      <c r="AJ1971">
        <v>3.0000000000000001E-3</v>
      </c>
      <c r="AK1971" s="3" cm="1">
        <f t="array" ref="AK1971">100000000/Lvac($AA1971)</f>
        <v>30645.887290549224</v>
      </c>
      <c r="AL1971" s="21">
        <f t="shared" si="2627"/>
        <v>2.8183236118513515E-2</v>
      </c>
      <c r="AM1971" s="21"/>
      <c r="AN1971" s="21"/>
      <c r="AO1971" s="21"/>
      <c r="AP1971" s="21"/>
      <c r="AS1971" s="3">
        <f t="shared" si="2560"/>
        <v>-2.7094507750007324E-3</v>
      </c>
      <c r="AT1971" s="3" cm="1">
        <f t="array" ref="AT1971">AS1971-(100000000/LvacE($A1971)-$E1971)</f>
        <v>-5.2502229664241895E-5</v>
      </c>
      <c r="BB1971"/>
      <c r="BC1971"/>
      <c r="BD1971"/>
      <c r="BE1971"/>
      <c r="BF1971"/>
      <c r="BG1971"/>
      <c r="BH1971"/>
      <c r="BI1971"/>
      <c r="BJ1971"/>
      <c r="BN1971" s="16" cm="1">
        <f t="array" ref="BN1971">$C1971*EXP(poly_from_str(100000000/$E1971,BN$4342))</f>
        <v>0</v>
      </c>
      <c r="BO1971" s="16"/>
      <c r="BY1971" t="e">
        <v>#N/A</v>
      </c>
    </row>
    <row r="1972" spans="1:77" hidden="1" x14ac:dyDescent="0.25">
      <c r="A1972" t="s">
        <v>2862</v>
      </c>
      <c r="B1972" s="2" t="str">
        <f t="shared" si="2553"/>
        <v/>
      </c>
      <c r="C1972">
        <v>3</v>
      </c>
      <c r="E1972">
        <v>30652.89</v>
      </c>
      <c r="R1972">
        <v>19</v>
      </c>
      <c r="S1972" t="s">
        <v>22</v>
      </c>
      <c r="AA1972" s="10">
        <f t="shared" si="2555"/>
        <v>3261.395</v>
      </c>
      <c r="AB1972" s="3" cm="1">
        <f t="array" ref="AB1972">100000000/Lvac(AA1972)</f>
        <v>30652.887484591043</v>
      </c>
      <c r="AC1972" s="28">
        <f t="shared" si="2556"/>
        <v>3.0661726040543999E-7</v>
      </c>
      <c r="AD1972" s="28">
        <f t="shared" si="2557"/>
        <v>3.2623354015268278E-7</v>
      </c>
      <c r="AE1972" s="21">
        <f t="shared" si="2558"/>
        <v>30652.888664401016</v>
      </c>
      <c r="AF1972" s="10" cm="1">
        <f t="array" ref="AF1972">Lair(100000000/AE1972)</f>
        <v>3261.3948744666695</v>
      </c>
      <c r="AG1972" s="10">
        <f t="shared" si="2559"/>
        <v>9.6993521920207514E-3</v>
      </c>
      <c r="AH1972" s="10" t="b">
        <f t="shared" si="2554"/>
        <v>1</v>
      </c>
      <c r="AI1972" s="10">
        <f t="shared" si="2562"/>
        <v>3261.395</v>
      </c>
      <c r="AJ1972">
        <v>3.0000000000000001E-3</v>
      </c>
      <c r="AK1972" s="3" cm="1">
        <f t="array" ref="AK1972">100000000/Lvac($AA1972)</f>
        <v>30652.887484591043</v>
      </c>
      <c r="AL1972" s="21">
        <f t="shared" si="2627"/>
        <v>2.8196113152124513E-2</v>
      </c>
      <c r="AM1972" s="21"/>
      <c r="AN1972" s="21"/>
      <c r="AO1972" s="21"/>
      <c r="AP1972" s="21"/>
      <c r="AS1972" s="3">
        <f t="shared" si="2560"/>
        <v>-2.5154089562420268E-3</v>
      </c>
      <c r="AT1972" s="3" cm="1">
        <f t="array" ref="AT1972">AS1972-(100000000/LvacE($A1972)-$E1972)</f>
        <v>-5.2518331358442083E-5</v>
      </c>
      <c r="BB1972"/>
      <c r="BC1972"/>
      <c r="BD1972"/>
      <c r="BE1972"/>
      <c r="BF1972"/>
      <c r="BG1972"/>
      <c r="BH1972"/>
      <c r="BI1972"/>
      <c r="BJ1972"/>
      <c r="BN1972" s="16" cm="1">
        <f t="array" ref="BN1972">$C1972*EXP(poly_from_str(100000000/$E1972,BN$4342))</f>
        <v>4.5532406122231244</v>
      </c>
      <c r="BO1972" s="16"/>
      <c r="BY1972" t="e">
        <v>#N/A</v>
      </c>
    </row>
    <row r="1973" spans="1:77" hidden="1" x14ac:dyDescent="0.25">
      <c r="A1973" t="s">
        <v>2863</v>
      </c>
      <c r="B1973" s="2" t="str">
        <f t="shared" si="2553"/>
        <v/>
      </c>
      <c r="C1973">
        <v>1</v>
      </c>
      <c r="E1973">
        <v>30661.97</v>
      </c>
      <c r="F1973">
        <v>39024</v>
      </c>
      <c r="G1973" t="s">
        <v>5</v>
      </c>
      <c r="H1973" s="5" t="s">
        <v>4</v>
      </c>
      <c r="I1973">
        <v>69686</v>
      </c>
      <c r="J1973" t="s">
        <v>3</v>
      </c>
      <c r="K1973" s="5" t="s">
        <v>4</v>
      </c>
      <c r="L1973">
        <v>39024.269999999997</v>
      </c>
      <c r="M1973" t="str">
        <f>$G1973&amp;""</f>
        <v>e</v>
      </c>
      <c r="N1973" t="str">
        <f>$H1973&amp;""</f>
        <v>9/2</v>
      </c>
      <c r="O1973">
        <v>69686.259999999995</v>
      </c>
      <c r="P1973" t="str">
        <f>$J1973&amp;""</f>
        <v>o</v>
      </c>
      <c r="Q1973" t="str">
        <f>$K1973&amp;""</f>
        <v>9/2</v>
      </c>
      <c r="R1973">
        <v>19</v>
      </c>
      <c r="AA1973" s="10">
        <f t="shared" si="2555"/>
        <v>3260.4290000000001</v>
      </c>
      <c r="AB1973" s="3" cm="1">
        <f t="array" ref="AB1973">100000000/Lvac(AA1973)</f>
        <v>30661.96900926208</v>
      </c>
      <c r="AC1973" s="28">
        <f t="shared" si="2556"/>
        <v>3.0670810497636967E-7</v>
      </c>
      <c r="AD1973" s="28">
        <f t="shared" si="2557"/>
        <v>3.2613691563576018E-7</v>
      </c>
      <c r="AE1973" s="21">
        <f t="shared" si="2558"/>
        <v>30661.969474243291</v>
      </c>
      <c r="AF1973" s="10" cm="1">
        <f t="array" ref="AF1973">Lair(100000000/AE1973)</f>
        <v>3260.4289505546894</v>
      </c>
      <c r="AG1973" s="10">
        <f t="shared" si="2559"/>
        <v>9.7021372048374729E-3</v>
      </c>
      <c r="AH1973" s="10" t="b">
        <f t="shared" si="2554"/>
        <v>1</v>
      </c>
      <c r="AI1973" s="10">
        <f>$AF1973</f>
        <v>3260.4289505546894</v>
      </c>
      <c r="AJ1973">
        <v>3.0000000000000001E-3</v>
      </c>
      <c r="AK1973" s="3" cm="1">
        <f t="array" ref="AK1973">100000000/Lvac($AA1973)</f>
        <v>30661.96900926208</v>
      </c>
      <c r="AL1973" s="21">
        <f t="shared" si="2627"/>
        <v>2.8212823656880142E-2</v>
      </c>
      <c r="AM1973" s="10" cm="1">
        <f t="array" ref="AM1973">Lvac($AI1973)-$BA1973</f>
        <v>2.1832264906151977E-3</v>
      </c>
      <c r="AN1973" s="10">
        <f>$AK1973-($AX1973-$AW1973)</f>
        <v>-2.09907379176002E-2</v>
      </c>
      <c r="AO1973" s="3">
        <f>AM1973/AJ1973</f>
        <v>0.72774216353839927</v>
      </c>
      <c r="AP1973" s="3">
        <v>0.74422811667318456</v>
      </c>
      <c r="AS1973" s="3">
        <f t="shared" si="2560"/>
        <v>-9.9073792080162093E-4</v>
      </c>
      <c r="AT1973" s="3" cm="1">
        <f t="array" ref="AT1973">AS1973-(100000000/LvacE($A1973)-$E1973)</f>
        <v>-5.2539118769345805E-5</v>
      </c>
      <c r="AU1973" t="s">
        <v>4697</v>
      </c>
      <c r="AV1973" t="s">
        <v>4833</v>
      </c>
      <c r="AW1973" s="3">
        <v>39024.269999999997</v>
      </c>
      <c r="AX1973" s="3">
        <v>69686.259999999995</v>
      </c>
      <c r="AY1973" s="3"/>
      <c r="AZ1973" s="10" cm="1">
        <f t="array" ref="AZ1973">Lair(100000000/($AX1973-$AW1973))</f>
        <v>3260.4267678821416</v>
      </c>
      <c r="BA1973" s="10">
        <f>100000000/($AX1973-$AW1973)</f>
        <v>3261.3669236732517</v>
      </c>
      <c r="BB1973" s="12">
        <v>24300000</v>
      </c>
      <c r="BC1973" s="3">
        <v>0.108</v>
      </c>
      <c r="BD1973" s="12" cm="1">
        <f t="array" ref="BD1973">SfromgA($BB1973,$BA1973,"")</f>
        <v>0.41604338432295851</v>
      </c>
      <c r="BE1973" s="29">
        <f>(10^MAX(0.05, -0.312925054856973*((LN($BD1973))^(1/3)) + 0.454808404431693)-1)*100</f>
        <v>467.98179672364773</v>
      </c>
      <c r="BG1973" s="3"/>
      <c r="BH1973" s="3"/>
      <c r="BI1973" s="12">
        <f>IF($BB1973="",$BF1973,$BB1973)</f>
        <v>24300000</v>
      </c>
      <c r="BJ1973" s="29">
        <f>IF($BB1973="",$BH1973,$BE1973)</f>
        <v>467.98179672364773</v>
      </c>
      <c r="BK1973" s="3">
        <f>LN(BN1973*100000000/($AX1973-$AW1973)/$BI1973)</f>
        <v>-8.4963056720092283</v>
      </c>
      <c r="BL1973" s="13">
        <f>EXP(BK$4341*$AX1973+BK$4342)*$BI1973/(100000000/($AX1973-$AW1973))</f>
        <v>4.2008235023984231</v>
      </c>
      <c r="BM1973" s="3">
        <f t="shared" ref="BM1973" si="2628">LN(BL1973/$C1973)</f>
        <v>1.4352805780693449</v>
      </c>
      <c r="BN1973" s="16" cm="1">
        <f t="array" ref="BN1973">$C1973*EXP(poly_from_str(100000000/$E1973,BN$4342))</f>
        <v>1.5216260732562339</v>
      </c>
      <c r="BO1973" s="3">
        <f>LN($C1973)</f>
        <v>0</v>
      </c>
      <c r="BP1973" s="13">
        <f>LN(BL1973/BN1973)</f>
        <v>1.0155010299864022</v>
      </c>
      <c r="BY1973">
        <v>1460</v>
      </c>
    </row>
    <row r="1974" spans="1:77" hidden="1" x14ac:dyDescent="0.25">
      <c r="A1974" t="s">
        <v>2864</v>
      </c>
      <c r="B1974" s="2" t="str">
        <f t="shared" si="2553"/>
        <v/>
      </c>
      <c r="C1974">
        <v>0</v>
      </c>
      <c r="E1974">
        <v>30683.85</v>
      </c>
      <c r="R1974">
        <v>19</v>
      </c>
      <c r="S1974" t="s">
        <v>22</v>
      </c>
      <c r="AA1974" s="10">
        <f t="shared" si="2555"/>
        <v>3258.1039999999998</v>
      </c>
      <c r="AB1974" s="3" cm="1">
        <f t="array" ref="AB1974">100000000/Lvac(AA1974)</f>
        <v>30683.848793252935</v>
      </c>
      <c r="AC1974" s="28">
        <f t="shared" si="2556"/>
        <v>3.0692697347905408E-7</v>
      </c>
      <c r="AD1974" s="28">
        <f t="shared" si="2557"/>
        <v>3.2590435663334707E-7</v>
      </c>
      <c r="AE1974" s="21">
        <f t="shared" si="2558"/>
        <v>30683.84936047098</v>
      </c>
      <c r="AF1974" s="10" cm="1">
        <f t="array" ref="AF1974">Lair(100000000/AE1974)</f>
        <v>3258.103939768986</v>
      </c>
      <c r="AG1974" s="10">
        <f t="shared" si="2559"/>
        <v>9.7088504224010254E-3</v>
      </c>
      <c r="AH1974" s="10" t="b">
        <f t="shared" si="2554"/>
        <v>1</v>
      </c>
      <c r="AI1974" s="10">
        <f t="shared" si="2562"/>
        <v>3258.1039999999998</v>
      </c>
      <c r="AJ1974">
        <v>3.0000000000000001E-3</v>
      </c>
      <c r="AK1974" s="3" cm="1">
        <f t="array" ref="AK1974">100000000/Lvac($AA1974)</f>
        <v>30683.848793252935</v>
      </c>
      <c r="AL1974" s="21">
        <f t="shared" si="2627"/>
        <v>2.8253102534406146E-2</v>
      </c>
      <c r="AM1974" s="21"/>
      <c r="AN1974" s="21"/>
      <c r="AO1974" s="21"/>
      <c r="AP1974" s="21"/>
      <c r="AS1974" s="3">
        <f t="shared" si="2560"/>
        <v>-1.2067470634065103E-3</v>
      </c>
      <c r="AT1974" s="3" cm="1">
        <f t="array" ref="AT1974">AS1974-(100000000/LvacE($A1974)-$E1974)</f>
        <v>-5.2588718972401693E-5</v>
      </c>
      <c r="BB1974"/>
      <c r="BC1974"/>
      <c r="BD1974"/>
      <c r="BE1974"/>
      <c r="BF1974"/>
      <c r="BG1974"/>
      <c r="BH1974"/>
      <c r="BI1974"/>
      <c r="BJ1974"/>
      <c r="BN1974" s="16" cm="1">
        <f t="array" ref="BN1974">$C1974*EXP(poly_from_str(100000000/$E1974,BN$4342))</f>
        <v>0</v>
      </c>
      <c r="BO1974" s="16"/>
      <c r="BY1974" t="e">
        <v>#N/A</v>
      </c>
    </row>
    <row r="1975" spans="1:77" hidden="1" x14ac:dyDescent="0.25">
      <c r="A1975" t="s">
        <v>2865</v>
      </c>
      <c r="B1975" s="2" t="str">
        <f t="shared" si="2553"/>
        <v/>
      </c>
      <c r="C1975">
        <v>0</v>
      </c>
      <c r="E1975">
        <v>30684.19</v>
      </c>
      <c r="R1975">
        <v>19</v>
      </c>
      <c r="S1975" t="s">
        <v>22</v>
      </c>
      <c r="AA1975" s="10">
        <f t="shared" si="2555"/>
        <v>3258.0680000000002</v>
      </c>
      <c r="AB1975" s="3" cm="1">
        <f t="array" ref="AB1975">100000000/Lvac(AA1975)</f>
        <v>30684.187822494489</v>
      </c>
      <c r="AC1975" s="28">
        <f t="shared" si="2556"/>
        <v>3.0693036486654055E-7</v>
      </c>
      <c r="AD1975" s="28">
        <f t="shared" si="2557"/>
        <v>3.2590075571982481E-7</v>
      </c>
      <c r="AE1975" s="21">
        <f t="shared" si="2558"/>
        <v>30684.18884603072</v>
      </c>
      <c r="AF1975" s="10" cm="1">
        <f t="array" ref="AF1975">Lair(100000000/AE1975)</f>
        <v>3258.0678913164666</v>
      </c>
      <c r="AG1975" s="10">
        <f t="shared" si="2559"/>
        <v>9.7089544819958466E-3</v>
      </c>
      <c r="AH1975" s="10" t="b">
        <f t="shared" si="2554"/>
        <v>1</v>
      </c>
      <c r="AI1975" s="10">
        <f t="shared" si="2562"/>
        <v>3258.0680000000002</v>
      </c>
      <c r="AJ1975">
        <v>3.0000000000000001E-3</v>
      </c>
      <c r="AK1975" s="3" cm="1">
        <f t="array" ref="AK1975">100000000/Lvac($AA1975)</f>
        <v>30684.187822494489</v>
      </c>
      <c r="AL1975" s="21">
        <f t="shared" si="2627"/>
        <v>2.8253726891975077E-2</v>
      </c>
      <c r="AM1975" s="21"/>
      <c r="AN1975" s="21"/>
      <c r="AO1975" s="21"/>
      <c r="AP1975" s="21"/>
      <c r="AS1975" s="3">
        <f t="shared" si="2560"/>
        <v>-2.1775055101898033E-3</v>
      </c>
      <c r="AT1975" s="3" cm="1">
        <f t="array" ref="AT1975">AS1975-(100000000/LvacE($A1975)-$E1975)</f>
        <v>-5.2589479309972376E-5</v>
      </c>
      <c r="BB1975"/>
      <c r="BC1975"/>
      <c r="BD1975"/>
      <c r="BE1975"/>
      <c r="BF1975"/>
      <c r="BG1975"/>
      <c r="BH1975"/>
      <c r="BI1975"/>
      <c r="BJ1975"/>
      <c r="BN1975" s="16" cm="1">
        <f t="array" ref="BN1975">$C1975*EXP(poly_from_str(100000000/$E1975,BN$4342))</f>
        <v>0</v>
      </c>
      <c r="BO1975" s="16"/>
      <c r="BY1975" t="e">
        <v>#N/A</v>
      </c>
    </row>
    <row r="1976" spans="1:77" hidden="1" x14ac:dyDescent="0.25">
      <c r="A1976" t="s">
        <v>2866</v>
      </c>
      <c r="B1976" s="2" t="str">
        <f t="shared" si="2553"/>
        <v/>
      </c>
      <c r="C1976">
        <v>2</v>
      </c>
      <c r="D1976" t="s">
        <v>170</v>
      </c>
      <c r="E1976">
        <v>30684.58</v>
      </c>
      <c r="F1976">
        <v>33466</v>
      </c>
      <c r="G1976" t="s">
        <v>5</v>
      </c>
      <c r="H1976" s="5" t="s">
        <v>16</v>
      </c>
      <c r="I1976">
        <v>64150</v>
      </c>
      <c r="J1976" t="s">
        <v>3</v>
      </c>
      <c r="K1976" s="5" t="s">
        <v>16</v>
      </c>
      <c r="L1976">
        <v>33466.410000000003</v>
      </c>
      <c r="M1976" t="str">
        <f t="shared" ref="M1976:M1977" si="2629">$G1976&amp;""</f>
        <v>e</v>
      </c>
      <c r="N1976" t="str">
        <f t="shared" ref="N1976:N1977" si="2630">$H1976&amp;""</f>
        <v>11/2</v>
      </c>
      <c r="O1976">
        <v>64150.94</v>
      </c>
      <c r="P1976" t="str">
        <f t="shared" ref="P1976:P1977" si="2631">$J1976&amp;""</f>
        <v>o</v>
      </c>
      <c r="Q1976" t="str">
        <f t="shared" ref="Q1976:Q1977" si="2632">$K1976&amp;""</f>
        <v>11/2</v>
      </c>
      <c r="R1976">
        <v>19</v>
      </c>
      <c r="AA1976" s="10">
        <f t="shared" si="2555"/>
        <v>3258.0259999999998</v>
      </c>
      <c r="AB1976" s="3" cm="1">
        <f t="array" ref="AB1976">100000000/Lvac(AA1976)</f>
        <v>30684.583366078514</v>
      </c>
      <c r="AC1976" s="28">
        <f t="shared" si="2556"/>
        <v>3.0693432157999968E-7</v>
      </c>
      <c r="AD1976" s="28">
        <f t="shared" si="2557"/>
        <v>3.2589655465405133E-7</v>
      </c>
      <c r="AE1976" s="21">
        <f t="shared" si="2558"/>
        <v>30684.581783810427</v>
      </c>
      <c r="AF1976" s="10" cm="1">
        <f t="array" ref="AF1976">Lair(100000000/AE1976)</f>
        <v>3258.0261680077974</v>
      </c>
      <c r="AG1976" s="10">
        <f t="shared" si="2559"/>
        <v>9.7090758892161254E-3</v>
      </c>
      <c r="AH1976" s="10" t="b">
        <f t="shared" si="2554"/>
        <v>1</v>
      </c>
      <c r="AI1976" s="10">
        <f t="shared" ref="AI1976:AI1977" si="2633">$AF1976</f>
        <v>3258.0261680077974</v>
      </c>
      <c r="AJ1976" s="10">
        <f t="shared" ref="AJ1976:AJ1977" si="2634">AL1976/AK1976*AI1976</f>
        <v>1.0617795031264825E-2</v>
      </c>
      <c r="AK1976" s="16" cm="1">
        <f t="array" ref="AK1976">100000000/Lvac($AA1976)-0</f>
        <v>30684.583366078514</v>
      </c>
      <c r="AL1976" s="16">
        <f>MAX(0.1,0.007/$AA1976*$AE1976)</f>
        <v>0.1</v>
      </c>
      <c r="AM1976" s="10" cm="1">
        <f t="array" ref="AM1976">Lvac($AI1976)-$BA1976</f>
        <v>-5.4998940104269423E-3</v>
      </c>
      <c r="AN1976" s="10">
        <f t="shared" ref="AN1976:AN1977" si="2635">$AK1976-($AX1976-$AW1976)</f>
        <v>5.3366078514955007E-2</v>
      </c>
      <c r="AO1976" s="3">
        <f t="shared" ref="AO1976:AO1977" si="2636">AM1976/AJ1976</f>
        <v>-0.51798833884362316</v>
      </c>
      <c r="AP1976" s="3">
        <v>-0.53381561017334822</v>
      </c>
      <c r="AS1976" s="3">
        <f t="shared" si="2560"/>
        <v>3.3660785120446235E-3</v>
      </c>
      <c r="AT1976" s="3" cm="1">
        <f t="array" ref="AT1976">AS1976-(100000000/LvacE($A1976)-$E1976)</f>
        <v>-5.259037425275892E-5</v>
      </c>
      <c r="AU1976" t="s">
        <v>4769</v>
      </c>
      <c r="AV1976" t="s">
        <v>4926</v>
      </c>
      <c r="AW1976" s="3">
        <v>33466.410000000003</v>
      </c>
      <c r="AX1976" s="3">
        <v>64150.94</v>
      </c>
      <c r="AY1976" s="3"/>
      <c r="AZ1976" s="10" cm="1">
        <f t="array" ref="AZ1976">Lair(100000000/($AX1976-$AW1976))</f>
        <v>3258.0316665065347</v>
      </c>
      <c r="BA1976" s="10">
        <f t="shared" ref="BA1976:BA1977" si="2637">100000000/($AX1976-$AW1976)</f>
        <v>3258.9712144849541</v>
      </c>
      <c r="BB1976" s="12">
        <v>14800000</v>
      </c>
      <c r="BC1976" s="3">
        <v>0.06</v>
      </c>
      <c r="BD1976" s="12" cm="1">
        <f t="array" ref="BD1976">SfromgA($BB1976,$BA1976,"")</f>
        <v>0.25283468302154027</v>
      </c>
      <c r="BE1976" s="29">
        <f t="shared" ref="BE1976:BE1977" si="2638">(10^MAX(0.05, -0.312925054856973*((LN($BD1976))^(1/3)) + 0.454808404431693)-1)*100</f>
        <v>535.00857427178698</v>
      </c>
      <c r="BG1976" s="3"/>
      <c r="BH1976" s="3"/>
      <c r="BI1976" s="12">
        <f t="shared" ref="BI1976:BI1977" si="2639">IF($BB1976="",$BF1976,$BB1976)</f>
        <v>14800000</v>
      </c>
      <c r="BJ1976" s="29">
        <f t="shared" ref="BJ1976:BJ1977" si="2640">IF($BB1976="",$BH1976,$BE1976)</f>
        <v>535.00857427178698</v>
      </c>
      <c r="BK1976" s="3">
        <f t="shared" ref="BK1976:BK1977" si="2641">LN(BN1976*100000000/($AX1976-$AW1976)/$BI1976)</f>
        <v>-7.3017376922964417</v>
      </c>
      <c r="BL1976" s="13">
        <f>EXP(BK$4341*$AX1976+BK$4342)*$BI1976/(100000000/($AX1976-$AW1976))</f>
        <v>3.8990803473898432</v>
      </c>
      <c r="BM1976" s="3">
        <f t="shared" ref="BM1976:BM1977" si="2642">LN(BL1976/$C1976)</f>
        <v>0.66759353640691355</v>
      </c>
      <c r="BN1976" s="16" cm="1">
        <f t="array" ref="BN1976">$C1976*EXP(poly_from_str(100000000/$E1976,BN$4342))</f>
        <v>3.0625049746999067</v>
      </c>
      <c r="BO1976" s="3">
        <f t="shared" ref="BO1976:BO1977" si="2643">LN($C1976)</f>
        <v>0.69314718055994529</v>
      </c>
      <c r="BP1976" s="13">
        <f t="shared" ref="BP1976:BP1977" si="2644">LN(BL1976/BN1976)</f>
        <v>0.24150751670552656</v>
      </c>
      <c r="BY1976">
        <v>2938</v>
      </c>
    </row>
    <row r="1977" spans="1:77" hidden="1" x14ac:dyDescent="0.25">
      <c r="A1977" t="s">
        <v>2867</v>
      </c>
      <c r="B1977" s="2" t="str">
        <f t="shared" si="2553"/>
        <v/>
      </c>
      <c r="C1977">
        <v>5</v>
      </c>
      <c r="D1977" t="s">
        <v>134</v>
      </c>
      <c r="E1977">
        <v>30689.96</v>
      </c>
      <c r="F1977">
        <v>38448</v>
      </c>
      <c r="G1977" t="s">
        <v>5</v>
      </c>
      <c r="H1977" s="5" t="s">
        <v>4</v>
      </c>
      <c r="I1977">
        <v>69138</v>
      </c>
      <c r="J1977" t="s">
        <v>3</v>
      </c>
      <c r="K1977" s="5" t="s">
        <v>4</v>
      </c>
      <c r="L1977">
        <v>38448.379999999997</v>
      </c>
      <c r="M1977" t="str">
        <f t="shared" si="2629"/>
        <v>e</v>
      </c>
      <c r="N1977" t="str">
        <f t="shared" si="2630"/>
        <v>9/2</v>
      </c>
      <c r="O1977">
        <v>69138.28</v>
      </c>
      <c r="P1977" t="str">
        <f t="shared" si="2631"/>
        <v>o</v>
      </c>
      <c r="Q1977" t="str">
        <f t="shared" si="2632"/>
        <v>9/2</v>
      </c>
      <c r="R1977">
        <v>19</v>
      </c>
      <c r="AA1977" s="10">
        <f t="shared" si="2555"/>
        <v>3257.4549999999999</v>
      </c>
      <c r="AB1977" s="3" cm="1">
        <f t="array" ref="AB1977">100000000/Lvac(AA1977)</f>
        <v>30689.961887180361</v>
      </c>
      <c r="AC1977" s="28">
        <f t="shared" si="2556"/>
        <v>3.0698812416441671E-7</v>
      </c>
      <c r="AD1977" s="28">
        <f t="shared" si="2557"/>
        <v>3.258394401648685E-7</v>
      </c>
      <c r="AE1977" s="21">
        <f t="shared" si="2558"/>
        <v>30689.960999757597</v>
      </c>
      <c r="AF1977" s="10" cm="1">
        <f t="array" ref="AF1977">Lair(100000000/AE1977)</f>
        <v>3257.455094194966</v>
      </c>
      <c r="AG1977" s="10">
        <f t="shared" si="2559"/>
        <v>9.710726915211472E-3</v>
      </c>
      <c r="AH1977" s="10" t="b">
        <f t="shared" si="2554"/>
        <v>1</v>
      </c>
      <c r="AI1977" s="10">
        <f t="shared" si="2633"/>
        <v>3257.455094194966</v>
      </c>
      <c r="AJ1977" s="10">
        <f t="shared" si="2634"/>
        <v>8.4912587540374937E-3</v>
      </c>
      <c r="AK1977" s="23" cm="1">
        <f t="array" ref="AK1977">100000000/Lvac($AA1977)+0</f>
        <v>30689.961887180361</v>
      </c>
      <c r="AL1977" s="23">
        <f>MAX(0.08,0.007/$AA1977*$AE1977)</f>
        <v>0.08</v>
      </c>
      <c r="AM1977" s="10" cm="1">
        <f t="array" ref="AM1977">Lvac($AI1977)-$BA1977</f>
        <v>-6.4764392973302165E-3</v>
      </c>
      <c r="AN1977" s="10">
        <f t="shared" si="2635"/>
        <v>6.1887180359917693E-2</v>
      </c>
      <c r="AO1977" s="3">
        <f t="shared" si="2636"/>
        <v>-0.76271840076134123</v>
      </c>
      <c r="AP1977" s="3">
        <v>-0.77381440670668811</v>
      </c>
      <c r="AS1977" s="3">
        <f t="shared" si="2560"/>
        <v>1.8871803622459993E-3</v>
      </c>
      <c r="AT1977" s="3" cm="1">
        <f t="array" ref="AT1977">AS1977-(100000000/LvacE($A1977)-$E1977)</f>
        <v>-5.2602459618356079E-5</v>
      </c>
      <c r="AU1977" t="s">
        <v>4811</v>
      </c>
      <c r="AV1977" t="s">
        <v>4874</v>
      </c>
      <c r="AW1977" s="3">
        <v>38448.379999999997</v>
      </c>
      <c r="AX1977" s="3">
        <v>69138.28</v>
      </c>
      <c r="AY1977" s="3"/>
      <c r="AZ1977" s="10" cm="1">
        <f t="array" ref="AZ1977">Lair(100000000/($AX1977-$AW1977))</f>
        <v>3257.4615689913048</v>
      </c>
      <c r="BA1977" s="10">
        <f t="shared" si="2637"/>
        <v>3258.4009723068498</v>
      </c>
      <c r="BB1977" s="12">
        <v>168000000</v>
      </c>
      <c r="BC1977" s="3">
        <v>0.126</v>
      </c>
      <c r="BD1977" s="12" cm="1">
        <f t="array" ref="BD1977">SfromgA($BB1977,$BA1977,"")</f>
        <v>2.8685090318397433</v>
      </c>
      <c r="BE1977" s="29">
        <f t="shared" si="2638"/>
        <v>36.88947577720365</v>
      </c>
      <c r="BG1977" s="3"/>
      <c r="BH1977" s="3"/>
      <c r="BI1977" s="12">
        <f t="shared" si="2639"/>
        <v>168000000</v>
      </c>
      <c r="BJ1977" s="29">
        <f t="shared" si="2640"/>
        <v>36.88947577720365</v>
      </c>
      <c r="BK1977" s="3">
        <f t="shared" si="2641"/>
        <v>-8.8134686141434919</v>
      </c>
      <c r="BL1977" s="13">
        <f>EXP(BK$4341*$AX1977+BK$4342)*$BI1977/(100000000/($AX1977-$AW1977))</f>
        <v>30.305028184723767</v>
      </c>
      <c r="BM1977" s="3">
        <f t="shared" si="2642"/>
        <v>1.8018757330041475</v>
      </c>
      <c r="BN1977" s="16" cm="1">
        <f t="array" ref="BN1977">$C1977*EXP(poly_from_str(100000000/$E1977,BN$4342))</f>
        <v>7.6676798163583904</v>
      </c>
      <c r="BO1977" s="3">
        <f t="shared" si="2643"/>
        <v>1.6094379124341003</v>
      </c>
      <c r="BP1977" s="13">
        <f t="shared" si="2644"/>
        <v>1.3742995769484545</v>
      </c>
      <c r="BY1977">
        <v>7355</v>
      </c>
    </row>
    <row r="1978" spans="1:77" hidden="1" x14ac:dyDescent="0.25">
      <c r="A1978" t="s">
        <v>2868</v>
      </c>
      <c r="B1978" s="2" t="str">
        <f t="shared" si="2553"/>
        <v/>
      </c>
      <c r="C1978">
        <v>0</v>
      </c>
      <c r="E1978">
        <v>30690.43</v>
      </c>
      <c r="R1978">
        <v>19</v>
      </c>
      <c r="S1978" t="s">
        <v>22</v>
      </c>
      <c r="AA1978" s="10">
        <f t="shared" si="2555"/>
        <v>3257.4050000000002</v>
      </c>
      <c r="AB1978" s="3" cm="1">
        <f t="array" ref="AB1978">100000000/Lvac(AA1978)</f>
        <v>30690.432950789502</v>
      </c>
      <c r="AC1978" s="28">
        <f t="shared" si="2556"/>
        <v>3.0699283632216442E-7</v>
      </c>
      <c r="AD1978" s="28">
        <f t="shared" si="2557"/>
        <v>3.2583443889613662E-7</v>
      </c>
      <c r="AE1978" s="21">
        <f t="shared" si="2558"/>
        <v>30690.43156317282</v>
      </c>
      <c r="AF1978" s="10" cm="1">
        <f t="array" ref="AF1978">Lair(100000000/AE1978)</f>
        <v>3257.4051472832348</v>
      </c>
      <c r="AG1978" s="10">
        <f t="shared" si="2559"/>
        <v>9.7108715297590416E-3</v>
      </c>
      <c r="AH1978" s="10" t="b">
        <f t="shared" si="2554"/>
        <v>1</v>
      </c>
      <c r="AI1978" s="10">
        <f t="shared" si="2562"/>
        <v>3257.4050000000002</v>
      </c>
      <c r="AJ1978">
        <v>3.0000000000000001E-3</v>
      </c>
      <c r="AK1978" s="3" cm="1">
        <f t="array" ref="AK1978">100000000/Lvac($AA1978)</f>
        <v>30690.432950789502</v>
      </c>
      <c r="AL1978" s="21">
        <f t="shared" ref="AL1978:AL1982" si="2645">AJ1978/AI1978*AK1978</f>
        <v>2.8265229178554247E-2</v>
      </c>
      <c r="AM1978" s="21"/>
      <c r="AN1978" s="21"/>
      <c r="AO1978" s="21"/>
      <c r="AP1978" s="21"/>
      <c r="AS1978" s="3">
        <f t="shared" si="2560"/>
        <v>2.9507895014830865E-3</v>
      </c>
      <c r="AT1978" s="3" cm="1">
        <f t="array" ref="AT1978">AS1978-(100000000/LvacE($A1978)-$E1978)</f>
        <v>-5.2603510994231328E-5</v>
      </c>
      <c r="BB1978"/>
      <c r="BC1978"/>
      <c r="BD1978"/>
      <c r="BE1978"/>
      <c r="BF1978"/>
      <c r="BG1978"/>
      <c r="BH1978"/>
      <c r="BI1978"/>
      <c r="BJ1978"/>
      <c r="BN1978" s="16" cm="1">
        <f t="array" ref="BN1978">$C1978*EXP(poly_from_str(100000000/$E1978,BN$4342))</f>
        <v>0</v>
      </c>
      <c r="BO1978" s="16"/>
      <c r="BY1978" t="e">
        <v>#N/A</v>
      </c>
    </row>
    <row r="1979" spans="1:77" hidden="1" x14ac:dyDescent="0.25">
      <c r="A1979" t="s">
        <v>2869</v>
      </c>
      <c r="B1979" s="2" t="str">
        <f t="shared" si="2553"/>
        <v/>
      </c>
      <c r="C1979">
        <v>0</v>
      </c>
      <c r="E1979">
        <v>30690.84</v>
      </c>
      <c r="R1979">
        <v>19</v>
      </c>
      <c r="S1979" t="s">
        <v>22</v>
      </c>
      <c r="AA1979" s="10">
        <f t="shared" si="2555"/>
        <v>3257.3620000000001</v>
      </c>
      <c r="AB1979" s="3" cm="1">
        <f t="array" ref="AB1979">100000000/Lvac(AA1979)</f>
        <v>30690.83807705899</v>
      </c>
      <c r="AC1979" s="28">
        <f t="shared" si="2556"/>
        <v>3.0699688889352793E-7</v>
      </c>
      <c r="AD1979" s="28">
        <f t="shared" si="2557"/>
        <v>3.2583013780503025E-7</v>
      </c>
      <c r="AE1979" s="21">
        <f t="shared" si="2558"/>
        <v>30690.838981352448</v>
      </c>
      <c r="AF1979" s="10" cm="1">
        <f t="array" ref="AF1979">Lair(100000000/AE1979)</f>
        <v>3257.3619040197905</v>
      </c>
      <c r="AG1979" s="10">
        <f t="shared" si="2559"/>
        <v>9.7109959035960678E-3</v>
      </c>
      <c r="AH1979" s="10" t="b">
        <f t="shared" si="2554"/>
        <v>1</v>
      </c>
      <c r="AI1979" s="10">
        <f t="shared" si="2562"/>
        <v>3257.3620000000001</v>
      </c>
      <c r="AJ1979">
        <v>3.0000000000000001E-3</v>
      </c>
      <c r="AK1979" s="3" cm="1">
        <f t="array" ref="AK1979">100000000/Lvac($AA1979)</f>
        <v>30690.83807705899</v>
      </c>
      <c r="AL1979" s="21">
        <f t="shared" si="2645"/>
        <v>2.8265975421576408E-2</v>
      </c>
      <c r="AM1979" s="21"/>
      <c r="AN1979" s="21"/>
      <c r="AO1979" s="21"/>
      <c r="AP1979" s="21"/>
      <c r="AS1979" s="3">
        <f t="shared" si="2560"/>
        <v>-1.9229410099796951E-3</v>
      </c>
      <c r="AT1979" s="3" cm="1">
        <f t="array" ref="AT1979">AS1979-(100000000/LvacE($A1979)-$E1979)</f>
        <v>-5.2604416850954294E-5</v>
      </c>
      <c r="BB1979"/>
      <c r="BC1979"/>
      <c r="BD1979"/>
      <c r="BE1979"/>
      <c r="BF1979"/>
      <c r="BG1979"/>
      <c r="BH1979"/>
      <c r="BI1979"/>
      <c r="BJ1979"/>
      <c r="BN1979" s="16" cm="1">
        <f t="array" ref="BN1979">$C1979*EXP(poly_from_str(100000000/$E1979,BN$4342))</f>
        <v>0</v>
      </c>
      <c r="BO1979" s="16"/>
      <c r="BY1979" t="e">
        <v>#N/A</v>
      </c>
    </row>
    <row r="1980" spans="1:77" hidden="1" x14ac:dyDescent="0.25">
      <c r="A1980" t="s">
        <v>2870</v>
      </c>
      <c r="B1980" s="2" t="str">
        <f t="shared" si="2553"/>
        <v/>
      </c>
      <c r="C1980">
        <v>0</v>
      </c>
      <c r="E1980">
        <v>30691.15</v>
      </c>
      <c r="R1980">
        <v>19</v>
      </c>
      <c r="S1980" t="s">
        <v>22</v>
      </c>
      <c r="AA1980" s="10">
        <f t="shared" si="2555"/>
        <v>3257.3290000000002</v>
      </c>
      <c r="AB1980" s="3" cm="1">
        <f t="array" ref="AB1980">100000000/Lvac(AA1980)</f>
        <v>30691.148995170708</v>
      </c>
      <c r="AC1980" s="28">
        <f t="shared" si="2556"/>
        <v>3.0699999907899999E-7</v>
      </c>
      <c r="AD1980" s="28">
        <f t="shared" si="2557"/>
        <v>3.2582683696767147E-7</v>
      </c>
      <c r="AE1980" s="21">
        <f t="shared" si="2558"/>
        <v>30691.14946771774</v>
      </c>
      <c r="AF1980" s="10" cm="1">
        <f t="array" ref="AF1980">Lair(100000000/AE1980)</f>
        <v>3257.328949845657</v>
      </c>
      <c r="AG1980" s="10">
        <f t="shared" si="2559"/>
        <v>9.7110913566254287E-3</v>
      </c>
      <c r="AH1980" s="10" t="b">
        <f t="shared" si="2554"/>
        <v>1</v>
      </c>
      <c r="AI1980" s="10">
        <f t="shared" si="2562"/>
        <v>3257.3290000000002</v>
      </c>
      <c r="AJ1980">
        <v>3.0000000000000001E-3</v>
      </c>
      <c r="AK1980" s="3" cm="1">
        <f t="array" ref="AK1980">100000000/Lvac($AA1980)</f>
        <v>30691.148995170708</v>
      </c>
      <c r="AL1980" s="21">
        <f t="shared" si="2645"/>
        <v>2.8266548139752577E-2</v>
      </c>
      <c r="AM1980" s="21"/>
      <c r="AN1980" s="21"/>
      <c r="AO1980" s="21"/>
      <c r="AP1980" s="21"/>
      <c r="AS1980" s="3">
        <f t="shared" si="2560"/>
        <v>-1.0048292933788616E-3</v>
      </c>
      <c r="AT1980" s="3" cm="1">
        <f t="array" ref="AT1980">AS1980-(100000000/LvacE($A1980)-$E1980)</f>
        <v>-5.260512261884287E-5</v>
      </c>
      <c r="BB1980"/>
      <c r="BC1980"/>
      <c r="BD1980"/>
      <c r="BE1980"/>
      <c r="BF1980"/>
      <c r="BG1980"/>
      <c r="BH1980"/>
      <c r="BI1980"/>
      <c r="BJ1980"/>
      <c r="BN1980" s="16" cm="1">
        <f t="array" ref="BN1980">$C1980*EXP(poly_from_str(100000000/$E1980,BN$4342))</f>
        <v>0</v>
      </c>
      <c r="BO1980" s="16"/>
      <c r="BY1980" t="e">
        <v>#N/A</v>
      </c>
    </row>
    <row r="1981" spans="1:77" hidden="1" x14ac:dyDescent="0.25">
      <c r="A1981" t="s">
        <v>2871</v>
      </c>
      <c r="B1981" s="2" t="str">
        <f t="shared" si="2553"/>
        <v/>
      </c>
      <c r="C1981">
        <v>0</v>
      </c>
      <c r="E1981">
        <v>30703.79</v>
      </c>
      <c r="R1981">
        <v>19</v>
      </c>
      <c r="S1981" t="s">
        <v>22</v>
      </c>
      <c r="AA1981" s="10">
        <f t="shared" si="2555"/>
        <v>3255.9879999999998</v>
      </c>
      <c r="AB1981" s="3" cm="1">
        <f t="array" ref="AB1981">100000000/Lvac(AA1981)</f>
        <v>30703.788907993872</v>
      </c>
      <c r="AC1981" s="28">
        <f t="shared" si="2556"/>
        <v>3.0712643904093014E-7</v>
      </c>
      <c r="AD1981" s="28">
        <f t="shared" si="2557"/>
        <v>3.2569270294183315E-7</v>
      </c>
      <c r="AE1981" s="21">
        <f t="shared" si="2558"/>
        <v>30703.789421986152</v>
      </c>
      <c r="AF1981" s="10" cm="1">
        <f t="array" ref="AF1981">Lair(100000000/AE1981)</f>
        <v>3255.9879454917209</v>
      </c>
      <c r="AG1981" s="10">
        <f t="shared" si="2559"/>
        <v>9.7149726761882847E-3</v>
      </c>
      <c r="AH1981" s="10" t="b">
        <f t="shared" si="2554"/>
        <v>1</v>
      </c>
      <c r="AI1981" s="10">
        <f t="shared" si="2562"/>
        <v>3255.9879999999998</v>
      </c>
      <c r="AJ1981">
        <v>3.0000000000000001E-3</v>
      </c>
      <c r="AK1981" s="3" cm="1">
        <f t="array" ref="AK1981">100000000/Lvac($AA1981)</f>
        <v>30703.788907993872</v>
      </c>
      <c r="AL1981" s="21">
        <f t="shared" si="2645"/>
        <v>2.8289836057129703E-2</v>
      </c>
      <c r="AM1981" s="21"/>
      <c r="AN1981" s="21"/>
      <c r="AO1981" s="21"/>
      <c r="AP1981" s="21"/>
      <c r="AS1981" s="3">
        <f t="shared" si="2560"/>
        <v>-1.092006128601497E-3</v>
      </c>
      <c r="AT1981" s="3" cm="1">
        <f t="array" ref="AT1981">AS1981-(100000000/LvacE($A1981)-$E1981)</f>
        <v>-5.2633327868534252E-5</v>
      </c>
      <c r="BB1981"/>
      <c r="BC1981"/>
      <c r="BD1981"/>
      <c r="BE1981"/>
      <c r="BF1981"/>
      <c r="BG1981"/>
      <c r="BH1981"/>
      <c r="BI1981"/>
      <c r="BJ1981"/>
      <c r="BN1981" s="16" cm="1">
        <f t="array" ref="BN1981">$C1981*EXP(poly_from_str(100000000/$E1981,BN$4342))</f>
        <v>0</v>
      </c>
      <c r="BO1981" s="16"/>
      <c r="BY1981" t="e">
        <v>#N/A</v>
      </c>
    </row>
    <row r="1982" spans="1:77" hidden="1" x14ac:dyDescent="0.25">
      <c r="A1982" t="s">
        <v>2872</v>
      </c>
      <c r="B1982" s="2" t="str">
        <f t="shared" si="2553"/>
        <v/>
      </c>
      <c r="C1982">
        <v>0</v>
      </c>
      <c r="E1982">
        <v>30704.07</v>
      </c>
      <c r="R1982">
        <v>19</v>
      </c>
      <c r="S1982" t="s">
        <v>22</v>
      </c>
      <c r="AA1982" s="10">
        <f t="shared" si="2555"/>
        <v>3255.9580000000001</v>
      </c>
      <c r="AB1982" s="3" cm="1">
        <f t="array" ref="AB1982">100000000/Lvac(AA1982)</f>
        <v>30704.071799153829</v>
      </c>
      <c r="AC1982" s="28">
        <f t="shared" si="2556"/>
        <v>3.0712926886649032E-7</v>
      </c>
      <c r="AD1982" s="28">
        <f t="shared" si="2557"/>
        <v>3.2568970218065961E-7</v>
      </c>
      <c r="AE1982" s="21">
        <f t="shared" si="2558"/>
        <v>30704.070952300328</v>
      </c>
      <c r="AF1982" s="10" cm="1">
        <f t="array" ref="AF1982">Lair(100000000/AE1982)</f>
        <v>3255.9580898061704</v>
      </c>
      <c r="AG1982" s="10">
        <f t="shared" si="2559"/>
        <v>9.71505956144917E-3</v>
      </c>
      <c r="AH1982" s="10" t="b">
        <f t="shared" si="2554"/>
        <v>1</v>
      </c>
      <c r="AI1982" s="10">
        <f t="shared" si="2562"/>
        <v>3255.9580000000001</v>
      </c>
      <c r="AJ1982">
        <v>3.0000000000000001E-3</v>
      </c>
      <c r="AK1982" s="3" cm="1">
        <f t="array" ref="AK1982">100000000/Lvac($AA1982)</f>
        <v>30704.071799153829</v>
      </c>
      <c r="AL1982" s="21">
        <f t="shared" si="2645"/>
        <v>2.8290357368695014E-2</v>
      </c>
      <c r="AM1982" s="21"/>
      <c r="AN1982" s="21"/>
      <c r="AO1982" s="21"/>
      <c r="AP1982" s="21"/>
      <c r="AS1982" s="3">
        <f t="shared" si="2560"/>
        <v>1.7991538297792431E-3</v>
      </c>
      <c r="AT1982" s="3" cm="1">
        <f t="array" ref="AT1982">AS1982-(100000000/LvacE($A1982)-$E1982)</f>
        <v>-5.2633960876846686E-5</v>
      </c>
      <c r="BB1982"/>
      <c r="BC1982"/>
      <c r="BD1982"/>
      <c r="BE1982"/>
      <c r="BF1982"/>
      <c r="BG1982"/>
      <c r="BH1982"/>
      <c r="BI1982"/>
      <c r="BJ1982"/>
      <c r="BN1982" s="16" cm="1">
        <f t="array" ref="BN1982">$C1982*EXP(poly_from_str(100000000/$E1982,BN$4342))</f>
        <v>0</v>
      </c>
      <c r="BO1982" s="16"/>
      <c r="BY1982" t="e">
        <v>#N/A</v>
      </c>
    </row>
    <row r="1983" spans="1:77" hidden="1" x14ac:dyDescent="0.25">
      <c r="A1983" t="s">
        <v>2873</v>
      </c>
      <c r="B1983" s="2" t="str">
        <f t="shared" si="2553"/>
        <v/>
      </c>
      <c r="C1983">
        <v>4</v>
      </c>
      <c r="D1983" t="s">
        <v>170</v>
      </c>
      <c r="E1983">
        <v>30704.43</v>
      </c>
      <c r="F1983">
        <v>38726</v>
      </c>
      <c r="G1983" t="s">
        <v>5</v>
      </c>
      <c r="H1983" s="5" t="s">
        <v>8</v>
      </c>
      <c r="I1983">
        <v>69431</v>
      </c>
      <c r="J1983" t="s">
        <v>3</v>
      </c>
      <c r="K1983" s="5" t="s">
        <v>8</v>
      </c>
      <c r="L1983">
        <v>38726.5</v>
      </c>
      <c r="M1983" t="str">
        <f t="shared" ref="M1983:M1985" si="2646">$G1983&amp;""</f>
        <v>e</v>
      </c>
      <c r="N1983" t="str">
        <f t="shared" ref="N1983:N1985" si="2647">$H1983&amp;""</f>
        <v>7/2</v>
      </c>
      <c r="O1983">
        <v>69431</v>
      </c>
      <c r="P1983" t="str">
        <f t="shared" ref="P1983:P1985" si="2648">$J1983&amp;""</f>
        <v>o</v>
      </c>
      <c r="Q1983" t="str">
        <f t="shared" ref="Q1983:Q1985" si="2649">$K1983&amp;""</f>
        <v>7/2</v>
      </c>
      <c r="R1983">
        <v>19</v>
      </c>
      <c r="AA1983" s="10">
        <f t="shared" si="2555"/>
        <v>3255.92</v>
      </c>
      <c r="AB1983" s="3" cm="1">
        <f t="array" ref="AB1983">100000000/Lvac(AA1983)</f>
        <v>30704.430135439718</v>
      </c>
      <c r="AC1983" s="28">
        <f t="shared" si="2556"/>
        <v>3.0713285338706113E-7</v>
      </c>
      <c r="AD1983" s="28">
        <f t="shared" si="2557"/>
        <v>3.256859012165083E-7</v>
      </c>
      <c r="AE1983" s="21">
        <f t="shared" si="2558"/>
        <v>30704.430071687282</v>
      </c>
      <c r="AF1983" s="10" cm="1">
        <f t="array" ref="AF1983">Lair(100000000/AE1983)</f>
        <v>3255.9200067605889</v>
      </c>
      <c r="AG1983" s="10">
        <f t="shared" si="2559"/>
        <v>9.7151696195606346E-3</v>
      </c>
      <c r="AH1983" s="10" t="b">
        <f t="shared" si="2554"/>
        <v>1</v>
      </c>
      <c r="AI1983" s="10">
        <f t="shared" ref="AI1983:AI1985" si="2650">$AF1983</f>
        <v>3255.9200067605889</v>
      </c>
      <c r="AJ1983" s="10">
        <f>AL1983/AK1983*AI1983</f>
        <v>1.0604072416906822E-2</v>
      </c>
      <c r="AK1983" s="16" cm="1">
        <f t="array" ref="AK1983">100000000/Lvac($AA1983)-0</f>
        <v>30704.430135439718</v>
      </c>
      <c r="AL1983" s="16">
        <f>MAX(0.1,0.007/$AA1983*$AE1983)</f>
        <v>0.1</v>
      </c>
      <c r="AM1983" s="10" cm="1">
        <f t="array" ref="AM1983">Lvac($AI1983)-$BA1983</f>
        <v>7.4173706116198446E-3</v>
      </c>
      <c r="AN1983" s="10">
        <f t="shared" ref="AN1983:AN1985" si="2651">$AK1983-($AX1983-$AW1983)</f>
        <v>-6.9864560282439925E-2</v>
      </c>
      <c r="AO1983" s="3">
        <f t="shared" ref="AO1983:AO1985" si="2652">AM1983/AJ1983</f>
        <v>0.69948320984622914</v>
      </c>
      <c r="AP1983" s="3">
        <v>0.69884550308063853</v>
      </c>
      <c r="AS1983" s="3">
        <f t="shared" si="2560"/>
        <v>1.3543971726903692E-4</v>
      </c>
      <c r="AT1983" s="3" cm="1">
        <f t="array" ref="AT1983">AS1983-(100000000/LvacE($A1983)-$E1983)</f>
        <v>-5.2634757594205439E-5</v>
      </c>
      <c r="AU1983" t="s">
        <v>4745</v>
      </c>
      <c r="AV1983" t="s">
        <v>4859</v>
      </c>
      <c r="AW1983" s="3">
        <v>38726.5</v>
      </c>
      <c r="AX1983" s="3">
        <v>69431</v>
      </c>
      <c r="AY1983" s="3"/>
      <c r="AZ1983" s="10" cm="1">
        <f t="array" ref="AZ1983">Lair(100000000/($AX1983-$AW1983))</f>
        <v>3255.9125912714626</v>
      </c>
      <c r="BA1983" s="10">
        <f t="shared" ref="BA1983:BA1985" si="2653">100000000/($AX1983-$AW1983)</f>
        <v>3256.8516015567752</v>
      </c>
      <c r="BB1983" s="12">
        <v>74400000</v>
      </c>
      <c r="BC1983" s="3">
        <v>0.26900000000000002</v>
      </c>
      <c r="BD1983" s="12" cm="1">
        <f t="array" ref="BD1983">SfromgA($BB1983,$BA1983,"")</f>
        <v>1.268528434763087</v>
      </c>
      <c r="BE1983" s="29">
        <f t="shared" ref="BE1983:BE1985" si="2654">(10^MAX(0.05, -0.312925054856973*((LN($BD1983))^(1/3)) + 0.454808404431693)-1)*100</f>
        <v>82.357076932191802</v>
      </c>
      <c r="BG1983" s="3"/>
      <c r="BH1983" s="3"/>
      <c r="BI1983" s="12">
        <f t="shared" ref="BI1983:BI1985" si="2655">IF($BB1983="",$BF1983,$BB1983)</f>
        <v>74400000</v>
      </c>
      <c r="BJ1983" s="29">
        <f t="shared" ref="BJ1983:BJ1985" si="2656">IF($BB1983="",$BH1983,$BE1983)</f>
        <v>82.357076932191802</v>
      </c>
      <c r="BK1983" s="3">
        <f t="shared" ref="BK1983:BK1985" si="2657">LN(BN1983*100000000/($AX1983-$AW1983)/$BI1983)</f>
        <v>-8.2185918754558536</v>
      </c>
      <c r="BL1983" s="13">
        <f>EXP(BK$4341*$AX1983+BK$4342)*$BI1983/(100000000/($AX1983-$AW1983))</f>
        <v>13.131846500358282</v>
      </c>
      <c r="BM1983" s="3">
        <f t="shared" ref="BM1983:BM1985" si="2658">LN(BL1983/$C1983)</f>
        <v>1.1887459494744623</v>
      </c>
      <c r="BN1983" s="16" cm="1">
        <f t="array" ref="BN1983">$C1983*EXP(poly_from_str(100000000/$E1983,BN$4342))</f>
        <v>6.1586548366980347</v>
      </c>
      <c r="BO1983" s="3">
        <f t="shared" ref="BO1983:BO1985" si="2659">LN($C1983)</f>
        <v>1.3862943611198906</v>
      </c>
      <c r="BP1983" s="13">
        <f t="shared" ref="BP1983:BP1985" si="2660">LN(BL1983/BN1983)</f>
        <v>0.75718192756117353</v>
      </c>
      <c r="BY1983">
        <v>5906</v>
      </c>
    </row>
    <row r="1984" spans="1:77" hidden="1" x14ac:dyDescent="0.25">
      <c r="A1984" t="s">
        <v>2874</v>
      </c>
      <c r="B1984" s="2" t="str">
        <f t="shared" si="2553"/>
        <v/>
      </c>
      <c r="C1984">
        <v>50</v>
      </c>
      <c r="D1984" t="s">
        <v>14</v>
      </c>
      <c r="E1984">
        <v>30775.64</v>
      </c>
      <c r="F1984">
        <v>34520</v>
      </c>
      <c r="G1984" t="s">
        <v>5</v>
      </c>
      <c r="H1984" s="5" t="s">
        <v>18</v>
      </c>
      <c r="I1984">
        <v>65295</v>
      </c>
      <c r="J1984" t="s">
        <v>3</v>
      </c>
      <c r="K1984" s="5" t="s">
        <v>8</v>
      </c>
      <c r="L1984">
        <v>34520.269999999997</v>
      </c>
      <c r="M1984" t="str">
        <f t="shared" si="2646"/>
        <v>e</v>
      </c>
      <c r="N1984" t="str">
        <f t="shared" si="2647"/>
        <v>5/2</v>
      </c>
      <c r="O1984">
        <v>65295.9</v>
      </c>
      <c r="P1984" t="str">
        <f t="shared" si="2648"/>
        <v>o</v>
      </c>
      <c r="Q1984" t="str">
        <f t="shared" si="2649"/>
        <v>7/2</v>
      </c>
      <c r="R1984">
        <v>19</v>
      </c>
      <c r="AA1984" s="10">
        <f t="shared" si="2555"/>
        <v>3248.386</v>
      </c>
      <c r="AB1984" s="3" cm="1">
        <f t="array" ref="AB1984">100000000/Lvac(AA1984)</f>
        <v>30775.640615140292</v>
      </c>
      <c r="AC1984" s="28">
        <f t="shared" si="2556"/>
        <v>3.0784518834892157E-7</v>
      </c>
      <c r="AD1984" s="28">
        <f t="shared" si="2557"/>
        <v>3.249323101037393E-7</v>
      </c>
      <c r="AE1984" s="21">
        <f t="shared" si="2558"/>
        <v>30775.6403241689</v>
      </c>
      <c r="AF1984" s="10" cm="1">
        <f t="array" ref="AF1984">Lair(100000000/AE1984)</f>
        <v>3248.3860307132636</v>
      </c>
      <c r="AG1984" s="10">
        <f t="shared" si="2559"/>
        <v>9.7370664408632929E-3</v>
      </c>
      <c r="AH1984" s="10" t="b">
        <f t="shared" si="2554"/>
        <v>1</v>
      </c>
      <c r="AI1984" s="10">
        <f t="shared" si="2650"/>
        <v>3248.3860307132636</v>
      </c>
      <c r="AJ1984">
        <v>7.0000000000000001E-3</v>
      </c>
      <c r="AK1984" s="3" cm="1">
        <f t="array" ref="AK1984">100000000/Lvac($AA1984)</f>
        <v>30775.640615140292</v>
      </c>
      <c r="AL1984" s="21">
        <f t="shared" ref="AL1984:AL1988" si="2661">AJ1984/AI1984*AK1984</f>
        <v>6.631892954504523E-2</v>
      </c>
      <c r="AM1984" s="10" cm="1">
        <f t="array" ref="AM1984">Lvac($AI1984)-$BA1984</f>
        <v>-1.0900365259658429E-3</v>
      </c>
      <c r="AN1984" s="10">
        <f t="shared" si="2651"/>
        <v>1.0615140286972746E-2</v>
      </c>
      <c r="AO1984" s="3">
        <f t="shared" si="2652"/>
        <v>-0.15571950370940613</v>
      </c>
      <c r="AP1984" s="3">
        <v>-0.16010822550275147</v>
      </c>
      <c r="AS1984" s="3">
        <f t="shared" si="2560"/>
        <v>6.1514029221143574E-4</v>
      </c>
      <c r="AT1984" s="3" cm="1">
        <f t="array" ref="AT1984">AS1984-(100000000/LvacE($A1984)-$E1984)</f>
        <v>-5.2789360779570416E-5</v>
      </c>
      <c r="AU1984" t="s">
        <v>4717</v>
      </c>
      <c r="AV1984" t="s">
        <v>4820</v>
      </c>
      <c r="AW1984" s="3">
        <v>34520.269999999997</v>
      </c>
      <c r="AX1984" s="3">
        <v>65295.9</v>
      </c>
      <c r="AY1984" s="3"/>
      <c r="AZ1984" s="10" cm="1">
        <f t="array" ref="AZ1984">Lair(100000000/($AX1984-$AW1984))</f>
        <v>3248.3871204734151</v>
      </c>
      <c r="BA1984" s="10">
        <f t="shared" si="2653"/>
        <v>3249.3242217949719</v>
      </c>
      <c r="BB1984" s="12">
        <v>61400000</v>
      </c>
      <c r="BC1984" s="3">
        <v>0.31900000000000001</v>
      </c>
      <c r="BD1984" s="12" cm="1">
        <f t="array" ref="BD1984">SfromgA($BB1984,$BA1984,"")</f>
        <v>1.0396349595159815</v>
      </c>
      <c r="BE1984" s="29">
        <f t="shared" si="2654"/>
        <v>123.25811866814664</v>
      </c>
      <c r="BG1984" s="3"/>
      <c r="BH1984" s="3"/>
      <c r="BI1984" s="12">
        <f t="shared" si="2655"/>
        <v>61400000</v>
      </c>
      <c r="BJ1984" s="29">
        <f t="shared" si="2656"/>
        <v>123.25811866814664</v>
      </c>
      <c r="BK1984" s="3">
        <f t="shared" si="2657"/>
        <v>-5.4839310749760593</v>
      </c>
      <c r="BL1984" s="13">
        <f>EXP(BK$4341*$AX1984+BK$4342)*$BI1984/(100000000/($AX1984-$AW1984))</f>
        <v>14.872199404438701</v>
      </c>
      <c r="BM1984" s="3">
        <f t="shared" si="2658"/>
        <v>-1.2125293470543299</v>
      </c>
      <c r="BN1984" s="16" cm="1">
        <f t="array" ref="BN1984">$C1984*EXP(poly_from_str(100000000/$E1984,BN$4342))</f>
        <v>78.475540966586067</v>
      </c>
      <c r="BO1984" s="3">
        <f t="shared" si="2659"/>
        <v>3.912023005428146</v>
      </c>
      <c r="BP1984" s="13">
        <f t="shared" si="2660"/>
        <v>-1.66329333781991</v>
      </c>
      <c r="BY1984">
        <v>75134</v>
      </c>
    </row>
    <row r="1985" spans="1:77" hidden="1" x14ac:dyDescent="0.25">
      <c r="A1985" t="s">
        <v>2875</v>
      </c>
      <c r="B1985" s="2" t="str">
        <f t="shared" si="2553"/>
        <v/>
      </c>
      <c r="C1985">
        <v>4</v>
      </c>
      <c r="E1985">
        <v>30793.8</v>
      </c>
      <c r="F1985">
        <v>27380</v>
      </c>
      <c r="G1985" t="s">
        <v>5</v>
      </c>
      <c r="H1985" s="5" t="s">
        <v>16</v>
      </c>
      <c r="I1985">
        <v>58174</v>
      </c>
      <c r="J1985" t="s">
        <v>3</v>
      </c>
      <c r="K1985" s="5" t="s">
        <v>4</v>
      </c>
      <c r="L1985">
        <v>27380.31</v>
      </c>
      <c r="M1985" t="str">
        <f t="shared" si="2646"/>
        <v>e</v>
      </c>
      <c r="N1985" t="str">
        <f t="shared" si="2647"/>
        <v>11/2</v>
      </c>
      <c r="O1985">
        <v>58174.15</v>
      </c>
      <c r="P1985" t="str">
        <f t="shared" si="2648"/>
        <v>o</v>
      </c>
      <c r="Q1985" t="str">
        <f t="shared" si="2649"/>
        <v>9/2</v>
      </c>
      <c r="R1985">
        <v>19</v>
      </c>
      <c r="AA1985" s="10">
        <f t="shared" si="2555"/>
        <v>3246.47</v>
      </c>
      <c r="AB1985" s="3" cm="1">
        <f t="array" ref="AB1985">100000000/Lvac(AA1985)</f>
        <v>30793.803133101388</v>
      </c>
      <c r="AC1985" s="28">
        <f t="shared" si="2556"/>
        <v>3.0802687226433635E-7</v>
      </c>
      <c r="AD1985" s="28">
        <f t="shared" si="2557"/>
        <v>3.2474066151480439E-7</v>
      </c>
      <c r="AE1985" s="21">
        <f t="shared" si="2558"/>
        <v>30793.801649250079</v>
      </c>
      <c r="AF1985" s="10" cm="1">
        <f t="array" ref="AF1985">Lair(100000000/AE1985)</f>
        <v>3246.470156442098</v>
      </c>
      <c r="AG1985" s="10">
        <f t="shared" si="2559"/>
        <v>9.7426594321064711E-3</v>
      </c>
      <c r="AH1985" s="10" t="b">
        <f t="shared" si="2554"/>
        <v>1</v>
      </c>
      <c r="AI1985" s="10">
        <f t="shared" si="2650"/>
        <v>3246.470156442098</v>
      </c>
      <c r="AJ1985">
        <v>3.0000000000000001E-3</v>
      </c>
      <c r="AK1985" s="3" cm="1">
        <f t="array" ref="AK1985">100000000/Lvac($AA1985)</f>
        <v>30793.803133101388</v>
      </c>
      <c r="AL1985" s="21">
        <f t="shared" si="2661"/>
        <v>2.8455955221392722E-2</v>
      </c>
      <c r="AM1985" s="10" cm="1">
        <f t="array" ref="AM1985">Lvac($AI1985)-$BA1985</f>
        <v>4.0443311063427245E-3</v>
      </c>
      <c r="AN1985" s="10">
        <f t="shared" si="2651"/>
        <v>-3.686689861206105E-2</v>
      </c>
      <c r="AO1985" s="3">
        <f t="shared" si="2652"/>
        <v>1.3481103687809082</v>
      </c>
      <c r="AP1985" s="3">
        <v>1.2959497791295387</v>
      </c>
      <c r="AS1985" s="3">
        <f t="shared" si="2560"/>
        <v>3.1331013888120651E-3</v>
      </c>
      <c r="AT1985" s="3" cm="1">
        <f t="array" ref="AT1985">AS1985-(100000000/LvacE($A1985)-$E1985)</f>
        <v>-5.2827625040663406E-5</v>
      </c>
      <c r="AU1985" t="s">
        <v>4707</v>
      </c>
      <c r="AV1985" t="s">
        <v>4693</v>
      </c>
      <c r="AW1985" s="3">
        <v>27380.31</v>
      </c>
      <c r="AX1985" s="3">
        <v>58174.15</v>
      </c>
      <c r="AY1985" s="3"/>
      <c r="AZ1985" s="10" cm="1">
        <f t="array" ref="AZ1985">Lair(100000000/($AX1985-$AW1985))</f>
        <v>3246.4661131362977</v>
      </c>
      <c r="BA1985" s="10">
        <f t="shared" si="2653"/>
        <v>3247.4027272987064</v>
      </c>
      <c r="BB1985" s="12">
        <v>13100000</v>
      </c>
      <c r="BC1985" s="3">
        <v>6.2E-2</v>
      </c>
      <c r="BD1985" s="12" cm="1">
        <f t="array" ref="BD1985">SfromgA($BB1985,$BA1985,"")</f>
        <v>0.22141809442670979</v>
      </c>
      <c r="BE1985" s="29">
        <f t="shared" si="2654"/>
        <v>551.07386654787842</v>
      </c>
      <c r="BG1985" s="3"/>
      <c r="BH1985" s="3"/>
      <c r="BI1985" s="12">
        <f t="shared" si="2655"/>
        <v>13100000</v>
      </c>
      <c r="BJ1985" s="29">
        <f t="shared" si="2656"/>
        <v>551.07386654787842</v>
      </c>
      <c r="BK1985" s="3">
        <f t="shared" si="2657"/>
        <v>-6.4606705115040075</v>
      </c>
      <c r="BL1985" s="13">
        <f>EXP(BK$4341*$AX1985+BK$4342)*$BI1985/(100000000/($AX1985-$AW1985))</f>
        <v>5.4542724789016086</v>
      </c>
      <c r="BM1985" s="3">
        <f t="shared" si="2658"/>
        <v>0.31010488151681487</v>
      </c>
      <c r="BN1985" s="16" cm="1">
        <f t="array" ref="BN1985">$C1985*EXP(poly_from_str(100000000/$E1985,BN$4342))</f>
        <v>6.3081439033532298</v>
      </c>
      <c r="BO1985" s="3">
        <f t="shared" si="2659"/>
        <v>1.3862943611198906</v>
      </c>
      <c r="BP1985" s="13">
        <f t="shared" si="2660"/>
        <v>-0.1454422390373003</v>
      </c>
      <c r="BR1985" s="12">
        <v>179070000</v>
      </c>
      <c r="BS1985" s="3">
        <f>LN(BV1985*100000000/($AX1985-$AW1985)/$BR1985)</f>
        <v>-7.015690965488905</v>
      </c>
      <c r="BT1985" s="13">
        <f>EXP(BS$4338*$AX1985+BS$4336)*$BR1985/(100000000/($AX1985-$AW1985))</f>
        <v>56.548200910805981</v>
      </c>
      <c r="BU1985" s="3">
        <f>LN(BT1985/$BN1985)</f>
        <v>2.193251906249523</v>
      </c>
      <c r="BV1985" s="3" cm="1">
        <f t="array" ref="BV1985">$BN1985*EXP(poly_from_str(100000000/$E1985,BV$4341))</f>
        <v>49.50063948255395</v>
      </c>
      <c r="BW1985" s="12"/>
      <c r="BX1985" s="3">
        <f>LN(BT1985/BV1985)</f>
        <v>0.13310779959285815</v>
      </c>
      <c r="BY1985">
        <v>6037</v>
      </c>
    </row>
    <row r="1986" spans="1:77" hidden="1" x14ac:dyDescent="0.25">
      <c r="A1986" t="s">
        <v>2876</v>
      </c>
      <c r="B1986" s="2" t="str">
        <f t="shared" ref="B1986:B2049" si="2662">IF(OR(A1986=A1985,A1986=A1987),IF(B1985="",1,B1985+1),"")</f>
        <v/>
      </c>
      <c r="C1986">
        <v>2</v>
      </c>
      <c r="E1986">
        <v>30803.77</v>
      </c>
      <c r="R1986">
        <v>19</v>
      </c>
      <c r="S1986" t="s">
        <v>22</v>
      </c>
      <c r="AA1986" s="10">
        <f t="shared" si="2555"/>
        <v>3245.4189999999999</v>
      </c>
      <c r="AB1986" s="3" cm="1">
        <f t="array" ref="AB1986">100000000/Lvac(AA1986)</f>
        <v>30803.775083282926</v>
      </c>
      <c r="AC1986" s="28">
        <f t="shared" si="2556"/>
        <v>3.0812662401988773E-7</v>
      </c>
      <c r="AD1986" s="28">
        <f t="shared" si="2557"/>
        <v>3.2463553486426268E-7</v>
      </c>
      <c r="AE1986" s="21">
        <f t="shared" si="2558"/>
        <v>30803.772674175274</v>
      </c>
      <c r="AF1986" s="10" cm="1">
        <f t="array" ref="AF1986">Lair(100000000/AE1986)</f>
        <v>3245.4192538272505</v>
      </c>
      <c r="AG1986" s="10">
        <f t="shared" si="2559"/>
        <v>9.7457316117399509E-3</v>
      </c>
      <c r="AH1986" s="10" t="b">
        <f t="shared" ref="AH1986:AH2049" si="2663">ABS(AE1986-AB1986)&lt;AG1986</f>
        <v>1</v>
      </c>
      <c r="AI1986" s="10">
        <f t="shared" si="2562"/>
        <v>3245.4189999999999</v>
      </c>
      <c r="AJ1986">
        <v>3.0000000000000001E-3</v>
      </c>
      <c r="AK1986" s="3" cm="1">
        <f t="array" ref="AK1986">100000000/Lvac($AA1986)</f>
        <v>30803.775083282926</v>
      </c>
      <c r="AL1986" s="21">
        <f t="shared" si="2661"/>
        <v>2.8474389670439713E-2</v>
      </c>
      <c r="AM1986" s="21"/>
      <c r="AN1986" s="21"/>
      <c r="AO1986" s="21"/>
      <c r="AP1986" s="21"/>
      <c r="AS1986" s="3">
        <f t="shared" si="2560"/>
        <v>5.0832829256250989E-3</v>
      </c>
      <c r="AT1986" s="3" cm="1">
        <f t="array" ref="AT1986">AS1986-(100000000/LvacE($A1986)-$E1986)</f>
        <v>-5.2848430641461164E-5</v>
      </c>
      <c r="BB1986"/>
      <c r="BC1986"/>
      <c r="BD1986"/>
      <c r="BE1986"/>
      <c r="BF1986"/>
      <c r="BG1986"/>
      <c r="BH1986"/>
      <c r="BI1986"/>
      <c r="BJ1986"/>
      <c r="BN1986" s="16" cm="1">
        <f t="array" ref="BN1986">$C1986*EXP(poly_from_str(100000000/$E1986,BN$4342))</f>
        <v>3.1623034006562314</v>
      </c>
      <c r="BO1986" s="16"/>
      <c r="BY1986" t="e">
        <v>#N/A</v>
      </c>
    </row>
    <row r="1987" spans="1:77" hidden="1" x14ac:dyDescent="0.25">
      <c r="A1987" t="s">
        <v>2877</v>
      </c>
      <c r="B1987" s="2" t="str">
        <f t="shared" si="2662"/>
        <v/>
      </c>
      <c r="C1987">
        <v>0</v>
      </c>
      <c r="E1987">
        <v>30879.16</v>
      </c>
      <c r="R1987">
        <v>19</v>
      </c>
      <c r="S1987" t="s">
        <v>22</v>
      </c>
      <c r="AA1987" s="10">
        <f t="shared" ref="AA1987:AA2050" si="2664">ROUND($A1987,3)+0</f>
        <v>3237.4960000000001</v>
      </c>
      <c r="AB1987" s="3" cm="1">
        <f t="array" ref="AB1987">100000000/Lvac(AA1987)</f>
        <v>30879.157337738019</v>
      </c>
      <c r="AC1987" s="28">
        <f t="shared" ref="AC1987:AC2050" si="2665">0.001/AA1987</f>
        <v>3.0888069050896125E-7</v>
      </c>
      <c r="AD1987" s="28">
        <f t="shared" ref="AD1987:AD2050" si="2666">0.01/AB1987</f>
        <v>3.2384303401242122E-7</v>
      </c>
      <c r="AE1987" s="21">
        <f t="shared" ref="AE1987:AE2050" si="2667">($AB1987/$AC1987^2+$E1987/$AD1987^2)/(1/$AC1987^2+1/$AD1987^2)</f>
        <v>30879.158605948316</v>
      </c>
      <c r="AF1987" s="10" cm="1">
        <f t="array" ref="AF1987">Lair(100000000/AE1987)</f>
        <v>3237.4958670310252</v>
      </c>
      <c r="AG1987" s="10">
        <f t="shared" ref="AG1987:AG2050" si="2668">0.0005/$AA1987*AB1987+0.005</f>
        <v>9.7689877204076882E-3</v>
      </c>
      <c r="AH1987" s="10" t="b">
        <f t="shared" si="2663"/>
        <v>1</v>
      </c>
      <c r="AI1987" s="10">
        <f t="shared" ref="AI1987:AI2050" si="2669">$AA1987</f>
        <v>3237.4960000000001</v>
      </c>
      <c r="AJ1987">
        <v>3.0000000000000001E-3</v>
      </c>
      <c r="AK1987" s="3" cm="1">
        <f t="array" ref="AK1987">100000000/Lvac($AA1987)</f>
        <v>30879.157337738019</v>
      </c>
      <c r="AL1987" s="21">
        <f t="shared" si="2661"/>
        <v>2.861392632244613E-2</v>
      </c>
      <c r="AM1987" s="21"/>
      <c r="AN1987" s="21"/>
      <c r="AO1987" s="21"/>
      <c r="AP1987" s="21"/>
      <c r="AS1987" s="3">
        <f t="shared" ref="AS1987:AS2050" si="2670">$AB1987-$E1987</f>
        <v>-2.6622619807312731E-3</v>
      </c>
      <c r="AT1987" s="3" cm="1">
        <f t="array" ref="AT1987">AS1987-(100000000/LvacE($A1987)-$E1987)</f>
        <v>-5.3001043852418661E-5</v>
      </c>
      <c r="BB1987"/>
      <c r="BC1987"/>
      <c r="BD1987"/>
      <c r="BE1987"/>
      <c r="BF1987"/>
      <c r="BG1987"/>
      <c r="BH1987"/>
      <c r="BI1987"/>
      <c r="BJ1987"/>
      <c r="BN1987" s="16" cm="1">
        <f t="array" ref="BN1987">$C1987*EXP(poly_from_str(100000000/$E1987,BN$4342))</f>
        <v>0</v>
      </c>
      <c r="BO1987" s="16"/>
      <c r="BY1987" t="e">
        <v>#N/A</v>
      </c>
    </row>
    <row r="1988" spans="1:77" hidden="1" x14ac:dyDescent="0.25">
      <c r="A1988" t="s">
        <v>2878</v>
      </c>
      <c r="B1988" s="2" t="str">
        <f t="shared" si="2662"/>
        <v/>
      </c>
      <c r="C1988">
        <v>0</v>
      </c>
      <c r="E1988">
        <v>30879.55</v>
      </c>
      <c r="R1988">
        <v>19</v>
      </c>
      <c r="S1988" t="s">
        <v>22</v>
      </c>
      <c r="AA1988" s="10">
        <f t="shared" si="2664"/>
        <v>3237.4549999999999</v>
      </c>
      <c r="AB1988" s="3" cm="1">
        <f t="array" ref="AB1988">100000000/Lvac(AA1988)</f>
        <v>30879.548385939255</v>
      </c>
      <c r="AC1988" s="28">
        <f t="shared" si="2665"/>
        <v>3.0888460225701983E-7</v>
      </c>
      <c r="AD1988" s="28">
        <f t="shared" si="2666"/>
        <v>3.2383893297330143E-7</v>
      </c>
      <c r="AE1988" s="21">
        <f t="shared" si="2667"/>
        <v>30879.549154842829</v>
      </c>
      <c r="AF1988" s="10" cm="1">
        <f t="array" ref="AF1988">Lair(100000000/AE1988)</f>
        <v>3237.4549193842431</v>
      </c>
      <c r="AG1988" s="10">
        <f t="shared" si="2668"/>
        <v>9.7691085105336226E-3</v>
      </c>
      <c r="AH1988" s="10" t="b">
        <f t="shared" si="2663"/>
        <v>1</v>
      </c>
      <c r="AI1988" s="10">
        <f t="shared" si="2669"/>
        <v>3237.4549999999999</v>
      </c>
      <c r="AJ1988">
        <v>3.0000000000000001E-3</v>
      </c>
      <c r="AK1988" s="3" cm="1">
        <f t="array" ref="AK1988">100000000/Lvac($AA1988)</f>
        <v>30879.548385939255</v>
      </c>
      <c r="AL1988" s="21">
        <f t="shared" si="2661"/>
        <v>2.8614651063201733E-2</v>
      </c>
      <c r="AM1988" s="21"/>
      <c r="AN1988" s="21"/>
      <c r="AO1988" s="21"/>
      <c r="AP1988" s="21"/>
      <c r="AS1988" s="3">
        <f t="shared" si="2670"/>
        <v>-1.6140607440320309E-3</v>
      </c>
      <c r="AT1988" s="3" cm="1">
        <f t="array" ref="AT1988">AS1988-(100000000/LvacE($A1988)-$E1988)</f>
        <v>-5.300180782796815E-5</v>
      </c>
      <c r="BB1988"/>
      <c r="BC1988"/>
      <c r="BD1988"/>
      <c r="BE1988"/>
      <c r="BF1988"/>
      <c r="BG1988"/>
      <c r="BH1988"/>
      <c r="BI1988"/>
      <c r="BJ1988"/>
      <c r="BN1988" s="16" cm="1">
        <f t="array" ref="BN1988">$C1988*EXP(poly_from_str(100000000/$E1988,BN$4342))</f>
        <v>0</v>
      </c>
      <c r="BO1988" s="16"/>
      <c r="BY1988" t="e">
        <v>#N/A</v>
      </c>
    </row>
    <row r="1989" spans="1:77" hidden="1" x14ac:dyDescent="0.25">
      <c r="A1989" t="s">
        <v>2879</v>
      </c>
      <c r="B1989" s="2" t="str">
        <f t="shared" si="2662"/>
        <v/>
      </c>
      <c r="C1989">
        <v>3</v>
      </c>
      <c r="D1989" t="s">
        <v>170</v>
      </c>
      <c r="E1989">
        <v>30879.98</v>
      </c>
      <c r="F1989">
        <v>35801</v>
      </c>
      <c r="G1989" t="s">
        <v>5</v>
      </c>
      <c r="H1989" s="5" t="s">
        <v>8</v>
      </c>
      <c r="I1989">
        <v>66681</v>
      </c>
      <c r="J1989" t="s">
        <v>3</v>
      </c>
      <c r="K1989" s="5" t="s">
        <v>18</v>
      </c>
      <c r="L1989">
        <v>35801.120000000003</v>
      </c>
      <c r="M1989" t="str">
        <f>$G1989&amp;""</f>
        <v>e</v>
      </c>
      <c r="N1989" t="str">
        <f>$H1989&amp;""</f>
        <v>7/2</v>
      </c>
      <c r="O1989">
        <v>66681.14</v>
      </c>
      <c r="P1989" t="str">
        <f>$J1989&amp;""</f>
        <v>o</v>
      </c>
      <c r="Q1989" t="str">
        <f>$K1989&amp;""</f>
        <v>5/2</v>
      </c>
      <c r="R1989">
        <v>19</v>
      </c>
      <c r="AA1989" s="10">
        <f t="shared" si="2664"/>
        <v>3237.41</v>
      </c>
      <c r="AB1989" s="3" cm="1">
        <f t="array" ref="AB1989">100000000/Lvac(AA1989)</f>
        <v>30879.977596585264</v>
      </c>
      <c r="AC1989" s="28">
        <f t="shared" si="2665"/>
        <v>3.0888889575308659E-7</v>
      </c>
      <c r="AD1989" s="28">
        <f t="shared" si="2666"/>
        <v>3.2383443183280707E-7</v>
      </c>
      <c r="AE1989" s="21">
        <f t="shared" si="2667"/>
        <v>30879.97874155331</v>
      </c>
      <c r="AF1989" s="10" cm="1">
        <f t="array" ref="AF1989">Lair(100000000/AE1989)</f>
        <v>3237.4098799590724</v>
      </c>
      <c r="AG1989" s="10">
        <f t="shared" si="2668"/>
        <v>9.7692410903446377E-3</v>
      </c>
      <c r="AH1989" s="10" t="b">
        <f t="shared" si="2663"/>
        <v>1</v>
      </c>
      <c r="AI1989" s="10">
        <f>$AF1989</f>
        <v>3237.4098799590724</v>
      </c>
      <c r="AJ1989" s="10">
        <f>AL1989/AK1989*AI1989</f>
        <v>1.0483847890864624E-2</v>
      </c>
      <c r="AK1989" s="16" cm="1">
        <f t="array" ref="AK1989">100000000/Lvac($AA1989)-0</f>
        <v>30879.977596585264</v>
      </c>
      <c r="AL1989" s="16">
        <f>MAX(0.1,0.007/$AA1989*$AE1989)</f>
        <v>0.1</v>
      </c>
      <c r="AM1989" s="10" cm="1">
        <f t="array" ref="AM1989">Lvac($AI1989)-$BA1989</f>
        <v>4.3267151854706754E-3</v>
      </c>
      <c r="AN1989" s="10">
        <f>$AK1989-($AX1989-$AW1989)</f>
        <v>-4.2403414732689271E-2</v>
      </c>
      <c r="AO1989" s="3">
        <f>AM1989/AJ1989</f>
        <v>0.41270297227803848</v>
      </c>
      <c r="AP1989" s="3">
        <v>0.42415594138697399</v>
      </c>
      <c r="AS1989" s="3">
        <f t="shared" si="2670"/>
        <v>-2.4034147354541346E-3</v>
      </c>
      <c r="AT1989" s="3" cm="1">
        <f t="array" ref="AT1989">AS1989-(100000000/LvacE($A1989)-$E1989)</f>
        <v>-5.3002651839051396E-5</v>
      </c>
      <c r="AU1989" t="s">
        <v>4805</v>
      </c>
      <c r="AV1989" t="s">
        <v>4846</v>
      </c>
      <c r="AW1989" s="3">
        <v>35801.120000000003</v>
      </c>
      <c r="AX1989" s="3">
        <v>66681.14</v>
      </c>
      <c r="AY1989" s="3"/>
      <c r="AZ1989" s="10" cm="1">
        <f t="array" ref="AZ1989">Lair(100000000/($AX1989-$AW1989))</f>
        <v>3237.4055543401837</v>
      </c>
      <c r="BA1989" s="10">
        <f>100000000/($AX1989-$AW1989)</f>
        <v>3238.3398715415342</v>
      </c>
      <c r="BB1989" s="12">
        <v>19000000</v>
      </c>
      <c r="BC1989" s="3">
        <v>0.115</v>
      </c>
      <c r="BD1989" s="12" cm="1">
        <f t="array" ref="BD1989">SfromgA($BB1989,$BA1989,"")</f>
        <v>0.31845952429552316</v>
      </c>
      <c r="BE1989" s="29">
        <f>(10^MAX(0.05, -0.312925054856973*((LN($BD1989))^(1/3)) + 0.454808404431693)-1)*100</f>
        <v>505.49467992017452</v>
      </c>
      <c r="BG1989" s="3"/>
      <c r="BH1989" s="3"/>
      <c r="BI1989" s="12">
        <f>IF($BB1989="",$BF1989,$BB1989)</f>
        <v>19000000</v>
      </c>
      <c r="BJ1989" s="29">
        <f>IF($BB1989="",$BH1989,$BE1989)</f>
        <v>505.49467992017452</v>
      </c>
      <c r="BK1989" s="3">
        <f>LN(BN1989*100000000/($AX1989-$AW1989)/$BI1989)</f>
        <v>-7.1009040691228176</v>
      </c>
      <c r="BL1989" s="13">
        <f>EXP(BK$4341*$AX1989+BK$4342)*$BI1989/(100000000/($AX1989-$AW1989))</f>
        <v>4.1564372771219649</v>
      </c>
      <c r="BM1989" s="3">
        <f t="shared" ref="BM1989" si="2671">LN(BL1989/$C1989)</f>
        <v>0.32604599489594871</v>
      </c>
      <c r="BN1989" s="16" cm="1">
        <f t="array" ref="BN1989">$C1989*EXP(poly_from_str(100000000/$E1989,BN$4342))</f>
        <v>4.8366840672565461</v>
      </c>
      <c r="BO1989" s="3">
        <f>LN($C1989)</f>
        <v>1.0986122886681098</v>
      </c>
      <c r="BP1989" s="13">
        <f>LN(BL1989/BN1989)</f>
        <v>-0.15157109229836929</v>
      </c>
      <c r="BY1989">
        <v>4621</v>
      </c>
    </row>
    <row r="1990" spans="1:77" hidden="1" x14ac:dyDescent="0.25">
      <c r="A1990" t="s">
        <v>2880</v>
      </c>
      <c r="B1990" s="2" t="str">
        <f t="shared" si="2662"/>
        <v/>
      </c>
      <c r="C1990">
        <v>0</v>
      </c>
      <c r="E1990">
        <v>30959.31</v>
      </c>
      <c r="R1990">
        <v>19</v>
      </c>
      <c r="S1990" t="s">
        <v>22</v>
      </c>
      <c r="AA1990" s="10">
        <f t="shared" si="2664"/>
        <v>3229.114</v>
      </c>
      <c r="AB1990" s="3" cm="1">
        <f t="array" ref="AB1990">100000000/Lvac(AA1990)</f>
        <v>30959.309342222561</v>
      </c>
      <c r="AC1990" s="28">
        <f t="shared" si="2665"/>
        <v>3.0968247017602972E-7</v>
      </c>
      <c r="AD1990" s="28">
        <f t="shared" si="2666"/>
        <v>3.2300462162965364E-7</v>
      </c>
      <c r="AE1990" s="21">
        <f t="shared" si="2667"/>
        <v>30959.309657266956</v>
      </c>
      <c r="AF1990" s="10" cm="1">
        <f t="array" ref="AF1990">Lair(100000000/AE1990)</f>
        <v>3229.1139671391174</v>
      </c>
      <c r="AG1990" s="10">
        <f t="shared" si="2668"/>
        <v>9.7937776960216587E-3</v>
      </c>
      <c r="AH1990" s="10" t="b">
        <f t="shared" si="2663"/>
        <v>1</v>
      </c>
      <c r="AI1990" s="10">
        <f t="shared" si="2669"/>
        <v>3229.114</v>
      </c>
      <c r="AJ1990">
        <v>3.0000000000000001E-3</v>
      </c>
      <c r="AK1990" s="3" cm="1">
        <f t="array" ref="AK1990">100000000/Lvac($AA1990)</f>
        <v>30959.309342222561</v>
      </c>
      <c r="AL1990" s="21">
        <f>AJ1990/AI1990*AK1990</f>
        <v>2.8762666176129947E-2</v>
      </c>
      <c r="AM1990" s="21"/>
      <c r="AN1990" s="21"/>
      <c r="AO1990" s="21"/>
      <c r="AP1990" s="21"/>
      <c r="AS1990" s="3">
        <f t="shared" si="2670"/>
        <v>-6.5777744021033868E-4</v>
      </c>
      <c r="AT1990" s="3" cm="1">
        <f t="array" ref="AT1990">AS1990-(100000000/LvacE($A1990)-$E1990)</f>
        <v>-5.3154162742430344E-5</v>
      </c>
      <c r="BB1990"/>
      <c r="BC1990"/>
      <c r="BD1990"/>
      <c r="BE1990"/>
      <c r="BF1990"/>
      <c r="BG1990"/>
      <c r="BH1990"/>
      <c r="BI1990"/>
      <c r="BJ1990"/>
      <c r="BN1990" s="16" cm="1">
        <f t="array" ref="BN1990">$C1990*EXP(poly_from_str(100000000/$E1990,BN$4342))</f>
        <v>0</v>
      </c>
      <c r="BO1990" s="16"/>
      <c r="BY1990" t="e">
        <v>#N/A</v>
      </c>
    </row>
    <row r="1991" spans="1:77" hidden="1" x14ac:dyDescent="0.25">
      <c r="A1991" t="s">
        <v>2881</v>
      </c>
      <c r="B1991" s="2" t="str">
        <f t="shared" si="2662"/>
        <v/>
      </c>
      <c r="C1991">
        <v>20</v>
      </c>
      <c r="D1991" t="s">
        <v>170</v>
      </c>
      <c r="E1991">
        <v>30959.67</v>
      </c>
      <c r="F1991">
        <v>38726</v>
      </c>
      <c r="G1991" t="s">
        <v>5</v>
      </c>
      <c r="H1991" s="5" t="s">
        <v>8</v>
      </c>
      <c r="I1991">
        <v>69686</v>
      </c>
      <c r="J1991" t="s">
        <v>3</v>
      </c>
      <c r="K1991" s="5" t="s">
        <v>4</v>
      </c>
      <c r="L1991">
        <v>38726.5</v>
      </c>
      <c r="M1991" t="str">
        <f t="shared" ref="M1991:M1992" si="2672">$G1991&amp;""</f>
        <v>e</v>
      </c>
      <c r="N1991" t="str">
        <f t="shared" ref="N1991:N1992" si="2673">$H1991&amp;""</f>
        <v>7/2</v>
      </c>
      <c r="O1991">
        <v>69686.259999999995</v>
      </c>
      <c r="P1991" t="str">
        <f t="shared" ref="P1991:P1992" si="2674">$J1991&amp;""</f>
        <v>o</v>
      </c>
      <c r="Q1991" t="str">
        <f t="shared" ref="Q1991:Q1992" si="2675">$K1991&amp;""</f>
        <v>9/2</v>
      </c>
      <c r="R1991">
        <v>19</v>
      </c>
      <c r="AA1991" s="10">
        <f t="shared" si="2664"/>
        <v>3229.076</v>
      </c>
      <c r="AB1991" s="3" cm="1">
        <f t="array" ref="AB1991">100000000/Lvac(AA1991)</f>
        <v>30959.673660729663</v>
      </c>
      <c r="AC1991" s="28">
        <f t="shared" si="2665"/>
        <v>3.0968611454174507E-7</v>
      </c>
      <c r="AD1991" s="28">
        <f t="shared" si="2666"/>
        <v>3.2300082066705865E-7</v>
      </c>
      <c r="AE1991" s="21">
        <f t="shared" si="2667"/>
        <v>30959.67190736968</v>
      </c>
      <c r="AF1991" s="10" cm="1">
        <f t="array" ref="AF1991">Lair(100000000/AE1991)</f>
        <v>3229.0761828809068</v>
      </c>
      <c r="AG1991" s="10">
        <f t="shared" si="2668"/>
        <v>9.7938905217358867E-3</v>
      </c>
      <c r="AH1991" s="10" t="b">
        <f t="shared" si="2663"/>
        <v>1</v>
      </c>
      <c r="AI1991" s="10">
        <f t="shared" ref="AI1991:AI1992" si="2676">$AF1991</f>
        <v>3229.0761828809068</v>
      </c>
      <c r="AJ1991" s="10">
        <f t="shared" ref="AJ1991:AJ1992" si="2677">AL1991/AK1991*AI1991</f>
        <v>1.0429942570669861E-2</v>
      </c>
      <c r="AK1991" s="16" cm="1">
        <f t="array" ref="AK1991">100000000/Lvac($AA1991)-0</f>
        <v>30959.673660729663</v>
      </c>
      <c r="AL1991" s="16">
        <f>MAX(0.1,0.007/$AA1991*$AE1991)</f>
        <v>0.1</v>
      </c>
      <c r="AM1991" s="10" cm="1">
        <f t="array" ref="AM1991">Lvac($AI1991)-$BA1991</f>
        <v>9.1906376205770357E-3</v>
      </c>
      <c r="AN1991" s="10">
        <f t="shared" ref="AN1991:AN1992" si="2678">$AK1991-($AX1991-$AW1991)</f>
        <v>-8.6339270332246087E-2</v>
      </c>
      <c r="AO1991" s="3">
        <f t="shared" ref="AO1991:AO1992" si="2679">AM1991/AJ1991</f>
        <v>0.88117816165374807</v>
      </c>
      <c r="AP1991" s="3">
        <v>0.86363954896656669</v>
      </c>
      <c r="AS1991" s="3">
        <f t="shared" si="2670"/>
        <v>3.6607296642614529E-3</v>
      </c>
      <c r="AT1991" s="3" cm="1">
        <f t="array" ref="AT1991">AS1991-(100000000/LvacE($A1991)-$E1991)</f>
        <v>-5.3154832130530849E-5</v>
      </c>
      <c r="AU1991" t="s">
        <v>4745</v>
      </c>
      <c r="AV1991" t="s">
        <v>4833</v>
      </c>
      <c r="AW1991" s="3">
        <v>38726.5</v>
      </c>
      <c r="AX1991" s="3">
        <v>69686.259999999995</v>
      </c>
      <c r="AY1991" s="3"/>
      <c r="AZ1991" s="10" cm="1">
        <f t="array" ref="AZ1991">Lair(100000000/($AX1991-$AW1991))</f>
        <v>3229.066994570815</v>
      </c>
      <c r="BA1991" s="10">
        <f t="shared" ref="BA1991:BA1992" si="2680">100000000/($AX1991-$AW1991)</f>
        <v>3229.999198960199</v>
      </c>
      <c r="BB1991" s="12">
        <v>185000000</v>
      </c>
      <c r="BC1991" s="3">
        <v>0.45400000000000001</v>
      </c>
      <c r="BD1991" s="12" cm="1">
        <f t="array" ref="BD1991">SfromgA($BB1991,$BA1991,"")</f>
        <v>3.0768925636992019</v>
      </c>
      <c r="BE1991" s="29">
        <f t="shared" ref="BE1991:BE1992" si="2681">(10^MAX(0.05, -0.312925054856973*((LN($BD1991))^(1/3)) + 0.454808404431693)-1)*100</f>
        <v>34.727854510294009</v>
      </c>
      <c r="BG1991" s="3"/>
      <c r="BH1991" s="3"/>
      <c r="BI1991" s="12">
        <f t="shared" ref="BI1991:BI1992" si="2682">IF($BB1991="",$BF1991,$BB1991)</f>
        <v>185000000</v>
      </c>
      <c r="BJ1991" s="29">
        <f t="shared" ref="BJ1991:BJ1992" si="2683">IF($BB1991="",$BH1991,$BE1991)</f>
        <v>34.727854510294009</v>
      </c>
      <c r="BK1991" s="3">
        <f t="shared" ref="BK1991:BK1992" si="2684">LN(BN1991*100000000/($AX1991-$AW1991)/$BI1991)</f>
        <v>-7.4627981900692468</v>
      </c>
      <c r="BL1991" s="13">
        <f>EXP(BK$4341*$AX1991+BK$4342)*$BI1991/(100000000/($AX1991-$AW1991))</f>
        <v>32.292163116031524</v>
      </c>
      <c r="BM1991" s="3">
        <f t="shared" ref="BM1991:BM1992" si="2685">LN(BL1991/$C1991)</f>
        <v>0.47909229924904784</v>
      </c>
      <c r="BN1991" s="16" cm="1">
        <f t="array" ref="BN1991">$C1991*EXP(poly_from_str(100000000/$E1991,BN$4342))</f>
        <v>32.878897044716545</v>
      </c>
      <c r="BO1991" s="3">
        <f t="shared" ref="BO1991:BO1992" si="2686">LN($C1991)</f>
        <v>2.9957322735539909</v>
      </c>
      <c r="BP1991" s="13">
        <f t="shared" ref="BP1991:BP1992" si="2687">LN(BL1991/BN1991)</f>
        <v>-1.8006451953580336E-2</v>
      </c>
      <c r="BY1991">
        <v>31362</v>
      </c>
    </row>
    <row r="1992" spans="1:77" hidden="1" x14ac:dyDescent="0.25">
      <c r="A1992" t="s">
        <v>2882</v>
      </c>
      <c r="B1992" s="2" t="str">
        <f t="shared" si="2662"/>
        <v/>
      </c>
      <c r="C1992">
        <v>1</v>
      </c>
      <c r="D1992" t="s">
        <v>134</v>
      </c>
      <c r="E1992">
        <v>30982.560000000001</v>
      </c>
      <c r="F1992">
        <v>38448</v>
      </c>
      <c r="G1992" t="s">
        <v>5</v>
      </c>
      <c r="H1992" s="5" t="s">
        <v>4</v>
      </c>
      <c r="I1992">
        <v>69431</v>
      </c>
      <c r="J1992" t="s">
        <v>3</v>
      </c>
      <c r="K1992" s="5" t="s">
        <v>8</v>
      </c>
      <c r="L1992">
        <v>38448.379999999997</v>
      </c>
      <c r="M1992" t="str">
        <f t="shared" si="2672"/>
        <v>e</v>
      </c>
      <c r="N1992" t="str">
        <f t="shared" si="2673"/>
        <v>9/2</v>
      </c>
      <c r="O1992">
        <v>69431</v>
      </c>
      <c r="P1992" t="str">
        <f t="shared" si="2674"/>
        <v>o</v>
      </c>
      <c r="Q1992" t="str">
        <f t="shared" si="2675"/>
        <v>7/2</v>
      </c>
      <c r="R1992">
        <v>19</v>
      </c>
      <c r="AA1992" s="10">
        <f t="shared" si="2664"/>
        <v>3226.6909999999998</v>
      </c>
      <c r="AB1992" s="3" cm="1">
        <f t="array" ref="AB1992">100000000/Lvac(AA1992)</f>
        <v>30982.556610141033</v>
      </c>
      <c r="AC1992" s="28">
        <f t="shared" si="2665"/>
        <v>3.0991501820285861E-7</v>
      </c>
      <c r="AD1992" s="28">
        <f t="shared" si="2666"/>
        <v>3.2276226025604541E-7</v>
      </c>
      <c r="AE1992" s="21">
        <f t="shared" si="2667"/>
        <v>30982.558236263885</v>
      </c>
      <c r="AF1992" s="10" cm="1">
        <f t="array" ref="AF1992">Lair(100000000/AE1992)</f>
        <v>3226.6908306407804</v>
      </c>
      <c r="AG1992" s="10">
        <f t="shared" si="2668"/>
        <v>9.8009797979014789E-3</v>
      </c>
      <c r="AH1992" s="10" t="b">
        <f t="shared" si="2663"/>
        <v>1</v>
      </c>
      <c r="AI1992" s="10">
        <f t="shared" si="2676"/>
        <v>3226.6908306407804</v>
      </c>
      <c r="AJ1992" s="10">
        <f t="shared" si="2677"/>
        <v>8.3316322051605989E-3</v>
      </c>
      <c r="AK1992" s="23" cm="1">
        <f t="array" ref="AK1992">100000000/Lvac($AA1992)+0</f>
        <v>30982.556610141033</v>
      </c>
      <c r="AL1992" s="23">
        <f>MAX(0.08,0.007/$AA1992*$AE1992)</f>
        <v>0.08</v>
      </c>
      <c r="AM1992" s="10" cm="1">
        <f t="array" ref="AM1992">Lvac($AI1992)-$BA1992</f>
        <v>6.434253147290292E-3</v>
      </c>
      <c r="AN1992" s="10">
        <f t="shared" si="2678"/>
        <v>-6.3389858969458146E-2</v>
      </c>
      <c r="AO1992" s="3">
        <f t="shared" si="2679"/>
        <v>0.77226802490212265</v>
      </c>
      <c r="AP1992" s="3">
        <v>0.79260038758627593</v>
      </c>
      <c r="AS1992" s="3">
        <f t="shared" si="2670"/>
        <v>-3.3898589681484737E-3</v>
      </c>
      <c r="AT1992" s="3" cm="1">
        <f t="array" ref="AT1992">AS1992-(100000000/LvacE($A1992)-$E1992)</f>
        <v>-5.3196792578091845E-5</v>
      </c>
      <c r="AU1992" t="s">
        <v>4811</v>
      </c>
      <c r="AV1992" t="s">
        <v>4859</v>
      </c>
      <c r="AW1992" s="3">
        <v>38448.379999999997</v>
      </c>
      <c r="AX1992" s="3">
        <v>69431</v>
      </c>
      <c r="AY1992" s="3"/>
      <c r="AZ1992" s="10" cm="1">
        <f t="array" ref="AZ1992">Lair(100000000/($AX1992-$AW1992))</f>
        <v>3226.6843980168692</v>
      </c>
      <c r="BA1992" s="10">
        <f t="shared" si="2680"/>
        <v>3227.6159989051926</v>
      </c>
      <c r="BB1992" s="12">
        <v>34000000</v>
      </c>
      <c r="BC1992" s="3">
        <v>0.26</v>
      </c>
      <c r="BD1992" s="12" cm="1">
        <f t="array" ref="BD1992">SfromgA($BB1992,$BA1992,"")</f>
        <v>0.56423218497760119</v>
      </c>
      <c r="BE1992" s="29">
        <f t="shared" si="2681"/>
        <v>418.33705046357466</v>
      </c>
      <c r="BG1992" s="3"/>
      <c r="BH1992" s="3"/>
      <c r="BI1992" s="12">
        <f t="shared" si="2682"/>
        <v>34000000</v>
      </c>
      <c r="BJ1992" s="29">
        <f t="shared" si="2683"/>
        <v>418.33705046357466</v>
      </c>
      <c r="BK1992" s="3">
        <f t="shared" si="2684"/>
        <v>-8.759842253726152</v>
      </c>
      <c r="BL1992" s="13">
        <f>EXP(BK$4341*$AX1992+BK$4342)*$BI1992/(100000000/($AX1992-$AW1992))</f>
        <v>6.0554704603750764</v>
      </c>
      <c r="BM1992" s="3">
        <f t="shared" si="2685"/>
        <v>1.8009620718191179</v>
      </c>
      <c r="BN1992" s="16" cm="1">
        <f t="array" ref="BN1992">$C1992*EXP(poly_from_str(100000000/$E1992,BN$4342))</f>
        <v>1.6528974298193171</v>
      </c>
      <c r="BO1992" s="3">
        <f t="shared" si="2686"/>
        <v>0</v>
      </c>
      <c r="BP1992" s="13">
        <f t="shared" si="2687"/>
        <v>1.2984323058314722</v>
      </c>
      <c r="BY1992">
        <v>1576</v>
      </c>
    </row>
    <row r="1993" spans="1:77" hidden="1" x14ac:dyDescent="0.25">
      <c r="A1993" t="s">
        <v>2883</v>
      </c>
      <c r="B1993" s="2" t="str">
        <f t="shared" si="2662"/>
        <v/>
      </c>
      <c r="C1993">
        <v>0</v>
      </c>
      <c r="E1993">
        <v>30983.14</v>
      </c>
      <c r="R1993">
        <v>19</v>
      </c>
      <c r="S1993" t="s">
        <v>22</v>
      </c>
      <c r="AA1993" s="10">
        <f t="shared" si="2664"/>
        <v>3226.63</v>
      </c>
      <c r="AB1993" s="3" cm="1">
        <f t="array" ref="AB1993">100000000/Lvac(AA1993)</f>
        <v>30983.142319996226</v>
      </c>
      <c r="AC1993" s="28">
        <f t="shared" si="2665"/>
        <v>3.0992087720005083E-7</v>
      </c>
      <c r="AD1993" s="28">
        <f t="shared" si="2666"/>
        <v>3.2275615871105801E-7</v>
      </c>
      <c r="AE1993" s="21">
        <f t="shared" si="2667"/>
        <v>30983.141207045101</v>
      </c>
      <c r="AF1993" s="10" cm="1">
        <f t="array" ref="AF1993">Lair(100000000/AE1993)</f>
        <v>3226.6301159084778</v>
      </c>
      <c r="AG1993" s="10">
        <f t="shared" si="2668"/>
        <v>9.8011613231136253E-3</v>
      </c>
      <c r="AH1993" s="10" t="b">
        <f t="shared" si="2663"/>
        <v>1</v>
      </c>
      <c r="AI1993" s="10">
        <f t="shared" si="2669"/>
        <v>3226.63</v>
      </c>
      <c r="AJ1993">
        <v>3.0000000000000001E-3</v>
      </c>
      <c r="AK1993" s="3" cm="1">
        <f t="array" ref="AK1993">100000000/Lvac($AA1993)</f>
        <v>30983.142319996226</v>
      </c>
      <c r="AL1993" s="21">
        <f t="shared" ref="AL1993:AL1996" si="2688">AJ1993/AI1993*AK1993</f>
        <v>2.8806967938681743E-2</v>
      </c>
      <c r="AM1993" s="21"/>
      <c r="AN1993" s="21"/>
      <c r="AO1993" s="21"/>
      <c r="AP1993" s="21"/>
      <c r="AS1993" s="3">
        <f t="shared" si="2670"/>
        <v>2.3199962270155083E-3</v>
      </c>
      <c r="AT1993" s="3" cm="1">
        <f t="array" ref="AT1993">AS1993-(100000000/LvacE($A1993)-$E1993)</f>
        <v>-5.3197858505882323E-5</v>
      </c>
      <c r="BB1993"/>
      <c r="BC1993"/>
      <c r="BD1993"/>
      <c r="BE1993"/>
      <c r="BF1993"/>
      <c r="BG1993"/>
      <c r="BH1993"/>
      <c r="BI1993"/>
      <c r="BJ1993"/>
      <c r="BN1993" s="16" cm="1">
        <f t="array" ref="BN1993">$C1993*EXP(poly_from_str(100000000/$E1993,BN$4342))</f>
        <v>0</v>
      </c>
      <c r="BO1993" s="16"/>
      <c r="BY1993" t="e">
        <v>#N/A</v>
      </c>
    </row>
    <row r="1994" spans="1:77" hidden="1" x14ac:dyDescent="0.25">
      <c r="A1994" t="s">
        <v>2884</v>
      </c>
      <c r="B1994" s="2" t="str">
        <f t="shared" si="2662"/>
        <v/>
      </c>
      <c r="C1994">
        <v>0</v>
      </c>
      <c r="E1994">
        <v>30983.599999999999</v>
      </c>
      <c r="R1994">
        <v>19</v>
      </c>
      <c r="S1994" t="s">
        <v>22</v>
      </c>
      <c r="AA1994" s="10">
        <f t="shared" si="2664"/>
        <v>3226.5819999999999</v>
      </c>
      <c r="AB1994" s="3" cm="1">
        <f t="array" ref="AB1994">100000000/Lvac(AA1994)</f>
        <v>30983.603222008329</v>
      </c>
      <c r="AC1994" s="28">
        <f t="shared" si="2665"/>
        <v>3.0992548771424376E-7</v>
      </c>
      <c r="AD1994" s="28">
        <f t="shared" si="2666"/>
        <v>3.2275135749533423E-7</v>
      </c>
      <c r="AE1994" s="21">
        <f t="shared" si="2667"/>
        <v>30983.601676295129</v>
      </c>
      <c r="AF1994" s="10" cm="1">
        <f t="array" ref="AF1994">Lair(100000000/AE1994)</f>
        <v>3226.5821609737682</v>
      </c>
      <c r="AG1994" s="10">
        <f t="shared" si="2668"/>
        <v>9.8013041698627734E-3</v>
      </c>
      <c r="AH1994" s="10" t="b">
        <f t="shared" si="2663"/>
        <v>1</v>
      </c>
      <c r="AI1994" s="10">
        <f t="shared" si="2669"/>
        <v>3226.5819999999999</v>
      </c>
      <c r="AJ1994">
        <v>3.0000000000000001E-3</v>
      </c>
      <c r="AK1994" s="3" cm="1">
        <f t="array" ref="AK1994">100000000/Lvac($AA1994)</f>
        <v>30983.603222008329</v>
      </c>
      <c r="AL1994" s="21">
        <f t="shared" si="2688"/>
        <v>2.8807825019176635E-2</v>
      </c>
      <c r="AM1994" s="21"/>
      <c r="AN1994" s="21"/>
      <c r="AO1994" s="21"/>
      <c r="AP1994" s="21"/>
      <c r="AS1994" s="3">
        <f t="shared" si="2670"/>
        <v>3.2220083303400315E-3</v>
      </c>
      <c r="AT1994" s="3" cm="1">
        <f t="array" ref="AT1994">AS1994-(100000000/LvacE($A1994)-$E1994)</f>
        <v>-5.3198695241007954E-5</v>
      </c>
      <c r="BB1994"/>
      <c r="BC1994"/>
      <c r="BD1994"/>
      <c r="BE1994"/>
      <c r="BF1994"/>
      <c r="BG1994"/>
      <c r="BH1994"/>
      <c r="BI1994"/>
      <c r="BJ1994"/>
      <c r="BN1994" s="16" cm="1">
        <f t="array" ref="BN1994">$C1994*EXP(poly_from_str(100000000/$E1994,BN$4342))</f>
        <v>0</v>
      </c>
      <c r="BO1994" s="16"/>
      <c r="BY1994" t="e">
        <v>#N/A</v>
      </c>
    </row>
    <row r="1995" spans="1:77" hidden="1" x14ac:dyDescent="0.25">
      <c r="A1995" t="s">
        <v>2885</v>
      </c>
      <c r="B1995" s="2" t="str">
        <f t="shared" si="2662"/>
        <v/>
      </c>
      <c r="C1995">
        <v>2</v>
      </c>
      <c r="E1995">
        <v>31015.82</v>
      </c>
      <c r="F1995">
        <v>13887</v>
      </c>
      <c r="G1995" t="s">
        <v>3</v>
      </c>
      <c r="H1995" s="5" t="s">
        <v>8</v>
      </c>
      <c r="I1995">
        <v>44903</v>
      </c>
      <c r="J1995" t="s">
        <v>5</v>
      </c>
      <c r="K1995" s="5" t="s">
        <v>18</v>
      </c>
      <c r="L1995">
        <v>13887.6</v>
      </c>
      <c r="M1995" t="str">
        <f t="shared" ref="M1995:M1997" si="2689">$G1995&amp;""</f>
        <v>o</v>
      </c>
      <c r="N1995" t="str">
        <f t="shared" ref="N1995:N1997" si="2690">$H1995&amp;""</f>
        <v>7/2</v>
      </c>
      <c r="O1995">
        <v>44903.42</v>
      </c>
      <c r="P1995" t="str">
        <f t="shared" ref="P1995:P1997" si="2691">$J1995&amp;""</f>
        <v>e</v>
      </c>
      <c r="Q1995" t="str">
        <f t="shared" ref="Q1995:Q1997" si="2692">$K1995&amp;""</f>
        <v>5/2</v>
      </c>
      <c r="R1995">
        <v>19</v>
      </c>
      <c r="S1995" t="s">
        <v>6</v>
      </c>
      <c r="AA1995" s="10">
        <f t="shared" si="2664"/>
        <v>3223.23</v>
      </c>
      <c r="AB1995" s="3" cm="1">
        <f t="array" ref="AB1995">100000000/Lvac(AA1995)</f>
        <v>31015.823495296765</v>
      </c>
      <c r="AC1995" s="28">
        <f t="shared" si="2665"/>
        <v>3.1024779491379768E-7</v>
      </c>
      <c r="AD1995" s="28">
        <f t="shared" si="2666"/>
        <v>3.224160726061779E-7</v>
      </c>
      <c r="AE1995" s="21">
        <f t="shared" si="2667"/>
        <v>31015.821814849965</v>
      </c>
      <c r="AF1995" s="10" cm="1">
        <f t="array" ref="AF1995">Lair(100000000/AE1995)</f>
        <v>3223.2301746418002</v>
      </c>
      <c r="AG1995" s="10">
        <f t="shared" si="2668"/>
        <v>9.811295423425688E-3</v>
      </c>
      <c r="AH1995" s="10" t="b">
        <f t="shared" si="2663"/>
        <v>1</v>
      </c>
      <c r="AI1995" s="10">
        <f t="shared" ref="AI1995:AI1997" si="2693">$AF1995</f>
        <v>3223.2301746418002</v>
      </c>
      <c r="AJ1995">
        <v>3.0000000000000001E-3</v>
      </c>
      <c r="AK1995" s="3" cm="1">
        <f t="array" ref="AK1995">100000000/Lvac($AA1995)</f>
        <v>31015.823495296765</v>
      </c>
      <c r="AL1995" s="21">
        <f t="shared" si="2688"/>
        <v>2.8867770976433827E-2</v>
      </c>
      <c r="AM1995" s="10" cm="1">
        <f t="array" ref="AM1995">Lvac($AI1995)-$BA1995</f>
        <v>-1.8865754009311786E-4</v>
      </c>
      <c r="AN1995" s="10">
        <f t="shared" ref="AN1995:AN1997" si="2694">$AK1995-($AX1995-$AW1995)</f>
        <v>3.4952967653225642E-3</v>
      </c>
      <c r="AO1995" s="3">
        <f t="shared" ref="AO1995:AO1997" si="2695">AM1995/AJ1995</f>
        <v>-6.2885846697705958E-2</v>
      </c>
      <c r="AP1995" s="3">
        <v>-0.12111452118309292</v>
      </c>
      <c r="AS1995" s="3">
        <f t="shared" si="2670"/>
        <v>3.4952967653225642E-3</v>
      </c>
      <c r="AT1995" s="3" cm="1">
        <f t="array" ref="AT1995">AS1995-(100000000/LvacE($A1995)-$E1995)</f>
        <v>-5.3256397222867236E-5</v>
      </c>
      <c r="AU1995" t="s">
        <v>4813</v>
      </c>
      <c r="AV1995" t="s">
        <v>4760</v>
      </c>
      <c r="AW1995" s="3">
        <v>13887.6</v>
      </c>
      <c r="AX1995" s="3">
        <v>44903.42</v>
      </c>
      <c r="AY1995" s="3"/>
      <c r="AZ1995" s="10" cm="1">
        <f t="array" ref="AZ1995">Lair(100000000/($AX1995-$AW1995))</f>
        <v>3223.23036325158</v>
      </c>
      <c r="BA1995" s="10">
        <f t="shared" ref="BA1995:BA1997" si="2696">100000000/($AX1995-$AW1995)</f>
        <v>3224.1610894053424</v>
      </c>
      <c r="BB1995" s="12">
        <v>869000</v>
      </c>
      <c r="BC1995" s="3">
        <v>4.0000000000000001E-3</v>
      </c>
      <c r="BD1995" s="12" cm="1">
        <f t="array" ref="BD1995">SfromgA($BB1995,$BA1995,"")</f>
        <v>1.4374850398472824E-2</v>
      </c>
      <c r="BE1995" s="29">
        <f t="shared" ref="BE1995:BE1997" si="2697">(10^MAX(0.05, -0.312925054856973*((LN($BD1995))^(1/3)) + 0.454808404431693)-1)*100</f>
        <v>814.9112421372829</v>
      </c>
      <c r="BG1995" s="3"/>
      <c r="BH1995" s="3"/>
      <c r="BI1995" s="12">
        <f t="shared" ref="BI1995:BI1997" si="2698">IF($BB1995="",$BF1995,$BB1995)</f>
        <v>869000</v>
      </c>
      <c r="BJ1995" s="29">
        <f t="shared" ref="BJ1995:BJ1997" si="2699">IF($BB1995="",$BH1995,$BE1995)</f>
        <v>814.9112421372829</v>
      </c>
      <c r="BK1995" s="3">
        <f t="shared" ref="BK1995:BK1997" si="2700">LN(BN1995*100000000/($AX1995-$AW1995)/$BI1995)</f>
        <v>-4.3932332185870742</v>
      </c>
      <c r="BL1995" s="13">
        <f>EXP(BK$4341*$AX1995+BK$4342)*$BI1995/(100000000/($AX1995-$AW1995))</f>
        <v>0.99887033421857763</v>
      </c>
      <c r="BM1995" s="3">
        <f t="shared" ref="BM1995:BM1997" si="2701">LN(BL1995/$C1995)</f>
        <v>-0.69427748489470309</v>
      </c>
      <c r="BN1995" s="16" cm="1">
        <f t="array" ref="BN1995">$C1995*EXP(poly_from_str(100000000/$E1995,BN$4342))</f>
        <v>3.3315481890477439</v>
      </c>
      <c r="BO1995" s="3">
        <f t="shared" ref="BO1995:BO1997" si="2702">LN($C1995)</f>
        <v>0.69314718055994529</v>
      </c>
      <c r="BP1995" s="13">
        <f>LN(BL1995/BN1995)</f>
        <v>-1.2045674219204918</v>
      </c>
      <c r="BY1995">
        <v>3174</v>
      </c>
    </row>
    <row r="1996" spans="1:77" hidden="1" x14ac:dyDescent="0.25">
      <c r="A1996" t="s">
        <v>2886</v>
      </c>
      <c r="B1996" s="2" t="str">
        <f t="shared" si="2662"/>
        <v/>
      </c>
      <c r="C1996">
        <v>20</v>
      </c>
      <c r="D1996" t="s">
        <v>143</v>
      </c>
      <c r="E1996">
        <v>31019.51</v>
      </c>
      <c r="F1996">
        <v>27138</v>
      </c>
      <c r="G1996" t="s">
        <v>5</v>
      </c>
      <c r="H1996" s="5" t="s">
        <v>8</v>
      </c>
      <c r="I1996">
        <v>58158</v>
      </c>
      <c r="J1996" t="s">
        <v>3</v>
      </c>
      <c r="K1996" s="5" t="s">
        <v>8</v>
      </c>
      <c r="L1996">
        <v>27138.55</v>
      </c>
      <c r="M1996" t="str">
        <f t="shared" si="2689"/>
        <v>e</v>
      </c>
      <c r="N1996" t="str">
        <f t="shared" si="2690"/>
        <v>7/2</v>
      </c>
      <c r="O1996">
        <v>58158.080000000002</v>
      </c>
      <c r="P1996" t="str">
        <f t="shared" si="2691"/>
        <v>o</v>
      </c>
      <c r="Q1996" t="str">
        <f t="shared" si="2692"/>
        <v>7/2</v>
      </c>
      <c r="R1996">
        <v>19</v>
      </c>
      <c r="S1996" t="s">
        <v>2204</v>
      </c>
      <c r="AA1996" s="10">
        <f t="shared" si="2664"/>
        <v>3222.8470000000002</v>
      </c>
      <c r="AB1996" s="3" cm="1">
        <f t="array" ref="AB1996">100000000/Lvac(AA1996)</f>
        <v>31019.509254608583</v>
      </c>
      <c r="AC1996" s="28">
        <f t="shared" si="2665"/>
        <v>3.1028466445971525E-7</v>
      </c>
      <c r="AD1996" s="28">
        <f t="shared" si="2666"/>
        <v>3.2237776290784794E-7</v>
      </c>
      <c r="AE1996" s="21">
        <f t="shared" si="2667"/>
        <v>31019.509613061622</v>
      </c>
      <c r="AF1996" s="10" cm="1">
        <f t="array" ref="AF1996">Lair(100000000/AE1996)</f>
        <v>3222.8469627563313</v>
      </c>
      <c r="AG1996" s="10">
        <f t="shared" si="2668"/>
        <v>9.812439010385629E-3</v>
      </c>
      <c r="AH1996" s="10" t="b">
        <f t="shared" si="2663"/>
        <v>1</v>
      </c>
      <c r="AI1996" s="10">
        <f t="shared" si="2693"/>
        <v>3222.8469627563313</v>
      </c>
      <c r="AJ1996">
        <v>7.0000000000000001E-3</v>
      </c>
      <c r="AK1996" s="3" cm="1">
        <f t="array" ref="AK1996">100000000/Lvac($AA1996)</f>
        <v>31019.509254608583</v>
      </c>
      <c r="AL1996" s="21">
        <f t="shared" si="2688"/>
        <v>6.737414692398383E-2</v>
      </c>
      <c r="AM1996" s="10" cm="1">
        <f t="array" ref="AM1996">Lvac($AI1996)-$BA1996</f>
        <v>2.1187605070736026E-3</v>
      </c>
      <c r="AN1996" s="10">
        <f t="shared" si="2694"/>
        <v>-2.0745391419040971E-2</v>
      </c>
      <c r="AO1996" s="3">
        <f t="shared" si="2695"/>
        <v>0.30268007243908607</v>
      </c>
      <c r="AP1996" s="3">
        <v>0.30800194385197494</v>
      </c>
      <c r="AS1996" s="3">
        <f t="shared" si="2670"/>
        <v>-7.4539141496643424E-4</v>
      </c>
      <c r="AT1996" s="3" cm="1">
        <f t="array" ref="AT1996">AS1996-(100000000/LvacE($A1996)-$E1996)</f>
        <v>-5.3262898290995508E-5</v>
      </c>
      <c r="AU1996" t="s">
        <v>4718</v>
      </c>
      <c r="AV1996" t="s">
        <v>4897</v>
      </c>
      <c r="AW1996" s="3">
        <v>27138.55</v>
      </c>
      <c r="AX1996" s="3">
        <v>58158.080000000002</v>
      </c>
      <c r="AY1996" s="3"/>
      <c r="AZ1996" s="10" cm="1">
        <f t="array" ref="AZ1996">Lair(100000000/($AX1996-$AW1996))</f>
        <v>3222.8448445321947</v>
      </c>
      <c r="BA1996" s="10">
        <f t="shared" si="2696"/>
        <v>3223.7754730648721</v>
      </c>
      <c r="BB1996" s="12">
        <v>10900000</v>
      </c>
      <c r="BC1996" s="3">
        <v>0.08</v>
      </c>
      <c r="BD1996" s="12" cm="1">
        <f t="array" ref="BD1996">SfromgA($BB1996,$BA1996,"")</f>
        <v>0.18024126145469982</v>
      </c>
      <c r="BE1996" s="29">
        <f t="shared" si="2697"/>
        <v>574.93539447749038</v>
      </c>
      <c r="BG1996" s="3"/>
      <c r="BH1996" s="3"/>
      <c r="BI1996" s="12">
        <f t="shared" si="2698"/>
        <v>10900000</v>
      </c>
      <c r="BJ1996" s="29">
        <f t="shared" si="2699"/>
        <v>574.93539447749038</v>
      </c>
      <c r="BK1996" s="3">
        <f t="shared" si="2700"/>
        <v>-4.6190913230287505</v>
      </c>
      <c r="BL1996" s="13">
        <f>EXP(BK$4341*$AX1996+BK$4342)*$BI1996/(100000000/($AX1996-$AW1996))</f>
        <v>4.5771344614684466</v>
      </c>
      <c r="BM1996" s="3">
        <f t="shared" si="2701"/>
        <v>-1.4746591346717792</v>
      </c>
      <c r="BN1996" s="16" cm="1">
        <f t="array" ref="BN1996">$C1996*EXP(poly_from_str(100000000/$E1996,BN$4342))</f>
        <v>33.343857260908429</v>
      </c>
      <c r="BO1996" s="3">
        <f t="shared" si="2702"/>
        <v>2.9957322735539909</v>
      </c>
      <c r="BP1996" s="13">
        <f t="shared" ref="BP1996:BP1997" si="2703">LN(BL1996/BN1996)</f>
        <v>-1.9858004264366371</v>
      </c>
      <c r="BR1996" s="12">
        <v>41130000</v>
      </c>
      <c r="BS1996" s="3">
        <f>LN(BV1996*100000000/($AX1996-$AW1996)/$BR1996)</f>
        <v>-4.0007176469446781</v>
      </c>
      <c r="BT1996" s="13">
        <f>EXP(BS$4338*$AX1996+BS$4336)*$BR1996/(100000000/($AX1996-$AW1996))</f>
        <v>13.083563077355581</v>
      </c>
      <c r="BU1996" s="3">
        <f>LN(BT1996/$BN1996)</f>
        <v>-0.93551684986006112</v>
      </c>
      <c r="BV1996" s="3" cm="1">
        <f t="array" ref="BV1996">$BN1996*EXP(poly_from_str(100000000/$E1996,BV$4341))</f>
        <v>233.50937691810574</v>
      </c>
      <c r="BW1996" s="12"/>
      <c r="BX1996" s="3">
        <f>LN(BT1996/BV1996)</f>
        <v>-2.8818655189513684</v>
      </c>
      <c r="BY1996">
        <v>31770</v>
      </c>
    </row>
    <row r="1997" spans="1:77" hidden="1" x14ac:dyDescent="0.25">
      <c r="A1997" t="s">
        <v>2887</v>
      </c>
      <c r="B1997" s="2" t="str">
        <f t="shared" si="2662"/>
        <v/>
      </c>
      <c r="C1997">
        <v>3</v>
      </c>
      <c r="D1997" t="s">
        <v>134</v>
      </c>
      <c r="E1997">
        <v>31056.78</v>
      </c>
      <c r="F1997">
        <v>32760</v>
      </c>
      <c r="G1997" t="s">
        <v>5</v>
      </c>
      <c r="H1997" s="5" t="s">
        <v>15</v>
      </c>
      <c r="I1997">
        <v>63816</v>
      </c>
      <c r="J1997" t="s">
        <v>3</v>
      </c>
      <c r="K1997" s="5" t="s">
        <v>16</v>
      </c>
      <c r="L1997">
        <v>32760.11</v>
      </c>
      <c r="M1997" t="str">
        <f t="shared" si="2689"/>
        <v>e</v>
      </c>
      <c r="N1997" t="str">
        <f t="shared" si="2690"/>
        <v>13/2</v>
      </c>
      <c r="O1997">
        <v>63816.91</v>
      </c>
      <c r="P1997" t="str">
        <f t="shared" si="2691"/>
        <v>o</v>
      </c>
      <c r="Q1997" t="str">
        <f t="shared" si="2692"/>
        <v>11/2</v>
      </c>
      <c r="R1997">
        <v>19</v>
      </c>
      <c r="AA1997" s="10">
        <f t="shared" si="2664"/>
        <v>3218.9789999999998</v>
      </c>
      <c r="AB1997" s="3" cm="1">
        <f t="array" ref="AB1997">100000000/Lvac(AA1997)</f>
        <v>31056.78169090411</v>
      </c>
      <c r="AC1997" s="28">
        <f t="shared" si="2665"/>
        <v>3.1065750972591001E-7</v>
      </c>
      <c r="AD1997" s="28">
        <f t="shared" si="2666"/>
        <v>3.2199086497519459E-7</v>
      </c>
      <c r="AE1997" s="21">
        <f t="shared" si="2667"/>
        <v>31056.780875733439</v>
      </c>
      <c r="AF1997" s="10" cm="1">
        <f t="array" ref="AF1997">Lair(100000000/AE1997)</f>
        <v>3218.9790844939721</v>
      </c>
      <c r="AG1997" s="10">
        <f t="shared" si="2668"/>
        <v>9.8240112300987531E-3</v>
      </c>
      <c r="AH1997" s="10" t="b">
        <f t="shared" si="2663"/>
        <v>1</v>
      </c>
      <c r="AI1997" s="10">
        <f t="shared" si="2693"/>
        <v>3218.9790844939721</v>
      </c>
      <c r="AJ1997" s="10">
        <f>AL1997/AK1997*AI1997</f>
        <v>8.291854878026193E-3</v>
      </c>
      <c r="AK1997" s="23" cm="1">
        <f t="array" ref="AK1997">100000000/Lvac($AA1997)+0</f>
        <v>31056.78169090411</v>
      </c>
      <c r="AL1997" s="23">
        <f>MAX(0.08,0.007/$AA1997*$AE1997)</f>
        <v>0.08</v>
      </c>
      <c r="AM1997" s="10" cm="1">
        <f t="array" ref="AM1997">Lvac($AI1997)-$BA1997</f>
        <v>1.9827668320431258E-3</v>
      </c>
      <c r="AN1997" s="10">
        <f t="shared" si="2694"/>
        <v>-1.8309095892618643E-2</v>
      </c>
      <c r="AO1997" s="3">
        <f t="shared" si="2695"/>
        <v>0.23912223033443958</v>
      </c>
      <c r="AP1997" s="3">
        <v>0.22892966014314212</v>
      </c>
      <c r="AS1997" s="3">
        <f t="shared" si="2670"/>
        <v>1.6909041114558931E-3</v>
      </c>
      <c r="AT1997" s="3" cm="1">
        <f t="array" ref="AT1997">AS1997-(100000000/LvacE($A1997)-$E1997)</f>
        <v>-5.3327508794609457E-5</v>
      </c>
      <c r="AU1997" t="s">
        <v>4824</v>
      </c>
      <c r="AV1997" t="s">
        <v>4923</v>
      </c>
      <c r="AW1997" s="3">
        <v>32760.11</v>
      </c>
      <c r="AX1997" s="3">
        <v>63816.91</v>
      </c>
      <c r="AY1997" s="3"/>
      <c r="AZ1997" s="10" cm="1">
        <f t="array" ref="AZ1997">Lair(100000000/($AX1997-$AW1997))</f>
        <v>3218.9771022289633</v>
      </c>
      <c r="BA1997" s="10">
        <f t="shared" si="2696"/>
        <v>3219.9067515004763</v>
      </c>
      <c r="BB1997" s="12">
        <v>54700000</v>
      </c>
      <c r="BC1997" s="3">
        <v>0.20399999999999999</v>
      </c>
      <c r="BD1997" s="12" cm="1">
        <f t="array" ref="BD1997">SfromgA($BB1997,$BA1997,"")</f>
        <v>0.90126098338547356</v>
      </c>
      <c r="BE1997" s="29">
        <f t="shared" si="2697"/>
        <v>299.89689605523466</v>
      </c>
      <c r="BG1997" s="3"/>
      <c r="BH1997" s="3"/>
      <c r="BI1997" s="12">
        <f t="shared" si="2698"/>
        <v>54700000</v>
      </c>
      <c r="BJ1997" s="29">
        <f t="shared" si="2699"/>
        <v>299.89689605523466</v>
      </c>
      <c r="BK1997" s="3">
        <f t="shared" si="2700"/>
        <v>-8.1220215383172256</v>
      </c>
      <c r="BL1997" s="13">
        <f>EXP(BK$4341*$AX1997+BK$4342)*$BI1997/(100000000/($AX1997-$AW1997))</f>
        <v>14.960539933519254</v>
      </c>
      <c r="BM1997" s="3">
        <f t="shared" si="2701"/>
        <v>1.6068037750397119</v>
      </c>
      <c r="BN1997" s="16" cm="1">
        <f t="array" ref="BN1997">$C1997*EXP(poly_from_str(100000000/$E1997,BN$4342))</f>
        <v>5.0442301731328554</v>
      </c>
      <c r="BO1997" s="3">
        <f t="shared" si="2702"/>
        <v>1.0986122886681098</v>
      </c>
      <c r="BP1997" s="13">
        <f t="shared" si="2703"/>
        <v>1.0871710135906238</v>
      </c>
      <c r="BY1997">
        <v>4803</v>
      </c>
    </row>
    <row r="1998" spans="1:77" hidden="1" x14ac:dyDescent="0.25">
      <c r="A1998" t="s">
        <v>2888</v>
      </c>
      <c r="B1998" s="2" t="str">
        <f t="shared" si="2662"/>
        <v/>
      </c>
      <c r="C1998">
        <v>0</v>
      </c>
      <c r="E1998">
        <v>31057.19</v>
      </c>
      <c r="R1998">
        <v>19</v>
      </c>
      <c r="S1998" t="s">
        <v>22</v>
      </c>
      <c r="AA1998" s="10">
        <f t="shared" si="2664"/>
        <v>3218.9369999999999</v>
      </c>
      <c r="AB1998" s="3" cm="1">
        <f t="array" ref="AB1998">100000000/Lvac(AA1998)</f>
        <v>31057.186898693821</v>
      </c>
      <c r="AC1998" s="28">
        <f t="shared" si="2665"/>
        <v>3.1066156311850775E-7</v>
      </c>
      <c r="AD1998" s="28">
        <f t="shared" si="2666"/>
        <v>3.2198666391193892E-7</v>
      </c>
      <c r="AE1998" s="21">
        <f t="shared" si="2667"/>
        <v>31057.188393847893</v>
      </c>
      <c r="AF1998" s="10" cm="1">
        <f t="array" ref="AF1998">Lair(100000000/AE1998)</f>
        <v>3218.9368450285247</v>
      </c>
      <c r="AG1998" s="10">
        <f t="shared" si="2668"/>
        <v>9.8241371140059316E-3</v>
      </c>
      <c r="AH1998" s="10" t="b">
        <f t="shared" si="2663"/>
        <v>1</v>
      </c>
      <c r="AI1998" s="10">
        <f t="shared" si="2669"/>
        <v>3218.9369999999999</v>
      </c>
      <c r="AJ1998">
        <v>3.0000000000000001E-3</v>
      </c>
      <c r="AK1998" s="3" cm="1">
        <f t="array" ref="AK1998">100000000/Lvac($AA1998)</f>
        <v>31057.186898693821</v>
      </c>
      <c r="AL1998" s="21">
        <f t="shared" ref="AL1998:AL2003" si="2704">AJ1998/AI1998*AK1998</f>
        <v>2.8944822684035591E-2</v>
      </c>
      <c r="AM1998" s="21"/>
      <c r="AN1998" s="21"/>
      <c r="AO1998" s="21"/>
      <c r="AP1998" s="21"/>
      <c r="AS1998" s="3">
        <f t="shared" si="2670"/>
        <v>-3.1013061779958662E-3</v>
      </c>
      <c r="AT1998" s="3" cm="1">
        <f t="array" ref="AT1998">AS1998-(100000000/LvacE($A1998)-$E1998)</f>
        <v>-5.3328196372603998E-5</v>
      </c>
      <c r="BB1998"/>
      <c r="BC1998"/>
      <c r="BD1998"/>
      <c r="BE1998"/>
      <c r="BF1998"/>
      <c r="BG1998"/>
      <c r="BH1998"/>
      <c r="BI1998"/>
      <c r="BJ1998"/>
      <c r="BN1998" s="16" cm="1">
        <f t="array" ref="BN1998">$C1998*EXP(poly_from_str(100000000/$E1998,BN$4342))</f>
        <v>0</v>
      </c>
      <c r="BO1998" s="16"/>
      <c r="BY1998" t="e">
        <v>#N/A</v>
      </c>
    </row>
    <row r="1999" spans="1:77" hidden="1" x14ac:dyDescent="0.25">
      <c r="A1999" t="s">
        <v>2889</v>
      </c>
      <c r="B1999" s="2" t="str">
        <f t="shared" si="2662"/>
        <v/>
      </c>
      <c r="C1999">
        <v>0</v>
      </c>
      <c r="E1999">
        <v>31057.51</v>
      </c>
      <c r="R1999">
        <v>19</v>
      </c>
      <c r="S1999" t="s">
        <v>22</v>
      </c>
      <c r="AA1999" s="10">
        <f t="shared" si="2664"/>
        <v>3218.9029999999998</v>
      </c>
      <c r="AB1999" s="3" cm="1">
        <f t="array" ref="AB1999">100000000/Lvac(AA1999)</f>
        <v>31057.514931791775</v>
      </c>
      <c r="AC1999" s="28">
        <f t="shared" si="2665"/>
        <v>3.106648445137987E-7</v>
      </c>
      <c r="AD1999" s="28">
        <f t="shared" si="2666"/>
        <v>3.2198326305121024E-7</v>
      </c>
      <c r="AE1999" s="21">
        <f t="shared" si="2667"/>
        <v>31057.512554100089</v>
      </c>
      <c r="AF1999" s="10" cm="1">
        <f t="array" ref="AF1999">Lair(100000000/AE1999)</f>
        <v>3218.9032464405882</v>
      </c>
      <c r="AG1999" s="10">
        <f t="shared" si="2668"/>
        <v>9.8242390236350369E-3</v>
      </c>
      <c r="AH1999" s="10" t="b">
        <f t="shared" si="2663"/>
        <v>1</v>
      </c>
      <c r="AI1999" s="10">
        <f t="shared" si="2669"/>
        <v>3218.9029999999998</v>
      </c>
      <c r="AJ1999">
        <v>3.0000000000000001E-3</v>
      </c>
      <c r="AK1999" s="3" cm="1">
        <f t="array" ref="AK1999">100000000/Lvac($AA1999)</f>
        <v>31057.514931791775</v>
      </c>
      <c r="AL1999" s="21">
        <f t="shared" si="2704"/>
        <v>2.8945434141810219E-2</v>
      </c>
      <c r="AM1999" s="21"/>
      <c r="AN1999" s="21"/>
      <c r="AO1999" s="21"/>
      <c r="AP1999" s="21"/>
      <c r="AS1999" s="3">
        <f t="shared" si="2670"/>
        <v>4.9317917764710728E-3</v>
      </c>
      <c r="AT1999" s="3" cm="1">
        <f t="array" ref="AT1999">AS1999-(100000000/LvacE($A1999)-$E1999)</f>
        <v>-5.332875662134029E-5</v>
      </c>
      <c r="BB1999"/>
      <c r="BC1999"/>
      <c r="BD1999"/>
      <c r="BE1999"/>
      <c r="BF1999"/>
      <c r="BG1999"/>
      <c r="BH1999"/>
      <c r="BI1999"/>
      <c r="BJ1999"/>
      <c r="BN1999" s="16" cm="1">
        <f t="array" ref="BN1999">$C1999*EXP(poly_from_str(100000000/$E1999,BN$4342))</f>
        <v>0</v>
      </c>
      <c r="BO1999" s="16"/>
      <c r="BY1999" t="e">
        <v>#N/A</v>
      </c>
    </row>
    <row r="2000" spans="1:77" hidden="1" x14ac:dyDescent="0.25">
      <c r="A2000" t="s">
        <v>2890</v>
      </c>
      <c r="B2000" s="2" t="str">
        <f t="shared" si="2662"/>
        <v/>
      </c>
      <c r="C2000">
        <v>0</v>
      </c>
      <c r="E2000">
        <v>31057.83</v>
      </c>
      <c r="R2000">
        <v>19</v>
      </c>
      <c r="S2000" t="s">
        <v>22</v>
      </c>
      <c r="AA2000" s="10">
        <f t="shared" si="2664"/>
        <v>3218.87</v>
      </c>
      <c r="AB2000" s="3" cm="1">
        <f t="array" ref="AB2000">100000000/Lvac(AA2000)</f>
        <v>31057.833323484141</v>
      </c>
      <c r="AC2000" s="28">
        <f t="shared" si="2665"/>
        <v>3.1066802946375595E-7</v>
      </c>
      <c r="AD2000" s="28">
        <f t="shared" si="2666"/>
        <v>3.2197996221579879E-7</v>
      </c>
      <c r="AE2000" s="21">
        <f t="shared" si="2667"/>
        <v>31057.831721147955</v>
      </c>
      <c r="AF2000" s="10" cm="1">
        <f t="array" ref="AF2000">Lair(100000000/AE2000)</f>
        <v>3218.8701660739148</v>
      </c>
      <c r="AG2000" s="10">
        <f t="shared" si="2668"/>
        <v>9.8243379390102956E-3</v>
      </c>
      <c r="AH2000" s="10" t="b">
        <f t="shared" si="2663"/>
        <v>1</v>
      </c>
      <c r="AI2000" s="10">
        <f t="shared" si="2669"/>
        <v>3218.87</v>
      </c>
      <c r="AJ2000">
        <v>3.0000000000000001E-3</v>
      </c>
      <c r="AK2000" s="3" cm="1">
        <f t="array" ref="AK2000">100000000/Lvac($AA2000)</f>
        <v>31057.833323484141</v>
      </c>
      <c r="AL2000" s="21">
        <f t="shared" si="2704"/>
        <v>2.8946027634061774E-2</v>
      </c>
      <c r="AM2000" s="21"/>
      <c r="AN2000" s="21"/>
      <c r="AO2000" s="21"/>
      <c r="AP2000" s="21"/>
      <c r="AS2000" s="3">
        <f t="shared" si="2670"/>
        <v>3.3234841394005343E-3</v>
      </c>
      <c r="AT2000" s="3" cm="1">
        <f t="array" ref="AT2000">AS2000-(100000000/LvacE($A2000)-$E2000)</f>
        <v>-5.3329298680182546E-5</v>
      </c>
      <c r="BB2000"/>
      <c r="BC2000"/>
      <c r="BD2000"/>
      <c r="BE2000"/>
      <c r="BF2000"/>
      <c r="BG2000"/>
      <c r="BH2000"/>
      <c r="BI2000"/>
      <c r="BJ2000"/>
      <c r="BN2000" s="16" cm="1">
        <f t="array" ref="BN2000">$C2000*EXP(poly_from_str(100000000/$E2000,BN$4342))</f>
        <v>0</v>
      </c>
      <c r="BO2000" s="16"/>
      <c r="BY2000" t="e">
        <v>#N/A</v>
      </c>
    </row>
    <row r="2001" spans="1:77" hidden="1" x14ac:dyDescent="0.25">
      <c r="A2001" t="s">
        <v>2891</v>
      </c>
      <c r="B2001" s="2" t="str">
        <f t="shared" si="2662"/>
        <v/>
      </c>
      <c r="C2001">
        <v>1</v>
      </c>
      <c r="D2001" t="s">
        <v>14</v>
      </c>
      <c r="E2001">
        <v>31147.58</v>
      </c>
      <c r="R2001">
        <v>19</v>
      </c>
      <c r="S2001" t="s">
        <v>22</v>
      </c>
      <c r="AA2001" s="10">
        <f t="shared" si="2664"/>
        <v>3209.5949999999998</v>
      </c>
      <c r="AB2001" s="3" cm="1">
        <f t="array" ref="AB2001">100000000/Lvac(AA2001)</f>
        <v>31147.580187832147</v>
      </c>
      <c r="AC2001" s="28">
        <f t="shared" si="2665"/>
        <v>3.115657894531865E-7</v>
      </c>
      <c r="AD2001" s="28">
        <f t="shared" si="2666"/>
        <v>3.2105222748271525E-7</v>
      </c>
      <c r="AE2001" s="21">
        <f t="shared" si="2667"/>
        <v>31147.580096732087</v>
      </c>
      <c r="AF2001" s="10" cm="1">
        <f t="array" ref="AF2001">Lair(100000000/AE2001)</f>
        <v>3209.5950093877209</v>
      </c>
      <c r="AG2001" s="10">
        <f t="shared" si="2668"/>
        <v>9.852260205389176E-3</v>
      </c>
      <c r="AH2001" s="10" t="b">
        <f t="shared" si="2663"/>
        <v>1</v>
      </c>
      <c r="AI2001" s="10">
        <f t="shared" si="2669"/>
        <v>3209.5949999999998</v>
      </c>
      <c r="AJ2001">
        <v>7.0000000000000001E-3</v>
      </c>
      <c r="AK2001" s="3" cm="1">
        <f t="array" ref="AK2001">100000000/Lvac($AA2001)</f>
        <v>31147.580187832147</v>
      </c>
      <c r="AL2001" s="21">
        <f t="shared" si="2704"/>
        <v>6.7931642875448464E-2</v>
      </c>
      <c r="AM2001" s="21"/>
      <c r="AN2001" s="21"/>
      <c r="AO2001" s="21"/>
      <c r="AP2001" s="21"/>
      <c r="AS2001" s="3">
        <f t="shared" si="2670"/>
        <v>1.8783214545692317E-4</v>
      </c>
      <c r="AT2001" s="3" cm="1">
        <f t="array" ref="AT2001">AS2001-(100000000/LvacE($A2001)-$E2001)</f>
        <v>-5.3476116590900347E-5</v>
      </c>
      <c r="BB2001"/>
      <c r="BC2001"/>
      <c r="BD2001"/>
      <c r="BE2001"/>
      <c r="BF2001"/>
      <c r="BG2001"/>
      <c r="BH2001"/>
      <c r="BI2001"/>
      <c r="BJ2001"/>
      <c r="BN2001" s="16" cm="1">
        <f t="array" ref="BN2001">$C2001*EXP(poly_from_str(100000000/$E2001,BN$4342))</f>
        <v>1.7151508294928024</v>
      </c>
      <c r="BO2001" s="16"/>
      <c r="BY2001" t="e">
        <v>#N/A</v>
      </c>
    </row>
    <row r="2002" spans="1:77" hidden="1" x14ac:dyDescent="0.25">
      <c r="A2002" t="s">
        <v>2892</v>
      </c>
      <c r="B2002" s="2" t="str">
        <f t="shared" si="2662"/>
        <v/>
      </c>
      <c r="C2002">
        <v>1</v>
      </c>
      <c r="E2002">
        <v>31149.58</v>
      </c>
      <c r="R2002">
        <v>19</v>
      </c>
      <c r="S2002" t="s">
        <v>22</v>
      </c>
      <c r="AA2002" s="10">
        <f t="shared" si="2664"/>
        <v>3209.3890000000001</v>
      </c>
      <c r="AB2002" s="3" cm="1">
        <f t="array" ref="AB2002">100000000/Lvac(AA2002)</f>
        <v>31149.579375595484</v>
      </c>
      <c r="AC2002" s="28">
        <f t="shared" si="2665"/>
        <v>3.1158578782441141E-7</v>
      </c>
      <c r="AD2002" s="28">
        <f t="shared" si="2666"/>
        <v>3.2103162227078486E-7</v>
      </c>
      <c r="AE2002" s="21">
        <f t="shared" si="2667"/>
        <v>31149.579678476617</v>
      </c>
      <c r="AF2002" s="10" cm="1">
        <f t="array" ref="AF2002">Lair(100000000/AE2002)</f>
        <v>3209.3889687925721</v>
      </c>
      <c r="AG2002" s="10">
        <f t="shared" si="2668"/>
        <v>9.8528831150719778E-3</v>
      </c>
      <c r="AH2002" s="10" t="b">
        <f t="shared" si="2663"/>
        <v>1</v>
      </c>
      <c r="AI2002" s="10">
        <f t="shared" si="2669"/>
        <v>3209.3890000000001</v>
      </c>
      <c r="AJ2002">
        <v>3.0000000000000001E-3</v>
      </c>
      <c r="AK2002" s="3" cm="1">
        <f t="array" ref="AK2002">100000000/Lvac($AA2002)</f>
        <v>31149.579375595484</v>
      </c>
      <c r="AL2002" s="21">
        <f t="shared" si="2704"/>
        <v>2.9117298690431871E-2</v>
      </c>
      <c r="AM2002" s="21"/>
      <c r="AN2002" s="21"/>
      <c r="AO2002" s="21"/>
      <c r="AP2002" s="21"/>
      <c r="AS2002" s="3">
        <f t="shared" si="2670"/>
        <v>-6.244045180210378E-4</v>
      </c>
      <c r="AT2002" s="3" cm="1">
        <f t="array" ref="AT2002">AS2002-(100000000/LvacE($A2002)-$E2002)</f>
        <v>-5.3479245252674446E-5</v>
      </c>
      <c r="BB2002"/>
      <c r="BC2002"/>
      <c r="BD2002"/>
      <c r="BE2002"/>
      <c r="BF2002"/>
      <c r="BG2002"/>
      <c r="BH2002"/>
      <c r="BI2002"/>
      <c r="BJ2002"/>
      <c r="BN2002" s="16" cm="1">
        <f t="array" ref="BN2002">$C2002*EXP(poly_from_str(100000000/$E2002,BN$4342))</f>
        <v>1.7158791309719237</v>
      </c>
      <c r="BO2002" s="16"/>
      <c r="BY2002" t="e">
        <v>#N/A</v>
      </c>
    </row>
    <row r="2003" spans="1:77" hidden="1" x14ac:dyDescent="0.25">
      <c r="A2003" t="s">
        <v>2893</v>
      </c>
      <c r="B2003" s="2" t="str">
        <f t="shared" si="2662"/>
        <v/>
      </c>
      <c r="C2003">
        <v>4</v>
      </c>
      <c r="D2003" t="s">
        <v>1155</v>
      </c>
      <c r="E2003">
        <v>31156.63</v>
      </c>
      <c r="F2003">
        <v>29263</v>
      </c>
      <c r="G2003" t="s">
        <v>5</v>
      </c>
      <c r="H2003" s="5" t="s">
        <v>15</v>
      </c>
      <c r="I2003">
        <v>60419</v>
      </c>
      <c r="J2003" t="s">
        <v>3</v>
      </c>
      <c r="K2003" s="5" t="s">
        <v>16</v>
      </c>
      <c r="L2003">
        <v>29263.08</v>
      </c>
      <c r="M2003" t="str">
        <f t="shared" ref="M2003:M2004" si="2705">$G2003&amp;""</f>
        <v>e</v>
      </c>
      <c r="N2003" t="str">
        <f t="shared" ref="N2003:N2004" si="2706">$H2003&amp;""</f>
        <v>13/2</v>
      </c>
      <c r="O2003">
        <v>60419.73</v>
      </c>
      <c r="P2003" t="str">
        <f t="shared" ref="P2003:P2004" si="2707">$J2003&amp;""</f>
        <v>o</v>
      </c>
      <c r="Q2003" t="str">
        <f t="shared" ref="Q2003:Q2004" si="2708">$K2003&amp;""</f>
        <v>11/2</v>
      </c>
      <c r="R2003">
        <v>19</v>
      </c>
      <c r="AA2003" s="10">
        <f t="shared" si="2664"/>
        <v>3208.663</v>
      </c>
      <c r="AB2003" s="3" cm="1">
        <f t="array" ref="AB2003">100000000/Lvac(AA2003)</f>
        <v>31156.627103130559</v>
      </c>
      <c r="AC2003" s="28">
        <f t="shared" si="2665"/>
        <v>3.1165628799284936E-7</v>
      </c>
      <c r="AD2003" s="28">
        <f t="shared" si="2666"/>
        <v>3.209590039030643E-7</v>
      </c>
      <c r="AE2003" s="21">
        <f t="shared" si="2667"/>
        <v>31156.628508975529</v>
      </c>
      <c r="AF2003" s="10" cm="1">
        <f t="array" ref="AF2003">Lair(100000000/AE2003)</f>
        <v>3208.6628552139637</v>
      </c>
      <c r="AG2003" s="10">
        <f t="shared" si="2668"/>
        <v>9.8550793746695377E-3</v>
      </c>
      <c r="AH2003" s="10" t="b">
        <f t="shared" si="2663"/>
        <v>1</v>
      </c>
      <c r="AI2003" s="10">
        <f t="shared" ref="AI2003:AI2004" si="2709">$AF2003</f>
        <v>3208.6628552139637</v>
      </c>
      <c r="AJ2003">
        <v>2.9000000000000001E-2</v>
      </c>
      <c r="AK2003" s="3" cm="1">
        <f t="array" ref="AK2003">100000000/Lvac($AA2003)</f>
        <v>31156.627103130559</v>
      </c>
      <c r="AL2003" s="21">
        <f t="shared" si="2704"/>
        <v>0.28159461643736183</v>
      </c>
      <c r="AM2003" s="10" cm="1">
        <f t="array" ref="AM2003">Lvac($AI2003)-$BA2003</f>
        <v>2.2138893286864914E-3</v>
      </c>
      <c r="AN2003" s="10">
        <f t="shared" ref="AN2003:AN2004" si="2710">$AK2003-($AX2003-$AW2003)</f>
        <v>-2.2896869442774914E-2</v>
      </c>
      <c r="AO2003" s="3">
        <f t="shared" ref="AO2003:AO2004" si="2711">AM2003/AJ2003</f>
        <v>7.6341011334016939E-2</v>
      </c>
      <c r="AP2003" s="3">
        <v>8.1334896376888371E-2</v>
      </c>
      <c r="AS2003" s="3">
        <f t="shared" si="2670"/>
        <v>-2.8968694423383567E-3</v>
      </c>
      <c r="AT2003" s="3" cm="1">
        <f t="array" ref="AT2003">AS2003-(100000000/LvacE($A2003)-$E2003)</f>
        <v>-5.3490231948671862E-5</v>
      </c>
      <c r="AU2003" t="s">
        <v>4694</v>
      </c>
      <c r="AV2003" t="s">
        <v>4844</v>
      </c>
      <c r="AW2003" s="3">
        <v>29263.08</v>
      </c>
      <c r="AX2003" s="3">
        <v>60419.73</v>
      </c>
      <c r="AY2003" s="3"/>
      <c r="AZ2003" s="10" cm="1">
        <f t="array" ref="AZ2003">Lair(100000000/($AX2003-$AW2003))</f>
        <v>3208.6606418845918</v>
      </c>
      <c r="BA2003" s="10">
        <f t="shared" ref="BA2003:BA2004" si="2712">100000000/($AX2003-$AW2003)</f>
        <v>3209.5876803186479</v>
      </c>
      <c r="BB2003" s="12">
        <v>14000000</v>
      </c>
      <c r="BC2003" s="3">
        <v>0.105</v>
      </c>
      <c r="BD2003" s="12" cm="1">
        <f t="array" ref="BD2003">SfromgA($BB2003,$BA2003,"")</f>
        <v>0.22845945089556222</v>
      </c>
      <c r="BE2003" s="29">
        <f t="shared" ref="BE2003:BE2004" si="2713">(10^MAX(0.05, -0.312925054856973*((LN($BD2003))^(1/3)) + 0.454808404431693)-1)*100</f>
        <v>547.33537839495091</v>
      </c>
      <c r="BG2003" s="3"/>
      <c r="BH2003" s="3"/>
      <c r="BI2003" s="12">
        <f t="shared" ref="BI2003:BI2004" si="2714">IF($BB2003="",$BF2003,$BB2003)</f>
        <v>14000000</v>
      </c>
      <c r="BJ2003" s="29">
        <f t="shared" ref="BJ2003:BJ2004" si="2715">IF($BB2003="",$BH2003,$BE2003)</f>
        <v>547.33537839495091</v>
      </c>
      <c r="BK2003" s="3">
        <f t="shared" ref="BK2003:BK2004" si="2716">LN(BN2003*100000000/($AX2003-$AW2003)/$BI2003)</f>
        <v>-6.4529582106645016</v>
      </c>
      <c r="BL2003" s="13">
        <f>EXP(BK$4341*$AX2003+BK$4342)*$BI2003/(100000000/($AX2003-$AW2003))</f>
        <v>4.9725752421451892</v>
      </c>
      <c r="BM2003" s="3">
        <f t="shared" ref="BM2003:BM2004" si="2717">LN(BL2003/$C2003)</f>
        <v>0.21764350216474734</v>
      </c>
      <c r="BN2003" s="16" cm="1">
        <f t="array" ref="BN2003">$C2003*EXP(poly_from_str(100000000/$E2003,BN$4342))</f>
        <v>6.8737644946930097</v>
      </c>
      <c r="BO2003" s="3">
        <f t="shared" ref="BO2003:BO2004" si="2718">LN($C2003)</f>
        <v>1.3862943611198906</v>
      </c>
      <c r="BP2003" s="13">
        <f t="shared" ref="BP2003:BP2004" si="2719">LN(BL2003/BN2003)</f>
        <v>-0.32377405425540984</v>
      </c>
      <c r="BY2003">
        <v>6534</v>
      </c>
    </row>
    <row r="2004" spans="1:77" hidden="1" x14ac:dyDescent="0.25">
      <c r="A2004" t="s">
        <v>2894</v>
      </c>
      <c r="B2004" s="2" t="str">
        <f t="shared" si="2662"/>
        <v/>
      </c>
      <c r="C2004">
        <v>4</v>
      </c>
      <c r="D2004" t="s">
        <v>134</v>
      </c>
      <c r="E2004">
        <v>31157.56</v>
      </c>
      <c r="F2004">
        <v>33659</v>
      </c>
      <c r="G2004" t="s">
        <v>5</v>
      </c>
      <c r="H2004" s="5" t="s">
        <v>18</v>
      </c>
      <c r="I2004">
        <v>64817</v>
      </c>
      <c r="J2004" t="s">
        <v>3</v>
      </c>
      <c r="K2004" s="5" t="s">
        <v>18</v>
      </c>
      <c r="L2004">
        <v>33659.99</v>
      </c>
      <c r="M2004" t="str">
        <f t="shared" si="2705"/>
        <v>e</v>
      </c>
      <c r="N2004" t="str">
        <f t="shared" si="2706"/>
        <v>5/2</v>
      </c>
      <c r="O2004">
        <v>64817.53</v>
      </c>
      <c r="P2004" t="str">
        <f t="shared" si="2707"/>
        <v>o</v>
      </c>
      <c r="Q2004" t="str">
        <f t="shared" si="2708"/>
        <v>5/2</v>
      </c>
      <c r="R2004">
        <v>19</v>
      </c>
      <c r="AA2004" s="10">
        <f t="shared" si="2664"/>
        <v>3208.567</v>
      </c>
      <c r="AB2004" s="3" cm="1">
        <f t="array" ref="AB2004">100000000/Lvac(AA2004)</f>
        <v>31157.559272780185</v>
      </c>
      <c r="AC2004" s="28">
        <f t="shared" si="2665"/>
        <v>3.11665612717453E-7</v>
      </c>
      <c r="AD2004" s="28">
        <f t="shared" si="2666"/>
        <v>3.2094940147433768E-7</v>
      </c>
      <c r="AE2004" s="21">
        <f t="shared" si="2667"/>
        <v>31157.559625720256</v>
      </c>
      <c r="AF2004" s="10" cm="1">
        <f t="array" ref="AF2004">Lair(100000000/AE2004)</f>
        <v>3208.5669636533621</v>
      </c>
      <c r="AG2004" s="10">
        <f t="shared" si="2668"/>
        <v>9.8553699007656974E-3</v>
      </c>
      <c r="AH2004" s="10" t="b">
        <f t="shared" si="2663"/>
        <v>1</v>
      </c>
      <c r="AI2004" s="10">
        <f t="shared" si="2709"/>
        <v>3208.5669636533621</v>
      </c>
      <c r="AJ2004" s="10">
        <f>AL2004/AK2004*AI2004</f>
        <v>8.2383011725990357E-3</v>
      </c>
      <c r="AK2004" s="23" cm="1">
        <f t="array" ref="AK2004">100000000/Lvac($AA2004)+0</f>
        <v>31157.559272780185</v>
      </c>
      <c r="AL2004" s="23">
        <f>MAX(0.08,0.007/$AA2004*$AE2004)</f>
        <v>0.08</v>
      </c>
      <c r="AM2004" s="10" cm="1">
        <f t="array" ref="AM2004">Lvac($AI2004)-$BA2004</f>
        <v>-2.0216175917084911E-3</v>
      </c>
      <c r="AN2004" s="10">
        <f t="shared" si="2710"/>
        <v>1.9272780184110161E-2</v>
      </c>
      <c r="AO2004" s="3">
        <f t="shared" si="2711"/>
        <v>-0.24539253292080207</v>
      </c>
      <c r="AP2004" s="3">
        <v>-0.24097950466751658</v>
      </c>
      <c r="AS2004" s="3">
        <f t="shared" si="2670"/>
        <v>-7.2721981632639654E-4</v>
      </c>
      <c r="AT2004" s="3" cm="1">
        <f t="array" ref="AT2004">AS2004-(100000000/LvacE($A2004)-$E2004)</f>
        <v>-5.3491683502215892E-5</v>
      </c>
      <c r="AU2004" t="s">
        <v>4890</v>
      </c>
      <c r="AV2004" t="s">
        <v>4877</v>
      </c>
      <c r="AW2004" s="3">
        <v>33659.99</v>
      </c>
      <c r="AX2004" s="3">
        <v>64817.53</v>
      </c>
      <c r="AY2004" s="3"/>
      <c r="AZ2004" s="10" cm="1">
        <f t="array" ref="AZ2004">Lair(100000000/($AX2004-$AW2004))</f>
        <v>3208.5689847596309</v>
      </c>
      <c r="BA2004" s="10">
        <f t="shared" si="2712"/>
        <v>3209.4960000051351</v>
      </c>
      <c r="BB2004" s="12">
        <v>47300000</v>
      </c>
      <c r="BC2004" s="3">
        <v>0.10299999999999999</v>
      </c>
      <c r="BD2004" s="12" cm="1">
        <f t="array" ref="BD2004">SfromgA($BB2004,$BA2004,"")</f>
        <v>0.77180043129066545</v>
      </c>
      <c r="BE2004" s="29">
        <f t="shared" si="2713"/>
        <v>351.11169180091036</v>
      </c>
      <c r="BG2004" s="3"/>
      <c r="BH2004" s="3"/>
      <c r="BI2004" s="12">
        <f t="shared" si="2714"/>
        <v>47300000</v>
      </c>
      <c r="BJ2004" s="29">
        <f t="shared" si="2715"/>
        <v>351.11169180091036</v>
      </c>
      <c r="BK2004" s="3">
        <f t="shared" si="2716"/>
        <v>-7.670243448954249</v>
      </c>
      <c r="BL2004" s="13">
        <f>EXP(BK$4341*$AX2004+BK$4342)*$BI2004/(100000000/($AX2004-$AW2004))</f>
        <v>12.028440321748933</v>
      </c>
      <c r="BM2004" s="3">
        <f t="shared" si="2717"/>
        <v>1.1009795113966039</v>
      </c>
      <c r="BN2004" s="16" cm="1">
        <f t="array" ref="BN2004">$C2004*EXP(poly_from_str(100000000/$E2004,BN$4342))</f>
        <v>6.8751138956492674</v>
      </c>
      <c r="BO2004" s="3">
        <f t="shared" si="2718"/>
        <v>1.3862943611198906</v>
      </c>
      <c r="BP2004" s="13">
        <f t="shared" si="2719"/>
        <v>0.55936566246119124</v>
      </c>
      <c r="BR2004" s="12">
        <v>10030000</v>
      </c>
      <c r="BS2004" s="14"/>
      <c r="BT2004" s="13">
        <f>EXP(BS$4338*$AX2004+BS$4336)*$BR2004/(100000000/($AX2004-$AW2004))</f>
        <v>3.2047651116476175</v>
      </c>
      <c r="BU2004" s="14"/>
      <c r="BV2004" s="3" cm="1">
        <f t="array" ref="BV2004">$BN2004*EXP(poly_from_str(100000000/$E2004,BV$4341))</f>
        <v>44.95082211843593</v>
      </c>
      <c r="BW2004" s="12" t="s">
        <v>14</v>
      </c>
      <c r="BX2004" s="14"/>
      <c r="BY2004">
        <v>6535</v>
      </c>
    </row>
    <row r="2005" spans="1:77" hidden="1" x14ac:dyDescent="0.25">
      <c r="A2005" t="s">
        <v>2895</v>
      </c>
      <c r="B2005" s="2" t="str">
        <f t="shared" si="2662"/>
        <v/>
      </c>
      <c r="C2005">
        <v>0</v>
      </c>
      <c r="E2005">
        <v>31158.06</v>
      </c>
      <c r="R2005">
        <v>19</v>
      </c>
      <c r="S2005" t="s">
        <v>22</v>
      </c>
      <c r="AA2005" s="10">
        <f t="shared" si="2664"/>
        <v>3208.5149999999999</v>
      </c>
      <c r="AB2005" s="3" cm="1">
        <f t="array" ref="AB2005">100000000/Lvac(AA2005)</f>
        <v>31158.064221296456</v>
      </c>
      <c r="AC2005" s="28">
        <f t="shared" si="2665"/>
        <v>3.1167066384293046E-7</v>
      </c>
      <c r="AD2005" s="28">
        <f t="shared" si="2666"/>
        <v>3.2094420015878348E-7</v>
      </c>
      <c r="AE2005" s="21">
        <f t="shared" si="2667"/>
        <v>31158.06217251515</v>
      </c>
      <c r="AF2005" s="10" cm="1">
        <f t="array" ref="AF2005">Lair(100000000/AE2005)</f>
        <v>3208.5152109817236</v>
      </c>
      <c r="AG2005" s="10">
        <f t="shared" si="2668"/>
        <v>9.8555272799560629E-3</v>
      </c>
      <c r="AH2005" s="10" t="b">
        <f t="shared" si="2663"/>
        <v>1</v>
      </c>
      <c r="AI2005" s="10">
        <f t="shared" si="2669"/>
        <v>3208.5149999999999</v>
      </c>
      <c r="AJ2005">
        <v>3.0000000000000001E-3</v>
      </c>
      <c r="AK2005" s="3" cm="1">
        <f t="array" ref="AK2005">100000000/Lvac($AA2005)</f>
        <v>31158.064221296456</v>
      </c>
      <c r="AL2005" s="21">
        <f t="shared" ref="AL2005:AL2007" si="2720">AJ2005/AI2005*AK2005</f>
        <v>2.9133163679736378E-2</v>
      </c>
      <c r="AM2005" s="21"/>
      <c r="AN2005" s="21"/>
      <c r="AO2005" s="21"/>
      <c r="AP2005" s="21"/>
      <c r="AS2005" s="3">
        <f t="shared" si="2670"/>
        <v>4.2212964544887654E-3</v>
      </c>
      <c r="AT2005" s="3" cm="1">
        <f t="array" ref="AT2005">AS2005-(100000000/LvacE($A2005)-$E2005)</f>
        <v>-5.349246202968061E-5</v>
      </c>
      <c r="BB2005"/>
      <c r="BC2005"/>
      <c r="BD2005"/>
      <c r="BE2005"/>
      <c r="BF2005"/>
      <c r="BG2005"/>
      <c r="BH2005"/>
      <c r="BI2005"/>
      <c r="BJ2005"/>
      <c r="BN2005" s="16" cm="1">
        <f t="array" ref="BN2005">$C2005*EXP(poly_from_str(100000000/$E2005,BN$4342))</f>
        <v>0</v>
      </c>
      <c r="BO2005" s="16"/>
      <c r="BY2005" t="e">
        <v>#N/A</v>
      </c>
    </row>
    <row r="2006" spans="1:77" hidden="1" x14ac:dyDescent="0.25">
      <c r="A2006" t="s">
        <v>2896</v>
      </c>
      <c r="B2006" s="2" t="str">
        <f t="shared" si="2662"/>
        <v/>
      </c>
      <c r="C2006">
        <v>0</v>
      </c>
      <c r="E2006">
        <v>31158.38</v>
      </c>
      <c r="R2006">
        <v>19</v>
      </c>
      <c r="S2006" t="s">
        <v>22</v>
      </c>
      <c r="AA2006" s="10">
        <f t="shared" si="2664"/>
        <v>3208.482</v>
      </c>
      <c r="AB2006" s="3" cm="1">
        <f t="array" ref="AB2006">100000000/Lvac(AA2006)</f>
        <v>31158.38467788219</v>
      </c>
      <c r="AC2006" s="28">
        <f t="shared" si="2665"/>
        <v>3.1167386944978968E-7</v>
      </c>
      <c r="AD2006" s="28">
        <f t="shared" si="2666"/>
        <v>3.2094089932391487E-7</v>
      </c>
      <c r="AE2006" s="21">
        <f t="shared" si="2667"/>
        <v>31158.382407451627</v>
      </c>
      <c r="AF2006" s="10" cm="1">
        <f t="array" ref="AF2006">Lair(100000000/AE2006)</f>
        <v>3208.482233802165</v>
      </c>
      <c r="AG2006" s="10">
        <f t="shared" si="2668"/>
        <v>9.8556271591802892E-3</v>
      </c>
      <c r="AH2006" s="10" t="b">
        <f t="shared" si="2663"/>
        <v>1</v>
      </c>
      <c r="AI2006" s="10">
        <f t="shared" si="2669"/>
        <v>3208.482</v>
      </c>
      <c r="AJ2006">
        <v>3.0000000000000001E-3</v>
      </c>
      <c r="AK2006" s="3" cm="1">
        <f t="array" ref="AK2006">100000000/Lvac($AA2006)</f>
        <v>31158.38467788219</v>
      </c>
      <c r="AL2006" s="21">
        <f t="shared" si="2720"/>
        <v>2.913376295508174E-2</v>
      </c>
      <c r="AM2006" s="21"/>
      <c r="AN2006" s="21"/>
      <c r="AO2006" s="21"/>
      <c r="AP2006" s="21"/>
      <c r="AS2006" s="3">
        <f t="shared" si="2670"/>
        <v>4.677882188843796E-3</v>
      </c>
      <c r="AT2006" s="3" cm="1">
        <f t="array" ref="AT2006">AS2006-(100000000/LvacE($A2006)-$E2006)</f>
        <v>-5.3492964070755988E-5</v>
      </c>
      <c r="BB2006"/>
      <c r="BC2006"/>
      <c r="BD2006"/>
      <c r="BE2006"/>
      <c r="BF2006"/>
      <c r="BG2006"/>
      <c r="BH2006"/>
      <c r="BI2006"/>
      <c r="BJ2006"/>
      <c r="BN2006" s="16" cm="1">
        <f t="array" ref="BN2006">$C2006*EXP(poly_from_str(100000000/$E2006,BN$4342))</f>
        <v>0</v>
      </c>
      <c r="BO2006" s="16"/>
      <c r="BY2006" t="e">
        <v>#N/A</v>
      </c>
    </row>
    <row r="2007" spans="1:77" hidden="1" x14ac:dyDescent="0.25">
      <c r="A2007" t="s">
        <v>2897</v>
      </c>
      <c r="B2007" s="2" t="str">
        <f t="shared" si="2662"/>
        <v/>
      </c>
      <c r="C2007">
        <v>2</v>
      </c>
      <c r="D2007" t="s">
        <v>1155</v>
      </c>
      <c r="E2007">
        <v>31177.37</v>
      </c>
      <c r="F2007">
        <v>50227</v>
      </c>
      <c r="G2007" t="s">
        <v>5</v>
      </c>
      <c r="H2007" s="5" t="s">
        <v>19</v>
      </c>
      <c r="I2007">
        <v>81404</v>
      </c>
      <c r="J2007" t="s">
        <v>3</v>
      </c>
      <c r="K2007" s="5" t="s">
        <v>18</v>
      </c>
      <c r="L2007">
        <v>50227.79</v>
      </c>
      <c r="M2007" t="str">
        <f t="shared" ref="M2007:M2008" si="2721">$G2007&amp;""</f>
        <v>e</v>
      </c>
      <c r="N2007" t="str">
        <f t="shared" ref="N2007:N2008" si="2722">$H2007&amp;""</f>
        <v>3/2</v>
      </c>
      <c r="O2007">
        <v>81404.52</v>
      </c>
      <c r="P2007" t="str">
        <f t="shared" ref="P2007:P2008" si="2723">$J2007&amp;""</f>
        <v>o</v>
      </c>
      <c r="Q2007" t="str">
        <f t="shared" ref="Q2007:Q2008" si="2724">$K2007&amp;""</f>
        <v>5/2</v>
      </c>
      <c r="R2007">
        <v>19</v>
      </c>
      <c r="AA2007" s="10">
        <f t="shared" si="2664"/>
        <v>3206.5279999999998</v>
      </c>
      <c r="AB2007" s="3" cm="1">
        <f t="array" ref="AB2007">100000000/Lvac(AA2007)</f>
        <v>31177.371349605488</v>
      </c>
      <c r="AC2007" s="28">
        <f t="shared" si="2665"/>
        <v>3.1186379785238116E-7</v>
      </c>
      <c r="AD2007" s="28">
        <f t="shared" si="2666"/>
        <v>3.2074544989266835E-7</v>
      </c>
      <c r="AE2007" s="21">
        <f t="shared" si="2667"/>
        <v>31177.370693747085</v>
      </c>
      <c r="AF2007" s="10" cm="1">
        <f t="array" ref="AF2007">Lair(100000000/AE2007)</f>
        <v>3206.5280674561045</v>
      </c>
      <c r="AG2007" s="10">
        <f t="shared" si="2668"/>
        <v>9.8615467180709938E-3</v>
      </c>
      <c r="AH2007" s="10" t="b">
        <f t="shared" si="2663"/>
        <v>1</v>
      </c>
      <c r="AI2007" s="10">
        <f t="shared" ref="AI2007:AI2008" si="2725">$AF2007</f>
        <v>3206.5280674561045</v>
      </c>
      <c r="AJ2007">
        <v>2.9000000000000001E-2</v>
      </c>
      <c r="AK2007" s="3" cm="1">
        <f t="array" ref="AK2007">100000000/Lvac($AA2007)</f>
        <v>31177.371349605488</v>
      </c>
      <c r="AL2007" s="21">
        <f t="shared" si="2720"/>
        <v>0.28196970371628799</v>
      </c>
      <c r="AM2007" s="10" cm="1">
        <f t="array" ref="AM2007">Lvac($AI2007)-$BA2007</f>
        <v>-6.5914420298213372E-2</v>
      </c>
      <c r="AN2007" s="10">
        <f t="shared" ref="AN2007:AN2008" si="2726">$AK2007-($AX2007-$AW2007)</f>
        <v>0.64134960548472009</v>
      </c>
      <c r="AO2007" s="3">
        <f t="shared" ref="AO2007:AO2008" si="2727">AM2007/AJ2007</f>
        <v>-2.2729110447659782</v>
      </c>
      <c r="AP2007" s="3">
        <v>-2.2752377057384301</v>
      </c>
      <c r="AS2007" s="3">
        <f t="shared" si="2670"/>
        <v>1.3496054889401421E-3</v>
      </c>
      <c r="AT2007" s="3" cm="1">
        <f t="array" ref="AT2007">AS2007-(100000000/LvacE($A2007)-$E2007)</f>
        <v>-5.3522137022810057E-5</v>
      </c>
      <c r="AU2007" t="s">
        <v>4934</v>
      </c>
      <c r="AV2007" t="s">
        <v>4911</v>
      </c>
      <c r="AW2007" s="3">
        <v>50227.79</v>
      </c>
      <c r="AX2007" s="3">
        <v>81404.52</v>
      </c>
      <c r="AY2007" s="3"/>
      <c r="AZ2007" s="10" cm="1">
        <f t="array" ref="AZ2007">Lair(100000000/($AX2007-$AW2007))</f>
        <v>3206.5939652069355</v>
      </c>
      <c r="BA2007" s="10">
        <f t="shared" ref="BA2007:BA2008" si="2728">100000000/($AX2007-$AW2007)</f>
        <v>3207.5204808201497</v>
      </c>
      <c r="BB2007" s="12">
        <v>87900000</v>
      </c>
      <c r="BC2007" s="3">
        <v>7.2999999999999995E-2</v>
      </c>
      <c r="BD2007" s="12" cm="1">
        <f t="array" ref="BD2007">SfromgA($BB2007,$BA2007,"")</f>
        <v>1.4316292051367048</v>
      </c>
      <c r="BE2007" s="29">
        <f t="shared" ref="BE2007:BE2008" si="2729">(10^MAX(0.05, -0.312925054856973*((LN($BD2007))^(1/3)) + 0.454808404431693)-1)*100</f>
        <v>70.783185379835942</v>
      </c>
      <c r="BG2007" s="3"/>
      <c r="BH2007" s="3"/>
      <c r="BI2007" s="12">
        <f t="shared" ref="BI2007:BI2008" si="2730">IF($BB2007="",$BF2007,$BB2007)</f>
        <v>87900000</v>
      </c>
      <c r="BJ2007" s="29">
        <f t="shared" ref="BJ2007:BJ2008" si="2731">IF($BB2007="",$BH2007,$BE2007)</f>
        <v>70.783185379835942</v>
      </c>
      <c r="BK2007" s="3">
        <f t="shared" ref="BK2007:BK2008" si="2732">LN(BN2007*100000000/($AX2007-$AW2007)/$BI2007)</f>
        <v>-8.9795436108596629</v>
      </c>
      <c r="BL2007" s="13">
        <f>EXP(BK$4341*$AX2007+BK$4342)*$BI2007/(100000000/($AX2007-$AW2007))</f>
        <v>6.3426523876099976</v>
      </c>
      <c r="BM2007" s="3">
        <f t="shared" ref="BM2007:BM2008" si="2733">LN(BL2007/$C2007)</f>
        <v>1.1541498580692122</v>
      </c>
      <c r="BN2007" s="16" cm="1">
        <f t="array" ref="BN2007">$C2007*EXP(poly_from_str(100000000/$E2007,BN$4342))</f>
        <v>3.4518601858347324</v>
      </c>
      <c r="BO2007" s="3">
        <f t="shared" ref="BO2007:BO2008" si="2734">LN($C2007)</f>
        <v>0.69314718055994529</v>
      </c>
      <c r="BP2007" s="13">
        <f t="shared" ref="BP2007:BP2008" si="2735">LN(BL2007/BN2007)</f>
        <v>0.608383768593592</v>
      </c>
      <c r="BY2007">
        <v>3280</v>
      </c>
    </row>
    <row r="2008" spans="1:77" hidden="1" x14ac:dyDescent="0.25">
      <c r="A2008" t="s">
        <v>2898</v>
      </c>
      <c r="B2008" s="2" t="str">
        <f t="shared" si="2662"/>
        <v/>
      </c>
      <c r="C2008">
        <v>4</v>
      </c>
      <c r="D2008" t="s">
        <v>134</v>
      </c>
      <c r="E2008">
        <v>31237.81</v>
      </c>
      <c r="F2008">
        <v>38448</v>
      </c>
      <c r="G2008" t="s">
        <v>5</v>
      </c>
      <c r="H2008" s="5" t="s">
        <v>4</v>
      </c>
      <c r="I2008">
        <v>69686</v>
      </c>
      <c r="J2008" t="s">
        <v>3</v>
      </c>
      <c r="K2008" s="5" t="s">
        <v>4</v>
      </c>
      <c r="L2008">
        <v>38448.379999999997</v>
      </c>
      <c r="M2008" t="str">
        <f t="shared" si="2721"/>
        <v>e</v>
      </c>
      <c r="N2008" t="str">
        <f t="shared" si="2722"/>
        <v>9/2</v>
      </c>
      <c r="O2008">
        <v>69686.259999999995</v>
      </c>
      <c r="P2008" t="str">
        <f t="shared" si="2723"/>
        <v>o</v>
      </c>
      <c r="Q2008" t="str">
        <f t="shared" si="2724"/>
        <v>9/2</v>
      </c>
      <c r="R2008">
        <v>19</v>
      </c>
      <c r="AA2008" s="10">
        <f t="shared" si="2664"/>
        <v>3200.3240000000001</v>
      </c>
      <c r="AB2008" s="3" cm="1">
        <f t="array" ref="AB2008">100000000/Lvac(AA2008)</f>
        <v>31237.808177522034</v>
      </c>
      <c r="AC2008" s="28">
        <f t="shared" si="2665"/>
        <v>3.1246836257828896E-7</v>
      </c>
      <c r="AD2008" s="28">
        <f t="shared" si="2666"/>
        <v>3.2012489298771469E-7</v>
      </c>
      <c r="AE2008" s="21">
        <f t="shared" si="2667"/>
        <v>31237.809066706061</v>
      </c>
      <c r="AF2008" s="10" cm="1">
        <f t="array" ref="AF2008">Lair(100000000/AE2008)</f>
        <v>3200.3239088995056</v>
      </c>
      <c r="AG2008" s="10">
        <f t="shared" si="2668"/>
        <v>9.8804133858824972E-3</v>
      </c>
      <c r="AH2008" s="10" t="b">
        <f t="shared" si="2663"/>
        <v>1</v>
      </c>
      <c r="AI2008" s="10">
        <f t="shared" si="2725"/>
        <v>3200.3239088995056</v>
      </c>
      <c r="AJ2008" s="10">
        <f>AL2008/AK2008*AI2008</f>
        <v>8.1960267908998321E-3</v>
      </c>
      <c r="AK2008" s="23" cm="1">
        <f t="array" ref="AK2008">100000000/Lvac($AA2008)+0</f>
        <v>31237.808177522034</v>
      </c>
      <c r="AL2008" s="23">
        <f>MAX(0.08,0.007/$AA2008*$AE2008)</f>
        <v>0.08</v>
      </c>
      <c r="AM2008" s="10" cm="1">
        <f t="array" ref="AM2008">Lvac($AI2008)-$BA2008</f>
        <v>7.2692232902227261E-3</v>
      </c>
      <c r="AN2008" s="10">
        <f t="shared" si="2726"/>
        <v>-7.1822477962996345E-2</v>
      </c>
      <c r="AO2008" s="3">
        <f t="shared" si="2727"/>
        <v>0.88692039151139068</v>
      </c>
      <c r="AP2008" s="3">
        <v>0.89803837862063784</v>
      </c>
      <c r="AS2008" s="3">
        <f t="shared" si="2670"/>
        <v>-1.8224779669253621E-3</v>
      </c>
      <c r="AT2008" s="3" cm="1">
        <f t="array" ref="AT2008">AS2008-(100000000/LvacE($A2008)-$E2008)</f>
        <v>-5.3611314797308296E-5</v>
      </c>
      <c r="AU2008" t="s">
        <v>4811</v>
      </c>
      <c r="AV2008" t="s">
        <v>4833</v>
      </c>
      <c r="AW2008" s="3">
        <v>38448.379999999997</v>
      </c>
      <c r="AX2008" s="3">
        <v>69686.259999999995</v>
      </c>
      <c r="AY2008" s="3"/>
      <c r="AZ2008" s="10" cm="1">
        <f t="array" ref="AZ2008">Lair(100000000/($AX2008-$AW2008))</f>
        <v>3200.3166415138426</v>
      </c>
      <c r="BA2008" s="10">
        <f t="shared" si="2728"/>
        <v>3201.2415695303271</v>
      </c>
      <c r="BB2008" s="12">
        <v>25900000</v>
      </c>
      <c r="BC2008" s="3">
        <v>0.156</v>
      </c>
      <c r="BD2008" s="12" cm="1">
        <f t="array" ref="BD2008">SfromgA($BB2008,$BA2008,"")</f>
        <v>0.41936141334668336</v>
      </c>
      <c r="BE2008" s="29">
        <f t="shared" si="2729"/>
        <v>466.79668658680242</v>
      </c>
      <c r="BG2008" s="3"/>
      <c r="BH2008" s="3"/>
      <c r="BI2008" s="12">
        <f t="shared" si="2730"/>
        <v>25900000</v>
      </c>
      <c r="BJ2008" s="29">
        <f t="shared" si="2731"/>
        <v>466.79668658680242</v>
      </c>
      <c r="BK2008" s="3">
        <f t="shared" si="2732"/>
        <v>-7.054073184130246</v>
      </c>
      <c r="BL2008" s="13">
        <f>EXP(BK$4341*$AX2008+BK$4342)*$BI2008/(100000000/($AX2008-$AW2008))</f>
        <v>4.5615153441196776</v>
      </c>
      <c r="BM2008" s="3">
        <f t="shared" si="2733"/>
        <v>0.13136051950984579</v>
      </c>
      <c r="BN2008" s="16" cm="1">
        <f t="array" ref="BN2008">$C2008*EXP(poly_from_str(100000000/$E2008,BN$4342))</f>
        <v>6.9893414491374912</v>
      </c>
      <c r="BO2008" s="3">
        <f t="shared" si="2734"/>
        <v>1.3862943611198906</v>
      </c>
      <c r="BP2008" s="13">
        <f t="shared" si="2735"/>
        <v>-0.42673145789258082</v>
      </c>
      <c r="BY2008">
        <v>6635</v>
      </c>
    </row>
    <row r="2009" spans="1:77" hidden="1" x14ac:dyDescent="0.25">
      <c r="A2009" t="s">
        <v>2899</v>
      </c>
      <c r="B2009" s="2" t="str">
        <f t="shared" si="2662"/>
        <v/>
      </c>
      <c r="C2009">
        <v>0</v>
      </c>
      <c r="E2009">
        <v>31238.34</v>
      </c>
      <c r="R2009">
        <v>19</v>
      </c>
      <c r="S2009" t="s">
        <v>22</v>
      </c>
      <c r="AA2009" s="10">
        <f t="shared" si="2664"/>
        <v>3200.27</v>
      </c>
      <c r="AB2009" s="3" cm="1">
        <f t="array" ref="AB2009">100000000/Lvac(AA2009)</f>
        <v>31238.335252011067</v>
      </c>
      <c r="AC2009" s="28">
        <f t="shared" si="2665"/>
        <v>3.1247363503704376E-7</v>
      </c>
      <c r="AD2009" s="28">
        <f t="shared" si="2666"/>
        <v>3.2011949162227582E-7</v>
      </c>
      <c r="AE2009" s="21">
        <f t="shared" si="2667"/>
        <v>31238.337568627194</v>
      </c>
      <c r="AF2009" s="10" cm="1">
        <f t="array" ref="AF2009">Lair(100000000/AE2009)</f>
        <v>3200.269762661344</v>
      </c>
      <c r="AG2009" s="10">
        <f t="shared" si="2668"/>
        <v>9.8805780843508623E-3</v>
      </c>
      <c r="AH2009" s="10" t="b">
        <f t="shared" si="2663"/>
        <v>1</v>
      </c>
      <c r="AI2009" s="10">
        <f t="shared" si="2669"/>
        <v>3200.27</v>
      </c>
      <c r="AJ2009">
        <v>3.0000000000000001E-3</v>
      </c>
      <c r="AK2009" s="3" cm="1">
        <f t="array" ref="AK2009">100000000/Lvac($AA2009)</f>
        <v>31238.335252011067</v>
      </c>
      <c r="AL2009" s="21">
        <f t="shared" ref="AL2009:AL2016" si="2736">AJ2009/AI2009*AK2009</f>
        <v>2.9283468506105175E-2</v>
      </c>
      <c r="AM2009" s="21"/>
      <c r="AN2009" s="21"/>
      <c r="AO2009" s="21"/>
      <c r="AP2009" s="21"/>
      <c r="AS2009" s="3">
        <f t="shared" si="2670"/>
        <v>-4.747988932649605E-3</v>
      </c>
      <c r="AT2009" s="3" cm="1">
        <f t="array" ref="AT2009">AS2009-(100000000/LvacE($A2009)-$E2009)</f>
        <v>-5.3612067858921364E-5</v>
      </c>
      <c r="BB2009"/>
      <c r="BC2009"/>
      <c r="BD2009"/>
      <c r="BE2009"/>
      <c r="BF2009"/>
      <c r="BG2009"/>
      <c r="BH2009"/>
      <c r="BI2009"/>
      <c r="BJ2009"/>
      <c r="BN2009" s="16" cm="1">
        <f t="array" ref="BN2009">$C2009*EXP(poly_from_str(100000000/$E2009,BN$4342))</f>
        <v>0</v>
      </c>
      <c r="BO2009" s="16"/>
      <c r="BY2009" t="e">
        <v>#N/A</v>
      </c>
    </row>
    <row r="2010" spans="1:77" hidden="1" x14ac:dyDescent="0.25">
      <c r="A2010" t="s">
        <v>2900</v>
      </c>
      <c r="B2010" s="2" t="str">
        <f t="shared" si="2662"/>
        <v/>
      </c>
      <c r="C2010">
        <v>0</v>
      </c>
      <c r="E2010">
        <v>31238.82</v>
      </c>
      <c r="R2010">
        <v>19</v>
      </c>
      <c r="S2010" t="s">
        <v>22</v>
      </c>
      <c r="AA2010" s="10">
        <f t="shared" si="2664"/>
        <v>3200.22</v>
      </c>
      <c r="AB2010" s="3" cm="1">
        <f t="array" ref="AB2010">100000000/Lvac(AA2010)</f>
        <v>31238.823299804328</v>
      </c>
      <c r="AC2010" s="28">
        <f t="shared" si="2665"/>
        <v>3.1247851710194928E-7</v>
      </c>
      <c r="AD2010" s="28">
        <f t="shared" si="2666"/>
        <v>3.2011449035798472E-7</v>
      </c>
      <c r="AE2010" s="21">
        <f t="shared" si="2667"/>
        <v>31238.821689728</v>
      </c>
      <c r="AF2010" s="10" cm="1">
        <f t="array" ref="AF2010">Lair(100000000/AE2010)</f>
        <v>3200.220164948114</v>
      </c>
      <c r="AG2010" s="10">
        <f t="shared" si="2668"/>
        <v>9.8807305903663399E-3</v>
      </c>
      <c r="AH2010" s="10" t="b">
        <f t="shared" si="2663"/>
        <v>1</v>
      </c>
      <c r="AI2010" s="10">
        <f t="shared" si="2669"/>
        <v>3200.22</v>
      </c>
      <c r="AJ2010">
        <v>3.0000000000000001E-3</v>
      </c>
      <c r="AK2010" s="3" cm="1">
        <f t="array" ref="AK2010">100000000/Lvac($AA2010)</f>
        <v>31238.823299804328</v>
      </c>
      <c r="AL2010" s="21">
        <f t="shared" si="2736"/>
        <v>2.9284383542198034E-2</v>
      </c>
      <c r="AM2010" s="21"/>
      <c r="AN2010" s="21"/>
      <c r="AO2010" s="21"/>
      <c r="AP2010" s="21"/>
      <c r="AS2010" s="3">
        <f t="shared" si="2670"/>
        <v>3.2998043279803824E-3</v>
      </c>
      <c r="AT2010" s="3" cm="1">
        <f t="array" ref="AT2010">AS2010-(100000000/LvacE($A2010)-$E2010)</f>
        <v>-5.3612766350852326E-5</v>
      </c>
      <c r="BB2010"/>
      <c r="BC2010"/>
      <c r="BD2010"/>
      <c r="BE2010"/>
      <c r="BF2010"/>
      <c r="BG2010"/>
      <c r="BH2010"/>
      <c r="BI2010"/>
      <c r="BJ2010"/>
      <c r="BN2010" s="16" cm="1">
        <f t="array" ref="BN2010">$C2010*EXP(poly_from_str(100000000/$E2010,BN$4342))</f>
        <v>0</v>
      </c>
      <c r="BO2010" s="16"/>
      <c r="BY2010" t="e">
        <v>#N/A</v>
      </c>
    </row>
    <row r="2011" spans="1:77" hidden="1" x14ac:dyDescent="0.25">
      <c r="A2011" t="s">
        <v>2901</v>
      </c>
      <c r="B2011" s="2" t="str">
        <f t="shared" si="2662"/>
        <v/>
      </c>
      <c r="C2011">
        <v>0</v>
      </c>
      <c r="E2011">
        <v>31239.16</v>
      </c>
      <c r="R2011">
        <v>19</v>
      </c>
      <c r="S2011" t="s">
        <v>22</v>
      </c>
      <c r="AA2011" s="10">
        <f t="shared" si="2664"/>
        <v>3200.1849999999999</v>
      </c>
      <c r="AB2011" s="3" cm="1">
        <f t="array" ref="AB2011">100000000/Lvac(AA2011)</f>
        <v>31239.164942333158</v>
      </c>
      <c r="AC2011" s="28">
        <f t="shared" si="2665"/>
        <v>3.1248193463815375E-7</v>
      </c>
      <c r="AD2011" s="28">
        <f t="shared" si="2666"/>
        <v>3.2011098947298337E-7</v>
      </c>
      <c r="AE2011" s="21">
        <f t="shared" si="2667"/>
        <v>31239.162530762322</v>
      </c>
      <c r="AF2011" s="10" cm="1">
        <f t="array" ref="AF2011">Lair(100000000/AE2011)</f>
        <v>3200.1852470537351</v>
      </c>
      <c r="AG2011" s="10">
        <f t="shared" si="2668"/>
        <v>9.8808373488303274E-3</v>
      </c>
      <c r="AH2011" s="10" t="b">
        <f t="shared" si="2663"/>
        <v>1</v>
      </c>
      <c r="AI2011" s="10">
        <f t="shared" si="2669"/>
        <v>3200.1849999999999</v>
      </c>
      <c r="AJ2011">
        <v>3.0000000000000001E-3</v>
      </c>
      <c r="AK2011" s="3" cm="1">
        <f t="array" ref="AK2011">100000000/Lvac($AA2011)</f>
        <v>31239.164942333158</v>
      </c>
      <c r="AL2011" s="21">
        <f t="shared" si="2736"/>
        <v>2.9285024092981962E-2</v>
      </c>
      <c r="AM2011" s="21"/>
      <c r="AN2011" s="21"/>
      <c r="AO2011" s="21"/>
      <c r="AP2011" s="21"/>
      <c r="AS2011" s="3">
        <f t="shared" si="2670"/>
        <v>4.9423331583966501E-3</v>
      </c>
      <c r="AT2011" s="3" cm="1">
        <f t="array" ref="AT2011">AS2011-(100000000/LvacE($A2011)-$E2011)</f>
        <v>-5.3613257477991283E-5</v>
      </c>
      <c r="BB2011"/>
      <c r="BC2011"/>
      <c r="BD2011"/>
      <c r="BE2011"/>
      <c r="BF2011"/>
      <c r="BG2011"/>
      <c r="BH2011"/>
      <c r="BI2011"/>
      <c r="BJ2011"/>
      <c r="BN2011" s="16" cm="1">
        <f t="array" ref="BN2011">$C2011*EXP(poly_from_str(100000000/$E2011,BN$4342))</f>
        <v>0</v>
      </c>
      <c r="BO2011" s="16"/>
      <c r="BY2011" t="e">
        <v>#N/A</v>
      </c>
    </row>
    <row r="2012" spans="1:77" hidden="1" x14ac:dyDescent="0.25">
      <c r="A2012" t="s">
        <v>2902</v>
      </c>
      <c r="B2012" s="2" t="str">
        <f t="shared" si="2662"/>
        <v/>
      </c>
      <c r="C2012">
        <v>0</v>
      </c>
      <c r="E2012">
        <v>31239.46</v>
      </c>
      <c r="R2012">
        <v>19</v>
      </c>
      <c r="S2012" t="s">
        <v>22</v>
      </c>
      <c r="AA2012" s="10">
        <f t="shared" si="2664"/>
        <v>3200.1550000000002</v>
      </c>
      <c r="AB2012" s="3" cm="1">
        <f t="array" ref="AB2012">100000000/Lvac(AA2012)</f>
        <v>31239.45778473403</v>
      </c>
      <c r="AC2012" s="28">
        <f t="shared" si="2665"/>
        <v>3.1248486401439931E-7</v>
      </c>
      <c r="AD2012" s="28">
        <f t="shared" si="2666"/>
        <v>3.2010798871441229E-7</v>
      </c>
      <c r="AE2012" s="21">
        <f t="shared" si="2667"/>
        <v>31239.458865675602</v>
      </c>
      <c r="AF2012" s="10" cm="1">
        <f t="array" ref="AF2012">Lair(100000000/AE2012)</f>
        <v>3200.1548892648675</v>
      </c>
      <c r="AG2012" s="10">
        <f t="shared" si="2668"/>
        <v>9.8809288588730913E-3</v>
      </c>
      <c r="AH2012" s="10" t="b">
        <f t="shared" si="2663"/>
        <v>1</v>
      </c>
      <c r="AI2012" s="10">
        <f t="shared" si="2669"/>
        <v>3200.1550000000002</v>
      </c>
      <c r="AJ2012">
        <v>3.0000000000000001E-3</v>
      </c>
      <c r="AK2012" s="3" cm="1">
        <f t="array" ref="AK2012">100000000/Lvac($AA2012)</f>
        <v>31239.45778473403</v>
      </c>
      <c r="AL2012" s="21">
        <f t="shared" si="2736"/>
        <v>2.9285573153238542E-2</v>
      </c>
      <c r="AM2012" s="21"/>
      <c r="AN2012" s="21"/>
      <c r="AO2012" s="21"/>
      <c r="AP2012" s="21"/>
      <c r="AS2012" s="3">
        <f t="shared" si="2670"/>
        <v>-2.2152659694256727E-3</v>
      </c>
      <c r="AT2012" s="3" cm="1">
        <f t="array" ref="AT2012">AS2012-(100000000/LvacE($A2012)-$E2012)</f>
        <v>-5.3613672207575291E-5</v>
      </c>
      <c r="BB2012"/>
      <c r="BC2012"/>
      <c r="BD2012"/>
      <c r="BE2012"/>
      <c r="BF2012"/>
      <c r="BG2012"/>
      <c r="BH2012"/>
      <c r="BI2012"/>
      <c r="BJ2012"/>
      <c r="BN2012" s="16" cm="1">
        <f t="array" ref="BN2012">$C2012*EXP(poly_from_str(100000000/$E2012,BN$4342))</f>
        <v>0</v>
      </c>
      <c r="BO2012" s="16"/>
      <c r="BY2012" t="e">
        <v>#N/A</v>
      </c>
    </row>
    <row r="2013" spans="1:77" hidden="1" x14ac:dyDescent="0.25">
      <c r="A2013" t="s">
        <v>2903</v>
      </c>
      <c r="B2013" s="2" t="str">
        <f t="shared" si="2662"/>
        <v/>
      </c>
      <c r="C2013">
        <v>0</v>
      </c>
      <c r="E2013">
        <v>31239.67</v>
      </c>
      <c r="R2013">
        <v>19</v>
      </c>
      <c r="S2013" t="s">
        <v>22</v>
      </c>
      <c r="AA2013" s="10">
        <f t="shared" si="2664"/>
        <v>3200.1329999999998</v>
      </c>
      <c r="AB2013" s="3" cm="1">
        <f t="array" ref="AB2013">100000000/Lvac(AA2013)</f>
        <v>31239.672539317351</v>
      </c>
      <c r="AC2013" s="28">
        <f t="shared" si="2665"/>
        <v>3.1248701225855302E-7</v>
      </c>
      <c r="AD2013" s="28">
        <f t="shared" si="2666"/>
        <v>3.2010578815812776E-7</v>
      </c>
      <c r="AE2013" s="21">
        <f t="shared" si="2667"/>
        <v>31239.671300237089</v>
      </c>
      <c r="AF2013" s="10" cm="1">
        <f t="array" ref="AF2013">Lair(100000000/AE2013)</f>
        <v>3200.1331269336324</v>
      </c>
      <c r="AG2013" s="10">
        <f t="shared" si="2668"/>
        <v>9.8809959678734221E-3</v>
      </c>
      <c r="AH2013" s="10" t="b">
        <f t="shared" si="2663"/>
        <v>1</v>
      </c>
      <c r="AI2013" s="10">
        <f t="shared" si="2669"/>
        <v>3200.1329999999998</v>
      </c>
      <c r="AJ2013">
        <v>3.0000000000000001E-3</v>
      </c>
      <c r="AK2013" s="3" cm="1">
        <f t="array" ref="AK2013">100000000/Lvac($AA2013)</f>
        <v>31239.672539317351</v>
      </c>
      <c r="AL2013" s="21">
        <f t="shared" si="2736"/>
        <v>2.928597580724053E-2</v>
      </c>
      <c r="AM2013" s="21"/>
      <c r="AN2013" s="21"/>
      <c r="AO2013" s="21"/>
      <c r="AP2013" s="21"/>
      <c r="AS2013" s="3">
        <f t="shared" si="2670"/>
        <v>2.5393173527845647E-3</v>
      </c>
      <c r="AT2013" s="3" cm="1">
        <f t="array" ref="AT2013">AS2013-(100000000/LvacE($A2013)-$E2013)</f>
        <v>-5.3613977797795087E-5</v>
      </c>
      <c r="BB2013"/>
      <c r="BC2013"/>
      <c r="BD2013"/>
      <c r="BE2013"/>
      <c r="BF2013"/>
      <c r="BG2013"/>
      <c r="BH2013"/>
      <c r="BI2013"/>
      <c r="BJ2013"/>
      <c r="BN2013" s="16" cm="1">
        <f t="array" ref="BN2013">$C2013*EXP(poly_from_str(100000000/$E2013,BN$4342))</f>
        <v>0</v>
      </c>
      <c r="BO2013" s="16"/>
      <c r="BY2013" t="e">
        <v>#N/A</v>
      </c>
    </row>
    <row r="2014" spans="1:77" hidden="1" x14ac:dyDescent="0.25">
      <c r="A2014" t="s">
        <v>2904</v>
      </c>
      <c r="B2014" s="2" t="str">
        <f t="shared" si="2662"/>
        <v/>
      </c>
      <c r="C2014">
        <v>2</v>
      </c>
      <c r="E2014">
        <v>31240.26</v>
      </c>
      <c r="R2014">
        <v>19</v>
      </c>
      <c r="S2014" t="s">
        <v>22</v>
      </c>
      <c r="AA2014" s="10">
        <f t="shared" si="2664"/>
        <v>3200.0729999999999</v>
      </c>
      <c r="AB2014" s="3" cm="1">
        <f t="array" ref="AB2014">100000000/Lvac(AA2014)</f>
        <v>31240.258248642625</v>
      </c>
      <c r="AC2014" s="28">
        <f t="shared" si="2665"/>
        <v>3.1249287125637448E-7</v>
      </c>
      <c r="AD2014" s="28">
        <f t="shared" si="2666"/>
        <v>3.2009978664099216E-7</v>
      </c>
      <c r="AE2014" s="21">
        <f t="shared" si="2667"/>
        <v>31240.259103264318</v>
      </c>
      <c r="AF2014" s="10" cm="1">
        <f t="array" ref="AF2014">Lair(100000000/AE2014)</f>
        <v>3200.07291245429</v>
      </c>
      <c r="AG2014" s="10">
        <f t="shared" si="2668"/>
        <v>9.8811789994544853E-3</v>
      </c>
      <c r="AH2014" s="10" t="b">
        <f t="shared" si="2663"/>
        <v>1</v>
      </c>
      <c r="AI2014" s="10">
        <f t="shared" si="2669"/>
        <v>3200.0729999999999</v>
      </c>
      <c r="AJ2014">
        <v>3.0000000000000001E-3</v>
      </c>
      <c r="AK2014" s="3" cm="1">
        <f t="array" ref="AK2014">100000000/Lvac($AA2014)</f>
        <v>31240.258248642625</v>
      </c>
      <c r="AL2014" s="21">
        <f t="shared" si="2736"/>
        <v>2.9287073996726913E-2</v>
      </c>
      <c r="AM2014" s="21"/>
      <c r="AN2014" s="21"/>
      <c r="AO2014" s="21"/>
      <c r="AP2014" s="21"/>
      <c r="AS2014" s="3">
        <f t="shared" si="2670"/>
        <v>-1.7513573729956988E-3</v>
      </c>
      <c r="AT2014" s="3" cm="1">
        <f t="array" ref="AT2014">AS2014-(100000000/LvacE($A2014)-$E2014)</f>
        <v>-5.3614810894941911E-5</v>
      </c>
      <c r="BB2014"/>
      <c r="BC2014"/>
      <c r="BD2014"/>
      <c r="BE2014"/>
      <c r="BF2014"/>
      <c r="BG2014"/>
      <c r="BH2014"/>
      <c r="BI2014"/>
      <c r="BJ2014"/>
      <c r="BN2014" s="16" cm="1">
        <f t="array" ref="BN2014">$C2014*EXP(poly_from_str(100000000/$E2014,BN$4342))</f>
        <v>3.4963791854742299</v>
      </c>
      <c r="BO2014" s="16"/>
      <c r="BY2014" t="e">
        <v>#N/A</v>
      </c>
    </row>
    <row r="2015" spans="1:77" hidden="1" x14ac:dyDescent="0.25">
      <c r="A2015" t="s">
        <v>2905</v>
      </c>
      <c r="B2015" s="2" t="str">
        <f t="shared" si="2662"/>
        <v/>
      </c>
      <c r="C2015">
        <v>2</v>
      </c>
      <c r="E2015">
        <v>31243.95</v>
      </c>
      <c r="R2015">
        <v>19</v>
      </c>
      <c r="S2015" t="s">
        <v>22</v>
      </c>
      <c r="AA2015" s="10">
        <f t="shared" si="2664"/>
        <v>3199.6950000000002</v>
      </c>
      <c r="AB2015" s="3" cm="1">
        <f t="array" ref="AB2015">100000000/Lvac(AA2015)</f>
        <v>31243.948722473204</v>
      </c>
      <c r="AC2015" s="28">
        <f t="shared" si="2665"/>
        <v>3.1252978799541832E-7</v>
      </c>
      <c r="AD2015" s="28">
        <f t="shared" si="2666"/>
        <v>3.2006197708317138E-7</v>
      </c>
      <c r="AE2015" s="21">
        <f t="shared" si="2667"/>
        <v>31243.94934602741</v>
      </c>
      <c r="AF2015" s="10" cm="1">
        <f t="array" ref="AF2015">Lair(100000000/AE2015)</f>
        <v>3199.6949361394618</v>
      </c>
      <c r="AG2015" s="10">
        <f t="shared" si="2668"/>
        <v>9.8823323351871356E-3</v>
      </c>
      <c r="AH2015" s="10" t="b">
        <f t="shared" si="2663"/>
        <v>1</v>
      </c>
      <c r="AI2015" s="10">
        <f t="shared" si="2669"/>
        <v>3199.6950000000002</v>
      </c>
      <c r="AJ2015">
        <v>3.0000000000000001E-3</v>
      </c>
      <c r="AK2015" s="3" cm="1">
        <f t="array" ref="AK2015">100000000/Lvac($AA2015)</f>
        <v>31243.948722473204</v>
      </c>
      <c r="AL2015" s="21">
        <f t="shared" si="2736"/>
        <v>2.9293994011122811E-2</v>
      </c>
      <c r="AM2015" s="21"/>
      <c r="AN2015" s="21"/>
      <c r="AO2015" s="21"/>
      <c r="AP2015" s="21"/>
      <c r="AS2015" s="3">
        <f t="shared" si="2670"/>
        <v>-1.2775267969118431E-3</v>
      </c>
      <c r="AT2015" s="3" cm="1">
        <f t="array" ref="AT2015">AS2015-(100000000/LvacE($A2015)-$E2015)</f>
        <v>-5.3620064136339352E-5</v>
      </c>
      <c r="BB2015"/>
      <c r="BC2015"/>
      <c r="BD2015"/>
      <c r="BE2015"/>
      <c r="BF2015"/>
      <c r="BG2015"/>
      <c r="BH2015"/>
      <c r="BI2015"/>
      <c r="BJ2015"/>
      <c r="BN2015" s="16" cm="1">
        <f t="array" ref="BN2015">$C2015*EXP(poly_from_str(100000000/$E2015,BN$4342))</f>
        <v>3.498948310144399</v>
      </c>
      <c r="BO2015" s="16"/>
      <c r="BY2015" t="e">
        <v>#N/A</v>
      </c>
    </row>
    <row r="2016" spans="1:77" hidden="1" x14ac:dyDescent="0.25">
      <c r="A2016" t="s">
        <v>2906</v>
      </c>
      <c r="B2016" s="2" t="str">
        <f t="shared" si="2662"/>
        <v/>
      </c>
      <c r="C2016">
        <v>0</v>
      </c>
      <c r="E2016">
        <v>31245.94</v>
      </c>
      <c r="R2016">
        <v>19</v>
      </c>
      <c r="S2016" t="s">
        <v>22</v>
      </c>
      <c r="AA2016" s="10">
        <f t="shared" si="2664"/>
        <v>3199.491</v>
      </c>
      <c r="AB2016" s="3" cm="1">
        <f t="array" ref="AB2016">100000000/Lvac(AA2016)</f>
        <v>31245.940769035489</v>
      </c>
      <c r="AC2016" s="28">
        <f t="shared" si="2665"/>
        <v>3.1254971493903248E-7</v>
      </c>
      <c r="AD2016" s="28">
        <f t="shared" si="2666"/>
        <v>3.2004157192507807E-7</v>
      </c>
      <c r="AE2016" s="21">
        <f t="shared" si="2667"/>
        <v>31245.940393624245</v>
      </c>
      <c r="AF2016" s="10" cm="1">
        <f t="array" ref="AF2016">Lair(100000000/AE2016)</f>
        <v>3199.4910384423806</v>
      </c>
      <c r="AG2016" s="10">
        <f t="shared" si="2668"/>
        <v>9.8829549401819681E-3</v>
      </c>
      <c r="AH2016" s="10" t="b">
        <f t="shared" si="2663"/>
        <v>1</v>
      </c>
      <c r="AI2016" s="10">
        <f t="shared" si="2669"/>
        <v>3199.491</v>
      </c>
      <c r="AJ2016">
        <v>3.0000000000000001E-3</v>
      </c>
      <c r="AK2016" s="3" cm="1">
        <f t="array" ref="AK2016">100000000/Lvac($AA2016)</f>
        <v>31245.940769035489</v>
      </c>
      <c r="AL2016" s="21">
        <f t="shared" si="2736"/>
        <v>2.929772964109181E-2</v>
      </c>
      <c r="AM2016" s="21"/>
      <c r="AN2016" s="21"/>
      <c r="AO2016" s="21"/>
      <c r="AP2016" s="21"/>
      <c r="AS2016" s="3">
        <f t="shared" si="2670"/>
        <v>7.6903549052076414E-4</v>
      </c>
      <c r="AT2016" s="3" cm="1">
        <f t="array" ref="AT2016">AS2016-(100000000/LvacE($A2016)-$E2016)</f>
        <v>-5.3622887207893655E-5</v>
      </c>
      <c r="BB2016"/>
      <c r="BC2016"/>
      <c r="BD2016"/>
      <c r="BE2016"/>
      <c r="BF2016"/>
      <c r="BG2016"/>
      <c r="BH2016"/>
      <c r="BI2016"/>
      <c r="BJ2016"/>
      <c r="BN2016" s="16" cm="1">
        <f t="array" ref="BN2016">$C2016*EXP(poly_from_str(100000000/$E2016,BN$4342))</f>
        <v>0</v>
      </c>
      <c r="BO2016" s="16"/>
      <c r="BY2016" t="e">
        <v>#N/A</v>
      </c>
    </row>
    <row r="2017" spans="1:77" hidden="1" x14ac:dyDescent="0.25">
      <c r="A2017" t="s">
        <v>2907</v>
      </c>
      <c r="B2017" s="2" t="str">
        <f t="shared" si="2662"/>
        <v/>
      </c>
      <c r="C2017">
        <v>4</v>
      </c>
      <c r="D2017" t="s">
        <v>170</v>
      </c>
      <c r="E2017">
        <v>31246.28</v>
      </c>
      <c r="F2017">
        <v>30994</v>
      </c>
      <c r="G2017" t="s">
        <v>5</v>
      </c>
      <c r="H2017" s="5" t="s">
        <v>4</v>
      </c>
      <c r="I2017">
        <v>62240</v>
      </c>
      <c r="J2017" t="s">
        <v>3</v>
      </c>
      <c r="K2017" s="5" t="s">
        <v>16</v>
      </c>
      <c r="L2017">
        <v>30994.55</v>
      </c>
      <c r="M2017" t="str">
        <f>$G2017&amp;""</f>
        <v>e</v>
      </c>
      <c r="N2017" t="str">
        <f>$H2017&amp;""</f>
        <v>9/2</v>
      </c>
      <c r="O2017">
        <v>62240.83</v>
      </c>
      <c r="P2017" t="str">
        <f>$J2017&amp;""</f>
        <v>o</v>
      </c>
      <c r="Q2017" t="str">
        <f>$K2017&amp;""</f>
        <v>11/2</v>
      </c>
      <c r="R2017">
        <v>19</v>
      </c>
      <c r="AA2017" s="10">
        <f t="shared" si="2664"/>
        <v>3199.4560000000001</v>
      </c>
      <c r="AB2017" s="3" cm="1">
        <f t="array" ref="AB2017">100000000/Lvac(AA2017)</f>
        <v>31246.282567258902</v>
      </c>
      <c r="AC2017" s="28">
        <f t="shared" si="2665"/>
        <v>3.1255313403278559E-7</v>
      </c>
      <c r="AD2017" s="28">
        <f t="shared" si="2666"/>
        <v>3.2003807104011785E-7</v>
      </c>
      <c r="AE2017" s="21">
        <f t="shared" si="2667"/>
        <v>31246.28131400148</v>
      </c>
      <c r="AF2017" s="10" cm="1">
        <f t="array" ref="AF2017">Lair(100000000/AE2017)</f>
        <v>3199.4561283316552</v>
      </c>
      <c r="AG2017" s="10">
        <f t="shared" si="2668"/>
        <v>9.8830617716353826E-3</v>
      </c>
      <c r="AH2017" s="10" t="b">
        <f t="shared" si="2663"/>
        <v>1</v>
      </c>
      <c r="AI2017" s="10">
        <f>$AF2017</f>
        <v>3199.4561283316552</v>
      </c>
      <c r="AJ2017" s="10">
        <f>AL2017/AK2017*AI2017</f>
        <v>1.0239477676887467E-2</v>
      </c>
      <c r="AK2017" s="16" cm="1">
        <f t="array" ref="AK2017">100000000/Lvac($AA2017)-0</f>
        <v>31246.282567258902</v>
      </c>
      <c r="AL2017" s="16">
        <f>MAX(0.1,0.007/$AA2017*$AE2017)</f>
        <v>0.1</v>
      </c>
      <c r="AM2017" s="10" cm="1">
        <f t="array" ref="AM2017">Lvac($AI2017)-$BA2017</f>
        <v>-1.3458578587233205E-4</v>
      </c>
      <c r="AN2017" s="10">
        <f>$AK2017-($AX2017-$AW2017)</f>
        <v>2.5672588999441359E-3</v>
      </c>
      <c r="AO2017" s="3">
        <f>AM2017/AJ2017</f>
        <v>-1.3143813592769374E-2</v>
      </c>
      <c r="AP2017" s="3">
        <v>-2.5680011018595555E-2</v>
      </c>
      <c r="AS2017" s="3">
        <f t="shared" si="2670"/>
        <v>2.5672589035821147E-3</v>
      </c>
      <c r="AT2017" s="3" cm="1">
        <f t="array" ref="AT2017">AS2017-(100000000/LvacE($A2017)-$E2017)</f>
        <v>-5.3623371059074998E-5</v>
      </c>
      <c r="AU2017" t="s">
        <v>4783</v>
      </c>
      <c r="AV2017" t="s">
        <v>4887</v>
      </c>
      <c r="AW2017" s="3">
        <v>30994.55</v>
      </c>
      <c r="AX2017" s="3">
        <v>62240.83</v>
      </c>
      <c r="AY2017" s="3"/>
      <c r="AZ2017" s="10" cm="1">
        <f t="array" ref="AZ2017">Lair(100000000/($AX2017-$AW2017))</f>
        <v>3199.4562628834205</v>
      </c>
      <c r="BA2017" s="10">
        <f>100000000/($AX2017-$AW2017)</f>
        <v>3200.3809733510675</v>
      </c>
      <c r="BB2017" s="12">
        <v>49700000</v>
      </c>
      <c r="BC2017" s="3">
        <v>3.4000000000000002E-2</v>
      </c>
      <c r="BD2017" s="12" cm="1">
        <f t="array" ref="BD2017">SfromgA($BB2017,$BA2017,"")</f>
        <v>0.80407172048401898</v>
      </c>
      <c r="BE2017" s="29">
        <f>(10^MAX(0.05, -0.312925054856973*((LN($BD2017))^(1/3)) + 0.454808404431693)-1)*100</f>
        <v>339.70396909016267</v>
      </c>
      <c r="BG2017" s="3"/>
      <c r="BH2017" s="3"/>
      <c r="BI2017" s="12">
        <f>IF($BB2017="",$BF2017,$BB2017)</f>
        <v>49700000</v>
      </c>
      <c r="BJ2017" s="29">
        <f>IF($BB2017="",$BH2017,$BE2017)</f>
        <v>339.70396909016267</v>
      </c>
      <c r="BK2017" s="3">
        <f>LN(BN2017*100000000/($AX2017-$AW2017)/$BI2017)</f>
        <v>-7.7044179191863336</v>
      </c>
      <c r="BL2017" s="13">
        <f>EXP(BK$4341*$AX2017+BK$4342)*$BI2017/(100000000/($AX2017-$AW2017))</f>
        <v>15.415764145986572</v>
      </c>
      <c r="BM2017" s="3">
        <f t="shared" ref="BM2017" si="2737">LN(BL2017/$C2017)</f>
        <v>1.3490962705748388</v>
      </c>
      <c r="BN2017" s="16" cm="1">
        <f t="array" ref="BN2017">$C2017*EXP(poly_from_str(100000000/$E2017,BN$4342))</f>
        <v>7.001136100845665</v>
      </c>
      <c r="BO2017" s="3">
        <f>LN($C2017)</f>
        <v>1.3862943611198906</v>
      </c>
      <c r="BP2017" s="13">
        <f>LN(BL2017/BN2017)</f>
        <v>0.78931819568784678</v>
      </c>
      <c r="BY2017">
        <v>6645</v>
      </c>
    </row>
    <row r="2018" spans="1:77" hidden="1" x14ac:dyDescent="0.25">
      <c r="A2018" t="s">
        <v>2908</v>
      </c>
      <c r="B2018" s="2" t="str">
        <f t="shared" si="2662"/>
        <v/>
      </c>
      <c r="C2018">
        <v>0</v>
      </c>
      <c r="E2018">
        <v>31247.72</v>
      </c>
      <c r="R2018">
        <v>19</v>
      </c>
      <c r="S2018" t="s">
        <v>22</v>
      </c>
      <c r="AA2018" s="10">
        <f t="shared" si="2664"/>
        <v>3199.3090000000002</v>
      </c>
      <c r="AB2018" s="3" cm="1">
        <f t="array" ref="AB2018">100000000/Lvac(AA2018)</f>
        <v>31247.718201456872</v>
      </c>
      <c r="AC2018" s="28">
        <f t="shared" si="2665"/>
        <v>3.1256749504346096E-7</v>
      </c>
      <c r="AD2018" s="28">
        <f t="shared" si="2666"/>
        <v>3.200233673233064E-7</v>
      </c>
      <c r="AE2018" s="21">
        <f t="shared" si="2667"/>
        <v>31247.719079533304</v>
      </c>
      <c r="AF2018" s="10" cm="1">
        <f t="array" ref="AF2018">Lair(100000000/AE2018)</f>
        <v>3199.3089100945758</v>
      </c>
      <c r="AG2018" s="10">
        <f t="shared" si="2668"/>
        <v>9.8835105020266684E-3</v>
      </c>
      <c r="AH2018" s="10" t="b">
        <f t="shared" si="2663"/>
        <v>1</v>
      </c>
      <c r="AI2018" s="10">
        <f t="shared" si="2669"/>
        <v>3199.3090000000002</v>
      </c>
      <c r="AJ2018">
        <v>3.0000000000000001E-3</v>
      </c>
      <c r="AK2018" s="3" cm="1">
        <f t="array" ref="AK2018">100000000/Lvac($AA2018)</f>
        <v>31247.718201456872</v>
      </c>
      <c r="AL2018" s="21">
        <f>AJ2018/AI2018*AK2018</f>
        <v>2.9301063012160004E-2</v>
      </c>
      <c r="AM2018" s="21"/>
      <c r="AN2018" s="21"/>
      <c r="AO2018" s="21"/>
      <c r="AP2018" s="21"/>
      <c r="AS2018" s="3">
        <f t="shared" si="2670"/>
        <v>-1.7985431295528542E-3</v>
      </c>
      <c r="AT2018" s="3" cm="1">
        <f t="array" ref="AT2018">AS2018-(100000000/LvacE($A2018)-$E2018)</f>
        <v>-5.3625401051249355E-5</v>
      </c>
      <c r="BB2018"/>
      <c r="BC2018"/>
      <c r="BD2018"/>
      <c r="BE2018"/>
      <c r="BF2018"/>
      <c r="BG2018"/>
      <c r="BH2018"/>
      <c r="BI2018"/>
      <c r="BJ2018"/>
      <c r="BN2018" s="16" cm="1">
        <f t="array" ref="BN2018">$C2018*EXP(poly_from_str(100000000/$E2018,BN$4342))</f>
        <v>0</v>
      </c>
      <c r="BO2018" s="16"/>
      <c r="BY2018" t="e">
        <v>#N/A</v>
      </c>
    </row>
    <row r="2019" spans="1:77" hidden="1" x14ac:dyDescent="0.25">
      <c r="A2019" t="s">
        <v>2909</v>
      </c>
      <c r="B2019" s="2" t="str">
        <f t="shared" si="2662"/>
        <v/>
      </c>
      <c r="C2019">
        <v>5</v>
      </c>
      <c r="D2019" t="s">
        <v>170</v>
      </c>
      <c r="E2019">
        <v>31248.01</v>
      </c>
      <c r="F2019">
        <v>35801</v>
      </c>
      <c r="G2019" t="s">
        <v>5</v>
      </c>
      <c r="H2019" s="5" t="s">
        <v>8</v>
      </c>
      <c r="I2019">
        <v>67049</v>
      </c>
      <c r="J2019" t="s">
        <v>3</v>
      </c>
      <c r="K2019" s="5" t="s">
        <v>4</v>
      </c>
      <c r="L2019">
        <v>35801.120000000003</v>
      </c>
      <c r="M2019" t="str">
        <f t="shared" ref="M2019:M2020" si="2738">$G2019&amp;""</f>
        <v>e</v>
      </c>
      <c r="N2019" t="str">
        <f t="shared" ref="N2019:N2020" si="2739">$H2019&amp;""</f>
        <v>7/2</v>
      </c>
      <c r="O2019">
        <v>67049.179999999993</v>
      </c>
      <c r="P2019" t="str">
        <f t="shared" ref="P2019:P2020" si="2740">$J2019&amp;""</f>
        <v>o</v>
      </c>
      <c r="Q2019" t="str">
        <f t="shared" ref="Q2019:Q2020" si="2741">$K2019&amp;""</f>
        <v>9/2</v>
      </c>
      <c r="R2019">
        <v>19</v>
      </c>
      <c r="AA2019" s="10">
        <f t="shared" si="2664"/>
        <v>3199.279</v>
      </c>
      <c r="AB2019" s="3" cm="1">
        <f t="array" ref="AB2019">100000000/Lvac(AA2019)</f>
        <v>31248.011204236358</v>
      </c>
      <c r="AC2019" s="28">
        <f t="shared" si="2665"/>
        <v>3.1257042602411355E-7</v>
      </c>
      <c r="AD2019" s="28">
        <f t="shared" si="2666"/>
        <v>3.2002036656477773E-7</v>
      </c>
      <c r="AE2019" s="21">
        <f t="shared" si="2667"/>
        <v>31248.010616298343</v>
      </c>
      <c r="AF2019" s="10" cm="1">
        <f t="array" ref="AF2019">Lair(100000000/AE2019)</f>
        <v>3199.2790601972965</v>
      </c>
      <c r="AG2019" s="10">
        <f t="shared" si="2668"/>
        <v>9.8836020872572171E-3</v>
      </c>
      <c r="AH2019" s="10" t="b">
        <f t="shared" si="2663"/>
        <v>1</v>
      </c>
      <c r="AI2019" s="10">
        <f t="shared" ref="AI2019:AI2020" si="2742">$AF2019</f>
        <v>3199.2790601972965</v>
      </c>
      <c r="AJ2019" s="10">
        <f t="shared" ref="AJ2019:AJ2020" si="2743">AL2019/AK2019*AI2019</f>
        <v>1.0238344575873564E-2</v>
      </c>
      <c r="AK2019" s="16" cm="1">
        <f t="array" ref="AK2019">100000000/Lvac($AA2019)-0</f>
        <v>31248.011204236358</v>
      </c>
      <c r="AL2019" s="16">
        <f>MAX(0.1,0.007/$AA2019*$AE2019)</f>
        <v>0.1</v>
      </c>
      <c r="AM2019" s="10" cm="1">
        <f t="array" ref="AM2019">Lvac($AI2019)-$BA2019</f>
        <v>5.0575269633554853E-3</v>
      </c>
      <c r="AN2019" s="10">
        <f t="shared" ref="AN2019:AN2020" si="2744">$AK2019-($AX2019-$AW2019)</f>
        <v>-4.8795763632369926E-2</v>
      </c>
      <c r="AO2019" s="3">
        <f t="shared" ref="AO2019:AO2020" si="2745">AM2019/AJ2019</f>
        <v>0.4939789753973936</v>
      </c>
      <c r="AP2019" s="3">
        <v>0.4880979051806616</v>
      </c>
      <c r="AS2019" s="3">
        <f t="shared" si="2670"/>
        <v>1.2042363596265204E-3</v>
      </c>
      <c r="AT2019" s="3" cm="1">
        <f t="array" ref="AT2019">AS2019-(100000000/LvacE($A2019)-$E2019)</f>
        <v>-5.3625812142854556E-5</v>
      </c>
      <c r="AU2019" t="s">
        <v>4805</v>
      </c>
      <c r="AV2019" t="s">
        <v>4857</v>
      </c>
      <c r="AW2019" s="3">
        <v>35801.120000000003</v>
      </c>
      <c r="AX2019" s="3">
        <v>67049.179999999993</v>
      </c>
      <c r="AY2019" s="3"/>
      <c r="AZ2019" s="10" cm="1">
        <f t="array" ref="AZ2019">Lair(100000000/($AX2019-$AW2019))</f>
        <v>3199.2740039487685</v>
      </c>
      <c r="BA2019" s="10">
        <f t="shared" ref="BA2019:BA2020" si="2746">100000000/($AX2019-$AW2019)</f>
        <v>3200.1986683333312</v>
      </c>
      <c r="BB2019" s="12">
        <v>44500000</v>
      </c>
      <c r="BC2019" s="3">
        <v>0.14499999999999999</v>
      </c>
      <c r="BD2019" s="12" cm="1">
        <f t="array" ref="BD2019">SfromgA($BB2019,$BA2019,"")</f>
        <v>0.71982046761031704</v>
      </c>
      <c r="BE2019" s="29">
        <f t="shared" ref="BE2019:BE2020" si="2747">(10^MAX(0.05, -0.312925054856973*((LN($BD2019))^(1/3)) + 0.454808404431693)-1)*100</f>
        <v>368.57620969080938</v>
      </c>
      <c r="BG2019" s="3"/>
      <c r="BH2019" s="3"/>
      <c r="BI2019" s="12">
        <f t="shared" ref="BI2019:BI2020" si="2748">IF($BB2019="",$BF2019,$BB2019)</f>
        <v>44500000</v>
      </c>
      <c r="BJ2019" s="29">
        <f t="shared" ref="BJ2019:BJ2020" si="2749">IF($BB2019="",$BH2019,$BE2019)</f>
        <v>368.57620969080938</v>
      </c>
      <c r="BK2019" s="3">
        <f>LN(BN2019*100000000/($AX2019-$AW2019)/$BI2019)</f>
        <v>-7.3704724504675294</v>
      </c>
      <c r="BL2019" s="13">
        <f>EXP(BK$4341*$AX2019+BK$4342)*$BI2019/(100000000/($AX2019-$AW2019))</f>
        <v>9.5791865690821094</v>
      </c>
      <c r="BM2019" s="3">
        <f t="shared" ref="BM2019" si="2750">LN(BL2019/$C2019)</f>
        <v>0.65015476666205474</v>
      </c>
      <c r="BN2019" s="16" cm="1">
        <f t="array" ref="BN2019">$C2019*EXP(poly_from_str(100000000/$E2019,BN$4342))</f>
        <v>8.7544235916688873</v>
      </c>
      <c r="BO2019" s="3">
        <f t="shared" ref="BO2019:BO2020" si="2751">LN($C2019)</f>
        <v>1.6094379124341003</v>
      </c>
      <c r="BP2019" s="13">
        <f>LN(BL2019/BN2019)</f>
        <v>9.0033553142077213E-2</v>
      </c>
      <c r="BY2019">
        <v>8309</v>
      </c>
    </row>
    <row r="2020" spans="1:77" hidden="1" x14ac:dyDescent="0.25">
      <c r="A2020">
        <v>3195.9079999999999</v>
      </c>
      <c r="B2020" s="2" t="str">
        <f t="shared" si="2662"/>
        <v/>
      </c>
      <c r="C2020">
        <v>7</v>
      </c>
      <c r="D2020" t="s">
        <v>134</v>
      </c>
      <c r="E2020">
        <v>31280.97</v>
      </c>
      <c r="F2020">
        <v>31254</v>
      </c>
      <c r="G2020" t="s">
        <v>5</v>
      </c>
      <c r="H2020" s="5" t="s">
        <v>8</v>
      </c>
      <c r="I2020">
        <v>62535</v>
      </c>
      <c r="J2020" t="s">
        <v>3</v>
      </c>
      <c r="K2020" s="5" t="s">
        <v>4</v>
      </c>
      <c r="L2020">
        <v>31254.71</v>
      </c>
      <c r="M2020" t="str">
        <f t="shared" si="2738"/>
        <v>e</v>
      </c>
      <c r="N2020" t="str">
        <f t="shared" si="2739"/>
        <v>7/2</v>
      </c>
      <c r="O2020">
        <v>62535.62</v>
      </c>
      <c r="P2020" t="str">
        <f t="shared" si="2740"/>
        <v>o</v>
      </c>
      <c r="Q2020" t="str">
        <f t="shared" si="2741"/>
        <v>9/2</v>
      </c>
      <c r="R2020">
        <v>20</v>
      </c>
      <c r="AA2020" s="10">
        <f t="shared" si="2664"/>
        <v>3195.9079999999999</v>
      </c>
      <c r="AB2020" s="3" cm="1">
        <f t="array" ref="AB2020">100000000/Lvac(AA2020)</f>
        <v>31280.969984287327</v>
      </c>
      <c r="AC2020" s="28">
        <f t="shared" si="2665"/>
        <v>3.1290012102976682E-7</v>
      </c>
      <c r="AD2020" s="28">
        <f t="shared" si="2666"/>
        <v>3.196831813407026E-7</v>
      </c>
      <c r="AE2020" s="21">
        <f t="shared" si="2667"/>
        <v>31280.969991975198</v>
      </c>
      <c r="AF2020" s="10" cm="1">
        <f t="array" ref="AF2020">Lair(100000000/AE2020)</f>
        <v>3195.9079992145184</v>
      </c>
      <c r="AG2020" s="10">
        <f t="shared" si="2668"/>
        <v>9.8939096470060037E-3</v>
      </c>
      <c r="AH2020" s="10" t="b">
        <f t="shared" si="2663"/>
        <v>1</v>
      </c>
      <c r="AI2020" s="10">
        <f t="shared" si="2742"/>
        <v>3195.9079992145184</v>
      </c>
      <c r="AJ2020" s="10">
        <f t="shared" si="2743"/>
        <v>8.1734242916887759E-3</v>
      </c>
      <c r="AK2020" s="23" cm="1">
        <f t="array" ref="AK2020">100000000/Lvac($AA2020)+0</f>
        <v>31280.969984287327</v>
      </c>
      <c r="AL2020" s="23">
        <f>MAX(0.08,0.007/$AA2020*$AE2020)</f>
        <v>0.08</v>
      </c>
      <c r="AM2020" s="10" cm="1">
        <f t="array" ref="AM2020">Lvac($AI2020)-$BA2020</f>
        <v>-6.1310318278628984E-3</v>
      </c>
      <c r="AN2020" s="10">
        <f t="shared" si="2744"/>
        <v>5.9984287323459284E-2</v>
      </c>
      <c r="AO2020" s="3">
        <f t="shared" si="2745"/>
        <v>-0.75011789539633911</v>
      </c>
      <c r="AP2020" s="3">
        <v>-0.75002176901595863</v>
      </c>
      <c r="AS2020" s="3">
        <f t="shared" si="2670"/>
        <v>-1.5712674212409183E-5</v>
      </c>
      <c r="AT2020" s="3" cm="1">
        <f t="array" ref="AT2020">AS2020-(100000000/LvacE($A2020)-$E2020)</f>
        <v>-5.3671548812417313E-5</v>
      </c>
      <c r="AU2020" t="s">
        <v>4730</v>
      </c>
      <c r="AV2020" t="s">
        <v>4834</v>
      </c>
      <c r="AW2020" s="3">
        <v>31254.71</v>
      </c>
      <c r="AX2020" s="3">
        <v>62535.62</v>
      </c>
      <c r="AY2020" s="3"/>
      <c r="AZ2020" s="10" cm="1">
        <f t="array" ref="AZ2020">Lair(100000000/($AX2020-$AW2020))</f>
        <v>3195.9141286968857</v>
      </c>
      <c r="BA2020" s="10">
        <f t="shared" si="2746"/>
        <v>3196.8379436531736</v>
      </c>
      <c r="BB2020" s="12">
        <v>717000</v>
      </c>
      <c r="BC2020" s="3">
        <v>1.2E-2</v>
      </c>
      <c r="BD2020" s="12" cm="1">
        <f t="array" ref="BD2020">SfromgA($BB2020,$BA2020,"")</f>
        <v>1.1561505214222625E-2</v>
      </c>
      <c r="BE2020" s="29">
        <f t="shared" si="2747"/>
        <v>833.04767899099534</v>
      </c>
      <c r="BG2020" s="3"/>
      <c r="BH2020" s="3"/>
      <c r="BI2020" s="12">
        <f t="shared" si="2748"/>
        <v>717000</v>
      </c>
      <c r="BJ2020" s="29">
        <f t="shared" si="2749"/>
        <v>833.04767899099534</v>
      </c>
      <c r="BK2020" s="3"/>
      <c r="BL2020" s="13">
        <f>EXP(BK$4341*$AX2020+BK$4342)*$BI2020/(100000000/($AX2020-$AW2020))</f>
        <v>0.21771155137302664</v>
      </c>
      <c r="BM2020" s="3"/>
      <c r="BN2020" s="16" cm="1">
        <f t="array" ref="BN2020">$C2020*EXP(poly_from_str(100000000/$E2020,BN$4342))</f>
        <v>12.335582995341369</v>
      </c>
      <c r="BO2020" s="3">
        <f t="shared" si="2751"/>
        <v>1.9459101490553132</v>
      </c>
      <c r="BP2020" s="17"/>
      <c r="BY2020">
        <v>11702</v>
      </c>
    </row>
    <row r="2021" spans="1:77" hidden="1" x14ac:dyDescent="0.25">
      <c r="A2021">
        <v>3195.8649999999998</v>
      </c>
      <c r="B2021" s="2" t="str">
        <f t="shared" si="2662"/>
        <v/>
      </c>
      <c r="C2021">
        <v>0</v>
      </c>
      <c r="E2021">
        <v>31281.39</v>
      </c>
      <c r="R2021">
        <v>20</v>
      </c>
      <c r="S2021" t="s">
        <v>22</v>
      </c>
      <c r="AA2021" s="10">
        <f t="shared" si="2664"/>
        <v>3195.8649999999998</v>
      </c>
      <c r="AB2021" s="3" cm="1">
        <f t="array" ref="AB2021">100000000/Lvac(AA2021)</f>
        <v>31281.390850917145</v>
      </c>
      <c r="AC2021" s="28">
        <f t="shared" si="2665"/>
        <v>3.1290433106529845E-7</v>
      </c>
      <c r="AD2021" s="28">
        <f t="shared" si="2666"/>
        <v>3.1967888025371509E-7</v>
      </c>
      <c r="AE2021" s="21">
        <f t="shared" si="2667"/>
        <v>31281.390434570294</v>
      </c>
      <c r="AF2021" s="10" cm="1">
        <f t="array" ref="AF2021">Lair(100000000/AE2021)</f>
        <v>3195.8650425376413</v>
      </c>
      <c r="AG2021" s="10">
        <f t="shared" si="2668"/>
        <v>9.8940413394991884E-3</v>
      </c>
      <c r="AH2021" s="10" t="b">
        <f t="shared" si="2663"/>
        <v>1</v>
      </c>
      <c r="AI2021" s="10">
        <f t="shared" si="2669"/>
        <v>3195.8649999999998</v>
      </c>
      <c r="AJ2021">
        <v>3.0000000000000001E-3</v>
      </c>
      <c r="AK2021" s="3" cm="1">
        <f t="array" ref="AK2021">100000000/Lvac($AA2021)</f>
        <v>31281.390850917145</v>
      </c>
      <c r="AL2021" s="21">
        <f t="shared" ref="AL2021:AL2022" si="2752">AJ2021/AI2021*AK2021</f>
        <v>2.9364248036995132E-2</v>
      </c>
      <c r="AM2021" s="21"/>
      <c r="AN2021" s="21"/>
      <c r="AO2021" s="21"/>
      <c r="AP2021" s="21"/>
      <c r="AS2021" s="3">
        <f t="shared" si="2670"/>
        <v>8.5091714572627097E-4</v>
      </c>
      <c r="AT2021" s="3" cm="1">
        <f t="array" ref="AT2021">AS2021-(100000000/LvacE($A2021)-$E2021)</f>
        <v>-5.3672119975090027E-5</v>
      </c>
      <c r="BB2021"/>
      <c r="BC2021"/>
      <c r="BD2021"/>
      <c r="BE2021"/>
      <c r="BF2021"/>
      <c r="BG2021"/>
      <c r="BH2021"/>
      <c r="BI2021"/>
      <c r="BJ2021"/>
      <c r="BN2021" s="16" cm="1">
        <f t="array" ref="BN2021">$C2021*EXP(poly_from_str(100000000/$E2021,BN$4342))</f>
        <v>0</v>
      </c>
      <c r="BO2021" s="16"/>
      <c r="BY2021" t="e">
        <v>#N/A</v>
      </c>
    </row>
    <row r="2022" spans="1:77" hidden="1" x14ac:dyDescent="0.25">
      <c r="A2022">
        <v>3195.1170000000002</v>
      </c>
      <c r="B2022" s="2" t="str">
        <f t="shared" si="2662"/>
        <v/>
      </c>
      <c r="C2022">
        <v>3</v>
      </c>
      <c r="D2022" t="s">
        <v>1155</v>
      </c>
      <c r="E2022">
        <v>31288.71</v>
      </c>
      <c r="R2022">
        <v>20</v>
      </c>
      <c r="S2022" t="s">
        <v>22</v>
      </c>
      <c r="AA2022" s="10">
        <f t="shared" si="2664"/>
        <v>3195.1170000000002</v>
      </c>
      <c r="AB2022" s="3" cm="1">
        <f t="array" ref="AB2022">100000000/Lvac(AA2022)</f>
        <v>31288.713785099524</v>
      </c>
      <c r="AC2022" s="28">
        <f t="shared" si="2665"/>
        <v>3.1297758423243967E-7</v>
      </c>
      <c r="AD2022" s="28">
        <f t="shared" si="2666"/>
        <v>3.196040613456681E-7</v>
      </c>
      <c r="AE2022" s="21">
        <f t="shared" si="2667"/>
        <v>31288.711932195431</v>
      </c>
      <c r="AF2022" s="10" cm="1">
        <f t="array" ref="AF2022">Lair(100000000/AE2022)</f>
        <v>3195.1171892203238</v>
      </c>
      <c r="AG2022" s="10">
        <f t="shared" si="2668"/>
        <v>9.8963330271003413E-3</v>
      </c>
      <c r="AH2022" s="10" t="b">
        <f t="shared" si="2663"/>
        <v>1</v>
      </c>
      <c r="AI2022" s="10">
        <f t="shared" si="2669"/>
        <v>3195.1170000000002</v>
      </c>
      <c r="AJ2022">
        <v>7.0000000000000001E-3</v>
      </c>
      <c r="AK2022" s="3" cm="1">
        <f t="array" ref="AK2022">100000000/Lvac($AA2022)</f>
        <v>31288.713785099524</v>
      </c>
      <c r="AL2022" s="21">
        <f t="shared" si="2752"/>
        <v>6.8548662379404782E-2</v>
      </c>
      <c r="AM2022" s="21"/>
      <c r="AN2022" s="21"/>
      <c r="AO2022" s="21"/>
      <c r="AP2022" s="21"/>
      <c r="AS2022" s="3">
        <f t="shared" si="2670"/>
        <v>3.7850995249755215E-3</v>
      </c>
      <c r="AT2022" s="3" cm="1">
        <f t="array" ref="AT2022">AS2022-(100000000/LvacE($A2022)-$E2022)</f>
        <v>-5.368204801925458E-5</v>
      </c>
      <c r="BB2022"/>
      <c r="BC2022"/>
      <c r="BD2022"/>
      <c r="BE2022"/>
      <c r="BF2022"/>
      <c r="BG2022"/>
      <c r="BH2022"/>
      <c r="BI2022"/>
      <c r="BJ2022"/>
      <c r="BN2022" s="16" cm="1">
        <f t="array" ref="BN2022">$C2022*EXP(poly_from_str(100000000/$E2022,BN$4342))</f>
        <v>5.2945823086626902</v>
      </c>
      <c r="BO2022" s="16"/>
      <c r="BY2022">
        <v>5022</v>
      </c>
    </row>
    <row r="2023" spans="1:77" hidden="1" x14ac:dyDescent="0.25">
      <c r="A2023">
        <v>3191.973</v>
      </c>
      <c r="B2023" s="2" t="str">
        <f t="shared" si="2662"/>
        <v/>
      </c>
      <c r="C2023">
        <v>1</v>
      </c>
      <c r="D2023" t="s">
        <v>134</v>
      </c>
      <c r="E2023">
        <v>31319.53</v>
      </c>
      <c r="F2023">
        <v>33659</v>
      </c>
      <c r="G2023" t="s">
        <v>5</v>
      </c>
      <c r="H2023" s="5" t="s">
        <v>18</v>
      </c>
      <c r="I2023">
        <v>64979</v>
      </c>
      <c r="J2023" t="s">
        <v>3</v>
      </c>
      <c r="K2023" s="5" t="s">
        <v>8</v>
      </c>
      <c r="L2023">
        <v>33659.99</v>
      </c>
      <c r="M2023" t="str">
        <f>$G2023&amp;""</f>
        <v>e</v>
      </c>
      <c r="N2023" t="str">
        <f>$H2023&amp;""</f>
        <v>5/2</v>
      </c>
      <c r="O2023">
        <v>64979.55</v>
      </c>
      <c r="P2023" t="str">
        <f>$J2023&amp;""</f>
        <v>o</v>
      </c>
      <c r="Q2023" t="str">
        <f>$K2023&amp;""</f>
        <v>7/2</v>
      </c>
      <c r="R2023">
        <v>20</v>
      </c>
      <c r="AA2023" s="10">
        <f t="shared" si="2664"/>
        <v>3191.973</v>
      </c>
      <c r="AB2023" s="3" cm="1">
        <f t="array" ref="AB2023">100000000/Lvac(AA2023)</f>
        <v>31319.531132471078</v>
      </c>
      <c r="AC2023" s="28">
        <f t="shared" si="2665"/>
        <v>3.132858579944129E-7</v>
      </c>
      <c r="AD2023" s="28">
        <f t="shared" si="2666"/>
        <v>3.1928958188113879E-7</v>
      </c>
      <c r="AE2023" s="21">
        <f t="shared" si="2667"/>
        <v>31319.530576982765</v>
      </c>
      <c r="AF2023" s="10" cm="1">
        <f t="array" ref="AF2023">Lair(100000000/AE2023)</f>
        <v>3191.973056615414</v>
      </c>
      <c r="AG2023" s="10">
        <f t="shared" si="2668"/>
        <v>9.9059830914094635E-3</v>
      </c>
      <c r="AH2023" s="10" t="b">
        <f t="shared" si="2663"/>
        <v>1</v>
      </c>
      <c r="AI2023" s="10">
        <f>$AF2023</f>
        <v>3191.973056615414</v>
      </c>
      <c r="AJ2023" s="10">
        <f>AL2023/AK2023*AI2023</f>
        <v>8.1533099409807682E-3</v>
      </c>
      <c r="AK2023" s="23" cm="1">
        <f t="array" ref="AK2023">100000000/Lvac($AA2023)+0</f>
        <v>31319.531132471078</v>
      </c>
      <c r="AL2023" s="23">
        <f>MAX(0.08,0.007/$AA2023*$AE2023)</f>
        <v>0.08</v>
      </c>
      <c r="AM2023" s="10" cm="1">
        <f t="array" ref="AM2023">Lvac($AI2023)-$BA2023</f>
        <v>2.9995514109941723E-3</v>
      </c>
      <c r="AN2023" s="10">
        <f>$AK2023-($AX2023-$AW2023)</f>
        <v>-2.8867528926639352E-2</v>
      </c>
      <c r="AO2023" s="3">
        <f>AM2023/AJ2023</f>
        <v>0.36789370607850996</v>
      </c>
      <c r="AP2023" s="3">
        <v>0.36094810111824527</v>
      </c>
      <c r="AS2023" s="3">
        <f t="shared" si="2670"/>
        <v>1.1324710794724524E-3</v>
      </c>
      <c r="AT2023" s="3" cm="1">
        <f t="array" ref="AT2023">AS2023-(100000000/LvacE($A2023)-$E2023)</f>
        <v>-5.3722906159237027E-5</v>
      </c>
      <c r="AU2023" t="s">
        <v>4890</v>
      </c>
      <c r="AV2023" t="s">
        <v>4907</v>
      </c>
      <c r="AW2023" s="3">
        <v>33659.99</v>
      </c>
      <c r="AX2023" s="3">
        <v>64979.55</v>
      </c>
      <c r="AY2023" s="3"/>
      <c r="AZ2023" s="10" cm="1">
        <f t="array" ref="AZ2023">Lair(100000000/($AX2023-$AW2023))</f>
        <v>3191.9700578218708</v>
      </c>
      <c r="BA2023" s="10">
        <f>100000000/($AX2023-$AW2023)</f>
        <v>3192.8928758896991</v>
      </c>
      <c r="BB2023" s="12">
        <v>27700000</v>
      </c>
      <c r="BC2023" s="3">
        <v>0.14699999999999999</v>
      </c>
      <c r="BD2023" s="12" cm="1">
        <f t="array" ref="BD2023">SfromgA($BB2023,$BA2023,"")</f>
        <v>0.44500631349070841</v>
      </c>
      <c r="BE2023" s="29">
        <f>(10^MAX(0.05, -0.312925054856973*((LN($BD2023))^(1/3)) + 0.454808404431693)-1)*100</f>
        <v>457.78608162689886</v>
      </c>
      <c r="BG2023" s="3"/>
      <c r="BH2023" s="3"/>
      <c r="BI2023" s="12">
        <f>IF($BB2023="",$BF2023,$BB2023)</f>
        <v>27700000</v>
      </c>
      <c r="BJ2023" s="29">
        <f>IF($BB2023="",$BH2023,$BE2023)</f>
        <v>457.78608162689886</v>
      </c>
      <c r="BK2023" s="3">
        <f>LN(BN2023*100000000/($AX2023-$AW2023)/$BI2023)</f>
        <v>-8.4943238523308935</v>
      </c>
      <c r="BL2023" s="13">
        <f>EXP(BK$4341*$AX2023+BK$4342)*$BI2023/(100000000/($AX2023-$AW2023))</f>
        <v>6.9941370766314632</v>
      </c>
      <c r="BM2023" s="3">
        <f t="shared" ref="BM2023" si="2753">LN(BL2023/$C2023)</f>
        <v>1.9450722376243392</v>
      </c>
      <c r="BN2023" s="16" cm="1">
        <f t="array" ref="BN2023">$C2023*EXP(poly_from_str(100000000/$E2023,BN$4342))</f>
        <v>1.7752415112523547</v>
      </c>
      <c r="BO2023" s="3">
        <f>LN($C2023)</f>
        <v>0</v>
      </c>
      <c r="BP2023" s="13">
        <f>LN(BL2023/BN2023)</f>
        <v>1.3711357612752635</v>
      </c>
      <c r="BY2023">
        <v>1683</v>
      </c>
    </row>
    <row r="2024" spans="1:77" hidden="1" x14ac:dyDescent="0.25">
      <c r="A2024">
        <v>3191.924</v>
      </c>
      <c r="B2024" s="2" t="str">
        <f t="shared" si="2662"/>
        <v/>
      </c>
      <c r="C2024">
        <v>0</v>
      </c>
      <c r="E2024">
        <v>31320.01</v>
      </c>
      <c r="R2024">
        <v>20</v>
      </c>
      <c r="S2024" t="s">
        <v>22</v>
      </c>
      <c r="AA2024" s="10">
        <f t="shared" si="2664"/>
        <v>3191.924</v>
      </c>
      <c r="AB2024" s="3" cm="1">
        <f t="array" ref="AB2024">100000000/Lvac(AA2024)</f>
        <v>31320.011908707118</v>
      </c>
      <c r="AC2024" s="28">
        <f t="shared" si="2665"/>
        <v>3.1329066732165304E-7</v>
      </c>
      <c r="AD2024" s="28">
        <f t="shared" si="2666"/>
        <v>3.192846806427922E-7</v>
      </c>
      <c r="AE2024" s="21">
        <f t="shared" si="2667"/>
        <v>31320.010972438024</v>
      </c>
      <c r="AF2024" s="10" cm="1">
        <f t="array" ref="AF2024">Lair(100000000/AE2024)</f>
        <v>3191.9240954216939</v>
      </c>
      <c r="AG2024" s="10">
        <f t="shared" si="2668"/>
        <v>9.906133715700486E-3</v>
      </c>
      <c r="AH2024" s="10" t="b">
        <f t="shared" si="2663"/>
        <v>1</v>
      </c>
      <c r="AI2024" s="10">
        <f t="shared" si="2669"/>
        <v>3191.924</v>
      </c>
      <c r="AJ2024">
        <v>3.0000000000000001E-3</v>
      </c>
      <c r="AK2024" s="3" cm="1">
        <f t="array" ref="AK2024">100000000/Lvac($AA2024)</f>
        <v>31320.011908707118</v>
      </c>
      <c r="AL2024" s="21">
        <f t="shared" ref="AL2024:AL2026" si="2754">AJ2024/AI2024*AK2024</f>
        <v>2.9436802294202917E-2</v>
      </c>
      <c r="AM2024" s="21"/>
      <c r="AN2024" s="21"/>
      <c r="AO2024" s="21"/>
      <c r="AP2024" s="21"/>
      <c r="AS2024" s="3">
        <f t="shared" si="2670"/>
        <v>1.9087071195826866E-3</v>
      </c>
      <c r="AT2024" s="3" cm="1">
        <f t="array" ref="AT2024">AS2024-(100000000/LvacE($A2024)-$E2024)</f>
        <v>-5.3723539167549461E-5</v>
      </c>
      <c r="BB2024"/>
      <c r="BC2024"/>
      <c r="BD2024"/>
      <c r="BE2024"/>
      <c r="BF2024"/>
      <c r="BG2024"/>
      <c r="BH2024"/>
      <c r="BI2024"/>
      <c r="BJ2024"/>
      <c r="BN2024" s="16" cm="1">
        <f t="array" ref="BN2024">$C2024*EXP(poly_from_str(100000000/$E2024,BN$4342))</f>
        <v>0</v>
      </c>
      <c r="BO2024" s="16"/>
      <c r="BY2024" t="e">
        <v>#N/A</v>
      </c>
    </row>
    <row r="2025" spans="1:77" hidden="1" x14ac:dyDescent="0.25">
      <c r="A2025">
        <v>3184.7460000000001</v>
      </c>
      <c r="B2025" s="2" t="str">
        <f t="shared" si="2662"/>
        <v/>
      </c>
      <c r="C2025">
        <v>0</v>
      </c>
      <c r="E2025">
        <v>31390.6</v>
      </c>
      <c r="F2025" s="4"/>
      <c r="G2025" s="4"/>
      <c r="H2025" s="6"/>
      <c r="I2025" s="4"/>
      <c r="J2025" s="4"/>
      <c r="K2025" s="6"/>
      <c r="L2025" s="4"/>
      <c r="M2025" s="4"/>
      <c r="N2025" s="4"/>
      <c r="O2025" s="4"/>
      <c r="P2025" s="4"/>
      <c r="Q2025" s="4"/>
      <c r="R2025">
        <v>20</v>
      </c>
      <c r="S2025" s="4" t="s">
        <v>2910</v>
      </c>
      <c r="T2025">
        <v>1</v>
      </c>
      <c r="AA2025" s="10">
        <f t="shared" si="2664"/>
        <v>3184.7460000000001</v>
      </c>
      <c r="AB2025" s="3" cm="1">
        <f t="array" ref="AB2025">100000000/Lvac(AA2025)</f>
        <v>31390.600532322518</v>
      </c>
      <c r="AC2025" s="28">
        <f t="shared" si="2665"/>
        <v>3.1399678341695065E-7</v>
      </c>
      <c r="AD2025" s="28">
        <f t="shared" si="2666"/>
        <v>3.1856669928003202E-7</v>
      </c>
      <c r="AE2025" s="21">
        <f t="shared" si="2667"/>
        <v>31390.600270006784</v>
      </c>
      <c r="AF2025" s="10" cm="1">
        <f t="array" ref="AF2025">Lair(100000000/AE2025)</f>
        <v>3184.7460266143221</v>
      </c>
      <c r="AG2025" s="10">
        <f t="shared" si="2668"/>
        <v>9.9282737983378451E-3</v>
      </c>
      <c r="AH2025" s="10" t="b">
        <f t="shared" si="2663"/>
        <v>1</v>
      </c>
      <c r="AI2025" s="10">
        <f t="shared" si="2669"/>
        <v>3184.7460000000001</v>
      </c>
      <c r="AJ2025">
        <v>3.0000000000000001E-3</v>
      </c>
      <c r="AK2025" s="3" cm="1">
        <f t="array" ref="AK2025">100000000/Lvac($AA2025)</f>
        <v>31390.600532322518</v>
      </c>
      <c r="AL2025" s="21">
        <f t="shared" si="2754"/>
        <v>2.9569642790027072E-2</v>
      </c>
      <c r="AM2025" s="21"/>
      <c r="AN2025" s="21"/>
      <c r="AO2025" s="21"/>
      <c r="AP2025" s="21"/>
      <c r="AS2025" s="3">
        <f t="shared" si="2670"/>
        <v>5.3232251957524568E-4</v>
      </c>
      <c r="AT2025" s="3" cm="1">
        <f t="array" ref="AT2025">AS2025-(100000000/LvacE($A2025)-$E2025)</f>
        <v>-5.3811458201380447E-5</v>
      </c>
      <c r="BB2025"/>
      <c r="BC2025"/>
      <c r="BD2025"/>
      <c r="BE2025"/>
      <c r="BF2025"/>
      <c r="BG2025"/>
      <c r="BH2025"/>
      <c r="BI2025"/>
      <c r="BJ2025"/>
      <c r="BN2025" s="16" cm="1">
        <f t="array" ref="BN2025">$C2025*EXP(poly_from_str(100000000/$E2025,BN$4342))</f>
        <v>0</v>
      </c>
      <c r="BO2025" s="16"/>
      <c r="BY2025" t="e">
        <v>#N/A</v>
      </c>
    </row>
    <row r="2026" spans="1:77" hidden="1" x14ac:dyDescent="0.25">
      <c r="A2026">
        <v>3184.71</v>
      </c>
      <c r="B2026" s="2" t="str">
        <f t="shared" si="2662"/>
        <v/>
      </c>
      <c r="C2026">
        <v>0</v>
      </c>
      <c r="E2026">
        <v>31390.959999999999</v>
      </c>
      <c r="F2026" s="4"/>
      <c r="G2026" s="4"/>
      <c r="H2026" s="6"/>
      <c r="I2026" s="4"/>
      <c r="J2026" s="4"/>
      <c r="K2026" s="6"/>
      <c r="L2026" s="4"/>
      <c r="M2026" s="4"/>
      <c r="N2026" s="4"/>
      <c r="O2026" s="4"/>
      <c r="P2026" s="4"/>
      <c r="Q2026" s="4"/>
      <c r="R2026">
        <v>20</v>
      </c>
      <c r="S2026" s="4" t="s">
        <v>2911</v>
      </c>
      <c r="T2026">
        <v>1</v>
      </c>
      <c r="AA2026" s="10">
        <f t="shared" si="2664"/>
        <v>3184.71</v>
      </c>
      <c r="AB2026" s="3" cm="1">
        <f t="array" ref="AB2026">100000000/Lvac(AA2026)</f>
        <v>31390.955359069514</v>
      </c>
      <c r="AC2026" s="28">
        <f t="shared" si="2665"/>
        <v>3.1400033284035279E-7</v>
      </c>
      <c r="AD2026" s="28">
        <f t="shared" si="2666"/>
        <v>3.185630983706518E-7</v>
      </c>
      <c r="AE2026" s="21">
        <f t="shared" si="2667"/>
        <v>31390.957646060837</v>
      </c>
      <c r="AF2026" s="10" cm="1">
        <f t="array" ref="AF2026">Lair(100000000/AE2026)</f>
        <v>3184.7097679691519</v>
      </c>
      <c r="AG2026" s="10">
        <f t="shared" si="2668"/>
        <v>9.9283852154622414E-3</v>
      </c>
      <c r="AH2026" s="10" t="b">
        <f t="shared" si="2663"/>
        <v>1</v>
      </c>
      <c r="AI2026" s="10">
        <f t="shared" si="2669"/>
        <v>3184.71</v>
      </c>
      <c r="AJ2026">
        <v>3.0000000000000001E-3</v>
      </c>
      <c r="AK2026" s="3" cm="1">
        <f t="array" ref="AK2026">100000000/Lvac($AA2026)</f>
        <v>31390.955359069514</v>
      </c>
      <c r="AL2026" s="21">
        <f t="shared" si="2754"/>
        <v>2.9570311292773453E-2</v>
      </c>
      <c r="AM2026" s="21"/>
      <c r="AN2026" s="21"/>
      <c r="AO2026" s="21"/>
      <c r="AP2026" s="21"/>
      <c r="AS2026" s="3">
        <f t="shared" si="2670"/>
        <v>-4.6409304850385524E-3</v>
      </c>
      <c r="AT2026" s="3" cm="1">
        <f t="array" ref="AT2026">AS2026-(100000000/LvacE($A2026)-$E2026)</f>
        <v>-5.3811880206922069E-5</v>
      </c>
      <c r="BB2026"/>
      <c r="BC2026"/>
      <c r="BD2026"/>
      <c r="BE2026"/>
      <c r="BF2026"/>
      <c r="BG2026"/>
      <c r="BH2026"/>
      <c r="BI2026"/>
      <c r="BJ2026"/>
      <c r="BN2026" s="16" cm="1">
        <f t="array" ref="BN2026">$C2026*EXP(poly_from_str(100000000/$E2026,BN$4342))</f>
        <v>0</v>
      </c>
      <c r="BO2026" s="16"/>
      <c r="BY2026" t="e">
        <v>#N/A</v>
      </c>
    </row>
    <row r="2027" spans="1:77" x14ac:dyDescent="0.25">
      <c r="A2027">
        <v>3184.6669999999999</v>
      </c>
      <c r="B2027" s="2" t="str">
        <f t="shared" si="2662"/>
        <v/>
      </c>
      <c r="C2027">
        <v>7</v>
      </c>
      <c r="D2027" t="s">
        <v>170</v>
      </c>
      <c r="E2027">
        <v>31391.38</v>
      </c>
      <c r="F2027" s="4">
        <v>33466</v>
      </c>
      <c r="G2027" s="4" t="s">
        <v>5</v>
      </c>
      <c r="H2027" s="6" t="s">
        <v>16</v>
      </c>
      <c r="I2027" s="4">
        <v>64857</v>
      </c>
      <c r="J2027" s="4" t="s">
        <v>3</v>
      </c>
      <c r="K2027" s="6" t="s">
        <v>4</v>
      </c>
      <c r="L2027" s="4">
        <v>33466.410000000003</v>
      </c>
      <c r="M2027" t="str">
        <f t="shared" ref="M2027:M2032" si="2755">$G2027&amp;""</f>
        <v>e</v>
      </c>
      <c r="N2027" t="str">
        <f t="shared" ref="N2027:N2032" si="2756">$H2027&amp;""</f>
        <v>11/2</v>
      </c>
      <c r="O2027" s="4">
        <v>64857.15</v>
      </c>
      <c r="P2027" t="str">
        <f t="shared" ref="P2027:P2032" si="2757">$J2027&amp;""</f>
        <v>o</v>
      </c>
      <c r="Q2027" t="str">
        <f t="shared" ref="Q2027:Q2032" si="2758">$K2027&amp;""</f>
        <v>9/2</v>
      </c>
      <c r="R2027">
        <v>20</v>
      </c>
      <c r="S2027" s="4" t="s">
        <v>2912</v>
      </c>
      <c r="T2027">
        <v>1</v>
      </c>
      <c r="U2027" s="4" t="s">
        <v>5022</v>
      </c>
      <c r="V2027">
        <f t="shared" ref="V2027:V2028" si="2759">$O2027-$L2027</f>
        <v>31390.739999999998</v>
      </c>
      <c r="AA2027" s="10">
        <f t="shared" si="2664"/>
        <v>3184.6669999999999</v>
      </c>
      <c r="AB2027" s="3" cm="1">
        <f t="array" ref="AB2027">100000000/Lvac(AA2027)</f>
        <v>31391.379190419</v>
      </c>
      <c r="AC2027" s="28">
        <f t="shared" si="2665"/>
        <v>3.1400457253458525E-7</v>
      </c>
      <c r="AD2027" s="28">
        <f t="shared" si="2666"/>
        <v>3.1855879728445038E-7</v>
      </c>
      <c r="AE2027" s="21">
        <f t="shared" si="2667"/>
        <v>31391.379589381111</v>
      </c>
      <c r="AF2027" s="10" cm="1">
        <f t="array" ref="AF2027">Lair(100000000/AE2027)</f>
        <v>3184.6669595236667</v>
      </c>
      <c r="AG2027" s="10">
        <f t="shared" si="2668"/>
        <v>9.9285183019792965E-3</v>
      </c>
      <c r="AH2027" s="10" t="b">
        <f t="shared" si="2663"/>
        <v>1</v>
      </c>
      <c r="AI2027" s="10">
        <f t="shared" ref="AI2027:AI2032" si="2760">$AF2027</f>
        <v>3184.6669595236667</v>
      </c>
      <c r="AJ2027" s="25">
        <f>AL2027/AK2027*AI2027</f>
        <v>6.5942738964530137E-2</v>
      </c>
      <c r="AK2027" s="16" cm="1">
        <f t="array" ref="AK2027">100000000/Lvac($AA2027)-0</f>
        <v>31391.379190419</v>
      </c>
      <c r="AL2027" s="4">
        <f>MAX(0.13,0.007/$AA2027*$AE2027)*5</f>
        <v>0.65</v>
      </c>
      <c r="AM2027" s="10">
        <f>$AI2027-$AZ2027</f>
        <v>-6.4890272390584869E-2</v>
      </c>
      <c r="AN2027" s="25"/>
      <c r="AO2027" s="14">
        <f t="shared" ref="AO2027:AO2032" si="2761">AM2027/AJ2027</f>
        <v>-0.98403968972973088</v>
      </c>
      <c r="AP2027" s="14">
        <v>-0.98342586691833911</v>
      </c>
      <c r="AQ2027" s="3">
        <f>-AM2027/AI2027*AK2027</f>
        <v>0.63962579832432509</v>
      </c>
      <c r="AR2027">
        <f>100000000/$AK2027</f>
        <v>3185.5879728445038</v>
      </c>
      <c r="AS2027" s="3">
        <f t="shared" si="2670"/>
        <v>-8.0958100079442374E-4</v>
      </c>
      <c r="AT2027" s="3" cm="1">
        <f t="array" ref="AT2027">AS2027-(100000000/LvacE($A2027)-$E2027)</f>
        <v>-5.3812382247997448E-5</v>
      </c>
      <c r="AU2027" t="s">
        <v>4769</v>
      </c>
      <c r="AV2027" t="s">
        <v>4849</v>
      </c>
      <c r="AW2027" s="3">
        <v>33466.410000000003</v>
      </c>
      <c r="AX2027" s="3">
        <v>64857.15</v>
      </c>
      <c r="AY2027" s="3">
        <f>AX2027-AW2027</f>
        <v>31390.739999999998</v>
      </c>
      <c r="AZ2027" s="10" cm="1">
        <f t="array" ref="AZ2027">Lair(100000000/$AY2027)</f>
        <v>3184.7318497960573</v>
      </c>
      <c r="BA2027" s="10">
        <f>100000000/AY2027</f>
        <v>3185.6528390219537</v>
      </c>
      <c r="BB2027" s="12">
        <v>289000000</v>
      </c>
      <c r="BC2027" s="3">
        <v>0.65</v>
      </c>
      <c r="BD2027" s="12" cm="1">
        <f t="array" ref="BD2027">SfromgA($BB2027,$BA2027,"")</f>
        <v>4.6113335948031544</v>
      </c>
      <c r="BE2027" s="29">
        <f t="shared" ref="BE2027:BE2032" si="2762">(10^MAX(0.05, -0.312925054856973*((LN($BD2027))^(1/3)) + 0.454808404431693)-1)*100</f>
        <v>24.263290555839625</v>
      </c>
      <c r="BG2027" s="3"/>
      <c r="BH2027" s="3"/>
      <c r="BI2027" s="12">
        <f t="shared" ref="BI2027:BI2032" si="2763">IF($BB2027="",$BF2027,$BB2027)</f>
        <v>289000000</v>
      </c>
      <c r="BJ2027" s="29">
        <f t="shared" ref="BJ2027:BJ2032" si="2764">IF($BB2027="",$BH2027,$BE2027)</f>
        <v>24.263290555839625</v>
      </c>
      <c r="BK2027" s="3">
        <f t="shared" ref="BK2027:BK2032" si="2765">LN(BN2027*100000000/($AX2027-$AW2027)/$BI2027)</f>
        <v>-8.8825279584922221</v>
      </c>
      <c r="BL2027" s="13">
        <f t="shared" ref="BL2027:BL2032" si="2766">EXP(BK$4341*$AX2027+BK$4342)*$BI2027/(100000000/($AX2027-$AW2027))</f>
        <v>73.820509970254079</v>
      </c>
      <c r="BM2027" s="3">
        <f t="shared" ref="BM2027:BM2032" si="2767">LN(BL2027/$C2027)</f>
        <v>2.355726456816555</v>
      </c>
      <c r="BN2027" s="16" cm="1">
        <f t="array" ref="BN2027">$C2027*EXP(poly_from_str(100000000/$E2027,BN$4342))</f>
        <v>12.591182502295256</v>
      </c>
      <c r="BO2027" s="3">
        <f t="shared" ref="BO2027:BO2032" si="2768">LN($C2027)</f>
        <v>1.9459101490553132</v>
      </c>
      <c r="BP2027" s="13">
        <f t="shared" ref="BP2027:BP2032" si="2769">LN(BL2027/BN2027)</f>
        <v>1.7686398382948738</v>
      </c>
      <c r="BY2027">
        <v>11926</v>
      </c>
    </row>
    <row r="2028" spans="1:77" hidden="1" x14ac:dyDescent="0.25">
      <c r="A2028">
        <v>3184.6390000000001</v>
      </c>
      <c r="B2028" s="2" t="str">
        <f t="shared" si="2662"/>
        <v/>
      </c>
      <c r="C2028">
        <v>5</v>
      </c>
      <c r="D2028" t="s">
        <v>1155</v>
      </c>
      <c r="E2028">
        <v>31391.65</v>
      </c>
      <c r="F2028" s="4">
        <v>32760</v>
      </c>
      <c r="G2028" s="4" t="s">
        <v>5</v>
      </c>
      <c r="H2028" s="6" t="s">
        <v>15</v>
      </c>
      <c r="I2028" s="4">
        <v>64150</v>
      </c>
      <c r="J2028" s="4" t="s">
        <v>3</v>
      </c>
      <c r="K2028" s="6" t="s">
        <v>16</v>
      </c>
      <c r="L2028" s="4">
        <v>32760.11</v>
      </c>
      <c r="M2028" t="str">
        <f t="shared" si="2755"/>
        <v>e</v>
      </c>
      <c r="N2028" t="str">
        <f t="shared" si="2756"/>
        <v>13/2</v>
      </c>
      <c r="O2028" s="4">
        <v>64150.94</v>
      </c>
      <c r="P2028" t="str">
        <f t="shared" si="2757"/>
        <v>o</v>
      </c>
      <c r="Q2028" t="str">
        <f t="shared" si="2758"/>
        <v>11/2</v>
      </c>
      <c r="R2028">
        <v>20</v>
      </c>
      <c r="S2028" s="4" t="s">
        <v>2913</v>
      </c>
      <c r="T2028">
        <v>1</v>
      </c>
      <c r="V2028">
        <f t="shared" si="2759"/>
        <v>31390.83</v>
      </c>
      <c r="AA2028" s="10">
        <f t="shared" si="2664"/>
        <v>3184.6390000000001</v>
      </c>
      <c r="AB2028" s="3" cm="1">
        <f t="array" ref="AB2028">100000000/Lvac(AA2028)</f>
        <v>31391.65517977584</v>
      </c>
      <c r="AC2028" s="28">
        <f t="shared" si="2665"/>
        <v>3.1400733332726251E-7</v>
      </c>
      <c r="AD2028" s="28">
        <f t="shared" si="2666"/>
        <v>3.1855599657715813E-7</v>
      </c>
      <c r="AE2028" s="21">
        <f t="shared" si="2667"/>
        <v>31391.652627132949</v>
      </c>
      <c r="AF2028" s="10" cm="1">
        <f t="array" ref="AF2028">Lair(100000000/AE2028)</f>
        <v>3184.6392589715024</v>
      </c>
      <c r="AG2028" s="10">
        <f t="shared" si="2668"/>
        <v>9.9286049658651801E-3</v>
      </c>
      <c r="AH2028" s="10" t="b">
        <f t="shared" si="2663"/>
        <v>1</v>
      </c>
      <c r="AI2028" s="10">
        <f t="shared" si="2760"/>
        <v>3184.6392589715024</v>
      </c>
      <c r="AJ2028">
        <v>2.9000000000000001E-2</v>
      </c>
      <c r="AK2028" s="3" cm="1">
        <f t="array" ref="AK2028">100000000/Lvac($AA2028)</f>
        <v>31391.65517977584</v>
      </c>
      <c r="AL2028" s="21">
        <f t="shared" ref="AL2028:AL2031" si="2770">AJ2028/AI2028*AK2028</f>
        <v>0.28585906477442119</v>
      </c>
      <c r="AM2028" s="10" cm="1">
        <f t="array" ref="AM2028">Lvac($AI2028)-$BA2028</f>
        <v>-8.3480694029731239E-2</v>
      </c>
      <c r="AN2028" s="10">
        <f t="shared" ref="AN2028:AN2032" si="2771">$AK2028-($AX2028-$AW2028)</f>
        <v>0.82517977583847824</v>
      </c>
      <c r="AO2028" s="14">
        <f t="shared" si="2761"/>
        <v>-2.8786446217148702</v>
      </c>
      <c r="AP2028" s="14">
        <v>-2.8875769292834117</v>
      </c>
      <c r="AS2028" s="3">
        <f t="shared" si="2670"/>
        <v>5.1797758387692738E-3</v>
      </c>
      <c r="AT2028" s="3" cm="1">
        <f t="array" ref="AT2028">AS2028-(100000000/LvacE($A2028)-$E2028)</f>
        <v>-5.3812709666090086E-5</v>
      </c>
      <c r="AU2028" t="s">
        <v>4824</v>
      </c>
      <c r="AV2028" t="s">
        <v>4926</v>
      </c>
      <c r="AW2028" s="3">
        <v>32760.11</v>
      </c>
      <c r="AX2028" s="3">
        <v>64150.94</v>
      </c>
      <c r="AY2028" s="3"/>
      <c r="AZ2028" s="10" cm="1">
        <f t="array" ref="AZ2028">Lair(100000000/($AX2028-$AW2028))</f>
        <v>3184.7227185832294</v>
      </c>
      <c r="BA2028" s="10">
        <f t="shared" ref="BA2028:BA2032" si="2772">100000000/($AX2028-$AW2028)</f>
        <v>3185.6437055025303</v>
      </c>
      <c r="BB2028" s="12">
        <v>68400000</v>
      </c>
      <c r="BC2028" s="3">
        <v>0.308</v>
      </c>
      <c r="BD2028" s="12" cm="1">
        <f t="array" ref="BD2028">SfromgA($BB2028,$BA2028,"")</f>
        <v>1.0913927506261405</v>
      </c>
      <c r="BE2028" s="29">
        <f t="shared" si="2762"/>
        <v>106.97062628378764</v>
      </c>
      <c r="BG2028" s="3"/>
      <c r="BH2028" s="3"/>
      <c r="BI2028" s="12">
        <f t="shared" si="2763"/>
        <v>68400000</v>
      </c>
      <c r="BJ2028" s="29">
        <f t="shared" si="2764"/>
        <v>106.97062628378764</v>
      </c>
      <c r="BK2028" s="3">
        <f t="shared" si="2765"/>
        <v>-7.7779011612778453</v>
      </c>
      <c r="BL2028" s="13">
        <f t="shared" si="2766"/>
        <v>18.43486215080658</v>
      </c>
      <c r="BM2028" s="3">
        <f t="shared" si="2767"/>
        <v>1.3048056416437184</v>
      </c>
      <c r="BN2028" s="16" cm="1">
        <f t="array" ref="BN2028">$C2028*EXP(poly_from_str(100000000/$E2028,BN$4342))</f>
        <v>8.9941338320968143</v>
      </c>
      <c r="BO2028" s="3">
        <f t="shared" si="2768"/>
        <v>1.6094379124341003</v>
      </c>
      <c r="BP2028" s="13">
        <f t="shared" si="2769"/>
        <v>0.71767098568693</v>
      </c>
      <c r="BY2028">
        <v>8519</v>
      </c>
    </row>
    <row r="2029" spans="1:77" hidden="1" x14ac:dyDescent="0.25">
      <c r="A2029">
        <v>3183.9070000000002</v>
      </c>
      <c r="B2029" s="2" t="str">
        <f t="shared" si="2662"/>
        <v/>
      </c>
      <c r="C2029">
        <v>6</v>
      </c>
      <c r="D2029" t="s">
        <v>1155</v>
      </c>
      <c r="E2029">
        <v>31398.87</v>
      </c>
      <c r="F2029">
        <v>33466</v>
      </c>
      <c r="G2029" t="s">
        <v>5</v>
      </c>
      <c r="H2029" s="5" t="s">
        <v>16</v>
      </c>
      <c r="I2029">
        <v>64865</v>
      </c>
      <c r="J2029" t="s">
        <v>3</v>
      </c>
      <c r="K2029" s="5" t="s">
        <v>16</v>
      </c>
      <c r="L2029">
        <v>33466.410000000003</v>
      </c>
      <c r="M2029" t="str">
        <f t="shared" si="2755"/>
        <v>e</v>
      </c>
      <c r="N2029" t="str">
        <f t="shared" si="2756"/>
        <v>11/2</v>
      </c>
      <c r="O2029">
        <v>64865.15</v>
      </c>
      <c r="P2029" t="str">
        <f t="shared" si="2757"/>
        <v>o</v>
      </c>
      <c r="Q2029" t="str">
        <f t="shared" si="2758"/>
        <v>11/2</v>
      </c>
      <c r="R2029">
        <v>20</v>
      </c>
      <c r="AA2029" s="10">
        <f t="shared" si="2664"/>
        <v>3183.9070000000002</v>
      </c>
      <c r="AB2029" s="3" cm="1">
        <f t="array" ref="AB2029">100000000/Lvac(AA2029)</f>
        <v>31398.872052256138</v>
      </c>
      <c r="AC2029" s="28">
        <f t="shared" si="2665"/>
        <v>3.1407952556403187E-7</v>
      </c>
      <c r="AD2029" s="28">
        <f t="shared" si="2666"/>
        <v>3.1848277808697461E-7</v>
      </c>
      <c r="AE2029" s="21">
        <f t="shared" si="2667"/>
        <v>31398.871040413083</v>
      </c>
      <c r="AF2029" s="10" cm="1">
        <f t="array" ref="AF2029">Lair(100000000/AE2029)</f>
        <v>3183.9071026066217</v>
      </c>
      <c r="AG2029" s="10">
        <f t="shared" si="2668"/>
        <v>9.9308714187091741E-3</v>
      </c>
      <c r="AH2029" s="10" t="b">
        <f t="shared" si="2663"/>
        <v>1</v>
      </c>
      <c r="AI2029" s="10">
        <f t="shared" si="2760"/>
        <v>3183.9071026066217</v>
      </c>
      <c r="AJ2029">
        <v>2.9000000000000001E-2</v>
      </c>
      <c r="AK2029" s="3" cm="1">
        <f t="array" ref="AK2029">100000000/Lvac($AA2029)</f>
        <v>31398.872052256138</v>
      </c>
      <c r="AL2029" s="21">
        <f t="shared" si="2770"/>
        <v>0.28599053306861844</v>
      </c>
      <c r="AM2029" s="10" cm="1">
        <f t="array" ref="AM2029">Lvac($AI2029)-$BA2029</f>
        <v>-1.3291653151100036E-2</v>
      </c>
      <c r="AN2029" s="10">
        <f t="shared" si="2771"/>
        <v>0.13205225614001392</v>
      </c>
      <c r="AO2029" s="3">
        <f t="shared" si="2761"/>
        <v>-0.45833286727931155</v>
      </c>
      <c r="AP2029" s="3">
        <v>-0.46187192036337238</v>
      </c>
      <c r="AS2029" s="3">
        <f t="shared" si="2670"/>
        <v>2.0522561389952898E-3</v>
      </c>
      <c r="AT2029" s="3" cm="1">
        <f t="array" ref="AT2029">AS2029-(100000000/LvacE($A2029)-$E2029)</f>
        <v>-5.382124800235033E-5</v>
      </c>
      <c r="AU2029" t="s">
        <v>4769</v>
      </c>
      <c r="AV2029" t="s">
        <v>4891</v>
      </c>
      <c r="AW2029" s="3">
        <v>33466.410000000003</v>
      </c>
      <c r="AX2029" s="3">
        <v>64865.15</v>
      </c>
      <c r="AY2029" s="3"/>
      <c r="AZ2029" s="10" cm="1">
        <f t="array" ref="AZ2029">Lair(100000000/($AX2029-$AW2029))</f>
        <v>3183.9203909032526</v>
      </c>
      <c r="BA2029" s="10">
        <f t="shared" si="2772"/>
        <v>3184.8411751554363</v>
      </c>
      <c r="BB2029" s="12">
        <v>46900000</v>
      </c>
      <c r="BC2029" s="3">
        <v>0.112</v>
      </c>
      <c r="BD2029" s="12" cm="1">
        <f t="array" ref="BD2029">SfromgA($BB2029,$BA2029,"")</f>
        <v>0.74777258818645487</v>
      </c>
      <c r="BE2029" s="29">
        <f t="shared" si="2762"/>
        <v>359.29631859955674</v>
      </c>
      <c r="BG2029" s="3"/>
      <c r="BH2029" s="3"/>
      <c r="BI2029" s="12">
        <f t="shared" si="2763"/>
        <v>46900000</v>
      </c>
      <c r="BJ2029" s="29">
        <f t="shared" si="2764"/>
        <v>359.29631859955674</v>
      </c>
      <c r="BK2029" s="3">
        <f t="shared" si="2765"/>
        <v>-7.2171956808376923</v>
      </c>
      <c r="BL2029" s="13">
        <f t="shared" si="2766"/>
        <v>11.975639822660407</v>
      </c>
      <c r="BM2029" s="3">
        <f t="shared" si="2767"/>
        <v>0.69111510250885677</v>
      </c>
      <c r="BN2029" s="16" cm="1">
        <f t="array" ref="BN2029">$C2029*EXP(poly_from_str(100000000/$E2029,BN$4342))</f>
        <v>10.806792291543681</v>
      </c>
      <c r="BO2029" s="3">
        <f t="shared" si="2768"/>
        <v>1.791759469228055</v>
      </c>
      <c r="BP2029" s="13">
        <f t="shared" si="2769"/>
        <v>0.10269971940777749</v>
      </c>
      <c r="BY2029">
        <v>10235</v>
      </c>
    </row>
    <row r="2030" spans="1:77" hidden="1" x14ac:dyDescent="0.25">
      <c r="A2030">
        <v>3181.9119999999998</v>
      </c>
      <c r="B2030" s="2" t="str">
        <f t="shared" si="2662"/>
        <v/>
      </c>
      <c r="C2030">
        <v>2</v>
      </c>
      <c r="E2030">
        <v>31418.560000000001</v>
      </c>
      <c r="F2030">
        <v>48745</v>
      </c>
      <c r="G2030" t="s">
        <v>5</v>
      </c>
      <c r="H2030" s="5" t="s">
        <v>18</v>
      </c>
      <c r="I2030">
        <v>80164</v>
      </c>
      <c r="J2030" t="s">
        <v>3</v>
      </c>
      <c r="K2030" s="5" t="s">
        <v>19</v>
      </c>
      <c r="L2030">
        <v>48745.48</v>
      </c>
      <c r="M2030" t="str">
        <f t="shared" si="2755"/>
        <v>e</v>
      </c>
      <c r="N2030" t="str">
        <f t="shared" si="2756"/>
        <v>5/2</v>
      </c>
      <c r="O2030">
        <v>80164.039999999994</v>
      </c>
      <c r="P2030" t="str">
        <f t="shared" si="2757"/>
        <v>o</v>
      </c>
      <c r="Q2030" t="str">
        <f t="shared" si="2758"/>
        <v>3/2</v>
      </c>
      <c r="R2030">
        <v>20</v>
      </c>
      <c r="AA2030" s="10">
        <f t="shared" si="2664"/>
        <v>3181.9119999999998</v>
      </c>
      <c r="AB2030" s="3" cm="1">
        <f t="array" ref="AB2030">100000000/Lvac(AA2030)</f>
        <v>31418.557843344486</v>
      </c>
      <c r="AC2030" s="28">
        <f t="shared" si="2665"/>
        <v>3.1427644762017307E-7</v>
      </c>
      <c r="AD2030" s="28">
        <f t="shared" si="2666"/>
        <v>3.1828322769812744E-7</v>
      </c>
      <c r="AE2030" s="21">
        <f t="shared" si="2667"/>
        <v>31418.558908012033</v>
      </c>
      <c r="AF2030" s="10" cm="1">
        <f t="array" ref="AF2030">Lair(100000000/AE2030)</f>
        <v>3181.9118921719287</v>
      </c>
      <c r="AG2030" s="10">
        <f t="shared" si="2668"/>
        <v>9.9370563741776156E-3</v>
      </c>
      <c r="AH2030" s="10" t="b">
        <f t="shared" si="2663"/>
        <v>1</v>
      </c>
      <c r="AI2030" s="10">
        <f t="shared" si="2760"/>
        <v>3181.9118921719287</v>
      </c>
      <c r="AJ2030">
        <v>3.0000000000000001E-3</v>
      </c>
      <c r="AK2030" s="3" cm="1">
        <f t="array" ref="AK2030">100000000/Lvac($AA2030)</f>
        <v>31418.557843344486</v>
      </c>
      <c r="AL2030" s="21">
        <f t="shared" si="2770"/>
        <v>2.9622339248902285E-2</v>
      </c>
      <c r="AM2030" s="10" cm="1">
        <f t="array" ref="AM2030">Lvac($AI2030)-$BA2030</f>
        <v>1.1062296925956616E-4</v>
      </c>
      <c r="AN2030" s="10">
        <f t="shared" si="2771"/>
        <v>-2.1566555042227264E-3</v>
      </c>
      <c r="AO2030" s="3">
        <f t="shared" si="2761"/>
        <v>3.6874323086522054E-2</v>
      </c>
      <c r="AP2030" s="3">
        <v>7.282609112735372E-2</v>
      </c>
      <c r="AS2030" s="3">
        <f t="shared" si="2670"/>
        <v>-2.1566555151366629E-3</v>
      </c>
      <c r="AT2030" s="3" cm="1">
        <f t="array" ref="AT2030">AS2030-(100000000/LvacE($A2030)-$E2030)</f>
        <v>-5.3844109061174095E-5</v>
      </c>
      <c r="AU2030" t="s">
        <v>4757</v>
      </c>
      <c r="AV2030" t="s">
        <v>4888</v>
      </c>
      <c r="AW2030" s="3">
        <v>48745.48</v>
      </c>
      <c r="AX2030" s="3">
        <v>80164.039999999994</v>
      </c>
      <c r="AY2030" s="3"/>
      <c r="AZ2030" s="10" cm="1">
        <f t="array" ref="AZ2030">Lair(100000000/($AX2030-$AW2030))</f>
        <v>3181.9117815768914</v>
      </c>
      <c r="BA2030" s="10">
        <f t="shared" si="2772"/>
        <v>3182.8320585030006</v>
      </c>
      <c r="BB2030" s="12">
        <v>31000000</v>
      </c>
      <c r="BC2030" s="3">
        <v>0.13600000000000001</v>
      </c>
      <c r="BD2030" s="12" cm="1">
        <f t="array" ref="BD2030">SfromgA($BB2030,$BA2030,"")</f>
        <v>0.4933285219145338</v>
      </c>
      <c r="BE2030" s="29">
        <f t="shared" si="2762"/>
        <v>441.40676948174661</v>
      </c>
      <c r="BG2030" s="3"/>
      <c r="BH2030" s="3"/>
      <c r="BI2030" s="12">
        <f t="shared" si="2763"/>
        <v>31000000</v>
      </c>
      <c r="BJ2030" s="29">
        <f t="shared" si="2764"/>
        <v>441.40676948174661</v>
      </c>
      <c r="BK2030" s="3">
        <f t="shared" si="2765"/>
        <v>-7.8989533282772042</v>
      </c>
      <c r="BL2030" s="13">
        <f t="shared" si="2766"/>
        <v>2.4770370743388317</v>
      </c>
      <c r="BM2030" s="3">
        <f t="shared" si="2767"/>
        <v>0.21391593727120961</v>
      </c>
      <c r="BN2030" s="16" cm="1">
        <f t="array" ref="BN2030">$C2030*EXP(poly_from_str(100000000/$E2030,BN$4342))</f>
        <v>3.6147321915153441</v>
      </c>
      <c r="BO2030" s="3">
        <f t="shared" si="2768"/>
        <v>0.69314718055994529</v>
      </c>
      <c r="BP2030" s="13">
        <f t="shared" si="2769"/>
        <v>-0.37795465246695448</v>
      </c>
      <c r="BY2030">
        <v>3423</v>
      </c>
    </row>
    <row r="2031" spans="1:77" hidden="1" x14ac:dyDescent="0.25">
      <c r="A2031">
        <v>3179.1819999999998</v>
      </c>
      <c r="B2031" s="2" t="str">
        <f t="shared" si="2662"/>
        <v/>
      </c>
      <c r="C2031">
        <v>9</v>
      </c>
      <c r="D2031" t="s">
        <v>143</v>
      </c>
      <c r="E2031">
        <v>31445.54</v>
      </c>
      <c r="F2031">
        <v>28720</v>
      </c>
      <c r="G2031" t="s">
        <v>5</v>
      </c>
      <c r="H2031" s="5" t="s">
        <v>4</v>
      </c>
      <c r="I2031">
        <v>60166</v>
      </c>
      <c r="J2031" t="s">
        <v>3</v>
      </c>
      <c r="K2031" s="5" t="s">
        <v>4</v>
      </c>
      <c r="L2031">
        <v>28720.71</v>
      </c>
      <c r="M2031" t="str">
        <f t="shared" si="2755"/>
        <v>e</v>
      </c>
      <c r="N2031" t="str">
        <f t="shared" si="2756"/>
        <v>9/2</v>
      </c>
      <c r="O2031">
        <v>60166.2</v>
      </c>
      <c r="P2031" t="str">
        <f t="shared" si="2757"/>
        <v>o</v>
      </c>
      <c r="Q2031" t="str">
        <f t="shared" si="2758"/>
        <v>9/2</v>
      </c>
      <c r="R2031">
        <v>20</v>
      </c>
      <c r="AA2031" s="10">
        <f t="shared" si="2664"/>
        <v>3179.1819999999998</v>
      </c>
      <c r="AB2031" s="3" cm="1">
        <f t="array" ref="AB2031">100000000/Lvac(AA2031)</f>
        <v>31445.536328557107</v>
      </c>
      <c r="AC2031" s="28">
        <f t="shared" si="2665"/>
        <v>3.145463204056893E-7</v>
      </c>
      <c r="AD2031" s="28">
        <f t="shared" si="2666"/>
        <v>3.1801015875561805E-7</v>
      </c>
      <c r="AE2031" s="21">
        <f t="shared" si="2667"/>
        <v>31445.538144174574</v>
      </c>
      <c r="AF2031" s="10" cm="1">
        <f t="array" ref="AF2031">Lair(100000000/AE2031)</f>
        <v>3179.1818164321326</v>
      </c>
      <c r="AG2031" s="10">
        <f t="shared" si="2668"/>
        <v>9.9455388726655339E-3</v>
      </c>
      <c r="AH2031" s="10" t="b">
        <f t="shared" si="2663"/>
        <v>1</v>
      </c>
      <c r="AI2031" s="10">
        <f t="shared" si="2760"/>
        <v>3179.1818164321326</v>
      </c>
      <c r="AJ2031">
        <v>7.0000000000000001E-3</v>
      </c>
      <c r="AK2031" s="3" cm="1">
        <f t="array" ref="AK2031">100000000/Lvac($AA2031)</f>
        <v>31445.536328557107</v>
      </c>
      <c r="AL2031" s="21">
        <f t="shared" si="2770"/>
        <v>6.923754821513485E-2</v>
      </c>
      <c r="AM2031" s="10" cm="1">
        <f t="array" ref="AM2031">Lvac($AI2031)-$BA2031</f>
        <v>-4.8688494653106318E-3</v>
      </c>
      <c r="AN2031" s="10">
        <f t="shared" si="2771"/>
        <v>4.6328557109518442E-2</v>
      </c>
      <c r="AO2031" s="3">
        <f t="shared" si="2761"/>
        <v>-0.69554992361580448</v>
      </c>
      <c r="AP2031" s="3">
        <v>-0.66931932061769261</v>
      </c>
      <c r="AS2031" s="3">
        <f t="shared" si="2670"/>
        <v>-3.6714428933919407E-3</v>
      </c>
      <c r="AT2031" s="3" cm="1">
        <f t="array" ref="AT2031">AS2031-(100000000/LvacE($A2031)-$E2031)</f>
        <v>-5.3874438890488818E-5</v>
      </c>
      <c r="AU2031" t="s">
        <v>4703</v>
      </c>
      <c r="AV2031" t="s">
        <v>4721</v>
      </c>
      <c r="AW2031" s="3">
        <v>28720.71</v>
      </c>
      <c r="AX2031" s="3">
        <v>60166.2</v>
      </c>
      <c r="AY2031" s="3"/>
      <c r="AZ2031" s="10" cm="1">
        <f t="array" ref="AZ2031">Lair(100000000/($AX2031-$AW2031))</f>
        <v>3179.1866840524549</v>
      </c>
      <c r="BA2031" s="10">
        <f t="shared" si="2772"/>
        <v>3180.1062727914245</v>
      </c>
      <c r="BB2031" s="12">
        <v>89200000</v>
      </c>
      <c r="BC2031" s="3">
        <v>8.4000000000000005E-2</v>
      </c>
      <c r="BD2031" s="12" cm="1">
        <f t="array" ref="BD2031">SfromgA($BB2031,$BA2031,"")</f>
        <v>1.4158691356306554</v>
      </c>
      <c r="BE2031" s="29">
        <f t="shared" si="2762"/>
        <v>71.694230401040798</v>
      </c>
      <c r="BG2031" s="3"/>
      <c r="BH2031" s="3"/>
      <c r="BI2031" s="12">
        <f t="shared" si="2763"/>
        <v>89200000</v>
      </c>
      <c r="BJ2031" s="29">
        <f t="shared" si="2764"/>
        <v>71.694230401040798</v>
      </c>
      <c r="BK2031" s="3">
        <f t="shared" si="2765"/>
        <v>-7.4479812649106192</v>
      </c>
      <c r="BL2031" s="13">
        <f t="shared" si="2766"/>
        <v>32.59805704530703</v>
      </c>
      <c r="BM2031" s="3">
        <f t="shared" si="2767"/>
        <v>1.287028109423094</v>
      </c>
      <c r="BN2031" s="16" cm="1">
        <f t="array" ref="BN2031">$C2031*EXP(poly_from_str(100000000/$E2031,BN$4342))</f>
        <v>16.3420319869549</v>
      </c>
      <c r="BO2031" s="3">
        <f t="shared" si="2768"/>
        <v>2.1972245773362196</v>
      </c>
      <c r="BP2031" s="13">
        <f t="shared" si="2769"/>
        <v>0.69051224845231141</v>
      </c>
      <c r="BY2031">
        <v>15468</v>
      </c>
    </row>
    <row r="2032" spans="1:77" hidden="1" x14ac:dyDescent="0.25">
      <c r="A2032">
        <v>3178.1880000000001</v>
      </c>
      <c r="B2032" s="2" t="str">
        <f t="shared" si="2662"/>
        <v/>
      </c>
      <c r="C2032">
        <v>7</v>
      </c>
      <c r="D2032" t="s">
        <v>134</v>
      </c>
      <c r="E2032">
        <v>31455.37</v>
      </c>
      <c r="F2032">
        <v>32760</v>
      </c>
      <c r="G2032" t="s">
        <v>5</v>
      </c>
      <c r="H2032" s="5" t="s">
        <v>15</v>
      </c>
      <c r="I2032">
        <v>64215</v>
      </c>
      <c r="J2032" t="s">
        <v>3</v>
      </c>
      <c r="K2032" s="5" t="s">
        <v>15</v>
      </c>
      <c r="L2032">
        <v>32760.11</v>
      </c>
      <c r="M2032" t="str">
        <f t="shared" si="2755"/>
        <v>e</v>
      </c>
      <c r="N2032" t="str">
        <f t="shared" si="2756"/>
        <v>13/2</v>
      </c>
      <c r="O2032">
        <v>64215.45</v>
      </c>
      <c r="P2032" t="str">
        <f t="shared" si="2757"/>
        <v>o</v>
      </c>
      <c r="Q2032" t="str">
        <f t="shared" si="2758"/>
        <v>13/2</v>
      </c>
      <c r="R2032">
        <v>20</v>
      </c>
      <c r="AA2032" s="10">
        <f t="shared" si="2664"/>
        <v>3178.1880000000001</v>
      </c>
      <c r="AB2032" s="3" cm="1">
        <f t="array" ref="AB2032">100000000/Lvac(AA2032)</f>
        <v>31455.370773368544</v>
      </c>
      <c r="AC2032" s="28">
        <f t="shared" si="2665"/>
        <v>3.1464469691534923E-7</v>
      </c>
      <c r="AD2032" s="28">
        <f t="shared" si="2666"/>
        <v>3.1791073365653749E-7</v>
      </c>
      <c r="AE2032" s="21">
        <f t="shared" si="2667"/>
        <v>31455.370390677261</v>
      </c>
      <c r="AF2032" s="10" cm="1">
        <f t="array" ref="AF2032">Lair(100000000/AE2032)</f>
        <v>3178.1880386677867</v>
      </c>
      <c r="AG2032" s="10">
        <f t="shared" si="2668"/>
        <v>9.9486328016732406E-3</v>
      </c>
      <c r="AH2032" s="10" t="b">
        <f t="shared" si="2663"/>
        <v>1</v>
      </c>
      <c r="AI2032" s="10">
        <f t="shared" si="2760"/>
        <v>3178.1880386677867</v>
      </c>
      <c r="AJ2032" s="10">
        <f>AL2032/AK2032*AI2032</f>
        <v>8.083040728570464E-3</v>
      </c>
      <c r="AK2032" s="23" cm="1">
        <f t="array" ref="AK2032">100000000/Lvac($AA2032)+0</f>
        <v>31455.370773368544</v>
      </c>
      <c r="AL2032" s="23">
        <f>MAX(0.08,0.007/$AA2032*$AE2032)</f>
        <v>0.08</v>
      </c>
      <c r="AM2032" s="10" cm="1">
        <f t="array" ref="AM2032">Lvac($AI2032)-$BA2032</f>
        <v>-3.07150475009621E-3</v>
      </c>
      <c r="AN2032" s="10">
        <f t="shared" si="2771"/>
        <v>3.0773368547670543E-2</v>
      </c>
      <c r="AO2032" s="3">
        <f t="shared" si="2761"/>
        <v>-0.37999372429729483</v>
      </c>
      <c r="AP2032" s="3">
        <v>-0.3847787537406166</v>
      </c>
      <c r="AS2032" s="3">
        <f t="shared" si="2670"/>
        <v>7.733685451967176E-4</v>
      </c>
      <c r="AT2032" s="3" cm="1">
        <f t="array" ref="AT2032">AS2032-(100000000/LvacE($A2032)-$E2032)</f>
        <v>-5.3885200031800196E-5</v>
      </c>
      <c r="AU2032" t="s">
        <v>4824</v>
      </c>
      <c r="AV2032" t="s">
        <v>4818</v>
      </c>
      <c r="AW2032" s="3">
        <v>32760.11</v>
      </c>
      <c r="AX2032" s="3">
        <v>64215.45</v>
      </c>
      <c r="AY2032" s="3"/>
      <c r="AZ2032" s="10" cm="1">
        <f t="array" ref="AZ2032">Lair(100000000/($AX2032-$AW2032))</f>
        <v>3178.1911093971848</v>
      </c>
      <c r="BA2032" s="10">
        <f t="shared" si="2772"/>
        <v>3179.1104467476748</v>
      </c>
      <c r="BB2032" s="12">
        <v>157000000</v>
      </c>
      <c r="BC2032" s="3">
        <v>0.14099999999999999</v>
      </c>
      <c r="BD2032" s="12" cm="1">
        <f t="array" ref="BD2032">SfromgA($BB2032,$BA2032,"")</f>
        <v>2.4897162898560881</v>
      </c>
      <c r="BE2032" s="29">
        <f t="shared" si="2762"/>
        <v>41.686023322341079</v>
      </c>
      <c r="BG2032" s="3"/>
      <c r="BH2032" s="3"/>
      <c r="BI2032" s="12">
        <f t="shared" si="2763"/>
        <v>157000000</v>
      </c>
      <c r="BJ2032" s="29">
        <f t="shared" si="2764"/>
        <v>41.686023322341079</v>
      </c>
      <c r="BK2032" s="3">
        <f t="shared" si="2765"/>
        <v>-8.2633068071351978</v>
      </c>
      <c r="BL2032" s="13">
        <f t="shared" si="2766"/>
        <v>42.193576974765215</v>
      </c>
      <c r="BM2032" s="3">
        <f t="shared" si="2767"/>
        <v>1.7963578560129394</v>
      </c>
      <c r="BN2032" s="16" cm="1">
        <f t="array" ref="BN2032">$C2032*EXP(poly_from_str(100000000/$E2032,BN$4342))</f>
        <v>12.731673350002433</v>
      </c>
      <c r="BO2032" s="3">
        <f t="shared" si="2768"/>
        <v>1.9459101490553132</v>
      </c>
      <c r="BP2032" s="13">
        <f t="shared" si="2769"/>
        <v>1.1981751518051671</v>
      </c>
      <c r="BY2032">
        <v>12049</v>
      </c>
    </row>
    <row r="2033" spans="1:77" hidden="1" x14ac:dyDescent="0.25">
      <c r="A2033">
        <v>3178.15</v>
      </c>
      <c r="B2033" s="2" t="str">
        <f t="shared" si="2662"/>
        <v/>
      </c>
      <c r="C2033">
        <v>0</v>
      </c>
      <c r="E2033">
        <v>31455.75</v>
      </c>
      <c r="R2033">
        <v>20</v>
      </c>
      <c r="S2033" t="s">
        <v>22</v>
      </c>
      <c r="AA2033" s="10">
        <f t="shared" si="2664"/>
        <v>3178.15</v>
      </c>
      <c r="AB2033" s="3" cm="1">
        <f t="array" ref="AB2033">100000000/Lvac(AA2033)</f>
        <v>31455.746860134026</v>
      </c>
      <c r="AC2033" s="28">
        <f t="shared" si="2665"/>
        <v>3.1464845900917199E-7</v>
      </c>
      <c r="AD2033" s="28">
        <f t="shared" si="2666"/>
        <v>3.1790693269704777E-7</v>
      </c>
      <c r="AE2033" s="21">
        <f t="shared" si="2667"/>
        <v>31455.748413893096</v>
      </c>
      <c r="AF2033" s="10" cm="1">
        <f t="array" ref="AF2033">Lair(100000000/AE2033)</f>
        <v>3178.1498430092702</v>
      </c>
      <c r="AG2033" s="10">
        <f t="shared" si="2668"/>
        <v>9.9487511382618868E-3</v>
      </c>
      <c r="AH2033" s="10" t="b">
        <f t="shared" si="2663"/>
        <v>1</v>
      </c>
      <c r="AI2033" s="10">
        <f t="shared" si="2669"/>
        <v>3178.15</v>
      </c>
      <c r="AJ2033">
        <v>3.0000000000000001E-3</v>
      </c>
      <c r="AK2033" s="3" cm="1">
        <f t="array" ref="AK2033">100000000/Lvac($AA2033)</f>
        <v>31455.746860134026</v>
      </c>
      <c r="AL2033" s="21">
        <f t="shared" ref="AL2033:AL2036" si="2773">AJ2033/AI2033*AK2033</f>
        <v>2.9692506829571315E-2</v>
      </c>
      <c r="AM2033" s="21"/>
      <c r="AN2033" s="21"/>
      <c r="AO2033" s="21"/>
      <c r="AP2033" s="21"/>
      <c r="AS2033" s="3">
        <f t="shared" si="2670"/>
        <v>-3.1398659739352297E-3</v>
      </c>
      <c r="AT2033" s="3" cm="1">
        <f t="array" ref="AT2033">AS2033-(100000000/LvacE($A2033)-$E2033)</f>
        <v>-5.3885611123405397E-5</v>
      </c>
      <c r="BB2033"/>
      <c r="BC2033"/>
      <c r="BD2033"/>
      <c r="BE2033"/>
      <c r="BF2033"/>
      <c r="BG2033"/>
      <c r="BH2033"/>
      <c r="BI2033"/>
      <c r="BJ2033"/>
      <c r="BN2033" s="16" cm="1">
        <f t="array" ref="BN2033">$C2033*EXP(poly_from_str(100000000/$E2033,BN$4342))</f>
        <v>0</v>
      </c>
      <c r="BO2033" s="16"/>
      <c r="BY2033" t="e">
        <v>#N/A</v>
      </c>
    </row>
    <row r="2034" spans="1:77" hidden="1" x14ac:dyDescent="0.25">
      <c r="A2034">
        <v>3178.1149999999998</v>
      </c>
      <c r="B2034" s="2" t="str">
        <f t="shared" si="2662"/>
        <v/>
      </c>
      <c r="C2034">
        <v>0</v>
      </c>
      <c r="E2034">
        <v>31456.09</v>
      </c>
      <c r="R2034">
        <v>20</v>
      </c>
      <c r="S2034" t="s">
        <v>22</v>
      </c>
      <c r="AA2034" s="10">
        <f t="shared" si="2664"/>
        <v>3178.1149999999998</v>
      </c>
      <c r="AB2034" s="3" cm="1">
        <f t="array" ref="AB2034">100000000/Lvac(AA2034)</f>
        <v>31456.093263795145</v>
      </c>
      <c r="AC2034" s="28">
        <f t="shared" si="2665"/>
        <v>3.1465192417517935E-7</v>
      </c>
      <c r="AD2034" s="28">
        <f t="shared" si="2666"/>
        <v>3.179034318133094E-7</v>
      </c>
      <c r="AE2034" s="21">
        <f t="shared" si="2667"/>
        <v>31456.091648673933</v>
      </c>
      <c r="AF2034" s="10" cm="1">
        <f t="array" ref="AF2034">Lair(100000000/AE2034)</f>
        <v>3178.1151631871398</v>
      </c>
      <c r="AG2034" s="10">
        <f t="shared" si="2668"/>
        <v>9.9488601362435203E-3</v>
      </c>
      <c r="AH2034" s="10" t="b">
        <f t="shared" si="2663"/>
        <v>1</v>
      </c>
      <c r="AI2034" s="10">
        <f t="shared" si="2669"/>
        <v>3178.1149999999998</v>
      </c>
      <c r="AJ2034">
        <v>3.0000000000000001E-3</v>
      </c>
      <c r="AK2034" s="3" cm="1">
        <f t="array" ref="AK2034">100000000/Lvac($AA2034)</f>
        <v>31456.093263795145</v>
      </c>
      <c r="AL2034" s="21">
        <f t="shared" si="2773"/>
        <v>2.9693160817461119E-2</v>
      </c>
      <c r="AM2034" s="21"/>
      <c r="AN2034" s="21"/>
      <c r="AO2034" s="21"/>
      <c r="AP2034" s="21"/>
      <c r="AS2034" s="3">
        <f t="shared" si="2670"/>
        <v>3.2637951444485225E-3</v>
      </c>
      <c r="AT2034" s="3" cm="1">
        <f t="array" ref="AT2034">AS2034-(100000000/LvacE($A2034)-$E2034)</f>
        <v>-5.3885985835222527E-5</v>
      </c>
      <c r="BB2034"/>
      <c r="BC2034"/>
      <c r="BD2034"/>
      <c r="BE2034"/>
      <c r="BF2034"/>
      <c r="BG2034"/>
      <c r="BH2034"/>
      <c r="BI2034"/>
      <c r="BJ2034"/>
      <c r="BN2034" s="16" cm="1">
        <f t="array" ref="BN2034">$C2034*EXP(poly_from_str(100000000/$E2034,BN$4342))</f>
        <v>0</v>
      </c>
      <c r="BO2034" s="16"/>
      <c r="BY2034" t="e">
        <v>#N/A</v>
      </c>
    </row>
    <row r="2035" spans="1:77" hidden="1" x14ac:dyDescent="0.25">
      <c r="A2035">
        <v>3178.0839999999998</v>
      </c>
      <c r="B2035" s="2" t="str">
        <f t="shared" si="2662"/>
        <v/>
      </c>
      <c r="C2035">
        <v>0</v>
      </c>
      <c r="E2035">
        <v>31456.400000000001</v>
      </c>
      <c r="R2035">
        <v>20</v>
      </c>
      <c r="S2035" t="s">
        <v>22</v>
      </c>
      <c r="AA2035" s="10">
        <f t="shared" si="2664"/>
        <v>3178.0839999999998</v>
      </c>
      <c r="AB2035" s="3" cm="1">
        <f t="array" ref="AB2035">100000000/Lvac(AA2035)</f>
        <v>31456.400084837704</v>
      </c>
      <c r="AC2035" s="28">
        <f t="shared" si="2665"/>
        <v>3.1465499338595208E-7</v>
      </c>
      <c r="AD2035" s="28">
        <f t="shared" si="2666"/>
        <v>3.1790033103057142E-7</v>
      </c>
      <c r="AE2035" s="21">
        <f t="shared" si="2667"/>
        <v>31456.4000428541</v>
      </c>
      <c r="AF2035" s="10" cm="1">
        <f t="array" ref="AF2035">Lair(100000000/AE2035)</f>
        <v>3178.0840042418176</v>
      </c>
      <c r="AG2035" s="10">
        <f t="shared" si="2668"/>
        <v>9.948956680320236E-3</v>
      </c>
      <c r="AH2035" s="10" t="b">
        <f t="shared" si="2663"/>
        <v>1</v>
      </c>
      <c r="AI2035" s="10">
        <f t="shared" si="2669"/>
        <v>3178.0839999999998</v>
      </c>
      <c r="AJ2035">
        <v>3.0000000000000001E-3</v>
      </c>
      <c r="AK2035" s="3" cm="1">
        <f t="array" ref="AK2035">100000000/Lvac($AA2035)</f>
        <v>31456.400084837704</v>
      </c>
      <c r="AL2035" s="21">
        <f t="shared" si="2773"/>
        <v>2.969374008192141E-2</v>
      </c>
      <c r="AM2035" s="21"/>
      <c r="AN2035" s="21"/>
      <c r="AO2035" s="21"/>
      <c r="AP2035" s="21"/>
      <c r="AS2035" s="3">
        <f t="shared" si="2670"/>
        <v>8.4837702161166817E-5</v>
      </c>
      <c r="AT2035" s="3" cm="1">
        <f t="array" ref="AT2035">AS2035-(100000000/LvacE($A2035)-$E2035)</f>
        <v>-5.388632052927278E-5</v>
      </c>
      <c r="BB2035"/>
      <c r="BC2035"/>
      <c r="BD2035"/>
      <c r="BE2035"/>
      <c r="BF2035"/>
      <c r="BG2035"/>
      <c r="BH2035"/>
      <c r="BI2035"/>
      <c r="BJ2035"/>
      <c r="BN2035" s="16" cm="1">
        <f t="array" ref="BN2035">$C2035*EXP(poly_from_str(100000000/$E2035,BN$4342))</f>
        <v>0</v>
      </c>
      <c r="BO2035" s="16"/>
      <c r="BY2035" t="e">
        <v>#N/A</v>
      </c>
    </row>
    <row r="2036" spans="1:77" hidden="1" x14ac:dyDescent="0.25">
      <c r="A2036">
        <v>3176.8560000000002</v>
      </c>
      <c r="B2036" s="2" t="str">
        <f t="shared" si="2662"/>
        <v/>
      </c>
      <c r="C2036">
        <v>0</v>
      </c>
      <c r="E2036">
        <v>31468.560000000001</v>
      </c>
      <c r="R2036">
        <v>20</v>
      </c>
      <c r="S2036" t="s">
        <v>22</v>
      </c>
      <c r="AA2036" s="10">
        <f t="shared" si="2664"/>
        <v>3176.8560000000002</v>
      </c>
      <c r="AB2036" s="3" cm="1">
        <f t="array" ref="AB2036">100000000/Lvac(AA2036)</f>
        <v>31468.558973504769</v>
      </c>
      <c r="AC2036" s="28">
        <f t="shared" si="2665"/>
        <v>3.1477662191802208E-7</v>
      </c>
      <c r="AD2036" s="28">
        <f t="shared" si="2666"/>
        <v>3.1777750002532969E-7</v>
      </c>
      <c r="AE2036" s="21">
        <f t="shared" si="2667"/>
        <v>31468.559481882734</v>
      </c>
      <c r="AF2036" s="10" cm="1">
        <f t="array" ref="AF2036">Lair(100000000/AE2036)</f>
        <v>3176.8559486756617</v>
      </c>
      <c r="AG2036" s="10">
        <f t="shared" si="2668"/>
        <v>9.9527833451539469E-3</v>
      </c>
      <c r="AH2036" s="10" t="b">
        <f t="shared" si="2663"/>
        <v>1</v>
      </c>
      <c r="AI2036" s="10">
        <f t="shared" si="2669"/>
        <v>3176.8560000000002</v>
      </c>
      <c r="AJ2036">
        <v>3.0000000000000001E-3</v>
      </c>
      <c r="AK2036" s="3" cm="1">
        <f t="array" ref="AK2036">100000000/Lvac($AA2036)</f>
        <v>31468.558973504769</v>
      </c>
      <c r="AL2036" s="21">
        <f t="shared" si="2773"/>
        <v>2.9716700070923675E-2</v>
      </c>
      <c r="AM2036" s="21"/>
      <c r="AN2036" s="21"/>
      <c r="AO2036" s="21"/>
      <c r="AP2036" s="21"/>
      <c r="AS2036" s="3">
        <f t="shared" si="2670"/>
        <v>-1.0264952325087506E-3</v>
      </c>
      <c r="AT2036" s="3" cm="1">
        <f t="array" ref="AT2036">AS2036-(100000000/LvacE($A2036)-$E2036)</f>
        <v>-5.3899402701063082E-5</v>
      </c>
      <c r="BB2036"/>
      <c r="BC2036"/>
      <c r="BD2036"/>
      <c r="BE2036"/>
      <c r="BF2036"/>
      <c r="BG2036"/>
      <c r="BH2036"/>
      <c r="BI2036"/>
      <c r="BJ2036"/>
      <c r="BN2036" s="16" cm="1">
        <f t="array" ref="BN2036">$C2036*EXP(poly_from_str(100000000/$E2036,BN$4342))</f>
        <v>0</v>
      </c>
      <c r="BO2036" s="16"/>
      <c r="BY2036" t="e">
        <v>#N/A</v>
      </c>
    </row>
    <row r="2037" spans="1:77" hidden="1" x14ac:dyDescent="0.25">
      <c r="A2037">
        <v>3176.8359999999998</v>
      </c>
      <c r="B2037" s="2" t="str">
        <f t="shared" si="2662"/>
        <v/>
      </c>
      <c r="C2037">
        <v>5</v>
      </c>
      <c r="D2037" t="s">
        <v>170</v>
      </c>
      <c r="E2037">
        <v>31468.76</v>
      </c>
      <c r="F2037">
        <v>35384</v>
      </c>
      <c r="G2037" t="s">
        <v>5</v>
      </c>
      <c r="H2037" s="5" t="s">
        <v>18</v>
      </c>
      <c r="I2037">
        <v>66852</v>
      </c>
      <c r="J2037" t="s">
        <v>3</v>
      </c>
      <c r="K2037" s="5" t="s">
        <v>8</v>
      </c>
      <c r="L2037">
        <v>35384.17</v>
      </c>
      <c r="M2037" t="str">
        <f>$G2037&amp;""</f>
        <v>e</v>
      </c>
      <c r="N2037" t="str">
        <f>$H2037&amp;""</f>
        <v>5/2</v>
      </c>
      <c r="O2037">
        <v>66852.87</v>
      </c>
      <c r="P2037" t="str">
        <f>$J2037&amp;""</f>
        <v>o</v>
      </c>
      <c r="Q2037" t="str">
        <f>$K2037&amp;""</f>
        <v>7/2</v>
      </c>
      <c r="R2037">
        <v>20</v>
      </c>
      <c r="AA2037" s="10">
        <f t="shared" si="2664"/>
        <v>3176.8359999999998</v>
      </c>
      <c r="AB2037" s="3" cm="1">
        <f t="array" ref="AB2037">100000000/Lvac(AA2037)</f>
        <v>31468.757078796436</v>
      </c>
      <c r="AC2037" s="28">
        <f t="shared" si="2665"/>
        <v>3.1477860361693208E-7</v>
      </c>
      <c r="AD2037" s="28">
        <f t="shared" si="2666"/>
        <v>3.1777549952037899E-7</v>
      </c>
      <c r="AE2037" s="21">
        <f t="shared" si="2667"/>
        <v>31468.75852555854</v>
      </c>
      <c r="AF2037" s="10" cm="1">
        <f t="array" ref="AF2037">Lair(100000000/AE2037)</f>
        <v>3176.835853941011</v>
      </c>
      <c r="AG2037" s="10">
        <f t="shared" si="2668"/>
        <v>9.9528457054119945E-3</v>
      </c>
      <c r="AH2037" s="10" t="b">
        <f t="shared" si="2663"/>
        <v>1</v>
      </c>
      <c r="AI2037" s="10">
        <f>$AF2037</f>
        <v>3176.835853941011</v>
      </c>
      <c r="AJ2037" s="10">
        <f>AL2037/AK2037*AI2037</f>
        <v>1.0095206003803545E-2</v>
      </c>
      <c r="AK2037" s="16" cm="1">
        <f t="array" ref="AK2037">100000000/Lvac($AA2037)-0</f>
        <v>31468.757078796436</v>
      </c>
      <c r="AL2037" s="16">
        <f>MAX(0.1,0.007/$AA2037*$AE2037)</f>
        <v>0.1</v>
      </c>
      <c r="AM2037" s="10" cm="1">
        <f t="array" ref="AM2037">Lvac($AI2037)-$BA2037</f>
        <v>-5.9099955656165548E-3</v>
      </c>
      <c r="AN2037" s="10">
        <f>$AK2037-($AX2037-$AW2037)</f>
        <v>5.7078796438872814E-2</v>
      </c>
      <c r="AO2037" s="3">
        <f>AM2037/AJ2037</f>
        <v>-0.58542595003904441</v>
      </c>
      <c r="AP2037" s="3">
        <v>-0.57095411755784309</v>
      </c>
      <c r="AS2037" s="3">
        <f t="shared" si="2670"/>
        <v>-2.9212035624368582E-3</v>
      </c>
      <c r="AT2037" s="3" cm="1">
        <f t="array" ref="AT2037">AS2037-(100000000/LvacE($A2037)-$E2037)</f>
        <v>-5.3899613703833893E-5</v>
      </c>
      <c r="AU2037" t="s">
        <v>4723</v>
      </c>
      <c r="AV2037" t="s">
        <v>4825</v>
      </c>
      <c r="AW2037" s="3">
        <v>35384.17</v>
      </c>
      <c r="AX2037" s="3">
        <v>66852.87</v>
      </c>
      <c r="AY2037" s="3"/>
      <c r="AZ2037" s="10" cm="1">
        <f t="array" ref="AZ2037">Lair(100000000/($AX2037-$AW2037))</f>
        <v>3176.8417624448261</v>
      </c>
      <c r="BA2037" s="10">
        <f>100000000/($AX2037-$AW2037)</f>
        <v>3177.7607591034903</v>
      </c>
      <c r="BB2037" s="12">
        <v>50000000</v>
      </c>
      <c r="BC2037" s="3">
        <v>0.26100000000000001</v>
      </c>
      <c r="BD2037" s="12" cm="1">
        <f t="array" ref="BD2037">SfromgA($BB2037,$BA2037,"")</f>
        <v>0.79189382721296542</v>
      </c>
      <c r="BE2037" s="29">
        <f>(10^MAX(0.05, -0.312925054856973*((LN($BD2037))^(1/3)) + 0.454808404431693)-1)*100</f>
        <v>344.07421504332126</v>
      </c>
      <c r="BG2037" s="3"/>
      <c r="BH2037" s="3"/>
      <c r="BI2037" s="12">
        <f>IF($BB2037="",$BF2037,$BB2037)</f>
        <v>50000000</v>
      </c>
      <c r="BJ2037" s="29">
        <f>IF($BB2037="",$BH2037,$BE2037)</f>
        <v>344.07421504332126</v>
      </c>
      <c r="BK2037" s="3">
        <f>LN(BN2037*100000000/($AX2037-$AW2037)/$BI2037)</f>
        <v>-7.4537324094567134</v>
      </c>
      <c r="BL2037" s="13">
        <f>EXP(BK$4341*$AX2037+BK$4342)*$BI2037/(100000000/($AX2037-$AW2037))</f>
        <v>11.002013111408681</v>
      </c>
      <c r="BM2037" s="3">
        <f t="shared" ref="BM2037" si="2774">LN(BL2037/$C2037)</f>
        <v>0.78864035374802155</v>
      </c>
      <c r="BN2037" s="16" cm="1">
        <f t="array" ref="BN2037">$C2037*EXP(poly_from_str(100000000/$E2037,BN$4342))</f>
        <v>9.1145231327612137</v>
      </c>
      <c r="BO2037" s="3">
        <f>LN($C2037)</f>
        <v>1.6094379124341003</v>
      </c>
      <c r="BP2037" s="13">
        <f>LN(BL2037/BN2037)</f>
        <v>0.18820917617692565</v>
      </c>
      <c r="BY2037">
        <v>8624</v>
      </c>
    </row>
    <row r="2038" spans="1:77" hidden="1" x14ac:dyDescent="0.25">
      <c r="A2038">
        <v>3175.81</v>
      </c>
      <c r="B2038" s="2" t="str">
        <f t="shared" si="2662"/>
        <v/>
      </c>
      <c r="C2038">
        <v>2</v>
      </c>
      <c r="E2038">
        <v>31478.92</v>
      </c>
      <c r="R2038">
        <v>20</v>
      </c>
      <c r="S2038" t="s">
        <v>22</v>
      </c>
      <c r="AA2038" s="10">
        <f t="shared" si="2664"/>
        <v>3175.81</v>
      </c>
      <c r="AB2038" s="3" cm="1">
        <f t="array" ref="AB2038">100000000/Lvac(AA2038)</f>
        <v>31478.923227316143</v>
      </c>
      <c r="AC2038" s="28">
        <f t="shared" si="2665"/>
        <v>3.1488029825461852E-7</v>
      </c>
      <c r="AD2038" s="28">
        <f t="shared" si="2666"/>
        <v>3.1767287361730348E-7</v>
      </c>
      <c r="AE2038" s="21">
        <f t="shared" si="2667"/>
        <v>31478.921627905649</v>
      </c>
      <c r="AF2038" s="10" cm="1">
        <f t="array" ref="AF2038">Lair(100000000/AE2038)</f>
        <v>3175.8101613654671</v>
      </c>
      <c r="AG2038" s="10">
        <f t="shared" si="2668"/>
        <v>9.9560463672757719E-3</v>
      </c>
      <c r="AH2038" s="10" t="b">
        <f t="shared" si="2663"/>
        <v>1</v>
      </c>
      <c r="AI2038" s="10">
        <f t="shared" si="2669"/>
        <v>3175.81</v>
      </c>
      <c r="AJ2038">
        <v>3.0000000000000001E-3</v>
      </c>
      <c r="AK2038" s="3" cm="1">
        <f t="array" ref="AK2038">100000000/Lvac($AA2038)</f>
        <v>31478.923227316143</v>
      </c>
      <c r="AL2038" s="21">
        <f>AJ2038/AI2038*AK2038</f>
        <v>2.9736278203654636E-2</v>
      </c>
      <c r="AM2038" s="21"/>
      <c r="AN2038" s="21"/>
      <c r="AO2038" s="21"/>
      <c r="AP2038" s="21"/>
      <c r="AS2038" s="3">
        <f t="shared" si="2670"/>
        <v>3.2273161450575572E-3</v>
      </c>
      <c r="AT2038" s="3" cm="1">
        <f t="array" ref="AT2038">AS2038-(100000000/LvacE($A2038)-$E2038)</f>
        <v>-5.3910360293230042E-5</v>
      </c>
      <c r="BB2038"/>
      <c r="BC2038"/>
      <c r="BD2038"/>
      <c r="BE2038"/>
      <c r="BF2038"/>
      <c r="BG2038"/>
      <c r="BH2038"/>
      <c r="BI2038"/>
      <c r="BJ2038"/>
      <c r="BN2038" s="16" cm="1">
        <f t="array" ref="BN2038">$C2038*EXP(poly_from_str(100000000/$E2038,BN$4342))</f>
        <v>3.6519727121284644</v>
      </c>
      <c r="BO2038" s="16"/>
      <c r="BY2038">
        <v>3455</v>
      </c>
    </row>
    <row r="2039" spans="1:77" hidden="1" x14ac:dyDescent="0.25">
      <c r="A2039">
        <v>3172.9520000000002</v>
      </c>
      <c r="B2039" s="2" t="str">
        <f t="shared" si="2662"/>
        <v/>
      </c>
      <c r="C2039">
        <v>30</v>
      </c>
      <c r="D2039" t="s">
        <v>134</v>
      </c>
      <c r="E2039">
        <v>31507.279999999999</v>
      </c>
      <c r="F2039">
        <v>30733</v>
      </c>
      <c r="G2039" t="s">
        <v>5</v>
      </c>
      <c r="H2039" s="5" t="s">
        <v>16</v>
      </c>
      <c r="I2039">
        <v>62240</v>
      </c>
      <c r="J2039" t="s">
        <v>3</v>
      </c>
      <c r="K2039" s="5" t="s">
        <v>16</v>
      </c>
      <c r="L2039">
        <v>30733.53</v>
      </c>
      <c r="M2039" t="str">
        <f>$G2039&amp;""</f>
        <v>e</v>
      </c>
      <c r="N2039" t="str">
        <f>$H2039&amp;""</f>
        <v>11/2</v>
      </c>
      <c r="O2039">
        <v>62240.83</v>
      </c>
      <c r="P2039" t="str">
        <f>$J2039&amp;""</f>
        <v>o</v>
      </c>
      <c r="Q2039" t="str">
        <f>$K2039&amp;""</f>
        <v>11/2</v>
      </c>
      <c r="R2039">
        <v>20</v>
      </c>
      <c r="AA2039" s="10">
        <f t="shared" si="2664"/>
        <v>3172.9520000000002</v>
      </c>
      <c r="AB2039" s="3" cm="1">
        <f t="array" ref="AB2039">100000000/Lvac(AA2039)</f>
        <v>31507.276459446428</v>
      </c>
      <c r="AC2039" s="28">
        <f t="shared" si="2665"/>
        <v>3.1516392305966179E-7</v>
      </c>
      <c r="AD2039" s="28">
        <f t="shared" si="2666"/>
        <v>3.1738700147158632E-7</v>
      </c>
      <c r="AE2039" s="21">
        <f t="shared" si="2667"/>
        <v>31507.278217280214</v>
      </c>
      <c r="AF2039" s="10" cm="1">
        <f t="array" ref="AF2039">Lair(100000000/AE2039)</f>
        <v>3172.9518229701712</v>
      </c>
      <c r="AG2039" s="10">
        <f t="shared" si="2668"/>
        <v>9.9649784269422344E-3</v>
      </c>
      <c r="AH2039" s="10" t="b">
        <f t="shared" si="2663"/>
        <v>1</v>
      </c>
      <c r="AI2039" s="10">
        <f>$AF2039</f>
        <v>3172.9518229701712</v>
      </c>
      <c r="AJ2039" s="10">
        <f>AL2039/AK2039*AI2039</f>
        <v>8.0564293192504494E-3</v>
      </c>
      <c r="AK2039" s="23" cm="1">
        <f t="array" ref="AK2039">100000000/Lvac($AA2039)+0</f>
        <v>31507.276459446428</v>
      </c>
      <c r="AL2039" s="23">
        <f>MAX(0.08,0.007/$AA2039*$AE2039)</f>
        <v>0.08</v>
      </c>
      <c r="AM2039" s="10" cm="1">
        <f t="array" ref="AM2039">Lvac($AI2039)-$BA2039</f>
        <v>2.1942698140264838E-3</v>
      </c>
      <c r="AN2039" s="10">
        <f>$AK2039-($AX2039-$AW2039)</f>
        <v>-2.3540553575003287E-2</v>
      </c>
      <c r="AO2039" s="3">
        <f>AM2039/AJ2039</f>
        <v>0.27236257243433909</v>
      </c>
      <c r="AP2039" s="3">
        <v>0.29434183566049255</v>
      </c>
      <c r="AS2039" s="3">
        <f t="shared" si="2670"/>
        <v>-3.5405535709287506E-3</v>
      </c>
      <c r="AT2039" s="3" cm="1">
        <f t="array" ref="AT2039">AS2039-(100000000/LvacE($A2039)-$E2039)</f>
        <v>-5.393947139964439E-5</v>
      </c>
      <c r="AU2039" t="s">
        <v>4823</v>
      </c>
      <c r="AV2039" t="s">
        <v>4887</v>
      </c>
      <c r="AW2039" s="3">
        <v>30733.53</v>
      </c>
      <c r="AX2039" s="3">
        <v>62240.83</v>
      </c>
      <c r="AY2039" s="3"/>
      <c r="AZ2039" s="10" cm="1">
        <f t="array" ref="AZ2039">Lair(100000000/($AX2039-$AW2039))</f>
        <v>3172.9496292540744</v>
      </c>
      <c r="BA2039" s="10">
        <f>100000000/($AX2039-$AW2039)</f>
        <v>3173.8676433715359</v>
      </c>
      <c r="BB2039" s="12">
        <v>295000000</v>
      </c>
      <c r="BC2039" s="3">
        <v>0.13700000000000001</v>
      </c>
      <c r="BD2039" s="12" cm="1">
        <f t="array" ref="BD2039">SfromgA($BB2039,$BA2039,"")</f>
        <v>4.6550227888657476</v>
      </c>
      <c r="BE2039" s="29">
        <f>(10^MAX(0.05, -0.312925054856973*((LN($BD2039))^(1/3)) + 0.454808404431693)-1)*100</f>
        <v>24.051811074211461</v>
      </c>
      <c r="BG2039" s="3"/>
      <c r="BH2039" s="3"/>
      <c r="BI2039" s="12">
        <f>IF($BB2039="",$BF2039,$BB2039)</f>
        <v>295000000</v>
      </c>
      <c r="BJ2039" s="29">
        <f>IF($BB2039="",$BH2039,$BE2039)</f>
        <v>24.051811074211461</v>
      </c>
      <c r="BK2039" s="3">
        <f>LN(BN2039*100000000/($AX2039-$AW2039)/$BI2039)</f>
        <v>-7.4318244936699829</v>
      </c>
      <c r="BL2039" s="13">
        <f>EXP(BK$4341*$AX2039+BK$4342)*$BI2039/(100000000/($AX2039-$AW2039))</f>
        <v>92.266395013179391</v>
      </c>
      <c r="BM2039" s="3">
        <f t="shared" ref="BM2039" si="2775">LN(BL2039/$C2039)</f>
        <v>1.1234826091875936</v>
      </c>
      <c r="BN2039" s="16" cm="1">
        <f t="array" ref="BN2039">$C2039*EXP(poly_from_str(100000000/$E2039,BN$4342))</f>
        <v>55.034222592247247</v>
      </c>
      <c r="BO2039" s="3">
        <f>LN($C2039)</f>
        <v>3.4011973816621555</v>
      </c>
      <c r="BP2039" s="13">
        <f>LN(BL2039/BN2039)</f>
        <v>0.5167247701714961</v>
      </c>
      <c r="BY2039">
        <v>52050</v>
      </c>
    </row>
    <row r="2040" spans="1:77" hidden="1" x14ac:dyDescent="0.25">
      <c r="A2040">
        <v>3172.91</v>
      </c>
      <c r="B2040" s="2" t="str">
        <f t="shared" si="2662"/>
        <v/>
      </c>
      <c r="C2040">
        <v>0</v>
      </c>
      <c r="E2040">
        <v>31507.69</v>
      </c>
      <c r="R2040">
        <v>20</v>
      </c>
      <c r="S2040" t="s">
        <v>22</v>
      </c>
      <c r="AA2040" s="10">
        <f t="shared" si="2664"/>
        <v>3172.91</v>
      </c>
      <c r="AB2040" s="3" cm="1">
        <f t="array" ref="AB2040">100000000/Lvac(AA2040)</f>
        <v>31507.693507763248</v>
      </c>
      <c r="AC2040" s="28">
        <f t="shared" si="2665"/>
        <v>3.1516809490341676E-7</v>
      </c>
      <c r="AD2040" s="28">
        <f t="shared" si="2666"/>
        <v>3.1738280041146393E-7</v>
      </c>
      <c r="AE2040" s="21">
        <f t="shared" si="2667"/>
        <v>31507.691766162956</v>
      </c>
      <c r="AF2040" s="10" cm="1">
        <f t="array" ref="AF2040">Lair(100000000/AE2040)</f>
        <v>3172.9101753903451</v>
      </c>
      <c r="AG2040" s="10">
        <f t="shared" si="2668"/>
        <v>9.9651098688212474E-3</v>
      </c>
      <c r="AH2040" s="10" t="b">
        <f t="shared" si="2663"/>
        <v>1</v>
      </c>
      <c r="AI2040" s="10">
        <f t="shared" si="2669"/>
        <v>3172.91</v>
      </c>
      <c r="AJ2040">
        <v>3.0000000000000001E-3</v>
      </c>
      <c r="AK2040" s="3" cm="1">
        <f t="array" ref="AK2040">100000000/Lvac($AA2040)</f>
        <v>31507.693507763248</v>
      </c>
      <c r="AL2040" s="21">
        <f t="shared" ref="AL2040:AL2047" si="2776">AJ2040/AI2040*AK2040</f>
        <v>2.9790659212927489E-2</v>
      </c>
      <c r="AM2040" s="21"/>
      <c r="AN2040" s="21"/>
      <c r="AO2040" s="21"/>
      <c r="AP2040" s="21"/>
      <c r="AS2040" s="3">
        <f t="shared" si="2670"/>
        <v>3.5077632492175326E-3</v>
      </c>
      <c r="AT2040" s="3" cm="1">
        <f t="array" ref="AT2040">AS2040-(100000000/LvacE($A2040)-$E2040)</f>
        <v>-5.3939889767207205E-5</v>
      </c>
      <c r="BB2040"/>
      <c r="BC2040"/>
      <c r="BD2040"/>
      <c r="BE2040"/>
      <c r="BF2040"/>
      <c r="BG2040"/>
      <c r="BH2040"/>
      <c r="BI2040"/>
      <c r="BJ2040"/>
      <c r="BN2040" s="16" cm="1">
        <f t="array" ref="BN2040">$C2040*EXP(poly_from_str(100000000/$E2040,BN$4342))</f>
        <v>0</v>
      </c>
      <c r="BO2040" s="16"/>
      <c r="BY2040" t="e">
        <v>#N/A</v>
      </c>
    </row>
    <row r="2041" spans="1:77" hidden="1" x14ac:dyDescent="0.25">
      <c r="A2041">
        <v>3172.873</v>
      </c>
      <c r="B2041" s="2" t="str">
        <f t="shared" si="2662"/>
        <v/>
      </c>
      <c r="C2041">
        <v>0</v>
      </c>
      <c r="E2041">
        <v>31508.06</v>
      </c>
      <c r="R2041">
        <v>20</v>
      </c>
      <c r="S2041" t="s">
        <v>22</v>
      </c>
      <c r="AA2041" s="10">
        <f t="shared" si="2664"/>
        <v>3172.873</v>
      </c>
      <c r="AB2041" s="3" cm="1">
        <f t="array" ref="AB2041">100000000/Lvac(AA2041)</f>
        <v>31508.060916618069</v>
      </c>
      <c r="AC2041" s="28">
        <f t="shared" si="2665"/>
        <v>3.1517177019061275E-7</v>
      </c>
      <c r="AD2041" s="28">
        <f t="shared" si="2666"/>
        <v>3.1737909947754898E-7</v>
      </c>
      <c r="AE2041" s="21">
        <f t="shared" si="2667"/>
        <v>31508.060461507597</v>
      </c>
      <c r="AF2041" s="10" cm="1">
        <f t="array" ref="AF2041">Lair(100000000/AE2041)</f>
        <v>3172.8730458314794</v>
      </c>
      <c r="AG2041" s="10">
        <f t="shared" si="2668"/>
        <v>9.9652256671820885E-3</v>
      </c>
      <c r="AH2041" s="10" t="b">
        <f t="shared" si="2663"/>
        <v>1</v>
      </c>
      <c r="AI2041" s="10">
        <f t="shared" si="2669"/>
        <v>3172.873</v>
      </c>
      <c r="AJ2041">
        <v>3.0000000000000001E-3</v>
      </c>
      <c r="AK2041" s="3" cm="1">
        <f t="array" ref="AK2041">100000000/Lvac($AA2041)</f>
        <v>31508.060916618069</v>
      </c>
      <c r="AL2041" s="21">
        <f t="shared" si="2776"/>
        <v>2.9791354003092532E-2</v>
      </c>
      <c r="AM2041" s="21"/>
      <c r="AN2041" s="21"/>
      <c r="AO2041" s="21"/>
      <c r="AP2041" s="21"/>
      <c r="AS2041" s="3">
        <f t="shared" si="2670"/>
        <v>9.1661806800402701E-4</v>
      </c>
      <c r="AT2041" s="3" cm="1">
        <f t="array" ref="AT2041">AS2041-(100000000/LvacE($A2041)-$E2041)</f>
        <v>-5.3940253565087914E-5</v>
      </c>
      <c r="BB2041"/>
      <c r="BC2041"/>
      <c r="BD2041"/>
      <c r="BE2041"/>
      <c r="BF2041"/>
      <c r="BG2041"/>
      <c r="BH2041"/>
      <c r="BI2041"/>
      <c r="BJ2041"/>
      <c r="BN2041" s="16" cm="1">
        <f t="array" ref="BN2041">$C2041*EXP(poly_from_str(100000000/$E2041,BN$4342))</f>
        <v>0</v>
      </c>
      <c r="BO2041" s="16"/>
      <c r="BY2041" t="e">
        <v>#N/A</v>
      </c>
    </row>
    <row r="2042" spans="1:77" hidden="1" x14ac:dyDescent="0.25">
      <c r="A2042">
        <v>3172.384</v>
      </c>
      <c r="B2042" s="2" t="str">
        <f t="shared" si="2662"/>
        <v/>
      </c>
      <c r="C2042">
        <v>1</v>
      </c>
      <c r="E2042">
        <v>31512.92</v>
      </c>
      <c r="R2042">
        <v>20</v>
      </c>
      <c r="S2042" t="s">
        <v>22</v>
      </c>
      <c r="AA2042" s="10">
        <f t="shared" si="2664"/>
        <v>3172.384</v>
      </c>
      <c r="AB2042" s="3" cm="1">
        <f t="array" ref="AB2042">100000000/Lvac(AA2042)</f>
        <v>31512.917476544892</v>
      </c>
      <c r="AC2042" s="28">
        <f t="shared" si="2665"/>
        <v>3.1522035163460666E-7</v>
      </c>
      <c r="AD2042" s="28">
        <f t="shared" si="2666"/>
        <v>3.1733018713494282E-7</v>
      </c>
      <c r="AE2042" s="21">
        <f t="shared" si="2667"/>
        <v>31512.918729855708</v>
      </c>
      <c r="AF2042" s="10" cm="1">
        <f t="array" ref="AF2042">Lair(100000000/AE2042)</f>
        <v>3172.383873825398</v>
      </c>
      <c r="AG2042" s="10">
        <f t="shared" si="2668"/>
        <v>9.9667564639944108E-3</v>
      </c>
      <c r="AH2042" s="10" t="b">
        <f t="shared" si="2663"/>
        <v>1</v>
      </c>
      <c r="AI2042" s="10">
        <f t="shared" si="2669"/>
        <v>3172.384</v>
      </c>
      <c r="AJ2042">
        <v>3.0000000000000001E-3</v>
      </c>
      <c r="AK2042" s="3" cm="1">
        <f t="array" ref="AK2042">100000000/Lvac($AA2042)</f>
        <v>31512.917476544892</v>
      </c>
      <c r="AL2042" s="21">
        <f t="shared" si="2776"/>
        <v>2.980053878396647E-2</v>
      </c>
      <c r="AM2042" s="21"/>
      <c r="AN2042" s="21"/>
      <c r="AO2042" s="21"/>
      <c r="AP2042" s="21"/>
      <c r="AS2042" s="3">
        <f t="shared" si="2670"/>
        <v>-2.5234551067114808E-3</v>
      </c>
      <c r="AT2042" s="3" cm="1">
        <f t="array" ref="AT2042">AS2042-(100000000/LvacE($A2042)-$E2042)</f>
        <v>-5.3945102990837768E-5</v>
      </c>
      <c r="BB2042"/>
      <c r="BC2042"/>
      <c r="BD2042"/>
      <c r="BE2042"/>
      <c r="BF2042"/>
      <c r="BG2042"/>
      <c r="BH2042"/>
      <c r="BI2042"/>
      <c r="BJ2042"/>
      <c r="BN2042" s="16" cm="1">
        <f t="array" ref="BN2042">$C2042*EXP(poly_from_str(100000000/$E2042,BN$4342))</f>
        <v>1.8361418000822429</v>
      </c>
      <c r="BO2042" s="16"/>
      <c r="BY2042" t="e">
        <v>#N/A</v>
      </c>
    </row>
    <row r="2043" spans="1:77" hidden="1" x14ac:dyDescent="0.25">
      <c r="A2043">
        <v>3172.2890000000002</v>
      </c>
      <c r="B2043" s="2" t="str">
        <f t="shared" si="2662"/>
        <v/>
      </c>
      <c r="C2043">
        <v>1</v>
      </c>
      <c r="E2043">
        <v>31513.86</v>
      </c>
      <c r="R2043">
        <v>20</v>
      </c>
      <c r="S2043" t="s">
        <v>22</v>
      </c>
      <c r="AA2043" s="10">
        <f t="shared" si="2664"/>
        <v>3172.2890000000002</v>
      </c>
      <c r="AB2043" s="3" cm="1">
        <f t="array" ref="AB2043">100000000/Lvac(AA2043)</f>
        <v>31513.86115368965</v>
      </c>
      <c r="AC2043" s="28">
        <f t="shared" si="2665"/>
        <v>3.152297914849498E-7</v>
      </c>
      <c r="AD2043" s="28">
        <f t="shared" si="2666"/>
        <v>3.1732068473714141E-7</v>
      </c>
      <c r="AE2043" s="21">
        <f t="shared" si="2667"/>
        <v>31513.860580658296</v>
      </c>
      <c r="AF2043" s="10" cm="1">
        <f t="array" ref="AF2043">Lair(100000000/AE2043)</f>
        <v>3172.2890576853533</v>
      </c>
      <c r="AG2043" s="10">
        <f t="shared" si="2668"/>
        <v>9.9670539401816236E-3</v>
      </c>
      <c r="AH2043" s="10" t="b">
        <f t="shared" si="2663"/>
        <v>1</v>
      </c>
      <c r="AI2043" s="10">
        <f t="shared" si="2669"/>
        <v>3172.2890000000002</v>
      </c>
      <c r="AJ2043">
        <v>3.0000000000000001E-3</v>
      </c>
      <c r="AK2043" s="3" cm="1">
        <f t="array" ref="AK2043">100000000/Lvac($AA2043)</f>
        <v>31513.86115368965</v>
      </c>
      <c r="AL2043" s="21">
        <f t="shared" si="2776"/>
        <v>2.9802323641089742E-2</v>
      </c>
      <c r="AM2043" s="21"/>
      <c r="AN2043" s="21"/>
      <c r="AO2043" s="21"/>
      <c r="AP2043" s="21"/>
      <c r="AS2043" s="3">
        <f t="shared" si="2670"/>
        <v>1.1536896490724757E-3</v>
      </c>
      <c r="AT2043" s="3" cm="1">
        <f t="array" ref="AT2043">AS2043-(100000000/LvacE($A2043)-$E2043)</f>
        <v>-5.3946048865327612E-5</v>
      </c>
      <c r="BB2043"/>
      <c r="BC2043"/>
      <c r="BD2043"/>
      <c r="BE2043"/>
      <c r="BF2043"/>
      <c r="BG2043"/>
      <c r="BH2043"/>
      <c r="BI2043"/>
      <c r="BJ2043"/>
      <c r="BN2043" s="16" cm="1">
        <f t="array" ref="BN2043">$C2043*EXP(poly_from_str(100000000/$E2043,BN$4342))</f>
        <v>1.8364190947117156</v>
      </c>
      <c r="BO2043" s="16"/>
      <c r="BY2043" t="e">
        <v>#N/A</v>
      </c>
    </row>
    <row r="2044" spans="1:77" hidden="1" x14ac:dyDescent="0.25">
      <c r="A2044">
        <v>3171.6239999999998</v>
      </c>
      <c r="B2044" s="2" t="str">
        <f t="shared" si="2662"/>
        <v/>
      </c>
      <c r="C2044">
        <v>3</v>
      </c>
      <c r="E2044">
        <v>31520.47</v>
      </c>
      <c r="R2044">
        <v>20</v>
      </c>
      <c r="S2044" t="s">
        <v>22</v>
      </c>
      <c r="AA2044" s="10">
        <f t="shared" si="2664"/>
        <v>3171.6239999999998</v>
      </c>
      <c r="AB2044" s="3" cm="1">
        <f t="array" ref="AB2044">100000000/Lvac(AA2044)</f>
        <v>31520.468476502167</v>
      </c>
      <c r="AC2044" s="28">
        <f t="shared" si="2665"/>
        <v>3.1529588627151268E-7</v>
      </c>
      <c r="AD2044" s="28">
        <f t="shared" si="2666"/>
        <v>3.1725416795295366E-7</v>
      </c>
      <c r="AE2044" s="21">
        <f t="shared" si="2667"/>
        <v>31520.469233534608</v>
      </c>
      <c r="AF2044" s="10" cm="1">
        <f t="array" ref="AF2044">Lair(100000000/AE2044)</f>
        <v>3171.6239238237558</v>
      </c>
      <c r="AG2044" s="10">
        <f t="shared" si="2668"/>
        <v>9.9691370219960138E-3</v>
      </c>
      <c r="AH2044" s="10" t="b">
        <f t="shared" si="2663"/>
        <v>1</v>
      </c>
      <c r="AI2044" s="10">
        <f t="shared" si="2669"/>
        <v>3171.6239999999998</v>
      </c>
      <c r="AJ2044">
        <v>3.0000000000000001E-3</v>
      </c>
      <c r="AK2044" s="3" cm="1">
        <f t="array" ref="AK2044">100000000/Lvac($AA2044)</f>
        <v>31520.468476502167</v>
      </c>
      <c r="AL2044" s="21">
        <f t="shared" si="2776"/>
        <v>2.9814822131976084E-2</v>
      </c>
      <c r="AM2044" s="21"/>
      <c r="AN2044" s="21"/>
      <c r="AO2044" s="21"/>
      <c r="AP2044" s="21"/>
      <c r="AS2044" s="3">
        <f t="shared" si="2670"/>
        <v>-1.5234978345688432E-3</v>
      </c>
      <c r="AT2044" s="3" cm="1">
        <f t="array" ref="AT2044">AS2044-(100000000/LvacE($A2044)-$E2044)</f>
        <v>-5.3952571761328727E-5</v>
      </c>
      <c r="BB2044"/>
      <c r="BC2044"/>
      <c r="BD2044"/>
      <c r="BE2044"/>
      <c r="BF2044"/>
      <c r="BG2044"/>
      <c r="BH2044"/>
      <c r="BI2044"/>
      <c r="BJ2044"/>
      <c r="BN2044" s="16" cm="1">
        <f t="array" ref="BN2044">$C2044*EXP(poly_from_str(100000000/$E2044,BN$4342))</f>
        <v>5.5150910628637337</v>
      </c>
      <c r="BO2044" s="16"/>
      <c r="BY2044" t="e">
        <v>#N/A</v>
      </c>
    </row>
    <row r="2045" spans="1:77" hidden="1" x14ac:dyDescent="0.25">
      <c r="A2045">
        <v>3171.067</v>
      </c>
      <c r="B2045" s="2" t="str">
        <f t="shared" si="2662"/>
        <v/>
      </c>
      <c r="C2045">
        <v>1</v>
      </c>
      <c r="E2045">
        <v>31526</v>
      </c>
      <c r="R2045">
        <v>20</v>
      </c>
      <c r="S2045" t="s">
        <v>22</v>
      </c>
      <c r="AA2045" s="10">
        <f t="shared" si="2664"/>
        <v>3171.067</v>
      </c>
      <c r="AB2045" s="3" cm="1">
        <f t="array" ref="AB2045">100000000/Lvac(AA2045)</f>
        <v>31526.004862887152</v>
      </c>
      <c r="AC2045" s="28">
        <f t="shared" si="2665"/>
        <v>3.1535126820089263E-7</v>
      </c>
      <c r="AD2045" s="28">
        <f t="shared" si="2666"/>
        <v>3.1719845389518853E-7</v>
      </c>
      <c r="AE2045" s="21">
        <f t="shared" si="2667"/>
        <v>31526.002445644164</v>
      </c>
      <c r="AF2045" s="10" cm="1">
        <f t="array" ref="AF2045">Lair(100000000/AE2045)</f>
        <v>3171.0672431492153</v>
      </c>
      <c r="AG2045" s="10">
        <f t="shared" si="2668"/>
        <v>9.9708828074094868E-3</v>
      </c>
      <c r="AH2045" s="10" t="b">
        <f t="shared" si="2663"/>
        <v>1</v>
      </c>
      <c r="AI2045" s="10">
        <f t="shared" si="2669"/>
        <v>3171.067</v>
      </c>
      <c r="AJ2045">
        <v>3.0000000000000001E-3</v>
      </c>
      <c r="AK2045" s="3" cm="1">
        <f t="array" ref="AK2045">100000000/Lvac($AA2045)</f>
        <v>31526.004862887152</v>
      </c>
      <c r="AL2045" s="21">
        <f t="shared" si="2776"/>
        <v>2.9825296844456915E-2</v>
      </c>
      <c r="AM2045" s="21"/>
      <c r="AN2045" s="21"/>
      <c r="AO2045" s="21"/>
      <c r="AP2045" s="21"/>
      <c r="AS2045" s="3">
        <f t="shared" si="2670"/>
        <v>4.862887151830364E-3</v>
      </c>
      <c r="AT2045" s="3" cm="1">
        <f t="array" ref="AT2045">AS2045-(100000000/LvacE($A2045)-$E2045)</f>
        <v>-5.3957988711772487E-5</v>
      </c>
      <c r="BB2045"/>
      <c r="BC2045"/>
      <c r="BD2045"/>
      <c r="BE2045"/>
      <c r="BF2045"/>
      <c r="BG2045"/>
      <c r="BH2045"/>
      <c r="BI2045"/>
      <c r="BJ2045"/>
      <c r="BN2045" s="16" cm="1">
        <f t="array" ref="BN2045">$C2045*EXP(poly_from_str(100000000/$E2045,BN$4342))</f>
        <v>1.8399833827533942</v>
      </c>
      <c r="BO2045" s="16"/>
      <c r="BY2045" t="e">
        <v>#N/A</v>
      </c>
    </row>
    <row r="2046" spans="1:77" hidden="1" x14ac:dyDescent="0.25">
      <c r="A2046">
        <v>3170.96</v>
      </c>
      <c r="B2046" s="2" t="str">
        <f t="shared" si="2662"/>
        <v/>
      </c>
      <c r="C2046">
        <v>1</v>
      </c>
      <c r="E2046">
        <v>31527.07</v>
      </c>
      <c r="R2046">
        <v>20</v>
      </c>
      <c r="S2046" t="s">
        <v>22</v>
      </c>
      <c r="AA2046" s="10">
        <f t="shared" si="2664"/>
        <v>3170.96</v>
      </c>
      <c r="AB2046" s="3" cm="1">
        <f t="array" ref="AB2046">100000000/Lvac(AA2046)</f>
        <v>31527.068628385652</v>
      </c>
      <c r="AC2046" s="28">
        <f t="shared" si="2665"/>
        <v>3.1536190932714385E-7</v>
      </c>
      <c r="AD2046" s="28">
        <f t="shared" si="2666"/>
        <v>3.1718775119474377E-7</v>
      </c>
      <c r="AE2046" s="21">
        <f t="shared" si="2667"/>
        <v>31527.069310233717</v>
      </c>
      <c r="AF2046" s="10" cm="1">
        <f t="array" ref="AF2046">Lair(100000000/AE2046)</f>
        <v>3170.9599314178927</v>
      </c>
      <c r="AG2046" s="10">
        <f t="shared" si="2668"/>
        <v>9.9712182790677988E-3</v>
      </c>
      <c r="AH2046" s="10" t="b">
        <f t="shared" si="2663"/>
        <v>1</v>
      </c>
      <c r="AI2046" s="10">
        <f t="shared" si="2669"/>
        <v>3170.96</v>
      </c>
      <c r="AJ2046">
        <v>3.0000000000000001E-3</v>
      </c>
      <c r="AK2046" s="3" cm="1">
        <f t="array" ref="AK2046">100000000/Lvac($AA2046)</f>
        <v>31527.068628385652</v>
      </c>
      <c r="AL2046" s="21">
        <f t="shared" si="2776"/>
        <v>2.9827309674406791E-2</v>
      </c>
      <c r="AM2046" s="21"/>
      <c r="AN2046" s="21"/>
      <c r="AO2046" s="21"/>
      <c r="AP2046" s="21"/>
      <c r="AS2046" s="3">
        <f t="shared" si="2670"/>
        <v>-1.3716143475903664E-3</v>
      </c>
      <c r="AT2046" s="3" cm="1">
        <f t="array" ref="AT2046">AS2046-(100000000/LvacE($A2046)-$E2046)</f>
        <v>-5.3959021897753701E-5</v>
      </c>
      <c r="BB2046"/>
      <c r="BC2046"/>
      <c r="BD2046"/>
      <c r="BE2046"/>
      <c r="BF2046"/>
      <c r="BG2046"/>
      <c r="BH2046"/>
      <c r="BI2046"/>
      <c r="BJ2046"/>
      <c r="BN2046" s="16" cm="1">
        <f t="array" ref="BN2046">$C2046*EXP(poly_from_str(100000000/$E2046,BN$4342))</f>
        <v>1.8402960212606445</v>
      </c>
      <c r="BO2046" s="16"/>
      <c r="BY2046" t="e">
        <v>#N/A</v>
      </c>
    </row>
    <row r="2047" spans="1:77" hidden="1" x14ac:dyDescent="0.25">
      <c r="A2047">
        <v>3170.145</v>
      </c>
      <c r="B2047" s="2" t="str">
        <f t="shared" si="2662"/>
        <v/>
      </c>
      <c r="C2047">
        <v>10</v>
      </c>
      <c r="D2047" t="s">
        <v>1155</v>
      </c>
      <c r="E2047">
        <v>31535.17</v>
      </c>
      <c r="F2047">
        <v>28885</v>
      </c>
      <c r="G2047" t="s">
        <v>5</v>
      </c>
      <c r="H2047" s="5" t="s">
        <v>4</v>
      </c>
      <c r="I2047">
        <v>60419</v>
      </c>
      <c r="J2047" t="s">
        <v>3</v>
      </c>
      <c r="K2047" s="5" t="s">
        <v>16</v>
      </c>
      <c r="L2047">
        <v>28885.14</v>
      </c>
      <c r="M2047" t="str">
        <f t="shared" ref="M2047:M2048" si="2777">$G2047&amp;""</f>
        <v>e</v>
      </c>
      <c r="N2047" t="str">
        <f t="shared" ref="N2047:N2048" si="2778">$H2047&amp;""</f>
        <v>9/2</v>
      </c>
      <c r="O2047">
        <v>60419.73</v>
      </c>
      <c r="P2047" t="str">
        <f t="shared" ref="P2047:P2048" si="2779">$J2047&amp;""</f>
        <v>o</v>
      </c>
      <c r="Q2047" t="str">
        <f t="shared" ref="Q2047:Q2048" si="2780">$K2047&amp;""</f>
        <v>11/2</v>
      </c>
      <c r="R2047">
        <v>20</v>
      </c>
      <c r="AA2047" s="10">
        <f t="shared" si="2664"/>
        <v>3170.145</v>
      </c>
      <c r="AB2047" s="3" cm="1">
        <f t="array" ref="AB2047">100000000/Lvac(AA2047)</f>
        <v>31535.173497667227</v>
      </c>
      <c r="AC2047" s="28">
        <f t="shared" si="2665"/>
        <v>3.1544298446916466E-7</v>
      </c>
      <c r="AD2047" s="28">
        <f t="shared" si="2666"/>
        <v>3.1710623062656488E-7</v>
      </c>
      <c r="AE2047" s="21">
        <f t="shared" si="2667"/>
        <v>31535.171758030432</v>
      </c>
      <c r="AF2047" s="10" cm="1">
        <f t="array" ref="AF2047">Lair(100000000/AE2047)</f>
        <v>3170.145174887421</v>
      </c>
      <c r="AG2047" s="10">
        <f t="shared" si="2668"/>
        <v>9.9737746219285273E-3</v>
      </c>
      <c r="AH2047" s="10" t="b">
        <f t="shared" si="2663"/>
        <v>1</v>
      </c>
      <c r="AI2047" s="10">
        <f t="shared" ref="AI2047:AI2048" si="2781">$AF2047</f>
        <v>3170.145174887421</v>
      </c>
      <c r="AJ2047">
        <v>2.9000000000000001E-2</v>
      </c>
      <c r="AK2047" s="3" cm="1">
        <f t="array" ref="AK2047">100000000/Lvac($AA2047)</f>
        <v>31535.173497667227</v>
      </c>
      <c r="AL2047" s="21">
        <f t="shared" si="2776"/>
        <v>0.28847891215733562</v>
      </c>
      <c r="AM2047" s="10" cm="1">
        <f t="array" ref="AM2047">Lvac($AI2047)-$BA2047</f>
        <v>-5.8500556481703825E-2</v>
      </c>
      <c r="AN2047" s="10">
        <f t="shared" ref="AN2047" si="2782">$AK2047-($AX2047-$AW2047)</f>
        <v>0.58349766722312779</v>
      </c>
      <c r="AO2047" s="3">
        <f t="shared" ref="AO2047:AO2048" si="2783">AM2047/AJ2047</f>
        <v>-2.0172605683346148</v>
      </c>
      <c r="AP2047" s="3">
        <v>-2.0232926909588498</v>
      </c>
      <c r="AS2047" s="3">
        <f t="shared" si="2670"/>
        <v>3.4976672286575194E-3</v>
      </c>
      <c r="AT2047" s="3" cm="1">
        <f t="array" ref="AT2047">AS2047-(100000000/LvacE($A2047)-$E2047)</f>
        <v>-5.3966850828146562E-5</v>
      </c>
      <c r="AU2047" t="s">
        <v>4737</v>
      </c>
      <c r="AV2047" t="s">
        <v>4844</v>
      </c>
      <c r="AW2047" s="3">
        <v>28885.14</v>
      </c>
      <c r="AX2047" s="3">
        <v>60419.73</v>
      </c>
      <c r="AY2047" s="3"/>
      <c r="AZ2047" s="10" cm="1">
        <f t="array" ref="AZ2047">Lair(100000000/($AX2047-$AW2047))</f>
        <v>3170.2036606841957</v>
      </c>
      <c r="BA2047" s="10">
        <f t="shared" ref="BA2047:BA2048" si="2784">100000000/($AX2047-$AW2047)</f>
        <v>3171.1209817536865</v>
      </c>
      <c r="BB2047" s="12">
        <v>57700000</v>
      </c>
      <c r="BC2047" s="3">
        <v>3.7999999999999999E-2</v>
      </c>
      <c r="BD2047" s="12" cm="1">
        <f t="array" ref="BD2047">SfromgA($BB2047,$BA2047,"")</f>
        <v>0.9081291295688334</v>
      </c>
      <c r="BE2047" s="29">
        <f t="shared" ref="BE2047:BE2048" si="2785">(10^MAX(0.05, -0.312925054856973*((LN($BD2047))^(1/3)) + 0.454808404431693)-1)*100</f>
        <v>296.52950591203739</v>
      </c>
      <c r="BG2047" s="3"/>
      <c r="BH2047" s="3"/>
      <c r="BI2047" s="12">
        <f t="shared" ref="BI2047:BI2048" si="2786">IF($BB2047="",$BF2047,$BB2047)</f>
        <v>57700000</v>
      </c>
      <c r="BJ2047" s="29">
        <f t="shared" ref="BJ2047:BJ2048" si="2787">IF($BB2047="",$BH2047,$BE2047)</f>
        <v>296.52950591203739</v>
      </c>
      <c r="BK2047" s="3">
        <f t="shared" ref="BK2047:BK2048" si="2788">LN(BN2047*100000000/($AX2047-$AW2047)/$BI2047)</f>
        <v>-6.8951348830979597</v>
      </c>
      <c r="BL2047" s="13">
        <f>EXP(BK$4341*$AX2047+BK$4342)*$BI2047/(100000000/($AX2047-$AW2047))</f>
        <v>20.742713745013386</v>
      </c>
      <c r="BM2047" s="3">
        <f t="shared" ref="BM2047:BM2048" si="2789">LN(BL2047/$C2047)</f>
        <v>0.72960994719825167</v>
      </c>
      <c r="BN2047" s="16" cm="1">
        <f t="array" ref="BN2047">$C2047*EXP(poly_from_str(100000000/$E2047,BN$4342))</f>
        <v>18.426547469053652</v>
      </c>
      <c r="BO2047" s="3">
        <f t="shared" ref="BO2047:BO2048" si="2790">LN($C2047)</f>
        <v>2.3025850929940459</v>
      </c>
      <c r="BP2047" s="13">
        <f>LN(BL2047/BN2047)</f>
        <v>0.11840261817804819</v>
      </c>
      <c r="BY2047">
        <v>17422</v>
      </c>
    </row>
    <row r="2048" spans="1:77" x14ac:dyDescent="0.25">
      <c r="A2048">
        <v>3167.8440000000001</v>
      </c>
      <c r="B2048" s="2" t="str">
        <f t="shared" si="2662"/>
        <v/>
      </c>
      <c r="C2048">
        <v>4</v>
      </c>
      <c r="D2048" t="s">
        <v>134</v>
      </c>
      <c r="E2048">
        <v>31558.080000000002</v>
      </c>
      <c r="F2048" s="4">
        <v>35384</v>
      </c>
      <c r="G2048" s="4" t="s">
        <v>5</v>
      </c>
      <c r="H2048" s="6" t="s">
        <v>18</v>
      </c>
      <c r="I2048" s="4">
        <v>66943</v>
      </c>
      <c r="J2048" s="4" t="s">
        <v>3</v>
      </c>
      <c r="K2048" s="6" t="s">
        <v>18</v>
      </c>
      <c r="L2048" s="4">
        <v>35384.17</v>
      </c>
      <c r="M2048" t="str">
        <f t="shared" si="2777"/>
        <v>e</v>
      </c>
      <c r="N2048" t="str">
        <f t="shared" si="2778"/>
        <v>5/2</v>
      </c>
      <c r="O2048" s="4">
        <v>66943.039999999994</v>
      </c>
      <c r="P2048" t="str">
        <f t="shared" si="2779"/>
        <v>o</v>
      </c>
      <c r="Q2048" t="str">
        <f t="shared" si="2780"/>
        <v>5/2</v>
      </c>
      <c r="R2048">
        <v>20</v>
      </c>
      <c r="S2048" t="s">
        <v>22</v>
      </c>
      <c r="T2048">
        <v>1</v>
      </c>
      <c r="U2048" s="4" t="s">
        <v>5023</v>
      </c>
      <c r="AA2048" s="10">
        <f t="shared" si="2664"/>
        <v>3167.8440000000001</v>
      </c>
      <c r="AB2048" s="3" cm="1">
        <f t="array" ref="AB2048">100000000/Lvac(AA2048)</f>
        <v>31558.078586188847</v>
      </c>
      <c r="AC2048" s="28">
        <f t="shared" si="2665"/>
        <v>3.1567211011653352E-7</v>
      </c>
      <c r="AD2048" s="28">
        <f t="shared" si="2666"/>
        <v>3.1687607256217509E-7</v>
      </c>
      <c r="AE2048" s="21">
        <f t="shared" si="2667"/>
        <v>31558.07929040345</v>
      </c>
      <c r="AF2048" s="10" cm="1">
        <f t="array" ref="AF2048">Lair(100000000/AE2048)</f>
        <v>3167.843929307337</v>
      </c>
      <c r="AG2048" s="10">
        <f t="shared" si="2668"/>
        <v>9.9810026292628112E-3</v>
      </c>
      <c r="AH2048" s="10" t="b">
        <f t="shared" si="2663"/>
        <v>1</v>
      </c>
      <c r="AI2048" s="10">
        <f t="shared" si="2781"/>
        <v>3167.843929307337</v>
      </c>
      <c r="AJ2048" s="25">
        <f>AL2048/AK2048*AI2048</f>
        <v>9.1347068795604211E-2</v>
      </c>
      <c r="AK2048" s="23" cm="1">
        <f t="array" ref="AK2048">100000000/Lvac($AA2048)+0</f>
        <v>31558.078586188847</v>
      </c>
      <c r="AL2048" s="4">
        <f>MAX(0.13,0.007/$AA2048*$AE2048)*7</f>
        <v>0.91</v>
      </c>
      <c r="AM2048" s="10" cm="1">
        <f t="array" ref="AM2048">Lvac($AI2048)-$BA2048</f>
        <v>7.9393509938654461E-2</v>
      </c>
      <c r="AN2048" s="25"/>
      <c r="AO2048" s="14">
        <f t="shared" si="2783"/>
        <v>0.86914129796877537</v>
      </c>
      <c r="AP2048" s="14">
        <v>0.86991536470268704</v>
      </c>
      <c r="AS2048" s="3">
        <f t="shared" si="2670"/>
        <v>-1.4138111546344589E-3</v>
      </c>
      <c r="AT2048" s="3" cm="1">
        <f t="array" ref="AT2048">AS2048-(100000000/LvacE($A2048)-$E2048)</f>
        <v>-5.3988387662684545E-5</v>
      </c>
      <c r="AU2048" t="s">
        <v>4723</v>
      </c>
      <c r="AV2048" t="s">
        <v>4842</v>
      </c>
      <c r="AW2048" s="3">
        <v>35384.17</v>
      </c>
      <c r="AX2048" s="3">
        <v>66943.039999999994</v>
      </c>
      <c r="AY2048" s="3"/>
      <c r="AZ2048" s="10" cm="1">
        <f t="array" ref="AZ2048">Lair(100000000/($AX2048-$AW2048))</f>
        <v>3167.7645558252452</v>
      </c>
      <c r="BA2048" s="10">
        <f t="shared" si="2784"/>
        <v>3168.6812614013115</v>
      </c>
      <c r="BB2048" s="12">
        <v>80900000</v>
      </c>
      <c r="BC2048" s="3">
        <v>0.42099999999999999</v>
      </c>
      <c r="BD2048" s="12" cm="1">
        <f t="array" ref="BD2048">SfromgA($BB2048,$BA2048,"")</f>
        <v>1.2703329068407545</v>
      </c>
      <c r="BE2048" s="29">
        <f t="shared" si="2785"/>
        <v>82.195294434577988</v>
      </c>
      <c r="BG2048" s="3"/>
      <c r="BH2048" s="3"/>
      <c r="BI2048" s="12">
        <f t="shared" si="2786"/>
        <v>80900000</v>
      </c>
      <c r="BJ2048" s="29">
        <f t="shared" si="2787"/>
        <v>82.195294434577988</v>
      </c>
      <c r="BK2048" s="3">
        <f t="shared" si="2788"/>
        <v>-8.1465794133320557</v>
      </c>
      <c r="BL2048" s="13">
        <f>EXP(BK$4341*$AX2048+BK$4342)*$BI2048/(100000000/($AX2048-$AW2048))</f>
        <v>17.730374527519334</v>
      </c>
      <c r="BM2048" s="3">
        <f t="shared" si="2789"/>
        <v>1.4889848826866794</v>
      </c>
      <c r="BN2048" s="16" cm="1">
        <f t="array" ref="BN2048">$C2048*EXP(poly_from_str(100000000/$E2048,BN$4342))</f>
        <v>7.3969976450999484</v>
      </c>
      <c r="BO2048" s="3">
        <f t="shared" si="2790"/>
        <v>1.3862943611198906</v>
      </c>
      <c r="BP2048" s="13">
        <f>LN(BL2048/BN2048)</f>
        <v>0.87420504955969125</v>
      </c>
      <c r="BY2048">
        <v>6992</v>
      </c>
    </row>
    <row r="2049" spans="1:77" hidden="1" x14ac:dyDescent="0.25">
      <c r="A2049">
        <v>3167.7979999999998</v>
      </c>
      <c r="B2049" s="2" t="str">
        <f t="shared" si="2662"/>
        <v/>
      </c>
      <c r="C2049">
        <v>0</v>
      </c>
      <c r="E2049">
        <v>31558.54</v>
      </c>
      <c r="F2049" s="4"/>
      <c r="G2049" s="4"/>
      <c r="H2049" s="6"/>
      <c r="I2049" s="4"/>
      <c r="J2049" s="4"/>
      <c r="K2049" s="6"/>
      <c r="L2049" s="4"/>
      <c r="M2049" s="4"/>
      <c r="N2049" s="4"/>
      <c r="O2049" s="4"/>
      <c r="P2049" s="4"/>
      <c r="Q2049" s="4"/>
      <c r="R2049">
        <v>20</v>
      </c>
      <c r="S2049" s="4" t="s">
        <v>2914</v>
      </c>
      <c r="T2049" s="4">
        <v>1</v>
      </c>
      <c r="U2049" s="4" t="s">
        <v>4660</v>
      </c>
      <c r="AA2049" s="10">
        <f t="shared" si="2664"/>
        <v>3167.7979999999998</v>
      </c>
      <c r="AB2049" s="3" cm="1">
        <f t="array" ref="AB2049">100000000/Lvac(AA2049)</f>
        <v>31558.536828106546</v>
      </c>
      <c r="AC2049" s="28">
        <f t="shared" si="2665"/>
        <v>3.1567669403162705E-7</v>
      </c>
      <c r="AD2049" s="28">
        <f t="shared" si="2666"/>
        <v>3.1687147140148265E-7</v>
      </c>
      <c r="AE2049" s="21">
        <f t="shared" si="2667"/>
        <v>31558.538408062119</v>
      </c>
      <c r="AF2049" s="10" cm="1">
        <f t="array" ref="AF2049">Lair(100000000/AE2049)</f>
        <v>3167.7978414005902</v>
      </c>
      <c r="AG2049" s="10">
        <f t="shared" si="2668"/>
        <v>9.9811472871860121E-3</v>
      </c>
      <c r="AH2049" s="10" t="b">
        <f t="shared" si="2663"/>
        <v>1</v>
      </c>
      <c r="AI2049" s="10">
        <f t="shared" si="2669"/>
        <v>3167.7979999999998</v>
      </c>
      <c r="AJ2049">
        <v>3.0000000000000001E-3</v>
      </c>
      <c r="AK2049" s="3" cm="1">
        <f t="array" ref="AK2049">100000000/Lvac($AA2049)</f>
        <v>31558.536828106546</v>
      </c>
      <c r="AL2049" s="21">
        <f t="shared" ref="AL2049:AL2050" si="2791">AJ2049/AI2049*AK2049</f>
        <v>2.988688372311607E-2</v>
      </c>
      <c r="AM2049" s="21"/>
      <c r="AN2049" s="21"/>
      <c r="AO2049" s="21"/>
      <c r="AP2049" s="21"/>
      <c r="AS2049" s="3">
        <f t="shared" si="2670"/>
        <v>-3.1718934551463462E-3</v>
      </c>
      <c r="AT2049" s="3" cm="1">
        <f t="array" ref="AT2049">AS2049-(100000000/LvacE($A2049)-$E2049)</f>
        <v>-5.3988813306204975E-5</v>
      </c>
      <c r="BB2049"/>
      <c r="BC2049"/>
      <c r="BD2049"/>
      <c r="BE2049"/>
      <c r="BF2049"/>
      <c r="BG2049"/>
      <c r="BH2049"/>
      <c r="BI2049"/>
      <c r="BJ2049"/>
      <c r="BN2049" s="16" cm="1">
        <f t="array" ref="BN2049">$C2049*EXP(poly_from_str(100000000/$E2049,BN$4342))</f>
        <v>0</v>
      </c>
      <c r="BO2049" s="16"/>
      <c r="BY2049" t="e">
        <v>#N/A</v>
      </c>
    </row>
    <row r="2050" spans="1:77" hidden="1" x14ac:dyDescent="0.25">
      <c r="A2050">
        <v>3167.2750000000001</v>
      </c>
      <c r="B2050" s="2" t="str">
        <f t="shared" ref="B2050:B2113" si="2792">IF(OR(A2050=A2049,A2050=A2051),IF(B2049="",1,B2049+1),"")</f>
        <v/>
      </c>
      <c r="C2050">
        <v>0</v>
      </c>
      <c r="E2050">
        <v>31563.75</v>
      </c>
      <c r="R2050">
        <v>20</v>
      </c>
      <c r="S2050" t="s">
        <v>22</v>
      </c>
      <c r="AA2050" s="10">
        <f t="shared" si="2664"/>
        <v>3167.2750000000001</v>
      </c>
      <c r="AB2050" s="3" cm="1">
        <f t="array" ref="AB2050">100000000/Lvac(AA2050)</f>
        <v>31563.747775392505</v>
      </c>
      <c r="AC2050" s="28">
        <f t="shared" si="2665"/>
        <v>3.1572882051605873E-7</v>
      </c>
      <c r="AD2050" s="28">
        <f t="shared" si="2666"/>
        <v>3.168191582051649E-7</v>
      </c>
      <c r="AE2050" s="21">
        <f t="shared" si="2667"/>
        <v>31563.748883861659</v>
      </c>
      <c r="AF2050" s="10" cm="1">
        <f t="array" ref="AF2050">Lair(100000000/AE2050)</f>
        <v>3167.2748887661669</v>
      </c>
      <c r="AG2050" s="10">
        <f t="shared" si="2668"/>
        <v>9.9827924280955251E-3</v>
      </c>
      <c r="AH2050" s="10" t="b">
        <f t="shared" ref="AH2050:AH2113" si="2793">ABS(AE2050-AB2050)&lt;AG2050</f>
        <v>1</v>
      </c>
      <c r="AI2050" s="10">
        <f t="shared" si="2669"/>
        <v>3167.2750000000001</v>
      </c>
      <c r="AJ2050">
        <v>3.0000000000000001E-3</v>
      </c>
      <c r="AK2050" s="3" cm="1">
        <f t="array" ref="AK2050">100000000/Lvac($AA2050)</f>
        <v>31563.747775392505</v>
      </c>
      <c r="AL2050" s="21">
        <f t="shared" si="2791"/>
        <v>2.9896754568573148E-2</v>
      </c>
      <c r="AM2050" s="21"/>
      <c r="AN2050" s="21"/>
      <c r="AO2050" s="21"/>
      <c r="AP2050" s="21"/>
      <c r="AS2050" s="3">
        <f t="shared" si="2670"/>
        <v>-2.2246074950089678E-3</v>
      </c>
      <c r="AT2050" s="3" cm="1">
        <f t="array" ref="AT2050">AS2050-(100000000/LvacE($A2050)-$E2050)</f>
        <v>-5.3993593610357493E-5</v>
      </c>
      <c r="BB2050"/>
      <c r="BC2050"/>
      <c r="BD2050"/>
      <c r="BE2050"/>
      <c r="BF2050"/>
      <c r="BG2050"/>
      <c r="BH2050"/>
      <c r="BI2050"/>
      <c r="BJ2050"/>
      <c r="BN2050" s="16" cm="1">
        <f t="array" ref="BN2050">$C2050*EXP(poly_from_str(100000000/$E2050,BN$4342))</f>
        <v>0</v>
      </c>
      <c r="BO2050" s="16"/>
      <c r="BY2050" t="e">
        <v>#N/A</v>
      </c>
    </row>
    <row r="2051" spans="1:77" hidden="1" x14ac:dyDescent="0.25">
      <c r="A2051">
        <v>3167.2420000000002</v>
      </c>
      <c r="B2051" s="2" t="str">
        <f t="shared" si="2792"/>
        <v/>
      </c>
      <c r="C2051">
        <v>6</v>
      </c>
      <c r="D2051" t="s">
        <v>170</v>
      </c>
      <c r="E2051">
        <v>31564.080000000002</v>
      </c>
      <c r="F2051">
        <v>30994</v>
      </c>
      <c r="G2051" t="s">
        <v>5</v>
      </c>
      <c r="H2051" s="5" t="s">
        <v>4</v>
      </c>
      <c r="I2051">
        <v>62558</v>
      </c>
      <c r="J2051" t="s">
        <v>3</v>
      </c>
      <c r="K2051" s="5" t="s">
        <v>16</v>
      </c>
      <c r="L2051">
        <v>30994.55</v>
      </c>
      <c r="M2051" t="str">
        <f t="shared" ref="M2051:M2054" si="2794">$G2051&amp;""</f>
        <v>e</v>
      </c>
      <c r="N2051" t="str">
        <f t="shared" ref="N2051:N2054" si="2795">$H2051&amp;""</f>
        <v>9/2</v>
      </c>
      <c r="O2051">
        <v>62558.67</v>
      </c>
      <c r="P2051" t="str">
        <f t="shared" ref="P2051:P2054" si="2796">$J2051&amp;""</f>
        <v>o</v>
      </c>
      <c r="Q2051" t="str">
        <f t="shared" ref="Q2051:Q2054" si="2797">$K2051&amp;""</f>
        <v>11/2</v>
      </c>
      <c r="R2051">
        <v>20</v>
      </c>
      <c r="AA2051" s="10">
        <f t="shared" ref="AA2051:AA2114" si="2798">ROUND($A2051,3)+0</f>
        <v>3167.2420000000002</v>
      </c>
      <c r="AB2051" s="3" cm="1">
        <f t="array" ref="AB2051">100000000/Lvac(AA2051)</f>
        <v>31564.076630929419</v>
      </c>
      <c r="AC2051" s="28">
        <f t="shared" ref="AC2051:AC2114" si="2799">0.001/AA2051</f>
        <v>3.1573211014504101E-7</v>
      </c>
      <c r="AD2051" s="28">
        <f t="shared" ref="AD2051:AD2114" si="2800">0.01/AB2051</f>
        <v>3.1681585737252552E-7</v>
      </c>
      <c r="AE2051" s="21">
        <f t="shared" ref="AE2051:AE2114" si="2801">($AB2051/$AC2051^2+$E2051/$AD2051^2)/(1/$AC2051^2+1/$AD2051^2)</f>
        <v>31564.078309692482</v>
      </c>
      <c r="AF2051" s="10" cm="1">
        <f t="array" ref="AF2051">Lair(100000000/AE2051)</f>
        <v>3167.2418315412247</v>
      </c>
      <c r="AG2051" s="10">
        <f t="shared" ref="AG2051:AG2114" si="2802">0.0005/$AA2051*AB2051+0.005</f>
        <v>9.9828962597315607E-3</v>
      </c>
      <c r="AH2051" s="10" t="b">
        <f t="shared" si="2793"/>
        <v>1</v>
      </c>
      <c r="AI2051" s="10">
        <f t="shared" ref="AI2051:AI2052" si="2803">$AF2051</f>
        <v>3167.2418315412247</v>
      </c>
      <c r="AJ2051" s="10">
        <f t="shared" ref="AJ2051:AJ2052" si="2804">AL2051/AK2051*AI2051</f>
        <v>1.0034324363658611E-2</v>
      </c>
      <c r="AK2051" s="16" cm="1">
        <f t="array" ref="AK2051">100000000/Lvac($AA2051)-0</f>
        <v>31564.076630929419</v>
      </c>
      <c r="AL2051" s="16">
        <f>MAX(0.1,0.007/$AA2051*$AE2051)</f>
        <v>0.1</v>
      </c>
      <c r="AM2051" s="10" cm="1">
        <f t="array" ref="AM2051">Lvac($AI2051)-$BA2051</f>
        <v>4.184545558928221E-3</v>
      </c>
      <c r="AN2051" s="10">
        <f t="shared" ref="AN2051:AN2052" si="2805">$AK2051-($AX2051-$AW2051)</f>
        <v>-4.3369070579501567E-2</v>
      </c>
      <c r="AO2051" s="3">
        <f t="shared" ref="AO2051:AO2052" si="2806">AM2051/AJ2051</f>
        <v>0.4170231504657575</v>
      </c>
      <c r="AP2051" s="3">
        <v>0.43381561622857295</v>
      </c>
      <c r="AS2051" s="3">
        <f t="shared" ref="AS2051:AS2114" si="2807">$AB2051-$E2051</f>
        <v>-3.3690705822664313E-3</v>
      </c>
      <c r="AT2051" s="3" cm="1">
        <f t="array" ref="AT2051">AS2051-(100000000/LvacE($A2051)-$E2051)</f>
        <v>-5.3993891924619675E-5</v>
      </c>
      <c r="AU2051" t="s">
        <v>4783</v>
      </c>
      <c r="AV2051" t="s">
        <v>4816</v>
      </c>
      <c r="AW2051" s="3">
        <v>30994.55</v>
      </c>
      <c r="AX2051" s="3">
        <v>62558.67</v>
      </c>
      <c r="AY2051" s="3"/>
      <c r="AZ2051" s="10" cm="1">
        <f t="array" ref="AZ2051">Lair(100000000/($AX2051-$AW2051))</f>
        <v>3167.2376480512216</v>
      </c>
      <c r="BA2051" s="10">
        <f t="shared" ref="BA2051:BA2052" si="2808">100000000/($AX2051-$AW2051)</f>
        <v>3168.1542206784161</v>
      </c>
      <c r="BB2051" s="12">
        <v>47400000</v>
      </c>
      <c r="BC2051" s="3">
        <v>3.3000000000000002E-2</v>
      </c>
      <c r="BD2051" s="12" cm="1">
        <f t="array" ref="BD2051">SfromgA($BB2051,$BA2051,"")</f>
        <v>0.74392755316791814</v>
      </c>
      <c r="BE2051" s="29">
        <f t="shared" ref="BE2051:BE2052" si="2809">(10^MAX(0.05, -0.312925054856973*((LN($BD2051))^(1/3)) + 0.454808404431693)-1)*100</f>
        <v>360.58659702592036</v>
      </c>
      <c r="BG2051" s="3"/>
      <c r="BH2051" s="3"/>
      <c r="BI2051" s="12">
        <f t="shared" ref="BI2051:BI2052" si="2810">IF($BB2051="",$BF2051,$BB2051)</f>
        <v>47400000</v>
      </c>
      <c r="BJ2051" s="29">
        <f t="shared" ref="BJ2051:BJ2052" si="2811">IF($BB2051="",$BH2051,$BE2051)</f>
        <v>360.58659702592036</v>
      </c>
      <c r="BK2051" s="3">
        <f t="shared" ref="BK2051:BK2052" si="2812">LN(BN2051*100000000/($AX2051-$AW2051)/$BI2051)</f>
        <v>-7.2057657286361918</v>
      </c>
      <c r="BL2051" s="13">
        <f>EXP(BK$4341*$AX2051+BK$4342)*$BI2051/(100000000/($AX2051-$AW2051))</f>
        <v>14.4975417196507</v>
      </c>
      <c r="BM2051" s="3">
        <f t="shared" ref="BM2051:BM2052" si="2813">LN(BL2051/$C2051)</f>
        <v>0.8822196292497102</v>
      </c>
      <c r="BN2051" s="16" cm="1">
        <f t="array" ref="BN2051">$C2051*EXP(poly_from_str(100000000/$E2051,BN$4342))</f>
        <v>11.105745927507503</v>
      </c>
      <c r="BO2051" s="3">
        <f t="shared" ref="BO2051:BO2052" si="2814">LN($C2051)</f>
        <v>1.791759469228055</v>
      </c>
      <c r="BP2051" s="13">
        <f>LN(BL2051/BN2051)</f>
        <v>0.26651647296780001</v>
      </c>
      <c r="BY2051">
        <v>10497</v>
      </c>
    </row>
    <row r="2052" spans="1:77" hidden="1" x14ac:dyDescent="0.25">
      <c r="A2052">
        <v>3163.8739999999998</v>
      </c>
      <c r="B2052" s="2" t="str">
        <f t="shared" si="2792"/>
        <v/>
      </c>
      <c r="C2052">
        <v>3</v>
      </c>
      <c r="D2052" t="s">
        <v>170</v>
      </c>
      <c r="E2052">
        <v>31597.68</v>
      </c>
      <c r="F2052">
        <v>35801</v>
      </c>
      <c r="G2052" t="s">
        <v>5</v>
      </c>
      <c r="H2052" s="5" t="s">
        <v>8</v>
      </c>
      <c r="I2052">
        <v>67398</v>
      </c>
      <c r="J2052" t="s">
        <v>3</v>
      </c>
      <c r="K2052" s="5" t="s">
        <v>4</v>
      </c>
      <c r="L2052">
        <v>35801.120000000003</v>
      </c>
      <c r="M2052" t="str">
        <f t="shared" si="2794"/>
        <v>e</v>
      </c>
      <c r="N2052" t="str">
        <f t="shared" si="2795"/>
        <v>7/2</v>
      </c>
      <c r="O2052">
        <v>67398.789999999994</v>
      </c>
      <c r="P2052" t="str">
        <f t="shared" si="2796"/>
        <v>o</v>
      </c>
      <c r="Q2052" t="str">
        <f t="shared" si="2797"/>
        <v>9/2</v>
      </c>
      <c r="R2052">
        <v>20</v>
      </c>
      <c r="AA2052" s="10">
        <f t="shared" si="2798"/>
        <v>3163.8739999999998</v>
      </c>
      <c r="AB2052" s="3" cm="1">
        <f t="array" ref="AB2052">100000000/Lvac(AA2052)</f>
        <v>31597.675902720137</v>
      </c>
      <c r="AC2052" s="28">
        <f t="shared" si="2799"/>
        <v>3.1606821257736563E-7</v>
      </c>
      <c r="AD2052" s="28">
        <f t="shared" si="2800"/>
        <v>3.1647897240249668E-7</v>
      </c>
      <c r="AE2052" s="21">
        <f t="shared" si="2801"/>
        <v>31597.677948699398</v>
      </c>
      <c r="AF2052" s="10" cm="1">
        <f t="array" ref="AF2052">Lair(100000000/AE2052)</f>
        <v>3163.8737951285798</v>
      </c>
      <c r="AG2052" s="10">
        <f t="shared" si="2802"/>
        <v>9.9935104720858259E-3</v>
      </c>
      <c r="AH2052" s="10" t="b">
        <f t="shared" si="2793"/>
        <v>1</v>
      </c>
      <c r="AI2052" s="10">
        <f t="shared" si="2803"/>
        <v>3163.8737951285798</v>
      </c>
      <c r="AJ2052" s="10">
        <f t="shared" si="2804"/>
        <v>1.0012995274934803E-2</v>
      </c>
      <c r="AK2052" s="16" cm="1">
        <f t="array" ref="AK2052">100000000/Lvac($AA2052)-0</f>
        <v>31597.675902720137</v>
      </c>
      <c r="AL2052" s="16">
        <f>MAX(0.1,0.007/$AA2052*$AE2052)</f>
        <v>0.1</v>
      </c>
      <c r="AM2052" s="10" cm="1">
        <f t="array" ref="AM2052">Lvac($AI2052)-$BA2052</f>
        <v>-7.9613340358264395E-4</v>
      </c>
      <c r="AN2052" s="10">
        <f t="shared" si="2805"/>
        <v>5.9027201459684875E-3</v>
      </c>
      <c r="AO2052" s="3">
        <f t="shared" si="2806"/>
        <v>-7.9510014907884577E-2</v>
      </c>
      <c r="AP2052" s="3">
        <v>-5.9044296774767163E-2</v>
      </c>
      <c r="AS2052" s="3">
        <f t="shared" si="2807"/>
        <v>-4.0972798633447383E-3</v>
      </c>
      <c r="AT2052" s="3" cm="1">
        <f t="array" ref="AT2052">AS2052-(100000000/LvacE($A2052)-$E2052)</f>
        <v>-5.4023625125410035E-5</v>
      </c>
      <c r="AU2052" t="s">
        <v>4805</v>
      </c>
      <c r="AV2052" t="s">
        <v>4858</v>
      </c>
      <c r="AW2052" s="3">
        <v>35801.120000000003</v>
      </c>
      <c r="AX2052" s="3">
        <v>67398.789999999994</v>
      </c>
      <c r="AY2052" s="3"/>
      <c r="AZ2052" s="10" cm="1">
        <f t="array" ref="AZ2052">Lair(100000000/($AX2052-$AW2052))</f>
        <v>3163.8745910612029</v>
      </c>
      <c r="BA2052" s="10">
        <f t="shared" si="2808"/>
        <v>3164.7903152352696</v>
      </c>
      <c r="BB2052" s="12">
        <v>47700000</v>
      </c>
      <c r="BC2052" s="3">
        <v>0.311</v>
      </c>
      <c r="BD2052" s="12" cm="1">
        <f t="array" ref="BD2052">SfromgA($BB2052,$BA2052,"")</f>
        <v>0.7462538104113251</v>
      </c>
      <c r="BE2052" s="29">
        <f t="shared" si="2809"/>
        <v>359.80655547846663</v>
      </c>
      <c r="BG2052" s="3"/>
      <c r="BH2052" s="3"/>
      <c r="BI2052" s="12">
        <f t="shared" si="2810"/>
        <v>47700000</v>
      </c>
      <c r="BJ2052" s="29">
        <f t="shared" si="2811"/>
        <v>359.80655547846663</v>
      </c>
      <c r="BK2052" s="3">
        <f t="shared" si="2812"/>
        <v>-7.9012081411843669</v>
      </c>
      <c r="BL2052" s="13">
        <f>EXP(BK$4341*$AX2052+BK$4342)*$BI2052/(100000000/($AX2052-$AW2052))</f>
        <v>10.110733229698678</v>
      </c>
      <c r="BM2052" s="3">
        <f t="shared" si="2813"/>
        <v>1.2149852669271932</v>
      </c>
      <c r="BN2052" s="16" cm="1">
        <f t="array" ref="BN2052">$C2052*EXP(poly_from_str(100000000/$E2052,BN$4342))</f>
        <v>5.5811326150363145</v>
      </c>
      <c r="BO2052" s="3">
        <f t="shared" si="2814"/>
        <v>1.0986122886681098</v>
      </c>
      <c r="BP2052" s="13">
        <f>LN(BL2052/BN2052)</f>
        <v>0.59420582219417606</v>
      </c>
      <c r="BY2052">
        <v>5273</v>
      </c>
    </row>
    <row r="2053" spans="1:77" hidden="1" x14ac:dyDescent="0.25">
      <c r="A2053">
        <v>3163.1869999999999</v>
      </c>
      <c r="B2053" s="2" t="str">
        <f t="shared" si="2792"/>
        <v/>
      </c>
      <c r="C2053" s="4">
        <v>0</v>
      </c>
      <c r="D2053" s="4"/>
      <c r="E2053">
        <v>31604.54</v>
      </c>
      <c r="F2053" s="4">
        <v>35384</v>
      </c>
      <c r="G2053" s="4" t="s">
        <v>5</v>
      </c>
      <c r="H2053" s="6" t="s">
        <v>18</v>
      </c>
      <c r="I2053" s="4">
        <v>66943</v>
      </c>
      <c r="J2053" s="4" t="s">
        <v>3</v>
      </c>
      <c r="K2053" s="6" t="s">
        <v>18</v>
      </c>
      <c r="L2053" s="4"/>
      <c r="M2053" s="4"/>
      <c r="N2053" s="6"/>
      <c r="O2053" s="4"/>
      <c r="P2053" s="4"/>
      <c r="Q2053" s="6"/>
      <c r="R2053">
        <v>20</v>
      </c>
      <c r="S2053" s="4" t="s">
        <v>2915</v>
      </c>
      <c r="T2053">
        <v>1</v>
      </c>
      <c r="U2053" s="4" t="s">
        <v>4661</v>
      </c>
      <c r="AA2053" s="10">
        <f t="shared" si="2798"/>
        <v>3163.1869999999999</v>
      </c>
      <c r="AB2053" s="3" cm="1">
        <f t="array" ref="AB2053">100000000/Lvac(AA2053)</f>
        <v>31604.538221113722</v>
      </c>
      <c r="AC2053" s="28">
        <f t="shared" si="2799"/>
        <v>3.1613685817499882E-7</v>
      </c>
      <c r="AD2053" s="28">
        <f t="shared" si="2800"/>
        <v>3.1641025507277944E-7</v>
      </c>
      <c r="AE2053" s="21">
        <f t="shared" si="2801"/>
        <v>31604.539109788002</v>
      </c>
      <c r="AF2053" s="10" cm="1">
        <f t="array" ref="AF2053">Lair(100000000/AE2053)</f>
        <v>3163.186911052414</v>
      </c>
      <c r="AG2053" s="10">
        <f t="shared" si="2802"/>
        <v>9.9956797086472801E-3</v>
      </c>
      <c r="AH2053" s="10" t="b">
        <f t="shared" si="2793"/>
        <v>1</v>
      </c>
      <c r="AI2053" s="10">
        <f t="shared" ref="AI2053:AI2114" si="2815">$AA2053</f>
        <v>3163.1869999999999</v>
      </c>
      <c r="AJ2053">
        <v>3.0000000000000001E-3</v>
      </c>
      <c r="AK2053" s="3" cm="1">
        <f t="array" ref="AK2053">100000000/Lvac($AA2053)</f>
        <v>31604.538221113722</v>
      </c>
      <c r="AL2053" s="21">
        <f>AJ2053/AI2053*AK2053</f>
        <v>2.9974078251883678E-2</v>
      </c>
      <c r="AM2053" s="21"/>
      <c r="AN2053" s="21"/>
      <c r="AO2053" s="21"/>
      <c r="AP2053" s="21"/>
      <c r="AS2053" s="3">
        <f t="shared" si="2807"/>
        <v>-1.7788862787710968E-3</v>
      </c>
      <c r="AT2053" s="3" cm="1">
        <f t="array" ref="AT2053">AS2053-(100000000/LvacE($A2053)-$E2053)</f>
        <v>-5.4029471357353032E-5</v>
      </c>
      <c r="BB2053"/>
      <c r="BC2053"/>
      <c r="BD2053"/>
      <c r="BE2053"/>
      <c r="BF2053"/>
      <c r="BG2053"/>
      <c r="BH2053"/>
      <c r="BI2053"/>
      <c r="BJ2053"/>
      <c r="BN2053" s="16" cm="1">
        <f t="array" ref="BN2053">$C2053*EXP(poly_from_str(100000000/$E2053,BN$4342))</f>
        <v>0</v>
      </c>
      <c r="BO2053" s="16"/>
      <c r="BY2053" t="e">
        <v>#N/A</v>
      </c>
    </row>
    <row r="2054" spans="1:77" hidden="1" x14ac:dyDescent="0.25">
      <c r="A2054">
        <v>3161.33</v>
      </c>
      <c r="B2054" s="2" t="str">
        <f t="shared" si="2792"/>
        <v/>
      </c>
      <c r="C2054">
        <v>7</v>
      </c>
      <c r="D2054" t="s">
        <v>170</v>
      </c>
      <c r="E2054">
        <v>31623.1</v>
      </c>
      <c r="F2054">
        <v>50869</v>
      </c>
      <c r="G2054" t="s">
        <v>5</v>
      </c>
      <c r="H2054" s="5" t="s">
        <v>113</v>
      </c>
      <c r="I2054">
        <v>82492</v>
      </c>
      <c r="J2054" t="s">
        <v>3</v>
      </c>
      <c r="K2054" s="5" t="s">
        <v>19</v>
      </c>
      <c r="L2054">
        <v>50869.3</v>
      </c>
      <c r="M2054" t="str">
        <f t="shared" si="2794"/>
        <v>e</v>
      </c>
      <c r="N2054" t="str">
        <f t="shared" si="2795"/>
        <v>1/2</v>
      </c>
      <c r="O2054">
        <v>82492.399999999994</v>
      </c>
      <c r="P2054" t="str">
        <f t="shared" si="2796"/>
        <v>o</v>
      </c>
      <c r="Q2054" t="str">
        <f t="shared" si="2797"/>
        <v>3/2</v>
      </c>
      <c r="R2054">
        <v>20</v>
      </c>
      <c r="AA2054" s="10">
        <f t="shared" si="2798"/>
        <v>3161.33</v>
      </c>
      <c r="AB2054" s="3" cm="1">
        <f t="array" ref="AB2054">100000000/Lvac(AA2054)</f>
        <v>31623.102383366841</v>
      </c>
      <c r="AC2054" s="28">
        <f t="shared" si="2799"/>
        <v>3.1632256044133327E-7</v>
      </c>
      <c r="AD2054" s="28">
        <f t="shared" si="2800"/>
        <v>3.1622450823356955E-7</v>
      </c>
      <c r="AE2054" s="21">
        <f t="shared" si="2801"/>
        <v>31623.101191313974</v>
      </c>
      <c r="AF2054" s="10" cm="1">
        <f t="array" ref="AF2054">Lair(100000000/AE2054)</f>
        <v>3161.3301191727778</v>
      </c>
      <c r="AG2054" s="10">
        <f t="shared" si="2802"/>
        <v>1.0001550357502515E-2</v>
      </c>
      <c r="AH2054" s="10" t="b">
        <f t="shared" si="2793"/>
        <v>1</v>
      </c>
      <c r="AI2054" s="10">
        <f>$AF2054</f>
        <v>3161.3301191727778</v>
      </c>
      <c r="AJ2054" s="10">
        <f>AL2054/AK2054*AI2054</f>
        <v>9.9969006229938349E-3</v>
      </c>
      <c r="AK2054" s="16" cm="1">
        <f t="array" ref="AK2054">100000000/Lvac($AA2054)-0</f>
        <v>31623.102383366841</v>
      </c>
      <c r="AL2054" s="16">
        <f>MAX(0.1,0.007/$AA2054*$AE2054)</f>
        <v>0.1</v>
      </c>
      <c r="AM2054" s="10" cm="1">
        <f t="array" ref="AM2054">Lvac($AI2054)-$BA2054</f>
        <v>-1.191289570670051E-4</v>
      </c>
      <c r="AN2054" s="10">
        <f>$AK2054-($AX2054-$AW2054)</f>
        <v>2.3833668492443394E-3</v>
      </c>
      <c r="AO2054" s="3">
        <f>AM2054/AJ2054</f>
        <v>-1.1916589106927503E-2</v>
      </c>
      <c r="AP2054" s="3">
        <v>-2.3840569228511865E-2</v>
      </c>
      <c r="AS2054" s="3">
        <f t="shared" si="2807"/>
        <v>2.3833668419683818E-3</v>
      </c>
      <c r="AT2054" s="3" cm="1">
        <f t="array" ref="AT2054">AS2054-(100000000/LvacE($A2054)-$E2054)</f>
        <v>-5.4044903663452715E-5</v>
      </c>
      <c r="AU2054" t="s">
        <v>4779</v>
      </c>
      <c r="AV2054" t="s">
        <v>4943</v>
      </c>
      <c r="AW2054" s="3">
        <v>50869.3</v>
      </c>
      <c r="AX2054" s="3">
        <v>82492.399999999994</v>
      </c>
      <c r="AY2054" s="3"/>
      <c r="AZ2054" s="10" cm="1">
        <f t="array" ref="AZ2054">Lair(100000000/($AX2054-$AW2054))</f>
        <v>3161.3302382716965</v>
      </c>
      <c r="BA2054" s="10">
        <f>100000000/($AX2054-$AW2054)</f>
        <v>3162.2453206674877</v>
      </c>
      <c r="BB2054" s="12">
        <v>92000000</v>
      </c>
      <c r="BC2054" s="3">
        <v>0.35799999999999998</v>
      </c>
      <c r="BD2054" s="12" cm="1">
        <f t="array" ref="BD2054">SfromgA($BB2054,$BA2054,"")</f>
        <v>1.4358460013308785</v>
      </c>
      <c r="BE2054" s="29">
        <f>(10^MAX(0.05, -0.312925054856973*((LN($BD2054))^(1/3)) + 0.454808404431693)-1)*100</f>
        <v>70.545084039556698</v>
      </c>
      <c r="BG2054" s="3"/>
      <c r="BH2054" s="3"/>
      <c r="BI2054" s="12">
        <f>IF($BB2054="",$BF2054,$BB2054)</f>
        <v>92000000</v>
      </c>
      <c r="BJ2054" s="29">
        <f>IF($BB2054="",$BH2054,$BE2054)</f>
        <v>70.545084039556698</v>
      </c>
      <c r="BK2054" s="3">
        <f>LN(BN2054*100000000/($AX2054-$AW2054)/$BI2054)</f>
        <v>-7.7078378463131223</v>
      </c>
      <c r="BL2054" s="13">
        <f>EXP(BK$4341*$AX2054+BK$4342)*$BI2054/(100000000/($AX2054-$AW2054))</f>
        <v>6.1993497279254584</v>
      </c>
      <c r="BM2054" s="3">
        <f t="shared" ref="BM2054" si="2816">LN(BL2054/$C2054)</f>
        <v>-0.12146574509749918</v>
      </c>
      <c r="BN2054" s="16" cm="1">
        <f t="array" ref="BN2054">$C2054*EXP(poly_from_str(100000000/$E2054,BN$4342))</f>
        <v>13.071361471974857</v>
      </c>
      <c r="BO2054" s="3">
        <f>LN($C2054)</f>
        <v>1.9459101490553132</v>
      </c>
      <c r="BP2054" s="13">
        <f>LN(BL2054/BN2054)</f>
        <v>-0.74597928596363183</v>
      </c>
      <c r="BY2054">
        <v>12347</v>
      </c>
    </row>
    <row r="2055" spans="1:77" hidden="1" x14ac:dyDescent="0.25">
      <c r="A2055">
        <v>3161.3670000000002</v>
      </c>
      <c r="B2055" s="2" t="str">
        <f t="shared" si="2792"/>
        <v/>
      </c>
      <c r="C2055">
        <v>0</v>
      </c>
      <c r="E2055">
        <v>31622.73</v>
      </c>
      <c r="R2055">
        <v>20</v>
      </c>
      <c r="S2055" t="s">
        <v>22</v>
      </c>
      <c r="AA2055" s="10">
        <f t="shared" si="2798"/>
        <v>3161.3670000000002</v>
      </c>
      <c r="AB2055" s="3" cm="1">
        <f t="array" ref="AB2055">100000000/Lvac(AA2055)</f>
        <v>31622.73228675314</v>
      </c>
      <c r="AC2055" s="28">
        <f t="shared" si="2799"/>
        <v>3.163188582660602E-7</v>
      </c>
      <c r="AD2055" s="28">
        <f t="shared" si="2800"/>
        <v>3.1622820916676547E-7</v>
      </c>
      <c r="AE2055" s="21">
        <f t="shared" si="2801"/>
        <v>31622.731143048863</v>
      </c>
      <c r="AF2055" s="10" cm="1">
        <f t="array" ref="AF2055">Lair(100000000/AE2055)</f>
        <v>3161.3671143419142</v>
      </c>
      <c r="AG2055" s="10">
        <f t="shared" si="2802"/>
        <v>1.0001433286099516E-2</v>
      </c>
      <c r="AH2055" s="10" t="b">
        <f t="shared" si="2793"/>
        <v>1</v>
      </c>
      <c r="AI2055" s="10">
        <f t="shared" si="2815"/>
        <v>3161.3670000000002</v>
      </c>
      <c r="AJ2055">
        <v>3.0000000000000001E-3</v>
      </c>
      <c r="AK2055" s="3" cm="1">
        <f t="array" ref="AK2055">100000000/Lvac($AA2055)</f>
        <v>31622.73228675314</v>
      </c>
      <c r="AL2055" s="21">
        <f>AJ2055/AI2055*AK2055</f>
        <v>3.0008599716597098E-2</v>
      </c>
      <c r="AM2055" s="21"/>
      <c r="AN2055" s="21"/>
      <c r="AO2055" s="21"/>
      <c r="AP2055" s="21"/>
      <c r="AS2055" s="3">
        <f t="shared" si="2807"/>
        <v>2.2867531406518538E-3</v>
      </c>
      <c r="AT2055" s="3" cm="1">
        <f t="array" ref="AT2055">AS2055-(100000000/LvacE($A2055)-$E2055)</f>
        <v>-5.4044605349190533E-5</v>
      </c>
      <c r="BB2055"/>
      <c r="BC2055"/>
      <c r="BD2055"/>
      <c r="BE2055"/>
      <c r="BF2055"/>
      <c r="BG2055"/>
      <c r="BH2055"/>
      <c r="BI2055"/>
      <c r="BJ2055"/>
      <c r="BN2055" s="16" cm="1">
        <f t="array" ref="BN2055">$C2055*EXP(poly_from_str(100000000/$E2055,BN$4342))</f>
        <v>0</v>
      </c>
      <c r="BO2055" s="16"/>
      <c r="BY2055" t="e">
        <v>#N/A</v>
      </c>
    </row>
    <row r="2056" spans="1:77" hidden="1" x14ac:dyDescent="0.25">
      <c r="A2056">
        <v>3160.116</v>
      </c>
      <c r="B2056" s="2" t="str">
        <f t="shared" si="2792"/>
        <v/>
      </c>
      <c r="C2056">
        <v>20</v>
      </c>
      <c r="D2056" t="s">
        <v>134</v>
      </c>
      <c r="E2056">
        <v>31635.25</v>
      </c>
      <c r="F2056">
        <v>28885</v>
      </c>
      <c r="G2056" t="s">
        <v>5</v>
      </c>
      <c r="H2056" s="5" t="s">
        <v>4</v>
      </c>
      <c r="I2056">
        <v>60520</v>
      </c>
      <c r="J2056" t="s">
        <v>3</v>
      </c>
      <c r="K2056" s="5" t="s">
        <v>8</v>
      </c>
      <c r="L2056">
        <v>28885.14</v>
      </c>
      <c r="M2056" t="str">
        <f t="shared" ref="M2056:M2057" si="2817">$G2056&amp;""</f>
        <v>e</v>
      </c>
      <c r="N2056" t="str">
        <f t="shared" ref="N2056:N2057" si="2818">$H2056&amp;""</f>
        <v>9/2</v>
      </c>
      <c r="O2056">
        <v>60520.32</v>
      </c>
      <c r="P2056" t="str">
        <f t="shared" ref="P2056:P2057" si="2819">$J2056&amp;""</f>
        <v>o</v>
      </c>
      <c r="Q2056" t="str">
        <f t="shared" ref="Q2056:Q2057" si="2820">$K2056&amp;""</f>
        <v>7/2</v>
      </c>
      <c r="R2056">
        <v>20</v>
      </c>
      <c r="AA2056" s="10">
        <f t="shared" si="2798"/>
        <v>3160.116</v>
      </c>
      <c r="AB2056" s="3" cm="1">
        <f t="array" ref="AB2056">100000000/Lvac(AA2056)</f>
        <v>31635.250360167942</v>
      </c>
      <c r="AC2056" s="28">
        <f t="shared" si="2799"/>
        <v>3.164440799008644E-7</v>
      </c>
      <c r="AD2056" s="28">
        <f t="shared" si="2800"/>
        <v>3.1610307761594438E-7</v>
      </c>
      <c r="AE2056" s="21">
        <f t="shared" si="2801"/>
        <v>31635.250179889801</v>
      </c>
      <c r="AF2056" s="10" cm="1">
        <f t="array" ref="AF2056">Lair(100000000/AE2056)</f>
        <v>3160.1160180090583</v>
      </c>
      <c r="AG2056" s="10">
        <f t="shared" si="2802"/>
        <v>1.0005393846328417E-2</v>
      </c>
      <c r="AH2056" s="10" t="b">
        <f t="shared" si="2793"/>
        <v>1</v>
      </c>
      <c r="AI2056" s="10">
        <f t="shared" ref="AI2056:AI2057" si="2821">$AF2056</f>
        <v>3160.1160180090583</v>
      </c>
      <c r="AJ2056" s="10">
        <f>AL2056/AK2056*AI2056</f>
        <v>7.9913791913288519E-3</v>
      </c>
      <c r="AK2056" s="23" cm="1">
        <f t="array" ref="AK2056">100000000/Lvac($AA2056)+0</f>
        <v>31635.250360167942</v>
      </c>
      <c r="AL2056" s="23">
        <f>MAX(0.08,0.007/$AA2056*$AE2056)</f>
        <v>0.08</v>
      </c>
      <c r="AM2056" s="10" cm="1">
        <f t="array" ref="AM2056">Lvac($AI2056)-$BA2056</f>
        <v>-7.0124713306540798E-3</v>
      </c>
      <c r="AN2056" s="10">
        <f t="shared" ref="AN2056:AN2057" si="2822">$AK2056-($AX2056-$AW2056)</f>
        <v>7.0360167941544205E-2</v>
      </c>
      <c r="AO2056" s="3">
        <f t="shared" ref="AO2056:AO2057" si="2823">AM2056/AJ2056</f>
        <v>-0.8775045161494841</v>
      </c>
      <c r="AP2056" s="3">
        <v>-0.87975865025392586</v>
      </c>
      <c r="AS2056" s="3">
        <f t="shared" si="2807"/>
        <v>3.6016794183524325E-4</v>
      </c>
      <c r="AT2056" s="3" cm="1">
        <f t="array" ref="AT2056">AS2056-(100000000/LvacE($A2056)-$E2056)</f>
        <v>-5.4054693464422598E-5</v>
      </c>
      <c r="AU2056" t="s">
        <v>4737</v>
      </c>
      <c r="AV2056" t="s">
        <v>4725</v>
      </c>
      <c r="AW2056" s="3">
        <v>28885.14</v>
      </c>
      <c r="AX2056" s="3">
        <v>60520.32</v>
      </c>
      <c r="AY2056" s="3"/>
      <c r="AZ2056" s="10" cm="1">
        <f t="array" ref="AZ2056">Lair(100000000/($AX2056-$AW2056))</f>
        <v>3160.1230287123303</v>
      </c>
      <c r="BA2056" s="10">
        <f t="shared" ref="BA2056:BA2057" si="2824">100000000/($AX2056-$AW2056)</f>
        <v>3161.037806644375</v>
      </c>
      <c r="BB2056" s="12">
        <v>113000000</v>
      </c>
      <c r="BC2056" s="3">
        <v>0.245</v>
      </c>
      <c r="BD2056" s="12" cm="1">
        <f t="array" ref="BD2056">SfromgA($BB2056,$BA2056,"")</f>
        <v>1.7615739272171702</v>
      </c>
      <c r="BE2056" s="29">
        <f t="shared" ref="BE2056:BE2057" si="2825">(10^MAX(0.05, -0.312925054856973*((LN($BD2056))^(1/3)) + 0.454808404431693)-1)*100</f>
        <v>57.01030300025247</v>
      </c>
      <c r="BG2056" s="3"/>
      <c r="BH2056" s="3"/>
      <c r="BI2056" s="12">
        <f t="shared" ref="BI2056:BI2057" si="2826">IF($BB2056="",$BF2056,$BB2056)</f>
        <v>113000000</v>
      </c>
      <c r="BJ2056" s="29">
        <f t="shared" ref="BJ2056:BJ2057" si="2827">IF($BB2056="",$BH2056,$BE2056)</f>
        <v>57.01030300025247</v>
      </c>
      <c r="BK2056" s="3">
        <f t="shared" ref="BK2056:BK2057" si="2828">LN(BN2056*100000000/($AX2056-$AW2056)/$BI2056)</f>
        <v>-6.8622444648002663</v>
      </c>
      <c r="BL2056" s="13">
        <f>EXP(BK$4341*$AX2056+BK$4342)*$BI2056/(100000000/($AX2056-$AW2056))</f>
        <v>40.441949312375762</v>
      </c>
      <c r="BM2056" s="3">
        <f t="shared" ref="BM2056:BM2057" si="2829">LN(BL2056/$C2056)</f>
        <v>0.70413532201757556</v>
      </c>
      <c r="BN2056" s="16" cm="1">
        <f t="array" ref="BN2056">$C2056*EXP(poly_from_str(100000000/$E2056,BN$4342))</f>
        <v>37.412251814169423</v>
      </c>
      <c r="BO2056" s="3">
        <f t="shared" ref="BO2056:BO2057" si="2830">LN($C2056)</f>
        <v>2.9957322735539909</v>
      </c>
      <c r="BP2056" s="13">
        <f t="shared" ref="BP2056:BP2057" si="2831">LN(BL2056/BN2056)</f>
        <v>7.786935618235924E-2</v>
      </c>
      <c r="BY2056">
        <v>35333</v>
      </c>
    </row>
    <row r="2057" spans="1:77" hidden="1" x14ac:dyDescent="0.25">
      <c r="A2057">
        <v>3159.9749999999999</v>
      </c>
      <c r="B2057" s="2" t="str">
        <f t="shared" si="2792"/>
        <v/>
      </c>
      <c r="C2057">
        <v>10</v>
      </c>
      <c r="D2057" t="s">
        <v>1155</v>
      </c>
      <c r="E2057">
        <v>31636.66</v>
      </c>
      <c r="F2057">
        <v>33659</v>
      </c>
      <c r="G2057" t="s">
        <v>5</v>
      </c>
      <c r="H2057" s="5" t="s">
        <v>18</v>
      </c>
      <c r="I2057">
        <v>65295</v>
      </c>
      <c r="J2057" t="s">
        <v>3</v>
      </c>
      <c r="K2057" s="5" t="s">
        <v>8</v>
      </c>
      <c r="L2057">
        <v>33659.99</v>
      </c>
      <c r="M2057" t="str">
        <f t="shared" si="2817"/>
        <v>e</v>
      </c>
      <c r="N2057" t="str">
        <f t="shared" si="2818"/>
        <v>5/2</v>
      </c>
      <c r="O2057">
        <v>65295.9</v>
      </c>
      <c r="P2057" t="str">
        <f t="shared" si="2819"/>
        <v>o</v>
      </c>
      <c r="Q2057" t="str">
        <f t="shared" si="2820"/>
        <v>7/2</v>
      </c>
      <c r="R2057">
        <v>20</v>
      </c>
      <c r="AA2057" s="10">
        <f t="shared" si="2798"/>
        <v>3159.9749999999999</v>
      </c>
      <c r="AB2057" s="3" cm="1">
        <f t="array" ref="AB2057">100000000/Lvac(AA2057)</f>
        <v>31636.661891601008</v>
      </c>
      <c r="AC2057" s="28">
        <f t="shared" si="2799"/>
        <v>3.1645819982753027E-7</v>
      </c>
      <c r="AD2057" s="28">
        <f t="shared" si="2800"/>
        <v>3.1608897406002335E-7</v>
      </c>
      <c r="AE2057" s="21">
        <f t="shared" si="2801"/>
        <v>31636.660944696348</v>
      </c>
      <c r="AF2057" s="10" cm="1">
        <f t="array" ref="AF2057">Lair(100000000/AE2057)</f>
        <v>3159.9750945835144</v>
      </c>
      <c r="AG2057" s="10">
        <f t="shared" si="2802"/>
        <v>1.0005840535384142E-2</v>
      </c>
      <c r="AH2057" s="10" t="b">
        <f t="shared" si="2793"/>
        <v>1</v>
      </c>
      <c r="AI2057" s="10">
        <f t="shared" si="2821"/>
        <v>3159.9750945835144</v>
      </c>
      <c r="AJ2057">
        <v>2.9000000000000001E-2</v>
      </c>
      <c r="AK2057" s="3" cm="1">
        <f t="array" ref="AK2057">100000000/Lvac($AA2057)</f>
        <v>31636.661891601008</v>
      </c>
      <c r="AL2057" s="21">
        <f t="shared" ref="AL2057:AL2061" si="2832">AJ2057/AI2057*AK2057</f>
        <v>0.29033874236193979</v>
      </c>
      <c r="AM2057" s="10" cm="1">
        <f t="array" ref="AM2057">Lvac($AI2057)-$BA2057</f>
        <v>-7.5030351821169461E-2</v>
      </c>
      <c r="AN2057" s="10">
        <f t="shared" si="2822"/>
        <v>0.75189160100489971</v>
      </c>
      <c r="AO2057" s="14">
        <f t="shared" si="2823"/>
        <v>-2.5872535110748087</v>
      </c>
      <c r="AP2057" s="14">
        <v>-2.5905158341033552</v>
      </c>
      <c r="AS2057" s="3">
        <f t="shared" si="2807"/>
        <v>1.8916010085376911E-3</v>
      </c>
      <c r="AT2057" s="3" cm="1">
        <f t="array" ref="AT2057">AS2057-(100000000/LvacE($A2057)-$E2057)</f>
        <v>-5.405581759987399E-5</v>
      </c>
      <c r="AU2057" t="s">
        <v>4890</v>
      </c>
      <c r="AV2057" t="s">
        <v>4820</v>
      </c>
      <c r="AW2057" s="3">
        <v>33659.99</v>
      </c>
      <c r="AX2057" s="3">
        <v>65295.9</v>
      </c>
      <c r="AY2057" s="3"/>
      <c r="AZ2057" s="10" cm="1">
        <f t="array" ref="AZ2057">Lair(100000000/($AX2057-$AW2057))</f>
        <v>3160.0501060180204</v>
      </c>
      <c r="BA2057" s="10">
        <f t="shared" si="2824"/>
        <v>3160.9648655594224</v>
      </c>
      <c r="BB2057" s="12">
        <v>127000000</v>
      </c>
      <c r="BC2057" s="3">
        <v>0.11899999999999999</v>
      </c>
      <c r="BD2057" s="12" cm="1">
        <f t="array" ref="BD2057">SfromgA($BB2057,$BA2057,"")</f>
        <v>1.9796849741188918</v>
      </c>
      <c r="BE2057" s="29">
        <f t="shared" si="2825"/>
        <v>51.090469336527143</v>
      </c>
      <c r="BG2057" s="3"/>
      <c r="BH2057" s="3"/>
      <c r="BI2057" s="12">
        <f t="shared" si="2826"/>
        <v>127000000</v>
      </c>
      <c r="BJ2057" s="29">
        <f t="shared" si="2827"/>
        <v>51.090469336527143</v>
      </c>
      <c r="BK2057" s="3">
        <f t="shared" si="2828"/>
        <v>-7.672011976057032</v>
      </c>
      <c r="BL2057" s="13">
        <f>EXP(BK$4341*$AX2057+BK$4342)*$BI2057/(100000000/($AX2057-$AW2057))</f>
        <v>31.62160642117275</v>
      </c>
      <c r="BM2057" s="3">
        <f t="shared" si="2829"/>
        <v>1.1512555414554604</v>
      </c>
      <c r="BN2057" s="16" cm="1">
        <f t="array" ref="BN2057">$C2057*EXP(poly_from_str(100000000/$E2057,BN$4342))</f>
        <v>18.70990515742514</v>
      </c>
      <c r="BO2057" s="3">
        <f t="shared" si="2830"/>
        <v>2.3025850929940459</v>
      </c>
      <c r="BP2057" s="13">
        <f t="shared" si="2831"/>
        <v>0.52478756326106224</v>
      </c>
      <c r="BY2057">
        <v>17670</v>
      </c>
    </row>
    <row r="2058" spans="1:77" hidden="1" x14ac:dyDescent="0.25">
      <c r="A2058">
        <v>3157.1709999999998</v>
      </c>
      <c r="B2058" s="2" t="str">
        <f t="shared" si="2792"/>
        <v/>
      </c>
      <c r="C2058">
        <v>6</v>
      </c>
      <c r="E2058">
        <v>31664.76</v>
      </c>
      <c r="R2058">
        <v>20</v>
      </c>
      <c r="S2058" t="s">
        <v>22</v>
      </c>
      <c r="AA2058" s="10">
        <f t="shared" si="2798"/>
        <v>3157.1709999999998</v>
      </c>
      <c r="AB2058" s="3" cm="1">
        <f t="array" ref="AB2058">100000000/Lvac(AA2058)</f>
        <v>31664.758528840764</v>
      </c>
      <c r="AC2058" s="28">
        <f t="shared" si="2799"/>
        <v>3.1673925802561854E-7</v>
      </c>
      <c r="AD2058" s="28">
        <f t="shared" si="2800"/>
        <v>3.1580850335213647E-7</v>
      </c>
      <c r="AE2058" s="21">
        <f t="shared" si="2801"/>
        <v>31664.759266585093</v>
      </c>
      <c r="AF2058" s="10" cm="1">
        <f t="array" ref="AF2058">Lair(100000000/AE2058)</f>
        <v>3157.1709264396109</v>
      </c>
      <c r="AG2058" s="10">
        <f t="shared" si="2802"/>
        <v>1.00147360609927E-2</v>
      </c>
      <c r="AH2058" s="10" t="b">
        <f t="shared" si="2793"/>
        <v>1</v>
      </c>
      <c r="AI2058" s="10">
        <f t="shared" si="2815"/>
        <v>3157.1709999999998</v>
      </c>
      <c r="AJ2058">
        <v>3.0000000000000001E-3</v>
      </c>
      <c r="AK2058" s="3" cm="1">
        <f t="array" ref="AK2058">100000000/Lvac($AA2058)</f>
        <v>31664.758528840764</v>
      </c>
      <c r="AL2058" s="21">
        <f t="shared" si="2832"/>
        <v>3.0088416365956199E-2</v>
      </c>
      <c r="AM2058" s="21"/>
      <c r="AN2058" s="21"/>
      <c r="AO2058" s="21"/>
      <c r="AP2058" s="21"/>
      <c r="AS2058" s="3">
        <f t="shared" si="2807"/>
        <v>-1.4711592339153867E-3</v>
      </c>
      <c r="AT2058" s="3" cm="1">
        <f t="array" ref="AT2058">AS2058-(100000000/LvacE($A2058)-$E2058)</f>
        <v>-5.4077481763670221E-5</v>
      </c>
      <c r="BB2058"/>
      <c r="BC2058"/>
      <c r="BD2058"/>
      <c r="BE2058"/>
      <c r="BF2058"/>
      <c r="BG2058"/>
      <c r="BH2058"/>
      <c r="BI2058"/>
      <c r="BJ2058"/>
      <c r="BN2058" s="16" cm="1">
        <f t="array" ref="BN2058">$C2058*EXP(poly_from_str(100000000/$E2058,BN$4342))</f>
        <v>11.270566346242136</v>
      </c>
      <c r="BO2058" s="16"/>
      <c r="BY2058">
        <v>10641</v>
      </c>
    </row>
    <row r="2059" spans="1:77" hidden="1" x14ac:dyDescent="0.25">
      <c r="A2059">
        <v>3154.5259999999998</v>
      </c>
      <c r="B2059" s="2" t="str">
        <f t="shared" si="2792"/>
        <v/>
      </c>
      <c r="C2059">
        <v>8</v>
      </c>
      <c r="D2059" t="s">
        <v>14</v>
      </c>
      <c r="E2059">
        <v>31691.31</v>
      </c>
      <c r="F2059">
        <v>36640</v>
      </c>
      <c r="G2059" t="s">
        <v>5</v>
      </c>
      <c r="H2059" s="5" t="s">
        <v>8</v>
      </c>
      <c r="I2059">
        <v>68331</v>
      </c>
      <c r="J2059" t="s">
        <v>3</v>
      </c>
      <c r="K2059" s="5" t="s">
        <v>8</v>
      </c>
      <c r="L2059">
        <v>36640.379999999997</v>
      </c>
      <c r="M2059" t="str">
        <f t="shared" ref="M2059:M2060" si="2833">$G2059&amp;""</f>
        <v>e</v>
      </c>
      <c r="N2059" t="str">
        <f t="shared" ref="N2059:N2060" si="2834">$H2059&amp;""</f>
        <v>7/2</v>
      </c>
      <c r="O2059">
        <v>68331.73</v>
      </c>
      <c r="P2059" t="str">
        <f t="shared" ref="P2059:P2060" si="2835">$J2059&amp;""</f>
        <v>o</v>
      </c>
      <c r="Q2059" t="str">
        <f t="shared" ref="Q2059:Q2060" si="2836">$K2059&amp;""</f>
        <v>7/2</v>
      </c>
      <c r="R2059">
        <v>20</v>
      </c>
      <c r="AA2059" s="10">
        <f t="shared" si="2798"/>
        <v>3154.5259999999998</v>
      </c>
      <c r="AB2059" s="3" cm="1">
        <f t="array" ref="AB2059">100000000/Lvac(AA2059)</f>
        <v>31691.307732477529</v>
      </c>
      <c r="AC2059" s="28">
        <f t="shared" si="2799"/>
        <v>3.1700483685980082E-7</v>
      </c>
      <c r="AD2059" s="28">
        <f t="shared" si="2800"/>
        <v>3.1554393666601244E-7</v>
      </c>
      <c r="AE2059" s="21">
        <f t="shared" si="2801"/>
        <v>31691.308871475689</v>
      </c>
      <c r="AF2059" s="10" cm="1">
        <f t="array" ref="AF2059">Lair(100000000/AE2059)</f>
        <v>3154.5258866208451</v>
      </c>
      <c r="AG2059" s="10">
        <f t="shared" si="2802"/>
        <v>1.0023148918803891E-2</v>
      </c>
      <c r="AH2059" s="10" t="b">
        <f t="shared" si="2793"/>
        <v>1</v>
      </c>
      <c r="AI2059" s="10">
        <f t="shared" ref="AI2059:AI2060" si="2837">$AF2059</f>
        <v>3154.5258866208451</v>
      </c>
      <c r="AJ2059">
        <v>7.0000000000000001E-3</v>
      </c>
      <c r="AK2059" s="3" cm="1">
        <f t="array" ref="AK2059">100000000/Lvac($AA2059)</f>
        <v>31691.307732477529</v>
      </c>
      <c r="AL2059" s="21">
        <f t="shared" si="2832"/>
        <v>7.0324087390824588E-2</v>
      </c>
      <c r="AM2059" s="10" cm="1">
        <f t="array" ref="AM2059">Lvac($AI2059)-$BA2059</f>
        <v>6.0864312622470607E-3</v>
      </c>
      <c r="AN2059" s="10">
        <f t="shared" ref="AN2059:AN2060" si="2838">$AK2059-($AX2059-$AW2059)</f>
        <v>-6.2267522473121062E-2</v>
      </c>
      <c r="AO2059" s="3">
        <f t="shared" ref="AO2059:AO2060" si="2839">AM2059/AJ2059</f>
        <v>0.86949018032100867</v>
      </c>
      <c r="AP2059" s="3">
        <v>0.88569128567022348</v>
      </c>
      <c r="AS2059" s="3">
        <f t="shared" si="2807"/>
        <v>-2.2675224718113896E-3</v>
      </c>
      <c r="AT2059" s="3" cm="1">
        <f t="array" ref="AT2059">AS2059-(100000000/LvacE($A2059)-$E2059)</f>
        <v>-5.4096755775390193E-5</v>
      </c>
      <c r="AU2059" t="s">
        <v>4800</v>
      </c>
      <c r="AV2059" t="s">
        <v>4918</v>
      </c>
      <c r="AW2059" s="3">
        <v>36640.379999999997</v>
      </c>
      <c r="AX2059" s="3">
        <v>68331.75</v>
      </c>
      <c r="AY2059" s="3"/>
      <c r="AZ2059" s="10" cm="1">
        <f t="array" ref="AZ2059">Lair(100000000/($AX2059-$AW2059))</f>
        <v>3154.519801723578</v>
      </c>
      <c r="BA2059" s="10">
        <f t="shared" ref="BA2059:BA2060" si="2840">100000000/($AX2059-$AW2059)</f>
        <v>3155.4331668211248</v>
      </c>
      <c r="BN2059" s="16" cm="1">
        <f t="array" ref="BN2059">$C2059*EXP(poly_from_str(100000000/$E2059,BN$4342))</f>
        <v>15.082303330770635</v>
      </c>
      <c r="BO2059" s="16"/>
      <c r="BY2059">
        <v>14236</v>
      </c>
    </row>
    <row r="2060" spans="1:77" hidden="1" x14ac:dyDescent="0.25">
      <c r="A2060">
        <v>3153.7579999999998</v>
      </c>
      <c r="B2060" s="2" t="str">
        <f t="shared" si="2792"/>
        <v/>
      </c>
      <c r="C2060">
        <v>9</v>
      </c>
      <c r="D2060" t="s">
        <v>14</v>
      </c>
      <c r="E2060">
        <v>31699.02</v>
      </c>
      <c r="F2060">
        <v>28720</v>
      </c>
      <c r="G2060" t="s">
        <v>5</v>
      </c>
      <c r="H2060" s="5" t="s">
        <v>4</v>
      </c>
      <c r="I2060">
        <v>60419</v>
      </c>
      <c r="J2060" t="s">
        <v>3</v>
      </c>
      <c r="K2060" s="5" t="s">
        <v>16</v>
      </c>
      <c r="L2060">
        <v>28720.71</v>
      </c>
      <c r="M2060" t="str">
        <f t="shared" si="2833"/>
        <v>e</v>
      </c>
      <c r="N2060" t="str">
        <f t="shared" si="2834"/>
        <v>9/2</v>
      </c>
      <c r="O2060">
        <v>60419.73</v>
      </c>
      <c r="P2060" t="str">
        <f t="shared" si="2835"/>
        <v>o</v>
      </c>
      <c r="Q2060" t="str">
        <f t="shared" si="2836"/>
        <v>11/2</v>
      </c>
      <c r="R2060">
        <v>20</v>
      </c>
      <c r="AA2060" s="10">
        <f t="shared" si="2798"/>
        <v>3153.7579999999998</v>
      </c>
      <c r="AB2060" s="3" cm="1">
        <f t="array" ref="AB2060">100000000/Lvac(AA2060)</f>
        <v>31699.02487910154</v>
      </c>
      <c r="AC2060" s="28">
        <f t="shared" si="2799"/>
        <v>3.1708203356123079E-7</v>
      </c>
      <c r="AD2060" s="28">
        <f t="shared" si="2800"/>
        <v>3.1546711730532687E-7</v>
      </c>
      <c r="AE2060" s="21">
        <f t="shared" si="2801"/>
        <v>31699.022427094365</v>
      </c>
      <c r="AF2060" s="10" cm="1">
        <f t="array" ref="AF2060">Lair(100000000/AE2060)</f>
        <v>3153.7582439610528</v>
      </c>
      <c r="AG2060" s="10">
        <f t="shared" si="2802"/>
        <v>1.0025595635286783E-2</v>
      </c>
      <c r="AH2060" s="10" t="b">
        <f t="shared" si="2793"/>
        <v>1</v>
      </c>
      <c r="AI2060" s="10">
        <f t="shared" si="2837"/>
        <v>3153.7582439610528</v>
      </c>
      <c r="AJ2060">
        <v>7.0000000000000001E-3</v>
      </c>
      <c r="AK2060" s="3" cm="1">
        <f t="array" ref="AK2060">100000000/Lvac($AA2060)</f>
        <v>31699.02487910154</v>
      </c>
      <c r="AL2060" s="21">
        <f t="shared" si="2832"/>
        <v>7.0358333451399163E-2</v>
      </c>
      <c r="AM2060" s="10" cm="1">
        <f t="array" ref="AM2060">Lvac($AI2060)-$BA2060</f>
        <v>-2.4154327820724575E-4</v>
      </c>
      <c r="AN2060" s="10">
        <f t="shared" si="2838"/>
        <v>4.8791015360620804E-3</v>
      </c>
      <c r="AO2060" s="3">
        <f t="shared" si="2839"/>
        <v>-3.4506182601035107E-2</v>
      </c>
      <c r="AP2060" s="3">
        <v>-6.9366547190189254E-2</v>
      </c>
      <c r="AS2060" s="3">
        <f t="shared" si="2807"/>
        <v>4.8791015397000592E-3</v>
      </c>
      <c r="AT2060" s="3" cm="1">
        <f t="array" ref="AT2060">AS2060-(100000000/LvacE($A2060)-$E2060)</f>
        <v>-5.4102143622003496E-5</v>
      </c>
      <c r="AU2060" t="s">
        <v>4703</v>
      </c>
      <c r="AV2060" t="s">
        <v>4844</v>
      </c>
      <c r="AW2060" s="3">
        <v>28720.71</v>
      </c>
      <c r="AX2060" s="3">
        <v>60419.73</v>
      </c>
      <c r="AY2060" s="3"/>
      <c r="AZ2060" s="10" cm="1">
        <f t="array" ref="AZ2060">Lair(100000000/($AX2060-$AW2060))</f>
        <v>3153.7584854434567</v>
      </c>
      <c r="BA2060" s="10">
        <f t="shared" si="2840"/>
        <v>3154.6716586190987</v>
      </c>
      <c r="BB2060" s="12">
        <v>109000000</v>
      </c>
      <c r="BC2060" s="3">
        <v>9.7000000000000003E-2</v>
      </c>
      <c r="BD2060" s="12" cm="1">
        <f t="array" ref="BD2060">SfromgA($BB2060,$BA2060,"")</f>
        <v>1.6889716126320424</v>
      </c>
      <c r="BE2060" s="29">
        <f>(10^MAX(0.05, -0.312925054856973*((LN($BD2060))^(1/3)) + 0.454808404431693)-1)*100</f>
        <v>59.407383439259242</v>
      </c>
      <c r="BG2060" s="3"/>
      <c r="BH2060" s="3"/>
      <c r="BI2060" s="12">
        <f>IF($BB2060="",$BF2060,$BB2060)</f>
        <v>109000000</v>
      </c>
      <c r="BJ2060" s="29">
        <f>IF($BB2060="",$BH2060,$BE2060)</f>
        <v>59.407383439259242</v>
      </c>
      <c r="BK2060" s="3">
        <f>LN(BN2060*100000000/($AX2060-$AW2060)/$BI2060)</f>
        <v>-7.6178737201249387</v>
      </c>
      <c r="BL2060" s="13">
        <f>EXP(BK$4341*$AX2060+BK$4342)*$BI2060/(100000000/($AX2060-$AW2060))</f>
        <v>39.388995524452149</v>
      </c>
      <c r="BM2060" s="3">
        <f t="shared" ref="BM2060" si="2841">LN(BL2060/$C2060)</f>
        <v>1.4762618985459219</v>
      </c>
      <c r="BN2060" s="16" cm="1">
        <f t="array" ref="BN2060">$C2060*EXP(poly_from_str(100000000/$E2060,BN$4342))</f>
        <v>16.985244909577354</v>
      </c>
      <c r="BO2060" s="3">
        <f>LN($C2060)</f>
        <v>2.1972245773362196</v>
      </c>
      <c r="BP2060" s="13">
        <f>LN(BL2060/BN2060)</f>
        <v>0.8411414552050267</v>
      </c>
      <c r="BY2060">
        <v>16031</v>
      </c>
    </row>
    <row r="2061" spans="1:77" hidden="1" x14ac:dyDescent="0.25">
      <c r="A2061">
        <v>3150.241</v>
      </c>
      <c r="B2061" s="2" t="str">
        <f t="shared" si="2792"/>
        <v/>
      </c>
      <c r="C2061">
        <v>0</v>
      </c>
      <c r="E2061">
        <v>31734.41</v>
      </c>
      <c r="R2061">
        <v>20</v>
      </c>
      <c r="S2061" t="s">
        <v>22</v>
      </c>
      <c r="AA2061" s="10">
        <f t="shared" si="2798"/>
        <v>3150.241</v>
      </c>
      <c r="AB2061" s="3" cm="1">
        <f t="array" ref="AB2061">100000000/Lvac(AA2061)</f>
        <v>31734.413056344645</v>
      </c>
      <c r="AC2061" s="28">
        <f t="shared" si="2799"/>
        <v>3.174360310846059E-7</v>
      </c>
      <c r="AD2061" s="28">
        <f t="shared" si="2800"/>
        <v>3.1511532865740855E-7</v>
      </c>
      <c r="AE2061" s="21">
        <f t="shared" si="2801"/>
        <v>31734.411516959368</v>
      </c>
      <c r="AF2061" s="10" cm="1">
        <f t="array" ref="AF2061">Lair(100000000/AE2061)</f>
        <v>3150.2411528188654</v>
      </c>
      <c r="AG2061" s="10">
        <f t="shared" si="2802"/>
        <v>1.0036823064702771E-2</v>
      </c>
      <c r="AH2061" s="10" t="b">
        <f t="shared" si="2793"/>
        <v>1</v>
      </c>
      <c r="AI2061" s="10">
        <f t="shared" si="2815"/>
        <v>3150.241</v>
      </c>
      <c r="AJ2061">
        <v>3.0000000000000001E-3</v>
      </c>
      <c r="AK2061" s="3" cm="1">
        <f t="array" ref="AK2061">100000000/Lvac($AA2061)</f>
        <v>31734.413056344645</v>
      </c>
      <c r="AL2061" s="21">
        <f t="shared" si="2832"/>
        <v>3.0220938388216628E-2</v>
      </c>
      <c r="AM2061" s="21"/>
      <c r="AN2061" s="21"/>
      <c r="AO2061" s="21"/>
      <c r="AP2061" s="21"/>
      <c r="AS2061" s="3">
        <f t="shared" si="2807"/>
        <v>3.0563446453015786E-3</v>
      </c>
      <c r="AT2061" s="3" cm="1">
        <f t="array" ref="AT2061">AS2061-(100000000/LvacE($A2061)-$E2061)</f>
        <v>-5.4125583119457588E-5</v>
      </c>
      <c r="BB2061"/>
      <c r="BC2061"/>
      <c r="BD2061"/>
      <c r="BE2061"/>
      <c r="BF2061"/>
      <c r="BG2061"/>
      <c r="BH2061"/>
      <c r="BI2061"/>
      <c r="BJ2061"/>
      <c r="BN2061" s="16" cm="1">
        <f t="array" ref="BN2061">$C2061*EXP(poly_from_str(100000000/$E2061,BN$4342))</f>
        <v>0</v>
      </c>
      <c r="BO2061" s="16"/>
      <c r="BY2061" t="e">
        <v>#N/A</v>
      </c>
    </row>
    <row r="2062" spans="1:77" hidden="1" x14ac:dyDescent="0.25">
      <c r="A2062">
        <v>3150.203</v>
      </c>
      <c r="B2062" s="2" t="str">
        <f t="shared" si="2792"/>
        <v/>
      </c>
      <c r="C2062">
        <v>9</v>
      </c>
      <c r="D2062" t="s">
        <v>170</v>
      </c>
      <c r="E2062">
        <v>31734.799999999999</v>
      </c>
      <c r="R2062">
        <v>20</v>
      </c>
      <c r="S2062" t="s">
        <v>22</v>
      </c>
      <c r="AA2062" s="10">
        <f t="shared" si="2798"/>
        <v>3150.203</v>
      </c>
      <c r="AB2062" s="3" cm="1">
        <f t="array" ref="AB2062">100000000/Lvac(AA2062)</f>
        <v>31734.795845138113</v>
      </c>
      <c r="AC2062" s="28">
        <f t="shared" si="2799"/>
        <v>3.1743986022488077E-7</v>
      </c>
      <c r="AD2062" s="28">
        <f t="shared" si="2800"/>
        <v>3.151115276997138E-7</v>
      </c>
      <c r="AE2062" s="21">
        <f t="shared" si="2801"/>
        <v>31734.797937862313</v>
      </c>
      <c r="AF2062" s="10" cm="1">
        <f t="array" ref="AF2062">Lair(100000000/AE2062)</f>
        <v>3150.2027922547459</v>
      </c>
      <c r="AG2062" s="10">
        <f t="shared" si="2802"/>
        <v>1.0036944578672885E-2</v>
      </c>
      <c r="AH2062" s="10" t="b">
        <f t="shared" si="2793"/>
        <v>1</v>
      </c>
      <c r="AI2062" s="10">
        <f t="shared" ref="AI2062" si="2842">100000000/AK2062</f>
        <v>3151.1649254168219</v>
      </c>
      <c r="AJ2062" s="10">
        <f t="shared" ref="AJ2062:AJ2063" si="2843">AL2062/AK2062*AI2062</f>
        <v>4.9649201935886025E-2</v>
      </c>
      <c r="AK2062" s="16" cm="1">
        <f t="array" ref="AK2062">100000000/Lvac($AA2062)-0.5</f>
        <v>31734.295845138113</v>
      </c>
      <c r="AL2062" s="22">
        <v>0.5</v>
      </c>
      <c r="AM2062" s="22"/>
      <c r="AN2062" s="22"/>
      <c r="AO2062" s="22"/>
      <c r="AP2062" s="22"/>
      <c r="AS2062" s="3">
        <f t="shared" si="2807"/>
        <v>-4.1548618864908349E-3</v>
      </c>
      <c r="AT2062" s="3" cm="1">
        <f t="array" ref="AT2062">AS2062-(100000000/LvacE($A2062)-$E2062)</f>
        <v>-5.4125823226058856E-5</v>
      </c>
      <c r="BB2062"/>
      <c r="BC2062"/>
      <c r="BD2062"/>
      <c r="BE2062"/>
      <c r="BF2062"/>
      <c r="BG2062"/>
      <c r="BH2062"/>
      <c r="BI2062"/>
      <c r="BJ2062"/>
      <c r="BN2062" s="16" cm="1">
        <f t="array" ref="BN2062">$C2062*EXP(poly_from_str(100000000/$E2062,BN$4342))</f>
        <v>17.065528839904132</v>
      </c>
      <c r="BO2062" s="16"/>
      <c r="BY2062">
        <v>16102</v>
      </c>
    </row>
    <row r="2063" spans="1:77" hidden="1" x14ac:dyDescent="0.25">
      <c r="A2063">
        <v>3147.8780000000002</v>
      </c>
      <c r="B2063" s="2" t="str">
        <f t="shared" si="2792"/>
        <v/>
      </c>
      <c r="C2063">
        <v>9</v>
      </c>
      <c r="D2063" t="s">
        <v>134</v>
      </c>
      <c r="E2063">
        <v>31758.23</v>
      </c>
      <c r="F2063">
        <v>35291</v>
      </c>
      <c r="G2063" t="s">
        <v>5</v>
      </c>
      <c r="H2063" s="5" t="s">
        <v>4</v>
      </c>
      <c r="I2063">
        <v>67049</v>
      </c>
      <c r="J2063" t="s">
        <v>3</v>
      </c>
      <c r="K2063" s="5" t="s">
        <v>4</v>
      </c>
      <c r="L2063">
        <v>35291</v>
      </c>
      <c r="M2063" t="str">
        <f>$G2063&amp;""</f>
        <v>e</v>
      </c>
      <c r="N2063" t="str">
        <f>$H2063&amp;""</f>
        <v>9/2</v>
      </c>
      <c r="O2063">
        <v>67049.179999999993</v>
      </c>
      <c r="P2063" t="str">
        <f>$J2063&amp;""</f>
        <v>o</v>
      </c>
      <c r="Q2063" t="str">
        <f>$K2063&amp;""</f>
        <v>9/2</v>
      </c>
      <c r="R2063">
        <v>20</v>
      </c>
      <c r="AA2063" s="10">
        <f t="shared" si="2798"/>
        <v>3147.8780000000002</v>
      </c>
      <c r="AB2063" s="3" cm="1">
        <f t="array" ref="AB2063">100000000/Lvac(AA2063)</f>
        <v>31758.234055159901</v>
      </c>
      <c r="AC2063" s="28">
        <f t="shared" si="2799"/>
        <v>3.1767431901744603E-7</v>
      </c>
      <c r="AD2063" s="28">
        <f t="shared" si="2800"/>
        <v>3.1487896910865092E-7</v>
      </c>
      <c r="AE2063" s="21">
        <f t="shared" si="2801"/>
        <v>31758.232009659932</v>
      </c>
      <c r="AF2063" s="10" cm="1">
        <f t="array" ref="AF2063">Lair(100000000/AE2063)</f>
        <v>3147.8782027577176</v>
      </c>
      <c r="AG2063" s="10">
        <f t="shared" si="2802"/>
        <v>1.0044387688334794E-2</v>
      </c>
      <c r="AH2063" s="10" t="b">
        <f t="shared" si="2793"/>
        <v>1</v>
      </c>
      <c r="AI2063" s="10">
        <f>$AF2063</f>
        <v>3147.8782027577176</v>
      </c>
      <c r="AJ2063" s="10">
        <f t="shared" si="2843"/>
        <v>7.929605146911543E-3</v>
      </c>
      <c r="AK2063" s="23" cm="1">
        <f t="array" ref="AK2063">100000000/Lvac($AA2063)+0</f>
        <v>31758.234055159901</v>
      </c>
      <c r="AL2063" s="23">
        <f>MAX(0.08,0.007/$AA2063*$AE2063)</f>
        <v>0.08</v>
      </c>
      <c r="AM2063" s="10" cm="1">
        <f t="array" ref="AM2063">Lvac($AI2063)-$BA2063</f>
        <v>-5.1567026698648988E-3</v>
      </c>
      <c r="AN2063" s="10">
        <f>$AK2063-($AX2063-$AW2063)</f>
        <v>5.405515990787535E-2</v>
      </c>
      <c r="AO2063" s="3">
        <f>AM2063/AJ2063</f>
        <v>-0.65031014461966663</v>
      </c>
      <c r="AP2063" s="3">
        <v>-0.6758863430200357</v>
      </c>
      <c r="AS2063" s="3">
        <f t="shared" si="2807"/>
        <v>4.0551599013269879E-3</v>
      </c>
      <c r="AT2063" s="3" cm="1">
        <f t="array" ref="AT2063">AS2063-(100000000/LvacE($A2063)-$E2063)</f>
        <v>-5.4140185966389254E-5</v>
      </c>
      <c r="AU2063" t="s">
        <v>4802</v>
      </c>
      <c r="AV2063" t="s">
        <v>4857</v>
      </c>
      <c r="AW2063" s="3">
        <v>35291</v>
      </c>
      <c r="AX2063" s="3">
        <v>67049.179999999993</v>
      </c>
      <c r="AY2063" s="3"/>
      <c r="AZ2063" s="10" cm="1">
        <f t="array" ref="AZ2063">Lair(100000000/($AX2063-$AW2063))</f>
        <v>3147.8833581613053</v>
      </c>
      <c r="BA2063" s="10">
        <f>100000000/($AX2063-$AW2063)</f>
        <v>3148.7950505979884</v>
      </c>
      <c r="BB2063" s="12">
        <v>168000000</v>
      </c>
      <c r="BC2063" s="3">
        <v>0.437</v>
      </c>
      <c r="BD2063" s="12" cm="1">
        <f t="array" ref="BD2063">SfromgA($BB2063,$BA2063,"")</f>
        <v>2.5886648336229925</v>
      </c>
      <c r="BE2063" s="29">
        <f>(10^MAX(0.05, -0.312925054856973*((LN($BD2063))^(1/3)) + 0.454808404431693)-1)*100</f>
        <v>40.302351183748407</v>
      </c>
      <c r="BG2063" s="3"/>
      <c r="BH2063" s="3"/>
      <c r="BI2063" s="12">
        <f>IF($BB2063="",$BF2063,$BB2063)</f>
        <v>168000000</v>
      </c>
      <c r="BJ2063" s="29">
        <f>IF($BB2063="",$BH2063,$BE2063)</f>
        <v>40.302351183748407</v>
      </c>
      <c r="BK2063" s="3">
        <f>LN(BN2063*100000000/($AX2063-$AW2063)/$BI2063)</f>
        <v>-8.04464926119479</v>
      </c>
      <c r="BL2063" s="13">
        <f>EXP(BK$4341*$AX2063+BK$4342)*$BI2063/(100000000/($AX2063-$AW2063))</f>
        <v>36.754494041388057</v>
      </c>
      <c r="BM2063" s="3">
        <f t="shared" ref="BM2063" si="2844">LN(BL2063/$C2063)</f>
        <v>1.4070359276866915</v>
      </c>
      <c r="BN2063" s="16" cm="1">
        <f t="array" ref="BN2063">$C2063*EXP(poly_from_str(100000000/$E2063,BN$4342))</f>
        <v>17.116623762890235</v>
      </c>
      <c r="BO2063" s="3">
        <f>LN($C2063)</f>
        <v>2.1972245773362196</v>
      </c>
      <c r="BP2063" s="13">
        <f>LN(BL2063/BN2063)</f>
        <v>0.76421036386933749</v>
      </c>
      <c r="BY2063">
        <v>16147</v>
      </c>
    </row>
    <row r="2064" spans="1:77" hidden="1" x14ac:dyDescent="0.25">
      <c r="A2064">
        <v>3147.83</v>
      </c>
      <c r="B2064" s="2" t="str">
        <f t="shared" si="2792"/>
        <v/>
      </c>
      <c r="C2064">
        <v>0</v>
      </c>
      <c r="E2064">
        <v>31758.720000000001</v>
      </c>
      <c r="R2064">
        <v>20</v>
      </c>
      <c r="S2064" t="s">
        <v>22</v>
      </c>
      <c r="AA2064" s="10">
        <f t="shared" si="2798"/>
        <v>3147.83</v>
      </c>
      <c r="AB2064" s="3" cm="1">
        <f t="array" ref="AB2064">100000000/Lvac(AA2064)</f>
        <v>31758.718305540995</v>
      </c>
      <c r="AC2064" s="28">
        <f t="shared" si="2799"/>
        <v>3.1767916310601274E-7</v>
      </c>
      <c r="AD2064" s="28">
        <f t="shared" si="2800"/>
        <v>3.1487416789912721E-7</v>
      </c>
      <c r="AE2064" s="21">
        <f t="shared" si="2801"/>
        <v>31758.719160284258</v>
      </c>
      <c r="AF2064" s="10" cm="1">
        <f t="array" ref="AF2064">Lair(100000000/AE2064)</f>
        <v>3147.8299152771961</v>
      </c>
      <c r="AG2064" s="10">
        <f t="shared" si="2802"/>
        <v>1.0044541526311936E-2</v>
      </c>
      <c r="AH2064" s="10" t="b">
        <f t="shared" si="2793"/>
        <v>1</v>
      </c>
      <c r="AI2064" s="10">
        <f t="shared" si="2815"/>
        <v>3147.83</v>
      </c>
      <c r="AJ2064">
        <v>3.0000000000000001E-3</v>
      </c>
      <c r="AK2064" s="3" cm="1">
        <f t="array" ref="AK2064">100000000/Lvac($AA2064)</f>
        <v>31758.718305540995</v>
      </c>
      <c r="AL2064" s="21">
        <f t="shared" ref="AL2064:AL2065" si="2845">AJ2064/AI2064*AK2064</f>
        <v>3.0267249157871611E-2</v>
      </c>
      <c r="AM2064" s="21"/>
      <c r="AN2064" s="21"/>
      <c r="AO2064" s="21"/>
      <c r="AP2064" s="21"/>
      <c r="AS2064" s="3">
        <f t="shared" si="2807"/>
        <v>-1.6944590061029885E-3</v>
      </c>
      <c r="AT2064" s="3" cm="1">
        <f t="array" ref="AT2064">AS2064-(100000000/LvacE($A2064)-$E2064)</f>
        <v>-5.4140469728736207E-5</v>
      </c>
      <c r="BB2064"/>
      <c r="BC2064"/>
      <c r="BD2064"/>
      <c r="BE2064"/>
      <c r="BF2064"/>
      <c r="BG2064"/>
      <c r="BH2064"/>
      <c r="BI2064"/>
      <c r="BJ2064"/>
      <c r="BN2064" s="16" cm="1">
        <f t="array" ref="BN2064">$C2064*EXP(poly_from_str(100000000/$E2064,BN$4342))</f>
        <v>0</v>
      </c>
      <c r="BO2064" s="16"/>
      <c r="BY2064" t="e">
        <v>#N/A</v>
      </c>
    </row>
    <row r="2065" spans="1:77" hidden="1" x14ac:dyDescent="0.25">
      <c r="A2065">
        <v>3147.788</v>
      </c>
      <c r="B2065" s="2" t="str">
        <f t="shared" si="2792"/>
        <v/>
      </c>
      <c r="C2065">
        <v>0</v>
      </c>
      <c r="E2065">
        <v>31759.14</v>
      </c>
      <c r="R2065">
        <v>20</v>
      </c>
      <c r="S2065" t="s">
        <v>22</v>
      </c>
      <c r="AA2065" s="10">
        <f t="shared" si="2798"/>
        <v>3147.788</v>
      </c>
      <c r="AB2065" s="3" cm="1">
        <f t="array" ref="AB2065">100000000/Lvac(AA2065)</f>
        <v>31759.142036738423</v>
      </c>
      <c r="AC2065" s="28">
        <f t="shared" si="2799"/>
        <v>3.1768340180469588E-7</v>
      </c>
      <c r="AD2065" s="28">
        <f t="shared" si="2800"/>
        <v>3.1486996684079735E-7</v>
      </c>
      <c r="AE2065" s="21">
        <f t="shared" si="2801"/>
        <v>31759.141009310497</v>
      </c>
      <c r="AF2065" s="10" cm="1">
        <f t="array" ref="AF2065">Lair(100000000/AE2065)</f>
        <v>3147.7881018367279</v>
      </c>
      <c r="AG2065" s="10">
        <f t="shared" si="2802"/>
        <v>1.004467614031479E-2</v>
      </c>
      <c r="AH2065" s="10" t="b">
        <f t="shared" si="2793"/>
        <v>1</v>
      </c>
      <c r="AI2065" s="10">
        <f t="shared" si="2815"/>
        <v>3147.788</v>
      </c>
      <c r="AJ2065">
        <v>3.0000000000000001E-3</v>
      </c>
      <c r="AK2065" s="3" cm="1">
        <f t="array" ref="AK2065">100000000/Lvac($AA2065)</f>
        <v>31759.142036738423</v>
      </c>
      <c r="AL2065" s="21">
        <f t="shared" si="2845"/>
        <v>3.0268056841888741E-2</v>
      </c>
      <c r="AM2065" s="21"/>
      <c r="AN2065" s="21"/>
      <c r="AO2065" s="21"/>
      <c r="AP2065" s="21"/>
      <c r="AS2065" s="3">
        <f t="shared" si="2807"/>
        <v>2.0367384240671527E-3</v>
      </c>
      <c r="AT2065" s="3" cm="1">
        <f t="array" ref="AT2065">AS2065-(100000000/LvacE($A2065)-$E2065)</f>
        <v>-5.4140724387252703E-5</v>
      </c>
      <c r="BB2065"/>
      <c r="BC2065"/>
      <c r="BD2065"/>
      <c r="BE2065"/>
      <c r="BF2065"/>
      <c r="BG2065"/>
      <c r="BH2065"/>
      <c r="BI2065"/>
      <c r="BJ2065"/>
      <c r="BN2065" s="16" cm="1">
        <f t="array" ref="BN2065">$C2065*EXP(poly_from_str(100000000/$E2065,BN$4342))</f>
        <v>0</v>
      </c>
      <c r="BO2065" s="16"/>
      <c r="BY2065" t="e">
        <v>#N/A</v>
      </c>
    </row>
    <row r="2066" spans="1:77" hidden="1" x14ac:dyDescent="0.25">
      <c r="A2066">
        <v>3147.0430000000001</v>
      </c>
      <c r="B2066" s="2" t="str">
        <f t="shared" si="2792"/>
        <v/>
      </c>
      <c r="C2066">
        <v>20</v>
      </c>
      <c r="D2066" t="s">
        <v>170</v>
      </c>
      <c r="E2066">
        <v>31766.66</v>
      </c>
      <c r="F2066">
        <v>37919</v>
      </c>
      <c r="G2066" t="s">
        <v>5</v>
      </c>
      <c r="H2066" s="5" t="s">
        <v>8</v>
      </c>
      <c r="I2066">
        <v>69686</v>
      </c>
      <c r="J2066" t="s">
        <v>3</v>
      </c>
      <c r="K2066" s="5" t="s">
        <v>4</v>
      </c>
      <c r="L2066">
        <v>37919.58</v>
      </c>
      <c r="M2066" t="str">
        <f t="shared" ref="M2066:M2068" si="2846">$G2066&amp;""</f>
        <v>e</v>
      </c>
      <c r="N2066" t="str">
        <f t="shared" ref="N2066:N2068" si="2847">$H2066&amp;""</f>
        <v>7/2</v>
      </c>
      <c r="O2066">
        <v>69686.259999999995</v>
      </c>
      <c r="P2066" t="str">
        <f t="shared" ref="P2066:P2068" si="2848">$J2066&amp;""</f>
        <v>o</v>
      </c>
      <c r="Q2066" t="str">
        <f t="shared" ref="Q2066:Q2068" si="2849">$K2066&amp;""</f>
        <v>9/2</v>
      </c>
      <c r="R2066">
        <v>20</v>
      </c>
      <c r="AA2066" s="10">
        <f t="shared" si="2798"/>
        <v>3147.0430000000001</v>
      </c>
      <c r="AB2066" s="3" cm="1">
        <f t="array" ref="AB2066">100000000/Lvac(AA2066)</f>
        <v>31766.660100569505</v>
      </c>
      <c r="AC2066" s="28">
        <f t="shared" si="2799"/>
        <v>3.1775860704794946E-7</v>
      </c>
      <c r="AD2066" s="28">
        <f t="shared" si="2800"/>
        <v>3.1479544806854666E-7</v>
      </c>
      <c r="AE2066" s="21">
        <f t="shared" si="2801"/>
        <v>31766.660049813654</v>
      </c>
      <c r="AF2066" s="10" cm="1">
        <f t="array" ref="AF2066">Lair(100000000/AE2066)</f>
        <v>3147.0430050284435</v>
      </c>
      <c r="AG2066" s="10">
        <f t="shared" si="2802"/>
        <v>1.0047064832061321E-2</v>
      </c>
      <c r="AH2066" s="10" t="b">
        <f t="shared" si="2793"/>
        <v>1</v>
      </c>
      <c r="AI2066" s="10">
        <f t="shared" ref="AI2066:AI2068" si="2850">$AF2066</f>
        <v>3147.0430050284435</v>
      </c>
      <c r="AJ2066" s="10">
        <f>AL2066/AK2066*AI2066</f>
        <v>9.9067481285891445E-3</v>
      </c>
      <c r="AK2066" s="16" cm="1">
        <f t="array" ref="AK2066">100000000/Lvac($AA2066)-0</f>
        <v>31766.660100569505</v>
      </c>
      <c r="AL2066" s="16">
        <f>MAX(0.1,0.007/$AA2066*$AE2066)</f>
        <v>0.1</v>
      </c>
      <c r="AM2066" s="10" cm="1">
        <f t="array" ref="AM2066">Lvac($AI2066)-$BA2066</f>
        <v>1.9769859036387061E-3</v>
      </c>
      <c r="AN2066" s="10">
        <f t="shared" ref="AN2066:AN2068" si="2851">$AK2066-($AX2066-$AW2066)</f>
        <v>-1.9899430488294456E-2</v>
      </c>
      <c r="AO2066" s="3">
        <f t="shared" ref="AO2066:AO2068" si="2852">AM2066/AJ2066</f>
        <v>0.19955952023585521</v>
      </c>
      <c r="AP2066" s="3">
        <v>0.19905181507155972</v>
      </c>
      <c r="AS2066" s="3">
        <f t="shared" si="2807"/>
        <v>1.0056950486614369E-4</v>
      </c>
      <c r="AT2066" s="3" cm="1">
        <f t="array" ref="AT2066">AS2066-(100000000/LvacE($A2066)-$E2066)</f>
        <v>-5.4145126341609284E-5</v>
      </c>
      <c r="AU2066" t="s">
        <v>4759</v>
      </c>
      <c r="AV2066" t="s">
        <v>4833</v>
      </c>
      <c r="AW2066" s="3">
        <v>37919.58</v>
      </c>
      <c r="AX2066" s="3">
        <v>69686.259999999995</v>
      </c>
      <c r="AY2066" s="3"/>
      <c r="AZ2066" s="10" cm="1">
        <f t="array" ref="AZ2066">Lair(100000000/($AX2066-$AW2066))</f>
        <v>3147.0410285405555</v>
      </c>
      <c r="BA2066" s="10">
        <f t="shared" ref="BA2066:BA2068" si="2853">100000000/($AX2066-$AW2066)</f>
        <v>3147.9525087292732</v>
      </c>
      <c r="BB2066" s="12">
        <v>24900000</v>
      </c>
      <c r="BC2066" s="3">
        <v>0.13800000000000001</v>
      </c>
      <c r="BD2066" s="12" cm="1">
        <f t="array" ref="BD2066">SfromgA($BB2066,$BA2066,"")</f>
        <v>0.38336920335578245</v>
      </c>
      <c r="BE2066" s="29">
        <f t="shared" ref="BE2066:BE2068" si="2854">(10^MAX(0.05, -0.312925054856973*((LN($BD2066))^(1/3)) + 0.454808404431693)-1)*100</f>
        <v>479.92377012681402</v>
      </c>
      <c r="BG2066" s="3"/>
      <c r="BH2066" s="3"/>
      <c r="BI2066" s="12">
        <f t="shared" ref="BI2066:BI2068" si="2855">IF($BB2066="",$BF2066,$BB2066)</f>
        <v>24900000</v>
      </c>
      <c r="BJ2066" s="29">
        <f t="shared" ref="BJ2066:BJ2068" si="2856">IF($BB2066="",$BH2066,$BE2066)</f>
        <v>479.92377012681402</v>
      </c>
      <c r="BK2066" s="3">
        <f t="shared" ref="BK2066:BK2068" si="2857">LN(BN2066*100000000/($AX2066-$AW2066)/$BI2066)</f>
        <v>-5.3362564052400625</v>
      </c>
      <c r="BL2066" s="13">
        <f>EXP(BK$4341*$AX2066+BK$4342)*$BI2066/(100000000/($AX2066-$AW2066))</f>
        <v>4.4596317535787735</v>
      </c>
      <c r="BM2066" s="3">
        <f t="shared" ref="BM2066:BM2068" si="2858">LN(BL2066/$C2066)</f>
        <v>-1.5006660773929748</v>
      </c>
      <c r="BN2066" s="16" cm="1">
        <f t="array" ref="BN2066">$C2066*EXP(poly_from_str(100000000/$E2066,BN$4342))</f>
        <v>38.077152599086418</v>
      </c>
      <c r="BO2066" s="3">
        <f t="shared" ref="BO2066:BO2068" si="2859">LN($C2066)</f>
        <v>2.9957322735539909</v>
      </c>
      <c r="BP2066" s="13">
        <f t="shared" ref="BP2066:BP2068" si="2860">LN(BL2066/BN2066)</f>
        <v>-2.1445482367827648</v>
      </c>
      <c r="BY2066">
        <v>35917</v>
      </c>
    </row>
    <row r="2067" spans="1:77" hidden="1" x14ac:dyDescent="0.25">
      <c r="A2067">
        <v>3143.78</v>
      </c>
      <c r="B2067" s="2" t="str">
        <f t="shared" si="2792"/>
        <v/>
      </c>
      <c r="C2067">
        <v>20</v>
      </c>
      <c r="D2067" t="s">
        <v>14</v>
      </c>
      <c r="E2067">
        <v>31799.63</v>
      </c>
      <c r="F2067">
        <v>28720</v>
      </c>
      <c r="G2067" t="s">
        <v>5</v>
      </c>
      <c r="H2067" s="5" t="s">
        <v>4</v>
      </c>
      <c r="I2067">
        <v>60520</v>
      </c>
      <c r="J2067" t="s">
        <v>3</v>
      </c>
      <c r="K2067" s="5" t="s">
        <v>8</v>
      </c>
      <c r="L2067">
        <v>28720.71</v>
      </c>
      <c r="M2067" t="str">
        <f t="shared" si="2846"/>
        <v>e</v>
      </c>
      <c r="N2067" t="str">
        <f t="shared" si="2847"/>
        <v>9/2</v>
      </c>
      <c r="O2067">
        <v>60520.32</v>
      </c>
      <c r="P2067" t="str">
        <f t="shared" si="2848"/>
        <v>o</v>
      </c>
      <c r="Q2067" t="str">
        <f t="shared" si="2849"/>
        <v>7/2</v>
      </c>
      <c r="R2067">
        <v>20</v>
      </c>
      <c r="AA2067" s="10">
        <f t="shared" si="2798"/>
        <v>3143.78</v>
      </c>
      <c r="AB2067" s="3" cm="1">
        <f t="array" ref="AB2067">100000000/Lvac(AA2067)</f>
        <v>31799.630188281186</v>
      </c>
      <c r="AC2067" s="28">
        <f t="shared" si="2799"/>
        <v>3.1808841585607135E-7</v>
      </c>
      <c r="AD2067" s="28">
        <f t="shared" si="2800"/>
        <v>3.1446906585992953E-7</v>
      </c>
      <c r="AE2067" s="21">
        <f t="shared" si="2801"/>
        <v>31799.63009306333</v>
      </c>
      <c r="AF2067" s="10" cm="1">
        <f t="array" ref="AF2067">Lair(100000000/AE2067)</f>
        <v>3143.7800094137979</v>
      </c>
      <c r="AG2067" s="10">
        <f t="shared" si="2802"/>
        <v>1.0057546995699634E-2</v>
      </c>
      <c r="AH2067" s="10" t="b">
        <f t="shared" si="2793"/>
        <v>1</v>
      </c>
      <c r="AI2067" s="10">
        <f t="shared" si="2850"/>
        <v>3143.7800094137979</v>
      </c>
      <c r="AJ2067">
        <v>7.0000000000000001E-3</v>
      </c>
      <c r="AK2067" s="3" cm="1">
        <f t="array" ref="AK2067">100000000/Lvac($AA2067)</f>
        <v>31799.630188281186</v>
      </c>
      <c r="AL2067" s="21">
        <f>AJ2067/AI2067*AK2067</f>
        <v>7.0805657727772975E-2</v>
      </c>
      <c r="AM2067" s="10" cm="1">
        <f t="array" ref="AM2067">Lvac($AI2067)-$BA2067</f>
        <v>-1.9870202413585503E-3</v>
      </c>
      <c r="AN2067" s="10">
        <f t="shared" si="2851"/>
        <v>2.0188281185255619E-2</v>
      </c>
      <c r="AO2067" s="3">
        <f t="shared" si="2852"/>
        <v>-0.28386003447979291</v>
      </c>
      <c r="AP2067" s="3">
        <v>-0.28520520150518025</v>
      </c>
      <c r="AS2067" s="3">
        <f t="shared" si="2807"/>
        <v>1.8828118481906131E-4</v>
      </c>
      <c r="AT2067" s="3" cm="1">
        <f t="array" ref="AT2067">AS2067-(100000000/LvacE($A2067)-$E2067)</f>
        <v>-5.416331987362355E-5</v>
      </c>
      <c r="AU2067" t="s">
        <v>4703</v>
      </c>
      <c r="AV2067" t="s">
        <v>4725</v>
      </c>
      <c r="AW2067" s="3">
        <v>28720.71</v>
      </c>
      <c r="AX2067" s="3">
        <v>60520.32</v>
      </c>
      <c r="AY2067" s="3"/>
      <c r="AZ2067" s="10" cm="1">
        <f t="array" ref="AZ2067">Lair(100000000/($AX2067-$AW2067))</f>
        <v>3143.781995933608</v>
      </c>
      <c r="BA2067" s="10">
        <f t="shared" si="2853"/>
        <v>3144.6926550357061</v>
      </c>
      <c r="BB2067" s="12">
        <v>79700000</v>
      </c>
      <c r="BC2067" s="3">
        <v>0.21</v>
      </c>
      <c r="BD2067" s="12" cm="1">
        <f t="array" ref="BD2067">SfromgA($BB2067,$BA2067,"")</f>
        <v>1.2232811968407247</v>
      </c>
      <c r="BE2067" s="29">
        <f t="shared" si="2854"/>
        <v>86.784660945968923</v>
      </c>
      <c r="BG2067" s="3"/>
      <c r="BH2067" s="3"/>
      <c r="BI2067" s="12">
        <f t="shared" si="2855"/>
        <v>79700000</v>
      </c>
      <c r="BJ2067" s="29">
        <f t="shared" si="2856"/>
        <v>86.784660945968923</v>
      </c>
      <c r="BK2067" s="3">
        <f t="shared" si="2857"/>
        <v>-6.4966586321945101</v>
      </c>
      <c r="BL2067" s="13">
        <f>EXP(BK$4341*$AX2067+BK$4342)*$BI2067/(100000000/($AX2067-$AW2067))</f>
        <v>28.672360092182299</v>
      </c>
      <c r="BM2067" s="3">
        <f t="shared" si="2858"/>
        <v>0.36020132217830003</v>
      </c>
      <c r="BN2067" s="16" cm="1">
        <f t="array" ref="BN2067">$C2067*EXP(poly_from_str(100000000/$E2067,BN$4342))</f>
        <v>38.231128736285378</v>
      </c>
      <c r="BO2067" s="3">
        <f t="shared" si="2859"/>
        <v>2.9957322735539909</v>
      </c>
      <c r="BP2067" s="13">
        <f t="shared" si="2860"/>
        <v>-0.28771647642339637</v>
      </c>
      <c r="BY2067">
        <v>36053</v>
      </c>
    </row>
    <row r="2068" spans="1:77" hidden="1" x14ac:dyDescent="0.25">
      <c r="A2068">
        <v>3143.5369999999998</v>
      </c>
      <c r="B2068" s="2" t="str">
        <f t="shared" si="2792"/>
        <v/>
      </c>
      <c r="C2068">
        <v>7</v>
      </c>
      <c r="D2068" t="s">
        <v>134</v>
      </c>
      <c r="E2068">
        <v>31802.09</v>
      </c>
      <c r="F2068">
        <v>30733</v>
      </c>
      <c r="G2068" t="s">
        <v>5</v>
      </c>
      <c r="H2068" s="5" t="s">
        <v>16</v>
      </c>
      <c r="I2068">
        <v>62535</v>
      </c>
      <c r="J2068" t="s">
        <v>3</v>
      </c>
      <c r="K2068" s="5" t="s">
        <v>4</v>
      </c>
      <c r="L2068">
        <v>30733.53</v>
      </c>
      <c r="M2068" t="str">
        <f t="shared" si="2846"/>
        <v>e</v>
      </c>
      <c r="N2068" t="str">
        <f t="shared" si="2847"/>
        <v>11/2</v>
      </c>
      <c r="O2068">
        <v>62535.62</v>
      </c>
      <c r="P2068" t="str">
        <f t="shared" si="2848"/>
        <v>o</v>
      </c>
      <c r="Q2068" t="str">
        <f t="shared" si="2849"/>
        <v>9/2</v>
      </c>
      <c r="R2068">
        <v>20</v>
      </c>
      <c r="AA2068" s="10">
        <f t="shared" si="2798"/>
        <v>3143.5369999999998</v>
      </c>
      <c r="AB2068" s="3" cm="1">
        <f t="array" ref="AB2068">100000000/Lvac(AA2068)</f>
        <v>31802.088253328868</v>
      </c>
      <c r="AC2068" s="28">
        <f t="shared" si="2799"/>
        <v>3.1811300455506013E-7</v>
      </c>
      <c r="AD2068" s="28">
        <f t="shared" si="2800"/>
        <v>3.1444475973848213E-7</v>
      </c>
      <c r="AE2068" s="21">
        <f t="shared" si="2801"/>
        <v>31802.089136793154</v>
      </c>
      <c r="AF2068" s="10" cm="1">
        <f t="array" ref="AF2068">Lair(100000000/AE2068)</f>
        <v>3143.5369126690221</v>
      </c>
      <c r="AG2068" s="10">
        <f t="shared" si="2802"/>
        <v>1.0058328922695816E-2</v>
      </c>
      <c r="AH2068" s="10" t="b">
        <f t="shared" si="2793"/>
        <v>1</v>
      </c>
      <c r="AI2068" s="10">
        <f t="shared" si="2850"/>
        <v>3143.5369126690221</v>
      </c>
      <c r="AJ2068" s="10">
        <f>AL2068/AK2068*AI2068</f>
        <v>7.9077496738660848E-3</v>
      </c>
      <c r="AK2068" s="23" cm="1">
        <f t="array" ref="AK2068">100000000/Lvac($AA2068)+0</f>
        <v>31802.088253328868</v>
      </c>
      <c r="AL2068" s="23">
        <f>MAX(0.08,0.007/$AA2068*$AE2068)</f>
        <v>0.08</v>
      </c>
      <c r="AM2068" s="10" cm="1">
        <f t="array" ref="AM2068">Lvac($AI2068)-$BA2068</f>
        <v>8.5350007339002332E-5</v>
      </c>
      <c r="AN2068" s="10">
        <f t="shared" si="2851"/>
        <v>-1.7466711360611953E-3</v>
      </c>
      <c r="AO2068" s="3">
        <f t="shared" si="2852"/>
        <v>1.0793210566726863E-2</v>
      </c>
      <c r="AP2068" s="3">
        <v>2.183971252572714E-2</v>
      </c>
      <c r="AS2068" s="3">
        <f t="shared" si="2807"/>
        <v>-1.7466711324232165E-3</v>
      </c>
      <c r="AT2068" s="3" cm="1">
        <f t="array" ref="AT2068">AS2068-(100000000/LvacE($A2068)-$E2068)</f>
        <v>-5.4164604080142453E-5</v>
      </c>
      <c r="AU2068" t="s">
        <v>4823</v>
      </c>
      <c r="AV2068" t="s">
        <v>4834</v>
      </c>
      <c r="AW2068" s="3">
        <v>30733.53</v>
      </c>
      <c r="AX2068" s="3">
        <v>62535.62</v>
      </c>
      <c r="AY2068" s="3"/>
      <c r="AZ2068" s="10" cm="1">
        <f t="array" ref="AZ2068">Lair(100000000/($AX2068-$AW2068))</f>
        <v>3143.5368273405097</v>
      </c>
      <c r="BA2068" s="10">
        <f t="shared" si="2853"/>
        <v>3144.4474246818368</v>
      </c>
      <c r="BB2068" s="12">
        <v>86200000</v>
      </c>
      <c r="BC2068" s="3">
        <v>0.39600000000000002</v>
      </c>
      <c r="BD2068" s="12" cm="1">
        <f t="array" ref="BD2068">SfromgA($BB2068,$BA2068,"")</f>
        <v>1.322737416956689</v>
      </c>
      <c r="BE2068" s="29">
        <f t="shared" si="2854"/>
        <v>77.893875721088207</v>
      </c>
      <c r="BG2068" s="3"/>
      <c r="BH2068" s="3"/>
      <c r="BI2068" s="12">
        <f t="shared" si="2855"/>
        <v>86200000</v>
      </c>
      <c r="BJ2068" s="29">
        <f t="shared" si="2856"/>
        <v>77.893875721088207</v>
      </c>
      <c r="BK2068" s="3">
        <f t="shared" si="2857"/>
        <v>-7.6246643983961064</v>
      </c>
      <c r="BL2068" s="13">
        <f>EXP(BK$4341*$AX2068+BK$4342)*$BI2068/(100000000/($AX2068-$AW2068))</f>
        <v>26.610060762778456</v>
      </c>
      <c r="BM2068" s="3">
        <f t="shared" si="2858"/>
        <v>1.3353792193882146</v>
      </c>
      <c r="BN2068" s="16" cm="1">
        <f t="array" ref="BN2068">$C2068*EXP(poly_from_str(100000000/$E2068,BN$4342))</f>
        <v>13.384842140812983</v>
      </c>
      <c r="BO2068" s="3">
        <f t="shared" si="2859"/>
        <v>1.9459101490553132</v>
      </c>
      <c r="BP2068" s="13">
        <f t="shared" si="2860"/>
        <v>0.68716648527904922</v>
      </c>
      <c r="BY2068">
        <v>12622</v>
      </c>
    </row>
    <row r="2069" spans="1:77" hidden="1" x14ac:dyDescent="0.25">
      <c r="A2069">
        <v>3143.4960000000001</v>
      </c>
      <c r="B2069" s="2" t="str">
        <f t="shared" si="2792"/>
        <v/>
      </c>
      <c r="C2069">
        <v>0</v>
      </c>
      <c r="E2069">
        <v>31802.5</v>
      </c>
      <c r="R2069">
        <v>20</v>
      </c>
      <c r="S2069" t="s">
        <v>22</v>
      </c>
      <c r="AA2069" s="10">
        <f t="shared" si="2798"/>
        <v>3143.4960000000001</v>
      </c>
      <c r="AB2069" s="3" cm="1">
        <f t="array" ref="AB2069">100000000/Lvac(AA2069)</f>
        <v>31802.503026050752</v>
      </c>
      <c r="AC2069" s="28">
        <f t="shared" si="2799"/>
        <v>3.1811715364040544E-7</v>
      </c>
      <c r="AD2069" s="28">
        <f t="shared" si="2800"/>
        <v>3.1444065870565548E-7</v>
      </c>
      <c r="AE2069" s="21">
        <f t="shared" si="2801"/>
        <v>31802.501495438231</v>
      </c>
      <c r="AF2069" s="10" cm="1">
        <f t="array" ref="AF2069">Lair(100000000/AE2069)</f>
        <v>3143.4961512980358</v>
      </c>
      <c r="AG2069" s="10">
        <f t="shared" si="2802"/>
        <v>1.0058460870643823E-2</v>
      </c>
      <c r="AH2069" s="10" t="b">
        <f t="shared" si="2793"/>
        <v>1</v>
      </c>
      <c r="AI2069" s="10">
        <f t="shared" si="2815"/>
        <v>3143.4960000000001</v>
      </c>
      <c r="AJ2069">
        <v>3.0000000000000001E-3</v>
      </c>
      <c r="AK2069" s="3" cm="1">
        <f t="array" ref="AK2069">100000000/Lvac($AA2069)</f>
        <v>31802.503026050752</v>
      </c>
      <c r="AL2069" s="21">
        <f t="shared" ref="AL2069:AL2076" si="2861">AJ2069/AI2069*AK2069</f>
        <v>3.0350765223862937E-2</v>
      </c>
      <c r="AM2069" s="21"/>
      <c r="AN2069" s="21"/>
      <c r="AO2069" s="21"/>
      <c r="AP2069" s="21"/>
      <c r="AS2069" s="3">
        <f t="shared" si="2807"/>
        <v>3.0260507519415114E-3</v>
      </c>
      <c r="AT2069" s="3" cm="1">
        <f t="array" ref="AT2069">AS2069-(100000000/LvacE($A2069)-$E2069)</f>
        <v>-5.4164822358870879E-5</v>
      </c>
      <c r="BB2069"/>
      <c r="BC2069"/>
      <c r="BD2069"/>
      <c r="BE2069"/>
      <c r="BF2069"/>
      <c r="BG2069"/>
      <c r="BH2069"/>
      <c r="BI2069"/>
      <c r="BJ2069"/>
      <c r="BN2069" s="16" cm="1">
        <f t="array" ref="BN2069">$C2069*EXP(poly_from_str(100000000/$E2069,BN$4342))</f>
        <v>0</v>
      </c>
      <c r="BO2069" s="16"/>
      <c r="BY2069" t="e">
        <v>#N/A</v>
      </c>
    </row>
    <row r="2070" spans="1:77" hidden="1" x14ac:dyDescent="0.25">
      <c r="A2070">
        <v>3143.46</v>
      </c>
      <c r="B2070" s="2" t="str">
        <f t="shared" si="2792"/>
        <v/>
      </c>
      <c r="C2070">
        <v>0</v>
      </c>
      <c r="E2070">
        <v>31802.87</v>
      </c>
      <c r="R2070">
        <v>20</v>
      </c>
      <c r="S2070" t="s">
        <v>22</v>
      </c>
      <c r="AA2070" s="10">
        <f t="shared" si="2798"/>
        <v>3143.46</v>
      </c>
      <c r="AB2070" s="3" cm="1">
        <f t="array" ref="AB2070">100000000/Lvac(AA2070)</f>
        <v>31802.867225653768</v>
      </c>
      <c r="AC2070" s="28">
        <f t="shared" si="2799"/>
        <v>3.181207968289719E-7</v>
      </c>
      <c r="AD2070" s="28">
        <f t="shared" si="2800"/>
        <v>3.1443705779878565E-7</v>
      </c>
      <c r="AE2070" s="21">
        <f t="shared" si="2801"/>
        <v>31802.868628982917</v>
      </c>
      <c r="AF2070" s="10" cm="1">
        <f t="array" ref="AF2070">Lair(100000000/AE2070)</f>
        <v>3143.4598612868654</v>
      </c>
      <c r="AG2070" s="10">
        <f t="shared" si="2802"/>
        <v>1.0058576731635486E-2</v>
      </c>
      <c r="AH2070" s="10" t="b">
        <f t="shared" si="2793"/>
        <v>1</v>
      </c>
      <c r="AI2070" s="10">
        <f t="shared" si="2815"/>
        <v>3143.46</v>
      </c>
      <c r="AJ2070">
        <v>3.0000000000000001E-3</v>
      </c>
      <c r="AK2070" s="3" cm="1">
        <f t="array" ref="AK2070">100000000/Lvac($AA2070)</f>
        <v>31802.867225653768</v>
      </c>
      <c r="AL2070" s="21">
        <f t="shared" si="2861"/>
        <v>3.0351460389812915E-2</v>
      </c>
      <c r="AM2070" s="21"/>
      <c r="AN2070" s="21"/>
      <c r="AO2070" s="21"/>
      <c r="AP2070" s="21"/>
      <c r="AS2070" s="3">
        <f t="shared" si="2807"/>
        <v>-2.7743462305807043E-3</v>
      </c>
      <c r="AT2070" s="3" cm="1">
        <f t="array" ref="AT2070">AS2070-(100000000/LvacE($A2070)-$E2070)</f>
        <v>-5.4165011533768848E-5</v>
      </c>
      <c r="BB2070"/>
      <c r="BC2070"/>
      <c r="BD2070"/>
      <c r="BE2070"/>
      <c r="BF2070"/>
      <c r="BG2070"/>
      <c r="BH2070"/>
      <c r="BI2070"/>
      <c r="BJ2070"/>
      <c r="BN2070" s="16" cm="1">
        <f t="array" ref="BN2070">$C2070*EXP(poly_from_str(100000000/$E2070,BN$4342))</f>
        <v>0</v>
      </c>
      <c r="BO2070" s="16"/>
      <c r="BY2070" t="e">
        <v>#N/A</v>
      </c>
    </row>
    <row r="2071" spans="1:77" hidden="1" x14ac:dyDescent="0.25">
      <c r="A2071">
        <v>3143.431</v>
      </c>
      <c r="B2071" s="2" t="str">
        <f t="shared" si="2792"/>
        <v/>
      </c>
      <c r="C2071">
        <v>0</v>
      </c>
      <c r="E2071">
        <v>31803.16</v>
      </c>
      <c r="R2071">
        <v>20</v>
      </c>
      <c r="S2071" t="s">
        <v>22</v>
      </c>
      <c r="AA2071" s="10">
        <f t="shared" si="2798"/>
        <v>3143.431</v>
      </c>
      <c r="AB2071" s="3" cm="1">
        <f t="array" ref="AB2071">100000000/Lvac(AA2071)</f>
        <v>31803.160614733501</v>
      </c>
      <c r="AC2071" s="28">
        <f t="shared" si="2799"/>
        <v>3.1812373168044727E-7</v>
      </c>
      <c r="AD2071" s="28">
        <f t="shared" si="2800"/>
        <v>3.1443415706825326E-7</v>
      </c>
      <c r="AE2071" s="21">
        <f t="shared" si="2801"/>
        <v>31803.160303781257</v>
      </c>
      <c r="AF2071" s="10" cm="1">
        <f t="array" ref="AF2071">Lair(100000000/AE2071)</f>
        <v>3143.4310307357455</v>
      </c>
      <c r="AG2071" s="10">
        <f t="shared" si="2802"/>
        <v>1.0058670066995824E-2</v>
      </c>
      <c r="AH2071" s="10" t="b">
        <f t="shared" si="2793"/>
        <v>1</v>
      </c>
      <c r="AI2071" s="10">
        <f t="shared" si="2815"/>
        <v>3143.431</v>
      </c>
      <c r="AJ2071">
        <v>3.0000000000000001E-3</v>
      </c>
      <c r="AK2071" s="3" cm="1">
        <f t="array" ref="AK2071">100000000/Lvac($AA2071)</f>
        <v>31803.160614733501</v>
      </c>
      <c r="AL2071" s="21">
        <f t="shared" si="2861"/>
        <v>3.0352020401974943E-2</v>
      </c>
      <c r="AM2071" s="21"/>
      <c r="AN2071" s="21"/>
      <c r="AO2071" s="21"/>
      <c r="AP2071" s="21"/>
      <c r="AS2071" s="3">
        <f t="shared" si="2807"/>
        <v>6.1473350069718435E-4</v>
      </c>
      <c r="AT2071" s="3" cm="1">
        <f t="array" ref="AT2071">AS2071-(100000000/LvacE($A2071)-$E2071)</f>
        <v>-5.4165164328878745E-5</v>
      </c>
      <c r="BB2071"/>
      <c r="BC2071"/>
      <c r="BD2071"/>
      <c r="BE2071"/>
      <c r="BF2071"/>
      <c r="BG2071"/>
      <c r="BH2071"/>
      <c r="BI2071"/>
      <c r="BJ2071"/>
      <c r="BN2071" s="16" cm="1">
        <f t="array" ref="BN2071">$C2071*EXP(poly_from_str(100000000/$E2071,BN$4342))</f>
        <v>0</v>
      </c>
      <c r="BO2071" s="16"/>
      <c r="BY2071" t="e">
        <v>#N/A</v>
      </c>
    </row>
    <row r="2072" spans="1:77" hidden="1" x14ac:dyDescent="0.25">
      <c r="A2072">
        <v>3140.9380000000001</v>
      </c>
      <c r="B2072" s="2" t="str">
        <f t="shared" si="2792"/>
        <v/>
      </c>
      <c r="C2072">
        <v>6</v>
      </c>
      <c r="E2072">
        <v>31828.400000000001</v>
      </c>
      <c r="F2072">
        <v>35024</v>
      </c>
      <c r="G2072" t="s">
        <v>5</v>
      </c>
      <c r="H2072" s="5" t="s">
        <v>8</v>
      </c>
      <c r="I2072">
        <v>66852</v>
      </c>
      <c r="J2072" t="s">
        <v>3</v>
      </c>
      <c r="K2072" s="5" t="s">
        <v>8</v>
      </c>
      <c r="L2072">
        <v>35024.49</v>
      </c>
      <c r="M2072" t="str">
        <f t="shared" ref="M2072:M2077" si="2862">$G2072&amp;""</f>
        <v>e</v>
      </c>
      <c r="N2072" t="str">
        <f t="shared" ref="N2072:N2077" si="2863">$H2072&amp;""</f>
        <v>7/2</v>
      </c>
      <c r="O2072">
        <v>66852.87</v>
      </c>
      <c r="P2072" t="str">
        <f t="shared" ref="P2072:P2077" si="2864">$J2072&amp;""</f>
        <v>o</v>
      </c>
      <c r="Q2072" t="str">
        <f t="shared" ref="Q2072:Q2077" si="2865">$K2072&amp;""</f>
        <v>7/2</v>
      </c>
      <c r="R2072">
        <v>20</v>
      </c>
      <c r="AA2072" s="10">
        <f t="shared" si="2798"/>
        <v>3140.9380000000001</v>
      </c>
      <c r="AB2072" s="3" cm="1">
        <f t="array" ref="AB2072">100000000/Lvac(AA2072)</f>
        <v>31828.402208754695</v>
      </c>
      <c r="AC2072" s="28">
        <f t="shared" si="2799"/>
        <v>3.1837623028534788E-7</v>
      </c>
      <c r="AD2072" s="28">
        <f t="shared" si="2800"/>
        <v>3.1418479427312905E-7</v>
      </c>
      <c r="AE2072" s="21">
        <f t="shared" si="2801"/>
        <v>31828.401089742474</v>
      </c>
      <c r="AF2072" s="10" cm="1">
        <f t="array" ref="AF2072">Lair(100000000/AE2072)</f>
        <v>3140.9381104322197</v>
      </c>
      <c r="AG2072" s="10">
        <f t="shared" si="2802"/>
        <v>1.0066703355614579E-2</v>
      </c>
      <c r="AH2072" s="10" t="b">
        <f t="shared" si="2793"/>
        <v>1</v>
      </c>
      <c r="AI2072" s="10">
        <f t="shared" ref="AI2072:AI2077" si="2866">$AF2072</f>
        <v>3140.9381104322197</v>
      </c>
      <c r="AJ2072">
        <v>3.0000000000000001E-3</v>
      </c>
      <c r="AK2072" s="3" cm="1">
        <f t="array" ref="AK2072">100000000/Lvac($AA2072)</f>
        <v>31828.402208754695</v>
      </c>
      <c r="AL2072" s="21">
        <f t="shared" si="2861"/>
        <v>3.0400219064846367E-2</v>
      </c>
      <c r="AM2072" s="10" cm="1">
        <f t="array" ref="AM2072">Lvac($AI2072)-$BA2072</f>
        <v>-2.0818139769289701E-3</v>
      </c>
      <c r="AN2072" s="10">
        <f t="shared" ref="AN2072:AN2077" si="2867">$AK2072-($AX2072-$AW2072)</f>
        <v>2.2208754697203403E-2</v>
      </c>
      <c r="AO2072" s="3">
        <f t="shared" ref="AO2072:AO2077" si="2868">AM2072/AJ2072</f>
        <v>-0.69393799230965669</v>
      </c>
      <c r="AP2072" s="3">
        <v>-0.73075800340423791</v>
      </c>
      <c r="AS2072" s="3">
        <f t="shared" si="2807"/>
        <v>2.2087546931288671E-3</v>
      </c>
      <c r="AT2072" s="3" cm="1">
        <f t="array" ref="AT2072">AS2072-(100000000/LvacE($A2072)-$E2072)</f>
        <v>-5.4177715355763212E-5</v>
      </c>
      <c r="AU2072" t="s">
        <v>4765</v>
      </c>
      <c r="AV2072" t="s">
        <v>4825</v>
      </c>
      <c r="AW2072" s="3">
        <v>35024.49</v>
      </c>
      <c r="AX2072" s="3">
        <v>66852.87</v>
      </c>
      <c r="AY2072" s="3"/>
      <c r="AZ2072" s="10" cm="1">
        <f t="array" ref="AZ2072">Lair(100000000/($AX2072-$AW2072))</f>
        <v>3140.9401917219943</v>
      </c>
      <c r="BA2072" s="10">
        <f t="shared" ref="BA2072:BA2077" si="2869">100000000/($AX2072-$AW2072)</f>
        <v>3141.8501350053007</v>
      </c>
      <c r="BB2072" s="12">
        <v>33500000</v>
      </c>
      <c r="BC2072" s="3">
        <v>0.224</v>
      </c>
      <c r="BD2072" s="12" cm="1">
        <f t="array" ref="BD2072">SfromgA($BB2072,$BA2072,"")</f>
        <v>0.51278411541637414</v>
      </c>
      <c r="BE2072" s="29">
        <f t="shared" ref="BE2072:BE2077" si="2870">(10^MAX(0.05, -0.312925054856973*((LN($BD2072))^(1/3)) + 0.454808404431693)-1)*100</f>
        <v>434.98565665425161</v>
      </c>
      <c r="BG2072" s="3"/>
      <c r="BH2072" s="3"/>
      <c r="BI2072" s="12">
        <f t="shared" ref="BI2072:BI2077" si="2871">IF($BB2072="",$BF2072,$BB2072)</f>
        <v>33500000</v>
      </c>
      <c r="BJ2072" s="29">
        <f t="shared" ref="BJ2072:BJ2077" si="2872">IF($BB2072="",$BH2072,$BE2072)</f>
        <v>434.98565665425161</v>
      </c>
      <c r="BK2072" s="3">
        <f t="shared" ref="BK2072:BK2077" si="2873">LN(BN2072*100000000/($AX2072-$AW2072)/$BI2072)</f>
        <v>-6.8314159395881866</v>
      </c>
      <c r="BL2072" s="13">
        <f t="shared" ref="BL2072:BL2077" si="2874">EXP(BK$4341*$AX2072+BK$4342)*$BI2072/(100000000/($AX2072-$AW2072))</f>
        <v>7.4556016050927276</v>
      </c>
      <c r="BM2072" s="3">
        <f t="shared" ref="BM2072:BM2077" si="2875">LN(BL2072/$C2072)</f>
        <v>0.21720617393429514</v>
      </c>
      <c r="BN2072" s="16" cm="1">
        <f t="array" ref="BN2072">$C2072*EXP(poly_from_str(100000000/$E2072,BN$4342))</f>
        <v>11.508350897672411</v>
      </c>
      <c r="BO2072" s="3">
        <f t="shared" ref="BO2072:BO2077" si="2876">LN($C2072)</f>
        <v>1.791759469228055</v>
      </c>
      <c r="BP2072" s="13">
        <f>LN(BL2072/BN2072)</f>
        <v>-0.43410729369160195</v>
      </c>
      <c r="BY2072">
        <v>10850</v>
      </c>
    </row>
    <row r="2073" spans="1:77" hidden="1" x14ac:dyDescent="0.25">
      <c r="A2073">
        <v>3138.607</v>
      </c>
      <c r="B2073" s="2" t="str">
        <f t="shared" si="2792"/>
        <v/>
      </c>
      <c r="C2073">
        <v>6</v>
      </c>
      <c r="E2073">
        <v>31852.04</v>
      </c>
      <c r="F2073">
        <v>36640</v>
      </c>
      <c r="G2073" t="s">
        <v>5</v>
      </c>
      <c r="H2073" s="5" t="s">
        <v>8</v>
      </c>
      <c r="I2073">
        <v>68492</v>
      </c>
      <c r="J2073" t="s">
        <v>3</v>
      </c>
      <c r="K2073" s="5" t="s">
        <v>8</v>
      </c>
      <c r="L2073">
        <v>36640.379999999997</v>
      </c>
      <c r="M2073" t="str">
        <f t="shared" si="2862"/>
        <v>e</v>
      </c>
      <c r="N2073" t="str">
        <f t="shared" si="2863"/>
        <v>7/2</v>
      </c>
      <c r="O2073">
        <v>68492.429999999993</v>
      </c>
      <c r="P2073" t="str">
        <f t="shared" si="2864"/>
        <v>o</v>
      </c>
      <c r="Q2073" t="str">
        <f t="shared" si="2865"/>
        <v>7/2</v>
      </c>
      <c r="R2073">
        <v>20</v>
      </c>
      <c r="AA2073" s="10">
        <f t="shared" si="2798"/>
        <v>3138.607</v>
      </c>
      <c r="AB2073" s="3" cm="1">
        <f t="array" ref="AB2073">100000000/Lvac(AA2073)</f>
        <v>31852.039827397828</v>
      </c>
      <c r="AC2073" s="28">
        <f t="shared" si="2799"/>
        <v>3.1861268390722381E-7</v>
      </c>
      <c r="AD2073" s="28">
        <f t="shared" si="2800"/>
        <v>3.1395163556835713E-7</v>
      </c>
      <c r="AE2073" s="21">
        <f t="shared" si="2801"/>
        <v>31852.039914970665</v>
      </c>
      <c r="AF2073" s="10" cm="1">
        <f t="array" ref="AF2073">Lair(100000000/AE2073)</f>
        <v>3138.6069913705014</v>
      </c>
      <c r="AG2073" s="10">
        <f t="shared" si="2802"/>
        <v>1.0074231948663505E-2</v>
      </c>
      <c r="AH2073" s="10" t="b">
        <f t="shared" si="2793"/>
        <v>1</v>
      </c>
      <c r="AI2073" s="10">
        <f t="shared" si="2866"/>
        <v>3138.6069913705014</v>
      </c>
      <c r="AJ2073">
        <v>3.0000000000000001E-3</v>
      </c>
      <c r="AK2073" s="3" cm="1">
        <f t="array" ref="AK2073">100000000/Lvac($AA2073)</f>
        <v>31852.039827397828</v>
      </c>
      <c r="AL2073" s="21">
        <f t="shared" si="2861"/>
        <v>3.0445391775689643E-2</v>
      </c>
      <c r="AM2073" s="10" cm="1">
        <f t="array" ref="AM2073">Lvac($AI2073)-$BA2073</f>
        <v>9.9403694412103505E-4</v>
      </c>
      <c r="AN2073" s="10">
        <f t="shared" si="2867"/>
        <v>-1.0172602167585865E-2</v>
      </c>
      <c r="AO2073" s="3">
        <f t="shared" si="2868"/>
        <v>0.331345648040345</v>
      </c>
      <c r="AP2073" s="3">
        <v>0.3342228719702689</v>
      </c>
      <c r="AS2073" s="3">
        <f t="shared" si="2807"/>
        <v>-1.7260217282455415E-4</v>
      </c>
      <c r="AT2073" s="3" cm="1">
        <f t="array" ref="AT2073">AS2073-(100000000/LvacE($A2073)-$E2073)</f>
        <v>-5.4188498324947432E-5</v>
      </c>
      <c r="AU2073" t="s">
        <v>4800</v>
      </c>
      <c r="AV2073" t="s">
        <v>4826</v>
      </c>
      <c r="AW2073" s="3">
        <v>36640.379999999997</v>
      </c>
      <c r="AX2073" s="3">
        <v>68492.429999999993</v>
      </c>
      <c r="AY2073" s="3"/>
      <c r="AZ2073" s="10" cm="1">
        <f t="array" ref="AZ2073">Lair(100000000/($AX2073-$AW2073))</f>
        <v>3138.6059975838161</v>
      </c>
      <c r="BA2073" s="10">
        <f t="shared" si="2869"/>
        <v>3139.5153530149555</v>
      </c>
      <c r="BB2073" s="12">
        <v>9080000</v>
      </c>
      <c r="BC2073" s="3">
        <v>4.5999999999999999E-2</v>
      </c>
      <c r="BD2073" s="12" cm="1">
        <f t="array" ref="BD2073">SfromgA($BB2073,$BA2073,"")</f>
        <v>0.13867783151992849</v>
      </c>
      <c r="BE2073" s="29">
        <f t="shared" si="2870"/>
        <v>603.81658213194623</v>
      </c>
      <c r="BG2073" s="3"/>
      <c r="BH2073" s="3"/>
      <c r="BI2073" s="12">
        <f t="shared" si="2871"/>
        <v>9080000</v>
      </c>
      <c r="BJ2073" s="29">
        <f t="shared" si="2872"/>
        <v>603.81658213194623</v>
      </c>
      <c r="BK2073" s="3">
        <f t="shared" si="2873"/>
        <v>-5.5239856946725565</v>
      </c>
      <c r="BL2073" s="13">
        <f t="shared" si="2874"/>
        <v>1.7854380210511369</v>
      </c>
      <c r="BM2073" s="3">
        <f t="shared" si="2875"/>
        <v>-1.2120956941550258</v>
      </c>
      <c r="BN2073" s="16" cm="1">
        <f t="array" ref="BN2073">$C2073*EXP(poly_from_str(100000000/$E2073,BN$4342))</f>
        <v>11.539493105195069</v>
      </c>
      <c r="BO2073" s="3">
        <f t="shared" si="2876"/>
        <v>1.791759469228055</v>
      </c>
      <c r="BP2073" s="13">
        <f t="shared" ref="BP2073:BP2074" si="2877">LN(BL2073/BN2073)</f>
        <v>-1.8661115600157685</v>
      </c>
      <c r="BY2073">
        <v>10878</v>
      </c>
    </row>
    <row r="2074" spans="1:77" hidden="1" x14ac:dyDescent="0.25">
      <c r="A2074">
        <v>3138.2260000000001</v>
      </c>
      <c r="B2074" s="2" t="str">
        <f t="shared" si="2792"/>
        <v/>
      </c>
      <c r="C2074">
        <v>10</v>
      </c>
      <c r="D2074" t="s">
        <v>1155</v>
      </c>
      <c r="E2074">
        <v>31855.91</v>
      </c>
      <c r="F2074">
        <v>34825</v>
      </c>
      <c r="G2074" t="s">
        <v>5</v>
      </c>
      <c r="H2074" s="5" t="s">
        <v>8</v>
      </c>
      <c r="I2074">
        <v>66681</v>
      </c>
      <c r="J2074" t="s">
        <v>3</v>
      </c>
      <c r="K2074" s="5" t="s">
        <v>18</v>
      </c>
      <c r="L2074">
        <v>34825.49</v>
      </c>
      <c r="M2074" t="str">
        <f t="shared" si="2862"/>
        <v>e</v>
      </c>
      <c r="N2074" t="str">
        <f t="shared" si="2863"/>
        <v>7/2</v>
      </c>
      <c r="O2074">
        <v>66681.14</v>
      </c>
      <c r="P2074" t="str">
        <f t="shared" si="2864"/>
        <v>o</v>
      </c>
      <c r="Q2074" t="str">
        <f t="shared" si="2865"/>
        <v>5/2</v>
      </c>
      <c r="R2074">
        <v>20</v>
      </c>
      <c r="AA2074" s="10">
        <f t="shared" si="2798"/>
        <v>3138.2260000000001</v>
      </c>
      <c r="AB2074" s="3" cm="1">
        <f t="array" ref="AB2074">100000000/Lvac(AA2074)</f>
        <v>31855.90671498431</v>
      </c>
      <c r="AC2074" s="28">
        <f t="shared" si="2799"/>
        <v>3.186513654529661E-7</v>
      </c>
      <c r="AD2074" s="28">
        <f t="shared" si="2800"/>
        <v>3.1391352597401421E-7</v>
      </c>
      <c r="AE2074" s="21">
        <f t="shared" si="2801"/>
        <v>31855.908382095175</v>
      </c>
      <c r="AF2074" s="10" cm="1">
        <f t="array" ref="AF2074">Lair(100000000/AE2074)</f>
        <v>3138.2258357614255</v>
      </c>
      <c r="AG2074" s="10">
        <f t="shared" si="2802"/>
        <v>1.0075464086236031E-2</v>
      </c>
      <c r="AH2074" s="10" t="b">
        <f t="shared" si="2793"/>
        <v>1</v>
      </c>
      <c r="AI2074" s="10">
        <f t="shared" si="2866"/>
        <v>3138.2258357614255</v>
      </c>
      <c r="AJ2074">
        <v>2.9000000000000001E-2</v>
      </c>
      <c r="AK2074" s="3" cm="1">
        <f t="array" ref="AK2074">100000000/Lvac($AA2074)</f>
        <v>31855.90671498431</v>
      </c>
      <c r="AL2074" s="21">
        <f t="shared" si="2861"/>
        <v>0.29437693240786122</v>
      </c>
      <c r="AM2074" s="10" cm="1">
        <f t="array" ref="AM2074">Lvac($AI2074)-$BA2074</f>
        <v>-2.5461615223321132E-2</v>
      </c>
      <c r="AN2074" s="10">
        <f t="shared" si="2867"/>
        <v>0.25671498430892825</v>
      </c>
      <c r="AO2074" s="3">
        <f t="shared" si="2868"/>
        <v>-0.87798673183865972</v>
      </c>
      <c r="AP2074" s="3">
        <v>-0.87232190656417008</v>
      </c>
      <c r="AS2074" s="3">
        <f t="shared" si="2807"/>
        <v>-3.2850156894710381E-3</v>
      </c>
      <c r="AT2074" s="3" cm="1">
        <f t="array" ref="AT2074">AS2074-(100000000/LvacE($A2074)-$E2074)</f>
        <v>-5.4190175433177501E-5</v>
      </c>
      <c r="AU2074" t="s">
        <v>4756</v>
      </c>
      <c r="AV2074" t="s">
        <v>4846</v>
      </c>
      <c r="AW2074" s="3">
        <v>34825.49</v>
      </c>
      <c r="AX2074" s="3">
        <v>66681.14</v>
      </c>
      <c r="AY2074" s="3"/>
      <c r="AZ2074" s="10" cm="1">
        <f t="array" ref="AZ2074">Lair(100000000/($AX2074-$AW2074))</f>
        <v>3138.2512909665975</v>
      </c>
      <c r="BA2074" s="10">
        <f t="shared" si="2869"/>
        <v>3139.1605570754323</v>
      </c>
      <c r="BB2074" s="12">
        <v>23900000</v>
      </c>
      <c r="BC2074" s="3">
        <v>3.2000000000000001E-2</v>
      </c>
      <c r="BD2074" s="12" cm="1">
        <f t="array" ref="BD2074">SfromgA($BB2074,$BA2074,"")</f>
        <v>0.36489830632207143</v>
      </c>
      <c r="BE2074" s="29">
        <f t="shared" si="2870"/>
        <v>486.92131337095867</v>
      </c>
      <c r="BG2074" s="3"/>
      <c r="BH2074" s="3"/>
      <c r="BI2074" s="12">
        <f t="shared" si="2871"/>
        <v>23900000</v>
      </c>
      <c r="BJ2074" s="29">
        <f t="shared" si="2872"/>
        <v>486.92131337095867</v>
      </c>
      <c r="BK2074" s="3">
        <f t="shared" si="2873"/>
        <v>-5.9806424982206048</v>
      </c>
      <c r="BL2074" s="13">
        <f t="shared" si="2874"/>
        <v>5.3935465245166929</v>
      </c>
      <c r="BM2074" s="3">
        <f t="shared" si="2875"/>
        <v>-0.61738194216347408</v>
      </c>
      <c r="BN2074" s="16" cm="1">
        <f t="array" ref="BN2074">$C2074*EXP(poly_from_str(100000000/$E2074,BN$4342))</f>
        <v>19.240853674526846</v>
      </c>
      <c r="BO2074" s="3">
        <f t="shared" si="2876"/>
        <v>2.3025850929940459</v>
      </c>
      <c r="BP2074" s="13">
        <f t="shared" si="2877"/>
        <v>-1.2718326632005819</v>
      </c>
      <c r="BY2074">
        <v>18137</v>
      </c>
    </row>
    <row r="2075" spans="1:77" hidden="1" x14ac:dyDescent="0.25">
      <c r="A2075">
        <v>3136.08</v>
      </c>
      <c r="B2075" s="2" t="str">
        <f t="shared" si="2792"/>
        <v/>
      </c>
      <c r="C2075">
        <v>10</v>
      </c>
      <c r="D2075" t="s">
        <v>1155</v>
      </c>
      <c r="E2075">
        <v>31877.7</v>
      </c>
      <c r="F2075">
        <v>35801</v>
      </c>
      <c r="G2075" t="s">
        <v>5</v>
      </c>
      <c r="H2075" s="5" t="s">
        <v>8</v>
      </c>
      <c r="I2075">
        <v>67679</v>
      </c>
      <c r="J2075" t="s">
        <v>3</v>
      </c>
      <c r="K2075" s="5" t="s">
        <v>8</v>
      </c>
      <c r="L2075">
        <v>35801.120000000003</v>
      </c>
      <c r="M2075" t="str">
        <f t="shared" si="2862"/>
        <v>e</v>
      </c>
      <c r="N2075" t="str">
        <f t="shared" si="2863"/>
        <v>7/2</v>
      </c>
      <c r="O2075">
        <v>67679.210000000006</v>
      </c>
      <c r="P2075" t="str">
        <f t="shared" si="2864"/>
        <v>o</v>
      </c>
      <c r="Q2075" t="str">
        <f t="shared" si="2865"/>
        <v>7/2</v>
      </c>
      <c r="R2075">
        <v>20</v>
      </c>
      <c r="AA2075" s="10">
        <f t="shared" si="2798"/>
        <v>3136.08</v>
      </c>
      <c r="AB2075" s="3" cm="1">
        <f t="array" ref="AB2075">100000000/Lvac(AA2075)</f>
        <v>31877.704686073899</v>
      </c>
      <c r="AC2075" s="28">
        <f t="shared" si="2799"/>
        <v>3.1886941659651543E-7</v>
      </c>
      <c r="AD2075" s="28">
        <f t="shared" si="2800"/>
        <v>3.1369887193818575E-7</v>
      </c>
      <c r="AE2075" s="21">
        <f t="shared" si="2801"/>
        <v>31877.702304736049</v>
      </c>
      <c r="AF2075" s="10" cm="1">
        <f t="array" ref="AF2075">Lair(100000000/AE2075)</f>
        <v>3136.0802342813017</v>
      </c>
      <c r="AG2075" s="10">
        <f t="shared" si="2802"/>
        <v>1.0082412547842194E-2</v>
      </c>
      <c r="AH2075" s="10" t="b">
        <f t="shared" si="2793"/>
        <v>1</v>
      </c>
      <c r="AI2075" s="10">
        <f t="shared" si="2866"/>
        <v>3136.0802342813017</v>
      </c>
      <c r="AJ2075">
        <v>2.9000000000000001E-2</v>
      </c>
      <c r="AK2075" s="3" cm="1">
        <f t="array" ref="AK2075">100000000/Lvac($AA2075)</f>
        <v>31877.704686073899</v>
      </c>
      <c r="AL2075" s="21">
        <f t="shared" si="2861"/>
        <v>0.29477990575327262</v>
      </c>
      <c r="AM2075" s="10" cm="1">
        <f t="array" ref="AM2075">Lvac($AI2075)-$BA2075</f>
        <v>3.815146266379088E-2</v>
      </c>
      <c r="AN2075" s="10">
        <f t="shared" si="2867"/>
        <v>-0.3853139261045726</v>
      </c>
      <c r="AO2075" s="3">
        <f t="shared" si="2868"/>
        <v>1.3155676780617545</v>
      </c>
      <c r="AP2075" s="3">
        <v>1.3074869784445737</v>
      </c>
      <c r="AS2075" s="3">
        <f t="shared" si="2807"/>
        <v>4.6860738984833006E-3</v>
      </c>
      <c r="AT2075" s="3" cm="1">
        <f t="array" ref="AT2075">AS2075-(100000000/LvacE($A2075)-$E2075)</f>
        <v>-5.4199143050936982E-5</v>
      </c>
      <c r="AU2075" t="s">
        <v>4805</v>
      </c>
      <c r="AV2075" t="s">
        <v>4856</v>
      </c>
      <c r="AW2075" s="3">
        <v>35801.120000000003</v>
      </c>
      <c r="AX2075" s="3">
        <v>67679.210000000006</v>
      </c>
      <c r="AY2075" s="3"/>
      <c r="AZ2075" s="10" cm="1">
        <f t="array" ref="AZ2075">Lair(100000000/($AX2075-$AW2075))</f>
        <v>3136.0420924219479</v>
      </c>
      <c r="BA2075" s="10">
        <f t="shared" si="2869"/>
        <v>3136.9508022594828</v>
      </c>
      <c r="BB2075" s="12">
        <v>107000000</v>
      </c>
      <c r="BC2075" s="3">
        <v>0.23300000000000001</v>
      </c>
      <c r="BD2075" s="12" cm="1">
        <f t="array" ref="BD2075">SfromgA($BB2075,$BA2075,"")</f>
        <v>1.6301976409419112</v>
      </c>
      <c r="BE2075" s="29">
        <f t="shared" si="2870"/>
        <v>61.556610037494238</v>
      </c>
      <c r="BG2075" s="3"/>
      <c r="BH2075" s="3"/>
      <c r="BI2075" s="12">
        <f t="shared" si="2871"/>
        <v>107000000</v>
      </c>
      <c r="BJ2075" s="29">
        <f t="shared" si="2872"/>
        <v>61.556610037494238</v>
      </c>
      <c r="BK2075" s="3">
        <f t="shared" si="2873"/>
        <v>-7.4778882127566995</v>
      </c>
      <c r="BL2075" s="13">
        <f t="shared" si="2874"/>
        <v>22.399176473690169</v>
      </c>
      <c r="BM2075" s="3">
        <f t="shared" si="2875"/>
        <v>0.80643910062371194</v>
      </c>
      <c r="BN2075" s="16" cm="1">
        <f t="array" ref="BN2075">$C2075*EXP(poly_from_str(100000000/$E2075,BN$4342))</f>
        <v>19.287257692014247</v>
      </c>
      <c r="BO2075" s="3">
        <f t="shared" si="2876"/>
        <v>2.3025850929940459</v>
      </c>
      <c r="BP2075" s="13">
        <f t="shared" ref="BP2075:BP2076" si="2878">LN(BL2075/BN2075)</f>
        <v>0.14957953896193626</v>
      </c>
      <c r="BY2075">
        <v>18178</v>
      </c>
    </row>
    <row r="2076" spans="1:77" hidden="1" x14ac:dyDescent="0.25">
      <c r="A2076">
        <v>3133.5160000000001</v>
      </c>
      <c r="B2076" s="2" t="str">
        <f t="shared" si="2792"/>
        <v/>
      </c>
      <c r="C2076">
        <v>5</v>
      </c>
      <c r="E2076">
        <v>31903.79</v>
      </c>
      <c r="F2076">
        <v>36640</v>
      </c>
      <c r="G2076" t="s">
        <v>5</v>
      </c>
      <c r="H2076" s="5" t="s">
        <v>8</v>
      </c>
      <c r="I2076">
        <v>68544</v>
      </c>
      <c r="J2076" t="s">
        <v>3</v>
      </c>
      <c r="K2076" s="5" t="s">
        <v>4</v>
      </c>
      <c r="L2076">
        <v>36640.379999999997</v>
      </c>
      <c r="M2076" t="str">
        <f t="shared" si="2862"/>
        <v>e</v>
      </c>
      <c r="N2076" t="str">
        <f t="shared" si="2863"/>
        <v>7/2</v>
      </c>
      <c r="O2076">
        <v>68544.19</v>
      </c>
      <c r="P2076" t="str">
        <f t="shared" si="2864"/>
        <v>o</v>
      </c>
      <c r="Q2076" t="str">
        <f t="shared" si="2865"/>
        <v>9/2</v>
      </c>
      <c r="R2076">
        <v>20</v>
      </c>
      <c r="AA2076" s="10">
        <f t="shared" si="2798"/>
        <v>3133.5160000000001</v>
      </c>
      <c r="AB2076" s="3" cm="1">
        <f t="array" ref="AB2076">100000000/Lvac(AA2076)</f>
        <v>31903.787631478783</v>
      </c>
      <c r="AC2076" s="28">
        <f t="shared" si="2799"/>
        <v>3.1913033155088403E-7</v>
      </c>
      <c r="AD2076" s="28">
        <f t="shared" si="2800"/>
        <v>3.1344240738780543E-7</v>
      </c>
      <c r="AE2076" s="21">
        <f t="shared" si="2801"/>
        <v>31903.788837034775</v>
      </c>
      <c r="AF2076" s="10" cm="1">
        <f t="array" ref="AF2076">Lair(100000000/AE2076)</f>
        <v>3133.5158815885866</v>
      </c>
      <c r="AG2076" s="10">
        <f t="shared" si="2802"/>
        <v>1.0090733162281408E-2</v>
      </c>
      <c r="AH2076" s="10" t="b">
        <f t="shared" si="2793"/>
        <v>1</v>
      </c>
      <c r="AI2076" s="10">
        <f t="shared" si="2866"/>
        <v>3133.5158815885866</v>
      </c>
      <c r="AJ2076">
        <v>3.0000000000000001E-3</v>
      </c>
      <c r="AK2076" s="3" cm="1">
        <f t="array" ref="AK2076">100000000/Lvac($AA2076)</f>
        <v>31903.787631478783</v>
      </c>
      <c r="AL2076" s="21">
        <f t="shared" si="2861"/>
        <v>3.0544400127920823E-2</v>
      </c>
      <c r="AM2076" s="10" cm="1">
        <f t="array" ref="AM2076">Lvac($AI2076)-$BA2076</f>
        <v>2.0791781666957831E-3</v>
      </c>
      <c r="AN2076" s="10">
        <f t="shared" si="2867"/>
        <v>-2.2368521222233539E-2</v>
      </c>
      <c r="AO2076" s="3">
        <f t="shared" si="2868"/>
        <v>0.69305938889859442</v>
      </c>
      <c r="AP2076" s="3">
        <v>0.73253979614188813</v>
      </c>
      <c r="AS2076" s="3">
        <f t="shared" si="2807"/>
        <v>-2.3685212181590032E-3</v>
      </c>
      <c r="AT2076" s="3" cm="1">
        <f t="array" ref="AT2076">AS2076-(100000000/LvacE($A2076)-$E2076)</f>
        <v>-5.4208816436585039E-5</v>
      </c>
      <c r="AU2076" t="s">
        <v>4800</v>
      </c>
      <c r="AV2076" t="s">
        <v>4896</v>
      </c>
      <c r="AW2076" s="3">
        <v>36640.379999999997</v>
      </c>
      <c r="AX2076" s="3">
        <v>68544.19</v>
      </c>
      <c r="AY2076" s="3"/>
      <c r="AZ2076" s="10" cm="1">
        <f t="array" ref="AZ2076">Lair(100000000/($AX2076-$AW2076))</f>
        <v>3133.5138029336881</v>
      </c>
      <c r="BA2076" s="10">
        <f t="shared" si="2869"/>
        <v>3134.4218762586656</v>
      </c>
      <c r="BB2076" s="12">
        <v>15700000</v>
      </c>
      <c r="BC2076" s="3">
        <v>0.104</v>
      </c>
      <c r="BD2076" s="12" cm="1">
        <f t="array" ref="BD2076">SfromgA($BB2076,$BA2076,"")</f>
        <v>0.23861918694897402</v>
      </c>
      <c r="BE2076" s="29">
        <f t="shared" si="2870"/>
        <v>542.08727221288825</v>
      </c>
      <c r="BG2076" s="3"/>
      <c r="BH2076" s="3"/>
      <c r="BI2076" s="12">
        <f t="shared" si="2871"/>
        <v>15700000</v>
      </c>
      <c r="BJ2076" s="29">
        <f t="shared" si="2872"/>
        <v>542.08727221288825</v>
      </c>
      <c r="BK2076" s="3">
        <f t="shared" si="2873"/>
        <v>-6.2498780505370082</v>
      </c>
      <c r="BL2076" s="13">
        <f t="shared" si="2874"/>
        <v>3.0800359108391278</v>
      </c>
      <c r="BM2076" s="3">
        <f t="shared" si="2875"/>
        <v>-0.4844966561532339</v>
      </c>
      <c r="BN2076" s="16" cm="1">
        <f t="array" ref="BN2076">$C2076*EXP(poly_from_str(100000000/$E2076,BN$4342))</f>
        <v>9.6706274461374822</v>
      </c>
      <c r="BO2076" s="3">
        <f t="shared" si="2876"/>
        <v>1.6094379124341003</v>
      </c>
      <c r="BP2076" s="13">
        <f t="shared" si="2878"/>
        <v>-1.14415193692603</v>
      </c>
      <c r="BY2076">
        <v>9113</v>
      </c>
    </row>
    <row r="2077" spans="1:77" hidden="1" x14ac:dyDescent="0.25">
      <c r="A2077">
        <v>3129.4589999999998</v>
      </c>
      <c r="B2077" s="2" t="str">
        <f t="shared" si="2792"/>
        <v/>
      </c>
      <c r="C2077">
        <v>9</v>
      </c>
      <c r="D2077" t="s">
        <v>134</v>
      </c>
      <c r="E2077">
        <v>31945.15</v>
      </c>
      <c r="F2077">
        <v>30733</v>
      </c>
      <c r="G2077" t="s">
        <v>5</v>
      </c>
      <c r="H2077" s="5" t="s">
        <v>16</v>
      </c>
      <c r="I2077">
        <v>62678</v>
      </c>
      <c r="J2077" t="s">
        <v>3</v>
      </c>
      <c r="K2077" s="5" t="s">
        <v>15</v>
      </c>
      <c r="L2077">
        <v>30733.53</v>
      </c>
      <c r="M2077" t="str">
        <f t="shared" si="2862"/>
        <v>e</v>
      </c>
      <c r="N2077" t="str">
        <f t="shared" si="2863"/>
        <v>11/2</v>
      </c>
      <c r="O2077">
        <v>62678.7</v>
      </c>
      <c r="P2077" t="str">
        <f t="shared" si="2864"/>
        <v>o</v>
      </c>
      <c r="Q2077" t="str">
        <f t="shared" si="2865"/>
        <v>13/2</v>
      </c>
      <c r="R2077">
        <v>20</v>
      </c>
      <c r="AA2077" s="10">
        <f t="shared" si="2798"/>
        <v>3129.4589999999998</v>
      </c>
      <c r="AB2077" s="3" cm="1">
        <f t="array" ref="AB2077">100000000/Lvac(AA2077)</f>
        <v>31945.145812107345</v>
      </c>
      <c r="AC2077" s="28">
        <f t="shared" si="2799"/>
        <v>3.1954404898738089E-7</v>
      </c>
      <c r="AD2077" s="28">
        <f t="shared" si="2800"/>
        <v>3.1303660527384281E-7</v>
      </c>
      <c r="AE2077" s="21">
        <f t="shared" si="2801"/>
        <v>31945.14794913054</v>
      </c>
      <c r="AF2077" s="10" cm="1">
        <f t="array" ref="AF2077">Lair(100000000/AE2077)</f>
        <v>3129.4587906417037</v>
      </c>
      <c r="AG2077" s="10">
        <f t="shared" si="2802"/>
        <v>1.0103940619146528E-2</v>
      </c>
      <c r="AH2077" s="10" t="b">
        <f t="shared" si="2793"/>
        <v>1</v>
      </c>
      <c r="AI2077" s="10">
        <f t="shared" si="2866"/>
        <v>3129.4587906417037</v>
      </c>
      <c r="AJ2077" s="10">
        <f>AL2077/AK2077*AI2077</f>
        <v>7.8370812493349165E-3</v>
      </c>
      <c r="AK2077" s="23" cm="1">
        <f t="array" ref="AK2077">100000000/Lvac($AA2077)+0</f>
        <v>31945.145812107345</v>
      </c>
      <c r="AL2077" s="23">
        <f>MAX(0.08,0.007/$AA2077*$AE2077)</f>
        <v>0.08</v>
      </c>
      <c r="AM2077" s="10" cm="1">
        <f t="array" ref="AM2077">Lvac($AI2077)-$BA2077</f>
        <v>2.1608051724797406E-3</v>
      </c>
      <c r="AN2077" s="10">
        <f t="shared" si="2867"/>
        <v>-2.4187892653571907E-2</v>
      </c>
      <c r="AO2077" s="3">
        <f t="shared" si="2868"/>
        <v>0.27571555069218079</v>
      </c>
      <c r="AP2077" s="3">
        <v>0.30243606288486452</v>
      </c>
      <c r="AS2077" s="3">
        <f t="shared" si="2807"/>
        <v>-4.1878926567733288E-3</v>
      </c>
      <c r="AT2077" s="3" cm="1">
        <f t="array" ref="AT2077">AS2077-(100000000/LvacE($A2077)-$E2077)</f>
        <v>-5.4221796744968742E-5</v>
      </c>
      <c r="AU2077" t="s">
        <v>4823</v>
      </c>
      <c r="AV2077" t="s">
        <v>4883</v>
      </c>
      <c r="AW2077" s="3">
        <v>30733.53</v>
      </c>
      <c r="AX2077" s="3">
        <v>62678.7</v>
      </c>
      <c r="AY2077" s="3"/>
      <c r="AZ2077" s="10" cm="1">
        <f t="array" ref="AZ2077">Lair(100000000/($AX2077-$AW2077))</f>
        <v>3129.456630380188</v>
      </c>
      <c r="BA2077" s="10">
        <f t="shared" si="2869"/>
        <v>3130.363682522272</v>
      </c>
      <c r="BB2077" s="12">
        <v>109000000</v>
      </c>
      <c r="BC2077" s="3">
        <v>4.9000000000000002E-2</v>
      </c>
      <c r="BD2077" s="12" cm="1">
        <f t="array" ref="BD2077">SfromgA($BB2077,$BA2077,"")</f>
        <v>1.6502291221094632</v>
      </c>
      <c r="BE2077" s="29">
        <f t="shared" si="2870"/>
        <v>60.800854905055466</v>
      </c>
      <c r="BG2077" s="3"/>
      <c r="BH2077" s="3"/>
      <c r="BI2077" s="12">
        <f t="shared" si="2871"/>
        <v>109000000</v>
      </c>
      <c r="BJ2077" s="29">
        <f t="shared" si="2872"/>
        <v>60.800854905055466</v>
      </c>
      <c r="BK2077" s="3">
        <f t="shared" si="2873"/>
        <v>-7.5968396528414948</v>
      </c>
      <c r="BL2077" s="13">
        <f t="shared" si="2874"/>
        <v>33.434383525885636</v>
      </c>
      <c r="BM2077" s="3">
        <f t="shared" si="2875"/>
        <v>1.3123602400121719</v>
      </c>
      <c r="BN2077" s="16" cm="1">
        <f t="array" ref="BN2077">$C2077*EXP(poly_from_str(100000000/$E2077,BN$4342))</f>
        <v>17.480995476606093</v>
      </c>
      <c r="BO2077" s="3">
        <f t="shared" si="2876"/>
        <v>2.1972245773362196</v>
      </c>
      <c r="BP2077" s="13">
        <f>LN(BL2077/BN2077)</f>
        <v>0.6484704992799698</v>
      </c>
      <c r="BY2077">
        <v>16468</v>
      </c>
    </row>
    <row r="2078" spans="1:77" hidden="1" x14ac:dyDescent="0.25">
      <c r="A2078">
        <v>3129.4140000000002</v>
      </c>
      <c r="B2078" s="2" t="str">
        <f t="shared" si="2792"/>
        <v/>
      </c>
      <c r="C2078">
        <v>0</v>
      </c>
      <c r="E2078">
        <v>31945.599999999999</v>
      </c>
      <c r="R2078">
        <v>20</v>
      </c>
      <c r="S2078" t="s">
        <v>22</v>
      </c>
      <c r="AA2078" s="10">
        <f t="shared" si="2798"/>
        <v>3129.4140000000002</v>
      </c>
      <c r="AB2078" s="3" cm="1">
        <f t="array" ref="AB2078">100000000/Lvac(AA2078)</f>
        <v>31945.605155834237</v>
      </c>
      <c r="AC2078" s="28">
        <f t="shared" si="2799"/>
        <v>3.1954864393141974E-7</v>
      </c>
      <c r="AD2078" s="28">
        <f t="shared" si="2800"/>
        <v>3.1303210414136408E-7</v>
      </c>
      <c r="AE2078" s="21">
        <f t="shared" si="2801"/>
        <v>31945.602524809845</v>
      </c>
      <c r="AF2078" s="10" cm="1">
        <f t="array" ref="AF2078">Lair(100000000/AE2078)</f>
        <v>3129.4142577468642</v>
      </c>
      <c r="AG2078" s="10">
        <f t="shared" si="2802"/>
        <v>1.0104087403557701E-2</v>
      </c>
      <c r="AH2078" s="10" t="b">
        <f t="shared" si="2793"/>
        <v>1</v>
      </c>
      <c r="AI2078" s="10">
        <f t="shared" si="2815"/>
        <v>3129.4140000000002</v>
      </c>
      <c r="AJ2078">
        <v>3.0000000000000001E-3</v>
      </c>
      <c r="AK2078" s="3" cm="1">
        <f t="array" ref="AK2078">100000000/Lvac($AA2078)</f>
        <v>31945.605155834237</v>
      </c>
      <c r="AL2078" s="21">
        <f t="shared" ref="AL2078:AL2081" si="2879">AJ2078/AI2078*AK2078</f>
        <v>3.0624524421346205E-2</v>
      </c>
      <c r="AM2078" s="21"/>
      <c r="AN2078" s="21"/>
      <c r="AO2078" s="21"/>
      <c r="AP2078" s="21"/>
      <c r="AS2078" s="3">
        <f t="shared" si="2807"/>
        <v>5.1558342383941635E-3</v>
      </c>
      <c r="AT2078" s="3" cm="1">
        <f t="array" ref="AT2078">AS2078-(100000000/LvacE($A2078)-$E2078)</f>
        <v>-5.4221920436248183E-5</v>
      </c>
      <c r="BB2078"/>
      <c r="BC2078"/>
      <c r="BD2078"/>
      <c r="BE2078"/>
      <c r="BF2078"/>
      <c r="BG2078"/>
      <c r="BH2078"/>
      <c r="BI2078"/>
      <c r="BJ2078"/>
      <c r="BN2078" s="16" cm="1">
        <f t="array" ref="BN2078">$C2078*EXP(poly_from_str(100000000/$E2078,BN$4342))</f>
        <v>0</v>
      </c>
      <c r="BO2078" s="16"/>
      <c r="BY2078" t="e">
        <v>#N/A</v>
      </c>
    </row>
    <row r="2079" spans="1:77" hidden="1" x14ac:dyDescent="0.25">
      <c r="A2079">
        <v>3129.3850000000002</v>
      </c>
      <c r="B2079" s="2" t="str">
        <f t="shared" si="2792"/>
        <v/>
      </c>
      <c r="C2079">
        <v>0</v>
      </c>
      <c r="E2079">
        <v>31945.9</v>
      </c>
      <c r="R2079">
        <v>20</v>
      </c>
      <c r="S2079" t="s">
        <v>22</v>
      </c>
      <c r="AA2079" s="10">
        <f t="shared" si="2798"/>
        <v>3129.3850000000002</v>
      </c>
      <c r="AB2079" s="3" cm="1">
        <f t="array" ref="AB2079">100000000/Lvac(AA2079)</f>
        <v>31945.901184346632</v>
      </c>
      <c r="AC2079" s="28">
        <f t="shared" si="2799"/>
        <v>3.1955160518760072E-7</v>
      </c>
      <c r="AD2079" s="28">
        <f t="shared" si="2800"/>
        <v>3.1302920341154632E-7</v>
      </c>
      <c r="AE2079" s="21">
        <f t="shared" si="2801"/>
        <v>31945.900579963076</v>
      </c>
      <c r="AF2079" s="10" cm="1">
        <f t="array" ref="AF2079">Lair(100000000/AE2079)</f>
        <v>3129.385059207003</v>
      </c>
      <c r="AG2079" s="10">
        <f t="shared" si="2802"/>
        <v>1.0104182001311222E-2</v>
      </c>
      <c r="AH2079" s="10" t="b">
        <f t="shared" si="2793"/>
        <v>1</v>
      </c>
      <c r="AI2079" s="10">
        <f t="shared" si="2815"/>
        <v>3129.3850000000002</v>
      </c>
      <c r="AJ2079">
        <v>3.0000000000000001E-3</v>
      </c>
      <c r="AK2079" s="3" cm="1">
        <f t="array" ref="AK2079">100000000/Lvac($AA2079)</f>
        <v>31945.901184346632</v>
      </c>
      <c r="AL2079" s="21">
        <f t="shared" si="2879"/>
        <v>3.0625092007867328E-2</v>
      </c>
      <c r="AM2079" s="21"/>
      <c r="AN2079" s="21"/>
      <c r="AO2079" s="21"/>
      <c r="AP2079" s="21"/>
      <c r="AS2079" s="3">
        <f t="shared" si="2807"/>
        <v>1.1843466309073847E-3</v>
      </c>
      <c r="AT2079" s="3" cm="1">
        <f t="array" ref="AT2079">AS2079-(100000000/LvacE($A2079)-$E2079)</f>
        <v>-5.4222000471781939E-5</v>
      </c>
      <c r="BB2079"/>
      <c r="BC2079"/>
      <c r="BD2079"/>
      <c r="BE2079"/>
      <c r="BF2079"/>
      <c r="BG2079"/>
      <c r="BH2079"/>
      <c r="BI2079"/>
      <c r="BJ2079"/>
      <c r="BN2079" s="16" cm="1">
        <f t="array" ref="BN2079">$C2079*EXP(poly_from_str(100000000/$E2079,BN$4342))</f>
        <v>0</v>
      </c>
      <c r="BO2079" s="16"/>
      <c r="BY2079" t="e">
        <v>#N/A</v>
      </c>
    </row>
    <row r="2080" spans="1:77" hidden="1" x14ac:dyDescent="0.25">
      <c r="A2080">
        <v>3129.3560000000002</v>
      </c>
      <c r="B2080" s="2" t="str">
        <f t="shared" si="2792"/>
        <v/>
      </c>
      <c r="C2080">
        <v>0</v>
      </c>
      <c r="E2080">
        <v>31946.2</v>
      </c>
      <c r="R2080">
        <v>20</v>
      </c>
      <c r="S2080" t="s">
        <v>22</v>
      </c>
      <c r="AA2080" s="10">
        <f t="shared" si="2798"/>
        <v>3129.3560000000002</v>
      </c>
      <c r="AB2080" s="3" cm="1">
        <f t="array" ref="AB2080">100000000/Lvac(AA2080)</f>
        <v>31946.197218345304</v>
      </c>
      <c r="AC2080" s="28">
        <f t="shared" si="2799"/>
        <v>3.1955456649866616E-7</v>
      </c>
      <c r="AD2080" s="28">
        <f t="shared" si="2800"/>
        <v>3.1302630268173004E-7</v>
      </c>
      <c r="AE2080" s="21">
        <f t="shared" si="2801"/>
        <v>31946.198637876409</v>
      </c>
      <c r="AF2080" s="10" cm="1">
        <f t="array" ref="AF2080">Lair(100000000/AE2080)</f>
        <v>3129.355860941585</v>
      </c>
      <c r="AG2080" s="10">
        <f t="shared" si="2802"/>
        <v>1.0104276601694613E-2</v>
      </c>
      <c r="AH2080" s="10" t="b">
        <f t="shared" si="2793"/>
        <v>1</v>
      </c>
      <c r="AI2080" s="10">
        <f t="shared" si="2815"/>
        <v>3129.3560000000002</v>
      </c>
      <c r="AJ2080">
        <v>3.0000000000000001E-3</v>
      </c>
      <c r="AK2080" s="3" cm="1">
        <f t="array" ref="AK2080">100000000/Lvac($AA2080)</f>
        <v>31946.197218345304</v>
      </c>
      <c r="AL2080" s="21">
        <f t="shared" si="2879"/>
        <v>3.0625659610167687E-2</v>
      </c>
      <c r="AM2080" s="21"/>
      <c r="AN2080" s="21"/>
      <c r="AO2080" s="21"/>
      <c r="AP2080" s="21"/>
      <c r="AS2080" s="3">
        <f t="shared" si="2807"/>
        <v>-2.7816546971735079E-3</v>
      </c>
      <c r="AT2080" s="3" cm="1">
        <f t="array" ref="AT2080">AS2080-(100000000/LvacE($A2080)-$E2080)</f>
        <v>-5.4222087783273309E-5</v>
      </c>
      <c r="BB2080"/>
      <c r="BC2080"/>
      <c r="BD2080"/>
      <c r="BE2080"/>
      <c r="BF2080"/>
      <c r="BG2080"/>
      <c r="BH2080"/>
      <c r="BI2080"/>
      <c r="BJ2080"/>
      <c r="BN2080" s="16" cm="1">
        <f t="array" ref="BN2080">$C2080*EXP(poly_from_str(100000000/$E2080,BN$4342))</f>
        <v>0</v>
      </c>
      <c r="BO2080" s="16"/>
      <c r="BY2080" t="e">
        <v>#N/A</v>
      </c>
    </row>
    <row r="2081" spans="1:77" hidden="1" x14ac:dyDescent="0.25">
      <c r="A2081">
        <v>3123.0320000000002</v>
      </c>
      <c r="B2081" s="2" t="str">
        <f t="shared" si="2792"/>
        <v/>
      </c>
      <c r="C2081">
        <v>10</v>
      </c>
      <c r="D2081" t="s">
        <v>1155</v>
      </c>
      <c r="E2081">
        <v>32010.880000000001</v>
      </c>
      <c r="F2081">
        <v>35384</v>
      </c>
      <c r="G2081" t="s">
        <v>5</v>
      </c>
      <c r="H2081" s="5" t="s">
        <v>18</v>
      </c>
      <c r="I2081">
        <v>67395</v>
      </c>
      <c r="J2081" t="s">
        <v>3</v>
      </c>
      <c r="K2081" s="5" t="s">
        <v>18</v>
      </c>
      <c r="L2081">
        <v>35384.17</v>
      </c>
      <c r="M2081" t="str">
        <f t="shared" ref="M2081:M2082" si="2880">$G2081&amp;""</f>
        <v>e</v>
      </c>
      <c r="N2081" t="str">
        <f t="shared" ref="N2081:N2082" si="2881">$H2081&amp;""</f>
        <v>5/2</v>
      </c>
      <c r="O2081">
        <v>67395.320000000007</v>
      </c>
      <c r="P2081" t="str">
        <f t="shared" ref="P2081:P2082" si="2882">$J2081&amp;""</f>
        <v>o</v>
      </c>
      <c r="Q2081" t="str">
        <f t="shared" ref="Q2081:Q2082" si="2883">$K2081&amp;""</f>
        <v>5/2</v>
      </c>
      <c r="R2081">
        <v>20</v>
      </c>
      <c r="AA2081" s="10">
        <f t="shared" si="2798"/>
        <v>3123.0320000000002</v>
      </c>
      <c r="AB2081" s="3" cm="1">
        <f t="array" ref="AB2081">100000000/Lvac(AA2081)</f>
        <v>32010.884359631593</v>
      </c>
      <c r="AC2081" s="28">
        <f t="shared" si="2799"/>
        <v>3.2020165019122444E-7</v>
      </c>
      <c r="AD2081" s="28">
        <f t="shared" si="2800"/>
        <v>3.1239374356713613E-7</v>
      </c>
      <c r="AE2081" s="21">
        <f t="shared" si="2801"/>
        <v>32010.882126014563</v>
      </c>
      <c r="AF2081" s="10" cm="1">
        <f t="array" ref="AF2081">Lair(100000000/AE2081)</f>
        <v>3123.03221792355</v>
      </c>
      <c r="AG2081" s="10">
        <f t="shared" si="2802"/>
        <v>1.0124968998017247E-2</v>
      </c>
      <c r="AH2081" s="10" t="b">
        <f t="shared" si="2793"/>
        <v>1</v>
      </c>
      <c r="AI2081" s="10">
        <f t="shared" ref="AI2081:AI2082" si="2884">$AF2081</f>
        <v>3123.03221792355</v>
      </c>
      <c r="AJ2081">
        <v>2.9000000000000001E-2</v>
      </c>
      <c r="AK2081" s="3" cm="1">
        <f t="array" ref="AK2081">100000000/Lvac($AA2081)</f>
        <v>32010.884359631593</v>
      </c>
      <c r="AL2081" s="21">
        <f t="shared" si="2879"/>
        <v>0.29724818114317669</v>
      </c>
      <c r="AM2081" s="10" cm="1">
        <f t="array" ref="AM2081">Lvac($AI2081)-$BA2081</f>
        <v>2.6141567221202422E-2</v>
      </c>
      <c r="AN2081" s="10">
        <f t="shared" ref="AN2081:AN2082" si="2885">$AK2081-($AX2081-$AW2081)</f>
        <v>-0.26564036841591587</v>
      </c>
      <c r="AO2081" s="3">
        <f t="shared" ref="AO2081:AO2082" si="2886">AM2081/AJ2081</f>
        <v>0.90143335245525591</v>
      </c>
      <c r="AP2081" s="3">
        <v>0.89391685699818724</v>
      </c>
      <c r="AS2081" s="3">
        <f t="shared" si="2807"/>
        <v>4.3596315917966422E-3</v>
      </c>
      <c r="AT2081" s="3" cm="1">
        <f t="array" ref="AT2081">AS2081-(100000000/LvacE($A2081)-$E2081)</f>
        <v>-5.423641050583683E-5</v>
      </c>
      <c r="AU2081" t="s">
        <v>4723</v>
      </c>
      <c r="AV2081" t="s">
        <v>4889</v>
      </c>
      <c r="AW2081" s="3">
        <v>35384.17</v>
      </c>
      <c r="AX2081" s="3">
        <v>67395.320000000007</v>
      </c>
      <c r="AY2081" s="3"/>
      <c r="AZ2081" s="10" cm="1">
        <f t="array" ref="AZ2081">Lair(100000000/($AX2081-$AW2081))</f>
        <v>3123.0060829305285</v>
      </c>
      <c r="BA2081" s="10">
        <f t="shared" ref="BA2081:BA2082" si="2887">100000000/($AX2081-$AW2081)</f>
        <v>3123.9115120825081</v>
      </c>
      <c r="BB2081" s="12">
        <v>95300000</v>
      </c>
      <c r="BC2081" s="3">
        <v>0.11799999999999999</v>
      </c>
      <c r="BD2081" s="12" cm="1">
        <f t="array" ref="BD2081">SfromgA($BB2081,$BA2081,"")</f>
        <v>1.4339117753505706</v>
      </c>
      <c r="BE2081" s="29">
        <f t="shared" ref="BE2081:BE2082" si="2888">(10^MAX(0.05, -0.312925054856973*((LN($BD2081))^(1/3)) + 0.454808404431693)-1)*100</f>
        <v>70.654011106988165</v>
      </c>
      <c r="BG2081" s="3"/>
      <c r="BH2081" s="3"/>
      <c r="BI2081" s="12">
        <f t="shared" ref="BI2081:BI2082" si="2889">IF($BB2081="",$BF2081,$BB2081)</f>
        <v>95300000</v>
      </c>
      <c r="BJ2081" s="29">
        <f t="shared" ref="BJ2081:BJ2082" si="2890">IF($BB2081="",$BH2081,$BE2081)</f>
        <v>70.654011106988165</v>
      </c>
      <c r="BK2081" s="3">
        <f t="shared" ref="BK2081:BK2082" si="2891">LN(BN2081*100000000/($AX2081-$AW2081)/$BI2081)</f>
        <v>-7.3529930998885416</v>
      </c>
      <c r="BL2081" s="13">
        <f>EXP(BK$4341*$AX2081+BK$4342)*$BI2081/(100000000/($AX2081-$AW2081))</f>
        <v>20.470002369093866</v>
      </c>
      <c r="BM2081" s="3">
        <f t="shared" ref="BM2081:BM2082" si="2892">LN(BL2081/$C2081)</f>
        <v>0.71637542241406837</v>
      </c>
      <c r="BN2081" s="16" cm="1">
        <f t="array" ref="BN2081">$C2081*EXP(poly_from_str(100000000/$E2081,BN$4342))</f>
        <v>19.544737788584069</v>
      </c>
      <c r="BO2081" s="3">
        <f t="shared" ref="BO2081:BO2082" si="2893">LN($C2081)</f>
        <v>2.3025850929940459</v>
      </c>
      <c r="BP2081" s="13">
        <f t="shared" ref="BP2081:BP2082" si="2894">LN(BL2081/BN2081)</f>
        <v>4.6254432032975037E-2</v>
      </c>
      <c r="BY2081">
        <v>18406</v>
      </c>
    </row>
    <row r="2082" spans="1:77" hidden="1" x14ac:dyDescent="0.25">
      <c r="A2082">
        <v>3122.6460000000002</v>
      </c>
      <c r="B2082" s="2" t="str">
        <f t="shared" si="2792"/>
        <v/>
      </c>
      <c r="C2082">
        <v>7</v>
      </c>
      <c r="D2082" t="s">
        <v>134</v>
      </c>
      <c r="E2082">
        <v>32014.84</v>
      </c>
      <c r="F2082">
        <v>45807</v>
      </c>
      <c r="G2082" t="s">
        <v>5</v>
      </c>
      <c r="H2082" s="5" t="s">
        <v>18</v>
      </c>
      <c r="I2082">
        <v>77822</v>
      </c>
      <c r="J2082" t="s">
        <v>3</v>
      </c>
      <c r="K2082" s="5" t="s">
        <v>18</v>
      </c>
      <c r="L2082">
        <v>45807.1</v>
      </c>
      <c r="M2082" t="str">
        <f t="shared" si="2880"/>
        <v>e</v>
      </c>
      <c r="N2082" t="str">
        <f t="shared" si="2881"/>
        <v>5/2</v>
      </c>
      <c r="O2082">
        <v>77822</v>
      </c>
      <c r="P2082" t="str">
        <f t="shared" si="2882"/>
        <v>o</v>
      </c>
      <c r="Q2082" t="str">
        <f t="shared" si="2883"/>
        <v>5/2</v>
      </c>
      <c r="R2082">
        <v>20</v>
      </c>
      <c r="AA2082" s="10">
        <f t="shared" si="2798"/>
        <v>3122.6460000000002</v>
      </c>
      <c r="AB2082" s="3" cm="1">
        <f t="array" ref="AB2082">100000000/Lvac(AA2082)</f>
        <v>32014.841172937526</v>
      </c>
      <c r="AC2082" s="28">
        <f t="shared" si="2799"/>
        <v>3.2024123131472476E-7</v>
      </c>
      <c r="AD2082" s="28">
        <f t="shared" si="2800"/>
        <v>3.1235513385751551E-7</v>
      </c>
      <c r="AE2082" s="21">
        <f t="shared" si="2801"/>
        <v>32014.840571848919</v>
      </c>
      <c r="AF2082" s="10" cm="1">
        <f t="array" ref="AF2082">Lair(100000000/AE2082)</f>
        <v>3122.6460586309017</v>
      </c>
      <c r="AG2082" s="10">
        <f t="shared" si="2802"/>
        <v>1.0126236078783431E-2</v>
      </c>
      <c r="AH2082" s="10" t="b">
        <f t="shared" si="2793"/>
        <v>1</v>
      </c>
      <c r="AI2082" s="10">
        <f t="shared" si="2884"/>
        <v>3122.6460586309017</v>
      </c>
      <c r="AJ2082" s="10">
        <f>AL2082/AK2082*AI2082</f>
        <v>7.8029962210663887E-3</v>
      </c>
      <c r="AK2082" s="23" cm="1">
        <f t="array" ref="AK2082">100000000/Lvac($AA2082)+0</f>
        <v>32014.841172937526</v>
      </c>
      <c r="AL2082" s="23">
        <f>MAX(0.08,0.007/$AA2082*$AE2082)</f>
        <v>0.08</v>
      </c>
      <c r="AM2082" s="10" cm="1">
        <f t="array" ref="AM2082">Lvac($AI2082)-$BA2082</f>
        <v>5.7981403765552386E-3</v>
      </c>
      <c r="AN2082" s="10">
        <f t="shared" si="2885"/>
        <v>-5.8827062475756975E-2</v>
      </c>
      <c r="AO2082" s="3">
        <f t="shared" si="2886"/>
        <v>0.74306589575188098</v>
      </c>
      <c r="AP2082" s="3">
        <v>0.73555012360054206</v>
      </c>
      <c r="AS2082" s="3">
        <f t="shared" si="2807"/>
        <v>1.1729375255526975E-3</v>
      </c>
      <c r="AT2082" s="3" cm="1">
        <f t="array" ref="AT2082">AS2082-(100000000/LvacE($A2082)-$E2082)</f>
        <v>-5.4237054428085685E-5</v>
      </c>
      <c r="AU2082" t="s">
        <v>4967</v>
      </c>
      <c r="AV2082" t="s">
        <v>4881</v>
      </c>
      <c r="AW2082" s="3">
        <v>45807.1</v>
      </c>
      <c r="AX2082" s="3">
        <v>77822</v>
      </c>
      <c r="AY2082" s="3"/>
      <c r="AZ2082" s="10" cm="1">
        <f t="array" ref="AZ2082">Lair(100000000/($AX2082-$AW2082))</f>
        <v>3122.6402619486289</v>
      </c>
      <c r="BA2082" s="10">
        <f t="shared" si="2887"/>
        <v>3123.545599080428</v>
      </c>
      <c r="BB2082" s="12">
        <v>135000000</v>
      </c>
      <c r="BC2082" s="3">
        <v>0.53100000000000003</v>
      </c>
      <c r="BD2082" s="12" cm="1">
        <f t="array" ref="BD2082">SfromgA($BB2082,$BA2082,"")</f>
        <v>2.0305359340596274</v>
      </c>
      <c r="BE2082" s="29">
        <f t="shared" si="2888"/>
        <v>49.922625791833639</v>
      </c>
      <c r="BG2082" s="3"/>
      <c r="BH2082" s="3"/>
      <c r="BI2082" s="12">
        <f t="shared" si="2889"/>
        <v>135000000</v>
      </c>
      <c r="BJ2082" s="29">
        <f t="shared" si="2890"/>
        <v>49.922625791833639</v>
      </c>
      <c r="BK2082" s="3">
        <f t="shared" si="2891"/>
        <v>-8.0576742663735281</v>
      </c>
      <c r="BL2082" s="13">
        <f>EXP(BK$4341*$AX2082+BK$4342)*$BI2082/(100000000/($AX2082-$AW2082))</f>
        <v>13.132654915989804</v>
      </c>
      <c r="BM2082" s="3">
        <f t="shared" si="2892"/>
        <v>0.62919172110333232</v>
      </c>
      <c r="BN2082" s="16" cm="1">
        <f t="array" ref="BN2082">$C2082*EXP(poly_from_str(100000000/$E2082,BN$4342))</f>
        <v>13.686186294534485</v>
      </c>
      <c r="BO2082" s="3">
        <f t="shared" si="2893"/>
        <v>1.9459101490553132</v>
      </c>
      <c r="BP2082" s="13">
        <f t="shared" si="2894"/>
        <v>-4.1285154330345977E-2</v>
      </c>
      <c r="BY2082">
        <v>12888</v>
      </c>
    </row>
    <row r="2083" spans="1:77" hidden="1" x14ac:dyDescent="0.25">
      <c r="A2083">
        <v>3122.585</v>
      </c>
      <c r="B2083" s="2" t="str">
        <f t="shared" si="2792"/>
        <v/>
      </c>
      <c r="C2083">
        <v>0</v>
      </c>
      <c r="E2083">
        <v>32015.47</v>
      </c>
      <c r="R2083">
        <v>20</v>
      </c>
      <c r="S2083" t="s">
        <v>22</v>
      </c>
      <c r="AA2083" s="10">
        <f t="shared" si="2798"/>
        <v>3122.585</v>
      </c>
      <c r="AB2083" s="3" cm="1">
        <f t="array" ref="AB2083">100000000/Lvac(AA2083)</f>
        <v>32015.466561955691</v>
      </c>
      <c r="AC2083" s="28">
        <f t="shared" si="2799"/>
        <v>3.2024748725815311E-7</v>
      </c>
      <c r="AD2083" s="28">
        <f t="shared" si="2800"/>
        <v>3.1234903232311797E-7</v>
      </c>
      <c r="AE2083" s="21">
        <f t="shared" si="2801"/>
        <v>32015.468323897781</v>
      </c>
      <c r="AF2083" s="10" cm="1">
        <f t="array" ref="AF2083">Lair(100000000/AE2083)</f>
        <v>3122.5848281447879</v>
      </c>
      <c r="AG2083" s="10">
        <f t="shared" si="2802"/>
        <v>1.0126436359931866E-2</v>
      </c>
      <c r="AH2083" s="10" t="b">
        <f t="shared" si="2793"/>
        <v>1</v>
      </c>
      <c r="AI2083" s="10">
        <f t="shared" si="2815"/>
        <v>3122.585</v>
      </c>
      <c r="AJ2083">
        <v>3.0000000000000001E-3</v>
      </c>
      <c r="AK2083" s="3" cm="1">
        <f t="array" ref="AK2083">100000000/Lvac($AA2083)</f>
        <v>32015.466561955691</v>
      </c>
      <c r="AL2083" s="21">
        <f t="shared" ref="AL2083:AL2086" si="2895">AJ2083/AI2083*AK2083</f>
        <v>3.0758618159591196E-2</v>
      </c>
      <c r="AM2083" s="21"/>
      <c r="AN2083" s="21"/>
      <c r="AO2083" s="21"/>
      <c r="AP2083" s="21"/>
      <c r="AS2083" s="3">
        <f t="shared" si="2807"/>
        <v>-3.4380443103145808E-3</v>
      </c>
      <c r="AT2083" s="3" cm="1">
        <f t="array" ref="AT2083">AS2083-(100000000/LvacE($A2083)-$E2083)</f>
        <v>-5.4237152653513476E-5</v>
      </c>
      <c r="BB2083"/>
      <c r="BC2083"/>
      <c r="BD2083"/>
      <c r="BE2083"/>
      <c r="BF2083"/>
      <c r="BG2083"/>
      <c r="BH2083"/>
      <c r="BI2083"/>
      <c r="BJ2083"/>
      <c r="BN2083" s="16" cm="1">
        <f t="array" ref="BN2083">$C2083*EXP(poly_from_str(100000000/$E2083,BN$4342))</f>
        <v>0</v>
      </c>
      <c r="BO2083" s="16"/>
      <c r="BY2083" t="e">
        <v>#N/A</v>
      </c>
    </row>
    <row r="2084" spans="1:77" hidden="1" x14ac:dyDescent="0.25">
      <c r="A2084">
        <v>3122.5369999999998</v>
      </c>
      <c r="B2084" s="2" t="str">
        <f t="shared" si="2792"/>
        <v/>
      </c>
      <c r="C2084">
        <v>0</v>
      </c>
      <c r="E2084">
        <v>32015.96</v>
      </c>
      <c r="R2084">
        <v>20</v>
      </c>
      <c r="S2084" t="s">
        <v>22</v>
      </c>
      <c r="AA2084" s="10">
        <f t="shared" si="2798"/>
        <v>3122.5369999999998</v>
      </c>
      <c r="AB2084" s="3" cm="1">
        <f t="array" ref="AB2084">100000000/Lvac(AA2084)</f>
        <v>32015.95868852421</v>
      </c>
      <c r="AC2084" s="28">
        <f t="shared" si="2799"/>
        <v>3.2025241013957566E-7</v>
      </c>
      <c r="AD2084" s="28">
        <f t="shared" si="2800"/>
        <v>3.1234423111572783E-7</v>
      </c>
      <c r="AE2084" s="21">
        <f t="shared" si="2801"/>
        <v>32015.959360654484</v>
      </c>
      <c r="AF2084" s="10" cm="1">
        <f t="array" ref="AF2084">Lair(100000000/AE2084)</f>
        <v>3122.5369344441883</v>
      </c>
      <c r="AG2084" s="10">
        <f t="shared" si="2802"/>
        <v>1.0126593966464483E-2</v>
      </c>
      <c r="AH2084" s="10" t="b">
        <f t="shared" si="2793"/>
        <v>1</v>
      </c>
      <c r="AI2084" s="10">
        <f t="shared" si="2815"/>
        <v>3122.5369999999998</v>
      </c>
      <c r="AJ2084">
        <v>3.0000000000000001E-3</v>
      </c>
      <c r="AK2084" s="3" cm="1">
        <f t="array" ref="AK2084">100000000/Lvac($AA2084)</f>
        <v>32015.95868852421</v>
      </c>
      <c r="AL2084" s="21">
        <f t="shared" si="2895"/>
        <v>3.0759563798786898E-2</v>
      </c>
      <c r="AM2084" s="21"/>
      <c r="AN2084" s="21"/>
      <c r="AO2084" s="21"/>
      <c r="AP2084" s="21"/>
      <c r="AS2084" s="3">
        <f t="shared" si="2807"/>
        <v>-1.3114757894072682E-3</v>
      </c>
      <c r="AT2084" s="3" cm="1">
        <f t="array" ref="AT2084">AS2084-(100000000/LvacE($A2084)-$E2084)</f>
        <v>-5.4237229051068425E-5</v>
      </c>
      <c r="BB2084"/>
      <c r="BC2084"/>
      <c r="BD2084"/>
      <c r="BE2084"/>
      <c r="BF2084"/>
      <c r="BG2084"/>
      <c r="BH2084"/>
      <c r="BI2084"/>
      <c r="BJ2084"/>
      <c r="BN2084" s="16" cm="1">
        <f t="array" ref="BN2084">$C2084*EXP(poly_from_str(100000000/$E2084,BN$4342))</f>
        <v>0</v>
      </c>
      <c r="BO2084" s="16"/>
      <c r="BY2084" t="e">
        <v>#N/A</v>
      </c>
    </row>
    <row r="2085" spans="1:77" hidden="1" x14ac:dyDescent="0.25">
      <c r="A2085">
        <v>3122.4949999999999</v>
      </c>
      <c r="B2085" s="2" t="str">
        <f t="shared" si="2792"/>
        <v/>
      </c>
      <c r="C2085">
        <v>0</v>
      </c>
      <c r="E2085">
        <v>32016.39</v>
      </c>
      <c r="R2085">
        <v>20</v>
      </c>
      <c r="S2085" t="s">
        <v>22</v>
      </c>
      <c r="AA2085" s="10">
        <f t="shared" si="2798"/>
        <v>3122.4949999999999</v>
      </c>
      <c r="AB2085" s="3" cm="1">
        <f t="array" ref="AB2085">100000000/Lvac(AA2085)</f>
        <v>32016.389311682378</v>
      </c>
      <c r="AC2085" s="28">
        <f t="shared" si="2799"/>
        <v>3.2025671778497644E-7</v>
      </c>
      <c r="AD2085" s="28">
        <f t="shared" si="2800"/>
        <v>3.1234003005926484E-7</v>
      </c>
      <c r="AE2085" s="21">
        <f t="shared" si="2801"/>
        <v>32016.389664453851</v>
      </c>
      <c r="AF2085" s="10" cm="1">
        <f t="array" ref="AF2085">Lair(100000000/AE2085)</f>
        <v>3122.494965593577</v>
      </c>
      <c r="AG2085" s="10">
        <f t="shared" si="2802"/>
        <v>1.0126731878142701E-2</v>
      </c>
      <c r="AH2085" s="10" t="b">
        <f t="shared" si="2793"/>
        <v>1</v>
      </c>
      <c r="AI2085" s="10">
        <f t="shared" si="2815"/>
        <v>3122.4949999999999</v>
      </c>
      <c r="AJ2085">
        <v>3.0000000000000001E-3</v>
      </c>
      <c r="AK2085" s="3" cm="1">
        <f t="array" ref="AK2085">100000000/Lvac($AA2085)</f>
        <v>32016.389311682378</v>
      </c>
      <c r="AL2085" s="21">
        <f t="shared" si="2895"/>
        <v>3.0760391268856196E-2</v>
      </c>
      <c r="AM2085" s="21"/>
      <c r="AN2085" s="21"/>
      <c r="AO2085" s="21"/>
      <c r="AP2085" s="21"/>
      <c r="AS2085" s="3">
        <f t="shared" si="2807"/>
        <v>-6.8831762109766714E-4</v>
      </c>
      <c r="AT2085" s="3" cm="1">
        <f t="array" ref="AT2085">AS2085-(100000000/LvacE($A2085)-$E2085)</f>
        <v>-5.423729817266576E-5</v>
      </c>
      <c r="BB2085"/>
      <c r="BC2085"/>
      <c r="BD2085"/>
      <c r="BE2085"/>
      <c r="BF2085"/>
      <c r="BG2085"/>
      <c r="BH2085"/>
      <c r="BI2085"/>
      <c r="BJ2085"/>
      <c r="BN2085" s="16" cm="1">
        <f t="array" ref="BN2085">$C2085*EXP(poly_from_str(100000000/$E2085,BN$4342))</f>
        <v>0</v>
      </c>
      <c r="BO2085" s="16"/>
      <c r="BY2085" t="e">
        <v>#N/A</v>
      </c>
    </row>
    <row r="2086" spans="1:77" hidden="1" x14ac:dyDescent="0.25">
      <c r="A2086">
        <v>3121.6840000000002</v>
      </c>
      <c r="B2086" s="2" t="str">
        <f t="shared" si="2792"/>
        <v/>
      </c>
      <c r="C2086">
        <v>9</v>
      </c>
      <c r="E2086">
        <v>32024.71</v>
      </c>
      <c r="F2086">
        <v>35024</v>
      </c>
      <c r="G2086" t="s">
        <v>5</v>
      </c>
      <c r="H2086" s="5" t="s">
        <v>8</v>
      </c>
      <c r="I2086">
        <v>67049</v>
      </c>
      <c r="J2086" t="s">
        <v>3</v>
      </c>
      <c r="K2086" s="5" t="s">
        <v>4</v>
      </c>
      <c r="L2086">
        <v>35024.49</v>
      </c>
      <c r="M2086" t="str">
        <f t="shared" ref="M2086:M2087" si="2896">$G2086&amp;""</f>
        <v>e</v>
      </c>
      <c r="N2086" t="str">
        <f t="shared" ref="N2086:N2087" si="2897">$H2086&amp;""</f>
        <v>7/2</v>
      </c>
      <c r="O2086">
        <v>67049.179999999993</v>
      </c>
      <c r="P2086" t="str">
        <f t="shared" ref="P2086:P2087" si="2898">$J2086&amp;""</f>
        <v>o</v>
      </c>
      <c r="Q2086" t="str">
        <f t="shared" ref="Q2086:Q2087" si="2899">$K2086&amp;""</f>
        <v>9/2</v>
      </c>
      <c r="R2086">
        <v>20</v>
      </c>
      <c r="AA2086" s="10">
        <f t="shared" si="2798"/>
        <v>3121.6840000000002</v>
      </c>
      <c r="AB2086" s="3" cm="1">
        <f t="array" ref="AB2086">100000000/Lvac(AA2086)</f>
        <v>32024.706711765644</v>
      </c>
      <c r="AC2086" s="28">
        <f t="shared" si="2799"/>
        <v>3.2033991909495E-7</v>
      </c>
      <c r="AD2086" s="28">
        <f t="shared" si="2800"/>
        <v>3.1225890966008667E-7</v>
      </c>
      <c r="AE2086" s="21">
        <f t="shared" si="2801"/>
        <v>32024.708397880873</v>
      </c>
      <c r="AF2086" s="10" cm="1">
        <f t="array" ref="AF2086">Lair(100000000/AE2086)</f>
        <v>3121.6838356356288</v>
      </c>
      <c r="AG2086" s="10">
        <f t="shared" si="2802"/>
        <v>1.0129395978543254E-2</v>
      </c>
      <c r="AH2086" s="10" t="b">
        <f t="shared" si="2793"/>
        <v>1</v>
      </c>
      <c r="AI2086" s="10">
        <f t="shared" ref="AI2086:AI2087" si="2900">$AF2086</f>
        <v>3121.6838356356288</v>
      </c>
      <c r="AJ2086">
        <v>3.0000000000000001E-3</v>
      </c>
      <c r="AK2086" s="3" cm="1">
        <f t="array" ref="AK2086">100000000/Lvac($AA2086)</f>
        <v>32024.706711765644</v>
      </c>
      <c r="AL2086" s="21">
        <f t="shared" si="2895"/>
        <v>3.07763774917118E-2</v>
      </c>
      <c r="AM2086" s="10" cm="1">
        <f t="array" ref="AM2086">Lvac($AI2086)-$BA2086</f>
        <v>-1.7938977457561123E-3</v>
      </c>
      <c r="AN2086" s="10">
        <f t="shared" ref="AN2086:AN2087" si="2901">$AK2086-($AX2086-$AW2086)</f>
        <v>1.6711765649233712E-2</v>
      </c>
      <c r="AO2086" s="3">
        <f t="shared" ref="AO2086:AO2087" si="2902">AM2086/AJ2086</f>
        <v>-0.59796591525203746</v>
      </c>
      <c r="AP2086" s="3">
        <v>-0.54316401080238086</v>
      </c>
      <c r="AS2086" s="3">
        <f t="shared" si="2807"/>
        <v>-3.2882343548408244E-3</v>
      </c>
      <c r="AT2086" s="3" cm="1">
        <f t="array" ref="AT2086">AS2086-(100000000/LvacE($A2086)-$E2086)</f>
        <v>-5.4238542361417785E-5</v>
      </c>
      <c r="AU2086" t="s">
        <v>4765</v>
      </c>
      <c r="AV2086" t="s">
        <v>4857</v>
      </c>
      <c r="AW2086" s="3">
        <v>35024.49</v>
      </c>
      <c r="AX2086" s="3">
        <v>67049.179999999993</v>
      </c>
      <c r="AY2086" s="3"/>
      <c r="AZ2086" s="10" cm="1">
        <f t="array" ref="AZ2086">Lair(100000000/($AX2086-$AW2086))</f>
        <v>3121.6856290822798</v>
      </c>
      <c r="BA2086" s="10">
        <f t="shared" ref="BA2086:BA2087" si="2903">100000000/($AX2086-$AW2086)</f>
        <v>3122.5907260928993</v>
      </c>
      <c r="BB2086" s="12">
        <v>14400000</v>
      </c>
      <c r="BC2086" s="3">
        <v>7.8E-2</v>
      </c>
      <c r="BD2086" s="12" cm="1">
        <f t="array" ref="BD2086">SfromgA($BB2086,$BA2086,"")</f>
        <v>0.21639192414255676</v>
      </c>
      <c r="BE2086" s="29">
        <f t="shared" ref="BE2086:BE2087" si="2904">(10^MAX(0.05, -0.312925054856973*((LN($BD2086))^(1/3)) + 0.454808404431693)-1)*100</f>
        <v>553.79658832280927</v>
      </c>
      <c r="BG2086" s="3"/>
      <c r="BH2086" s="3"/>
      <c r="BI2086" s="12">
        <f t="shared" ref="BI2086:BI2087" si="2905">IF($BB2086="",$BF2086,$BB2086)</f>
        <v>14400000</v>
      </c>
      <c r="BJ2086" s="29">
        <f t="shared" ref="BJ2086:BJ2087" si="2906">IF($BB2086="",$BH2086,$BE2086)</f>
        <v>553.79658832280927</v>
      </c>
      <c r="BK2086" s="3">
        <f t="shared" ref="BK2086:BK2087" si="2907">LN(BN2086*100000000/($AX2086-$AW2086)/$BI2086)</f>
        <v>-5.5677416529448678</v>
      </c>
      <c r="BL2086" s="13">
        <f>EXP(BK$4341*$AX2086+BK$4342)*$BI2086/(100000000/($AX2086-$AW2086))</f>
        <v>3.176822775240808</v>
      </c>
      <c r="BM2086" s="3">
        <f t="shared" ref="BM2086:BM2087" si="2908">LN(BL2086/$C2086)</f>
        <v>-1.0413430072872731</v>
      </c>
      <c r="BN2086" s="16" cm="1">
        <f t="array" ref="BN2086">$C2086*EXP(poly_from_str(100000000/$E2086,BN$4342))</f>
        <v>17.611970526977103</v>
      </c>
      <c r="BO2086" s="3">
        <f t="shared" ref="BO2086:BO2087" si="2909">LN($C2086)</f>
        <v>2.1972245773362196</v>
      </c>
      <c r="BP2086" s="13">
        <f t="shared" ref="BP2086:BP2087" si="2910">LN(BL2086/BN2086)</f>
        <v>-1.7126972443805843</v>
      </c>
      <c r="BY2086">
        <v>16584</v>
      </c>
    </row>
    <row r="2087" spans="1:77" hidden="1" x14ac:dyDescent="0.25">
      <c r="A2087">
        <v>3121.4290000000001</v>
      </c>
      <c r="B2087" s="2" t="str">
        <f t="shared" si="2792"/>
        <v/>
      </c>
      <c r="C2087">
        <v>7</v>
      </c>
      <c r="D2087" t="s">
        <v>134</v>
      </c>
      <c r="E2087">
        <v>32027.32</v>
      </c>
      <c r="F2087">
        <v>34825</v>
      </c>
      <c r="G2087" t="s">
        <v>5</v>
      </c>
      <c r="H2087" s="5" t="s">
        <v>8</v>
      </c>
      <c r="I2087">
        <v>66852</v>
      </c>
      <c r="J2087" t="s">
        <v>3</v>
      </c>
      <c r="K2087" s="5" t="s">
        <v>8</v>
      </c>
      <c r="L2087">
        <v>34825.49</v>
      </c>
      <c r="M2087" t="str">
        <f t="shared" si="2896"/>
        <v>e</v>
      </c>
      <c r="N2087" t="str">
        <f t="shared" si="2897"/>
        <v>7/2</v>
      </c>
      <c r="O2087">
        <v>66852.87</v>
      </c>
      <c r="P2087" t="str">
        <f t="shared" si="2898"/>
        <v>o</v>
      </c>
      <c r="Q2087" t="str">
        <f t="shared" si="2899"/>
        <v>7/2</v>
      </c>
      <c r="R2087">
        <v>20</v>
      </c>
      <c r="AA2087" s="10">
        <f t="shared" si="2798"/>
        <v>3121.4290000000001</v>
      </c>
      <c r="AB2087" s="3" cm="1">
        <f t="array" ref="AB2087">100000000/Lvac(AA2087)</f>
        <v>32027.322816938176</v>
      </c>
      <c r="AC2087" s="28">
        <f t="shared" si="2799"/>
        <v>3.2036608873692147E-7</v>
      </c>
      <c r="AD2087" s="28">
        <f t="shared" si="2800"/>
        <v>3.1223340324628493E-7</v>
      </c>
      <c r="AE2087" s="21">
        <f t="shared" si="2801"/>
        <v>32027.321372260576</v>
      </c>
      <c r="AF2087" s="10" cm="1">
        <f t="array" ref="AF2087">Lair(100000000/AE2087)</f>
        <v>3121.4291408057743</v>
      </c>
      <c r="AG2087" s="10">
        <f t="shared" si="2802"/>
        <v>1.0130234071788622E-2</v>
      </c>
      <c r="AH2087" s="10" t="b">
        <f t="shared" si="2793"/>
        <v>1</v>
      </c>
      <c r="AI2087" s="10">
        <f t="shared" si="2900"/>
        <v>3121.4291408057743</v>
      </c>
      <c r="AJ2087" s="10">
        <f>AL2087/AK2087*AI2087</f>
        <v>7.7969155490073125E-3</v>
      </c>
      <c r="AK2087" s="23" cm="1">
        <f t="array" ref="AK2087">100000000/Lvac($AA2087)+0</f>
        <v>32027.322816938176</v>
      </c>
      <c r="AL2087" s="23">
        <f>MAX(0.08,0.007/$AA2087*$AE2087)</f>
        <v>0.08</v>
      </c>
      <c r="AM2087" s="10" cm="1">
        <f t="array" ref="AM2087">Lvac($AI2087)-$BA2087</f>
        <v>5.7155906697516912E-3</v>
      </c>
      <c r="AN2087" s="10">
        <f t="shared" si="2901"/>
        <v>-5.7183061820978764E-2</v>
      </c>
      <c r="AO2087" s="3">
        <f t="shared" si="2902"/>
        <v>0.73305791679113275</v>
      </c>
      <c r="AP2087" s="3">
        <v>0.71499424313475091</v>
      </c>
      <c r="AS2087" s="3">
        <f t="shared" si="2807"/>
        <v>2.8169381766929291E-3</v>
      </c>
      <c r="AT2087" s="3" cm="1">
        <f t="array" ref="AT2087">AS2087-(100000000/LvacE($A2087)-$E2087)</f>
        <v>-5.4238906159298494E-5</v>
      </c>
      <c r="AU2087" t="s">
        <v>4756</v>
      </c>
      <c r="AV2087" t="s">
        <v>4825</v>
      </c>
      <c r="AW2087" s="3">
        <v>34825.49</v>
      </c>
      <c r="AX2087" s="3">
        <v>66852.87</v>
      </c>
      <c r="AY2087" s="3"/>
      <c r="AZ2087" s="10" cm="1">
        <f t="array" ref="AZ2087">Lair(100000000/($AX2087-$AW2087))</f>
        <v>3121.4234266523245</v>
      </c>
      <c r="BA2087" s="10">
        <f t="shared" si="2903"/>
        <v>3122.3284577133691</v>
      </c>
      <c r="BB2087" s="12">
        <v>37800000</v>
      </c>
      <c r="BC2087" s="3">
        <v>0.20100000000000001</v>
      </c>
      <c r="BD2087" s="12" cm="1">
        <f t="array" ref="BD2087">SfromgA($BB2087,$BA2087,"")</f>
        <v>0.56788568559530317</v>
      </c>
      <c r="BE2087" s="29">
        <f t="shared" si="2904"/>
        <v>417.16826352817185</v>
      </c>
      <c r="BG2087" s="3"/>
      <c r="BH2087" s="3"/>
      <c r="BI2087" s="12">
        <f t="shared" si="2905"/>
        <v>37800000</v>
      </c>
      <c r="BJ2087" s="29">
        <f t="shared" si="2906"/>
        <v>417.16826352817185</v>
      </c>
      <c r="BK2087" s="3">
        <f t="shared" si="2907"/>
        <v>-6.7839912676805572</v>
      </c>
      <c r="BL2087" s="13">
        <f>EXP(BK$4341*$AX2087+BK$4342)*$BI2087/(100000000/($AX2087-$AW2087))</f>
        <v>8.4651871523499711</v>
      </c>
      <c r="BM2087" s="3">
        <f t="shared" si="2908"/>
        <v>0.1900519752458078</v>
      </c>
      <c r="BN2087" s="16" cm="1">
        <f t="array" ref="BN2087">$C2087*EXP(poly_from_str(100000000/$E2087,BN$4342))</f>
        <v>13.7013461879431</v>
      </c>
      <c r="BO2087" s="3">
        <f t="shared" si="2909"/>
        <v>1.9459101490553132</v>
      </c>
      <c r="BP2087" s="13">
        <f t="shared" si="2910"/>
        <v>-0.4815319655992315</v>
      </c>
      <c r="BY2087">
        <v>12902</v>
      </c>
    </row>
    <row r="2088" spans="1:77" hidden="1" x14ac:dyDescent="0.25">
      <c r="A2088">
        <v>3121.39</v>
      </c>
      <c r="B2088" s="2" t="str">
        <f t="shared" si="2792"/>
        <v/>
      </c>
      <c r="C2088">
        <v>0</v>
      </c>
      <c r="E2088">
        <v>32027.72</v>
      </c>
      <c r="R2088">
        <v>20</v>
      </c>
      <c r="S2088" t="s">
        <v>22</v>
      </c>
      <c r="AA2088" s="10">
        <f t="shared" si="2798"/>
        <v>3121.39</v>
      </c>
      <c r="AB2088" s="3" cm="1">
        <f t="array" ref="AB2088">100000000/Lvac(AA2088)</f>
        <v>32027.722964824436</v>
      </c>
      <c r="AC2088" s="28">
        <f t="shared" si="2799"/>
        <v>3.2037009152973516E-7</v>
      </c>
      <c r="AD2088" s="28">
        <f t="shared" si="2800"/>
        <v>3.1222950226536084E-7</v>
      </c>
      <c r="AE2088" s="21">
        <f t="shared" si="2801"/>
        <v>32027.721444265775</v>
      </c>
      <c r="AF2088" s="10" cm="1">
        <f t="array" ref="AF2088">Lair(100000000/AE2088)</f>
        <v>3121.3901481978332</v>
      </c>
      <c r="AG2088" s="10">
        <f t="shared" si="2802"/>
        <v>1.0130362268864903E-2</v>
      </c>
      <c r="AH2088" s="10" t="b">
        <f t="shared" si="2793"/>
        <v>1</v>
      </c>
      <c r="AI2088" s="10">
        <f t="shared" si="2815"/>
        <v>3121.39</v>
      </c>
      <c r="AJ2088">
        <v>3.0000000000000001E-3</v>
      </c>
      <c r="AK2088" s="3" cm="1">
        <f t="array" ref="AK2088">100000000/Lvac($AA2088)</f>
        <v>32027.722964824436</v>
      </c>
      <c r="AL2088" s="21">
        <f t="shared" ref="AL2088:AL2090" si="2911">AJ2088/AI2088*AK2088</f>
        <v>3.0782173613189415E-2</v>
      </c>
      <c r="AM2088" s="21"/>
      <c r="AN2088" s="21"/>
      <c r="AO2088" s="21"/>
      <c r="AP2088" s="21"/>
      <c r="AS2088" s="3">
        <f t="shared" si="2807"/>
        <v>2.964824434457114E-3</v>
      </c>
      <c r="AT2088" s="3" cm="1">
        <f t="array" ref="AT2088">AS2088-(100000000/LvacE($A2088)-$E2088)</f>
        <v>-5.4238964366959408E-5</v>
      </c>
      <c r="BB2088"/>
      <c r="BC2088"/>
      <c r="BD2088"/>
      <c r="BE2088"/>
      <c r="BF2088"/>
      <c r="BG2088"/>
      <c r="BH2088"/>
      <c r="BI2088"/>
      <c r="BJ2088"/>
      <c r="BN2088" s="16" cm="1">
        <f t="array" ref="BN2088">$C2088*EXP(poly_from_str(100000000/$E2088,BN$4342))</f>
        <v>0</v>
      </c>
      <c r="BO2088" s="16"/>
      <c r="BY2088" t="e">
        <v>#N/A</v>
      </c>
    </row>
    <row r="2089" spans="1:77" hidden="1" x14ac:dyDescent="0.25">
      <c r="A2089">
        <v>3118.933</v>
      </c>
      <c r="B2089" s="2" t="str">
        <f t="shared" si="2792"/>
        <v/>
      </c>
      <c r="C2089">
        <v>8</v>
      </c>
      <c r="D2089" t="s">
        <v>14</v>
      </c>
      <c r="E2089">
        <v>32052.95</v>
      </c>
      <c r="F2089">
        <v>30505</v>
      </c>
      <c r="G2089" t="s">
        <v>5</v>
      </c>
      <c r="H2089" s="5" t="s">
        <v>16</v>
      </c>
      <c r="I2089">
        <v>62558</v>
      </c>
      <c r="J2089" t="s">
        <v>3</v>
      </c>
      <c r="K2089" s="5" t="s">
        <v>16</v>
      </c>
      <c r="L2089">
        <v>30505.72</v>
      </c>
      <c r="M2089" t="str">
        <f>$G2089&amp;""</f>
        <v>e</v>
      </c>
      <c r="N2089" t="str">
        <f>$H2089&amp;""</f>
        <v>11/2</v>
      </c>
      <c r="O2089">
        <v>62558.67</v>
      </c>
      <c r="P2089" t="str">
        <f>$J2089&amp;""</f>
        <v>o</v>
      </c>
      <c r="Q2089" t="str">
        <f>$K2089&amp;""</f>
        <v>11/2</v>
      </c>
      <c r="R2089">
        <v>20</v>
      </c>
      <c r="AA2089" s="10">
        <f t="shared" si="2798"/>
        <v>3118.933</v>
      </c>
      <c r="AB2089" s="3" cm="1">
        <f t="array" ref="AB2089">100000000/Lvac(AA2089)</f>
        <v>32052.952454671362</v>
      </c>
      <c r="AC2089" s="28">
        <f t="shared" si="2799"/>
        <v>3.2062246928677214E-7</v>
      </c>
      <c r="AD2089" s="28">
        <f t="shared" si="2800"/>
        <v>3.1198374047263817E-7</v>
      </c>
      <c r="AE2089" s="21">
        <f t="shared" si="2801"/>
        <v>32052.951193821486</v>
      </c>
      <c r="AF2089" s="10" cm="1">
        <f t="array" ref="AF2089">Lair(100000000/AE2089)</f>
        <v>3118.9331226925292</v>
      </c>
      <c r="AG2089" s="10">
        <f t="shared" si="2802"/>
        <v>1.0138448381974119E-2</v>
      </c>
      <c r="AH2089" s="10" t="b">
        <f t="shared" si="2793"/>
        <v>1</v>
      </c>
      <c r="AI2089" s="10">
        <f>$AF2089</f>
        <v>3118.9331226925292</v>
      </c>
      <c r="AJ2089">
        <v>7.0000000000000001E-3</v>
      </c>
      <c r="AK2089" s="3" cm="1">
        <f t="array" ref="AK2089">100000000/Lvac($AA2089)</f>
        <v>32052.952454671362</v>
      </c>
      <c r="AL2089" s="21">
        <f t="shared" si="2911"/>
        <v>7.1938274517731118E-2</v>
      </c>
      <c r="AM2089" s="10" cm="1">
        <f t="array" ref="AM2089">Lvac($AI2089)-$BA2089</f>
        <v>-1.1619926044659223E-4</v>
      </c>
      <c r="AN2089" s="10">
        <f>$AK2089-($AX2089-$AW2089)</f>
        <v>2.454671364830574E-3</v>
      </c>
      <c r="AO2089" s="3">
        <f>AM2089/AJ2089</f>
        <v>-1.6599894349513176E-2</v>
      </c>
      <c r="AP2089" s="3">
        <v>-3.4131806192557894E-2</v>
      </c>
      <c r="AS2089" s="3">
        <f t="shared" si="2807"/>
        <v>2.4546713611925952E-3</v>
      </c>
      <c r="AT2089" s="3" cm="1">
        <f t="array" ref="AT2089">AS2089-(100000000/LvacE($A2089)-$E2089)</f>
        <v>-5.4241871112026274E-5</v>
      </c>
      <c r="AU2089" t="s">
        <v>4701</v>
      </c>
      <c r="AV2089" t="s">
        <v>4816</v>
      </c>
      <c r="AW2089" s="3">
        <v>30505.72</v>
      </c>
      <c r="AX2089" s="3">
        <v>62558.67</v>
      </c>
      <c r="AY2089" s="3"/>
      <c r="AZ2089" s="10" cm="1">
        <f t="array" ref="AZ2089">Lair(100000000/($AX2089-$AW2089))</f>
        <v>3118.9332388625758</v>
      </c>
      <c r="BA2089" s="10">
        <f>100000000/($AX2089-$AW2089)</f>
        <v>3119.8376436490248</v>
      </c>
      <c r="BB2089" s="12">
        <v>44200000</v>
      </c>
      <c r="BC2089" s="3">
        <v>8.2000000000000003E-2</v>
      </c>
      <c r="BD2089" s="12" cm="1">
        <f t="array" ref="BD2089">SfromgA($BB2089,$BA2089,"")</f>
        <v>0.66244772203795466</v>
      </c>
      <c r="BE2089" s="29">
        <f>(10^MAX(0.05, -0.312925054856973*((LN($BD2089))^(1/3)) + 0.454808404431693)-1)*100</f>
        <v>387.10368325777915</v>
      </c>
      <c r="BG2089" s="3"/>
      <c r="BH2089" s="3"/>
      <c r="BI2089" s="12">
        <f>IF($BB2089="",$BF2089,$BB2089)</f>
        <v>44200000</v>
      </c>
      <c r="BJ2089" s="29">
        <f>IF($BB2089="",$BH2089,$BE2089)</f>
        <v>387.10368325777915</v>
      </c>
      <c r="BK2089" s="3">
        <f>LN(BN2089*100000000/($AX2089-$AW2089)/$BI2089)</f>
        <v>-6.8054691317066487</v>
      </c>
      <c r="BL2089" s="13">
        <f>EXP(BK$4341*$AX2089+BK$4342)*$BI2089/(100000000/($AX2089-$AW2089))</f>
        <v>13.728168944347113</v>
      </c>
      <c r="BM2089" s="3">
        <f t="shared" ref="BM2089" si="2912">LN(BL2089/$C2089)</f>
        <v>0.54000830754213713</v>
      </c>
      <c r="BN2089" s="16" cm="1">
        <f t="array" ref="BN2089">$C2089*EXP(poly_from_str(100000000/$E2089,BN$4342))</f>
        <v>15.693238851272751</v>
      </c>
      <c r="BO2089" s="3">
        <f>LN($C2089)</f>
        <v>2.0794415416798357</v>
      </c>
      <c r="BP2089" s="13">
        <f>LN(BL2089/BN2089)</f>
        <v>-0.13378012396174266</v>
      </c>
      <c r="BY2089">
        <v>14776</v>
      </c>
    </row>
    <row r="2090" spans="1:77" hidden="1" x14ac:dyDescent="0.25">
      <c r="A2090">
        <v>3117.3440000000001</v>
      </c>
      <c r="B2090" s="2" t="str">
        <f t="shared" si="2792"/>
        <v/>
      </c>
      <c r="C2090">
        <v>0</v>
      </c>
      <c r="E2090">
        <v>32069.29</v>
      </c>
      <c r="R2090">
        <v>20</v>
      </c>
      <c r="S2090" t="s">
        <v>22</v>
      </c>
      <c r="AA2090" s="10">
        <f t="shared" si="2798"/>
        <v>3117.3440000000001</v>
      </c>
      <c r="AB2090" s="3" cm="1">
        <f t="array" ref="AB2090">100000000/Lvac(AA2090)</f>
        <v>32069.29013813267</v>
      </c>
      <c r="AC2090" s="28">
        <f t="shared" si="2799"/>
        <v>3.2078589979161746E-7</v>
      </c>
      <c r="AD2090" s="28">
        <f t="shared" si="2800"/>
        <v>3.118248005155963E-7</v>
      </c>
      <c r="AE2090" s="21">
        <f t="shared" si="2801"/>
        <v>32069.290067110036</v>
      </c>
      <c r="AF2090" s="10" cm="1">
        <f t="array" ref="AF2090">Lair(100000000/AE2090)</f>
        <v>3117.3440069041285</v>
      </c>
      <c r="AG2090" s="10">
        <f t="shared" si="2802"/>
        <v>1.0143688046319667E-2</v>
      </c>
      <c r="AH2090" s="10" t="b">
        <f t="shared" si="2793"/>
        <v>1</v>
      </c>
      <c r="AI2090" s="10">
        <f t="shared" si="2815"/>
        <v>3117.3440000000001</v>
      </c>
      <c r="AJ2090">
        <v>3.0000000000000001E-3</v>
      </c>
      <c r="AK2090" s="3" cm="1">
        <f t="array" ref="AK2090">100000000/Lvac($AA2090)</f>
        <v>32069.29013813267</v>
      </c>
      <c r="AL2090" s="21">
        <f t="shared" si="2911"/>
        <v>3.0862128277917997E-2</v>
      </c>
      <c r="AM2090" s="21"/>
      <c r="AN2090" s="21"/>
      <c r="AO2090" s="21"/>
      <c r="AP2090" s="21"/>
      <c r="AS2090" s="3">
        <f t="shared" si="2807"/>
        <v>1.3813266923534684E-4</v>
      </c>
      <c r="AT2090" s="3" cm="1">
        <f t="array" ref="AT2090">AS2090-(100000000/LvacE($A2090)-$E2090)</f>
        <v>-5.4243162594502792E-5</v>
      </c>
      <c r="BB2090"/>
      <c r="BC2090"/>
      <c r="BD2090"/>
      <c r="BE2090"/>
      <c r="BF2090"/>
      <c r="BG2090"/>
      <c r="BH2090"/>
      <c r="BI2090"/>
      <c r="BJ2090"/>
      <c r="BN2090" s="16" cm="1">
        <f t="array" ref="BN2090">$C2090*EXP(poly_from_str(100000000/$E2090,BN$4342))</f>
        <v>0</v>
      </c>
      <c r="BO2090" s="16"/>
      <c r="BY2090" t="e">
        <v>#N/A</v>
      </c>
    </row>
    <row r="2091" spans="1:77" hidden="1" x14ac:dyDescent="0.25">
      <c r="A2091">
        <v>3117.3130000000001</v>
      </c>
      <c r="B2091" s="2" t="str">
        <f t="shared" si="2792"/>
        <v/>
      </c>
      <c r="C2091">
        <v>7</v>
      </c>
      <c r="D2091" t="s">
        <v>170</v>
      </c>
      <c r="E2091">
        <v>32069.61</v>
      </c>
      <c r="F2091">
        <v>35801</v>
      </c>
      <c r="G2091" t="s">
        <v>5</v>
      </c>
      <c r="H2091" s="5" t="s">
        <v>8</v>
      </c>
      <c r="I2091">
        <v>67870</v>
      </c>
      <c r="J2091" t="s">
        <v>3</v>
      </c>
      <c r="K2091" s="5" t="s">
        <v>4</v>
      </c>
      <c r="L2091">
        <v>35801.120000000003</v>
      </c>
      <c r="M2091" t="str">
        <f t="shared" ref="M2091:M2092" si="2913">$G2091&amp;""</f>
        <v>e</v>
      </c>
      <c r="N2091" t="str">
        <f t="shared" ref="N2091:N2092" si="2914">$H2091&amp;""</f>
        <v>7/2</v>
      </c>
      <c r="O2091">
        <v>67870.759999999995</v>
      </c>
      <c r="P2091" t="str">
        <f t="shared" ref="P2091:P2092" si="2915">$J2091&amp;""</f>
        <v>o</v>
      </c>
      <c r="Q2091" t="str">
        <f t="shared" ref="Q2091:Q2092" si="2916">$K2091&amp;""</f>
        <v>9/2</v>
      </c>
      <c r="R2091">
        <v>20</v>
      </c>
      <c r="AA2091" s="10">
        <f t="shared" si="2798"/>
        <v>3117.3130000000001</v>
      </c>
      <c r="AB2091" s="3" cm="1">
        <f t="array" ref="AB2091">100000000/Lvac(AA2091)</f>
        <v>32069.609037673461</v>
      </c>
      <c r="AC2091" s="28">
        <f t="shared" si="2799"/>
        <v>3.2078908983473909E-7</v>
      </c>
      <c r="AD2091" s="28">
        <f t="shared" si="2800"/>
        <v>3.1182169973611458E-7</v>
      </c>
      <c r="AE2091" s="21">
        <f t="shared" si="2801"/>
        <v>32069.609532475173</v>
      </c>
      <c r="AF2091" s="10" cm="1">
        <f t="array" ref="AF2091">Lair(100000000/AE2091)</f>
        <v>3117.3129519011522</v>
      </c>
      <c r="AG2091" s="10">
        <f t="shared" si="2802"/>
        <v>1.0143790347275597E-2</v>
      </c>
      <c r="AH2091" s="10" t="b">
        <f t="shared" si="2793"/>
        <v>1</v>
      </c>
      <c r="AI2091" s="10">
        <f t="shared" ref="AI2091:AI2092" si="2917">$AF2091</f>
        <v>3117.3129519011522</v>
      </c>
      <c r="AJ2091" s="10">
        <f t="shared" ref="AJ2091:AJ2092" si="2918">AL2091/AK2091*AI2091</f>
        <v>9.7204582327122206E-3</v>
      </c>
      <c r="AK2091" s="16" cm="1">
        <f t="array" ref="AK2091">100000000/Lvac($AA2091)-0</f>
        <v>32069.609037673461</v>
      </c>
      <c r="AL2091" s="16">
        <f>MAX(0.1,0.007/$AA2091*$AE2091)</f>
        <v>0.1</v>
      </c>
      <c r="AM2091" s="10" cm="1">
        <f t="array" ref="AM2091">Lvac($AI2091)-$BA2091</f>
        <v>2.9624390008393675E-3</v>
      </c>
      <c r="AN2091" s="10">
        <f t="shared" ref="AN2091:AN2092" si="2919">$AK2091-($AX2091-$AW2091)</f>
        <v>-3.0962326531152939E-2</v>
      </c>
      <c r="AO2091" s="3">
        <f t="shared" ref="AO2091:AO2092" si="2920">AM2091/AJ2091</f>
        <v>0.30476330744057756</v>
      </c>
      <c r="AP2091" s="3">
        <v>0.30971275470511878</v>
      </c>
      <c r="AS2091" s="3">
        <f t="shared" si="2807"/>
        <v>-9.6232653959305026E-4</v>
      </c>
      <c r="AT2091" s="3" cm="1">
        <f t="array" ref="AT2091">AS2091-(100000000/LvacE($A2091)-$E2091)</f>
        <v>-5.4243184422375634E-5</v>
      </c>
      <c r="AU2091" t="s">
        <v>4805</v>
      </c>
      <c r="AV2091" t="s">
        <v>4750</v>
      </c>
      <c r="AW2091" s="3">
        <v>35801.120000000003</v>
      </c>
      <c r="AX2091" s="3">
        <v>67870.759999999995</v>
      </c>
      <c r="AY2091" s="3"/>
      <c r="AZ2091" s="10" cm="1">
        <f t="array" ref="AZ2091">Lair(100000000/($AX2091-$AW2091))</f>
        <v>3117.3099902068561</v>
      </c>
      <c r="BA2091" s="10">
        <f t="shared" ref="BA2091:BA2092" si="2921">100000000/($AX2091-$AW2091)</f>
        <v>3118.2139868112031</v>
      </c>
      <c r="BB2091" s="12">
        <v>43900000</v>
      </c>
      <c r="BC2091" s="3">
        <v>0.11700000000000001</v>
      </c>
      <c r="BD2091" s="12" cm="1">
        <f t="array" ref="BD2091">SfromgA($BB2091,$BA2091,"")</f>
        <v>0.65692475216883595</v>
      </c>
      <c r="BE2091" s="29">
        <f t="shared" ref="BE2091:BE2092" si="2922">(10^MAX(0.05, -0.312925054856973*((LN($BD2091))^(1/3)) + 0.454808404431693)-1)*100</f>
        <v>388.86453945091893</v>
      </c>
      <c r="BG2091" s="3"/>
      <c r="BH2091" s="3"/>
      <c r="BI2091" s="12">
        <f t="shared" ref="BI2091:BI2092" si="2923">IF($BB2091="",$BF2091,$BB2091)</f>
        <v>43900000</v>
      </c>
      <c r="BJ2091" s="29">
        <f t="shared" ref="BJ2091:BJ2092" si="2924">IF($BB2091="",$BH2091,$BE2091)</f>
        <v>388.86453945091893</v>
      </c>
      <c r="BK2091" s="3">
        <f t="shared" ref="BK2091:BK2092" si="2925">LN(BN2091*100000000/($AX2091-$AW2091)/$BI2091)</f>
        <v>-6.9313274711662451</v>
      </c>
      <c r="BL2091" s="13">
        <f>EXP(BK$4341*$AX2091+BK$4342)*$BI2091/(100000000/($AX2091-$AW2091))</f>
        <v>9.1115836168184092</v>
      </c>
      <c r="BM2091" s="3">
        <f t="shared" ref="BM2091:BM2092" si="2926">LN(BL2091/$C2091)</f>
        <v>0.26363637991052569</v>
      </c>
      <c r="BN2091" s="16" cm="1">
        <f t="array" ref="BN2091">$C2091*EXP(poly_from_str(100000000/$E2091,BN$4342))</f>
        <v>13.750589970074907</v>
      </c>
      <c r="BO2091" s="3">
        <f t="shared" ref="BO2091:BO2092" si="2927">LN($C2091)</f>
        <v>1.9459101490553132</v>
      </c>
      <c r="BP2091" s="13">
        <f t="shared" ref="BP2091:BP2092" si="2928">LN(BL2091/BN2091)</f>
        <v>-0.41153520114080483</v>
      </c>
      <c r="BY2091">
        <v>12946</v>
      </c>
    </row>
    <row r="2092" spans="1:77" x14ac:dyDescent="0.25">
      <c r="A2092">
        <v>3113.837</v>
      </c>
      <c r="B2092" s="2" t="str">
        <f t="shared" si="2792"/>
        <v/>
      </c>
      <c r="C2092">
        <v>8</v>
      </c>
      <c r="D2092" t="s">
        <v>134</v>
      </c>
      <c r="E2092">
        <v>32105.41</v>
      </c>
      <c r="F2092">
        <v>32760</v>
      </c>
      <c r="G2092" t="s">
        <v>5</v>
      </c>
      <c r="H2092" s="5" t="s">
        <v>15</v>
      </c>
      <c r="I2092">
        <v>64865</v>
      </c>
      <c r="J2092" t="s">
        <v>3</v>
      </c>
      <c r="K2092" s="5" t="s">
        <v>16</v>
      </c>
      <c r="L2092">
        <v>32760.11</v>
      </c>
      <c r="M2092" t="str">
        <f t="shared" si="2913"/>
        <v>e</v>
      </c>
      <c r="N2092" t="str">
        <f t="shared" si="2914"/>
        <v>13/2</v>
      </c>
      <c r="O2092">
        <v>64865.15</v>
      </c>
      <c r="P2092" t="str">
        <f t="shared" si="2915"/>
        <v>o</v>
      </c>
      <c r="Q2092" t="str">
        <f t="shared" si="2916"/>
        <v>11/2</v>
      </c>
      <c r="R2092">
        <v>20</v>
      </c>
      <c r="U2092" s="4" t="s">
        <v>5024</v>
      </c>
      <c r="AA2092" s="10">
        <f t="shared" si="2798"/>
        <v>3113.837</v>
      </c>
      <c r="AB2092" s="3" cm="1">
        <f t="array" ref="AB2092">100000000/Lvac(AA2092)</f>
        <v>32105.407204686337</v>
      </c>
      <c r="AC2092" s="28">
        <f t="shared" si="2799"/>
        <v>3.211471891431697E-7</v>
      </c>
      <c r="AD2092" s="28">
        <f t="shared" si="2800"/>
        <v>3.1147401234457254E-7</v>
      </c>
      <c r="AE2092" s="21">
        <f t="shared" si="2801"/>
        <v>32105.408645075284</v>
      </c>
      <c r="AF2092" s="10" cm="1">
        <f t="array" ref="AF2092">Lair(100000000/AE2092)</f>
        <v>3113.8368602942651</v>
      </c>
      <c r="AG2092" s="10">
        <f t="shared" si="2802"/>
        <v>1.0155280640040943E-2</v>
      </c>
      <c r="AH2092" s="10" t="b">
        <f t="shared" si="2793"/>
        <v>1</v>
      </c>
      <c r="AI2092" s="10">
        <f t="shared" si="2917"/>
        <v>3113.8368602942651</v>
      </c>
      <c r="AJ2092" s="25">
        <f t="shared" si="2918"/>
        <v>3.8795170426491242E-2</v>
      </c>
      <c r="AK2092" s="23" cm="1">
        <f t="array" ref="AK2092">100000000/Lvac($AA2092)+0</f>
        <v>32105.407204686337</v>
      </c>
      <c r="AL2092" s="14">
        <f>MAX(0.08,0.007/$AA2092*$AE2092)*5</f>
        <v>0.4</v>
      </c>
      <c r="AM2092" s="10" cm="1">
        <f t="array" ref="AM2092">Lvac($AI2092)-$BA2092</f>
        <v>-3.576490033265145E-2</v>
      </c>
      <c r="AN2092" s="10">
        <f t="shared" si="2919"/>
        <v>0.36720468633575365</v>
      </c>
      <c r="AO2092" s="14">
        <f t="shared" si="2920"/>
        <v>-0.92189053275119592</v>
      </c>
      <c r="AP2092" s="14">
        <v>-0.91828847477803743</v>
      </c>
      <c r="AS2092" s="3">
        <f t="shared" si="2807"/>
        <v>-2.7953136632277165E-3</v>
      </c>
      <c r="AT2092" s="3" cm="1">
        <f t="array" ref="AT2092">AS2092-(100000000/LvacE($A2092)-$E2092)</f>
        <v>-5.4244392231339589E-5</v>
      </c>
      <c r="AU2092" t="s">
        <v>4824</v>
      </c>
      <c r="AV2092" t="s">
        <v>4891</v>
      </c>
      <c r="AW2092" s="3">
        <v>32760.11</v>
      </c>
      <c r="AX2092" s="3">
        <v>64865.15</v>
      </c>
      <c r="AY2092" s="3"/>
      <c r="AZ2092" s="10" cm="1">
        <f t="array" ref="AZ2092">Lair(100000000/($AX2092-$AW2092))</f>
        <v>3113.8726162061685</v>
      </c>
      <c r="BA2092" s="10">
        <f t="shared" si="2921"/>
        <v>3114.7757486052033</v>
      </c>
      <c r="BB2092" s="12">
        <v>85900000</v>
      </c>
      <c r="BC2092" s="3">
        <v>0.67600000000000005</v>
      </c>
      <c r="BD2092" s="12" cm="1">
        <f t="array" ref="BD2092">SfromgA($BB2092,$BA2092,"")</f>
        <v>1.281170345372453</v>
      </c>
      <c r="BE2092" s="29">
        <f t="shared" si="2922"/>
        <v>81.244485987679525</v>
      </c>
      <c r="BG2092" s="3"/>
      <c r="BH2092" s="3"/>
      <c r="BI2092" s="12">
        <f t="shared" si="2923"/>
        <v>85900000</v>
      </c>
      <c r="BJ2092" s="29">
        <f t="shared" si="2924"/>
        <v>81.244485987679525</v>
      </c>
      <c r="BK2092" s="3">
        <f t="shared" si="2925"/>
        <v>-7.4673293664626819</v>
      </c>
      <c r="BL2092" s="13">
        <f>EXP(BK$4341*$AX2092+BK$4342)*$BI2092/(100000000/($AX2092-$AW2092))</f>
        <v>22.427457460906819</v>
      </c>
      <c r="BM2092" s="3">
        <f t="shared" si="2926"/>
        <v>1.0308444460315915</v>
      </c>
      <c r="BN2092" s="16" cm="1">
        <f t="array" ref="BN2092">$C2092*EXP(poly_from_str(100000000/$E2092,BN$4342))</f>
        <v>15.75964537639295</v>
      </c>
      <c r="BO2092" s="3">
        <f t="shared" si="2927"/>
        <v>2.0794415416798357</v>
      </c>
      <c r="BP2092" s="13">
        <f t="shared" si="2928"/>
        <v>0.35283340503276622</v>
      </c>
      <c r="BY2092">
        <v>14835</v>
      </c>
    </row>
    <row r="2093" spans="1:77" hidden="1" x14ac:dyDescent="0.25">
      <c r="A2093">
        <v>3113.7939999999999</v>
      </c>
      <c r="B2093" s="2" t="str">
        <f t="shared" si="2792"/>
        <v/>
      </c>
      <c r="C2093">
        <v>0</v>
      </c>
      <c r="E2093">
        <v>32105.85</v>
      </c>
      <c r="R2093">
        <v>20</v>
      </c>
      <c r="S2093" t="s">
        <v>22</v>
      </c>
      <c r="AA2093" s="10">
        <f t="shared" si="2798"/>
        <v>3113.7939999999999</v>
      </c>
      <c r="AB2093" s="3" cm="1">
        <f t="array" ref="AB2093">100000000/Lvac(AA2093)</f>
        <v>32105.850547811318</v>
      </c>
      <c r="AC2093" s="28">
        <f t="shared" si="2799"/>
        <v>3.2115162403164759E-7</v>
      </c>
      <c r="AD2093" s="28">
        <f t="shared" si="2800"/>
        <v>3.114697112636285E-7</v>
      </c>
      <c r="AE2093" s="21">
        <f t="shared" si="2801"/>
        <v>32105.850265523677</v>
      </c>
      <c r="AF2093" s="10" cm="1">
        <f t="array" ref="AF2093">Lair(100000000/AE2093)</f>
        <v>3113.7940273787958</v>
      </c>
      <c r="AG2093" s="10">
        <f t="shared" si="2802"/>
        <v>1.0155423022173484E-2</v>
      </c>
      <c r="AH2093" s="10" t="b">
        <f t="shared" si="2793"/>
        <v>1</v>
      </c>
      <c r="AI2093" s="10">
        <f t="shared" si="2815"/>
        <v>3113.7939999999999</v>
      </c>
      <c r="AJ2093">
        <v>3.0000000000000001E-3</v>
      </c>
      <c r="AK2093" s="3" cm="1">
        <f t="array" ref="AK2093">100000000/Lvac($AA2093)</f>
        <v>32105.850547811318</v>
      </c>
      <c r="AL2093" s="21">
        <f t="shared" ref="AL2093:AL2096" si="2929">AJ2093/AI2093*AK2093</f>
        <v>3.0932538133040904E-2</v>
      </c>
      <c r="AM2093" s="21"/>
      <c r="AN2093" s="21"/>
      <c r="AO2093" s="21"/>
      <c r="AP2093" s="21"/>
      <c r="AS2093" s="3">
        <f t="shared" si="2807"/>
        <v>5.4781131984782405E-4</v>
      </c>
      <c r="AT2093" s="3" cm="1">
        <f t="array" ref="AT2093">AS2093-(100000000/LvacE($A2093)-$E2093)</f>
        <v>-5.4244384955381975E-5</v>
      </c>
      <c r="BB2093"/>
      <c r="BC2093"/>
      <c r="BD2093"/>
      <c r="BE2093"/>
      <c r="BF2093"/>
      <c r="BG2093"/>
      <c r="BH2093"/>
      <c r="BI2093"/>
      <c r="BJ2093"/>
      <c r="BN2093" s="16" cm="1">
        <f t="array" ref="BN2093">$C2093*EXP(poly_from_str(100000000/$E2093,BN$4342))</f>
        <v>0</v>
      </c>
      <c r="BO2093" s="16"/>
      <c r="BY2093" t="e">
        <v>#N/A</v>
      </c>
    </row>
    <row r="2094" spans="1:77" hidden="1" x14ac:dyDescent="0.25">
      <c r="A2094">
        <v>3113.76</v>
      </c>
      <c r="B2094" s="2" t="str">
        <f t="shared" si="2792"/>
        <v/>
      </c>
      <c r="C2094">
        <v>0</v>
      </c>
      <c r="E2094">
        <v>32106.2</v>
      </c>
      <c r="R2094">
        <v>20</v>
      </c>
      <c r="S2094" t="s">
        <v>22</v>
      </c>
      <c r="AA2094" s="10">
        <f t="shared" si="2798"/>
        <v>3113.76</v>
      </c>
      <c r="AB2094" s="3" cm="1">
        <f t="array" ref="AB2094">100000000/Lvac(AA2094)</f>
        <v>32106.201106857363</v>
      </c>
      <c r="AC2094" s="28">
        <f t="shared" si="2799"/>
        <v>3.2115513077436923E-7</v>
      </c>
      <c r="AD2094" s="28">
        <f t="shared" si="2800"/>
        <v>3.1146631040893102E-7</v>
      </c>
      <c r="AE2094" s="21">
        <f t="shared" si="2801"/>
        <v>32106.200536480748</v>
      </c>
      <c r="AF2094" s="10" cm="1">
        <f t="array" ref="AF2094">Lair(100000000/AE2094)</f>
        <v>3113.7600553190505</v>
      </c>
      <c r="AG2094" s="10">
        <f t="shared" si="2802"/>
        <v>1.0155535607570487E-2</v>
      </c>
      <c r="AH2094" s="10" t="b">
        <f t="shared" si="2793"/>
        <v>1</v>
      </c>
      <c r="AI2094" s="10">
        <f t="shared" si="2815"/>
        <v>3113.76</v>
      </c>
      <c r="AJ2094">
        <v>3.0000000000000001E-3</v>
      </c>
      <c r="AK2094" s="3" cm="1">
        <f t="array" ref="AK2094">100000000/Lvac($AA2094)</f>
        <v>32106.201106857363</v>
      </c>
      <c r="AL2094" s="21">
        <f t="shared" si="2929"/>
        <v>3.0933213645422925E-2</v>
      </c>
      <c r="AM2094" s="21"/>
      <c r="AN2094" s="21"/>
      <c r="AO2094" s="21"/>
      <c r="AP2094" s="21"/>
      <c r="AS2094" s="3">
        <f t="shared" si="2807"/>
        <v>1.1068573621741962E-3</v>
      </c>
      <c r="AT2094" s="3" cm="1">
        <f t="array" ref="AT2094">AS2094-(100000000/LvacE($A2094)-$E2094)</f>
        <v>-5.4244384955381975E-5</v>
      </c>
      <c r="BB2094"/>
      <c r="BC2094"/>
      <c r="BD2094"/>
      <c r="BE2094"/>
      <c r="BF2094"/>
      <c r="BG2094"/>
      <c r="BH2094"/>
      <c r="BI2094"/>
      <c r="BJ2094"/>
      <c r="BN2094" s="16" cm="1">
        <f t="array" ref="BN2094">$C2094*EXP(poly_from_str(100000000/$E2094,BN$4342))</f>
        <v>0</v>
      </c>
      <c r="BO2094" s="16"/>
      <c r="BY2094" t="e">
        <v>#N/A</v>
      </c>
    </row>
    <row r="2095" spans="1:77" hidden="1" x14ac:dyDescent="0.25">
      <c r="A2095">
        <v>3113.73</v>
      </c>
      <c r="B2095" s="2" t="str">
        <f t="shared" si="2792"/>
        <v/>
      </c>
      <c r="C2095">
        <v>0</v>
      </c>
      <c r="E2095">
        <v>32106.51</v>
      </c>
      <c r="R2095">
        <v>20</v>
      </c>
      <c r="S2095" t="s">
        <v>22</v>
      </c>
      <c r="AA2095" s="10">
        <f t="shared" si="2798"/>
        <v>3113.73</v>
      </c>
      <c r="AB2095" s="3" cm="1">
        <f t="array" ref="AB2095">100000000/Lvac(AA2095)</f>
        <v>32106.510430020015</v>
      </c>
      <c r="AC2095" s="28">
        <f t="shared" si="2799"/>
        <v>3.2115822502272194E-7</v>
      </c>
      <c r="AD2095" s="28">
        <f t="shared" si="2800"/>
        <v>3.1146330965478786E-7</v>
      </c>
      <c r="AE2095" s="21">
        <f t="shared" si="2801"/>
        <v>32106.5102084215</v>
      </c>
      <c r="AF2095" s="10" cm="1">
        <f t="array" ref="AF2095">Lair(100000000/AE2095)</f>
        <v>3113.7300214917345</v>
      </c>
      <c r="AG2095" s="10">
        <f t="shared" si="2802"/>
        <v>1.0155634950689368E-2</v>
      </c>
      <c r="AH2095" s="10" t="b">
        <f t="shared" si="2793"/>
        <v>1</v>
      </c>
      <c r="AI2095" s="10">
        <f t="shared" si="2815"/>
        <v>3113.73</v>
      </c>
      <c r="AJ2095">
        <v>3.0000000000000001E-3</v>
      </c>
      <c r="AK2095" s="3" cm="1">
        <f t="array" ref="AK2095">100000000/Lvac($AA2095)</f>
        <v>32106.510430020015</v>
      </c>
      <c r="AL2095" s="21">
        <f t="shared" si="2929"/>
        <v>3.0933809704136214E-2</v>
      </c>
      <c r="AM2095" s="21"/>
      <c r="AN2095" s="21"/>
      <c r="AO2095" s="21"/>
      <c r="AP2095" s="21"/>
      <c r="AS2095" s="3">
        <f t="shared" si="2807"/>
        <v>4.3002001621061936E-4</v>
      </c>
      <c r="AT2095" s="3" cm="1">
        <f t="array" ref="AT2095">AS2095-(100000000/LvacE($A2095)-$E2095)</f>
        <v>-5.4244384955381975E-5</v>
      </c>
      <c r="BB2095"/>
      <c r="BC2095"/>
      <c r="BD2095"/>
      <c r="BE2095"/>
      <c r="BF2095"/>
      <c r="BG2095"/>
      <c r="BH2095"/>
      <c r="BI2095"/>
      <c r="BJ2095"/>
      <c r="BN2095" s="16" cm="1">
        <f t="array" ref="BN2095">$C2095*EXP(poly_from_str(100000000/$E2095,BN$4342))</f>
        <v>0</v>
      </c>
      <c r="BO2095" s="16"/>
      <c r="BY2095" t="e">
        <v>#N/A</v>
      </c>
    </row>
    <row r="2096" spans="1:77" hidden="1" x14ac:dyDescent="0.25">
      <c r="A2096">
        <v>3113.5549999999998</v>
      </c>
      <c r="B2096" s="2" t="str">
        <f t="shared" si="2792"/>
        <v/>
      </c>
      <c r="C2096">
        <v>4</v>
      </c>
      <c r="E2096">
        <v>32108.31</v>
      </c>
      <c r="F2096">
        <v>39870</v>
      </c>
      <c r="G2096" t="s">
        <v>5</v>
      </c>
      <c r="H2096" s="5" t="s">
        <v>4</v>
      </c>
      <c r="I2096">
        <v>71978</v>
      </c>
      <c r="J2096" t="s">
        <v>3</v>
      </c>
      <c r="K2096" s="5" t="s">
        <v>8</v>
      </c>
      <c r="L2096">
        <v>39870.17</v>
      </c>
      <c r="M2096" t="str">
        <f t="shared" ref="M2096:M2098" si="2930">$G2096&amp;""</f>
        <v>e</v>
      </c>
      <c r="N2096" t="str">
        <f t="shared" ref="N2096:N2098" si="2931">$H2096&amp;""</f>
        <v>9/2</v>
      </c>
      <c r="O2096">
        <v>71978.52</v>
      </c>
      <c r="P2096" t="str">
        <f t="shared" ref="P2096:P2098" si="2932">$J2096&amp;""</f>
        <v>o</v>
      </c>
      <c r="Q2096" t="str">
        <f t="shared" ref="Q2096:Q2098" si="2933">$K2096&amp;""</f>
        <v>7/2</v>
      </c>
      <c r="R2096">
        <v>20</v>
      </c>
      <c r="AA2096" s="10">
        <f t="shared" si="2798"/>
        <v>3113.5549999999998</v>
      </c>
      <c r="AB2096" s="3" cm="1">
        <f t="array" ref="AB2096">100000000/Lvac(AA2096)</f>
        <v>32108.314933930295</v>
      </c>
      <c r="AC2096" s="28">
        <f t="shared" si="2799"/>
        <v>3.2117627599319749E-7</v>
      </c>
      <c r="AD2096" s="28">
        <f t="shared" si="2800"/>
        <v>3.114458052556521E-7</v>
      </c>
      <c r="AE2096" s="21">
        <f t="shared" si="2801"/>
        <v>32108.312391093452</v>
      </c>
      <c r="AF2096" s="10" cm="1">
        <f t="array" ref="AF2096">Lair(100000000/AE2096)</f>
        <v>3113.5552465893657</v>
      </c>
      <c r="AG2096" s="10">
        <f t="shared" si="2802"/>
        <v>1.0156214509448251E-2</v>
      </c>
      <c r="AH2096" s="10" t="b">
        <f t="shared" si="2793"/>
        <v>1</v>
      </c>
      <c r="AI2096" s="10">
        <f t="shared" ref="AI2096:AI2098" si="2934">$AF2096</f>
        <v>3113.5552465893657</v>
      </c>
      <c r="AJ2096">
        <v>3.0000000000000001E-3</v>
      </c>
      <c r="AK2096" s="3" cm="1">
        <f t="array" ref="AK2096">100000000/Lvac($AA2096)</f>
        <v>32108.314933930295</v>
      </c>
      <c r="AL2096" s="21">
        <f t="shared" si="2929"/>
        <v>3.0937284606498194E-2</v>
      </c>
      <c r="AM2096" s="10" cm="1">
        <f t="array" ref="AM2096">Lvac($AI2096)-$BA2096</f>
        <v>3.6480034368651104E-3</v>
      </c>
      <c r="AN2096" s="10">
        <f t="shared" ref="AN2096:AN2098" si="2935">$AK2096-($AX2096-$AW2096)</f>
        <v>-3.5066069711319869E-2</v>
      </c>
      <c r="AO2096" s="3">
        <f t="shared" ref="AO2096:AO2098" si="2936">AM2096/AJ2096</f>
        <v>1.2160011456217035</v>
      </c>
      <c r="AP2096" s="3">
        <v>1.1337840279945037</v>
      </c>
      <c r="AS2096" s="3">
        <f t="shared" si="2807"/>
        <v>4.9339302931912243E-3</v>
      </c>
      <c r="AT2096" s="3" cm="1">
        <f t="array" ref="AT2096">AS2096-(100000000/LvacE($A2096)-$E2096)</f>
        <v>-5.4244384955381975E-5</v>
      </c>
      <c r="AU2096" t="s">
        <v>4726</v>
      </c>
      <c r="AV2096" t="s">
        <v>4711</v>
      </c>
      <c r="AW2096" s="3">
        <v>39870.17</v>
      </c>
      <c r="AX2096" s="3">
        <v>71978.52</v>
      </c>
      <c r="AY2096" s="3"/>
      <c r="AZ2096" s="10" cm="1">
        <f t="array" ref="AZ2096">Lair(100000000/($AX2096-$AW2096))</f>
        <v>3113.5515995027245</v>
      </c>
      <c r="BA2096" s="10">
        <f t="shared" ref="BA2096:BA2098" si="2937">100000000/($AX2096-$AW2096)</f>
        <v>3114.4546512044367</v>
      </c>
      <c r="BB2096" s="12">
        <v>6020000</v>
      </c>
      <c r="BC2096" s="3">
        <v>5.8999999999999997E-2</v>
      </c>
      <c r="BD2096" s="12" cm="1">
        <f t="array" ref="BD2096">SfromgA($BB2096,$BA2096,"")</f>
        <v>8.9758561944662335E-2</v>
      </c>
      <c r="BE2096" s="29">
        <f t="shared" ref="BE2096:BE2098" si="2938">(10^MAX(0.05, -0.312925054856973*((LN($BD2096))^(1/3)) + 0.454808404431693)-1)*100</f>
        <v>648.84311528988906</v>
      </c>
      <c r="BG2096" s="3"/>
      <c r="BH2096" s="3"/>
      <c r="BI2096" s="12">
        <f t="shared" ref="BI2096:BI2098" si="2939">IF($BB2096="",$BF2096,$BB2096)</f>
        <v>6020000</v>
      </c>
      <c r="BJ2096" s="29">
        <f t="shared" ref="BJ2096:BJ2098" si="2940">IF($BB2096="",$BH2096,$BE2096)</f>
        <v>648.84311528988906</v>
      </c>
      <c r="BK2096" s="3">
        <f t="shared" ref="BK2096:BK2098" si="2941">LN(BN2096*100000000/($AX2096-$AW2096)/$BI2096)</f>
        <v>-5.5022609888822904</v>
      </c>
      <c r="BL2096" s="13">
        <f>EXP(BK$4341*$AX2096+BK$4342)*$BI2096/(100000000/($AX2096-$AW2096))</f>
        <v>0.91559382351605001</v>
      </c>
      <c r="BM2096" s="3">
        <f t="shared" ref="BM2096:BM2098" si="2942">LN(BL2096/$C2096)</f>
        <v>-1.4744767978785558</v>
      </c>
      <c r="BN2096" s="16" cm="1">
        <f t="array" ref="BN2096">$C2096*EXP(poly_from_str(100000000/$E2096,BN$4342))</f>
        <v>7.8815728511537984</v>
      </c>
      <c r="BO2096" s="3">
        <f t="shared" ref="BO2096:BO2098" si="2943">LN($C2096)</f>
        <v>1.3862943611198906</v>
      </c>
      <c r="BP2096" s="13">
        <f t="shared" ref="BP2096:BP2098" si="2944">LN(BL2096/BN2096)</f>
        <v>-2.1527099211111715</v>
      </c>
      <c r="BY2096">
        <v>7419</v>
      </c>
    </row>
    <row r="2097" spans="1:77" hidden="1" x14ac:dyDescent="0.25">
      <c r="A2097">
        <v>3108.884</v>
      </c>
      <c r="B2097" s="2" t="str">
        <f t="shared" si="2792"/>
        <v/>
      </c>
      <c r="C2097">
        <v>7</v>
      </c>
      <c r="D2097" t="s">
        <v>170</v>
      </c>
      <c r="E2097">
        <v>32156.55</v>
      </c>
      <c r="F2097">
        <v>50869</v>
      </c>
      <c r="G2097" t="s">
        <v>5</v>
      </c>
      <c r="H2097" s="5" t="s">
        <v>113</v>
      </c>
      <c r="I2097">
        <v>83025</v>
      </c>
      <c r="J2097" t="s">
        <v>3</v>
      </c>
      <c r="K2097" s="5" t="s">
        <v>19</v>
      </c>
      <c r="L2097">
        <v>50869.3</v>
      </c>
      <c r="M2097" t="str">
        <f t="shared" si="2930"/>
        <v>e</v>
      </c>
      <c r="N2097" t="str">
        <f t="shared" si="2931"/>
        <v>1/2</v>
      </c>
      <c r="O2097">
        <v>83025.91</v>
      </c>
      <c r="P2097" t="str">
        <f t="shared" si="2932"/>
        <v>o</v>
      </c>
      <c r="Q2097" t="str">
        <f t="shared" si="2933"/>
        <v>3/2</v>
      </c>
      <c r="R2097">
        <v>20</v>
      </c>
      <c r="AA2097" s="10">
        <f t="shared" si="2798"/>
        <v>3108.884</v>
      </c>
      <c r="AB2097" s="3" cm="1">
        <f t="array" ref="AB2097">100000000/Lvac(AA2097)</f>
        <v>32156.554793411266</v>
      </c>
      <c r="AC2097" s="28">
        <f t="shared" si="2799"/>
        <v>3.2165883320188208E-7</v>
      </c>
      <c r="AD2097" s="28">
        <f t="shared" si="2800"/>
        <v>3.1097858785696023E-7</v>
      </c>
      <c r="AE2097" s="21">
        <f t="shared" si="2801"/>
        <v>32156.552315805864</v>
      </c>
      <c r="AF2097" s="10" cm="1">
        <f t="array" ref="AF2097">Lair(100000000/AE2097)</f>
        <v>3108.8842395432985</v>
      </c>
      <c r="AG2097" s="10">
        <f t="shared" si="2802"/>
        <v>1.0171719947320529E-2</v>
      </c>
      <c r="AH2097" s="10" t="b">
        <f t="shared" si="2793"/>
        <v>1</v>
      </c>
      <c r="AI2097" s="10">
        <f t="shared" si="2934"/>
        <v>3108.8842395432985</v>
      </c>
      <c r="AJ2097" s="10">
        <f>AL2097/AK2097*AI2097</f>
        <v>9.6679643062393458E-3</v>
      </c>
      <c r="AK2097" s="16" cm="1">
        <f t="array" ref="AK2097">100000000/Lvac($AA2097)-0</f>
        <v>32156.554793411266</v>
      </c>
      <c r="AL2097" s="16">
        <f>MAX(0.1,0.007/$AA2097*$AE2097)</f>
        <v>0.1</v>
      </c>
      <c r="AM2097" s="10" cm="1">
        <f t="array" ref="AM2097">Lvac($AI2097)-$BA2097</f>
        <v>5.5784955616218213E-3</v>
      </c>
      <c r="AN2097" s="10">
        <f t="shared" si="2935"/>
        <v>-5.5206588735018158E-2</v>
      </c>
      <c r="AO2097" s="3">
        <f t="shared" si="2936"/>
        <v>0.57700829098238049</v>
      </c>
      <c r="AP2097" s="3">
        <v>0.55222509207386061</v>
      </c>
      <c r="AS2097" s="3">
        <f t="shared" si="2807"/>
        <v>4.793411266291514E-3</v>
      </c>
      <c r="AT2097" s="3" cm="1">
        <f t="array" ref="AT2097">AS2097-(100000000/LvacE($A2097)-$E2097)</f>
        <v>-5.4242227633949369E-5</v>
      </c>
      <c r="AU2097" t="s">
        <v>4779</v>
      </c>
      <c r="AV2097" t="s">
        <v>4879</v>
      </c>
      <c r="AW2097" s="3">
        <v>50869.3</v>
      </c>
      <c r="AX2097" s="3">
        <v>83025.91</v>
      </c>
      <c r="AY2097" s="3"/>
      <c r="AZ2097" s="10" cm="1">
        <f t="array" ref="AZ2097">Lair(100000000/($AX2097-$AW2097))</f>
        <v>3108.87866244922</v>
      </c>
      <c r="BA2097" s="10">
        <f t="shared" si="2937"/>
        <v>3109.7805396775343</v>
      </c>
      <c r="BB2097" s="12">
        <v>31700000</v>
      </c>
      <c r="BC2097" s="3">
        <v>0.316</v>
      </c>
      <c r="BD2097" s="12" cm="1">
        <f t="array" ref="BD2097">SfromgA($BB2097,$BA2097,"")</f>
        <v>0.47052407182239775</v>
      </c>
      <c r="BE2097" s="29">
        <f t="shared" si="2938"/>
        <v>449.05097478780777</v>
      </c>
      <c r="BG2097" s="3"/>
      <c r="BH2097" s="3"/>
      <c r="BI2097" s="12">
        <f t="shared" si="2939"/>
        <v>31700000</v>
      </c>
      <c r="BJ2097" s="29">
        <f t="shared" si="2940"/>
        <v>449.05097478780777</v>
      </c>
      <c r="BK2097" s="3">
        <f t="shared" si="2941"/>
        <v>-6.6018565429254696</v>
      </c>
      <c r="BL2097" s="13">
        <f>EXP(BK$4341*$AX2097+BK$4342)*$BI2097/(100000000/($AX2097-$AW2097))</f>
        <v>2.0858292498042013</v>
      </c>
      <c r="BM2097" s="3">
        <f t="shared" si="2942"/>
        <v>-1.2107436511462368</v>
      </c>
      <c r="BN2097" s="16" cm="1">
        <f t="array" ref="BN2097">$C2097*EXP(poly_from_str(100000000/$E2097,BN$4342))</f>
        <v>13.841388347148754</v>
      </c>
      <c r="BO2097" s="3">
        <f t="shared" si="2943"/>
        <v>1.9459101490553132</v>
      </c>
      <c r="BP2097" s="13">
        <f t="shared" si="2944"/>
        <v>-1.8924967613496677</v>
      </c>
      <c r="BY2097">
        <v>13027</v>
      </c>
    </row>
    <row r="2098" spans="1:77" hidden="1" x14ac:dyDescent="0.25">
      <c r="A2098">
        <v>3108.43</v>
      </c>
      <c r="B2098" s="2" t="str">
        <f t="shared" si="2792"/>
        <v/>
      </c>
      <c r="C2098">
        <v>8</v>
      </c>
      <c r="D2098" t="s">
        <v>14</v>
      </c>
      <c r="E2098">
        <v>32161.25</v>
      </c>
      <c r="F2098">
        <v>36640</v>
      </c>
      <c r="G2098" t="s">
        <v>5</v>
      </c>
      <c r="H2098" s="5" t="s">
        <v>8</v>
      </c>
      <c r="I2098">
        <v>68801</v>
      </c>
      <c r="J2098" t="s">
        <v>3</v>
      </c>
      <c r="K2098" s="5" t="s">
        <v>8</v>
      </c>
      <c r="L2098">
        <v>36640.379999999997</v>
      </c>
      <c r="M2098" t="str">
        <f t="shared" si="2930"/>
        <v>e</v>
      </c>
      <c r="N2098" t="str">
        <f t="shared" si="2931"/>
        <v>7/2</v>
      </c>
      <c r="O2098">
        <v>68801.67</v>
      </c>
      <c r="P2098" t="str">
        <f t="shared" si="2932"/>
        <v>o</v>
      </c>
      <c r="Q2098" t="str">
        <f t="shared" si="2933"/>
        <v>7/2</v>
      </c>
      <c r="R2098">
        <v>20</v>
      </c>
      <c r="AA2098" s="10">
        <f t="shared" si="2798"/>
        <v>3108.43</v>
      </c>
      <c r="AB2098" s="3" cm="1">
        <f t="array" ref="AB2098">100000000/Lvac(AA2098)</f>
        <v>32161.251218741345</v>
      </c>
      <c r="AC2098" s="28">
        <f t="shared" si="2799"/>
        <v>3.2170581290233333E-7</v>
      </c>
      <c r="AD2098" s="28">
        <f t="shared" si="2800"/>
        <v>3.1093317644845527E-7</v>
      </c>
      <c r="AE2098" s="21">
        <f t="shared" si="2801"/>
        <v>32161.250588623847</v>
      </c>
      <c r="AF2098" s="10" cm="1">
        <f t="array" ref="AF2098">Lair(100000000/AE2098)</f>
        <v>3108.4300609041034</v>
      </c>
      <c r="AG2098" s="10">
        <f t="shared" si="2802"/>
        <v>1.0173230733640671E-2</v>
      </c>
      <c r="AH2098" s="10" t="b">
        <f t="shared" si="2793"/>
        <v>1</v>
      </c>
      <c r="AI2098" s="10">
        <f t="shared" si="2934"/>
        <v>3108.4300609041034</v>
      </c>
      <c r="AJ2098">
        <v>7.0000000000000001E-3</v>
      </c>
      <c r="AK2098" s="3" cm="1">
        <f t="array" ref="AK2098">100000000/Lvac($AA2098)</f>
        <v>32161.251218741345</v>
      </c>
      <c r="AL2098" s="21">
        <f t="shared" ref="AL2098:AL2102" si="2945">AJ2098/AI2098*AK2098</f>
        <v>7.2425228851927106E-2</v>
      </c>
      <c r="AM2098" s="10" cm="1">
        <f t="array" ref="AM2098">Lvac($AI2098)-$BA2098</f>
        <v>3.8102652647467039E-3</v>
      </c>
      <c r="AN2098" s="10">
        <f t="shared" si="2935"/>
        <v>-3.8781258655944839E-2</v>
      </c>
      <c r="AO2098" s="3">
        <f t="shared" si="2936"/>
        <v>0.54432360924952916</v>
      </c>
      <c r="AP2098" s="3">
        <v>0.53562083667202387</v>
      </c>
      <c r="AS2098" s="3">
        <f t="shared" si="2807"/>
        <v>1.2187413449282758E-3</v>
      </c>
      <c r="AT2098" s="3" cm="1">
        <f t="array" ref="AT2098">AS2098-(100000000/LvacE($A2098)-$E2098)</f>
        <v>-5.4241798352450132E-5</v>
      </c>
      <c r="AU2098" t="s">
        <v>4800</v>
      </c>
      <c r="AV2098" t="s">
        <v>4852</v>
      </c>
      <c r="AW2098" s="3">
        <v>36640.379999999997</v>
      </c>
      <c r="AX2098" s="3">
        <v>68801.67</v>
      </c>
      <c r="AY2098" s="3"/>
      <c r="AZ2098" s="10" cm="1">
        <f t="array" ref="AZ2098">Lair(100000000/($AX2098-$AW2098))</f>
        <v>3108.4262515960586</v>
      </c>
      <c r="BA2098" s="10">
        <f t="shared" si="2937"/>
        <v>3109.3280151386962</v>
      </c>
      <c r="BB2098" s="12">
        <v>25900000</v>
      </c>
      <c r="BC2098" s="3">
        <v>8.2000000000000003E-2</v>
      </c>
      <c r="BD2098" s="12" cm="1">
        <f t="array" ref="BD2098">SfromgA($BB2098,$BA2098,"")</f>
        <v>0.38426669368762745</v>
      </c>
      <c r="BE2098" s="29">
        <f t="shared" si="2938"/>
        <v>479.58862521611934</v>
      </c>
      <c r="BG2098" s="3"/>
      <c r="BH2098" s="3"/>
      <c r="BI2098" s="12">
        <f t="shared" si="2939"/>
        <v>25900000</v>
      </c>
      <c r="BJ2098" s="29">
        <f t="shared" si="2940"/>
        <v>479.58862521611934</v>
      </c>
      <c r="BK2098" s="3">
        <f t="shared" si="2941"/>
        <v>-6.2660715827737068</v>
      </c>
      <c r="BL2098" s="13">
        <f>EXP(BK$4341*$AX2098+BK$4342)*$BI2098/(100000000/($AX2098-$AW2098))</f>
        <v>5.0228538069339841</v>
      </c>
      <c r="BM2098" s="3">
        <f t="shared" si="2942"/>
        <v>-0.46544328206691776</v>
      </c>
      <c r="BN2098" s="16" cm="1">
        <f t="array" ref="BN2098">$C2098*EXP(poly_from_str(100000000/$E2098,BN$4342))</f>
        <v>15.823877514676665</v>
      </c>
      <c r="BO2098" s="3">
        <f t="shared" si="2943"/>
        <v>2.0794415416798357</v>
      </c>
      <c r="BP2098" s="13">
        <f t="shared" si="2944"/>
        <v>-1.1475217747595143</v>
      </c>
      <c r="BY2098">
        <v>14893</v>
      </c>
    </row>
    <row r="2099" spans="1:77" hidden="1" x14ac:dyDescent="0.25">
      <c r="A2099">
        <v>3104.9360000000001</v>
      </c>
      <c r="B2099" s="2" t="str">
        <f t="shared" si="2792"/>
        <v/>
      </c>
      <c r="C2099">
        <v>4</v>
      </c>
      <c r="E2099">
        <v>32197.439999999999</v>
      </c>
      <c r="R2099">
        <v>20</v>
      </c>
      <c r="S2099" t="s">
        <v>22</v>
      </c>
      <c r="AA2099" s="10">
        <f t="shared" si="2798"/>
        <v>3104.9360000000001</v>
      </c>
      <c r="AB2099" s="3" cm="1">
        <f t="array" ref="AB2099">100000000/Lvac(AA2099)</f>
        <v>32197.441028275396</v>
      </c>
      <c r="AC2099" s="28">
        <f t="shared" si="2799"/>
        <v>3.2206783006155361E-7</v>
      </c>
      <c r="AD2099" s="28">
        <f t="shared" si="2800"/>
        <v>3.1058368866078904E-7</v>
      </c>
      <c r="AE2099" s="21">
        <f t="shared" si="2801"/>
        <v>32197.440495478178</v>
      </c>
      <c r="AF2099" s="10" cm="1">
        <f t="array" ref="AF2099">Lair(100000000/AE2099)</f>
        <v>3104.9360513818992</v>
      </c>
      <c r="AG2099" s="10">
        <f t="shared" si="2802"/>
        <v>1.0184879982755747E-2</v>
      </c>
      <c r="AH2099" s="10" t="b">
        <f t="shared" si="2793"/>
        <v>1</v>
      </c>
      <c r="AI2099" s="10">
        <f t="shared" si="2815"/>
        <v>3104.9360000000001</v>
      </c>
      <c r="AJ2099">
        <v>3.0000000000000001E-3</v>
      </c>
      <c r="AK2099" s="3" cm="1">
        <f t="array" ref="AK2099">100000000/Lvac($AA2099)</f>
        <v>32197.441028275396</v>
      </c>
      <c r="AL2099" s="21">
        <f t="shared" si="2945"/>
        <v>3.1109279896534479E-2</v>
      </c>
      <c r="AM2099" s="21"/>
      <c r="AN2099" s="21"/>
      <c r="AO2099" s="21"/>
      <c r="AP2099" s="21"/>
      <c r="AS2099" s="3">
        <f t="shared" si="2807"/>
        <v>1.0282753974024672E-3</v>
      </c>
      <c r="AT2099" s="3" cm="1">
        <f t="array" ref="AT2099">AS2099-(100000000/LvacE($A2099)-$E2099)</f>
        <v>-5.4237214499153197E-5</v>
      </c>
      <c r="BB2099"/>
      <c r="BC2099"/>
      <c r="BD2099"/>
      <c r="BE2099"/>
      <c r="BF2099"/>
      <c r="BG2099"/>
      <c r="BH2099"/>
      <c r="BI2099"/>
      <c r="BJ2099"/>
      <c r="BN2099" s="16" cm="1">
        <f t="array" ref="BN2099">$C2099*EXP(poly_from_str(100000000/$E2099,BN$4342))</f>
        <v>7.9309582376227441</v>
      </c>
      <c r="BO2099" s="16"/>
      <c r="BY2099" t="e">
        <v>#N/A</v>
      </c>
    </row>
    <row r="2100" spans="1:77" hidden="1" x14ac:dyDescent="0.25">
      <c r="A2100">
        <v>3104.0149999999999</v>
      </c>
      <c r="B2100" s="2" t="str">
        <f t="shared" si="2792"/>
        <v/>
      </c>
      <c r="C2100">
        <v>7</v>
      </c>
      <c r="E2100">
        <v>32206.99</v>
      </c>
      <c r="R2100">
        <v>20</v>
      </c>
      <c r="S2100" t="s">
        <v>22</v>
      </c>
      <c r="AA2100" s="10">
        <f t="shared" si="2798"/>
        <v>3104.0149999999999</v>
      </c>
      <c r="AB2100" s="3" cm="1">
        <f t="array" ref="AB2100">100000000/Lvac(AA2100)</f>
        <v>32206.994039013487</v>
      </c>
      <c r="AC2100" s="28">
        <f t="shared" si="2799"/>
        <v>3.221633916073215E-7</v>
      </c>
      <c r="AD2100" s="28">
        <f t="shared" si="2800"/>
        <v>3.104915655241418E-7</v>
      </c>
      <c r="AE2100" s="21">
        <f t="shared" si="2801"/>
        <v>32206.991945016503</v>
      </c>
      <c r="AF2100" s="10" cm="1">
        <f t="array" ref="AF2100">Lair(100000000/AE2100)</f>
        <v>3104.0152018211193</v>
      </c>
      <c r="AG2100" s="10">
        <f t="shared" si="2802"/>
        <v>1.0187957216542686E-2</v>
      </c>
      <c r="AH2100" s="10" t="b">
        <f t="shared" si="2793"/>
        <v>1</v>
      </c>
      <c r="AI2100" s="10">
        <f t="shared" si="2815"/>
        <v>3104.0149999999999</v>
      </c>
      <c r="AJ2100">
        <v>3.0000000000000001E-3</v>
      </c>
      <c r="AK2100" s="3" cm="1">
        <f t="array" ref="AK2100">100000000/Lvac($AA2100)</f>
        <v>32206.994039013487</v>
      </c>
      <c r="AL2100" s="21">
        <f t="shared" si="2945"/>
        <v>3.1127743299256112E-2</v>
      </c>
      <c r="AM2100" s="21"/>
      <c r="AN2100" s="21"/>
      <c r="AO2100" s="21"/>
      <c r="AP2100" s="21"/>
      <c r="AS2100" s="3">
        <f t="shared" si="2807"/>
        <v>4.0390134854533244E-3</v>
      </c>
      <c r="AT2100" s="3" cm="1">
        <f t="array" ref="AT2100">AS2100-(100000000/LvacE($A2100)-$E2100)</f>
        <v>-5.4235613788478076E-5</v>
      </c>
      <c r="BB2100"/>
      <c r="BC2100"/>
      <c r="BD2100"/>
      <c r="BE2100"/>
      <c r="BF2100"/>
      <c r="BG2100"/>
      <c r="BH2100"/>
      <c r="BI2100"/>
      <c r="BJ2100"/>
      <c r="BN2100" s="16" cm="1">
        <f t="array" ref="BN2100">$C2100*EXP(poly_from_str(100000000/$E2100,BN$4342))</f>
        <v>13.887545425847605</v>
      </c>
      <c r="BO2100" s="16"/>
      <c r="BY2100" t="e">
        <v>#N/A</v>
      </c>
    </row>
    <row r="2101" spans="1:77" hidden="1" x14ac:dyDescent="0.25">
      <c r="A2101">
        <v>3101.1320000000001</v>
      </c>
      <c r="B2101" s="2" t="str">
        <f t="shared" si="2792"/>
        <v/>
      </c>
      <c r="C2101">
        <v>0</v>
      </c>
      <c r="E2101">
        <v>32236.93</v>
      </c>
      <c r="R2101">
        <v>20</v>
      </c>
      <c r="S2101" t="s">
        <v>22</v>
      </c>
      <c r="AA2101" s="10">
        <f t="shared" si="2798"/>
        <v>3101.1320000000001</v>
      </c>
      <c r="AB2101" s="3" cm="1">
        <f t="array" ref="AB2101">100000000/Lvac(AA2101)</f>
        <v>32236.934442073944</v>
      </c>
      <c r="AC2101" s="28">
        <f t="shared" si="2799"/>
        <v>3.2246289419476502E-7</v>
      </c>
      <c r="AD2101" s="28">
        <f t="shared" si="2800"/>
        <v>3.1020319310971856E-7</v>
      </c>
      <c r="AE2101" s="21">
        <f t="shared" si="2801"/>
        <v>32236.93213499149</v>
      </c>
      <c r="AF2101" s="10" cm="1">
        <f t="array" ref="AF2101">Lair(100000000/AE2101)</f>
        <v>3101.1322219456388</v>
      </c>
      <c r="AG2101" s="10">
        <f t="shared" si="2802"/>
        <v>1.0197607590079033E-2</v>
      </c>
      <c r="AH2101" s="10" t="b">
        <f t="shared" si="2793"/>
        <v>1</v>
      </c>
      <c r="AI2101" s="10">
        <f t="shared" si="2815"/>
        <v>3101.1320000000001</v>
      </c>
      <c r="AJ2101">
        <v>3.0000000000000001E-3</v>
      </c>
      <c r="AK2101" s="3" cm="1">
        <f t="array" ref="AK2101">100000000/Lvac($AA2101)</f>
        <v>32236.934442073944</v>
      </c>
      <c r="AL2101" s="21">
        <f t="shared" si="2945"/>
        <v>3.1185645540474198E-2</v>
      </c>
      <c r="AM2101" s="21"/>
      <c r="AN2101" s="21"/>
      <c r="AO2101" s="21"/>
      <c r="AP2101" s="21"/>
      <c r="AS2101" s="3">
        <f t="shared" si="2807"/>
        <v>4.4420739432098344E-3</v>
      </c>
      <c r="AT2101" s="3" cm="1">
        <f t="array" ref="AT2101">AS2101-(100000000/LvacE($A2101)-$E2101)</f>
        <v>-5.4229571105679497E-5</v>
      </c>
      <c r="BB2101"/>
      <c r="BC2101"/>
      <c r="BD2101"/>
      <c r="BE2101"/>
      <c r="BF2101"/>
      <c r="BG2101"/>
      <c r="BH2101"/>
      <c r="BI2101"/>
      <c r="BJ2101"/>
      <c r="BN2101" s="16" cm="1">
        <f t="array" ref="BN2101">$C2101*EXP(poly_from_str(100000000/$E2101,BN$4342))</f>
        <v>0</v>
      </c>
      <c r="BO2101" s="16"/>
      <c r="BY2101" t="e">
        <v>#N/A</v>
      </c>
    </row>
    <row r="2102" spans="1:77" hidden="1" x14ac:dyDescent="0.25">
      <c r="A2102">
        <v>3101.1039999999998</v>
      </c>
      <c r="B2102" s="2" t="str">
        <f t="shared" si="2792"/>
        <v/>
      </c>
      <c r="C2102">
        <v>0</v>
      </c>
      <c r="E2102">
        <v>32237.23</v>
      </c>
      <c r="R2102">
        <v>20</v>
      </c>
      <c r="S2102" t="s">
        <v>22</v>
      </c>
      <c r="AA2102" s="10">
        <f t="shared" si="2798"/>
        <v>3101.1039999999998</v>
      </c>
      <c r="AB2102" s="3" cm="1">
        <f t="array" ref="AB2102">100000000/Lvac(AA2102)</f>
        <v>32237.225499365799</v>
      </c>
      <c r="AC2102" s="28">
        <f t="shared" si="2799"/>
        <v>3.2246580572596084E-7</v>
      </c>
      <c r="AD2102" s="28">
        <f t="shared" si="2800"/>
        <v>3.1020039240649694E-7</v>
      </c>
      <c r="AE2102" s="21">
        <f t="shared" si="2801"/>
        <v>32237.227836903305</v>
      </c>
      <c r="AF2102" s="10" cm="1">
        <f t="array" ref="AF2102">Lair(100000000/AE2102)</f>
        <v>3101.1037751286208</v>
      </c>
      <c r="AG2102" s="10">
        <f t="shared" si="2802"/>
        <v>1.0197701447511242E-2</v>
      </c>
      <c r="AH2102" s="10" t="b">
        <f t="shared" si="2793"/>
        <v>1</v>
      </c>
      <c r="AI2102" s="10">
        <f t="shared" si="2815"/>
        <v>3101.1039999999998</v>
      </c>
      <c r="AJ2102">
        <v>3.0000000000000001E-3</v>
      </c>
      <c r="AK2102" s="3" cm="1">
        <f t="array" ref="AK2102">100000000/Lvac($AA2102)</f>
        <v>32237.225499365799</v>
      </c>
      <c r="AL2102" s="21">
        <f t="shared" si="2945"/>
        <v>3.1186208685067447E-2</v>
      </c>
      <c r="AM2102" s="21"/>
      <c r="AN2102" s="21"/>
      <c r="AO2102" s="21"/>
      <c r="AP2102" s="21"/>
      <c r="AS2102" s="3">
        <f t="shared" si="2807"/>
        <v>-4.5006342006672639E-3</v>
      </c>
      <c r="AT2102" s="3" cm="1">
        <f t="array" ref="AT2102">AS2102-(100000000/LvacE($A2102)-$E2102)</f>
        <v>-5.4229505622060969E-5</v>
      </c>
      <c r="BB2102"/>
      <c r="BC2102"/>
      <c r="BD2102"/>
      <c r="BE2102"/>
      <c r="BF2102"/>
      <c r="BG2102"/>
      <c r="BH2102"/>
      <c r="BI2102"/>
      <c r="BJ2102"/>
      <c r="BN2102" s="16" cm="1">
        <f t="array" ref="BN2102">$C2102*EXP(poly_from_str(100000000/$E2102,BN$4342))</f>
        <v>0</v>
      </c>
      <c r="BO2102" s="16"/>
      <c r="BY2102" t="e">
        <v>#N/A</v>
      </c>
    </row>
    <row r="2103" spans="1:77" hidden="1" x14ac:dyDescent="0.25">
      <c r="A2103">
        <v>3101.069</v>
      </c>
      <c r="B2103" s="2" t="str">
        <f t="shared" si="2792"/>
        <v/>
      </c>
      <c r="C2103">
        <v>7</v>
      </c>
      <c r="D2103" t="s">
        <v>170</v>
      </c>
      <c r="E2103">
        <v>32237.59</v>
      </c>
      <c r="F2103">
        <v>30994</v>
      </c>
      <c r="G2103" t="s">
        <v>5</v>
      </c>
      <c r="H2103" s="5" t="s">
        <v>4</v>
      </c>
      <c r="I2103">
        <v>63232</v>
      </c>
      <c r="J2103" t="s">
        <v>3</v>
      </c>
      <c r="K2103" s="5" t="s">
        <v>8</v>
      </c>
      <c r="L2103">
        <v>30994.55</v>
      </c>
      <c r="M2103" t="str">
        <f>$G2103&amp;""</f>
        <v>e</v>
      </c>
      <c r="N2103" t="str">
        <f>$H2103&amp;""</f>
        <v>9/2</v>
      </c>
      <c r="O2103">
        <v>63232.14</v>
      </c>
      <c r="P2103" t="str">
        <f>$J2103&amp;""</f>
        <v>o</v>
      </c>
      <c r="Q2103" t="str">
        <f>$K2103&amp;""</f>
        <v>7/2</v>
      </c>
      <c r="R2103">
        <v>20</v>
      </c>
      <c r="AA2103" s="10">
        <f t="shared" si="2798"/>
        <v>3101.069</v>
      </c>
      <c r="AB2103" s="3" cm="1">
        <f t="array" ref="AB2103">100000000/Lvac(AA2103)</f>
        <v>32237.589328371359</v>
      </c>
      <c r="AC2103" s="28">
        <f t="shared" si="2799"/>
        <v>3.2246944521389239E-7</v>
      </c>
      <c r="AD2103" s="28">
        <f t="shared" si="2800"/>
        <v>3.1019689152747204E-7</v>
      </c>
      <c r="AE2103" s="21">
        <f t="shared" si="2801"/>
        <v>32237.589677209129</v>
      </c>
      <c r="AF2103" s="10" cm="1">
        <f t="array" ref="AF2103">Lair(100000000/AE2103)</f>
        <v>3101.0689664425213</v>
      </c>
      <c r="AG2103" s="10">
        <f t="shared" si="2802"/>
        <v>1.0197818772876604E-2</v>
      </c>
      <c r="AH2103" s="10" t="b">
        <f t="shared" si="2793"/>
        <v>1</v>
      </c>
      <c r="AI2103" s="10">
        <f>$AF2103</f>
        <v>3101.0689664425213</v>
      </c>
      <c r="AJ2103" s="10">
        <f>AL2103/AK2103*AI2103</f>
        <v>9.6194195380278069E-3</v>
      </c>
      <c r="AK2103" s="16" cm="1">
        <f t="array" ref="AK2103">100000000/Lvac($AA2103)-0</f>
        <v>32237.589328371359</v>
      </c>
      <c r="AL2103" s="16">
        <f>MAX(0.1,0.007/$AA2103*$AE2103)</f>
        <v>0.1</v>
      </c>
      <c r="AM2103" s="10" cm="1">
        <f t="array" ref="AM2103">Lvac($AI2103)-$BA2103</f>
        <v>3.1059617867867928E-5</v>
      </c>
      <c r="AN2103" s="10">
        <f>$AK2103-($AX2103-$AW2103)</f>
        <v>-6.7162864070269279E-4</v>
      </c>
      <c r="AO2103" s="3">
        <f>AM2103/AJ2103</f>
        <v>3.22884533157973E-3</v>
      </c>
      <c r="AP2103" s="3">
        <v>6.7182352759318272E-3</v>
      </c>
      <c r="AS2103" s="3">
        <f t="shared" si="2807"/>
        <v>-6.7162864070269279E-4</v>
      </c>
      <c r="AT2103" s="3" cm="1">
        <f t="array" ref="AT2103">AS2103-(100000000/LvacE($A2103)-$E2103)</f>
        <v>-5.4229421948548406E-5</v>
      </c>
      <c r="AU2103" t="s">
        <v>4783</v>
      </c>
      <c r="AV2103" t="s">
        <v>4814</v>
      </c>
      <c r="AW2103" s="3">
        <v>30994.55</v>
      </c>
      <c r="AX2103" s="3">
        <v>63232.14</v>
      </c>
      <c r="AY2103" s="3"/>
      <c r="AZ2103" s="10" cm="1">
        <f t="array" ref="AZ2103">Lair(100000000/($AX2103-$AW2103))</f>
        <v>3101.0689353907023</v>
      </c>
      <c r="BA2103" s="10">
        <f>100000000/($AX2103-$AW2103)</f>
        <v>3101.9688506491957</v>
      </c>
      <c r="BB2103" s="12">
        <v>73700000</v>
      </c>
      <c r="BC2103" s="3">
        <v>0.316</v>
      </c>
      <c r="BD2103" s="12" cm="1">
        <f t="array" ref="BD2103">SfromgA($BB2103,$BA2103,"")</f>
        <v>1.0857082676123053</v>
      </c>
      <c r="BE2103" s="29">
        <f>(10^MAX(0.05, -0.312925054856973*((LN($BD2103))^(1/3)) + 0.454808404431693)-1)*100</f>
        <v>108.31967791908225</v>
      </c>
      <c r="BG2103" s="3"/>
      <c r="BH2103" s="3"/>
      <c r="BI2103" s="12">
        <f>IF($BB2103="",$BF2103,$BB2103)</f>
        <v>73700000</v>
      </c>
      <c r="BJ2103" s="29">
        <f>IF($BB2103="",$BH2103,$BE2103)</f>
        <v>108.31967791908225</v>
      </c>
      <c r="BK2103" s="3">
        <f>LN(BN2103*100000000/($AX2103-$AW2103)/$BI2103)</f>
        <v>-7.4428838732124589</v>
      </c>
      <c r="BL2103" s="13">
        <f>EXP(BK$4341*$AX2103+BK$4342)*$BI2103/(100000000/($AX2103-$AW2103))</f>
        <v>21.874059677364443</v>
      </c>
      <c r="BM2103" s="3">
        <f t="shared" ref="BM2103" si="2946">LN(BL2103/$C2103)</f>
        <v>1.1393912960868071</v>
      </c>
      <c r="BN2103" s="16" cm="1">
        <f t="array" ref="BN2103">$C2103*EXP(poly_from_str(100000000/$E2103,BN$4342))</f>
        <v>13.913188203821676</v>
      </c>
      <c r="BO2103" s="3">
        <f>LN($C2103)</f>
        <v>1.9459101490553132</v>
      </c>
      <c r="BP2103" s="13">
        <f>LN(BL2103/BN2103)</f>
        <v>0.4524642631819169</v>
      </c>
      <c r="BY2103">
        <v>13092</v>
      </c>
    </row>
    <row r="2104" spans="1:77" hidden="1" x14ac:dyDescent="0.25">
      <c r="A2104">
        <v>3100.4929999999999</v>
      </c>
      <c r="B2104" s="2" t="str">
        <f t="shared" si="2792"/>
        <v/>
      </c>
      <c r="C2104">
        <v>4</v>
      </c>
      <c r="E2104">
        <v>32243.58</v>
      </c>
      <c r="R2104">
        <v>20</v>
      </c>
      <c r="S2104" t="s">
        <v>22</v>
      </c>
      <c r="AA2104" s="10">
        <f t="shared" si="2798"/>
        <v>3100.4929999999999</v>
      </c>
      <c r="AB2104" s="3" cm="1">
        <f t="array" ref="AB2104">100000000/Lvac(AA2104)</f>
        <v>32243.578094157936</v>
      </c>
      <c r="AC2104" s="28">
        <f t="shared" si="2799"/>
        <v>3.2252935259005585E-7</v>
      </c>
      <c r="AD2104" s="28">
        <f t="shared" si="2800"/>
        <v>3.1013927706155708E-7</v>
      </c>
      <c r="AE2104" s="21">
        <f t="shared" si="2801"/>
        <v>32243.579084388348</v>
      </c>
      <c r="AF2104" s="10" cm="1">
        <f t="array" ref="AF2104">Lair(100000000/AE2104)</f>
        <v>3100.4929047772466</v>
      </c>
      <c r="AG2104" s="10">
        <f t="shared" si="2802"/>
        <v>1.0199750183947833E-2</v>
      </c>
      <c r="AH2104" s="10" t="b">
        <f t="shared" si="2793"/>
        <v>1</v>
      </c>
      <c r="AI2104" s="10">
        <f t="shared" si="2815"/>
        <v>3100.4929999999999</v>
      </c>
      <c r="AJ2104">
        <v>3.0000000000000001E-3</v>
      </c>
      <c r="AK2104" s="3" cm="1">
        <f t="array" ref="AK2104">100000000/Lvac($AA2104)</f>
        <v>32243.578094157936</v>
      </c>
      <c r="AL2104" s="21">
        <f>AJ2104/AI2104*AK2104</f>
        <v>3.1198501103686996E-2</v>
      </c>
      <c r="AM2104" s="21"/>
      <c r="AN2104" s="21"/>
      <c r="AO2104" s="21"/>
      <c r="AP2104" s="21"/>
      <c r="AS2104" s="3">
        <f t="shared" si="2807"/>
        <v>-1.9058420657529496E-3</v>
      </c>
      <c r="AT2104" s="3" cm="1">
        <f t="array" ref="AT2104">AS2104-(100000000/LvacE($A2104)-$E2104)</f>
        <v>-5.4228014050750062E-5</v>
      </c>
      <c r="BB2104"/>
      <c r="BC2104"/>
      <c r="BD2104"/>
      <c r="BE2104"/>
      <c r="BF2104"/>
      <c r="BG2104"/>
      <c r="BH2104"/>
      <c r="BI2104"/>
      <c r="BJ2104"/>
      <c r="BN2104" s="16" cm="1">
        <f t="array" ref="BN2104">$C2104*EXP(poly_from_str(100000000/$E2104,BN$4342))</f>
        <v>7.9531418829830614</v>
      </c>
      <c r="BO2104" s="16"/>
      <c r="BY2104">
        <v>7484</v>
      </c>
    </row>
    <row r="2105" spans="1:77" hidden="1" x14ac:dyDescent="0.25">
      <c r="A2105">
        <v>3098.4740000000002</v>
      </c>
      <c r="B2105" s="2" t="str">
        <f t="shared" si="2792"/>
        <v/>
      </c>
      <c r="C2105">
        <v>3</v>
      </c>
      <c r="D2105" t="s">
        <v>134</v>
      </c>
      <c r="E2105">
        <v>32264.59</v>
      </c>
      <c r="F2105">
        <v>50227</v>
      </c>
      <c r="G2105" t="s">
        <v>5</v>
      </c>
      <c r="H2105" s="5" t="s">
        <v>19</v>
      </c>
      <c r="I2105">
        <v>82492</v>
      </c>
      <c r="J2105" t="s">
        <v>3</v>
      </c>
      <c r="K2105" s="5" t="s">
        <v>19</v>
      </c>
      <c r="L2105">
        <v>50227.79</v>
      </c>
      <c r="M2105" t="str">
        <f>$G2105&amp;""</f>
        <v>e</v>
      </c>
      <c r="N2105" t="str">
        <f>$H2105&amp;""</f>
        <v>3/2</v>
      </c>
      <c r="O2105">
        <v>82492.399999999994</v>
      </c>
      <c r="P2105" t="str">
        <f>$J2105&amp;""</f>
        <v>o</v>
      </c>
      <c r="Q2105" t="str">
        <f>$K2105&amp;""</f>
        <v>3/2</v>
      </c>
      <c r="R2105">
        <v>20</v>
      </c>
      <c r="AA2105" s="10">
        <f t="shared" si="2798"/>
        <v>3098.4740000000002</v>
      </c>
      <c r="AB2105" s="3" cm="1">
        <f t="array" ref="AB2105">100000000/Lvac(AA2105)</f>
        <v>32264.58754559205</v>
      </c>
      <c r="AC2105" s="28">
        <f t="shared" si="2799"/>
        <v>3.2273951629092255E-7</v>
      </c>
      <c r="AD2105" s="28">
        <f t="shared" si="2800"/>
        <v>3.0993732636034234E-7</v>
      </c>
      <c r="AE2105" s="21">
        <f t="shared" si="2801"/>
        <v>32264.588822440543</v>
      </c>
      <c r="AF2105" s="10" cm="1">
        <f t="array" ref="AF2105">Lair(100000000/AE2105)</f>
        <v>3098.4738773752665</v>
      </c>
      <c r="AG2105" s="10">
        <f t="shared" si="2802"/>
        <v>1.0206528688895251E-2</v>
      </c>
      <c r="AH2105" s="10" t="b">
        <f t="shared" si="2793"/>
        <v>1</v>
      </c>
      <c r="AI2105" s="10">
        <f>$AF2105</f>
        <v>3098.4738773752665</v>
      </c>
      <c r="AJ2105" s="10">
        <f>AL2105/AK2105*AI2105</f>
        <v>7.6826616748084265E-3</v>
      </c>
      <c r="AK2105" s="23" cm="1">
        <f t="array" ref="AK2105">100000000/Lvac($AA2105)+0</f>
        <v>32264.58754559205</v>
      </c>
      <c r="AL2105" s="23">
        <f>MAX(0.08,0.007/$AA2105*$AE2105)</f>
        <v>0.08</v>
      </c>
      <c r="AM2105" s="10" cm="1">
        <f t="array" ref="AM2105">Lvac($AI2105)-$BA2105</f>
        <v>2.0343391397545929E-3</v>
      </c>
      <c r="AN2105" s="10">
        <f>$AK2105-($AX2105-$AW2105)</f>
        <v>-2.2454407942859689E-2</v>
      </c>
      <c r="AO2105" s="3">
        <f>AM2105/AJ2105</f>
        <v>0.26479613783140082</v>
      </c>
      <c r="AP2105" s="3">
        <v>0.28076136510206984</v>
      </c>
      <c r="AS2105" s="3">
        <f t="shared" si="2807"/>
        <v>-2.4544079496990889E-3</v>
      </c>
      <c r="AT2105" s="3" cm="1">
        <f t="array" ref="AT2105">AS2105-(100000000/LvacE($A2105)-$E2105)</f>
        <v>-5.4222578910412267E-5</v>
      </c>
      <c r="AU2105" t="s">
        <v>4934</v>
      </c>
      <c r="AV2105" t="s">
        <v>4943</v>
      </c>
      <c r="AW2105" s="3">
        <v>50227.79</v>
      </c>
      <c r="AX2105" s="3">
        <v>82492.399999999994</v>
      </c>
      <c r="AY2105" s="3"/>
      <c r="AZ2105" s="10" cm="1">
        <f t="array" ref="AZ2105">Lair(100000000/($AX2105-$AW2105))</f>
        <v>3098.4718435468244</v>
      </c>
      <c r="BA2105" s="10">
        <f>100000000/($AX2105-$AW2105)</f>
        <v>3099.3711066087585</v>
      </c>
      <c r="BB2105" s="12">
        <v>64200000</v>
      </c>
      <c r="BC2105" s="3">
        <v>0.36</v>
      </c>
      <c r="BD2105" s="12" cm="1">
        <f t="array" ref="BD2105">SfromgA($BB2105,$BA2105,"")</f>
        <v>0.94338535106919286</v>
      </c>
      <c r="BE2105" s="29">
        <f>(10^MAX(0.05, -0.312925054856973*((LN($BD2105))^(1/3)) + 0.454808404431693)-1)*100</f>
        <v>276.81895741029251</v>
      </c>
      <c r="BG2105" s="3"/>
      <c r="BH2105" s="3"/>
      <c r="BI2105" s="12">
        <f>IF($BB2105="",$BF2105,$BB2105)</f>
        <v>64200000</v>
      </c>
      <c r="BJ2105" s="29">
        <f>IF($BB2105="",$BH2105,$BE2105)</f>
        <v>276.81895741029251</v>
      </c>
      <c r="BK2105" s="3">
        <f>LN(BN2105*100000000/($AX2105-$AW2105)/$BI2105)</f>
        <v>-8.1515018492881435</v>
      </c>
      <c r="BL2105" s="13">
        <f>EXP(BK$4341*$AX2105+BK$4342)*$BI2105/(100000000/($AX2105-$AW2105))</f>
        <v>4.4138270959371519</v>
      </c>
      <c r="BM2105" s="3">
        <f t="shared" ref="BM2105" si="2947">LN(BL2105/$C2105)</f>
        <v>0.3861298466586387</v>
      </c>
      <c r="BN2105" s="16" cm="1">
        <f t="array" ref="BN2105">$C2105*EXP(poly_from_str(100000000/$E2105,BN$4342))</f>
        <v>5.9718539185352961</v>
      </c>
      <c r="BO2105" s="3">
        <f>LN($C2105)</f>
        <v>1.0986122886681098</v>
      </c>
      <c r="BP2105" s="13">
        <f>LN(BL2105/BN2105)</f>
        <v>-0.30231528298861049</v>
      </c>
      <c r="BY2105">
        <v>5619</v>
      </c>
    </row>
    <row r="2106" spans="1:77" hidden="1" x14ac:dyDescent="0.25">
      <c r="A2106">
        <v>3098.4009999999998</v>
      </c>
      <c r="B2106" s="2" t="str">
        <f t="shared" si="2792"/>
        <v/>
      </c>
      <c r="C2106">
        <v>0</v>
      </c>
      <c r="E2106">
        <v>32265.35</v>
      </c>
      <c r="R2106">
        <v>20</v>
      </c>
      <c r="S2106" t="s">
        <v>22</v>
      </c>
      <c r="AA2106" s="10">
        <f t="shared" si="2798"/>
        <v>3098.4009999999998</v>
      </c>
      <c r="AB2106" s="3" cm="1">
        <f t="array" ref="AB2106">100000000/Lvac(AA2106)</f>
        <v>32265.34768695513</v>
      </c>
      <c r="AC2106" s="28">
        <f t="shared" si="2799"/>
        <v>3.2274712020813318E-7</v>
      </c>
      <c r="AD2106" s="28">
        <f t="shared" si="2800"/>
        <v>3.0993002452730417E-7</v>
      </c>
      <c r="AE2106" s="21">
        <f t="shared" si="2801"/>
        <v>32265.348890317178</v>
      </c>
      <c r="AF2106" s="10" cm="1">
        <f t="array" ref="AF2106">Lair(100000000/AE2106)</f>
        <v>3098.4008844381306</v>
      </c>
      <c r="AG2106" s="10">
        <f t="shared" si="2802"/>
        <v>1.0206774024239459E-2</v>
      </c>
      <c r="AH2106" s="10" t="b">
        <f t="shared" si="2793"/>
        <v>1</v>
      </c>
      <c r="AI2106" s="10">
        <f t="shared" si="2815"/>
        <v>3098.4009999999998</v>
      </c>
      <c r="AJ2106">
        <v>3.0000000000000001E-3</v>
      </c>
      <c r="AK2106" s="3" cm="1">
        <f t="array" ref="AK2106">100000000/Lvac($AA2106)</f>
        <v>32265.34768695513</v>
      </c>
      <c r="AL2106" s="21">
        <f t="shared" ref="AL2106:AL2107" si="2948">AJ2106/AI2106*AK2106</f>
        <v>3.1240644145436761E-2</v>
      </c>
      <c r="AM2106" s="21"/>
      <c r="AN2106" s="21"/>
      <c r="AO2106" s="21"/>
      <c r="AP2106" s="21"/>
      <c r="AS2106" s="3">
        <f t="shared" si="2807"/>
        <v>-2.3130448680603877E-3</v>
      </c>
      <c r="AT2106" s="3" cm="1">
        <f t="array" ref="AT2106">AS2106-(100000000/LvacE($A2106)-$E2106)</f>
        <v>-5.4222367907641456E-5</v>
      </c>
      <c r="BB2106"/>
      <c r="BC2106"/>
      <c r="BD2106"/>
      <c r="BE2106"/>
      <c r="BF2106"/>
      <c r="BG2106"/>
      <c r="BH2106"/>
      <c r="BI2106"/>
      <c r="BJ2106"/>
      <c r="BN2106" s="16" cm="1">
        <f t="array" ref="BN2106">$C2106*EXP(poly_from_str(100000000/$E2106,BN$4342))</f>
        <v>0</v>
      </c>
      <c r="BO2106" s="16"/>
      <c r="BY2106" t="e">
        <v>#N/A</v>
      </c>
    </row>
    <row r="2107" spans="1:77" hidden="1" x14ac:dyDescent="0.25">
      <c r="A2107">
        <v>3098.348</v>
      </c>
      <c r="B2107" s="2" t="str">
        <f t="shared" si="2792"/>
        <v/>
      </c>
      <c r="C2107">
        <v>0</v>
      </c>
      <c r="E2107">
        <v>32265.9</v>
      </c>
      <c r="R2107">
        <v>20</v>
      </c>
      <c r="S2107" t="s">
        <v>22</v>
      </c>
      <c r="AA2107" s="10">
        <f t="shared" si="2798"/>
        <v>3098.348</v>
      </c>
      <c r="AB2107" s="3" cm="1">
        <f t="array" ref="AB2107">100000000/Lvac(AA2107)</f>
        <v>32265.899592852347</v>
      </c>
      <c r="AC2107" s="28">
        <f t="shared" si="2799"/>
        <v>3.2275264108486201E-7</v>
      </c>
      <c r="AD2107" s="28">
        <f t="shared" si="2800"/>
        <v>3.0992472319647442E-7</v>
      </c>
      <c r="AE2107" s="21">
        <f t="shared" si="2801"/>
        <v>32265.899804677956</v>
      </c>
      <c r="AF2107" s="10" cm="1">
        <f t="array" ref="AF2107">Lair(100000000/AE2107)</f>
        <v>3098.347979658552</v>
      </c>
      <c r="AG2107" s="10">
        <f t="shared" si="2802"/>
        <v>1.0206952155286036E-2</v>
      </c>
      <c r="AH2107" s="10" t="b">
        <f t="shared" si="2793"/>
        <v>1</v>
      </c>
      <c r="AI2107" s="10">
        <f t="shared" si="2815"/>
        <v>3098.348</v>
      </c>
      <c r="AJ2107">
        <v>3.0000000000000001E-3</v>
      </c>
      <c r="AK2107" s="3" cm="1">
        <f t="array" ref="AK2107">100000000/Lvac($AA2107)</f>
        <v>32265.899592852347</v>
      </c>
      <c r="AL2107" s="21">
        <f t="shared" si="2948"/>
        <v>3.1241712931716206E-2</v>
      </c>
      <c r="AM2107" s="21"/>
      <c r="AN2107" s="21"/>
      <c r="AO2107" s="21"/>
      <c r="AP2107" s="21"/>
      <c r="AS2107" s="3">
        <f t="shared" si="2807"/>
        <v>-4.071476541867014E-4</v>
      </c>
      <c r="AT2107" s="3" cm="1">
        <f t="array" ref="AT2107">AS2107-(100000000/LvacE($A2107)-$E2107)</f>
        <v>-5.4222211474552751E-5</v>
      </c>
      <c r="BB2107"/>
      <c r="BC2107"/>
      <c r="BD2107"/>
      <c r="BE2107"/>
      <c r="BF2107"/>
      <c r="BG2107"/>
      <c r="BH2107"/>
      <c r="BI2107"/>
      <c r="BJ2107"/>
      <c r="BN2107" s="16" cm="1">
        <f t="array" ref="BN2107">$C2107*EXP(poly_from_str(100000000/$E2107,BN$4342))</f>
        <v>0</v>
      </c>
      <c r="BO2107" s="16"/>
      <c r="BY2107" t="e">
        <v>#N/A</v>
      </c>
    </row>
    <row r="2108" spans="1:77" hidden="1" x14ac:dyDescent="0.25">
      <c r="A2108">
        <v>3097.4520000000002</v>
      </c>
      <c r="B2108" s="2" t="str">
        <f t="shared" si="2792"/>
        <v/>
      </c>
      <c r="C2108">
        <v>9</v>
      </c>
      <c r="D2108" t="s">
        <v>134</v>
      </c>
      <c r="E2108">
        <v>32275.23</v>
      </c>
      <c r="F2108">
        <v>33659</v>
      </c>
      <c r="G2108" t="s">
        <v>5</v>
      </c>
      <c r="H2108" s="5" t="s">
        <v>18</v>
      </c>
      <c r="I2108">
        <v>65935</v>
      </c>
      <c r="J2108" t="s">
        <v>3</v>
      </c>
      <c r="K2108" s="5" t="s">
        <v>8</v>
      </c>
      <c r="L2108">
        <v>33659.99</v>
      </c>
      <c r="M2108" t="str">
        <f>$G2108&amp;""</f>
        <v>e</v>
      </c>
      <c r="N2108" t="str">
        <f>$H2108&amp;""</f>
        <v>5/2</v>
      </c>
      <c r="O2108">
        <v>65935.25</v>
      </c>
      <c r="P2108" t="str">
        <f>$J2108&amp;""</f>
        <v>o</v>
      </c>
      <c r="Q2108" t="str">
        <f>$K2108&amp;""</f>
        <v>7/2</v>
      </c>
      <c r="R2108">
        <v>20</v>
      </c>
      <c r="AA2108" s="10">
        <f t="shared" si="2798"/>
        <v>3097.4520000000002</v>
      </c>
      <c r="AB2108" s="3" cm="1">
        <f t="array" ref="AB2108">100000000/Lvac(AA2108)</f>
        <v>32275.232784952834</v>
      </c>
      <c r="AC2108" s="28">
        <f t="shared" si="2799"/>
        <v>3.2284600374759638E-7</v>
      </c>
      <c r="AD2108" s="28">
        <f t="shared" si="2800"/>
        <v>3.0983510069870481E-7</v>
      </c>
      <c r="AE2108" s="21">
        <f t="shared" si="2801"/>
        <v>32275.23133522888</v>
      </c>
      <c r="AF2108" s="10" cm="1">
        <f t="array" ref="AF2108">Lair(100000000/AE2108)</f>
        <v>3097.4521391353669</v>
      </c>
      <c r="AG2108" s="10">
        <f t="shared" si="2802"/>
        <v>1.0209964962322713E-2</v>
      </c>
      <c r="AH2108" s="10" t="b">
        <f t="shared" si="2793"/>
        <v>1</v>
      </c>
      <c r="AI2108" s="10">
        <f>$AF2108</f>
        <v>3097.4521391353669</v>
      </c>
      <c r="AJ2108" s="10">
        <f>AL2108/AK2108*AI2108</f>
        <v>7.6775951635074001E-3</v>
      </c>
      <c r="AK2108" s="23" cm="1">
        <f t="array" ref="AK2108">100000000/Lvac($AA2108)+0</f>
        <v>32275.232784952834</v>
      </c>
      <c r="AL2108" s="23">
        <f>MAX(0.08,0.007/$AA2108*$AE2108)</f>
        <v>0.08</v>
      </c>
      <c r="AM2108" s="10" cm="1">
        <f t="array" ref="AM2108">Lvac($AI2108)-$BA2108</f>
        <v>2.751752470885549E-3</v>
      </c>
      <c r="AN2108" s="10">
        <f>$AK2108-($AX2108-$AW2108)</f>
        <v>-2.721504716828349E-2</v>
      </c>
      <c r="AO2108" s="3">
        <f>AM2108/AJ2108</f>
        <v>0.35841333285779164</v>
      </c>
      <c r="AP2108" s="3">
        <v>0.34028653912066553</v>
      </c>
      <c r="AS2108" s="3">
        <f t="shared" si="2807"/>
        <v>2.7849528341903351E-3</v>
      </c>
      <c r="AT2108" s="3" cm="1">
        <f t="array" ref="AT2108">AS2108-(100000000/LvacE($A2108)-$E2108)</f>
        <v>-5.421952300821431E-5</v>
      </c>
      <c r="AU2108" t="s">
        <v>4890</v>
      </c>
      <c r="AV2108" t="s">
        <v>4853</v>
      </c>
      <c r="AW2108" s="3">
        <v>33659.99</v>
      </c>
      <c r="AX2108" s="3">
        <v>65935.25</v>
      </c>
      <c r="AY2108" s="3"/>
      <c r="AZ2108" s="10" cm="1">
        <f t="array" ref="AZ2108">Lair(100000000/($AX2108-$AW2108))</f>
        <v>3097.4493880736404</v>
      </c>
      <c r="BA2108" s="10">
        <f>100000000/($AX2108-$AW2108)</f>
        <v>3098.3483944048785</v>
      </c>
      <c r="BB2108" s="12">
        <v>156000000</v>
      </c>
      <c r="BC2108" s="3">
        <v>0.48099999999999998</v>
      </c>
      <c r="BD2108" s="12" cm="1">
        <f t="array" ref="BD2108">SfromgA($BB2108,$BA2108,"")</f>
        <v>2.29006974818317</v>
      </c>
      <c r="BE2108" s="29">
        <f>(10^MAX(0.05, -0.312925054856973*((LN($BD2108))^(1/3)) + 0.454808404431693)-1)*100</f>
        <v>44.842277546733641</v>
      </c>
      <c r="BG2108" s="3"/>
      <c r="BH2108" s="3"/>
      <c r="BI2108" s="12">
        <f>IF($BB2108="",$BF2108,$BB2108)</f>
        <v>156000000</v>
      </c>
      <c r="BJ2108" s="29">
        <f>IF($BB2108="",$BH2108,$BE2108)</f>
        <v>44.842277546733641</v>
      </c>
      <c r="BK2108" s="3">
        <f>LN(BN2108*100000000/($AX2108-$AW2108)/$BI2108)</f>
        <v>-7.9405023624114399</v>
      </c>
      <c r="BL2108" s="13">
        <f>EXP(BK$4341*$AX2108+BK$4342)*$BI2108/(100000000/($AX2108-$AW2108))</f>
        <v>37.748274589548338</v>
      </c>
      <c r="BM2108" s="3">
        <f t="shared" ref="BM2108" si="2949">LN(BL2108/$C2108)</f>
        <v>1.4337151910771222</v>
      </c>
      <c r="BN2108" s="16" cm="1">
        <f t="array" ref="BN2108">$C2108*EXP(poly_from_str(100000000/$E2108,BN$4342))</f>
        <v>17.925776954765546</v>
      </c>
      <c r="BO2108" s="3">
        <f>LN($C2108)</f>
        <v>2.1972245773362196</v>
      </c>
      <c r="BP2108" s="13">
        <f>LN(BL2108/BN2108)</f>
        <v>0.74470003811021968</v>
      </c>
      <c r="BY2108">
        <v>16867</v>
      </c>
    </row>
    <row r="2109" spans="1:77" hidden="1" x14ac:dyDescent="0.25">
      <c r="A2109">
        <v>3097.4</v>
      </c>
      <c r="B2109" s="2" t="str">
        <f t="shared" si="2792"/>
        <v/>
      </c>
      <c r="C2109">
        <v>0</v>
      </c>
      <c r="E2109">
        <v>32275.77</v>
      </c>
      <c r="R2109">
        <v>20</v>
      </c>
      <c r="S2109" t="s">
        <v>22</v>
      </c>
      <c r="AA2109" s="10">
        <f t="shared" si="2798"/>
        <v>3097.4</v>
      </c>
      <c r="AB2109" s="3" cm="1">
        <f t="array" ref="AB2109">100000000/Lvac(AA2109)</f>
        <v>32275.77460919341</v>
      </c>
      <c r="AC2109" s="28">
        <f t="shared" si="2799"/>
        <v>3.2285142377477885E-7</v>
      </c>
      <c r="AD2109" s="28">
        <f t="shared" si="2800"/>
        <v>3.098298993930763E-7</v>
      </c>
      <c r="AE2109" s="21">
        <f t="shared" si="2801"/>
        <v>32275.772209772804</v>
      </c>
      <c r="AF2109" s="10" cm="1">
        <f t="array" ref="AF2109">Lair(100000000/AE2109)</f>
        <v>3097.4002302735407</v>
      </c>
      <c r="AG2109" s="10">
        <f t="shared" si="2802"/>
        <v>1.0210139893005975E-2</v>
      </c>
      <c r="AH2109" s="10" t="b">
        <f t="shared" si="2793"/>
        <v>1</v>
      </c>
      <c r="AI2109" s="10">
        <f t="shared" si="2815"/>
        <v>3097.4</v>
      </c>
      <c r="AJ2109">
        <v>3.0000000000000001E-3</v>
      </c>
      <c r="AK2109" s="3" cm="1">
        <f t="array" ref="AK2109">100000000/Lvac($AA2109)</f>
        <v>32275.77460919341</v>
      </c>
      <c r="AL2109" s="21">
        <f t="shared" ref="AL2109:AL2111" si="2950">AJ2109/AI2109*AK2109</f>
        <v>3.1260839358035843E-2</v>
      </c>
      <c r="AM2109" s="21"/>
      <c r="AN2109" s="21"/>
      <c r="AO2109" s="21"/>
      <c r="AP2109" s="21"/>
      <c r="AS2109" s="3">
        <f t="shared" si="2807"/>
        <v>4.6091934091236908E-3</v>
      </c>
      <c r="AT2109" s="3" cm="1">
        <f t="array" ref="AT2109">AS2109-(100000000/LvacE($A2109)-$E2109)</f>
        <v>-5.4219366575125605E-5</v>
      </c>
      <c r="BB2109"/>
      <c r="BC2109"/>
      <c r="BD2109"/>
      <c r="BE2109"/>
      <c r="BF2109"/>
      <c r="BG2109"/>
      <c r="BH2109"/>
      <c r="BI2109"/>
      <c r="BJ2109"/>
      <c r="BN2109" s="16" cm="1">
        <f t="array" ref="BN2109">$C2109*EXP(poly_from_str(100000000/$E2109,BN$4342))</f>
        <v>0</v>
      </c>
      <c r="BO2109" s="16"/>
      <c r="BY2109" t="e">
        <v>#N/A</v>
      </c>
    </row>
    <row r="2110" spans="1:77" hidden="1" x14ac:dyDescent="0.25">
      <c r="A2110">
        <v>3097.3589999999999</v>
      </c>
      <c r="B2110" s="2" t="str">
        <f t="shared" si="2792"/>
        <v/>
      </c>
      <c r="C2110">
        <v>0</v>
      </c>
      <c r="E2110">
        <v>32276.2</v>
      </c>
      <c r="R2110">
        <v>20</v>
      </c>
      <c r="S2110" t="s">
        <v>22</v>
      </c>
      <c r="AA2110" s="10">
        <f t="shared" si="2798"/>
        <v>3097.3589999999999</v>
      </c>
      <c r="AB2110" s="3" cm="1">
        <f t="array" ref="AB2110">100000000/Lvac(AA2110)</f>
        <v>32276.201829594</v>
      </c>
      <c r="AC2110" s="28">
        <f t="shared" si="2799"/>
        <v>3.2285569738606346E-7</v>
      </c>
      <c r="AD2110" s="28">
        <f t="shared" si="2800"/>
        <v>3.098257983636419E-7</v>
      </c>
      <c r="AE2110" s="21">
        <f t="shared" si="2801"/>
        <v>32276.200877132993</v>
      </c>
      <c r="AF2110" s="10" cm="1">
        <f t="array" ref="AF2110">Lair(100000000/AE2110)</f>
        <v>3097.3590914057136</v>
      </c>
      <c r="AG2110" s="10">
        <f t="shared" si="2802"/>
        <v>1.0210277825333455E-2</v>
      </c>
      <c r="AH2110" s="10" t="b">
        <f t="shared" si="2793"/>
        <v>1</v>
      </c>
      <c r="AI2110" s="10">
        <f t="shared" si="2815"/>
        <v>3097.3589999999999</v>
      </c>
      <c r="AJ2110">
        <v>3.0000000000000001E-3</v>
      </c>
      <c r="AK2110" s="3" cm="1">
        <f t="array" ref="AK2110">100000000/Lvac($AA2110)</f>
        <v>32276.201829594</v>
      </c>
      <c r="AL2110" s="21">
        <f t="shared" si="2950"/>
        <v>3.1261666952000722E-2</v>
      </c>
      <c r="AM2110" s="21"/>
      <c r="AN2110" s="21"/>
      <c r="AO2110" s="21"/>
      <c r="AP2110" s="21"/>
      <c r="AS2110" s="3">
        <f t="shared" si="2807"/>
        <v>1.8295939989911858E-3</v>
      </c>
      <c r="AT2110" s="3" cm="1">
        <f t="array" ref="AT2110">AS2110-(100000000/LvacE($A2110)-$E2110)</f>
        <v>-5.421923560788855E-5</v>
      </c>
      <c r="BB2110"/>
      <c r="BC2110"/>
      <c r="BD2110"/>
      <c r="BE2110"/>
      <c r="BF2110"/>
      <c r="BG2110"/>
      <c r="BH2110"/>
      <c r="BI2110"/>
      <c r="BJ2110"/>
      <c r="BN2110" s="16" cm="1">
        <f t="array" ref="BN2110">$C2110*EXP(poly_from_str(100000000/$E2110,BN$4342))</f>
        <v>0</v>
      </c>
      <c r="BO2110" s="16"/>
      <c r="BY2110" t="e">
        <v>#N/A</v>
      </c>
    </row>
    <row r="2111" spans="1:77" hidden="1" x14ac:dyDescent="0.25">
      <c r="A2111">
        <v>3095.5880000000002</v>
      </c>
      <c r="B2111" s="2" t="str">
        <f t="shared" si="2792"/>
        <v/>
      </c>
      <c r="C2111">
        <v>0</v>
      </c>
      <c r="E2111">
        <v>32294.67</v>
      </c>
      <c r="F2111" s="4"/>
      <c r="G2111" s="4"/>
      <c r="H2111" s="6"/>
      <c r="I2111" s="4"/>
      <c r="J2111" s="4"/>
      <c r="K2111" s="6"/>
      <c r="L2111" s="4"/>
      <c r="M2111" s="4"/>
      <c r="N2111" s="4"/>
      <c r="O2111" s="4"/>
      <c r="P2111" s="4"/>
      <c r="Q2111" s="4"/>
      <c r="R2111">
        <v>20</v>
      </c>
      <c r="S2111" s="4" t="s">
        <v>2916</v>
      </c>
      <c r="T2111">
        <v>1</v>
      </c>
      <c r="AA2111" s="10">
        <f t="shared" si="2798"/>
        <v>3095.5880000000002</v>
      </c>
      <c r="AB2111" s="3" cm="1">
        <f t="array" ref="AB2111">100000000/Lvac(AA2111)</f>
        <v>32294.666468103416</v>
      </c>
      <c r="AC2111" s="28">
        <f t="shared" si="2799"/>
        <v>3.2304040460164596E-7</v>
      </c>
      <c r="AD2111" s="28">
        <f t="shared" si="2800"/>
        <v>3.0964865390007151E-7</v>
      </c>
      <c r="AE2111" s="21">
        <f t="shared" si="2801"/>
        <v>32294.668308775774</v>
      </c>
      <c r="AF2111" s="10" cm="1">
        <f t="array" ref="AF2111">Lair(100000000/AE2111)</f>
        <v>3095.5878235564273</v>
      </c>
      <c r="AG2111" s="10">
        <f t="shared" si="2802"/>
        <v>1.0216241061165667E-2</v>
      </c>
      <c r="AH2111" s="10" t="b">
        <f t="shared" si="2793"/>
        <v>1</v>
      </c>
      <c r="AI2111" s="10">
        <f t="shared" si="2815"/>
        <v>3095.5880000000002</v>
      </c>
      <c r="AJ2111">
        <v>3.0000000000000001E-3</v>
      </c>
      <c r="AK2111" s="3" cm="1">
        <f t="array" ref="AK2111">100000000/Lvac($AA2111)</f>
        <v>32294.666468103416</v>
      </c>
      <c r="AL2111" s="21">
        <f t="shared" si="2950"/>
        <v>3.1297446366994011E-2</v>
      </c>
      <c r="AM2111" s="21"/>
      <c r="AN2111" s="21"/>
      <c r="AO2111" s="21"/>
      <c r="AP2111" s="21"/>
      <c r="AS2111" s="3">
        <f t="shared" si="2807"/>
        <v>-3.531896581989713E-3</v>
      </c>
      <c r="AT2111" s="3" cm="1">
        <f t="array" ref="AT2111">AS2111-(100000000/LvacE($A2111)-$E2111)</f>
        <v>-5.4213429393712431E-5</v>
      </c>
      <c r="BB2111"/>
      <c r="BC2111"/>
      <c r="BD2111"/>
      <c r="BE2111"/>
      <c r="BF2111"/>
      <c r="BG2111"/>
      <c r="BH2111"/>
      <c r="BI2111"/>
      <c r="BJ2111"/>
      <c r="BN2111" s="16" cm="1">
        <f t="array" ref="BN2111">$C2111*EXP(poly_from_str(100000000/$E2111,BN$4342))</f>
        <v>0</v>
      </c>
      <c r="BO2111" s="16"/>
      <c r="BY2111" t="e">
        <v>#N/A</v>
      </c>
    </row>
    <row r="2112" spans="1:77" hidden="1" x14ac:dyDescent="0.25">
      <c r="A2112">
        <v>3095.5639999999999</v>
      </c>
      <c r="B2112" s="2" t="str">
        <f t="shared" si="2792"/>
        <v/>
      </c>
      <c r="C2112">
        <v>5</v>
      </c>
      <c r="D2112" t="s">
        <v>170</v>
      </c>
      <c r="E2112">
        <v>32294.92</v>
      </c>
      <c r="F2112" s="4">
        <v>38726</v>
      </c>
      <c r="G2112" s="4" t="s">
        <v>5</v>
      </c>
      <c r="H2112" s="6" t="s">
        <v>8</v>
      </c>
      <c r="I2112" s="4">
        <v>71021</v>
      </c>
      <c r="J2112" s="4" t="s">
        <v>3</v>
      </c>
      <c r="K2112" s="6" t="s">
        <v>4</v>
      </c>
      <c r="L2112" s="4">
        <v>38726.5</v>
      </c>
      <c r="M2112" s="4" t="str">
        <f>$G2112&amp;""</f>
        <v>e</v>
      </c>
      <c r="N2112" s="4" t="str">
        <f>$H2112&amp;""</f>
        <v>7/2</v>
      </c>
      <c r="O2112" s="4">
        <v>71021.100000000006</v>
      </c>
      <c r="P2112" s="4" t="str">
        <f>$J2112&amp;""</f>
        <v>o</v>
      </c>
      <c r="Q2112" s="4" t="str">
        <f>$K2112&amp;""</f>
        <v>9/2</v>
      </c>
      <c r="R2112">
        <v>20</v>
      </c>
      <c r="S2112" s="4" t="s">
        <v>2917</v>
      </c>
      <c r="T2112">
        <v>1</v>
      </c>
      <c r="V2112">
        <f>$O2112-$L2112</f>
        <v>32294.600000000006</v>
      </c>
      <c r="W2112">
        <f>$E2112-V2112</f>
        <v>0.319999999992433</v>
      </c>
      <c r="AA2112" s="10">
        <f t="shared" si="2798"/>
        <v>3095.5639999999999</v>
      </c>
      <c r="AB2112" s="3" cm="1">
        <f t="array" ref="AB2112">100000000/Lvac(AA2112)</f>
        <v>32294.916839799298</v>
      </c>
      <c r="AC2112" s="28">
        <f t="shared" si="2799"/>
        <v>3.2304290914353575E-7</v>
      </c>
      <c r="AD2112" s="28">
        <f t="shared" si="2800"/>
        <v>3.0964625329755599E-7</v>
      </c>
      <c r="AE2112" s="21">
        <f t="shared" si="2801"/>
        <v>32294.918486784227</v>
      </c>
      <c r="AF2112" s="10" cm="1">
        <f t="array" ref="AF2112">Lair(100000000/AE2112)</f>
        <v>3095.5638421254057</v>
      </c>
      <c r="AG2112" s="10">
        <f t="shared" si="2802"/>
        <v>1.0216321943238665E-2</v>
      </c>
      <c r="AH2112" s="10" t="b">
        <f t="shared" si="2793"/>
        <v>1</v>
      </c>
      <c r="AI2112" s="10">
        <f>$AF2112</f>
        <v>3095.5638421254057</v>
      </c>
      <c r="AJ2112" s="10">
        <f>AL2112/AK2112*AI2112</f>
        <v>3.834118982230076E-2</v>
      </c>
      <c r="AK2112" s="16" cm="1">
        <f t="array" ref="AK2112">100000000/Lvac($AA2112)-0</f>
        <v>32294.916839799298</v>
      </c>
      <c r="AL2112" s="14">
        <f>MAX(0.1,0.007/$AA2112*$AE2112)*4</f>
        <v>0.4</v>
      </c>
      <c r="AM2112" s="10" cm="1">
        <f t="array" ref="AM2112">Lvac($AI2112)-$BA2112</f>
        <v>-3.0537066391843837E-2</v>
      </c>
      <c r="AN2112" s="10">
        <f>$AK2112-($AX2112-$AW2112)</f>
        <v>0.31683979929221096</v>
      </c>
      <c r="AO2112" s="3">
        <f>AM2112/AJ2112</f>
        <v>-0.79645588812901846</v>
      </c>
      <c r="AP2112" s="3">
        <v>-0.79233719024331339</v>
      </c>
      <c r="AS2112" s="3">
        <f t="shared" si="2807"/>
        <v>-3.1602007002220489E-3</v>
      </c>
      <c r="AT2112" s="3" cm="1">
        <f t="array" ref="AT2112">AS2112-(100000000/LvacE($A2112)-$E2112)</f>
        <v>-5.4213352996157482E-5</v>
      </c>
      <c r="AU2112" t="s">
        <v>4745</v>
      </c>
      <c r="AV2112" t="s">
        <v>4917</v>
      </c>
      <c r="AW2112" s="3">
        <v>38726.5</v>
      </c>
      <c r="AX2112" s="3">
        <v>71021.100000000006</v>
      </c>
      <c r="AY2112" s="3"/>
      <c r="AZ2112" s="10" cm="1">
        <f t="array" ref="AZ2112">Lair(100000000/($AX2112-$AW2112))</f>
        <v>3095.5943715274466</v>
      </c>
      <c r="BA2112" s="10">
        <f>100000000/($AX2112-$AW2112)</f>
        <v>3096.4929121277237</v>
      </c>
      <c r="BB2112" s="12">
        <v>2730000</v>
      </c>
      <c r="BC2112" s="3">
        <v>1.4999999999999999E-2</v>
      </c>
      <c r="BD2112" s="12" cm="1">
        <f t="array" ref="BD2112">SfromgA($BB2112,$BA2112,"")</f>
        <v>4.0004263358555447E-2</v>
      </c>
      <c r="BE2112" s="29">
        <f>(10^MAX(0.05, -0.312925054856973*((LN($BD2112))^(1/3)) + 0.454808404431693)-1)*100</f>
        <v>725.7308692144361</v>
      </c>
      <c r="BG2112" s="3"/>
      <c r="BH2112" s="3"/>
      <c r="BI2112" s="12">
        <f>IF($BB2112="",$BF2112,$BB2112)</f>
        <v>2730000</v>
      </c>
      <c r="BJ2112" s="29">
        <f>IF($BB2112="",$BH2112,$BE2112)</f>
        <v>725.7308692144361</v>
      </c>
      <c r="BK2112" s="3"/>
      <c r="BL2112" s="13">
        <f>EXP(BK$4341*$AX2112+BK$4342)*$BI2112/(100000000/($AX2112-$AW2112))</f>
        <v>0.44913163741860068</v>
      </c>
      <c r="BM2112" s="3"/>
      <c r="BN2112" s="16" cm="1">
        <f t="array" ref="BN2112">$C2112*EXP(poly_from_str(100000000/$E2112,BN$4342))</f>
        <v>9.9688563264733148</v>
      </c>
      <c r="BO2112" s="3">
        <f>LN($C2112)</f>
        <v>1.6094379124341003</v>
      </c>
      <c r="BP2112" s="17"/>
      <c r="BY2112">
        <v>9380</v>
      </c>
    </row>
    <row r="2113" spans="1:77" hidden="1" x14ac:dyDescent="0.25">
      <c r="A2113">
        <v>3094.5349999999999</v>
      </c>
      <c r="B2113" s="2" t="str">
        <f t="shared" si="2792"/>
        <v/>
      </c>
      <c r="C2113">
        <v>1</v>
      </c>
      <c r="E2113">
        <v>32305.65</v>
      </c>
      <c r="R2113">
        <v>20</v>
      </c>
      <c r="S2113" t="s">
        <v>22</v>
      </c>
      <c r="AA2113" s="10">
        <f t="shared" si="2798"/>
        <v>3094.5349999999999</v>
      </c>
      <c r="AB2113" s="3" cm="1">
        <f t="array" ref="AB2113">100000000/Lvac(AA2113)</f>
        <v>32305.655178781995</v>
      </c>
      <c r="AC2113" s="28">
        <f t="shared" si="2799"/>
        <v>3.2315032791679527E-7</v>
      </c>
      <c r="AD2113" s="28">
        <f t="shared" si="2800"/>
        <v>3.095433274657092E-7</v>
      </c>
      <c r="AE2113" s="21">
        <f t="shared" si="2801"/>
        <v>32305.652478065225</v>
      </c>
      <c r="AF2113" s="10" cm="1">
        <f t="array" ref="AF2113">Lair(100000000/AE2113)</f>
        <v>3094.5352587098496</v>
      </c>
      <c r="AG2113" s="10">
        <f t="shared" si="2802"/>
        <v>1.0219791532295158E-2</v>
      </c>
      <c r="AH2113" s="10" t="b">
        <f t="shared" si="2793"/>
        <v>1</v>
      </c>
      <c r="AI2113" s="10">
        <f t="shared" si="2815"/>
        <v>3094.5349999999999</v>
      </c>
      <c r="AJ2113">
        <v>3.0000000000000001E-3</v>
      </c>
      <c r="AK2113" s="3" cm="1">
        <f t="array" ref="AK2113">100000000/Lvac($AA2113)</f>
        <v>32305.655178781995</v>
      </c>
      <c r="AL2113" s="21">
        <f t="shared" ref="AL2113:AL2122" si="2951">AJ2113/AI2113*AK2113</f>
        <v>3.1318749193770951E-2</v>
      </c>
      <c r="AM2113" s="21"/>
      <c r="AN2113" s="21"/>
      <c r="AO2113" s="21"/>
      <c r="AP2113" s="21"/>
      <c r="AS2113" s="3">
        <f t="shared" si="2807"/>
        <v>5.1787819938908797E-3</v>
      </c>
      <c r="AT2113" s="3" cm="1">
        <f t="array" ref="AT2113">AS2113-(100000000/LvacE($A2113)-$E2113)</f>
        <v>-5.4209689551498741E-5</v>
      </c>
      <c r="BB2113"/>
      <c r="BC2113"/>
      <c r="BD2113"/>
      <c r="BE2113"/>
      <c r="BF2113"/>
      <c r="BG2113"/>
      <c r="BH2113"/>
      <c r="BI2113"/>
      <c r="BJ2113"/>
      <c r="BN2113" s="16" cm="1">
        <f t="array" ref="BN2113">$C2113*EXP(poly_from_str(100000000/$E2113,BN$4342))</f>
        <v>1.9948261252660624</v>
      </c>
      <c r="BO2113" s="16"/>
      <c r="BY2113" t="e">
        <v>#N/A</v>
      </c>
    </row>
    <row r="2114" spans="1:77" hidden="1" x14ac:dyDescent="0.25">
      <c r="A2114" t="s">
        <v>2918</v>
      </c>
      <c r="B2114" s="2" t="str">
        <f t="shared" ref="B2114:B2177" si="2952">IF(OR(A2114=A2113,A2114=A2115),IF(B2113="",1,B2113+1),"")</f>
        <v/>
      </c>
      <c r="C2114">
        <v>3</v>
      </c>
      <c r="E2114">
        <v>32324.720000000001</v>
      </c>
      <c r="R2114">
        <v>21</v>
      </c>
      <c r="S2114" t="s">
        <v>22</v>
      </c>
      <c r="AA2114" s="10">
        <f t="shared" si="2798"/>
        <v>3092.71</v>
      </c>
      <c r="AB2114" s="3" cm="1">
        <f t="array" ref="AB2114">100000000/Lvac(AA2114)</f>
        <v>32324.717911781336</v>
      </c>
      <c r="AC2114" s="28">
        <f t="shared" si="2799"/>
        <v>3.2334101807152952E-7</v>
      </c>
      <c r="AD2114" s="28">
        <f t="shared" si="2800"/>
        <v>3.0936078165605019E-7</v>
      </c>
      <c r="AE2114" s="21">
        <f t="shared" si="2801"/>
        <v>32324.719002009624</v>
      </c>
      <c r="AF2114" s="10" cm="1">
        <f t="array" ref="AF2114">Lair(100000000/AE2114)</f>
        <v>3092.7098956868758</v>
      </c>
      <c r="AG2114" s="10">
        <f t="shared" si="2802"/>
        <v>1.0225953599235192E-2</v>
      </c>
      <c r="AH2114" s="10" t="b">
        <f t="shared" ref="AH2114:AH2177" si="2953">ABS(AE2114-AB2114)&lt;AG2114</f>
        <v>1</v>
      </c>
      <c r="AI2114" s="10">
        <f t="shared" si="2815"/>
        <v>3092.71</v>
      </c>
      <c r="AJ2114">
        <v>3.0000000000000001E-3</v>
      </c>
      <c r="AK2114" s="3" cm="1">
        <f t="array" ref="AK2114">100000000/Lvac($AA2114)</f>
        <v>32324.717911781336</v>
      </c>
      <c r="AL2114" s="21">
        <f t="shared" si="2951"/>
        <v>3.1355721595411147E-2</v>
      </c>
      <c r="AM2114" s="21"/>
      <c r="AN2114" s="21"/>
      <c r="AO2114" s="21"/>
      <c r="AP2114" s="21"/>
      <c r="AS2114" s="3">
        <f t="shared" si="2807"/>
        <v>-2.0882186654489487E-3</v>
      </c>
      <c r="AT2114" s="3" cm="1">
        <f t="array" ref="AT2114">AS2114-(100000000/LvacE($A2114)-$E2114)</f>
        <v>-5.4202682804316282E-5</v>
      </c>
      <c r="BB2114"/>
      <c r="BC2114"/>
      <c r="BD2114"/>
      <c r="BE2114"/>
      <c r="BF2114"/>
      <c r="BG2114"/>
      <c r="BH2114"/>
      <c r="BI2114"/>
      <c r="BJ2114"/>
      <c r="BN2114" s="16" cm="1">
        <f t="array" ref="BN2114">$C2114*EXP(poly_from_str(100000000/$E2114,BN$4342))</f>
        <v>5.9898671699817312</v>
      </c>
      <c r="BO2114" s="16"/>
      <c r="BY2114" t="e">
        <v>#N/A</v>
      </c>
    </row>
    <row r="2115" spans="1:77" hidden="1" x14ac:dyDescent="0.25">
      <c r="A2115" t="s">
        <v>2919</v>
      </c>
      <c r="B2115" s="2" t="str">
        <f t="shared" si="2952"/>
        <v/>
      </c>
      <c r="C2115">
        <v>5</v>
      </c>
      <c r="E2115">
        <v>32326.28</v>
      </c>
      <c r="F2115">
        <v>36652</v>
      </c>
      <c r="G2115" t="s">
        <v>5</v>
      </c>
      <c r="H2115" s="5" t="s">
        <v>18</v>
      </c>
      <c r="I2115">
        <v>68978</v>
      </c>
      <c r="J2115" t="s">
        <v>3</v>
      </c>
      <c r="K2115" s="5" t="s">
        <v>18</v>
      </c>
      <c r="L2115">
        <v>36652.29</v>
      </c>
      <c r="M2115" t="str">
        <f t="shared" ref="M2115:M2119" si="2954">$G2115&amp;""</f>
        <v>e</v>
      </c>
      <c r="N2115" t="str">
        <f t="shared" ref="N2115:N2119" si="2955">$H2115&amp;""</f>
        <v>5/2</v>
      </c>
      <c r="O2115">
        <v>68978.55</v>
      </c>
      <c r="P2115" t="str">
        <f t="shared" ref="P2115:P2119" si="2956">$J2115&amp;""</f>
        <v>o</v>
      </c>
      <c r="Q2115" t="str">
        <f t="shared" ref="Q2115:Q2119" si="2957">$K2115&amp;""</f>
        <v>5/2</v>
      </c>
      <c r="R2115">
        <v>21</v>
      </c>
      <c r="AA2115" s="10">
        <f t="shared" ref="AA2115:AA2178" si="2958">ROUND($A2115,3)+0</f>
        <v>3092.5610000000001</v>
      </c>
      <c r="AB2115" s="3" cm="1">
        <f t="array" ref="AB2115">100000000/Lvac(AA2115)</f>
        <v>32326.275259783488</v>
      </c>
      <c r="AC2115" s="28">
        <f t="shared" ref="AC2115:AC2178" si="2959">0.001/AA2115</f>
        <v>3.2335659668475413E-7</v>
      </c>
      <c r="AD2115" s="28">
        <f t="shared" ref="AD2115:AD2178" si="2960">0.01/AB2115</f>
        <v>3.0934587791624769E-7</v>
      </c>
      <c r="AE2115" s="21">
        <f t="shared" ref="AE2115:AE2178" si="2961">($AB2115/$AC2115^2+$E2115/$AD2115^2)/(1/$AC2115^2+1/$AD2115^2)</f>
        <v>32326.277734808809</v>
      </c>
      <c r="AF2115" s="10" cm="1">
        <f t="array" ref="AF2115">Lair(100000000/AE2115)</f>
        <v>3092.5607632122183</v>
      </c>
      <c r="AG2115" s="10">
        <f t="shared" ref="AG2115:AG2178" si="2962">0.0005/$AA2115*AB2115+0.005</f>
        <v>1.0226457175749076E-2</v>
      </c>
      <c r="AH2115" s="10" t="b">
        <f t="shared" si="2953"/>
        <v>1</v>
      </c>
      <c r="AI2115" s="10">
        <f t="shared" ref="AI2115:AI2119" si="2963">$AF2115</f>
        <v>3092.5607632122183</v>
      </c>
      <c r="AJ2115">
        <v>3.0000000000000001E-3</v>
      </c>
      <c r="AK2115" s="3" cm="1">
        <f t="array" ref="AK2115">100000000/Lvac($AA2115)</f>
        <v>32326.275259783488</v>
      </c>
      <c r="AL2115" s="21">
        <f t="shared" si="2951"/>
        <v>3.1358745455536116E-2</v>
      </c>
      <c r="AM2115" s="10" cm="1">
        <f t="array" ref="AM2115">Lvac($AI2115)-$BA2115</f>
        <v>-1.6971309332802775E-3</v>
      </c>
      <c r="AN2115" s="10">
        <f t="shared" ref="AN2115:AN2119" si="2964">$AK2115-($AX2115-$AW2115)</f>
        <v>1.5259783485817024E-2</v>
      </c>
      <c r="AO2115" s="3">
        <f t="shared" ref="AO2115:AO2119" si="2965">AM2115/AJ2115</f>
        <v>-0.56571031109342584</v>
      </c>
      <c r="AP2115" s="3">
        <v>-0.48676123985084507</v>
      </c>
      <c r="AS2115" s="3">
        <f t="shared" ref="AS2115:AS2178" si="2966">$AB2115-$E2115</f>
        <v>-4.7402165109815542E-3</v>
      </c>
      <c r="AT2115" s="3" cm="1">
        <f t="array" ref="AT2115">AS2115-(100000000/LvacE($A2115)-$E2115)</f>
        <v>-5.4202082537813112E-5</v>
      </c>
      <c r="AU2115" t="s">
        <v>4766</v>
      </c>
      <c r="AV2115" t="s">
        <v>4913</v>
      </c>
      <c r="AW2115" s="3">
        <v>36652.29</v>
      </c>
      <c r="AX2115" s="3">
        <v>68978.55</v>
      </c>
      <c r="AY2115" s="3"/>
      <c r="AZ2115" s="10" cm="1">
        <f t="array" ref="AZ2115">Lair(100000000/($AX2115-$AW2115))</f>
        <v>3092.562459917292</v>
      </c>
      <c r="BA2115" s="10">
        <f t="shared" ref="BA2115:BA2119" si="2967">100000000/($AX2115-$AW2115)</f>
        <v>3093.4602394461963</v>
      </c>
      <c r="BB2115" s="12">
        <v>12400000</v>
      </c>
      <c r="BC2115" s="3">
        <v>0.112</v>
      </c>
      <c r="BD2115" s="12" cm="1">
        <f t="array" ref="BD2115">SfromgA($BB2115,$BA2115,"")</f>
        <v>0.18117099110100157</v>
      </c>
      <c r="BE2115" s="29">
        <f t="shared" ref="BE2115:BE2116" si="2968">(10^MAX(0.05, -0.312925054856973*((LN($BD2115))^(1/3)) + 0.454808404431693)-1)*100</f>
        <v>574.35260251862007</v>
      </c>
      <c r="BG2115" s="3"/>
      <c r="BH2115" s="3"/>
      <c r="BI2115" s="12">
        <f t="shared" ref="BI2115:BI2116" si="2969">IF($BB2115="",$BF2115,$BB2115)</f>
        <v>12400000</v>
      </c>
      <c r="BJ2115" s="29">
        <f t="shared" ref="BJ2115:BJ2116" si="2970">IF($BB2115="",$BH2115,$BE2115)</f>
        <v>574.35260251862007</v>
      </c>
      <c r="BK2115" s="3">
        <f t="shared" ref="BK2115:BK2116" si="2971">LN(BN2115*100000000/($AX2115-$AW2115)/$BI2115)</f>
        <v>-5.9951952451026118</v>
      </c>
      <c r="BL2115" s="13">
        <f>EXP(BK$4341*$AX2115+BK$4342)*$BI2115/(100000000/($AX2115-$AW2115))</f>
        <v>2.3848321426812418</v>
      </c>
      <c r="BM2115" s="3">
        <f t="shared" ref="BM2115:BM2116" si="2972">LN(BL2115/$C2115)</f>
        <v>-0.74030917099776661</v>
      </c>
      <c r="BN2115" s="16" cm="1">
        <f t="array" ref="BN2115">$C2115*EXP(poly_from_str(100000000/$E2115,BN$4342))</f>
        <v>9.9838244018733278</v>
      </c>
      <c r="BO2115" s="3">
        <f t="shared" ref="BO2115:BO2116" si="2973">LN($C2115)</f>
        <v>1.6094379124341003</v>
      </c>
      <c r="BP2115" s="13">
        <f t="shared" ref="BP2115:BP2116" si="2974">LN(BL2115/BN2115)</f>
        <v>-1.4318374820826756</v>
      </c>
      <c r="BY2115">
        <v>9393</v>
      </c>
    </row>
    <row r="2116" spans="1:77" hidden="1" x14ac:dyDescent="0.25">
      <c r="A2116" t="s">
        <v>2920</v>
      </c>
      <c r="B2116" s="2" t="str">
        <f t="shared" si="2952"/>
        <v/>
      </c>
      <c r="C2116">
        <v>7</v>
      </c>
      <c r="E2116">
        <v>32332.59</v>
      </c>
      <c r="F2116">
        <v>34520</v>
      </c>
      <c r="G2116" t="s">
        <v>5</v>
      </c>
      <c r="H2116" s="5" t="s">
        <v>18</v>
      </c>
      <c r="I2116">
        <v>66852</v>
      </c>
      <c r="J2116" t="s">
        <v>3</v>
      </c>
      <c r="K2116" s="5" t="s">
        <v>8</v>
      </c>
      <c r="L2116">
        <v>34520.269999999997</v>
      </c>
      <c r="M2116" t="str">
        <f t="shared" si="2954"/>
        <v>e</v>
      </c>
      <c r="N2116" t="str">
        <f t="shared" si="2955"/>
        <v>5/2</v>
      </c>
      <c r="O2116">
        <v>66852.87</v>
      </c>
      <c r="P2116" t="str">
        <f t="shared" si="2956"/>
        <v>o</v>
      </c>
      <c r="Q2116" t="str">
        <f t="shared" si="2957"/>
        <v>7/2</v>
      </c>
      <c r="R2116">
        <v>21</v>
      </c>
      <c r="AA2116" s="10">
        <f t="shared" si="2958"/>
        <v>3091.9569999999999</v>
      </c>
      <c r="AB2116" s="3" cm="1">
        <f t="array" ref="AB2116">100000000/Lvac(AA2116)</f>
        <v>32332.589805126408</v>
      </c>
      <c r="AC2116" s="28">
        <f t="shared" si="2959"/>
        <v>3.2341976295271895E-7</v>
      </c>
      <c r="AD2116" s="28">
        <f t="shared" si="2960"/>
        <v>3.0928546275666654E-7</v>
      </c>
      <c r="AE2116" s="21">
        <f t="shared" si="2961"/>
        <v>32332.589906914411</v>
      </c>
      <c r="AF2116" s="10" cm="1">
        <f t="array" ref="AF2116">Lair(100000000/AE2116)</f>
        <v>3091.9569902656572</v>
      </c>
      <c r="AG2116" s="10">
        <f t="shared" si="2962"/>
        <v>1.0228499265210741E-2</v>
      </c>
      <c r="AH2116" s="10" t="b">
        <f t="shared" si="2953"/>
        <v>1</v>
      </c>
      <c r="AI2116" s="10">
        <f t="shared" si="2963"/>
        <v>3091.9569902656572</v>
      </c>
      <c r="AJ2116">
        <v>3.0000000000000001E-3</v>
      </c>
      <c r="AK2116" s="3" cm="1">
        <f t="array" ref="AK2116">100000000/Lvac($AA2116)</f>
        <v>32332.589805126408</v>
      </c>
      <c r="AL2116" s="21">
        <f t="shared" si="2951"/>
        <v>3.1370995690029081E-2</v>
      </c>
      <c r="AM2116" s="10" cm="1">
        <f t="array" ref="AM2116">Lvac($AI2116)-$BA2116</f>
        <v>9.6547900147925247E-4</v>
      </c>
      <c r="AN2116" s="10">
        <f t="shared" si="2964"/>
        <v>-1.0194873590080533E-2</v>
      </c>
      <c r="AO2116" s="3">
        <f t="shared" si="2965"/>
        <v>0.32182633382641751</v>
      </c>
      <c r="AP2116" s="3">
        <v>0.32507192903115839</v>
      </c>
      <c r="AS2116" s="3">
        <f t="shared" si="2966"/>
        <v>-1.9487359168124385E-4</v>
      </c>
      <c r="AT2116" s="3" cm="1">
        <f t="array" ref="AT2116">AS2116-(100000000/LvacE($A2116)-$E2116)</f>
        <v>-5.4199601436266676E-5</v>
      </c>
      <c r="AU2116" t="s">
        <v>4717</v>
      </c>
      <c r="AV2116" t="s">
        <v>4825</v>
      </c>
      <c r="AW2116" s="3">
        <v>34520.269999999997</v>
      </c>
      <c r="AX2116" s="3">
        <v>66852.87</v>
      </c>
      <c r="AY2116" s="3"/>
      <c r="AZ2116" s="10" cm="1">
        <f t="array" ref="AZ2116">Lair(100000000/($AX2116-$AW2116))</f>
        <v>3091.9560250289119</v>
      </c>
      <c r="BA2116" s="10">
        <f t="shared" si="2967"/>
        <v>3092.8536523508783</v>
      </c>
      <c r="BB2116" s="12">
        <v>5580000</v>
      </c>
      <c r="BC2116" s="3">
        <v>6.8000000000000005E-2</v>
      </c>
      <c r="BD2116" s="12" cm="1">
        <f t="array" ref="BD2116">SfromgA($BB2116,$BA2116,"")</f>
        <v>8.147899629539597E-2</v>
      </c>
      <c r="BE2116" s="29">
        <f t="shared" si="2968"/>
        <v>658.45922834201644</v>
      </c>
      <c r="BG2116" s="3"/>
      <c r="BH2116" s="3"/>
      <c r="BI2116" s="12">
        <f t="shared" si="2969"/>
        <v>5580000</v>
      </c>
      <c r="BJ2116" s="29">
        <f t="shared" si="2970"/>
        <v>658.45922834201644</v>
      </c>
      <c r="BK2116" s="3">
        <f t="shared" si="2971"/>
        <v>-4.8601262578443594</v>
      </c>
      <c r="BL2116" s="13">
        <f>EXP(BK$4341*$AX2116+BK$4342)*$BI2116/(100000000/($AX2116-$AW2116))</f>
        <v>1.2615317349129149</v>
      </c>
      <c r="BM2116" s="3">
        <f t="shared" si="2972"/>
        <v>-1.7135835037821388</v>
      </c>
      <c r="BN2116" s="16" cm="1">
        <f t="array" ref="BN2116">$C2116*EXP(poly_from_str(100000000/$E2116,BN$4342))</f>
        <v>13.981340521229271</v>
      </c>
      <c r="BO2116" s="3">
        <f t="shared" si="2973"/>
        <v>1.9459101490553132</v>
      </c>
      <c r="BP2116" s="13">
        <f t="shared" si="2974"/>
        <v>-2.4053969754354294</v>
      </c>
      <c r="BY2116">
        <v>13155</v>
      </c>
    </row>
    <row r="2117" spans="1:77" hidden="1" x14ac:dyDescent="0.25">
      <c r="A2117" t="s">
        <v>2921</v>
      </c>
      <c r="B2117" s="2" t="str">
        <f t="shared" si="2952"/>
        <v/>
      </c>
      <c r="C2117">
        <v>3</v>
      </c>
      <c r="E2117">
        <v>32334.7</v>
      </c>
      <c r="F2117">
        <v>36652</v>
      </c>
      <c r="G2117" t="s">
        <v>5</v>
      </c>
      <c r="H2117" s="5" t="s">
        <v>18</v>
      </c>
      <c r="I2117">
        <v>68987</v>
      </c>
      <c r="J2117" t="s">
        <v>3</v>
      </c>
      <c r="K2117" s="5" t="s">
        <v>8</v>
      </c>
      <c r="L2117">
        <v>36652.29</v>
      </c>
      <c r="M2117" t="str">
        <f t="shared" si="2954"/>
        <v>e</v>
      </c>
      <c r="N2117" t="str">
        <f t="shared" si="2955"/>
        <v>5/2</v>
      </c>
      <c r="O2117">
        <v>68987.070000000007</v>
      </c>
      <c r="P2117" t="str">
        <f t="shared" si="2956"/>
        <v>o</v>
      </c>
      <c r="Q2117" t="str">
        <f t="shared" si="2957"/>
        <v>7/2</v>
      </c>
      <c r="R2117">
        <v>21</v>
      </c>
      <c r="AA2117" s="10">
        <f t="shared" si="2958"/>
        <v>3091.7550000000001</v>
      </c>
      <c r="AB2117" s="3" cm="1">
        <f t="array" ref="AB2117">100000000/Lvac(AA2117)</f>
        <v>32334.702173770347</v>
      </c>
      <c r="AC2117" s="28">
        <f t="shared" si="2959"/>
        <v>3.2344089360250084E-7</v>
      </c>
      <c r="AD2117" s="28">
        <f t="shared" si="2960"/>
        <v>3.0926525768689223E-7</v>
      </c>
      <c r="AE2117" s="21">
        <f t="shared" si="2961"/>
        <v>32334.701038206778</v>
      </c>
      <c r="AF2117" s="10" cm="1">
        <f t="array" ref="AF2117">Lair(100000000/AE2117)</f>
        <v>3091.755108583729</v>
      </c>
      <c r="AG2117" s="10">
        <f t="shared" si="2962"/>
        <v>1.0229182482727504E-2</v>
      </c>
      <c r="AH2117" s="10" t="b">
        <f t="shared" si="2953"/>
        <v>1</v>
      </c>
      <c r="AI2117" s="10">
        <f t="shared" si="2963"/>
        <v>3091.755108583729</v>
      </c>
      <c r="AJ2117">
        <v>3.0000000000000001E-3</v>
      </c>
      <c r="AK2117" s="3" cm="1">
        <f t="array" ref="AK2117">100000000/Lvac($AA2117)</f>
        <v>32334.702173770347</v>
      </c>
      <c r="AL2117" s="21">
        <f t="shared" si="2951"/>
        <v>3.1375093794458603E-2</v>
      </c>
      <c r="AM2117" s="10" cm="1">
        <f t="array" ref="AM2117">Lvac($AI2117)-$BA2117</f>
        <v>7.5522827705754025E-3</v>
      </c>
      <c r="AN2117" s="10">
        <f t="shared" si="2964"/>
        <v>-7.782622965896735E-2</v>
      </c>
      <c r="AO2117" s="3">
        <f t="shared" si="2965"/>
        <v>2.5174275901918008</v>
      </c>
      <c r="AP2117" s="3">
        <v>2.4812239298626082</v>
      </c>
      <c r="AS2117" s="3">
        <f t="shared" si="2966"/>
        <v>2.173770346416859E-3</v>
      </c>
      <c r="AT2117" s="3" cm="1">
        <f t="array" ref="AT2117">AS2117-(100000000/LvacE($A2117)-$E2117)</f>
        <v>-5.4198753787204623E-5</v>
      </c>
      <c r="AU2117" t="s">
        <v>4766</v>
      </c>
      <c r="AV2117" t="s">
        <v>4915</v>
      </c>
      <c r="AW2117" s="3">
        <v>36652.29</v>
      </c>
      <c r="AX2117" s="3">
        <v>68987.070000000007</v>
      </c>
      <c r="AY2117" s="3"/>
      <c r="AZ2117" s="10" cm="1">
        <f t="array" ref="AZ2117">Lair(100000000/($AX2117-$AW2117))</f>
        <v>3091.747558195932</v>
      </c>
      <c r="BA2117" s="10">
        <f t="shared" si="2967"/>
        <v>3092.6451331971325</v>
      </c>
      <c r="BN2117" s="16" cm="1">
        <f t="array" ref="BN2117">$C2117*EXP(poly_from_str(100000000/$E2117,BN$4342))</f>
        <v>5.9925669831656814</v>
      </c>
      <c r="BO2117" s="16"/>
      <c r="BY2117">
        <v>5638</v>
      </c>
    </row>
    <row r="2118" spans="1:77" hidden="1" x14ac:dyDescent="0.25">
      <c r="A2118" t="s">
        <v>2922</v>
      </c>
      <c r="B2118" s="2" t="str">
        <f t="shared" si="2952"/>
        <v/>
      </c>
      <c r="C2118">
        <v>6</v>
      </c>
      <c r="E2118">
        <v>32338.13</v>
      </c>
      <c r="F2118">
        <v>36640</v>
      </c>
      <c r="G2118" t="s">
        <v>5</v>
      </c>
      <c r="H2118" s="5" t="s">
        <v>8</v>
      </c>
      <c r="I2118">
        <v>68978</v>
      </c>
      <c r="J2118" t="s">
        <v>3</v>
      </c>
      <c r="K2118" s="5" t="s">
        <v>18</v>
      </c>
      <c r="L2118">
        <v>36640.379999999997</v>
      </c>
      <c r="M2118" t="str">
        <f t="shared" si="2954"/>
        <v>e</v>
      </c>
      <c r="N2118" t="str">
        <f t="shared" si="2955"/>
        <v>7/2</v>
      </c>
      <c r="O2118">
        <v>68978.55</v>
      </c>
      <c r="P2118" t="str">
        <f t="shared" si="2956"/>
        <v>o</v>
      </c>
      <c r="Q2118" t="str">
        <f t="shared" si="2957"/>
        <v>5/2</v>
      </c>
      <c r="R2118">
        <v>21</v>
      </c>
      <c r="AA2118" s="10">
        <f t="shared" si="2958"/>
        <v>3091.4270000000001</v>
      </c>
      <c r="AB2118" s="3" cm="1">
        <f t="array" ref="AB2118">100000000/Lvac(AA2118)</f>
        <v>32338.132746502004</v>
      </c>
      <c r="AC2118" s="28">
        <f t="shared" si="2959"/>
        <v>3.2347521063897029E-7</v>
      </c>
      <c r="AD2118" s="28">
        <f t="shared" si="2960"/>
        <v>3.0923244945494554E-7</v>
      </c>
      <c r="AE2118" s="21">
        <f t="shared" si="2961"/>
        <v>32338.131311456335</v>
      </c>
      <c r="AF2118" s="10" cm="1">
        <f t="array" ref="AF2118">Lair(100000000/AE2118)</f>
        <v>3091.4271371913978</v>
      </c>
      <c r="AG2118" s="10">
        <f t="shared" si="2962"/>
        <v>1.0230292150922859E-2</v>
      </c>
      <c r="AH2118" s="10" t="b">
        <f t="shared" si="2953"/>
        <v>1</v>
      </c>
      <c r="AI2118" s="10">
        <f t="shared" si="2963"/>
        <v>3091.4271371913978</v>
      </c>
      <c r="AJ2118">
        <v>3.0000000000000001E-3</v>
      </c>
      <c r="AK2118" s="3" cm="1">
        <f t="array" ref="AK2118">100000000/Lvac($AA2118)</f>
        <v>32338.132746502004</v>
      </c>
      <c r="AL2118" s="21">
        <f t="shared" si="2951"/>
        <v>3.1381751512877275E-2</v>
      </c>
      <c r="AM2118" s="10" cm="1">
        <f t="array" ref="AM2118">Lvac($AI2118)-$BA2118</f>
        <v>3.6995765858591767E-3</v>
      </c>
      <c r="AN2118" s="10">
        <f t="shared" si="2964"/>
        <v>-3.7253498001518892E-2</v>
      </c>
      <c r="AO2118" s="3">
        <f t="shared" si="2965"/>
        <v>1.2331921952863922</v>
      </c>
      <c r="AP2118" s="3">
        <v>1.1874502523217718</v>
      </c>
      <c r="AS2118" s="3">
        <f t="shared" si="2966"/>
        <v>2.7465020029922016E-3</v>
      </c>
      <c r="AT2118" s="3" cm="1">
        <f t="array" ref="AT2118">AS2118-(100000000/LvacE($A2118)-$E2118)</f>
        <v>-5.4197367717279121E-5</v>
      </c>
      <c r="AU2118" t="s">
        <v>4800</v>
      </c>
      <c r="AV2118" t="s">
        <v>4913</v>
      </c>
      <c r="AW2118" s="3">
        <v>36640.379999999997</v>
      </c>
      <c r="AX2118" s="3">
        <v>68978.55</v>
      </c>
      <c r="AY2118" s="3"/>
      <c r="AZ2118" s="10" cm="1">
        <f t="array" ref="AZ2118">Lair(100000000/($AX2118-$AW2118))</f>
        <v>3091.4234385430655</v>
      </c>
      <c r="BA2118" s="10">
        <f t="shared" si="2967"/>
        <v>3092.3209321986983</v>
      </c>
      <c r="BB2118" s="12">
        <v>3020000</v>
      </c>
      <c r="BC2118" s="3">
        <v>1.7999999999999999E-2</v>
      </c>
      <c r="BD2118" s="12" cm="1">
        <f t="array" ref="BD2118">SfromgA($BB2118,$BA2118,"")</f>
        <v>4.4075168730068594E-2</v>
      </c>
      <c r="BE2118" s="29">
        <f t="shared" ref="BE2118:BE2119" si="2975">(10^MAX(0.05, -0.312925054856973*((LN($BD2118))^(1/3)) + 0.454808404431693)-1)*100</f>
        <v>716.87247881830899</v>
      </c>
      <c r="BG2118" s="3"/>
      <c r="BH2118" s="3"/>
      <c r="BI2118" s="12">
        <f t="shared" ref="BI2118:BI2119" si="2976">IF($BB2118="",$BF2118,$BB2118)</f>
        <v>3020000</v>
      </c>
      <c r="BJ2118" s="29">
        <f t="shared" ref="BJ2118:BJ2119" si="2977">IF($BB2118="",$BH2118,$BE2118)</f>
        <v>716.87247881830899</v>
      </c>
      <c r="BK2118" s="3"/>
      <c r="BL2118" s="13">
        <f>EXP(BK$4341*$AX2118+BK$4342)*$BI2118/(100000000/($AX2118-$AW2118))</f>
        <v>0.5810360147514062</v>
      </c>
      <c r="BM2118" s="3"/>
      <c r="BN2118" s="16" cm="1">
        <f t="array" ref="BN2118">$C2118*EXP(poly_from_str(100000000/$E2118,BN$4342))</f>
        <v>11.986951519427294</v>
      </c>
      <c r="BO2118" s="3">
        <f t="shared" ref="BO2118:BO2119" si="2978">LN($C2118)</f>
        <v>1.791759469228055</v>
      </c>
      <c r="BP2118" s="17"/>
      <c r="BY2118">
        <v>11278</v>
      </c>
    </row>
    <row r="2119" spans="1:77" hidden="1" x14ac:dyDescent="0.25">
      <c r="A2119" t="s">
        <v>2923</v>
      </c>
      <c r="B2119" s="2" t="str">
        <f t="shared" si="2952"/>
        <v/>
      </c>
      <c r="C2119">
        <v>6</v>
      </c>
      <c r="E2119">
        <v>32346.67</v>
      </c>
      <c r="F2119">
        <v>36640</v>
      </c>
      <c r="G2119" t="s">
        <v>5</v>
      </c>
      <c r="H2119" s="5" t="s">
        <v>8</v>
      </c>
      <c r="I2119">
        <v>68987</v>
      </c>
      <c r="J2119" t="s">
        <v>3</v>
      </c>
      <c r="K2119" s="5" t="s">
        <v>8</v>
      </c>
      <c r="L2119">
        <v>36640.379999999997</v>
      </c>
      <c r="M2119" t="str">
        <f t="shared" si="2954"/>
        <v>e</v>
      </c>
      <c r="N2119" t="str">
        <f t="shared" si="2955"/>
        <v>7/2</v>
      </c>
      <c r="O2119">
        <v>68987.070000000007</v>
      </c>
      <c r="P2119" t="str">
        <f t="shared" si="2956"/>
        <v>o</v>
      </c>
      <c r="Q2119" t="str">
        <f t="shared" si="2957"/>
        <v>7/2</v>
      </c>
      <c r="R2119">
        <v>21</v>
      </c>
      <c r="AA2119" s="10">
        <f t="shared" si="2958"/>
        <v>3090.6109999999999</v>
      </c>
      <c r="AB2119" s="3" cm="1">
        <f t="array" ref="AB2119">100000000/Lvac(AA2119)</f>
        <v>32346.670500971992</v>
      </c>
      <c r="AC2119" s="28">
        <f t="shared" si="2959"/>
        <v>3.2356061633120442E-7</v>
      </c>
      <c r="AD2119" s="28">
        <f t="shared" si="2960"/>
        <v>3.0915082897633954E-7</v>
      </c>
      <c r="AE2119" s="21">
        <f t="shared" si="2961"/>
        <v>32346.67023908245</v>
      </c>
      <c r="AF2119" s="10" cm="1">
        <f t="array" ref="AF2119">Lair(100000000/AE2119)</f>
        <v>3090.6110250236129</v>
      </c>
      <c r="AG2119" s="10">
        <f t="shared" si="2962"/>
        <v>1.0233054321778443E-2</v>
      </c>
      <c r="AH2119" s="10" t="b">
        <f t="shared" si="2953"/>
        <v>1</v>
      </c>
      <c r="AI2119" s="10">
        <f t="shared" si="2963"/>
        <v>3090.6110250236129</v>
      </c>
      <c r="AJ2119">
        <v>3.0000000000000001E-3</v>
      </c>
      <c r="AK2119" s="3" cm="1">
        <f t="array" ref="AK2119">100000000/Lvac($AA2119)</f>
        <v>32346.670500971992</v>
      </c>
      <c r="AL2119" s="21">
        <f t="shared" si="2951"/>
        <v>3.1398325676449228E-2</v>
      </c>
      <c r="AM2119" s="10" cm="1">
        <f t="array" ref="AM2119">Lvac($AI2119)-$BA2119</f>
        <v>1.8886334564740537E-3</v>
      </c>
      <c r="AN2119" s="10">
        <f t="shared" si="2964"/>
        <v>-1.9499028017889941E-2</v>
      </c>
      <c r="AO2119" s="3">
        <f t="shared" si="2965"/>
        <v>0.62954448549135122</v>
      </c>
      <c r="AP2119" s="3">
        <v>0.62120118794458301</v>
      </c>
      <c r="AS2119" s="3">
        <f t="shared" si="2966"/>
        <v>5.0097199346055277E-4</v>
      </c>
      <c r="AT2119" s="3" cm="1">
        <f t="array" ref="AT2119">AS2119-(100000000/LvacE($A2119)-$E2119)</f>
        <v>-5.4193813411984593E-5</v>
      </c>
      <c r="AU2119" t="s">
        <v>4800</v>
      </c>
      <c r="AV2119" t="s">
        <v>4915</v>
      </c>
      <c r="AW2119" s="3">
        <v>36640.379999999997</v>
      </c>
      <c r="AX2119" s="3">
        <v>68987.070000000007</v>
      </c>
      <c r="AY2119" s="3"/>
      <c r="AZ2119" s="10" cm="1">
        <f t="array" ref="AZ2119">Lair(100000000/($AX2119-$AW2119))</f>
        <v>3090.6091368640004</v>
      </c>
      <c r="BA2119" s="10">
        <f t="shared" si="2967"/>
        <v>3091.5064261598318</v>
      </c>
      <c r="BB2119" s="12">
        <v>2820000</v>
      </c>
      <c r="BC2119" s="3">
        <v>0.01</v>
      </c>
      <c r="BD2119" s="12" cm="1">
        <f t="array" ref="BD2119">SfromgA($BB2119,$BA2119,"")</f>
        <v>4.112377070477035E-2</v>
      </c>
      <c r="BE2119" s="29">
        <f t="shared" si="2975"/>
        <v>723.21660789525731</v>
      </c>
      <c r="BG2119" s="3"/>
      <c r="BH2119" s="3"/>
      <c r="BI2119" s="12">
        <f t="shared" si="2976"/>
        <v>2820000</v>
      </c>
      <c r="BJ2119" s="29">
        <f t="shared" si="2977"/>
        <v>723.21660789525731</v>
      </c>
      <c r="BK2119" s="3"/>
      <c r="BL2119" s="13">
        <f>EXP(BK$4341*$AX2119+BK$4342)*$BI2119/(100000000/($AX2119-$AW2119))</f>
        <v>0.54234855011677607</v>
      </c>
      <c r="BM2119" s="3"/>
      <c r="BN2119" s="16" cm="1">
        <f t="array" ref="BN2119">$C2119*EXP(poly_from_str(100000000/$E2119,BN$4342))</f>
        <v>11.991391821345523</v>
      </c>
      <c r="BO2119" s="3">
        <f t="shared" si="2978"/>
        <v>1.791759469228055</v>
      </c>
      <c r="BP2119" s="17"/>
      <c r="BY2119">
        <v>11282</v>
      </c>
    </row>
    <row r="2120" spans="1:77" hidden="1" x14ac:dyDescent="0.25">
      <c r="A2120" t="s">
        <v>2924</v>
      </c>
      <c r="B2120" s="2" t="str">
        <f t="shared" si="2952"/>
        <v/>
      </c>
      <c r="C2120">
        <v>4</v>
      </c>
      <c r="E2120">
        <v>32362.91</v>
      </c>
      <c r="R2120">
        <v>21</v>
      </c>
      <c r="S2120" t="s">
        <v>22</v>
      </c>
      <c r="AA2120" s="10">
        <f t="shared" si="2958"/>
        <v>3089.06</v>
      </c>
      <c r="AB2120" s="3" cm="1">
        <f t="array" ref="AB2120">100000000/Lvac(AA2120)</f>
        <v>32362.910946131171</v>
      </c>
      <c r="AC2120" s="28">
        <f t="shared" si="2959"/>
        <v>3.2372307433329235E-7</v>
      </c>
      <c r="AD2120" s="28">
        <f t="shared" si="2960"/>
        <v>3.0899569005536108E-7</v>
      </c>
      <c r="AE2120" s="21">
        <f t="shared" si="2961"/>
        <v>32362.910451055028</v>
      </c>
      <c r="AF2120" s="10" cm="1">
        <f t="array" ref="AF2120">Lair(100000000/AE2120)</f>
        <v>3089.0600472571891</v>
      </c>
      <c r="AG2120" s="10">
        <f t="shared" si="2962"/>
        <v>1.0238310512928072E-2</v>
      </c>
      <c r="AH2120" s="10" t="b">
        <f t="shared" si="2953"/>
        <v>1</v>
      </c>
      <c r="AI2120" s="10">
        <f t="shared" ref="AI2120:AI2178" si="2979">$AA2120</f>
        <v>3089.06</v>
      </c>
      <c r="AJ2120">
        <v>3.0000000000000001E-3</v>
      </c>
      <c r="AK2120" s="3" cm="1">
        <f t="array" ref="AK2120">100000000/Lvac($AA2120)</f>
        <v>32362.910946131171</v>
      </c>
      <c r="AL2120" s="21">
        <f t="shared" si="2951"/>
        <v>3.1429863077568419E-2</v>
      </c>
      <c r="AM2120" s="21"/>
      <c r="AN2120" s="21"/>
      <c r="AO2120" s="21"/>
      <c r="AP2120" s="21"/>
      <c r="AS2120" s="3">
        <f t="shared" si="2966"/>
        <v>9.4613117107655853E-4</v>
      </c>
      <c r="AT2120" s="3" cm="1">
        <f t="array" ref="AT2120">AS2120-(100000000/LvacE($A2120)-$E2120)</f>
        <v>-5.4186697525437921E-5</v>
      </c>
      <c r="BB2120"/>
      <c r="BC2120"/>
      <c r="BD2120"/>
      <c r="BE2120"/>
      <c r="BF2120"/>
      <c r="BG2120"/>
      <c r="BH2120"/>
      <c r="BI2120"/>
      <c r="BJ2120"/>
      <c r="BN2120" s="16" cm="1">
        <f t="array" ref="BN2120">$C2120*EXP(poly_from_str(100000000/$E2120,BN$4342))</f>
        <v>7.9996670510525973</v>
      </c>
      <c r="BO2120" s="16"/>
      <c r="BY2120" t="e">
        <v>#N/A</v>
      </c>
    </row>
    <row r="2121" spans="1:77" hidden="1" x14ac:dyDescent="0.25">
      <c r="A2121" t="s">
        <v>2925</v>
      </c>
      <c r="B2121" s="2" t="str">
        <f t="shared" si="2952"/>
        <v/>
      </c>
      <c r="C2121">
        <v>9</v>
      </c>
      <c r="D2121" t="s">
        <v>14</v>
      </c>
      <c r="E2121">
        <v>32370.83</v>
      </c>
      <c r="F2121">
        <v>35024</v>
      </c>
      <c r="G2121" t="s">
        <v>5</v>
      </c>
      <c r="H2121" s="5" t="s">
        <v>8</v>
      </c>
      <c r="I2121">
        <v>67395</v>
      </c>
      <c r="J2121" t="s">
        <v>3</v>
      </c>
      <c r="K2121" s="5" t="s">
        <v>18</v>
      </c>
      <c r="L2121">
        <v>35024.49</v>
      </c>
      <c r="M2121" t="str">
        <f t="shared" ref="M2121:M2123" si="2980">$G2121&amp;""</f>
        <v>e</v>
      </c>
      <c r="N2121" t="str">
        <f t="shared" ref="N2121:N2123" si="2981">$H2121&amp;""</f>
        <v>7/2</v>
      </c>
      <c r="O2121">
        <v>67395.320000000007</v>
      </c>
      <c r="P2121" t="str">
        <f t="shared" ref="P2121:P2123" si="2982">$J2121&amp;""</f>
        <v>o</v>
      </c>
      <c r="Q2121" t="str">
        <f t="shared" ref="Q2121:Q2123" si="2983">$K2121&amp;""</f>
        <v>5/2</v>
      </c>
      <c r="R2121">
        <v>21</v>
      </c>
      <c r="AA2121" s="10">
        <f t="shared" si="2958"/>
        <v>3088.3040000000001</v>
      </c>
      <c r="AB2121" s="3" cm="1">
        <f t="array" ref="AB2121">100000000/Lvac(AA2121)</f>
        <v>32370.832898136006</v>
      </c>
      <c r="AC2121" s="28">
        <f t="shared" si="2959"/>
        <v>3.2380231997886216E-7</v>
      </c>
      <c r="AD2121" s="28">
        <f t="shared" si="2960"/>
        <v>3.0892007108583931E-7</v>
      </c>
      <c r="AE2121" s="21">
        <f t="shared" si="2961"/>
        <v>32370.831380938707</v>
      </c>
      <c r="AF2121" s="10" cm="1">
        <f t="array" ref="AF2121">Lair(100000000/AE2121)</f>
        <v>3088.3041447522678</v>
      </c>
      <c r="AG2121" s="10">
        <f t="shared" si="2962"/>
        <v>1.0240875396032256E-2</v>
      </c>
      <c r="AH2121" s="10" t="b">
        <f t="shared" si="2953"/>
        <v>1</v>
      </c>
      <c r="AI2121" s="10">
        <f t="shared" ref="AI2121:AI2123" si="2984">$AF2121</f>
        <v>3088.3041447522678</v>
      </c>
      <c r="AJ2121">
        <v>7.0000000000000001E-3</v>
      </c>
      <c r="AK2121" s="3" cm="1">
        <f t="array" ref="AK2121">100000000/Lvac($AA2121)</f>
        <v>32370.832898136006</v>
      </c>
      <c r="AL2121" s="21">
        <f t="shared" si="2951"/>
        <v>7.3372252105411956E-2</v>
      </c>
      <c r="AM2121" s="10" cm="1">
        <f t="array" ref="AM2121">Lvac($AI2121)-$BA2121</f>
        <v>-1.3178522203816101E-4</v>
      </c>
      <c r="AN2121" s="10">
        <f t="shared" ref="AN2121:AN2123" si="2985">$AK2121-($AX2121-$AW2121)</f>
        <v>2.8981359973840881E-3</v>
      </c>
      <c r="AO2121" s="3">
        <f t="shared" ref="AO2121:AO2123" si="2986">AM2121/AJ2121</f>
        <v>-1.8826460291165859E-2</v>
      </c>
      <c r="AP2121" s="3">
        <v>-3.9510544281386367E-2</v>
      </c>
      <c r="AS2121" s="3">
        <f t="shared" si="2966"/>
        <v>2.8981360046600457E-3</v>
      </c>
      <c r="AT2121" s="3" cm="1">
        <f t="array" ref="AT2121">AS2121-(100000000/LvacE($A2121)-$E2121)</f>
        <v>-5.4183044994715601E-5</v>
      </c>
      <c r="AU2121" t="s">
        <v>4765</v>
      </c>
      <c r="AV2121" t="s">
        <v>4889</v>
      </c>
      <c r="AW2121" s="3">
        <v>35024.49</v>
      </c>
      <c r="AX2121" s="3">
        <v>67395.320000000007</v>
      </c>
      <c r="AY2121" s="3"/>
      <c r="AZ2121" s="10" cm="1">
        <f t="array" ref="AZ2121">Lair(100000000/($AX2121-$AW2121))</f>
        <v>3088.3042765044315</v>
      </c>
      <c r="BA2121" s="10">
        <f t="shared" ref="BA2121:BA2123" si="2987">100000000/($AX2121-$AW2121)</f>
        <v>3089.200987432203</v>
      </c>
      <c r="BB2121" s="12">
        <v>21400000</v>
      </c>
      <c r="BC2121" s="3">
        <v>6.2E-2</v>
      </c>
      <c r="BD2121" s="12" cm="1">
        <f t="array" ref="BD2121">SfromgA($BB2121,$BA2121,"")</f>
        <v>0.31137635339749931</v>
      </c>
      <c r="BE2121" s="29">
        <f>(10^MAX(0.05, -0.312925054856973*((LN($BD2121))^(1/3)) + 0.454808404431693)-1)*100</f>
        <v>508.47264023171908</v>
      </c>
      <c r="BG2121" s="3"/>
      <c r="BH2121" s="3"/>
      <c r="BI2121" s="12">
        <f>IF($BB2121="",$BF2121,$BB2121)</f>
        <v>21400000</v>
      </c>
      <c r="BJ2121" s="29">
        <f>IF($BB2121="",$BH2121,$BE2121)</f>
        <v>508.47264023171908</v>
      </c>
      <c r="BK2121" s="3">
        <f>LN(BN2121*100000000/($AX2121-$AW2121)/$BI2121)</f>
        <v>-5.9525873718931237</v>
      </c>
      <c r="BL2121" s="13">
        <f>EXP(BK$4341*$AX2121+BK$4342)*$BI2121/(100000000/($AX2121-$AW2121))</f>
        <v>4.6482697603259675</v>
      </c>
      <c r="BM2121" s="3">
        <f t="shared" ref="BM2121" si="2988">LN(BL2121/$C2121)</f>
        <v>-0.66072952153486575</v>
      </c>
      <c r="BN2121" s="16" cm="1">
        <f t="array" ref="BN2121">$C2121*EXP(poly_from_str(100000000/$E2121,BN$4342))</f>
        <v>18.004943368295621</v>
      </c>
      <c r="BO2121" s="3">
        <f>LN($C2121)</f>
        <v>2.1972245773362196</v>
      </c>
      <c r="BP2121" s="13">
        <f>LN(BL2121/BN2121)</f>
        <v>-1.3541512959624429</v>
      </c>
      <c r="BY2121">
        <v>16940</v>
      </c>
    </row>
    <row r="2122" spans="1:77" hidden="1" x14ac:dyDescent="0.25">
      <c r="A2122" t="s">
        <v>2926</v>
      </c>
      <c r="B2122" s="2" t="str">
        <f t="shared" si="2952"/>
        <v/>
      </c>
      <c r="C2122">
        <v>3</v>
      </c>
      <c r="E2122">
        <v>32374.29</v>
      </c>
      <c r="F2122">
        <v>35024</v>
      </c>
      <c r="G2122" t="s">
        <v>5</v>
      </c>
      <c r="H2122" s="5" t="s">
        <v>8</v>
      </c>
      <c r="I2122">
        <v>67398</v>
      </c>
      <c r="J2122" t="s">
        <v>3</v>
      </c>
      <c r="K2122" s="5" t="s">
        <v>4</v>
      </c>
      <c r="L2122">
        <v>35024.49</v>
      </c>
      <c r="M2122" t="str">
        <f t="shared" si="2980"/>
        <v>e</v>
      </c>
      <c r="N2122" t="str">
        <f t="shared" si="2981"/>
        <v>7/2</v>
      </c>
      <c r="O2122">
        <v>67398.789999999994</v>
      </c>
      <c r="P2122" t="str">
        <f t="shared" si="2982"/>
        <v>o</v>
      </c>
      <c r="Q2122" t="str">
        <f t="shared" si="2983"/>
        <v>9/2</v>
      </c>
      <c r="R2122">
        <v>21</v>
      </c>
      <c r="AA2122" s="10">
        <f t="shared" si="2958"/>
        <v>3087.9740000000002</v>
      </c>
      <c r="AB2122" s="3" cm="1">
        <f t="array" ref="AB2122">100000000/Lvac(AA2122)</f>
        <v>32374.292109107115</v>
      </c>
      <c r="AC2122" s="28">
        <f t="shared" si="2959"/>
        <v>3.2383692349741287E-7</v>
      </c>
      <c r="AD2122" s="28">
        <f t="shared" si="2960"/>
        <v>3.0888706280582828E-7</v>
      </c>
      <c r="AE2122" s="21">
        <f t="shared" si="2961"/>
        <v>32374.291004747854</v>
      </c>
      <c r="AF2122" s="10" cm="1">
        <f t="array" ref="AF2122">Lair(100000000/AE2122)</f>
        <v>3087.9741053418343</v>
      </c>
      <c r="AG2122" s="10">
        <f t="shared" si="2962"/>
        <v>1.024199557850991E-2</v>
      </c>
      <c r="AH2122" s="10" t="b">
        <f t="shared" si="2953"/>
        <v>1</v>
      </c>
      <c r="AI2122" s="10">
        <f t="shared" si="2984"/>
        <v>3087.9741053418343</v>
      </c>
      <c r="AJ2122">
        <v>3.0000000000000001E-3</v>
      </c>
      <c r="AK2122" s="3" cm="1">
        <f t="array" ref="AK2122">100000000/Lvac($AA2122)</f>
        <v>32374.292109107115</v>
      </c>
      <c r="AL2122" s="21">
        <f t="shared" si="2951"/>
        <v>3.1451972398120219E-2</v>
      </c>
      <c r="AM2122" s="10" cm="1">
        <f t="array" ref="AM2122">Lvac($AI2122)-$BA2122</f>
        <v>8.5824777897869353E-4</v>
      </c>
      <c r="AN2122" s="10">
        <f t="shared" si="2985"/>
        <v>-7.8908928808232304E-3</v>
      </c>
      <c r="AO2122" s="3">
        <f t="shared" si="2986"/>
        <v>0.28608259299289784</v>
      </c>
      <c r="AP2122" s="3">
        <v>0.25095983801293187</v>
      </c>
      <c r="AS2122" s="3">
        <f t="shared" si="2966"/>
        <v>2.1091071139380801E-3</v>
      </c>
      <c r="AT2122" s="3" cm="1">
        <f t="array" ref="AT2122">AS2122-(100000000/LvacE($A2122)-$E2122)</f>
        <v>-5.4181418818188831E-5</v>
      </c>
      <c r="AU2122" t="s">
        <v>4765</v>
      </c>
      <c r="AV2122" t="s">
        <v>4858</v>
      </c>
      <c r="AW2122" s="3">
        <v>35024.49</v>
      </c>
      <c r="AX2122" s="3">
        <v>67398.789999999994</v>
      </c>
      <c r="AY2122" s="3"/>
      <c r="AZ2122" s="10" cm="1">
        <f t="array" ref="AZ2122">Lair(100000000/($AX2122-$AW2122))</f>
        <v>3087.9732473093409</v>
      </c>
      <c r="BA2122" s="10">
        <f t="shared" si="2987"/>
        <v>3088.8698751787688</v>
      </c>
      <c r="BN2122" s="16" cm="1">
        <f t="array" ref="BN2122">$C2122*EXP(poly_from_str(100000000/$E2122,BN$4342))</f>
        <v>6.0024603210581144</v>
      </c>
      <c r="BO2122" s="16"/>
      <c r="BY2122">
        <v>5647</v>
      </c>
    </row>
    <row r="2123" spans="1:77" hidden="1" x14ac:dyDescent="0.25">
      <c r="A2123" s="4">
        <v>3087.1750000000002</v>
      </c>
      <c r="B2123" s="2" t="str">
        <f t="shared" si="2952"/>
        <v/>
      </c>
      <c r="C2123">
        <v>1</v>
      </c>
      <c r="D2123" t="s">
        <v>170</v>
      </c>
      <c r="E2123" s="4">
        <v>32382.67</v>
      </c>
      <c r="F2123">
        <v>52026</v>
      </c>
      <c r="G2123" t="s">
        <v>5</v>
      </c>
      <c r="H2123" s="5" t="s">
        <v>19</v>
      </c>
      <c r="I2123">
        <v>84409</v>
      </c>
      <c r="J2123" t="s">
        <v>3</v>
      </c>
      <c r="K2123" s="5" t="s">
        <v>19</v>
      </c>
      <c r="L2123">
        <v>52026.9</v>
      </c>
      <c r="M2123" t="str">
        <f t="shared" si="2980"/>
        <v>e</v>
      </c>
      <c r="N2123" t="str">
        <f t="shared" si="2981"/>
        <v>3/2</v>
      </c>
      <c r="O2123">
        <v>84409.93</v>
      </c>
      <c r="P2123" t="str">
        <f t="shared" si="2982"/>
        <v>o</v>
      </c>
      <c r="Q2123" t="str">
        <f t="shared" si="2983"/>
        <v>3/2</v>
      </c>
      <c r="R2123">
        <v>21</v>
      </c>
      <c r="S2123" s="4" t="s">
        <v>2927</v>
      </c>
      <c r="T2123">
        <v>1</v>
      </c>
      <c r="U2123" s="4" t="s">
        <v>4668</v>
      </c>
      <c r="W2123" cm="1">
        <f t="array" ref="W2123">LairE(100000000/32382.56)</f>
        <v>3087.1855548581989</v>
      </c>
      <c r="X2123" cm="1">
        <f t="array" ref="X2123">Lair(100000000/($O2123-$L2123))</f>
        <v>3087.140741209083</v>
      </c>
      <c r="Y2123" s="10">
        <f>$A2123-X2123</f>
        <v>3.4258790917192528E-2</v>
      </c>
      <c r="Z2123" s="10">
        <f>3087.185-X2123</f>
        <v>4.4258790916956059E-2</v>
      </c>
      <c r="AA2123" s="10">
        <f t="shared" si="2958"/>
        <v>3087.1750000000002</v>
      </c>
      <c r="AB2123" s="3" cm="1">
        <f t="array" ref="AB2123">100000000/Lvac(AA2123)</f>
        <v>32382.670655399514</v>
      </c>
      <c r="AC2123" s="28">
        <f t="shared" si="2959"/>
        <v>3.2392073659575499E-7</v>
      </c>
      <c r="AD2123" s="28">
        <f t="shared" si="2960"/>
        <v>3.0880714275901117E-7</v>
      </c>
      <c r="AE2123" s="21">
        <f t="shared" si="2961"/>
        <v>32382.670312053549</v>
      </c>
      <c r="AF2123" s="10" cm="1">
        <f t="array" ref="AF2123">Lair(100000000/AE2123)</f>
        <v>3087.1750327338946</v>
      </c>
      <c r="AG2123" s="10">
        <f t="shared" si="2962"/>
        <v>1.0244709265817376E-2</v>
      </c>
      <c r="AH2123" s="10" t="b">
        <f t="shared" si="2953"/>
        <v>1</v>
      </c>
      <c r="AI2123" s="10">
        <f t="shared" si="2984"/>
        <v>3087.1750327338946</v>
      </c>
      <c r="AJ2123" s="10">
        <f>AL2123/AK2123*AI2123</f>
        <v>3.8133668042220438E-2</v>
      </c>
      <c r="AK2123" s="16" cm="1">
        <f t="array" ref="AK2123">100000000/Lvac($AA2123)-0</f>
        <v>32382.670655399514</v>
      </c>
      <c r="AL2123" s="14">
        <f>MAX(0.1,0.007/$AA2123*$AE2123)*4</f>
        <v>0.4</v>
      </c>
      <c r="AM2123" s="10" cm="1">
        <f t="array" ref="AM2123">Lvac($AI2123)-$BA2123</f>
        <v>3.4300128247195971E-2</v>
      </c>
      <c r="AN2123" s="10">
        <f t="shared" si="2985"/>
        <v>-0.35934460047792527</v>
      </c>
      <c r="AO2123" s="3">
        <f t="shared" si="2986"/>
        <v>0.8994709926467056</v>
      </c>
      <c r="AP2123" s="3">
        <v>0.89861238802090404</v>
      </c>
      <c r="AQ2123" s="10"/>
      <c r="AR2123" s="10"/>
      <c r="AS2123" s="3">
        <f t="shared" si="2966"/>
        <v>6.5539951538085006E-4</v>
      </c>
      <c r="AT2123" s="3" cm="1">
        <f t="array" ref="AT2123">AS2123-(100000000/LvacE($A2123)-$E2123)</f>
        <v>-5.4177387937670574E-5</v>
      </c>
      <c r="AU2123" t="s">
        <v>4772</v>
      </c>
      <c r="AV2123" t="s">
        <v>4925</v>
      </c>
      <c r="AW2123" s="3">
        <v>52026.9</v>
      </c>
      <c r="AX2123" s="3">
        <v>84409.93</v>
      </c>
      <c r="AY2123" s="3"/>
      <c r="AZ2123" s="10" cm="1">
        <f t="array" ref="AZ2123">Lair(100000000/($AX2123-$AW2123))</f>
        <v>3087.140741209083</v>
      </c>
      <c r="BA2123" s="10">
        <f t="shared" si="2987"/>
        <v>3088.0371602039718</v>
      </c>
      <c r="BB2123" s="12">
        <v>1730000</v>
      </c>
      <c r="BC2123" s="3">
        <v>5.0000000000000001E-3</v>
      </c>
      <c r="BD2123" s="12" cm="1">
        <f t="array" ref="BD2123">SfromgA($BB2123,$BA2123,"")</f>
        <v>2.5143574379163827E-2</v>
      </c>
      <c r="BE2123" s="29">
        <f>(10^MAX(0.05, -0.312925054856973*((LN($BD2123))^(1/3)) + 0.454808404431693)-1)*100</f>
        <v>767.09711461015058</v>
      </c>
      <c r="BG2123" s="3"/>
      <c r="BH2123" s="3"/>
      <c r="BI2123" s="12">
        <f>IF($BB2123="",$BF2123,$BB2123)</f>
        <v>1730000</v>
      </c>
      <c r="BJ2123" s="29">
        <f>IF($BB2123="",$BH2123,$BE2123)</f>
        <v>767.09711461015058</v>
      </c>
      <c r="BK2123" s="3"/>
      <c r="BL2123" s="13">
        <f>EXP(BK$4341*$AX2123+BK$4342)*$BI2123/(100000000/($AX2123-$AW2123))</f>
        <v>0.10319134090074647</v>
      </c>
      <c r="BM2123" s="3"/>
      <c r="BN2123" s="16" cm="1">
        <f t="array" ref="BN2123">$C2123*EXP(poly_from_str(100000000/$E2123,BN$4342))</f>
        <v>2.001462274671979</v>
      </c>
      <c r="BO2123" s="3">
        <f>LN($C2123)</f>
        <v>0</v>
      </c>
      <c r="BP2123" s="17"/>
      <c r="BY2123">
        <v>1883</v>
      </c>
    </row>
    <row r="2124" spans="1:77" hidden="1" x14ac:dyDescent="0.25">
      <c r="A2124" t="s">
        <v>2928</v>
      </c>
      <c r="B2124" s="2" t="str">
        <f t="shared" si="2952"/>
        <v/>
      </c>
      <c r="C2124">
        <v>4</v>
      </c>
      <c r="E2124">
        <v>32405.64</v>
      </c>
      <c r="R2124">
        <v>21</v>
      </c>
      <c r="S2124" t="s">
        <v>22</v>
      </c>
      <c r="AA2124" s="10">
        <f t="shared" si="2958"/>
        <v>3084.9870000000001</v>
      </c>
      <c r="AB2124" s="3" cm="1">
        <f t="array" ref="AB2124">100000000/Lvac(AA2124)</f>
        <v>32405.636873236945</v>
      </c>
      <c r="AC2124" s="28">
        <f t="shared" si="2959"/>
        <v>3.2415047454008719E-7</v>
      </c>
      <c r="AD2124" s="28">
        <f t="shared" si="2960"/>
        <v>3.0858828786848397E-7</v>
      </c>
      <c r="AE2124" s="21">
        <f t="shared" si="2961"/>
        <v>32405.638513474601</v>
      </c>
      <c r="AF2124" s="10" cm="1">
        <f t="array" ref="AF2124">Lair(100000000/AE2124)</f>
        <v>3084.9868438447088</v>
      </c>
      <c r="AG2124" s="10">
        <f t="shared" si="2962"/>
        <v>1.0252151285116751E-2</v>
      </c>
      <c r="AH2124" s="10" t="b">
        <f t="shared" si="2953"/>
        <v>1</v>
      </c>
      <c r="AI2124" s="10">
        <f t="shared" si="2979"/>
        <v>3084.9870000000001</v>
      </c>
      <c r="AJ2124">
        <v>3.0000000000000001E-3</v>
      </c>
      <c r="AK2124" s="3" cm="1">
        <f t="array" ref="AK2124">100000000/Lvac($AA2124)</f>
        <v>32405.636873236945</v>
      </c>
      <c r="AL2124" s="21">
        <f>AJ2124/AI2124*AK2124</f>
        <v>3.1512907710700505E-2</v>
      </c>
      <c r="AM2124" s="21"/>
      <c r="AN2124" s="21"/>
      <c r="AO2124" s="21"/>
      <c r="AP2124" s="21"/>
      <c r="AS2124" s="3">
        <f t="shared" si="2966"/>
        <v>-3.1267630547517911E-3</v>
      </c>
      <c r="AT2124" s="3" cm="1">
        <f t="array" ref="AT2124">AS2124-(100000000/LvacE($A2124)-$E2124)</f>
        <v>-5.4165695473784581E-5</v>
      </c>
      <c r="BB2124"/>
      <c r="BC2124"/>
      <c r="BD2124"/>
      <c r="BE2124"/>
      <c r="BF2124"/>
      <c r="BG2124"/>
      <c r="BH2124"/>
      <c r="BI2124"/>
      <c r="BJ2124"/>
      <c r="BN2124" s="16" cm="1">
        <f t="array" ref="BN2124">$C2124*EXP(poly_from_str(100000000/$E2124,BN$4342))</f>
        <v>8.0124887041137001</v>
      </c>
      <c r="BO2124" s="16"/>
      <c r="BY2124">
        <v>7539</v>
      </c>
    </row>
    <row r="2125" spans="1:77" hidden="1" x14ac:dyDescent="0.25">
      <c r="A2125" t="s">
        <v>2929</v>
      </c>
      <c r="B2125" s="2" t="str">
        <f t="shared" si="2952"/>
        <v/>
      </c>
      <c r="C2125">
        <v>8</v>
      </c>
      <c r="D2125" t="s">
        <v>134</v>
      </c>
      <c r="E2125">
        <v>32414.85</v>
      </c>
      <c r="F2125">
        <v>34825</v>
      </c>
      <c r="G2125" t="s">
        <v>5</v>
      </c>
      <c r="H2125" s="5" t="s">
        <v>8</v>
      </c>
      <c r="I2125">
        <v>67240</v>
      </c>
      <c r="J2125" t="s">
        <v>3</v>
      </c>
      <c r="K2125" s="5" t="s">
        <v>8</v>
      </c>
      <c r="L2125">
        <v>34825.49</v>
      </c>
      <c r="M2125" t="str">
        <f>$G2125&amp;""</f>
        <v>e</v>
      </c>
      <c r="N2125" t="str">
        <f>$H2125&amp;""</f>
        <v>7/2</v>
      </c>
      <c r="O2125">
        <v>67240.350000000006</v>
      </c>
      <c r="P2125" t="str">
        <f>$J2125&amp;""</f>
        <v>o</v>
      </c>
      <c r="Q2125" t="str">
        <f>$K2125&amp;""</f>
        <v>7/2</v>
      </c>
      <c r="R2125">
        <v>21</v>
      </c>
      <c r="AA2125" s="10">
        <f t="shared" si="2958"/>
        <v>3084.11</v>
      </c>
      <c r="AB2125" s="3" cm="1">
        <f t="array" ref="AB2125">100000000/Lvac(AA2125)</f>
        <v>32414.851401684045</v>
      </c>
      <c r="AC2125" s="28">
        <f t="shared" si="2959"/>
        <v>3.242426502297259E-7</v>
      </c>
      <c r="AD2125" s="28">
        <f t="shared" si="2960"/>
        <v>3.0850056586964553E-7</v>
      </c>
      <c r="AE2125" s="21">
        <f t="shared" si="2961"/>
        <v>32414.850665990954</v>
      </c>
      <c r="AF2125" s="10" cm="1">
        <f t="array" ref="AF2125">Lair(100000000/AE2125)</f>
        <v>3084.1100700002671</v>
      </c>
      <c r="AG2125" s="10">
        <f t="shared" si="2962"/>
        <v>1.0255138662642389E-2</v>
      </c>
      <c r="AH2125" s="10" t="b">
        <f t="shared" si="2953"/>
        <v>1</v>
      </c>
      <c r="AI2125" s="10">
        <f>$AF2125</f>
        <v>3084.1100700002671</v>
      </c>
      <c r="AJ2125" s="10">
        <f>AL2125/AK2125*AI2125</f>
        <v>7.6115976143948357E-3</v>
      </c>
      <c r="AK2125" s="23" cm="1">
        <f t="array" ref="AK2125">100000000/Lvac($AA2125)+0</f>
        <v>32414.851401684045</v>
      </c>
      <c r="AL2125" s="23">
        <f>MAX(0.08,0.007/$AA2125*$AE2125)</f>
        <v>0.08</v>
      </c>
      <c r="AM2125" s="10" cm="1">
        <f t="array" ref="AM2125">Lvac($AI2125)-$BA2125</f>
        <v>8.883416867320193E-4</v>
      </c>
      <c r="AN2125" s="10">
        <f>$AK2125-($AX2125-$AW2125)</f>
        <v>-8.598315962444758E-3</v>
      </c>
      <c r="AO2125" s="3">
        <f>AM2125/AJ2125</f>
        <v>0.11670896594060791</v>
      </c>
      <c r="AP2125" s="3">
        <v>0.1075101340775928</v>
      </c>
      <c r="AS2125" s="3">
        <f t="shared" si="2966"/>
        <v>1.4016840468684677E-3</v>
      </c>
      <c r="AT2125" s="3" cm="1">
        <f t="array" ref="AT2125">AS2125-(100000000/LvacE($A2125)-$E2125)</f>
        <v>-5.4160736908670515E-5</v>
      </c>
      <c r="AU2125" t="s">
        <v>4756</v>
      </c>
      <c r="AV2125" t="s">
        <v>4847</v>
      </c>
      <c r="AW2125" s="3">
        <v>34825.49</v>
      </c>
      <c r="AX2125" s="3">
        <v>67240.350000000006</v>
      </c>
      <c r="AY2125" s="3"/>
      <c r="AZ2125" s="10" cm="1">
        <f t="array" ref="AZ2125">Lair(100000000/($AX2125-$AW2125))</f>
        <v>3084.1091818813507</v>
      </c>
      <c r="BA2125" s="10">
        <f>100000000/($AX2125-$AW2125)</f>
        <v>3085.0048403725937</v>
      </c>
      <c r="BB2125" s="12">
        <v>39400000</v>
      </c>
      <c r="BC2125" s="3">
        <v>3.7999999999999999E-2</v>
      </c>
      <c r="BD2125" s="12" cm="1">
        <f t="array" ref="BD2125">SfromgA($BB2125,$BA2125,"")</f>
        <v>0.57094875603688799</v>
      </c>
      <c r="BE2125" s="29">
        <f>(10^MAX(0.05, -0.312925054856973*((LN($BD2125))^(1/3)) + 0.454808404431693)-1)*100</f>
        <v>416.18936540212798</v>
      </c>
      <c r="BG2125" s="3"/>
      <c r="BH2125" s="3"/>
      <c r="BI2125" s="12">
        <f>IF($BB2125="",$BF2125,$BB2125)</f>
        <v>39400000</v>
      </c>
      <c r="BJ2125" s="29">
        <f>IF($BB2125="",$BH2125,$BE2125)</f>
        <v>416.18936540212798</v>
      </c>
      <c r="BK2125" s="3">
        <f>LN(BN2125*100000000/($AX2125-$AW2125)/$BI2125)</f>
        <v>-6.6805077026640109</v>
      </c>
      <c r="BL2125" s="13">
        <f>EXP(BK$4341*$AX2125+BK$4342)*$BI2125/(100000000/($AX2125-$AW2125))</f>
        <v>8.6711710038058154</v>
      </c>
      <c r="BM2125" s="3">
        <f t="shared" ref="BM2125" si="2989">LN(BL2125/$C2125)</f>
        <v>8.0562303868413718E-2</v>
      </c>
      <c r="BN2125" s="16" cm="1">
        <f t="array" ref="BN2125">$C2125*EXP(poly_from_str(100000000/$E2125,BN$4342))</f>
        <v>16.029971140286772</v>
      </c>
      <c r="BO2125" s="3">
        <f>LN($C2125)</f>
        <v>2.0794415416798357</v>
      </c>
      <c r="BP2125" s="13">
        <f>LN(BL2125/BN2125)</f>
        <v>-0.61445632071518275</v>
      </c>
      <c r="BY2125">
        <v>15082</v>
      </c>
    </row>
    <row r="2126" spans="1:77" hidden="1" x14ac:dyDescent="0.25">
      <c r="A2126" t="s">
        <v>2930</v>
      </c>
      <c r="B2126" s="2" t="str">
        <f t="shared" si="2952"/>
        <v/>
      </c>
      <c r="C2126">
        <v>0</v>
      </c>
      <c r="E2126">
        <v>32415.200000000001</v>
      </c>
      <c r="R2126">
        <v>21</v>
      </c>
      <c r="S2126" t="s">
        <v>22</v>
      </c>
      <c r="AA2126" s="10">
        <f t="shared" si="2958"/>
        <v>3084.0770000000002</v>
      </c>
      <c r="AB2126" s="3" cm="1">
        <f t="array" ref="AB2126">100000000/Lvac(AA2126)</f>
        <v>32415.198230823709</v>
      </c>
      <c r="AC2126" s="28">
        <f t="shared" si="2959"/>
        <v>3.2424611966562439E-7</v>
      </c>
      <c r="AD2126" s="28">
        <f t="shared" si="2960"/>
        <v>3.0849726504189538E-7</v>
      </c>
      <c r="AE2126" s="21">
        <f t="shared" si="2961"/>
        <v>32415.199159419033</v>
      </c>
      <c r="AF2126" s="10" cm="1">
        <f t="array" ref="AF2126">Lair(100000000/AE2126)</f>
        <v>3084.0769116472252</v>
      </c>
      <c r="AG2126" s="10">
        <f t="shared" si="2962"/>
        <v>1.02552511222683E-2</v>
      </c>
      <c r="AH2126" s="10" t="b">
        <f t="shared" si="2953"/>
        <v>1</v>
      </c>
      <c r="AI2126" s="10">
        <f t="shared" si="2979"/>
        <v>3084.0770000000002</v>
      </c>
      <c r="AJ2126">
        <v>3.0000000000000001E-3</v>
      </c>
      <c r="AK2126" s="3" cm="1">
        <f t="array" ref="AK2126">100000000/Lvac($AA2126)</f>
        <v>32415.198230823709</v>
      </c>
      <c r="AL2126" s="21">
        <f t="shared" ref="AL2126:AL2133" si="2990">AJ2126/AI2126*AK2126</f>
        <v>3.1531506733609806E-2</v>
      </c>
      <c r="AM2126" s="21"/>
      <c r="AN2126" s="21"/>
      <c r="AO2126" s="21"/>
      <c r="AP2126" s="21"/>
      <c r="AS2126" s="3">
        <f t="shared" si="2966"/>
        <v>-1.7691762914182618E-3</v>
      </c>
      <c r="AT2126" s="3" cm="1">
        <f t="array" ref="AT2126">AS2126-(100000000/LvacE($A2126)-$E2126)</f>
        <v>-5.4160547733772546E-5</v>
      </c>
      <c r="BB2126"/>
      <c r="BC2126"/>
      <c r="BD2126"/>
      <c r="BE2126"/>
      <c r="BF2126"/>
      <c r="BG2126"/>
      <c r="BH2126"/>
      <c r="BI2126"/>
      <c r="BJ2126"/>
      <c r="BN2126" s="16" cm="1">
        <f t="array" ref="BN2126">$C2126*EXP(poly_from_str(100000000/$E2126,BN$4342))</f>
        <v>0</v>
      </c>
      <c r="BO2126" s="16"/>
      <c r="BY2126" t="e">
        <v>#N/A</v>
      </c>
    </row>
    <row r="2127" spans="1:77" hidden="1" x14ac:dyDescent="0.25">
      <c r="A2127" t="s">
        <v>2931</v>
      </c>
      <c r="B2127" s="2" t="str">
        <f t="shared" si="2952"/>
        <v/>
      </c>
      <c r="C2127">
        <v>9</v>
      </c>
      <c r="D2127" t="s">
        <v>14</v>
      </c>
      <c r="E2127">
        <v>32422.78</v>
      </c>
      <c r="F2127">
        <v>34520</v>
      </c>
      <c r="G2127" t="s">
        <v>5</v>
      </c>
      <c r="H2127" s="5" t="s">
        <v>18</v>
      </c>
      <c r="I2127">
        <v>66943</v>
      </c>
      <c r="J2127" t="s">
        <v>3</v>
      </c>
      <c r="K2127" s="5" t="s">
        <v>18</v>
      </c>
      <c r="L2127">
        <v>34520.269999999997</v>
      </c>
      <c r="M2127" t="str">
        <f>$G2127&amp;""</f>
        <v>e</v>
      </c>
      <c r="N2127" t="str">
        <f>$H2127&amp;""</f>
        <v>5/2</v>
      </c>
      <c r="O2127">
        <v>66943.039999999994</v>
      </c>
      <c r="P2127" t="str">
        <f>$J2127&amp;""</f>
        <v>o</v>
      </c>
      <c r="Q2127" t="str">
        <f>$K2127&amp;""</f>
        <v>5/2</v>
      </c>
      <c r="R2127">
        <v>21</v>
      </c>
      <c r="AA2127" s="10">
        <f t="shared" si="2958"/>
        <v>3083.3560000000002</v>
      </c>
      <c r="AB2127" s="3" cm="1">
        <f t="array" ref="AB2127">100000000/Lvac(AA2127)</f>
        <v>32422.77777493848</v>
      </c>
      <c r="AC2127" s="28">
        <f t="shared" si="2959"/>
        <v>3.2432194011979156E-7</v>
      </c>
      <c r="AD2127" s="28">
        <f t="shared" si="2960"/>
        <v>3.0842514695732218E-7</v>
      </c>
      <c r="AE2127" s="21">
        <f t="shared" si="2961"/>
        <v>32422.778943335212</v>
      </c>
      <c r="AF2127" s="10" cm="1">
        <f t="array" ref="AF2127">Lair(100000000/AE2127)</f>
        <v>3083.3558888828843</v>
      </c>
      <c r="AG2127" s="10">
        <f t="shared" si="2962"/>
        <v>1.0257709096020452E-2</v>
      </c>
      <c r="AH2127" s="10" t="b">
        <f t="shared" si="2953"/>
        <v>1</v>
      </c>
      <c r="AI2127" s="10">
        <f>$AF2127</f>
        <v>3083.3558888828843</v>
      </c>
      <c r="AJ2127">
        <v>7.0000000000000001E-3</v>
      </c>
      <c r="AK2127" s="3" cm="1">
        <f t="array" ref="AK2127">100000000/Lvac($AA2127)</f>
        <v>32422.77777493848</v>
      </c>
      <c r="AL2127" s="21">
        <f t="shared" si="2990"/>
        <v>7.3607929996948207E-2</v>
      </c>
      <c r="AM2127" s="10" cm="1">
        <f t="array" ref="AM2127">Lvac($AI2127)-$BA2127</f>
        <v>-8.5074451635591686E-4</v>
      </c>
      <c r="AN2127" s="10">
        <f>$AK2127-($AX2127-$AW2127)</f>
        <v>7.7749384836351965E-3</v>
      </c>
      <c r="AO2127" s="3">
        <f>AM2127/AJ2127</f>
        <v>-0.12153493090798811</v>
      </c>
      <c r="AP2127" s="3">
        <v>-0.10565707569704889</v>
      </c>
      <c r="AS2127" s="3">
        <f t="shared" si="2966"/>
        <v>-2.2250615184020717E-3</v>
      </c>
      <c r="AT2127" s="3" cm="1">
        <f t="array" ref="AT2127">AS2127-(100000000/LvacE($A2127)-$E2127)</f>
        <v>-5.4156353144207969E-5</v>
      </c>
      <c r="AU2127" t="s">
        <v>4717</v>
      </c>
      <c r="AV2127" t="s">
        <v>4842</v>
      </c>
      <c r="AW2127" s="3">
        <v>34520.269999999997</v>
      </c>
      <c r="AX2127" s="3">
        <v>66943.039999999994</v>
      </c>
      <c r="AY2127" s="3"/>
      <c r="AZ2127" s="10" cm="1">
        <f t="array" ref="AZ2127">Lair(100000000/($AX2127-$AW2127))</f>
        <v>3083.3567394140709</v>
      </c>
      <c r="BA2127" s="10">
        <f>100000000/($AX2127-$AW2127)</f>
        <v>3084.2522091727515</v>
      </c>
      <c r="BB2127" s="12">
        <v>16000000</v>
      </c>
      <c r="BC2127" s="3">
        <v>8.1000000000000003E-2</v>
      </c>
      <c r="BD2127" s="12" cm="1">
        <f t="array" ref="BD2127">SfromgA($BB2127,$BA2127,"")</f>
        <v>0.23168770946144293</v>
      </c>
      <c r="BE2127" s="29">
        <f>(10^MAX(0.05, -0.312925054856973*((LN($BD2127))^(1/3)) + 0.454808404431693)-1)*100</f>
        <v>545.64965754890864</v>
      </c>
      <c r="BG2127" s="3"/>
      <c r="BH2127" s="3"/>
      <c r="BI2127" s="12">
        <f>IF($BB2127="",$BF2127,$BB2127)</f>
        <v>16000000</v>
      </c>
      <c r="BJ2127" s="29">
        <f>IF($BB2127="",$BH2127,$BE2127)</f>
        <v>545.64965754890864</v>
      </c>
      <c r="BK2127" s="3">
        <f>LN(BN2127*100000000/($AX2127-$AW2127)/$BI2127)</f>
        <v>-5.6615328417217397</v>
      </c>
      <c r="BL2127" s="13">
        <f>EXP(BK$4341*$AX2127+BK$4342)*$BI2127/(100000000/($AX2127-$AW2127))</f>
        <v>3.6026165655045412</v>
      </c>
      <c r="BM2127" s="3">
        <f t="shared" ref="BM2127" si="2991">LN(BL2127/$C2127)</f>
        <v>-0.91556417213135899</v>
      </c>
      <c r="BN2127" s="16" cm="1">
        <f t="array" ref="BN2127">$C2127*EXP(poly_from_str(100000000/$E2127,BN$4342))</f>
        <v>18.038383916074419</v>
      </c>
      <c r="BO2127" s="3">
        <f>LN($C2127)</f>
        <v>2.1972245773362196</v>
      </c>
      <c r="BP2127" s="13">
        <f>LN(BL2127/BN2127)</f>
        <v>-1.6108415220506247</v>
      </c>
      <c r="BY2127">
        <v>16972</v>
      </c>
    </row>
    <row r="2128" spans="1:77" hidden="1" x14ac:dyDescent="0.25">
      <c r="A2128" t="s">
        <v>2932</v>
      </c>
      <c r="B2128" s="2" t="str">
        <f t="shared" si="2952"/>
        <v/>
      </c>
      <c r="C2128">
        <v>7</v>
      </c>
      <c r="D2128" t="s">
        <v>143</v>
      </c>
      <c r="E2128">
        <v>32426.09</v>
      </c>
      <c r="R2128">
        <v>21</v>
      </c>
      <c r="S2128" t="s">
        <v>22</v>
      </c>
      <c r="AA2128" s="10">
        <f t="shared" si="2958"/>
        <v>3083.0410000000002</v>
      </c>
      <c r="AB2128" s="3" cm="1">
        <f t="array" ref="AB2128">100000000/Lvac(AA2128)</f>
        <v>32426.090338927483</v>
      </c>
      <c r="AC2128" s="28">
        <f t="shared" si="2959"/>
        <v>3.2435507669213609E-7</v>
      </c>
      <c r="AD2128" s="28">
        <f t="shared" si="2960"/>
        <v>3.0839363905660291E-7</v>
      </c>
      <c r="AE2128" s="21">
        <f t="shared" si="2961"/>
        <v>32426.090160919543</v>
      </c>
      <c r="AF2128" s="10" cm="1">
        <f t="array" ref="AF2128">Lair(100000000/AE2128)</f>
        <v>3083.0410169254915</v>
      </c>
      <c r="AG2128" s="10">
        <f t="shared" si="2962"/>
        <v>1.0258783509354479E-2</v>
      </c>
      <c r="AH2128" s="10" t="b">
        <f t="shared" si="2953"/>
        <v>1</v>
      </c>
      <c r="AI2128" s="10">
        <f t="shared" si="2979"/>
        <v>3083.0410000000002</v>
      </c>
      <c r="AJ2128">
        <v>7.0000000000000001E-3</v>
      </c>
      <c r="AK2128" s="3" cm="1">
        <f t="array" ref="AK2128">100000000/Lvac($AA2128)</f>
        <v>32426.090338927483</v>
      </c>
      <c r="AL2128" s="21">
        <f t="shared" si="2990"/>
        <v>7.3622969130962709E-2</v>
      </c>
      <c r="AM2128" s="21"/>
      <c r="AN2128" s="21"/>
      <c r="AO2128" s="21"/>
      <c r="AP2128" s="21"/>
      <c r="AS2128" s="3">
        <f t="shared" si="2966"/>
        <v>3.3892748251673765E-4</v>
      </c>
      <c r="AT2128" s="3" cm="1">
        <f t="array" ref="AT2128">AS2128-(100000000/LvacE($A2128)-$E2128)</f>
        <v>-5.4154479585122317E-5</v>
      </c>
      <c r="BB2128"/>
      <c r="BC2128"/>
      <c r="BD2128"/>
      <c r="BE2128"/>
      <c r="BF2128"/>
      <c r="BG2128"/>
      <c r="BH2128"/>
      <c r="BI2128"/>
      <c r="BJ2128"/>
      <c r="BN2128" s="16" cm="1">
        <f t="array" ref="BN2128">$C2128*EXP(poly_from_str(100000000/$E2128,BN$4342))</f>
        <v>14.031332702287601</v>
      </c>
      <c r="BO2128" s="16"/>
      <c r="BY2128" t="e">
        <v>#N/A</v>
      </c>
    </row>
    <row r="2129" spans="1:77" hidden="1" x14ac:dyDescent="0.25">
      <c r="A2129" t="s">
        <v>2933</v>
      </c>
      <c r="B2129" s="2" t="str">
        <f t="shared" si="2952"/>
        <v/>
      </c>
      <c r="C2129">
        <v>8</v>
      </c>
      <c r="E2129">
        <v>32426.79</v>
      </c>
      <c r="R2129">
        <v>21</v>
      </c>
      <c r="S2129" t="s">
        <v>22</v>
      </c>
      <c r="AA2129" s="10">
        <f t="shared" si="2958"/>
        <v>3082.9740000000002</v>
      </c>
      <c r="AB2129" s="3" cm="1">
        <f t="array" ref="AB2129">100000000/Lvac(AA2129)</f>
        <v>32426.795003325475</v>
      </c>
      <c r="AC2129" s="28">
        <f t="shared" si="2959"/>
        <v>3.2436212566177981E-7</v>
      </c>
      <c r="AD2129" s="28">
        <f t="shared" si="2960"/>
        <v>3.0838693737615656E-7</v>
      </c>
      <c r="AE2129" s="21">
        <f t="shared" si="2961"/>
        <v>32426.792375422883</v>
      </c>
      <c r="AF2129" s="10" cm="1">
        <f t="array" ref="AF2129">Lair(100000000/AE2129)</f>
        <v>3082.9742498574674</v>
      </c>
      <c r="AG2129" s="10">
        <f t="shared" si="2962"/>
        <v>1.0259012077838716E-2</v>
      </c>
      <c r="AH2129" s="10" t="b">
        <f t="shared" si="2953"/>
        <v>1</v>
      </c>
      <c r="AI2129" s="10">
        <f t="shared" si="2979"/>
        <v>3082.9740000000002</v>
      </c>
      <c r="AJ2129">
        <v>3.0000000000000001E-3</v>
      </c>
      <c r="AK2129" s="3" cm="1">
        <f t="array" ref="AK2129">100000000/Lvac($AA2129)</f>
        <v>32426.795003325475</v>
      </c>
      <c r="AL2129" s="21">
        <f t="shared" si="2990"/>
        <v>3.155407246703229E-2</v>
      </c>
      <c r="AM2129" s="21"/>
      <c r="AN2129" s="21"/>
      <c r="AO2129" s="21"/>
      <c r="AP2129" s="21"/>
      <c r="AS2129" s="3">
        <f t="shared" si="2966"/>
        <v>5.0033254738082178E-3</v>
      </c>
      <c r="AT2129" s="3" cm="1">
        <f t="array" ref="AT2129">AS2129-(100000000/LvacE($A2129)-$E2129)</f>
        <v>-5.415407576947473E-5</v>
      </c>
      <c r="BB2129"/>
      <c r="BC2129"/>
      <c r="BD2129"/>
      <c r="BE2129"/>
      <c r="BF2129"/>
      <c r="BG2129"/>
      <c r="BH2129"/>
      <c r="BI2129"/>
      <c r="BJ2129"/>
      <c r="BN2129" s="16" cm="1">
        <f t="array" ref="BN2129">$C2129*EXP(poly_from_str(100000000/$E2129,BN$4342))</f>
        <v>16.036163017283044</v>
      </c>
      <c r="BO2129" s="16"/>
      <c r="BY2129">
        <v>15088</v>
      </c>
    </row>
    <row r="2130" spans="1:77" hidden="1" x14ac:dyDescent="0.25">
      <c r="A2130" t="s">
        <v>2934</v>
      </c>
      <c r="B2130" s="2" t="str">
        <f t="shared" si="2952"/>
        <v/>
      </c>
      <c r="C2130">
        <v>3</v>
      </c>
      <c r="E2130">
        <v>32435.439999999999</v>
      </c>
      <c r="R2130">
        <v>21</v>
      </c>
      <c r="S2130" t="s">
        <v>22</v>
      </c>
      <c r="AA2130" s="10">
        <f t="shared" si="2958"/>
        <v>3082.152</v>
      </c>
      <c r="AB2130" s="3" cm="1">
        <f t="array" ref="AB2130">100000000/Lvac(AA2130)</f>
        <v>32435.442782354818</v>
      </c>
      <c r="AC2130" s="28">
        <f t="shared" si="2959"/>
        <v>3.2444863199478808E-7</v>
      </c>
      <c r="AD2130" s="28">
        <f t="shared" si="2960"/>
        <v>3.0830471676002809E-7</v>
      </c>
      <c r="AE2130" s="21">
        <f t="shared" si="2961"/>
        <v>32435.441320235259</v>
      </c>
      <c r="AF2130" s="10" cm="1">
        <f t="array" ref="AF2130">Lair(100000000/AE2130)</f>
        <v>3082.1521389422533</v>
      </c>
      <c r="AG2130" s="10">
        <f t="shared" si="2962"/>
        <v>1.0261817519440122E-2</v>
      </c>
      <c r="AH2130" s="10" t="b">
        <f t="shared" si="2953"/>
        <v>1</v>
      </c>
      <c r="AI2130" s="10">
        <f t="shared" si="2979"/>
        <v>3082.152</v>
      </c>
      <c r="AJ2130">
        <v>3.0000000000000001E-3</v>
      </c>
      <c r="AK2130" s="3" cm="1">
        <f t="array" ref="AK2130">100000000/Lvac($AA2130)</f>
        <v>32435.442782354818</v>
      </c>
      <c r="AL2130" s="21">
        <f t="shared" si="2990"/>
        <v>3.1570905116640728E-2</v>
      </c>
      <c r="AM2130" s="21"/>
      <c r="AN2130" s="21"/>
      <c r="AO2130" s="21"/>
      <c r="AP2130" s="21"/>
      <c r="AS2130" s="3">
        <f t="shared" si="2966"/>
        <v>2.7823548189189751E-3</v>
      </c>
      <c r="AT2130" s="3" cm="1">
        <f t="array" ref="AT2130">AS2130-(100000000/LvacE($A2130)-$E2130)</f>
        <v>-5.4149091738509014E-5</v>
      </c>
      <c r="BB2130"/>
      <c r="BC2130"/>
      <c r="BD2130"/>
      <c r="BE2130"/>
      <c r="BF2130"/>
      <c r="BG2130"/>
      <c r="BH2130"/>
      <c r="BI2130"/>
      <c r="BJ2130"/>
      <c r="BN2130" s="16" cm="1">
        <f t="array" ref="BN2130">$C2130*EXP(poly_from_str(100000000/$E2130,BN$4342))</f>
        <v>6.0151686248359599</v>
      </c>
      <c r="BO2130" s="16"/>
      <c r="BY2130" t="e">
        <v>#N/A</v>
      </c>
    </row>
    <row r="2131" spans="1:77" hidden="1" x14ac:dyDescent="0.25">
      <c r="A2131" t="s">
        <v>2935</v>
      </c>
      <c r="B2131" s="2" t="str">
        <f t="shared" si="2952"/>
        <v/>
      </c>
      <c r="C2131">
        <v>9</v>
      </c>
      <c r="D2131" t="s">
        <v>1155</v>
      </c>
      <c r="E2131">
        <v>32436.26</v>
      </c>
      <c r="R2131">
        <v>21</v>
      </c>
      <c r="S2131" t="s">
        <v>22</v>
      </c>
      <c r="AA2131" s="10">
        <f t="shared" si="2958"/>
        <v>3082.0740000000001</v>
      </c>
      <c r="AB2131" s="3" cm="1">
        <f t="array" ref="AB2131">100000000/Lvac(AA2131)</f>
        <v>32436.263614131076</v>
      </c>
      <c r="AC2131" s="28">
        <f t="shared" si="2959"/>
        <v>3.2445684302193912E-7</v>
      </c>
      <c r="AD2131" s="28">
        <f t="shared" si="2960"/>
        <v>3.0829691480381955E-7</v>
      </c>
      <c r="AE2131" s="21">
        <f t="shared" si="2961"/>
        <v>32436.261714824243</v>
      </c>
      <c r="AF2131" s="10" cm="1">
        <f t="array" ref="AF2131">Lair(100000000/AE2131)</f>
        <v>3082.074180478141</v>
      </c>
      <c r="AG2131" s="10">
        <f t="shared" si="2962"/>
        <v>1.0262083845834182E-2</v>
      </c>
      <c r="AH2131" s="10" t="b">
        <f t="shared" si="2953"/>
        <v>1</v>
      </c>
      <c r="AI2131" s="10">
        <f t="shared" si="2979"/>
        <v>3082.0740000000001</v>
      </c>
      <c r="AJ2131">
        <v>7.0000000000000001E-3</v>
      </c>
      <c r="AK2131" s="3" cm="1">
        <f t="array" ref="AK2131">100000000/Lvac($AA2131)</f>
        <v>32436.263614131076</v>
      </c>
      <c r="AL2131" s="21">
        <f t="shared" si="2990"/>
        <v>7.3669173841678537E-2</v>
      </c>
      <c r="AM2131" s="21"/>
      <c r="AN2131" s="21"/>
      <c r="AO2131" s="21"/>
      <c r="AP2131" s="21"/>
      <c r="AS2131" s="3">
        <f t="shared" si="2966"/>
        <v>3.6141310774837621E-3</v>
      </c>
      <c r="AT2131" s="3" cm="1">
        <f t="array" ref="AT2131">AS2131-(100000000/LvacE($A2131)-$E2131)</f>
        <v>-5.4148622439242899E-5</v>
      </c>
      <c r="BB2131"/>
      <c r="BC2131"/>
      <c r="BD2131"/>
      <c r="BE2131"/>
      <c r="BF2131"/>
      <c r="BG2131"/>
      <c r="BH2131"/>
      <c r="BI2131"/>
      <c r="BJ2131"/>
      <c r="BN2131" s="16" cm="1">
        <f t="array" ref="BN2131">$C2131*EXP(poly_from_str(100000000/$E2131,BN$4342))</f>
        <v>18.045953264028221</v>
      </c>
      <c r="BO2131" s="16"/>
      <c r="BY2131" t="e">
        <v>#N/A</v>
      </c>
    </row>
    <row r="2132" spans="1:77" hidden="1" x14ac:dyDescent="0.25">
      <c r="A2132" t="s">
        <v>2936</v>
      </c>
      <c r="B2132" s="2" t="str">
        <f t="shared" si="2952"/>
        <v/>
      </c>
      <c r="C2132">
        <v>0</v>
      </c>
      <c r="E2132">
        <v>32455.32</v>
      </c>
      <c r="R2132">
        <v>21</v>
      </c>
      <c r="S2132" t="s">
        <v>22</v>
      </c>
      <c r="AA2132" s="10">
        <f t="shared" si="2958"/>
        <v>3080.2640000000001</v>
      </c>
      <c r="AB2132" s="3" cm="1">
        <f t="array" ref="AB2132">100000000/Lvac(AA2132)</f>
        <v>32455.322794804128</v>
      </c>
      <c r="AC2132" s="28">
        <f t="shared" si="2959"/>
        <v>3.2464749774694638E-7</v>
      </c>
      <c r="AD2132" s="28">
        <f t="shared" si="2960"/>
        <v>3.0811586941298058E-7</v>
      </c>
      <c r="AE2132" s="21">
        <f t="shared" si="2961"/>
        <v>32455.321324434582</v>
      </c>
      <c r="AF2132" s="10" cm="1">
        <f t="array" ref="AF2132">Lair(100000000/AE2132)</f>
        <v>3080.2641395551163</v>
      </c>
      <c r="AG2132" s="10">
        <f t="shared" si="2962"/>
        <v>1.0268269666951296E-2</v>
      </c>
      <c r="AH2132" s="10" t="b">
        <f t="shared" si="2953"/>
        <v>1</v>
      </c>
      <c r="AI2132" s="10">
        <f t="shared" si="2979"/>
        <v>3080.2640000000001</v>
      </c>
      <c r="AJ2132">
        <v>3.0000000000000001E-3</v>
      </c>
      <c r="AK2132" s="3" cm="1">
        <f t="array" ref="AK2132">100000000/Lvac($AA2132)</f>
        <v>32455.322794804128</v>
      </c>
      <c r="AL2132" s="21">
        <f t="shared" si="2990"/>
        <v>3.1609618001707765E-2</v>
      </c>
      <c r="AM2132" s="21"/>
      <c r="AN2132" s="21"/>
      <c r="AO2132" s="21"/>
      <c r="AP2132" s="21"/>
      <c r="AS2132" s="3">
        <f t="shared" si="2966"/>
        <v>2.7948041279159952E-3</v>
      </c>
      <c r="AT2132" s="3" cm="1">
        <f t="array" ref="AT2132">AS2132-(100000000/LvacE($A2132)-$E2132)</f>
        <v>-5.4137130064191297E-5</v>
      </c>
      <c r="BB2132"/>
      <c r="BC2132"/>
      <c r="BD2132"/>
      <c r="BE2132"/>
      <c r="BF2132"/>
      <c r="BG2132"/>
      <c r="BH2132"/>
      <c r="BI2132"/>
      <c r="BJ2132"/>
      <c r="BN2132" s="16" cm="1">
        <f t="array" ref="BN2132">$C2132*EXP(poly_from_str(100000000/$E2132,BN$4342))</f>
        <v>0</v>
      </c>
      <c r="BO2132" s="16"/>
      <c r="BY2132" t="e">
        <v>#N/A</v>
      </c>
    </row>
    <row r="2133" spans="1:77" hidden="1" x14ac:dyDescent="0.25">
      <c r="A2133" t="s">
        <v>2937</v>
      </c>
      <c r="B2133" s="2" t="str">
        <f t="shared" si="2952"/>
        <v/>
      </c>
      <c r="C2133">
        <v>0</v>
      </c>
      <c r="E2133">
        <v>32455.62</v>
      </c>
      <c r="R2133">
        <v>21</v>
      </c>
      <c r="S2133" t="s">
        <v>22</v>
      </c>
      <c r="AA2133" s="10">
        <f t="shared" si="2958"/>
        <v>3080.2359999999999</v>
      </c>
      <c r="AB2133" s="3" cm="1">
        <f t="array" ref="AB2133">100000000/Lvac(AA2133)</f>
        <v>32455.617808878222</v>
      </c>
      <c r="AC2133" s="28">
        <f t="shared" si="2959"/>
        <v>3.2465044886171062E-7</v>
      </c>
      <c r="AD2133" s="28">
        <f t="shared" si="2960"/>
        <v>3.0811306871085057E-7</v>
      </c>
      <c r="AE2133" s="21">
        <f t="shared" si="2961"/>
        <v>32455.618961665361</v>
      </c>
      <c r="AF2133" s="10" cm="1">
        <f t="array" ref="AF2133">Lair(100000000/AE2133)</f>
        <v>3080.2358905891338</v>
      </c>
      <c r="AG2133" s="10">
        <f t="shared" si="2962"/>
        <v>1.0268365444868222E-2</v>
      </c>
      <c r="AH2133" s="10" t="b">
        <f t="shared" si="2953"/>
        <v>1</v>
      </c>
      <c r="AI2133" s="10">
        <f t="shared" si="2979"/>
        <v>3080.2359999999999</v>
      </c>
      <c r="AJ2133">
        <v>3.0000000000000001E-3</v>
      </c>
      <c r="AK2133" s="3" cm="1">
        <f t="array" ref="AK2133">100000000/Lvac($AA2133)</f>
        <v>32455.617808878222</v>
      </c>
      <c r="AL2133" s="21">
        <f t="shared" si="2990"/>
        <v>3.1610192669209329E-2</v>
      </c>
      <c r="AM2133" s="21"/>
      <c r="AN2133" s="21"/>
      <c r="AO2133" s="21"/>
      <c r="AP2133" s="21"/>
      <c r="AS2133" s="3">
        <f t="shared" si="2966"/>
        <v>-2.1911217772867531E-3</v>
      </c>
      <c r="AT2133" s="3" cm="1">
        <f t="array" ref="AT2133">AS2133-(100000000/LvacE($A2133)-$E2133)</f>
        <v>-5.4136948165250942E-5</v>
      </c>
      <c r="BB2133"/>
      <c r="BC2133"/>
      <c r="BD2133"/>
      <c r="BE2133"/>
      <c r="BF2133"/>
      <c r="BG2133"/>
      <c r="BH2133"/>
      <c r="BI2133"/>
      <c r="BJ2133"/>
      <c r="BN2133" s="16" cm="1">
        <f t="array" ref="BN2133">$C2133*EXP(poly_from_str(100000000/$E2133,BN$4342))</f>
        <v>0</v>
      </c>
      <c r="BO2133" s="16"/>
      <c r="BY2133" t="e">
        <v>#N/A</v>
      </c>
    </row>
    <row r="2134" spans="1:77" hidden="1" x14ac:dyDescent="0.25">
      <c r="A2134" t="s">
        <v>2938</v>
      </c>
      <c r="B2134" s="2" t="str">
        <f t="shared" si="2952"/>
        <v/>
      </c>
      <c r="C2134">
        <v>150</v>
      </c>
      <c r="D2134" t="s">
        <v>170</v>
      </c>
      <c r="E2134">
        <v>32455.97</v>
      </c>
      <c r="F2134">
        <v>33466</v>
      </c>
      <c r="G2134" t="s">
        <v>5</v>
      </c>
      <c r="H2134" s="5" t="s">
        <v>16</v>
      </c>
      <c r="I2134">
        <v>65922</v>
      </c>
      <c r="J2134" t="s">
        <v>3</v>
      </c>
      <c r="K2134" s="5" t="s">
        <v>16</v>
      </c>
      <c r="L2134">
        <v>33466.410000000003</v>
      </c>
      <c r="M2134" t="str">
        <f>$G2134&amp;""</f>
        <v>e</v>
      </c>
      <c r="N2134" t="str">
        <f>$H2134&amp;""</f>
        <v>11/2</v>
      </c>
      <c r="O2134">
        <v>65922.42</v>
      </c>
      <c r="P2134" t="str">
        <f>$J2134&amp;""</f>
        <v>o</v>
      </c>
      <c r="Q2134" t="str">
        <f>$K2134&amp;""</f>
        <v>11/2</v>
      </c>
      <c r="R2134">
        <v>21</v>
      </c>
      <c r="AA2134" s="10">
        <f t="shared" si="2958"/>
        <v>3080.203</v>
      </c>
      <c r="AB2134" s="3" cm="1">
        <f t="array" ref="AB2134">100000000/Lvac(AA2134)</f>
        <v>32455.965510922215</v>
      </c>
      <c r="AC2134" s="28">
        <f t="shared" si="2959"/>
        <v>3.2465392703013409E-7</v>
      </c>
      <c r="AD2134" s="28">
        <f t="shared" si="2960"/>
        <v>3.081097678833421E-7</v>
      </c>
      <c r="AE2134" s="21">
        <f t="shared" si="2961"/>
        <v>32455.967872751786</v>
      </c>
      <c r="AF2134" s="10" cm="1">
        <f t="array" ref="AF2134">Lair(100000000/AE2134)</f>
        <v>3080.2027758438971</v>
      </c>
      <c r="AG2134" s="10">
        <f t="shared" si="2962"/>
        <v>1.0268478329337746E-2</v>
      </c>
      <c r="AH2134" s="10" t="b">
        <f t="shared" si="2953"/>
        <v>1</v>
      </c>
      <c r="AI2134" s="10">
        <f>$AF2134</f>
        <v>3080.2027758438971</v>
      </c>
      <c r="AJ2134" s="10">
        <f>AL2134/AK2134*AI2134</f>
        <v>9.4904056229888917E-3</v>
      </c>
      <c r="AK2134" s="16" cm="1">
        <f t="array" ref="AK2134">100000000/Lvac($AA2134)-0</f>
        <v>32455.965510922215</v>
      </c>
      <c r="AL2134" s="16">
        <f>MAX(0.1,0.007/$AA2134*$AE2134)</f>
        <v>0.1</v>
      </c>
      <c r="AM2134" s="10" cm="1">
        <f t="array" ref="AM2134">Lvac($AI2134)-$BA2134</f>
        <v>3.999202527666057E-3</v>
      </c>
      <c r="AN2134" s="10">
        <f>$AK2134-($AX2134-$AW2134)</f>
        <v>-4.4489077779871877E-2</v>
      </c>
      <c r="AO2134" s="3">
        <f>AM2134/AJ2134</f>
        <v>0.42139426769901905</v>
      </c>
      <c r="AP2134" s="3">
        <v>0.44501939120670436</v>
      </c>
      <c r="AS2134" s="3">
        <f t="shared" si="2966"/>
        <v>-4.48907778627472E-3</v>
      </c>
      <c r="AT2134" s="3" cm="1">
        <f t="array" ref="AT2134">AS2134-(100000000/LvacE($A2134)-$E2134)</f>
        <v>-5.4136729886522517E-5</v>
      </c>
      <c r="AU2134" t="s">
        <v>4769</v>
      </c>
      <c r="AV2134" t="s">
        <v>4828</v>
      </c>
      <c r="AW2134" s="3">
        <v>33466.410000000003</v>
      </c>
      <c r="AX2134" s="3">
        <v>65922.42</v>
      </c>
      <c r="AY2134" s="3"/>
      <c r="AZ2134" s="10" cm="1">
        <f t="array" ref="AZ2134">Lair(100000000/($AX2134-$AW2134))</f>
        <v>3080.1987776439569</v>
      </c>
      <c r="BA2134" s="10">
        <f>100000000/($AX2134-$AW2134)</f>
        <v>3081.093455418581</v>
      </c>
      <c r="BB2134" s="12">
        <v>1850000000</v>
      </c>
      <c r="BC2134" s="3">
        <v>0.872</v>
      </c>
      <c r="BD2134" s="12" cm="1">
        <f t="array" ref="BD2134">SfromgA($BB2134,$BA2134,"")</f>
        <v>26.706667705285632</v>
      </c>
      <c r="BE2134" s="29">
        <f>(10^MAX(0.05, -0.312925054856973*((LN($BD2134))^(1/3)) + 0.454808404431693)-1)*100</f>
        <v>12.201845430196357</v>
      </c>
      <c r="BF2134" s="12">
        <v>1685514466.6966913</v>
      </c>
      <c r="BG2134" s="12" cm="1">
        <f t="array" ref="BG2134">SfromgA($BF2134,$BA2134,"")</f>
        <v>24.332148526767707</v>
      </c>
      <c r="BH2134" s="29">
        <f>(10^MAX(0.05, -0.312925054856973*((LN($BG2134))^(1/3)) + 0.454808404431693)-1)*100</f>
        <v>12.201845430196357</v>
      </c>
      <c r="BI2134" s="12">
        <f>IF($BB2134="",$BF2134,$BB2134)</f>
        <v>1850000000</v>
      </c>
      <c r="BJ2134" s="29">
        <f>IF($BB2134="",$BH2134,$BE2134)</f>
        <v>12.201845430196357</v>
      </c>
      <c r="BK2134" s="3">
        <f>LN(BN2134*100000000/($AX2134-$AW2134)/$BI2134)</f>
        <v>-7.5985119491456921</v>
      </c>
      <c r="BL2134" s="13">
        <f>EXP(BK$4341*$AX2134+BK$4342)*$BI2134/(100000000/($AX2134-$AW2134))</f>
        <v>450.60185564551006</v>
      </c>
      <c r="BM2134" s="3">
        <f t="shared" ref="BM2134" si="2992">LN(BL2134/$C2134)</f>
        <v>1.09994885205921</v>
      </c>
      <c r="BN2134" s="16" cm="1">
        <f t="array" ref="BN2134">$C2134*EXP(poly_from_str(100000000/$E2134,BN$4342))</f>
        <v>300.93662545938673</v>
      </c>
      <c r="BO2134" s="3">
        <f>LN($C2134)</f>
        <v>5.0106352940962555</v>
      </c>
      <c r="BP2134" s="13">
        <f>LN(BL2134/BN2134)</f>
        <v>0.40368445022120253</v>
      </c>
      <c r="BY2134">
        <v>283149</v>
      </c>
    </row>
    <row r="2135" spans="1:77" hidden="1" x14ac:dyDescent="0.25">
      <c r="A2135" t="s">
        <v>2939</v>
      </c>
      <c r="B2135" s="2" t="str">
        <f t="shared" si="2952"/>
        <v/>
      </c>
      <c r="C2135">
        <v>0</v>
      </c>
      <c r="E2135">
        <v>32467.81</v>
      </c>
      <c r="R2135">
        <v>21</v>
      </c>
      <c r="S2135" t="s">
        <v>22</v>
      </c>
      <c r="AA2135" s="10">
        <f t="shared" si="2958"/>
        <v>3079.0790000000002</v>
      </c>
      <c r="AB2135" s="3" cm="1">
        <f t="array" ref="AB2135">100000000/Lvac(AA2135)</f>
        <v>32467.812903086706</v>
      </c>
      <c r="AC2135" s="28">
        <f t="shared" si="2959"/>
        <v>3.2477244007055353E-7</v>
      </c>
      <c r="AD2135" s="28">
        <f t="shared" si="2960"/>
        <v>3.0799733969913643E-7</v>
      </c>
      <c r="AE2135" s="21">
        <f t="shared" si="2961"/>
        <v>32467.811374634861</v>
      </c>
      <c r="AF2135" s="10" cm="1">
        <f t="array" ref="AF2135">Lair(100000000/AE2135)</f>
        <v>3079.0791449562116</v>
      </c>
      <c r="AG2135" s="10">
        <f t="shared" si="2962"/>
        <v>1.0272325410144837E-2</v>
      </c>
      <c r="AH2135" s="10" t="b">
        <f t="shared" si="2953"/>
        <v>1</v>
      </c>
      <c r="AI2135" s="10">
        <f t="shared" si="2979"/>
        <v>3079.0790000000002</v>
      </c>
      <c r="AJ2135">
        <v>3.0000000000000001E-3</v>
      </c>
      <c r="AK2135" s="3" cm="1">
        <f t="array" ref="AK2135">100000000/Lvac($AA2135)</f>
        <v>32467.812903086706</v>
      </c>
      <c r="AL2135" s="21">
        <f>AJ2135/AI2135*AK2135</f>
        <v>3.1633952460869016E-2</v>
      </c>
      <c r="AM2135" s="21"/>
      <c r="AN2135" s="21"/>
      <c r="AO2135" s="21"/>
      <c r="AP2135" s="21"/>
      <c r="AS2135" s="3">
        <f t="shared" si="2966"/>
        <v>2.9030867044639308E-3</v>
      </c>
      <c r="AT2135" s="3" cm="1">
        <f t="array" ref="AT2135">AS2135-(100000000/LvacE($A2135)-$E2135)</f>
        <v>-5.4129246564116329E-5</v>
      </c>
      <c r="BB2135"/>
      <c r="BC2135"/>
      <c r="BD2135"/>
      <c r="BE2135"/>
      <c r="BF2135"/>
      <c r="BG2135"/>
      <c r="BH2135"/>
      <c r="BI2135"/>
      <c r="BJ2135"/>
      <c r="BN2135" s="16" cm="1">
        <f t="array" ref="BN2135">$C2135*EXP(poly_from_str(100000000/$E2135,BN$4342))</f>
        <v>0</v>
      </c>
      <c r="BO2135" s="16"/>
      <c r="BY2135" t="e">
        <v>#N/A</v>
      </c>
    </row>
    <row r="2136" spans="1:77" hidden="1" x14ac:dyDescent="0.25">
      <c r="A2136" t="s">
        <v>2940</v>
      </c>
      <c r="B2136" s="2" t="str">
        <f t="shared" si="2952"/>
        <v/>
      </c>
      <c r="C2136">
        <v>9</v>
      </c>
      <c r="D2136" t="s">
        <v>170</v>
      </c>
      <c r="E2136">
        <v>32468.23</v>
      </c>
      <c r="F2136">
        <v>45844</v>
      </c>
      <c r="G2136" t="s">
        <v>5</v>
      </c>
      <c r="H2136" s="5" t="s">
        <v>19</v>
      </c>
      <c r="I2136">
        <v>78312</v>
      </c>
      <c r="J2136" t="s">
        <v>3</v>
      </c>
      <c r="K2136" s="5" t="s">
        <v>113</v>
      </c>
      <c r="L2136">
        <v>45844.65</v>
      </c>
      <c r="M2136" t="str">
        <f t="shared" ref="M2136:M2137" si="2993">$G2136&amp;""</f>
        <v>e</v>
      </c>
      <c r="N2136" t="str">
        <f t="shared" ref="N2136:N2137" si="2994">$H2136&amp;""</f>
        <v>3/2</v>
      </c>
      <c r="O2136">
        <v>78312.91</v>
      </c>
      <c r="P2136" t="str">
        <f t="shared" ref="P2136:P2137" si="2995">$J2136&amp;""</f>
        <v>o</v>
      </c>
      <c r="Q2136" t="str">
        <f t="shared" ref="Q2136:Q2137" si="2996">$K2136&amp;""</f>
        <v>1/2</v>
      </c>
      <c r="R2136">
        <v>21</v>
      </c>
      <c r="AA2136" s="10">
        <f t="shared" si="2958"/>
        <v>3079.0390000000002</v>
      </c>
      <c r="AB2136" s="3" cm="1">
        <f t="array" ref="AB2136">100000000/Lvac(AA2136)</f>
        <v>32468.234677842727</v>
      </c>
      <c r="AC2136" s="28">
        <f t="shared" si="2959"/>
        <v>3.2477665921087714E-7</v>
      </c>
      <c r="AD2136" s="28">
        <f t="shared" si="2960"/>
        <v>3.0799333869618393E-7</v>
      </c>
      <c r="AE2136" s="21">
        <f t="shared" si="2961"/>
        <v>32468.232214935484</v>
      </c>
      <c r="AF2136" s="10" cm="1">
        <f t="array" ref="AF2136">Lair(100000000/AE2136)</f>
        <v>3079.0392335725792</v>
      </c>
      <c r="AG2136" s="10">
        <f t="shared" si="2962"/>
        <v>1.0272462394572256E-2</v>
      </c>
      <c r="AH2136" s="10" t="b">
        <f t="shared" si="2953"/>
        <v>1</v>
      </c>
      <c r="AI2136" s="10">
        <f t="shared" ref="AI2136:AI2137" si="2997">$AF2136</f>
        <v>3079.0392335725792</v>
      </c>
      <c r="AJ2136" s="10">
        <f t="shared" ref="AJ2136:AJ2137" si="2998">AL2136/AK2136*AI2136</f>
        <v>9.483235735245581E-3</v>
      </c>
      <c r="AK2136" s="16" cm="1">
        <f t="array" ref="AK2136">100000000/Lvac($AA2136)-0</f>
        <v>32468.234677842727</v>
      </c>
      <c r="AL2136" s="16">
        <f>MAX(0.1,0.007/$AA2136*$AE2136)</f>
        <v>0.1</v>
      </c>
      <c r="AM2136" s="10" cm="1">
        <f t="array" ref="AM2136">Lvac($AI2136)-$BA2136</f>
        <v>2.6356864941590175E-3</v>
      </c>
      <c r="AN2136" s="10">
        <f t="shared" ref="AN2136:AN2137" si="2999">$AK2136-($AX2136-$AW2136)</f>
        <v>-2.532215727478615E-2</v>
      </c>
      <c r="AO2136" s="3">
        <f t="shared" ref="AO2136:AO2137" si="3000">AM2136/AJ2136</f>
        <v>0.27793113740315167</v>
      </c>
      <c r="AP2136" s="3">
        <v>0.25329493001404974</v>
      </c>
      <c r="AS2136" s="3">
        <f t="shared" si="2966"/>
        <v>4.6778427276876755E-3</v>
      </c>
      <c r="AT2136" s="3" cm="1">
        <f t="array" ref="AT2136">AS2136-(100000000/LvacE($A2136)-$E2136)</f>
        <v>-5.4128977353684604E-5</v>
      </c>
      <c r="AU2136" t="s">
        <v>4966</v>
      </c>
      <c r="AV2136" t="s">
        <v>4867</v>
      </c>
      <c r="AW2136" s="3">
        <v>45844.65</v>
      </c>
      <c r="AX2136" s="3">
        <v>78312.91</v>
      </c>
      <c r="AY2136" s="3"/>
      <c r="AZ2136" s="10" cm="1">
        <f t="array" ref="AZ2136">Lair(100000000/($AX2136-$AW2136))</f>
        <v>3079.0365985467856</v>
      </c>
      <c r="BA2136" s="10">
        <f t="shared" ref="BA2136:BA2137" si="3001">100000000/($AX2136-$AW2136)</f>
        <v>3079.9309849064898</v>
      </c>
      <c r="BB2136" s="12">
        <v>436000000</v>
      </c>
      <c r="BC2136" s="3">
        <v>0.80200000000000005</v>
      </c>
      <c r="BD2136" s="12" cm="1">
        <f t="array" ref="BD2136">SfromgA($BB2136,$BA2136,"")</f>
        <v>6.2869904983451379</v>
      </c>
      <c r="BE2136" s="29">
        <f t="shared" ref="BE2136:BE2137" si="3002">(10^MAX(0.05, -0.312925054856973*((LN($BD2136))^(1/3)) + 0.454808404431693)-1)*100</f>
        <v>17.885431634488235</v>
      </c>
      <c r="BG2136" s="3"/>
      <c r="BH2136" s="3"/>
      <c r="BI2136" s="12">
        <f t="shared" ref="BI2136:BI2137" si="3003">IF($BB2136="",$BF2136,$BB2136)</f>
        <v>436000000</v>
      </c>
      <c r="BJ2136" s="29">
        <f t="shared" ref="BJ2136:BJ2137" si="3004">IF($BB2136="",$BH2136,$BE2136)</f>
        <v>17.885431634488235</v>
      </c>
      <c r="BK2136" s="3">
        <f t="shared" ref="BK2136:BK2137" si="3005">LN(BN2136*100000000/($AX2136-$AW2136)/$BI2136)</f>
        <v>-8.9666758495141714</v>
      </c>
      <c r="BL2136" s="13">
        <f>EXP(BK$4341*$AX2136+BK$4342)*$BI2136/(100000000/($AX2136-$AW2136))</f>
        <v>41.439374136595632</v>
      </c>
      <c r="BM2136" s="3">
        <f t="shared" ref="BM2136:BM2137" si="3006">LN(BL2136/$C2136)</f>
        <v>1.5270069176195791</v>
      </c>
      <c r="BN2136" s="16" cm="1">
        <f t="array" ref="BN2136">$C2136*EXP(poly_from_str(100000000/$E2136,BN$4342))</f>
        <v>18.062075856077279</v>
      </c>
      <c r="BO2136" s="3">
        <f t="shared" ref="BO2136:BO2137" si="3007">LN($C2136)</f>
        <v>2.1972245773362196</v>
      </c>
      <c r="BP2136" s="13">
        <f t="shared" ref="BP2136:BP2137" si="3008">LN(BL2136/BN2136)</f>
        <v>0.83041701137533708</v>
      </c>
      <c r="BY2136">
        <v>16995</v>
      </c>
    </row>
    <row r="2137" spans="1:77" hidden="1" x14ac:dyDescent="0.25">
      <c r="A2137" t="s">
        <v>2941</v>
      </c>
      <c r="B2137" s="2" t="str">
        <f t="shared" si="2952"/>
        <v/>
      </c>
      <c r="C2137">
        <v>70</v>
      </c>
      <c r="D2137" t="s">
        <v>134</v>
      </c>
      <c r="E2137">
        <v>32471.97</v>
      </c>
      <c r="F2137">
        <v>28885</v>
      </c>
      <c r="G2137" t="s">
        <v>5</v>
      </c>
      <c r="H2137" s="5" t="s">
        <v>4</v>
      </c>
      <c r="I2137">
        <v>61357</v>
      </c>
      <c r="J2137" t="s">
        <v>3</v>
      </c>
      <c r="K2137" s="5" t="s">
        <v>4</v>
      </c>
      <c r="L2137">
        <v>28885.14</v>
      </c>
      <c r="M2137" t="str">
        <f t="shared" si="2993"/>
        <v>e</v>
      </c>
      <c r="N2137" t="str">
        <f t="shared" si="2994"/>
        <v>9/2</v>
      </c>
      <c r="O2137">
        <v>61357.04</v>
      </c>
      <c r="P2137" t="str">
        <f t="shared" si="2995"/>
        <v>o</v>
      </c>
      <c r="Q2137" t="str">
        <f t="shared" si="2996"/>
        <v>9/2</v>
      </c>
      <c r="R2137">
        <v>21</v>
      </c>
      <c r="AA2137" s="10">
        <f t="shared" si="2958"/>
        <v>3078.6849999999999</v>
      </c>
      <c r="AB2137" s="3" cm="1">
        <f t="array" ref="AB2137">100000000/Lvac(AA2137)</f>
        <v>32471.967862100129</v>
      </c>
      <c r="AC2137" s="28">
        <f t="shared" si="2959"/>
        <v>3.2481400338131377E-7</v>
      </c>
      <c r="AD2137" s="28">
        <f t="shared" si="2960"/>
        <v>3.0795792982018705E-7</v>
      </c>
      <c r="AE2137" s="21">
        <f t="shared" si="2961"/>
        <v>32471.968987960056</v>
      </c>
      <c r="AF2137" s="10" cm="1">
        <f t="array" ref="AF2137">Lair(100000000/AE2137)</f>
        <v>3078.6848932523676</v>
      </c>
      <c r="AG2137" s="10">
        <f t="shared" si="2962"/>
        <v>1.0273674939479052E-2</v>
      </c>
      <c r="AH2137" s="10" t="b">
        <f t="shared" si="2953"/>
        <v>1</v>
      </c>
      <c r="AI2137" s="10">
        <f t="shared" si="2997"/>
        <v>3078.6848932523676</v>
      </c>
      <c r="AJ2137" s="10">
        <f t="shared" si="2998"/>
        <v>7.5848434103574615E-3</v>
      </c>
      <c r="AK2137" s="23" cm="1">
        <f t="array" ref="AK2137">100000000/Lvac($AA2137)+0</f>
        <v>32471.967862100129</v>
      </c>
      <c r="AL2137" s="23">
        <f>MAX(0.08,0.007/$AA2137*$AE2137)</f>
        <v>0.08</v>
      </c>
      <c r="AM2137" s="10" cm="1">
        <f t="array" ref="AM2137">Lvac($AI2137)-$BA2137</f>
        <v>-6.5426995724919834E-3</v>
      </c>
      <c r="AN2137" s="10">
        <f t="shared" si="2999"/>
        <v>6.7862100127968006E-2</v>
      </c>
      <c r="AO2137" s="3">
        <f t="shared" si="3000"/>
        <v>-0.86260179920888258</v>
      </c>
      <c r="AP2137" s="3">
        <v>-0.84852443270493294</v>
      </c>
      <c r="AS2137" s="3">
        <f t="shared" si="2966"/>
        <v>-2.1378998717409559E-3</v>
      </c>
      <c r="AT2137" s="3" cm="1">
        <f t="array" ref="AT2137">AS2137-(100000000/LvacE($A2137)-$E2137)</f>
        <v>-5.4126561735756695E-5</v>
      </c>
      <c r="AU2137" t="s">
        <v>4737</v>
      </c>
      <c r="AV2137" t="s">
        <v>4898</v>
      </c>
      <c r="AW2137" s="3">
        <v>28885.14</v>
      </c>
      <c r="AX2137" s="3">
        <v>61357.04</v>
      </c>
      <c r="AY2137" s="3"/>
      <c r="AZ2137" s="10" cm="1">
        <f t="array" ref="AZ2137">Lair(100000000/($AX2137-$AW2137))</f>
        <v>3078.6914343118933</v>
      </c>
      <c r="BA2137" s="10">
        <f t="shared" si="3001"/>
        <v>3079.5857341270453</v>
      </c>
      <c r="BB2137" s="12">
        <v>505000000</v>
      </c>
      <c r="BC2137" s="3">
        <v>0.35499999999999998</v>
      </c>
      <c r="BD2137" s="12" cm="1">
        <f t="array" ref="BD2137">SfromgA($BB2137,$BA2137,"")</f>
        <v>7.2795014257989177</v>
      </c>
      <c r="BE2137" s="29">
        <f t="shared" si="3002"/>
        <v>15.220975602343344</v>
      </c>
      <c r="BG2137" s="3"/>
      <c r="BH2137" s="3"/>
      <c r="BI2137" s="12">
        <f t="shared" si="3003"/>
        <v>505000000</v>
      </c>
      <c r="BJ2137" s="29">
        <f t="shared" si="3004"/>
        <v>15.220975602343344</v>
      </c>
      <c r="BK2137" s="3">
        <f t="shared" si="3005"/>
        <v>-7.0623383739254448</v>
      </c>
      <c r="BL2137" s="13">
        <f>EXP(BK$4341*$AX2137+BK$4342)*$BI2137/(100000000/($AX2137-$AW2137))</f>
        <v>174.08947637675823</v>
      </c>
      <c r="BM2137" s="3">
        <f t="shared" si="3006"/>
        <v>0.91107415704351336</v>
      </c>
      <c r="BN2137" s="16" cm="1">
        <f t="array" ref="BN2137">$C2137*EXP(poly_from_str(100000000/$E2137,BN$4342))</f>
        <v>140.49617276549802</v>
      </c>
      <c r="BO2137" s="3">
        <f t="shared" si="3007"/>
        <v>4.2484952420493594</v>
      </c>
      <c r="BP2137" s="13">
        <f t="shared" si="3008"/>
        <v>0.21438915079330711</v>
      </c>
      <c r="BY2137">
        <v>132195</v>
      </c>
    </row>
    <row r="2138" spans="1:77" hidden="1" x14ac:dyDescent="0.25">
      <c r="A2138" t="s">
        <v>2942</v>
      </c>
      <c r="B2138" s="2" t="str">
        <f t="shared" si="2952"/>
        <v/>
      </c>
      <c r="C2138">
        <v>0</v>
      </c>
      <c r="E2138">
        <v>32472.27</v>
      </c>
      <c r="R2138">
        <v>21</v>
      </c>
      <c r="S2138" t="s">
        <v>22</v>
      </c>
      <c r="AA2138" s="10">
        <f t="shared" si="2958"/>
        <v>3078.6559999999999</v>
      </c>
      <c r="AB2138" s="3" cm="1">
        <f t="array" ref="AB2138">100000000/Lvac(AA2138)</f>
        <v>32472.273725972744</v>
      </c>
      <c r="AC2138" s="28">
        <f t="shared" si="2959"/>
        <v>3.2481706303010144E-7</v>
      </c>
      <c r="AD2138" s="28">
        <f t="shared" si="2960"/>
        <v>3.0795502909306788E-7</v>
      </c>
      <c r="AE2138" s="21">
        <f t="shared" si="2961"/>
        <v>32472.27176376756</v>
      </c>
      <c r="AF2138" s="10" cm="1">
        <f t="array" ref="AF2138">Lair(100000000/AE2138)</f>
        <v>3078.6561860416446</v>
      </c>
      <c r="AG2138" s="10">
        <f t="shared" si="2962"/>
        <v>1.0273774290789999E-2</v>
      </c>
      <c r="AH2138" s="10" t="b">
        <f t="shared" si="2953"/>
        <v>1</v>
      </c>
      <c r="AI2138" s="10">
        <f t="shared" si="2979"/>
        <v>3078.6559999999999</v>
      </c>
      <c r="AJ2138">
        <v>3.0000000000000001E-3</v>
      </c>
      <c r="AK2138" s="3" cm="1">
        <f t="array" ref="AK2138">100000000/Lvac($AA2138)</f>
        <v>32472.273725972744</v>
      </c>
      <c r="AL2138" s="21">
        <f t="shared" ref="AL2138:AL2143" si="3009">AJ2138/AI2138*AK2138</f>
        <v>3.1642645744739989E-2</v>
      </c>
      <c r="AM2138" s="21"/>
      <c r="AN2138" s="21"/>
      <c r="AO2138" s="21"/>
      <c r="AP2138" s="21"/>
      <c r="AS2138" s="3">
        <f t="shared" si="2966"/>
        <v>3.7259727432683576E-3</v>
      </c>
      <c r="AT2138" s="3" cm="1">
        <f t="array" ref="AT2138">AS2138-(100000000/LvacE($A2138)-$E2138)</f>
        <v>-5.4126361646922305E-5</v>
      </c>
      <c r="BB2138"/>
      <c r="BC2138"/>
      <c r="BD2138"/>
      <c r="BE2138"/>
      <c r="BF2138"/>
      <c r="BG2138"/>
      <c r="BH2138"/>
      <c r="BI2138"/>
      <c r="BJ2138"/>
      <c r="BN2138" s="16" cm="1">
        <f t="array" ref="BN2138">$C2138*EXP(poly_from_str(100000000/$E2138,BN$4342))</f>
        <v>0</v>
      </c>
      <c r="BO2138" s="16"/>
      <c r="BY2138" t="e">
        <v>#N/A</v>
      </c>
    </row>
    <row r="2139" spans="1:77" hidden="1" x14ac:dyDescent="0.25">
      <c r="A2139" t="s">
        <v>2943</v>
      </c>
      <c r="B2139" s="2" t="str">
        <f t="shared" si="2952"/>
        <v/>
      </c>
      <c r="C2139">
        <v>0</v>
      </c>
      <c r="E2139">
        <v>32472.54</v>
      </c>
      <c r="R2139">
        <v>21</v>
      </c>
      <c r="S2139" t="s">
        <v>22</v>
      </c>
      <c r="AA2139" s="10">
        <f t="shared" si="2958"/>
        <v>3078.6309999999999</v>
      </c>
      <c r="AB2139" s="3" cm="1">
        <f t="array" ref="AB2139">100000000/Lvac(AA2139)</f>
        <v>32472.537406349624</v>
      </c>
      <c r="AC2139" s="28">
        <f t="shared" si="2959"/>
        <v>3.248197007046314E-7</v>
      </c>
      <c r="AD2139" s="28">
        <f t="shared" si="2960"/>
        <v>3.0795252846624231E-7</v>
      </c>
      <c r="AE2139" s="21">
        <f t="shared" si="2961"/>
        <v>32472.538772262054</v>
      </c>
      <c r="AF2139" s="10" cm="1">
        <f t="array" ref="AF2139">Lair(100000000/AE2139)</f>
        <v>3078.6308704964981</v>
      </c>
      <c r="AG2139" s="10">
        <f t="shared" si="2962"/>
        <v>1.0273859940725216E-2</v>
      </c>
      <c r="AH2139" s="10" t="b">
        <f t="shared" si="2953"/>
        <v>1</v>
      </c>
      <c r="AI2139" s="10">
        <f t="shared" si="2979"/>
        <v>3078.6309999999999</v>
      </c>
      <c r="AJ2139">
        <v>3.0000000000000001E-3</v>
      </c>
      <c r="AK2139" s="3" cm="1">
        <f t="array" ref="AK2139">100000000/Lvac($AA2139)</f>
        <v>32472.537406349624</v>
      </c>
      <c r="AL2139" s="21">
        <f t="shared" si="3009"/>
        <v>3.1643159644351299E-2</v>
      </c>
      <c r="AM2139" s="21"/>
      <c r="AN2139" s="21"/>
      <c r="AO2139" s="21"/>
      <c r="AP2139" s="21"/>
      <c r="AS2139" s="3">
        <f t="shared" si="2966"/>
        <v>-2.5936503770935815E-3</v>
      </c>
      <c r="AT2139" s="3" cm="1">
        <f t="array" ref="AT2139">AS2139-(100000000/LvacE($A2139)-$E2139)</f>
        <v>-5.4126190661918372E-5</v>
      </c>
      <c r="BB2139"/>
      <c r="BC2139"/>
      <c r="BD2139"/>
      <c r="BE2139"/>
      <c r="BF2139"/>
      <c r="BG2139"/>
      <c r="BH2139"/>
      <c r="BI2139"/>
      <c r="BJ2139"/>
      <c r="BN2139" s="16" cm="1">
        <f t="array" ref="BN2139">$C2139*EXP(poly_from_str(100000000/$E2139,BN$4342))</f>
        <v>0</v>
      </c>
      <c r="BO2139" s="16"/>
      <c r="BY2139" t="e">
        <v>#N/A</v>
      </c>
    </row>
    <row r="2140" spans="1:77" hidden="1" x14ac:dyDescent="0.25">
      <c r="A2140" t="s">
        <v>2944</v>
      </c>
      <c r="B2140" s="2" t="str">
        <f t="shared" si="2952"/>
        <v/>
      </c>
      <c r="C2140">
        <v>8</v>
      </c>
      <c r="D2140" t="s">
        <v>14</v>
      </c>
      <c r="E2140">
        <v>32497.86</v>
      </c>
      <c r="F2140">
        <v>36640</v>
      </c>
      <c r="G2140" t="s">
        <v>5</v>
      </c>
      <c r="H2140" s="5" t="s">
        <v>8</v>
      </c>
      <c r="I2140">
        <v>69138</v>
      </c>
      <c r="J2140" t="s">
        <v>3</v>
      </c>
      <c r="K2140" s="5" t="s">
        <v>4</v>
      </c>
      <c r="L2140">
        <v>36640.379999999997</v>
      </c>
      <c r="M2140" t="str">
        <f>$G2140&amp;""</f>
        <v>e</v>
      </c>
      <c r="N2140" t="str">
        <f>$H2140&amp;""</f>
        <v>7/2</v>
      </c>
      <c r="O2140">
        <v>69138.28</v>
      </c>
      <c r="P2140" t="str">
        <f>$J2140&amp;""</f>
        <v>o</v>
      </c>
      <c r="Q2140" t="str">
        <f>$K2140&amp;""</f>
        <v>9/2</v>
      </c>
      <c r="R2140">
        <v>21</v>
      </c>
      <c r="AA2140" s="10">
        <f t="shared" si="2958"/>
        <v>3076.232</v>
      </c>
      <c r="AB2140" s="3" cm="1">
        <f t="array" ref="AB2140">100000000/Lvac(AA2140)</f>
        <v>32497.860111937247</v>
      </c>
      <c r="AC2140" s="28">
        <f t="shared" si="2959"/>
        <v>3.2507301139836007E-7</v>
      </c>
      <c r="AD2140" s="28">
        <f t="shared" si="2960"/>
        <v>3.0771256832159109E-7</v>
      </c>
      <c r="AE2140" s="21">
        <f t="shared" si="2961"/>
        <v>32497.860052899934</v>
      </c>
      <c r="AF2140" s="10" cm="1">
        <f t="array" ref="AF2140">Lair(100000000/AE2140)</f>
        <v>3076.2320055886662</v>
      </c>
      <c r="AG2140" s="10">
        <f t="shared" si="2962"/>
        <v>1.0282088625295043E-2</v>
      </c>
      <c r="AH2140" s="10" t="b">
        <f t="shared" si="2953"/>
        <v>1</v>
      </c>
      <c r="AI2140" s="10">
        <f>$AF2140</f>
        <v>3076.2320055886662</v>
      </c>
      <c r="AJ2140">
        <v>7.0000000000000001E-3</v>
      </c>
      <c r="AK2140" s="3" cm="1">
        <f t="array" ref="AK2140">100000000/Lvac($AA2140)</f>
        <v>32497.860111937247</v>
      </c>
      <c r="AL2140" s="21">
        <f t="shared" si="3009"/>
        <v>7.3949240619785209E-2</v>
      </c>
      <c r="AM2140" s="10" cm="1">
        <f t="array" ref="AM2140">Lvac($AI2140)-$BA2140</f>
        <v>3.7824674150215287E-3</v>
      </c>
      <c r="AN2140" s="10">
        <f>$AK2140-($AX2140-$AW2140)</f>
        <v>-3.9888062754471321E-2</v>
      </c>
      <c r="AO2140" s="3">
        <f>AM2140/AJ2140</f>
        <v>0.54035248786021839</v>
      </c>
      <c r="AP2140" s="3">
        <v>0.53955390681689352</v>
      </c>
      <c r="AS2140" s="3">
        <f t="shared" si="2966"/>
        <v>1.1193724640179425E-4</v>
      </c>
      <c r="AT2140" s="3" cm="1">
        <f t="array" ref="AT2140">AS2140-(100000000/LvacE($A2140)-$E2140)</f>
        <v>-5.4109113989397883E-5</v>
      </c>
      <c r="AU2140" t="s">
        <v>4800</v>
      </c>
      <c r="AV2140" t="s">
        <v>4874</v>
      </c>
      <c r="AW2140" s="3">
        <v>36640.379999999997</v>
      </c>
      <c r="AX2140" s="3">
        <v>69138.28</v>
      </c>
      <c r="AY2140" s="3"/>
      <c r="AZ2140" s="10" cm="1">
        <f t="array" ref="AZ2140">Lair(100000000/($AX2140-$AW2140))</f>
        <v>3076.2282240692189</v>
      </c>
      <c r="BA2140" s="10">
        <f>100000000/($AX2140-$AW2140)</f>
        <v>3077.1219063385633</v>
      </c>
      <c r="BB2140" s="12">
        <v>12000000</v>
      </c>
      <c r="BC2140" s="3">
        <v>6.5000000000000002E-2</v>
      </c>
      <c r="BD2140" s="12" cm="1">
        <f t="array" ref="BD2140">SfromgA($BB2140,$BA2140,"")</f>
        <v>0.17256340914398419</v>
      </c>
      <c r="BE2140" s="29">
        <f>(10^MAX(0.05, -0.312925054856973*((LN($BD2140))^(1/3)) + 0.454808404431693)-1)*100</f>
        <v>579.84013894962357</v>
      </c>
      <c r="BG2140" s="3"/>
      <c r="BH2140" s="3"/>
      <c r="BI2140" s="12">
        <f>IF($BB2140="",$BF2140,$BB2140)</f>
        <v>12000000</v>
      </c>
      <c r="BJ2140" s="29">
        <f>IF($BB2140="",$BH2140,$BE2140)</f>
        <v>579.84013894962357</v>
      </c>
      <c r="BK2140" s="3">
        <f>LN(BN2140*100000000/($AX2140-$AW2140)/$BI2140)</f>
        <v>-5.4919361310821309</v>
      </c>
      <c r="BL2140" s="13">
        <f>EXP(BK$4341*$AX2140+BK$4342)*$BI2140/(100000000/($AX2140-$AW2140))</f>
        <v>2.2921681899171449</v>
      </c>
      <c r="BM2140" s="3">
        <f t="shared" ref="BM2140" si="3010">LN(BL2140/$C2140)</f>
        <v>-1.2499433642294151</v>
      </c>
      <c r="BN2140" s="16" cm="1">
        <f t="array" ref="BN2140">$C2140*EXP(poly_from_str(100000000/$E2140,BN$4342))</f>
        <v>16.06641524417703</v>
      </c>
      <c r="BO2140" s="3">
        <f>LN($C2140)</f>
        <v>2.0794415416798357</v>
      </c>
      <c r="BP2140" s="13">
        <f>LN(BL2140/BN2140)</f>
        <v>-1.9472329061129074</v>
      </c>
      <c r="BY2140">
        <v>15118</v>
      </c>
    </row>
    <row r="2141" spans="1:77" hidden="1" x14ac:dyDescent="0.25">
      <c r="A2141" t="s">
        <v>2945</v>
      </c>
      <c r="B2141" s="2" t="str">
        <f t="shared" si="2952"/>
        <v/>
      </c>
      <c r="C2141">
        <v>0</v>
      </c>
      <c r="E2141">
        <v>32499.77</v>
      </c>
      <c r="R2141">
        <v>21</v>
      </c>
      <c r="S2141" t="s">
        <v>22</v>
      </c>
      <c r="AA2141" s="10">
        <f t="shared" si="2958"/>
        <v>3076.0509999999999</v>
      </c>
      <c r="AB2141" s="3" cm="1">
        <f t="array" ref="AB2141">100000000/Lvac(AA2141)</f>
        <v>32499.772264385898</v>
      </c>
      <c r="AC2141" s="28">
        <f t="shared" si="2959"/>
        <v>3.2509213923956398E-7</v>
      </c>
      <c r="AD2141" s="28">
        <f t="shared" si="2960"/>
        <v>3.076944637842359E-7</v>
      </c>
      <c r="AE2141" s="21">
        <f t="shared" si="2961"/>
        <v>32499.771069983522</v>
      </c>
      <c r="AF2141" s="10" cm="1">
        <f t="array" ref="AF2141">Lair(100000000/AE2141)</f>
        <v>3076.0511130527634</v>
      </c>
      <c r="AG2141" s="10">
        <f t="shared" si="2962"/>
        <v>1.028271024511393E-2</v>
      </c>
      <c r="AH2141" s="10" t="b">
        <f t="shared" si="2953"/>
        <v>1</v>
      </c>
      <c r="AI2141" s="10">
        <f t="shared" si="2979"/>
        <v>3076.0509999999999</v>
      </c>
      <c r="AJ2141">
        <v>3.0000000000000001E-3</v>
      </c>
      <c r="AK2141" s="3" cm="1">
        <f t="array" ref="AK2141">100000000/Lvac($AA2141)</f>
        <v>32499.772264385898</v>
      </c>
      <c r="AL2141" s="21">
        <f t="shared" si="3009"/>
        <v>3.1696261470683579E-2</v>
      </c>
      <c r="AM2141" s="21"/>
      <c r="AN2141" s="21"/>
      <c r="AO2141" s="21"/>
      <c r="AP2141" s="21"/>
      <c r="AS2141" s="3">
        <f t="shared" si="2966"/>
        <v>2.2643858974333853E-3</v>
      </c>
      <c r="AT2141" s="3" cm="1">
        <f t="array" ref="AT2141">AS2141-(100000000/LvacE($A2141)-$E2141)</f>
        <v>-5.4107778851175681E-5</v>
      </c>
      <c r="BB2141"/>
      <c r="BC2141"/>
      <c r="BD2141"/>
      <c r="BE2141"/>
      <c r="BF2141"/>
      <c r="BG2141"/>
      <c r="BH2141"/>
      <c r="BI2141"/>
      <c r="BJ2141"/>
      <c r="BN2141" s="16" cm="1">
        <f t="array" ref="BN2141">$C2141*EXP(poly_from_str(100000000/$E2141,BN$4342))</f>
        <v>0</v>
      </c>
      <c r="BO2141" s="16"/>
      <c r="BY2141" t="e">
        <v>#N/A</v>
      </c>
    </row>
    <row r="2142" spans="1:77" hidden="1" x14ac:dyDescent="0.25">
      <c r="A2142" t="s">
        <v>2946</v>
      </c>
      <c r="B2142" s="2" t="str">
        <f t="shared" si="2952"/>
        <v/>
      </c>
      <c r="C2142">
        <v>0</v>
      </c>
      <c r="E2142">
        <v>32500.03</v>
      </c>
      <c r="R2142">
        <v>21</v>
      </c>
      <c r="S2142" t="s">
        <v>22</v>
      </c>
      <c r="AA2142" s="10">
        <f t="shared" si="2958"/>
        <v>3076.027</v>
      </c>
      <c r="AB2142" s="3" cm="1">
        <f t="array" ref="AB2142">100000000/Lvac(AA2142)</f>
        <v>32500.025826358156</v>
      </c>
      <c r="AC2142" s="28">
        <f t="shared" si="2959"/>
        <v>3.2509467569692984E-7</v>
      </c>
      <c r="AD2142" s="28">
        <f t="shared" si="2960"/>
        <v>3.0769206318260229E-7</v>
      </c>
      <c r="AE2142" s="21">
        <f t="shared" si="2961"/>
        <v>32500.028027873923</v>
      </c>
      <c r="AF2142" s="10" cm="1">
        <f t="array" ref="AF2142">Lair(100000000/AE2142)</f>
        <v>3076.0267916250527</v>
      </c>
      <c r="AG2142" s="10">
        <f t="shared" si="2962"/>
        <v>1.0282792678080875E-2</v>
      </c>
      <c r="AH2142" s="10" t="b">
        <f t="shared" si="2953"/>
        <v>1</v>
      </c>
      <c r="AI2142" s="10">
        <f t="shared" si="2979"/>
        <v>3076.027</v>
      </c>
      <c r="AJ2142">
        <v>3.0000000000000001E-3</v>
      </c>
      <c r="AK2142" s="3" cm="1">
        <f t="array" ref="AK2142">100000000/Lvac($AA2142)</f>
        <v>32500.025826358156</v>
      </c>
      <c r="AL2142" s="21">
        <f t="shared" si="3009"/>
        <v>3.1696756068485245E-2</v>
      </c>
      <c r="AM2142" s="21"/>
      <c r="AN2142" s="21"/>
      <c r="AO2142" s="21"/>
      <c r="AP2142" s="21"/>
      <c r="AS2142" s="3">
        <f t="shared" si="2966"/>
        <v>-4.1736418424989097E-3</v>
      </c>
      <c r="AT2142" s="3" cm="1">
        <f t="array" ref="AT2142">AS2142-(100000000/LvacE($A2142)-$E2142)</f>
        <v>-5.4107596952235326E-5</v>
      </c>
      <c r="BB2142"/>
      <c r="BC2142"/>
      <c r="BD2142"/>
      <c r="BE2142"/>
      <c r="BF2142"/>
      <c r="BG2142"/>
      <c r="BH2142"/>
      <c r="BI2142"/>
      <c r="BJ2142"/>
      <c r="BN2142" s="16" cm="1">
        <f t="array" ref="BN2142">$C2142*EXP(poly_from_str(100000000/$E2142,BN$4342))</f>
        <v>0</v>
      </c>
      <c r="BO2142" s="16"/>
      <c r="BY2142" t="e">
        <v>#N/A</v>
      </c>
    </row>
    <row r="2143" spans="1:77" hidden="1" x14ac:dyDescent="0.25">
      <c r="A2143" t="s">
        <v>2947</v>
      </c>
      <c r="B2143" s="2" t="str">
        <f t="shared" si="2952"/>
        <v/>
      </c>
      <c r="C2143">
        <v>0</v>
      </c>
      <c r="E2143">
        <v>32500.38</v>
      </c>
      <c r="R2143">
        <v>21</v>
      </c>
      <c r="S2143" t="s">
        <v>22</v>
      </c>
      <c r="AA2143" s="10">
        <f t="shared" si="2958"/>
        <v>3075.9929999999999</v>
      </c>
      <c r="AB2143" s="3" cm="1">
        <f t="array" ref="AB2143">100000000/Lvac(AA2143)</f>
        <v>32500.38504592493</v>
      </c>
      <c r="AC2143" s="28">
        <f t="shared" si="2959"/>
        <v>3.2509826907928598E-7</v>
      </c>
      <c r="AD2143" s="28">
        <f t="shared" si="2960"/>
        <v>3.0768866233028995E-7</v>
      </c>
      <c r="AE2143" s="21">
        <f t="shared" si="2961"/>
        <v>32500.382384241009</v>
      </c>
      <c r="AF2143" s="10" cm="1">
        <f t="array" ref="AF2143">Lair(100000000/AE2143)</f>
        <v>3075.9932519246408</v>
      </c>
      <c r="AG2143" s="10">
        <f t="shared" si="2962"/>
        <v>1.0282909461420253E-2</v>
      </c>
      <c r="AH2143" s="10" t="b">
        <f t="shared" si="2953"/>
        <v>1</v>
      </c>
      <c r="AI2143" s="10">
        <f t="shared" si="2979"/>
        <v>3075.9929999999999</v>
      </c>
      <c r="AJ2143">
        <v>3.0000000000000001E-3</v>
      </c>
      <c r="AK2143" s="3" cm="1">
        <f t="array" ref="AK2143">100000000/Lvac($AA2143)</f>
        <v>32500.38504592493</v>
      </c>
      <c r="AL2143" s="21">
        <f t="shared" si="3009"/>
        <v>3.1697456768521509E-2</v>
      </c>
      <c r="AM2143" s="21"/>
      <c r="AN2143" s="21"/>
      <c r="AO2143" s="21"/>
      <c r="AP2143" s="21"/>
      <c r="AS2143" s="3">
        <f t="shared" si="2966"/>
        <v>5.0459249287087005E-3</v>
      </c>
      <c r="AT2143" s="3" cm="1">
        <f t="array" ref="AT2143">AS2143-(100000000/LvacE($A2143)-$E2143)</f>
        <v>-5.4107349569676444E-5</v>
      </c>
      <c r="BB2143"/>
      <c r="BC2143"/>
      <c r="BD2143"/>
      <c r="BE2143"/>
      <c r="BF2143"/>
      <c r="BG2143"/>
      <c r="BH2143"/>
      <c r="BI2143"/>
      <c r="BJ2143"/>
      <c r="BN2143" s="16" cm="1">
        <f t="array" ref="BN2143">$C2143*EXP(poly_from_str(100000000/$E2143,BN$4342))</f>
        <v>0</v>
      </c>
      <c r="BO2143" s="16"/>
      <c r="BY2143" t="e">
        <v>#N/A</v>
      </c>
    </row>
    <row r="2144" spans="1:77" hidden="1" x14ac:dyDescent="0.25">
      <c r="A2144" t="s">
        <v>2948</v>
      </c>
      <c r="B2144" s="2" t="str">
        <f t="shared" si="2952"/>
        <v/>
      </c>
      <c r="C2144">
        <v>7</v>
      </c>
      <c r="D2144" t="s">
        <v>170</v>
      </c>
      <c r="E2144">
        <v>32500.71</v>
      </c>
      <c r="F2144">
        <v>33466</v>
      </c>
      <c r="G2144" t="s">
        <v>5</v>
      </c>
      <c r="H2144" s="5" t="s">
        <v>16</v>
      </c>
      <c r="I2144">
        <v>65967</v>
      </c>
      <c r="J2144" t="s">
        <v>3</v>
      </c>
      <c r="K2144" s="5" t="s">
        <v>15</v>
      </c>
      <c r="L2144">
        <v>33466.410000000003</v>
      </c>
      <c r="M2144" t="str">
        <f>$G2144&amp;""</f>
        <v>e</v>
      </c>
      <c r="N2144" t="str">
        <f>$H2144&amp;""</f>
        <v>11/2</v>
      </c>
      <c r="O2144">
        <v>65967.149999999994</v>
      </c>
      <c r="P2144" t="str">
        <f>$J2144&amp;""</f>
        <v>o</v>
      </c>
      <c r="Q2144" t="str">
        <f>$K2144&amp;""</f>
        <v>13/2</v>
      </c>
      <c r="R2144">
        <v>21</v>
      </c>
      <c r="AA2144" s="10">
        <f t="shared" si="2958"/>
        <v>3075.962</v>
      </c>
      <c r="AB2144" s="3" cm="1">
        <f t="array" ref="AB2144">100000000/Lvac(AA2144)</f>
        <v>32500.712576568192</v>
      </c>
      <c r="AC2144" s="28">
        <f t="shared" si="2959"/>
        <v>3.2510154546772684E-7</v>
      </c>
      <c r="AD2144" s="28">
        <f t="shared" si="2960"/>
        <v>3.0768556155318357E-7</v>
      </c>
      <c r="AE2144" s="21">
        <f t="shared" si="2961"/>
        <v>32500.71121742377</v>
      </c>
      <c r="AF2144" s="10" cm="1">
        <f t="array" ref="AF2144">Lair(100000000/AE2144)</f>
        <v>3075.9621286385109</v>
      </c>
      <c r="AG2144" s="10">
        <f t="shared" si="2962"/>
        <v>1.0283015943722353E-2</v>
      </c>
      <c r="AH2144" s="10" t="b">
        <f t="shared" si="2953"/>
        <v>1</v>
      </c>
      <c r="AI2144" s="10">
        <f>$AF2144</f>
        <v>3075.9621286385109</v>
      </c>
      <c r="AJ2144" s="10">
        <f>AL2144/AK2144*AI2144</f>
        <v>9.4642913486646628E-3</v>
      </c>
      <c r="AK2144" s="16" cm="1">
        <f t="array" ref="AK2144">100000000/Lvac($AA2144)-0</f>
        <v>32500.712576568192</v>
      </c>
      <c r="AL2144" s="16">
        <f>MAX(0.1,0.007/$AA2144*$AE2144)</f>
        <v>0.1</v>
      </c>
      <c r="AM2144" s="10" cm="1">
        <f t="array" ref="AM2144">Lvac($AI2144)-$BA2144</f>
        <v>2.7248559563304298E-3</v>
      </c>
      <c r="AN2144" s="10">
        <f>$AK2144-($AX2144-$AW2144)</f>
        <v>-2.7423431798524689E-2</v>
      </c>
      <c r="AO2144" s="3">
        <f>AM2144/AJ2144</f>
        <v>0.28790913719228284</v>
      </c>
      <c r="AP2144" s="3">
        <v>0.2743137559199923</v>
      </c>
      <c r="AS2144" s="3">
        <f t="shared" si="2966"/>
        <v>2.5765681930352002E-3</v>
      </c>
      <c r="AT2144" s="3" cm="1">
        <f t="array" ref="AT2144">AS2144-(100000000/LvacE($A2144)-$E2144)</f>
        <v>-5.4107120377011597E-5</v>
      </c>
      <c r="AU2144" t="s">
        <v>4769</v>
      </c>
      <c r="AV2144" t="s">
        <v>4930</v>
      </c>
      <c r="AW2144" s="3">
        <v>33466.410000000003</v>
      </c>
      <c r="AX2144" s="3">
        <v>65967.149999999994</v>
      </c>
      <c r="AY2144" s="3"/>
      <c r="AZ2144" s="10" cm="1">
        <f t="array" ref="AZ2144">Lair(100000000/($AX2144-$AW2144))</f>
        <v>3075.9594044654482</v>
      </c>
      <c r="BA2144" s="10">
        <f>100000000/($AX2144-$AW2144)</f>
        <v>3076.8530193466372</v>
      </c>
      <c r="BB2144" s="12">
        <v>106000000</v>
      </c>
      <c r="BC2144" s="3">
        <v>0.35299999999999998</v>
      </c>
      <c r="BD2144" s="12" cm="1">
        <f t="array" ref="BD2144">SfromgA($BB2144,$BA2144,"")</f>
        <v>1.5239105543611275</v>
      </c>
      <c r="BE2144" s="29">
        <f>(10^MAX(0.05, -0.312925054856973*((LN($BD2144))^(1/3)) + 0.454808404431693)-1)*100</f>
        <v>66.044710005113316</v>
      </c>
      <c r="BG2144" s="3"/>
      <c r="BH2144" s="3"/>
      <c r="BI2144" s="12">
        <f>IF($BB2144="",$BF2144,$BB2144)</f>
        <v>106000000</v>
      </c>
      <c r="BJ2144" s="29">
        <f>IF($BB2144="",$BH2144,$BE2144)</f>
        <v>66.044710005113316</v>
      </c>
      <c r="BK2144" s="3">
        <f>LN(BN2144*100000000/($AX2144-$AW2144)/$BI2144)</f>
        <v>-7.8040265484001941</v>
      </c>
      <c r="BL2144" s="13">
        <f>EXP(BK$4341*$AX2144+BK$4342)*$BI2144/(100000000/($AX2144-$AW2144))</f>
        <v>25.76613297423593</v>
      </c>
      <c r="BM2144" s="3">
        <f t="shared" ref="BM2144" si="3011">LN(BL2144/$C2144)</f>
        <v>1.3031508051419636</v>
      </c>
      <c r="BN2144" s="16" cm="1">
        <f t="array" ref="BN2144">$C2144*EXP(poly_from_str(100000000/$E2144,BN$4342))</f>
        <v>14.058968183329529</v>
      </c>
      <c r="BO2144" s="3">
        <f>LN($C2144)</f>
        <v>1.9459101490553132</v>
      </c>
      <c r="BP2144" s="13">
        <f>LN(BL2144/BN2144)</f>
        <v>0.60580045718411235</v>
      </c>
      <c r="BY2144">
        <v>13229</v>
      </c>
    </row>
    <row r="2145" spans="1:77" hidden="1" x14ac:dyDescent="0.25">
      <c r="A2145" t="s">
        <v>2949</v>
      </c>
      <c r="B2145" s="2" t="str">
        <f t="shared" si="2952"/>
        <v/>
      </c>
      <c r="C2145">
        <v>1</v>
      </c>
      <c r="E2145">
        <v>32509.040000000001</v>
      </c>
      <c r="R2145">
        <v>21</v>
      </c>
      <c r="S2145" t="s">
        <v>22</v>
      </c>
      <c r="AA2145" s="10">
        <f t="shared" si="2958"/>
        <v>3075.174</v>
      </c>
      <c r="AB2145" s="3" cm="1">
        <f t="array" ref="AB2145">100000000/Lvac(AA2145)</f>
        <v>32509.040411388291</v>
      </c>
      <c r="AC2145" s="28">
        <f t="shared" si="2959"/>
        <v>3.2518485132873785E-7</v>
      </c>
      <c r="AD2145" s="28">
        <f t="shared" si="2960"/>
        <v>3.0760674180025584E-7</v>
      </c>
      <c r="AE2145" s="21">
        <f t="shared" si="2961"/>
        <v>32509.040194275141</v>
      </c>
      <c r="AF2145" s="10" cm="1">
        <f t="array" ref="AF2145">Lair(100000000/AE2145)</f>
        <v>3075.1740205385117</v>
      </c>
      <c r="AG2145" s="10">
        <f t="shared" si="2962"/>
        <v>1.0285723736508616E-2</v>
      </c>
      <c r="AH2145" s="10" t="b">
        <f t="shared" si="2953"/>
        <v>1</v>
      </c>
      <c r="AI2145" s="10">
        <f t="shared" si="2979"/>
        <v>3075.174</v>
      </c>
      <c r="AJ2145">
        <v>3.0000000000000001E-3</v>
      </c>
      <c r="AK2145" s="3" cm="1">
        <f t="array" ref="AK2145">100000000/Lvac($AA2145)</f>
        <v>32509.040411388291</v>
      </c>
      <c r="AL2145" s="21">
        <f t="shared" ref="AL2145:AL2146" si="3012">AJ2145/AI2145*AK2145</f>
        <v>3.1714342419051689E-2</v>
      </c>
      <c r="AM2145" s="21"/>
      <c r="AN2145" s="21"/>
      <c r="AO2145" s="21"/>
      <c r="AP2145" s="21"/>
      <c r="AS2145" s="3">
        <f t="shared" si="2966"/>
        <v>4.1138828964903951E-4</v>
      </c>
      <c r="AT2145" s="3" cm="1">
        <f t="array" ref="AT2145">AS2145-(100000000/LvacE($A2145)-$E2145)</f>
        <v>-5.4101205023471266E-5</v>
      </c>
      <c r="BB2145"/>
      <c r="BC2145"/>
      <c r="BD2145"/>
      <c r="BE2145"/>
      <c r="BF2145"/>
      <c r="BG2145"/>
      <c r="BH2145"/>
      <c r="BI2145"/>
      <c r="BJ2145"/>
      <c r="BN2145" s="16" cm="1">
        <f t="array" ref="BN2145">$C2145*EXP(poly_from_str(100000000/$E2145,BN$4342))</f>
        <v>2.0087678938556395</v>
      </c>
      <c r="BO2145" s="16"/>
      <c r="BY2145" t="e">
        <v>#N/A</v>
      </c>
    </row>
    <row r="2146" spans="1:77" hidden="1" x14ac:dyDescent="0.25">
      <c r="A2146" t="s">
        <v>2950</v>
      </c>
      <c r="B2146" s="2" t="str">
        <f t="shared" si="2952"/>
        <v/>
      </c>
      <c r="C2146">
        <v>0</v>
      </c>
      <c r="E2146">
        <v>32530.19</v>
      </c>
      <c r="R2146">
        <v>21</v>
      </c>
      <c r="S2146" t="s">
        <v>22</v>
      </c>
      <c r="AA2146" s="10">
        <f t="shared" si="2958"/>
        <v>3073.1750000000002</v>
      </c>
      <c r="AB2146" s="3" cm="1">
        <f t="array" ref="AB2146">100000000/Lvac(AA2146)</f>
        <v>32530.185637144637</v>
      </c>
      <c r="AC2146" s="28">
        <f t="shared" si="2959"/>
        <v>3.2539637345741782E-7</v>
      </c>
      <c r="AD2146" s="28">
        <f t="shared" si="2960"/>
        <v>3.074067916963095E-7</v>
      </c>
      <c r="AE2146" s="21">
        <f t="shared" si="2961"/>
        <v>32530.187942501158</v>
      </c>
      <c r="AF2146" s="10" cm="1">
        <f t="array" ref="AF2146">Lair(100000000/AE2146)</f>
        <v>3073.1747822008642</v>
      </c>
      <c r="AG2146" s="10">
        <f t="shared" si="2962"/>
        <v>1.0292602217111722E-2</v>
      </c>
      <c r="AH2146" s="10" t="b">
        <f t="shared" si="2953"/>
        <v>1</v>
      </c>
      <c r="AI2146" s="10">
        <f t="shared" si="2979"/>
        <v>3073.1750000000002</v>
      </c>
      <c r="AJ2146">
        <v>3.0000000000000001E-3</v>
      </c>
      <c r="AK2146" s="3" cm="1">
        <f t="array" ref="AK2146">100000000/Lvac($AA2146)</f>
        <v>32530.185637144637</v>
      </c>
      <c r="AL2146" s="21">
        <f t="shared" si="3012"/>
        <v>3.1755613302670335E-2</v>
      </c>
      <c r="AM2146" s="21"/>
      <c r="AN2146" s="21"/>
      <c r="AO2146" s="21"/>
      <c r="AP2146" s="21"/>
      <c r="AS2146" s="3">
        <f t="shared" si="2966"/>
        <v>-4.3628553612506948E-3</v>
      </c>
      <c r="AT2146" s="3" cm="1">
        <f t="array" ref="AT2146">AS2146-(100000000/LvacE($A2146)-$E2146)</f>
        <v>-5.4085612646304071E-5</v>
      </c>
      <c r="BB2146"/>
      <c r="BC2146"/>
      <c r="BD2146"/>
      <c r="BE2146"/>
      <c r="BF2146"/>
      <c r="BG2146"/>
      <c r="BH2146"/>
      <c r="BI2146"/>
      <c r="BJ2146"/>
      <c r="BN2146" s="16" cm="1">
        <f t="array" ref="BN2146">$C2146*EXP(poly_from_str(100000000/$E2146,BN$4342))</f>
        <v>0</v>
      </c>
      <c r="BO2146" s="16"/>
      <c r="BY2146" t="e">
        <v>#N/A</v>
      </c>
    </row>
    <row r="2147" spans="1:77" hidden="1" x14ac:dyDescent="0.25">
      <c r="A2147" t="s">
        <v>2951</v>
      </c>
      <c r="B2147" s="2" t="str">
        <f t="shared" si="2952"/>
        <v/>
      </c>
      <c r="C2147">
        <v>9</v>
      </c>
      <c r="D2147" t="s">
        <v>170</v>
      </c>
      <c r="E2147">
        <v>32530.39</v>
      </c>
      <c r="F2147">
        <v>35801</v>
      </c>
      <c r="G2147" t="s">
        <v>5</v>
      </c>
      <c r="H2147" s="5" t="s">
        <v>8</v>
      </c>
      <c r="I2147">
        <v>68331</v>
      </c>
      <c r="J2147" t="s">
        <v>3</v>
      </c>
      <c r="K2147" s="5" t="s">
        <v>8</v>
      </c>
      <c r="L2147">
        <v>35801.120000000003</v>
      </c>
      <c r="M2147" t="str">
        <f>$G2147&amp;""</f>
        <v>e</v>
      </c>
      <c r="N2147" t="str">
        <f>$H2147&amp;""</f>
        <v>7/2</v>
      </c>
      <c r="O2147">
        <v>68331.73</v>
      </c>
      <c r="P2147" t="str">
        <f>$J2147&amp;""</f>
        <v>o</v>
      </c>
      <c r="Q2147" t="str">
        <f>$K2147&amp;""</f>
        <v>7/2</v>
      </c>
      <c r="R2147">
        <v>21</v>
      </c>
      <c r="AA2147" s="10">
        <f t="shared" si="2958"/>
        <v>3073.1559999999999</v>
      </c>
      <c r="AB2147" s="3" cm="1">
        <f t="array" ref="AB2147">100000000/Lvac(AA2147)</f>
        <v>32530.386749244641</v>
      </c>
      <c r="AC2147" s="28">
        <f t="shared" si="2959"/>
        <v>3.2539838524305309E-7</v>
      </c>
      <c r="AD2147" s="28">
        <f t="shared" si="2960"/>
        <v>3.0740489122012059E-7</v>
      </c>
      <c r="AE2147" s="21">
        <f t="shared" si="2961"/>
        <v>32530.388466981502</v>
      </c>
      <c r="AF2147" s="10" cm="1">
        <f t="array" ref="AF2147">Lair(100000000/AE2147)</f>
        <v>3073.1558377183828</v>
      </c>
      <c r="AG2147" s="10">
        <f t="shared" si="2962"/>
        <v>1.0292667659768108E-2</v>
      </c>
      <c r="AH2147" s="10" t="b">
        <f t="shared" si="2953"/>
        <v>1</v>
      </c>
      <c r="AI2147" s="10">
        <f>$AF2147</f>
        <v>3073.1558377183828</v>
      </c>
      <c r="AJ2147" s="10">
        <f>AL2147/AK2147*AI2147</f>
        <v>9.4470313599629794E-3</v>
      </c>
      <c r="AK2147" s="16" cm="1">
        <f t="array" ref="AK2147">100000000/Lvac($AA2147)-0</f>
        <v>32530.386749244641</v>
      </c>
      <c r="AL2147" s="16">
        <f>MAX(0.1,0.007/$AA2147*$AE2147)</f>
        <v>0.1</v>
      </c>
      <c r="AM2147" s="10" cm="1">
        <f t="array" ref="AM2147">Lvac($AI2147)-$BA2147</f>
        <v>2.2824159063475236E-2</v>
      </c>
      <c r="AN2147" s="10">
        <f>$AK2147-($AX2147-$AW2147)</f>
        <v>-0.24325075535671203</v>
      </c>
      <c r="AO2147" s="3">
        <f>AM2147/AJ2147</f>
        <v>2.4160138983136261</v>
      </c>
      <c r="AP2147" s="3">
        <v>2.4331961293507876</v>
      </c>
      <c r="AS2147" s="3">
        <f t="shared" si="2966"/>
        <v>-3.2507553587493021E-3</v>
      </c>
      <c r="AT2147" s="3" cm="1">
        <f t="array" ref="AT2147">AS2147-(100000000/LvacE($A2147)-$E2147)</f>
        <v>-5.408546348917298E-5</v>
      </c>
      <c r="AU2147" t="s">
        <v>4805</v>
      </c>
      <c r="AV2147" t="s">
        <v>4918</v>
      </c>
      <c r="AW2147" s="3">
        <v>35801.120000000003</v>
      </c>
      <c r="AX2147" s="3">
        <v>68331.75</v>
      </c>
      <c r="AY2147" s="3"/>
      <c r="AZ2147" s="10" cm="1">
        <f t="array" ref="AZ2147">Lair(100000000/($AX2147-$AW2147))</f>
        <v>3073.1330192781988</v>
      </c>
      <c r="BA2147" s="10">
        <f>100000000/($AX2147-$AW2147)</f>
        <v>3074.0259257198527</v>
      </c>
      <c r="BB2147" s="12">
        <v>20000000</v>
      </c>
      <c r="BC2147" s="3">
        <v>6.4000000000000001E-2</v>
      </c>
      <c r="BD2147" s="12" cm="1">
        <f t="array" ref="BD2147">SfromgA($BB2147,$BA2147,"")</f>
        <v>0.28673845005900983</v>
      </c>
      <c r="BE2147" s="29">
        <f>(10^MAX(0.05, -0.312925054856973*((LN($BD2147))^(1/3)) + 0.454808404431693)-1)*100</f>
        <v>519.1892489066488</v>
      </c>
      <c r="BG2147" s="3"/>
      <c r="BH2147" s="3"/>
      <c r="BI2147" s="12">
        <f>IF($BB2147="",$BF2147,$BB2147)</f>
        <v>20000000</v>
      </c>
      <c r="BJ2147" s="29">
        <f>IF($BB2147="",$BH2147,$BE2147)</f>
        <v>519.1892489066488</v>
      </c>
      <c r="BK2147" s="3">
        <f>LN(BN2147*100000000/($AX2147-$AW2147)/$BI2147)</f>
        <v>-5.8853589596789355</v>
      </c>
      <c r="BL2147" s="13">
        <f>EXP(BK$4341*$AX2147+BK$4342)*$BI2147/(100000000/($AX2147-$AW2147))</f>
        <v>4.0658007499251854</v>
      </c>
      <c r="BM2147" s="3">
        <f t="shared" ref="BM2147" si="3013">LN(BL2147/$C2147)</f>
        <v>-0.79461386728426886</v>
      </c>
      <c r="BN2147" s="16" cm="1">
        <f t="array" ref="BN2147">$C2147*EXP(poly_from_str(100000000/$E2147,BN$4342))</f>
        <v>18.08604260319548</v>
      </c>
      <c r="BO2147" s="3">
        <f>LN($C2147)</f>
        <v>2.1972245773362196</v>
      </c>
      <c r="BP2147" s="13">
        <f>LN(BL2147/BN2147)</f>
        <v>-1.4925298038532726</v>
      </c>
      <c r="BY2147">
        <v>17019</v>
      </c>
    </row>
    <row r="2148" spans="1:77" hidden="1" x14ac:dyDescent="0.25">
      <c r="A2148" t="s">
        <v>2952</v>
      </c>
      <c r="B2148" s="2" t="str">
        <f t="shared" si="2952"/>
        <v/>
      </c>
      <c r="C2148">
        <v>7</v>
      </c>
      <c r="D2148" t="s">
        <v>143</v>
      </c>
      <c r="E2148">
        <v>32546.240000000002</v>
      </c>
      <c r="R2148">
        <v>21</v>
      </c>
      <c r="S2148" t="s">
        <v>22</v>
      </c>
      <c r="AA2148" s="10">
        <f t="shared" si="2958"/>
        <v>3071.6590000000001</v>
      </c>
      <c r="AB2148" s="3" cm="1">
        <f t="array" ref="AB2148">100000000/Lvac(AA2148)</f>
        <v>32546.240085678412</v>
      </c>
      <c r="AC2148" s="28">
        <f t="shared" si="2959"/>
        <v>3.255569710049195E-7</v>
      </c>
      <c r="AD2148" s="28">
        <f t="shared" si="2960"/>
        <v>3.0725515370361879E-7</v>
      </c>
      <c r="AE2148" s="21">
        <f t="shared" si="2961"/>
        <v>32546.240040363336</v>
      </c>
      <c r="AF2148" s="10" cm="1">
        <f t="array" ref="AF2148">Lair(100000000/AE2148)</f>
        <v>3071.6590042769312</v>
      </c>
      <c r="AG2148" s="10">
        <f t="shared" si="2962"/>
        <v>1.0297827669946177E-2</v>
      </c>
      <c r="AH2148" s="10" t="b">
        <f t="shared" si="2953"/>
        <v>1</v>
      </c>
      <c r="AI2148" s="10">
        <f t="shared" si="2979"/>
        <v>3071.6590000000001</v>
      </c>
      <c r="AJ2148">
        <v>7.0000000000000001E-3</v>
      </c>
      <c r="AK2148" s="3" cm="1">
        <f t="array" ref="AK2148">100000000/Lvac($AA2148)</f>
        <v>32546.240085678412</v>
      </c>
      <c r="AL2148" s="21">
        <f t="shared" ref="AL2148:AL2150" si="3014">AJ2148/AI2148*AK2148</f>
        <v>7.4169587379246477E-2</v>
      </c>
      <c r="AM2148" s="21"/>
      <c r="AN2148" s="21"/>
      <c r="AO2148" s="21"/>
      <c r="AP2148" s="21"/>
      <c r="AS2148" s="3">
        <f t="shared" si="2966"/>
        <v>8.5678409959655255E-5</v>
      </c>
      <c r="AT2148" s="3" cm="1">
        <f t="array" ref="AT2148">AS2148-(100000000/LvacE($A2148)-$E2148)</f>
        <v>-5.4073232604423538E-5</v>
      </c>
      <c r="BB2148"/>
      <c r="BC2148"/>
      <c r="BD2148"/>
      <c r="BE2148"/>
      <c r="BF2148"/>
      <c r="BG2148"/>
      <c r="BH2148"/>
      <c r="BI2148"/>
      <c r="BJ2148"/>
      <c r="BN2148" s="16" cm="1">
        <f t="array" ref="BN2148">$C2148*EXP(poly_from_str(100000000/$E2148,BN$4342))</f>
        <v>14.070460288525009</v>
      </c>
      <c r="BO2148" s="16"/>
      <c r="BY2148">
        <v>13241</v>
      </c>
    </row>
    <row r="2149" spans="1:77" hidden="1" x14ac:dyDescent="0.25">
      <c r="A2149" t="s">
        <v>2953</v>
      </c>
      <c r="B2149" s="2" t="str">
        <f t="shared" si="2952"/>
        <v/>
      </c>
      <c r="C2149">
        <v>9</v>
      </c>
      <c r="D2149" t="s">
        <v>1155</v>
      </c>
      <c r="E2149">
        <v>32556.69</v>
      </c>
      <c r="R2149">
        <v>21</v>
      </c>
      <c r="S2149" t="s">
        <v>22</v>
      </c>
      <c r="AA2149" s="10">
        <f t="shared" si="2958"/>
        <v>3070.6729999999998</v>
      </c>
      <c r="AB2149" s="3" cm="1">
        <f t="array" ref="AB2149">100000000/Lvac(AA2149)</f>
        <v>32556.690338625449</v>
      </c>
      <c r="AC2149" s="28">
        <f t="shared" si="2959"/>
        <v>3.256615080798249E-7</v>
      </c>
      <c r="AD2149" s="28">
        <f t="shared" si="2960"/>
        <v>3.0715652899569899E-7</v>
      </c>
      <c r="AE2149" s="21">
        <f t="shared" si="2961"/>
        <v>32556.690159419039</v>
      </c>
      <c r="AF2149" s="10" cm="1">
        <f t="array" ref="AF2149">Lair(100000000/AE2149)</f>
        <v>3070.673016903017</v>
      </c>
      <c r="AG2149" s="10">
        <f t="shared" si="2962"/>
        <v>1.0301230436882315E-2</v>
      </c>
      <c r="AH2149" s="10" t="b">
        <f t="shared" si="2953"/>
        <v>1</v>
      </c>
      <c r="AI2149" s="10">
        <f t="shared" si="2979"/>
        <v>3070.6729999999998</v>
      </c>
      <c r="AJ2149">
        <v>7.0000000000000001E-3</v>
      </c>
      <c r="AK2149" s="3" cm="1">
        <f t="array" ref="AK2149">100000000/Lvac($AA2149)</f>
        <v>32556.690338625449</v>
      </c>
      <c r="AL2149" s="21">
        <f t="shared" si="3014"/>
        <v>7.4217226116352397E-2</v>
      </c>
      <c r="AM2149" s="21"/>
      <c r="AN2149" s="21"/>
      <c r="AO2149" s="21"/>
      <c r="AP2149" s="21"/>
      <c r="AS2149" s="3">
        <f t="shared" si="2966"/>
        <v>3.3862545024021529E-4</v>
      </c>
      <c r="AT2149" s="3" cm="1">
        <f t="array" ref="AT2149">AS2149-(100000000/LvacE($A2149)-$E2149)</f>
        <v>-5.4064919822849333E-5</v>
      </c>
      <c r="BB2149"/>
      <c r="BC2149"/>
      <c r="BD2149"/>
      <c r="BE2149"/>
      <c r="BF2149"/>
      <c r="BG2149"/>
      <c r="BH2149"/>
      <c r="BI2149"/>
      <c r="BJ2149"/>
      <c r="BN2149" s="16" cm="1">
        <f t="array" ref="BN2149">$C2149*EXP(poly_from_str(100000000/$E2149,BN$4342))</f>
        <v>18.093243637691081</v>
      </c>
      <c r="BO2149" s="16"/>
      <c r="BY2149" t="e">
        <v>#N/A</v>
      </c>
    </row>
    <row r="2150" spans="1:77" hidden="1" x14ac:dyDescent="0.25">
      <c r="A2150" t="s">
        <v>2954</v>
      </c>
      <c r="B2150" s="2" t="str">
        <f t="shared" si="2952"/>
        <v/>
      </c>
      <c r="C2150">
        <v>0</v>
      </c>
      <c r="E2150">
        <v>32561.22</v>
      </c>
      <c r="R2150">
        <v>21</v>
      </c>
      <c r="S2150" t="s">
        <v>22</v>
      </c>
      <c r="AA2150" s="10">
        <f t="shared" si="2958"/>
        <v>3070.2460000000001</v>
      </c>
      <c r="AB2150" s="3" cm="1">
        <f t="array" ref="AB2150">100000000/Lvac(AA2150)</f>
        <v>32561.218037918155</v>
      </c>
      <c r="AC2150" s="28">
        <f t="shared" si="2959"/>
        <v>3.2570680004142993E-7</v>
      </c>
      <c r="AD2150" s="28">
        <f t="shared" si="2960"/>
        <v>3.0711381829619549E-7</v>
      </c>
      <c r="AE2150" s="21">
        <f t="shared" si="2961"/>
        <v>32561.219076557525</v>
      </c>
      <c r="AF2150" s="10" cm="1">
        <f t="array" ref="AF2150">Lair(100000000/AE2150)</f>
        <v>3070.2459020612237</v>
      </c>
      <c r="AG2150" s="10">
        <f t="shared" si="2962"/>
        <v>1.0302705066290805E-2</v>
      </c>
      <c r="AH2150" s="10" t="b">
        <f t="shared" si="2953"/>
        <v>1</v>
      </c>
      <c r="AI2150" s="10">
        <f t="shared" si="2979"/>
        <v>3070.2460000000001</v>
      </c>
      <c r="AJ2150">
        <v>3.0000000000000001E-3</v>
      </c>
      <c r="AK2150" s="3" cm="1">
        <f t="array" ref="AK2150">100000000/Lvac($AA2150)</f>
        <v>32561.218037918155</v>
      </c>
      <c r="AL2150" s="21">
        <f t="shared" si="3014"/>
        <v>3.1816230397744824E-2</v>
      </c>
      <c r="AM2150" s="21"/>
      <c r="AN2150" s="21"/>
      <c r="AO2150" s="21"/>
      <c r="AP2150" s="21"/>
      <c r="AS2150" s="3">
        <f t="shared" si="2966"/>
        <v>-1.9620818457042333E-3</v>
      </c>
      <c r="AT2150" s="3" cm="1">
        <f t="array" ref="AT2150">AS2150-(100000000/LvacE($A2150)-$E2150)</f>
        <v>-5.4061256378190592E-5</v>
      </c>
      <c r="BB2150"/>
      <c r="BC2150"/>
      <c r="BD2150"/>
      <c r="BE2150"/>
      <c r="BF2150"/>
      <c r="BG2150"/>
      <c r="BH2150"/>
      <c r="BI2150"/>
      <c r="BJ2150"/>
      <c r="BN2150" s="16" cm="1">
        <f t="array" ref="BN2150">$C2150*EXP(poly_from_str(100000000/$E2150,BN$4342))</f>
        <v>0</v>
      </c>
      <c r="BO2150" s="16"/>
      <c r="BY2150" t="e">
        <v>#N/A</v>
      </c>
    </row>
    <row r="2151" spans="1:77" hidden="1" x14ac:dyDescent="0.25">
      <c r="A2151" t="s">
        <v>2955</v>
      </c>
      <c r="B2151" s="2" t="str">
        <f t="shared" si="2952"/>
        <v/>
      </c>
      <c r="C2151">
        <v>4</v>
      </c>
      <c r="D2151" t="s">
        <v>170</v>
      </c>
      <c r="E2151">
        <v>32561.72</v>
      </c>
      <c r="F2151" s="4"/>
      <c r="G2151" s="4"/>
      <c r="H2151" s="6"/>
      <c r="I2151" s="4"/>
      <c r="J2151" s="4"/>
      <c r="K2151" s="6"/>
      <c r="L2151" s="4">
        <v>27604.26</v>
      </c>
      <c r="M2151" s="4" t="s">
        <v>5</v>
      </c>
      <c r="N2151" s="4" t="s">
        <v>4</v>
      </c>
      <c r="O2151" s="4">
        <v>60166.2</v>
      </c>
      <c r="P2151" s="4" t="s">
        <v>3</v>
      </c>
      <c r="Q2151" s="4" t="s">
        <v>4</v>
      </c>
      <c r="R2151">
        <v>21</v>
      </c>
      <c r="S2151" s="4" t="s">
        <v>2956</v>
      </c>
      <c r="T2151">
        <v>1</v>
      </c>
      <c r="U2151" s="4" t="s">
        <v>4667</v>
      </c>
      <c r="V2151">
        <f>$O2151-$L2151</f>
        <v>32561.94</v>
      </c>
      <c r="W2151">
        <f>$E2151-V2151</f>
        <v>-0.21999999999752617</v>
      </c>
      <c r="AA2151" s="10">
        <f t="shared" si="2958"/>
        <v>3070.1990000000001</v>
      </c>
      <c r="AB2151" s="3" cm="1">
        <f t="array" ref="AB2151">100000000/Lvac(AA2151)</f>
        <v>32561.716479881619</v>
      </c>
      <c r="AC2151" s="28">
        <f t="shared" si="2959"/>
        <v>3.2571178610897861E-7</v>
      </c>
      <c r="AD2151" s="28">
        <f t="shared" si="2960"/>
        <v>3.0710911711851979E-7</v>
      </c>
      <c r="AE2151" s="21">
        <f t="shared" si="2961"/>
        <v>32561.718343330343</v>
      </c>
      <c r="AF2151" s="10" cm="1">
        <f t="array" ref="AF2151">Lair(100000000/AE2151)</f>
        <v>3070.1988242909893</v>
      </c>
      <c r="AG2151" s="10">
        <f t="shared" si="2962"/>
        <v>1.0302867416718202E-2</v>
      </c>
      <c r="AH2151" s="10" t="b">
        <f t="shared" si="2953"/>
        <v>1</v>
      </c>
      <c r="AI2151" s="10">
        <f>$AF2151</f>
        <v>3070.1988242909893</v>
      </c>
      <c r="AJ2151" s="10">
        <f>AL2151/AK2151*AI2151</f>
        <v>9.4288605030632324E-3</v>
      </c>
      <c r="AK2151" s="16" cm="1">
        <f t="array" ref="AK2151">100000000/Lvac($AA2151)-0</f>
        <v>32561.716479881619</v>
      </c>
      <c r="AL2151" s="16">
        <f>MAX(0.1,0.007/$AA2151*$AE2151)</f>
        <v>0.1</v>
      </c>
      <c r="AM2151" s="10" cm="1">
        <f t="array" ref="AM2151">Lvac($AI2151)-$BA2151</f>
        <v>2.0905627927731985E-2</v>
      </c>
      <c r="AN2151" s="10">
        <f>$AK2151-($AX2151-$AW2151)</f>
        <v>-0.22352011837938335</v>
      </c>
      <c r="AO2151" s="3">
        <f>AM2151/AJ2151</f>
        <v>2.2171955901712832</v>
      </c>
      <c r="AP2151" s="3">
        <v>2.235835364461912</v>
      </c>
      <c r="AS2151" s="3">
        <f t="shared" si="2966"/>
        <v>-3.5201183818571735E-3</v>
      </c>
      <c r="AT2151" s="3" cm="1">
        <f t="array" ref="AT2151">AS2151-(100000000/LvacE($A2151)-$E2151)</f>
        <v>-5.4060848924564198E-5</v>
      </c>
      <c r="AU2151" t="s">
        <v>4713</v>
      </c>
      <c r="AV2151" t="s">
        <v>4721</v>
      </c>
      <c r="AW2151" s="3">
        <v>27604.26</v>
      </c>
      <c r="AX2151" s="3">
        <v>60166.2</v>
      </c>
      <c r="AY2151" s="3"/>
      <c r="AZ2151" s="10" cm="1">
        <f t="array" ref="AZ2151">Lair(100000000/($AX2151-$AW2151))</f>
        <v>3070.1779239000439</v>
      </c>
      <c r="BA2151" s="10">
        <f>100000000/($AX2151-$AW2151)</f>
        <v>3071.0700898042319</v>
      </c>
      <c r="BN2151" s="16" cm="1">
        <f t="array" ref="BN2151">$C2151*EXP(poly_from_str(100000000/$E2151,BN$4342))</f>
        <v>8.0419651607451144</v>
      </c>
      <c r="BO2151" s="16"/>
      <c r="BY2151">
        <v>7568</v>
      </c>
    </row>
    <row r="2152" spans="1:77" hidden="1" x14ac:dyDescent="0.25">
      <c r="A2152" t="s">
        <v>2957</v>
      </c>
      <c r="B2152" s="2" t="str">
        <f t="shared" si="2952"/>
        <v/>
      </c>
      <c r="C2152">
        <v>0</v>
      </c>
      <c r="E2152">
        <v>32564.31</v>
      </c>
      <c r="R2152">
        <v>21</v>
      </c>
      <c r="S2152" t="s">
        <v>22</v>
      </c>
      <c r="AA2152" s="10">
        <f t="shared" si="2958"/>
        <v>3069.9540000000002</v>
      </c>
      <c r="AB2152" s="3" cm="1">
        <f t="array" ref="AB2152">100000000/Lvac(AA2152)</f>
        <v>32564.314988298076</v>
      </c>
      <c r="AC2152" s="28">
        <f t="shared" si="2959"/>
        <v>3.2573777978432249E-7</v>
      </c>
      <c r="AD2152" s="28">
        <f t="shared" si="2960"/>
        <v>3.0708461097964079E-7</v>
      </c>
      <c r="AE2152" s="21">
        <f t="shared" si="2961"/>
        <v>32564.312347240848</v>
      </c>
      <c r="AF2152" s="10" cm="1">
        <f t="array" ref="AF2152">Lair(100000000/AE2152)</f>
        <v>3069.9542489918595</v>
      </c>
      <c r="AG2152" s="10">
        <f t="shared" si="2962"/>
        <v>1.0303713832242775E-2</v>
      </c>
      <c r="AH2152" s="10" t="b">
        <f t="shared" si="2953"/>
        <v>1</v>
      </c>
      <c r="AI2152" s="10">
        <f t="shared" si="2979"/>
        <v>3069.9540000000002</v>
      </c>
      <c r="AJ2152">
        <v>3.0000000000000001E-3</v>
      </c>
      <c r="AK2152" s="3" cm="1">
        <f t="array" ref="AK2152">100000000/Lvac($AA2152)</f>
        <v>32564.314988298076</v>
      </c>
      <c r="AL2152" s="21">
        <f t="shared" ref="AL2152:AL2153" si="3015">AJ2152/AI2152*AK2152</f>
        <v>3.1822282993456651E-2</v>
      </c>
      <c r="AM2152" s="21"/>
      <c r="AN2152" s="21"/>
      <c r="AO2152" s="21"/>
      <c r="AP2152" s="21"/>
      <c r="AS2152" s="3">
        <f t="shared" si="2966"/>
        <v>4.9882980747497641E-3</v>
      </c>
      <c r="AT2152" s="3" cm="1">
        <f t="array" ref="AT2152">AS2152-(100000000/LvacE($A2152)-$E2152)</f>
        <v>-5.4058724344940856E-5</v>
      </c>
      <c r="BB2152"/>
      <c r="BC2152"/>
      <c r="BD2152"/>
      <c r="BE2152"/>
      <c r="BF2152"/>
      <c r="BG2152"/>
      <c r="BH2152"/>
      <c r="BI2152"/>
      <c r="BJ2152"/>
      <c r="BN2152" s="16" cm="1">
        <f t="array" ref="BN2152">$C2152*EXP(poly_from_str(100000000/$E2152,BN$4342))</f>
        <v>0</v>
      </c>
      <c r="BO2152" s="16"/>
      <c r="BY2152" t="e">
        <v>#N/A</v>
      </c>
    </row>
    <row r="2153" spans="1:77" hidden="1" x14ac:dyDescent="0.25">
      <c r="A2153" t="s">
        <v>2958</v>
      </c>
      <c r="B2153" s="2" t="str">
        <f t="shared" si="2952"/>
        <v/>
      </c>
      <c r="C2153">
        <v>0</v>
      </c>
      <c r="E2153">
        <v>32564.62</v>
      </c>
      <c r="R2153">
        <v>21</v>
      </c>
      <c r="S2153" t="s">
        <v>22</v>
      </c>
      <c r="AA2153" s="10">
        <f t="shared" si="2958"/>
        <v>3069.9250000000002</v>
      </c>
      <c r="AB2153" s="3" cm="1">
        <f t="array" ref="AB2153">100000000/Lvac(AA2153)</f>
        <v>32564.622594295728</v>
      </c>
      <c r="AC2153" s="28">
        <f t="shared" si="2959"/>
        <v>3.2574085686132397E-7</v>
      </c>
      <c r="AD2153" s="28">
        <f t="shared" si="2960"/>
        <v>3.0708171025300559E-7</v>
      </c>
      <c r="AE2153" s="21">
        <f t="shared" si="2961"/>
        <v>32564.621220719975</v>
      </c>
      <c r="AF2153" s="10" cm="1">
        <f t="array" ref="AF2153">Lair(100000000/AE2153)</f>
        <v>3069.9251294946221</v>
      </c>
      <c r="AG2153" s="10">
        <f t="shared" si="2962"/>
        <v>1.0303814033615761E-2</v>
      </c>
      <c r="AH2153" s="10" t="b">
        <f t="shared" si="2953"/>
        <v>1</v>
      </c>
      <c r="AI2153" s="10">
        <f t="shared" si="2979"/>
        <v>3069.9250000000002</v>
      </c>
      <c r="AJ2153">
        <v>3.0000000000000001E-3</v>
      </c>
      <c r="AK2153" s="3" cm="1">
        <f t="array" ref="AK2153">100000000/Lvac($AA2153)</f>
        <v>32564.622594295728</v>
      </c>
      <c r="AL2153" s="21">
        <f t="shared" si="3015"/>
        <v>3.1822884201694566E-2</v>
      </c>
      <c r="AM2153" s="21"/>
      <c r="AN2153" s="21"/>
      <c r="AO2153" s="21"/>
      <c r="AP2153" s="21"/>
      <c r="AS2153" s="3">
        <f t="shared" si="2966"/>
        <v>2.5942957290681079E-3</v>
      </c>
      <c r="AT2153" s="3" cm="1">
        <f t="array" ref="AT2153">AS2153-(100000000/LvacE($A2153)-$E2153)</f>
        <v>-5.4058476962381974E-5</v>
      </c>
      <c r="BB2153"/>
      <c r="BC2153"/>
      <c r="BD2153"/>
      <c r="BE2153"/>
      <c r="BF2153"/>
      <c r="BG2153"/>
      <c r="BH2153"/>
      <c r="BI2153"/>
      <c r="BJ2153"/>
      <c r="BN2153" s="16" cm="1">
        <f t="array" ref="BN2153">$C2153*EXP(poly_from_str(100000000/$E2153,BN$4342))</f>
        <v>0</v>
      </c>
      <c r="BO2153" s="16"/>
      <c r="BY2153" t="e">
        <v>#N/A</v>
      </c>
    </row>
    <row r="2154" spans="1:77" hidden="1" x14ac:dyDescent="0.25">
      <c r="A2154" t="s">
        <v>2959</v>
      </c>
      <c r="B2154" s="2" t="str">
        <f t="shared" si="2952"/>
        <v/>
      </c>
      <c r="C2154">
        <v>8</v>
      </c>
      <c r="D2154" t="s">
        <v>170</v>
      </c>
      <c r="E2154">
        <v>32565.08</v>
      </c>
      <c r="R2154">
        <v>21</v>
      </c>
      <c r="S2154" t="s">
        <v>22</v>
      </c>
      <c r="AA2154" s="10">
        <f t="shared" si="2958"/>
        <v>3069.8820000000001</v>
      </c>
      <c r="AB2154" s="3" cm="1">
        <f t="array" ref="AB2154">100000000/Lvac(AA2154)</f>
        <v>32565.078710437127</v>
      </c>
      <c r="AC2154" s="28">
        <f t="shared" si="2959"/>
        <v>3.2574541953078326E-7</v>
      </c>
      <c r="AD2154" s="28">
        <f t="shared" si="2960"/>
        <v>3.0707740917558399E-7</v>
      </c>
      <c r="AE2154" s="21">
        <f t="shared" si="2961"/>
        <v>32565.079393227057</v>
      </c>
      <c r="AF2154" s="10" cm="1">
        <f t="array" ref="AF2154">Lair(100000000/AE2154)</f>
        <v>3069.8819356314052</v>
      </c>
      <c r="AG2154" s="10">
        <f t="shared" si="2962"/>
        <v>1.030396261329216E-2</v>
      </c>
      <c r="AH2154" s="10" t="b">
        <f t="shared" si="2953"/>
        <v>1</v>
      </c>
      <c r="AI2154" s="10">
        <f>100000000/AK2154</f>
        <v>3070.821240747372</v>
      </c>
      <c r="AJ2154" s="10">
        <f>AL2154/AK2154*AI2154</f>
        <v>4.714971546312615E-2</v>
      </c>
      <c r="AK2154" s="16" cm="1">
        <f t="array" ref="AK2154">100000000/Lvac($AA2154)-0.5</f>
        <v>32564.578710437127</v>
      </c>
      <c r="AL2154" s="22">
        <v>0.5</v>
      </c>
      <c r="AM2154" s="22"/>
      <c r="AN2154" s="22"/>
      <c r="AO2154" s="22"/>
      <c r="AP2154" s="22"/>
      <c r="AS2154" s="3">
        <f t="shared" si="2966"/>
        <v>-1.2895628751721233E-3</v>
      </c>
      <c r="AT2154" s="3" cm="1">
        <f t="array" ref="AT2154">AS2154-(100000000/LvacE($A2154)-$E2154)</f>
        <v>-5.4058102250564843E-5</v>
      </c>
      <c r="BB2154"/>
      <c r="BC2154"/>
      <c r="BD2154"/>
      <c r="BE2154"/>
      <c r="BF2154"/>
      <c r="BG2154"/>
      <c r="BH2154"/>
      <c r="BI2154"/>
      <c r="BJ2154"/>
      <c r="BN2154" s="16" cm="1">
        <f t="array" ref="BN2154">$C2154*EXP(poly_from_str(100000000/$E2154,BN$4342))</f>
        <v>16.084598078933574</v>
      </c>
      <c r="BO2154" s="16"/>
      <c r="BY2154">
        <v>15137</v>
      </c>
    </row>
    <row r="2155" spans="1:77" hidden="1" x14ac:dyDescent="0.25">
      <c r="A2155" t="s">
        <v>2960</v>
      </c>
      <c r="B2155" s="2" t="str">
        <f t="shared" si="2952"/>
        <v/>
      </c>
      <c r="C2155">
        <v>4</v>
      </c>
      <c r="E2155">
        <v>32568.06</v>
      </c>
      <c r="F2155">
        <v>39024</v>
      </c>
      <c r="G2155" t="s">
        <v>5</v>
      </c>
      <c r="H2155" s="5" t="s">
        <v>4</v>
      </c>
      <c r="I2155">
        <v>71592</v>
      </c>
      <c r="J2155" t="s">
        <v>3</v>
      </c>
      <c r="K2155" s="5" t="s">
        <v>4</v>
      </c>
      <c r="L2155">
        <v>39024.269999999997</v>
      </c>
      <c r="M2155" t="str">
        <f>$G2155&amp;""</f>
        <v>e</v>
      </c>
      <c r="N2155" t="str">
        <f>$H2155&amp;""</f>
        <v>9/2</v>
      </c>
      <c r="O2155">
        <v>71592.34</v>
      </c>
      <c r="P2155" t="str">
        <f>$J2155&amp;""</f>
        <v>o</v>
      </c>
      <c r="Q2155" t="str">
        <f>$K2155&amp;""</f>
        <v>9/2</v>
      </c>
      <c r="R2155">
        <v>21</v>
      </c>
      <c r="AA2155" s="10">
        <f t="shared" si="2958"/>
        <v>3069.6010000000001</v>
      </c>
      <c r="AB2155" s="3" cm="1">
        <f t="array" ref="AB2155">100000000/Lvac(AA2155)</f>
        <v>32568.059690975319</v>
      </c>
      <c r="AC2155" s="28">
        <f t="shared" si="2959"/>
        <v>3.2577523919232501E-7</v>
      </c>
      <c r="AD2155" s="28">
        <f t="shared" si="2960"/>
        <v>3.0704930213484664E-7</v>
      </c>
      <c r="AE2155" s="21">
        <f t="shared" si="2961"/>
        <v>32568.059854624018</v>
      </c>
      <c r="AF2155" s="10" cm="1">
        <f t="array" ref="AF2155">Lair(100000000/AE2155)</f>
        <v>3069.6009845751842</v>
      </c>
      <c r="AG2155" s="10">
        <f t="shared" si="2962"/>
        <v>1.0304933717928701E-2</v>
      </c>
      <c r="AH2155" s="10" t="b">
        <f t="shared" si="2953"/>
        <v>1</v>
      </c>
      <c r="AI2155" s="10">
        <f>$AF2155</f>
        <v>3069.6009845751842</v>
      </c>
      <c r="AJ2155">
        <v>3.0000000000000001E-3</v>
      </c>
      <c r="AK2155" s="3" cm="1">
        <f t="array" ref="AK2155">100000000/Lvac($AA2155)</f>
        <v>32568.059690975319</v>
      </c>
      <c r="AL2155" s="21">
        <f t="shared" ref="AL2155:AL2157" si="3016">AJ2155/AI2155*AK2155</f>
        <v>3.1829602467516697E-2</v>
      </c>
      <c r="AM2155" s="10" cm="1">
        <f t="array" ref="AM2155">Lvac($AI2155)-$BA2155</f>
        <v>9.5649837385280989E-4</v>
      </c>
      <c r="AN2155" s="10">
        <f>$AK2155-($AX2155-$AW2155)</f>
        <v>-1.0309024681191659E-2</v>
      </c>
      <c r="AO2155" s="3">
        <f>AM2155/AJ2155</f>
        <v>0.31883279128426995</v>
      </c>
      <c r="AP2155" s="3">
        <v>0.32397568475062144</v>
      </c>
      <c r="AS2155" s="3">
        <f t="shared" si="2966"/>
        <v>-3.0902468279236928E-4</v>
      </c>
      <c r="AT2155" s="3" cm="1">
        <f t="array" ref="AT2155">AS2155-(100000000/LvacE($A2155)-$E2155)</f>
        <v>-5.4055642976891249E-5</v>
      </c>
      <c r="AU2155" t="s">
        <v>4697</v>
      </c>
      <c r="AV2155" t="s">
        <v>4876</v>
      </c>
      <c r="AW2155" s="3">
        <v>39024.269999999997</v>
      </c>
      <c r="AX2155" s="3">
        <v>71592.34</v>
      </c>
      <c r="AY2155" s="3"/>
      <c r="AZ2155" s="10" cm="1">
        <f t="array" ref="AZ2155">Lair(100000000/($AX2155-$AW2155))</f>
        <v>3069.600028316408</v>
      </c>
      <c r="BA2155" s="10">
        <f>100000000/($AX2155-$AW2155)</f>
        <v>3070.492049421412</v>
      </c>
      <c r="BB2155" s="12">
        <v>72800000</v>
      </c>
      <c r="BC2155" s="3">
        <v>0.248</v>
      </c>
      <c r="BD2155" s="12" cm="1">
        <f t="array" ref="BD2155">SfromgA($BB2155,$BA2155,"")</f>
        <v>1.0401325100515799</v>
      </c>
      <c r="BE2155" s="29">
        <f>(10^MAX(0.05, -0.312925054856973*((LN($BD2155))^(1/3)) + 0.454808404431693)-1)*100</f>
        <v>123.03555004411612</v>
      </c>
      <c r="BG2155" s="3"/>
      <c r="BH2155" s="3"/>
      <c r="BI2155" s="12">
        <f>IF($BB2155="",$BF2155,$BB2155)</f>
        <v>72800000</v>
      </c>
      <c r="BJ2155" s="29">
        <f>IF($BB2155="",$BH2155,$BE2155)</f>
        <v>123.03555004411612</v>
      </c>
      <c r="BK2155" s="3">
        <f>LN(BN2155*100000000/($AX2155-$AW2155)/$BI2155)</f>
        <v>-7.9888829171731404</v>
      </c>
      <c r="BL2155" s="13">
        <f>EXP(BK$4341*$AX2155+BK$4342)*$BI2155/(100000000/($AX2155-$AW2155))</f>
        <v>11.565245399949465</v>
      </c>
      <c r="BM2155" s="3">
        <f t="shared" ref="BM2155" si="3017">LN(BL2155/$C2155)</f>
        <v>1.0617101535298679</v>
      </c>
      <c r="BN2155" s="16" cm="1">
        <f t="array" ref="BN2155">$C2155*EXP(poly_from_str(100000000/$E2155,BN$4342))</f>
        <v>8.0425845386998986</v>
      </c>
      <c r="BO2155" s="3">
        <f>LN($C2155)</f>
        <v>1.3862943611198906</v>
      </c>
      <c r="BP2155" s="13">
        <f>LN(BL2155/BN2155)</f>
        <v>0.36325402307879034</v>
      </c>
      <c r="BY2155">
        <v>7569</v>
      </c>
    </row>
    <row r="2156" spans="1:77" hidden="1" x14ac:dyDescent="0.25">
      <c r="A2156" t="s">
        <v>2961</v>
      </c>
      <c r="B2156" s="2" t="str">
        <f t="shared" si="2952"/>
        <v/>
      </c>
      <c r="C2156">
        <v>0</v>
      </c>
      <c r="E2156">
        <v>32570.22</v>
      </c>
      <c r="R2156">
        <v>21</v>
      </c>
      <c r="S2156" t="s">
        <v>22</v>
      </c>
      <c r="AA2156" s="10">
        <f t="shared" si="2958"/>
        <v>3069.3969999999999</v>
      </c>
      <c r="AB2156" s="3" cm="1">
        <f t="array" ref="AB2156">100000000/Lvac(AA2156)</f>
        <v>32570.224161128557</v>
      </c>
      <c r="AC2156" s="28">
        <f t="shared" si="2959"/>
        <v>3.2579689105058747E-7</v>
      </c>
      <c r="AD2156" s="28">
        <f t="shared" si="2960"/>
        <v>3.0702889702351685E-7</v>
      </c>
      <c r="AE2156" s="21">
        <f t="shared" si="2961"/>
        <v>32570.221957264301</v>
      </c>
      <c r="AF2156" s="10" cm="1">
        <f t="array" ref="AF2156">Lair(100000000/AE2156)</f>
        <v>3069.3972076990813</v>
      </c>
      <c r="AG2156" s="10">
        <f t="shared" si="2962"/>
        <v>1.0305638886258206E-2</v>
      </c>
      <c r="AH2156" s="10" t="b">
        <f t="shared" si="2953"/>
        <v>1</v>
      </c>
      <c r="AI2156" s="10">
        <f t="shared" si="2979"/>
        <v>3069.3969999999999</v>
      </c>
      <c r="AJ2156">
        <v>3.0000000000000001E-3</v>
      </c>
      <c r="AK2156" s="3" cm="1">
        <f t="array" ref="AK2156">100000000/Lvac($AA2156)</f>
        <v>32570.224161128557</v>
      </c>
      <c r="AL2156" s="21">
        <f t="shared" si="3016"/>
        <v>3.1833833317549236E-2</v>
      </c>
      <c r="AM2156" s="21"/>
      <c r="AN2156" s="21"/>
      <c r="AO2156" s="21"/>
      <c r="AP2156" s="21"/>
      <c r="AS2156" s="3">
        <f t="shared" si="2966"/>
        <v>4.161128556006588E-3</v>
      </c>
      <c r="AT2156" s="3" cm="1">
        <f t="array" ref="AT2156">AS2156-(100000000/LvacE($A2156)-$E2156)</f>
        <v>-5.405385309131816E-5</v>
      </c>
      <c r="BB2156"/>
      <c r="BC2156"/>
      <c r="BD2156"/>
      <c r="BE2156"/>
      <c r="BF2156"/>
      <c r="BG2156"/>
      <c r="BH2156"/>
      <c r="BI2156"/>
      <c r="BJ2156"/>
      <c r="BN2156" s="16" cm="1">
        <f t="array" ref="BN2156">$C2156*EXP(poly_from_str(100000000/$E2156,BN$4342))</f>
        <v>0</v>
      </c>
      <c r="BO2156" s="16"/>
      <c r="BY2156" t="e">
        <v>#N/A</v>
      </c>
    </row>
    <row r="2157" spans="1:77" hidden="1" x14ac:dyDescent="0.25">
      <c r="A2157" t="s">
        <v>2962</v>
      </c>
      <c r="B2157" s="2" t="str">
        <f t="shared" si="2952"/>
        <v/>
      </c>
      <c r="C2157">
        <v>0</v>
      </c>
      <c r="E2157">
        <v>32570.639999999999</v>
      </c>
      <c r="R2157">
        <v>21</v>
      </c>
      <c r="S2157" t="s">
        <v>22</v>
      </c>
      <c r="AA2157" s="10">
        <f t="shared" si="2958"/>
        <v>3069.3580000000002</v>
      </c>
      <c r="AB2157" s="3" cm="1">
        <f t="array" ref="AB2157">100000000/Lvac(AA2157)</f>
        <v>32570.637989650932</v>
      </c>
      <c r="AC2157" s="28">
        <f t="shared" si="2959"/>
        <v>3.2580103070414071E-7</v>
      </c>
      <c r="AD2157" s="28">
        <f t="shared" si="2960"/>
        <v>3.0702499604635999E-7</v>
      </c>
      <c r="AE2157" s="21">
        <f t="shared" si="2961"/>
        <v>32570.639054420339</v>
      </c>
      <c r="AF2157" s="10" cm="1">
        <f t="array" ref="AF2157">Lair(100000000/AE2157)</f>
        <v>3069.357899655351</v>
      </c>
      <c r="AG2157" s="10">
        <f t="shared" si="2962"/>
        <v>1.0305773713859857E-2</v>
      </c>
      <c r="AH2157" s="10" t="b">
        <f t="shared" si="2953"/>
        <v>1</v>
      </c>
      <c r="AI2157" s="10">
        <f t="shared" si="2979"/>
        <v>3069.3580000000002</v>
      </c>
      <c r="AJ2157">
        <v>3.0000000000000001E-3</v>
      </c>
      <c r="AK2157" s="3" cm="1">
        <f t="array" ref="AK2157">100000000/Lvac($AA2157)</f>
        <v>32570.637989650932</v>
      </c>
      <c r="AL2157" s="21">
        <f t="shared" si="3016"/>
        <v>3.1834642283159145E-2</v>
      </c>
      <c r="AM2157" s="21"/>
      <c r="AN2157" s="21"/>
      <c r="AO2157" s="21"/>
      <c r="AP2157" s="21"/>
      <c r="AS2157" s="3">
        <f t="shared" si="2966"/>
        <v>-2.0103490678593516E-3</v>
      </c>
      <c r="AT2157" s="3" cm="1">
        <f t="array" ref="AT2157">AS2157-(100000000/LvacE($A2157)-$E2157)</f>
        <v>-5.4053511121310294E-5</v>
      </c>
      <c r="BB2157"/>
      <c r="BC2157"/>
      <c r="BD2157"/>
      <c r="BE2157"/>
      <c r="BF2157"/>
      <c r="BG2157"/>
      <c r="BH2157"/>
      <c r="BI2157"/>
      <c r="BJ2157"/>
      <c r="BN2157" s="16" cm="1">
        <f t="array" ref="BN2157">$C2157*EXP(poly_from_str(100000000/$E2157,BN$4342))</f>
        <v>0</v>
      </c>
      <c r="BO2157" s="16"/>
      <c r="BY2157" t="e">
        <v>#N/A</v>
      </c>
    </row>
    <row r="2158" spans="1:77" hidden="1" x14ac:dyDescent="0.25">
      <c r="A2158" t="s">
        <v>2963</v>
      </c>
      <c r="B2158" s="2" t="str">
        <f t="shared" si="2952"/>
        <v/>
      </c>
      <c r="C2158">
        <v>8</v>
      </c>
      <c r="D2158" t="s">
        <v>170</v>
      </c>
      <c r="E2158">
        <v>32571.14</v>
      </c>
      <c r="F2158">
        <v>33338</v>
      </c>
      <c r="G2158" t="s">
        <v>5</v>
      </c>
      <c r="H2158" s="5" t="s">
        <v>19</v>
      </c>
      <c r="I2158">
        <v>65909</v>
      </c>
      <c r="J2158" t="s">
        <v>3</v>
      </c>
      <c r="K2158" s="5" t="s">
        <v>18</v>
      </c>
      <c r="L2158">
        <v>33338.370000000003</v>
      </c>
      <c r="M2158" t="str">
        <f t="shared" ref="M2158:M2159" si="3018">$G2158&amp;""</f>
        <v>e</v>
      </c>
      <c r="N2158" t="str">
        <f t="shared" ref="N2158:N2159" si="3019">$H2158&amp;""</f>
        <v>3/2</v>
      </c>
      <c r="O2158">
        <v>65909.440000000002</v>
      </c>
      <c r="P2158" t="str">
        <f t="shared" ref="P2158:P2159" si="3020">$J2158&amp;""</f>
        <v>o</v>
      </c>
      <c r="Q2158" t="str">
        <f t="shared" ref="Q2158:Q2159" si="3021">$K2158&amp;""</f>
        <v>5/2</v>
      </c>
      <c r="R2158">
        <v>21</v>
      </c>
      <c r="AA2158" s="10">
        <f t="shared" si="2958"/>
        <v>3069.3110000000001</v>
      </c>
      <c r="AB2158" s="3" cm="1">
        <f t="array" ref="AB2158">100000000/Lvac(AA2158)</f>
        <v>32571.136720048056</v>
      </c>
      <c r="AC2158" s="28">
        <f t="shared" si="2959"/>
        <v>3.258060196571804E-7</v>
      </c>
      <c r="AD2158" s="28">
        <f t="shared" si="2960"/>
        <v>3.070202948687646E-7</v>
      </c>
      <c r="AE2158" s="21">
        <f t="shared" si="2961"/>
        <v>32571.138457305107</v>
      </c>
      <c r="AF2158" s="10" cm="1">
        <f t="array" ref="AF2158">Lair(100000000/AE2158)</f>
        <v>3069.3108362846392</v>
      </c>
      <c r="AG2158" s="10">
        <f t="shared" si="2962"/>
        <v>1.0305936205234345E-2</v>
      </c>
      <c r="AH2158" s="10" t="b">
        <f t="shared" si="2953"/>
        <v>1</v>
      </c>
      <c r="AI2158" s="10">
        <f t="shared" ref="AI2158:AI2159" si="3022">$AF2158</f>
        <v>3069.3108362846392</v>
      </c>
      <c r="AJ2158" s="10">
        <f>AL2158/AK2158*AI2158</f>
        <v>9.4234071800000443E-3</v>
      </c>
      <c r="AK2158" s="16" cm="1">
        <f t="array" ref="AK2158">100000000/Lvac($AA2158)-0</f>
        <v>32571.136720048056</v>
      </c>
      <c r="AL2158" s="16">
        <f>MAX(0.1,0.007/$AA2158*$AE2158)</f>
        <v>0.1</v>
      </c>
      <c r="AM2158" s="10" cm="1">
        <f t="array" ref="AM2158">Lvac($AI2158)-$BA2158</f>
        <v>-6.4528985017204832E-3</v>
      </c>
      <c r="AN2158" s="10">
        <f t="shared" ref="AN2158:AN2159" si="3023">$AK2158-($AX2158-$AW2158)</f>
        <v>6.672004805659526E-2</v>
      </c>
      <c r="AO2158" s="3">
        <f t="shared" ref="AO2158:AO2159" si="3024">AM2158/AJ2158</f>
        <v>-0.68477339230505929</v>
      </c>
      <c r="AP2158" s="3">
        <v>-0.66739573766350668</v>
      </c>
      <c r="AS2158" s="3">
        <f t="shared" si="2966"/>
        <v>-3.2799519431137014E-3</v>
      </c>
      <c r="AT2158" s="3" cm="1">
        <f t="array" ref="AT2158">AS2158-(100000000/LvacE($A2158)-$E2158)</f>
        <v>-5.4053096391726285E-5</v>
      </c>
      <c r="AU2158" t="s">
        <v>4969</v>
      </c>
      <c r="AV2158" t="s">
        <v>4902</v>
      </c>
      <c r="AW2158" s="3">
        <v>33338.370000000003</v>
      </c>
      <c r="AX2158" s="3">
        <v>65909.440000000002</v>
      </c>
      <c r="AY2158" s="3"/>
      <c r="AZ2158" s="10" cm="1">
        <f t="array" ref="AZ2158">Lair(100000000/($AX2158-$AW2158))</f>
        <v>3069.3172875667606</v>
      </c>
      <c r="BA2158" s="10">
        <f t="shared" ref="BA2158:BA2159" si="3025">100000000/($AX2158-$AW2158)</f>
        <v>3070.2092378297675</v>
      </c>
      <c r="BB2158" s="12">
        <v>45400000</v>
      </c>
      <c r="BC2158" s="3">
        <v>0.44900000000000001</v>
      </c>
      <c r="BD2158" s="12" cm="1">
        <f t="array" ref="BD2158">SfromgA($BB2158,$BA2158,"")</f>
        <v>0.6484748465092377</v>
      </c>
      <c r="BE2158" s="29">
        <f t="shared" ref="BE2158:BE2159" si="3026">(10^MAX(0.05, -0.312925054856973*((LN($BD2158))^(1/3)) + 0.454808404431693)-1)*100</f>
        <v>391.55415994303155</v>
      </c>
      <c r="BG2158" s="3"/>
      <c r="BH2158" s="3"/>
      <c r="BI2158" s="12">
        <f t="shared" ref="BI2158:BI2159" si="3027">IF($BB2158="",$BF2158,$BB2158)</f>
        <v>45400000</v>
      </c>
      <c r="BJ2158" s="29">
        <f t="shared" ref="BJ2158:BJ2159" si="3028">IF($BB2158="",$BH2158,$BE2158)</f>
        <v>391.55415994303155</v>
      </c>
      <c r="BK2158" s="3">
        <f t="shared" ref="BK2158:BK2159" si="3029">LN(BN2158*100000000/($AX2158-$AW2158)/$BI2158)</f>
        <v>-6.8235886124052039</v>
      </c>
      <c r="BL2158" s="13">
        <f>EXP(BK$4341*$AX2158+BK$4342)*$BI2158/(100000000/($AX2158-$AW2158))</f>
        <v>11.108164656645553</v>
      </c>
      <c r="BM2158" s="3">
        <f t="shared" ref="BM2158:BM2159" si="3030">LN(BL2158/$C2158)</f>
        <v>0.32823885090346328</v>
      </c>
      <c r="BN2158" s="16" cm="1">
        <f t="array" ref="BN2158">$C2158*EXP(poly_from_str(100000000/$E2158,BN$4342))</f>
        <v>16.085738254290408</v>
      </c>
      <c r="BO2158" s="3">
        <f t="shared" ref="BO2158:BO2159" si="3031">LN($C2158)</f>
        <v>2.0794415416798357</v>
      </c>
      <c r="BP2158" s="13">
        <f t="shared" ref="BP2158:BP2159" si="3032">LN(BL2158/BN2158)</f>
        <v>-0.37025266411944519</v>
      </c>
      <c r="BY2158">
        <v>15138</v>
      </c>
    </row>
    <row r="2159" spans="1:77" hidden="1" x14ac:dyDescent="0.25">
      <c r="A2159" t="s">
        <v>2964</v>
      </c>
      <c r="B2159" s="2" t="str">
        <f t="shared" si="2952"/>
        <v/>
      </c>
      <c r="C2159">
        <v>9</v>
      </c>
      <c r="D2159" t="s">
        <v>143</v>
      </c>
      <c r="E2159">
        <v>32572.76</v>
      </c>
      <c r="F2159">
        <v>38448</v>
      </c>
      <c r="G2159" t="s">
        <v>5</v>
      </c>
      <c r="H2159" s="5" t="s">
        <v>4</v>
      </c>
      <c r="I2159">
        <v>71021</v>
      </c>
      <c r="J2159" t="s">
        <v>3</v>
      </c>
      <c r="K2159" s="5" t="s">
        <v>4</v>
      </c>
      <c r="L2159">
        <v>38448.379999999997</v>
      </c>
      <c r="M2159" t="str">
        <f t="shared" si="3018"/>
        <v>e</v>
      </c>
      <c r="N2159" t="str">
        <f t="shared" si="3019"/>
        <v>9/2</v>
      </c>
      <c r="O2159">
        <v>71021.100000000006</v>
      </c>
      <c r="P2159" t="str">
        <f t="shared" si="3020"/>
        <v>o</v>
      </c>
      <c r="Q2159" t="str">
        <f t="shared" si="3021"/>
        <v>9/2</v>
      </c>
      <c r="R2159">
        <v>21</v>
      </c>
      <c r="AA2159" s="10">
        <f t="shared" si="2958"/>
        <v>3069.1579999999999</v>
      </c>
      <c r="AB2159" s="3" cm="1">
        <f t="array" ref="AB2159">100000000/Lvac(AA2159)</f>
        <v>32572.76035244884</v>
      </c>
      <c r="AC2159" s="28">
        <f t="shared" si="2959"/>
        <v>3.2582226134985556E-7</v>
      </c>
      <c r="AD2159" s="28">
        <f t="shared" si="2960"/>
        <v>3.0700499103534508E-7</v>
      </c>
      <c r="AE2159" s="21">
        <f t="shared" si="2961"/>
        <v>32572.760165753523</v>
      </c>
      <c r="AF2159" s="10" cm="1">
        <f t="array" ref="AF2159">Lair(100000000/AE2159)</f>
        <v>3069.1580175920112</v>
      </c>
      <c r="AG2159" s="10">
        <f t="shared" si="2962"/>
        <v>1.03064652182209E-2</v>
      </c>
      <c r="AH2159" s="10" t="b">
        <f t="shared" si="2953"/>
        <v>1</v>
      </c>
      <c r="AI2159" s="10">
        <f t="shared" si="3022"/>
        <v>3069.1580175920112</v>
      </c>
      <c r="AJ2159">
        <v>7.0000000000000001E-3</v>
      </c>
      <c r="AK2159" s="3" cm="1">
        <f t="array" ref="AK2159">100000000/Lvac($AA2159)</f>
        <v>32572.76035244884</v>
      </c>
      <c r="AL2159" s="21">
        <f t="shared" ref="AL2159:AL2163" si="3033">AJ2159/AI2159*AK2159</f>
        <v>7.4290512629269126E-2</v>
      </c>
      <c r="AM2159" s="10" cm="1">
        <f t="array" ref="AM2159">Lvac($AI2159)-$BA2159</f>
        <v>-3.7857099036955333E-3</v>
      </c>
      <c r="AN2159" s="10">
        <f t="shared" si="3023"/>
        <v>4.0352448831981746E-2</v>
      </c>
      <c r="AO2159" s="3">
        <f t="shared" si="3024"/>
        <v>-0.54081570052793326</v>
      </c>
      <c r="AP2159" s="3">
        <v>-0.54332947469707249</v>
      </c>
      <c r="AS2159" s="3">
        <f t="shared" si="2966"/>
        <v>3.5244884202256799E-4</v>
      </c>
      <c r="AT2159" s="3" cm="1">
        <f t="array" ref="AT2159">AS2159-(100000000/LvacE($A2159)-$E2159)</f>
        <v>-5.4051743063610047E-5</v>
      </c>
      <c r="AU2159" t="s">
        <v>4811</v>
      </c>
      <c r="AV2159" t="s">
        <v>4917</v>
      </c>
      <c r="AW2159" s="3">
        <v>38448.379999999997</v>
      </c>
      <c r="AX2159" s="3">
        <v>71021.100000000006</v>
      </c>
      <c r="AY2159" s="3"/>
      <c r="AZ2159" s="10" cm="1">
        <f t="array" ref="AZ2159">Lair(100000000/($AX2159-$AW2159))</f>
        <v>3069.1618023536471</v>
      </c>
      <c r="BA2159" s="10">
        <f t="shared" si="3025"/>
        <v>3070.0537136597736</v>
      </c>
      <c r="BB2159" s="12">
        <v>25100000</v>
      </c>
      <c r="BC2159" s="3">
        <v>0.251</v>
      </c>
      <c r="BD2159" s="12" cm="1">
        <f t="array" ref="BD2159">SfromgA($BB2159,$BA2159,"")</f>
        <v>0.35846355149455111</v>
      </c>
      <c r="BE2159" s="29">
        <f t="shared" si="3026"/>
        <v>489.40654370641124</v>
      </c>
      <c r="BG2159" s="3"/>
      <c r="BH2159" s="3"/>
      <c r="BI2159" s="12">
        <f t="shared" si="3027"/>
        <v>25100000</v>
      </c>
      <c r="BJ2159" s="29">
        <f t="shared" si="3028"/>
        <v>489.40654370641124</v>
      </c>
      <c r="BK2159" s="3">
        <f t="shared" si="3029"/>
        <v>-6.113193896263442</v>
      </c>
      <c r="BL2159" s="13">
        <f>EXP(BK$4341*$AX2159+BK$4342)*$BI2159/(100000000/($AX2159-$AW2159))</f>
        <v>4.164940861026901</v>
      </c>
      <c r="BM2159" s="3">
        <f t="shared" si="3030"/>
        <v>-0.77052250085137763</v>
      </c>
      <c r="BN2159" s="16" cm="1">
        <f t="array" ref="BN2159">$C2159*EXP(poly_from_str(100000000/$E2159,BN$4342))</f>
        <v>18.096782700241686</v>
      </c>
      <c r="BO2159" s="3">
        <f t="shared" si="3031"/>
        <v>2.1972245773362196</v>
      </c>
      <c r="BP2159" s="13">
        <f t="shared" si="3032"/>
        <v>-1.4690320946194291</v>
      </c>
      <c r="BY2159">
        <v>17031</v>
      </c>
    </row>
    <row r="2160" spans="1:77" hidden="1" x14ac:dyDescent="0.25">
      <c r="A2160" t="s">
        <v>2965</v>
      </c>
      <c r="B2160" s="2" t="str">
        <f t="shared" si="2952"/>
        <v/>
      </c>
      <c r="C2160">
        <v>9</v>
      </c>
      <c r="D2160" t="s">
        <v>1155</v>
      </c>
      <c r="E2160">
        <v>32573.93</v>
      </c>
      <c r="R2160">
        <v>21</v>
      </c>
      <c r="S2160" t="s">
        <v>22</v>
      </c>
      <c r="AA2160" s="10">
        <f t="shared" si="2958"/>
        <v>3069.0479999999998</v>
      </c>
      <c r="AB2160" s="3" cm="1">
        <f t="array" ref="AB2160">100000000/Lvac(AA2160)</f>
        <v>32573.927769886683</v>
      </c>
      <c r="AC2160" s="28">
        <f t="shared" si="2959"/>
        <v>3.2583393938446063E-7</v>
      </c>
      <c r="AD2160" s="28">
        <f t="shared" si="2960"/>
        <v>3.0699398827931974E-7</v>
      </c>
      <c r="AE2160" s="21">
        <f t="shared" si="2961"/>
        <v>32573.928951277361</v>
      </c>
      <c r="AF2160" s="10" cm="1">
        <f t="array" ref="AF2160">Lair(100000000/AE2160)</f>
        <v>3069.0478886873639</v>
      </c>
      <c r="AG2160" s="10">
        <f t="shared" si="2962"/>
        <v>1.0306845603243528E-2</v>
      </c>
      <c r="AH2160" s="10" t="b">
        <f t="shared" si="2953"/>
        <v>1</v>
      </c>
      <c r="AI2160" s="10">
        <f t="shared" si="2979"/>
        <v>3069.0479999999998</v>
      </c>
      <c r="AJ2160">
        <v>7.0000000000000001E-3</v>
      </c>
      <c r="AK2160" s="3" cm="1">
        <f t="array" ref="AK2160">100000000/Lvac($AA2160)</f>
        <v>32573.927769886683</v>
      </c>
      <c r="AL2160" s="21">
        <f t="shared" si="3033"/>
        <v>7.4295838445409393E-2</v>
      </c>
      <c r="AM2160" s="21"/>
      <c r="AN2160" s="21"/>
      <c r="AO2160" s="21"/>
      <c r="AP2160" s="21"/>
      <c r="AS2160" s="3">
        <f t="shared" si="2966"/>
        <v>-2.2301133176370058E-3</v>
      </c>
      <c r="AT2160" s="3" cm="1">
        <f t="array" ref="AT2160">AS2160-(100000000/LvacE($A2160)-$E2160)</f>
        <v>-5.4050768085289747E-5</v>
      </c>
      <c r="BB2160"/>
      <c r="BC2160"/>
      <c r="BD2160"/>
      <c r="BE2160"/>
      <c r="BF2160"/>
      <c r="BG2160"/>
      <c r="BH2160"/>
      <c r="BI2160"/>
      <c r="BJ2160"/>
      <c r="BN2160" s="16" cm="1">
        <f t="array" ref="BN2160">$C2160*EXP(poly_from_str(100000000/$E2160,BN$4342))</f>
        <v>18.097014856971761</v>
      </c>
      <c r="BO2160" s="16"/>
      <c r="BY2160" t="e">
        <v>#N/A</v>
      </c>
    </row>
    <row r="2161" spans="1:77" hidden="1" x14ac:dyDescent="0.25">
      <c r="A2161" t="s">
        <v>2966</v>
      </c>
      <c r="B2161" s="2" t="str">
        <f t="shared" si="2952"/>
        <v/>
      </c>
      <c r="C2161">
        <v>9</v>
      </c>
      <c r="D2161" t="s">
        <v>1155</v>
      </c>
      <c r="E2161">
        <v>32580.99</v>
      </c>
      <c r="F2161">
        <v>35384</v>
      </c>
      <c r="G2161" t="s">
        <v>5</v>
      </c>
      <c r="H2161" s="5" t="s">
        <v>18</v>
      </c>
      <c r="I2161">
        <v>67965</v>
      </c>
      <c r="J2161" t="s">
        <v>3</v>
      </c>
      <c r="K2161" s="5" t="s">
        <v>19</v>
      </c>
      <c r="L2161">
        <v>35384.17</v>
      </c>
      <c r="M2161" t="str">
        <f>$G2161&amp;""</f>
        <v>e</v>
      </c>
      <c r="N2161" t="str">
        <f>$H2161&amp;""</f>
        <v>5/2</v>
      </c>
      <c r="O2161">
        <v>67965.47</v>
      </c>
      <c r="P2161" t="str">
        <f>$J2161&amp;""</f>
        <v>o</v>
      </c>
      <c r="Q2161" t="str">
        <f>$K2161&amp;""</f>
        <v>3/2</v>
      </c>
      <c r="R2161">
        <v>21</v>
      </c>
      <c r="AA2161" s="10">
        <f t="shared" si="2958"/>
        <v>3068.3829999999998</v>
      </c>
      <c r="AB2161" s="3" cm="1">
        <f t="array" ref="AB2161">100000000/Lvac(AA2161)</f>
        <v>32580.987121391434</v>
      </c>
      <c r="AC2161" s="28">
        <f t="shared" si="2959"/>
        <v>3.2590455624346769E-7</v>
      </c>
      <c r="AD2161" s="28">
        <f t="shared" si="2960"/>
        <v>3.0692747161839E-7</v>
      </c>
      <c r="AE2161" s="21">
        <f t="shared" si="2961"/>
        <v>32580.988646940594</v>
      </c>
      <c r="AF2161" s="10" cm="1">
        <f t="array" ref="AF2161">Lair(100000000/AE2161)</f>
        <v>3068.3828563224483</v>
      </c>
      <c r="AG2161" s="10">
        <f t="shared" si="2962"/>
        <v>1.0309146074885606E-2</v>
      </c>
      <c r="AH2161" s="10" t="b">
        <f t="shared" si="2953"/>
        <v>1</v>
      </c>
      <c r="AI2161" s="10">
        <f>$AF2161</f>
        <v>3068.3828563224483</v>
      </c>
      <c r="AJ2161">
        <v>2.9000000000000001E-2</v>
      </c>
      <c r="AK2161" s="3" cm="1">
        <f t="array" ref="AK2161">100000000/Lvac($AA2161)</f>
        <v>32580.987121391434</v>
      </c>
      <c r="AL2161" s="21">
        <f t="shared" si="3033"/>
        <v>0.30793048676226209</v>
      </c>
      <c r="AM2161" s="10" cm="1">
        <f t="array" ref="AM2161">Lvac($AI2161)-$BA2161</f>
        <v>2.9330567789202178E-2</v>
      </c>
      <c r="AN2161" s="10">
        <f>$AK2161-($AX2161-$AW2161)</f>
        <v>-0.31287860856900807</v>
      </c>
      <c r="AO2161" s="3">
        <f>AM2161/AJ2161</f>
        <v>1.0113988892828336</v>
      </c>
      <c r="AP2161" s="3">
        <v>1.0163545288503819</v>
      </c>
      <c r="AS2161" s="3">
        <f t="shared" si="2966"/>
        <v>-2.878608567698393E-3</v>
      </c>
      <c r="AT2161" s="3" cm="1">
        <f t="array" ref="AT2161">AS2161-(100000000/LvacE($A2161)-$E2161)</f>
        <v>-5.4044812713982537E-5</v>
      </c>
      <c r="AU2161" t="s">
        <v>4723</v>
      </c>
      <c r="AV2161" t="s">
        <v>4830</v>
      </c>
      <c r="AW2161" s="3">
        <v>35384.17</v>
      </c>
      <c r="AX2161" s="3">
        <v>67965.47</v>
      </c>
      <c r="AY2161" s="3"/>
      <c r="AZ2161" s="10" cm="1">
        <f t="array" ref="AZ2161">Lair(100000000/($AX2161-$AW2161))</f>
        <v>3068.3535331011117</v>
      </c>
      <c r="BA2161" s="10">
        <f>100000000/($AX2161-$AW2161)</f>
        <v>3069.2452419025635</v>
      </c>
      <c r="BB2161" s="12">
        <v>793000000</v>
      </c>
      <c r="BC2161" s="3">
        <v>0.8</v>
      </c>
      <c r="BD2161" s="12" cm="1">
        <f t="array" ref="BD2161">SfromgA($BB2161,$BA2161,"")</f>
        <v>11.316218408929904</v>
      </c>
      <c r="BE2161" s="29">
        <f>(10^MAX(0.05, -0.312925054856973*((LN($BD2161))^(1/3)) + 0.454808404431693)-1)*100</f>
        <v>12.201845430196357</v>
      </c>
      <c r="BG2161" s="3"/>
      <c r="BH2161" s="3"/>
      <c r="BI2161" s="12">
        <f>IF($BB2161="",$BF2161,$BB2161)</f>
        <v>793000000</v>
      </c>
      <c r="BJ2161" s="29">
        <f>IF($BB2161="",$BH2161,$BE2161)</f>
        <v>12.201845430196357</v>
      </c>
      <c r="BK2161" s="3">
        <f>LN(BN2161*100000000/($AX2161-$AW2161)/$BI2161)</f>
        <v>-9.5663264732845796</v>
      </c>
      <c r="BL2161" s="13">
        <f>EXP(BK$4341*$AX2161+BK$4342)*$BI2161/(100000000/($AX2161-$AW2161))</f>
        <v>166.01664693804375</v>
      </c>
      <c r="BM2161" s="3">
        <f t="shared" ref="BM2161" si="3034">LN(BL2161/$C2161)</f>
        <v>2.9148634887516436</v>
      </c>
      <c r="BN2161" s="16" cm="1">
        <f t="array" ref="BN2161">$C2161*EXP(poly_from_str(100000000/$E2161,BN$4342))</f>
        <v>18.098342246794321</v>
      </c>
      <c r="BO2161" s="3">
        <f>LN($C2161)</f>
        <v>2.1972245773362196</v>
      </c>
      <c r="BP2161" s="13">
        <f>LN(BL2161/BN2161)</f>
        <v>2.2162677205854724</v>
      </c>
      <c r="BY2161">
        <v>17033</v>
      </c>
    </row>
    <row r="2162" spans="1:77" hidden="1" x14ac:dyDescent="0.25">
      <c r="A2162" t="s">
        <v>2967</v>
      </c>
      <c r="B2162" s="2" t="str">
        <f t="shared" si="2952"/>
        <v/>
      </c>
      <c r="C2162">
        <v>4</v>
      </c>
      <c r="E2162">
        <v>32592.7</v>
      </c>
      <c r="R2162">
        <v>21</v>
      </c>
      <c r="S2162" t="s">
        <v>22</v>
      </c>
      <c r="AA2162" s="10">
        <f t="shared" si="2958"/>
        <v>3067.28</v>
      </c>
      <c r="AB2162" s="3" cm="1">
        <f t="array" ref="AB2162">100000000/Lvac(AA2162)</f>
        <v>32592.702839535228</v>
      </c>
      <c r="AC2162" s="28">
        <f t="shared" si="2959"/>
        <v>3.2602175217130485E-7</v>
      </c>
      <c r="AD2162" s="28">
        <f t="shared" si="2960"/>
        <v>3.0681714398567504E-7</v>
      </c>
      <c r="AE2162" s="21">
        <f t="shared" si="2961"/>
        <v>32592.701333676214</v>
      </c>
      <c r="AF2162" s="10" cm="1">
        <f t="array" ref="AF2162">Lair(100000000/AE2162)</f>
        <v>3067.2801417211922</v>
      </c>
      <c r="AG2162" s="10">
        <f t="shared" si="2962"/>
        <v>1.0312965043871969E-2</v>
      </c>
      <c r="AH2162" s="10" t="b">
        <f t="shared" si="2953"/>
        <v>1</v>
      </c>
      <c r="AI2162" s="10">
        <f t="shared" si="2979"/>
        <v>3067.28</v>
      </c>
      <c r="AJ2162">
        <v>3.0000000000000001E-3</v>
      </c>
      <c r="AK2162" s="3" cm="1">
        <f t="array" ref="AK2162">100000000/Lvac($AA2162)</f>
        <v>32592.702839535228</v>
      </c>
      <c r="AL2162" s="21">
        <f t="shared" si="3033"/>
        <v>3.1877790263231814E-2</v>
      </c>
      <c r="AM2162" s="21"/>
      <c r="AN2162" s="21"/>
      <c r="AO2162" s="21"/>
      <c r="AP2162" s="21"/>
      <c r="AS2162" s="3">
        <f t="shared" si="2966"/>
        <v>2.8395352273946628E-3</v>
      </c>
      <c r="AT2162" s="3" cm="1">
        <f t="array" ref="AT2162">AS2162-(100000000/LvacE($A2162)-$E2162)</f>
        <v>-5.4034728236729279E-5</v>
      </c>
      <c r="BB2162"/>
      <c r="BC2162"/>
      <c r="BD2162"/>
      <c r="BE2162"/>
      <c r="BF2162"/>
      <c r="BG2162"/>
      <c r="BH2162"/>
      <c r="BI2162"/>
      <c r="BJ2162"/>
      <c r="BN2162" s="16" cm="1">
        <f t="array" ref="BN2162">$C2162*EXP(poly_from_str(100000000/$E2162,BN$4342))</f>
        <v>8.0445626281971663</v>
      </c>
      <c r="BO2162" s="16"/>
      <c r="BY2162" t="e">
        <v>#N/A</v>
      </c>
    </row>
    <row r="2163" spans="1:77" hidden="1" x14ac:dyDescent="0.25">
      <c r="A2163" t="s">
        <v>2968</v>
      </c>
      <c r="B2163" s="2" t="str">
        <f t="shared" si="2952"/>
        <v/>
      </c>
      <c r="C2163">
        <v>0</v>
      </c>
      <c r="E2163">
        <v>32598.45</v>
      </c>
      <c r="R2163">
        <v>21</v>
      </c>
      <c r="S2163" t="s">
        <v>22</v>
      </c>
      <c r="AA2163" s="10">
        <f t="shared" si="2958"/>
        <v>3066.739</v>
      </c>
      <c r="AB2163" s="3" cm="1">
        <f t="array" ref="AB2163">100000000/Lvac(AA2163)</f>
        <v>32598.452251164457</v>
      </c>
      <c r="AC2163" s="28">
        <f t="shared" si="2959"/>
        <v>3.2607926530428579E-7</v>
      </c>
      <c r="AD2163" s="28">
        <f t="shared" si="2960"/>
        <v>3.0676303043322517E-7</v>
      </c>
      <c r="AE2163" s="21">
        <f t="shared" si="2961"/>
        <v>32598.451056933933</v>
      </c>
      <c r="AF2163" s="10" cm="1">
        <f t="array" ref="AF2163">Lair(100000000/AE2163)</f>
        <v>3066.7391123531993</v>
      </c>
      <c r="AG2163" s="10">
        <f t="shared" si="2962"/>
        <v>1.0314839680058273E-2</v>
      </c>
      <c r="AH2163" s="10" t="b">
        <f t="shared" si="2953"/>
        <v>1</v>
      </c>
      <c r="AI2163" s="10">
        <f t="shared" si="2979"/>
        <v>3066.739</v>
      </c>
      <c r="AJ2163">
        <v>3.0000000000000001E-3</v>
      </c>
      <c r="AK2163" s="3" cm="1">
        <f t="array" ref="AK2163">100000000/Lvac($AA2163)</f>
        <v>32598.452251164457</v>
      </c>
      <c r="AL2163" s="21">
        <f t="shared" si="3033"/>
        <v>3.1889038080349645E-2</v>
      </c>
      <c r="AM2163" s="21"/>
      <c r="AN2163" s="21"/>
      <c r="AO2163" s="21"/>
      <c r="AP2163" s="21"/>
      <c r="AS2163" s="3">
        <f t="shared" si="2966"/>
        <v>2.2511644565383904E-3</v>
      </c>
      <c r="AT2163" s="3" cm="1">
        <f t="array" ref="AT2163">AS2163-(100000000/LvacE($A2163)-$E2163)</f>
        <v>-5.4029689636081457E-5</v>
      </c>
      <c r="BB2163"/>
      <c r="BC2163"/>
      <c r="BD2163"/>
      <c r="BE2163"/>
      <c r="BF2163"/>
      <c r="BG2163"/>
      <c r="BH2163"/>
      <c r="BI2163"/>
      <c r="BJ2163"/>
      <c r="BN2163" s="16" cm="1">
        <f t="array" ref="BN2163">$C2163*EXP(poly_from_str(100000000/$E2163,BN$4342))</f>
        <v>0</v>
      </c>
      <c r="BO2163" s="16"/>
      <c r="BY2163" t="e">
        <v>#N/A</v>
      </c>
    </row>
    <row r="2164" spans="1:77" hidden="1" x14ac:dyDescent="0.25">
      <c r="A2164" t="s">
        <v>2969</v>
      </c>
      <c r="B2164" s="2" t="str">
        <f t="shared" si="2952"/>
        <v/>
      </c>
      <c r="C2164">
        <v>150</v>
      </c>
      <c r="D2164" t="s">
        <v>170</v>
      </c>
      <c r="E2164">
        <v>32598.76</v>
      </c>
      <c r="F2164">
        <v>30994</v>
      </c>
      <c r="G2164" t="s">
        <v>5</v>
      </c>
      <c r="H2164" s="5" t="s">
        <v>4</v>
      </c>
      <c r="I2164">
        <v>63593</v>
      </c>
      <c r="J2164" t="s">
        <v>3</v>
      </c>
      <c r="K2164" s="5" t="s">
        <v>4</v>
      </c>
      <c r="L2164">
        <v>30994.55</v>
      </c>
      <c r="M2164" t="str">
        <f>$G2164&amp;""</f>
        <v>e</v>
      </c>
      <c r="N2164" t="str">
        <f>$H2164&amp;""</f>
        <v>9/2</v>
      </c>
      <c r="O2164">
        <v>63593.35</v>
      </c>
      <c r="P2164" t="str">
        <f>$J2164&amp;""</f>
        <v>o</v>
      </c>
      <c r="Q2164" t="str">
        <f>$K2164&amp;""</f>
        <v>9/2</v>
      </c>
      <c r="R2164">
        <v>21</v>
      </c>
      <c r="AA2164" s="10">
        <f t="shared" si="2958"/>
        <v>3066.71</v>
      </c>
      <c r="AB2164" s="3" cm="1">
        <f t="array" ref="AB2164">100000000/Lvac(AA2164)</f>
        <v>32598.760502412566</v>
      </c>
      <c r="AC2164" s="28">
        <f t="shared" si="2959"/>
        <v>3.2608234883637512E-7</v>
      </c>
      <c r="AD2164" s="28">
        <f t="shared" si="2960"/>
        <v>3.0676012970676971E-7</v>
      </c>
      <c r="AE2164" s="21">
        <f t="shared" si="2961"/>
        <v>32598.760235880683</v>
      </c>
      <c r="AF2164" s="10" cm="1">
        <f t="array" ref="AF2164">Lair(100000000/AE2164)</f>
        <v>3066.7100250748426</v>
      </c>
      <c r="AG2164" s="10">
        <f t="shared" si="2962"/>
        <v>1.0314940196890571E-2</v>
      </c>
      <c r="AH2164" s="10" t="b">
        <f t="shared" si="2953"/>
        <v>1</v>
      </c>
      <c r="AI2164" s="10">
        <f>$AF2164</f>
        <v>3066.7100250748426</v>
      </c>
      <c r="AJ2164" s="10">
        <f>AL2164/AK2164*AI2164</f>
        <v>9.4074436506500977E-3</v>
      </c>
      <c r="AK2164" s="16" cm="1">
        <f t="array" ref="AK2164">100000000/Lvac($AA2164)-0</f>
        <v>32598.760502412566</v>
      </c>
      <c r="AL2164" s="16">
        <f>MAX(0.1,0.007/$AA2164*$AE2164)</f>
        <v>0.1</v>
      </c>
      <c r="AM2164" s="10" cm="1">
        <f t="array" ref="AM2164">Lvac($AI2164)-$BA2164</f>
        <v>3.7418697925204469E-3</v>
      </c>
      <c r="AN2164" s="10">
        <f>$AK2164-($AX2164-$AW2164)</f>
        <v>-3.9497587433288572E-2</v>
      </c>
      <c r="AO2164" s="3">
        <f>AM2164/AJ2164</f>
        <v>0.39775628018371034</v>
      </c>
      <c r="AP2164" s="3">
        <v>0.39509018995098405</v>
      </c>
      <c r="AS2164" s="3">
        <f t="shared" si="2966"/>
        <v>5.0241256758454256E-4</v>
      </c>
      <c r="AT2164" s="3" cm="1">
        <f t="array" ref="AT2164">AS2164-(100000000/LvacE($A2164)-$E2164)</f>
        <v>-5.4029416787670925E-5</v>
      </c>
      <c r="AU2164" t="s">
        <v>4783</v>
      </c>
      <c r="AV2164" t="s">
        <v>4835</v>
      </c>
      <c r="AW2164" s="3">
        <v>30994.55</v>
      </c>
      <c r="AX2164" s="3">
        <v>63593.35</v>
      </c>
      <c r="AY2164" s="3"/>
      <c r="AZ2164" s="10" cm="1">
        <f t="array" ref="AZ2164">Lair(100000000/($AX2164-$AW2164))</f>
        <v>3066.7062841421598</v>
      </c>
      <c r="BA2164" s="10">
        <f>100000000/($AX2164-$AW2164)</f>
        <v>3067.5975802790285</v>
      </c>
      <c r="BB2164" s="12">
        <v>1000000000</v>
      </c>
      <c r="BC2164" s="3">
        <v>0.69099999999999995</v>
      </c>
      <c r="BD2164" s="12" cm="1">
        <f t="array" ref="BD2164">SfromgA($BB2164,$BA2164,"")</f>
        <v>14.247167148166922</v>
      </c>
      <c r="BE2164" s="29">
        <f>(10^MAX(0.05, -0.312925054856973*((LN($BD2164))^(1/3)) + 0.454808404431693)-1)*100</f>
        <v>12.201845430196357</v>
      </c>
      <c r="BF2164" s="12">
        <v>913157003.56954932</v>
      </c>
      <c r="BG2164" s="12" cm="1">
        <f t="array" ref="BG2164">SfromgA($BF2164,$BA2164,"")</f>
        <v>13.009900462374627</v>
      </c>
      <c r="BH2164" s="29">
        <f>(10^MAX(0.05, -0.312925054856973*((LN($BG2164))^(1/3)) + 0.454808404431693)-1)*100</f>
        <v>12.201845430196357</v>
      </c>
      <c r="BI2164" s="12">
        <f>IF($BB2164="",$BF2164,$BB2164)</f>
        <v>1000000000</v>
      </c>
      <c r="BJ2164" s="29">
        <f>IF($BB2164="",$BH2164,$BE2164)</f>
        <v>12.201845430196357</v>
      </c>
      <c r="BK2164" s="3">
        <f>LN(BN2164*100000000/($AX2164-$AW2164)/$BI2164)</f>
        <v>-6.9852310296975926</v>
      </c>
      <c r="BL2164" s="13">
        <f>EXP(BK$4341*$AX2164+BK$4342)*$BI2164/(100000000/($AX2164-$AW2164))</f>
        <v>291.99931266335528</v>
      </c>
      <c r="BM2164" s="3">
        <f t="shared" ref="BM2164" si="3035">LN(BL2164/$C2164)</f>
        <v>0.66611615427663673</v>
      </c>
      <c r="BN2164" s="16" cm="1">
        <f t="array" ref="BN2164">$C2164*EXP(poly_from_str(100000000/$E2164,BN$4342))</f>
        <v>301.68542039591392</v>
      </c>
      <c r="BO2164" s="3">
        <f>LN($C2164)</f>
        <v>5.0106352940962555</v>
      </c>
      <c r="BP2164" s="13">
        <f>LN(BL2164/BN2164)</f>
        <v>-3.2633371784910638E-2</v>
      </c>
      <c r="BY2164">
        <v>283940</v>
      </c>
    </row>
    <row r="2165" spans="1:77" hidden="1" x14ac:dyDescent="0.25">
      <c r="A2165" t="s">
        <v>2970</v>
      </c>
      <c r="B2165" s="2" t="str">
        <f t="shared" si="2952"/>
        <v/>
      </c>
      <c r="C2165">
        <v>1</v>
      </c>
      <c r="E2165">
        <v>32629.25</v>
      </c>
      <c r="R2165">
        <v>21</v>
      </c>
      <c r="S2165" t="s">
        <v>22</v>
      </c>
      <c r="AA2165" s="10">
        <f t="shared" si="2958"/>
        <v>3063.8440000000001</v>
      </c>
      <c r="AB2165" s="3" cm="1">
        <f t="array" ref="AB2165">100000000/Lvac(AA2165)</f>
        <v>32629.253012113059</v>
      </c>
      <c r="AC2165" s="28">
        <f t="shared" si="2959"/>
        <v>3.2638737481412239E-7</v>
      </c>
      <c r="AD2165" s="28">
        <f t="shared" si="2960"/>
        <v>3.0647345792095421E-7</v>
      </c>
      <c r="AE2165" s="21">
        <f t="shared" si="2961"/>
        <v>32629.25141136962</v>
      </c>
      <c r="AF2165" s="10" cm="1">
        <f t="array" ref="AF2165">Lair(100000000/AE2165)</f>
        <v>3063.8441503137592</v>
      </c>
      <c r="AG2165" s="10">
        <f t="shared" si="2962"/>
        <v>1.0324888116384687E-2</v>
      </c>
      <c r="AH2165" s="10" t="b">
        <f t="shared" si="2953"/>
        <v>1</v>
      </c>
      <c r="AI2165" s="10">
        <f t="shared" si="2979"/>
        <v>3063.8440000000001</v>
      </c>
      <c r="AJ2165">
        <v>3.0000000000000001E-3</v>
      </c>
      <c r="AK2165" s="3" cm="1">
        <f t="array" ref="AK2165">100000000/Lvac($AA2165)</f>
        <v>32629.253012113059</v>
      </c>
      <c r="AL2165" s="21">
        <f t="shared" ref="AL2165:AL2167" si="3036">AJ2165/AI2165*AK2165</f>
        <v>3.1949328698308126E-2</v>
      </c>
      <c r="AM2165" s="21"/>
      <c r="AN2165" s="21"/>
      <c r="AO2165" s="21"/>
      <c r="AP2165" s="21"/>
      <c r="AS2165" s="3">
        <f t="shared" si="2966"/>
        <v>3.0121130585030187E-3</v>
      </c>
      <c r="AT2165" s="3" cm="1">
        <f t="array" ref="AT2165">AS2165-(100000000/LvacE($A2165)-$E2165)</f>
        <v>-5.400164081947878E-5</v>
      </c>
      <c r="BB2165"/>
      <c r="BC2165"/>
      <c r="BD2165"/>
      <c r="BE2165"/>
      <c r="BF2165"/>
      <c r="BG2165"/>
      <c r="BH2165"/>
      <c r="BI2165"/>
      <c r="BJ2165"/>
      <c r="BN2165" s="16" cm="1">
        <f t="array" ref="BN2165">$C2165*EXP(poly_from_str(100000000/$E2165,BN$4342))</f>
        <v>2.0115599310402508</v>
      </c>
      <c r="BO2165" s="16"/>
      <c r="BY2165" t="e">
        <v>#N/A</v>
      </c>
    </row>
    <row r="2166" spans="1:77" hidden="1" x14ac:dyDescent="0.25">
      <c r="A2166" t="s">
        <v>2971</v>
      </c>
      <c r="B2166" s="2" t="str">
        <f t="shared" si="2952"/>
        <v/>
      </c>
      <c r="C2166">
        <v>7</v>
      </c>
      <c r="D2166" t="s">
        <v>1155</v>
      </c>
      <c r="E2166">
        <v>32631.46</v>
      </c>
      <c r="R2166">
        <v>21</v>
      </c>
      <c r="S2166" t="s">
        <v>22</v>
      </c>
      <c r="AA2166" s="10">
        <f t="shared" si="2958"/>
        <v>3063.6370000000002</v>
      </c>
      <c r="AB2166" s="3" cm="1">
        <f t="array" ref="AB2166">100000000/Lvac(AA2166)</f>
        <v>32631.45757607168</v>
      </c>
      <c r="AC2166" s="28">
        <f t="shared" si="2959"/>
        <v>3.2640942774878354E-7</v>
      </c>
      <c r="AD2166" s="28">
        <f t="shared" si="2960"/>
        <v>3.0645275273676098E-7</v>
      </c>
      <c r="AE2166" s="21">
        <f t="shared" si="2961"/>
        <v>32631.45886439606</v>
      </c>
      <c r="AF2166" s="10" cm="1">
        <f t="array" ref="AF2166">Lair(100000000/AE2166)</f>
        <v>3063.6368790395181</v>
      </c>
      <c r="AG2166" s="10">
        <f t="shared" si="2962"/>
        <v>1.0325607697007133E-2</v>
      </c>
      <c r="AH2166" s="10" t="b">
        <f t="shared" si="2953"/>
        <v>1</v>
      </c>
      <c r="AI2166" s="10">
        <f t="shared" si="2979"/>
        <v>3063.6370000000002</v>
      </c>
      <c r="AJ2166">
        <v>7.0000000000000001E-3</v>
      </c>
      <c r="AK2166" s="3" cm="1">
        <f t="array" ref="AK2166">100000000/Lvac($AA2166)</f>
        <v>32631.45757607168</v>
      </c>
      <c r="AL2166" s="21">
        <f t="shared" si="3036"/>
        <v>7.4558507758099857E-2</v>
      </c>
      <c r="AM2166" s="21"/>
      <c r="AN2166" s="21"/>
      <c r="AO2166" s="21"/>
      <c r="AP2166" s="21"/>
      <c r="AS2166" s="3">
        <f t="shared" si="2966"/>
        <v>-2.4239283193310257E-3</v>
      </c>
      <c r="AT2166" s="3" cm="1">
        <f t="array" ref="AT2166">AS2166-(100000000/LvacE($A2166)-$E2166)</f>
        <v>-5.3999559895601124E-5</v>
      </c>
      <c r="BB2166"/>
      <c r="BC2166"/>
      <c r="BD2166"/>
      <c r="BE2166"/>
      <c r="BF2166"/>
      <c r="BG2166"/>
      <c r="BH2166"/>
      <c r="BI2166"/>
      <c r="BJ2166"/>
      <c r="BN2166" s="16" cm="1">
        <f t="array" ref="BN2166">$C2166*EXP(poly_from_str(100000000/$E2166,BN$4342))</f>
        <v>14.081012732289302</v>
      </c>
      <c r="BO2166" s="16"/>
      <c r="BY2166" t="e">
        <v>#N/A</v>
      </c>
    </row>
    <row r="2167" spans="1:77" hidden="1" x14ac:dyDescent="0.25">
      <c r="A2167" t="s">
        <v>2972</v>
      </c>
      <c r="B2167" s="2" t="str">
        <f t="shared" si="2952"/>
        <v/>
      </c>
      <c r="C2167">
        <v>9</v>
      </c>
      <c r="D2167" t="s">
        <v>1155</v>
      </c>
      <c r="E2167">
        <v>32636.35</v>
      </c>
      <c r="F2167">
        <v>28720</v>
      </c>
      <c r="G2167" t="s">
        <v>5</v>
      </c>
      <c r="H2167" s="5" t="s">
        <v>4</v>
      </c>
      <c r="I2167">
        <v>61357</v>
      </c>
      <c r="J2167" t="s">
        <v>3</v>
      </c>
      <c r="K2167" s="5" t="s">
        <v>4</v>
      </c>
      <c r="L2167">
        <v>28720.71</v>
      </c>
      <c r="M2167" t="str">
        <f t="shared" ref="M2167:M2168" si="3037">$G2167&amp;""</f>
        <v>e</v>
      </c>
      <c r="N2167" t="str">
        <f t="shared" ref="N2167:N2168" si="3038">$H2167&amp;""</f>
        <v>9/2</v>
      </c>
      <c r="O2167">
        <v>61357.04</v>
      </c>
      <c r="P2167" t="str">
        <f t="shared" ref="P2167:P2168" si="3039">$J2167&amp;""</f>
        <v>o</v>
      </c>
      <c r="Q2167" t="str">
        <f t="shared" ref="Q2167:Q2168" si="3040">$K2167&amp;""</f>
        <v>9/2</v>
      </c>
      <c r="R2167">
        <v>21</v>
      </c>
      <c r="AA2167" s="10">
        <f t="shared" si="2958"/>
        <v>3063.1779999999999</v>
      </c>
      <c r="AB2167" s="3" cm="1">
        <f t="array" ref="AB2167">100000000/Lvac(AA2167)</f>
        <v>32636.347019786976</v>
      </c>
      <c r="AC2167" s="28">
        <f t="shared" si="2959"/>
        <v>3.2645833836623273E-7</v>
      </c>
      <c r="AD2167" s="28">
        <f t="shared" si="2960"/>
        <v>3.0640684124167251E-7</v>
      </c>
      <c r="AE2167" s="21">
        <f t="shared" si="2961"/>
        <v>32636.348604222901</v>
      </c>
      <c r="AF2167" s="10" cm="1">
        <f t="array" ref="AF2167">Lair(100000000/AE2167)</f>
        <v>3063.177851282243</v>
      </c>
      <c r="AG2167" s="10">
        <f t="shared" si="2962"/>
        <v>1.0327203809211705E-2</v>
      </c>
      <c r="AH2167" s="10" t="b">
        <f t="shared" si="2953"/>
        <v>1</v>
      </c>
      <c r="AI2167" s="10">
        <f t="shared" ref="AI2167:AI2168" si="3041">$AF2167</f>
        <v>3063.177851282243</v>
      </c>
      <c r="AJ2167">
        <v>2.9000000000000001E-2</v>
      </c>
      <c r="AK2167" s="3" cm="1">
        <f t="array" ref="AK2167">100000000/Lvac($AA2167)</f>
        <v>32636.347019786976</v>
      </c>
      <c r="AL2167" s="21">
        <f t="shared" si="3036"/>
        <v>0.30897783593519967</v>
      </c>
      <c r="AM2167" s="10" cm="1">
        <f t="array" ref="AM2167">Lvac($AI2167)-$BA2167</f>
        <v>-1.7466611275267496E-3</v>
      </c>
      <c r="AN2167" s="10">
        <f t="shared" ref="AN2167:AN2168" si="3042">$AK2167-($AX2167-$AW2167)</f>
        <v>1.7019786973833106E-2</v>
      </c>
      <c r="AO2167" s="3">
        <f t="shared" ref="AO2167:AO2168" si="3043">AM2167/AJ2167</f>
        <v>-6.0229694052646533E-2</v>
      </c>
      <c r="AP2167" s="3">
        <v>-5.5100211268617041E-2</v>
      </c>
      <c r="AS2167" s="3">
        <f t="shared" si="2966"/>
        <v>-2.9802130229654722E-3</v>
      </c>
      <c r="AT2167" s="3" cm="1">
        <f t="array" ref="AT2167">AS2167-(100000000/LvacE($A2167)-$E2167)</f>
        <v>-5.3994928748579696E-5</v>
      </c>
      <c r="AU2167" t="s">
        <v>4703</v>
      </c>
      <c r="AV2167" t="s">
        <v>4898</v>
      </c>
      <c r="AW2167" s="3">
        <v>28720.71</v>
      </c>
      <c r="AX2167" s="3">
        <v>61357.04</v>
      </c>
      <c r="AY2167" s="3"/>
      <c r="AZ2167" s="10" cm="1">
        <f t="array" ref="AZ2167">Lair(100000000/($AX2167-$AW2167))</f>
        <v>3063.1795975060581</v>
      </c>
      <c r="BA2167" s="10">
        <f t="shared" ref="BA2167:BA2168" si="3044">100000000/($AX2167-$AW2167)</f>
        <v>3064.0700103228519</v>
      </c>
      <c r="BB2167" s="12">
        <v>222000000</v>
      </c>
      <c r="BC2167" s="3">
        <v>0.219</v>
      </c>
      <c r="BD2167" s="12" cm="1">
        <f t="array" ref="BD2167">SfromgA($BB2167,$BA2167,"")</f>
        <v>3.151972261633663</v>
      </c>
      <c r="BE2167" s="29">
        <f t="shared" ref="BE2167:BE2168" si="3045">(10^MAX(0.05, -0.312925054856973*((LN($BD2167))^(1/3)) + 0.454808404431693)-1)*100</f>
        <v>34.013195085587</v>
      </c>
      <c r="BG2167" s="3"/>
      <c r="BH2167" s="3"/>
      <c r="BI2167" s="12">
        <f t="shared" ref="BI2167:BI2168" si="3046">IF($BB2167="",$BF2167,$BB2167)</f>
        <v>222000000</v>
      </c>
      <c r="BJ2167" s="29">
        <f t="shared" ref="BJ2167:BJ2168" si="3047">IF($BB2167="",$BH2167,$BE2167)</f>
        <v>34.013195085587</v>
      </c>
      <c r="BK2167" s="3">
        <f t="shared" ref="BK2167:BK2168" si="3048">LN(BN2167*100000000/($AX2167-$AW2167)/$BI2167)</f>
        <v>-8.2945346332611631</v>
      </c>
      <c r="BL2167" s="13">
        <f>EXP(BK$4341*$AX2167+BK$4342)*$BI2167/(100000000/($AX2167-$AW2167))</f>
        <v>76.917955190693107</v>
      </c>
      <c r="BM2167" s="3">
        <f t="shared" ref="BM2167:BM2168" si="3049">LN(BL2167/$C2167)</f>
        <v>2.1455147594466766</v>
      </c>
      <c r="BN2167" s="16" cm="1">
        <f t="array" ref="BN2167">$C2167*EXP(poly_from_str(100000000/$E2167,BN$4342))</f>
        <v>18.104380519711913</v>
      </c>
      <c r="BO2167" s="3">
        <f t="shared" ref="BO2167:BO2168" si="3050">LN($C2167)</f>
        <v>2.1972245773362196</v>
      </c>
      <c r="BP2167" s="13">
        <f t="shared" ref="BP2167:BP2168" si="3051">LN(BL2167/BN2167)</f>
        <v>1.446585410129025</v>
      </c>
      <c r="BY2167">
        <v>17042</v>
      </c>
    </row>
    <row r="2168" spans="1:77" hidden="1" x14ac:dyDescent="0.25">
      <c r="A2168" t="s">
        <v>2973</v>
      </c>
      <c r="B2168" s="2" t="str">
        <f t="shared" si="2952"/>
        <v/>
      </c>
      <c r="C2168">
        <v>9</v>
      </c>
      <c r="D2168" t="s">
        <v>134</v>
      </c>
      <c r="E2168">
        <v>32656.61</v>
      </c>
      <c r="F2168">
        <v>45807</v>
      </c>
      <c r="G2168" t="s">
        <v>5</v>
      </c>
      <c r="H2168" s="5" t="s">
        <v>18</v>
      </c>
      <c r="I2168">
        <v>78463</v>
      </c>
      <c r="J2168" t="s">
        <v>3</v>
      </c>
      <c r="K2168" s="5" t="s">
        <v>8</v>
      </c>
      <c r="L2168">
        <v>45807.1</v>
      </c>
      <c r="M2168" t="str">
        <f t="shared" si="3037"/>
        <v>e</v>
      </c>
      <c r="N2168" t="str">
        <f t="shared" si="3038"/>
        <v>5/2</v>
      </c>
      <c r="O2168">
        <v>78463.600000000006</v>
      </c>
      <c r="P2168" t="str">
        <f t="shared" si="3039"/>
        <v>o</v>
      </c>
      <c r="Q2168" t="str">
        <f t="shared" si="3040"/>
        <v>7/2</v>
      </c>
      <c r="R2168">
        <v>21</v>
      </c>
      <c r="AA2168" s="10">
        <f t="shared" si="2958"/>
        <v>3061.277</v>
      </c>
      <c r="AB2168" s="3" cm="1">
        <f t="array" ref="AB2168">100000000/Lvac(AA2168)</f>
        <v>32656.612809709091</v>
      </c>
      <c r="AC2168" s="28">
        <f t="shared" si="2959"/>
        <v>3.2666106334056016E-7</v>
      </c>
      <c r="AD2168" s="28">
        <f t="shared" si="2960"/>
        <v>3.0621669363783235E-7</v>
      </c>
      <c r="AE2168" s="21">
        <f t="shared" si="2961"/>
        <v>32656.611314184825</v>
      </c>
      <c r="AF2168" s="10" cm="1">
        <f t="array" ref="AF2168">Lair(100000000/AE2168)</f>
        <v>3061.2771401982131</v>
      </c>
      <c r="AG2168" s="10">
        <f t="shared" si="2962"/>
        <v>1.0333821932760265E-2</v>
      </c>
      <c r="AH2168" s="10" t="b">
        <f t="shared" si="2953"/>
        <v>1</v>
      </c>
      <c r="AI2168" s="10">
        <f t="shared" si="3041"/>
        <v>3061.2771401982131</v>
      </c>
      <c r="AJ2168" s="10">
        <f>AL2168/AK2168*AI2168</f>
        <v>7.4993133134446058E-3</v>
      </c>
      <c r="AK2168" s="23" cm="1">
        <f t="array" ref="AK2168">100000000/Lvac($AA2168)+0</f>
        <v>32656.612809709091</v>
      </c>
      <c r="AL2168" s="23">
        <f>MAX(0.08,0.007/$AA2168*$AE2168)</f>
        <v>0.08</v>
      </c>
      <c r="AM2168" s="10" cm="1">
        <f t="array" ref="AM2168">Lvac($AI2168)-$BA2168</f>
        <v>-1.0437818869377224E-2</v>
      </c>
      <c r="AN2168" s="10">
        <f t="shared" si="3042"/>
        <v>0.11280970908410382</v>
      </c>
      <c r="AO2168" s="3">
        <f t="shared" si="3043"/>
        <v>-1.3918366166492244</v>
      </c>
      <c r="AP2168" s="3">
        <v>-1.4105361690434604</v>
      </c>
      <c r="AS2168" s="3">
        <f t="shared" si="2966"/>
        <v>2.8097090907976963E-3</v>
      </c>
      <c r="AT2168" s="3" cm="1">
        <f t="array" ref="AT2168">AS2168-(100000000/LvacE($A2168)-$E2168)</f>
        <v>-5.397524728323333E-5</v>
      </c>
      <c r="AU2168" t="s">
        <v>4967</v>
      </c>
      <c r="AV2168" t="s">
        <v>4921</v>
      </c>
      <c r="AW2168" s="3">
        <v>45807.1</v>
      </c>
      <c r="AX2168" s="3">
        <v>78463.600000000006</v>
      </c>
      <c r="AY2168" s="3"/>
      <c r="AZ2168" s="10" cm="1">
        <f t="array" ref="AZ2168">Lair(100000000/($AX2168-$AW2168))</f>
        <v>3061.2875754041447</v>
      </c>
      <c r="BA2168" s="10">
        <f t="shared" si="3044"/>
        <v>3062.1775144305107</v>
      </c>
      <c r="BB2168" s="12">
        <v>834000000</v>
      </c>
      <c r="BC2168" s="3">
        <v>0.83699999999999997</v>
      </c>
      <c r="BD2168" s="12" cm="1">
        <f t="array" ref="BD2168">SfromgA($BB2168,$BA2168,"")</f>
        <v>11.819265813474475</v>
      </c>
      <c r="BE2168" s="29">
        <f t="shared" si="3045"/>
        <v>12.201845430196357</v>
      </c>
      <c r="BG2168" s="3"/>
      <c r="BH2168" s="3"/>
      <c r="BI2168" s="12">
        <f t="shared" si="3046"/>
        <v>834000000</v>
      </c>
      <c r="BJ2168" s="29">
        <f t="shared" si="3047"/>
        <v>12.201845430196357</v>
      </c>
      <c r="BK2168" s="3">
        <f t="shared" si="3048"/>
        <v>-9.6186934159002409</v>
      </c>
      <c r="BL2168" s="13">
        <f>EXP(BK$4341*$AX2168+BK$4342)*$BI2168/(100000000/($AX2168-$AW2168))</f>
        <v>78.819003177836549</v>
      </c>
      <c r="BM2168" s="3">
        <f t="shared" si="3049"/>
        <v>2.1699295475330636</v>
      </c>
      <c r="BN2168" s="16" cm="1">
        <f t="array" ref="BN2168">$C2168*EXP(poly_from_str(100000000/$E2168,BN$4342))</f>
        <v>18.10465335244583</v>
      </c>
      <c r="BO2168" s="3">
        <f t="shared" si="3050"/>
        <v>2.1972245773362196</v>
      </c>
      <c r="BP2168" s="13">
        <f t="shared" si="3051"/>
        <v>1.4709851283444573</v>
      </c>
      <c r="BY2168">
        <v>17043</v>
      </c>
    </row>
    <row r="2169" spans="1:77" hidden="1" x14ac:dyDescent="0.25">
      <c r="A2169" t="s">
        <v>2974</v>
      </c>
      <c r="B2169" s="2" t="str">
        <f t="shared" si="2952"/>
        <v/>
      </c>
      <c r="C2169">
        <v>0</v>
      </c>
      <c r="E2169">
        <v>32657.200000000001</v>
      </c>
      <c r="R2169">
        <v>21</v>
      </c>
      <c r="S2169" t="s">
        <v>22</v>
      </c>
      <c r="AA2169" s="10">
        <f t="shared" si="2958"/>
        <v>3061.2220000000002</v>
      </c>
      <c r="AB2169" s="3" cm="1">
        <f t="array" ref="AB2169">100000000/Lvac(AA2169)</f>
        <v>32657.19951701735</v>
      </c>
      <c r="AC2169" s="28">
        <f t="shared" si="2959"/>
        <v>3.2666693235577161E-7</v>
      </c>
      <c r="AD2169" s="28">
        <f t="shared" si="2960"/>
        <v>3.0621119226065594E-7</v>
      </c>
      <c r="AE2169" s="21">
        <f t="shared" si="2961"/>
        <v>32657.199774103232</v>
      </c>
      <c r="AF2169" s="10" cm="1">
        <f t="array" ref="AF2169">Lair(100000000/AE2169)</f>
        <v>3061.221975900301</v>
      </c>
      <c r="AG2169" s="10">
        <f t="shared" si="2962"/>
        <v>1.0334013592777223E-2</v>
      </c>
      <c r="AH2169" s="10" t="b">
        <f t="shared" si="2953"/>
        <v>1</v>
      </c>
      <c r="AI2169" s="10">
        <f t="shared" si="2979"/>
        <v>3061.2220000000002</v>
      </c>
      <c r="AJ2169">
        <v>3.0000000000000001E-3</v>
      </c>
      <c r="AK2169" s="3" cm="1">
        <f t="array" ref="AK2169">100000000/Lvac($AA2169)</f>
        <v>32657.19951701735</v>
      </c>
      <c r="AL2169" s="21">
        <f t="shared" ref="AL2169:AL2174" si="3052">AJ2169/AI2169*AK2169</f>
        <v>3.2004081556663337E-2</v>
      </c>
      <c r="AM2169" s="21"/>
      <c r="AN2169" s="21"/>
      <c r="AO2169" s="21"/>
      <c r="AP2169" s="21"/>
      <c r="AS2169" s="3">
        <f t="shared" si="2966"/>
        <v>-4.8298265028279275E-4</v>
      </c>
      <c r="AT2169" s="3" cm="1">
        <f t="array" ref="AT2169">AS2169-(100000000/LvacE($A2169)-$E2169)</f>
        <v>-5.3974661568645388E-5</v>
      </c>
      <c r="BB2169"/>
      <c r="BC2169"/>
      <c r="BD2169"/>
      <c r="BE2169"/>
      <c r="BF2169"/>
      <c r="BG2169"/>
      <c r="BH2169"/>
      <c r="BI2169"/>
      <c r="BJ2169"/>
      <c r="BN2169" s="16" cm="1">
        <f t="array" ref="BN2169">$C2169*EXP(poly_from_str(100000000/$E2169,BN$4342))</f>
        <v>0</v>
      </c>
      <c r="BO2169" s="16"/>
      <c r="BY2169" t="e">
        <v>#N/A</v>
      </c>
    </row>
    <row r="2170" spans="1:77" hidden="1" x14ac:dyDescent="0.25">
      <c r="A2170" t="s">
        <v>2975</v>
      </c>
      <c r="B2170" s="2" t="str">
        <f t="shared" si="2952"/>
        <v/>
      </c>
      <c r="C2170">
        <v>0</v>
      </c>
      <c r="E2170">
        <v>32657.68</v>
      </c>
      <c r="R2170">
        <v>21</v>
      </c>
      <c r="S2170" t="s">
        <v>22</v>
      </c>
      <c r="AA2170" s="10">
        <f t="shared" si="2958"/>
        <v>3061.1770000000001</v>
      </c>
      <c r="AB2170" s="3" cm="1">
        <f t="array" ref="AB2170">100000000/Lvac(AA2170)</f>
        <v>32657.679565949788</v>
      </c>
      <c r="AC2170" s="28">
        <f t="shared" si="2959"/>
        <v>3.2667173443417351E-7</v>
      </c>
      <c r="AD2170" s="28">
        <f t="shared" si="2960"/>
        <v>3.062066911338797E-7</v>
      </c>
      <c r="AE2170" s="21">
        <f t="shared" si="2961"/>
        <v>32657.679796995882</v>
      </c>
      <c r="AF2170" s="10" cm="1">
        <f t="array" ref="AF2170">Lair(100000000/AE2170)</f>
        <v>3061.1769783419554</v>
      </c>
      <c r="AG2170" s="10">
        <f t="shared" si="2962"/>
        <v>1.0334170413202143E-2</v>
      </c>
      <c r="AH2170" s="10" t="b">
        <f t="shared" si="2953"/>
        <v>1</v>
      </c>
      <c r="AI2170" s="10">
        <f t="shared" si="2979"/>
        <v>3061.1770000000001</v>
      </c>
      <c r="AJ2170">
        <v>3.0000000000000001E-3</v>
      </c>
      <c r="AK2170" s="3" cm="1">
        <f t="array" ref="AK2170">100000000/Lvac($AA2170)</f>
        <v>32657.679565949788</v>
      </c>
      <c r="AL2170" s="21">
        <f t="shared" si="3052"/>
        <v>3.2005022479212851E-2</v>
      </c>
      <c r="AM2170" s="21"/>
      <c r="AN2170" s="21"/>
      <c r="AO2170" s="21"/>
      <c r="AP2170" s="21"/>
      <c r="AS2170" s="3">
        <f t="shared" si="2966"/>
        <v>-4.3405021278886124E-4</v>
      </c>
      <c r="AT2170" s="3" cm="1">
        <f t="array" ref="AT2170">AS2170-(100000000/LvacE($A2170)-$E2170)</f>
        <v>-5.3974192269379273E-5</v>
      </c>
      <c r="BB2170"/>
      <c r="BC2170"/>
      <c r="BD2170"/>
      <c r="BE2170"/>
      <c r="BF2170"/>
      <c r="BG2170"/>
      <c r="BH2170"/>
      <c r="BI2170"/>
      <c r="BJ2170"/>
      <c r="BN2170" s="16" cm="1">
        <f t="array" ref="BN2170">$C2170*EXP(poly_from_str(100000000/$E2170,BN$4342))</f>
        <v>0</v>
      </c>
      <c r="BO2170" s="16"/>
      <c r="BY2170" t="e">
        <v>#N/A</v>
      </c>
    </row>
    <row r="2171" spans="1:77" hidden="1" x14ac:dyDescent="0.25">
      <c r="A2171" t="s">
        <v>2976</v>
      </c>
      <c r="B2171" s="2" t="str">
        <f t="shared" si="2952"/>
        <v/>
      </c>
      <c r="C2171">
        <v>0</v>
      </c>
      <c r="E2171">
        <v>32658.05</v>
      </c>
      <c r="R2171">
        <v>21</v>
      </c>
      <c r="S2171" t="s">
        <v>22</v>
      </c>
      <c r="AA2171" s="10">
        <f t="shared" si="2958"/>
        <v>3061.1419999999998</v>
      </c>
      <c r="AB2171" s="3" cm="1">
        <f t="array" ref="AB2171">100000000/Lvac(AA2171)</f>
        <v>32658.052947098709</v>
      </c>
      <c r="AC2171" s="28">
        <f t="shared" si="2959"/>
        <v>3.2667546948165098E-7</v>
      </c>
      <c r="AD2171" s="28">
        <f t="shared" si="2960"/>
        <v>3.0620319025750078E-7</v>
      </c>
      <c r="AE2171" s="21">
        <f t="shared" si="2961"/>
        <v>32658.051378316624</v>
      </c>
      <c r="AF2171" s="10" cm="1">
        <f t="array" ref="AF2171">Lair(100000000/AE2171)</f>
        <v>3061.1421470528121</v>
      </c>
      <c r="AG2171" s="10">
        <f t="shared" si="2962"/>
        <v>1.0334292389425043E-2</v>
      </c>
      <c r="AH2171" s="10" t="b">
        <f t="shared" si="2953"/>
        <v>1</v>
      </c>
      <c r="AI2171" s="10">
        <f t="shared" si="2979"/>
        <v>3061.1419999999998</v>
      </c>
      <c r="AJ2171">
        <v>3.0000000000000001E-3</v>
      </c>
      <c r="AK2171" s="3" cm="1">
        <f t="array" ref="AK2171">100000000/Lvac($AA2171)</f>
        <v>32658.052947098709</v>
      </c>
      <c r="AL2171" s="21">
        <f t="shared" si="3052"/>
        <v>3.2005754336550257E-2</v>
      </c>
      <c r="AM2171" s="21"/>
      <c r="AN2171" s="21"/>
      <c r="AO2171" s="21"/>
      <c r="AP2171" s="21"/>
      <c r="AS2171" s="3">
        <f t="shared" si="2966"/>
        <v>2.9470987101376522E-3</v>
      </c>
      <c r="AT2171" s="3" cm="1">
        <f t="array" ref="AT2171">AS2171-(100000000/LvacE($A2171)-$E2171)</f>
        <v>-5.3973817557562143E-5</v>
      </c>
      <c r="BB2171"/>
      <c r="BC2171"/>
      <c r="BD2171"/>
      <c r="BE2171"/>
      <c r="BF2171"/>
      <c r="BG2171"/>
      <c r="BH2171"/>
      <c r="BI2171"/>
      <c r="BJ2171"/>
      <c r="BN2171" s="16" cm="1">
        <f t="array" ref="BN2171">$C2171*EXP(poly_from_str(100000000/$E2171,BN$4342))</f>
        <v>0</v>
      </c>
      <c r="BO2171" s="16"/>
      <c r="BY2171" t="e">
        <v>#N/A</v>
      </c>
    </row>
    <row r="2172" spans="1:77" hidden="1" x14ac:dyDescent="0.25">
      <c r="A2172" t="s">
        <v>2977</v>
      </c>
      <c r="B2172" s="2" t="str">
        <f t="shared" si="2952"/>
        <v/>
      </c>
      <c r="C2172">
        <v>7</v>
      </c>
      <c r="D2172" t="s">
        <v>14</v>
      </c>
      <c r="E2172">
        <v>32658.93</v>
      </c>
      <c r="R2172">
        <v>21</v>
      </c>
      <c r="S2172" t="s">
        <v>22</v>
      </c>
      <c r="AA2172" s="10">
        <f t="shared" si="2958"/>
        <v>3061.06</v>
      </c>
      <c r="AB2172" s="3" cm="1">
        <f t="array" ref="AB2172">100000000/Lvac(AA2172)</f>
        <v>32658.927759223949</v>
      </c>
      <c r="AC2172" s="28">
        <f t="shared" si="2959"/>
        <v>3.2668422049878146E-7</v>
      </c>
      <c r="AD2172" s="28">
        <f t="shared" si="2960"/>
        <v>3.0619498820427974E-7</v>
      </c>
      <c r="AE2172" s="21">
        <f t="shared" si="2961"/>
        <v>32658.928952080318</v>
      </c>
      <c r="AF2172" s="10" cm="1">
        <f t="array" ref="AF2172">Lair(100000000/AE2172)</f>
        <v>3061.0598881913088</v>
      </c>
      <c r="AG2172" s="10">
        <f t="shared" si="2962"/>
        <v>1.0334578178674045E-2</v>
      </c>
      <c r="AH2172" s="10" t="b">
        <f t="shared" si="2953"/>
        <v>1</v>
      </c>
      <c r="AI2172" s="10">
        <f t="shared" si="2979"/>
        <v>3061.06</v>
      </c>
      <c r="AJ2172">
        <v>7.0000000000000001E-3</v>
      </c>
      <c r="AK2172" s="3" cm="1">
        <f t="array" ref="AK2172">100000000/Lvac($AA2172)</f>
        <v>32658.927759223949</v>
      </c>
      <c r="AL2172" s="21">
        <f t="shared" si="3052"/>
        <v>7.4684094501436635E-2</v>
      </c>
      <c r="AM2172" s="21"/>
      <c r="AN2172" s="21"/>
      <c r="AO2172" s="21"/>
      <c r="AP2172" s="21"/>
      <c r="AS2172" s="3">
        <f t="shared" si="2966"/>
        <v>-2.2407760516216513E-3</v>
      </c>
      <c r="AT2172" s="3" cm="1">
        <f t="array" ref="AT2172">AS2172-(100000000/LvacE($A2172)-$E2172)</f>
        <v>-5.3972948080627248E-5</v>
      </c>
      <c r="BB2172"/>
      <c r="BC2172"/>
      <c r="BD2172"/>
      <c r="BE2172"/>
      <c r="BF2172"/>
      <c r="BG2172"/>
      <c r="BH2172"/>
      <c r="BI2172"/>
      <c r="BJ2172"/>
      <c r="BN2172" s="16" cm="1">
        <f t="array" ref="BN2172">$C2172*EXP(poly_from_str(100000000/$E2172,BN$4342))</f>
        <v>14.081369866625639</v>
      </c>
      <c r="BO2172" s="16"/>
      <c r="BY2172">
        <v>13256</v>
      </c>
    </row>
    <row r="2173" spans="1:77" hidden="1" x14ac:dyDescent="0.25">
      <c r="A2173" t="s">
        <v>2978</v>
      </c>
      <c r="B2173" s="2" t="str">
        <f t="shared" si="2952"/>
        <v/>
      </c>
      <c r="C2173">
        <v>0</v>
      </c>
      <c r="E2173">
        <v>32681.3</v>
      </c>
      <c r="R2173">
        <v>21</v>
      </c>
      <c r="S2173" t="s">
        <v>22</v>
      </c>
      <c r="AA2173" s="10">
        <f t="shared" si="2958"/>
        <v>3058.9639999999999</v>
      </c>
      <c r="AB2173" s="3" cm="1">
        <f t="array" ref="AB2173">100000000/Lvac(AA2173)</f>
        <v>32681.304730700471</v>
      </c>
      <c r="AC2173" s="28">
        <f t="shared" si="2959"/>
        <v>3.2690806429889339E-7</v>
      </c>
      <c r="AD2173" s="28">
        <f t="shared" si="2960"/>
        <v>3.0598533572639488E-7</v>
      </c>
      <c r="AE2173" s="21">
        <f t="shared" si="2961"/>
        <v>32681.302209129441</v>
      </c>
      <c r="AF2173" s="10" cm="1">
        <f t="array" ref="AF2173">Lair(100000000/AE2173)</f>
        <v>3058.9642360281241</v>
      </c>
      <c r="AG2173" s="10">
        <f t="shared" si="2962"/>
        <v>1.0341891034137778E-2</v>
      </c>
      <c r="AH2173" s="10" t="b">
        <f t="shared" si="2953"/>
        <v>1</v>
      </c>
      <c r="AI2173" s="10">
        <f t="shared" si="2979"/>
        <v>3058.9639999999999</v>
      </c>
      <c r="AJ2173">
        <v>3.0000000000000001E-3</v>
      </c>
      <c r="AK2173" s="3" cm="1">
        <f t="array" ref="AK2173">100000000/Lvac($AA2173)</f>
        <v>32681.304730700471</v>
      </c>
      <c r="AL2173" s="21">
        <f t="shared" si="3052"/>
        <v>3.2051346204826678E-2</v>
      </c>
      <c r="AM2173" s="21"/>
      <c r="AN2173" s="21"/>
      <c r="AO2173" s="21"/>
      <c r="AP2173" s="21"/>
      <c r="AS2173" s="3">
        <f t="shared" si="2966"/>
        <v>4.7307004715548828E-3</v>
      </c>
      <c r="AT2173" s="3" cm="1">
        <f t="array" ref="AT2173">AS2173-(100000000/LvacE($A2173)-$E2173)</f>
        <v>-5.3950239816913381E-5</v>
      </c>
      <c r="BB2173"/>
      <c r="BC2173"/>
      <c r="BD2173"/>
      <c r="BE2173"/>
      <c r="BF2173"/>
      <c r="BG2173"/>
      <c r="BH2173"/>
      <c r="BI2173"/>
      <c r="BJ2173"/>
      <c r="BN2173" s="16" cm="1">
        <f t="array" ref="BN2173">$C2173*EXP(poly_from_str(100000000/$E2173,BN$4342))</f>
        <v>0</v>
      </c>
      <c r="BO2173" s="16"/>
      <c r="BY2173" t="e">
        <v>#N/A</v>
      </c>
    </row>
    <row r="2174" spans="1:77" hidden="1" x14ac:dyDescent="0.25">
      <c r="A2174" t="s">
        <v>2979</v>
      </c>
      <c r="B2174" s="2" t="str">
        <f t="shared" si="2952"/>
        <v/>
      </c>
      <c r="C2174">
        <v>0</v>
      </c>
      <c r="E2174">
        <v>32681.599999999999</v>
      </c>
      <c r="R2174">
        <v>21</v>
      </c>
      <c r="S2174" t="s">
        <v>22</v>
      </c>
      <c r="AA2174" s="10">
        <f t="shared" si="2958"/>
        <v>3058.9360000000001</v>
      </c>
      <c r="AB2174" s="3" cm="1">
        <f t="array" ref="AB2174">100000000/Lvac(AA2174)</f>
        <v>32681.603867258244</v>
      </c>
      <c r="AC2174" s="28">
        <f t="shared" si="2959"/>
        <v>3.2691105665499377E-7</v>
      </c>
      <c r="AD2174" s="28">
        <f t="shared" si="2960"/>
        <v>3.0598253502541245E-7</v>
      </c>
      <c r="AE2174" s="21">
        <f t="shared" si="2961"/>
        <v>32681.60180588633</v>
      </c>
      <c r="AF2174" s="10" cm="1">
        <f t="array" ref="AF2174">Lair(100000000/AE2174)</f>
        <v>3058.9361929482957</v>
      </c>
      <c r="AG2174" s="10">
        <f t="shared" si="2962"/>
        <v>1.0341988826712662E-2</v>
      </c>
      <c r="AH2174" s="10" t="b">
        <f t="shared" si="2953"/>
        <v>1</v>
      </c>
      <c r="AI2174" s="10">
        <f t="shared" si="2979"/>
        <v>3058.9360000000001</v>
      </c>
      <c r="AJ2174">
        <v>3.0000000000000001E-3</v>
      </c>
      <c r="AK2174" s="3" cm="1">
        <f t="array" ref="AK2174">100000000/Lvac($AA2174)</f>
        <v>32681.603867258244</v>
      </c>
      <c r="AL2174" s="21">
        <f t="shared" si="3052"/>
        <v>3.2051932960275968E-2</v>
      </c>
      <c r="AM2174" s="21"/>
      <c r="AN2174" s="21"/>
      <c r="AO2174" s="21"/>
      <c r="AP2174" s="21"/>
      <c r="AS2174" s="3">
        <f t="shared" si="2966"/>
        <v>3.8672582450089976E-3</v>
      </c>
      <c r="AT2174" s="3" cm="1">
        <f t="array" ref="AT2174">AS2174-(100000000/LvacE($A2174)-$E2174)</f>
        <v>-5.3949926950735971E-5</v>
      </c>
      <c r="BB2174"/>
      <c r="BC2174"/>
      <c r="BD2174"/>
      <c r="BE2174"/>
      <c r="BF2174"/>
      <c r="BG2174"/>
      <c r="BH2174"/>
      <c r="BI2174"/>
      <c r="BJ2174"/>
      <c r="BN2174" s="16" cm="1">
        <f t="array" ref="BN2174">$C2174*EXP(poly_from_str(100000000/$E2174,BN$4342))</f>
        <v>0</v>
      </c>
      <c r="BO2174" s="16"/>
      <c r="BY2174" t="e">
        <v>#N/A</v>
      </c>
    </row>
    <row r="2175" spans="1:77" hidden="1" x14ac:dyDescent="0.25">
      <c r="A2175" t="s">
        <v>2980</v>
      </c>
      <c r="B2175" s="2" t="str">
        <f t="shared" si="2952"/>
        <v/>
      </c>
      <c r="C2175">
        <v>150</v>
      </c>
      <c r="D2175" t="s">
        <v>170</v>
      </c>
      <c r="E2175">
        <v>32681.98</v>
      </c>
      <c r="F2175">
        <v>33466</v>
      </c>
      <c r="G2175" t="s">
        <v>5</v>
      </c>
      <c r="H2175" s="5" t="s">
        <v>16</v>
      </c>
      <c r="I2175">
        <v>66148</v>
      </c>
      <c r="J2175" t="s">
        <v>3</v>
      </c>
      <c r="K2175" s="5" t="s">
        <v>15</v>
      </c>
      <c r="L2175">
        <v>33466.410000000003</v>
      </c>
      <c r="M2175" t="str">
        <f>$G2175&amp;""</f>
        <v>e</v>
      </c>
      <c r="N2175" t="str">
        <f>$H2175&amp;""</f>
        <v>11/2</v>
      </c>
      <c r="O2175">
        <v>66148.399999999994</v>
      </c>
      <c r="P2175" t="str">
        <f>$J2175&amp;""</f>
        <v>o</v>
      </c>
      <c r="Q2175" t="str">
        <f>$K2175&amp;""</f>
        <v>13/2</v>
      </c>
      <c r="R2175">
        <v>21</v>
      </c>
      <c r="AA2175" s="10">
        <f t="shared" si="2958"/>
        <v>3058.9009999999998</v>
      </c>
      <c r="AB2175" s="3" cm="1">
        <f t="array" ref="AB2175">100000000/Lvac(AA2175)</f>
        <v>32681.977795656057</v>
      </c>
      <c r="AC2175" s="28">
        <f t="shared" si="2959"/>
        <v>3.2691479717715614E-7</v>
      </c>
      <c r="AD2175" s="28">
        <f t="shared" si="2960"/>
        <v>3.0597903414918652E-7</v>
      </c>
      <c r="AE2175" s="21">
        <f t="shared" si="2961"/>
        <v>32681.978970666751</v>
      </c>
      <c r="AF2175" s="10" cm="1">
        <f t="array" ref="AF2175">Lair(100000000/AE2175)</f>
        <v>3058.9008900193121</v>
      </c>
      <c r="AG2175" s="10">
        <f t="shared" si="2962"/>
        <v>1.034211107120761E-2</v>
      </c>
      <c r="AH2175" s="10" t="b">
        <f t="shared" si="2953"/>
        <v>1</v>
      </c>
      <c r="AI2175" s="10">
        <f>$AF2175</f>
        <v>3058.9008900193121</v>
      </c>
      <c r="AJ2175" s="10">
        <f>AL2175/AK2175*AI2175</f>
        <v>9.3595953988619609E-3</v>
      </c>
      <c r="AK2175" s="16" cm="1">
        <f t="array" ref="AK2175">100000000/Lvac($AA2175)-0</f>
        <v>32681.977795656057</v>
      </c>
      <c r="AL2175" s="16">
        <f>MAX(0.1,0.007/$AA2175*$AE2175)</f>
        <v>0.1</v>
      </c>
      <c r="AM2175" s="10" cm="1">
        <f t="array" ref="AM2175">Lvac($AI2175)-$BA2175</f>
        <v>1.0326007109142665E-3</v>
      </c>
      <c r="AN2175" s="10">
        <f>$AK2175-($AX2175-$AW2175)</f>
        <v>-1.2204343933262862E-2</v>
      </c>
      <c r="AO2175" s="3">
        <f>AM2175/AJ2175</f>
        <v>0.11032535776491162</v>
      </c>
      <c r="AP2175" s="3">
        <v>0.12207887653973627</v>
      </c>
      <c r="AS2175" s="3">
        <f t="shared" si="2966"/>
        <v>-2.2043439421395306E-3</v>
      </c>
      <c r="AT2175" s="3" cm="1">
        <f t="array" ref="AT2175">AS2175-(100000000/LvacE($A2175)-$E2175)</f>
        <v>-5.3949537687003613E-5</v>
      </c>
      <c r="AU2175" t="s">
        <v>4769</v>
      </c>
      <c r="AV2175" t="s">
        <v>4689</v>
      </c>
      <c r="AW2175" s="3">
        <v>33466.410000000003</v>
      </c>
      <c r="AX2175" s="3">
        <v>66148.399999999994</v>
      </c>
      <c r="AY2175" s="3"/>
      <c r="AZ2175" s="10" cm="1">
        <f t="array" ref="AZ2175">Lair(100000000/($AX2175-$AW2175))</f>
        <v>3058.8998576770477</v>
      </c>
      <c r="BA2175" s="10">
        <f>100000000/($AX2175-$AW2175)</f>
        <v>3059.7891988829329</v>
      </c>
      <c r="BB2175" s="12">
        <v>2020000000</v>
      </c>
      <c r="BC2175" s="3">
        <v>0.88500000000000001</v>
      </c>
      <c r="BD2175" s="12" cm="1">
        <f t="array" ref="BD2175">SfromgA($BB2175,$BA2175,"")</f>
        <v>28.560068914201871</v>
      </c>
      <c r="BE2175" s="29">
        <f>(10^MAX(0.05, -0.312925054856973*((LN($BD2175))^(1/3)) + 0.454808404431693)-1)*100</f>
        <v>12.201845430196357</v>
      </c>
      <c r="BF2175" s="12">
        <v>1831298808.8941863</v>
      </c>
      <c r="BG2175" s="12" cm="1">
        <f t="array" ref="BG2175">SfromgA($BF2175,$BA2175,"")</f>
        <v>25.892089200254336</v>
      </c>
      <c r="BH2175" s="29">
        <f>(10^MAX(0.05, -0.312925054856973*((LN($BG2175))^(1/3)) + 0.454808404431693)-1)*100</f>
        <v>12.201845430196357</v>
      </c>
      <c r="BI2175" s="12">
        <f>IF($BB2175="",$BF2175,$BB2175)</f>
        <v>2020000000</v>
      </c>
      <c r="BJ2175" s="29">
        <f>IF($BB2175="",$BH2175,$BE2175)</f>
        <v>12.201845430196357</v>
      </c>
      <c r="BK2175" s="3">
        <f>LN(BN2175*100000000/($AX2175-$AW2175)/$BI2175)</f>
        <v>-7.6907442397358325</v>
      </c>
      <c r="BL2175" s="13">
        <f>EXP(BK$4341*$AX2175+BK$4342)*$BI2175/(100000000/($AX2175-$AW2175))</f>
        <v>487.00020834643038</v>
      </c>
      <c r="BM2175" s="3">
        <f t="shared" ref="BM2175" si="3053">LN(BL2175/$C2175)</f>
        <v>1.1776292568023212</v>
      </c>
      <c r="BN2175" s="16" cm="1">
        <f t="array" ref="BN2175">$C2175*EXP(poly_from_str(100000000/$E2175,BN$4342))</f>
        <v>301.72554274348488</v>
      </c>
      <c r="BO2175" s="3">
        <f>LN($C2175)</f>
        <v>5.0106352940962555</v>
      </c>
      <c r="BP2175" s="13">
        <f>LN(BL2175/BN2175)</f>
        <v>0.47874674559439434</v>
      </c>
      <c r="BY2175">
        <v>284065</v>
      </c>
    </row>
    <row r="2176" spans="1:77" hidden="1" x14ac:dyDescent="0.25">
      <c r="A2176" t="s">
        <v>2981</v>
      </c>
      <c r="B2176" s="2" t="str">
        <f t="shared" si="2952"/>
        <v/>
      </c>
      <c r="C2176">
        <v>1</v>
      </c>
      <c r="E2176">
        <v>32687.41</v>
      </c>
      <c r="R2176">
        <v>21</v>
      </c>
      <c r="S2176" t="s">
        <v>22</v>
      </c>
      <c r="AA2176" s="10">
        <f t="shared" si="2958"/>
        <v>3058.393</v>
      </c>
      <c r="AB2176" s="3" cm="1">
        <f t="array" ref="AB2176">100000000/Lvac(AA2176)</f>
        <v>32687.406062777209</v>
      </c>
      <c r="AC2176" s="28">
        <f t="shared" si="2959"/>
        <v>3.2696909782359557E-7</v>
      </c>
      <c r="AD2176" s="28">
        <f t="shared" si="2960"/>
        <v>3.0592822143166333E-7</v>
      </c>
      <c r="AE2176" s="21">
        <f t="shared" si="2961"/>
        <v>32687.408162138341</v>
      </c>
      <c r="AF2176" s="10" cm="1">
        <f t="array" ref="AF2176">Lair(100000000/AE2176)</f>
        <v>3058.3928035656199</v>
      </c>
      <c r="AG2176" s="10">
        <f t="shared" si="2962"/>
        <v>1.0343885835269895E-2</v>
      </c>
      <c r="AH2176" s="10" t="b">
        <f t="shared" si="2953"/>
        <v>1</v>
      </c>
      <c r="AI2176" s="10">
        <f t="shared" si="2979"/>
        <v>3058.393</v>
      </c>
      <c r="AJ2176">
        <v>3.0000000000000001E-3</v>
      </c>
      <c r="AK2176" s="3" cm="1">
        <f t="array" ref="AK2176">100000000/Lvac($AA2176)</f>
        <v>32687.406062777209</v>
      </c>
      <c r="AL2176" s="21">
        <f t="shared" ref="AL2176:AL2180" si="3054">AJ2176/AI2176*AK2176</f>
        <v>3.2063315011619374E-2</v>
      </c>
      <c r="AM2176" s="21"/>
      <c r="AN2176" s="21"/>
      <c r="AO2176" s="21"/>
      <c r="AP2176" s="21"/>
      <c r="AS2176" s="3">
        <f t="shared" si="2966"/>
        <v>-3.9372227911371738E-3</v>
      </c>
      <c r="AT2176" s="3" cm="1">
        <f t="array" ref="AT2176">AS2176-(100000000/LvacE($A2176)-$E2176)</f>
        <v>-5.3943880629958585E-5</v>
      </c>
      <c r="BB2176"/>
      <c r="BC2176"/>
      <c r="BD2176"/>
      <c r="BE2176"/>
      <c r="BF2176"/>
      <c r="BG2176"/>
      <c r="BH2176"/>
      <c r="BI2176"/>
      <c r="BJ2176"/>
      <c r="BN2176" s="16" cm="1">
        <f t="array" ref="BN2176">$C2176*EXP(poly_from_str(100000000/$E2176,BN$4342))</f>
        <v>2.0114535030969973</v>
      </c>
      <c r="BO2176" s="16"/>
      <c r="BY2176" t="e">
        <v>#N/A</v>
      </c>
    </row>
    <row r="2177" spans="1:77" hidden="1" x14ac:dyDescent="0.25">
      <c r="A2177" t="s">
        <v>2982</v>
      </c>
      <c r="B2177" s="2" t="str">
        <f t="shared" si="2952"/>
        <v/>
      </c>
      <c r="C2177">
        <v>1</v>
      </c>
      <c r="E2177">
        <v>32688.45</v>
      </c>
      <c r="R2177">
        <v>21</v>
      </c>
      <c r="S2177" t="s">
        <v>22</v>
      </c>
      <c r="AA2177" s="10">
        <f t="shared" si="2958"/>
        <v>3058.2950000000001</v>
      </c>
      <c r="AB2177" s="3" cm="1">
        <f t="array" ref="AB2177">100000000/Lvac(AA2177)</f>
        <v>32688.453455651532</v>
      </c>
      <c r="AC2177" s="28">
        <f t="shared" si="2959"/>
        <v>3.2697957522083385E-7</v>
      </c>
      <c r="AD2177" s="28">
        <f t="shared" si="2960"/>
        <v>3.059184189783409E-7</v>
      </c>
      <c r="AE2177" s="21">
        <f t="shared" si="2961"/>
        <v>32688.451612958106</v>
      </c>
      <c r="AF2177" s="10" cm="1">
        <f t="array" ref="AF2177">Lair(100000000/AE2177)</f>
        <v>3058.2951724073023</v>
      </c>
      <c r="AG2177" s="10">
        <f t="shared" si="2962"/>
        <v>1.0344228312777468E-2</v>
      </c>
      <c r="AH2177" s="10" t="b">
        <f t="shared" si="2953"/>
        <v>1</v>
      </c>
      <c r="AI2177" s="10">
        <f t="shared" si="2979"/>
        <v>3058.2950000000001</v>
      </c>
      <c r="AJ2177">
        <v>3.0000000000000001E-3</v>
      </c>
      <c r="AK2177" s="3" cm="1">
        <f t="array" ref="AK2177">100000000/Lvac($AA2177)</f>
        <v>32688.453455651532</v>
      </c>
      <c r="AL2177" s="21">
        <f t="shared" si="3054"/>
        <v>3.2065369876664807E-2</v>
      </c>
      <c r="AM2177" s="21"/>
      <c r="AN2177" s="21"/>
      <c r="AO2177" s="21"/>
      <c r="AP2177" s="21"/>
      <c r="AS2177" s="3">
        <f t="shared" si="2966"/>
        <v>3.4556515311123803E-3</v>
      </c>
      <c r="AT2177" s="3" cm="1">
        <f t="array" ref="AT2177">AS2177-(100000000/LvacE($A2177)-$E2177)</f>
        <v>-5.3942778322380036E-5</v>
      </c>
      <c r="BB2177"/>
      <c r="BC2177"/>
      <c r="BD2177"/>
      <c r="BE2177"/>
      <c r="BF2177"/>
      <c r="BG2177"/>
      <c r="BH2177"/>
      <c r="BI2177"/>
      <c r="BJ2177"/>
      <c r="BN2177" s="16" cm="1">
        <f t="array" ref="BN2177">$C2177*EXP(poly_from_str(100000000/$E2177,BN$4342))</f>
        <v>2.0114429610887017</v>
      </c>
      <c r="BO2177" s="16"/>
      <c r="BY2177" t="e">
        <v>#N/A</v>
      </c>
    </row>
    <row r="2178" spans="1:77" hidden="1" x14ac:dyDescent="0.25">
      <c r="A2178" t="s">
        <v>2983</v>
      </c>
      <c r="B2178" s="2" t="str">
        <f t="shared" ref="B2178:B2241" si="3055">IF(OR(A2178=A2177,A2178=A2179),IF(B2177="",1,B2177+1),"")</f>
        <v/>
      </c>
      <c r="C2178">
        <v>1</v>
      </c>
      <c r="E2178">
        <v>32695.15</v>
      </c>
      <c r="R2178">
        <v>21</v>
      </c>
      <c r="S2178" t="s">
        <v>22</v>
      </c>
      <c r="AA2178" s="10">
        <f t="shared" si="2958"/>
        <v>3057.6689999999999</v>
      </c>
      <c r="AB2178" s="3" cm="1">
        <f t="array" ref="AB2178">100000000/Lvac(AA2178)</f>
        <v>32695.145528902209</v>
      </c>
      <c r="AC2178" s="28">
        <f t="shared" si="2959"/>
        <v>3.2704651811559721E-7</v>
      </c>
      <c r="AD2178" s="28">
        <f t="shared" si="2960"/>
        <v>3.0585580330756114E-7</v>
      </c>
      <c r="AE2178" s="21">
        <f t="shared" si="2961"/>
        <v>32695.147913983925</v>
      </c>
      <c r="AF2178" s="10" cm="1">
        <f t="array" ref="AF2178">Lair(100000000/AE2178)</f>
        <v>3057.6687769367732</v>
      </c>
      <c r="AG2178" s="10">
        <f t="shared" si="2962"/>
        <v>1.0346416752255103E-2</v>
      </c>
      <c r="AH2178" s="10" t="b">
        <f t="shared" ref="AH2178:AH2241" si="3056">ABS(AE2178-AB2178)&lt;AG2178</f>
        <v>1</v>
      </c>
      <c r="AI2178" s="10">
        <f t="shared" si="2979"/>
        <v>3057.6689999999999</v>
      </c>
      <c r="AJ2178">
        <v>3.0000000000000001E-3</v>
      </c>
      <c r="AK2178" s="3" cm="1">
        <f t="array" ref="AK2178">100000000/Lvac($AA2178)</f>
        <v>32695.145528902209</v>
      </c>
      <c r="AL2178" s="21">
        <f t="shared" si="3054"/>
        <v>3.2078500513530617E-2</v>
      </c>
      <c r="AM2178" s="21"/>
      <c r="AN2178" s="21"/>
      <c r="AO2178" s="21"/>
      <c r="AP2178" s="21"/>
      <c r="AS2178" s="3">
        <f t="shared" si="2966"/>
        <v>-4.4710977927024942E-3</v>
      </c>
      <c r="AT2178" s="3" cm="1">
        <f t="array" ref="AT2178">AS2178-(100000000/LvacE($A2178)-$E2178)</f>
        <v>-5.3935717005515471E-5</v>
      </c>
      <c r="BB2178"/>
      <c r="BC2178"/>
      <c r="BD2178"/>
      <c r="BE2178"/>
      <c r="BF2178"/>
      <c r="BG2178"/>
      <c r="BH2178"/>
      <c r="BI2178"/>
      <c r="BJ2178"/>
      <c r="BN2178" s="16" cm="1">
        <f t="array" ref="BN2178">$C2178*EXP(poly_from_str(100000000/$E2178,BN$4342))</f>
        <v>2.0113677761036253</v>
      </c>
      <c r="BO2178" s="16"/>
      <c r="BY2178">
        <v>1894</v>
      </c>
    </row>
    <row r="2179" spans="1:77" hidden="1" x14ac:dyDescent="0.25">
      <c r="A2179" t="s">
        <v>2984</v>
      </c>
      <c r="B2179" s="2" t="str">
        <f t="shared" si="3055"/>
        <v/>
      </c>
      <c r="C2179">
        <v>7</v>
      </c>
      <c r="E2179">
        <v>32697.17</v>
      </c>
      <c r="F2179">
        <v>35828</v>
      </c>
      <c r="G2179" t="s">
        <v>5</v>
      </c>
      <c r="H2179" s="5" t="s">
        <v>4</v>
      </c>
      <c r="I2179">
        <v>68525</v>
      </c>
      <c r="J2179" t="s">
        <v>3</v>
      </c>
      <c r="K2179" s="5" t="s">
        <v>16</v>
      </c>
      <c r="L2179">
        <v>35828.46</v>
      </c>
      <c r="M2179" t="str">
        <f t="shared" ref="M2179:M2181" si="3057">$G2179&amp;""</f>
        <v>e</v>
      </c>
      <c r="N2179" t="str">
        <f t="shared" ref="N2179:N2181" si="3058">$H2179&amp;""</f>
        <v>9/2</v>
      </c>
      <c r="O2179">
        <v>68525.62</v>
      </c>
      <c r="P2179" t="str">
        <f t="shared" ref="P2179:P2181" si="3059">$J2179&amp;""</f>
        <v>o</v>
      </c>
      <c r="Q2179" t="str">
        <f t="shared" ref="Q2179:Q2181" si="3060">$K2179&amp;""</f>
        <v>11/2</v>
      </c>
      <c r="R2179">
        <v>21</v>
      </c>
      <c r="AA2179" s="10">
        <f t="shared" ref="AA2179:AA2242" si="3061">ROUND($A2179,3)+0</f>
        <v>3057.48</v>
      </c>
      <c r="AB2179" s="3" cm="1">
        <f t="array" ref="AB2179">100000000/Lvac(AA2179)</f>
        <v>32697.166517664948</v>
      </c>
      <c r="AC2179" s="28">
        <f t="shared" ref="AC2179:AC2242" si="3062">0.001/AA2179</f>
        <v>3.2706673469654747E-7</v>
      </c>
      <c r="AD2179" s="28">
        <f t="shared" ref="AD2179:AD2242" si="3063">0.01/AB2179</f>
        <v>3.0583689857643802E-7</v>
      </c>
      <c r="AE2179" s="21">
        <f t="shared" ref="AE2179:AE2242" si="3064">($AB2179/$AC2179^2+$E2179/$AD2179^2)/(1/$AC2179^2+1/$AD2179^2)</f>
        <v>32697.168375511072</v>
      </c>
      <c r="AF2179" s="10" cm="1">
        <f t="array" ref="AF2179">Lair(100000000/AE2179)</f>
        <v>3057.4798262676163</v>
      </c>
      <c r="AG2179" s="10">
        <f t="shared" ref="AG2179:AG2242" si="3065">0.0005/$AA2179*AB2179+0.005</f>
        <v>1.0347077743380978E-2</v>
      </c>
      <c r="AH2179" s="10" t="b">
        <f t="shared" si="3056"/>
        <v>1</v>
      </c>
      <c r="AI2179" s="10">
        <f t="shared" ref="AI2179:AI2181" si="3066">$AF2179</f>
        <v>3057.4798262676163</v>
      </c>
      <c r="AJ2179">
        <v>3.0000000000000001E-3</v>
      </c>
      <c r="AK2179" s="3" cm="1">
        <f t="array" ref="AK2179">100000000/Lvac($AA2179)</f>
        <v>32697.166517664948</v>
      </c>
      <c r="AL2179" s="21">
        <f t="shared" si="3054"/>
        <v>3.2082468283278563E-2</v>
      </c>
      <c r="AM2179" s="10" cm="1">
        <f t="array" ref="AM2179">Lvac($AI2179)-$BA2179</f>
        <v>-7.8341366224776721E-4</v>
      </c>
      <c r="AN2179" s="10">
        <f t="shared" ref="AN2179:AN2181" si="3067">$AK2179-($AX2179-$AW2179)</f>
        <v>6.5176649513887241E-3</v>
      </c>
      <c r="AO2179" s="3">
        <f t="shared" ref="AO2179:AO2181" si="3068">AM2179/AJ2179</f>
        <v>-0.26113788741592242</v>
      </c>
      <c r="AP2179" s="3">
        <v>-0.20321259656460219</v>
      </c>
      <c r="AS2179" s="3">
        <f t="shared" ref="AS2179:AS2242" si="3069">$AB2179-$E2179</f>
        <v>-3.482335050648544E-3</v>
      </c>
      <c r="AT2179" s="3" cm="1">
        <f t="array" ref="AT2179">AS2179-(100000000/LvacE($A2179)-$E2179)</f>
        <v>-5.3933563322061673E-5</v>
      </c>
      <c r="AU2179" t="s">
        <v>4768</v>
      </c>
      <c r="AV2179" t="s">
        <v>4864</v>
      </c>
      <c r="AW2179" s="3">
        <v>35828.46</v>
      </c>
      <c r="AX2179" s="3">
        <v>68525.62</v>
      </c>
      <c r="AY2179" s="3"/>
      <c r="AZ2179" s="10" cm="1">
        <f t="array" ref="AZ2179">Lair(100000000/($AX2179-$AW2179))</f>
        <v>3057.480609485222</v>
      </c>
      <c r="BA2179" s="10">
        <f t="shared" ref="BA2179:BA2181" si="3070">100000000/($AX2179-$AW2179)</f>
        <v>3058.36959540217</v>
      </c>
      <c r="BB2179" s="12">
        <v>197000000</v>
      </c>
      <c r="BC2179" s="3">
        <v>0.36699999999999999</v>
      </c>
      <c r="BD2179" s="12" cm="1">
        <f t="array" ref="BD2179">SfromgA($BB2179,$BA2179,"")</f>
        <v>2.7814386720962787</v>
      </c>
      <c r="BE2179" s="29">
        <f t="shared" ref="BE2179:BE2181" si="3071">(10^MAX(0.05, -0.312925054856973*((LN($BD2179))^(1/3)) + 0.454808404431693)-1)*100</f>
        <v>37.881397234874669</v>
      </c>
      <c r="BG2179" s="3"/>
      <c r="BH2179" s="3"/>
      <c r="BI2179" s="12">
        <f t="shared" ref="BI2179:BI2181" si="3072">IF($BB2179="",$BF2179,$BB2179)</f>
        <v>197000000</v>
      </c>
      <c r="BJ2179" s="29">
        <f t="shared" ref="BJ2179:BJ2181" si="3073">IF($BB2179="",$BH2179,$BE2179)</f>
        <v>37.881397234874669</v>
      </c>
      <c r="BK2179" s="3">
        <f t="shared" ref="BK2179:BK2181" si="3074">LN(BN2179*100000000/($AX2179-$AW2179)/$BI2179)</f>
        <v>-8.4283644178048771</v>
      </c>
      <c r="BL2179" s="13">
        <f>EXP(BK$4341*$AX2179+BK$4342)*$BI2179/(100000000/($AX2179-$AW2179))</f>
        <v>39.664556664977248</v>
      </c>
      <c r="BM2179" s="3">
        <f t="shared" ref="BM2179:BM2181" si="3075">LN(BL2179/$C2179)</f>
        <v>1.7345478606533904</v>
      </c>
      <c r="BN2179" s="16" cm="1">
        <f t="array" ref="BN2179">$C2179*EXP(poly_from_str(100000000/$E2179,BN$4342))</f>
        <v>14.079398475485755</v>
      </c>
      <c r="BO2179" s="3">
        <f t="shared" ref="BO2179:BO2181" si="3076">LN($C2179)</f>
        <v>1.9459101490553132</v>
      </c>
      <c r="BP2179" s="13">
        <f t="shared" ref="BP2179:BP2181" si="3077">LN(BL2179/BN2179)</f>
        <v>1.0357453818029372</v>
      </c>
      <c r="BY2179">
        <v>13256</v>
      </c>
    </row>
    <row r="2180" spans="1:77" hidden="1" x14ac:dyDescent="0.25">
      <c r="A2180" t="s">
        <v>2985</v>
      </c>
      <c r="B2180" s="2" t="str">
        <f t="shared" si="3055"/>
        <v/>
      </c>
      <c r="C2180">
        <v>7</v>
      </c>
      <c r="D2180" t="s">
        <v>14</v>
      </c>
      <c r="E2180">
        <v>32712.14</v>
      </c>
      <c r="F2180">
        <v>39024</v>
      </c>
      <c r="G2180" t="s">
        <v>5</v>
      </c>
      <c r="H2180" s="5" t="s">
        <v>4</v>
      </c>
      <c r="I2180">
        <v>71736</v>
      </c>
      <c r="J2180" t="s">
        <v>3</v>
      </c>
      <c r="K2180" s="5" t="s">
        <v>16</v>
      </c>
      <c r="L2180">
        <v>39024.269999999997</v>
      </c>
      <c r="M2180" t="str">
        <f t="shared" si="3057"/>
        <v>e</v>
      </c>
      <c r="N2180" t="str">
        <f t="shared" si="3058"/>
        <v>9/2</v>
      </c>
      <c r="O2180">
        <v>71736.45</v>
      </c>
      <c r="P2180" t="str">
        <f t="shared" si="3059"/>
        <v>o</v>
      </c>
      <c r="Q2180" t="str">
        <f t="shared" si="3060"/>
        <v>11/2</v>
      </c>
      <c r="R2180">
        <v>21</v>
      </c>
      <c r="AA2180" s="10">
        <f t="shared" si="3061"/>
        <v>3056.08</v>
      </c>
      <c r="AB2180" s="3" cm="1">
        <f t="array" ref="AB2180">100000000/Lvac(AA2180)</f>
        <v>32712.144588006173</v>
      </c>
      <c r="AC2180" s="28">
        <f t="shared" si="3062"/>
        <v>3.2721656501138716E-7</v>
      </c>
      <c r="AD2180" s="28">
        <f t="shared" si="3063"/>
        <v>3.0569686353326023E-7</v>
      </c>
      <c r="AE2180" s="21">
        <f t="shared" si="3064"/>
        <v>32712.142138186344</v>
      </c>
      <c r="AF2180" s="10" cm="1">
        <f t="array" ref="AF2180">Lair(100000000/AE2180)</f>
        <v>3056.0802288797945</v>
      </c>
      <c r="AG2180" s="10">
        <f t="shared" si="3065"/>
        <v>1.0351977793121608E-2</v>
      </c>
      <c r="AH2180" s="10" t="b">
        <f t="shared" si="3056"/>
        <v>1</v>
      </c>
      <c r="AI2180" s="10">
        <f t="shared" si="3066"/>
        <v>3056.0802288797945</v>
      </c>
      <c r="AJ2180">
        <v>7.0000000000000001E-3</v>
      </c>
      <c r="AK2180" s="3" cm="1">
        <f t="array" ref="AK2180">100000000/Lvac($AA2180)</f>
        <v>32712.144588006173</v>
      </c>
      <c r="AL2180" s="21">
        <f t="shared" si="3054"/>
        <v>7.4927683492124031E-2</v>
      </c>
      <c r="AM2180" s="10" cm="1">
        <f t="array" ref="AM2180">Lvac($AI2180)-$BA2180</f>
        <v>3.5382045921323879E-3</v>
      </c>
      <c r="AN2180" s="10">
        <f t="shared" si="3067"/>
        <v>-3.5411993827437982E-2</v>
      </c>
      <c r="AO2180" s="3">
        <f t="shared" si="3068"/>
        <v>0.50545779887605535</v>
      </c>
      <c r="AP2180" s="3">
        <v>0.47275250140696046</v>
      </c>
      <c r="AS2180" s="3">
        <f t="shared" si="3069"/>
        <v>4.588006173435133E-3</v>
      </c>
      <c r="AT2180" s="3" cm="1">
        <f t="array" ref="AT2180">AS2180-(100000000/LvacE($A2180)-$E2180)</f>
        <v>-5.3917388868285343E-5</v>
      </c>
      <c r="AU2180" t="s">
        <v>4697</v>
      </c>
      <c r="AV2180" t="s">
        <v>4870</v>
      </c>
      <c r="AW2180" s="3">
        <v>39024.269999999997</v>
      </c>
      <c r="AX2180" s="3">
        <v>71736.45</v>
      </c>
      <c r="AY2180" s="3"/>
      <c r="AZ2180" s="10" cm="1">
        <f t="array" ref="AZ2180">Lair(100000000/($AX2180-$AW2180))</f>
        <v>3056.0766915605745</v>
      </c>
      <c r="BA2180" s="10">
        <f t="shared" si="3070"/>
        <v>3056.9653260650925</v>
      </c>
      <c r="BB2180" s="12">
        <v>186000000</v>
      </c>
      <c r="BC2180" s="3">
        <v>0.66300000000000003</v>
      </c>
      <c r="BD2180" s="12" cm="1">
        <f t="array" ref="BD2180">SfromgA($BB2180,$BA2180,"")</f>
        <v>2.6225141630260258</v>
      </c>
      <c r="BE2180" s="29">
        <f t="shared" si="3071"/>
        <v>39.852479286160822</v>
      </c>
      <c r="BG2180" s="3"/>
      <c r="BH2180" s="3"/>
      <c r="BI2180" s="12">
        <f t="shared" si="3072"/>
        <v>186000000</v>
      </c>
      <c r="BJ2180" s="29">
        <f t="shared" si="3073"/>
        <v>39.852479286160822</v>
      </c>
      <c r="BK2180" s="3">
        <f t="shared" si="3074"/>
        <v>-8.3714769662348889</v>
      </c>
      <c r="BL2180" s="13">
        <f>EXP(BK$4341*$AX2180+BK$4342)*$BI2180/(100000000/($AX2180-$AW2180))</f>
        <v>29.356114592602214</v>
      </c>
      <c r="BM2180" s="3">
        <f t="shared" si="3075"/>
        <v>1.4335907091694895</v>
      </c>
      <c r="BN2180" s="16" cm="1">
        <f t="array" ref="BN2180">$C2180*EXP(poly_from_str(100000000/$E2180,BN$4342))</f>
        <v>14.077845014764227</v>
      </c>
      <c r="BO2180" s="3">
        <f t="shared" si="3076"/>
        <v>1.9459101490553132</v>
      </c>
      <c r="BP2180" s="13">
        <f t="shared" si="3077"/>
        <v>0.73489857213737841</v>
      </c>
      <c r="BY2180">
        <v>13256</v>
      </c>
    </row>
    <row r="2181" spans="1:77" hidden="1" x14ac:dyDescent="0.25">
      <c r="A2181" t="s">
        <v>2986</v>
      </c>
      <c r="B2181" s="2" t="str">
        <f t="shared" si="3055"/>
        <v/>
      </c>
      <c r="C2181">
        <v>70</v>
      </c>
      <c r="D2181" t="s">
        <v>134</v>
      </c>
      <c r="E2181">
        <v>32720.51</v>
      </c>
      <c r="F2181">
        <v>28885</v>
      </c>
      <c r="G2181" t="s">
        <v>5</v>
      </c>
      <c r="H2181" s="5" t="s">
        <v>4</v>
      </c>
      <c r="I2181">
        <v>61605</v>
      </c>
      <c r="J2181" t="s">
        <v>3</v>
      </c>
      <c r="K2181" s="5" t="s">
        <v>8</v>
      </c>
      <c r="L2181">
        <v>28885.14</v>
      </c>
      <c r="M2181" t="str">
        <f t="shared" si="3057"/>
        <v>e</v>
      </c>
      <c r="N2181" t="str">
        <f t="shared" si="3058"/>
        <v>9/2</v>
      </c>
      <c r="O2181">
        <v>61605.66</v>
      </c>
      <c r="P2181" t="str">
        <f t="shared" si="3059"/>
        <v>o</v>
      </c>
      <c r="Q2181" t="str">
        <f t="shared" si="3060"/>
        <v>7/2</v>
      </c>
      <c r="R2181">
        <v>21</v>
      </c>
      <c r="AA2181" s="10">
        <f t="shared" si="3061"/>
        <v>3055.299</v>
      </c>
      <c r="AB2181" s="3" cm="1">
        <f t="array" ref="AB2181">100000000/Lvac(AA2181)</f>
        <v>32720.506175705057</v>
      </c>
      <c r="AC2181" s="28">
        <f t="shared" si="3062"/>
        <v>3.2730020858842292E-7</v>
      </c>
      <c r="AD2181" s="28">
        <f t="shared" si="3063"/>
        <v>3.0561874398584306E-7</v>
      </c>
      <c r="AE2181" s="21">
        <f t="shared" si="3064"/>
        <v>32720.508218705196</v>
      </c>
      <c r="AF2181" s="10" cm="1">
        <f t="array" ref="AF2181">Lair(100000000/AE2181)</f>
        <v>3055.298809225791</v>
      </c>
      <c r="AG2181" s="10">
        <f t="shared" si="3065"/>
        <v>1.0354714248213524E-2</v>
      </c>
      <c r="AH2181" s="10" t="b">
        <f t="shared" si="3056"/>
        <v>1</v>
      </c>
      <c r="AI2181" s="10">
        <f t="shared" si="3066"/>
        <v>3055.298809225791</v>
      </c>
      <c r="AJ2181" s="10">
        <f>AL2181/AK2181*AI2181</f>
        <v>7.4700526766162253E-3</v>
      </c>
      <c r="AK2181" s="23" cm="1">
        <f t="array" ref="AK2181">100000000/Lvac($AA2181)+0</f>
        <v>32720.506175705057</v>
      </c>
      <c r="AL2181" s="23">
        <f>MAX(0.08,0.007/$AA2181*$AE2181)</f>
        <v>0.08</v>
      </c>
      <c r="AM2181" s="10" cm="1">
        <f t="array" ref="AM2181">Lvac($AI2181)-$BA2181</f>
        <v>1.1004055854755279E-3</v>
      </c>
      <c r="AN2181" s="10">
        <f t="shared" si="3067"/>
        <v>-1.3824294946971349E-2</v>
      </c>
      <c r="AO2181" s="3">
        <f t="shared" si="3068"/>
        <v>0.14730894588202398</v>
      </c>
      <c r="AP2181" s="3">
        <v>0.17285386279498227</v>
      </c>
      <c r="AS2181" s="3">
        <f t="shared" si="3069"/>
        <v>-3.8242949412961025E-3</v>
      </c>
      <c r="AT2181" s="3" cm="1">
        <f t="array" ref="AT2181">AS2181-(100000000/LvacE($A2181)-$E2181)</f>
        <v>-5.3908184781903401E-5</v>
      </c>
      <c r="AU2181" t="s">
        <v>4737</v>
      </c>
      <c r="AV2181" t="s">
        <v>4817</v>
      </c>
      <c r="AW2181" s="3">
        <v>28885.14</v>
      </c>
      <c r="AX2181" s="3">
        <v>61605.66</v>
      </c>
      <c r="AY2181" s="3"/>
      <c r="AZ2181" s="10" cm="1">
        <f t="array" ref="AZ2181">Lair(100000000/($AX2181-$AW2181))</f>
        <v>3055.2977090955455</v>
      </c>
      <c r="BA2181" s="10">
        <f t="shared" si="3070"/>
        <v>3056.1861486308894</v>
      </c>
      <c r="BB2181" s="12">
        <v>442000000</v>
      </c>
      <c r="BC2181" s="3">
        <v>0.27600000000000002</v>
      </c>
      <c r="BD2181" s="12" cm="1">
        <f t="array" ref="BD2181">SfromgA($BB2181,$BA2181,"")</f>
        <v>6.2272318921224699</v>
      </c>
      <c r="BE2181" s="29">
        <f t="shared" si="3071"/>
        <v>18.066067730034185</v>
      </c>
      <c r="BG2181" s="3"/>
      <c r="BH2181" s="3"/>
      <c r="BI2181" s="12">
        <f t="shared" si="3072"/>
        <v>442000000</v>
      </c>
      <c r="BJ2181" s="29">
        <f t="shared" si="3073"/>
        <v>18.066067730034185</v>
      </c>
      <c r="BK2181" s="3">
        <f t="shared" si="3074"/>
        <v>-6.9347853048481563</v>
      </c>
      <c r="BL2181" s="13">
        <f>EXP(BK$4341*$AX2181+BK$4342)*$BI2181/(100000000/($AX2181-$AW2181))</f>
        <v>150.66487056484752</v>
      </c>
      <c r="BM2181" s="3">
        <f t="shared" si="3075"/>
        <v>0.76656272801393344</v>
      </c>
      <c r="BN2181" s="16" cm="1">
        <f t="array" ref="BN2181">$C2181*EXP(poly_from_str(100000000/$E2181,BN$4342))</f>
        <v>140.76784924966992</v>
      </c>
      <c r="BO2181" s="3">
        <f t="shared" si="3076"/>
        <v>4.2484952420493594</v>
      </c>
      <c r="BP2181" s="13">
        <f t="shared" si="3077"/>
        <v>6.7945895810903822E-2</v>
      </c>
      <c r="BR2181" s="12">
        <v>12020000</v>
      </c>
      <c r="BS2181" s="17"/>
      <c r="BT2181" s="13">
        <f>EXP(BS$4338*$AX2181+BS$4336)*$BR2181/(100000000/($AX2181-$AW2181))</f>
        <v>4.0332651556499757</v>
      </c>
      <c r="BU2181" s="17"/>
      <c r="BV2181" s="3" cm="1">
        <f t="array" ref="BV2181">$BN2181*EXP(poly_from_str(100000000/$E2181,BV$4341))</f>
        <v>444.5510938673446</v>
      </c>
      <c r="BW2181" s="12" t="s">
        <v>14</v>
      </c>
      <c r="BX2181" s="17"/>
      <c r="BY2181">
        <v>132552</v>
      </c>
    </row>
    <row r="2182" spans="1:77" hidden="1" x14ac:dyDescent="0.25">
      <c r="A2182" t="s">
        <v>2987</v>
      </c>
      <c r="B2182" s="2" t="str">
        <f t="shared" si="3055"/>
        <v/>
      </c>
      <c r="C2182">
        <v>0</v>
      </c>
      <c r="E2182">
        <v>32720.84</v>
      </c>
      <c r="R2182">
        <v>21</v>
      </c>
      <c r="S2182" t="s">
        <v>22</v>
      </c>
      <c r="AA2182" s="10">
        <f t="shared" si="3061"/>
        <v>3055.268</v>
      </c>
      <c r="AB2182" s="3" cm="1">
        <f t="array" ref="AB2182">100000000/Lvac(AA2182)</f>
        <v>32720.83815791244</v>
      </c>
      <c r="AC2182" s="28">
        <f t="shared" si="3062"/>
        <v>3.2730352951034081E-7</v>
      </c>
      <c r="AD2182" s="28">
        <f t="shared" si="3063"/>
        <v>3.0561564320997796E-7</v>
      </c>
      <c r="AE2182" s="21">
        <f t="shared" si="3064"/>
        <v>32720.839142003973</v>
      </c>
      <c r="AF2182" s="10" cm="1">
        <f t="array" ref="AF2182">Lair(100000000/AE2182)</f>
        <v>3055.267908107945</v>
      </c>
      <c r="AG2182" s="10">
        <f t="shared" si="3065"/>
        <v>1.035482290881069E-2</v>
      </c>
      <c r="AH2182" s="10" t="b">
        <f t="shared" si="3056"/>
        <v>1</v>
      </c>
      <c r="AI2182" s="10">
        <f t="shared" ref="AI2182:AI2241" si="3078">$AA2182</f>
        <v>3055.268</v>
      </c>
      <c r="AJ2182">
        <v>3.0000000000000001E-3</v>
      </c>
      <c r="AK2182" s="3" cm="1">
        <f t="array" ref="AK2182">100000000/Lvac($AA2182)</f>
        <v>32720.83815791244</v>
      </c>
      <c r="AL2182" s="21">
        <f t="shared" ref="AL2182:AL2190" si="3079">AJ2182/AI2182*AK2182</f>
        <v>3.2128937452864138E-2</v>
      </c>
      <c r="AM2182" s="21"/>
      <c r="AN2182" s="21"/>
      <c r="AO2182" s="21"/>
      <c r="AP2182" s="21"/>
      <c r="AS2182" s="3">
        <f t="shared" si="3069"/>
        <v>-1.8420875603624154E-3</v>
      </c>
      <c r="AT2182" s="3" cm="1">
        <f t="array" ref="AT2182">AS2182-(100000000/LvacE($A2182)-$E2182)</f>
        <v>-5.3907813708065078E-5</v>
      </c>
      <c r="BB2182"/>
      <c r="BC2182"/>
      <c r="BD2182"/>
      <c r="BE2182"/>
      <c r="BF2182"/>
      <c r="BG2182"/>
      <c r="BH2182"/>
      <c r="BI2182"/>
      <c r="BJ2182"/>
      <c r="BN2182" s="16" cm="1">
        <f t="array" ref="BN2182">$C2182*EXP(poly_from_str(100000000/$E2182,BN$4342))</f>
        <v>0</v>
      </c>
      <c r="BO2182" s="16"/>
      <c r="BY2182" t="e">
        <v>#N/A</v>
      </c>
    </row>
    <row r="2183" spans="1:77" hidden="1" x14ac:dyDescent="0.25">
      <c r="A2183" t="s">
        <v>2988</v>
      </c>
      <c r="B2183" s="2" t="str">
        <f t="shared" si="3055"/>
        <v/>
      </c>
      <c r="C2183">
        <v>0</v>
      </c>
      <c r="E2183">
        <v>32721.119999999999</v>
      </c>
      <c r="R2183">
        <v>21</v>
      </c>
      <c r="S2183" t="s">
        <v>22</v>
      </c>
      <c r="AA2183" s="10">
        <f t="shared" si="3061"/>
        <v>3055.2420000000002</v>
      </c>
      <c r="AB2183" s="3" cm="1">
        <f t="array" ref="AB2183">100000000/Lvac(AA2183)</f>
        <v>32721.116599796773</v>
      </c>
      <c r="AC2183" s="28">
        <f t="shared" si="3062"/>
        <v>3.2730631485165495E-7</v>
      </c>
      <c r="AD2183" s="28">
        <f t="shared" si="3063"/>
        <v>3.0561304255925389E-7</v>
      </c>
      <c r="AE2183" s="21">
        <f t="shared" si="3064"/>
        <v>32721.118416303394</v>
      </c>
      <c r="AF2183" s="10" cm="1">
        <f t="array" ref="AF2183">Lair(100000000/AE2183)</f>
        <v>3055.2418303819572</v>
      </c>
      <c r="AG2183" s="10">
        <f t="shared" si="3065"/>
        <v>1.0354914046055399E-2</v>
      </c>
      <c r="AH2183" s="10" t="b">
        <f t="shared" si="3056"/>
        <v>1</v>
      </c>
      <c r="AI2183" s="10">
        <f t="shared" si="3078"/>
        <v>3055.2420000000002</v>
      </c>
      <c r="AJ2183">
        <v>3.0000000000000001E-3</v>
      </c>
      <c r="AK2183" s="3" cm="1">
        <f t="array" ref="AK2183">100000000/Lvac($AA2183)</f>
        <v>32721.116599796773</v>
      </c>
      <c r="AL2183" s="21">
        <f t="shared" si="3079"/>
        <v>3.212948427633238E-2</v>
      </c>
      <c r="AM2183" s="21"/>
      <c r="AN2183" s="21"/>
      <c r="AO2183" s="21"/>
      <c r="AP2183" s="21"/>
      <c r="AS2183" s="3">
        <f t="shared" si="3069"/>
        <v>-3.4002032261923887E-3</v>
      </c>
      <c r="AT2183" s="3" cm="1">
        <f t="array" ref="AT2183">AS2183-(100000000/LvacE($A2183)-$E2183)</f>
        <v>-5.3907511755824089E-5</v>
      </c>
      <c r="BB2183"/>
      <c r="BC2183"/>
      <c r="BD2183"/>
      <c r="BE2183"/>
      <c r="BF2183"/>
      <c r="BG2183"/>
      <c r="BH2183"/>
      <c r="BI2183"/>
      <c r="BJ2183"/>
      <c r="BN2183" s="16" cm="1">
        <f t="array" ref="BN2183">$C2183*EXP(poly_from_str(100000000/$E2183,BN$4342))</f>
        <v>0</v>
      </c>
      <c r="BO2183" s="16"/>
      <c r="BY2183" t="e">
        <v>#N/A</v>
      </c>
    </row>
    <row r="2184" spans="1:77" hidden="1" x14ac:dyDescent="0.25">
      <c r="A2184" t="s">
        <v>2989</v>
      </c>
      <c r="B2184" s="2" t="str">
        <f t="shared" si="3055"/>
        <v/>
      </c>
      <c r="C2184">
        <v>5</v>
      </c>
      <c r="E2184">
        <v>32723.54</v>
      </c>
      <c r="F2184">
        <v>29835</v>
      </c>
      <c r="G2184" t="s">
        <v>5</v>
      </c>
      <c r="H2184" s="5" t="s">
        <v>4</v>
      </c>
      <c r="I2184">
        <v>62558</v>
      </c>
      <c r="J2184" t="s">
        <v>3</v>
      </c>
      <c r="K2184" s="5" t="s">
        <v>16</v>
      </c>
      <c r="L2184">
        <v>29835.09</v>
      </c>
      <c r="M2184" t="str">
        <f>$G2184&amp;""</f>
        <v>e</v>
      </c>
      <c r="N2184" t="str">
        <f>$H2184&amp;""</f>
        <v>9/2</v>
      </c>
      <c r="O2184">
        <v>62558.67</v>
      </c>
      <c r="P2184" t="str">
        <f>$J2184&amp;""</f>
        <v>o</v>
      </c>
      <c r="Q2184" t="str">
        <f>$K2184&amp;""</f>
        <v>11/2</v>
      </c>
      <c r="R2184">
        <v>21</v>
      </c>
      <c r="AA2184" s="10">
        <f t="shared" si="3061"/>
        <v>3055.0160000000001</v>
      </c>
      <c r="AB2184" s="3" cm="1">
        <f t="array" ref="AB2184">100000000/Lvac(AA2184)</f>
        <v>32723.53710196001</v>
      </c>
      <c r="AC2184" s="28">
        <f t="shared" si="3062"/>
        <v>3.2733052789248893E-7</v>
      </c>
      <c r="AD2184" s="28">
        <f t="shared" si="3063"/>
        <v>3.055904369030156E-7</v>
      </c>
      <c r="AE2184" s="21">
        <f t="shared" si="3064"/>
        <v>32723.538650406965</v>
      </c>
      <c r="AF2184" s="10" cm="1">
        <f t="array" ref="AF2184">Lair(100000000/AE2184)</f>
        <v>3055.0158554336713</v>
      </c>
      <c r="AG2184" s="10">
        <f t="shared" si="3065"/>
        <v>1.0355706337047008E-2</v>
      </c>
      <c r="AH2184" s="10" t="b">
        <f t="shared" si="3056"/>
        <v>1</v>
      </c>
      <c r="AI2184" s="10">
        <f>$AF2184</f>
        <v>3055.0158554336713</v>
      </c>
      <c r="AJ2184">
        <v>3.0000000000000001E-3</v>
      </c>
      <c r="AK2184" s="3" cm="1">
        <f t="array" ref="AK2184">100000000/Lvac($AA2184)</f>
        <v>32723.53710196001</v>
      </c>
      <c r="AL2184" s="21">
        <f t="shared" si="3079"/>
        <v>3.2134239542905521E-2</v>
      </c>
      <c r="AM2184" s="10" cm="1">
        <f t="array" ref="AM2184">Lvac($AI2184)-$BA2184</f>
        <v>3.8614478007730213E-3</v>
      </c>
      <c r="AN2184" s="10">
        <f>$AK2184-($AX2184-$AW2184)</f>
        <v>-4.2898039988358505E-2</v>
      </c>
      <c r="AO2184" s="3">
        <f>AM2184/AJ2184</f>
        <v>1.2871492669243405</v>
      </c>
      <c r="AP2184" s="3">
        <v>1.3353501035453519</v>
      </c>
      <c r="AS2184" s="3">
        <f t="shared" si="3069"/>
        <v>-2.898039991123369E-3</v>
      </c>
      <c r="AT2184" s="3" cm="1">
        <f t="array" ref="AT2184">AS2184-(100000000/LvacE($A2184)-$E2184)</f>
        <v>-5.3904816013528034E-5</v>
      </c>
      <c r="AU2184" t="s">
        <v>4692</v>
      </c>
      <c r="AV2184" t="s">
        <v>4816</v>
      </c>
      <c r="AW2184" s="3">
        <v>29835.09</v>
      </c>
      <c r="AX2184" s="3">
        <v>62558.67</v>
      </c>
      <c r="AY2184" s="3"/>
      <c r="AZ2184" s="10" cm="1">
        <f t="array" ref="AZ2184">Lair(100000000/($AX2184-$AW2184))</f>
        <v>3055.0119949520481</v>
      </c>
      <c r="BA2184" s="10">
        <f>100000000/($AX2184-$AW2184)</f>
        <v>3055.9003629798453</v>
      </c>
      <c r="BB2184" s="12">
        <v>18300000</v>
      </c>
      <c r="BC2184" s="3">
        <v>0.108</v>
      </c>
      <c r="BD2184" s="12" cm="1">
        <f t="array" ref="BD2184">SfromgA($BB2184,$BA2184,"")</f>
        <v>0.25775198572993779</v>
      </c>
      <c r="BE2184" s="29">
        <f>(10^MAX(0.05, -0.312925054856973*((LN($BD2184))^(1/3)) + 0.454808404431693)-1)*100</f>
        <v>532.62607679633948</v>
      </c>
      <c r="BG2184" s="3"/>
      <c r="BH2184" s="3"/>
      <c r="BI2184" s="12">
        <f>IF($BB2184="",$BF2184,$BB2184)</f>
        <v>18300000</v>
      </c>
      <c r="BJ2184" s="29">
        <f>IF($BB2184="",$BH2184,$BE2184)</f>
        <v>532.62607679633948</v>
      </c>
      <c r="BK2184" s="3">
        <f>LN(BN2184*100000000/($AX2184-$AW2184)/$BI2184)</f>
        <v>-6.3895569939841552</v>
      </c>
      <c r="BL2184" s="13">
        <f>EXP(BK$4341*$AX2184+BK$4342)*$BI2184/(100000000/($AX2184-$AW2184))</f>
        <v>5.802755065859742</v>
      </c>
      <c r="BM2184" s="3">
        <f t="shared" ref="BM2184" si="3080">LN(BL2184/$C2184)</f>
        <v>0.14889490369122119</v>
      </c>
      <c r="BN2184" s="16" cm="1">
        <f t="array" ref="BN2184">$C2184*EXP(poly_from_str(100000000/$E2184,BN$4342))</f>
        <v>10.054548084007447</v>
      </c>
      <c r="BO2184" s="3">
        <f>LN($C2184)</f>
        <v>1.6094379124341003</v>
      </c>
      <c r="BP2184" s="13">
        <f>LN(BL2184/BN2184)</f>
        <v>-0.54969226168423613</v>
      </c>
      <c r="BY2184">
        <v>9468</v>
      </c>
    </row>
    <row r="2185" spans="1:77" hidden="1" x14ac:dyDescent="0.25">
      <c r="A2185" t="s">
        <v>2990</v>
      </c>
      <c r="B2185" s="2" t="str">
        <f t="shared" si="3055"/>
        <v/>
      </c>
      <c r="C2185">
        <v>1</v>
      </c>
      <c r="E2185">
        <v>32735.53</v>
      </c>
      <c r="R2185">
        <v>21</v>
      </c>
      <c r="S2185" t="s">
        <v>22</v>
      </c>
      <c r="AA2185" s="10">
        <f t="shared" si="3061"/>
        <v>3053.8969999999999</v>
      </c>
      <c r="AB2185" s="3" cm="1">
        <f t="array" ref="AB2185">100000000/Lvac(AA2185)</f>
        <v>32735.527078663225</v>
      </c>
      <c r="AC2185" s="28">
        <f t="shared" si="3062"/>
        <v>3.2745046738642462E-7</v>
      </c>
      <c r="AD2185" s="28">
        <f t="shared" si="3063"/>
        <v>3.0547850889860655E-7</v>
      </c>
      <c r="AE2185" s="21">
        <f t="shared" si="3064"/>
        <v>32735.528640622961</v>
      </c>
      <c r="AF2185" s="10" cm="1">
        <f t="array" ref="AF2185">Lair(100000000/AE2185)</f>
        <v>3053.8968542788907</v>
      </c>
      <c r="AG2185" s="10">
        <f t="shared" si="3065"/>
        <v>1.0359631821024617E-2</v>
      </c>
      <c r="AH2185" s="10" t="b">
        <f t="shared" si="3056"/>
        <v>1</v>
      </c>
      <c r="AI2185" s="10">
        <f t="shared" si="3078"/>
        <v>3053.8969999999999</v>
      </c>
      <c r="AJ2185">
        <v>3.0000000000000001E-3</v>
      </c>
      <c r="AK2185" s="3" cm="1">
        <f t="array" ref="AK2185">100000000/Lvac($AA2185)</f>
        <v>32735.527078663225</v>
      </c>
      <c r="AL2185" s="21">
        <f t="shared" si="3079"/>
        <v>3.2157790926147699E-2</v>
      </c>
      <c r="AM2185" s="21"/>
      <c r="AN2185" s="21"/>
      <c r="AO2185" s="21"/>
      <c r="AP2185" s="21"/>
      <c r="AS2185" s="3">
        <f t="shared" si="3069"/>
        <v>-2.9213367743068375E-3</v>
      </c>
      <c r="AT2185" s="3" cm="1">
        <f t="array" ref="AT2185">AS2185-(100000000/LvacE($A2185)-$E2185)</f>
        <v>-5.389131183619611E-5</v>
      </c>
      <c r="BB2185"/>
      <c r="BC2185"/>
      <c r="BD2185"/>
      <c r="BE2185"/>
      <c r="BF2185"/>
      <c r="BG2185"/>
      <c r="BH2185"/>
      <c r="BI2185"/>
      <c r="BJ2185"/>
      <c r="BN2185" s="16" cm="1">
        <f t="array" ref="BN2185">$C2185*EXP(poly_from_str(100000000/$E2185,BN$4342))</f>
        <v>2.0106483458840083</v>
      </c>
      <c r="BO2185" s="16"/>
      <c r="BY2185" t="e">
        <v>#N/A</v>
      </c>
    </row>
    <row r="2186" spans="1:77" hidden="1" x14ac:dyDescent="0.25">
      <c r="A2186" t="s">
        <v>2991</v>
      </c>
      <c r="B2186" s="2" t="str">
        <f t="shared" si="3055"/>
        <v/>
      </c>
      <c r="C2186">
        <v>4</v>
      </c>
      <c r="E2186">
        <v>32740.05</v>
      </c>
      <c r="R2186">
        <v>21</v>
      </c>
      <c r="S2186" t="s">
        <v>22</v>
      </c>
      <c r="AA2186" s="10">
        <f t="shared" si="3061"/>
        <v>3053.4749999999999</v>
      </c>
      <c r="AB2186" s="3" cm="1">
        <f t="array" ref="AB2186">100000000/Lvac(AA2186)</f>
        <v>32740.051049626003</v>
      </c>
      <c r="AC2186" s="28">
        <f t="shared" si="3062"/>
        <v>3.2749572208713024E-7</v>
      </c>
      <c r="AD2186" s="28">
        <f t="shared" si="3063"/>
        <v>3.0543629833815522E-7</v>
      </c>
      <c r="AE2186" s="21">
        <f t="shared" si="3064"/>
        <v>32740.050488275032</v>
      </c>
      <c r="AF2186" s="10" cm="1">
        <f t="array" ref="AF2186">Lair(100000000/AE2186)</f>
        <v>3053.4750523560792</v>
      </c>
      <c r="AG2186" s="10">
        <f t="shared" si="3065"/>
        <v>1.0361113329833388E-2</v>
      </c>
      <c r="AH2186" s="10" t="b">
        <f t="shared" si="3056"/>
        <v>1</v>
      </c>
      <c r="AI2186" s="10">
        <f t="shared" si="3078"/>
        <v>3053.4749999999999</v>
      </c>
      <c r="AJ2186">
        <v>3.0000000000000001E-3</v>
      </c>
      <c r="AK2186" s="3" cm="1">
        <f t="array" ref="AK2186">100000000/Lvac($AA2186)</f>
        <v>32740.051049626003</v>
      </c>
      <c r="AL2186" s="21">
        <f t="shared" si="3079"/>
        <v>3.2166679979000322E-2</v>
      </c>
      <c r="AM2186" s="21"/>
      <c r="AN2186" s="21"/>
      <c r="AO2186" s="21"/>
      <c r="AP2186" s="21"/>
      <c r="AS2186" s="3">
        <f t="shared" si="3069"/>
        <v>1.0496260038053151E-3</v>
      </c>
      <c r="AT2186" s="3" cm="1">
        <f t="array" ref="AT2186">AS2186-(100000000/LvacE($A2186)-$E2186)</f>
        <v>-5.3886145906290039E-5</v>
      </c>
      <c r="BB2186"/>
      <c r="BC2186"/>
      <c r="BD2186"/>
      <c r="BE2186"/>
      <c r="BF2186"/>
      <c r="BG2186"/>
      <c r="BH2186"/>
      <c r="BI2186"/>
      <c r="BJ2186"/>
      <c r="BN2186" s="16" cm="1">
        <f t="array" ref="BN2186">$C2186*EXP(poly_from_str(100000000/$E2186,BN$4342))</f>
        <v>8.0421576588646193</v>
      </c>
      <c r="BO2186" s="16"/>
      <c r="BY2186" t="e">
        <v>#N/A</v>
      </c>
    </row>
    <row r="2187" spans="1:77" hidden="1" x14ac:dyDescent="0.25">
      <c r="A2187" t="s">
        <v>2992</v>
      </c>
      <c r="B2187" s="2" t="str">
        <f t="shared" si="3055"/>
        <v/>
      </c>
      <c r="C2187">
        <v>8</v>
      </c>
      <c r="E2187">
        <v>32742.22</v>
      </c>
      <c r="R2187">
        <v>21</v>
      </c>
      <c r="S2187" t="s">
        <v>22</v>
      </c>
      <c r="AA2187" s="10">
        <f t="shared" si="3061"/>
        <v>3053.2730000000001</v>
      </c>
      <c r="AB2187" s="3" cm="1">
        <f t="array" ref="AB2187">100000000/Lvac(AA2187)</f>
        <v>32742.216994848724</v>
      </c>
      <c r="AC2187" s="28">
        <f t="shared" si="3062"/>
        <v>3.2751738871696046E-7</v>
      </c>
      <c r="AD2187" s="28">
        <f t="shared" si="3063"/>
        <v>3.0541609328327652E-7</v>
      </c>
      <c r="AE2187" s="21">
        <f t="shared" si="3064"/>
        <v>32742.218602232922</v>
      </c>
      <c r="AF2187" s="10" cm="1">
        <f t="array" ref="AF2187">Lair(100000000/AE2187)</f>
        <v>3053.272850102343</v>
      </c>
      <c r="AG2187" s="10">
        <f t="shared" si="3065"/>
        <v>1.036182270547847E-2</v>
      </c>
      <c r="AH2187" s="10" t="b">
        <f t="shared" si="3056"/>
        <v>1</v>
      </c>
      <c r="AI2187" s="10">
        <f t="shared" si="3078"/>
        <v>3053.2730000000001</v>
      </c>
      <c r="AJ2187">
        <v>3.0000000000000001E-3</v>
      </c>
      <c r="AK2187" s="3" cm="1">
        <f t="array" ref="AK2187">100000000/Lvac($AA2187)</f>
        <v>32742.216994848724</v>
      </c>
      <c r="AL2187" s="21">
        <f t="shared" si="3079"/>
        <v>3.2170936232870817E-2</v>
      </c>
      <c r="AM2187" s="21"/>
      <c r="AN2187" s="21"/>
      <c r="AO2187" s="21"/>
      <c r="AP2187" s="21"/>
      <c r="AS2187" s="3">
        <f t="shared" si="3069"/>
        <v>-3.0051512767386157E-3</v>
      </c>
      <c r="AT2187" s="3" cm="1">
        <f t="array" ref="AT2187">AS2187-(100000000/LvacE($A2187)-$E2187)</f>
        <v>-5.3883661166764796E-5</v>
      </c>
      <c r="BB2187"/>
      <c r="BC2187"/>
      <c r="BD2187"/>
      <c r="BE2187"/>
      <c r="BF2187"/>
      <c r="BG2187"/>
      <c r="BH2187"/>
      <c r="BI2187"/>
      <c r="BJ2187"/>
      <c r="BN2187" s="16" cm="1">
        <f t="array" ref="BN2187">$C2187*EXP(poly_from_str(100000000/$E2187,BN$4342))</f>
        <v>16.083880708558098</v>
      </c>
      <c r="BO2187" s="16"/>
      <c r="BY2187" t="e">
        <v>#N/A</v>
      </c>
    </row>
    <row r="2188" spans="1:77" hidden="1" x14ac:dyDescent="0.25">
      <c r="A2188" t="s">
        <v>2993</v>
      </c>
      <c r="B2188" s="2" t="str">
        <f t="shared" si="3055"/>
        <v/>
      </c>
      <c r="C2188">
        <v>8</v>
      </c>
      <c r="E2188">
        <v>32742.9</v>
      </c>
      <c r="R2188">
        <v>21</v>
      </c>
      <c r="S2188" t="s">
        <v>22</v>
      </c>
      <c r="AA2188" s="10">
        <f t="shared" si="3061"/>
        <v>3053.2089999999998</v>
      </c>
      <c r="AB2188" s="3" cm="1">
        <f t="array" ref="AB2188">100000000/Lvac(AA2188)</f>
        <v>32742.903294701304</v>
      </c>
      <c r="AC2188" s="28">
        <f t="shared" si="3062"/>
        <v>3.2752425398981859E-7</v>
      </c>
      <c r="AD2188" s="28">
        <f t="shared" si="3063"/>
        <v>3.0540969168174751E-7</v>
      </c>
      <c r="AE2188" s="21">
        <f t="shared" si="3064"/>
        <v>32742.90153237493</v>
      </c>
      <c r="AF2188" s="10" cm="1">
        <f t="array" ref="AF2188">Lair(100000000/AE2188)</f>
        <v>3053.2091643400177</v>
      </c>
      <c r="AG2188" s="10">
        <f t="shared" si="3065"/>
        <v>1.0362047487528909E-2</v>
      </c>
      <c r="AH2188" s="10" t="b">
        <f t="shared" si="3056"/>
        <v>1</v>
      </c>
      <c r="AI2188" s="10">
        <f t="shared" si="3078"/>
        <v>3053.2089999999998</v>
      </c>
      <c r="AJ2188">
        <v>3.0000000000000001E-3</v>
      </c>
      <c r="AK2188" s="3" cm="1">
        <f t="array" ref="AK2188">100000000/Lvac($AA2188)</f>
        <v>32742.903294701304</v>
      </c>
      <c r="AL2188" s="21">
        <f t="shared" si="3079"/>
        <v>3.2172284925173454E-2</v>
      </c>
      <c r="AM2188" s="21"/>
      <c r="AN2188" s="21"/>
      <c r="AO2188" s="21"/>
      <c r="AP2188" s="21"/>
      <c r="AS2188" s="3">
        <f t="shared" si="3069"/>
        <v>3.2947013023658656E-3</v>
      </c>
      <c r="AT2188" s="3" cm="1">
        <f t="array" ref="AT2188">AS2188-(100000000/LvacE($A2188)-$E2188)</f>
        <v>-5.3882871725363657E-5</v>
      </c>
      <c r="BB2188"/>
      <c r="BC2188"/>
      <c r="BD2188"/>
      <c r="BE2188"/>
      <c r="BF2188"/>
      <c r="BG2188"/>
      <c r="BH2188"/>
      <c r="BI2188"/>
      <c r="BJ2188"/>
      <c r="BN2188" s="16" cm="1">
        <f t="array" ref="BN2188">$C2188*EXP(poly_from_str(100000000/$E2188,BN$4342))</f>
        <v>16.083742350541623</v>
      </c>
      <c r="BO2188" s="16"/>
      <c r="BY2188">
        <v>15147</v>
      </c>
    </row>
    <row r="2189" spans="1:77" hidden="1" x14ac:dyDescent="0.25">
      <c r="A2189" t="s">
        <v>2994</v>
      </c>
      <c r="B2189" s="2" t="str">
        <f t="shared" si="3055"/>
        <v/>
      </c>
      <c r="C2189">
        <v>2</v>
      </c>
      <c r="D2189" t="s">
        <v>14</v>
      </c>
      <c r="E2189">
        <v>32766.400000000001</v>
      </c>
      <c r="F2189">
        <v>36642</v>
      </c>
      <c r="G2189" t="s">
        <v>5</v>
      </c>
      <c r="H2189" s="5" t="s">
        <v>15</v>
      </c>
      <c r="I2189">
        <v>69408</v>
      </c>
      <c r="J2189" t="s">
        <v>3</v>
      </c>
      <c r="K2189" s="5" t="s">
        <v>16</v>
      </c>
      <c r="L2189">
        <v>36642.129999999997</v>
      </c>
      <c r="M2189" t="str">
        <f>$G2189&amp;""</f>
        <v>e</v>
      </c>
      <c r="N2189" t="str">
        <f>$H2189&amp;""</f>
        <v>13/2</v>
      </c>
      <c r="O2189">
        <v>69408.509999999995</v>
      </c>
      <c r="P2189" t="str">
        <f>$J2189&amp;""</f>
        <v>o</v>
      </c>
      <c r="Q2189" t="str">
        <f>$K2189&amp;""</f>
        <v>11/2</v>
      </c>
      <c r="R2189">
        <v>21</v>
      </c>
      <c r="AA2189" s="10">
        <f t="shared" si="3061"/>
        <v>3051.0189999999998</v>
      </c>
      <c r="AB2189" s="3" cm="1">
        <f t="array" ref="AB2189">100000000/Lvac(AA2189)</f>
        <v>32766.404966058311</v>
      </c>
      <c r="AC2189" s="28">
        <f t="shared" si="3062"/>
        <v>3.2775934859796024E-7</v>
      </c>
      <c r="AD2189" s="28">
        <f t="shared" si="3063"/>
        <v>3.0519063688429311E-7</v>
      </c>
      <c r="AE2189" s="21">
        <f t="shared" si="3064"/>
        <v>32766.402306182285</v>
      </c>
      <c r="AF2189" s="10" cm="1">
        <f t="array" ref="AF2189">Lair(100000000/AE2189)</f>
        <v>3051.0192476824282</v>
      </c>
      <c r="AG2189" s="10">
        <f t="shared" si="3065"/>
        <v>1.0369747773786121E-2</v>
      </c>
      <c r="AH2189" s="10" t="b">
        <f t="shared" si="3056"/>
        <v>1</v>
      </c>
      <c r="AI2189" s="10">
        <f>$AF2189</f>
        <v>3051.0192476824282</v>
      </c>
      <c r="AJ2189">
        <v>7.0000000000000001E-3</v>
      </c>
      <c r="AK2189" s="3" cm="1">
        <f t="array" ref="AK2189">100000000/Lvac($AA2189)</f>
        <v>32766.404966058311</v>
      </c>
      <c r="AL2189" s="21">
        <f t="shared" si="3079"/>
        <v>7.5176462730163054E-2</v>
      </c>
      <c r="AM2189" s="10" cm="1">
        <f t="array" ref="AM2189">Lvac($AI2189)-$BA2189</f>
        <v>-2.0776291216861864E-3</v>
      </c>
      <c r="AN2189" s="10">
        <f>$AK2189-($AX2189-$AW2189)</f>
        <v>2.4966058314021211E-2</v>
      </c>
      <c r="AO2189" s="3">
        <f>AM2189/AJ2189</f>
        <v>-0.29680416024088374</v>
      </c>
      <c r="AP2189" s="3">
        <v>-0.33219621699182816</v>
      </c>
      <c r="AS2189" s="3">
        <f t="shared" si="3069"/>
        <v>4.9660583099466749E-3</v>
      </c>
      <c r="AT2189" s="3" cm="1">
        <f t="array" ref="AT2189">AS2189-(100000000/LvacE($A2189)-$E2189)</f>
        <v>-5.3855292208027095E-5</v>
      </c>
      <c r="AU2189" t="s">
        <v>4788</v>
      </c>
      <c r="AV2189" t="s">
        <v>4946</v>
      </c>
      <c r="AW2189" s="3">
        <v>36642.129999999997</v>
      </c>
      <c r="AX2189" s="3">
        <v>69408.509999999995</v>
      </c>
      <c r="AY2189" s="3"/>
      <c r="AZ2189" s="10" cm="1">
        <f t="array" ref="AZ2189">Lair(100000000/($AX2189-$AW2189))</f>
        <v>3051.0213247918673</v>
      </c>
      <c r="BA2189" s="10">
        <f>100000000/($AX2189-$AW2189)</f>
        <v>3051.9086942164499</v>
      </c>
      <c r="BB2189" s="12">
        <v>7830000</v>
      </c>
      <c r="BC2189" s="3">
        <v>2.4E-2</v>
      </c>
      <c r="BD2189" s="12" cm="1">
        <f t="array" ref="BD2189">SfromgA($BB2189,$BA2189,"")</f>
        <v>0.10985244594587885</v>
      </c>
      <c r="BE2189" s="29">
        <f>(10^MAX(0.05, -0.312925054856973*((LN($BD2189))^(1/3)) + 0.454808404431693)-1)*100</f>
        <v>628.32755451762421</v>
      </c>
      <c r="BG2189" s="3"/>
      <c r="BH2189" s="3"/>
      <c r="BI2189" s="12">
        <f>IF($BB2189="",$BF2189,$BB2189)</f>
        <v>7830000</v>
      </c>
      <c r="BJ2189" s="29">
        <f>IF($BB2189="",$BH2189,$BE2189)</f>
        <v>628.32755451762421</v>
      </c>
      <c r="BK2189" s="3">
        <f>LN(BN2189*100000000/($AX2189-$AW2189)/$BI2189)</f>
        <v>-6.4587728093075611</v>
      </c>
      <c r="BL2189" s="13">
        <f>EXP(BK$4341*$AX2189+BK$4342)*$BI2189/(100000000/($AX2189-$AW2189))</f>
        <v>1.4773492556873336</v>
      </c>
      <c r="BM2189" s="3">
        <f t="shared" ref="BM2189" si="3081">LN(BL2189/$C2189)</f>
        <v>-0.30289774207445513</v>
      </c>
      <c r="BN2189" s="16" cm="1">
        <f t="array" ref="BN2189">$C2189*EXP(poly_from_str(100000000/$E2189,BN$4342))</f>
        <v>4.0195814625113098</v>
      </c>
      <c r="BO2189" s="3">
        <f>LN($C2189)</f>
        <v>0.69314718055994529</v>
      </c>
      <c r="BP2189" s="13">
        <f>LN(BL2189/BN2189)</f>
        <v>-1.0009283449220645</v>
      </c>
      <c r="BY2189">
        <v>3786</v>
      </c>
    </row>
    <row r="2190" spans="1:77" hidden="1" x14ac:dyDescent="0.25">
      <c r="A2190" t="s">
        <v>2995</v>
      </c>
      <c r="B2190" s="2" t="str">
        <f t="shared" si="3055"/>
        <v/>
      </c>
      <c r="C2190">
        <v>0</v>
      </c>
      <c r="E2190">
        <v>32773.75</v>
      </c>
      <c r="R2190">
        <v>21</v>
      </c>
      <c r="S2190" t="s">
        <v>22</v>
      </c>
      <c r="AA2190" s="10">
        <f t="shared" si="3061"/>
        <v>3050.335</v>
      </c>
      <c r="AB2190" s="3" cm="1">
        <f t="array" ref="AB2190">100000000/Lvac(AA2190)</f>
        <v>32773.752129529239</v>
      </c>
      <c r="AC2190" s="28">
        <f t="shared" si="3062"/>
        <v>3.2783284458920087E-7</v>
      </c>
      <c r="AD2190" s="28">
        <f t="shared" si="3063"/>
        <v>3.0512221977141193E-7</v>
      </c>
      <c r="AE2190" s="21">
        <f t="shared" si="3064"/>
        <v>32773.750988454682</v>
      </c>
      <c r="AF2190" s="10" cm="1">
        <f t="array" ref="AF2190">Lair(100000000/AE2190)</f>
        <v>3050.3351062069819</v>
      </c>
      <c r="AG2190" s="10">
        <f t="shared" si="3065"/>
        <v>1.0372156194242475E-2</v>
      </c>
      <c r="AH2190" s="10" t="b">
        <f t="shared" si="3056"/>
        <v>1</v>
      </c>
      <c r="AI2190" s="10">
        <f t="shared" si="3078"/>
        <v>3050.335</v>
      </c>
      <c r="AJ2190">
        <v>3.0000000000000001E-3</v>
      </c>
      <c r="AK2190" s="3" cm="1">
        <f t="array" ref="AK2190">100000000/Lvac($AA2190)</f>
        <v>32773.752129529239</v>
      </c>
      <c r="AL2190" s="21">
        <f t="shared" si="3079"/>
        <v>3.2232937165454847E-2</v>
      </c>
      <c r="AM2190" s="21"/>
      <c r="AN2190" s="21"/>
      <c r="AO2190" s="21"/>
      <c r="AP2190" s="21"/>
      <c r="AS2190" s="3">
        <f t="shared" si="3069"/>
        <v>2.1295292390277609E-3</v>
      </c>
      <c r="AT2190" s="3" cm="1">
        <f t="array" ref="AT2190">AS2190-(100000000/LvacE($A2190)-$E2190)</f>
        <v>-5.3846459195483476E-5</v>
      </c>
      <c r="BB2190"/>
      <c r="BC2190"/>
      <c r="BD2190"/>
      <c r="BE2190"/>
      <c r="BF2190"/>
      <c r="BG2190"/>
      <c r="BH2190"/>
      <c r="BI2190"/>
      <c r="BJ2190"/>
      <c r="BN2190" s="16" cm="1">
        <f t="array" ref="BN2190">$C2190*EXP(poly_from_str(100000000/$E2190,BN$4342))</f>
        <v>0</v>
      </c>
      <c r="BO2190" s="16"/>
      <c r="BY2190" t="e">
        <v>#N/A</v>
      </c>
    </row>
    <row r="2191" spans="1:77" hidden="1" x14ac:dyDescent="0.25">
      <c r="A2191" t="s">
        <v>2996</v>
      </c>
      <c r="B2191" s="2" t="str">
        <f t="shared" si="3055"/>
        <v/>
      </c>
      <c r="C2191">
        <v>120</v>
      </c>
      <c r="D2191" t="s">
        <v>170</v>
      </c>
      <c r="E2191">
        <v>32774.1</v>
      </c>
      <c r="F2191">
        <v>30994</v>
      </c>
      <c r="G2191" t="s">
        <v>5</v>
      </c>
      <c r="H2191" s="5" t="s">
        <v>4</v>
      </c>
      <c r="I2191">
        <v>63768</v>
      </c>
      <c r="J2191" t="s">
        <v>3</v>
      </c>
      <c r="K2191" s="5" t="s">
        <v>8</v>
      </c>
      <c r="L2191">
        <v>30994.55</v>
      </c>
      <c r="M2191" t="str">
        <f>$G2191&amp;""</f>
        <v>e</v>
      </c>
      <c r="N2191" t="str">
        <f>$H2191&amp;""</f>
        <v>9/2</v>
      </c>
      <c r="O2191">
        <v>63768.66</v>
      </c>
      <c r="P2191" t="str">
        <f>$J2191&amp;""</f>
        <v>o</v>
      </c>
      <c r="Q2191" t="str">
        <f>$K2191&amp;""</f>
        <v>7/2</v>
      </c>
      <c r="R2191">
        <v>21</v>
      </c>
      <c r="AA2191" s="10">
        <f t="shared" si="3061"/>
        <v>3050.3029999999999</v>
      </c>
      <c r="AB2191" s="3" cm="1">
        <f t="array" ref="AB2191">100000000/Lvac(AA2191)</f>
        <v>32774.09593715283</v>
      </c>
      <c r="AC2191" s="28">
        <f t="shared" si="3062"/>
        <v>3.278362838052482E-7</v>
      </c>
      <c r="AD2191" s="28">
        <f t="shared" si="3063"/>
        <v>3.0511901897083195E-7</v>
      </c>
      <c r="AE2191" s="21">
        <f t="shared" si="3064"/>
        <v>32774.098114207605</v>
      </c>
      <c r="AF2191" s="10" cm="1">
        <f t="array" ref="AF2191">Lair(100000000/AE2191)</f>
        <v>3050.3027973720978</v>
      </c>
      <c r="AG2191" s="10">
        <f t="shared" si="3065"/>
        <v>1.0372268908556434E-2</v>
      </c>
      <c r="AH2191" s="10" t="b">
        <f t="shared" si="3056"/>
        <v>1</v>
      </c>
      <c r="AI2191" s="10">
        <f>$AF2191</f>
        <v>3050.3027973720978</v>
      </c>
      <c r="AJ2191" s="10">
        <f>AL2191/AK2191*AI2191</f>
        <v>9.3070539709815877E-3</v>
      </c>
      <c r="AK2191" s="16" cm="1">
        <f t="array" ref="AK2191">100000000/Lvac($AA2191)-0</f>
        <v>32774.09593715283</v>
      </c>
      <c r="AL2191" s="16">
        <f>MAX(0.1,0.007/$AA2191*$AE2191)</f>
        <v>0.1</v>
      </c>
      <c r="AM2191" s="10" cm="1">
        <f t="array" ref="AM2191">Lvac($AI2191)-$BA2191</f>
        <v>1.1065383846471377E-3</v>
      </c>
      <c r="AN2191" s="10">
        <f>$AK2191-($AX2191-$AW2191)</f>
        <v>-1.4062847170862369E-2</v>
      </c>
      <c r="AO2191" s="3">
        <f>AM2191/AJ2191</f>
        <v>0.11889244309716132</v>
      </c>
      <c r="AP2191" s="3">
        <v>0.14066931354451059</v>
      </c>
      <c r="AS2191" s="3">
        <f t="shared" si="3069"/>
        <v>-4.0628471688251011E-3</v>
      </c>
      <c r="AT2191" s="3" cm="1">
        <f t="array" ref="AT2191">AS2191-(100000000/LvacE($A2191)-$E2191)</f>
        <v>-5.3846037189941853E-5</v>
      </c>
      <c r="AU2191" t="s">
        <v>4783</v>
      </c>
      <c r="AV2191" t="s">
        <v>4845</v>
      </c>
      <c r="AW2191" s="3">
        <v>30994.55</v>
      </c>
      <c r="AX2191" s="3">
        <v>63768.66</v>
      </c>
      <c r="AY2191" s="3"/>
      <c r="AZ2191" s="10" cm="1">
        <f t="array" ref="AZ2191">Lair(100000000/($AX2191-$AW2191))</f>
        <v>3050.3016911104787</v>
      </c>
      <c r="BA2191" s="10">
        <f>100000000/($AX2191-$AW2191)</f>
        <v>3051.1888804913392</v>
      </c>
      <c r="BB2191" s="12">
        <v>923000000</v>
      </c>
      <c r="BC2191" s="3">
        <v>0.65400000000000003</v>
      </c>
      <c r="BD2191" s="12" cm="1">
        <f t="array" ref="BD2191">SfromgA($BB2191,$BA2191,"")</f>
        <v>12.940240260574699</v>
      </c>
      <c r="BE2191" s="29">
        <f>(10^MAX(0.05, -0.312925054856973*((LN($BD2191))^(1/3)) + 0.454808404431693)-1)*100</f>
        <v>12.201845430196357</v>
      </c>
      <c r="BF2191" s="12">
        <v>841790541.04136193</v>
      </c>
      <c r="BG2191" s="12" cm="1">
        <f t="array" ref="BG2191">SfromgA($BF2191,$BA2191,"")</f>
        <v>11.80170297958222</v>
      </c>
      <c r="BH2191" s="29">
        <f>(10^MAX(0.05, -0.312925054856973*((LN($BG2191))^(1/3)) + 0.454808404431693)-1)*100</f>
        <v>12.201845430196357</v>
      </c>
      <c r="BI2191" s="12">
        <f>IF($BB2191="",$BF2191,$BB2191)</f>
        <v>923000000</v>
      </c>
      <c r="BJ2191" s="29">
        <f>IF($BB2191="",$BH2191,$BE2191)</f>
        <v>12.201845430196357</v>
      </c>
      <c r="BK2191" s="3">
        <f>LN(BN2191*100000000/($AX2191-$AW2191)/$BI2191)</f>
        <v>-7.134457931507999</v>
      </c>
      <c r="BL2191" s="13">
        <f>EXP(BK$4341*$AX2191+BK$4342)*$BI2191/(100000000/($AX2191-$AW2191))</f>
        <v>267.379425691552</v>
      </c>
      <c r="BM2191" s="3">
        <f t="shared" ref="BM2191" si="3082">LN(BL2191/$C2191)</f>
        <v>0.80117697685960565</v>
      </c>
      <c r="BN2191" s="16" cm="1">
        <f t="array" ref="BN2191">$C2191*EXP(poly_from_str(100000000/$E2191,BN$4342))</f>
        <v>241.14424234995764</v>
      </c>
      <c r="BO2191" s="3">
        <f>LN($C2191)</f>
        <v>4.7874917427820458</v>
      </c>
      <c r="BP2191" s="13">
        <f>LN(BL2191/BN2191)</f>
        <v>0.10327344921531978</v>
      </c>
      <c r="BY2191">
        <v>227133</v>
      </c>
    </row>
    <row r="2192" spans="1:77" hidden="1" x14ac:dyDescent="0.25">
      <c r="A2192" t="s">
        <v>2997</v>
      </c>
      <c r="B2192" s="2" t="str">
        <f t="shared" si="3055"/>
        <v/>
      </c>
      <c r="C2192">
        <v>0</v>
      </c>
      <c r="E2192">
        <v>32776.42</v>
      </c>
      <c r="R2192">
        <v>21</v>
      </c>
      <c r="S2192" t="s">
        <v>22</v>
      </c>
      <c r="AA2192" s="10">
        <f t="shared" si="3061"/>
        <v>3050.087</v>
      </c>
      <c r="AB2192" s="3" cm="1">
        <f t="array" ref="AB2192">100000000/Lvac(AA2192)</f>
        <v>32776.416827292975</v>
      </c>
      <c r="AC2192" s="28">
        <f t="shared" si="3062"/>
        <v>3.2785950040113613E-7</v>
      </c>
      <c r="AD2192" s="28">
        <f t="shared" si="3063"/>
        <v>3.0509741356697001E-7</v>
      </c>
      <c r="AE2192" s="21">
        <f t="shared" si="3064"/>
        <v>32776.418527594462</v>
      </c>
      <c r="AF2192" s="10" cm="1">
        <f t="array" ref="AF2192">Lair(100000000/AE2192)</f>
        <v>3050.0868417679958</v>
      </c>
      <c r="AG2192" s="10">
        <f t="shared" si="3065"/>
        <v>1.0373029822967833E-2</v>
      </c>
      <c r="AH2192" s="10" t="b">
        <f t="shared" si="3056"/>
        <v>1</v>
      </c>
      <c r="AI2192" s="10">
        <f t="shared" si="3078"/>
        <v>3050.087</v>
      </c>
      <c r="AJ2192">
        <v>3.0000000000000001E-3</v>
      </c>
      <c r="AK2192" s="3" cm="1">
        <f t="array" ref="AK2192">100000000/Lvac($AA2192)</f>
        <v>32776.416827292975</v>
      </c>
      <c r="AL2192" s="21">
        <f t="shared" ref="AL2192:AL2193" si="3083">AJ2192/AI2192*AK2192</f>
        <v>3.2238178937806991E-2</v>
      </c>
      <c r="AM2192" s="21"/>
      <c r="AN2192" s="21"/>
      <c r="AO2192" s="21"/>
      <c r="AP2192" s="21"/>
      <c r="AS2192" s="3">
        <f t="shared" si="3069"/>
        <v>-3.1727070236229338E-3</v>
      </c>
      <c r="AT2192" s="3" cm="1">
        <f t="array" ref="AT2192">AS2192-(100000000/LvacE($A2192)-$E2192)</f>
        <v>-5.3843228670302778E-5</v>
      </c>
      <c r="BB2192"/>
      <c r="BC2192"/>
      <c r="BD2192"/>
      <c r="BE2192"/>
      <c r="BF2192"/>
      <c r="BG2192"/>
      <c r="BH2192"/>
      <c r="BI2192"/>
      <c r="BJ2192"/>
      <c r="BN2192" s="16" cm="1">
        <f t="array" ref="BN2192">$C2192*EXP(poly_from_str(100000000/$E2192,BN$4342))</f>
        <v>0</v>
      </c>
      <c r="BO2192" s="16"/>
      <c r="BY2192" t="e">
        <v>#N/A</v>
      </c>
    </row>
    <row r="2193" spans="1:77" hidden="1" x14ac:dyDescent="0.25">
      <c r="A2193" t="s">
        <v>2998</v>
      </c>
      <c r="B2193" s="2" t="str">
        <f t="shared" si="3055"/>
        <v/>
      </c>
      <c r="C2193">
        <v>0</v>
      </c>
      <c r="E2193">
        <v>32776.71</v>
      </c>
      <c r="R2193">
        <v>21</v>
      </c>
      <c r="S2193" t="s">
        <v>22</v>
      </c>
      <c r="AA2193" s="10">
        <f t="shared" si="3061"/>
        <v>3050.06</v>
      </c>
      <c r="AB2193" s="3" cm="1">
        <f t="array" ref="AB2193">100000000/Lvac(AA2193)</f>
        <v>32776.706961672186</v>
      </c>
      <c r="AC2193" s="28">
        <f t="shared" si="3062"/>
        <v>3.27862402706832E-7</v>
      </c>
      <c r="AD2193" s="28">
        <f t="shared" si="3063"/>
        <v>3.0509471289149374E-7</v>
      </c>
      <c r="AE2193" s="21">
        <f t="shared" si="3064"/>
        <v>32776.708589984584</v>
      </c>
      <c r="AF2193" s="10" cm="1">
        <f t="array" ref="AF2193">Lair(100000000/AE2193)</f>
        <v>3050.0598484700654</v>
      </c>
      <c r="AG2193" s="10">
        <f t="shared" si="3065"/>
        <v>1.0373124948635796E-2</v>
      </c>
      <c r="AH2193" s="10" t="b">
        <f t="shared" si="3056"/>
        <v>1</v>
      </c>
      <c r="AI2193" s="10">
        <f t="shared" si="3078"/>
        <v>3050.06</v>
      </c>
      <c r="AJ2193">
        <v>3.0000000000000001E-3</v>
      </c>
      <c r="AK2193" s="3" cm="1">
        <f t="array" ref="AK2193">100000000/Lvac($AA2193)</f>
        <v>32776.706961672186</v>
      </c>
      <c r="AL2193" s="21">
        <f t="shared" si="3083"/>
        <v>3.2238749691814776E-2</v>
      </c>
      <c r="AM2193" s="21"/>
      <c r="AN2193" s="21"/>
      <c r="AO2193" s="21"/>
      <c r="AP2193" s="21"/>
      <c r="AS2193" s="3">
        <f t="shared" si="3069"/>
        <v>-3.0383278135559522E-3</v>
      </c>
      <c r="AT2193" s="3" cm="1">
        <f t="array" ref="AT2193">AS2193-(100000000/LvacE($A2193)-$E2193)</f>
        <v>-5.3842872148379683E-5</v>
      </c>
      <c r="BB2193"/>
      <c r="BC2193"/>
      <c r="BD2193"/>
      <c r="BE2193"/>
      <c r="BF2193"/>
      <c r="BG2193"/>
      <c r="BH2193"/>
      <c r="BI2193"/>
      <c r="BJ2193"/>
      <c r="BN2193" s="16" cm="1">
        <f t="array" ref="BN2193">$C2193*EXP(poly_from_str(100000000/$E2193,BN$4342))</f>
        <v>0</v>
      </c>
      <c r="BO2193" s="16"/>
      <c r="BY2193" t="e">
        <v>#N/A</v>
      </c>
    </row>
    <row r="2194" spans="1:77" hidden="1" x14ac:dyDescent="0.25">
      <c r="A2194" t="s">
        <v>2999</v>
      </c>
      <c r="B2194" s="2" t="str">
        <f t="shared" si="3055"/>
        <v/>
      </c>
      <c r="C2194">
        <v>8</v>
      </c>
      <c r="D2194" t="s">
        <v>170</v>
      </c>
      <c r="E2194">
        <v>32777.160000000003</v>
      </c>
      <c r="R2194">
        <v>21</v>
      </c>
      <c r="S2194" t="s">
        <v>22</v>
      </c>
      <c r="AA2194" s="10">
        <f t="shared" si="3061"/>
        <v>3050.018</v>
      </c>
      <c r="AB2194" s="3" cm="1">
        <f t="array" ref="AB2194">100000000/Lvac(AA2194)</f>
        <v>32777.15829202703</v>
      </c>
      <c r="AC2194" s="28">
        <f t="shared" si="3062"/>
        <v>3.2786691750671636E-7</v>
      </c>
      <c r="AD2194" s="28">
        <f t="shared" si="3063"/>
        <v>3.0509051184075579E-7</v>
      </c>
      <c r="AE2194" s="21">
        <f t="shared" si="3064"/>
        <v>32777.159207393925</v>
      </c>
      <c r="AF2194" s="10" cm="1">
        <f t="array" ref="AF2194">Lair(100000000/AE2194)</f>
        <v>3050.0179148187603</v>
      </c>
      <c r="AG2194" s="10">
        <f t="shared" si="3065"/>
        <v>1.0373272926918305E-2</v>
      </c>
      <c r="AH2194" s="10" t="b">
        <f t="shared" si="3056"/>
        <v>1</v>
      </c>
      <c r="AI2194" s="10">
        <f t="shared" ref="AI2194" si="3084">100000000/AK2194</f>
        <v>3050.9516592277237</v>
      </c>
      <c r="AJ2194" s="10">
        <f t="shared" ref="AJ2194:AJ2195" si="3085">AL2194/AK2194*AI2194</f>
        <v>4.6541530134722002E-2</v>
      </c>
      <c r="AK2194" s="16" cm="1">
        <f t="array" ref="AK2194">100000000/Lvac($AA2194)-0.5</f>
        <v>32776.65829202703</v>
      </c>
      <c r="AL2194" s="22">
        <v>0.5</v>
      </c>
      <c r="AM2194" s="22"/>
      <c r="AN2194" s="22"/>
      <c r="AO2194" s="22"/>
      <c r="AP2194" s="22"/>
      <c r="AS2194" s="3">
        <f t="shared" si="3069"/>
        <v>-1.7079729732358828E-3</v>
      </c>
      <c r="AT2194" s="3" cm="1">
        <f t="array" ref="AT2194">AS2194-(100000000/LvacE($A2194)-$E2194)</f>
        <v>-5.384232645155862E-5</v>
      </c>
      <c r="BB2194"/>
      <c r="BC2194"/>
      <c r="BD2194"/>
      <c r="BE2194"/>
      <c r="BF2194"/>
      <c r="BG2194"/>
      <c r="BH2194"/>
      <c r="BI2194"/>
      <c r="BJ2194"/>
      <c r="BN2194" s="16" cm="1">
        <f t="array" ref="BN2194">$C2194*EXP(poly_from_str(100000000/$E2194,BN$4342))</f>
        <v>16.075434186904097</v>
      </c>
      <c r="BO2194" s="16"/>
      <c r="BY2194">
        <v>15142</v>
      </c>
    </row>
    <row r="2195" spans="1:77" hidden="1" x14ac:dyDescent="0.25">
      <c r="A2195" t="s">
        <v>3000</v>
      </c>
      <c r="B2195" s="2" t="str">
        <f t="shared" si="3055"/>
        <v/>
      </c>
      <c r="C2195">
        <v>8</v>
      </c>
      <c r="D2195" t="s">
        <v>134</v>
      </c>
      <c r="E2195">
        <v>32798.1</v>
      </c>
      <c r="F2195">
        <v>50227</v>
      </c>
      <c r="G2195" t="s">
        <v>5</v>
      </c>
      <c r="H2195" s="5" t="s">
        <v>19</v>
      </c>
      <c r="I2195">
        <v>83025</v>
      </c>
      <c r="J2195" t="s">
        <v>3</v>
      </c>
      <c r="K2195" s="5" t="s">
        <v>19</v>
      </c>
      <c r="L2195">
        <v>50227.79</v>
      </c>
      <c r="M2195" t="str">
        <f>$G2195&amp;""</f>
        <v>e</v>
      </c>
      <c r="N2195" t="str">
        <f>$H2195&amp;""</f>
        <v>3/2</v>
      </c>
      <c r="O2195">
        <v>83025.91</v>
      </c>
      <c r="P2195" t="str">
        <f>$J2195&amp;""</f>
        <v>o</v>
      </c>
      <c r="Q2195" t="str">
        <f>$K2195&amp;""</f>
        <v>3/2</v>
      </c>
      <c r="R2195">
        <v>21</v>
      </c>
      <c r="AA2195" s="10">
        <f t="shared" si="3061"/>
        <v>3048.07</v>
      </c>
      <c r="AB2195" s="3" cm="1">
        <f t="array" ref="AB2195">100000000/Lvac(AA2195)</f>
        <v>32798.105089412864</v>
      </c>
      <c r="AC2195" s="28">
        <f t="shared" si="3062"/>
        <v>3.2807645493705853E-7</v>
      </c>
      <c r="AD2195" s="28">
        <f t="shared" si="3063"/>
        <v>3.0489566311036583E-7</v>
      </c>
      <c r="AE2195" s="21">
        <f t="shared" si="3064"/>
        <v>32798.10235857089</v>
      </c>
      <c r="AF2195" s="10" cm="1">
        <f t="array" ref="AF2195">Lair(100000000/AE2195)</f>
        <v>3048.0702537993352</v>
      </c>
      <c r="AG2195" s="10">
        <f t="shared" si="3065"/>
        <v>1.0380143023193834E-2</v>
      </c>
      <c r="AH2195" s="10" t="b">
        <f t="shared" si="3056"/>
        <v>1</v>
      </c>
      <c r="AI2195" s="10">
        <f>$AF2195</f>
        <v>3048.0702537993352</v>
      </c>
      <c r="AJ2195" s="10">
        <f t="shared" si="3085"/>
        <v>7.4347472099130351E-3</v>
      </c>
      <c r="AK2195" s="23" cm="1">
        <f t="array" ref="AK2195">100000000/Lvac($AA2195)+0</f>
        <v>32798.105089412864</v>
      </c>
      <c r="AL2195" s="23">
        <f>MAX(0.08,0.007/$AA2195*$AE2195)</f>
        <v>0.08</v>
      </c>
      <c r="AM2195" s="10" cm="1">
        <f t="array" ref="AM2195">Lvac($AI2195)-$BA2195</f>
        <v>1.6399707287746423E-3</v>
      </c>
      <c r="AN2195" s="10">
        <f>$AK2195-($AX2195-$AW2195)</f>
        <v>-1.491058713872917E-2</v>
      </c>
      <c r="AO2195" s="3">
        <f>AM2195/AJ2195</f>
        <v>0.22058190849959311</v>
      </c>
      <c r="AP2195" s="3">
        <v>0.18643646986357643</v>
      </c>
      <c r="AS2195" s="3">
        <f t="shared" si="3069"/>
        <v>5.0894128653453663E-3</v>
      </c>
      <c r="AT2195" s="3" cm="1">
        <f t="array" ref="AT2195">AS2195-(100000000/LvacE($A2195)-$E2195)</f>
        <v>-5.3816445870324969E-5</v>
      </c>
      <c r="AU2195" t="s">
        <v>4934</v>
      </c>
      <c r="AV2195" t="s">
        <v>4879</v>
      </c>
      <c r="AW2195" s="3">
        <v>50227.79</v>
      </c>
      <c r="AX2195" s="3">
        <v>83025.91</v>
      </c>
      <c r="AY2195" s="3"/>
      <c r="AZ2195" s="10" cm="1">
        <f t="array" ref="AZ2195">Lair(100000000/($AX2195-$AW2195))</f>
        <v>3048.0686142387208</v>
      </c>
      <c r="BA2195" s="10">
        <f>100000000/($AX2195-$AW2195)</f>
        <v>3048.9552449957496</v>
      </c>
      <c r="BB2195" s="12">
        <v>187000000</v>
      </c>
      <c r="BC2195" s="3">
        <v>0.33800000000000002</v>
      </c>
      <c r="BD2195" s="12" cm="1">
        <f t="array" ref="BD2195">SfromgA($BB2195,$BA2195,"")</f>
        <v>2.6159420254378101</v>
      </c>
      <c r="BE2195" s="29">
        <f>(10^MAX(0.05, -0.312925054856973*((LN($BD2195))^(1/3)) + 0.454808404431693)-1)*100</f>
        <v>39.938941246029856</v>
      </c>
      <c r="BG2195" s="3"/>
      <c r="BH2195" s="3"/>
      <c r="BI2195" s="12">
        <f>IF($BB2195="",$BF2195,$BB2195)</f>
        <v>187000000</v>
      </c>
      <c r="BJ2195" s="29">
        <f>IF($BB2195="",$BH2195,$BE2195)</f>
        <v>39.938941246029856</v>
      </c>
      <c r="BK2195" s="3">
        <f>LN(BN2195*100000000/($AX2195-$AW2195)/$BI2195)</f>
        <v>-8.2471688060012962</v>
      </c>
      <c r="BL2195" s="13">
        <f>EXP(BK$4341*$AX2195+BK$4342)*$BI2195/(100000000/($AX2195-$AW2195))</f>
        <v>12.549886255723244</v>
      </c>
      <c r="BM2195" s="3">
        <f t="shared" ref="BM2195" si="3086">LN(BL2195/$C2195)</f>
        <v>0.45027006056790059</v>
      </c>
      <c r="BN2195" s="16" cm="1">
        <f t="array" ref="BN2195">$C2195*EXP(poly_from_str(100000000/$E2195,BN$4342))</f>
        <v>16.069066693911658</v>
      </c>
      <c r="BO2195" s="3">
        <f>LN($C2195)</f>
        <v>2.0794415416798357</v>
      </c>
      <c r="BP2195" s="13">
        <f>LN(BL2195/BN2195)</f>
        <v>-0.24718449827384079</v>
      </c>
      <c r="BY2195">
        <v>15138</v>
      </c>
    </row>
    <row r="2196" spans="1:77" hidden="1" x14ac:dyDescent="0.25">
      <c r="A2196" t="s">
        <v>3001</v>
      </c>
      <c r="B2196" s="2" t="str">
        <f t="shared" si="3055"/>
        <v/>
      </c>
      <c r="C2196">
        <v>0</v>
      </c>
      <c r="E2196">
        <v>32798.86</v>
      </c>
      <c r="R2196">
        <v>21</v>
      </c>
      <c r="S2196" t="s">
        <v>22</v>
      </c>
      <c r="AA2196" s="10">
        <f t="shared" si="3061"/>
        <v>3048</v>
      </c>
      <c r="AB2196" s="3" cm="1">
        <f t="array" ref="AB2196">100000000/Lvac(AA2196)</f>
        <v>32798.858296050697</v>
      </c>
      <c r="AC2196" s="28">
        <f t="shared" si="3062"/>
        <v>3.2808398950131235E-7</v>
      </c>
      <c r="AD2196" s="28">
        <f t="shared" si="3063"/>
        <v>3.048886613594138E-7</v>
      </c>
      <c r="AE2196" s="21">
        <f t="shared" si="3064"/>
        <v>32798.859210382958</v>
      </c>
      <c r="AF2196" s="10" cm="1">
        <f t="array" ref="AF2196">Lair(100000000/AE2196)</f>
        <v>3047.9999150275853</v>
      </c>
      <c r="AG2196" s="10">
        <f t="shared" si="3065"/>
        <v>1.0380390140428264E-2</v>
      </c>
      <c r="AH2196" s="10" t="b">
        <f t="shared" si="3056"/>
        <v>1</v>
      </c>
      <c r="AI2196" s="10">
        <f t="shared" si="3078"/>
        <v>3048</v>
      </c>
      <c r="AJ2196">
        <v>3.0000000000000001E-3</v>
      </c>
      <c r="AK2196" s="3" cm="1">
        <f t="array" ref="AK2196">100000000/Lvac($AA2196)</f>
        <v>32798.858296050697</v>
      </c>
      <c r="AL2196" s="21">
        <f t="shared" ref="AL2196:AL2203" si="3087">AJ2196/AI2196*AK2196</f>
        <v>3.2282340842569583E-2</v>
      </c>
      <c r="AM2196" s="21"/>
      <c r="AN2196" s="21"/>
      <c r="AO2196" s="21"/>
      <c r="AP2196" s="21"/>
      <c r="AS2196" s="3">
        <f t="shared" si="3069"/>
        <v>-1.7039493031916209E-3</v>
      </c>
      <c r="AT2196" s="3" cm="1">
        <f t="array" ref="AT2196">AS2196-(100000000/LvacE($A2196)-$E2196)</f>
        <v>-5.3815499995835125E-5</v>
      </c>
      <c r="BB2196"/>
      <c r="BC2196"/>
      <c r="BD2196"/>
      <c r="BE2196"/>
      <c r="BF2196"/>
      <c r="BG2196"/>
      <c r="BH2196"/>
      <c r="BI2196"/>
      <c r="BJ2196"/>
      <c r="BN2196" s="16" cm="1">
        <f t="array" ref="BN2196">$C2196*EXP(poly_from_str(100000000/$E2196,BN$4342))</f>
        <v>0</v>
      </c>
      <c r="BO2196" s="16"/>
      <c r="BY2196" t="e">
        <v>#N/A</v>
      </c>
    </row>
    <row r="2197" spans="1:77" hidden="1" x14ac:dyDescent="0.25">
      <c r="A2197" t="s">
        <v>3002</v>
      </c>
      <c r="B2197" s="2" t="str">
        <f t="shared" si="3055"/>
        <v/>
      </c>
      <c r="C2197">
        <v>0</v>
      </c>
      <c r="E2197">
        <v>32799.47</v>
      </c>
      <c r="R2197">
        <v>21</v>
      </c>
      <c r="S2197" t="s">
        <v>22</v>
      </c>
      <c r="AA2197" s="10">
        <f t="shared" si="3061"/>
        <v>3047.9430000000002</v>
      </c>
      <c r="AB2197" s="3" cm="1">
        <f t="array" ref="AB2197">100000000/Lvac(AA2197)</f>
        <v>32799.471647009676</v>
      </c>
      <c r="AC2197" s="28">
        <f t="shared" si="3062"/>
        <v>3.2809012504498936E-7</v>
      </c>
      <c r="AD2197" s="28">
        <f t="shared" si="3063"/>
        <v>3.0488295993364572E-7</v>
      </c>
      <c r="AE2197" s="21">
        <f t="shared" si="3064"/>
        <v>32799.470763200348</v>
      </c>
      <c r="AF2197" s="10" cm="1">
        <f t="array" ref="AF2197">Lair(100000000/AE2197)</f>
        <v>3047.9430821327337</v>
      </c>
      <c r="AG2197" s="10">
        <f t="shared" si="3065"/>
        <v>1.0380591377038494E-2</v>
      </c>
      <c r="AH2197" s="10" t="b">
        <f t="shared" si="3056"/>
        <v>1</v>
      </c>
      <c r="AI2197" s="10">
        <f t="shared" si="3078"/>
        <v>3047.9430000000002</v>
      </c>
      <c r="AJ2197">
        <v>3.0000000000000001E-3</v>
      </c>
      <c r="AK2197" s="3" cm="1">
        <f t="array" ref="AK2197">100000000/Lvac($AA2197)</f>
        <v>32799.471647009676</v>
      </c>
      <c r="AL2197" s="21">
        <f t="shared" si="3087"/>
        <v>3.2283548262230961E-2</v>
      </c>
      <c r="AM2197" s="21"/>
      <c r="AN2197" s="21"/>
      <c r="AO2197" s="21"/>
      <c r="AP2197" s="21"/>
      <c r="AS2197" s="3">
        <f t="shared" si="3069"/>
        <v>1.6470096743432805E-3</v>
      </c>
      <c r="AT2197" s="3" cm="1">
        <f t="array" ref="AT2197">AS2197-(100000000/LvacE($A2197)-$E2197)</f>
        <v>-5.3814728744328022E-5</v>
      </c>
      <c r="BB2197"/>
      <c r="BC2197"/>
      <c r="BD2197"/>
      <c r="BE2197"/>
      <c r="BF2197"/>
      <c r="BG2197"/>
      <c r="BH2197"/>
      <c r="BI2197"/>
      <c r="BJ2197"/>
      <c r="BN2197" s="16" cm="1">
        <f t="array" ref="BN2197">$C2197*EXP(poly_from_str(100000000/$E2197,BN$4342))</f>
        <v>0</v>
      </c>
      <c r="BO2197" s="16"/>
      <c r="BY2197" t="e">
        <v>#N/A</v>
      </c>
    </row>
    <row r="2198" spans="1:77" hidden="1" x14ac:dyDescent="0.25">
      <c r="A2198" t="s">
        <v>3003</v>
      </c>
      <c r="B2198" s="2" t="str">
        <f t="shared" si="3055"/>
        <v/>
      </c>
      <c r="C2198">
        <v>0</v>
      </c>
      <c r="E2198">
        <v>32799.74</v>
      </c>
      <c r="R2198">
        <v>21</v>
      </c>
      <c r="S2198" t="s">
        <v>22</v>
      </c>
      <c r="AA2198" s="10">
        <f t="shared" si="3061"/>
        <v>3047.9180000000001</v>
      </c>
      <c r="AB2198" s="3" cm="1">
        <f t="array" ref="AB2198">100000000/Lvac(AA2198)</f>
        <v>32799.740667825099</v>
      </c>
      <c r="AC2198" s="28">
        <f t="shared" si="3062"/>
        <v>3.2809281614531625E-7</v>
      </c>
      <c r="AD2198" s="28">
        <f t="shared" si="3063"/>
        <v>3.0488045930831087E-7</v>
      </c>
      <c r="AE2198" s="21">
        <f t="shared" si="3064"/>
        <v>32799.740309454995</v>
      </c>
      <c r="AF2198" s="10" cm="1">
        <f t="array" ref="AF2198">Lair(100000000/AE2198)</f>
        <v>3047.9180333029221</v>
      </c>
      <c r="AG2198" s="10">
        <f t="shared" si="3065"/>
        <v>1.0380679642271396E-2</v>
      </c>
      <c r="AH2198" s="10" t="b">
        <f t="shared" si="3056"/>
        <v>1</v>
      </c>
      <c r="AI2198" s="10">
        <f t="shared" si="3078"/>
        <v>3047.9180000000001</v>
      </c>
      <c r="AJ2198">
        <v>3.0000000000000001E-3</v>
      </c>
      <c r="AK2198" s="3" cm="1">
        <f t="array" ref="AK2198">100000000/Lvac($AA2198)</f>
        <v>32799.740667825099</v>
      </c>
      <c r="AL2198" s="21">
        <f t="shared" si="3087"/>
        <v>3.2284077853628378E-2</v>
      </c>
      <c r="AM2198" s="21"/>
      <c r="AN2198" s="21"/>
      <c r="AO2198" s="21"/>
      <c r="AP2198" s="21"/>
      <c r="AS2198" s="3">
        <f t="shared" si="3069"/>
        <v>6.6782510111806914E-4</v>
      </c>
      <c r="AT2198" s="3" cm="1">
        <f t="array" ref="AT2198">AS2198-(100000000/LvacE($A2198)-$E2198)</f>
        <v>-5.3814386774320155E-5</v>
      </c>
      <c r="BB2198"/>
      <c r="BC2198"/>
      <c r="BD2198"/>
      <c r="BE2198"/>
      <c r="BF2198"/>
      <c r="BG2198"/>
      <c r="BH2198"/>
      <c r="BI2198"/>
      <c r="BJ2198"/>
      <c r="BN2198" s="16" cm="1">
        <f t="array" ref="BN2198">$C2198*EXP(poly_from_str(100000000/$E2198,BN$4342))</f>
        <v>0</v>
      </c>
      <c r="BO2198" s="16"/>
      <c r="BY2198" t="e">
        <v>#N/A</v>
      </c>
    </row>
    <row r="2199" spans="1:77" hidden="1" x14ac:dyDescent="0.25">
      <c r="A2199" t="s">
        <v>3004</v>
      </c>
      <c r="B2199" s="2" t="str">
        <f t="shared" si="3055"/>
        <v/>
      </c>
      <c r="C2199">
        <v>3</v>
      </c>
      <c r="E2199">
        <v>32801.129999999997</v>
      </c>
      <c r="R2199">
        <v>21</v>
      </c>
      <c r="S2199" t="s">
        <v>22</v>
      </c>
      <c r="AA2199" s="10">
        <f t="shared" si="3061"/>
        <v>3047.7890000000002</v>
      </c>
      <c r="AB2199" s="3" cm="1">
        <f t="array" ref="AB2199">100000000/Lvac(AA2199)</f>
        <v>32801.12888536862</v>
      </c>
      <c r="AC2199" s="28">
        <f t="shared" si="3062"/>
        <v>3.2810670292464472E-7</v>
      </c>
      <c r="AD2199" s="28">
        <f t="shared" si="3063"/>
        <v>3.0486755608160281E-7</v>
      </c>
      <c r="AE2199" s="21">
        <f t="shared" si="3064"/>
        <v>32801.129483552024</v>
      </c>
      <c r="AF2199" s="10" cm="1">
        <f t="array" ref="AF2199">Lair(100000000/AE2199)</f>
        <v>3047.7889444162101</v>
      </c>
      <c r="AG2199" s="10">
        <f t="shared" si="3065"/>
        <v>1.0381135125392313E-2</v>
      </c>
      <c r="AH2199" s="10" t="b">
        <f t="shared" si="3056"/>
        <v>1</v>
      </c>
      <c r="AI2199" s="10">
        <f t="shared" si="3078"/>
        <v>3047.7890000000002</v>
      </c>
      <c r="AJ2199">
        <v>3.0000000000000001E-3</v>
      </c>
      <c r="AK2199" s="3" cm="1">
        <f t="array" ref="AK2199">100000000/Lvac($AA2199)</f>
        <v>32801.12888536862</v>
      </c>
      <c r="AL2199" s="21">
        <f t="shared" si="3087"/>
        <v>3.2286810752353873E-2</v>
      </c>
      <c r="AM2199" s="21"/>
      <c r="AN2199" s="21"/>
      <c r="AO2199" s="21"/>
      <c r="AP2199" s="21"/>
      <c r="AS2199" s="3">
        <f t="shared" si="3069"/>
        <v>-1.1146313772769645E-3</v>
      </c>
      <c r="AT2199" s="3" cm="1">
        <f t="array" ref="AT2199">AS2199-(100000000/LvacE($A2199)-$E2199)</f>
        <v>-5.3812640544492751E-5</v>
      </c>
      <c r="BB2199"/>
      <c r="BC2199"/>
      <c r="BD2199"/>
      <c r="BE2199"/>
      <c r="BF2199"/>
      <c r="BG2199"/>
      <c r="BH2199"/>
      <c r="BI2199"/>
      <c r="BJ2199"/>
      <c r="BN2199" s="16" cm="1">
        <f t="array" ref="BN2199">$C2199*EXP(poly_from_str(100000000/$E2199,BN$4342))</f>
        <v>6.0255241632346737</v>
      </c>
      <c r="BO2199" s="16"/>
      <c r="BY2199" t="e">
        <v>#N/A</v>
      </c>
    </row>
    <row r="2200" spans="1:77" hidden="1" x14ac:dyDescent="0.25">
      <c r="A2200" t="s">
        <v>3005</v>
      </c>
      <c r="B2200" s="2" t="str">
        <f t="shared" si="3055"/>
        <v/>
      </c>
      <c r="C2200">
        <v>5</v>
      </c>
      <c r="E2200">
        <v>32801.29</v>
      </c>
      <c r="R2200">
        <v>21</v>
      </c>
      <c r="S2200" t="s">
        <v>22</v>
      </c>
      <c r="AA2200" s="10">
        <f t="shared" si="3061"/>
        <v>3047.7739999999999</v>
      </c>
      <c r="AB2200" s="3" cm="1">
        <f t="array" ref="AB2200">100000000/Lvac(AA2200)</f>
        <v>32801.290313639409</v>
      </c>
      <c r="AC2200" s="28">
        <f t="shared" si="3062"/>
        <v>3.2810831774271981E-7</v>
      </c>
      <c r="AD2200" s="28">
        <f t="shared" si="3063"/>
        <v>3.0486605570640641E-7</v>
      </c>
      <c r="AE2200" s="21">
        <f t="shared" si="3064"/>
        <v>32801.29014531865</v>
      </c>
      <c r="AF2200" s="10" cm="1">
        <f t="array" ref="AF2200">Lair(100000000/AE2200)</f>
        <v>3047.774015640377</v>
      </c>
      <c r="AG2200" s="10">
        <f t="shared" si="3065"/>
        <v>1.0381188092299399E-2</v>
      </c>
      <c r="AH2200" s="10" t="b">
        <f t="shared" si="3056"/>
        <v>1</v>
      </c>
      <c r="AI2200" s="10">
        <f t="shared" si="3078"/>
        <v>3047.7739999999999</v>
      </c>
      <c r="AJ2200">
        <v>3.0000000000000001E-3</v>
      </c>
      <c r="AK2200" s="3" cm="1">
        <f t="array" ref="AK2200">100000000/Lvac($AA2200)</f>
        <v>32801.290313639409</v>
      </c>
      <c r="AL2200" s="21">
        <f t="shared" si="3087"/>
        <v>3.2287128553796389E-2</v>
      </c>
      <c r="AM2200" s="21"/>
      <c r="AN2200" s="21"/>
      <c r="AO2200" s="21"/>
      <c r="AP2200" s="21"/>
      <c r="AS2200" s="3">
        <f t="shared" si="3069"/>
        <v>3.1363940797746181E-4</v>
      </c>
      <c r="AT2200" s="3" cm="1">
        <f t="array" ref="AT2200">AS2200-(100000000/LvacE($A2200)-$E2200)</f>
        <v>-5.3812444093637168E-5</v>
      </c>
      <c r="BB2200"/>
      <c r="BC2200"/>
      <c r="BD2200"/>
      <c r="BE2200"/>
      <c r="BF2200"/>
      <c r="BG2200"/>
      <c r="BH2200"/>
      <c r="BI2200"/>
      <c r="BJ2200"/>
      <c r="BN2200" s="16" cm="1">
        <f t="array" ref="BN2200">$C2200*EXP(poly_from_str(100000000/$E2200,BN$4342))</f>
        <v>10.042506839205945</v>
      </c>
      <c r="BO2200" s="16"/>
      <c r="BY2200">
        <v>9461</v>
      </c>
    </row>
    <row r="2201" spans="1:77" hidden="1" x14ac:dyDescent="0.25">
      <c r="A2201" t="s">
        <v>3006</v>
      </c>
      <c r="B2201" s="2" t="str">
        <f t="shared" si="3055"/>
        <v/>
      </c>
      <c r="C2201">
        <v>4</v>
      </c>
      <c r="E2201">
        <v>32806.639999999999</v>
      </c>
      <c r="R2201">
        <v>21</v>
      </c>
      <c r="S2201" t="s">
        <v>22</v>
      </c>
      <c r="AA2201" s="10">
        <f t="shared" si="3061"/>
        <v>3047.277</v>
      </c>
      <c r="AB2201" s="3" cm="1">
        <f t="array" ref="AB2201">100000000/Lvac(AA2201)</f>
        <v>32806.639868956365</v>
      </c>
      <c r="AC2201" s="28">
        <f t="shared" si="3062"/>
        <v>3.2816183103800538E-7</v>
      </c>
      <c r="AD2201" s="28">
        <f t="shared" si="3063"/>
        <v>3.0481634327514925E-7</v>
      </c>
      <c r="AE2201" s="21">
        <f t="shared" si="3064"/>
        <v>32806.639939304761</v>
      </c>
      <c r="AF2201" s="10" cm="1">
        <f t="array" ref="AF2201">Lair(100000000/AE2201)</f>
        <v>3047.2769934653534</v>
      </c>
      <c r="AG2201" s="10">
        <f t="shared" si="3065"/>
        <v>1.0382943504800575E-2</v>
      </c>
      <c r="AH2201" s="10" t="b">
        <f t="shared" si="3056"/>
        <v>1</v>
      </c>
      <c r="AI2201" s="10">
        <f t="shared" si="3078"/>
        <v>3047.277</v>
      </c>
      <c r="AJ2201">
        <v>3.0000000000000001E-3</v>
      </c>
      <c r="AK2201" s="3" cm="1">
        <f t="array" ref="AK2201">100000000/Lvac($AA2201)</f>
        <v>32806.639868956365</v>
      </c>
      <c r="AL2201" s="21">
        <f t="shared" si="3087"/>
        <v>3.2297661028803451E-2</v>
      </c>
      <c r="AM2201" s="21"/>
      <c r="AN2201" s="21"/>
      <c r="AO2201" s="21"/>
      <c r="AP2201" s="21"/>
      <c r="AS2201" s="3">
        <f t="shared" si="3069"/>
        <v>-1.3104363461025059E-4</v>
      </c>
      <c r="AT2201" s="3" cm="1">
        <f t="array" ref="AT2201">AS2201-(100000000/LvacE($A2201)-$E2201)</f>
        <v>-5.3805662901140749E-5</v>
      </c>
      <c r="BB2201"/>
      <c r="BC2201"/>
      <c r="BD2201"/>
      <c r="BE2201"/>
      <c r="BF2201"/>
      <c r="BG2201"/>
      <c r="BH2201"/>
      <c r="BI2201"/>
      <c r="BJ2201"/>
      <c r="BN2201" s="16" cm="1">
        <f t="array" ref="BN2201">$C2201*EXP(poly_from_str(100000000/$E2201,BN$4342))</f>
        <v>8.0330947439462612</v>
      </c>
      <c r="BO2201" s="16"/>
      <c r="BY2201">
        <v>7568</v>
      </c>
    </row>
    <row r="2202" spans="1:77" hidden="1" x14ac:dyDescent="0.25">
      <c r="A2202" t="s">
        <v>3007</v>
      </c>
      <c r="B2202" s="2" t="str">
        <f t="shared" si="3055"/>
        <v/>
      </c>
      <c r="C2202">
        <v>0</v>
      </c>
      <c r="E2202">
        <v>32809.14</v>
      </c>
      <c r="R2202">
        <v>21</v>
      </c>
      <c r="S2202" t="s">
        <v>22</v>
      </c>
      <c r="AA2202" s="10">
        <f t="shared" si="3061"/>
        <v>3047.0450000000001</v>
      </c>
      <c r="AB2202" s="3" cm="1">
        <f t="array" ref="AB2202">100000000/Lvac(AA2202)</f>
        <v>32809.137643086375</v>
      </c>
      <c r="AC2202" s="28">
        <f t="shared" si="3062"/>
        <v>3.2818681706374534E-7</v>
      </c>
      <c r="AD2202" s="28">
        <f t="shared" si="3063"/>
        <v>3.0479313747239638E-7</v>
      </c>
      <c r="AE2202" s="21">
        <f t="shared" si="3064"/>
        <v>32809.138908531204</v>
      </c>
      <c r="AF2202" s="10" cm="1">
        <f t="array" ref="AF2202">Lair(100000000/AE2202)</f>
        <v>3047.0448824710224</v>
      </c>
      <c r="AG2202" s="10">
        <f t="shared" si="3065"/>
        <v>1.0383763226845415E-2</v>
      </c>
      <c r="AH2202" s="10" t="b">
        <f t="shared" si="3056"/>
        <v>1</v>
      </c>
      <c r="AI2202" s="10">
        <f t="shared" si="3078"/>
        <v>3047.0450000000001</v>
      </c>
      <c r="AJ2202">
        <v>3.0000000000000001E-3</v>
      </c>
      <c r="AK2202" s="3" cm="1">
        <f t="array" ref="AK2202">100000000/Lvac($AA2202)</f>
        <v>32809.137643086375</v>
      </c>
      <c r="AL2202" s="21">
        <f t="shared" si="3087"/>
        <v>3.2302579361072489E-2</v>
      </c>
      <c r="AM2202" s="21"/>
      <c r="AN2202" s="21"/>
      <c r="AO2202" s="21"/>
      <c r="AP2202" s="21"/>
      <c r="AS2202" s="3">
        <f t="shared" si="3069"/>
        <v>-2.3569136246806011E-3</v>
      </c>
      <c r="AT2202" s="3" cm="1">
        <f t="array" ref="AT2202">AS2202-(100000000/LvacE($A2202)-$E2202)</f>
        <v>-5.3802476031705737E-5</v>
      </c>
      <c r="BB2202"/>
      <c r="BC2202"/>
      <c r="BD2202"/>
      <c r="BE2202"/>
      <c r="BF2202"/>
      <c r="BG2202"/>
      <c r="BH2202"/>
      <c r="BI2202"/>
      <c r="BJ2202"/>
      <c r="BN2202" s="16" cm="1">
        <f t="array" ref="BN2202">$C2202*EXP(poly_from_str(100000000/$E2202,BN$4342))</f>
        <v>0</v>
      </c>
      <c r="BO2202" s="16"/>
      <c r="BY2202" t="e">
        <v>#N/A</v>
      </c>
    </row>
    <row r="2203" spans="1:77" hidden="1" x14ac:dyDescent="0.25">
      <c r="A2203" t="s">
        <v>3008</v>
      </c>
      <c r="B2203" s="2" t="str">
        <f t="shared" si="3055"/>
        <v/>
      </c>
      <c r="C2203">
        <v>0</v>
      </c>
      <c r="E2203">
        <v>32809.449999999997</v>
      </c>
      <c r="R2203">
        <v>21</v>
      </c>
      <c r="S2203" t="s">
        <v>22</v>
      </c>
      <c r="AA2203" s="10">
        <f t="shared" si="3061"/>
        <v>3047.0160000000001</v>
      </c>
      <c r="AB2203" s="3" cm="1">
        <f t="array" ref="AB2203">100000000/Lvac(AA2203)</f>
        <v>32809.449891594886</v>
      </c>
      <c r="AC2203" s="28">
        <f t="shared" si="3062"/>
        <v>3.2818994058449315E-7</v>
      </c>
      <c r="AD2203" s="28">
        <f t="shared" si="3063"/>
        <v>3.0479023674705979E-7</v>
      </c>
      <c r="AE2203" s="21">
        <f t="shared" si="3064"/>
        <v>32809.44994979944</v>
      </c>
      <c r="AF2203" s="10" cm="1">
        <f t="array" ref="AF2203">Lair(100000000/AE2203)</f>
        <v>3047.0159945943183</v>
      </c>
      <c r="AG2203" s="10">
        <f t="shared" si="3065"/>
        <v>1.0383865705266216E-2</v>
      </c>
      <c r="AH2203" s="10" t="b">
        <f t="shared" si="3056"/>
        <v>1</v>
      </c>
      <c r="AI2203" s="10">
        <f t="shared" si="3078"/>
        <v>3047.0160000000001</v>
      </c>
      <c r="AJ2203">
        <v>3.0000000000000001E-3</v>
      </c>
      <c r="AK2203" s="3" cm="1">
        <f t="array" ref="AK2203">100000000/Lvac($AA2203)</f>
        <v>32809.449891594886</v>
      </c>
      <c r="AL2203" s="21">
        <f t="shared" si="3087"/>
        <v>3.230319423159729E-2</v>
      </c>
      <c r="AM2203" s="21"/>
      <c r="AN2203" s="21"/>
      <c r="AO2203" s="21"/>
      <c r="AP2203" s="21"/>
      <c r="AS2203" s="3">
        <f t="shared" si="3069"/>
        <v>-1.0840511095011607E-4</v>
      </c>
      <c r="AT2203" s="3" cm="1">
        <f t="array" ref="AT2203">AS2203-(100000000/LvacE($A2203)-$E2203)</f>
        <v>-5.3802083129994571E-5</v>
      </c>
      <c r="BB2203"/>
      <c r="BC2203"/>
      <c r="BD2203"/>
      <c r="BE2203"/>
      <c r="BF2203"/>
      <c r="BG2203"/>
      <c r="BH2203"/>
      <c r="BI2203"/>
      <c r="BJ2203"/>
      <c r="BN2203" s="16" cm="1">
        <f t="array" ref="BN2203">$C2203*EXP(poly_from_str(100000000/$E2203,BN$4342))</f>
        <v>0</v>
      </c>
      <c r="BO2203" s="16"/>
      <c r="BY2203" t="e">
        <v>#N/A</v>
      </c>
    </row>
    <row r="2204" spans="1:77" hidden="1" x14ac:dyDescent="0.25">
      <c r="A2204" t="s">
        <v>3009</v>
      </c>
      <c r="B2204" s="2" t="str">
        <f t="shared" si="3055"/>
        <v/>
      </c>
      <c r="C2204">
        <v>70</v>
      </c>
      <c r="D2204" t="s">
        <v>170</v>
      </c>
      <c r="E2204">
        <v>32809.81</v>
      </c>
      <c r="F2204">
        <v>38726</v>
      </c>
      <c r="G2204" t="s">
        <v>5</v>
      </c>
      <c r="H2204" s="5" t="s">
        <v>8</v>
      </c>
      <c r="I2204">
        <v>71536</v>
      </c>
      <c r="J2204" t="s">
        <v>3</v>
      </c>
      <c r="K2204" s="5" t="s">
        <v>18</v>
      </c>
      <c r="L2204">
        <v>38726.5</v>
      </c>
      <c r="M2204" t="str">
        <f>$G2204&amp;""</f>
        <v>e</v>
      </c>
      <c r="N2204" t="str">
        <f>$H2204&amp;""</f>
        <v>7/2</v>
      </c>
      <c r="O2204">
        <v>71536.38</v>
      </c>
      <c r="P2204" t="str">
        <f>$J2204&amp;""</f>
        <v>o</v>
      </c>
      <c r="Q2204" t="str">
        <f>$K2204&amp;""</f>
        <v>5/2</v>
      </c>
      <c r="R2204">
        <v>21</v>
      </c>
      <c r="AA2204" s="10">
        <f t="shared" si="3061"/>
        <v>3046.9830000000002</v>
      </c>
      <c r="AB2204" s="3" cm="1">
        <f t="array" ref="AB2204">100000000/Lvac(AA2204)</f>
        <v>32809.805216092667</v>
      </c>
      <c r="AC2204" s="28">
        <f t="shared" si="3062"/>
        <v>3.2819349500801283E-7</v>
      </c>
      <c r="AD2204" s="28">
        <f t="shared" si="3063"/>
        <v>3.0478693592167885E-7</v>
      </c>
      <c r="AE2204" s="21">
        <f t="shared" si="3064"/>
        <v>32809.80778470567</v>
      </c>
      <c r="AF2204" s="10" cm="1">
        <f t="array" ref="AF2204">Lair(100000000/AE2204)</f>
        <v>3046.9827614481837</v>
      </c>
      <c r="AG2204" s="10">
        <f t="shared" si="3065"/>
        <v>1.038398232220079E-2</v>
      </c>
      <c r="AH2204" s="10" t="b">
        <f t="shared" si="3056"/>
        <v>1</v>
      </c>
      <c r="AI2204" s="10">
        <f>$AF2204</f>
        <v>3046.9827614481837</v>
      </c>
      <c r="AJ2204" s="10">
        <f>AL2204/AK2204*AI2204</f>
        <v>9.2868053966796774E-3</v>
      </c>
      <c r="AK2204" s="16" cm="1">
        <f t="array" ref="AK2204">100000000/Lvac($AA2204)-0</f>
        <v>32809.805216092667</v>
      </c>
      <c r="AL2204" s="16">
        <f>MAX(0.1,0.007/$AA2204*$AE2204)</f>
        <v>0.1</v>
      </c>
      <c r="AM2204" s="10" cm="1">
        <f t="array" ref="AM2204">Lvac($AI2204)-$BA2204</f>
        <v>6.7084294619235152E-3</v>
      </c>
      <c r="AN2204" s="10">
        <f>$AK2204-($AX2204-$AW2204)</f>
        <v>-7.4783907337405253E-2</v>
      </c>
      <c r="AO2204" s="3">
        <f>AM2204/AJ2204</f>
        <v>0.72236136920904881</v>
      </c>
      <c r="AP2204" s="3">
        <v>0.74805491267575797</v>
      </c>
      <c r="AS2204" s="3">
        <f t="shared" si="3069"/>
        <v>-4.7839073304203339E-3</v>
      </c>
      <c r="AT2204" s="3" cm="1">
        <f t="array" ref="AT2204">AS2204-(100000000/LvacE($A2204)-$E2204)</f>
        <v>-5.3801632020622492E-5</v>
      </c>
      <c r="AU2204" t="s">
        <v>4745</v>
      </c>
      <c r="AV2204" t="s">
        <v>4855</v>
      </c>
      <c r="AW2204" s="3">
        <v>38726.5</v>
      </c>
      <c r="AX2204" s="3">
        <v>71536.38</v>
      </c>
      <c r="AY2204" s="3"/>
      <c r="AZ2204" s="10" cm="1">
        <f t="array" ref="AZ2204">Lair(100000000/($AX2204-$AW2204))</f>
        <v>3046.9760546961816</v>
      </c>
      <c r="BA2204" s="10">
        <f>100000000/($AX2204-$AW2204)</f>
        <v>3047.8624121758444</v>
      </c>
      <c r="BB2204" s="12">
        <v>1320000000</v>
      </c>
      <c r="BC2204" s="3">
        <v>0.77</v>
      </c>
      <c r="BD2204" s="12" cm="1">
        <f t="array" ref="BD2204">SfromgA($BB2204,$BA2204,"")</f>
        <v>18.445624574597996</v>
      </c>
      <c r="BE2204" s="29">
        <f>(10^MAX(0.05, -0.312925054856973*((LN($BD2204))^(1/3)) + 0.454808404431693)-1)*100</f>
        <v>12.201845430196357</v>
      </c>
      <c r="BG2204" s="3"/>
      <c r="BH2204" s="3"/>
      <c r="BI2204" s="12">
        <f>IF($BB2204="",$BF2204,$BB2204)</f>
        <v>1320000000</v>
      </c>
      <c r="BJ2204" s="29">
        <f>IF($BB2204="",$BH2204,$BE2204)</f>
        <v>12.201845430196357</v>
      </c>
      <c r="BK2204" s="3">
        <f>LN(BN2204*100000000/($AX2204-$AW2204)/$BI2204)</f>
        <v>-8.0330001134284768</v>
      </c>
      <c r="BL2204" s="13">
        <f>EXP(BK$4341*$AX2204+BK$4342)*$BI2204/(100000000/($AX2204-$AW2204))</f>
        <v>212.1566153216672</v>
      </c>
      <c r="BM2204" s="3">
        <f t="shared" ref="BM2204" si="3088">LN(BL2204/$C2204)</f>
        <v>1.1088295113973672</v>
      </c>
      <c r="BN2204" s="16" cm="1">
        <f t="array" ref="BN2204">$C2204*EXP(poly_from_str(100000000/$E2204,BN$4342))</f>
        <v>140.56945168629335</v>
      </c>
      <c r="BO2204" s="3">
        <f>LN($C2204)</f>
        <v>4.2484952420493594</v>
      </c>
      <c r="BP2204" s="13">
        <f>LN(BL2204/BN2204)</f>
        <v>0.41162306875593668</v>
      </c>
      <c r="BY2204">
        <v>132430</v>
      </c>
    </row>
    <row r="2205" spans="1:77" hidden="1" x14ac:dyDescent="0.25">
      <c r="A2205" t="s">
        <v>3010</v>
      </c>
      <c r="B2205" s="2" t="str">
        <f t="shared" si="3055"/>
        <v/>
      </c>
      <c r="C2205">
        <v>0</v>
      </c>
      <c r="E2205">
        <v>32821.74</v>
      </c>
      <c r="R2205">
        <v>21</v>
      </c>
      <c r="S2205" t="s">
        <v>22</v>
      </c>
      <c r="AA2205" s="10">
        <f t="shared" si="3061"/>
        <v>3045.875</v>
      </c>
      <c r="AB2205" s="3" cm="1">
        <f t="array" ref="AB2205">100000000/Lvac(AA2205)</f>
        <v>32821.739974119439</v>
      </c>
      <c r="AC2205" s="28">
        <f t="shared" si="3062"/>
        <v>3.283128821767144E-7</v>
      </c>
      <c r="AD2205" s="28">
        <f t="shared" si="3063"/>
        <v>3.0467610821014333E-7</v>
      </c>
      <c r="AE2205" s="21">
        <f t="shared" si="3064"/>
        <v>32821.73998802479</v>
      </c>
      <c r="AF2205" s="10" cm="1">
        <f t="array" ref="AF2205">Lair(100000000/AE2205)</f>
        <v>3045.874998709523</v>
      </c>
      <c r="AG2205" s="10">
        <f t="shared" si="3065"/>
        <v>1.0387900024478917E-2</v>
      </c>
      <c r="AH2205" s="10" t="b">
        <f t="shared" si="3056"/>
        <v>1</v>
      </c>
      <c r="AI2205" s="10">
        <f t="shared" si="3078"/>
        <v>3045.875</v>
      </c>
      <c r="AJ2205">
        <v>3.0000000000000001E-3</v>
      </c>
      <c r="AK2205" s="3" cm="1">
        <f t="array" ref="AK2205">100000000/Lvac($AA2205)</f>
        <v>32821.739974119439</v>
      </c>
      <c r="AL2205" s="21">
        <f t="shared" ref="AL2205:AL2206" si="3089">AJ2205/AI2205*AK2205</f>
        <v>3.2327400146873499E-2</v>
      </c>
      <c r="AM2205" s="21"/>
      <c r="AN2205" s="21"/>
      <c r="AO2205" s="21"/>
      <c r="AP2205" s="21"/>
      <c r="AS2205" s="3">
        <f t="shared" si="3069"/>
        <v>-2.5880559405777603E-5</v>
      </c>
      <c r="AT2205" s="3" cm="1">
        <f t="array" ref="AT2205">AS2205-(100000000/LvacE($A2205)-$E2205)</f>
        <v>-5.3786250646226108E-5</v>
      </c>
      <c r="BB2205"/>
      <c r="BC2205"/>
      <c r="BD2205"/>
      <c r="BE2205"/>
      <c r="BF2205"/>
      <c r="BG2205"/>
      <c r="BH2205"/>
      <c r="BI2205"/>
      <c r="BJ2205"/>
      <c r="BN2205" s="16" cm="1">
        <f t="array" ref="BN2205">$C2205*EXP(poly_from_str(100000000/$E2205,BN$4342))</f>
        <v>0</v>
      </c>
      <c r="BO2205" s="16"/>
      <c r="BY2205" t="e">
        <v>#N/A</v>
      </c>
    </row>
    <row r="2206" spans="1:77" hidden="1" x14ac:dyDescent="0.25">
      <c r="A2206" t="s">
        <v>3011</v>
      </c>
      <c r="B2206" s="2" t="str">
        <f t="shared" si="3055"/>
        <v/>
      </c>
      <c r="C2206">
        <v>0</v>
      </c>
      <c r="E2206">
        <v>32822.050000000003</v>
      </c>
      <c r="R2206">
        <v>21</v>
      </c>
      <c r="S2206" t="s">
        <v>22</v>
      </c>
      <c r="AA2206" s="10">
        <f t="shared" si="3061"/>
        <v>3045.846</v>
      </c>
      <c r="AB2206" s="3" cm="1">
        <f t="array" ref="AB2206">100000000/Lvac(AA2206)</f>
        <v>32822.052462543696</v>
      </c>
      <c r="AC2206" s="28">
        <f t="shared" si="3062"/>
        <v>3.2831600809758602E-7</v>
      </c>
      <c r="AD2206" s="28">
        <f t="shared" si="3063"/>
        <v>3.0467320748487414E-7</v>
      </c>
      <c r="AE2206" s="21">
        <f t="shared" si="3064"/>
        <v>32822.051139421441</v>
      </c>
      <c r="AF2206" s="10" cm="1">
        <f t="array" ref="AF2206">Lair(100000000/AE2206)</f>
        <v>3045.8461227891294</v>
      </c>
      <c r="AG2206" s="10">
        <f t="shared" si="3065"/>
        <v>1.0388002621035945E-2</v>
      </c>
      <c r="AH2206" s="10" t="b">
        <f t="shared" si="3056"/>
        <v>1</v>
      </c>
      <c r="AI2206" s="10">
        <f t="shared" si="3078"/>
        <v>3045.846</v>
      </c>
      <c r="AJ2206">
        <v>3.0000000000000001E-3</v>
      </c>
      <c r="AK2206" s="3" cm="1">
        <f t="array" ref="AK2206">100000000/Lvac($AA2206)</f>
        <v>32822.052462543696</v>
      </c>
      <c r="AL2206" s="21">
        <f t="shared" si="3089"/>
        <v>3.2328015726215673E-2</v>
      </c>
      <c r="AM2206" s="21"/>
      <c r="AN2206" s="21"/>
      <c r="AO2206" s="21"/>
      <c r="AP2206" s="21"/>
      <c r="AS2206" s="3">
        <f t="shared" si="3069"/>
        <v>2.4625436926726252E-3</v>
      </c>
      <c r="AT2206" s="3" cm="1">
        <f t="array" ref="AT2206">AS2206-(100000000/LvacE($A2206)-$E2206)</f>
        <v>-5.3785843192599714E-5</v>
      </c>
      <c r="BB2206"/>
      <c r="BC2206"/>
      <c r="BD2206"/>
      <c r="BE2206"/>
      <c r="BF2206"/>
      <c r="BG2206"/>
      <c r="BH2206"/>
      <c r="BI2206"/>
      <c r="BJ2206"/>
      <c r="BN2206" s="16" cm="1">
        <f t="array" ref="BN2206">$C2206*EXP(poly_from_str(100000000/$E2206,BN$4342))</f>
        <v>0</v>
      </c>
      <c r="BO2206" s="16"/>
      <c r="BY2206" t="e">
        <v>#N/A</v>
      </c>
    </row>
    <row r="2207" spans="1:77" hidden="1" x14ac:dyDescent="0.25">
      <c r="A2207" t="s">
        <v>3012</v>
      </c>
      <c r="B2207" s="2" t="str">
        <f t="shared" si="3055"/>
        <v/>
      </c>
      <c r="C2207">
        <v>100</v>
      </c>
      <c r="D2207" t="s">
        <v>170</v>
      </c>
      <c r="E2207">
        <v>32822.42</v>
      </c>
      <c r="F2207">
        <v>30994</v>
      </c>
      <c r="G2207" t="s">
        <v>5</v>
      </c>
      <c r="H2207" s="5" t="s">
        <v>4</v>
      </c>
      <c r="I2207">
        <v>63816</v>
      </c>
      <c r="J2207" t="s">
        <v>3</v>
      </c>
      <c r="K2207" s="5" t="s">
        <v>16</v>
      </c>
      <c r="L2207">
        <v>30994.55</v>
      </c>
      <c r="M2207" t="str">
        <f>$G2207&amp;""</f>
        <v>e</v>
      </c>
      <c r="N2207" t="str">
        <f>$H2207&amp;""</f>
        <v>9/2</v>
      </c>
      <c r="O2207">
        <v>63816.91</v>
      </c>
      <c r="P2207" t="str">
        <f>$J2207&amp;""</f>
        <v>o</v>
      </c>
      <c r="Q2207" t="str">
        <f>$K2207&amp;""</f>
        <v>11/2</v>
      </c>
      <c r="R2207">
        <v>21</v>
      </c>
      <c r="AA2207" s="10">
        <f t="shared" si="3061"/>
        <v>3045.8119999999999</v>
      </c>
      <c r="AB2207" s="3" cm="1">
        <f t="array" ref="AB2207">100000000/Lvac(AA2207)</f>
        <v>32822.418835859891</v>
      </c>
      <c r="AC2207" s="28">
        <f t="shared" si="3062"/>
        <v>3.2831967304613682E-7</v>
      </c>
      <c r="AD2207" s="28">
        <f t="shared" si="3063"/>
        <v>3.0466980663456085E-7</v>
      </c>
      <c r="AE2207" s="21">
        <f t="shared" si="3064"/>
        <v>32822.419461364123</v>
      </c>
      <c r="AF2207" s="10" cm="1">
        <f t="array" ref="AF2207">Lair(100000000/AE2207)</f>
        <v>3045.8119419529071</v>
      </c>
      <c r="AG2207" s="10">
        <f t="shared" si="3065"/>
        <v>1.0388122910386441E-2</v>
      </c>
      <c r="AH2207" s="10" t="b">
        <f t="shared" si="3056"/>
        <v>1</v>
      </c>
      <c r="AI2207" s="10">
        <f>$AF2207</f>
        <v>3045.8119419529071</v>
      </c>
      <c r="AJ2207" s="10">
        <f>AL2207/AK2207*AI2207</f>
        <v>9.2796693540002848E-3</v>
      </c>
      <c r="AK2207" s="16" cm="1">
        <f t="array" ref="AK2207">100000000/Lvac($AA2207)-0</f>
        <v>32822.418835859891</v>
      </c>
      <c r="AL2207" s="16">
        <f>MAX(0.1,0.007/$AA2207*$AE2207)</f>
        <v>0.1</v>
      </c>
      <c r="AM2207" s="10" cm="1">
        <f t="array" ref="AM2207">Lvac($AI2207)-$BA2207</f>
        <v>-5.5194330830090621E-3</v>
      </c>
      <c r="AN2207" s="10">
        <f>$AK2207-($AX2207-$AW2207)</f>
        <v>5.8835859890677966E-2</v>
      </c>
      <c r="AO2207" s="3">
        <f>AM2207/AJ2207</f>
        <v>-0.59478768827358508</v>
      </c>
      <c r="AP2207" s="3">
        <v>-0.58853081505060967</v>
      </c>
      <c r="AS2207" s="3">
        <f t="shared" si="3069"/>
        <v>-1.1641401069937274E-3</v>
      </c>
      <c r="AT2207" s="3" cm="1">
        <f t="array" ref="AT2207">AS2207-(100000000/LvacE($A2207)-$E2207)</f>
        <v>-5.3785370255354792E-5</v>
      </c>
      <c r="AU2207" t="s">
        <v>4783</v>
      </c>
      <c r="AV2207" t="s">
        <v>4923</v>
      </c>
      <c r="AW2207" s="3">
        <v>30994.55</v>
      </c>
      <c r="AX2207" s="3">
        <v>63816.91</v>
      </c>
      <c r="AY2207" s="3"/>
      <c r="AZ2207" s="10" cm="1">
        <f t="array" ref="AZ2207">Lair(100000000/($AX2207-$AW2207))</f>
        <v>3045.8174600059697</v>
      </c>
      <c r="BA2207" s="10">
        <f>100000000/($AX2207-$AW2207)</f>
        <v>3046.7035277170808</v>
      </c>
      <c r="BB2207" s="12">
        <v>1080000000</v>
      </c>
      <c r="BC2207" s="3">
        <v>0.72</v>
      </c>
      <c r="BD2207" s="12" cm="1">
        <f t="array" ref="BD2207">SfromgA($BB2207,$BA2207,"")</f>
        <v>15.074666109660098</v>
      </c>
      <c r="BE2207" s="29">
        <f>(10^MAX(0.05, -0.312925054856973*((LN($BD2207))^(1/3)) + 0.454808404431693)-1)*100</f>
        <v>12.201845430196357</v>
      </c>
      <c r="BF2207" s="12">
        <v>969352727.2766788</v>
      </c>
      <c r="BG2207" s="12" cm="1">
        <f t="array" ref="BG2207">SfromgA($BF2207,$BA2207,"")</f>
        <v>13.530248802022536</v>
      </c>
      <c r="BH2207" s="29">
        <f>(10^MAX(0.05, -0.312925054856973*((LN($BG2207))^(1/3)) + 0.454808404431693)-1)*100</f>
        <v>12.201845430196357</v>
      </c>
      <c r="BI2207" s="12">
        <f>IF($BB2207="",$BF2207,$BB2207)</f>
        <v>1080000000</v>
      </c>
      <c r="BJ2207" s="29">
        <f>IF($BB2207="",$BH2207,$BE2207)</f>
        <v>12.201845430196357</v>
      </c>
      <c r="BK2207" s="3">
        <f>LN(BN2207*100000000/($AX2207-$AW2207)/$BI2207)</f>
        <v>-7.4763232593207567</v>
      </c>
      <c r="BL2207" s="13">
        <f>EXP(BK$4341*$AX2207+BK$4342)*$BI2207/(100000000/($AX2207-$AW2207))</f>
        <v>312.17404812830091</v>
      </c>
      <c r="BM2207" s="3">
        <f t="shared" ref="BM2207" si="3090">LN(BL2207/$C2207)</f>
        <v>1.1383906928479046</v>
      </c>
      <c r="BN2207" s="16" cm="1">
        <f t="array" ref="BN2207">$C2207*EXP(poly_from_str(100000000/$E2207,BN$4342))</f>
        <v>200.75557920408178</v>
      </c>
      <c r="BO2207" s="3">
        <f>LN($C2207)</f>
        <v>4.6051701859880918</v>
      </c>
      <c r="BP2207" s="13">
        <f>LN(BL2207/BN2207)</f>
        <v>0.44147273459415542</v>
      </c>
      <c r="BY2207">
        <v>189145</v>
      </c>
    </row>
    <row r="2208" spans="1:77" hidden="1" x14ac:dyDescent="0.25">
      <c r="A2208" t="s">
        <v>3013</v>
      </c>
      <c r="B2208" s="2" t="str">
        <f t="shared" si="3055"/>
        <v/>
      </c>
      <c r="C2208">
        <v>3</v>
      </c>
      <c r="D2208" t="s">
        <v>1155</v>
      </c>
      <c r="E2208">
        <v>32832.6</v>
      </c>
      <c r="R2208">
        <v>21</v>
      </c>
      <c r="S2208" t="s">
        <v>22</v>
      </c>
      <c r="AA2208" s="10">
        <f t="shared" si="3061"/>
        <v>3044.8670000000002</v>
      </c>
      <c r="AB2208" s="3" cm="1">
        <f t="array" ref="AB2208">100000000/Lvac(AA2208)</f>
        <v>32832.605132773861</v>
      </c>
      <c r="AC2208" s="28">
        <f t="shared" si="3062"/>
        <v>3.2842156980912468E-7</v>
      </c>
      <c r="AD2208" s="28">
        <f t="shared" si="3063"/>
        <v>3.0457528300177107E-7</v>
      </c>
      <c r="AE2208" s="21">
        <f t="shared" si="3064"/>
        <v>32832.602373298861</v>
      </c>
      <c r="AF2208" s="10" cm="1">
        <f t="array" ref="AF2208">Lair(100000000/AE2208)</f>
        <v>3044.8672559217648</v>
      </c>
      <c r="AG2208" s="10">
        <f t="shared" si="3065"/>
        <v>1.0391467859314357E-2</v>
      </c>
      <c r="AH2208" s="10" t="b">
        <f t="shared" si="3056"/>
        <v>1</v>
      </c>
      <c r="AI2208" s="10">
        <f t="shared" si="3078"/>
        <v>3044.8670000000002</v>
      </c>
      <c r="AJ2208">
        <v>7.0000000000000001E-3</v>
      </c>
      <c r="AK2208" s="3" cm="1">
        <f t="array" ref="AK2208">100000000/Lvac($AA2208)</f>
        <v>32832.605132773861</v>
      </c>
      <c r="AL2208" s="21">
        <f t="shared" ref="AL2208:AL2213" si="3091">AJ2208/AI2208*AK2208</f>
        <v>7.5480550030401009E-2</v>
      </c>
      <c r="AM2208" s="21"/>
      <c r="AN2208" s="21"/>
      <c r="AO2208" s="21"/>
      <c r="AP2208" s="21"/>
      <c r="AS2208" s="3">
        <f t="shared" si="3069"/>
        <v>5.1327738619875163E-3</v>
      </c>
      <c r="AT2208" s="3" cm="1">
        <f t="array" ref="AT2208">AS2208-(100000000/LvacE($A2208)-$E2208)</f>
        <v>-5.3772018873132765E-5</v>
      </c>
      <c r="BB2208"/>
      <c r="BC2208"/>
      <c r="BD2208"/>
      <c r="BE2208"/>
      <c r="BF2208"/>
      <c r="BG2208"/>
      <c r="BH2208"/>
      <c r="BI2208"/>
      <c r="BJ2208"/>
      <c r="BN2208" s="16" cm="1">
        <f t="array" ref="BN2208">$C2208*EXP(poly_from_str(100000000/$E2208,BN$4342))</f>
        <v>6.0211679265109144</v>
      </c>
      <c r="BO2208" s="16"/>
      <c r="BY2208" t="e">
        <v>#N/A</v>
      </c>
    </row>
    <row r="2209" spans="1:77" hidden="1" x14ac:dyDescent="0.25">
      <c r="A2209" t="s">
        <v>3014</v>
      </c>
      <c r="B2209" s="2" t="str">
        <f t="shared" si="3055"/>
        <v/>
      </c>
      <c r="C2209">
        <v>2</v>
      </c>
      <c r="D2209" t="s">
        <v>1155</v>
      </c>
      <c r="E2209">
        <v>32835.71</v>
      </c>
      <c r="R2209">
        <v>21</v>
      </c>
      <c r="S2209" t="s">
        <v>22</v>
      </c>
      <c r="AA2209" s="10">
        <f t="shared" si="3061"/>
        <v>3044.5790000000002</v>
      </c>
      <c r="AB2209" s="3" cm="1">
        <f t="array" ref="AB2209">100000000/Lvac(AA2209)</f>
        <v>32835.710785158866</v>
      </c>
      <c r="AC2209" s="28">
        <f t="shared" si="3062"/>
        <v>3.2845263663711795E-7</v>
      </c>
      <c r="AD2209" s="28">
        <f t="shared" si="3063"/>
        <v>3.0454647579975076E-7</v>
      </c>
      <c r="AE2209" s="21">
        <f t="shared" si="3064"/>
        <v>32835.710362968966</v>
      </c>
      <c r="AF2209" s="10" cm="1">
        <f t="array" ref="AF2209">Lair(100000000/AE2209)</f>
        <v>3044.5790391477149</v>
      </c>
      <c r="AG2209" s="10">
        <f t="shared" si="3065"/>
        <v>1.039248789161964E-2</v>
      </c>
      <c r="AH2209" s="10" t="b">
        <f t="shared" si="3056"/>
        <v>1</v>
      </c>
      <c r="AI2209" s="10">
        <f t="shared" si="3078"/>
        <v>3044.5790000000002</v>
      </c>
      <c r="AJ2209">
        <v>7.0000000000000001E-3</v>
      </c>
      <c r="AK2209" s="3" cm="1">
        <f t="array" ref="AK2209">100000000/Lvac($AA2209)</f>
        <v>32835.710785158866</v>
      </c>
      <c r="AL2209" s="21">
        <f t="shared" si="3091"/>
        <v>7.5494830482674954E-2</v>
      </c>
      <c r="AM2209" s="21"/>
      <c r="AN2209" s="21"/>
      <c r="AO2209" s="21"/>
      <c r="AP2209" s="21"/>
      <c r="AS2209" s="3">
        <f t="shared" si="3069"/>
        <v>7.8515886707464233E-4</v>
      </c>
      <c r="AT2209" s="3" cm="1">
        <f t="array" ref="AT2209">AS2209-(100000000/LvacE($A2209)-$E2209)</f>
        <v>-5.3767907957080752E-5</v>
      </c>
      <c r="BB2209"/>
      <c r="BC2209"/>
      <c r="BD2209"/>
      <c r="BE2209"/>
      <c r="BF2209"/>
      <c r="BG2209"/>
      <c r="BH2209"/>
      <c r="BI2209"/>
      <c r="BJ2209"/>
      <c r="BN2209" s="16" cm="1">
        <f t="array" ref="BN2209">$C2209*EXP(poly_from_str(100000000/$E2209,BN$4342))</f>
        <v>4.0137950977994441</v>
      </c>
      <c r="BO2209" s="16"/>
      <c r="BY2209">
        <v>3782</v>
      </c>
    </row>
    <row r="2210" spans="1:77" hidden="1" x14ac:dyDescent="0.25">
      <c r="A2210" t="s">
        <v>3015</v>
      </c>
      <c r="B2210" s="2" t="str">
        <f t="shared" si="3055"/>
        <v/>
      </c>
      <c r="C2210">
        <v>7</v>
      </c>
      <c r="E2210">
        <v>32840.129999999997</v>
      </c>
      <c r="R2210">
        <v>21</v>
      </c>
      <c r="S2210" t="s">
        <v>22</v>
      </c>
      <c r="AA2210" s="10">
        <f t="shared" si="3061"/>
        <v>3044.1689999999999</v>
      </c>
      <c r="AB2210" s="3" cm="1">
        <f t="array" ref="AB2210">100000000/Lvac(AA2210)</f>
        <v>32840.13304007925</v>
      </c>
      <c r="AC2210" s="28">
        <f t="shared" si="3062"/>
        <v>3.2849687385949994E-7</v>
      </c>
      <c r="AD2210" s="28">
        <f t="shared" si="3063"/>
        <v>3.0450546554715992E-7</v>
      </c>
      <c r="AE2210" s="21">
        <f t="shared" si="3064"/>
        <v>32840.131404982916</v>
      </c>
      <c r="AF2210" s="10" cm="1">
        <f t="array" ref="AF2210">Lair(100000000/AE2210)</f>
        <v>3044.1691515740886</v>
      </c>
      <c r="AG2210" s="10">
        <f t="shared" si="3065"/>
        <v>1.0393940520398055E-2</v>
      </c>
      <c r="AH2210" s="10" t="b">
        <f t="shared" si="3056"/>
        <v>1</v>
      </c>
      <c r="AI2210" s="10">
        <f t="shared" si="3078"/>
        <v>3044.1689999999999</v>
      </c>
      <c r="AJ2210">
        <v>3.0000000000000001E-3</v>
      </c>
      <c r="AK2210" s="3" cm="1">
        <f t="array" ref="AK2210">100000000/Lvac($AA2210)</f>
        <v>32840.13304007925</v>
      </c>
      <c r="AL2210" s="21">
        <f t="shared" si="3091"/>
        <v>3.2363643122388333E-2</v>
      </c>
      <c r="AM2210" s="21"/>
      <c r="AN2210" s="21"/>
      <c r="AO2210" s="21"/>
      <c r="AP2210" s="21"/>
      <c r="AS2210" s="3">
        <f t="shared" si="3069"/>
        <v>3.0400792529690079E-3</v>
      </c>
      <c r="AT2210" s="3" cm="1">
        <f t="array" ref="AT2210">AS2210-(100000000/LvacE($A2210)-$E2210)</f>
        <v>-5.3762021707370877E-5</v>
      </c>
      <c r="BB2210"/>
      <c r="BC2210"/>
      <c r="BD2210"/>
      <c r="BE2210"/>
      <c r="BF2210"/>
      <c r="BG2210"/>
      <c r="BH2210"/>
      <c r="BI2210"/>
      <c r="BJ2210"/>
      <c r="BN2210" s="16" cm="1">
        <f t="array" ref="BN2210">$C2210*EXP(poly_from_str(100000000/$E2210,BN$4342))</f>
        <v>14.046674436829186</v>
      </c>
      <c r="BO2210" s="16"/>
      <c r="BY2210" t="e">
        <v>#N/A</v>
      </c>
    </row>
    <row r="2211" spans="1:77" hidden="1" x14ac:dyDescent="0.25">
      <c r="A2211" t="s">
        <v>3016</v>
      </c>
      <c r="B2211" s="2" t="str">
        <f t="shared" si="3055"/>
        <v/>
      </c>
      <c r="C2211">
        <v>1</v>
      </c>
      <c r="E2211">
        <v>32844.44</v>
      </c>
      <c r="R2211">
        <v>21</v>
      </c>
      <c r="S2211" t="s">
        <v>22</v>
      </c>
      <c r="AA2211" s="10">
        <f t="shared" si="3061"/>
        <v>3043.77</v>
      </c>
      <c r="AB2211" s="3" cm="1">
        <f t="array" ref="AB2211">100000000/Lvac(AA2211)</f>
        <v>32844.437792905563</v>
      </c>
      <c r="AC2211" s="28">
        <f t="shared" si="3062"/>
        <v>3.2853993567188059E-7</v>
      </c>
      <c r="AD2211" s="28">
        <f t="shared" si="3063"/>
        <v>3.0446555556996052E-7</v>
      </c>
      <c r="AE2211" s="21">
        <f t="shared" si="3064"/>
        <v>32844.438980271472</v>
      </c>
      <c r="AF2211" s="10" cm="1">
        <f t="array" ref="AF2211">Lair(100000000/AE2211)</f>
        <v>3043.7698899595616</v>
      </c>
      <c r="AG2211" s="10">
        <f t="shared" si="3065"/>
        <v>1.0395354739830139E-2</v>
      </c>
      <c r="AH2211" s="10" t="b">
        <f t="shared" si="3056"/>
        <v>1</v>
      </c>
      <c r="AI2211" s="10">
        <f t="shared" si="3078"/>
        <v>3043.77</v>
      </c>
      <c r="AJ2211">
        <v>3.0000000000000001E-3</v>
      </c>
      <c r="AK2211" s="3" cm="1">
        <f t="array" ref="AK2211">100000000/Lvac($AA2211)</f>
        <v>32844.437792905563</v>
      </c>
      <c r="AL2211" s="21">
        <f t="shared" si="3091"/>
        <v>3.2372128438980831E-2</v>
      </c>
      <c r="AM2211" s="21"/>
      <c r="AN2211" s="21"/>
      <c r="AO2211" s="21"/>
      <c r="AP2211" s="21"/>
      <c r="AS2211" s="3">
        <f t="shared" si="3069"/>
        <v>-2.2070944396546111E-3</v>
      </c>
      <c r="AT2211" s="3" cm="1">
        <f t="array" ref="AT2211">AS2211-(100000000/LvacE($A2211)-$E2211)</f>
        <v>-5.375625187298283E-5</v>
      </c>
      <c r="BB2211"/>
      <c r="BC2211"/>
      <c r="BD2211"/>
      <c r="BE2211"/>
      <c r="BF2211"/>
      <c r="BG2211"/>
      <c r="BH2211"/>
      <c r="BI2211"/>
      <c r="BJ2211"/>
      <c r="BN2211" s="16" cm="1">
        <f t="array" ref="BN2211">$C2211*EXP(poly_from_str(100000000/$E2211,BN$4342))</f>
        <v>2.0064385102147879</v>
      </c>
      <c r="BO2211" s="16"/>
      <c r="BY2211" t="e">
        <v>#N/A</v>
      </c>
    </row>
    <row r="2212" spans="1:77" hidden="1" x14ac:dyDescent="0.25">
      <c r="A2212" t="s">
        <v>3017</v>
      </c>
      <c r="B2212" s="2" t="str">
        <f t="shared" si="3055"/>
        <v/>
      </c>
      <c r="C2212">
        <v>9</v>
      </c>
      <c r="D2212" t="s">
        <v>14</v>
      </c>
      <c r="E2212">
        <v>32846.29</v>
      </c>
      <c r="F2212">
        <v>35024</v>
      </c>
      <c r="G2212" t="s">
        <v>5</v>
      </c>
      <c r="H2212" s="5" t="s">
        <v>8</v>
      </c>
      <c r="I2212">
        <v>67870</v>
      </c>
      <c r="J2212" t="s">
        <v>3</v>
      </c>
      <c r="K2212" s="5" t="s">
        <v>4</v>
      </c>
      <c r="L2212">
        <v>35024.49</v>
      </c>
      <c r="M2212" t="str">
        <f>$G2212&amp;""</f>
        <v>e</v>
      </c>
      <c r="N2212" t="str">
        <f>$H2212&amp;""</f>
        <v>7/2</v>
      </c>
      <c r="O2212">
        <v>67870.759999999995</v>
      </c>
      <c r="P2212" t="str">
        <f>$J2212&amp;""</f>
        <v>o</v>
      </c>
      <c r="Q2212" t="str">
        <f>$K2212&amp;""</f>
        <v>9/2</v>
      </c>
      <c r="R2212">
        <v>21</v>
      </c>
      <c r="AA2212" s="10">
        <f t="shared" si="3061"/>
        <v>3043.598</v>
      </c>
      <c r="AB2212" s="3" cm="1">
        <f t="array" ref="AB2212">100000000/Lvac(AA2212)</f>
        <v>32846.293823942309</v>
      </c>
      <c r="AC2212" s="28">
        <f t="shared" si="3062"/>
        <v>3.2855850214121579E-7</v>
      </c>
      <c r="AD2212" s="28">
        <f t="shared" si="3063"/>
        <v>3.0444835126911042E-7</v>
      </c>
      <c r="AE2212" s="21">
        <f t="shared" si="3064"/>
        <v>32846.291766534705</v>
      </c>
      <c r="AF2212" s="10" cm="1">
        <f t="array" ref="AF2212">Lair(100000000/AE2212)</f>
        <v>3043.5981906509796</v>
      </c>
      <c r="AG2212" s="10">
        <f t="shared" si="3065"/>
        <v>1.0395964549842377E-2</v>
      </c>
      <c r="AH2212" s="10" t="b">
        <f t="shared" si="3056"/>
        <v>1</v>
      </c>
      <c r="AI2212" s="10">
        <f>$AF2212</f>
        <v>3043.5981906509796</v>
      </c>
      <c r="AJ2212">
        <v>7.0000000000000001E-3</v>
      </c>
      <c r="AK2212" s="3" cm="1">
        <f t="array" ref="AK2212">100000000/Lvac($AA2212)</f>
        <v>32846.293823942309</v>
      </c>
      <c r="AL2212" s="21">
        <f t="shared" si="3091"/>
        <v>7.5543498965748454E-2</v>
      </c>
      <c r="AM2212" s="10" cm="1">
        <f t="array" ref="AM2212">Lvac($AI2212)-$BA2212</f>
        <v>-2.0175155414108303E-3</v>
      </c>
      <c r="AN2212" s="10">
        <f>$AK2212-($AX2212-$AW2212)</f>
        <v>2.3823942312446889E-2</v>
      </c>
      <c r="AO2212" s="3">
        <f>AM2212/AJ2212</f>
        <v>-0.28821650591583292</v>
      </c>
      <c r="AP2212" s="3">
        <v>-0.31545917038654026</v>
      </c>
      <c r="AS2212" s="3">
        <f t="shared" si="3069"/>
        <v>3.8239423083723523E-3</v>
      </c>
      <c r="AT2212" s="3" cm="1">
        <f t="array" ref="AT2212">AS2212-(100000000/LvacE($A2212)-$E2212)</f>
        <v>-5.3753756219521165E-5</v>
      </c>
      <c r="AU2212" t="s">
        <v>4765</v>
      </c>
      <c r="AV2212" t="s">
        <v>4750</v>
      </c>
      <c r="AW2212" s="3">
        <v>35024.49</v>
      </c>
      <c r="AX2212" s="3">
        <v>67870.759999999995</v>
      </c>
      <c r="AY2212" s="3"/>
      <c r="AZ2212" s="10" cm="1">
        <f t="array" ref="AZ2212">Lair(100000000/($AX2212-$AW2212))</f>
        <v>3043.6002076621721</v>
      </c>
      <c r="BA2212" s="10">
        <f>100000000/($AX2212-$AW2212)</f>
        <v>3044.4857209052966</v>
      </c>
      <c r="BB2212" s="12">
        <v>207000000</v>
      </c>
      <c r="BC2212" s="3">
        <v>0.36599999999999999</v>
      </c>
      <c r="BD2212" s="12" cm="1">
        <f t="array" ref="BD2212">SfromgA($BB2212,$BA2212,"")</f>
        <v>2.8830058911712659</v>
      </c>
      <c r="BE2212" s="29">
        <f>(10^MAX(0.05, -0.312925054856973*((LN($BD2212))^(1/3)) + 0.454808404431693)-1)*100</f>
        <v>36.729772918831813</v>
      </c>
      <c r="BG2212" s="3"/>
      <c r="BH2212" s="3"/>
      <c r="BI2212" s="12">
        <f>IF($BB2212="",$BF2212,$BB2212)</f>
        <v>207000000</v>
      </c>
      <c r="BJ2212" s="29">
        <f>IF($BB2212="",$BH2212,$BE2212)</f>
        <v>36.729772918831813</v>
      </c>
      <c r="BK2212" s="3">
        <f>LN(BN2212*100000000/($AX2212-$AW2212)/$BI2212)</f>
        <v>-8.2336060704218905</v>
      </c>
      <c r="BL2212" s="13">
        <f>EXP(BK$4341*$AX2212+BK$4342)*$BI2212/(100000000/($AX2212-$AW2212))</f>
        <v>44.00395014947096</v>
      </c>
      <c r="BM2212" s="3">
        <f t="shared" ref="BM2212" si="3092">LN(BL2212/$C2212)</f>
        <v>1.5870548286767467</v>
      </c>
      <c r="BN2212" s="16" cm="1">
        <f t="array" ref="BN2212">$C2212*EXP(poly_from_str(100000000/$E2212,BN$4342))</f>
        <v>18.057046707459151</v>
      </c>
      <c r="BO2212" s="3">
        <f>LN($C2212)</f>
        <v>2.1972245773362196</v>
      </c>
      <c r="BP2212" s="13">
        <f>LN(BL2212/BN2212)</f>
        <v>0.89074339811484093</v>
      </c>
      <c r="BY2212">
        <v>17015</v>
      </c>
    </row>
    <row r="2213" spans="1:77" hidden="1" x14ac:dyDescent="0.25">
      <c r="A2213" t="s">
        <v>3018</v>
      </c>
      <c r="B2213" s="2" t="str">
        <f t="shared" si="3055"/>
        <v/>
      </c>
      <c r="C2213">
        <v>4</v>
      </c>
      <c r="D2213" t="s">
        <v>14</v>
      </c>
      <c r="E2213">
        <v>32852.639999999999</v>
      </c>
      <c r="R2213">
        <v>21</v>
      </c>
      <c r="S2213" t="s">
        <v>22</v>
      </c>
      <c r="AA2213" s="10">
        <f t="shared" si="3061"/>
        <v>3043.01</v>
      </c>
      <c r="AB2213" s="3" cm="1">
        <f t="array" ref="AB2213">100000000/Lvac(AA2213)</f>
        <v>32852.640444854311</v>
      </c>
      <c r="AC2213" s="28">
        <f t="shared" si="3062"/>
        <v>3.2862198941179947E-7</v>
      </c>
      <c r="AD2213" s="28">
        <f t="shared" si="3063"/>
        <v>3.0438953656665043E-7</v>
      </c>
      <c r="AE2213" s="21">
        <f t="shared" si="3064"/>
        <v>32852.640205422511</v>
      </c>
      <c r="AF2213" s="10" cm="1">
        <f t="array" ref="AF2213">Lair(100000000/AE2213)</f>
        <v>3043.0100221785278</v>
      </c>
      <c r="AG2213" s="10">
        <f t="shared" si="3065"/>
        <v>1.0398050030209285E-2</v>
      </c>
      <c r="AH2213" s="10" t="b">
        <f t="shared" si="3056"/>
        <v>1</v>
      </c>
      <c r="AI2213" s="10">
        <f t="shared" si="3078"/>
        <v>3043.01</v>
      </c>
      <c r="AJ2213">
        <v>7.0000000000000001E-3</v>
      </c>
      <c r="AK2213" s="3" cm="1">
        <f t="array" ref="AK2213">100000000/Lvac($AA2213)</f>
        <v>32852.640444854311</v>
      </c>
      <c r="AL2213" s="21">
        <f t="shared" si="3091"/>
        <v>7.5572700422929989E-2</v>
      </c>
      <c r="AM2213" s="21"/>
      <c r="AN2213" s="21"/>
      <c r="AO2213" s="21"/>
      <c r="AP2213" s="21"/>
      <c r="AS2213" s="3">
        <f t="shared" si="3069"/>
        <v>4.4485431135399267E-4</v>
      </c>
      <c r="AT2213" s="3" cm="1">
        <f t="array" ref="AT2213">AS2213-(100000000/LvacE($A2213)-$E2213)</f>
        <v>-5.3745177865494043E-5</v>
      </c>
      <c r="BB2213"/>
      <c r="BC2213"/>
      <c r="BD2213"/>
      <c r="BE2213"/>
      <c r="BF2213"/>
      <c r="BG2213"/>
      <c r="BH2213"/>
      <c r="BI2213"/>
      <c r="BJ2213"/>
      <c r="BN2213" s="16" cm="1">
        <f t="array" ref="BN2213">$C2213*EXP(poly_from_str(100000000/$E2213,BN$4342))</f>
        <v>8.0239524666776152</v>
      </c>
      <c r="BO2213" s="16"/>
      <c r="BY2213">
        <v>7561</v>
      </c>
    </row>
    <row r="2214" spans="1:77" hidden="1" x14ac:dyDescent="0.25">
      <c r="A2214">
        <v>3042.35</v>
      </c>
      <c r="B2214" s="2" t="str">
        <f t="shared" si="3055"/>
        <v/>
      </c>
      <c r="C2214">
        <v>100</v>
      </c>
      <c r="D2214" t="s">
        <v>134</v>
      </c>
      <c r="E2214">
        <v>32859.769999999997</v>
      </c>
      <c r="F2214">
        <v>30733</v>
      </c>
      <c r="G2214" t="s">
        <v>5</v>
      </c>
      <c r="H2214" s="5" t="s">
        <v>16</v>
      </c>
      <c r="I2214">
        <v>63593</v>
      </c>
      <c r="J2214" t="s">
        <v>3</v>
      </c>
      <c r="K2214" s="5" t="s">
        <v>4</v>
      </c>
      <c r="L2214">
        <v>30733.53</v>
      </c>
      <c r="M2214" t="str">
        <f>$G2214&amp;""</f>
        <v>e</v>
      </c>
      <c r="N2214" t="str">
        <f>$H2214&amp;""</f>
        <v>11/2</v>
      </c>
      <c r="O2214">
        <v>63593.35</v>
      </c>
      <c r="P2214" t="str">
        <f>$J2214&amp;""</f>
        <v>o</v>
      </c>
      <c r="Q2214" t="str">
        <f>$K2214&amp;""</f>
        <v>9/2</v>
      </c>
      <c r="R2214">
        <v>22</v>
      </c>
      <c r="AA2214" s="10">
        <f t="shared" si="3061"/>
        <v>3042.35</v>
      </c>
      <c r="AB2214" s="3" cm="1">
        <f t="array" ref="AB2214">100000000/Lvac(AA2214)</f>
        <v>32859.767125043698</v>
      </c>
      <c r="AC2214" s="28">
        <f t="shared" si="3062"/>
        <v>3.2869327986589314E-7</v>
      </c>
      <c r="AD2214" s="28">
        <f t="shared" si="3063"/>
        <v>3.0432352006471202E-7</v>
      </c>
      <c r="AE2214" s="21">
        <f t="shared" si="3064"/>
        <v>32859.768673037572</v>
      </c>
      <c r="AF2214" s="10" cm="1">
        <f t="array" ref="AF2214">Lair(100000000/AE2214)</f>
        <v>3042.3498566717876</v>
      </c>
      <c r="AG2214" s="10">
        <f t="shared" si="3065"/>
        <v>1.0400392315980032E-2</v>
      </c>
      <c r="AH2214" s="10" t="b">
        <f t="shared" si="3056"/>
        <v>1</v>
      </c>
      <c r="AI2214" s="10">
        <f>$AF2214</f>
        <v>3042.3498566717876</v>
      </c>
      <c r="AJ2214" s="10">
        <f>AL2214/AK2214*AI2214</f>
        <v>7.4068689412058438E-3</v>
      </c>
      <c r="AK2214" s="23" cm="1">
        <f t="array" ref="AK2214">100000000/Lvac($AA2214)+0</f>
        <v>32859.767125043698</v>
      </c>
      <c r="AL2214" s="23">
        <f>MAX(0.08,0.007/$AA2214*$AE2214)</f>
        <v>0.08</v>
      </c>
      <c r="AM2214" s="10" cm="1">
        <f t="array" ref="AM2214">Lvac($AI2214)-$BA2214</f>
        <v>4.7535260828226455E-3</v>
      </c>
      <c r="AN2214" s="10">
        <f>$AK2214-($AX2214-$AW2214)</f>
        <v>-5.287495630182093E-2</v>
      </c>
      <c r="AO2214" s="3">
        <f>AM2214/AJ2214</f>
        <v>0.6417726735217173</v>
      </c>
      <c r="AP2214" s="3">
        <v>0.66112819583281801</v>
      </c>
      <c r="AS2214" s="3">
        <f t="shared" si="3069"/>
        <v>-2.874956298910547E-3</v>
      </c>
      <c r="AT2214" s="3" cm="1">
        <f t="array" ref="AT2214">AS2214-(100000000/LvacE($A2214)-$E2214)</f>
        <v>-5.3735435358248651E-5</v>
      </c>
      <c r="AU2214" t="s">
        <v>4823</v>
      </c>
      <c r="AV2214" t="s">
        <v>4835</v>
      </c>
      <c r="AW2214" s="3">
        <v>30733.53</v>
      </c>
      <c r="AX2214" s="3">
        <v>63593.35</v>
      </c>
      <c r="AY2214" s="3"/>
      <c r="AZ2214" s="10" cm="1">
        <f t="array" ref="AZ2214">Lair(100000000/($AX2214-$AW2214))</f>
        <v>3042.3451043338969</v>
      </c>
      <c r="BA2214" s="10">
        <f>100000000/($AX2214-$AW2214)</f>
        <v>3043.2303037569895</v>
      </c>
      <c r="BB2214" s="12">
        <v>651000000</v>
      </c>
      <c r="BC2214" s="3">
        <v>0.39400000000000002</v>
      </c>
      <c r="BD2214" s="12" cm="1">
        <f t="array" ref="BD2214">SfromgA($BB2214,$BA2214,"")</f>
        <v>9.0556328890340492</v>
      </c>
      <c r="BE2214" s="29">
        <f>(10^MAX(0.05, -0.312925054856973*((LN($BD2214))^(1/3)) + 0.454808404431693)-1)*100</f>
        <v>12.201845430196357</v>
      </c>
      <c r="BF2214" s="12">
        <v>585426783.42027974</v>
      </c>
      <c r="BG2214" s="12" cm="1">
        <f t="array" ref="BG2214">SfromgA($BF2214,$BA2214,"")</f>
        <v>8.1434869954870948</v>
      </c>
      <c r="BH2214" s="29">
        <f>(10^MAX(0.05, -0.312925054856973*((LN($BG2214))^(1/3)) + 0.454808404431693)-1)*100</f>
        <v>13.307877070951356</v>
      </c>
      <c r="BI2214" s="12">
        <f>IF($BB2214="",$BF2214,$BB2214)</f>
        <v>651000000</v>
      </c>
      <c r="BJ2214" s="29">
        <f>IF($BB2214="",$BH2214,$BE2214)</f>
        <v>12.201845430196357</v>
      </c>
      <c r="BK2214" s="3">
        <f>LN(BN2214*100000000/($AX2214-$AW2214)/$BI2214)</f>
        <v>-6.9722412037238914</v>
      </c>
      <c r="BL2214" s="13">
        <f>EXP(BK$4341*$AX2214+BK$4342)*$BI2214/(100000000/($AX2214-$AW2214))</f>
        <v>191.6136238177867</v>
      </c>
      <c r="BM2214" s="3">
        <f t="shared" ref="BM2214" si="3093">LN(BL2214/$C2214)</f>
        <v>0.65031078254159858</v>
      </c>
      <c r="BN2214" s="16" cm="1">
        <f t="array" ref="BN2214">$C2214*EXP(poly_from_str(100000000/$E2214,BN$4342))</f>
        <v>200.55813729526827</v>
      </c>
      <c r="BO2214" s="3">
        <f>LN($C2214)</f>
        <v>4.6051701859880918</v>
      </c>
      <c r="BP2214" s="13">
        <f>LN(BL2214/BN2214)</f>
        <v>-4.5623197758612288E-2</v>
      </c>
      <c r="BY2214">
        <v>189006</v>
      </c>
    </row>
    <row r="2215" spans="1:77" hidden="1" x14ac:dyDescent="0.25">
      <c r="A2215">
        <v>3042.3090000000002</v>
      </c>
      <c r="B2215" s="2" t="str">
        <f t="shared" si="3055"/>
        <v/>
      </c>
      <c r="C2215">
        <v>0</v>
      </c>
      <c r="E2215">
        <v>32860.21</v>
      </c>
      <c r="R2215">
        <v>22</v>
      </c>
      <c r="S2215" t="s">
        <v>22</v>
      </c>
      <c r="AA2215" s="10">
        <f t="shared" si="3061"/>
        <v>3042.3090000000002</v>
      </c>
      <c r="AB2215" s="3" cm="1">
        <f t="array" ref="AB2215">100000000/Lvac(AA2215)</f>
        <v>32860.209945057977</v>
      </c>
      <c r="AC2215" s="28">
        <f t="shared" si="3062"/>
        <v>3.2869770953575064E-7</v>
      </c>
      <c r="AD2215" s="28">
        <f t="shared" si="3063"/>
        <v>3.0431941903962041E-7</v>
      </c>
      <c r="AE2215" s="21">
        <f t="shared" si="3064"/>
        <v>32860.209974641752</v>
      </c>
      <c r="AF2215" s="10" cm="1">
        <f t="array" ref="AF2215">Lair(100000000/AE2215)</f>
        <v>3042.3089972609228</v>
      </c>
      <c r="AG2215" s="10">
        <f t="shared" si="3065"/>
        <v>1.0400537871902225E-2</v>
      </c>
      <c r="AH2215" s="10" t="b">
        <f t="shared" si="3056"/>
        <v>1</v>
      </c>
      <c r="AI2215" s="10">
        <f t="shared" si="3078"/>
        <v>3042.3090000000002</v>
      </c>
      <c r="AJ2215">
        <v>3.0000000000000001E-3</v>
      </c>
      <c r="AK2215" s="3" cm="1">
        <f t="array" ref="AK2215">100000000/Lvac($AA2215)</f>
        <v>32860.209945057977</v>
      </c>
      <c r="AL2215" s="21">
        <f t="shared" ref="AL2215:AL2219" si="3094">AJ2215/AI2215*AK2215</f>
        <v>3.2403227231413353E-2</v>
      </c>
      <c r="AM2215" s="21"/>
      <c r="AN2215" s="21"/>
      <c r="AO2215" s="21"/>
      <c r="AP2215" s="21"/>
      <c r="AS2215" s="3">
        <f t="shared" si="3069"/>
        <v>-5.4942021961323917E-5</v>
      </c>
      <c r="AT2215" s="3" cm="1">
        <f t="array" ref="AT2215">AS2215-(100000000/LvacE($A2215)-$E2215)</f>
        <v>-5.3734831453766674E-5</v>
      </c>
      <c r="BB2215"/>
      <c r="BC2215"/>
      <c r="BD2215"/>
      <c r="BE2215"/>
      <c r="BF2215"/>
      <c r="BG2215"/>
      <c r="BH2215"/>
      <c r="BI2215"/>
      <c r="BJ2215"/>
      <c r="BN2215" s="16" cm="1">
        <f t="array" ref="BN2215">$C2215*EXP(poly_from_str(100000000/$E2215,BN$4342))</f>
        <v>0</v>
      </c>
      <c r="BO2215" s="16"/>
      <c r="BY2215" t="e">
        <v>#N/A</v>
      </c>
    </row>
    <row r="2216" spans="1:77" hidden="1" x14ac:dyDescent="0.25">
      <c r="A2216">
        <v>3042.2730000000001</v>
      </c>
      <c r="B2216" s="2" t="str">
        <f t="shared" si="3055"/>
        <v/>
      </c>
      <c r="C2216">
        <v>0</v>
      </c>
      <c r="E2216">
        <v>32860.6</v>
      </c>
      <c r="R2216">
        <v>22</v>
      </c>
      <c r="S2216" t="s">
        <v>22</v>
      </c>
      <c r="AA2216" s="10">
        <f t="shared" si="3061"/>
        <v>3042.2730000000001</v>
      </c>
      <c r="AB2216" s="3" cm="1">
        <f t="array" ref="AB2216">100000000/Lvac(AA2216)</f>
        <v>32860.598772471778</v>
      </c>
      <c r="AC2216" s="28">
        <f t="shared" si="3062"/>
        <v>3.2870159910040946E-7</v>
      </c>
      <c r="AD2216" s="28">
        <f t="shared" si="3063"/>
        <v>3.0431581813954268E-7</v>
      </c>
      <c r="AE2216" s="21">
        <f t="shared" si="3064"/>
        <v>32860.599433453986</v>
      </c>
      <c r="AF2216" s="10" cm="1">
        <f t="array" ref="AF2216">Lair(100000000/AE2216)</f>
        <v>3042.2729388029843</v>
      </c>
      <c r="AG2216" s="10">
        <f t="shared" si="3065"/>
        <v>1.0400665681954212E-2</v>
      </c>
      <c r="AH2216" s="10" t="b">
        <f t="shared" si="3056"/>
        <v>1</v>
      </c>
      <c r="AI2216" s="10">
        <f t="shared" si="3078"/>
        <v>3042.2730000000001</v>
      </c>
      <c r="AJ2216">
        <v>3.0000000000000001E-3</v>
      </c>
      <c r="AK2216" s="3" cm="1">
        <f t="array" ref="AK2216">100000000/Lvac($AA2216)</f>
        <v>32860.598772471778</v>
      </c>
      <c r="AL2216" s="21">
        <f t="shared" si="3094"/>
        <v>3.2403994091725272E-2</v>
      </c>
      <c r="AM2216" s="21"/>
      <c r="AN2216" s="21"/>
      <c r="AO2216" s="21"/>
      <c r="AP2216" s="21"/>
      <c r="AS2216" s="3">
        <f t="shared" si="3069"/>
        <v>-1.2275282206246629E-3</v>
      </c>
      <c r="AT2216" s="3" cm="1">
        <f t="array" ref="AT2216">AS2216-(100000000/LvacE($A2216)-$E2216)</f>
        <v>-5.3734300308860838E-5</v>
      </c>
      <c r="BB2216"/>
      <c r="BC2216"/>
      <c r="BD2216"/>
      <c r="BE2216"/>
      <c r="BF2216"/>
      <c r="BG2216"/>
      <c r="BH2216"/>
      <c r="BI2216"/>
      <c r="BJ2216"/>
      <c r="BN2216" s="16" cm="1">
        <f t="array" ref="BN2216">$C2216*EXP(poly_from_str(100000000/$E2216,BN$4342))</f>
        <v>0</v>
      </c>
      <c r="BO2216" s="16"/>
      <c r="BY2216" t="e">
        <v>#N/A</v>
      </c>
    </row>
    <row r="2217" spans="1:77" hidden="1" x14ac:dyDescent="0.25">
      <c r="A2217">
        <v>3042.241</v>
      </c>
      <c r="B2217" s="2" t="str">
        <f t="shared" si="3055"/>
        <v/>
      </c>
      <c r="C2217">
        <v>0</v>
      </c>
      <c r="E2217">
        <v>32860.94</v>
      </c>
      <c r="R2217">
        <v>22</v>
      </c>
      <c r="S2217" t="s">
        <v>22</v>
      </c>
      <c r="AA2217" s="10">
        <f t="shared" si="3061"/>
        <v>3042.241</v>
      </c>
      <c r="AB2217" s="3" cm="1">
        <f t="array" ref="AB2217">100000000/Lvac(AA2217)</f>
        <v>32860.944404564427</v>
      </c>
      <c r="AC2217" s="28">
        <f t="shared" si="3062"/>
        <v>3.2870505656849669E-7</v>
      </c>
      <c r="AD2217" s="28">
        <f t="shared" si="3063"/>
        <v>3.0431261733947574E-7</v>
      </c>
      <c r="AE2217" s="21">
        <f t="shared" si="3064"/>
        <v>32860.942032810199</v>
      </c>
      <c r="AF2217" s="10" cm="1">
        <f t="array" ref="AF2217">Lair(100000000/AE2217)</f>
        <v>3042.2412195841885</v>
      </c>
      <c r="AG2217" s="10">
        <f t="shared" si="3065"/>
        <v>1.0400779294698287E-2</v>
      </c>
      <c r="AH2217" s="10" t="b">
        <f t="shared" si="3056"/>
        <v>1</v>
      </c>
      <c r="AI2217" s="10">
        <f t="shared" si="3078"/>
        <v>3042.241</v>
      </c>
      <c r="AJ2217">
        <v>3.0000000000000001E-3</v>
      </c>
      <c r="AK2217" s="3" cm="1">
        <f t="array" ref="AK2217">100000000/Lvac($AA2217)</f>
        <v>32860.944404564427</v>
      </c>
      <c r="AL2217" s="21">
        <f t="shared" si="3094"/>
        <v>3.2404675768189728E-2</v>
      </c>
      <c r="AM2217" s="21"/>
      <c r="AN2217" s="21"/>
      <c r="AO2217" s="21"/>
      <c r="AP2217" s="21"/>
      <c r="AS2217" s="3">
        <f t="shared" si="3069"/>
        <v>4.4045644244761206E-3</v>
      </c>
      <c r="AT2217" s="3" cm="1">
        <f t="array" ref="AT2217">AS2217-(100000000/LvacE($A2217)-$E2217)</f>
        <v>-5.3733820095658302E-5</v>
      </c>
      <c r="BB2217"/>
      <c r="BC2217"/>
      <c r="BD2217"/>
      <c r="BE2217"/>
      <c r="BF2217"/>
      <c r="BG2217"/>
      <c r="BH2217"/>
      <c r="BI2217"/>
      <c r="BJ2217"/>
      <c r="BN2217" s="16" cm="1">
        <f t="array" ref="BN2217">$C2217*EXP(poly_from_str(100000000/$E2217,BN$4342))</f>
        <v>0</v>
      </c>
      <c r="BO2217" s="16"/>
      <c r="BY2217" t="e">
        <v>#N/A</v>
      </c>
    </row>
    <row r="2218" spans="1:77" hidden="1" x14ac:dyDescent="0.25">
      <c r="A2218">
        <v>3041.855</v>
      </c>
      <c r="B2218" s="2" t="str">
        <f t="shared" si="3055"/>
        <v/>
      </c>
      <c r="C2218">
        <v>0</v>
      </c>
      <c r="E2218">
        <v>32865.11</v>
      </c>
      <c r="R2218">
        <v>22</v>
      </c>
      <c r="S2218" t="s">
        <v>22</v>
      </c>
      <c r="AA2218" s="10">
        <f t="shared" si="3061"/>
        <v>3041.855</v>
      </c>
      <c r="AB2218" s="3" cm="1">
        <f t="array" ref="AB2218">100000000/Lvac(AA2218)</f>
        <v>32865.114164554732</v>
      </c>
      <c r="AC2218" s="28">
        <f t="shared" si="3062"/>
        <v>3.2874676800833703E-7</v>
      </c>
      <c r="AD2218" s="28">
        <f t="shared" si="3063"/>
        <v>3.0427400768882994E-7</v>
      </c>
      <c r="AE2218" s="21">
        <f t="shared" si="3064"/>
        <v>32865.111921514799</v>
      </c>
      <c r="AF2218" s="10" cm="1">
        <f t="array" ref="AF2218">Lair(100000000/AE2218)</f>
        <v>3041.8552076147371</v>
      </c>
      <c r="AG2218" s="10">
        <f t="shared" si="3065"/>
        <v>1.0402150030911193E-2</v>
      </c>
      <c r="AH2218" s="10" t="b">
        <f t="shared" si="3056"/>
        <v>1</v>
      </c>
      <c r="AI2218" s="10">
        <f t="shared" si="3078"/>
        <v>3041.855</v>
      </c>
      <c r="AJ2218">
        <v>3.0000000000000001E-3</v>
      </c>
      <c r="AK2218" s="3" cm="1">
        <f t="array" ref="AK2218">100000000/Lvac($AA2218)</f>
        <v>32865.114164554732</v>
      </c>
      <c r="AL2218" s="21">
        <f t="shared" si="3094"/>
        <v>3.2412900185467157E-2</v>
      </c>
      <c r="AM2218" s="21"/>
      <c r="AN2218" s="21"/>
      <c r="AO2218" s="21"/>
      <c r="AP2218" s="21"/>
      <c r="AS2218" s="3">
        <f t="shared" si="3069"/>
        <v>4.1645547316875309E-3</v>
      </c>
      <c r="AT2218" s="3" cm="1">
        <f t="array" ref="AT2218">AS2218-(100000000/LvacE($A2218)-$E2218)</f>
        <v>-5.3728072089143097E-5</v>
      </c>
      <c r="BB2218"/>
      <c r="BC2218"/>
      <c r="BD2218"/>
      <c r="BE2218"/>
      <c r="BF2218"/>
      <c r="BG2218"/>
      <c r="BH2218"/>
      <c r="BI2218"/>
      <c r="BJ2218"/>
      <c r="BN2218" s="16" cm="1">
        <f t="array" ref="BN2218">$C2218*EXP(poly_from_str(100000000/$E2218,BN$4342))</f>
        <v>0</v>
      </c>
      <c r="BO2218" s="16"/>
      <c r="BY2218" t="e">
        <v>#N/A</v>
      </c>
    </row>
    <row r="2219" spans="1:77" hidden="1" x14ac:dyDescent="0.25">
      <c r="A2219">
        <v>3041.82</v>
      </c>
      <c r="B2219" s="2" t="str">
        <f t="shared" si="3055"/>
        <v/>
      </c>
      <c r="C2219">
        <v>0</v>
      </c>
      <c r="E2219">
        <v>32865.49</v>
      </c>
      <c r="R2219">
        <v>22</v>
      </c>
      <c r="S2219" t="s">
        <v>22</v>
      </c>
      <c r="AA2219" s="10">
        <f t="shared" si="3061"/>
        <v>3041.82</v>
      </c>
      <c r="AB2219" s="3" cm="1">
        <f t="array" ref="AB2219">100000000/Lvac(AA2219)</f>
        <v>32865.492303925501</v>
      </c>
      <c r="AC2219" s="28">
        <f t="shared" si="3062"/>
        <v>3.2875055065717232E-7</v>
      </c>
      <c r="AD2219" s="28">
        <f t="shared" si="3063"/>
        <v>3.0427050681378616E-7</v>
      </c>
      <c r="AE2219" s="21">
        <f t="shared" si="3064"/>
        <v>32865.491062998917</v>
      </c>
      <c r="AF2219" s="10" cm="1">
        <f t="array" ref="AF2219">Lair(100000000/AE2219)</f>
        <v>3041.8201148569433</v>
      </c>
      <c r="AG2219" s="10">
        <f t="shared" si="3065"/>
        <v>1.0402274346267283E-2</v>
      </c>
      <c r="AH2219" s="10" t="b">
        <f t="shared" si="3056"/>
        <v>1</v>
      </c>
      <c r="AI2219" s="10">
        <f t="shared" si="3078"/>
        <v>3041.82</v>
      </c>
      <c r="AJ2219">
        <v>3.0000000000000001E-3</v>
      </c>
      <c r="AK2219" s="3" cm="1">
        <f t="array" ref="AK2219">100000000/Lvac($AA2219)</f>
        <v>32865.492303925501</v>
      </c>
      <c r="AL2219" s="21">
        <f t="shared" si="3094"/>
        <v>3.2413646077603706E-2</v>
      </c>
      <c r="AM2219" s="21"/>
      <c r="AN2219" s="21"/>
      <c r="AO2219" s="21"/>
      <c r="AP2219" s="21"/>
      <c r="AS2219" s="3">
        <f t="shared" si="3069"/>
        <v>2.3039255029289052E-3</v>
      </c>
      <c r="AT2219" s="3" cm="1">
        <f t="array" ref="AT2219">AS2219-(100000000/LvacE($A2219)-$E2219)</f>
        <v>-5.3727548220194876E-5</v>
      </c>
      <c r="BB2219"/>
      <c r="BC2219"/>
      <c r="BD2219"/>
      <c r="BE2219"/>
      <c r="BF2219"/>
      <c r="BG2219"/>
      <c r="BH2219"/>
      <c r="BI2219"/>
      <c r="BJ2219"/>
      <c r="BN2219" s="16" cm="1">
        <f t="array" ref="BN2219">$C2219*EXP(poly_from_str(100000000/$E2219,BN$4342))</f>
        <v>0</v>
      </c>
      <c r="BO2219" s="16"/>
      <c r="BY2219" t="e">
        <v>#N/A</v>
      </c>
    </row>
    <row r="2220" spans="1:77" hidden="1" x14ac:dyDescent="0.25">
      <c r="A2220">
        <v>3041.7809999999999</v>
      </c>
      <c r="B2220" s="2" t="str">
        <f t="shared" si="3055"/>
        <v/>
      </c>
      <c r="C2220">
        <v>60</v>
      </c>
      <c r="D2220" t="s">
        <v>170</v>
      </c>
      <c r="E2220">
        <v>32865.910000000003</v>
      </c>
      <c r="F2220">
        <v>38726</v>
      </c>
      <c r="G2220" t="s">
        <v>5</v>
      </c>
      <c r="H2220" s="5" t="s">
        <v>8</v>
      </c>
      <c r="I2220">
        <v>71592</v>
      </c>
      <c r="J2220" t="s">
        <v>3</v>
      </c>
      <c r="K2220" s="5" t="s">
        <v>4</v>
      </c>
      <c r="L2220">
        <v>38726.5</v>
      </c>
      <c r="M2220" t="str">
        <f t="shared" ref="M2220:M2223" si="3095">$G2220&amp;""</f>
        <v>e</v>
      </c>
      <c r="N2220" t="str">
        <f t="shared" ref="N2220:N2223" si="3096">$H2220&amp;""</f>
        <v>7/2</v>
      </c>
      <c r="O2220">
        <v>71592.34</v>
      </c>
      <c r="P2220" t="str">
        <f t="shared" ref="P2220:P2223" si="3097">$J2220&amp;""</f>
        <v>o</v>
      </c>
      <c r="Q2220" t="str">
        <f t="shared" ref="Q2220:Q2223" si="3098">$K2220&amp;""</f>
        <v>9/2</v>
      </c>
      <c r="R2220">
        <v>22</v>
      </c>
      <c r="AA2220" s="10">
        <f t="shared" si="3061"/>
        <v>3041.7809999999999</v>
      </c>
      <c r="AB2220" s="3" cm="1">
        <f t="array" ref="AB2220">100000000/Lvac(AA2220)</f>
        <v>32865.913669474299</v>
      </c>
      <c r="AC2220" s="28">
        <f t="shared" si="3062"/>
        <v>3.2875476571127247E-7</v>
      </c>
      <c r="AD2220" s="28">
        <f t="shared" si="3063"/>
        <v>3.0426660583874021E-7</v>
      </c>
      <c r="AE2220" s="21">
        <f t="shared" si="3064"/>
        <v>32865.91169299723</v>
      </c>
      <c r="AF2220" s="10" cm="1">
        <f t="array" ref="AF2220">Lair(100000000/AE2220)</f>
        <v>3041.7811829329003</v>
      </c>
      <c r="AG2220" s="10">
        <f t="shared" si="3065"/>
        <v>1.0402412874147466E-2</v>
      </c>
      <c r="AH2220" s="10" t="b">
        <f t="shared" si="3056"/>
        <v>1</v>
      </c>
      <c r="AI2220" s="10">
        <f t="shared" ref="AI2220:AI2223" si="3099">$AF2220</f>
        <v>3041.7811829329003</v>
      </c>
      <c r="AJ2220" s="10">
        <f>AL2220/AK2220*AI2220</f>
        <v>9.2551243623514162E-3</v>
      </c>
      <c r="AK2220" s="16" cm="1">
        <f t="array" ref="AK2220">100000000/Lvac($AA2220)-0</f>
        <v>32865.913669474299</v>
      </c>
      <c r="AL2220" s="16">
        <f>MAX(0.1,0.007/$AA2220*$AE2220)</f>
        <v>0.1</v>
      </c>
      <c r="AM2220" s="10" cm="1">
        <f t="array" ref="AM2220">Lvac($AI2220)-$BA2220</f>
        <v>-6.6372215778756072E-3</v>
      </c>
      <c r="AN2220" s="10">
        <f t="shared" ref="AN2220:AN2223" si="3100">$AK2220-($AX2220-$AW2220)</f>
        <v>7.3669474302732851E-2</v>
      </c>
      <c r="AO2220" s="3">
        <f t="shared" ref="AO2220:AO2223" si="3101">AM2220/AJ2220</f>
        <v>-0.71714018288883496</v>
      </c>
      <c r="AP2220" s="3">
        <v>-0.73691074880229401</v>
      </c>
      <c r="AS2220" s="3">
        <f t="shared" si="3069"/>
        <v>3.669474295747932E-3</v>
      </c>
      <c r="AT2220" s="3" cm="1">
        <f t="array" ref="AT2220">AS2220-(100000000/LvacE($A2220)-$E2220)</f>
        <v>-5.3726966143585742E-5</v>
      </c>
      <c r="AU2220" t="s">
        <v>4745</v>
      </c>
      <c r="AV2220" t="s">
        <v>4876</v>
      </c>
      <c r="AW2220" s="3">
        <v>38726.5</v>
      </c>
      <c r="AX2220" s="3">
        <v>71592.34</v>
      </c>
      <c r="AY2220" s="3"/>
      <c r="AZ2220" s="10" cm="1">
        <f t="array" ref="AZ2220">Lair(100000000/($AX2220-$AW2220))</f>
        <v>3041.7878184955116</v>
      </c>
      <c r="BA2220" s="10">
        <f t="shared" ref="BA2220:BA2223" si="3102">100000000/($AX2220-$AW2220)</f>
        <v>3042.6728785876157</v>
      </c>
      <c r="BB2220" s="12">
        <v>994000000</v>
      </c>
      <c r="BC2220" s="3">
        <v>0.81599999999999995</v>
      </c>
      <c r="BD2220" s="12" cm="1">
        <f t="array" ref="BD2220">SfromgA($BB2220,$BA2220,"")</f>
        <v>13.819283753136284</v>
      </c>
      <c r="BE2220" s="29">
        <f t="shared" ref="BE2220:BE2223" si="3103">(10^MAX(0.05, -0.312925054856973*((LN($BD2220))^(1/3)) + 0.454808404431693)-1)*100</f>
        <v>12.201845430196357</v>
      </c>
      <c r="BG2220" s="3"/>
      <c r="BH2220" s="3"/>
      <c r="BI2220" s="12">
        <f t="shared" ref="BI2220:BI2223" si="3104">IF($BB2220="",$BF2220,$BB2220)</f>
        <v>994000000</v>
      </c>
      <c r="BJ2220" s="29">
        <f t="shared" ref="BJ2220:BJ2223" si="3105">IF($BB2220="",$BH2220,$BE2220)</f>
        <v>12.201845430196357</v>
      </c>
      <c r="BK2220" s="3">
        <f>LN(BN2220*100000000/($AX2220-$AW2220)/$BI2220)</f>
        <v>-7.9066578555343465</v>
      </c>
      <c r="BL2220" s="13">
        <f>EXP(BK$4341*$AX2220+BK$4342)*$BI2220/(100000000/($AX2220-$AW2220))</f>
        <v>159.35385395619517</v>
      </c>
      <c r="BM2220" s="3">
        <f t="shared" ref="BM2220" si="3106">LN(BL2220/$C2220)</f>
        <v>0.97678266382851187</v>
      </c>
      <c r="BN2220" s="16" cm="1">
        <f t="array" ref="BN2220">$C2220*EXP(poly_from_str(100000000/$E2220,BN$4342))</f>
        <v>120.31319061119376</v>
      </c>
      <c r="BO2220" s="3">
        <f t="shared" ref="BO2220:BO2223" si="3107">LN($C2220)</f>
        <v>4.0943445622221004</v>
      </c>
      <c r="BP2220" s="13">
        <f>LN(BL2220/BN2220)</f>
        <v>0.28102896143999673</v>
      </c>
      <c r="BY2220">
        <v>113388</v>
      </c>
    </row>
    <row r="2221" spans="1:77" hidden="1" x14ac:dyDescent="0.25">
      <c r="A2221">
        <v>3040.9380000000001</v>
      </c>
      <c r="B2221" s="2" t="str">
        <f t="shared" si="3055"/>
        <v/>
      </c>
      <c r="C2221">
        <v>60</v>
      </c>
      <c r="D2221" t="s">
        <v>1155</v>
      </c>
      <c r="E2221">
        <v>32875.019999999997</v>
      </c>
      <c r="F2221">
        <v>34520</v>
      </c>
      <c r="G2221" t="s">
        <v>5</v>
      </c>
      <c r="H2221" s="5" t="s">
        <v>18</v>
      </c>
      <c r="I2221">
        <v>67395</v>
      </c>
      <c r="J2221" t="s">
        <v>3</v>
      </c>
      <c r="K2221" s="5" t="s">
        <v>18</v>
      </c>
      <c r="L2221">
        <v>34520.269999999997</v>
      </c>
      <c r="M2221" t="str">
        <f t="shared" si="3095"/>
        <v>e</v>
      </c>
      <c r="N2221" t="str">
        <f t="shared" si="3096"/>
        <v>5/2</v>
      </c>
      <c r="O2221">
        <v>67395.320000000007</v>
      </c>
      <c r="P2221" t="str">
        <f t="shared" si="3097"/>
        <v>o</v>
      </c>
      <c r="Q2221" t="str">
        <f t="shared" si="3098"/>
        <v>5/2</v>
      </c>
      <c r="R2221">
        <v>22</v>
      </c>
      <c r="AA2221" s="10">
        <f t="shared" si="3061"/>
        <v>3040.9380000000001</v>
      </c>
      <c r="AB2221" s="3" cm="1">
        <f t="array" ref="AB2221">100000000/Lvac(AA2221)</f>
        <v>32875.024289383618</v>
      </c>
      <c r="AC2221" s="28">
        <f t="shared" si="3062"/>
        <v>3.2884590215255952E-7</v>
      </c>
      <c r="AD2221" s="28">
        <f t="shared" si="3063"/>
        <v>3.0418228476349188E-7</v>
      </c>
      <c r="AE2221" s="21">
        <f t="shared" si="3064"/>
        <v>32875.021977825039</v>
      </c>
      <c r="AF2221" s="10" cm="1">
        <f t="array" ref="AF2221">Lair(100000000/AE2221)</f>
        <v>3040.938213827822</v>
      </c>
      <c r="AG2221" s="10">
        <f t="shared" si="3065"/>
        <v>1.0405408510364832E-2</v>
      </c>
      <c r="AH2221" s="10" t="b">
        <f t="shared" si="3056"/>
        <v>1</v>
      </c>
      <c r="AI2221" s="10">
        <f t="shared" si="3099"/>
        <v>3040.938213827822</v>
      </c>
      <c r="AJ2221">
        <v>2.9000000000000001E-2</v>
      </c>
      <c r="AK2221" s="3" cm="1">
        <f t="array" ref="AK2221">100000000/Lvac($AA2221)</f>
        <v>32875.024289383618</v>
      </c>
      <c r="AL2221" s="21">
        <f t="shared" ref="AL2221:AL2228" si="3108">AJ2221/AI2221*AK2221</f>
        <v>0.31351367155600651</v>
      </c>
      <c r="AM2221" s="10" cm="1">
        <f t="array" ref="AM2221">Lvac($AI2221)-$BA2221</f>
        <v>2.5928020813807962E-3</v>
      </c>
      <c r="AN2221" s="10">
        <f t="shared" si="3100"/>
        <v>-2.571061639173422E-2</v>
      </c>
      <c r="AO2221" s="3">
        <f t="shared" si="3101"/>
        <v>8.9406968323475722E-2</v>
      </c>
      <c r="AP2221" s="3">
        <v>8.2031751844624523E-2</v>
      </c>
      <c r="AS2221" s="3">
        <f t="shared" si="3069"/>
        <v>4.2893836216535419E-3</v>
      </c>
      <c r="AT2221" s="3" cm="1">
        <f t="array" ref="AT2221">AS2221-(100000000/LvacE($A2221)-$E2221)</f>
        <v>-5.371428414946422E-5</v>
      </c>
      <c r="AU2221" t="s">
        <v>4717</v>
      </c>
      <c r="AV2221" t="s">
        <v>4889</v>
      </c>
      <c r="AW2221" s="3">
        <v>34520.269999999997</v>
      </c>
      <c r="AX2221" s="3">
        <v>67395.320000000007</v>
      </c>
      <c r="AY2221" s="3"/>
      <c r="AZ2221" s="10" cm="1">
        <f t="array" ref="AZ2221">Lair(100000000/($AX2221-$AW2221))</f>
        <v>3040.9356216737647</v>
      </c>
      <c r="BA2221" s="10">
        <f t="shared" si="3102"/>
        <v>3041.8204687141151</v>
      </c>
      <c r="BB2221" s="12">
        <v>10400000</v>
      </c>
      <c r="BC2221" s="3">
        <v>3.5000000000000003E-2</v>
      </c>
      <c r="BD2221" s="12" cm="1">
        <f t="array" ref="BD2221">SfromgA($BB2221,$BA2221,"")</f>
        <v>0.14446659377674856</v>
      </c>
      <c r="BE2221" s="29">
        <f t="shared" si="3103"/>
        <v>599.40913422496203</v>
      </c>
      <c r="BG2221" s="3"/>
      <c r="BH2221" s="3"/>
      <c r="BI2221" s="12">
        <f t="shared" si="3104"/>
        <v>10400000</v>
      </c>
      <c r="BJ2221" s="29">
        <f t="shared" si="3105"/>
        <v>599.40913422496203</v>
      </c>
      <c r="BK2221" s="3"/>
      <c r="BL2221" s="13">
        <f>EXP(BK$4341*$AX2221+BK$4342)*$BI2221/(100000000/($AX2221-$AW2221))</f>
        <v>2.2941588053248561</v>
      </c>
      <c r="BM2221" s="3"/>
      <c r="BN2221" s="16" cm="1">
        <f t="array" ref="BN2221">$C2221*EXP(poly_from_str(100000000/$E2221,BN$4342))</f>
        <v>120.279855131617</v>
      </c>
      <c r="BO2221" s="3">
        <f t="shared" si="3107"/>
        <v>4.0943445622221004</v>
      </c>
      <c r="BP2221" s="17"/>
      <c r="BY2221">
        <v>113363</v>
      </c>
    </row>
    <row r="2222" spans="1:77" hidden="1" x14ac:dyDescent="0.25">
      <c r="A2222">
        <v>3040.0169999999998</v>
      </c>
      <c r="B2222" s="2" t="str">
        <f t="shared" si="3055"/>
        <v/>
      </c>
      <c r="C2222">
        <v>70</v>
      </c>
      <c r="E2222">
        <v>32884.980000000003</v>
      </c>
      <c r="F2222">
        <v>28720</v>
      </c>
      <c r="G2222" t="s">
        <v>5</v>
      </c>
      <c r="H2222" s="5" t="s">
        <v>4</v>
      </c>
      <c r="I2222">
        <v>61605</v>
      </c>
      <c r="J2222" t="s">
        <v>3</v>
      </c>
      <c r="K2222" s="5" t="s">
        <v>8</v>
      </c>
      <c r="L2222">
        <v>28720.71</v>
      </c>
      <c r="M2222" t="str">
        <f t="shared" si="3095"/>
        <v>e</v>
      </c>
      <c r="N2222" t="str">
        <f t="shared" si="3096"/>
        <v>9/2</v>
      </c>
      <c r="O2222">
        <v>61605.66</v>
      </c>
      <c r="P2222" t="str">
        <f t="shared" si="3097"/>
        <v>o</v>
      </c>
      <c r="Q2222" t="str">
        <f t="shared" si="3098"/>
        <v>7/2</v>
      </c>
      <c r="R2222">
        <v>22</v>
      </c>
      <c r="AA2222" s="10">
        <f t="shared" si="3061"/>
        <v>3040.0169999999998</v>
      </c>
      <c r="AB2222" s="3" cm="1">
        <f t="array" ref="AB2222">100000000/Lvac(AA2222)</f>
        <v>32884.983660060258</v>
      </c>
      <c r="AC2222" s="28">
        <f t="shared" si="3062"/>
        <v>3.2894552892302908E-7</v>
      </c>
      <c r="AD2222" s="28">
        <f t="shared" si="3063"/>
        <v>3.0409016173984852E-7</v>
      </c>
      <c r="AE2222" s="21">
        <f t="shared" si="3064"/>
        <v>32884.981686543571</v>
      </c>
      <c r="AF2222" s="10" cm="1">
        <f t="array" ref="AF2222">Lair(100000000/AE2222)</f>
        <v>3040.0171824471231</v>
      </c>
      <c r="AG2222" s="10">
        <f t="shared" si="3065"/>
        <v>1.0408684171841844E-2</v>
      </c>
      <c r="AH2222" s="10" t="b">
        <f t="shared" si="3056"/>
        <v>1</v>
      </c>
      <c r="AI2222" s="10">
        <f t="shared" si="3099"/>
        <v>3040.0171824471231</v>
      </c>
      <c r="AJ2222">
        <v>3.0000000000000001E-3</v>
      </c>
      <c r="AK2222" s="3" cm="1">
        <f t="array" ref="AK2222">100000000/Lvac($AA2222)</f>
        <v>32884.983660060258</v>
      </c>
      <c r="AL2222" s="21">
        <f t="shared" si="3108"/>
        <v>3.2452103083432729E-2</v>
      </c>
      <c r="AM2222" s="10" cm="1">
        <f t="array" ref="AM2222">Lvac($AI2222)-$BA2222</f>
        <v>-2.9300840465111833E-3</v>
      </c>
      <c r="AN2222" s="10">
        <f t="shared" si="3100"/>
        <v>3.3660060253168922E-2</v>
      </c>
      <c r="AO2222" s="3">
        <f t="shared" si="3101"/>
        <v>-0.97669468217039435</v>
      </c>
      <c r="AP2222" s="3">
        <v>-1.0375255922857225</v>
      </c>
      <c r="AS2222" s="3">
        <f t="shared" si="3069"/>
        <v>3.6600602543330751E-3</v>
      </c>
      <c r="AT2222" s="3" cm="1">
        <f t="array" ref="AT2222">AS2222-(100000000/LvacE($A2222)-$E2222)</f>
        <v>-5.3700234275311232E-5</v>
      </c>
      <c r="AU2222" t="s">
        <v>4703</v>
      </c>
      <c r="AV2222" t="s">
        <v>4817</v>
      </c>
      <c r="AW2222" s="3">
        <v>28720.71</v>
      </c>
      <c r="AX2222" s="3">
        <v>61605.66</v>
      </c>
      <c r="AY2222" s="3"/>
      <c r="AZ2222" s="10" cm="1">
        <f t="array" ref="AZ2222">Lair(100000000/($AX2222-$AW2222))</f>
        <v>3040.0201117989018</v>
      </c>
      <c r="BA2222" s="10">
        <f t="shared" si="3102"/>
        <v>3040.9047299752619</v>
      </c>
      <c r="BB2222" s="12">
        <v>260000000</v>
      </c>
      <c r="BC2222" s="3">
        <v>0.216</v>
      </c>
      <c r="BD2222" s="12" cm="1">
        <f t="array" ref="BD2222">SfromgA($BB2222,$BA2222,"")</f>
        <v>3.60840395587844</v>
      </c>
      <c r="BE2222" s="29">
        <f t="shared" si="3103"/>
        <v>30.243482561913805</v>
      </c>
      <c r="BG2222" s="3"/>
      <c r="BH2222" s="3"/>
      <c r="BI2222" s="12">
        <f t="shared" si="3104"/>
        <v>260000000</v>
      </c>
      <c r="BJ2222" s="29">
        <f t="shared" si="3105"/>
        <v>30.243482561913805</v>
      </c>
      <c r="BK2222" s="3">
        <f t="shared" ref="BK2222:BK2223" si="3109">LN(BN2222*100000000/($AX2222-$AW2222)/$BI2222)</f>
        <v>-6.412626125551574</v>
      </c>
      <c r="BL2222" s="13">
        <f>EXP(BK$4341*$AX2222+BK$4342)*$BI2222/(100000000/($AX2222-$AW2222))</f>
        <v>89.071767507532826</v>
      </c>
      <c r="BM2222" s="3">
        <f t="shared" ref="BM2222:BM2223" si="3110">LN(BL2222/$C2222)</f>
        <v>0.24094717922506714</v>
      </c>
      <c r="BN2222" s="16" cm="1">
        <f t="array" ref="BN2222">$C2222*EXP(poly_from_str(100000000/$E2222,BN$4342))</f>
        <v>140.28214342296965</v>
      </c>
      <c r="BO2222" s="3">
        <f t="shared" si="3107"/>
        <v>4.2484952420493594</v>
      </c>
      <c r="BP2222" s="13">
        <f t="shared" ref="BP2222:BP2223" si="3111">LN(BL2222/BN2222)</f>
        <v>-0.45421328348567852</v>
      </c>
      <c r="BR2222" s="12">
        <v>30160000</v>
      </c>
      <c r="BS2222" s="17"/>
      <c r="BT2222" s="13">
        <f>EXP(BS$4338*$AX2222+BS$4336)*$BR2222/(100000000/($AX2222-$AW2222))</f>
        <v>10.170929239545435</v>
      </c>
      <c r="BU2222" s="17"/>
      <c r="BV2222" s="3" cm="1">
        <f t="array" ref="BV2222">$BN2222*EXP(poly_from_str(100000000/$E2222,BV$4341))</f>
        <v>412.59581915132742</v>
      </c>
      <c r="BW2222" s="12" t="s">
        <v>14</v>
      </c>
      <c r="BX2222" s="17"/>
      <c r="BY2222">
        <v>132225</v>
      </c>
    </row>
    <row r="2223" spans="1:77" hidden="1" x14ac:dyDescent="0.25">
      <c r="A2223">
        <v>3039.68</v>
      </c>
      <c r="B2223" s="2" t="str">
        <f t="shared" si="3055"/>
        <v/>
      </c>
      <c r="C2223">
        <v>7</v>
      </c>
      <c r="E2223">
        <v>32888.629999999997</v>
      </c>
      <c r="F2223">
        <v>45805</v>
      </c>
      <c r="G2223" t="s">
        <v>5</v>
      </c>
      <c r="H2223" s="5" t="s">
        <v>4</v>
      </c>
      <c r="I2223">
        <v>78694</v>
      </c>
      <c r="J2223" t="s">
        <v>3</v>
      </c>
      <c r="K2223" s="5" t="s">
        <v>16</v>
      </c>
      <c r="L2223">
        <v>45805.95</v>
      </c>
      <c r="M2223" t="str">
        <f t="shared" si="3095"/>
        <v>e</v>
      </c>
      <c r="N2223" t="str">
        <f t="shared" si="3096"/>
        <v>9/2</v>
      </c>
      <c r="O2223">
        <v>78694.570000000007</v>
      </c>
      <c r="P2223" t="str">
        <f t="shared" si="3097"/>
        <v>o</v>
      </c>
      <c r="Q2223" t="str">
        <f t="shared" si="3098"/>
        <v>11/2</v>
      </c>
      <c r="R2223">
        <v>22</v>
      </c>
      <c r="AA2223" s="10">
        <f t="shared" si="3061"/>
        <v>3039.68</v>
      </c>
      <c r="AB2223" s="3" cm="1">
        <f t="array" ref="AB2223">100000000/Lvac(AA2223)</f>
        <v>32888.6293678324</v>
      </c>
      <c r="AC2223" s="28">
        <f t="shared" si="3062"/>
        <v>3.2898199810506371E-7</v>
      </c>
      <c r="AD2223" s="28">
        <f t="shared" si="3063"/>
        <v>3.0405645331577016E-7</v>
      </c>
      <c r="AE2223" s="21">
        <f t="shared" si="3064"/>
        <v>32888.629708768924</v>
      </c>
      <c r="AF2223" s="10" cm="1">
        <f t="array" ref="AF2223">Lair(100000000/AE2223)</f>
        <v>3039.6799684881844</v>
      </c>
      <c r="AG2223" s="10">
        <f t="shared" si="3065"/>
        <v>1.0409883502183191E-2</v>
      </c>
      <c r="AH2223" s="10" t="b">
        <f t="shared" si="3056"/>
        <v>1</v>
      </c>
      <c r="AI2223" s="10">
        <f t="shared" si="3099"/>
        <v>3039.6799684881844</v>
      </c>
      <c r="AJ2223">
        <v>3.0000000000000001E-3</v>
      </c>
      <c r="AK2223" s="3" cm="1">
        <f t="array" ref="AK2223">100000000/Lvac($AA2223)</f>
        <v>32888.6293678324</v>
      </c>
      <c r="AL2223" s="21">
        <f t="shared" si="3108"/>
        <v>3.2459301349598881E-2</v>
      </c>
      <c r="AM2223" s="10" cm="1">
        <f t="array" ref="AM2223">Lvac($AI2223)-$BA2223</f>
        <v>-8.9757910518528661E-4</v>
      </c>
      <c r="AN2223" s="10">
        <f t="shared" si="3100"/>
        <v>9.3678323901258409E-3</v>
      </c>
      <c r="AO2223" s="3">
        <f t="shared" si="3101"/>
        <v>-0.2991930350617622</v>
      </c>
      <c r="AP2223" s="3">
        <v>-0.28868647086710553</v>
      </c>
      <c r="AS2223" s="3">
        <f t="shared" si="3069"/>
        <v>-6.32167597359512E-4</v>
      </c>
      <c r="AT2223" s="3" cm="1">
        <f t="array" ref="AT2223">AS2223-(100000000/LvacE($A2223)-$E2223)</f>
        <v>-5.3695039241574705E-5</v>
      </c>
      <c r="AU2223" t="s">
        <v>4797</v>
      </c>
      <c r="AV2223" t="s">
        <v>4880</v>
      </c>
      <c r="AW2223" s="3">
        <v>45805.95</v>
      </c>
      <c r="AX2223" s="3">
        <v>78694.570000000007</v>
      </c>
      <c r="AY2223" s="3"/>
      <c r="AZ2223" s="10" cm="1">
        <f t="array" ref="AZ2223">Lair(100000000/($AX2223-$AW2223))</f>
        <v>3039.6808658429786</v>
      </c>
      <c r="BA2223" s="10">
        <f t="shared" si="3102"/>
        <v>3040.5653992171142</v>
      </c>
      <c r="BB2223" s="12">
        <v>18600000</v>
      </c>
      <c r="BC2223" s="3">
        <v>0.23200000000000001</v>
      </c>
      <c r="BD2223" s="12" cm="1">
        <f t="array" ref="BD2223">SfromgA($BB2223,$BA2223,"")</f>
        <v>0.25805326080696672</v>
      </c>
      <c r="BE2223" s="29">
        <f t="shared" si="3103"/>
        <v>532.48115188277234</v>
      </c>
      <c r="BG2223" s="3"/>
      <c r="BH2223" s="3"/>
      <c r="BI2223" s="12">
        <f t="shared" si="3104"/>
        <v>18600000</v>
      </c>
      <c r="BJ2223" s="29">
        <f t="shared" si="3105"/>
        <v>532.48115188277234</v>
      </c>
      <c r="BK2223" s="3">
        <f t="shared" si="3109"/>
        <v>-6.0779220552101352</v>
      </c>
      <c r="BL2223" s="13">
        <f>EXP(BK$4341*$AX2223+BK$4342)*$BI2223/(100000000/($AX2223-$AW2223))</f>
        <v>1.7395317211859449</v>
      </c>
      <c r="BM2223" s="3">
        <f t="shared" si="3110"/>
        <v>-1.3922941978049146</v>
      </c>
      <c r="BN2223" s="16" cm="1">
        <f t="array" ref="BN2223">$C2223*EXP(poly_from_str(100000000/$E2223,BN$4342))</f>
        <v>14.026540988583445</v>
      </c>
      <c r="BO2223" s="3">
        <f t="shared" si="3107"/>
        <v>1.9459101490553132</v>
      </c>
      <c r="BP2223" s="13">
        <f t="shared" si="3111"/>
        <v>-2.0873353685314124</v>
      </c>
      <c r="BY2223">
        <v>13221</v>
      </c>
    </row>
    <row r="2224" spans="1:77" hidden="1" x14ac:dyDescent="0.25">
      <c r="A2224">
        <v>3037.616</v>
      </c>
      <c r="B2224" s="2" t="str">
        <f t="shared" si="3055"/>
        <v/>
      </c>
      <c r="C2224">
        <v>2</v>
      </c>
      <c r="E2224">
        <v>32910.980000000003</v>
      </c>
      <c r="R2224">
        <v>22</v>
      </c>
      <c r="S2224" t="s">
        <v>22</v>
      </c>
      <c r="AA2224" s="10">
        <f t="shared" si="3061"/>
        <v>3037.616</v>
      </c>
      <c r="AB2224" s="3" cm="1">
        <f t="array" ref="AB2224">100000000/Lvac(AA2224)</f>
        <v>32910.975623441504</v>
      </c>
      <c r="AC2224" s="28">
        <f t="shared" si="3062"/>
        <v>3.2920553486681664E-7</v>
      </c>
      <c r="AD2224" s="28">
        <f t="shared" si="3063"/>
        <v>3.0385000172639366E-7</v>
      </c>
      <c r="AE2224" s="21">
        <f t="shared" si="3064"/>
        <v>32910.977986732636</v>
      </c>
      <c r="AF2224" s="10" cm="1">
        <f t="array" ref="AF2224">Lair(100000000/AE2224)</f>
        <v>3037.6157818640972</v>
      </c>
      <c r="AG2224" s="10">
        <f t="shared" si="3065"/>
        <v>1.0417237666551912E-2</v>
      </c>
      <c r="AH2224" s="10" t="b">
        <f t="shared" si="3056"/>
        <v>1</v>
      </c>
      <c r="AI2224" s="10">
        <f t="shared" si="3078"/>
        <v>3037.616</v>
      </c>
      <c r="AJ2224">
        <v>3.0000000000000001E-3</v>
      </c>
      <c r="AK2224" s="3" cm="1">
        <f t="array" ref="AK2224">100000000/Lvac($AA2224)</f>
        <v>32910.975623441504</v>
      </c>
      <c r="AL2224" s="21">
        <f t="shared" si="3108"/>
        <v>3.2503425999311469E-2</v>
      </c>
      <c r="AM2224" s="21"/>
      <c r="AN2224" s="21"/>
      <c r="AO2224" s="21"/>
      <c r="AP2224" s="21"/>
      <c r="AS2224" s="3">
        <f t="shared" si="3069"/>
        <v>-4.3765584996435791E-3</v>
      </c>
      <c r="AT2224" s="3" cm="1">
        <f t="array" ref="AT2224">AS2224-(100000000/LvacE($A2224)-$E2224)</f>
        <v>-5.3662668506149203E-5</v>
      </c>
      <c r="BB2224"/>
      <c r="BC2224"/>
      <c r="BD2224"/>
      <c r="BE2224"/>
      <c r="BF2224"/>
      <c r="BG2224"/>
      <c r="BH2224"/>
      <c r="BI2224"/>
      <c r="BJ2224"/>
      <c r="BN2224" s="16" cm="1">
        <f t="array" ref="BN2224">$C2224*EXP(poly_from_str(100000000/$E2224,BN$4342))</f>
        <v>4.0044956812569339</v>
      </c>
      <c r="BO2224" s="16"/>
      <c r="BY2224">
        <v>3775</v>
      </c>
    </row>
    <row r="2225" spans="1:77" hidden="1" x14ac:dyDescent="0.25">
      <c r="A2225">
        <v>3036.913</v>
      </c>
      <c r="B2225" s="2" t="str">
        <f t="shared" si="3055"/>
        <v/>
      </c>
      <c r="C2225">
        <v>8</v>
      </c>
      <c r="E2225">
        <v>32918.589999999997</v>
      </c>
      <c r="F2225">
        <v>44903</v>
      </c>
      <c r="G2225" t="s">
        <v>5</v>
      </c>
      <c r="H2225" s="5" t="s">
        <v>18</v>
      </c>
      <c r="I2225">
        <v>77822</v>
      </c>
      <c r="J2225" t="s">
        <v>3</v>
      </c>
      <c r="K2225" s="5" t="s">
        <v>18</v>
      </c>
      <c r="L2225">
        <v>44903.42</v>
      </c>
      <c r="M2225" t="str">
        <f>$G2225&amp;""</f>
        <v>e</v>
      </c>
      <c r="N2225" t="str">
        <f>$H2225&amp;""</f>
        <v>5/2</v>
      </c>
      <c r="O2225">
        <v>77822</v>
      </c>
      <c r="P2225" t="str">
        <f>$J2225&amp;""</f>
        <v>o</v>
      </c>
      <c r="Q2225" t="str">
        <f>$K2225&amp;""</f>
        <v>5/2</v>
      </c>
      <c r="R2225">
        <v>22</v>
      </c>
      <c r="AA2225" s="10">
        <f t="shared" si="3061"/>
        <v>3036.913</v>
      </c>
      <c r="AB2225" s="3" cm="1">
        <f t="array" ref="AB2225">100000000/Lvac(AA2225)</f>
        <v>32918.593709620152</v>
      </c>
      <c r="AC2225" s="28">
        <f t="shared" si="3062"/>
        <v>3.2928174103110629E-7</v>
      </c>
      <c r="AD2225" s="28">
        <f t="shared" si="3063"/>
        <v>3.0377968415696913E-7</v>
      </c>
      <c r="AE2225" s="21">
        <f t="shared" si="3064"/>
        <v>32918.591705614956</v>
      </c>
      <c r="AF2225" s="10" cm="1">
        <f t="array" ref="AF2225">Lair(100000000/AE2225)</f>
        <v>3036.9131848876059</v>
      </c>
      <c r="AG2225" s="10">
        <f t="shared" si="3065"/>
        <v>1.0419745924499674E-2</v>
      </c>
      <c r="AH2225" s="10" t="b">
        <f t="shared" si="3056"/>
        <v>1</v>
      </c>
      <c r="AI2225" s="10">
        <f>$AF2225</f>
        <v>3036.9131848876059</v>
      </c>
      <c r="AJ2225">
        <v>3.0000000000000001E-3</v>
      </c>
      <c r="AK2225" s="3" cm="1">
        <f t="array" ref="AK2225">100000000/Lvac($AA2225)</f>
        <v>32918.593709620152</v>
      </c>
      <c r="AL2225" s="21">
        <f t="shared" si="3108"/>
        <v>3.2518473567269703E-2</v>
      </c>
      <c r="AM2225" s="10" cm="1">
        <f t="array" ref="AM2225">Lvac($AI2225)-$BA2225</f>
        <v>-1.0802192045957781E-3</v>
      </c>
      <c r="AN2225" s="10">
        <f>$AK2225-($AX2225-$AW2225)</f>
        <v>1.3709620150621049E-2</v>
      </c>
      <c r="AO2225" s="3">
        <f>AM2225/AJ2225</f>
        <v>-0.36007306819859269</v>
      </c>
      <c r="AP2225" s="3">
        <v>-0.42171767214919481</v>
      </c>
      <c r="AS2225" s="3">
        <f t="shared" si="3069"/>
        <v>3.7096201558597386E-3</v>
      </c>
      <c r="AT2225" s="3" cm="1">
        <f t="array" ref="AT2225">AS2225-(100000000/LvacE($A2225)-$E2225)</f>
        <v>-5.3651405323762447E-5</v>
      </c>
      <c r="AU2225" t="s">
        <v>4760</v>
      </c>
      <c r="AV2225" t="s">
        <v>4881</v>
      </c>
      <c r="AW2225" s="3">
        <v>44903.42</v>
      </c>
      <c r="AX2225" s="3">
        <v>77822</v>
      </c>
      <c r="AY2225" s="3"/>
      <c r="AZ2225" s="10" cm="1">
        <f t="array" ref="AZ2225">Lair(100000000/($AX2225-$AW2225))</f>
        <v>3036.9142648369166</v>
      </c>
      <c r="BA2225" s="10">
        <f>100000000/($AX2225-$AW2225)</f>
        <v>3037.7981067227079</v>
      </c>
      <c r="BB2225" s="12">
        <v>76900000</v>
      </c>
      <c r="BC2225" s="3">
        <v>0.249</v>
      </c>
      <c r="BD2225" s="12" cm="1">
        <f t="array" ref="BD2225">SfromgA($BB2225,$BA2225,"")</f>
        <v>1.0639872433138324</v>
      </c>
      <c r="BE2225" s="29">
        <f>(10^MAX(0.05, -0.312925054856973*((LN($BD2225))^(1/3)) + 0.454808404431693)-1)*100</f>
        <v>114.25969338079818</v>
      </c>
      <c r="BG2225" s="3"/>
      <c r="BH2225" s="3"/>
      <c r="BI2225" s="12">
        <f>IF($BB2225="",$BF2225,$BB2225)</f>
        <v>76900000</v>
      </c>
      <c r="BJ2225" s="29">
        <f>IF($BB2225="",$BH2225,$BE2225)</f>
        <v>114.25969338079818</v>
      </c>
      <c r="BK2225" s="3">
        <f>LN(BN2225*100000000/($AX2225-$AW2225)/$BI2225)</f>
        <v>-7.3656943985135097</v>
      </c>
      <c r="BL2225" s="13">
        <f>EXP(BK$4341*$AX2225+BK$4342)*$BI2225/(100000000/($AX2225-$AW2225))</f>
        <v>7.6919073971951812</v>
      </c>
      <c r="BM2225" s="3">
        <f t="shared" ref="BM2225" si="3112">LN(BL2225/$C2225)</f>
        <v>-3.9272752871950409E-2</v>
      </c>
      <c r="BN2225" s="16" cm="1">
        <f t="array" ref="BN2225">$C2225*EXP(poly_from_str(100000000/$E2225,BN$4342))</f>
        <v>16.013527135145367</v>
      </c>
      <c r="BO2225" s="3">
        <f>LN($C2225)</f>
        <v>2.0794415416798357</v>
      </c>
      <c r="BP2225" s="13">
        <f>LN(BL2225/BN2225)</f>
        <v>-0.73326502219036482</v>
      </c>
      <c r="BY2225">
        <v>15098</v>
      </c>
    </row>
    <row r="2226" spans="1:77" hidden="1" x14ac:dyDescent="0.25">
      <c r="A2226">
        <v>3036.2130000000002</v>
      </c>
      <c r="B2226" s="2" t="str">
        <f t="shared" si="3055"/>
        <v/>
      </c>
      <c r="C2226">
        <v>3</v>
      </c>
      <c r="E2226">
        <v>32926.18</v>
      </c>
      <c r="R2226">
        <v>22</v>
      </c>
      <c r="S2226" t="s">
        <v>22</v>
      </c>
      <c r="AA2226" s="10">
        <f t="shared" si="3061"/>
        <v>3036.2130000000002</v>
      </c>
      <c r="AB2226" s="3" cm="1">
        <f t="array" ref="AB2226">100000000/Lvac(AA2226)</f>
        <v>32926.182791143459</v>
      </c>
      <c r="AC2226" s="28">
        <f t="shared" si="3062"/>
        <v>3.2935765705502215E-7</v>
      </c>
      <c r="AD2226" s="28">
        <f t="shared" si="3063"/>
        <v>3.0370966666351062E-7</v>
      </c>
      <c r="AE2226" s="21">
        <f t="shared" si="3064"/>
        <v>32926.181282677084</v>
      </c>
      <c r="AF2226" s="10" cm="1">
        <f t="array" ref="AF2226">Lair(100000000/AE2226)</f>
        <v>3036.2131391055209</v>
      </c>
      <c r="AG2226" s="10">
        <f t="shared" si="3065"/>
        <v>1.04222452099282E-2</v>
      </c>
      <c r="AH2226" s="10" t="b">
        <f t="shared" si="3056"/>
        <v>1</v>
      </c>
      <c r="AI2226" s="10">
        <f t="shared" si="3078"/>
        <v>3036.2130000000002</v>
      </c>
      <c r="AJ2226">
        <v>3.0000000000000001E-3</v>
      </c>
      <c r="AK2226" s="3" cm="1">
        <f t="array" ref="AK2226">100000000/Lvac($AA2226)</f>
        <v>32926.182791143459</v>
      </c>
      <c r="AL2226" s="21">
        <f t="shared" si="3108"/>
        <v>3.2533471259569194E-2</v>
      </c>
      <c r="AM2226" s="21"/>
      <c r="AN2226" s="21"/>
      <c r="AO2226" s="21"/>
      <c r="AP2226" s="21"/>
      <c r="AS2226" s="3">
        <f t="shared" si="3069"/>
        <v>2.7911434590350837E-3</v>
      </c>
      <c r="AT2226" s="3" cm="1">
        <f t="array" ref="AT2226">AS2226-(100000000/LvacE($A2226)-$E2226)</f>
        <v>-5.3640083933714777E-5</v>
      </c>
      <c r="BB2226"/>
      <c r="BC2226"/>
      <c r="BD2226"/>
      <c r="BE2226"/>
      <c r="BF2226"/>
      <c r="BG2226"/>
      <c r="BH2226"/>
      <c r="BI2226"/>
      <c r="BJ2226"/>
      <c r="BN2226" s="16" cm="1">
        <f t="array" ref="BN2226">$C2226*EXP(poly_from_str(100000000/$E2226,BN$4342))</f>
        <v>6.0033587602143914</v>
      </c>
      <c r="BO2226" s="16"/>
      <c r="BY2226" t="e">
        <v>#N/A</v>
      </c>
    </row>
    <row r="2227" spans="1:77" hidden="1" x14ac:dyDescent="0.25">
      <c r="A2227">
        <v>3034.2809999999999</v>
      </c>
      <c r="B2227" s="2" t="str">
        <f t="shared" si="3055"/>
        <v/>
      </c>
      <c r="C2227" s="4">
        <v>10</v>
      </c>
      <c r="D2227" s="4" t="s">
        <v>4663</v>
      </c>
      <c r="E2227">
        <v>32947.15</v>
      </c>
      <c r="F2227">
        <v>35291</v>
      </c>
      <c r="G2227" t="s">
        <v>5</v>
      </c>
      <c r="H2227" s="5" t="s">
        <v>4</v>
      </c>
      <c r="I2227">
        <v>68238</v>
      </c>
      <c r="J2227" t="s">
        <v>3</v>
      </c>
      <c r="K2227" s="5" t="s">
        <v>16</v>
      </c>
      <c r="L2227" s="3">
        <v>35291</v>
      </c>
      <c r="M2227" t="str">
        <f>$G2227&amp;""</f>
        <v>e</v>
      </c>
      <c r="N2227" t="str">
        <f>$H2227&amp;""</f>
        <v>9/2</v>
      </c>
      <c r="O2227">
        <v>68238.12</v>
      </c>
      <c r="P2227" t="str">
        <f>$J2227&amp;""</f>
        <v>o</v>
      </c>
      <c r="Q2227" t="str">
        <f>$K2227&amp;""</f>
        <v>11/2</v>
      </c>
      <c r="R2227">
        <v>22</v>
      </c>
      <c r="S2227" s="4" t="s">
        <v>2718</v>
      </c>
      <c r="T2227">
        <v>1</v>
      </c>
      <c r="U2227" s="4" t="s">
        <v>4669</v>
      </c>
      <c r="V2227" s="3">
        <f>$O2227-$L2227</f>
        <v>32947.119999999995</v>
      </c>
      <c r="AA2227" s="10">
        <f t="shared" si="3061"/>
        <v>3034.2809999999999</v>
      </c>
      <c r="AB2227" s="3" cm="1">
        <f t="array" ref="AB2227">100000000/Lvac(AA2227)</f>
        <v>32947.146823732612</v>
      </c>
      <c r="AC2227" s="28">
        <f t="shared" si="3062"/>
        <v>3.2956736703027834E-7</v>
      </c>
      <c r="AD2227" s="28">
        <f t="shared" si="3063"/>
        <v>3.0351641838669816E-7</v>
      </c>
      <c r="AE2227" s="21">
        <f t="shared" si="3064"/>
        <v>32947.14854234652</v>
      </c>
      <c r="AF2227" s="10" cm="1">
        <f t="array" ref="AF2227">Lair(100000000/AE2227)</f>
        <v>3034.2808417170349</v>
      </c>
      <c r="AG2227" s="10">
        <f t="shared" si="3065"/>
        <v>1.0429152214928777E-2</v>
      </c>
      <c r="AH2227" s="10" t="b">
        <f t="shared" si="3056"/>
        <v>1</v>
      </c>
      <c r="AI2227" s="10">
        <f>$AF2227</f>
        <v>3034.2808417170349</v>
      </c>
      <c r="AJ2227">
        <v>7.0000000000000001E-3</v>
      </c>
      <c r="AK2227" s="3" cm="1">
        <f t="array" ref="AK2227">100000000/Lvac($AA2227)</f>
        <v>32947.146823732612</v>
      </c>
      <c r="AL2227" s="21">
        <f t="shared" si="3108"/>
        <v>7.6008134973959654E-2</v>
      </c>
      <c r="AM2227" s="10" cm="1">
        <f t="array" ref="AM2227">Lvac($AI2227)-$BA2227</f>
        <v>-2.6293862215425179E-3</v>
      </c>
      <c r="AN2227" s="10">
        <f>$AK2227-($AX2227-$AW2227)</f>
        <v>2.6823732616321649E-2</v>
      </c>
      <c r="AO2227" s="3">
        <f>AM2227/AJ2227</f>
        <v>-0.37562660307750256</v>
      </c>
      <c r="AP2227" s="3">
        <v>-0.35300910115308526</v>
      </c>
      <c r="AS2227" s="3">
        <f t="shared" si="3069"/>
        <v>-3.176267389790155E-3</v>
      </c>
      <c r="AT2227" s="3" cm="1">
        <f t="array" ref="AT2227">AS2227-(100000000/LvacE($A2227)-$E2227)</f>
        <v>-5.3608237067237496E-5</v>
      </c>
      <c r="AU2227" t="s">
        <v>4802</v>
      </c>
      <c r="AV2227" t="s">
        <v>4929</v>
      </c>
      <c r="AW2227" s="3">
        <v>35291</v>
      </c>
      <c r="AX2227" s="3">
        <v>68238.12</v>
      </c>
      <c r="AY2227" s="3"/>
      <c r="AZ2227" s="10" cm="1">
        <f t="array" ref="AZ2227">Lair(100000000/($AX2227-$AW2227))</f>
        <v>3034.2834704464408</v>
      </c>
      <c r="BA2227" s="10">
        <f>100000000/($AX2227-$AW2227)</f>
        <v>3035.1666549306892</v>
      </c>
      <c r="BB2227" s="12">
        <v>39700000</v>
      </c>
      <c r="BC2227" s="3">
        <v>0.35199999999999998</v>
      </c>
      <c r="BD2227" s="12" cm="1">
        <f t="array" ref="BD2227">SfromgA($BB2227,$BA2227,"")</f>
        <v>0.54786239738539033</v>
      </c>
      <c r="BE2227" s="29">
        <f>(10^MAX(0.05, -0.312925054856973*((LN($BD2227))^(1/3)) + 0.454808404431693)-1)*100</f>
        <v>423.59224518197544</v>
      </c>
      <c r="BG2227" s="3"/>
      <c r="BH2227" s="3"/>
      <c r="BI2227" s="12">
        <f>IF($BB2227="",$BF2227,$BB2227)</f>
        <v>39700000</v>
      </c>
      <c r="BJ2227" s="29">
        <f>IF($BB2227="",$BH2227,$BE2227)</f>
        <v>423.59224518197544</v>
      </c>
      <c r="BK2227" s="3">
        <f>LN(BN2227*100000000/($AX2227-$AW2227)/$BI2227)</f>
        <v>-6.4833783048412474</v>
      </c>
      <c r="BL2227" s="13">
        <f>EXP(BK$4341*$AX2227+BK$4342)*$BI2227/(100000000/($AX2227-$AW2227))</f>
        <v>8.2322995878365148</v>
      </c>
      <c r="BM2227" s="3">
        <f t="shared" ref="BM2227" si="3113">LN(BL2227/$C2227)</f>
        <v>-0.19451970204427182</v>
      </c>
      <c r="BN2227" s="16" cm="1">
        <f t="array" ref="BN2227">$C2227*EXP(poly_from_str(100000000/$E2227,BN$4342))</f>
        <v>19.994591816564686</v>
      </c>
      <c r="BO2227" s="3">
        <f>LN($C2227)</f>
        <v>2.3025850929940459</v>
      </c>
      <c r="BP2227" s="13">
        <f>LN(BL2227/BN2227)</f>
        <v>-0.88739643686529912</v>
      </c>
      <c r="BY2227">
        <v>18855</v>
      </c>
    </row>
    <row r="2228" spans="1:77" hidden="1" x14ac:dyDescent="0.25">
      <c r="A2228">
        <v>3034.2669999999998</v>
      </c>
      <c r="B2228" s="2" t="str">
        <f t="shared" si="3055"/>
        <v/>
      </c>
      <c r="C2228">
        <v>0</v>
      </c>
      <c r="E2228">
        <v>32947.300000000003</v>
      </c>
      <c r="R2228">
        <v>22</v>
      </c>
      <c r="S2228" t="s">
        <v>22</v>
      </c>
      <c r="AA2228" s="10">
        <f t="shared" si="3061"/>
        <v>3034.2669999999998</v>
      </c>
      <c r="AB2228" s="3" cm="1">
        <f t="array" ref="AB2228">100000000/Lvac(AA2228)</f>
        <v>32947.298834433466</v>
      </c>
      <c r="AC2228" s="28">
        <f t="shared" si="3062"/>
        <v>3.2956888764238613E-7</v>
      </c>
      <c r="AD2228" s="28">
        <f t="shared" si="3063"/>
        <v>3.0351501803689367E-7</v>
      </c>
      <c r="AE2228" s="21">
        <f t="shared" si="3064"/>
        <v>32947.299465103235</v>
      </c>
      <c r="AF2228" s="10" cm="1">
        <f t="array" ref="AF2228">Lair(100000000/AE2228)</f>
        <v>3034.2669419163535</v>
      </c>
      <c r="AG2228" s="10">
        <f t="shared" si="3065"/>
        <v>1.0429202313842761E-2</v>
      </c>
      <c r="AH2228" s="10" t="b">
        <f t="shared" si="3056"/>
        <v>1</v>
      </c>
      <c r="AI2228" s="10">
        <f t="shared" si="3078"/>
        <v>3034.2669999999998</v>
      </c>
      <c r="AJ2228">
        <v>3.0000000000000001E-3</v>
      </c>
      <c r="AK2228" s="3" cm="1">
        <f t="array" ref="AK2228">100000000/Lvac($AA2228)</f>
        <v>32947.298834433466</v>
      </c>
      <c r="AL2228" s="21">
        <f t="shared" si="3108"/>
        <v>3.2575213883056571E-2</v>
      </c>
      <c r="AM2228" s="21"/>
      <c r="AN2228" s="21"/>
      <c r="AO2228" s="21"/>
      <c r="AP2228" s="21"/>
      <c r="AS2228" s="3">
        <f t="shared" si="3069"/>
        <v>-1.1655665366561152E-3</v>
      </c>
      <c r="AT2228" s="3" cm="1">
        <f t="array" ref="AT2228">AS2228-(100000000/LvacE($A2228)-$E2228)</f>
        <v>-5.3608004236593843E-5</v>
      </c>
      <c r="BB2228"/>
      <c r="BC2228"/>
      <c r="BD2228"/>
      <c r="BE2228"/>
      <c r="BF2228"/>
      <c r="BG2228"/>
      <c r="BH2228"/>
      <c r="BI2228"/>
      <c r="BJ2228"/>
      <c r="BN2228" s="16" cm="1">
        <f t="array" ref="BN2228">$C2228*EXP(poly_from_str(100000000/$E2228,BN$4342))</f>
        <v>0</v>
      </c>
      <c r="BO2228" s="16"/>
      <c r="BY2228" t="e">
        <v>#N/A</v>
      </c>
    </row>
    <row r="2229" spans="1:77" hidden="1" x14ac:dyDescent="0.25">
      <c r="A2229">
        <v>3034.2469999999998</v>
      </c>
      <c r="B2229" s="2" t="str">
        <f t="shared" si="3055"/>
        <v/>
      </c>
      <c r="C2229">
        <v>90</v>
      </c>
      <c r="D2229" t="s">
        <v>170</v>
      </c>
      <c r="E2229">
        <v>32947.519999999997</v>
      </c>
      <c r="F2229">
        <v>35384</v>
      </c>
      <c r="G2229" t="s">
        <v>5</v>
      </c>
      <c r="H2229" s="5" t="s">
        <v>18</v>
      </c>
      <c r="I2229">
        <v>68331</v>
      </c>
      <c r="J2229" t="s">
        <v>3</v>
      </c>
      <c r="K2229" s="5" t="s">
        <v>8</v>
      </c>
      <c r="L2229">
        <v>35384.17</v>
      </c>
      <c r="M2229" t="str">
        <f t="shared" ref="M2229:M2230" si="3114">$G2229&amp;""</f>
        <v>e</v>
      </c>
      <c r="N2229" t="str">
        <f t="shared" ref="N2229:N2230" si="3115">$H2229&amp;""</f>
        <v>5/2</v>
      </c>
      <c r="O2229">
        <v>68331.73</v>
      </c>
      <c r="P2229" t="str">
        <f t="shared" ref="P2229:P2230" si="3116">$J2229&amp;""</f>
        <v>o</v>
      </c>
      <c r="Q2229" t="str">
        <f t="shared" ref="Q2229:Q2230" si="3117">$K2229&amp;""</f>
        <v>7/2</v>
      </c>
      <c r="R2229">
        <v>22</v>
      </c>
      <c r="AA2229" s="10">
        <f t="shared" si="3061"/>
        <v>3034.2469999999998</v>
      </c>
      <c r="AB2229" s="3" cm="1">
        <f t="array" ref="AB2229">100000000/Lvac(AA2229)</f>
        <v>32947.515995010712</v>
      </c>
      <c r="AC2229" s="28">
        <f t="shared" si="3062"/>
        <v>3.2957105996973883E-7</v>
      </c>
      <c r="AD2229" s="28">
        <f t="shared" si="3063"/>
        <v>3.0351301753717377E-7</v>
      </c>
      <c r="AE2229" s="21">
        <f t="shared" si="3064"/>
        <v>32947.518162073815</v>
      </c>
      <c r="AF2229" s="10" cm="1">
        <f t="array" ref="AF2229">Lair(100000000/AE2229)</f>
        <v>3034.2468004196985</v>
      </c>
      <c r="AG2229" s="10">
        <f t="shared" si="3065"/>
        <v>1.0429273884922803E-2</v>
      </c>
      <c r="AH2229" s="10" t="b">
        <f t="shared" si="3056"/>
        <v>1</v>
      </c>
      <c r="AI2229" s="10">
        <f t="shared" ref="AI2229:AI2230" si="3118">$AF2229</f>
        <v>3034.2468004196985</v>
      </c>
      <c r="AJ2229" s="10">
        <f t="shared" ref="AJ2229:AJ2230" si="3119">AL2229/AK2229*AI2229</f>
        <v>9.2093340234789753E-3</v>
      </c>
      <c r="AK2229" s="16" cm="1">
        <f t="array" ref="AK2229">100000000/Lvac($AA2229)-0</f>
        <v>32947.515995010712</v>
      </c>
      <c r="AL2229" s="16">
        <f>MAX(0.1,0.007/$AA2229*$AE2229)</f>
        <v>0.1</v>
      </c>
      <c r="AM2229" s="10" cm="1">
        <f t="array" ref="AM2229">Lvac($AI2229)-$BA2229</f>
        <v>5.6965077073982684E-3</v>
      </c>
      <c r="AN2229" s="10">
        <f t="shared" ref="AN2229:AN2230" si="3120">$AK2229-($AX2229-$AW2229)</f>
        <v>-6.4004989289969672E-2</v>
      </c>
      <c r="AO2229" s="3">
        <f t="shared" ref="AO2229:AO2230" si="3121">AM2229/AJ2229</f>
        <v>0.61855805130698471</v>
      </c>
      <c r="AP2229" s="3">
        <v>0.64023494787771462</v>
      </c>
      <c r="AS2229" s="3">
        <f t="shared" si="3069"/>
        <v>-4.0049892850220203E-3</v>
      </c>
      <c r="AT2229" s="3" cm="1">
        <f t="array" ref="AT2229">AS2229-(100000000/LvacE($A2229)-$E2229)</f>
        <v>-5.360766954254359E-5</v>
      </c>
      <c r="AU2229" t="s">
        <v>4723</v>
      </c>
      <c r="AV2229" t="s">
        <v>4918</v>
      </c>
      <c r="AW2229" s="3">
        <v>35384.17</v>
      </c>
      <c r="AX2229" s="3">
        <v>68331.75</v>
      </c>
      <c r="AY2229" s="3"/>
      <c r="AZ2229" s="10" cm="1">
        <f t="array" ref="AZ2229">Lair(100000000/($AX2229-$AW2229))</f>
        <v>3034.2411053349633</v>
      </c>
      <c r="BA2229" s="10">
        <f t="shared" ref="BA2229:BA2230" si="3122">100000000/($AX2229-$AW2229)</f>
        <v>3035.1242792338617</v>
      </c>
      <c r="BB2229" s="12">
        <v>528000000</v>
      </c>
      <c r="BC2229" s="3">
        <v>0.748</v>
      </c>
      <c r="BD2229" s="12" cm="1">
        <f t="array" ref="BD2229">SfromgA($BB2229,$BA2229,"")</f>
        <v>7.2861266987594835</v>
      </c>
      <c r="BE2229" s="29">
        <f t="shared" ref="BE2229:BE2230" si="3123">(10^MAX(0.05, -0.312925054856973*((LN($BD2229))^(1/3)) + 0.454808404431693)-1)*100</f>
        <v>15.20504036877961</v>
      </c>
      <c r="BG2229" s="3"/>
      <c r="BH2229" s="3"/>
      <c r="BI2229" s="12">
        <f t="shared" ref="BI2229:BI2230" si="3124">IF($BB2229="",$BF2229,$BB2229)</f>
        <v>528000000</v>
      </c>
      <c r="BJ2229" s="29">
        <f t="shared" ref="BJ2229:BJ2230" si="3125">IF($BB2229="",$BH2229,$BE2229)</f>
        <v>15.20504036877961</v>
      </c>
      <c r="BK2229" s="3">
        <f t="shared" ref="BK2229:BK2230" si="3126">LN(BN2229*100000000/($AX2229-$AW2229)/$BI2229)</f>
        <v>-6.8739279772908546</v>
      </c>
      <c r="BL2229" s="13">
        <f>EXP(BK$4341*$AX2229+BK$4342)*$BI2229/(100000000/($AX2229-$AW2229))</f>
        <v>108.71289613716702</v>
      </c>
      <c r="BM2229" s="3">
        <f t="shared" ref="BM2229:BM2230" si="3127">LN(BL2229/$C2229)</f>
        <v>0.18890075647611201</v>
      </c>
      <c r="BN2229" s="16" cm="1">
        <f t="array" ref="BN2229">$C2229*EXP(poly_from_str(100000000/$E2229,BN$4342))</f>
        <v>179.94859253066261</v>
      </c>
      <c r="BO2229" s="3">
        <f t="shared" ref="BO2229:BO2230" si="3128">LN($C2229)</f>
        <v>4.499809670330265</v>
      </c>
      <c r="BP2229" s="13">
        <f t="shared" ref="BP2229:BP2230" si="3129">LN(BL2229/BN2229)</f>
        <v>-0.50396078624135421</v>
      </c>
      <c r="BY2229">
        <v>169694</v>
      </c>
    </row>
    <row r="2230" spans="1:77" hidden="1" x14ac:dyDescent="0.25">
      <c r="A2230">
        <v>3034.1439999999998</v>
      </c>
      <c r="B2230" s="2" t="str">
        <f t="shared" si="3055"/>
        <v/>
      </c>
      <c r="C2230">
        <v>9</v>
      </c>
      <c r="D2230" t="s">
        <v>134</v>
      </c>
      <c r="E2230">
        <v>32948.629999999997</v>
      </c>
      <c r="F2230">
        <v>50658</v>
      </c>
      <c r="G2230" t="s">
        <v>5</v>
      </c>
      <c r="H2230" s="5" t="s">
        <v>15</v>
      </c>
      <c r="I2230">
        <v>83607</v>
      </c>
      <c r="J2230" t="s">
        <v>3</v>
      </c>
      <c r="K2230" s="5" t="s">
        <v>16</v>
      </c>
      <c r="L2230">
        <v>50658.720000000001</v>
      </c>
      <c r="M2230" t="str">
        <f t="shared" si="3114"/>
        <v>e</v>
      </c>
      <c r="N2230" t="str">
        <f t="shared" si="3115"/>
        <v>13/2</v>
      </c>
      <c r="O2230">
        <v>83607.320000000007</v>
      </c>
      <c r="P2230" t="str">
        <f t="shared" si="3116"/>
        <v>o</v>
      </c>
      <c r="Q2230" t="str">
        <f t="shared" si="3117"/>
        <v>11/2</v>
      </c>
      <c r="R2230">
        <v>22</v>
      </c>
      <c r="AA2230" s="10">
        <f t="shared" si="3061"/>
        <v>3034.1439999999998</v>
      </c>
      <c r="AB2230" s="3" cm="1">
        <f t="array" ref="AB2230">100000000/Lvac(AA2230)</f>
        <v>32948.634417317749</v>
      </c>
      <c r="AC2230" s="28">
        <f t="shared" si="3062"/>
        <v>3.2958224790913027E-7</v>
      </c>
      <c r="AD2230" s="28">
        <f t="shared" si="3063"/>
        <v>3.0350271496362887E-7</v>
      </c>
      <c r="AE2230" s="21">
        <f t="shared" si="3064"/>
        <v>32948.632026998544</v>
      </c>
      <c r="AF2230" s="10" cm="1">
        <f t="array" ref="AF2230">Lair(100000000/AE2230)</f>
        <v>3034.1442201266345</v>
      </c>
      <c r="AG2230" s="10">
        <f t="shared" si="3065"/>
        <v>1.0429642498397861E-2</v>
      </c>
      <c r="AH2230" s="10" t="b">
        <f t="shared" si="3056"/>
        <v>1</v>
      </c>
      <c r="AI2230" s="10">
        <f t="shared" si="3118"/>
        <v>3034.1442201266345</v>
      </c>
      <c r="AJ2230" s="10">
        <f t="shared" si="3119"/>
        <v>7.366968067197088E-3</v>
      </c>
      <c r="AK2230" s="23" cm="1">
        <f t="array" ref="AK2230">100000000/Lvac($AA2230)+0</f>
        <v>32948.634417317749</v>
      </c>
      <c r="AL2230" s="23">
        <f>MAX(0.08,0.007/$AA2230*$AE2230)</f>
        <v>0.08</v>
      </c>
      <c r="AM2230" s="10" cm="1">
        <f t="array" ref="AM2230">Lvac($AI2230)-$BA2230</f>
        <v>-2.9501349717975245E-3</v>
      </c>
      <c r="AN2230" s="10">
        <f t="shared" si="3120"/>
        <v>3.4417317743645981E-2</v>
      </c>
      <c r="AO2230" s="3">
        <f t="shared" si="3121"/>
        <v>-0.4004544264191392</v>
      </c>
      <c r="AP2230" s="3">
        <v>-0.43034214461453602</v>
      </c>
      <c r="AS2230" s="3">
        <f t="shared" si="3069"/>
        <v>4.4173177520860918E-3</v>
      </c>
      <c r="AT2230" s="3" cm="1">
        <f t="array" ref="AT2230">AS2230-(100000000/LvacE($A2230)-$E2230)</f>
        <v>-5.3605945140589029E-5</v>
      </c>
      <c r="AU2230" t="s">
        <v>4916</v>
      </c>
      <c r="AV2230" t="s">
        <v>4919</v>
      </c>
      <c r="AW2230" s="3">
        <v>50658.720000000001</v>
      </c>
      <c r="AX2230" s="3">
        <v>83607.320000000007</v>
      </c>
      <c r="AY2230" s="3"/>
      <c r="AZ2230" s="10" cm="1">
        <f t="array" ref="AZ2230">Lair(100000000/($AX2230-$AW2230))</f>
        <v>3034.1471695246769</v>
      </c>
      <c r="BA2230" s="10">
        <f t="shared" si="3122"/>
        <v>3035.0303199528958</v>
      </c>
      <c r="BB2230" s="12">
        <v>1350000000</v>
      </c>
      <c r="BC2230" s="3">
        <v>0.436</v>
      </c>
      <c r="BD2230" s="12" cm="1">
        <f t="array" ref="BD2230">SfromgA($BB2230,$BA2230,"")</f>
        <v>18.627571132861476</v>
      </c>
      <c r="BE2230" s="29">
        <f t="shared" si="3123"/>
        <v>12.201845430196357</v>
      </c>
      <c r="BG2230" s="3"/>
      <c r="BH2230" s="3"/>
      <c r="BI2230" s="12">
        <f t="shared" si="3124"/>
        <v>1350000000</v>
      </c>
      <c r="BJ2230" s="29">
        <f t="shared" si="3125"/>
        <v>12.201845430196357</v>
      </c>
      <c r="BK2230" s="3">
        <f t="shared" si="3126"/>
        <v>-10.115353305663362</v>
      </c>
      <c r="BL2230" s="13">
        <f>EXP(BK$4341*$AX2230+BK$4342)*$BI2230/(100000000/($AX2230-$AW2230))</f>
        <v>87.083271990881329</v>
      </c>
      <c r="BM2230" s="3">
        <f t="shared" si="3127"/>
        <v>2.2696402328635115</v>
      </c>
      <c r="BN2230" s="16" cm="1">
        <f t="array" ref="BN2230">$C2230*EXP(poly_from_str(100000000/$E2230,BN$4342))</f>
        <v>17.994037089180374</v>
      </c>
      <c r="BO2230" s="3">
        <f t="shared" si="3128"/>
        <v>2.1972245773362196</v>
      </c>
      <c r="BP2230" s="13">
        <f t="shared" si="3129"/>
        <v>1.5768243800098416</v>
      </c>
      <c r="BY2230">
        <v>16969</v>
      </c>
    </row>
    <row r="2231" spans="1:77" hidden="1" x14ac:dyDescent="0.25">
      <c r="A2231">
        <v>3034.11</v>
      </c>
      <c r="B2231" s="2" t="str">
        <f t="shared" si="3055"/>
        <v/>
      </c>
      <c r="C2231">
        <v>0</v>
      </c>
      <c r="E2231">
        <v>32949</v>
      </c>
      <c r="R2231">
        <v>22</v>
      </c>
      <c r="S2231" t="s">
        <v>22</v>
      </c>
      <c r="AA2231" s="10">
        <f t="shared" si="3061"/>
        <v>3034.11</v>
      </c>
      <c r="AB2231" s="3" cm="1">
        <f t="array" ref="AB2231">100000000/Lvac(AA2231)</f>
        <v>32949.003621932599</v>
      </c>
      <c r="AC2231" s="28">
        <f t="shared" si="3062"/>
        <v>3.2958594118209294E-7</v>
      </c>
      <c r="AD2231" s="28">
        <f t="shared" si="3063"/>
        <v>3.0349931411411396E-7</v>
      </c>
      <c r="AE2231" s="21">
        <f t="shared" si="3064"/>
        <v>32949.001661975541</v>
      </c>
      <c r="AF2231" s="10" cm="1">
        <f t="array" ref="AF2231">Lair(100000000/AE2231)</f>
        <v>3034.1101804901527</v>
      </c>
      <c r="AG2231" s="10">
        <f t="shared" si="3065"/>
        <v>1.0429764184873423E-2</v>
      </c>
      <c r="AH2231" s="10" t="b">
        <f t="shared" si="3056"/>
        <v>1</v>
      </c>
      <c r="AI2231" s="10">
        <f t="shared" si="3078"/>
        <v>3034.11</v>
      </c>
      <c r="AJ2231">
        <v>3.0000000000000001E-3</v>
      </c>
      <c r="AK2231" s="3" cm="1">
        <f t="array" ref="AK2231">100000000/Lvac($AA2231)</f>
        <v>32949.003621932599</v>
      </c>
      <c r="AL2231" s="21">
        <f t="shared" ref="AL2231:AL2234" si="3130">AJ2231/AI2231*AK2231</f>
        <v>3.2578585109240533E-2</v>
      </c>
      <c r="AM2231" s="21"/>
      <c r="AN2231" s="21"/>
      <c r="AO2231" s="21"/>
      <c r="AP2231" s="21"/>
      <c r="AS2231" s="3">
        <f t="shared" si="3069"/>
        <v>3.6219325993442908E-3</v>
      </c>
      <c r="AT2231" s="3" cm="1">
        <f t="array" ref="AT2231">AS2231-(100000000/LvacE($A2231)-$E2231)</f>
        <v>-5.3605377615895122E-5</v>
      </c>
      <c r="BB2231"/>
      <c r="BC2231"/>
      <c r="BD2231"/>
      <c r="BE2231"/>
      <c r="BF2231"/>
      <c r="BG2231"/>
      <c r="BH2231"/>
      <c r="BI2231"/>
      <c r="BJ2231"/>
      <c r="BN2231" s="16" cm="1">
        <f t="array" ref="BN2231">$C2231*EXP(poly_from_str(100000000/$E2231,BN$4342))</f>
        <v>0</v>
      </c>
      <c r="BO2231" s="16"/>
      <c r="BY2231" t="e">
        <v>#N/A</v>
      </c>
    </row>
    <row r="2232" spans="1:77" hidden="1" x14ac:dyDescent="0.25">
      <c r="A2232">
        <v>3034.0770000000002</v>
      </c>
      <c r="B2232" s="2" t="str">
        <f t="shared" si="3055"/>
        <v/>
      </c>
      <c r="C2232">
        <v>0</v>
      </c>
      <c r="E2232">
        <v>32949.360000000001</v>
      </c>
      <c r="R2232">
        <v>22</v>
      </c>
      <c r="S2232" t="s">
        <v>22</v>
      </c>
      <c r="AA2232" s="10">
        <f t="shared" si="3061"/>
        <v>3034.0770000000002</v>
      </c>
      <c r="AB2232" s="3" cm="1">
        <f t="array" ref="AB2232">100000000/Lvac(AA2232)</f>
        <v>32949.361975500789</v>
      </c>
      <c r="AC2232" s="28">
        <f t="shared" si="3062"/>
        <v>3.2958952590853823E-7</v>
      </c>
      <c r="AD2232" s="28">
        <f t="shared" si="3063"/>
        <v>3.0349601328958699E-7</v>
      </c>
      <c r="AE2232" s="21">
        <f t="shared" si="3064"/>
        <v>32949.360906465437</v>
      </c>
      <c r="AF2232" s="10" cm="1">
        <f t="array" ref="AF2232">Lair(100000000/AE2232)</f>
        <v>3034.0770984440715</v>
      </c>
      <c r="AG2232" s="10">
        <f t="shared" si="3065"/>
        <v>1.0429882296247061E-2</v>
      </c>
      <c r="AH2232" s="10" t="b">
        <f t="shared" si="3056"/>
        <v>1</v>
      </c>
      <c r="AI2232" s="10">
        <f t="shared" si="3078"/>
        <v>3034.0770000000002</v>
      </c>
      <c r="AJ2232">
        <v>3.0000000000000001E-3</v>
      </c>
      <c r="AK2232" s="3" cm="1">
        <f t="array" ref="AK2232">100000000/Lvac($AA2232)</f>
        <v>32949.361975500789</v>
      </c>
      <c r="AL2232" s="21">
        <f t="shared" si="3130"/>
        <v>3.2579293777482365E-2</v>
      </c>
      <c r="AM2232" s="21"/>
      <c r="AN2232" s="21"/>
      <c r="AO2232" s="21"/>
      <c r="AP2232" s="21"/>
      <c r="AS2232" s="3">
        <f t="shared" si="3069"/>
        <v>1.9755007888306864E-3</v>
      </c>
      <c r="AT2232" s="3" cm="1">
        <f t="array" ref="AT2232">AS2232-(100000000/LvacE($A2232)-$E2232)</f>
        <v>-5.3604824643116444E-5</v>
      </c>
      <c r="BB2232"/>
      <c r="BC2232"/>
      <c r="BD2232"/>
      <c r="BE2232"/>
      <c r="BF2232"/>
      <c r="BG2232"/>
      <c r="BH2232"/>
      <c r="BI2232"/>
      <c r="BJ2232"/>
      <c r="BN2232" s="16" cm="1">
        <f t="array" ref="BN2232">$C2232*EXP(poly_from_str(100000000/$E2232,BN$4342))</f>
        <v>0</v>
      </c>
      <c r="BO2232" s="16"/>
      <c r="BY2232" t="e">
        <v>#N/A</v>
      </c>
    </row>
    <row r="2233" spans="1:77" hidden="1" x14ac:dyDescent="0.25">
      <c r="A2233">
        <v>3034.0479999999998</v>
      </c>
      <c r="B2233" s="2" t="str">
        <f t="shared" si="3055"/>
        <v/>
      </c>
      <c r="C2233">
        <v>0</v>
      </c>
      <c r="E2233">
        <v>32949.68</v>
      </c>
      <c r="R2233">
        <v>22</v>
      </c>
      <c r="S2233" t="s">
        <v>22</v>
      </c>
      <c r="AA2233" s="10">
        <f t="shared" si="3061"/>
        <v>3034.0479999999998</v>
      </c>
      <c r="AB2233" s="3" cm="1">
        <f t="array" ref="AB2233">100000000/Lvac(AA2233)</f>
        <v>32949.676898707628</v>
      </c>
      <c r="AC2233" s="28">
        <f t="shared" si="3062"/>
        <v>3.2959267618706103E-7</v>
      </c>
      <c r="AD2233" s="28">
        <f t="shared" si="3063"/>
        <v>3.0349311256500442E-7</v>
      </c>
      <c r="AE2233" s="21">
        <f t="shared" si="3064"/>
        <v>32949.678576990613</v>
      </c>
      <c r="AF2233" s="10" cm="1">
        <f t="array" ref="AF2233">Lair(100000000/AE2233)</f>
        <v>3034.0478454552158</v>
      </c>
      <c r="AG2233" s="10">
        <f t="shared" si="3065"/>
        <v>1.0429986094272014E-2</v>
      </c>
      <c r="AH2233" s="10" t="b">
        <f t="shared" si="3056"/>
        <v>1</v>
      </c>
      <c r="AI2233" s="10">
        <f t="shared" si="3078"/>
        <v>3034.0479999999998</v>
      </c>
      <c r="AJ2233">
        <v>3.0000000000000001E-3</v>
      </c>
      <c r="AK2233" s="3" cm="1">
        <f t="array" ref="AK2233">100000000/Lvac($AA2233)</f>
        <v>32949.676898707628</v>
      </c>
      <c r="AL2233" s="21">
        <f t="shared" si="3130"/>
        <v>3.257991656563209E-2</v>
      </c>
      <c r="AM2233" s="21"/>
      <c r="AN2233" s="21"/>
      <c r="AO2233" s="21"/>
      <c r="AP2233" s="21"/>
      <c r="AS2233" s="3">
        <f t="shared" si="3069"/>
        <v>-3.1012923718662933E-3</v>
      </c>
      <c r="AT2233" s="3" cm="1">
        <f t="array" ref="AT2233">AS2233-(100000000/LvacE($A2233)-$E2233)</f>
        <v>-5.3604337153956294E-5</v>
      </c>
      <c r="BB2233"/>
      <c r="BC2233"/>
      <c r="BD2233"/>
      <c r="BE2233"/>
      <c r="BF2233"/>
      <c r="BG2233"/>
      <c r="BH2233"/>
      <c r="BI2233"/>
      <c r="BJ2233"/>
      <c r="BN2233" s="16" cm="1">
        <f t="array" ref="BN2233">$C2233*EXP(poly_from_str(100000000/$E2233,BN$4342))</f>
        <v>0</v>
      </c>
      <c r="BO2233" s="16"/>
      <c r="BY2233" t="e">
        <v>#N/A</v>
      </c>
    </row>
    <row r="2234" spans="1:77" hidden="1" x14ac:dyDescent="0.25">
      <c r="A2234">
        <v>3033.346</v>
      </c>
      <c r="B2234" s="2" t="str">
        <f t="shared" si="3055"/>
        <v/>
      </c>
      <c r="C2234">
        <v>0</v>
      </c>
      <c r="E2234">
        <v>32957.300000000003</v>
      </c>
      <c r="R2234">
        <v>22</v>
      </c>
      <c r="S2234" t="s">
        <v>22</v>
      </c>
      <c r="AA2234" s="10">
        <f t="shared" si="3061"/>
        <v>3033.346</v>
      </c>
      <c r="AB2234" s="3" cm="1">
        <f t="array" ref="AB2234">100000000/Lvac(AA2234)</f>
        <v>32957.302049192076</v>
      </c>
      <c r="AC2234" s="28">
        <f t="shared" si="3062"/>
        <v>3.2966895303074558E-7</v>
      </c>
      <c r="AD2234" s="28">
        <f t="shared" si="3063"/>
        <v>3.0342289502563039E-7</v>
      </c>
      <c r="AE2234" s="21">
        <f t="shared" si="3064"/>
        <v>32957.30093978854</v>
      </c>
      <c r="AF2234" s="10" cm="1">
        <f t="array" ref="AF2234">Lair(100000000/AE2234)</f>
        <v>3033.3461021122307</v>
      </c>
      <c r="AG2234" s="10">
        <f t="shared" si="3065"/>
        <v>1.0432499630637599E-2</v>
      </c>
      <c r="AH2234" s="10" t="b">
        <f t="shared" si="3056"/>
        <v>1</v>
      </c>
      <c r="AI2234" s="10">
        <f t="shared" si="3078"/>
        <v>3033.346</v>
      </c>
      <c r="AJ2234">
        <v>3.0000000000000001E-3</v>
      </c>
      <c r="AK2234" s="3" cm="1">
        <f t="array" ref="AK2234">100000000/Lvac($AA2234)</f>
        <v>32957.302049192076</v>
      </c>
      <c r="AL2234" s="21">
        <f t="shared" si="3130"/>
        <v>3.2594997783825595E-2</v>
      </c>
      <c r="AM2234" s="21"/>
      <c r="AN2234" s="21"/>
      <c r="AO2234" s="21"/>
      <c r="AP2234" s="21"/>
      <c r="AS2234" s="3">
        <f t="shared" si="3069"/>
        <v>2.0491920731728896E-3</v>
      </c>
      <c r="AT2234" s="3" cm="1">
        <f t="array" ref="AT2234">AS2234-(100000000/LvacE($A2234)-$E2234)</f>
        <v>-5.3592506446875632E-5</v>
      </c>
      <c r="BB2234"/>
      <c r="BC2234"/>
      <c r="BD2234"/>
      <c r="BE2234"/>
      <c r="BF2234"/>
      <c r="BG2234"/>
      <c r="BH2234"/>
      <c r="BI2234"/>
      <c r="BJ2234"/>
      <c r="BN2234" s="16" cm="1">
        <f t="array" ref="BN2234">$C2234*EXP(poly_from_str(100000000/$E2234,BN$4342))</f>
        <v>0</v>
      </c>
      <c r="BO2234" s="16"/>
      <c r="BY2234" t="e">
        <v>#N/A</v>
      </c>
    </row>
    <row r="2235" spans="1:77" hidden="1" x14ac:dyDescent="0.25">
      <c r="A2235">
        <v>3033.3090000000002</v>
      </c>
      <c r="B2235" s="2" t="str">
        <f t="shared" si="3055"/>
        <v/>
      </c>
      <c r="C2235">
        <v>100</v>
      </c>
      <c r="D2235" t="s">
        <v>170</v>
      </c>
      <c r="E2235">
        <v>32957.699999999997</v>
      </c>
      <c r="F2235">
        <v>28399</v>
      </c>
      <c r="G2235" t="s">
        <v>5</v>
      </c>
      <c r="H2235" s="5" t="s">
        <v>8</v>
      </c>
      <c r="I2235">
        <v>61357</v>
      </c>
      <c r="J2235" t="s">
        <v>3</v>
      </c>
      <c r="K2235" s="5" t="s">
        <v>4</v>
      </c>
      <c r="L2235">
        <v>28399.43</v>
      </c>
      <c r="M2235" t="str">
        <f>$G2235&amp;""</f>
        <v>e</v>
      </c>
      <c r="N2235" t="str">
        <f>$H2235&amp;""</f>
        <v>7/2</v>
      </c>
      <c r="O2235">
        <v>61357.04</v>
      </c>
      <c r="P2235" t="str">
        <f>$J2235&amp;""</f>
        <v>o</v>
      </c>
      <c r="Q2235" t="str">
        <f>$K2235&amp;""</f>
        <v>9/2</v>
      </c>
      <c r="R2235">
        <v>22</v>
      </c>
      <c r="AA2235" s="10">
        <f t="shared" si="3061"/>
        <v>3033.3090000000002</v>
      </c>
      <c r="AB2235" s="3" cm="1">
        <f t="array" ref="AB2235">100000000/Lvac(AA2235)</f>
        <v>32957.704042494035</v>
      </c>
      <c r="AC2235" s="28">
        <f t="shared" si="3062"/>
        <v>3.2967297429968391E-7</v>
      </c>
      <c r="AD2235" s="28">
        <f t="shared" si="3063"/>
        <v>3.0341919410121815E-7</v>
      </c>
      <c r="AE2235" s="21">
        <f t="shared" si="3064"/>
        <v>32957.701853896106</v>
      </c>
      <c r="AF2235" s="10" cm="1">
        <f t="array" ref="AF2235">Lair(100000000/AE2235)</f>
        <v>3033.3092014390309</v>
      </c>
      <c r="AG2235" s="10">
        <f t="shared" si="3065"/>
        <v>1.0432632158888861E-2</v>
      </c>
      <c r="AH2235" s="10" t="b">
        <f t="shared" si="3056"/>
        <v>1</v>
      </c>
      <c r="AI2235" s="10">
        <f>$AF2235</f>
        <v>3033.3092014390309</v>
      </c>
      <c r="AJ2235" s="10">
        <f>AL2235/AK2235*AI2235</f>
        <v>9.2036423336044042E-3</v>
      </c>
      <c r="AK2235" s="16" cm="1">
        <f t="array" ref="AK2235">100000000/Lvac($AA2235)-0</f>
        <v>32957.704042494035</v>
      </c>
      <c r="AL2235" s="16">
        <f>MAX(0.1,0.007/$AA2235*$AE2235)</f>
        <v>0.1</v>
      </c>
      <c r="AM2235" s="10" cm="1">
        <f t="array" ref="AM2235">Lvac($AI2235)-$BA2235</f>
        <v>-8.4563889745368215E-3</v>
      </c>
      <c r="AN2235" s="10">
        <f>$AK2235-($AX2235-$AW2235)</f>
        <v>9.4042494034511037E-2</v>
      </c>
      <c r="AO2235" s="3">
        <f>AM2235/AJ2235</f>
        <v>-0.91880895280565111</v>
      </c>
      <c r="AP2235" s="3">
        <v>-0.94070136514231306</v>
      </c>
      <c r="AS2235" s="3">
        <f t="shared" si="3069"/>
        <v>4.0424940380034968E-3</v>
      </c>
      <c r="AT2235" s="3" cm="1">
        <f t="array" ref="AT2235">AS2235-(100000000/LvacE($A2235)-$E2235)</f>
        <v>-5.3591880714520812E-5</v>
      </c>
      <c r="AU2235" t="s">
        <v>4970</v>
      </c>
      <c r="AV2235" t="s">
        <v>4898</v>
      </c>
      <c r="AW2235" s="3">
        <v>28399.43</v>
      </c>
      <c r="AX2235" s="3">
        <v>61357.04</v>
      </c>
      <c r="AY2235" s="3"/>
      <c r="AZ2235" s="10" cm="1">
        <f t="array" ref="AZ2235">Lair(100000000/($AX2235-$AW2235))</f>
        <v>3033.3176557157817</v>
      </c>
      <c r="BA2235" s="10">
        <f>100000000/($AX2235-$AW2235)</f>
        <v>3034.2005988905144</v>
      </c>
      <c r="BB2235" s="12">
        <v>809000000</v>
      </c>
      <c r="BC2235" s="3">
        <v>0.82199999999999995</v>
      </c>
      <c r="BD2235" s="12" cm="1">
        <f t="array" ref="BD2235">SfromgA($BB2235,$BA2235,"")</f>
        <v>11.15359191885695</v>
      </c>
      <c r="BE2235" s="29">
        <f>(10^MAX(0.05, -0.312925054856973*((LN($BD2235))^(1/3)) + 0.454808404431693)-1)*100</f>
        <v>12.201845430196357</v>
      </c>
      <c r="BF2235" s="12">
        <v>724525454.37370265</v>
      </c>
      <c r="BG2235" s="12" cm="1">
        <f t="array" ref="BG2235">SfromgA($BF2235,$BA2235,"")</f>
        <v>9.9889508688611741</v>
      </c>
      <c r="BH2235" s="29">
        <f>(10^MAX(0.05, -0.312925054856973*((LN($BG2235))^(1/3)) + 0.454808404431693)-1)*100</f>
        <v>12.201845430196357</v>
      </c>
      <c r="BI2235" s="12">
        <f>IF($BB2235="",$BF2235,$BB2235)</f>
        <v>809000000</v>
      </c>
      <c r="BJ2235" s="29">
        <f>IF($BB2235="",$BH2235,$BE2235)</f>
        <v>12.201845430196357</v>
      </c>
      <c r="BK2235" s="3">
        <f>LN(BN2235*100000000/($AX2235-$AW2235)/$BI2235)</f>
        <v>-7.195999882567115</v>
      </c>
      <c r="BL2235" s="13">
        <f>EXP(BK$4341*$AX2235+BK$4342)*$BI2235/(100000000/($AX2235-$AW2235))</f>
        <v>283.05945875892229</v>
      </c>
      <c r="BM2235" s="3">
        <f t="shared" ref="BM2235" si="3131">LN(BL2235/$C2235)</f>
        <v>1.0404867912085252</v>
      </c>
      <c r="BN2235" s="16" cm="1">
        <f t="array" ref="BN2235">$C2235*EXP(poly_from_str(100000000/$E2235,BN$4342))</f>
        <v>199.8578407897769</v>
      </c>
      <c r="BO2235" s="3">
        <f>LN($C2235)</f>
        <v>4.6051701859880918</v>
      </c>
      <c r="BP2235" s="13">
        <f>LN(BL2235/BN2235)</f>
        <v>0.34805065943497759</v>
      </c>
      <c r="BY2235">
        <v>188484</v>
      </c>
    </row>
    <row r="2236" spans="1:77" hidden="1" x14ac:dyDescent="0.25">
      <c r="A2236">
        <v>3033.1660000000002</v>
      </c>
      <c r="B2236" s="2" t="str">
        <f t="shared" si="3055"/>
        <v/>
      </c>
      <c r="C2236">
        <v>0</v>
      </c>
      <c r="E2236">
        <v>32959.26</v>
      </c>
      <c r="R2236">
        <v>22</v>
      </c>
      <c r="S2236" t="s">
        <v>22</v>
      </c>
      <c r="AA2236" s="10">
        <f t="shared" si="3061"/>
        <v>3033.1660000000002</v>
      </c>
      <c r="AB2236" s="3" cm="1">
        <f t="array" ref="AB2236">100000000/Lvac(AA2236)</f>
        <v>32959.257784475762</v>
      </c>
      <c r="AC2236" s="28">
        <f t="shared" si="3062"/>
        <v>3.2968851688301925E-7</v>
      </c>
      <c r="AD2236" s="28">
        <f t="shared" si="3063"/>
        <v>3.0340489052851577E-7</v>
      </c>
      <c r="AE2236" s="21">
        <f t="shared" si="3064"/>
        <v>32959.258984059743</v>
      </c>
      <c r="AF2236" s="10" cm="1">
        <f t="array" ref="AF2236">Lair(100000000/AE2236)</f>
        <v>3033.1658896004496</v>
      </c>
      <c r="AG2236" s="10">
        <f t="shared" si="3065"/>
        <v>1.0433144408264461E-2</v>
      </c>
      <c r="AH2236" s="10" t="b">
        <f t="shared" si="3056"/>
        <v>1</v>
      </c>
      <c r="AI2236" s="10">
        <f t="shared" si="3078"/>
        <v>3033.1660000000002</v>
      </c>
      <c r="AJ2236">
        <v>3.0000000000000001E-3</v>
      </c>
      <c r="AK2236" s="3" cm="1">
        <f t="array" ref="AK2236">100000000/Lvac($AA2236)</f>
        <v>32959.257784475762</v>
      </c>
      <c r="AL2236" s="21">
        <f t="shared" ref="AL2236:AL2237" si="3132">AJ2236/AI2236*AK2236</f>
        <v>3.2598866449586761E-2</v>
      </c>
      <c r="AM2236" s="21"/>
      <c r="AN2236" s="21"/>
      <c r="AO2236" s="21"/>
      <c r="AP2236" s="21"/>
      <c r="AS2236" s="3">
        <f t="shared" si="3069"/>
        <v>-2.2155242404551245E-3</v>
      </c>
      <c r="AT2236" s="3" cm="1">
        <f t="array" ref="AT2236">AS2236-(100000000/LvacE($A2236)-$E2236)</f>
        <v>-5.3589450544677675E-5</v>
      </c>
      <c r="BB2236"/>
      <c r="BC2236"/>
      <c r="BD2236"/>
      <c r="BE2236"/>
      <c r="BF2236"/>
      <c r="BG2236"/>
      <c r="BH2236"/>
      <c r="BI2236"/>
      <c r="BJ2236"/>
      <c r="BN2236" s="16" cm="1">
        <f t="array" ref="BN2236">$C2236*EXP(poly_from_str(100000000/$E2236,BN$4342))</f>
        <v>0</v>
      </c>
      <c r="BO2236" s="16"/>
      <c r="BY2236" t="e">
        <v>#N/A</v>
      </c>
    </row>
    <row r="2237" spans="1:77" hidden="1" x14ac:dyDescent="0.25">
      <c r="A2237">
        <v>3033.134</v>
      </c>
      <c r="B2237" s="2" t="str">
        <f t="shared" si="3055"/>
        <v/>
      </c>
      <c r="C2237">
        <v>0</v>
      </c>
      <c r="E2237">
        <v>32959.61</v>
      </c>
      <c r="R2237">
        <v>22</v>
      </c>
      <c r="S2237" t="s">
        <v>22</v>
      </c>
      <c r="AA2237" s="10">
        <f t="shared" si="3061"/>
        <v>3033.134</v>
      </c>
      <c r="AB2237" s="3" cm="1">
        <f t="array" ref="AB2237">100000000/Lvac(AA2237)</f>
        <v>32959.605495048105</v>
      </c>
      <c r="AC2237" s="28">
        <f t="shared" si="3062"/>
        <v>3.2969199514429632E-7</v>
      </c>
      <c r="AD2237" s="28">
        <f t="shared" si="3063"/>
        <v>3.0340168972903556E-7</v>
      </c>
      <c r="AE2237" s="21">
        <f t="shared" si="3064"/>
        <v>32959.60793427789</v>
      </c>
      <c r="AF2237" s="10" cm="1">
        <f t="array" ref="AF2237">Lair(100000000/AE2237)</f>
        <v>3033.1337755186919</v>
      </c>
      <c r="AG2237" s="10">
        <f t="shared" si="3065"/>
        <v>1.0433259047415662E-2</v>
      </c>
      <c r="AH2237" s="10" t="b">
        <f t="shared" si="3056"/>
        <v>1</v>
      </c>
      <c r="AI2237" s="10">
        <f t="shared" si="3078"/>
        <v>3033.134</v>
      </c>
      <c r="AJ2237">
        <v>3.0000000000000001E-3</v>
      </c>
      <c r="AK2237" s="3" cm="1">
        <f t="array" ref="AK2237">100000000/Lvac($AA2237)</f>
        <v>32959.605495048105</v>
      </c>
      <c r="AL2237" s="21">
        <f t="shared" si="3132"/>
        <v>3.2599554284493966E-2</v>
      </c>
      <c r="AM2237" s="21"/>
      <c r="AN2237" s="21"/>
      <c r="AO2237" s="21"/>
      <c r="AP2237" s="21"/>
      <c r="AS2237" s="3">
        <f t="shared" si="3069"/>
        <v>-4.5049518957966939E-3</v>
      </c>
      <c r="AT2237" s="3" cm="1">
        <f t="array" ref="AT2237">AS2237-(100000000/LvacE($A2237)-$E2237)</f>
        <v>-5.3588904847856611E-5</v>
      </c>
      <c r="BB2237"/>
      <c r="BC2237"/>
      <c r="BD2237"/>
      <c r="BE2237"/>
      <c r="BF2237"/>
      <c r="BG2237"/>
      <c r="BH2237"/>
      <c r="BI2237"/>
      <c r="BJ2237"/>
      <c r="BN2237" s="16" cm="1">
        <f t="array" ref="BN2237">$C2237*EXP(poly_from_str(100000000/$E2237,BN$4342))</f>
        <v>0</v>
      </c>
      <c r="BO2237" s="16"/>
      <c r="BY2237" t="e">
        <v>#N/A</v>
      </c>
    </row>
    <row r="2238" spans="1:77" hidden="1" x14ac:dyDescent="0.25">
      <c r="A2238">
        <v>3033.0990000000002</v>
      </c>
      <c r="B2238" s="2" t="str">
        <f t="shared" si="3055"/>
        <v/>
      </c>
      <c r="C2238">
        <v>9</v>
      </c>
      <c r="D2238" t="s">
        <v>170</v>
      </c>
      <c r="E2238">
        <v>32959.99</v>
      </c>
      <c r="F2238">
        <v>50647</v>
      </c>
      <c r="G2238" t="s">
        <v>5</v>
      </c>
      <c r="H2238" s="5" t="s">
        <v>16</v>
      </c>
      <c r="I2238">
        <v>83607</v>
      </c>
      <c r="J2238" t="s">
        <v>3</v>
      </c>
      <c r="K2238" s="5" t="s">
        <v>16</v>
      </c>
      <c r="L2238">
        <v>50647.35</v>
      </c>
      <c r="M2238" t="str">
        <f t="shared" ref="M2238:M2239" si="3133">$G2238&amp;""</f>
        <v>e</v>
      </c>
      <c r="N2238" t="str">
        <f t="shared" ref="N2238:N2239" si="3134">$H2238&amp;""</f>
        <v>11/2</v>
      </c>
      <c r="O2238">
        <v>83607.320000000007</v>
      </c>
      <c r="P2238" t="str">
        <f t="shared" ref="P2238:P2239" si="3135">$J2238&amp;""</f>
        <v>o</v>
      </c>
      <c r="Q2238" t="str">
        <f t="shared" ref="Q2238:Q2239" si="3136">$K2238&amp;""</f>
        <v>11/2</v>
      </c>
      <c r="R2238">
        <v>22</v>
      </c>
      <c r="AA2238" s="10">
        <f t="shared" si="3061"/>
        <v>3033.0990000000002</v>
      </c>
      <c r="AB2238" s="3" cm="1">
        <f t="array" ref="AB2238">100000000/Lvac(AA2238)</f>
        <v>32959.985811886858</v>
      </c>
      <c r="AC2238" s="28">
        <f t="shared" si="3062"/>
        <v>3.2969579957660466E-7</v>
      </c>
      <c r="AD2238" s="28">
        <f t="shared" si="3063"/>
        <v>3.033981888546065E-7</v>
      </c>
      <c r="AE2238" s="21">
        <f t="shared" si="3064"/>
        <v>32959.988079610637</v>
      </c>
      <c r="AF2238" s="10" cm="1">
        <f t="array" ref="AF2238">Lair(100000000/AE2238)</f>
        <v>3033.098791307134</v>
      </c>
      <c r="AG2238" s="10">
        <f t="shared" si="3065"/>
        <v>1.0433384438141791E-2</v>
      </c>
      <c r="AH2238" s="10" t="b">
        <f t="shared" si="3056"/>
        <v>1</v>
      </c>
      <c r="AI2238" s="10">
        <f t="shared" ref="AI2238:AI2239" si="3137">$AF2238</f>
        <v>3033.098791307134</v>
      </c>
      <c r="AJ2238" s="10">
        <f>AL2238/AK2238*AI2238</f>
        <v>9.2023667989968062E-3</v>
      </c>
      <c r="AK2238" s="16" cm="1">
        <f t="array" ref="AK2238">100000000/Lvac($AA2238)-0</f>
        <v>32959.985811886858</v>
      </c>
      <c r="AL2238" s="16">
        <f>MAX(0.1,0.007/$AA2238*$AE2238)</f>
        <v>0.1</v>
      </c>
      <c r="AM2238" s="10" cm="1">
        <f t="array" ref="AM2238">Lvac($AI2238)-$BA2238</f>
        <v>-1.6642371770103637E-3</v>
      </c>
      <c r="AN2238" s="10">
        <f t="shared" ref="AN2238:AN2239" si="3138">$AK2238-($AX2238-$AW2238)</f>
        <v>1.581188684940571E-2</v>
      </c>
      <c r="AO2238" s="3">
        <f t="shared" ref="AO2238:AO2239" si="3139">AM2238/AJ2238</f>
        <v>-0.18084882002223493</v>
      </c>
      <c r="AP2238" s="3">
        <v>-0.15816497036825461</v>
      </c>
      <c r="AS2238" s="3">
        <f t="shared" si="3069"/>
        <v>-4.1881131401169114E-3</v>
      </c>
      <c r="AT2238" s="3" cm="1">
        <f t="array" ref="AT2238">AS2238-(100000000/LvacE($A2238)-$E2238)</f>
        <v>-5.3588315495289862E-5</v>
      </c>
      <c r="AU2238" t="s">
        <v>4932</v>
      </c>
      <c r="AV2238" t="s">
        <v>4919</v>
      </c>
      <c r="AW2238" s="3">
        <v>50647.35</v>
      </c>
      <c r="AX2238" s="3">
        <v>83607.320000000007</v>
      </c>
      <c r="AY2238" s="3"/>
      <c r="AZ2238" s="10" cm="1">
        <f t="array" ref="AZ2238">Lair(100000000/($AX2238-$AW2238))</f>
        <v>3033.1004551286278</v>
      </c>
      <c r="BA2238" s="10">
        <f t="shared" ref="BA2238:BA2239" si="3140">100000000/($AX2238-$AW2238)</f>
        <v>3033.9833440382372</v>
      </c>
      <c r="BB2238" s="12">
        <v>1490000000</v>
      </c>
      <c r="BC2238" s="3">
        <v>0.872</v>
      </c>
      <c r="BD2238" s="12" cm="1">
        <f t="array" ref="BD2238">SfromgA($BB2238,$BA2238,"")</f>
        <v>20.538049919949071</v>
      </c>
      <c r="BE2238" s="29">
        <f t="shared" ref="BE2238:BE2239" si="3141">(10^MAX(0.05, -0.312925054856973*((LN($BD2238))^(1/3)) + 0.454808404431693)-1)*100</f>
        <v>12.201845430196357</v>
      </c>
      <c r="BG2238" s="3"/>
      <c r="BH2238" s="3"/>
      <c r="BI2238" s="12">
        <f t="shared" ref="BI2238:BI2239" si="3142">IF($BB2238="",$BF2238,$BB2238)</f>
        <v>1490000000</v>
      </c>
      <c r="BJ2238" s="29">
        <f t="shared" ref="BJ2238:BJ2239" si="3143">IF($BB2238="",$BH2238,$BE2238)</f>
        <v>12.201845430196357</v>
      </c>
      <c r="BK2238" s="3">
        <f t="shared" ref="BK2238:BK2239" si="3144">LN(BN2238*100000000/($AX2238-$AW2238)/$BI2238)</f>
        <v>-10.214847247579945</v>
      </c>
      <c r="BL2238" s="13">
        <f>EXP(BK$4341*$AX2238+BK$4342)*$BI2238/(100000000/($AX2238-$AW2238))</f>
        <v>96.147297174178149</v>
      </c>
      <c r="BM2238" s="3">
        <f t="shared" ref="BM2238:BM2239" si="3145">LN(BL2238/$C2238)</f>
        <v>2.3686567837904935</v>
      </c>
      <c r="BN2238" s="16" cm="1">
        <f t="array" ref="BN2238">$C2238*EXP(poly_from_str(100000000/$E2238,BN$4342))</f>
        <v>17.985448948121128</v>
      </c>
      <c r="BO2238" s="3">
        <f t="shared" ref="BO2238:BO2239" si="3146">LN($C2238)</f>
        <v>2.1972245773362196</v>
      </c>
      <c r="BP2238" s="13">
        <f t="shared" ref="BP2238:BP2239" si="3147">LN(BL2238/BN2238)</f>
        <v>1.6763183219264253</v>
      </c>
      <c r="BY2238">
        <v>16962</v>
      </c>
    </row>
    <row r="2239" spans="1:77" hidden="1" x14ac:dyDescent="0.25">
      <c r="A2239">
        <v>3031.8820000000001</v>
      </c>
      <c r="B2239" s="2" t="str">
        <f t="shared" si="3055"/>
        <v/>
      </c>
      <c r="C2239">
        <v>9</v>
      </c>
      <c r="D2239" t="s">
        <v>14</v>
      </c>
      <c r="E2239">
        <v>32973.22</v>
      </c>
      <c r="F2239">
        <v>35828</v>
      </c>
      <c r="G2239" t="s">
        <v>5</v>
      </c>
      <c r="H2239" s="5" t="s">
        <v>4</v>
      </c>
      <c r="I2239">
        <v>68801</v>
      </c>
      <c r="J2239" t="s">
        <v>3</v>
      </c>
      <c r="K2239" s="5" t="s">
        <v>8</v>
      </c>
      <c r="L2239">
        <v>35828.46</v>
      </c>
      <c r="M2239" t="str">
        <f t="shared" si="3133"/>
        <v>e</v>
      </c>
      <c r="N2239" t="str">
        <f t="shared" si="3134"/>
        <v>9/2</v>
      </c>
      <c r="O2239">
        <v>68801.67</v>
      </c>
      <c r="P2239" t="str">
        <f t="shared" si="3135"/>
        <v>o</v>
      </c>
      <c r="Q2239" t="str">
        <f t="shared" si="3136"/>
        <v>7/2</v>
      </c>
      <c r="R2239">
        <v>22</v>
      </c>
      <c r="AA2239" s="10">
        <f t="shared" si="3061"/>
        <v>3031.8820000000001</v>
      </c>
      <c r="AB2239" s="3" cm="1">
        <f t="array" ref="AB2239">100000000/Lvac(AA2239)</f>
        <v>32973.215432135366</v>
      </c>
      <c r="AC2239" s="28">
        <f t="shared" si="3062"/>
        <v>3.2982813974950214E-7</v>
      </c>
      <c r="AD2239" s="28">
        <f t="shared" si="3063"/>
        <v>3.0327645845100382E-7</v>
      </c>
      <c r="AE2239" s="21">
        <f t="shared" si="3064"/>
        <v>32973.217907302329</v>
      </c>
      <c r="AF2239" s="10" cm="1">
        <f t="array" ref="AF2239">Lair(100000000/AE2239)</f>
        <v>3031.881772399408</v>
      </c>
      <c r="AG2239" s="10">
        <f t="shared" si="3065"/>
        <v>1.0437747153770393E-2</v>
      </c>
      <c r="AH2239" s="10" t="b">
        <f t="shared" si="3056"/>
        <v>1</v>
      </c>
      <c r="AI2239" s="10">
        <f t="shared" si="3137"/>
        <v>3031.881772399408</v>
      </c>
      <c r="AJ2239">
        <v>7.0000000000000001E-3</v>
      </c>
      <c r="AK2239" s="3" cm="1">
        <f t="array" ref="AK2239">100000000/Lvac($AA2239)</f>
        <v>32973.215432135366</v>
      </c>
      <c r="AL2239" s="21">
        <f t="shared" ref="AL2239:AL2244" si="3148">AJ2239/AI2239*AK2239</f>
        <v>7.6128465867679379E-2</v>
      </c>
      <c r="AM2239" s="10" cm="1">
        <f t="array" ref="AM2239">Lvac($AI2239)-$BA2239</f>
        <v>-7.2728692930468242E-4</v>
      </c>
      <c r="AN2239" s="10">
        <f t="shared" si="3138"/>
        <v>5.4321353673003614E-3</v>
      </c>
      <c r="AO2239" s="3">
        <f t="shared" si="3139"/>
        <v>-0.10389813275781178</v>
      </c>
      <c r="AP2239" s="3">
        <v>-7.1375639955866585E-2</v>
      </c>
      <c r="AS2239" s="3">
        <f t="shared" si="3069"/>
        <v>-4.5678646347369067E-3</v>
      </c>
      <c r="AT2239" s="3" cm="1">
        <f t="array" ref="AT2239">AS2239-(100000000/LvacE($A2239)-$E2239)</f>
        <v>-5.3567455324809998E-5</v>
      </c>
      <c r="AU2239" t="s">
        <v>4768</v>
      </c>
      <c r="AV2239" t="s">
        <v>4852</v>
      </c>
      <c r="AW2239" s="3">
        <v>35828.46</v>
      </c>
      <c r="AX2239" s="3">
        <v>68801.67</v>
      </c>
      <c r="AY2239" s="3"/>
      <c r="AZ2239" s="10" cm="1">
        <f t="array" ref="AZ2239">Lair(100000000/($AX2239-$AW2239))</f>
        <v>3031.8824995046975</v>
      </c>
      <c r="BA2239" s="10">
        <f t="shared" si="3140"/>
        <v>3032.765084139518</v>
      </c>
      <c r="BB2239" s="12">
        <v>95900000</v>
      </c>
      <c r="BC2239" s="3">
        <v>0.188</v>
      </c>
      <c r="BD2239" s="12" cm="1">
        <f t="array" ref="BD2239">SfromgA($BB2239,$BA2239,"")</f>
        <v>1.3202868005364043</v>
      </c>
      <c r="BE2239" s="29">
        <f t="shared" si="3141"/>
        <v>78.079637849051807</v>
      </c>
      <c r="BG2239" s="3"/>
      <c r="BH2239" s="3"/>
      <c r="BI2239" s="12">
        <f t="shared" si="3142"/>
        <v>95900000</v>
      </c>
      <c r="BJ2239" s="29">
        <f t="shared" si="3143"/>
        <v>78.079637849051807</v>
      </c>
      <c r="BK2239" s="3">
        <f t="shared" si="3144"/>
        <v>-7.4726019015121778</v>
      </c>
      <c r="BL2239" s="13">
        <f>EXP(BK$4341*$AX2239+BK$4342)*$BI2239/(100000000/($AX2239-$AW2239))</f>
        <v>19.067649029794044</v>
      </c>
      <c r="BM2239" s="3">
        <f t="shared" si="3145"/>
        <v>0.75076855359582828</v>
      </c>
      <c r="BN2239" s="16" cm="1">
        <f t="array" ref="BN2239">$C2239*EXP(poly_from_str(100000000/$E2239,BN$4342))</f>
        <v>17.975048233208707</v>
      </c>
      <c r="BO2239" s="3">
        <f t="shared" si="3146"/>
        <v>2.1972245773362196</v>
      </c>
      <c r="BP2239" s="13">
        <f t="shared" si="3147"/>
        <v>5.90085439789571E-2</v>
      </c>
      <c r="BY2239">
        <v>16954</v>
      </c>
    </row>
    <row r="2240" spans="1:77" hidden="1" x14ac:dyDescent="0.25">
      <c r="A2240">
        <v>3031.75</v>
      </c>
      <c r="B2240" s="2" t="str">
        <f t="shared" si="3055"/>
        <v/>
      </c>
      <c r="C2240">
        <v>3</v>
      </c>
      <c r="E2240">
        <v>32974.65</v>
      </c>
      <c r="R2240">
        <v>22</v>
      </c>
      <c r="S2240" t="s">
        <v>22</v>
      </c>
      <c r="AA2240" s="10">
        <f t="shared" si="3061"/>
        <v>3031.75</v>
      </c>
      <c r="AB2240" s="3" cm="1">
        <f t="array" ref="AB2240">100000000/Lvac(AA2240)</f>
        <v>32974.651000623919</v>
      </c>
      <c r="AC2240" s="28">
        <f t="shared" si="3062"/>
        <v>3.2984250020615158E-7</v>
      </c>
      <c r="AD2240" s="28">
        <f t="shared" si="3063"/>
        <v>3.0326325515350527E-7</v>
      </c>
      <c r="AE2240" s="21">
        <f t="shared" si="3064"/>
        <v>32974.650458377364</v>
      </c>
      <c r="AF2240" s="10" cm="1">
        <f t="array" ref="AF2240">Lair(100000000/AE2240)</f>
        <v>3031.7500498572035</v>
      </c>
      <c r="AG2240" s="10">
        <f t="shared" si="3065"/>
        <v>1.0438220664735536E-2</v>
      </c>
      <c r="AH2240" s="10" t="b">
        <f t="shared" si="3056"/>
        <v>1</v>
      </c>
      <c r="AI2240" s="10">
        <f t="shared" si="3078"/>
        <v>3031.75</v>
      </c>
      <c r="AJ2240">
        <v>3.0000000000000001E-3</v>
      </c>
      <c r="AK2240" s="3" cm="1">
        <f t="array" ref="AK2240">100000000/Lvac($AA2240)</f>
        <v>32974.651000623919</v>
      </c>
      <c r="AL2240" s="21">
        <f t="shared" si="3148"/>
        <v>3.2629323988413214E-2</v>
      </c>
      <c r="AM2240" s="21"/>
      <c r="AN2240" s="21"/>
      <c r="AO2240" s="21"/>
      <c r="AP2240" s="21"/>
      <c r="AS2240" s="3">
        <f t="shared" si="3069"/>
        <v>1.0006239172071218E-3</v>
      </c>
      <c r="AT2240" s="3" cm="1">
        <f t="array" ref="AT2240">AS2240-(100000000/LvacE($A2240)-$E2240)</f>
        <v>-5.3565170674119145E-5</v>
      </c>
      <c r="BB2240"/>
      <c r="BC2240"/>
      <c r="BD2240"/>
      <c r="BE2240"/>
      <c r="BF2240"/>
      <c r="BG2240"/>
      <c r="BH2240"/>
      <c r="BI2240"/>
      <c r="BJ2240"/>
      <c r="BN2240" s="16" cm="1">
        <f t="array" ref="BN2240">$C2240*EXP(poly_from_str(100000000/$E2240,BN$4342))</f>
        <v>5.991299459803999</v>
      </c>
      <c r="BO2240" s="16"/>
      <c r="BY2240">
        <v>5651</v>
      </c>
    </row>
    <row r="2241" spans="1:77" hidden="1" x14ac:dyDescent="0.25">
      <c r="A2241">
        <v>3031.143</v>
      </c>
      <c r="B2241" s="2" t="str">
        <f t="shared" si="3055"/>
        <v/>
      </c>
      <c r="C2241">
        <v>1</v>
      </c>
      <c r="D2241" t="s">
        <v>143</v>
      </c>
      <c r="E2241">
        <v>32981.25</v>
      </c>
      <c r="R2241">
        <v>22</v>
      </c>
      <c r="S2241" t="s">
        <v>22</v>
      </c>
      <c r="AA2241" s="10">
        <f t="shared" si="3061"/>
        <v>3031.143</v>
      </c>
      <c r="AB2241" s="3" cm="1">
        <f t="array" ref="AB2241">100000000/Lvac(AA2241)</f>
        <v>32981.254049898496</v>
      </c>
      <c r="AC2241" s="28">
        <f t="shared" si="3062"/>
        <v>3.2990855264829145E-7</v>
      </c>
      <c r="AD2241" s="28">
        <f t="shared" si="3063"/>
        <v>3.0320253999046396E-7</v>
      </c>
      <c r="AE2241" s="21">
        <f t="shared" si="3064"/>
        <v>32981.251854419083</v>
      </c>
      <c r="AF2241" s="10" cm="1">
        <f t="array" ref="AF2241">Lair(100000000/AE2241)</f>
        <v>3031.1432017839393</v>
      </c>
      <c r="AG2241" s="10">
        <f t="shared" si="3065"/>
        <v>1.0440398894063806E-2</v>
      </c>
      <c r="AH2241" s="10" t="b">
        <f t="shared" si="3056"/>
        <v>1</v>
      </c>
      <c r="AI2241" s="10">
        <f t="shared" si="3078"/>
        <v>3031.143</v>
      </c>
      <c r="AJ2241">
        <v>7.0000000000000001E-3</v>
      </c>
      <c r="AK2241" s="3" cm="1">
        <f t="array" ref="AK2241">100000000/Lvac($AA2241)</f>
        <v>32981.254049898496</v>
      </c>
      <c r="AL2241" s="21">
        <f t="shared" si="3148"/>
        <v>7.6165584516893287E-2</v>
      </c>
      <c r="AM2241" s="21"/>
      <c r="AN2241" s="21"/>
      <c r="AO2241" s="21"/>
      <c r="AP2241" s="21"/>
      <c r="AS2241" s="3">
        <f t="shared" si="3069"/>
        <v>4.0498984963051043E-3</v>
      </c>
      <c r="AT2241" s="3" cm="1">
        <f t="array" ref="AT2241">AS2241-(100000000/LvacE($A2241)-$E2241)</f>
        <v>-5.3554613259620965E-5</v>
      </c>
      <c r="BB2241"/>
      <c r="BC2241"/>
      <c r="BD2241"/>
      <c r="BE2241"/>
      <c r="BF2241"/>
      <c r="BG2241"/>
      <c r="BH2241"/>
      <c r="BI2241"/>
      <c r="BJ2241"/>
      <c r="BN2241" s="16" cm="1">
        <f t="array" ref="BN2241">$C2241*EXP(poly_from_str(100000000/$E2241,BN$4342))</f>
        <v>1.9965029509721963</v>
      </c>
      <c r="BO2241" s="16"/>
      <c r="BY2241">
        <v>1883</v>
      </c>
    </row>
    <row r="2242" spans="1:77" hidden="1" x14ac:dyDescent="0.25">
      <c r="A2242">
        <v>3030.7170000000001</v>
      </c>
      <c r="B2242" s="2" t="str">
        <f t="shared" ref="B2242:B2305" si="3149">IF(OR(A2242=A2241,A2242=A2243),IF(B2241="",1,B2241+1),"")</f>
        <v/>
      </c>
      <c r="C2242">
        <v>2</v>
      </c>
      <c r="D2242" t="s">
        <v>1155</v>
      </c>
      <c r="E2242">
        <v>32985.89</v>
      </c>
      <c r="F2242">
        <v>33338</v>
      </c>
      <c r="G2242" t="s">
        <v>5</v>
      </c>
      <c r="H2242" s="5" t="s">
        <v>19</v>
      </c>
      <c r="I2242">
        <v>66324</v>
      </c>
      <c r="J2242" t="s">
        <v>3</v>
      </c>
      <c r="K2242" s="5" t="s">
        <v>113</v>
      </c>
      <c r="L2242">
        <v>33338.370000000003</v>
      </c>
      <c r="M2242" t="str">
        <f>$G2242&amp;""</f>
        <v>e</v>
      </c>
      <c r="N2242" t="str">
        <f>$H2242&amp;""</f>
        <v>3/2</v>
      </c>
      <c r="O2242">
        <v>66324.84</v>
      </c>
      <c r="P2242" t="str">
        <f>$J2242&amp;""</f>
        <v>o</v>
      </c>
      <c r="Q2242" t="str">
        <f>$K2242&amp;""</f>
        <v>1/2</v>
      </c>
      <c r="R2242">
        <v>22</v>
      </c>
      <c r="AA2242" s="10">
        <f t="shared" si="3061"/>
        <v>3030.7170000000001</v>
      </c>
      <c r="AB2242" s="3" cm="1">
        <f t="array" ref="AB2242">100000000/Lvac(AA2242)</f>
        <v>32985.889729766699</v>
      </c>
      <c r="AC2242" s="28">
        <f t="shared" si="3062"/>
        <v>3.2995492485771518E-7</v>
      </c>
      <c r="AD2242" s="28">
        <f t="shared" si="3063"/>
        <v>3.0315992934930387E-7</v>
      </c>
      <c r="AE2242" s="21">
        <f t="shared" si="3064"/>
        <v>32985.889876299843</v>
      </c>
      <c r="AF2242" s="10" cm="1">
        <f t="array" ref="AF2242">Lair(100000000/AE2242)</f>
        <v>3030.7169865360966</v>
      </c>
      <c r="AG2242" s="10">
        <f t="shared" si="3065"/>
        <v>1.0441928383575026E-2</v>
      </c>
      <c r="AH2242" s="10" t="b">
        <f t="shared" ref="AH2242:AH2305" si="3150">ABS(AE2242-AB2242)&lt;AG2242</f>
        <v>1</v>
      </c>
      <c r="AI2242" s="10">
        <f>$AF2242</f>
        <v>3030.7169865360966</v>
      </c>
      <c r="AJ2242">
        <v>2.9000000000000001E-2</v>
      </c>
      <c r="AK2242" s="3" cm="1">
        <f t="array" ref="AK2242">100000000/Lvac($AA2242)</f>
        <v>32985.889729766699</v>
      </c>
      <c r="AL2242" s="21">
        <f t="shared" si="3148"/>
        <v>0.31563184764954</v>
      </c>
      <c r="AM2242" s="10" cm="1">
        <f t="array" ref="AM2242">Lvac($AI2242)-$BA2242</f>
        <v>5.3315877440127224E-2</v>
      </c>
      <c r="AN2242" s="10">
        <f>$AK2242-($AX2242-$AW2242)</f>
        <v>-0.58027023329486838</v>
      </c>
      <c r="AO2242" s="3">
        <f>AM2242/AJ2242</f>
        <v>1.83847853241818</v>
      </c>
      <c r="AP2242" s="3">
        <v>1.8389429209146955</v>
      </c>
      <c r="AS2242" s="3">
        <f t="shared" si="3069"/>
        <v>-2.7023330039810389E-4</v>
      </c>
      <c r="AT2242" s="3" cm="1">
        <f t="array" ref="AT2242">AS2242-(100000000/LvacE($A2242)-$E2242)</f>
        <v>-5.3547155403066427E-5</v>
      </c>
      <c r="AU2242" t="s">
        <v>4969</v>
      </c>
      <c r="AV2242" t="s">
        <v>4829</v>
      </c>
      <c r="AW2242" s="3">
        <v>33338.370000000003</v>
      </c>
      <c r="AX2242" s="3">
        <v>66324.84</v>
      </c>
      <c r="AY2242" s="3"/>
      <c r="AZ2242" s="10" cm="1">
        <f t="array" ref="AZ2242">Lair(100000000/($AX2242-$AW2242))</f>
        <v>3030.6636839729767</v>
      </c>
      <c r="BA2242" s="10">
        <f>100000000/($AX2242-$AW2242)</f>
        <v>3031.5459641483317</v>
      </c>
      <c r="BB2242" s="12">
        <v>462000000</v>
      </c>
      <c r="BC2242" s="3">
        <v>0.79500000000000004</v>
      </c>
      <c r="BD2242" s="12" cm="1">
        <f t="array" ref="BD2242">SfromgA($BB2242,$BA2242,"")</f>
        <v>6.3528383919287599</v>
      </c>
      <c r="BE2242" s="29">
        <f>(10^MAX(0.05, -0.312925054856973*((LN($BD2242))^(1/3)) + 0.454808404431693)-1)*100</f>
        <v>17.689392303233543</v>
      </c>
      <c r="BG2242" s="3"/>
      <c r="BH2242" s="3"/>
      <c r="BI2242" s="12">
        <f>IF($BB2242="",$BF2242,$BB2242)</f>
        <v>462000000</v>
      </c>
      <c r="BJ2242" s="29">
        <f>IF($BB2242="",$BH2242,$BE2242)</f>
        <v>17.689392303233543</v>
      </c>
      <c r="BK2242" s="17"/>
      <c r="BL2242" s="13">
        <f>EXP(BK$4341*$AX2242+BK$4342)*$BI2242/(100000000/($AX2242-$AW2242))</f>
        <v>110.92386099229621</v>
      </c>
      <c r="BM2242" s="17"/>
      <c r="BN2242" s="16" cm="1">
        <f t="array" ref="BN2242">$C2242*EXP(poly_from_str(100000000/$E2242,BN$4342))</f>
        <v>3.9921525072064474</v>
      </c>
      <c r="BO2242" s="3">
        <f>LN($C2242)</f>
        <v>0.69314718055994529</v>
      </c>
      <c r="BP2242" s="17"/>
      <c r="BY2242">
        <v>3766</v>
      </c>
    </row>
    <row r="2243" spans="1:77" hidden="1" x14ac:dyDescent="0.25">
      <c r="A2243">
        <v>3029.9960000000001</v>
      </c>
      <c r="B2243" s="2" t="str">
        <f t="shared" si="3149"/>
        <v/>
      </c>
      <c r="C2243">
        <v>6</v>
      </c>
      <c r="E2243">
        <v>32993.74</v>
      </c>
      <c r="R2243">
        <v>22</v>
      </c>
      <c r="S2243" t="s">
        <v>22</v>
      </c>
      <c r="AA2243" s="10">
        <f t="shared" ref="AA2243:AA2306" si="3151">ROUND($A2243,3)+0</f>
        <v>3029.9960000000001</v>
      </c>
      <c r="AB2243" s="3" cm="1">
        <f t="array" ref="AB2243">100000000/Lvac(AA2243)</f>
        <v>32993.73853334743</v>
      </c>
      <c r="AC2243" s="28">
        <f t="shared" ref="AC2243:AC2306" si="3152">0.001/AA2243</f>
        <v>3.3003343898803829E-7</v>
      </c>
      <c r="AD2243" s="28">
        <f t="shared" ref="AD2243:AD2306" si="3153">0.01/AB2243</f>
        <v>3.0308781134010628E-7</v>
      </c>
      <c r="AE2243" s="21">
        <f t="shared" ref="AE2243:AE2306" si="3154">($AB2243/$AC2243^2+$E2243/$AD2243^2)/(1/$AC2243^2+1/$AD2243^2)</f>
        <v>32993.739328981559</v>
      </c>
      <c r="AF2243" s="10" cm="1">
        <f t="array" ref="AF2243">Lair(100000000/AE2243)</f>
        <v>3029.9959269295346</v>
      </c>
      <c r="AG2243" s="10">
        <f t="shared" ref="AG2243:AG2306" si="3155">0.0005/$AA2243*AB2243+0.005</f>
        <v>1.0444518496616404E-2</v>
      </c>
      <c r="AH2243" s="10" t="b">
        <f t="shared" si="3150"/>
        <v>1</v>
      </c>
      <c r="AI2243" s="10">
        <f t="shared" ref="AI2243:AI2306" si="3156">$AA2243</f>
        <v>3029.9960000000001</v>
      </c>
      <c r="AJ2243">
        <v>3.0000000000000001E-3</v>
      </c>
      <c r="AK2243" s="3" cm="1">
        <f t="array" ref="AK2243">100000000/Lvac($AA2243)</f>
        <v>32993.73853334743</v>
      </c>
      <c r="AL2243" s="21">
        <f t="shared" si="3148"/>
        <v>3.2667110979698419E-2</v>
      </c>
      <c r="AM2243" s="21"/>
      <c r="AN2243" s="21"/>
      <c r="AO2243" s="21"/>
      <c r="AP2243" s="21"/>
      <c r="AS2243" s="3">
        <f t="shared" ref="AS2243:AS2306" si="3157">$AB2243-$E2243</f>
        <v>-1.4666525676148012E-3</v>
      </c>
      <c r="AT2243" s="3" cm="1">
        <f t="array" ref="AT2243">AS2243-(100000000/LvacE($A2243)-$E2243)</f>
        <v>-5.3534422477241606E-5</v>
      </c>
      <c r="BB2243"/>
      <c r="BC2243"/>
      <c r="BD2243"/>
      <c r="BE2243"/>
      <c r="BF2243"/>
      <c r="BG2243"/>
      <c r="BH2243"/>
      <c r="BI2243"/>
      <c r="BJ2243"/>
      <c r="BN2243" s="16" cm="1">
        <f t="array" ref="BN2243">$C2243*EXP(poly_from_str(100000000/$E2243,BN$4342))</f>
        <v>11.972046400325162</v>
      </c>
      <c r="BO2243" s="16"/>
      <c r="BY2243" t="e">
        <v>#N/A</v>
      </c>
    </row>
    <row r="2244" spans="1:77" hidden="1" x14ac:dyDescent="0.25">
      <c r="A2244">
        <v>3029.4029999999998</v>
      </c>
      <c r="B2244" s="2" t="str">
        <f t="shared" si="3149"/>
        <v/>
      </c>
      <c r="C2244">
        <v>0</v>
      </c>
      <c r="E2244">
        <v>33000.199999999997</v>
      </c>
      <c r="R2244">
        <v>22</v>
      </c>
      <c r="S2244" t="s">
        <v>22</v>
      </c>
      <c r="AA2244" s="10">
        <f t="shared" si="3151"/>
        <v>3029.4029999999998</v>
      </c>
      <c r="AB2244" s="3" cm="1">
        <f t="array" ref="AB2244">100000000/Lvac(AA2244)</f>
        <v>33000.196729175987</v>
      </c>
      <c r="AC2244" s="28">
        <f t="shared" si="3152"/>
        <v>3.3009804241957906E-7</v>
      </c>
      <c r="AD2244" s="28">
        <f t="shared" si="3153"/>
        <v>3.030284965288963E-7</v>
      </c>
      <c r="AE2244" s="21">
        <f t="shared" si="3154"/>
        <v>33000.198504178043</v>
      </c>
      <c r="AF2244" s="10" cm="1">
        <f t="array" ref="AF2244">Lair(100000000/AE2244)</f>
        <v>3029.4028370488895</v>
      </c>
      <c r="AG2244" s="10">
        <f t="shared" si="3155"/>
        <v>1.0446650169880995E-2</v>
      </c>
      <c r="AH2244" s="10" t="b">
        <f t="shared" si="3150"/>
        <v>1</v>
      </c>
      <c r="AI2244" s="10">
        <f t="shared" si="3156"/>
        <v>3029.4029999999998</v>
      </c>
      <c r="AJ2244">
        <v>3.0000000000000001E-3</v>
      </c>
      <c r="AK2244" s="3" cm="1">
        <f t="array" ref="AK2244">100000000/Lvac($AA2244)</f>
        <v>33000.196729175987</v>
      </c>
      <c r="AL2244" s="21">
        <f t="shared" si="3148"/>
        <v>3.2679901019285973E-2</v>
      </c>
      <c r="AM2244" s="21"/>
      <c r="AN2244" s="21"/>
      <c r="AO2244" s="21"/>
      <c r="AP2244" s="21"/>
      <c r="AS2244" s="3">
        <f t="shared" si="3157"/>
        <v>-3.2708240105421282E-3</v>
      </c>
      <c r="AT2244" s="3" cm="1">
        <f t="array" ref="AT2244">AS2244-(100000000/LvacE($A2244)-$E2244)</f>
        <v>-5.3523857786785811E-5</v>
      </c>
      <c r="BB2244"/>
      <c r="BC2244"/>
      <c r="BD2244"/>
      <c r="BE2244"/>
      <c r="BF2244"/>
      <c r="BG2244"/>
      <c r="BH2244"/>
      <c r="BI2244"/>
      <c r="BJ2244"/>
      <c r="BN2244" s="16" cm="1">
        <f t="array" ref="BN2244">$C2244*EXP(poly_from_str(100000000/$E2244,BN$4342))</f>
        <v>0</v>
      </c>
      <c r="BO2244" s="16"/>
      <c r="BY2244" t="e">
        <v>#N/A</v>
      </c>
    </row>
    <row r="2245" spans="1:77" hidden="1" x14ac:dyDescent="0.25">
      <c r="A2245">
        <v>3029.3760000000002</v>
      </c>
      <c r="B2245" s="2" t="str">
        <f t="shared" si="3149"/>
        <v/>
      </c>
      <c r="C2245">
        <v>100</v>
      </c>
      <c r="D2245" t="s">
        <v>170</v>
      </c>
      <c r="E2245">
        <v>33000.49</v>
      </c>
      <c r="F2245">
        <v>35801</v>
      </c>
      <c r="G2245" t="s">
        <v>5</v>
      </c>
      <c r="H2245" s="5" t="s">
        <v>8</v>
      </c>
      <c r="I2245">
        <v>68801</v>
      </c>
      <c r="J2245" t="s">
        <v>3</v>
      </c>
      <c r="K2245" s="5" t="s">
        <v>8</v>
      </c>
      <c r="L2245">
        <v>35801.120000000003</v>
      </c>
      <c r="M2245" t="str">
        <f t="shared" ref="M2245:M2247" si="3158">$G2245&amp;""</f>
        <v>e</v>
      </c>
      <c r="N2245" t="str">
        <f t="shared" ref="N2245:N2247" si="3159">$H2245&amp;""</f>
        <v>7/2</v>
      </c>
      <c r="O2245">
        <v>68801.67</v>
      </c>
      <c r="P2245" t="str">
        <f t="shared" ref="P2245:P2247" si="3160">$J2245&amp;""</f>
        <v>o</v>
      </c>
      <c r="Q2245" t="str">
        <f t="shared" ref="Q2245:Q2247" si="3161">$K2245&amp;""</f>
        <v>7/2</v>
      </c>
      <c r="R2245">
        <v>22</v>
      </c>
      <c r="AA2245" s="10">
        <f t="shared" si="3151"/>
        <v>3029.3760000000002</v>
      </c>
      <c r="AB2245" s="3" cm="1">
        <f t="array" ref="AB2245">100000000/Lvac(AA2245)</f>
        <v>33000.490838741032</v>
      </c>
      <c r="AC2245" s="28">
        <f t="shared" si="3152"/>
        <v>3.3010098449317614E-7</v>
      </c>
      <c r="AD2245" s="28">
        <f t="shared" si="3153"/>
        <v>3.0302579585454129E-7</v>
      </c>
      <c r="AE2245" s="21">
        <f t="shared" si="3154"/>
        <v>33000.490383567863</v>
      </c>
      <c r="AF2245" s="10" cm="1">
        <f t="array" ref="AF2245">Lair(100000000/AE2245)</f>
        <v>3029.3760417856738</v>
      </c>
      <c r="AG2245" s="10">
        <f t="shared" si="3155"/>
        <v>1.0446747257313227E-2</v>
      </c>
      <c r="AH2245" s="10" t="b">
        <f t="shared" si="3150"/>
        <v>1</v>
      </c>
      <c r="AI2245" s="10">
        <f t="shared" ref="AI2245:AI2247" si="3162">$AF2245</f>
        <v>3029.3760417856738</v>
      </c>
      <c r="AJ2245" s="10">
        <f>AL2245/AK2245*AI2245</f>
        <v>9.1797908600478404E-3</v>
      </c>
      <c r="AK2245" s="16" cm="1">
        <f t="array" ref="AK2245">100000000/Lvac($AA2245)-0</f>
        <v>33000.490838741032</v>
      </c>
      <c r="AL2245" s="16">
        <f>MAX(0.1,0.007/$AA2245*$AE2245)</f>
        <v>0.1</v>
      </c>
      <c r="AM2245" s="10" cm="1">
        <f t="array" ref="AM2245">Lvac($AI2245)-$BA2245</f>
        <v>5.4742472602811176E-3</v>
      </c>
      <c r="AN2245" s="10">
        <f t="shared" ref="AN2245:AN2247" si="3163">$AK2245-($AX2245-$AW2245)</f>
        <v>-5.9161258963285945E-2</v>
      </c>
      <c r="AO2245" s="3">
        <f t="shared" ref="AO2245:AO2247" si="3164">AM2245/AJ2245</f>
        <v>0.59633681679024531</v>
      </c>
      <c r="AP2245" s="3">
        <v>0.5917837680597704</v>
      </c>
      <c r="AS2245" s="3">
        <f t="shared" si="3157"/>
        <v>8.3874103438574821E-4</v>
      </c>
      <c r="AT2245" s="3" cm="1">
        <f t="array" ref="AT2245">AS2245-(100000000/LvacE($A2245)-$E2245)</f>
        <v>-5.3523377573583275E-5</v>
      </c>
      <c r="AU2245" t="s">
        <v>4805</v>
      </c>
      <c r="AV2245" t="s">
        <v>4852</v>
      </c>
      <c r="AW2245" s="3">
        <v>35801.120000000003</v>
      </c>
      <c r="AX2245" s="3">
        <v>68801.67</v>
      </c>
      <c r="AY2245" s="3"/>
      <c r="AZ2245" s="10" cm="1">
        <f t="array" ref="AZ2245">Lair(100000000/($AX2245-$AW2245))</f>
        <v>3029.3705689053245</v>
      </c>
      <c r="BA2245" s="10">
        <f t="shared" ref="BA2245:BA2247" si="3165">100000000/($AX2245-$AW2245)</f>
        <v>3030.2525260942625</v>
      </c>
      <c r="BB2245" s="12">
        <v>903000000</v>
      </c>
      <c r="BC2245" s="3">
        <v>0.61099999999999999</v>
      </c>
      <c r="BD2245" s="12" cm="1">
        <f t="array" ref="BD2245">SfromgA($BB2245,$BA2245,"")</f>
        <v>12.4010248007996</v>
      </c>
      <c r="BE2245" s="29">
        <f t="shared" ref="BE2245:BE2247" si="3166">(10^MAX(0.05, -0.312925054856973*((LN($BD2245))^(1/3)) + 0.454808404431693)-1)*100</f>
        <v>12.201845430196357</v>
      </c>
      <c r="BF2245" s="12">
        <v>834035590.46810353</v>
      </c>
      <c r="BG2245" s="12" cm="1">
        <f t="array" ref="BG2245">SfromgA($BF2245,$BA2245,"")</f>
        <v>11.453926956970642</v>
      </c>
      <c r="BH2245" s="29">
        <f>(10^MAX(0.05, -0.312925054856973*((LN($BG2245))^(1/3)) + 0.454808404431693)-1)*100</f>
        <v>12.201845430196357</v>
      </c>
      <c r="BI2245" s="12">
        <f>IF($BB2245="",$BF2245,$BB2245)</f>
        <v>903000000</v>
      </c>
      <c r="BJ2245" s="29">
        <f>IF($BB2245="",$BH2245,$BE2245)</f>
        <v>12.201845430196357</v>
      </c>
      <c r="BK2245" s="3">
        <f t="shared" ref="BK2245:BK2247" si="3167">LN(BN2245*100000000/($AX2245-$AW2245)/$BI2245)</f>
        <v>-7.3091702557683584</v>
      </c>
      <c r="BL2245" s="13">
        <f>EXP(BK$4341*$AX2245+BK$4342)*$BI2245/(100000000/($AX2245-$AW2245))</f>
        <v>179.69096546505145</v>
      </c>
      <c r="BM2245" s="3">
        <f t="shared" ref="BM2245:BM2247" si="3168">LN(BL2245/$C2245)</f>
        <v>0.5860683308839777</v>
      </c>
      <c r="BN2245" s="16" cm="1">
        <f t="array" ref="BN2245">$C2245*EXP(poly_from_str(100000000/$E2245,BN$4342))</f>
        <v>199.46955509352412</v>
      </c>
      <c r="BO2245" s="3">
        <f t="shared" ref="BO2245:BO2247" si="3169">LN($C2245)</f>
        <v>4.6051701859880918</v>
      </c>
      <c r="BP2245" s="13">
        <f t="shared" ref="BP2245:BP2247" si="3170">LN(BL2245/BN2245)</f>
        <v>-0.10442310176486322</v>
      </c>
      <c r="BY2245">
        <v>188186</v>
      </c>
    </row>
    <row r="2246" spans="1:77" hidden="1" x14ac:dyDescent="0.25">
      <c r="A2246">
        <v>3027.9769999999999</v>
      </c>
      <c r="B2246" s="2" t="str">
        <f t="shared" si="3149"/>
        <v/>
      </c>
      <c r="C2246">
        <v>2</v>
      </c>
      <c r="D2246" t="s">
        <v>14</v>
      </c>
      <c r="E2246">
        <v>33015.74</v>
      </c>
      <c r="F2246">
        <v>36670</v>
      </c>
      <c r="G2246" t="s">
        <v>5</v>
      </c>
      <c r="H2246" s="5" t="s">
        <v>16</v>
      </c>
      <c r="I2246">
        <v>69686</v>
      </c>
      <c r="J2246" t="s">
        <v>3</v>
      </c>
      <c r="K2246" s="5" t="s">
        <v>4</v>
      </c>
      <c r="L2246">
        <v>36670.57</v>
      </c>
      <c r="M2246" t="str">
        <f t="shared" si="3158"/>
        <v>e</v>
      </c>
      <c r="N2246" t="str">
        <f t="shared" si="3159"/>
        <v>11/2</v>
      </c>
      <c r="O2246">
        <v>69686.259999999995</v>
      </c>
      <c r="P2246" t="str">
        <f t="shared" si="3160"/>
        <v>o</v>
      </c>
      <c r="Q2246" t="str">
        <f t="shared" si="3161"/>
        <v>9/2</v>
      </c>
      <c r="R2246">
        <v>22</v>
      </c>
      <c r="AA2246" s="10">
        <f t="shared" si="3151"/>
        <v>3027.9769999999999</v>
      </c>
      <c r="AB2246" s="3" cm="1">
        <f t="array" ref="AB2246">100000000/Lvac(AA2246)</f>
        <v>33015.737247657795</v>
      </c>
      <c r="AC2246" s="28">
        <f t="shared" si="3152"/>
        <v>3.3025349928351508E-7</v>
      </c>
      <c r="AD2246" s="28">
        <f t="shared" si="3153"/>
        <v>3.0288586091499204E-7</v>
      </c>
      <c r="AE2246" s="21">
        <f t="shared" si="3154"/>
        <v>33015.738742577836</v>
      </c>
      <c r="AF2246" s="10" cm="1">
        <f t="array" ref="AF2246">Lair(100000000/AE2246)</f>
        <v>3027.9768628905144</v>
      </c>
      <c r="AG2246" s="10">
        <f t="shared" si="3155"/>
        <v>1.0451781378732039E-2</v>
      </c>
      <c r="AH2246" s="10" t="b">
        <f t="shared" si="3150"/>
        <v>1</v>
      </c>
      <c r="AI2246" s="10">
        <f t="shared" si="3162"/>
        <v>3027.9768628905144</v>
      </c>
      <c r="AJ2246">
        <v>7.0000000000000001E-3</v>
      </c>
      <c r="AK2246" s="3" cm="1">
        <f t="array" ref="AK2246">100000000/Lvac($AA2246)</f>
        <v>33015.737247657795</v>
      </c>
      <c r="AL2246" s="21">
        <f>AJ2246/AI2246*AK2246</f>
        <v>7.6324942758309658E-2</v>
      </c>
      <c r="AM2246" s="10" cm="1">
        <f t="array" ref="AM2246">Lvac($AI2246)-$BA2246</f>
        <v>-4.4716427200910402E-3</v>
      </c>
      <c r="AN2246" s="10">
        <f t="shared" si="3163"/>
        <v>4.7247657799744047E-2</v>
      </c>
      <c r="AO2246" s="3">
        <f t="shared" si="3164"/>
        <v>-0.63880610287014861</v>
      </c>
      <c r="AP2246" s="3">
        <v>-0.61921414200177027</v>
      </c>
      <c r="AS2246" s="3">
        <f t="shared" si="3157"/>
        <v>-2.7523422031663358E-3</v>
      </c>
      <c r="AT2246" s="3" cm="1">
        <f t="array" ref="AT2246">AS2246-(100000000/LvacE($A2246)-$E2246)</f>
        <v>-5.349811544874683E-5</v>
      </c>
      <c r="AU2246" t="s">
        <v>4767</v>
      </c>
      <c r="AV2246" t="s">
        <v>4833</v>
      </c>
      <c r="AW2246" s="3">
        <v>36670.57</v>
      </c>
      <c r="AX2246" s="3">
        <v>69686.259999999995</v>
      </c>
      <c r="AY2246" s="3"/>
      <c r="AZ2246" s="10" cm="1">
        <f t="array" ref="AZ2246">Lair(100000000/($AX2246-$AW2246))</f>
        <v>3027.9813334167993</v>
      </c>
      <c r="BA2246" s="10">
        <f t="shared" si="3165"/>
        <v>3028.8629436489141</v>
      </c>
      <c r="BB2246" s="12">
        <v>3640000</v>
      </c>
      <c r="BC2246" s="3">
        <v>0.123</v>
      </c>
      <c r="BD2246" s="12" cm="1">
        <f t="array" ref="BD2246">SfromgA($BB2246,$BA2246,"")</f>
        <v>4.9919888803300665E-2</v>
      </c>
      <c r="BE2246" s="29">
        <f t="shared" si="3166"/>
        <v>705.36136245718149</v>
      </c>
      <c r="BG2246" s="3"/>
      <c r="BH2246" s="3"/>
      <c r="BI2246" s="12">
        <f t="shared" ref="BI2246:BI2247" si="3171">IF($BB2246="",$BF2246,$BB2246)</f>
        <v>3640000</v>
      </c>
      <c r="BJ2246" s="29">
        <f t="shared" ref="BJ2246:BJ2247" si="3172">IF($BB2246="",$BH2246,$BE2246)</f>
        <v>705.36136245718149</v>
      </c>
      <c r="BK2246" s="3">
        <f t="shared" si="3167"/>
        <v>-5.7086672223747783</v>
      </c>
      <c r="BL2246" s="13">
        <f>EXP(BK$4341*$AX2246+BK$4342)*$BI2246/(100000000/($AX2246-$AW2246))</f>
        <v>0.67756284908010744</v>
      </c>
      <c r="BM2246" s="3">
        <f t="shared" si="3168"/>
        <v>-1.0824001449208411</v>
      </c>
      <c r="BN2246" s="16" cm="1">
        <f t="array" ref="BN2246">$C2246*EXP(poly_from_str(100000000/$E2246,BN$4342))</f>
        <v>3.9863836051747841</v>
      </c>
      <c r="BO2246" s="3">
        <f t="shared" si="3169"/>
        <v>0.69314718055994529</v>
      </c>
      <c r="BP2246" s="13">
        <f t="shared" si="3170"/>
        <v>-1.7721374196480484</v>
      </c>
      <c r="BY2246">
        <v>3761</v>
      </c>
    </row>
    <row r="2247" spans="1:77" hidden="1" x14ac:dyDescent="0.25">
      <c r="A2247">
        <v>3027.4810000000002</v>
      </c>
      <c r="B2247" s="2" t="str">
        <f t="shared" si="3149"/>
        <v/>
      </c>
      <c r="C2247">
        <v>20</v>
      </c>
      <c r="D2247" t="s">
        <v>134</v>
      </c>
      <c r="E2247">
        <v>33021.15</v>
      </c>
      <c r="F2247">
        <v>33659</v>
      </c>
      <c r="G2247" t="s">
        <v>5</v>
      </c>
      <c r="H2247" s="5" t="s">
        <v>18</v>
      </c>
      <c r="I2247">
        <v>66681</v>
      </c>
      <c r="J2247" t="s">
        <v>3</v>
      </c>
      <c r="K2247" s="5" t="s">
        <v>18</v>
      </c>
      <c r="L2247">
        <v>33659.99</v>
      </c>
      <c r="M2247" t="str">
        <f t="shared" si="3158"/>
        <v>e</v>
      </c>
      <c r="N2247" t="str">
        <f t="shared" si="3159"/>
        <v>5/2</v>
      </c>
      <c r="O2247">
        <v>66681.14</v>
      </c>
      <c r="P2247" t="str">
        <f t="shared" si="3160"/>
        <v>o</v>
      </c>
      <c r="Q2247" t="str">
        <f t="shared" si="3161"/>
        <v>5/2</v>
      </c>
      <c r="R2247">
        <v>22</v>
      </c>
      <c r="AA2247" s="10">
        <f t="shared" si="3151"/>
        <v>3027.4810000000002</v>
      </c>
      <c r="AB2247" s="3" cm="1">
        <f t="array" ref="AB2247">100000000/Lvac(AA2247)</f>
        <v>33021.146076765785</v>
      </c>
      <c r="AC2247" s="28">
        <f t="shared" si="3152"/>
        <v>3.303076055638334E-7</v>
      </c>
      <c r="AD2247" s="28">
        <f t="shared" si="3153"/>
        <v>3.0283624852851984E-7</v>
      </c>
      <c r="AE2247" s="21">
        <f t="shared" si="3154"/>
        <v>33021.148208287494</v>
      </c>
      <c r="AF2247" s="10" cm="1">
        <f t="array" ref="AF2247">Lair(100000000/AE2247)</f>
        <v>3027.4808045674013</v>
      </c>
      <c r="AG2247" s="10">
        <f t="shared" si="3155"/>
        <v>1.0453567846795039E-2</v>
      </c>
      <c r="AH2247" s="10" t="b">
        <f t="shared" si="3150"/>
        <v>1</v>
      </c>
      <c r="AI2247" s="10">
        <f t="shared" si="3162"/>
        <v>3027.4808045674013</v>
      </c>
      <c r="AJ2247" s="10">
        <f>AL2247/AK2247*AI2247</f>
        <v>7.3346474347783736E-3</v>
      </c>
      <c r="AK2247" s="23" cm="1">
        <f t="array" ref="AK2247">100000000/Lvac($AA2247)+0</f>
        <v>33021.146076765785</v>
      </c>
      <c r="AL2247" s="23">
        <f>MAX(0.08,0.007/$AA2247*$AE2247)</f>
        <v>0.08</v>
      </c>
      <c r="AM2247" s="10" cm="1">
        <f t="array" ref="AM2247">Lvac($AI2247)-$BA2247</f>
        <v>1.6431755375378998E-4</v>
      </c>
      <c r="AN2247" s="10">
        <f t="shared" si="3163"/>
        <v>-3.9232342169270851E-3</v>
      </c>
      <c r="AO2247" s="3">
        <f t="shared" si="3164"/>
        <v>2.2402924641565278E-2</v>
      </c>
      <c r="AP2247" s="3">
        <v>4.9054700532625894E-2</v>
      </c>
      <c r="AS2247" s="3">
        <f t="shared" si="3157"/>
        <v>-3.9232342169270851E-3</v>
      </c>
      <c r="AT2247" s="3" cm="1">
        <f t="array" ref="AT2247">AS2247-(100000000/LvacE($A2247)-$E2247)</f>
        <v>-5.3489042329601943E-5</v>
      </c>
      <c r="AU2247" t="s">
        <v>4890</v>
      </c>
      <c r="AV2247" t="s">
        <v>4846</v>
      </c>
      <c r="AW2247" s="3">
        <v>33659.99</v>
      </c>
      <c r="AX2247" s="3">
        <v>66681.14</v>
      </c>
      <c r="AY2247" s="3"/>
      <c r="AZ2247" s="10" cm="1">
        <f t="array" ref="AZ2247">Lair(100000000/($AX2247-$AW2247))</f>
        <v>3027.4806402908707</v>
      </c>
      <c r="BA2247" s="10">
        <f t="shared" si="3165"/>
        <v>3028.3621254862414</v>
      </c>
      <c r="BB2247" s="12">
        <v>502000000</v>
      </c>
      <c r="BC2247" s="3">
        <v>0.44500000000000001</v>
      </c>
      <c r="BD2247" s="12" cm="1">
        <f t="array" ref="BD2247">SfromgA($BB2247,$BA2247,"")</f>
        <v>6.8811416032880635</v>
      </c>
      <c r="BE2247" s="29">
        <f t="shared" si="3166"/>
        <v>16.220779928006877</v>
      </c>
      <c r="BG2247" s="3"/>
      <c r="BH2247" s="3"/>
      <c r="BI2247" s="12">
        <f t="shared" si="3171"/>
        <v>502000000</v>
      </c>
      <c r="BJ2247" s="29">
        <f t="shared" si="3172"/>
        <v>16.220779928006877</v>
      </c>
      <c r="BK2247" s="3">
        <f t="shared" si="3167"/>
        <v>-8.3331391777696737</v>
      </c>
      <c r="BL2247" s="13">
        <f>EXP(BK$4341*$AX2247+BK$4342)*$BI2247/(100000000/($AX2247-$AW2247))</f>
        <v>117.43186775667289</v>
      </c>
      <c r="BM2247" s="3">
        <f t="shared" si="3168"/>
        <v>1.7701260429734667</v>
      </c>
      <c r="BN2247" s="16" cm="1">
        <f t="array" ref="BN2247">$C2247*EXP(poly_from_str(100000000/$E2247,BN$4342))</f>
        <v>39.852865116460933</v>
      </c>
      <c r="BO2247" s="3">
        <f t="shared" si="3169"/>
        <v>2.9957322735539909</v>
      </c>
      <c r="BP2247" s="13">
        <f t="shared" si="3170"/>
        <v>1.0806640163484866</v>
      </c>
      <c r="BY2247">
        <v>37605</v>
      </c>
    </row>
    <row r="2248" spans="1:77" hidden="1" x14ac:dyDescent="0.25">
      <c r="A2248">
        <v>3027.4319999999998</v>
      </c>
      <c r="B2248" s="2" t="str">
        <f t="shared" si="3149"/>
        <v/>
      </c>
      <c r="C2248">
        <v>0</v>
      </c>
      <c r="E2248">
        <v>33021.68</v>
      </c>
      <c r="R2248">
        <v>22</v>
      </c>
      <c r="S2248" t="s">
        <v>22</v>
      </c>
      <c r="AA2248" s="10">
        <f t="shared" si="3151"/>
        <v>3027.4319999999998</v>
      </c>
      <c r="AB2248" s="3" cm="1">
        <f t="array" ref="AB2248">100000000/Lvac(AA2248)</f>
        <v>33021.680512923376</v>
      </c>
      <c r="AC2248" s="28">
        <f t="shared" si="3152"/>
        <v>3.3031295170296149E-7</v>
      </c>
      <c r="AD2248" s="28">
        <f t="shared" si="3153"/>
        <v>3.0283134730488346E-7</v>
      </c>
      <c r="AE2248" s="21">
        <f t="shared" si="3154"/>
        <v>33021.680234240128</v>
      </c>
      <c r="AF2248" s="10" cm="1">
        <f t="array" ref="AF2248">Lair(100000000/AE2248)</f>
        <v>3027.4320255507751</v>
      </c>
      <c r="AG2248" s="10">
        <f t="shared" si="3155"/>
        <v>1.0453744380207942E-2</v>
      </c>
      <c r="AH2248" s="10" t="b">
        <f t="shared" si="3150"/>
        <v>1</v>
      </c>
      <c r="AI2248" s="10">
        <f t="shared" si="3156"/>
        <v>3027.4319999999998</v>
      </c>
      <c r="AJ2248">
        <v>3.0000000000000001E-3</v>
      </c>
      <c r="AK2248" s="3" cm="1">
        <f t="array" ref="AK2248">100000000/Lvac($AA2248)</f>
        <v>33021.680512923376</v>
      </c>
      <c r="AL2248" s="21">
        <f t="shared" ref="AL2248:AL2253" si="3173">AJ2248/AI2248*AK2248</f>
        <v>3.2722466281247656E-2</v>
      </c>
      <c r="AM2248" s="21"/>
      <c r="AN2248" s="21"/>
      <c r="AO2248" s="21"/>
      <c r="AP2248" s="21"/>
      <c r="AS2248" s="3">
        <f t="shared" si="3157"/>
        <v>5.1292337593622506E-4</v>
      </c>
      <c r="AT2248" s="3" cm="1">
        <f t="array" ref="AT2248">AS2248-(100000000/LvacE($A2248)-$E2248)</f>
        <v>-5.3488140110857785E-5</v>
      </c>
      <c r="BB2248"/>
      <c r="BC2248"/>
      <c r="BD2248"/>
      <c r="BE2248"/>
      <c r="BF2248"/>
      <c r="BG2248"/>
      <c r="BH2248"/>
      <c r="BI2248"/>
      <c r="BJ2248"/>
      <c r="BN2248" s="16" cm="1">
        <f t="array" ref="BN2248">$C2248*EXP(poly_from_str(100000000/$E2248,BN$4342))</f>
        <v>0</v>
      </c>
      <c r="BO2248" s="16"/>
      <c r="BY2248" t="e">
        <v>#N/A</v>
      </c>
    </row>
    <row r="2249" spans="1:77" hidden="1" x14ac:dyDescent="0.25">
      <c r="A2249">
        <v>3027.1039999999998</v>
      </c>
      <c r="B2249" s="2" t="str">
        <f t="shared" si="3149"/>
        <v/>
      </c>
      <c r="C2249">
        <v>2</v>
      </c>
      <c r="E2249">
        <v>33025.26</v>
      </c>
      <c r="R2249">
        <v>22</v>
      </c>
      <c r="S2249" t="s">
        <v>22</v>
      </c>
      <c r="AA2249" s="10">
        <f t="shared" si="3151"/>
        <v>3027.1039999999998</v>
      </c>
      <c r="AB2249" s="3" cm="1">
        <f t="array" ref="AB2249">100000000/Lvac(AA2249)</f>
        <v>33025.258408629757</v>
      </c>
      <c r="AC2249" s="28">
        <f t="shared" si="3152"/>
        <v>3.3034874256054632E-7</v>
      </c>
      <c r="AD2249" s="28">
        <f t="shared" si="3153"/>
        <v>3.0279853911413825E-7</v>
      </c>
      <c r="AE2249" s="21">
        <f t="shared" si="3154"/>
        <v>33025.259273429474</v>
      </c>
      <c r="AF2249" s="10" cm="1">
        <f t="array" ref="AF2249">Lair(100000000/AE2249)</f>
        <v>3027.1039207289446</v>
      </c>
      <c r="AG2249" s="10">
        <f t="shared" si="3155"/>
        <v>1.0454926294013974E-2</v>
      </c>
      <c r="AH2249" s="10" t="b">
        <f t="shared" si="3150"/>
        <v>1</v>
      </c>
      <c r="AI2249" s="10">
        <f t="shared" si="3156"/>
        <v>3027.1039999999998</v>
      </c>
      <c r="AJ2249">
        <v>3.0000000000000001E-3</v>
      </c>
      <c r="AK2249" s="3" cm="1">
        <f t="array" ref="AK2249">100000000/Lvac($AA2249)</f>
        <v>33025.258408629757</v>
      </c>
      <c r="AL2249" s="21">
        <f t="shared" si="3173"/>
        <v>3.2729557764083851E-2</v>
      </c>
      <c r="AM2249" s="21"/>
      <c r="AN2249" s="21"/>
      <c r="AO2249" s="21"/>
      <c r="AP2249" s="21"/>
      <c r="AS2249" s="3">
        <f t="shared" si="3157"/>
        <v>-1.5913702445686795E-3</v>
      </c>
      <c r="AT2249" s="3" cm="1">
        <f t="array" ref="AT2249">AS2249-(100000000/LvacE($A2249)-$E2249)</f>
        <v>-5.3482115617953241E-5</v>
      </c>
      <c r="BB2249"/>
      <c r="BC2249"/>
      <c r="BD2249"/>
      <c r="BE2249"/>
      <c r="BF2249"/>
      <c r="BG2249"/>
      <c r="BH2249"/>
      <c r="BI2249"/>
      <c r="BJ2249"/>
      <c r="BN2249" s="16" cm="1">
        <f t="array" ref="BN2249">$C2249*EXP(poly_from_str(100000000/$E2249,BN$4342))</f>
        <v>3.9844424995817933</v>
      </c>
      <c r="BO2249" s="16"/>
      <c r="BY2249" t="e">
        <v>#N/A</v>
      </c>
    </row>
    <row r="2250" spans="1:77" hidden="1" x14ac:dyDescent="0.25">
      <c r="A2250">
        <v>3027.069</v>
      </c>
      <c r="B2250" s="2" t="str">
        <f t="shared" si="3149"/>
        <v/>
      </c>
      <c r="C2250">
        <v>3</v>
      </c>
      <c r="D2250" t="s">
        <v>14</v>
      </c>
      <c r="E2250">
        <v>33025.64</v>
      </c>
      <c r="R2250">
        <v>22</v>
      </c>
      <c r="S2250" t="s">
        <v>22</v>
      </c>
      <c r="AA2250" s="10">
        <f t="shared" si="3151"/>
        <v>3027.069</v>
      </c>
      <c r="AB2250" s="3" cm="1">
        <f t="array" ref="AB2250">100000000/Lvac(AA2250)</f>
        <v>33025.640242061243</v>
      </c>
      <c r="AC2250" s="28">
        <f t="shared" si="3152"/>
        <v>3.3035256216491929E-7</v>
      </c>
      <c r="AD2250" s="28">
        <f t="shared" si="3153"/>
        <v>3.027950382401388E-7</v>
      </c>
      <c r="AE2250" s="21">
        <f t="shared" si="3154"/>
        <v>33025.640110514913</v>
      </c>
      <c r="AF2250" s="10" cm="1">
        <f t="array" ref="AF2250">Lair(100000000/AE2250)</f>
        <v>3027.0690120577929</v>
      </c>
      <c r="AG2250" s="10">
        <f t="shared" si="3155"/>
        <v>1.0455052435550899E-2</v>
      </c>
      <c r="AH2250" s="10" t="b">
        <f t="shared" si="3150"/>
        <v>1</v>
      </c>
      <c r="AI2250" s="10">
        <f t="shared" si="3156"/>
        <v>3027.069</v>
      </c>
      <c r="AJ2250">
        <v>7.0000000000000001E-3</v>
      </c>
      <c r="AK2250" s="3" cm="1">
        <f t="array" ref="AK2250">100000000/Lvac($AA2250)</f>
        <v>33025.640242061243</v>
      </c>
      <c r="AL2250" s="21">
        <f t="shared" si="3173"/>
        <v>7.6370734097712584E-2</v>
      </c>
      <c r="AM2250" s="21"/>
      <c r="AN2250" s="21"/>
      <c r="AO2250" s="21"/>
      <c r="AP2250" s="21"/>
      <c r="AS2250" s="3">
        <f t="shared" si="3157"/>
        <v>2.4206124362535775E-4</v>
      </c>
      <c r="AT2250" s="3" cm="1">
        <f t="array" ref="AT2250">AS2250-(100000000/LvacE($A2250)-$E2250)</f>
        <v>-5.3481468057725579E-5</v>
      </c>
      <c r="BB2250"/>
      <c r="BC2250"/>
      <c r="BD2250"/>
      <c r="BE2250"/>
      <c r="BF2250"/>
      <c r="BG2250"/>
      <c r="BH2250"/>
      <c r="BI2250"/>
      <c r="BJ2250"/>
      <c r="BN2250" s="16" cm="1">
        <f t="array" ref="BN2250">$C2250*EXP(poly_from_str(100000000/$E2250,BN$4342))</f>
        <v>5.976546007271148</v>
      </c>
      <c r="BO2250" s="16"/>
      <c r="BY2250">
        <v>5640</v>
      </c>
    </row>
    <row r="2251" spans="1:77" hidden="1" x14ac:dyDescent="0.25">
      <c r="A2251">
        <v>3026.652</v>
      </c>
      <c r="B2251" s="2" t="str">
        <f t="shared" si="3149"/>
        <v/>
      </c>
      <c r="C2251">
        <v>1</v>
      </c>
      <c r="E2251">
        <v>33030.19</v>
      </c>
      <c r="R2251">
        <v>22</v>
      </c>
      <c r="S2251" t="s">
        <v>22</v>
      </c>
      <c r="AA2251" s="10">
        <f t="shared" si="3151"/>
        <v>3026.652</v>
      </c>
      <c r="AB2251" s="3" cm="1">
        <f t="array" ref="AB2251">100000000/Lvac(AA2251)</f>
        <v>33030.190193998118</v>
      </c>
      <c r="AC2251" s="28">
        <f t="shared" si="3152"/>
        <v>3.3039807681887445E-7</v>
      </c>
      <c r="AD2251" s="28">
        <f t="shared" si="3153"/>
        <v>3.0275332782725211E-7</v>
      </c>
      <c r="AE2251" s="21">
        <f t="shared" si="3154"/>
        <v>33030.190088544812</v>
      </c>
      <c r="AF2251" s="10" cm="1">
        <f t="array" ref="AF2251">Lair(100000000/AE2251)</f>
        <v>3026.6520096633926</v>
      </c>
      <c r="AG2251" s="10">
        <f t="shared" si="3155"/>
        <v>1.0456555658529312E-2</v>
      </c>
      <c r="AH2251" s="10" t="b">
        <f t="shared" si="3150"/>
        <v>1</v>
      </c>
      <c r="AI2251" s="10">
        <f t="shared" si="3156"/>
        <v>3026.652</v>
      </c>
      <c r="AJ2251">
        <v>3.0000000000000001E-3</v>
      </c>
      <c r="AK2251" s="3" cm="1">
        <f t="array" ref="AK2251">100000000/Lvac($AA2251)</f>
        <v>33030.190193998118</v>
      </c>
      <c r="AL2251" s="21">
        <f t="shared" si="3173"/>
        <v>3.273933395117587E-2</v>
      </c>
      <c r="AM2251" s="21"/>
      <c r="AN2251" s="21"/>
      <c r="AO2251" s="21"/>
      <c r="AP2251" s="21"/>
      <c r="AS2251" s="3">
        <f t="shared" si="3157"/>
        <v>1.9399811571929604E-4</v>
      </c>
      <c r="AT2251" s="3" cm="1">
        <f t="array" ref="AT2251">AS2251-(100000000/LvacE($A2251)-$E2251)</f>
        <v>-5.3473755542654544E-5</v>
      </c>
      <c r="BB2251"/>
      <c r="BC2251"/>
      <c r="BD2251"/>
      <c r="BE2251"/>
      <c r="BF2251"/>
      <c r="BG2251"/>
      <c r="BH2251"/>
      <c r="BI2251"/>
      <c r="BJ2251"/>
      <c r="BN2251" s="16" cm="1">
        <f t="array" ref="BN2251">$C2251*EXP(poly_from_str(100000000/$E2251,BN$4342))</f>
        <v>1.9917090477323094</v>
      </c>
      <c r="BO2251" s="16"/>
      <c r="BY2251" t="e">
        <v>#N/A</v>
      </c>
    </row>
    <row r="2252" spans="1:77" hidden="1" x14ac:dyDescent="0.25">
      <c r="A2252">
        <v>3026.223</v>
      </c>
      <c r="B2252" s="2" t="str">
        <f t="shared" si="3149"/>
        <v/>
      </c>
      <c r="C2252">
        <v>3</v>
      </c>
      <c r="E2252">
        <v>33034.870000000003</v>
      </c>
      <c r="F2252">
        <v>38701</v>
      </c>
      <c r="G2252" t="s">
        <v>5</v>
      </c>
      <c r="H2252" s="5" t="s">
        <v>15</v>
      </c>
      <c r="I2252">
        <v>71736</v>
      </c>
      <c r="J2252" t="s">
        <v>3</v>
      </c>
      <c r="K2252" s="5" t="s">
        <v>16</v>
      </c>
      <c r="L2252">
        <v>38701.589999999997</v>
      </c>
      <c r="M2252" t="str">
        <f t="shared" ref="M2252:M2254" si="3174">$G2252&amp;""</f>
        <v>e</v>
      </c>
      <c r="N2252" t="str">
        <f t="shared" ref="N2252:N2254" si="3175">$H2252&amp;""</f>
        <v>13/2</v>
      </c>
      <c r="O2252">
        <v>71736.45</v>
      </c>
      <c r="P2252" t="str">
        <f t="shared" ref="P2252:P2254" si="3176">$J2252&amp;""</f>
        <v>o</v>
      </c>
      <c r="Q2252" t="str">
        <f t="shared" ref="Q2252:Q2254" si="3177">$K2252&amp;""</f>
        <v>11/2</v>
      </c>
      <c r="R2252">
        <v>22</v>
      </c>
      <c r="AA2252" s="10">
        <f t="shared" si="3151"/>
        <v>3026.223</v>
      </c>
      <c r="AB2252" s="3" cm="1">
        <f t="array" ref="AB2252">100000000/Lvac(AA2252)</f>
        <v>33034.872388280492</v>
      </c>
      <c r="AC2252" s="28">
        <f t="shared" si="3152"/>
        <v>3.3044491433711263E-7</v>
      </c>
      <c r="AD2252" s="28">
        <f t="shared" si="3153"/>
        <v>3.0271041711508527E-7</v>
      </c>
      <c r="AE2252" s="21">
        <f t="shared" si="3154"/>
        <v>33034.87108972526</v>
      </c>
      <c r="AF2252" s="10" cm="1">
        <f t="array" ref="AF2252">Lair(100000000/AE2252)</f>
        <v>3026.2231189615868</v>
      </c>
      <c r="AG2252" s="10">
        <f t="shared" si="3155"/>
        <v>1.0458102788241396E-2</v>
      </c>
      <c r="AH2252" s="10" t="b">
        <f t="shared" si="3150"/>
        <v>1</v>
      </c>
      <c r="AI2252" s="10">
        <f t="shared" ref="AI2252:AI2254" si="3178">$AF2252</f>
        <v>3026.2231189615868</v>
      </c>
      <c r="AJ2252">
        <v>3.0000000000000001E-3</v>
      </c>
      <c r="AK2252" s="3" cm="1">
        <f t="array" ref="AK2252">100000000/Lvac($AA2252)</f>
        <v>33034.872388280492</v>
      </c>
      <c r="AL2252" s="21">
        <f t="shared" si="3173"/>
        <v>3.274861544209208E-2</v>
      </c>
      <c r="AM2252" s="10" cm="1">
        <f t="array" ref="AM2252">Lvac($AI2252)-$BA2252</f>
        <v>-1.0161918321500707E-3</v>
      </c>
      <c r="AN2252" s="10">
        <f t="shared" ref="AN2252:AN2254" si="3179">$AK2252-($AX2252-$AW2252)</f>
        <v>1.2388280490995385E-2</v>
      </c>
      <c r="AO2252" s="3">
        <f t="shared" ref="AO2252:AO2254" si="3180">AM2252/AJ2252</f>
        <v>-0.33873061071669025</v>
      </c>
      <c r="AP2252" s="3">
        <v>-0.3783943743655982</v>
      </c>
      <c r="AS2252" s="3">
        <f t="shared" si="3157"/>
        <v>2.3882804889581166E-3</v>
      </c>
      <c r="AT2252" s="3" cm="1">
        <f t="array" ref="AT2252">AS2252-(100000000/LvacE($A2252)-$E2252)</f>
        <v>-5.3465773817151785E-5</v>
      </c>
      <c r="AU2252" t="s">
        <v>4746</v>
      </c>
      <c r="AV2252" t="s">
        <v>4870</v>
      </c>
      <c r="AW2252" s="3">
        <v>38701.589999999997</v>
      </c>
      <c r="AX2252" s="3">
        <v>71736.45</v>
      </c>
      <c r="AY2252" s="3"/>
      <c r="AZ2252" s="10" cm="1">
        <f t="array" ref="AZ2252">Lair(100000000/($AX2252-$AW2252))</f>
        <v>3026.2241348997427</v>
      </c>
      <c r="BA2252" s="10">
        <f t="shared" ref="BA2252:BA2254" si="3181">100000000/($AX2252-$AW2252)</f>
        <v>3027.1053063339755</v>
      </c>
      <c r="BB2252" s="12">
        <v>5100000</v>
      </c>
      <c r="BC2252" s="3">
        <v>0.11700000000000001</v>
      </c>
      <c r="BD2252" s="12" cm="1">
        <f t="array" ref="BD2252">SfromgA($BB2252,$BA2252,"")</f>
        <v>6.9821009562114997E-2</v>
      </c>
      <c r="BE2252" s="29">
        <f t="shared" ref="BE2252:BE2254" si="3182">(10^MAX(0.05, -0.312925054856973*((LN($BD2252))^(1/3)) + 0.454808404431693)-1)*100</f>
        <v>673.54502338967018</v>
      </c>
      <c r="BG2252" s="3"/>
      <c r="BH2252" s="3"/>
      <c r="BI2252" s="12">
        <f t="shared" ref="BI2252:BI2254" si="3183">IF($BB2252="",$BF2252,$BB2252)</f>
        <v>5100000</v>
      </c>
      <c r="BJ2252" s="29">
        <f t="shared" ref="BJ2252:BJ2254" si="3184">IF($BB2252="",$BH2252,$BE2252)</f>
        <v>673.54502338967018</v>
      </c>
      <c r="BK2252" s="3">
        <f t="shared" ref="BK2252:BK2254" si="3185">LN(BN2252*100000000/($AX2252-$AW2252)/$BI2252)</f>
        <v>-5.6420308176016416</v>
      </c>
      <c r="BL2252" s="13">
        <f>EXP(BK$4341*$AX2252+BK$4342)*$BI2252/(100000000/($AX2252-$AW2252))</f>
        <v>0.81286568366296552</v>
      </c>
      <c r="BM2252" s="3">
        <f t="shared" ref="BM2252:BM2254" si="3186">LN(BL2252/$C2252)</f>
        <v>-1.3058016824978946</v>
      </c>
      <c r="BN2252" s="16" cm="1">
        <f t="array" ref="BN2252">$C2252*EXP(poly_from_str(100000000/$E2252,BN$4342))</f>
        <v>5.9736503094333653</v>
      </c>
      <c r="BO2252" s="3">
        <f t="shared" ref="BO2252:BO2254" si="3187">LN($C2252)</f>
        <v>1.0986122886681098</v>
      </c>
      <c r="BP2252" s="13">
        <f t="shared" ref="BP2252:BP2253" si="3188">LN(BL2252/BN2252)</f>
        <v>-1.9945475764958698</v>
      </c>
      <c r="BY2252">
        <v>5637</v>
      </c>
    </row>
    <row r="2253" spans="1:77" hidden="1" x14ac:dyDescent="0.25">
      <c r="A2253">
        <v>3025.8040000000001</v>
      </c>
      <c r="B2253" s="2" t="str">
        <f t="shared" si="3149"/>
        <v/>
      </c>
      <c r="C2253">
        <v>7</v>
      </c>
      <c r="D2253" t="s">
        <v>14</v>
      </c>
      <c r="E2253">
        <v>33039.449999999997</v>
      </c>
      <c r="F2253">
        <v>27380</v>
      </c>
      <c r="G2253" t="s">
        <v>5</v>
      </c>
      <c r="H2253" s="5" t="s">
        <v>16</v>
      </c>
      <c r="I2253">
        <v>60419</v>
      </c>
      <c r="J2253" t="s">
        <v>3</v>
      </c>
      <c r="K2253" s="5" t="s">
        <v>16</v>
      </c>
      <c r="L2253">
        <v>27380.31</v>
      </c>
      <c r="M2253" t="str">
        <f t="shared" si="3174"/>
        <v>e</v>
      </c>
      <c r="N2253" t="str">
        <f t="shared" si="3175"/>
        <v>11/2</v>
      </c>
      <c r="O2253">
        <v>60419.73</v>
      </c>
      <c r="P2253" t="str">
        <f t="shared" si="3176"/>
        <v>o</v>
      </c>
      <c r="Q2253" t="str">
        <f t="shared" si="3177"/>
        <v>11/2</v>
      </c>
      <c r="R2253">
        <v>22</v>
      </c>
      <c r="AA2253" s="10">
        <f t="shared" si="3151"/>
        <v>3025.8040000000001</v>
      </c>
      <c r="AB2253" s="3" cm="1">
        <f t="array" ref="AB2253">100000000/Lvac(AA2253)</f>
        <v>33039.446722037894</v>
      </c>
      <c r="AC2253" s="28">
        <f t="shared" si="3152"/>
        <v>3.3049067289222961E-7</v>
      </c>
      <c r="AD2253" s="28">
        <f t="shared" si="3153"/>
        <v>3.0266850665298292E-7</v>
      </c>
      <c r="AE2253" s="21">
        <f t="shared" si="3154"/>
        <v>33039.448504780972</v>
      </c>
      <c r="AF2253" s="10" cm="1">
        <f t="array" ref="AF2253">Lair(100000000/AE2253)</f>
        <v>3025.8038367268473</v>
      </c>
      <c r="AG2253" s="10">
        <f t="shared" si="3155"/>
        <v>1.0459614489576637E-2</v>
      </c>
      <c r="AH2253" s="10" t="b">
        <f t="shared" si="3150"/>
        <v>1</v>
      </c>
      <c r="AI2253" s="10">
        <f t="shared" si="3178"/>
        <v>3025.8038367268473</v>
      </c>
      <c r="AJ2253">
        <v>7.0000000000000001E-3</v>
      </c>
      <c r="AK2253" s="3" cm="1">
        <f t="array" ref="AK2253">100000000/Lvac($AA2253)</f>
        <v>33039.446722037894</v>
      </c>
      <c r="AL2253" s="21">
        <f t="shared" si="3173"/>
        <v>7.6434606978503739E-2</v>
      </c>
      <c r="AM2253" s="10" cm="1">
        <f t="array" ref="AM2253">Lvac($AI2253)-$BA2253</f>
        <v>-2.6112743576049979E-3</v>
      </c>
      <c r="AN2253" s="10">
        <f t="shared" si="3179"/>
        <v>2.6722037895524409E-2</v>
      </c>
      <c r="AO2253" s="3">
        <f t="shared" si="3180"/>
        <v>-0.3730391939435711</v>
      </c>
      <c r="AP2253" s="3">
        <v>-0.34970863394586815</v>
      </c>
      <c r="AS2253" s="3">
        <f t="shared" si="3157"/>
        <v>-3.2779621033114381E-3</v>
      </c>
      <c r="AT2253" s="3" cm="1">
        <f t="array" ref="AT2253">AS2253-(100000000/LvacE($A2253)-$E2253)</f>
        <v>-5.3457937610801309E-5</v>
      </c>
      <c r="AU2253" t="s">
        <v>4707</v>
      </c>
      <c r="AV2253" t="s">
        <v>4844</v>
      </c>
      <c r="AW2253" s="3">
        <v>27380.31</v>
      </c>
      <c r="AX2253" s="3">
        <v>60419.73</v>
      </c>
      <c r="AY2253" s="3"/>
      <c r="AZ2253" s="10" cm="1">
        <f t="array" ref="AZ2253">Lair(100000000/($AX2253-$AW2253))</f>
        <v>3025.8064473493641</v>
      </c>
      <c r="BA2253" s="10">
        <f t="shared" si="3181"/>
        <v>3026.6875144902665</v>
      </c>
      <c r="BB2253" s="12">
        <v>13200000</v>
      </c>
      <c r="BC2253" s="3">
        <v>0.15</v>
      </c>
      <c r="BD2253" s="12" cm="1">
        <f t="array" ref="BD2253">SfromgA($BB2253,$BA2253,"")</f>
        <v>0.18063838709123037</v>
      </c>
      <c r="BE2253" s="29">
        <f t="shared" si="3182"/>
        <v>574.68617457942059</v>
      </c>
      <c r="BG2253" s="3"/>
      <c r="BH2253" s="3"/>
      <c r="BI2253" s="12">
        <f t="shared" si="3183"/>
        <v>13200000</v>
      </c>
      <c r="BJ2253" s="29">
        <f t="shared" si="3184"/>
        <v>574.68617457942059</v>
      </c>
      <c r="BK2253" s="3">
        <f t="shared" si="3185"/>
        <v>-5.7460921078600951</v>
      </c>
      <c r="BL2253" s="13">
        <f>EXP(BK$4341*$AX2253+BK$4342)*$BI2253/(100000000/($AX2253-$AW2253))</f>
        <v>4.9717458280982507</v>
      </c>
      <c r="BM2253" s="3">
        <f t="shared" si="3186"/>
        <v>-0.34213909736957748</v>
      </c>
      <c r="BN2253" s="16" cm="1">
        <f t="array" ref="BN2253">$C2253*EXP(poly_from_str(100000000/$E2253,BN$4342))</f>
        <v>13.935105179152149</v>
      </c>
      <c r="BO2253" s="3">
        <f t="shared" si="3187"/>
        <v>1.9459101490553132</v>
      </c>
      <c r="BP2253" s="13">
        <f t="shared" si="3188"/>
        <v>-1.0306401570598165</v>
      </c>
      <c r="BY2253">
        <v>13151</v>
      </c>
    </row>
    <row r="2254" spans="1:77" hidden="1" x14ac:dyDescent="0.25">
      <c r="A2254">
        <v>3025.6840000000002</v>
      </c>
      <c r="B2254" s="2" t="str">
        <f t="shared" si="3149"/>
        <v/>
      </c>
      <c r="C2254">
        <v>2</v>
      </c>
      <c r="D2254" t="s">
        <v>134</v>
      </c>
      <c r="E2254">
        <v>33040.76</v>
      </c>
      <c r="F2254">
        <v>35291</v>
      </c>
      <c r="G2254" t="s">
        <v>5</v>
      </c>
      <c r="H2254" s="5" t="s">
        <v>4</v>
      </c>
      <c r="I2254">
        <v>68331</v>
      </c>
      <c r="J2254" t="s">
        <v>3</v>
      </c>
      <c r="K2254" s="5" t="s">
        <v>8</v>
      </c>
      <c r="L2254">
        <v>35291</v>
      </c>
      <c r="M2254" t="str">
        <f t="shared" si="3174"/>
        <v>e</v>
      </c>
      <c r="N2254" t="str">
        <f t="shared" si="3175"/>
        <v>9/2</v>
      </c>
      <c r="O2254">
        <v>68331.73</v>
      </c>
      <c r="P2254" t="str">
        <f t="shared" si="3176"/>
        <v>o</v>
      </c>
      <c r="Q2254" t="str">
        <f t="shared" si="3177"/>
        <v>7/2</v>
      </c>
      <c r="R2254">
        <v>22</v>
      </c>
      <c r="AA2254" s="10">
        <f t="shared" si="3151"/>
        <v>3025.6840000000002</v>
      </c>
      <c r="AB2254" s="3" cm="1">
        <f t="array" ref="AB2254">100000000/Lvac(AA2254)</f>
        <v>33040.757027119667</v>
      </c>
      <c r="AC2254" s="28">
        <f t="shared" si="3152"/>
        <v>3.3050378030223909E-7</v>
      </c>
      <c r="AD2254" s="28">
        <f t="shared" si="3153"/>
        <v>3.0265650365674298E-7</v>
      </c>
      <c r="AE2254" s="21">
        <f t="shared" si="3154"/>
        <v>33040.758644058849</v>
      </c>
      <c r="AF2254" s="10" cm="1">
        <f t="array" ref="AF2254">Lair(100000000/AE2254)</f>
        <v>3025.6838519237999</v>
      </c>
      <c r="AG2254" s="10">
        <f t="shared" si="3155"/>
        <v>1.046004755075541E-2</v>
      </c>
      <c r="AH2254" s="10" t="b">
        <f t="shared" si="3150"/>
        <v>1</v>
      </c>
      <c r="AI2254" s="10">
        <f t="shared" si="3178"/>
        <v>3025.6838519237999</v>
      </c>
      <c r="AJ2254" s="10">
        <f>AL2254/AK2254*AI2254</f>
        <v>7.3259431663513898E-3</v>
      </c>
      <c r="AK2254" s="23" cm="1">
        <f t="array" ref="AK2254">100000000/Lvac($AA2254)+0</f>
        <v>33040.757027119667</v>
      </c>
      <c r="AL2254" s="23">
        <f>MAX(0.08,0.007/$AA2254*$AE2254)</f>
        <v>0.08</v>
      </c>
      <c r="AM2254" s="10" cm="1">
        <f t="array" ref="AM2254">Lvac($AI2254)-$BA2254</f>
        <v>-7.9180421153068892E-4</v>
      </c>
      <c r="AN2254" s="10">
        <f t="shared" si="3179"/>
        <v>7.0271196673274972E-3</v>
      </c>
      <c r="AO2254" s="3">
        <f t="shared" si="3180"/>
        <v>-0.10808222143566516</v>
      </c>
      <c r="AP2254" s="3">
        <v>-8.7864592013979115E-2</v>
      </c>
      <c r="AS2254" s="3">
        <f t="shared" si="3157"/>
        <v>-2.972880334709771E-3</v>
      </c>
      <c r="AT2254" s="3" cm="1">
        <f t="array" ref="AT2254">AS2254-(100000000/LvacE($A2254)-$E2254)</f>
        <v>-5.3455682063940912E-5</v>
      </c>
      <c r="AU2254" t="s">
        <v>4802</v>
      </c>
      <c r="AV2254" t="s">
        <v>4918</v>
      </c>
      <c r="AW2254" s="3">
        <v>35291</v>
      </c>
      <c r="AX2254" s="3">
        <v>68331.75</v>
      </c>
      <c r="AY2254" s="3"/>
      <c r="AZ2254" s="10" cm="1">
        <f t="array" ref="AZ2254">Lair(100000000/($AX2254-$AW2254))</f>
        <v>3025.6846435303587</v>
      </c>
      <c r="BA2254" s="10">
        <f t="shared" si="3181"/>
        <v>3026.5656802584685</v>
      </c>
      <c r="BB2254" s="12">
        <v>34000000</v>
      </c>
      <c r="BC2254" s="3">
        <v>3.6999999999999998E-2</v>
      </c>
      <c r="BD2254" s="12" cm="1">
        <f t="array" ref="BD2254">SfromgA($BB2254,$BA2254,"")</f>
        <v>0.46522450900160994</v>
      </c>
      <c r="BE2254" s="29">
        <f t="shared" si="3182"/>
        <v>450.84818163503053</v>
      </c>
      <c r="BG2254" s="3"/>
      <c r="BH2254" s="3"/>
      <c r="BI2254" s="12">
        <f t="shared" si="3183"/>
        <v>34000000</v>
      </c>
      <c r="BJ2254" s="29">
        <f t="shared" si="3184"/>
        <v>450.84818163503053</v>
      </c>
      <c r="BK2254" s="3">
        <f t="shared" si="3185"/>
        <v>-7.9451095860961027</v>
      </c>
      <c r="BL2254" s="13">
        <f>EXP(BK$4341*$AX2254+BK$4342)*$BI2254/(100000000/($AX2254-$AW2254))</f>
        <v>7.0202476994068048</v>
      </c>
      <c r="BM2254" s="3">
        <f t="shared" si="3186"/>
        <v>1.2556513216710641</v>
      </c>
      <c r="BN2254" s="16" cm="1">
        <f t="array" ref="BN2254">$C2254*EXP(poly_from_str(100000000/$E2254,BN$4342))</f>
        <v>3.9811776984842253</v>
      </c>
      <c r="BO2254" s="3">
        <f t="shared" si="3187"/>
        <v>0.69314718055994529</v>
      </c>
      <c r="BP2254" s="13">
        <f>LN(BL2254/BN2254)</f>
        <v>0.56722082256389406</v>
      </c>
      <c r="BY2254">
        <v>3757</v>
      </c>
    </row>
    <row r="2255" spans="1:77" hidden="1" x14ac:dyDescent="0.25">
      <c r="A2255">
        <v>3025.6379999999999</v>
      </c>
      <c r="B2255" s="2" t="str">
        <f t="shared" si="3149"/>
        <v/>
      </c>
      <c r="C2255">
        <v>0</v>
      </c>
      <c r="E2255">
        <v>33041.26</v>
      </c>
      <c r="R2255">
        <v>22</v>
      </c>
      <c r="S2255" t="s">
        <v>22</v>
      </c>
      <c r="AA2255" s="10">
        <f t="shared" si="3151"/>
        <v>3025.6379999999999</v>
      </c>
      <c r="AB2255" s="3" cm="1">
        <f t="array" ref="AB2255">100000000/Lvac(AA2255)</f>
        <v>33041.259338289878</v>
      </c>
      <c r="AC2255" s="28">
        <f t="shared" si="3152"/>
        <v>3.3050880508507627E-7</v>
      </c>
      <c r="AD2255" s="28">
        <f t="shared" si="3153"/>
        <v>3.0265190250819213E-7</v>
      </c>
      <c r="AE2255" s="21">
        <f t="shared" si="3154"/>
        <v>33041.259698201669</v>
      </c>
      <c r="AF2255" s="10" cm="1">
        <f t="array" ref="AF2255">Lair(100000000/AE2255)</f>
        <v>3025.6379670409665</v>
      </c>
      <c r="AG2255" s="10">
        <f t="shared" si="3155"/>
        <v>1.0460213571202153E-2</v>
      </c>
      <c r="AH2255" s="10" t="b">
        <f t="shared" si="3150"/>
        <v>1</v>
      </c>
      <c r="AI2255" s="10">
        <f t="shared" si="3156"/>
        <v>3025.6379999999999</v>
      </c>
      <c r="AJ2255">
        <v>3.0000000000000001E-3</v>
      </c>
      <c r="AK2255" s="3" cm="1">
        <f t="array" ref="AK2255">100000000/Lvac($AA2255)</f>
        <v>33041.259338289878</v>
      </c>
      <c r="AL2255" s="21">
        <f t="shared" ref="AL2255:AL2259" si="3189">AJ2255/AI2255*AK2255</f>
        <v>3.2761281427212914E-2</v>
      </c>
      <c r="AM2255" s="21"/>
      <c r="AN2255" s="21"/>
      <c r="AO2255" s="21"/>
      <c r="AP2255" s="21"/>
      <c r="AS2255" s="3">
        <f t="shared" si="3157"/>
        <v>-6.6171012440463528E-4</v>
      </c>
      <c r="AT2255" s="3" cm="1">
        <f t="array" ref="AT2255">AS2255-(100000000/LvacE($A2255)-$E2255)</f>
        <v>-5.3454816224984825E-5</v>
      </c>
      <c r="BB2255"/>
      <c r="BC2255"/>
      <c r="BD2255"/>
      <c r="BE2255"/>
      <c r="BF2255"/>
      <c r="BG2255"/>
      <c r="BH2255"/>
      <c r="BI2255"/>
      <c r="BJ2255"/>
      <c r="BN2255" s="16" cm="1">
        <f t="array" ref="BN2255">$C2255*EXP(poly_from_str(100000000/$E2255,BN$4342))</f>
        <v>0</v>
      </c>
      <c r="BO2255" s="16"/>
      <c r="BY2255" t="e">
        <v>#N/A</v>
      </c>
    </row>
    <row r="2256" spans="1:77" hidden="1" x14ac:dyDescent="0.25">
      <c r="A2256">
        <v>3025.596</v>
      </c>
      <c r="B2256" s="2" t="str">
        <f t="shared" si="3149"/>
        <v/>
      </c>
      <c r="C2256">
        <v>0</v>
      </c>
      <c r="E2256">
        <v>33041.72</v>
      </c>
      <c r="R2256">
        <v>22</v>
      </c>
      <c r="S2256" t="s">
        <v>22</v>
      </c>
      <c r="AA2256" s="10">
        <f t="shared" si="3151"/>
        <v>3025.596</v>
      </c>
      <c r="AB2256" s="3" cm="1">
        <f t="array" ref="AB2256">100000000/Lvac(AA2256)</f>
        <v>33041.717983566312</v>
      </c>
      <c r="AC2256" s="28">
        <f t="shared" si="3152"/>
        <v>3.3051339306371375E-7</v>
      </c>
      <c r="AD2256" s="28">
        <f t="shared" si="3153"/>
        <v>3.0264770145951908E-7</v>
      </c>
      <c r="AE2256" s="21">
        <f t="shared" si="3154"/>
        <v>33041.71908035571</v>
      </c>
      <c r="AF2256" s="10" cm="1">
        <f t="array" ref="AF2256">Lair(100000000/AE2256)</f>
        <v>3025.5958995639635</v>
      </c>
      <c r="AG2256" s="10">
        <f t="shared" si="3155"/>
        <v>1.0460365161701415E-2</v>
      </c>
      <c r="AH2256" s="10" t="b">
        <f t="shared" si="3150"/>
        <v>1</v>
      </c>
      <c r="AI2256" s="10">
        <f t="shared" si="3156"/>
        <v>3025.596</v>
      </c>
      <c r="AJ2256">
        <v>3.0000000000000001E-3</v>
      </c>
      <c r="AK2256" s="3" cm="1">
        <f t="array" ref="AK2256">100000000/Lvac($AA2256)</f>
        <v>33041.717983566312</v>
      </c>
      <c r="AL2256" s="21">
        <f t="shared" si="3189"/>
        <v>3.2762190970208493E-2</v>
      </c>
      <c r="AM2256" s="21"/>
      <c r="AN2256" s="21"/>
      <c r="AO2256" s="21"/>
      <c r="AP2256" s="21"/>
      <c r="AS2256" s="3">
        <f t="shared" si="3157"/>
        <v>-2.0164336892776191E-3</v>
      </c>
      <c r="AT2256" s="3" cm="1">
        <f t="array" ref="AT2256">AS2256-(100000000/LvacE($A2256)-$E2256)</f>
        <v>-5.3454030421562493E-5</v>
      </c>
      <c r="BB2256"/>
      <c r="BC2256"/>
      <c r="BD2256"/>
      <c r="BE2256"/>
      <c r="BF2256"/>
      <c r="BG2256"/>
      <c r="BH2256"/>
      <c r="BI2256"/>
      <c r="BJ2256"/>
      <c r="BN2256" s="16" cm="1">
        <f t="array" ref="BN2256">$C2256*EXP(poly_from_str(100000000/$E2256,BN$4342))</f>
        <v>0</v>
      </c>
      <c r="BO2256" s="16"/>
      <c r="BY2256" t="e">
        <v>#N/A</v>
      </c>
    </row>
    <row r="2257" spans="1:77" hidden="1" x14ac:dyDescent="0.25">
      <c r="A2257">
        <v>3025.56</v>
      </c>
      <c r="B2257" s="2" t="str">
        <f t="shared" si="3149"/>
        <v/>
      </c>
      <c r="C2257">
        <v>0</v>
      </c>
      <c r="E2257">
        <v>33042.11</v>
      </c>
      <c r="R2257">
        <v>22</v>
      </c>
      <c r="S2257" t="s">
        <v>22</v>
      </c>
      <c r="AA2257" s="10">
        <f t="shared" si="3151"/>
        <v>3025.56</v>
      </c>
      <c r="AB2257" s="3" cm="1">
        <f t="array" ref="AB2257">100000000/Lvac(AA2257)</f>
        <v>33042.111118223125</v>
      </c>
      <c r="AC2257" s="28">
        <f t="shared" si="3152"/>
        <v>3.3051732571821417E-7</v>
      </c>
      <c r="AD2257" s="28">
        <f t="shared" si="3153"/>
        <v>3.0264410056065938E-7</v>
      </c>
      <c r="AE2257" s="21">
        <f t="shared" si="3154"/>
        <v>33042.110509980019</v>
      </c>
      <c r="AF2257" s="10" cm="1">
        <f t="array" ref="AF2257">Lair(100000000/AE2257)</f>
        <v>3025.5600556971799</v>
      </c>
      <c r="AG2257" s="10">
        <f t="shared" si="3155"/>
        <v>1.046049510143959E-2</v>
      </c>
      <c r="AH2257" s="10" t="b">
        <f t="shared" si="3150"/>
        <v>1</v>
      </c>
      <c r="AI2257" s="10">
        <f t="shared" si="3156"/>
        <v>3025.56</v>
      </c>
      <c r="AJ2257">
        <v>3.0000000000000001E-3</v>
      </c>
      <c r="AK2257" s="3" cm="1">
        <f t="array" ref="AK2257">100000000/Lvac($AA2257)</f>
        <v>33042.111118223125</v>
      </c>
      <c r="AL2257" s="21">
        <f t="shared" si="3189"/>
        <v>3.2762970608637539E-2</v>
      </c>
      <c r="AM2257" s="21"/>
      <c r="AN2257" s="21"/>
      <c r="AO2257" s="21"/>
      <c r="AP2257" s="21"/>
      <c r="AS2257" s="3">
        <f t="shared" si="3157"/>
        <v>1.1182231246493757E-3</v>
      </c>
      <c r="AT2257" s="3" cm="1">
        <f t="array" ref="AT2257">AS2257-(100000000/LvacE($A2257)-$E2257)</f>
        <v>-5.3453353757504374E-5</v>
      </c>
      <c r="BB2257"/>
      <c r="BC2257"/>
      <c r="BD2257"/>
      <c r="BE2257"/>
      <c r="BF2257"/>
      <c r="BG2257"/>
      <c r="BH2257"/>
      <c r="BI2257"/>
      <c r="BJ2257"/>
      <c r="BN2257" s="16" cm="1">
        <f t="array" ref="BN2257">$C2257*EXP(poly_from_str(100000000/$E2257,BN$4342))</f>
        <v>0</v>
      </c>
      <c r="BO2257" s="16"/>
      <c r="BY2257" t="e">
        <v>#N/A</v>
      </c>
    </row>
    <row r="2258" spans="1:77" hidden="1" x14ac:dyDescent="0.25">
      <c r="A2258">
        <v>3025.527</v>
      </c>
      <c r="B2258" s="2" t="str">
        <f t="shared" si="3149"/>
        <v/>
      </c>
      <c r="C2258">
        <v>0</v>
      </c>
      <c r="E2258">
        <v>33042.47</v>
      </c>
      <c r="R2258">
        <v>22</v>
      </c>
      <c r="S2258" t="s">
        <v>22</v>
      </c>
      <c r="AA2258" s="10">
        <f t="shared" si="3151"/>
        <v>3025.527</v>
      </c>
      <c r="AB2258" s="3" cm="1">
        <f t="array" ref="AB2258">100000000/Lvac(AA2258)</f>
        <v>33042.471499876599</v>
      </c>
      <c r="AC2258" s="28">
        <f t="shared" si="3152"/>
        <v>3.3052093073372012E-7</v>
      </c>
      <c r="AD2258" s="28">
        <f t="shared" si="3153"/>
        <v>3.0264079973670691E-7</v>
      </c>
      <c r="AE2258" s="21">
        <f t="shared" si="3154"/>
        <v>33042.470684021755</v>
      </c>
      <c r="AF2258" s="10" cm="1">
        <f t="array" ref="AF2258">Lair(100000000/AE2258)</f>
        <v>3025.5270747066802</v>
      </c>
      <c r="AG2258" s="10">
        <f t="shared" si="3155"/>
        <v>1.0460614216940818E-2</v>
      </c>
      <c r="AH2258" s="10" t="b">
        <f t="shared" si="3150"/>
        <v>1</v>
      </c>
      <c r="AI2258" s="10">
        <f t="shared" si="3156"/>
        <v>3025.527</v>
      </c>
      <c r="AJ2258">
        <v>3.0000000000000001E-3</v>
      </c>
      <c r="AK2258" s="3" cm="1">
        <f t="array" ref="AK2258">100000000/Lvac($AA2258)</f>
        <v>33042.471499876599</v>
      </c>
      <c r="AL2258" s="21">
        <f t="shared" si="3189"/>
        <v>3.2763685301644897E-2</v>
      </c>
      <c r="AM2258" s="21"/>
      <c r="AN2258" s="21"/>
      <c r="AO2258" s="21"/>
      <c r="AP2258" s="21"/>
      <c r="AS2258" s="3">
        <f t="shared" si="3157"/>
        <v>1.4998765982454643E-3</v>
      </c>
      <c r="AT2258" s="3" cm="1">
        <f t="array" ref="AT2258">AS2258-(100000000/LvacE($A2258)-$E2258)</f>
        <v>-5.3452728025149554E-5</v>
      </c>
      <c r="BB2258"/>
      <c r="BC2258"/>
      <c r="BD2258"/>
      <c r="BE2258"/>
      <c r="BF2258"/>
      <c r="BG2258"/>
      <c r="BH2258"/>
      <c r="BI2258"/>
      <c r="BJ2258"/>
      <c r="BN2258" s="16" cm="1">
        <f t="array" ref="BN2258">$C2258*EXP(poly_from_str(100000000/$E2258,BN$4342))</f>
        <v>0</v>
      </c>
      <c r="BO2258" s="16"/>
      <c r="BY2258" t="e">
        <v>#N/A</v>
      </c>
    </row>
    <row r="2259" spans="1:77" hidden="1" x14ac:dyDescent="0.25">
      <c r="A2259">
        <v>3025.366</v>
      </c>
      <c r="B2259" s="2" t="str">
        <f t="shared" si="3149"/>
        <v/>
      </c>
      <c r="C2259">
        <v>2</v>
      </c>
      <c r="D2259" t="s">
        <v>143</v>
      </c>
      <c r="E2259">
        <v>33044.230000000003</v>
      </c>
      <c r="R2259">
        <v>22</v>
      </c>
      <c r="S2259" t="s">
        <v>22</v>
      </c>
      <c r="AA2259" s="10">
        <f t="shared" si="3151"/>
        <v>3025.366</v>
      </c>
      <c r="AB2259" s="3" cm="1">
        <f t="array" ref="AB2259">100000000/Lvac(AA2259)</f>
        <v>33044.229838256426</v>
      </c>
      <c r="AC2259" s="28">
        <f t="shared" si="3152"/>
        <v>3.3053851996750144E-7</v>
      </c>
      <c r="AD2259" s="28">
        <f t="shared" si="3153"/>
        <v>3.0262469571684984E-7</v>
      </c>
      <c r="AE2259" s="21">
        <f t="shared" si="3154"/>
        <v>33044.229926245054</v>
      </c>
      <c r="AF2259" s="10" cm="1">
        <f t="array" ref="AF2259">Lair(100000000/AE2259)</f>
        <v>3025.3659919438628</v>
      </c>
      <c r="AG2259" s="10">
        <f t="shared" si="3155"/>
        <v>1.0461195412101615E-2</v>
      </c>
      <c r="AH2259" s="10" t="b">
        <f t="shared" si="3150"/>
        <v>1</v>
      </c>
      <c r="AI2259" s="10">
        <f t="shared" si="3156"/>
        <v>3025.366</v>
      </c>
      <c r="AJ2259">
        <v>7.0000000000000001E-3</v>
      </c>
      <c r="AK2259" s="3" cm="1">
        <f t="array" ref="AK2259">100000000/Lvac($AA2259)</f>
        <v>33044.229838256426</v>
      </c>
      <c r="AL2259" s="21">
        <f t="shared" si="3189"/>
        <v>7.6456735769422607E-2</v>
      </c>
      <c r="AM2259" s="21"/>
      <c r="AN2259" s="21"/>
      <c r="AO2259" s="21"/>
      <c r="AP2259" s="21"/>
      <c r="AS2259" s="3">
        <f t="shared" si="3157"/>
        <v>-1.6174357733689249E-4</v>
      </c>
      <c r="AT2259" s="3" cm="1">
        <f t="array" ref="AT2259">AS2259-(100000000/LvacE($A2259)-$E2259)</f>
        <v>-5.344969395082444E-5</v>
      </c>
      <c r="BB2259"/>
      <c r="BC2259"/>
      <c r="BD2259"/>
      <c r="BE2259"/>
      <c r="BF2259"/>
      <c r="BG2259"/>
      <c r="BH2259"/>
      <c r="BI2259"/>
      <c r="BJ2259"/>
      <c r="BN2259" s="16" cm="1">
        <f t="array" ref="BN2259">$C2259*EXP(poly_from_str(100000000/$E2259,BN$4342))</f>
        <v>3.9804291192209416</v>
      </c>
      <c r="BO2259" s="16"/>
      <c r="BY2259">
        <v>3757</v>
      </c>
    </row>
    <row r="2260" spans="1:77" hidden="1" x14ac:dyDescent="0.25">
      <c r="A2260">
        <v>3025.2620000000002</v>
      </c>
      <c r="B2260" s="2" t="str">
        <f t="shared" si="3149"/>
        <v/>
      </c>
      <c r="C2260">
        <v>70</v>
      </c>
      <c r="D2260" t="s">
        <v>134</v>
      </c>
      <c r="E2260">
        <v>33045.370000000003</v>
      </c>
      <c r="F2260">
        <v>34825</v>
      </c>
      <c r="G2260" t="s">
        <v>5</v>
      </c>
      <c r="H2260" s="5" t="s">
        <v>8</v>
      </c>
      <c r="I2260">
        <v>67870</v>
      </c>
      <c r="J2260" t="s">
        <v>3</v>
      </c>
      <c r="K2260" s="5" t="s">
        <v>4</v>
      </c>
      <c r="L2260">
        <v>34825.49</v>
      </c>
      <c r="M2260" t="str">
        <f>$G2260&amp;""</f>
        <v>e</v>
      </c>
      <c r="N2260" t="str">
        <f>$H2260&amp;""</f>
        <v>7/2</v>
      </c>
      <c r="O2260">
        <v>67870.759999999995</v>
      </c>
      <c r="P2260" t="str">
        <f>$J2260&amp;""</f>
        <v>o</v>
      </c>
      <c r="Q2260" t="str">
        <f>$K2260&amp;""</f>
        <v>9/2</v>
      </c>
      <c r="R2260">
        <v>22</v>
      </c>
      <c r="AA2260" s="10">
        <f t="shared" si="3151"/>
        <v>3025.2620000000002</v>
      </c>
      <c r="AB2260" s="3" cm="1">
        <f t="array" ref="AB2260">100000000/Lvac(AA2260)</f>
        <v>33045.3657588075</v>
      </c>
      <c r="AC2260" s="28">
        <f t="shared" si="3152"/>
        <v>3.3054988295228643E-7</v>
      </c>
      <c r="AD2260" s="28">
        <f t="shared" si="3153"/>
        <v>3.0261429312020021E-7</v>
      </c>
      <c r="AE2260" s="21">
        <f t="shared" si="3154"/>
        <v>33045.368066164207</v>
      </c>
      <c r="AF2260" s="10" cm="1">
        <f t="array" ref="AF2260">Lair(100000000/AE2260)</f>
        <v>3025.2617887556207</v>
      </c>
      <c r="AG2260" s="10">
        <f t="shared" si="3155"/>
        <v>1.0461570891844657E-2</v>
      </c>
      <c r="AH2260" s="10" t="b">
        <f t="shared" si="3150"/>
        <v>1</v>
      </c>
      <c r="AI2260" s="10">
        <f>$AF2260</f>
        <v>3025.2617887556207</v>
      </c>
      <c r="AJ2260" s="10">
        <f>AL2260/AK2260*AI2260</f>
        <v>7.3238996616626769E-3</v>
      </c>
      <c r="AK2260" s="23" cm="1">
        <f t="array" ref="AK2260">100000000/Lvac($AA2260)+0</f>
        <v>33045.3657588075</v>
      </c>
      <c r="AL2260" s="23">
        <f>MAX(0.08,0.007/$AA2260*$AE2260)</f>
        <v>0.08</v>
      </c>
      <c r="AM2260" s="10" cm="1">
        <f t="array" ref="AM2260">Lvac($AI2260)-$BA2260</f>
        <v>-8.9804746307891037E-3</v>
      </c>
      <c r="AN2260" s="10">
        <f>$AK2260-($AX2260-$AW2260)</f>
        <v>9.5758807503443677E-2</v>
      </c>
      <c r="AO2260" s="3">
        <f>AM2260/AJ2260</f>
        <v>-1.2261875565824383</v>
      </c>
      <c r="AP2260" s="3">
        <v>-1.197337115568134</v>
      </c>
      <c r="AS2260" s="3">
        <f t="shared" si="3157"/>
        <v>-4.2411925023770891E-3</v>
      </c>
      <c r="AT2260" s="3" cm="1">
        <f t="array" ref="AT2260">AS2260-(100000000/LvacE($A2260)-$E2260)</f>
        <v>-5.3447736718226224E-5</v>
      </c>
      <c r="AU2260" t="s">
        <v>4756</v>
      </c>
      <c r="AV2260" t="s">
        <v>4750</v>
      </c>
      <c r="AW2260" s="3">
        <v>34825.49</v>
      </c>
      <c r="AX2260" s="3">
        <v>67870.759999999995</v>
      </c>
      <c r="AY2260" s="3"/>
      <c r="AZ2260" s="10" cm="1">
        <f t="array" ref="AZ2260">Lair(100000000/($AX2260-$AW2260))</f>
        <v>3025.2707669885945</v>
      </c>
      <c r="BA2260" s="10">
        <f>100000000/($AX2260-$AW2260)</f>
        <v>3026.1517003795102</v>
      </c>
      <c r="BB2260" s="12">
        <v>816000000</v>
      </c>
      <c r="BC2260" s="3">
        <v>0.58399999999999996</v>
      </c>
      <c r="BD2260" s="12" cm="1">
        <f t="array" ref="BD2260">SfromgA($BB2260,$BA2260,"")</f>
        <v>11.160807168403512</v>
      </c>
      <c r="BE2260" s="29">
        <f>(10^MAX(0.05, -0.312925054856973*((LN($BD2260))^(1/3)) + 0.454808404431693)-1)*100</f>
        <v>12.201845430196357</v>
      </c>
      <c r="BG2260" s="3"/>
      <c r="BH2260" s="3"/>
      <c r="BI2260" s="12">
        <f>IF($BB2260="",$BF2260,$BB2260)</f>
        <v>816000000</v>
      </c>
      <c r="BJ2260" s="29">
        <f>IF($BB2260="",$BH2260,$BE2260)</f>
        <v>12.201845430196357</v>
      </c>
      <c r="BK2260" s="3">
        <f>LN(BN2260*100000000/($AX2260-$AW2260)/$BI2260)</f>
        <v>-7.5682023348526331</v>
      </c>
      <c r="BL2260" s="13">
        <f>EXP(BK$4341*$AX2260+BK$4342)*$BI2260/(100000000/($AX2260-$AW2260))</f>
        <v>174.51578835286801</v>
      </c>
      <c r="BM2260" s="3">
        <f t="shared" ref="BM2260" si="3190">LN(BL2260/$C2260)</f>
        <v>0.91351997316713096</v>
      </c>
      <c r="BN2260" s="16" cm="1">
        <f t="array" ref="BN2260">$C2260*EXP(poly_from_str(100000000/$E2260,BN$4342))</f>
        <v>139.30636223888749</v>
      </c>
      <c r="BO2260" s="3">
        <f>LN($C2260)</f>
        <v>4.2484952420493594</v>
      </c>
      <c r="BP2260" s="13">
        <f>LN(BL2260/BN2260)</f>
        <v>0.22533966254558385</v>
      </c>
      <c r="BY2260">
        <v>131480</v>
      </c>
    </row>
    <row r="2261" spans="1:77" hidden="1" x14ac:dyDescent="0.25">
      <c r="A2261">
        <v>3025.232</v>
      </c>
      <c r="B2261" s="2" t="str">
        <f t="shared" si="3149"/>
        <v/>
      </c>
      <c r="C2261">
        <v>0</v>
      </c>
      <c r="E2261">
        <v>33045.69</v>
      </c>
      <c r="R2261">
        <v>22</v>
      </c>
      <c r="S2261" t="s">
        <v>22</v>
      </c>
      <c r="AA2261" s="10">
        <f t="shared" si="3151"/>
        <v>3025.232</v>
      </c>
      <c r="AB2261" s="3" cm="1">
        <f t="array" ref="AB2261">100000000/Lvac(AA2261)</f>
        <v>33045.69344271002</v>
      </c>
      <c r="AC2261" s="28">
        <f t="shared" si="3152"/>
        <v>3.305531608815456E-7</v>
      </c>
      <c r="AD2261" s="28">
        <f t="shared" si="3153"/>
        <v>3.0261129237117069E-7</v>
      </c>
      <c r="AE2261" s="21">
        <f t="shared" si="3154"/>
        <v>33045.691569721777</v>
      </c>
      <c r="AF2261" s="10" cm="1">
        <f t="array" ref="AF2261">Lair(100000000/AE2261)</f>
        <v>3025.2321714734617</v>
      </c>
      <c r="AG2261" s="10">
        <f t="shared" si="3155"/>
        <v>1.0461679210505181E-2</v>
      </c>
      <c r="AH2261" s="10" t="b">
        <f t="shared" si="3150"/>
        <v>1</v>
      </c>
      <c r="AI2261" s="10">
        <f t="shared" si="3156"/>
        <v>3025.232</v>
      </c>
      <c r="AJ2261">
        <v>3.0000000000000001E-3</v>
      </c>
      <c r="AK2261" s="3" cm="1">
        <f t="array" ref="AK2261">100000000/Lvac($AA2261)</f>
        <v>33045.69344271002</v>
      </c>
      <c r="AL2261" s="21">
        <f t="shared" ref="AL2261:AL2264" si="3191">AJ2261/AI2261*AK2261</f>
        <v>3.2770075263031093E-2</v>
      </c>
      <c r="AM2261" s="21"/>
      <c r="AN2261" s="21"/>
      <c r="AO2261" s="21"/>
      <c r="AP2261" s="21"/>
      <c r="AS2261" s="3">
        <f t="shared" si="3157"/>
        <v>3.4427100181346759E-3</v>
      </c>
      <c r="AT2261" s="3" cm="1">
        <f t="array" ref="AT2261">AS2261-(100000000/LvacE($A2261)-$E2261)</f>
        <v>-5.3447161917574704E-5</v>
      </c>
      <c r="BB2261"/>
      <c r="BC2261"/>
      <c r="BD2261"/>
      <c r="BE2261"/>
      <c r="BF2261"/>
      <c r="BG2261"/>
      <c r="BH2261"/>
      <c r="BI2261"/>
      <c r="BJ2261"/>
      <c r="BN2261" s="16" cm="1">
        <f t="array" ref="BN2261">$C2261*EXP(poly_from_str(100000000/$E2261,BN$4342))</f>
        <v>0</v>
      </c>
      <c r="BO2261" s="16"/>
      <c r="BY2261" t="e">
        <v>#N/A</v>
      </c>
    </row>
    <row r="2262" spans="1:77" hidden="1" x14ac:dyDescent="0.25">
      <c r="A2262">
        <v>3024.6239999999998</v>
      </c>
      <c r="B2262" s="2" t="str">
        <f t="shared" si="3149"/>
        <v/>
      </c>
      <c r="C2262">
        <v>1</v>
      </c>
      <c r="E2262">
        <v>33052.339999999997</v>
      </c>
      <c r="R2262">
        <v>22</v>
      </c>
      <c r="S2262" t="s">
        <v>22</v>
      </c>
      <c r="AA2262" s="10">
        <f t="shared" si="3151"/>
        <v>3024.6239999999998</v>
      </c>
      <c r="AB2262" s="3" cm="1">
        <f t="array" ref="AB2262">100000000/Lvac(AA2262)</f>
        <v>33052.33590386677</v>
      </c>
      <c r="AC2262" s="28">
        <f t="shared" si="3152"/>
        <v>3.3061960759420016E-7</v>
      </c>
      <c r="AD2262" s="28">
        <f t="shared" si="3153"/>
        <v>3.025504771912386E-7</v>
      </c>
      <c r="AE2262" s="21">
        <f t="shared" si="3154"/>
        <v>33052.338133163343</v>
      </c>
      <c r="AF2262" s="10" cm="1">
        <f t="array" ref="AF2262">Lair(100000000/AE2262)</f>
        <v>3024.6237959882933</v>
      </c>
      <c r="AG2262" s="10">
        <f t="shared" si="3155"/>
        <v>1.0463875163304062E-2</v>
      </c>
      <c r="AH2262" s="10" t="b">
        <f t="shared" si="3150"/>
        <v>1</v>
      </c>
      <c r="AI2262" s="10">
        <f t="shared" si="3156"/>
        <v>3024.6239999999998</v>
      </c>
      <c r="AJ2262">
        <v>3.0000000000000001E-3</v>
      </c>
      <c r="AK2262" s="3" cm="1">
        <f t="array" ref="AK2262">100000000/Lvac($AA2262)</f>
        <v>33052.33590386677</v>
      </c>
      <c r="AL2262" s="21">
        <f t="shared" si="3191"/>
        <v>3.2783250979824374E-2</v>
      </c>
      <c r="AM2262" s="21"/>
      <c r="AN2262" s="21"/>
      <c r="AO2262" s="21"/>
      <c r="AP2262" s="21"/>
      <c r="AS2262" s="3">
        <f t="shared" si="3157"/>
        <v>-4.0961332269944251E-3</v>
      </c>
      <c r="AT2262" s="3" cm="1">
        <f t="array" ref="AT2262">AS2262-(100000000/LvacE($A2262)-$E2262)</f>
        <v>-5.3435636800713837E-5</v>
      </c>
      <c r="BB2262"/>
      <c r="BC2262"/>
      <c r="BD2262"/>
      <c r="BE2262"/>
      <c r="BF2262"/>
      <c r="BG2262"/>
      <c r="BH2262"/>
      <c r="BI2262"/>
      <c r="BJ2262"/>
      <c r="BN2262" s="16" cm="1">
        <f t="array" ref="BN2262">$C2262*EXP(poly_from_str(100000000/$E2262,BN$4342))</f>
        <v>1.9893271863765498</v>
      </c>
      <c r="BO2262" s="16"/>
      <c r="BY2262">
        <v>1878</v>
      </c>
    </row>
    <row r="2263" spans="1:77" hidden="1" x14ac:dyDescent="0.25">
      <c r="A2263">
        <v>3024.3409999999999</v>
      </c>
      <c r="B2263" s="2" t="str">
        <f t="shared" si="3149"/>
        <v/>
      </c>
      <c r="C2263">
        <v>0</v>
      </c>
      <c r="E2263">
        <v>33055.43</v>
      </c>
      <c r="R2263">
        <v>22</v>
      </c>
      <c r="S2263" t="s">
        <v>22</v>
      </c>
      <c r="AA2263" s="10">
        <f t="shared" si="3151"/>
        <v>3024.3409999999999</v>
      </c>
      <c r="AB2263" s="3" cm="1">
        <f t="array" ref="AB2263">100000000/Lvac(AA2263)</f>
        <v>33055.428618141843</v>
      </c>
      <c r="AC2263" s="28">
        <f t="shared" si="3152"/>
        <v>3.3065054502782591E-7</v>
      </c>
      <c r="AD2263" s="28">
        <f t="shared" si="3153"/>
        <v>3.0252217012583799E-7</v>
      </c>
      <c r="AE2263" s="21">
        <f t="shared" si="3154"/>
        <v>33055.429370338345</v>
      </c>
      <c r="AF2263" s="10" cm="1">
        <f t="array" ref="AF2263">Lair(100000000/AE2263)</f>
        <v>3024.3409311764131</v>
      </c>
      <c r="AG2263" s="10">
        <f t="shared" si="3155"/>
        <v>1.0464897744358497E-2</v>
      </c>
      <c r="AH2263" s="10" t="b">
        <f t="shared" si="3150"/>
        <v>1</v>
      </c>
      <c r="AI2263" s="10">
        <f t="shared" si="3156"/>
        <v>3024.3409999999999</v>
      </c>
      <c r="AJ2263">
        <v>3.0000000000000001E-3</v>
      </c>
      <c r="AK2263" s="3" cm="1">
        <f t="array" ref="AK2263">100000000/Lvac($AA2263)</f>
        <v>33055.428618141843</v>
      </c>
      <c r="AL2263" s="21">
        <f t="shared" si="3191"/>
        <v>3.278938646615099E-2</v>
      </c>
      <c r="AM2263" s="21"/>
      <c r="AN2263" s="21"/>
      <c r="AO2263" s="21"/>
      <c r="AP2263" s="21"/>
      <c r="AS2263" s="3">
        <f t="shared" si="3157"/>
        <v>-1.3818581574014388E-3</v>
      </c>
      <c r="AT2263" s="3" cm="1">
        <f t="array" ref="AT2263">AS2263-(100000000/LvacE($A2263)-$E2263)</f>
        <v>-5.3430230764206499E-5</v>
      </c>
      <c r="BB2263"/>
      <c r="BC2263"/>
      <c r="BD2263"/>
      <c r="BE2263"/>
      <c r="BF2263"/>
      <c r="BG2263"/>
      <c r="BH2263"/>
      <c r="BI2263"/>
      <c r="BJ2263"/>
      <c r="BN2263" s="16" cm="1">
        <f t="array" ref="BN2263">$C2263*EXP(poly_from_str(100000000/$E2263,BN$4342))</f>
        <v>0</v>
      </c>
      <c r="BO2263" s="16"/>
      <c r="BY2263" t="e">
        <v>#N/A</v>
      </c>
    </row>
    <row r="2264" spans="1:77" hidden="1" x14ac:dyDescent="0.25">
      <c r="A2264">
        <v>3024.3090000000002</v>
      </c>
      <c r="B2264" s="2" t="str">
        <f t="shared" si="3149"/>
        <v/>
      </c>
      <c r="C2264">
        <v>0</v>
      </c>
      <c r="E2264">
        <v>33055.78</v>
      </c>
      <c r="R2264">
        <v>22</v>
      </c>
      <c r="S2264" t="s">
        <v>22</v>
      </c>
      <c r="AA2264" s="10">
        <f t="shared" si="3151"/>
        <v>3024.3090000000002</v>
      </c>
      <c r="AB2264" s="3" cm="1">
        <f t="array" ref="AB2264">100000000/Lvac(AA2264)</f>
        <v>33055.778360770986</v>
      </c>
      <c r="AC2264" s="28">
        <f t="shared" si="3152"/>
        <v>3.3065404361789747E-7</v>
      </c>
      <c r="AD2264" s="28">
        <f t="shared" si="3153"/>
        <v>3.0251896932693381E-7</v>
      </c>
      <c r="AE2264" s="21">
        <f t="shared" si="3154"/>
        <v>33055.779253081178</v>
      </c>
      <c r="AF2264" s="10" cm="1">
        <f t="array" ref="AF2264">Lair(100000000/AE2264)</f>
        <v>3024.3089183581842</v>
      </c>
      <c r="AG2264" s="10">
        <f t="shared" si="3155"/>
        <v>1.046501338996296E-2</v>
      </c>
      <c r="AH2264" s="10" t="b">
        <f t="shared" si="3150"/>
        <v>1</v>
      </c>
      <c r="AI2264" s="10">
        <f t="shared" si="3156"/>
        <v>3024.3090000000002</v>
      </c>
      <c r="AJ2264">
        <v>3.0000000000000001E-3</v>
      </c>
      <c r="AK2264" s="3" cm="1">
        <f t="array" ref="AK2264">100000000/Lvac($AA2264)</f>
        <v>33055.778360770986</v>
      </c>
      <c r="AL2264" s="21">
        <f t="shared" si="3191"/>
        <v>3.2790080339777768E-2</v>
      </c>
      <c r="AM2264" s="21"/>
      <c r="AN2264" s="21"/>
      <c r="AO2264" s="21"/>
      <c r="AP2264" s="21"/>
      <c r="AS2264" s="3">
        <f t="shared" si="3157"/>
        <v>-1.6392290126532316E-3</v>
      </c>
      <c r="AT2264" s="3" cm="1">
        <f t="array" ref="AT2264">AS2264-(100000000/LvacE($A2264)-$E2264)</f>
        <v>-5.3429619583766907E-5</v>
      </c>
      <c r="BB2264"/>
      <c r="BC2264"/>
      <c r="BD2264"/>
      <c r="BE2264"/>
      <c r="BF2264"/>
      <c r="BG2264"/>
      <c r="BH2264"/>
      <c r="BI2264"/>
      <c r="BJ2264"/>
      <c r="BN2264" s="16" cm="1">
        <f t="array" ref="BN2264">$C2264*EXP(poly_from_str(100000000/$E2264,BN$4342))</f>
        <v>0</v>
      </c>
      <c r="BO2264" s="16"/>
      <c r="BY2264" t="e">
        <v>#N/A</v>
      </c>
    </row>
    <row r="2265" spans="1:77" hidden="1" x14ac:dyDescent="0.25">
      <c r="A2265">
        <v>3024.2750000000001</v>
      </c>
      <c r="B2265" s="2" t="str">
        <f t="shared" si="3149"/>
        <v/>
      </c>
      <c r="C2265">
        <v>30</v>
      </c>
      <c r="D2265" t="s">
        <v>170</v>
      </c>
      <c r="E2265">
        <v>33056.15</v>
      </c>
      <c r="F2265">
        <v>50647</v>
      </c>
      <c r="G2265" t="s">
        <v>5</v>
      </c>
      <c r="H2265" s="5" t="s">
        <v>16</v>
      </c>
      <c r="I2265">
        <v>83703</v>
      </c>
      <c r="J2265" t="s">
        <v>3</v>
      </c>
      <c r="K2265" s="5" t="s">
        <v>15</v>
      </c>
      <c r="L2265">
        <v>50647.35</v>
      </c>
      <c r="M2265" t="str">
        <f>$G2265&amp;""</f>
        <v>e</v>
      </c>
      <c r="N2265" t="str">
        <f>$H2265&amp;""</f>
        <v>11/2</v>
      </c>
      <c r="O2265">
        <v>83703.429999999993</v>
      </c>
      <c r="P2265" t="str">
        <f>$J2265&amp;""</f>
        <v>o</v>
      </c>
      <c r="Q2265" t="str">
        <f>$K2265&amp;""</f>
        <v>13/2</v>
      </c>
      <c r="R2265">
        <v>22</v>
      </c>
      <c r="AA2265" s="10">
        <f t="shared" si="3151"/>
        <v>3024.2750000000001</v>
      </c>
      <c r="AB2265" s="3" cm="1">
        <f t="array" ref="AB2265">100000000/Lvac(AA2265)</f>
        <v>33056.149970423481</v>
      </c>
      <c r="AC2265" s="28">
        <f t="shared" si="3152"/>
        <v>3.3065776095097172E-7</v>
      </c>
      <c r="AD2265" s="28">
        <f t="shared" si="3153"/>
        <v>3.0251556847810039E-7</v>
      </c>
      <c r="AE2265" s="21">
        <f t="shared" si="3154"/>
        <v>33056.14998652372</v>
      </c>
      <c r="AF2265" s="10" cm="1">
        <f t="array" ref="AF2265">Lair(100000000/AE2265)</f>
        <v>3024.2749985269438</v>
      </c>
      <c r="AG2265" s="10">
        <f t="shared" si="3155"/>
        <v>1.0465136267439879E-2</v>
      </c>
      <c r="AH2265" s="10" t="b">
        <f t="shared" si="3150"/>
        <v>1</v>
      </c>
      <c r="AI2265" s="10">
        <f>$AF2265</f>
        <v>3024.2749985269438</v>
      </c>
      <c r="AJ2265" s="10">
        <f>AL2265/AK2265*AI2265</f>
        <v>9.1489027041348463E-3</v>
      </c>
      <c r="AK2265" s="16" cm="1">
        <f t="array" ref="AK2265">100000000/Lvac($AA2265)-0</f>
        <v>33056.149970423481</v>
      </c>
      <c r="AL2265" s="16">
        <f>MAX(0.1,0.007/$AA2265*$AE2265)</f>
        <v>0.1</v>
      </c>
      <c r="AM2265" s="10" cm="1">
        <f t="array" ref="AM2265">Lvac($AI2265)-$BA2265</f>
        <v>-6.404877105524065E-3</v>
      </c>
      <c r="AN2265" s="10">
        <f>$AK2265-($AX2265-$AW2265)</f>
        <v>6.9970423486665823E-2</v>
      </c>
      <c r="AO2265" s="3">
        <f>AM2265/AJ2265</f>
        <v>-0.70007052349888699</v>
      </c>
      <c r="AP2265" s="3">
        <v>-0.69990947388127434</v>
      </c>
      <c r="AS2265" s="3">
        <f t="shared" si="3157"/>
        <v>-2.9576520319096744E-5</v>
      </c>
      <c r="AT2265" s="3" cm="1">
        <f t="array" ref="AT2265">AS2265-(100000000/LvacE($A2265)-$E2265)</f>
        <v>-5.3428972023539245E-5</v>
      </c>
      <c r="AU2265" t="s">
        <v>4932</v>
      </c>
      <c r="AV2265" t="s">
        <v>4920</v>
      </c>
      <c r="AW2265" s="3">
        <v>50647.35</v>
      </c>
      <c r="AX2265" s="3">
        <v>83703.429999999993</v>
      </c>
      <c r="AY2265" s="3"/>
      <c r="AZ2265" s="10" cm="1">
        <f t="array" ref="AZ2265">Lair(100000000/($AX2265-$AW2265))</f>
        <v>3024.2814018054282</v>
      </c>
      <c r="BA2265" s="10">
        <f>100000000/($AX2265-$AW2265)</f>
        <v>3025.1620881846852</v>
      </c>
      <c r="BB2265" s="12">
        <v>2690000000</v>
      </c>
      <c r="BC2265" s="3">
        <v>0.86</v>
      </c>
      <c r="BD2265" s="12" cm="1">
        <f t="array" ref="BD2265">SfromgA($BB2265,$BA2265,"")</f>
        <v>36.756283049320018</v>
      </c>
      <c r="BE2265" s="29">
        <f>(10^MAX(0.05, -0.312925054856973*((LN($BD2265))^(1/3)) + 0.454808404431693)-1)*100</f>
        <v>12.201845430196357</v>
      </c>
      <c r="BG2265" s="3"/>
      <c r="BH2265" s="3"/>
      <c r="BI2265" s="12">
        <f>IF($BB2265="",$BF2265,$BB2265)</f>
        <v>2690000000</v>
      </c>
      <c r="BJ2265" s="29">
        <f>IF($BB2265="",$BH2265,$BE2265)</f>
        <v>12.201845430196357</v>
      </c>
      <c r="BK2265" s="3">
        <f>LN(BN2265*100000000/($AX2265-$AW2265)/$BI2265)</f>
        <v>-9.6093058512024569</v>
      </c>
      <c r="BL2265" s="13">
        <f>EXP(BK$4341*$AX2265+BK$4342)*$BI2265/(100000000/($AX2265-$AW2265))</f>
        <v>172.82088310990343</v>
      </c>
      <c r="BM2265" s="3">
        <f t="shared" ref="BM2265" si="3192">LN(BL2265/$C2265)</f>
        <v>1.7510583187363258</v>
      </c>
      <c r="BN2265" s="16" cm="1">
        <f t="array" ref="BN2265">$C2265*EXP(poly_from_str(100000000/$E2265,BN$4342))</f>
        <v>59.667126715424693</v>
      </c>
      <c r="BO2265" s="3">
        <f>LN($C2265)</f>
        <v>3.4011973816621555</v>
      </c>
      <c r="BP2265" s="13">
        <f>LN(BL2265/BN2265)</f>
        <v>1.0634744729411798</v>
      </c>
      <c r="BY2265">
        <v>56321</v>
      </c>
    </row>
    <row r="2266" spans="1:77" hidden="1" x14ac:dyDescent="0.25">
      <c r="A2266">
        <v>3022.8229999999999</v>
      </c>
      <c r="B2266" s="2" t="str">
        <f t="shared" si="3149"/>
        <v/>
      </c>
      <c r="C2266">
        <v>2</v>
      </c>
      <c r="D2266" t="s">
        <v>14</v>
      </c>
      <c r="E2266">
        <v>33072.03</v>
      </c>
      <c r="R2266">
        <v>22</v>
      </c>
      <c r="S2266" t="s">
        <v>22</v>
      </c>
      <c r="AA2266" s="10">
        <f t="shared" si="3151"/>
        <v>3022.8229999999999</v>
      </c>
      <c r="AB2266" s="3" cm="1">
        <f t="array" ref="AB2266">100000000/Lvac(AA2266)</f>
        <v>33072.027689505354</v>
      </c>
      <c r="AC2266" s="28">
        <f t="shared" si="3152"/>
        <v>3.3081659098134427E-7</v>
      </c>
      <c r="AD2266" s="28">
        <f t="shared" si="3153"/>
        <v>3.0237033223013627E-7</v>
      </c>
      <c r="AE2266" s="21">
        <f t="shared" si="3154"/>
        <v>33072.028948343803</v>
      </c>
      <c r="AF2266" s="10" cm="1">
        <f t="array" ref="AF2266">Lair(100000000/AE2266)</f>
        <v>3022.8228849358752</v>
      </c>
      <c r="AG2266" s="10">
        <f t="shared" si="3155"/>
        <v>1.0470387728541392E-2</v>
      </c>
      <c r="AH2266" s="10" t="b">
        <f t="shared" si="3150"/>
        <v>1</v>
      </c>
      <c r="AI2266" s="10">
        <f t="shared" si="3156"/>
        <v>3022.8229999999999</v>
      </c>
      <c r="AJ2266">
        <v>7.0000000000000001E-3</v>
      </c>
      <c r="AK2266" s="3" cm="1">
        <f t="array" ref="AK2266">100000000/Lvac($AA2266)</f>
        <v>33072.027689505354</v>
      </c>
      <c r="AL2266" s="21">
        <f t="shared" ref="AL2266:AL2267" si="3193">AJ2266/AI2266*AK2266</f>
        <v>7.6585428199579503E-2</v>
      </c>
      <c r="AM2266" s="21"/>
      <c r="AN2266" s="21"/>
      <c r="AO2266" s="21"/>
      <c r="AP2266" s="21"/>
      <c r="AS2266" s="3">
        <f t="shared" si="3157"/>
        <v>-2.3104946449166164E-3</v>
      </c>
      <c r="AT2266" s="3" cm="1">
        <f t="array" ref="AT2266">AS2266-(100000000/LvacE($A2266)-$E2266)</f>
        <v>-5.3400937758851796E-5</v>
      </c>
      <c r="BB2266"/>
      <c r="BC2266"/>
      <c r="BD2266"/>
      <c r="BE2266"/>
      <c r="BF2266"/>
      <c r="BG2266"/>
      <c r="BH2266"/>
      <c r="BI2266"/>
      <c r="BJ2266"/>
      <c r="BN2266" s="16" cm="1">
        <f t="array" ref="BN2266">$C2266*EXP(poly_from_str(100000000/$E2266,BN$4342))</f>
        <v>3.9741990498114368</v>
      </c>
      <c r="BO2266" s="16"/>
      <c r="BY2266">
        <v>3752</v>
      </c>
    </row>
    <row r="2267" spans="1:77" hidden="1" x14ac:dyDescent="0.25">
      <c r="A2267">
        <v>3021.9119999999998</v>
      </c>
      <c r="B2267" s="2" t="str">
        <f t="shared" si="3149"/>
        <v/>
      </c>
      <c r="C2267">
        <v>5</v>
      </c>
      <c r="E2267">
        <v>33082</v>
      </c>
      <c r="F2267">
        <v>45807</v>
      </c>
      <c r="G2267" t="s">
        <v>5</v>
      </c>
      <c r="H2267" s="5" t="s">
        <v>18</v>
      </c>
      <c r="I2267">
        <v>78889</v>
      </c>
      <c r="J2267" t="s">
        <v>3</v>
      </c>
      <c r="K2267" s="5" t="s">
        <v>19</v>
      </c>
      <c r="L2267">
        <v>45807.1</v>
      </c>
      <c r="M2267" t="str">
        <f t="shared" ref="M2267:M2268" si="3194">$G2267&amp;""</f>
        <v>e</v>
      </c>
      <c r="N2267" t="str">
        <f t="shared" ref="N2267:N2268" si="3195">$H2267&amp;""</f>
        <v>5/2</v>
      </c>
      <c r="O2267">
        <v>78889.14</v>
      </c>
      <c r="P2267" t="str">
        <f t="shared" ref="P2267:P2268" si="3196">$J2267&amp;""</f>
        <v>o</v>
      </c>
      <c r="Q2267" t="str">
        <f t="shared" ref="Q2267:Q2268" si="3197">$K2267&amp;""</f>
        <v>3/2</v>
      </c>
      <c r="R2267">
        <v>22</v>
      </c>
      <c r="AA2267" s="10">
        <f t="shared" si="3151"/>
        <v>3021.9119999999998</v>
      </c>
      <c r="AB2267" s="3" cm="1">
        <f t="array" ref="AB2267">100000000/Lvac(AA2267)</f>
        <v>33081.997325823024</v>
      </c>
      <c r="AC2267" s="28">
        <f t="shared" si="3152"/>
        <v>3.3091632052819545E-7</v>
      </c>
      <c r="AD2267" s="28">
        <f t="shared" si="3153"/>
        <v>3.0227920948999767E-7</v>
      </c>
      <c r="AE2267" s="21">
        <f t="shared" si="3154"/>
        <v>33081.998783607858</v>
      </c>
      <c r="AF2267" s="10" cm="1">
        <f t="array" ref="AF2267">Lair(100000000/AE2267)</f>
        <v>3021.9118668314795</v>
      </c>
      <c r="AG2267" s="10">
        <f t="shared" si="3155"/>
        <v>1.0473686415392479E-2</v>
      </c>
      <c r="AH2267" s="10" t="b">
        <f t="shared" si="3150"/>
        <v>1</v>
      </c>
      <c r="AI2267" s="10">
        <f t="shared" ref="AI2267:AI2268" si="3198">$AF2267</f>
        <v>3021.9118668314795</v>
      </c>
      <c r="AJ2267">
        <v>3.0000000000000001E-3</v>
      </c>
      <c r="AK2267" s="3" cm="1">
        <f t="array" ref="AK2267">100000000/Lvac($AA2267)</f>
        <v>33081.997325823024</v>
      </c>
      <c r="AL2267" s="21">
        <f t="shared" si="3193"/>
        <v>3.2842119939629474E-2</v>
      </c>
      <c r="AM2267" s="10" cm="1">
        <f t="array" ref="AM2267">Lvac($AI2267)-$BA2267</f>
        <v>3.7660488551409799E-3</v>
      </c>
      <c r="AN2267" s="10">
        <f t="shared" ref="AN2267:AN2268" si="3199">$AK2267-($AX2267-$AW2267)</f>
        <v>-4.2674176977016032E-2</v>
      </c>
      <c r="AO2267" s="3">
        <f t="shared" ref="AO2267:AO2268" si="3200">AM2267/AJ2267</f>
        <v>1.2553496183803265</v>
      </c>
      <c r="AP2267" s="3">
        <v>1.2997502050590508</v>
      </c>
      <c r="AS2267" s="3">
        <f t="shared" si="3157"/>
        <v>-2.6741769761429168E-3</v>
      </c>
      <c r="AT2267" s="3" cm="1">
        <f t="array" ref="AT2267">AS2267-(100000000/LvacE($A2267)-$E2267)</f>
        <v>-5.338308255886659E-5</v>
      </c>
      <c r="AU2267" t="s">
        <v>4967</v>
      </c>
      <c r="AV2267" t="s">
        <v>4872</v>
      </c>
      <c r="AW2267" s="3">
        <v>45807.1</v>
      </c>
      <c r="AX2267" s="3">
        <v>78889.14</v>
      </c>
      <c r="AY2267" s="3"/>
      <c r="AZ2267" s="10" cm="1">
        <f t="array" ref="AZ2267">Lair(100000000/($AX2267-$AW2267))</f>
        <v>3021.9081017224253</v>
      </c>
      <c r="BA2267" s="10">
        <f t="shared" ref="BA2267:BA2268" si="3201">100000000/($AX2267-$AW2267)</f>
        <v>3022.7881956493611</v>
      </c>
      <c r="BB2267" s="12">
        <v>124000000</v>
      </c>
      <c r="BC2267" s="3">
        <v>0.14799999999999999</v>
      </c>
      <c r="BD2267" s="12" cm="1">
        <f t="array" ref="BD2267">SfromgA($BB2267,$BA2267,"")</f>
        <v>1.690356071241369</v>
      </c>
      <c r="BE2267" s="29">
        <f t="shared" ref="BE2267:BE2268" si="3202">(10^MAX(0.05, -0.312925054856973*((LN($BD2267))^(1/3)) + 0.454808404431693)-1)*100</f>
        <v>59.35915787834594</v>
      </c>
      <c r="BG2267" s="3"/>
      <c r="BH2267" s="3"/>
      <c r="BI2267" s="12">
        <f t="shared" ref="BI2267:BI2268" si="3203">IF($BB2267="",$BF2267,$BB2267)</f>
        <v>124000000</v>
      </c>
      <c r="BJ2267" s="29">
        <f t="shared" ref="BJ2267:BJ2268" si="3204">IF($BB2267="",$BH2267,$BE2267)</f>
        <v>59.35915787834594</v>
      </c>
      <c r="BK2267" s="3">
        <f t="shared" ref="BK2267:BK2268" si="3205">LN(BN2267*100000000/($AX2267-$AW2267)/$BI2267)</f>
        <v>-8.3263309108012002</v>
      </c>
      <c r="BL2267" s="13">
        <f>EXP(BK$4341*$AX2267+BK$4342)*$BI2267/(100000000/($AX2267-$AW2267))</f>
        <v>11.493898314531117</v>
      </c>
      <c r="BM2267" s="3">
        <f t="shared" ref="BM2267:BM2268" si="3206">LN(BL2267/$C2267)</f>
        <v>0.83237840078189285</v>
      </c>
      <c r="BN2267" s="16" cm="1">
        <f t="array" ref="BN2267">$C2267*EXP(poly_from_str(100000000/$E2267,BN$4342))</f>
        <v>9.9296604661059522</v>
      </c>
      <c r="BO2267" s="3">
        <f t="shared" ref="BO2267:BO2268" si="3207">LN($C2267)</f>
        <v>1.6094379124341003</v>
      </c>
      <c r="BP2267" s="13">
        <f t="shared" ref="BP2267:BP2268" si="3208">LN(BL2267/BN2267)</f>
        <v>0.14629002848207179</v>
      </c>
      <c r="BY2267">
        <v>9375</v>
      </c>
    </row>
    <row r="2268" spans="1:77" hidden="1" x14ac:dyDescent="0.25">
      <c r="A2268">
        <v>3021.7719999999999</v>
      </c>
      <c r="B2268" s="2" t="str">
        <f t="shared" si="3149"/>
        <v/>
      </c>
      <c r="C2268">
        <v>70</v>
      </c>
      <c r="D2268" t="s">
        <v>134</v>
      </c>
      <c r="E2268">
        <v>33083.53</v>
      </c>
      <c r="F2268">
        <v>35291</v>
      </c>
      <c r="G2268" t="s">
        <v>5</v>
      </c>
      <c r="H2268" s="5" t="s">
        <v>4</v>
      </c>
      <c r="I2268">
        <v>68374</v>
      </c>
      <c r="J2268" t="s">
        <v>3</v>
      </c>
      <c r="K2268" s="5" t="s">
        <v>4</v>
      </c>
      <c r="L2268">
        <v>35291</v>
      </c>
      <c r="M2268" t="str">
        <f t="shared" si="3194"/>
        <v>e</v>
      </c>
      <c r="N2268" t="str">
        <f t="shared" si="3195"/>
        <v>9/2</v>
      </c>
      <c r="O2268">
        <v>68374.539999999994</v>
      </c>
      <c r="P2268" t="str">
        <f t="shared" si="3196"/>
        <v>o</v>
      </c>
      <c r="Q2268" t="str">
        <f t="shared" si="3197"/>
        <v>9/2</v>
      </c>
      <c r="R2268">
        <v>22</v>
      </c>
      <c r="AA2268" s="10">
        <f t="shared" si="3151"/>
        <v>3021.7719999999999</v>
      </c>
      <c r="AB2268" s="3" cm="1">
        <f t="array" ref="AB2268">100000000/Lvac(AA2268)</f>
        <v>33083.529965234105</v>
      </c>
      <c r="AC2268" s="28">
        <f t="shared" si="3152"/>
        <v>3.3093165202404416E-7</v>
      </c>
      <c r="AD2268" s="28">
        <f t="shared" si="3153"/>
        <v>3.0226520599550654E-7</v>
      </c>
      <c r="AE2268" s="21">
        <f t="shared" si="3154"/>
        <v>33083.529984187771</v>
      </c>
      <c r="AF2268" s="10" cm="1">
        <f t="array" ref="AF2268">Lair(100000000/AE2268)</f>
        <v>3021.7719982687445</v>
      </c>
      <c r="AG2268" s="10">
        <f t="shared" si="3155"/>
        <v>1.0474193613090946E-2</v>
      </c>
      <c r="AH2268" s="10" t="b">
        <f t="shared" si="3150"/>
        <v>1</v>
      </c>
      <c r="AI2268" s="10">
        <f t="shared" si="3198"/>
        <v>3021.7719982687445</v>
      </c>
      <c r="AJ2268" s="10">
        <f>AL2268/AK2268*AI2268</f>
        <v>7.3070122842252439E-3</v>
      </c>
      <c r="AK2268" s="23" cm="1">
        <f t="array" ref="AK2268">100000000/Lvac($AA2268)+0</f>
        <v>33083.529965234105</v>
      </c>
      <c r="AL2268" s="23">
        <f>MAX(0.08,0.007/$AA2268*$AE2268)</f>
        <v>0.08</v>
      </c>
      <c r="AM2268" s="10" cm="1">
        <f t="array" ref="AM2268">Lvac($AI2268)-$BA2268</f>
        <v>9.1508694140429725E-4</v>
      </c>
      <c r="AN2268" s="10">
        <f t="shared" si="3199"/>
        <v>-1.003476588812191E-2</v>
      </c>
      <c r="AO2268" s="3">
        <f t="shared" si="3200"/>
        <v>0.12523407732320832</v>
      </c>
      <c r="AP2268" s="3">
        <v>0.12547106706254926</v>
      </c>
      <c r="AS2268" s="3">
        <f t="shared" si="3157"/>
        <v>-3.4765893360599875E-5</v>
      </c>
      <c r="AT2268" s="3" cm="1">
        <f t="array" ref="AT2268">AS2268-(100000000/LvacE($A2268)-$E2268)</f>
        <v>-5.3380324970930815E-5</v>
      </c>
      <c r="AU2268" t="s">
        <v>4802</v>
      </c>
      <c r="AV2268" t="s">
        <v>4734</v>
      </c>
      <c r="AW2268" s="3">
        <v>35291</v>
      </c>
      <c r="AX2268" s="3">
        <v>68374.539999999994</v>
      </c>
      <c r="AY2268" s="3"/>
      <c r="AZ2268" s="10" cm="1">
        <f t="array" ref="AZ2268">Lair(100000000/($AX2268-$AW2268))</f>
        <v>3021.7710834101567</v>
      </c>
      <c r="BA2268" s="10">
        <f t="shared" si="3201"/>
        <v>3022.6511431364365</v>
      </c>
      <c r="BB2268" s="12">
        <v>291000000</v>
      </c>
      <c r="BC2268" s="3">
        <v>0.22</v>
      </c>
      <c r="BD2268" s="12" cm="1">
        <f t="array" ref="BD2268">SfromgA($BB2268,$BA2268,"")</f>
        <v>3.9663444575694422</v>
      </c>
      <c r="BE2268" s="29">
        <f t="shared" si="3202"/>
        <v>27.820066893847862</v>
      </c>
      <c r="BG2268" s="3"/>
      <c r="BH2268" s="3"/>
      <c r="BI2268" s="12">
        <f t="shared" si="3203"/>
        <v>291000000</v>
      </c>
      <c r="BJ2268" s="29">
        <f t="shared" si="3204"/>
        <v>27.820066893847862</v>
      </c>
      <c r="BK2268" s="3">
        <f t="shared" si="3205"/>
        <v>-6.5404520190875886</v>
      </c>
      <c r="BL2268" s="13">
        <f>EXP(BK$4341*$AX2268+BK$4342)*$BI2268/(100000000/($AX2268-$AW2268))</f>
        <v>59.967592036429593</v>
      </c>
      <c r="BM2268" s="3">
        <f t="shared" si="3206"/>
        <v>-0.15469095847766068</v>
      </c>
      <c r="BN2268" s="16" cm="1">
        <f t="array" ref="BN2268">$C2268*EXP(poly_from_str(100000000/$E2268,BN$4342))</f>
        <v>139.00254173252523</v>
      </c>
      <c r="BO2268" s="3">
        <f t="shared" si="3207"/>
        <v>4.2484952420493594</v>
      </c>
      <c r="BP2268" s="13">
        <f t="shared" si="3208"/>
        <v>-0.84068793523731467</v>
      </c>
      <c r="BY2268">
        <v>131241</v>
      </c>
    </row>
    <row r="2269" spans="1:77" hidden="1" x14ac:dyDescent="0.25">
      <c r="A2269">
        <v>3021.7440000000001</v>
      </c>
      <c r="B2269" s="2" t="str">
        <f t="shared" si="3149"/>
        <v/>
      </c>
      <c r="C2269">
        <v>0</v>
      </c>
      <c r="E2269">
        <v>33083.839999999997</v>
      </c>
      <c r="R2269">
        <v>22</v>
      </c>
      <c r="S2269" t="s">
        <v>22</v>
      </c>
      <c r="AA2269" s="10">
        <f t="shared" si="3151"/>
        <v>3021.7440000000001</v>
      </c>
      <c r="AB2269" s="3" cm="1">
        <f t="array" ref="AB2269">100000000/Lvac(AA2269)</f>
        <v>33083.836510157118</v>
      </c>
      <c r="AC2269" s="28">
        <f t="shared" si="3152"/>
        <v>3.3093471849369106E-7</v>
      </c>
      <c r="AD2269" s="28">
        <f t="shared" si="3153"/>
        <v>3.022624052966132E-7</v>
      </c>
      <c r="AE2269" s="21">
        <f t="shared" si="3154"/>
        <v>33083.83841278161</v>
      </c>
      <c r="AF2269" s="10" cm="1">
        <f t="array" ref="AF2269">Lair(100000000/AE2269)</f>
        <v>3021.7438262147402</v>
      </c>
      <c r="AG2269" s="10">
        <f t="shared" si="3155"/>
        <v>1.0474295061090072E-2</v>
      </c>
      <c r="AH2269" s="10" t="b">
        <f t="shared" si="3150"/>
        <v>1</v>
      </c>
      <c r="AI2269" s="10">
        <f t="shared" si="3156"/>
        <v>3021.7440000000001</v>
      </c>
      <c r="AJ2269">
        <v>3.0000000000000001E-3</v>
      </c>
      <c r="AK2269" s="3" cm="1">
        <f t="array" ref="AK2269">100000000/Lvac($AA2269)</f>
        <v>33083.836510157118</v>
      </c>
      <c r="AL2269" s="21">
        <f t="shared" ref="AL2269:AL2274" si="3209">AJ2269/AI2269*AK2269</f>
        <v>3.2845770366540433E-2</v>
      </c>
      <c r="AM2269" s="21"/>
      <c r="AN2269" s="21"/>
      <c r="AO2269" s="21"/>
      <c r="AP2269" s="21"/>
      <c r="AS2269" s="3">
        <f t="shared" si="3157"/>
        <v>-3.4898428784799762E-3</v>
      </c>
      <c r="AT2269" s="3" cm="1">
        <f t="array" ref="AT2269">AS2269-(100000000/LvacE($A2269)-$E2269)</f>
        <v>-5.3379771998152137E-5</v>
      </c>
      <c r="BB2269"/>
      <c r="BC2269"/>
      <c r="BD2269"/>
      <c r="BE2269"/>
      <c r="BF2269"/>
      <c r="BG2269"/>
      <c r="BH2269"/>
      <c r="BI2269"/>
      <c r="BJ2269"/>
      <c r="BN2269" s="16" cm="1">
        <f t="array" ref="BN2269">$C2269*EXP(poly_from_str(100000000/$E2269,BN$4342))</f>
        <v>0</v>
      </c>
      <c r="BO2269" s="16"/>
      <c r="BY2269" t="e">
        <v>#N/A</v>
      </c>
    </row>
    <row r="2270" spans="1:77" hidden="1" x14ac:dyDescent="0.25">
      <c r="A2270">
        <v>3021.7060000000001</v>
      </c>
      <c r="B2270" s="2" t="str">
        <f t="shared" si="3149"/>
        <v/>
      </c>
      <c r="C2270">
        <v>0</v>
      </c>
      <c r="E2270">
        <v>33084.25</v>
      </c>
      <c r="R2270">
        <v>22</v>
      </c>
      <c r="S2270" t="s">
        <v>22</v>
      </c>
      <c r="AA2270" s="10">
        <f t="shared" si="3151"/>
        <v>3021.7060000000001</v>
      </c>
      <c r="AB2270" s="3" cm="1">
        <f t="array" ref="AB2270">100000000/Lvac(AA2270)</f>
        <v>33084.252544495932</v>
      </c>
      <c r="AC2270" s="28">
        <f t="shared" si="3152"/>
        <v>3.309388802219673E-7</v>
      </c>
      <c r="AD2270" s="28">
        <f t="shared" si="3153"/>
        <v>3.0225860434811765E-7</v>
      </c>
      <c r="AE2270" s="21">
        <f t="shared" si="3154"/>
        <v>33084.251157232611</v>
      </c>
      <c r="AF2270" s="10" cm="1">
        <f t="array" ref="AF2270">Lair(100000000/AE2270)</f>
        <v>3021.7061267091221</v>
      </c>
      <c r="AG2270" s="10">
        <f t="shared" si="3155"/>
        <v>1.0474432745028128E-2</v>
      </c>
      <c r="AH2270" s="10" t="b">
        <f t="shared" si="3150"/>
        <v>1</v>
      </c>
      <c r="AI2270" s="10">
        <f t="shared" si="3156"/>
        <v>3021.7060000000001</v>
      </c>
      <c r="AJ2270">
        <v>3.0000000000000001E-3</v>
      </c>
      <c r="AK2270" s="3" cm="1">
        <f t="array" ref="AK2270">100000000/Lvac($AA2270)</f>
        <v>33084.252544495932</v>
      </c>
      <c r="AL2270" s="21">
        <f t="shared" si="3209"/>
        <v>3.2846596470168771E-2</v>
      </c>
      <c r="AM2270" s="21"/>
      <c r="AN2270" s="21"/>
      <c r="AO2270" s="21"/>
      <c r="AP2270" s="21"/>
      <c r="AS2270" s="3">
        <f t="shared" si="3157"/>
        <v>2.5444959319429472E-3</v>
      </c>
      <c r="AT2270" s="3" cm="1">
        <f t="array" ref="AT2270">AS2270-(100000000/LvacE($A2270)-$E2270)</f>
        <v>-5.3379022574517876E-5</v>
      </c>
      <c r="BB2270"/>
      <c r="BC2270"/>
      <c r="BD2270"/>
      <c r="BE2270"/>
      <c r="BF2270"/>
      <c r="BG2270"/>
      <c r="BH2270"/>
      <c r="BI2270"/>
      <c r="BJ2270"/>
      <c r="BN2270" s="16" cm="1">
        <f t="array" ref="BN2270">$C2270*EXP(poly_from_str(100000000/$E2270,BN$4342))</f>
        <v>0</v>
      </c>
      <c r="BO2270" s="16"/>
      <c r="BY2270" t="e">
        <v>#N/A</v>
      </c>
    </row>
    <row r="2271" spans="1:77" hidden="1" x14ac:dyDescent="0.25">
      <c r="A2271">
        <v>3021.6750000000002</v>
      </c>
      <c r="B2271" s="2" t="str">
        <f t="shared" si="3149"/>
        <v/>
      </c>
      <c r="C2271">
        <v>0</v>
      </c>
      <c r="E2271">
        <v>33084.589999999997</v>
      </c>
      <c r="R2271">
        <v>22</v>
      </c>
      <c r="S2271" t="s">
        <v>22</v>
      </c>
      <c r="AA2271" s="10">
        <f t="shared" si="3151"/>
        <v>3021.6750000000002</v>
      </c>
      <c r="AB2271" s="3" cm="1">
        <f t="array" ref="AB2271">100000000/Lvac(AA2271)</f>
        <v>33084.591948679794</v>
      </c>
      <c r="AC2271" s="28">
        <f t="shared" si="3152"/>
        <v>3.3094227539361448E-7</v>
      </c>
      <c r="AD2271" s="28">
        <f t="shared" si="3153"/>
        <v>3.022555035743471E-7</v>
      </c>
      <c r="AE2271" s="21">
        <f t="shared" si="3154"/>
        <v>33084.590886236569</v>
      </c>
      <c r="AF2271" s="10" cm="1">
        <f t="array" ref="AF2271">Lair(100000000/AE2271)</f>
        <v>3021.6750970388839</v>
      </c>
      <c r="AG2271" s="10">
        <f t="shared" si="3155"/>
        <v>1.0474545069982674E-2</v>
      </c>
      <c r="AH2271" s="10" t="b">
        <f t="shared" si="3150"/>
        <v>1</v>
      </c>
      <c r="AI2271" s="10">
        <f t="shared" si="3156"/>
        <v>3021.6750000000002</v>
      </c>
      <c r="AJ2271">
        <v>3.0000000000000001E-3</v>
      </c>
      <c r="AK2271" s="3" cm="1">
        <f t="array" ref="AK2271">100000000/Lvac($AA2271)</f>
        <v>33084.591948679794</v>
      </c>
      <c r="AL2271" s="21">
        <f t="shared" si="3209"/>
        <v>3.2847270419896046E-2</v>
      </c>
      <c r="AM2271" s="21"/>
      <c r="AN2271" s="21"/>
      <c r="AO2271" s="21"/>
      <c r="AP2271" s="21"/>
      <c r="AS2271" s="3">
        <f t="shared" si="3157"/>
        <v>1.9486797973513603E-3</v>
      </c>
      <c r="AT2271" s="3" cm="1">
        <f t="array" ref="AT2271">AS2271-(100000000/LvacE($A2271)-$E2271)</f>
        <v>-5.337840411812067E-5</v>
      </c>
      <c r="BB2271"/>
      <c r="BC2271"/>
      <c r="BD2271"/>
      <c r="BE2271"/>
      <c r="BF2271"/>
      <c r="BG2271"/>
      <c r="BH2271"/>
      <c r="BI2271"/>
      <c r="BJ2271"/>
      <c r="BN2271" s="16" cm="1">
        <f t="array" ref="BN2271">$C2271*EXP(poly_from_str(100000000/$E2271,BN$4342))</f>
        <v>0</v>
      </c>
      <c r="BO2271" s="16"/>
      <c r="BY2271" t="e">
        <v>#N/A</v>
      </c>
    </row>
    <row r="2272" spans="1:77" hidden="1" x14ac:dyDescent="0.25">
      <c r="A2272">
        <v>3021.3919999999998</v>
      </c>
      <c r="B2272" s="2" t="str">
        <f t="shared" si="3149"/>
        <v/>
      </c>
      <c r="C2272">
        <v>5</v>
      </c>
      <c r="E2272">
        <v>33087.69</v>
      </c>
      <c r="F2272">
        <v>30505</v>
      </c>
      <c r="G2272" t="s">
        <v>5</v>
      </c>
      <c r="H2272" s="5" t="s">
        <v>16</v>
      </c>
      <c r="I2272">
        <v>63593</v>
      </c>
      <c r="J2272" t="s">
        <v>3</v>
      </c>
      <c r="K2272" s="5" t="s">
        <v>4</v>
      </c>
      <c r="L2272">
        <v>30505.72</v>
      </c>
      <c r="M2272" t="str">
        <f>$G2272&amp;""</f>
        <v>e</v>
      </c>
      <c r="N2272" t="str">
        <f>$H2272&amp;""</f>
        <v>11/2</v>
      </c>
      <c r="O2272">
        <v>63593.35</v>
      </c>
      <c r="P2272" t="str">
        <f>$J2272&amp;""</f>
        <v>o</v>
      </c>
      <c r="Q2272" t="str">
        <f>$K2272&amp;""</f>
        <v>9/2</v>
      </c>
      <c r="R2272">
        <v>22</v>
      </c>
      <c r="AA2272" s="10">
        <f t="shared" si="3151"/>
        <v>3021.3919999999998</v>
      </c>
      <c r="AB2272" s="3" cm="1">
        <f t="array" ref="AB2272">100000000/Lvac(AA2272)</f>
        <v>33087.690702405707</v>
      </c>
      <c r="AC2272" s="28">
        <f t="shared" si="3152"/>
        <v>3.3097327324623885E-7</v>
      </c>
      <c r="AD2272" s="28">
        <f t="shared" si="3153"/>
        <v>3.0222719651066279E-7</v>
      </c>
      <c r="AE2272" s="21">
        <f t="shared" si="3154"/>
        <v>33087.690319380577</v>
      </c>
      <c r="AF2272" s="10" cm="1">
        <f t="array" ref="AF2272">Lair(100000000/AE2272)</f>
        <v>3021.3920349772752</v>
      </c>
      <c r="AG2272" s="10">
        <f t="shared" si="3155"/>
        <v>1.047557064796718E-2</v>
      </c>
      <c r="AH2272" s="10" t="b">
        <f t="shared" si="3150"/>
        <v>1</v>
      </c>
      <c r="AI2272" s="10">
        <f>$AF2272</f>
        <v>3021.3920349772752</v>
      </c>
      <c r="AJ2272">
        <v>3.0000000000000001E-3</v>
      </c>
      <c r="AK2272" s="3" cm="1">
        <f t="array" ref="AK2272">100000000/Lvac($AA2272)</f>
        <v>33087.690702405707</v>
      </c>
      <c r="AL2272" s="21">
        <f t="shared" si="3209"/>
        <v>3.2853423507474E-2</v>
      </c>
      <c r="AM2272" s="10" cm="1">
        <f t="array" ref="AM2272">Lvac($AI2272)-$BA2272</f>
        <v>-5.509659501058195E-3</v>
      </c>
      <c r="AN2272" s="10">
        <f>$AK2272-($AX2272-$AW2272)</f>
        <v>6.0702405709889717E-2</v>
      </c>
      <c r="AO2272" s="3">
        <f>AM2272/AJ2272</f>
        <v>-1.8365531670193982</v>
      </c>
      <c r="AP2272" s="3">
        <v>-1.8482151688961796</v>
      </c>
      <c r="AS2272" s="3">
        <f t="shared" si="3157"/>
        <v>7.0240570494206622E-4</v>
      </c>
      <c r="AT2272" s="3" cm="1">
        <f t="array" ref="AT2272">AS2272-(100000000/LvacE($A2272)-$E2272)</f>
        <v>-5.3372801630757749E-5</v>
      </c>
      <c r="AU2272" t="s">
        <v>4701</v>
      </c>
      <c r="AV2272" t="s">
        <v>4835</v>
      </c>
      <c r="AW2272" s="3">
        <v>30505.72</v>
      </c>
      <c r="AX2272" s="3">
        <v>63593.35</v>
      </c>
      <c r="AY2272" s="3"/>
      <c r="AZ2272" s="10" cm="1">
        <f t="array" ref="AZ2272">Lair(100000000/($AX2272-$AW2272))</f>
        <v>3021.3975432619236</v>
      </c>
      <c r="BA2272" s="10">
        <f>100000000/($AX2272-$AW2272)</f>
        <v>3022.2775097521344</v>
      </c>
      <c r="BB2272" s="12">
        <v>74200000</v>
      </c>
      <c r="BC2272" s="3">
        <v>0.105</v>
      </c>
      <c r="BD2272" s="12" cm="1">
        <f t="array" ref="BD2272">SfromgA($BB2272,$BA2272,"")</f>
        <v>1.0109746904954673</v>
      </c>
      <c r="BE2272" s="29">
        <f>(10^MAX(0.05, -0.312925054856973*((LN($BD2272))^(1/3)) + 0.454808404431693)-1)*100</f>
        <v>142.88148868175165</v>
      </c>
      <c r="BG2272" s="3"/>
      <c r="BH2272" s="3"/>
      <c r="BI2272" s="12">
        <f>IF($BB2272="",$BF2272,$BB2272)</f>
        <v>74200000</v>
      </c>
      <c r="BJ2272" s="29">
        <f>IF($BB2272="",$BH2272,$BE2272)</f>
        <v>142.88148868175165</v>
      </c>
      <c r="BK2272" s="3">
        <f>LN(BN2272*100000000/($AX2272-$AW2272)/$BI2272)</f>
        <v>-7.8133239785884836</v>
      </c>
      <c r="BL2272" s="13">
        <f>EXP(BK$4341*$AX2272+BK$4342)*$BI2272/(100000000/($AX2272-$AW2272))</f>
        <v>21.991243209882825</v>
      </c>
      <c r="BM2272" s="3">
        <f t="shared" ref="BM2272" si="3210">LN(BL2272/$C2272)</f>
        <v>1.4812064257724769</v>
      </c>
      <c r="BN2272" s="16" cm="1">
        <f t="array" ref="BN2272">$C2272*EXP(poly_from_str(100000000/$E2272,BN$4342))</f>
        <v>9.9262698314097904</v>
      </c>
      <c r="BO2272" s="3">
        <f>LN($C2272)</f>
        <v>1.6094379124341003</v>
      </c>
      <c r="BP2272" s="13">
        <f>LN(BL2272/BN2272)</f>
        <v>0.79545957710597992</v>
      </c>
      <c r="BY2272">
        <v>9372</v>
      </c>
    </row>
    <row r="2273" spans="1:77" hidden="1" x14ac:dyDescent="0.25">
      <c r="A2273">
        <v>3019.5709999999999</v>
      </c>
      <c r="B2273" s="2" t="str">
        <f t="shared" si="3149"/>
        <v/>
      </c>
      <c r="C2273">
        <v>0</v>
      </c>
      <c r="E2273">
        <v>33107.64</v>
      </c>
      <c r="R2273">
        <v>22</v>
      </c>
      <c r="S2273" t="s">
        <v>22</v>
      </c>
      <c r="AA2273" s="10">
        <f t="shared" si="3151"/>
        <v>3019.5709999999999</v>
      </c>
      <c r="AB2273" s="3" cm="1">
        <f t="array" ref="AB2273">100000000/Lvac(AA2273)</f>
        <v>33107.643925386474</v>
      </c>
      <c r="AC2273" s="28">
        <f t="shared" si="3152"/>
        <v>3.311728719079631E-7</v>
      </c>
      <c r="AD2273" s="28">
        <f t="shared" si="3153"/>
        <v>3.0204505106242673E-7</v>
      </c>
      <c r="AE2273" s="21">
        <f t="shared" si="3154"/>
        <v>33107.641782507992</v>
      </c>
      <c r="AF2273" s="10" cm="1">
        <f t="array" ref="AF2273">Lair(100000000/AE2273)</f>
        <v>3019.5711954486392</v>
      </c>
      <c r="AG2273" s="10">
        <f t="shared" si="3155"/>
        <v>1.0482176760438233E-2</v>
      </c>
      <c r="AH2273" s="10" t="b">
        <f t="shared" si="3150"/>
        <v>1</v>
      </c>
      <c r="AI2273" s="10">
        <f t="shared" si="3156"/>
        <v>3019.5709999999999</v>
      </c>
      <c r="AJ2273">
        <v>3.0000000000000001E-3</v>
      </c>
      <c r="AK2273" s="3" cm="1">
        <f t="array" ref="AK2273">100000000/Lvac($AA2273)</f>
        <v>33107.643925386474</v>
      </c>
      <c r="AL2273" s="21">
        <f t="shared" si="3209"/>
        <v>3.2893060562629403E-2</v>
      </c>
      <c r="AM2273" s="21"/>
      <c r="AN2273" s="21"/>
      <c r="AO2273" s="21"/>
      <c r="AP2273" s="21"/>
      <c r="AS2273" s="3">
        <f t="shared" si="3157"/>
        <v>3.925386474293191E-3</v>
      </c>
      <c r="AT2273" s="3" cm="1">
        <f t="array" ref="AT2273">AS2273-(100000000/LvacE($A2273)-$E2273)</f>
        <v>-5.333626177161932E-5</v>
      </c>
      <c r="BB2273"/>
      <c r="BC2273"/>
      <c r="BD2273"/>
      <c r="BE2273"/>
      <c r="BF2273"/>
      <c r="BG2273"/>
      <c r="BH2273"/>
      <c r="BI2273"/>
      <c r="BJ2273"/>
      <c r="BN2273" s="16" cm="1">
        <f t="array" ref="BN2273">$C2273*EXP(poly_from_str(100000000/$E2273,BN$4342))</f>
        <v>0</v>
      </c>
      <c r="BO2273" s="16"/>
      <c r="BY2273" t="e">
        <v>#N/A</v>
      </c>
    </row>
    <row r="2274" spans="1:77" hidden="1" x14ac:dyDescent="0.25">
      <c r="A2274">
        <v>3019.5410000000002</v>
      </c>
      <c r="B2274" s="2" t="str">
        <f t="shared" si="3149"/>
        <v/>
      </c>
      <c r="C2274">
        <v>0</v>
      </c>
      <c r="E2274">
        <v>33107.97</v>
      </c>
      <c r="R2274">
        <v>22</v>
      </c>
      <c r="S2274" t="s">
        <v>22</v>
      </c>
      <c r="AA2274" s="10">
        <f t="shared" si="3151"/>
        <v>3019.5410000000002</v>
      </c>
      <c r="AB2274" s="3" cm="1">
        <f t="array" ref="AB2274">100000000/Lvac(AA2274)</f>
        <v>33107.972845543896</v>
      </c>
      <c r="AC2274" s="28">
        <f t="shared" si="3152"/>
        <v>3.3117616220478544E-7</v>
      </c>
      <c r="AD2274" s="28">
        <f t="shared" si="3153"/>
        <v>3.0204205031374883E-7</v>
      </c>
      <c r="AE2274" s="21">
        <f t="shared" si="3154"/>
        <v>33107.971292126196</v>
      </c>
      <c r="AF2274" s="10" cm="1">
        <f t="array" ref="AF2274">Lair(100000000/AE2274)</f>
        <v>3019.5411416820143</v>
      </c>
      <c r="AG2274" s="10">
        <f t="shared" si="3155"/>
        <v>1.0482285692683738E-2</v>
      </c>
      <c r="AH2274" s="10" t="b">
        <f t="shared" si="3150"/>
        <v>1</v>
      </c>
      <c r="AI2274" s="10">
        <f t="shared" si="3156"/>
        <v>3019.5410000000002</v>
      </c>
      <c r="AJ2274">
        <v>3.0000000000000001E-3</v>
      </c>
      <c r="AK2274" s="3" cm="1">
        <f t="array" ref="AK2274">100000000/Lvac($AA2274)</f>
        <v>33107.972845543896</v>
      </c>
      <c r="AL2274" s="21">
        <f t="shared" si="3209"/>
        <v>3.2893714156102427E-2</v>
      </c>
      <c r="AM2274" s="21"/>
      <c r="AN2274" s="21"/>
      <c r="AO2274" s="21"/>
      <c r="AP2274" s="21"/>
      <c r="AS2274" s="3">
        <f t="shared" si="3157"/>
        <v>2.8455438950913958E-3</v>
      </c>
      <c r="AT2274" s="3" cm="1">
        <f t="array" ref="AT2274">AS2274-(100000000/LvacE($A2274)-$E2274)</f>
        <v>-5.3335665143094957E-5</v>
      </c>
      <c r="BB2274"/>
      <c r="BC2274"/>
      <c r="BD2274"/>
      <c r="BE2274"/>
      <c r="BF2274"/>
      <c r="BG2274"/>
      <c r="BH2274"/>
      <c r="BI2274"/>
      <c r="BJ2274"/>
      <c r="BN2274" s="16" cm="1">
        <f t="array" ref="BN2274">$C2274*EXP(poly_from_str(100000000/$E2274,BN$4342))</f>
        <v>0</v>
      </c>
      <c r="BO2274" s="16"/>
      <c r="BY2274" t="e">
        <v>#N/A</v>
      </c>
    </row>
    <row r="2275" spans="1:77" hidden="1" x14ac:dyDescent="0.25">
      <c r="A2275">
        <v>3019.5160000000001</v>
      </c>
      <c r="B2275" s="2" t="str">
        <f t="shared" si="3149"/>
        <v/>
      </c>
      <c r="C2275">
        <v>20</v>
      </c>
      <c r="D2275" t="s">
        <v>170</v>
      </c>
      <c r="E2275">
        <v>33108.25</v>
      </c>
      <c r="F2275">
        <v>35384</v>
      </c>
      <c r="G2275" t="s">
        <v>5</v>
      </c>
      <c r="H2275" s="5" t="s">
        <v>18</v>
      </c>
      <c r="I2275">
        <v>68492</v>
      </c>
      <c r="J2275" t="s">
        <v>3</v>
      </c>
      <c r="K2275" s="5" t="s">
        <v>8</v>
      </c>
      <c r="L2275">
        <v>35384.17</v>
      </c>
      <c r="M2275" t="str">
        <f>$G2275&amp;""</f>
        <v>e</v>
      </c>
      <c r="N2275" t="str">
        <f>$H2275&amp;""</f>
        <v>5/2</v>
      </c>
      <c r="O2275">
        <v>68492.429999999993</v>
      </c>
      <c r="P2275" t="str">
        <f>$J2275&amp;""</f>
        <v>o</v>
      </c>
      <c r="Q2275" t="str">
        <f>$K2275&amp;""</f>
        <v>7/2</v>
      </c>
      <c r="R2275">
        <v>22</v>
      </c>
      <c r="AA2275" s="10">
        <f t="shared" si="3151"/>
        <v>3019.5160000000001</v>
      </c>
      <c r="AB2275" s="3" cm="1">
        <f t="array" ref="AB2275">100000000/Lvac(AA2275)</f>
        <v>33108.246950667424</v>
      </c>
      <c r="AC2275" s="28">
        <f t="shared" si="3152"/>
        <v>3.3117890416874757E-7</v>
      </c>
      <c r="AD2275" s="28">
        <f t="shared" si="3153"/>
        <v>3.0203954968985188E-7</v>
      </c>
      <c r="AE2275" s="21">
        <f t="shared" si="3154"/>
        <v>33108.248615360921</v>
      </c>
      <c r="AF2275" s="10" cm="1">
        <f t="array" ref="AF2275">Lair(100000000/AE2275)</f>
        <v>3019.5158481714234</v>
      </c>
      <c r="AG2275" s="10">
        <f t="shared" si="3155"/>
        <v>1.0482376472035159E-2</v>
      </c>
      <c r="AH2275" s="10" t="b">
        <f t="shared" si="3150"/>
        <v>1</v>
      </c>
      <c r="AI2275" s="10">
        <f t="shared" ref="AI2275:AI2276" si="3211">$AF2275</f>
        <v>3019.5158481714234</v>
      </c>
      <c r="AJ2275" s="10">
        <f t="shared" ref="AJ2275" si="3212">AL2275/AK2275*AI2275</f>
        <v>9.1201320706306779E-3</v>
      </c>
      <c r="AK2275" s="16" cm="1">
        <f t="array" ref="AK2275">100000000/Lvac($AA2275)-0</f>
        <v>33108.246950667424</v>
      </c>
      <c r="AL2275" s="16">
        <f>MAX(0.1,0.007/$AA2275*$AE2275)</f>
        <v>0.1</v>
      </c>
      <c r="AM2275" s="10" cm="1">
        <f t="array" ref="AM2275">Lvac($AI2275)-$BA2275</f>
        <v>1.0385961350038997E-3</v>
      </c>
      <c r="AN2275" s="10">
        <f t="shared" ref="AN2275" si="3213">$AK2275-($AX2275-$AW2275)</f>
        <v>-1.3049332570517436E-2</v>
      </c>
      <c r="AO2275" s="3">
        <f t="shared" ref="AO2275:AO2276" si="3214">AM2275/AJ2275</f>
        <v>0.11387950601597795</v>
      </c>
      <c r="AP2275" s="3">
        <v>0.13053128316779539</v>
      </c>
      <c r="AS2275" s="3">
        <f t="shared" si="3157"/>
        <v>-3.0493325757561252E-3</v>
      </c>
      <c r="AT2275" s="3" cm="1">
        <f t="array" ref="AT2275">AS2275-(100000000/LvacE($A2275)-$E2275)</f>
        <v>-5.333514855010435E-5</v>
      </c>
      <c r="AU2275" t="s">
        <v>4723</v>
      </c>
      <c r="AV2275" t="s">
        <v>4826</v>
      </c>
      <c r="AW2275" s="3">
        <v>35384.17</v>
      </c>
      <c r="AX2275" s="3">
        <v>68492.429999999993</v>
      </c>
      <c r="AY2275" s="3"/>
      <c r="AZ2275" s="10" cm="1">
        <f t="array" ref="AZ2275">Lair(100000000/($AX2275-$AW2275))</f>
        <v>3019.5148098344143</v>
      </c>
      <c r="BA2275" s="10">
        <f t="shared" ref="BA2275:BA2276" si="3215">100000000/($AX2275-$AW2275)</f>
        <v>3020.3943064359169</v>
      </c>
      <c r="BB2275" s="12">
        <v>225000000</v>
      </c>
      <c r="BC2275" s="3">
        <v>0.66</v>
      </c>
      <c r="BD2275" s="12" cm="1">
        <f t="array" ref="BD2275">SfromgA($BB2275,$BA2275,"")</f>
        <v>3.0598969929238375</v>
      </c>
      <c r="BE2275" s="29">
        <f t="shared" ref="BE2275:BE2276" si="3216">(10^MAX(0.05, -0.312925054856973*((LN($BD2275))^(1/3)) + 0.454808404431693)-1)*100</f>
        <v>34.894033706562254</v>
      </c>
      <c r="BG2275" s="3"/>
      <c r="BH2275" s="3"/>
      <c r="BI2275" s="12">
        <f t="shared" ref="BI2275:BI2276" si="3217">IF($BB2275="",$BF2275,$BB2275)</f>
        <v>225000000</v>
      </c>
      <c r="BJ2275" s="29">
        <f t="shared" ref="BJ2275:BJ2276" si="3218">IF($BB2275="",$BH2275,$BE2275)</f>
        <v>34.894033706562254</v>
      </c>
      <c r="BK2275" s="3">
        <f t="shared" ref="BK2275:BK2276" si="3219">LN(BN2275*100000000/($AX2275-$AW2275)/$BI2275)</f>
        <v>-7.5382603207744845</v>
      </c>
      <c r="BL2275" s="13">
        <f>EXP(BK$4341*$AX2275+BK$4342)*$BI2275/(100000000/($AX2275-$AW2275))</f>
        <v>45.987565217606992</v>
      </c>
      <c r="BM2275" s="3">
        <f t="shared" ref="BM2275:BM2276" si="3220">LN(BL2275/$C2275)</f>
        <v>0.83263876503533063</v>
      </c>
      <c r="BN2275" s="16" cm="1">
        <f t="array" ref="BN2275">$C2275*EXP(poly_from_str(100000000/$E2275,BN$4342))</f>
        <v>39.654640289852729</v>
      </c>
      <c r="BO2275" s="3">
        <f t="shared" ref="BO2275:BO2276" si="3221">LN($C2275)</f>
        <v>2.9957322735539909</v>
      </c>
      <c r="BP2275" s="13">
        <f t="shared" ref="BP2275:BP2276" si="3222">LN(BL2275/BN2275)</f>
        <v>0.1481630660861594</v>
      </c>
      <c r="BY2275">
        <v>37450</v>
      </c>
    </row>
    <row r="2276" spans="1:77" x14ac:dyDescent="0.25">
      <c r="A2276">
        <v>3018.701</v>
      </c>
      <c r="B2276" s="2" t="str">
        <f t="shared" si="3149"/>
        <v/>
      </c>
      <c r="C2276">
        <v>20</v>
      </c>
      <c r="D2276" t="s">
        <v>134</v>
      </c>
      <c r="E2276">
        <v>33117.19</v>
      </c>
      <c r="F2276" s="4">
        <v>51312</v>
      </c>
      <c r="G2276" s="4" t="s">
        <v>5</v>
      </c>
      <c r="H2276" s="6" t="s">
        <v>18</v>
      </c>
      <c r="I2276" s="4">
        <v>84430</v>
      </c>
      <c r="J2276" s="4" t="s">
        <v>3</v>
      </c>
      <c r="K2276" s="6" t="s">
        <v>8</v>
      </c>
      <c r="L2276" s="4">
        <v>51312.800000000003</v>
      </c>
      <c r="M2276" s="4" t="str">
        <f t="shared" ref="M2276:M2279" si="3223">$G2276&amp;""</f>
        <v>e</v>
      </c>
      <c r="N2276" s="4" t="str">
        <f t="shared" ref="N2276:N2279" si="3224">$H2276&amp;""</f>
        <v>5/2</v>
      </c>
      <c r="O2276" s="4">
        <v>84430.98</v>
      </c>
      <c r="P2276" s="4" t="str">
        <f t="shared" ref="P2276:P2279" si="3225">$J2276&amp;""</f>
        <v>o</v>
      </c>
      <c r="Q2276" s="4" t="str">
        <f t="shared" ref="Q2276:Q2279" si="3226">$K2276&amp;""</f>
        <v>7/2</v>
      </c>
      <c r="R2276">
        <v>22</v>
      </c>
      <c r="S2276" s="4" t="s">
        <v>3019</v>
      </c>
      <c r="T2276">
        <v>1</v>
      </c>
      <c r="U2276" s="4" t="s">
        <v>5025</v>
      </c>
      <c r="V2276">
        <f>$O2276-$L2276</f>
        <v>33118.179999999993</v>
      </c>
      <c r="W2276">
        <f>$E2276-V2276</f>
        <v>-0.98999999999068677</v>
      </c>
      <c r="AA2276" s="10">
        <f t="shared" si="3151"/>
        <v>3018.701</v>
      </c>
      <c r="AB2276" s="3" cm="1">
        <f t="array" ref="AB2276">100000000/Lvac(AA2276)</f>
        <v>33117.185264044281</v>
      </c>
      <c r="AC2276" s="28">
        <f t="shared" si="3152"/>
        <v>3.3126831706750684E-7</v>
      </c>
      <c r="AD2276" s="28">
        <f t="shared" si="3153"/>
        <v>3.0195802935151977E-7</v>
      </c>
      <c r="AE2276" s="21">
        <f t="shared" si="3154"/>
        <v>33117.18785076771</v>
      </c>
      <c r="AF2276" s="10" cm="1">
        <f t="array" ref="AF2276">Lair(100000000/AE2276)</f>
        <v>3018.7007642049052</v>
      </c>
      <c r="AG2276" s="10">
        <f t="shared" si="3155"/>
        <v>1.0485337114216394E-2</v>
      </c>
      <c r="AH2276" s="10" t="b">
        <f t="shared" si="3150"/>
        <v>1</v>
      </c>
      <c r="AI2276" s="10">
        <f t="shared" si="3211"/>
        <v>3018.7007642049052</v>
      </c>
      <c r="AJ2276" s="25">
        <f>AL2276/AK2276*AI2276</f>
        <v>9.4798177131968961E-2</v>
      </c>
      <c r="AK2276" s="23" cm="1">
        <f t="array" ref="AK2276">100000000/Lvac($AA2276)+0</f>
        <v>33117.185264044281</v>
      </c>
      <c r="AL2276" s="4">
        <f>MAX(0.13,0.007/$AA2276*$AE2276)*8</f>
        <v>1.04</v>
      </c>
      <c r="AM2276" s="10" cm="1">
        <f t="array" ref="AM2276">Lvac($AI2276)-$BA2276</f>
        <v>9.0460104873727687E-2</v>
      </c>
      <c r="AN2276" s="25"/>
      <c r="AO2276" s="14">
        <f t="shared" si="3214"/>
        <v>0.95423886419037129</v>
      </c>
      <c r="AP2276" s="14">
        <v>0.95672674801058333</v>
      </c>
      <c r="AS2276" s="3">
        <f t="shared" si="3157"/>
        <v>-4.7359557211166248E-3</v>
      </c>
      <c r="AT2276" s="3" cm="1">
        <f t="array" ref="AT2276">AS2276-(100000000/LvacE($A2276)-$E2276)</f>
        <v>-5.3318515710998327E-5</v>
      </c>
      <c r="AU2276" t="s">
        <v>4968</v>
      </c>
      <c r="AV2276" t="s">
        <v>4910</v>
      </c>
      <c r="AW2276" s="3">
        <v>51312.800000000003</v>
      </c>
      <c r="AX2276" s="3">
        <v>84430.98</v>
      </c>
      <c r="AY2276" s="3"/>
      <c r="AZ2276" s="10" cm="1">
        <f t="array" ref="AZ2276">Lair(100000000/($AX2276-$AW2276))</f>
        <v>3018.6103266678792</v>
      </c>
      <c r="BA2276" s="10">
        <f t="shared" si="3215"/>
        <v>3019.4895975563882</v>
      </c>
      <c r="BB2276" s="12">
        <v>1990000000</v>
      </c>
      <c r="BC2276" s="3">
        <v>0.81799999999999995</v>
      </c>
      <c r="BD2276" s="12" cm="1">
        <f t="array" ref="BD2276">SfromgA($BB2276,$BA2276,"")</f>
        <v>27.038777348670614</v>
      </c>
      <c r="BE2276" s="29">
        <f t="shared" si="3216"/>
        <v>12.201845430196357</v>
      </c>
      <c r="BG2276" s="3"/>
      <c r="BH2276" s="3"/>
      <c r="BI2276" s="12">
        <f t="shared" si="3217"/>
        <v>1990000000</v>
      </c>
      <c r="BJ2276" s="29">
        <f t="shared" si="3218"/>
        <v>12.201845430196357</v>
      </c>
      <c r="BK2276" s="3">
        <f t="shared" si="3219"/>
        <v>-9.7189202645198787</v>
      </c>
      <c r="BL2276" s="13">
        <f>EXP(BK$4341*$AX2276+BK$4342)*$BI2276/(100000000/($AX2276-$AW2276))</f>
        <v>121.20055437468854</v>
      </c>
      <c r="BM2276" s="3">
        <f t="shared" si="3220"/>
        <v>1.8017143741193473</v>
      </c>
      <c r="BN2276" s="16" cm="1">
        <f t="array" ref="BN2276">$C2276*EXP(poly_from_str(100000000/$E2276,BN$4342))</f>
        <v>39.632009898570381</v>
      </c>
      <c r="BO2276" s="3">
        <f t="shared" si="3221"/>
        <v>2.9957322735539909</v>
      </c>
      <c r="BP2276" s="13">
        <f t="shared" si="3222"/>
        <v>1.1178095251642954</v>
      </c>
      <c r="BY2276">
        <v>37432</v>
      </c>
    </row>
    <row r="2277" spans="1:77" hidden="1" x14ac:dyDescent="0.25">
      <c r="A2277">
        <v>3018.65</v>
      </c>
      <c r="B2277" s="2" t="str">
        <f t="shared" si="3149"/>
        <v/>
      </c>
      <c r="C2277">
        <v>0</v>
      </c>
      <c r="E2277">
        <v>33117.74</v>
      </c>
      <c r="R2277">
        <v>22</v>
      </c>
      <c r="S2277" t="s">
        <v>22</v>
      </c>
      <c r="AA2277" s="10">
        <f t="shared" si="3151"/>
        <v>3018.65</v>
      </c>
      <c r="AB2277" s="3" cm="1">
        <f t="array" ref="AB2277">100000000/Lvac(AA2277)</f>
        <v>33117.744754534506</v>
      </c>
      <c r="AC2277" s="28">
        <f t="shared" si="3152"/>
        <v>3.31273913835655E-7</v>
      </c>
      <c r="AD2277" s="28">
        <f t="shared" si="3153"/>
        <v>3.0195292807885999E-7</v>
      </c>
      <c r="AE2277" s="21">
        <f t="shared" si="3154"/>
        <v>33117.742157583933</v>
      </c>
      <c r="AF2277" s="10" cm="1">
        <f t="array" ref="AF2277">Lair(100000000/AE2277)</f>
        <v>3018.650236719398</v>
      </c>
      <c r="AG2277" s="10">
        <f t="shared" si="3155"/>
        <v>1.0485522461122439E-2</v>
      </c>
      <c r="AH2277" s="10" t="b">
        <f t="shared" si="3150"/>
        <v>1</v>
      </c>
      <c r="AI2277" s="10">
        <f t="shared" si="3156"/>
        <v>3018.65</v>
      </c>
      <c r="AJ2277">
        <v>3.0000000000000001E-3</v>
      </c>
      <c r="AK2277" s="3" cm="1">
        <f t="array" ref="AK2277">100000000/Lvac($AA2277)</f>
        <v>33117.744754534506</v>
      </c>
      <c r="AL2277" s="21">
        <f t="shared" ref="AL2277:AL2278" si="3227">AJ2277/AI2277*AK2277</f>
        <v>3.2913134766734638E-2</v>
      </c>
      <c r="AM2277" s="21"/>
      <c r="AN2277" s="21"/>
      <c r="AO2277" s="21"/>
      <c r="AP2277" s="21"/>
      <c r="AS2277" s="3">
        <f t="shared" si="3157"/>
        <v>4.7545345078106038E-3</v>
      </c>
      <c r="AT2277" s="3" cm="1">
        <f t="array" ref="AT2277">AS2277-(100000000/LvacE($A2277)-$E2277)</f>
        <v>-5.3317475249059498E-5</v>
      </c>
      <c r="BB2277"/>
      <c r="BC2277"/>
      <c r="BD2277"/>
      <c r="BE2277"/>
      <c r="BF2277"/>
      <c r="BG2277"/>
      <c r="BH2277"/>
      <c r="BI2277"/>
      <c r="BJ2277"/>
      <c r="BN2277" s="16" cm="1">
        <f t="array" ref="BN2277">$C2277*EXP(poly_from_str(100000000/$E2277,BN$4342))</f>
        <v>0</v>
      </c>
      <c r="BO2277" s="16"/>
      <c r="BY2277" t="e">
        <v>#N/A</v>
      </c>
    </row>
    <row r="2278" spans="1:77" hidden="1" x14ac:dyDescent="0.25">
      <c r="A2278">
        <v>3018.607</v>
      </c>
      <c r="B2278" s="2" t="str">
        <f t="shared" si="3149"/>
        <v/>
      </c>
      <c r="C2278">
        <v>0</v>
      </c>
      <c r="E2278">
        <v>33118.22</v>
      </c>
      <c r="F2278" s="4"/>
      <c r="G2278" s="4"/>
      <c r="H2278" s="6"/>
      <c r="I2278" s="4"/>
      <c r="J2278" s="4"/>
      <c r="K2278" s="6"/>
      <c r="L2278" s="4"/>
      <c r="M2278" s="4"/>
      <c r="N2278" s="4"/>
      <c r="O2278" s="4"/>
      <c r="P2278" s="4"/>
      <c r="Q2278" s="4"/>
      <c r="R2278">
        <v>22</v>
      </c>
      <c r="S2278" s="4" t="s">
        <v>3020</v>
      </c>
      <c r="T2278">
        <v>1</v>
      </c>
      <c r="AA2278" s="10">
        <f t="shared" si="3151"/>
        <v>3018.607</v>
      </c>
      <c r="AB2278" s="3" cm="1">
        <f t="array" ref="AB2278">100000000/Lvac(AA2278)</f>
        <v>33118.216496499183</v>
      </c>
      <c r="AC2278" s="28">
        <f t="shared" si="3152"/>
        <v>3.3127863282633347E-7</v>
      </c>
      <c r="AD2278" s="28">
        <f t="shared" si="3153"/>
        <v>3.019486270058373E-7</v>
      </c>
      <c r="AE2278" s="21">
        <f t="shared" si="3154"/>
        <v>33118.218410178371</v>
      </c>
      <c r="AF2278" s="10" cm="1">
        <f t="array" ref="AF2278">Lair(100000000/AE2278)</f>
        <v>3018.6068255677164</v>
      </c>
      <c r="AG2278" s="10">
        <f t="shared" si="3155"/>
        <v>1.0485678741303387E-2</v>
      </c>
      <c r="AH2278" s="10" t="b">
        <f t="shared" si="3150"/>
        <v>1</v>
      </c>
      <c r="AI2278" s="10">
        <f t="shared" si="3156"/>
        <v>3018.607</v>
      </c>
      <c r="AJ2278">
        <v>3.0000000000000001E-3</v>
      </c>
      <c r="AK2278" s="3" cm="1">
        <f t="array" ref="AK2278">100000000/Lvac($AA2278)</f>
        <v>33118.216496499183</v>
      </c>
      <c r="AL2278" s="21">
        <f t="shared" si="3227"/>
        <v>3.2914072447820318E-2</v>
      </c>
      <c r="AM2278" s="21"/>
      <c r="AN2278" s="21"/>
      <c r="AO2278" s="21"/>
      <c r="AP2278" s="21"/>
      <c r="AS2278" s="3">
        <f t="shared" si="3157"/>
        <v>-3.5035008186241612E-3</v>
      </c>
      <c r="AT2278" s="3" cm="1">
        <f t="array" ref="AT2278">AS2278-(100000000/LvacE($A2278)-$E2278)</f>
        <v>-5.3316594858188182E-5</v>
      </c>
      <c r="BB2278"/>
      <c r="BC2278"/>
      <c r="BD2278"/>
      <c r="BE2278"/>
      <c r="BF2278"/>
      <c r="BG2278"/>
      <c r="BH2278"/>
      <c r="BI2278"/>
      <c r="BJ2278"/>
      <c r="BN2278" s="16" cm="1">
        <f t="array" ref="BN2278">$C2278*EXP(poly_from_str(100000000/$E2278,BN$4342))</f>
        <v>0</v>
      </c>
      <c r="BO2278" s="16"/>
      <c r="BY2278" t="e">
        <v>#N/A</v>
      </c>
    </row>
    <row r="2279" spans="1:77" hidden="1" x14ac:dyDescent="0.25">
      <c r="A2279">
        <v>3016.259</v>
      </c>
      <c r="B2279" s="2" t="str">
        <f t="shared" si="3149"/>
        <v/>
      </c>
      <c r="C2279">
        <v>90</v>
      </c>
      <c r="D2279" t="s">
        <v>134</v>
      </c>
      <c r="E2279">
        <v>33144</v>
      </c>
      <c r="F2279">
        <v>38448</v>
      </c>
      <c r="G2279" t="s">
        <v>5</v>
      </c>
      <c r="H2279" s="5" t="s">
        <v>4</v>
      </c>
      <c r="I2279">
        <v>71592</v>
      </c>
      <c r="J2279" t="s">
        <v>3</v>
      </c>
      <c r="K2279" s="5" t="s">
        <v>4</v>
      </c>
      <c r="L2279">
        <v>38448.379999999997</v>
      </c>
      <c r="M2279" t="str">
        <f t="shared" si="3223"/>
        <v>e</v>
      </c>
      <c r="N2279" t="str">
        <f t="shared" si="3224"/>
        <v>9/2</v>
      </c>
      <c r="O2279">
        <v>71592.34</v>
      </c>
      <c r="P2279" t="str">
        <f t="shared" si="3225"/>
        <v>o</v>
      </c>
      <c r="Q2279" t="str">
        <f t="shared" si="3226"/>
        <v>9/2</v>
      </c>
      <c r="R2279">
        <v>22</v>
      </c>
      <c r="AA2279" s="10">
        <f t="shared" si="3151"/>
        <v>3016.259</v>
      </c>
      <c r="AB2279" s="3" cm="1">
        <f t="array" ref="AB2279">100000000/Lvac(AA2279)</f>
        <v>33143.996219927132</v>
      </c>
      <c r="AC2279" s="28">
        <f t="shared" si="3152"/>
        <v>3.3153651592916923E-7</v>
      </c>
      <c r="AD2279" s="28">
        <f t="shared" si="3153"/>
        <v>3.0171376841962439E-7</v>
      </c>
      <c r="AE2279" s="21">
        <f t="shared" si="3154"/>
        <v>33143.998287591094</v>
      </c>
      <c r="AF2279" s="10" cm="1">
        <f t="array" ref="AF2279">Lair(100000000/AE2279)</f>
        <v>3016.2588118250324</v>
      </c>
      <c r="AG2279" s="10">
        <f t="shared" si="3155"/>
        <v>1.0494222515362098E-2</v>
      </c>
      <c r="AH2279" s="10" t="b">
        <f t="shared" si="3150"/>
        <v>1</v>
      </c>
      <c r="AI2279" s="10">
        <f>$AF2279</f>
        <v>3016.2588118250324</v>
      </c>
      <c r="AJ2279" s="10">
        <f>AL2279/AK2279*AI2279</f>
        <v>7.2803745011570335E-3</v>
      </c>
      <c r="AK2279" s="23" cm="1">
        <f t="array" ref="AK2279">100000000/Lvac($AA2279)+0</f>
        <v>33143.996219927132</v>
      </c>
      <c r="AL2279" s="23">
        <f>MAX(0.08,0.007/$AA2279*$AE2279)</f>
        <v>0.08</v>
      </c>
      <c r="AM2279" s="10" cm="1">
        <f t="array" ref="AM2279">Lvac($AI2279)-$BA2279</f>
        <v>-3.4853688789553416E-3</v>
      </c>
      <c r="AN2279" s="10">
        <f>$AK2279-($AX2279-$AW2279)</f>
        <v>3.6219927133060992E-2</v>
      </c>
      <c r="AO2279" s="3">
        <f>AM2279/AJ2279</f>
        <v>-0.47873483409423917</v>
      </c>
      <c r="AP2279" s="3">
        <v>-0.45288147703869103</v>
      </c>
      <c r="AS2279" s="3">
        <f t="shared" si="3157"/>
        <v>-3.7800728678121231E-3</v>
      </c>
      <c r="AT2279" s="3" cm="1">
        <f t="array" ref="AT2279">AS2279-(100000000/LvacE($A2279)-$E2279)</f>
        <v>-5.3267700423020869E-5</v>
      </c>
      <c r="AU2279" t="s">
        <v>4811</v>
      </c>
      <c r="AV2279" t="s">
        <v>4876</v>
      </c>
      <c r="AW2279" s="3">
        <v>38448.379999999997</v>
      </c>
      <c r="AX2279" s="3">
        <v>71592.34</v>
      </c>
      <c r="AY2279" s="3"/>
      <c r="AZ2279" s="10" cm="1">
        <f t="array" ref="AZ2279">Lair(100000000/($AX2279-$AW2279))</f>
        <v>3016.2622963245599</v>
      </c>
      <c r="BA2279" s="10">
        <f>100000000/($AX2279-$AW2279)</f>
        <v>3017.1409813432069</v>
      </c>
      <c r="BB2279" s="12">
        <v>1390000000</v>
      </c>
      <c r="BC2279" s="3">
        <v>0.59299999999999997</v>
      </c>
      <c r="BD2279" s="12" cm="1">
        <f t="array" ref="BD2279">SfromgA($BB2279,$BA2279,"")</f>
        <v>18.842345880635705</v>
      </c>
      <c r="BE2279" s="29">
        <f>(10^MAX(0.05, -0.312925054856973*((LN($BD2279))^(1/3)) + 0.454808404431693)-1)*100</f>
        <v>12.201845430196357</v>
      </c>
      <c r="BG2279" s="3"/>
      <c r="BH2279" s="3"/>
      <c r="BI2279" s="12">
        <f>IF($BB2279="",$BF2279,$BB2279)</f>
        <v>1390000000</v>
      </c>
      <c r="BJ2279" s="29">
        <f>IF($BB2279="",$BH2279,$BE2279)</f>
        <v>12.201845430196357</v>
      </c>
      <c r="BK2279" s="3">
        <f>LN(BN2279*100000000/($AX2279-$AW2279)/$BI2279)</f>
        <v>-7.8585678217362682</v>
      </c>
      <c r="BL2279" s="13">
        <f>EXP(BK$4341*$AX2279+BK$4342)*$BI2279/(100000000/($AX2279-$AW2279))</f>
        <v>224.72461582943674</v>
      </c>
      <c r="BM2279" s="3">
        <f t="shared" ref="BM2279" si="3228">LN(BL2279/$C2279)</f>
        <v>0.91506605261360496</v>
      </c>
      <c r="BN2279" s="16" cm="1">
        <f t="array" ref="BN2279">$C2279*EXP(poly_from_str(100000000/$E2279,BN$4342))</f>
        <v>178.02727970194181</v>
      </c>
      <c r="BO2279" s="3">
        <f>LN($C2279)</f>
        <v>4.499809670330265</v>
      </c>
      <c r="BP2279" s="13">
        <f>LN(BL2279/BN2279)</f>
        <v>0.2329389276419192</v>
      </c>
      <c r="BY2279">
        <v>168193</v>
      </c>
    </row>
    <row r="2280" spans="1:77" hidden="1" x14ac:dyDescent="0.25">
      <c r="A2280">
        <v>3016.2159999999999</v>
      </c>
      <c r="B2280" s="2" t="str">
        <f t="shared" si="3149"/>
        <v/>
      </c>
      <c r="C2280">
        <v>0</v>
      </c>
      <c r="E2280">
        <v>33144.47</v>
      </c>
      <c r="R2280">
        <v>22</v>
      </c>
      <c r="S2280" t="s">
        <v>22</v>
      </c>
      <c r="AA2280" s="10">
        <f t="shared" si="3151"/>
        <v>3016.2159999999999</v>
      </c>
      <c r="AB2280" s="3" cm="1">
        <f t="array" ref="AB2280">100000000/Lvac(AA2280)</f>
        <v>33144.468710042194</v>
      </c>
      <c r="AC2280" s="28">
        <f t="shared" si="3152"/>
        <v>3.3154124240439017E-7</v>
      </c>
      <c r="AD2280" s="28">
        <f t="shared" si="3153"/>
        <v>3.0170946734681477E-7</v>
      </c>
      <c r="AE2280" s="21">
        <f t="shared" si="3154"/>
        <v>33144.46941565509</v>
      </c>
      <c r="AF2280" s="10" cm="1">
        <f t="array" ref="AF2280">Lair(100000000/AE2280)</f>
        <v>3016.215935785066</v>
      </c>
      <c r="AG2280" s="10">
        <f t="shared" si="3155"/>
        <v>1.0494379167480413E-2</v>
      </c>
      <c r="AH2280" s="10" t="b">
        <f t="shared" si="3150"/>
        <v>1</v>
      </c>
      <c r="AI2280" s="10">
        <f t="shared" si="3156"/>
        <v>3016.2159999999999</v>
      </c>
      <c r="AJ2280">
        <v>3.0000000000000001E-3</v>
      </c>
      <c r="AK2280" s="3" cm="1">
        <f t="array" ref="AK2280">100000000/Lvac($AA2280)</f>
        <v>33144.468710042194</v>
      </c>
      <c r="AL2280" s="21">
        <f t="shared" ref="AL2280:AL2282" si="3229">AJ2280/AI2280*AK2280</f>
        <v>3.2966275004882473E-2</v>
      </c>
      <c r="AM2280" s="21"/>
      <c r="AN2280" s="21"/>
      <c r="AO2280" s="21"/>
      <c r="AP2280" s="21"/>
      <c r="AS2280" s="3">
        <f t="shared" si="3157"/>
        <v>-1.2899578068754636E-3</v>
      </c>
      <c r="AT2280" s="3" cm="1">
        <f t="array" ref="AT2280">AS2280-(100000000/LvacE($A2280)-$E2280)</f>
        <v>-5.3266790928319097E-5</v>
      </c>
      <c r="BB2280"/>
      <c r="BC2280"/>
      <c r="BD2280"/>
      <c r="BE2280"/>
      <c r="BF2280"/>
      <c r="BG2280"/>
      <c r="BH2280"/>
      <c r="BI2280"/>
      <c r="BJ2280"/>
      <c r="BN2280" s="16" cm="1">
        <f t="array" ref="BN2280">$C2280*EXP(poly_from_str(100000000/$E2280,BN$4342))</f>
        <v>0</v>
      </c>
      <c r="BO2280" s="16"/>
      <c r="BY2280" t="e">
        <v>#N/A</v>
      </c>
    </row>
    <row r="2281" spans="1:77" hidden="1" x14ac:dyDescent="0.25">
      <c r="A2281">
        <v>3015.1970000000001</v>
      </c>
      <c r="B2281" s="2" t="str">
        <f t="shared" si="3149"/>
        <v/>
      </c>
      <c r="C2281">
        <v>0</v>
      </c>
      <c r="E2281">
        <v>33155.67</v>
      </c>
      <c r="R2281">
        <v>22</v>
      </c>
      <c r="S2281" t="s">
        <v>22</v>
      </c>
      <c r="AA2281" s="10">
        <f t="shared" si="3151"/>
        <v>3015.1970000000001</v>
      </c>
      <c r="AB2281" s="3" cm="1">
        <f t="array" ref="AB2281">100000000/Lvac(AA2281)</f>
        <v>33155.669570397244</v>
      </c>
      <c r="AC2281" s="28">
        <f t="shared" si="3152"/>
        <v>3.3165328832577109E-7</v>
      </c>
      <c r="AD2281" s="28">
        <f t="shared" si="3153"/>
        <v>3.0160754192484821E-7</v>
      </c>
      <c r="AE2281" s="21">
        <f t="shared" si="3154"/>
        <v>33155.669805535799</v>
      </c>
      <c r="AF2281" s="10" cm="1">
        <f t="array" ref="AF2281">Lair(100000000/AE2281)</f>
        <v>3015.19697861546</v>
      </c>
      <c r="AG2281" s="10">
        <f t="shared" si="3155"/>
        <v>1.0498093419832476E-2</v>
      </c>
      <c r="AH2281" s="10" t="b">
        <f t="shared" si="3150"/>
        <v>1</v>
      </c>
      <c r="AI2281" s="10">
        <f t="shared" si="3156"/>
        <v>3015.1970000000001</v>
      </c>
      <c r="AJ2281">
        <v>3.0000000000000001E-3</v>
      </c>
      <c r="AK2281" s="3" cm="1">
        <f t="array" ref="AK2281">100000000/Lvac($AA2281)</f>
        <v>33155.669570397244</v>
      </c>
      <c r="AL2281" s="21">
        <f t="shared" si="3229"/>
        <v>3.2988560518994854E-2</v>
      </c>
      <c r="AM2281" s="21"/>
      <c r="AN2281" s="21"/>
      <c r="AO2281" s="21"/>
      <c r="AP2281" s="21"/>
      <c r="AS2281" s="3">
        <f t="shared" si="3157"/>
        <v>-4.2960275459336117E-4</v>
      </c>
      <c r="AT2281" s="3" cm="1">
        <f t="array" ref="AT2281">AS2281-(100000000/LvacE($A2281)-$E2281)</f>
        <v>-5.3245130402501673E-5</v>
      </c>
      <c r="BB2281"/>
      <c r="BC2281"/>
      <c r="BD2281"/>
      <c r="BE2281"/>
      <c r="BF2281"/>
      <c r="BG2281"/>
      <c r="BH2281"/>
      <c r="BI2281"/>
      <c r="BJ2281"/>
      <c r="BN2281" s="16" cm="1">
        <f t="array" ref="BN2281">$C2281*EXP(poly_from_str(100000000/$E2281,BN$4342))</f>
        <v>0</v>
      </c>
      <c r="BO2281" s="16"/>
      <c r="BY2281" t="e">
        <v>#N/A</v>
      </c>
    </row>
    <row r="2282" spans="1:77" hidden="1" x14ac:dyDescent="0.25">
      <c r="A2282">
        <v>3015.1640000000002</v>
      </c>
      <c r="B2282" s="2" t="str">
        <f t="shared" si="3149"/>
        <v/>
      </c>
      <c r="C2282">
        <v>0</v>
      </c>
      <c r="E2282">
        <v>33156.03</v>
      </c>
      <c r="R2282">
        <v>22</v>
      </c>
      <c r="S2282" t="s">
        <v>22</v>
      </c>
      <c r="AA2282" s="10">
        <f t="shared" si="3151"/>
        <v>3015.1640000000002</v>
      </c>
      <c r="AB2282" s="3" cm="1">
        <f t="array" ref="AB2282">100000000/Lvac(AA2282)</f>
        <v>33156.032433347937</v>
      </c>
      <c r="AC2282" s="28">
        <f t="shared" si="3152"/>
        <v>3.3165691816431876E-7</v>
      </c>
      <c r="AD2282" s="28">
        <f t="shared" si="3153"/>
        <v>3.0160424110160179E-7</v>
      </c>
      <c r="AE2282" s="21">
        <f t="shared" si="3154"/>
        <v>33156.031101454057</v>
      </c>
      <c r="AF2282" s="10" cm="1">
        <f t="array" ref="AF2282">Lair(100000000/AE2282)</f>
        <v>3015.1641211256724</v>
      </c>
      <c r="AG2282" s="10">
        <f t="shared" si="3155"/>
        <v>1.0498213767700187E-2</v>
      </c>
      <c r="AH2282" s="10" t="b">
        <f t="shared" si="3150"/>
        <v>1</v>
      </c>
      <c r="AI2282" s="10">
        <f t="shared" si="3156"/>
        <v>3015.1640000000002</v>
      </c>
      <c r="AJ2282">
        <v>3.0000000000000001E-3</v>
      </c>
      <c r="AK2282" s="3" cm="1">
        <f t="array" ref="AK2282">100000000/Lvac($AA2282)</f>
        <v>33156.032433347937</v>
      </c>
      <c r="AL2282" s="21">
        <f t="shared" si="3229"/>
        <v>3.2989282606201126E-2</v>
      </c>
      <c r="AM2282" s="21"/>
      <c r="AN2282" s="21"/>
      <c r="AO2282" s="21"/>
      <c r="AP2282" s="21"/>
      <c r="AS2282" s="3">
        <f t="shared" si="3157"/>
        <v>2.4333479377673939E-3</v>
      </c>
      <c r="AT2282" s="3" cm="1">
        <f t="array" ref="AT2282">AS2282-(100000000/LvacE($A2282)-$E2282)</f>
        <v>-5.3244431910570711E-5</v>
      </c>
      <c r="BB2282"/>
      <c r="BC2282"/>
      <c r="BD2282"/>
      <c r="BE2282"/>
      <c r="BF2282"/>
      <c r="BG2282"/>
      <c r="BH2282"/>
      <c r="BI2282"/>
      <c r="BJ2282"/>
      <c r="BN2282" s="16" cm="1">
        <f t="array" ref="BN2282">$C2282*EXP(poly_from_str(100000000/$E2282,BN$4342))</f>
        <v>0</v>
      </c>
      <c r="BO2282" s="16"/>
      <c r="BY2282" t="e">
        <v>#N/A</v>
      </c>
    </row>
    <row r="2283" spans="1:77" hidden="1" x14ac:dyDescent="0.25">
      <c r="A2283">
        <v>3015.134</v>
      </c>
      <c r="B2283" s="2" t="str">
        <f t="shared" si="3149"/>
        <v/>
      </c>
      <c r="C2283">
        <v>100</v>
      </c>
      <c r="D2283" t="s">
        <v>170</v>
      </c>
      <c r="E2283">
        <v>33156.36</v>
      </c>
      <c r="F2283">
        <v>30994</v>
      </c>
      <c r="G2283" t="s">
        <v>5</v>
      </c>
      <c r="H2283" s="5" t="s">
        <v>4</v>
      </c>
      <c r="I2283">
        <v>64150</v>
      </c>
      <c r="J2283" t="s">
        <v>3</v>
      </c>
      <c r="K2283" s="5" t="s">
        <v>16</v>
      </c>
      <c r="L2283">
        <v>30994.55</v>
      </c>
      <c r="M2283" t="str">
        <f>$G2283&amp;""</f>
        <v>e</v>
      </c>
      <c r="N2283" t="str">
        <f>$H2283&amp;""</f>
        <v>9/2</v>
      </c>
      <c r="O2283">
        <v>64150.94</v>
      </c>
      <c r="P2283" t="str">
        <f>$J2283&amp;""</f>
        <v>o</v>
      </c>
      <c r="Q2283" t="str">
        <f>$K2283&amp;""</f>
        <v>11/2</v>
      </c>
      <c r="R2283">
        <v>22</v>
      </c>
      <c r="AA2283" s="10">
        <f t="shared" si="3151"/>
        <v>3015.134</v>
      </c>
      <c r="AB2283" s="3" cm="1">
        <f t="array" ref="AB2283">100000000/Lvac(AA2283)</f>
        <v>33156.362315649778</v>
      </c>
      <c r="AC2283" s="28">
        <f t="shared" si="3152"/>
        <v>3.3166021808649301E-7</v>
      </c>
      <c r="AD2283" s="28">
        <f t="shared" si="3153"/>
        <v>3.0160124035319786E-7</v>
      </c>
      <c r="AE2283" s="21">
        <f t="shared" si="3154"/>
        <v>33156.361048155202</v>
      </c>
      <c r="AF2283" s="10" cm="1">
        <f t="array" ref="AF2283">Lair(100000000/AE2283)</f>
        <v>3015.1341152667483</v>
      </c>
      <c r="AG2283" s="10">
        <f t="shared" si="3155"/>
        <v>1.0498323178281591E-2</v>
      </c>
      <c r="AH2283" s="10" t="b">
        <f t="shared" si="3150"/>
        <v>1</v>
      </c>
      <c r="AI2283" s="10">
        <f>$AF2283</f>
        <v>3015.1341152667483</v>
      </c>
      <c r="AJ2283" s="10">
        <f>AL2283/AK2283*AI2283</f>
        <v>9.0936818899569304E-3</v>
      </c>
      <c r="AK2283" s="16" cm="1">
        <f t="array" ref="AK2283">100000000/Lvac($AA2283)-0</f>
        <v>33156.362315649778</v>
      </c>
      <c r="AL2283" s="16">
        <f>MAX(0.1,0.007/$AA2283*$AE2283)</f>
        <v>0.1</v>
      </c>
      <c r="AM2283" s="10" cm="1">
        <f t="array" ref="AM2283">Lvac($AI2283)-$BA2283</f>
        <v>2.6335534821555484E-3</v>
      </c>
      <c r="AN2283" s="10">
        <f>$AK2283-($AX2283-$AW2283)</f>
        <v>-2.768435022153426E-2</v>
      </c>
      <c r="AO2283" s="3">
        <f>AM2283/AJ2283</f>
        <v>0.28960255197227064</v>
      </c>
      <c r="AP2283" s="3">
        <v>0.27692392423153711</v>
      </c>
      <c r="AS2283" s="3">
        <f t="shared" si="3157"/>
        <v>2.3156497773015872E-3</v>
      </c>
      <c r="AT2283" s="3" cm="1">
        <f t="array" ref="AT2283">AS2283-(100000000/LvacE($A2283)-$E2283)</f>
        <v>-5.3243784350343049E-5</v>
      </c>
      <c r="AU2283" t="s">
        <v>4783</v>
      </c>
      <c r="AV2283" t="s">
        <v>4926</v>
      </c>
      <c r="AW2283" s="3">
        <v>30994.55</v>
      </c>
      <c r="AX2283" s="3">
        <v>64150.94</v>
      </c>
      <c r="AY2283" s="3"/>
      <c r="AZ2283" s="10" cm="1">
        <f t="array" ref="AZ2283">Lair(100000000/($AX2283-$AW2283))</f>
        <v>3015.1314823700886</v>
      </c>
      <c r="BA2283" s="10">
        <f>100000000/($AX2283-$AW2283)</f>
        <v>3016.0098852740002</v>
      </c>
      <c r="BB2283" s="12">
        <v>629000000</v>
      </c>
      <c r="BC2283" s="3">
        <v>0.68799999999999994</v>
      </c>
      <c r="BD2283" s="12" cm="1">
        <f t="array" ref="BD2283">SfromgA($BB2283,$BA2283,"")</f>
        <v>8.516914496716911</v>
      </c>
      <c r="BE2283" s="29">
        <f>(10^MAX(0.05, -0.312925054856973*((LN($BD2283))^(1/3)) + 0.454808404431693)-1)*100</f>
        <v>12.570815943811775</v>
      </c>
      <c r="BF2283" s="12">
        <v>569215484.91595936</v>
      </c>
      <c r="BG2283" s="12" cm="1">
        <f t="array" ref="BG2283">SfromgA($BF2283,$BA2283,"")</f>
        <v>7.7074079733489365</v>
      </c>
      <c r="BH2283" s="29">
        <f>(10^MAX(0.05, -0.312925054856973*((LN($BG2283))^(1/3)) + 0.454808404431693)-1)*100</f>
        <v>14.233904381974716</v>
      </c>
      <c r="BI2283" s="12">
        <f>IF($BB2283="",$BF2283,$BB2283)</f>
        <v>629000000</v>
      </c>
      <c r="BJ2283" s="29">
        <f>IF($BB2283="",$BH2283,$BE2283)</f>
        <v>12.570815943811775</v>
      </c>
      <c r="BK2283" s="3">
        <f>LN(BN2283*100000000/($AX2283-$AW2283)/$BI2283)</f>
        <v>-6.9615072892303322</v>
      </c>
      <c r="BL2283" s="13">
        <f>EXP(BK$4341*$AX2283+BK$4342)*$BI2283/(100000000/($AX2283-$AW2283))</f>
        <v>179.06012303835868</v>
      </c>
      <c r="BM2283" s="3">
        <f t="shared" ref="BM2283" si="3230">LN(BL2283/$C2283)</f>
        <v>0.58255144635249023</v>
      </c>
      <c r="BN2283" s="16" cm="1">
        <f t="array" ref="BN2283">$C2283*EXP(poly_from_str(100000000/$E2283,BN$4342))</f>
        <v>197.6394712590826</v>
      </c>
      <c r="BO2283" s="3">
        <f>LN($C2283)</f>
        <v>4.6051701859880918</v>
      </c>
      <c r="BP2283" s="13">
        <f>LN(BL2283/BN2283)</f>
        <v>-9.8722886360582948E-2</v>
      </c>
      <c r="BY2283">
        <v>186747</v>
      </c>
    </row>
    <row r="2284" spans="1:77" hidden="1" x14ac:dyDescent="0.25">
      <c r="A2284">
        <v>3014.915</v>
      </c>
      <c r="B2284" s="2" t="str">
        <f t="shared" si="3149"/>
        <v/>
      </c>
      <c r="C2284">
        <v>6</v>
      </c>
      <c r="D2284" t="s">
        <v>143</v>
      </c>
      <c r="E2284">
        <v>33158.769999999997</v>
      </c>
      <c r="R2284">
        <v>22</v>
      </c>
      <c r="S2284" t="s">
        <v>22</v>
      </c>
      <c r="AA2284" s="10">
        <f t="shared" si="3151"/>
        <v>3014.915</v>
      </c>
      <c r="AB2284" s="3" cm="1">
        <f t="array" ref="AB2284">100000000/Lvac(AA2284)</f>
        <v>33158.77065532549</v>
      </c>
      <c r="AC2284" s="28">
        <f t="shared" si="3152"/>
        <v>3.316843095078966E-7</v>
      </c>
      <c r="AD2284" s="28">
        <f t="shared" si="3153"/>
        <v>3.0157933488990621E-7</v>
      </c>
      <c r="AE2284" s="21">
        <f t="shared" si="3154"/>
        <v>33158.770296579205</v>
      </c>
      <c r="AF2284" s="10" cm="1">
        <f t="array" ref="AF2284">Lair(100000000/AE2284)</f>
        <v>3014.9150326198719</v>
      </c>
      <c r="AG2284" s="10">
        <f t="shared" si="3155"/>
        <v>1.0499121974471171E-2</v>
      </c>
      <c r="AH2284" s="10" t="b">
        <f t="shared" si="3150"/>
        <v>1</v>
      </c>
      <c r="AI2284" s="10">
        <f t="shared" si="3156"/>
        <v>3014.915</v>
      </c>
      <c r="AJ2284">
        <v>7.0000000000000001E-3</v>
      </c>
      <c r="AK2284" s="3" cm="1">
        <f t="array" ref="AK2284">100000000/Lvac($AA2284)</f>
        <v>33158.77065532549</v>
      </c>
      <c r="AL2284" s="21">
        <f>AJ2284/AI2284*AK2284</f>
        <v>7.6987707642596367E-2</v>
      </c>
      <c r="AM2284" s="21"/>
      <c r="AN2284" s="21"/>
      <c r="AO2284" s="21"/>
      <c r="AP2284" s="21"/>
      <c r="AS2284" s="3">
        <f t="shared" si="3157"/>
        <v>6.5532549342606217E-4</v>
      </c>
      <c r="AT2284" s="3" cm="1">
        <f t="array" ref="AT2284">AS2284-(100000000/LvacE($A2284)-$E2284)</f>
        <v>-5.32390913576819E-5</v>
      </c>
      <c r="BB2284"/>
      <c r="BC2284"/>
      <c r="BD2284"/>
      <c r="BE2284"/>
      <c r="BF2284"/>
      <c r="BG2284"/>
      <c r="BH2284"/>
      <c r="BI2284"/>
      <c r="BJ2284"/>
      <c r="BN2284" s="16" cm="1">
        <f t="array" ref="BN2284">$C2284*EXP(poly_from_str(100000000/$E2284,BN$4342))</f>
        <v>11.856367677208448</v>
      </c>
      <c r="BO2284" s="16"/>
      <c r="BY2284">
        <v>11203</v>
      </c>
    </row>
    <row r="2285" spans="1:77" hidden="1" x14ac:dyDescent="0.25">
      <c r="A2285">
        <v>3014.605</v>
      </c>
      <c r="B2285" s="2" t="str">
        <f t="shared" si="3149"/>
        <v/>
      </c>
      <c r="C2285">
        <v>90</v>
      </c>
      <c r="D2285" t="s">
        <v>134</v>
      </c>
      <c r="E2285">
        <v>33162.18</v>
      </c>
      <c r="F2285">
        <v>32760</v>
      </c>
      <c r="G2285" t="s">
        <v>5</v>
      </c>
      <c r="H2285" s="5" t="s">
        <v>15</v>
      </c>
      <c r="I2285">
        <v>65922</v>
      </c>
      <c r="J2285" t="s">
        <v>3</v>
      </c>
      <c r="K2285" s="5" t="s">
        <v>16</v>
      </c>
      <c r="L2285">
        <v>32760.11</v>
      </c>
      <c r="M2285" t="str">
        <f>$G2285&amp;""</f>
        <v>e</v>
      </c>
      <c r="N2285" t="str">
        <f>$H2285&amp;""</f>
        <v>13/2</v>
      </c>
      <c r="O2285">
        <v>65922.42</v>
      </c>
      <c r="P2285" t="str">
        <f>$J2285&amp;""</f>
        <v>o</v>
      </c>
      <c r="Q2285" t="str">
        <f>$K2285&amp;""</f>
        <v>11/2</v>
      </c>
      <c r="R2285">
        <v>22</v>
      </c>
      <c r="AA2285" s="10">
        <f t="shared" si="3151"/>
        <v>3014.605</v>
      </c>
      <c r="AB2285" s="3" cm="1">
        <f t="array" ref="AB2285">100000000/Lvac(AA2285)</f>
        <v>33162.180318795596</v>
      </c>
      <c r="AC2285" s="28">
        <f t="shared" si="3152"/>
        <v>3.3171841750411747E-7</v>
      </c>
      <c r="AD2285" s="28">
        <f t="shared" si="3153"/>
        <v>3.0154832715665018E-7</v>
      </c>
      <c r="AE2285" s="21">
        <f t="shared" si="3154"/>
        <v>33162.180144244136</v>
      </c>
      <c r="AF2285" s="10" cm="1">
        <f t="array" ref="AF2285">Lair(100000000/AE2285)</f>
        <v>3014.6050158682492</v>
      </c>
      <c r="AG2285" s="10">
        <f t="shared" si="3155"/>
        <v>1.0500252988168531E-2</v>
      </c>
      <c r="AH2285" s="10" t="b">
        <f t="shared" si="3150"/>
        <v>1</v>
      </c>
      <c r="AI2285" s="10">
        <f>$AF2285</f>
        <v>3014.6050158682492</v>
      </c>
      <c r="AJ2285" s="10">
        <f>AL2285/AK2285*AI2285</f>
        <v>7.2723927965849394E-3</v>
      </c>
      <c r="AK2285" s="23" cm="1">
        <f t="array" ref="AK2285">100000000/Lvac($AA2285)+0</f>
        <v>33162.180318795596</v>
      </c>
      <c r="AL2285" s="23">
        <f>MAX(0.08,0.007/$AA2285*$AE2285)</f>
        <v>0.08</v>
      </c>
      <c r="AM2285" s="10" cm="1">
        <f t="array" ref="AM2285">Lvac($AI2285)-$BA2285</f>
        <v>1.1807918735939893E-2</v>
      </c>
      <c r="AN2285" s="10">
        <f>$AK2285-($AX2285-$AW2285)</f>
        <v>-0.12968120440200437</v>
      </c>
      <c r="AO2285" s="3">
        <f>AM2285/AJ2285</f>
        <v>1.6236634992384902</v>
      </c>
      <c r="AP2285" s="3">
        <v>1.6214809788299196</v>
      </c>
      <c r="AS2285" s="3">
        <f t="shared" si="3157"/>
        <v>3.1879559537628666E-4</v>
      </c>
      <c r="AT2285" s="3" cm="1">
        <f t="array" ref="AT2285">AS2285-(100000000/LvacE($A2285)-$E2285)</f>
        <v>-5.3232426580507308E-5</v>
      </c>
      <c r="AU2285" t="s">
        <v>4824</v>
      </c>
      <c r="AV2285" t="s">
        <v>4828</v>
      </c>
      <c r="AW2285" s="3">
        <v>32760.11</v>
      </c>
      <c r="AX2285" s="3">
        <v>65922.42</v>
      </c>
      <c r="AY2285" s="3"/>
      <c r="AZ2285" s="10" cm="1">
        <f t="array" ref="AZ2285">Lair(100000000/($AX2285-$AW2285))</f>
        <v>3014.5932108943407</v>
      </c>
      <c r="BA2285" s="10">
        <f>100000000/($AX2285-$AW2285)</f>
        <v>3015.4714795199734</v>
      </c>
      <c r="BB2285" s="12">
        <v>979000000</v>
      </c>
      <c r="BC2285" s="3">
        <v>0.52300000000000002</v>
      </c>
      <c r="BD2285" s="12" cm="1">
        <f t="array" ref="BD2285">SfromgA($BB2285,$BA2285,"")</f>
        <v>13.248958124995561</v>
      </c>
      <c r="BE2285" s="29">
        <f>(10^MAX(0.05, -0.312925054856973*((LN($BD2285))^(1/3)) + 0.454808404431693)-1)*100</f>
        <v>12.201845430196357</v>
      </c>
      <c r="BG2285" s="3"/>
      <c r="BH2285" s="3"/>
      <c r="BI2285" s="12">
        <f>IF($BB2285="",$BF2285,$BB2285)</f>
        <v>979000000</v>
      </c>
      <c r="BJ2285" s="29">
        <f>IF($BB2285="",$BH2285,$BE2285)</f>
        <v>12.201845430196357</v>
      </c>
      <c r="BK2285" s="3">
        <f>LN(BN2285*100000000/($AX2285-$AW2285)/$BI2285)</f>
        <v>-7.5098555363763575</v>
      </c>
      <c r="BL2285" s="13">
        <f>EXP(BK$4341*$AX2285+BK$4342)*$BI2285/(100000000/($AX2285-$AW2285))</f>
        <v>243.64280205061812</v>
      </c>
      <c r="BM2285" s="3">
        <f t="shared" ref="BM2285" si="3231">LN(BL2285/$C2285)</f>
        <v>0.99589355635426136</v>
      </c>
      <c r="BN2285" s="16" cm="1">
        <f t="array" ref="BN2285">$C2285*EXP(poly_from_str(100000000/$E2285,BN$4342))</f>
        <v>177.80282102435689</v>
      </c>
      <c r="BO2285" s="3">
        <f>LN($C2285)</f>
        <v>4.499809670330265</v>
      </c>
      <c r="BP2285" s="13">
        <f>LN(BL2285/BN2285)</f>
        <v>0.31502803745186775</v>
      </c>
      <c r="BY2285">
        <v>168014</v>
      </c>
    </row>
    <row r="2286" spans="1:77" hidden="1" x14ac:dyDescent="0.25">
      <c r="A2286">
        <v>3014.5650000000001</v>
      </c>
      <c r="B2286" s="2" t="str">
        <f t="shared" si="3149"/>
        <v/>
      </c>
      <c r="C2286">
        <v>0</v>
      </c>
      <c r="E2286">
        <v>33162.620000000003</v>
      </c>
      <c r="R2286">
        <v>22</v>
      </c>
      <c r="S2286" t="s">
        <v>22</v>
      </c>
      <c r="AA2286" s="10">
        <f t="shared" si="3151"/>
        <v>3014.5650000000001</v>
      </c>
      <c r="AB2286" s="3" cm="1">
        <f t="array" ref="AB2286">100000000/Lvac(AA2286)</f>
        <v>33162.620326448916</v>
      </c>
      <c r="AC2286" s="28">
        <f t="shared" si="3152"/>
        <v>3.3172281904686084E-7</v>
      </c>
      <c r="AD2286" s="28">
        <f t="shared" si="3153"/>
        <v>3.0154432615882525E-7</v>
      </c>
      <c r="AE2286" s="21">
        <f t="shared" si="3154"/>
        <v>33162.620147702713</v>
      </c>
      <c r="AF2286" s="10" cm="1">
        <f t="array" ref="AF2286">Lair(100000000/AE2286)</f>
        <v>3014.5650162491565</v>
      </c>
      <c r="AG2286" s="10">
        <f t="shared" si="3155"/>
        <v>1.0500398950835182E-2</v>
      </c>
      <c r="AH2286" s="10" t="b">
        <f t="shared" si="3150"/>
        <v>1</v>
      </c>
      <c r="AI2286" s="10">
        <f t="shared" si="3156"/>
        <v>3014.5650000000001</v>
      </c>
      <c r="AJ2286">
        <v>3.0000000000000001E-3</v>
      </c>
      <c r="AK2286" s="3" cm="1">
        <f t="array" ref="AK2286">100000000/Lvac($AA2286)</f>
        <v>33162.620326448916</v>
      </c>
      <c r="AL2286" s="21">
        <f t="shared" ref="AL2286:AL2289" si="3232">AJ2286/AI2286*AK2286</f>
        <v>3.3002393705011089E-2</v>
      </c>
      <c r="AM2286" s="21"/>
      <c r="AN2286" s="21"/>
      <c r="AO2286" s="21"/>
      <c r="AP2286" s="21"/>
      <c r="AS2286" s="3">
        <f t="shared" si="3157"/>
        <v>3.2644891325617209E-4</v>
      </c>
      <c r="AT2286" s="3" cm="1">
        <f t="array" ref="AT2286">AS2286-(100000000/LvacE($A2286)-$E2286)</f>
        <v>-5.323156074155122E-5</v>
      </c>
      <c r="BB2286"/>
      <c r="BC2286"/>
      <c r="BD2286"/>
      <c r="BE2286"/>
      <c r="BF2286"/>
      <c r="BG2286"/>
      <c r="BH2286"/>
      <c r="BI2286"/>
      <c r="BJ2286"/>
      <c r="BN2286" s="16" cm="1">
        <f t="array" ref="BN2286">$C2286*EXP(poly_from_str(100000000/$E2286,BN$4342))</f>
        <v>0</v>
      </c>
      <c r="BO2286" s="16"/>
      <c r="BY2286" t="e">
        <v>#N/A</v>
      </c>
    </row>
    <row r="2287" spans="1:77" hidden="1" x14ac:dyDescent="0.25">
      <c r="A2287">
        <v>3014.529</v>
      </c>
      <c r="B2287" s="2" t="str">
        <f t="shared" si="3149"/>
        <v/>
      </c>
      <c r="C2287">
        <v>0</v>
      </c>
      <c r="E2287">
        <v>33163.019999999997</v>
      </c>
      <c r="R2287">
        <v>22</v>
      </c>
      <c r="S2287" t="s">
        <v>22</v>
      </c>
      <c r="AA2287" s="10">
        <f t="shared" si="3151"/>
        <v>3014.529</v>
      </c>
      <c r="AB2287" s="3" cm="1">
        <f t="array" ref="AB2287">100000000/Lvac(AA2287)</f>
        <v>33163.016343319992</v>
      </c>
      <c r="AC2287" s="28">
        <f t="shared" si="3152"/>
        <v>3.3172678053520135E-7</v>
      </c>
      <c r="AD2287" s="28">
        <f t="shared" si="3153"/>
        <v>3.0154072526078569E-7</v>
      </c>
      <c r="AE2287" s="21">
        <f t="shared" si="3154"/>
        <v>33163.018345568351</v>
      </c>
      <c r="AF2287" s="10" cm="1">
        <f t="array" ref="AF2287">Lair(100000000/AE2287)</f>
        <v>3014.528817987361</v>
      </c>
      <c r="AG2287" s="10">
        <f t="shared" si="3155"/>
        <v>1.0500530322202904E-2</v>
      </c>
      <c r="AH2287" s="10" t="b">
        <f t="shared" si="3150"/>
        <v>1</v>
      </c>
      <c r="AI2287" s="10">
        <f t="shared" si="3156"/>
        <v>3014.529</v>
      </c>
      <c r="AJ2287">
        <v>3.0000000000000001E-3</v>
      </c>
      <c r="AK2287" s="3" cm="1">
        <f t="array" ref="AK2287">100000000/Lvac($AA2287)</f>
        <v>33163.016343319992</v>
      </c>
      <c r="AL2287" s="21">
        <f t="shared" si="3232"/>
        <v>3.3003181933217426E-2</v>
      </c>
      <c r="AM2287" s="21"/>
      <c r="AN2287" s="21"/>
      <c r="AO2287" s="21"/>
      <c r="AP2287" s="21"/>
      <c r="AS2287" s="3">
        <f t="shared" si="3157"/>
        <v>-3.656680004496593E-3</v>
      </c>
      <c r="AT2287" s="3" cm="1">
        <f t="array" ref="AT2287">AS2287-(100000000/LvacE($A2287)-$E2287)</f>
        <v>-5.3230789490044117E-5</v>
      </c>
      <c r="BB2287"/>
      <c r="BC2287"/>
      <c r="BD2287"/>
      <c r="BE2287"/>
      <c r="BF2287"/>
      <c r="BG2287"/>
      <c r="BH2287"/>
      <c r="BI2287"/>
      <c r="BJ2287"/>
      <c r="BN2287" s="16" cm="1">
        <f t="array" ref="BN2287">$C2287*EXP(poly_from_str(100000000/$E2287,BN$4342))</f>
        <v>0</v>
      </c>
      <c r="BO2287" s="16"/>
      <c r="BY2287" t="e">
        <v>#N/A</v>
      </c>
    </row>
    <row r="2288" spans="1:77" hidden="1" x14ac:dyDescent="0.25">
      <c r="A2288">
        <v>3013.7330000000002</v>
      </c>
      <c r="B2288" s="2" t="str">
        <f t="shared" si="3149"/>
        <v/>
      </c>
      <c r="C2288">
        <v>9</v>
      </c>
      <c r="D2288" t="s">
        <v>14</v>
      </c>
      <c r="E2288">
        <v>33171.769999999997</v>
      </c>
      <c r="R2288">
        <v>22</v>
      </c>
      <c r="S2288" t="s">
        <v>22</v>
      </c>
      <c r="AA2288" s="10">
        <f t="shared" si="3151"/>
        <v>3013.7330000000002</v>
      </c>
      <c r="AB2288" s="3" cm="1">
        <f t="array" ref="AB2288">100000000/Lvac(AA2288)</f>
        <v>33171.775133549367</v>
      </c>
      <c r="AC2288" s="28">
        <f t="shared" si="3152"/>
        <v>3.3181439762580162E-7</v>
      </c>
      <c r="AD2288" s="28">
        <f t="shared" si="3153"/>
        <v>3.0146110540482265E-7</v>
      </c>
      <c r="AE2288" s="21">
        <f t="shared" si="3154"/>
        <v>33171.772321284414</v>
      </c>
      <c r="AF2288" s="10" cm="1">
        <f t="array" ref="AF2288">Lair(100000000/AE2288)</f>
        <v>3013.7332555115463</v>
      </c>
      <c r="AG2288" s="10">
        <f t="shared" si="3155"/>
        <v>1.0503436292058615E-2</v>
      </c>
      <c r="AH2288" s="10" t="b">
        <f t="shared" si="3150"/>
        <v>1</v>
      </c>
      <c r="AI2288" s="10">
        <f t="shared" si="3156"/>
        <v>3013.7330000000002</v>
      </c>
      <c r="AJ2288">
        <v>7.0000000000000001E-3</v>
      </c>
      <c r="AK2288" s="3" cm="1">
        <f t="array" ref="AK2288">100000000/Lvac($AA2288)</f>
        <v>33171.775133549367</v>
      </c>
      <c r="AL2288" s="21">
        <f t="shared" si="3232"/>
        <v>7.7048108088820594E-2</v>
      </c>
      <c r="AM2288" s="21"/>
      <c r="AN2288" s="21"/>
      <c r="AO2288" s="21"/>
      <c r="AP2288" s="21"/>
      <c r="AS2288" s="3">
        <f t="shared" si="3157"/>
        <v>5.133549369929824E-3</v>
      </c>
      <c r="AT2288" s="3" cm="1">
        <f t="array" ref="AT2288">AS2288-(100000000/LvacE($A2288)-$E2288)</f>
        <v>-5.3213552746456116E-5</v>
      </c>
      <c r="BB2288"/>
      <c r="BC2288"/>
      <c r="BD2288"/>
      <c r="BE2288"/>
      <c r="BF2288"/>
      <c r="BG2288"/>
      <c r="BH2288"/>
      <c r="BI2288"/>
      <c r="BJ2288"/>
      <c r="BN2288" s="16" cm="1">
        <f t="array" ref="BN2288">$C2288*EXP(poly_from_str(100000000/$E2288,BN$4342))</f>
        <v>17.768128799085208</v>
      </c>
      <c r="BO2288" s="16"/>
      <c r="BY2288">
        <v>16792</v>
      </c>
    </row>
    <row r="2289" spans="1:77" hidden="1" x14ac:dyDescent="0.25">
      <c r="A2289">
        <v>3013.2579999999998</v>
      </c>
      <c r="B2289" s="2" t="str">
        <f t="shared" si="3149"/>
        <v/>
      </c>
      <c r="C2289">
        <v>40</v>
      </c>
      <c r="D2289" t="s">
        <v>1155</v>
      </c>
      <c r="E2289">
        <v>33177</v>
      </c>
      <c r="F2289">
        <v>35801</v>
      </c>
      <c r="G2289" t="s">
        <v>5</v>
      </c>
      <c r="H2289" s="5" t="s">
        <v>8</v>
      </c>
      <c r="I2289">
        <v>68978</v>
      </c>
      <c r="J2289" t="s">
        <v>3</v>
      </c>
      <c r="K2289" s="5" t="s">
        <v>18</v>
      </c>
      <c r="L2289">
        <v>35801.120000000003</v>
      </c>
      <c r="M2289" t="str">
        <f t="shared" ref="M2289:M2290" si="3233">$G2289&amp;""</f>
        <v>e</v>
      </c>
      <c r="N2289" t="str">
        <f t="shared" ref="N2289:N2290" si="3234">$H2289&amp;""</f>
        <v>7/2</v>
      </c>
      <c r="O2289">
        <v>68978.55</v>
      </c>
      <c r="P2289" t="str">
        <f t="shared" ref="P2289:P2290" si="3235">$J2289&amp;""</f>
        <v>o</v>
      </c>
      <c r="Q2289" t="str">
        <f t="shared" ref="Q2289:Q2290" si="3236">$K2289&amp;""</f>
        <v>5/2</v>
      </c>
      <c r="R2289">
        <v>22</v>
      </c>
      <c r="AA2289" s="10">
        <f t="shared" si="3151"/>
        <v>3013.2579999999998</v>
      </c>
      <c r="AB2289" s="3" cm="1">
        <f t="array" ref="AB2289">100000000/Lvac(AA2289)</f>
        <v>33177.004003032365</v>
      </c>
      <c r="AC2289" s="28">
        <f t="shared" si="3152"/>
        <v>3.3186670374723973E-7</v>
      </c>
      <c r="AD2289" s="28">
        <f t="shared" si="3153"/>
        <v>3.0141359355672994E-7</v>
      </c>
      <c r="AE2289" s="21">
        <f t="shared" si="3154"/>
        <v>33177.001809462927</v>
      </c>
      <c r="AF2289" s="10" cm="1">
        <f t="array" ref="AF2289">Lair(100000000/AE2289)</f>
        <v>3013.2581992364394</v>
      </c>
      <c r="AG2289" s="10">
        <f t="shared" si="3155"/>
        <v>1.0505171479347665E-2</v>
      </c>
      <c r="AH2289" s="10" t="b">
        <f t="shared" si="3150"/>
        <v>1</v>
      </c>
      <c r="AI2289" s="10">
        <f t="shared" ref="AI2289:AI2290" si="3237">$AF2289</f>
        <v>3013.2581992364394</v>
      </c>
      <c r="AJ2289">
        <v>2.9000000000000001E-2</v>
      </c>
      <c r="AK2289" s="3" cm="1">
        <f t="array" ref="AK2289">100000000/Lvac($AA2289)</f>
        <v>33177.004003032365</v>
      </c>
      <c r="AL2289" s="21">
        <f t="shared" si="3232"/>
        <v>0.31929992469007251</v>
      </c>
      <c r="AM2289" s="10" cm="1">
        <f t="array" ref="AM2289">Lvac($AI2289)-$BA2289</f>
        <v>3.8900679479866085E-2</v>
      </c>
      <c r="AN2289" s="10">
        <f t="shared" ref="AN2289:AN2290" si="3238">$AK2289-($AX2289-$AW2289)</f>
        <v>-0.42599696763500106</v>
      </c>
      <c r="AO2289" s="3">
        <f t="shared" ref="AO2289:AO2290" si="3239">AM2289/AJ2289</f>
        <v>1.3414027406850373</v>
      </c>
      <c r="AP2289" s="3">
        <v>1.3345308050012481</v>
      </c>
      <c r="AS2289" s="3">
        <f t="shared" si="3157"/>
        <v>4.0030323652899824E-3</v>
      </c>
      <c r="AT2289" s="3" cm="1">
        <f t="array" ref="AT2289">AS2289-(100000000/LvacE($A2289)-$E2289)</f>
        <v>-5.3203191782813519E-5</v>
      </c>
      <c r="AU2289" t="s">
        <v>4805</v>
      </c>
      <c r="AV2289" t="s">
        <v>4913</v>
      </c>
      <c r="AW2289" s="3">
        <v>35801.120000000003</v>
      </c>
      <c r="AX2289" s="3">
        <v>68978.55</v>
      </c>
      <c r="AY2289" s="3"/>
      <c r="AZ2289" s="10" cm="1">
        <f t="array" ref="AZ2289">Lair(100000000/($AX2289-$AW2289))</f>
        <v>3013.2193082574654</v>
      </c>
      <c r="BA2289" s="10">
        <f t="shared" ref="BA2289:BA2290" si="3240">100000000/($AX2289-$AW2289)</f>
        <v>3014.0972341739548</v>
      </c>
      <c r="BB2289" s="12">
        <v>785000000</v>
      </c>
      <c r="BC2289" s="3">
        <v>0.63600000000000001</v>
      </c>
      <c r="BD2289" s="12" cm="1">
        <f t="array" ref="BD2289">SfromgA($BB2289,$BA2289,"")</f>
        <v>10.609008369471155</v>
      </c>
      <c r="BE2289" s="29">
        <f t="shared" ref="BE2289:BE2290" si="3241">(10^MAX(0.05, -0.312925054856973*((LN($BD2289))^(1/3)) + 0.454808404431693)-1)*100</f>
        <v>12.201845430196357</v>
      </c>
      <c r="BG2289" s="3"/>
      <c r="BH2289" s="3"/>
      <c r="BI2289" s="12">
        <f t="shared" ref="BI2289:BI2290" si="3242">IF($BB2289="",$BF2289,$BB2289)</f>
        <v>785000000</v>
      </c>
      <c r="BJ2289" s="29">
        <f t="shared" ref="BJ2289:BJ2290" si="3243">IF($BB2289="",$BH2289,$BE2289)</f>
        <v>12.201845430196357</v>
      </c>
      <c r="BK2289" s="3">
        <f t="shared" ref="BK2289:BK2290" si="3244">LN(BN2289*100000000/($AX2289-$AW2289)/$BI2289)</f>
        <v>-8.1014556316252531</v>
      </c>
      <c r="BL2289" s="13">
        <f>EXP(BK$4341*$AX2289+BK$4342)*$BI2289/(100000000/($AX2289-$AW2289))</f>
        <v>154.95053067689764</v>
      </c>
      <c r="BM2289" s="3">
        <f t="shared" ref="BM2289:BM2290" si="3245">LN(BL2289/$C2289)</f>
        <v>1.3542264549406593</v>
      </c>
      <c r="BN2289" s="16" cm="1">
        <f t="array" ref="BN2289">$C2289*EXP(poly_from_str(100000000/$E2289,BN$4342))</f>
        <v>78.9396001209644</v>
      </c>
      <c r="BO2289" s="3">
        <f t="shared" ref="BO2289:BO2290" si="3246">LN($C2289)</f>
        <v>3.6888794541139363</v>
      </c>
      <c r="BP2289" s="13">
        <f t="shared" ref="BP2289:BP2290" si="3247">LN(BL2289/BN2289)</f>
        <v>0.67442290443996566</v>
      </c>
      <c r="BY2289">
        <v>74606</v>
      </c>
    </row>
    <row r="2290" spans="1:77" hidden="1" x14ac:dyDescent="0.25">
      <c r="A2290">
        <v>3013.21</v>
      </c>
      <c r="B2290" s="2" t="str">
        <f t="shared" si="3149"/>
        <v/>
      </c>
      <c r="C2290">
        <v>20</v>
      </c>
      <c r="D2290" t="s">
        <v>134</v>
      </c>
      <c r="E2290">
        <v>33177.53</v>
      </c>
      <c r="F2290">
        <v>28885</v>
      </c>
      <c r="G2290" t="s">
        <v>5</v>
      </c>
      <c r="H2290" s="5" t="s">
        <v>4</v>
      </c>
      <c r="I2290">
        <v>62062</v>
      </c>
      <c r="J2290" t="s">
        <v>3</v>
      </c>
      <c r="K2290" s="5" t="s">
        <v>4</v>
      </c>
      <c r="L2290">
        <v>28885.14</v>
      </c>
      <c r="M2290" t="str">
        <f t="shared" si="3233"/>
        <v>e</v>
      </c>
      <c r="N2290" t="str">
        <f t="shared" si="3234"/>
        <v>9/2</v>
      </c>
      <c r="O2290">
        <v>62062.63</v>
      </c>
      <c r="P2290" t="str">
        <f t="shared" si="3235"/>
        <v>o</v>
      </c>
      <c r="Q2290" t="str">
        <f t="shared" si="3236"/>
        <v>9/2</v>
      </c>
      <c r="R2290">
        <v>22</v>
      </c>
      <c r="AA2290" s="10">
        <f t="shared" si="3151"/>
        <v>3013.21</v>
      </c>
      <c r="AB2290" s="3" cm="1">
        <f t="array" ref="AB2290">100000000/Lvac(AA2290)</f>
        <v>33177.532485759395</v>
      </c>
      <c r="AC2290" s="28">
        <f t="shared" si="3152"/>
        <v>3.3187199033588762E-7</v>
      </c>
      <c r="AD2290" s="28">
        <f t="shared" si="3153"/>
        <v>3.0140879235947529E-7</v>
      </c>
      <c r="AE2290" s="21">
        <f t="shared" si="3154"/>
        <v>33177.531123581335</v>
      </c>
      <c r="AF2290" s="10" cm="1">
        <f t="array" ref="AF2290">Lair(100000000/AE2290)</f>
        <v>3013.2101237192915</v>
      </c>
      <c r="AG2290" s="10">
        <f t="shared" si="3155"/>
        <v>1.050534687024127E-2</v>
      </c>
      <c r="AH2290" s="10" t="b">
        <f t="shared" si="3150"/>
        <v>1</v>
      </c>
      <c r="AI2290" s="10">
        <f t="shared" si="3237"/>
        <v>3013.2101237192915</v>
      </c>
      <c r="AJ2290" s="10">
        <f>AL2290/AK2290*AI2290</f>
        <v>7.2656641961246137E-3</v>
      </c>
      <c r="AK2290" s="23" cm="1">
        <f t="array" ref="AK2290">100000000/Lvac($AA2290)+0</f>
        <v>33177.532485759395</v>
      </c>
      <c r="AL2290" s="23">
        <f>MAX(0.08,0.007/$AA2290*$AE2290)</f>
        <v>0.08</v>
      </c>
      <c r="AM2290" s="10" cm="1">
        <f t="array" ref="AM2290">Lvac($AI2290)-$BA2290</f>
        <v>-3.7359696275416354E-3</v>
      </c>
      <c r="AN2290" s="10">
        <f t="shared" si="3238"/>
        <v>4.2485759397095535E-2</v>
      </c>
      <c r="AO2290" s="3">
        <f t="shared" si="3239"/>
        <v>-0.5141951962952459</v>
      </c>
      <c r="AP2290" s="3">
        <v>-0.53122740488686182</v>
      </c>
      <c r="AS2290" s="3">
        <f t="shared" si="3157"/>
        <v>2.48575939622242E-3</v>
      </c>
      <c r="AT2290" s="3" cm="1">
        <f t="array" ref="AT2290">AS2290-(100000000/LvacE($A2290)-$E2290)</f>
        <v>-5.3202144044917077E-5</v>
      </c>
      <c r="AU2290" t="s">
        <v>4737</v>
      </c>
      <c r="AV2290" t="s">
        <v>4843</v>
      </c>
      <c r="AW2290" s="3">
        <v>28885.14</v>
      </c>
      <c r="AX2290" s="3">
        <v>62062.63</v>
      </c>
      <c r="AY2290" s="3"/>
      <c r="AZ2290" s="10" cm="1">
        <f t="array" ref="AZ2290">Lair(100000000/($AX2290-$AW2290))</f>
        <v>3013.2138587572972</v>
      </c>
      <c r="BA2290" s="10">
        <f t="shared" si="3240"/>
        <v>3014.0917833145304</v>
      </c>
      <c r="BB2290" s="12">
        <v>245000000</v>
      </c>
      <c r="BC2290" s="3">
        <v>0.27</v>
      </c>
      <c r="BD2290" s="12" cm="1">
        <f t="array" ref="BD2290">SfromgA($BB2290,$BA2290,"")</f>
        <v>3.3110738202527772</v>
      </c>
      <c r="BE2290" s="29">
        <f t="shared" si="3241"/>
        <v>32.595272161112888</v>
      </c>
      <c r="BG2290" s="3"/>
      <c r="BH2290" s="3"/>
      <c r="BI2290" s="12">
        <f t="shared" si="3242"/>
        <v>245000000</v>
      </c>
      <c r="BJ2290" s="29">
        <f t="shared" si="3243"/>
        <v>32.595272161112888</v>
      </c>
      <c r="BK2290" s="3">
        <f t="shared" si="3244"/>
        <v>-7.6302176495571645</v>
      </c>
      <c r="BL2290" s="13">
        <f>EXP(BK$4341*$AX2290+BK$4342)*$BI2290/(100000000/($AX2290-$AW2290))</f>
        <v>81.789991057816223</v>
      </c>
      <c r="BM2290" s="3">
        <f t="shared" si="3245"/>
        <v>1.4084226038618701</v>
      </c>
      <c r="BN2290" s="16" cm="1">
        <f t="array" ref="BN2290">$C2290*EXP(poly_from_str(100000000/$E2290,BN$4342))</f>
        <v>39.468279075537104</v>
      </c>
      <c r="BO2290" s="3">
        <f t="shared" si="3246"/>
        <v>2.9957322735539909</v>
      </c>
      <c r="BP2290" s="13">
        <f t="shared" si="3247"/>
        <v>0.72865758951411885</v>
      </c>
      <c r="BY2290">
        <v>37302</v>
      </c>
    </row>
    <row r="2291" spans="1:77" hidden="1" x14ac:dyDescent="0.25">
      <c r="A2291">
        <v>3013.181</v>
      </c>
      <c r="B2291" s="2" t="str">
        <f t="shared" si="3149"/>
        <v/>
      </c>
      <c r="C2291">
        <v>0</v>
      </c>
      <c r="E2291">
        <v>33177.85</v>
      </c>
      <c r="R2291">
        <v>22</v>
      </c>
      <c r="S2291" t="s">
        <v>22</v>
      </c>
      <c r="AA2291" s="10">
        <f t="shared" si="3151"/>
        <v>3013.181</v>
      </c>
      <c r="AB2291" s="3" cm="1">
        <f t="array" ref="AB2291">100000000/Lvac(AA2291)</f>
        <v>33177.85178556569</v>
      </c>
      <c r="AC2291" s="28">
        <f t="shared" si="3152"/>
        <v>3.3187518439814935E-7</v>
      </c>
      <c r="AD2291" s="28">
        <f t="shared" si="3153"/>
        <v>3.0140589163613622E-7</v>
      </c>
      <c r="AE2291" s="21">
        <f t="shared" si="3154"/>
        <v>33177.850807071656</v>
      </c>
      <c r="AF2291" s="10" cm="1">
        <f t="array" ref="AF2291">Lair(100000000/AE2291)</f>
        <v>3013.1810888696277</v>
      </c>
      <c r="AG2291" s="10">
        <f t="shared" si="3155"/>
        <v>1.0505452839634541E-2</v>
      </c>
      <c r="AH2291" s="10" t="b">
        <f t="shared" si="3150"/>
        <v>1</v>
      </c>
      <c r="AI2291" s="10">
        <f t="shared" si="3156"/>
        <v>3013.181</v>
      </c>
      <c r="AJ2291">
        <v>3.0000000000000001E-3</v>
      </c>
      <c r="AK2291" s="3" cm="1">
        <f t="array" ref="AK2291">100000000/Lvac($AA2291)</f>
        <v>33177.85178556569</v>
      </c>
      <c r="AL2291" s="21">
        <f t="shared" ref="AL2291:AL2293" si="3248">AJ2291/AI2291*AK2291</f>
        <v>3.303271703780724E-2</v>
      </c>
      <c r="AM2291" s="21"/>
      <c r="AN2291" s="21"/>
      <c r="AO2291" s="21"/>
      <c r="AP2291" s="21"/>
      <c r="AS2291" s="3">
        <f t="shared" si="3157"/>
        <v>1.7855656915344298E-3</v>
      </c>
      <c r="AT2291" s="3" cm="1">
        <f t="array" ref="AT2291">AS2291-(100000000/LvacE($A2291)-$E2291)</f>
        <v>-5.3201511036604643E-5</v>
      </c>
      <c r="BB2291"/>
      <c r="BC2291"/>
      <c r="BD2291"/>
      <c r="BE2291"/>
      <c r="BF2291"/>
      <c r="BG2291"/>
      <c r="BH2291"/>
      <c r="BI2291"/>
      <c r="BJ2291"/>
      <c r="BN2291" s="16" cm="1">
        <f t="array" ref="BN2291">$C2291*EXP(poly_from_str(100000000/$E2291,BN$4342))</f>
        <v>0</v>
      </c>
      <c r="BO2291" s="16"/>
      <c r="BY2291" t="e">
        <v>#N/A</v>
      </c>
    </row>
    <row r="2292" spans="1:77" hidden="1" x14ac:dyDescent="0.25">
      <c r="A2292">
        <v>3013.1590000000001</v>
      </c>
      <c r="B2292" s="2" t="str">
        <f t="shared" si="3149"/>
        <v/>
      </c>
      <c r="C2292">
        <v>0</v>
      </c>
      <c r="E2292">
        <v>33178.089999999997</v>
      </c>
      <c r="R2292">
        <v>22</v>
      </c>
      <c r="S2292" t="s">
        <v>22</v>
      </c>
      <c r="AA2292" s="10">
        <f t="shared" si="3151"/>
        <v>3013.1590000000001</v>
      </c>
      <c r="AB2292" s="3" cm="1">
        <f t="array" ref="AB2292">100000000/Lvac(AA2292)</f>
        <v>33178.094017104529</v>
      </c>
      <c r="AC2292" s="28">
        <f t="shared" si="3152"/>
        <v>3.318776075208776E-7</v>
      </c>
      <c r="AD2292" s="28">
        <f t="shared" si="3153"/>
        <v>3.0140369108739737E-7</v>
      </c>
      <c r="AE2292" s="21">
        <f t="shared" si="3154"/>
        <v>33178.091815693115</v>
      </c>
      <c r="AF2292" s="10" cm="1">
        <f t="array" ref="AF2292">Lair(100000000/AE2292)</f>
        <v>3013.1591999355701</v>
      </c>
      <c r="AG2292" s="10">
        <f t="shared" si="3155"/>
        <v>1.0505533232249696E-2</v>
      </c>
      <c r="AH2292" s="10" t="b">
        <f t="shared" si="3150"/>
        <v>1</v>
      </c>
      <c r="AI2292" s="10">
        <f t="shared" si="3156"/>
        <v>3013.1590000000001</v>
      </c>
      <c r="AJ2292">
        <v>3.0000000000000001E-3</v>
      </c>
      <c r="AK2292" s="3" cm="1">
        <f t="array" ref="AK2292">100000000/Lvac($AA2292)</f>
        <v>33178.094017104529</v>
      </c>
      <c r="AL2292" s="21">
        <f t="shared" si="3248"/>
        <v>3.3033199393498185E-2</v>
      </c>
      <c r="AM2292" s="21"/>
      <c r="AN2292" s="21"/>
      <c r="AO2292" s="21"/>
      <c r="AP2292" s="21"/>
      <c r="AS2292" s="3">
        <f t="shared" si="3157"/>
        <v>4.0171045329771005E-3</v>
      </c>
      <c r="AT2292" s="3" cm="1">
        <f t="array" ref="AT2292">AS2292-(100000000/LvacE($A2292)-$E2292)</f>
        <v>-5.3201030823402107E-5</v>
      </c>
      <c r="BB2292"/>
      <c r="BC2292"/>
      <c r="BD2292"/>
      <c r="BE2292"/>
      <c r="BF2292"/>
      <c r="BG2292"/>
      <c r="BH2292"/>
      <c r="BI2292"/>
      <c r="BJ2292"/>
      <c r="BN2292" s="16" cm="1">
        <f t="array" ref="BN2292">$C2292*EXP(poly_from_str(100000000/$E2292,BN$4342))</f>
        <v>0</v>
      </c>
      <c r="BO2292" s="16"/>
      <c r="BY2292" t="e">
        <v>#N/A</v>
      </c>
    </row>
    <row r="2293" spans="1:77" hidden="1" x14ac:dyDescent="0.25">
      <c r="A2293">
        <v>3012.489</v>
      </c>
      <c r="B2293" s="2" t="str">
        <f t="shared" si="3149"/>
        <v/>
      </c>
      <c r="C2293">
        <v>0</v>
      </c>
      <c r="E2293">
        <v>33185.47</v>
      </c>
      <c r="R2293">
        <v>22</v>
      </c>
      <c r="S2293" t="s">
        <v>22</v>
      </c>
      <c r="AA2293" s="10">
        <f t="shared" si="3151"/>
        <v>3012.489</v>
      </c>
      <c r="AB2293" s="3" cm="1">
        <f t="array" ref="AB2293">100000000/Lvac(AA2293)</f>
        <v>33185.472762975587</v>
      </c>
      <c r="AC2293" s="28">
        <f t="shared" si="3152"/>
        <v>3.3195141957364826E-7</v>
      </c>
      <c r="AD2293" s="28">
        <f t="shared" si="3153"/>
        <v>3.0133667437628955E-7</v>
      </c>
      <c r="AE2293" s="21">
        <f t="shared" si="3154"/>
        <v>33185.471248229995</v>
      </c>
      <c r="AF2293" s="10" cm="1">
        <f t="array" ref="AF2293">Lair(100000000/AE2293)</f>
        <v>3012.4891375103525</v>
      </c>
      <c r="AG2293" s="10">
        <f t="shared" si="3155"/>
        <v>1.0507982396446193E-2</v>
      </c>
      <c r="AH2293" s="10" t="b">
        <f t="shared" si="3150"/>
        <v>1</v>
      </c>
      <c r="AI2293" s="10">
        <f t="shared" si="3156"/>
        <v>3012.489</v>
      </c>
      <c r="AJ2293">
        <v>3.0000000000000001E-3</v>
      </c>
      <c r="AK2293" s="3" cm="1">
        <f t="array" ref="AK2293">100000000/Lvac($AA2293)</f>
        <v>33185.472762975587</v>
      </c>
      <c r="AL2293" s="21">
        <f t="shared" si="3248"/>
        <v>3.3047894378677153E-2</v>
      </c>
      <c r="AM2293" s="21"/>
      <c r="AN2293" s="21"/>
      <c r="AO2293" s="21"/>
      <c r="AP2293" s="21"/>
      <c r="AS2293" s="3">
        <f t="shared" si="3157"/>
        <v>2.7629755859379657E-3</v>
      </c>
      <c r="AT2293" s="3" cm="1">
        <f t="array" ref="AT2293">AS2293-(100000000/LvacE($A2293)-$E2293)</f>
        <v>-5.3186297009233385E-5</v>
      </c>
      <c r="BB2293"/>
      <c r="BC2293"/>
      <c r="BD2293"/>
      <c r="BE2293"/>
      <c r="BF2293"/>
      <c r="BG2293"/>
      <c r="BH2293"/>
      <c r="BI2293"/>
      <c r="BJ2293"/>
      <c r="BN2293" s="16" cm="1">
        <f t="array" ref="BN2293">$C2293*EXP(poly_from_str(100000000/$E2293,BN$4342))</f>
        <v>0</v>
      </c>
      <c r="BO2293" s="16"/>
      <c r="BY2293" t="e">
        <v>#N/A</v>
      </c>
    </row>
    <row r="2294" spans="1:77" hidden="1" x14ac:dyDescent="0.25">
      <c r="A2294">
        <v>3012.4549999999999</v>
      </c>
      <c r="B2294" s="2" t="str">
        <f t="shared" si="3149"/>
        <v/>
      </c>
      <c r="C2294">
        <v>10</v>
      </c>
      <c r="D2294" t="s">
        <v>170</v>
      </c>
      <c r="E2294">
        <v>33185.85</v>
      </c>
      <c r="F2294">
        <v>35801</v>
      </c>
      <c r="G2294" t="s">
        <v>5</v>
      </c>
      <c r="H2294" s="5" t="s">
        <v>8</v>
      </c>
      <c r="I2294">
        <v>68987</v>
      </c>
      <c r="J2294" t="s">
        <v>3</v>
      </c>
      <c r="K2294" s="5" t="s">
        <v>8</v>
      </c>
      <c r="L2294">
        <v>35801.120000000003</v>
      </c>
      <c r="M2294" t="str">
        <f t="shared" ref="M2294:M2295" si="3249">$G2294&amp;""</f>
        <v>e</v>
      </c>
      <c r="N2294" t="str">
        <f t="shared" ref="N2294:N2295" si="3250">$H2294&amp;""</f>
        <v>7/2</v>
      </c>
      <c r="O2294">
        <v>68987.070000000007</v>
      </c>
      <c r="P2294" t="str">
        <f t="shared" ref="P2294:P2295" si="3251">$J2294&amp;""</f>
        <v>o</v>
      </c>
      <c r="Q2294" t="str">
        <f t="shared" ref="Q2294:Q2295" si="3252">$K2294&amp;""</f>
        <v>7/2</v>
      </c>
      <c r="R2294">
        <v>22</v>
      </c>
      <c r="AA2294" s="10">
        <f t="shared" si="3151"/>
        <v>3012.4549999999999</v>
      </c>
      <c r="AB2294" s="3" cm="1">
        <f t="array" ref="AB2294">100000000/Lvac(AA2294)</f>
        <v>33185.84729429568</v>
      </c>
      <c r="AC2294" s="28">
        <f t="shared" si="3152"/>
        <v>3.3195516613526179E-7</v>
      </c>
      <c r="AD2294" s="28">
        <f t="shared" si="3153"/>
        <v>3.0133327352828812E-7</v>
      </c>
      <c r="AE2294" s="21">
        <f t="shared" si="3154"/>
        <v>33185.848777673702</v>
      </c>
      <c r="AF2294" s="10" cm="1">
        <f t="array" ref="AF2294">Lair(100000000/AE2294)</f>
        <v>3012.4548653402835</v>
      </c>
      <c r="AG2294" s="10">
        <f t="shared" si="3155"/>
        <v>1.0508106725958675E-2</v>
      </c>
      <c r="AH2294" s="10" t="b">
        <f t="shared" si="3150"/>
        <v>1</v>
      </c>
      <c r="AI2294" s="10">
        <f t="shared" ref="AI2294:AI2295" si="3253">$AF2294</f>
        <v>3012.4548653402835</v>
      </c>
      <c r="AJ2294" s="10">
        <f t="shared" ref="AJ2294:AJ2295" si="3254">AL2294/AK2294*AI2294</f>
        <v>9.0775288592920608E-3</v>
      </c>
      <c r="AK2294" s="16" cm="1">
        <f t="array" ref="AK2294">100000000/Lvac($AA2294)-0</f>
        <v>33185.84729429568</v>
      </c>
      <c r="AL2294" s="16">
        <f>MAX(0.1,0.007/$AA2294*$AE2294)</f>
        <v>0.1</v>
      </c>
      <c r="AM2294" s="10" cm="1">
        <f t="array" ref="AM2294">Lvac($AI2294)-$BA2294</f>
        <v>9.1911346748929645E-3</v>
      </c>
      <c r="AN2294" s="10">
        <f t="shared" ref="AN2294:AN2295" si="3255">$AK2294-($AX2294-$AW2294)</f>
        <v>-0.10270570432476234</v>
      </c>
      <c r="AO2294" s="3">
        <f t="shared" ref="AO2294:AO2295" si="3256">AM2294/AJ2294</f>
        <v>1.0125150596998227</v>
      </c>
      <c r="AP2294" s="3">
        <v>1.0273531160698552</v>
      </c>
      <c r="AS2294" s="3">
        <f t="shared" si="3157"/>
        <v>-2.7057043189415708E-3</v>
      </c>
      <c r="AT2294" s="3" cm="1">
        <f t="array" ref="AT2294">AS2294-(100000000/LvacE($A2294)-$E2294)</f>
        <v>-5.3185547585599124E-5</v>
      </c>
      <c r="AU2294" t="s">
        <v>4805</v>
      </c>
      <c r="AV2294" t="s">
        <v>4915</v>
      </c>
      <c r="AW2294" s="3">
        <v>35801.120000000003</v>
      </c>
      <c r="AX2294" s="3">
        <v>68987.070000000007</v>
      </c>
      <c r="AY2294" s="3"/>
      <c r="AZ2294" s="10" cm="1">
        <f t="array" ref="AZ2294">Lair(100000000/($AX2294-$AW2294))</f>
        <v>3012.4456764974138</v>
      </c>
      <c r="BA2294" s="10">
        <f t="shared" ref="BA2294:BA2295" si="3257">100000000/($AX2294-$AW2294)</f>
        <v>3013.3234094549043</v>
      </c>
      <c r="BB2294" s="12">
        <v>526000000</v>
      </c>
      <c r="BC2294" s="3">
        <v>0.60299999999999998</v>
      </c>
      <c r="BD2294" s="12" cm="1">
        <f t="array" ref="BD2294">SfromgA($BB2294,$BA2294,"")</f>
        <v>7.103237577798085</v>
      </c>
      <c r="BE2294" s="29">
        <f t="shared" ref="BE2294:BE2295" si="3258">(10^MAX(0.05, -0.312925054856973*((LN($BD2294))^(1/3)) + 0.454808404431693)-1)*100</f>
        <v>15.653024388408699</v>
      </c>
      <c r="BG2294" s="3"/>
      <c r="BH2294" s="3"/>
      <c r="BI2294" s="12">
        <f t="shared" ref="BI2294:BI2295" si="3259">IF($BB2294="",$BF2294,$BB2294)</f>
        <v>526000000</v>
      </c>
      <c r="BJ2294" s="29">
        <f t="shared" ref="BJ2294:BJ2295" si="3260">IF($BB2294="",$BH2294,$BE2294)</f>
        <v>15.653024388408699</v>
      </c>
      <c r="BK2294" s="3">
        <f t="shared" ref="BK2294:BK2295" si="3261">LN(BN2294*100000000/($AX2294-$AW2294)/$BI2294)</f>
        <v>-9.0882727812456157</v>
      </c>
      <c r="BL2294" s="13">
        <f>EXP(BK$4341*$AX2294+BK$4342)*$BI2294/(100000000/($AX2294-$AW2294))</f>
        <v>103.78618000011741</v>
      </c>
      <c r="BM2294" s="3">
        <f t="shared" ref="BM2294:BM2295" si="3262">LN(BL2294/$C2294)</f>
        <v>2.3397477282197641</v>
      </c>
      <c r="BN2294" s="16" cm="1">
        <f t="array" ref="BN2294">$C2294*EXP(poly_from_str(100000000/$E2294,BN$4342))</f>
        <v>19.722105594947877</v>
      </c>
      <c r="BO2294" s="3">
        <f t="shared" ref="BO2294:BO2295" si="3263">LN($C2294)</f>
        <v>2.3025850929940459</v>
      </c>
      <c r="BP2294" s="13">
        <f t="shared" ref="BP2294:BP2295" si="3264">LN(BL2294/BN2294)</f>
        <v>1.660592703147644</v>
      </c>
      <c r="BY2294">
        <v>18641</v>
      </c>
    </row>
    <row r="2295" spans="1:77" hidden="1" x14ac:dyDescent="0.25">
      <c r="A2295">
        <v>3011.8159999999998</v>
      </c>
      <c r="B2295" s="2" t="str">
        <f t="shared" si="3149"/>
        <v/>
      </c>
      <c r="C2295">
        <v>4</v>
      </c>
      <c r="D2295" t="s">
        <v>134</v>
      </c>
      <c r="E2295">
        <v>33192.89</v>
      </c>
      <c r="F2295">
        <v>33659</v>
      </c>
      <c r="G2295" t="s">
        <v>5</v>
      </c>
      <c r="H2295" s="5" t="s">
        <v>18</v>
      </c>
      <c r="I2295">
        <v>66852</v>
      </c>
      <c r="J2295" t="s">
        <v>3</v>
      </c>
      <c r="K2295" s="5" t="s">
        <v>8</v>
      </c>
      <c r="L2295">
        <v>33659.99</v>
      </c>
      <c r="M2295" t="str">
        <f t="shared" si="3249"/>
        <v>e</v>
      </c>
      <c r="N2295" t="str">
        <f t="shared" si="3250"/>
        <v>5/2</v>
      </c>
      <c r="O2295">
        <v>66852.87</v>
      </c>
      <c r="P2295" t="str">
        <f t="shared" si="3251"/>
        <v>o</v>
      </c>
      <c r="Q2295" t="str">
        <f t="shared" si="3252"/>
        <v>7/2</v>
      </c>
      <c r="R2295">
        <v>22</v>
      </c>
      <c r="AA2295" s="10">
        <f t="shared" si="3151"/>
        <v>3011.8159999999998</v>
      </c>
      <c r="AB2295" s="3" cm="1">
        <f t="array" ref="AB2295">100000000/Lvac(AA2295)</f>
        <v>33192.887852756503</v>
      </c>
      <c r="AC2295" s="28">
        <f t="shared" si="3152"/>
        <v>3.3202559518908195E-7</v>
      </c>
      <c r="AD2295" s="28">
        <f t="shared" si="3153"/>
        <v>3.0126935759129951E-7</v>
      </c>
      <c r="AE2295" s="21">
        <f t="shared" si="3154"/>
        <v>33192.889030414648</v>
      </c>
      <c r="AF2295" s="10" cm="1">
        <f t="array" ref="AF2295">Lair(100000000/AE2295)</f>
        <v>3011.8158931386024</v>
      </c>
      <c r="AG2295" s="10">
        <f t="shared" si="3155"/>
        <v>1.0510444172677963E-2</v>
      </c>
      <c r="AH2295" s="10" t="b">
        <f t="shared" si="3150"/>
        <v>1</v>
      </c>
      <c r="AI2295" s="10">
        <f t="shared" si="3253"/>
        <v>3011.8158931386024</v>
      </c>
      <c r="AJ2295" s="10">
        <f t="shared" si="3254"/>
        <v>7.2589427144730614E-3</v>
      </c>
      <c r="AK2295" s="23" cm="1">
        <f t="array" ref="AK2295">100000000/Lvac($AA2295)+0</f>
        <v>33192.887852756503</v>
      </c>
      <c r="AL2295" s="23">
        <f>MAX(0.08,0.007/$AA2295*$AE2295)</f>
        <v>0.08</v>
      </c>
      <c r="AM2295" s="10" cm="1">
        <f t="array" ref="AM2295">Lvac($AI2295)-$BA2295</f>
        <v>-8.1962972944893409E-4</v>
      </c>
      <c r="AN2295" s="10">
        <f t="shared" si="3255"/>
        <v>7.8527565055992454E-3</v>
      </c>
      <c r="AO2295" s="3">
        <f t="shared" si="3256"/>
        <v>-0.11291310066612537</v>
      </c>
      <c r="AP2295" s="3">
        <v>-9.8188081022159049E-2</v>
      </c>
      <c r="AS2295" s="3">
        <f t="shared" si="3157"/>
        <v>-2.1472434964380227E-3</v>
      </c>
      <c r="AT2295" s="3" cm="1">
        <f t="array" ref="AT2295">AS2295-(100000000/LvacE($A2295)-$E2295)</f>
        <v>-5.3171388572081923E-5</v>
      </c>
      <c r="AU2295" t="s">
        <v>4890</v>
      </c>
      <c r="AV2295" t="s">
        <v>4825</v>
      </c>
      <c r="AW2295" s="3">
        <v>33659.99</v>
      </c>
      <c r="AX2295" s="3">
        <v>66852.87</v>
      </c>
      <c r="AY2295" s="3"/>
      <c r="AZ2295" s="10" cm="1">
        <f t="array" ref="AZ2295">Lair(100000000/($AX2295-$AW2295))</f>
        <v>3011.8167125639684</v>
      </c>
      <c r="BA2295" s="10">
        <f t="shared" si="3257"/>
        <v>3012.6942886546758</v>
      </c>
      <c r="BB2295" s="12">
        <v>39000000</v>
      </c>
      <c r="BC2295" s="3">
        <v>0.23499999999999999</v>
      </c>
      <c r="BD2295" s="12" cm="1">
        <f t="array" ref="BD2295">SfromgA($BB2295,$BA2295,"")</f>
        <v>0.52633610145216159</v>
      </c>
      <c r="BE2295" s="29">
        <f t="shared" si="3258"/>
        <v>430.55909717258618</v>
      </c>
      <c r="BG2295" s="3"/>
      <c r="BH2295" s="3"/>
      <c r="BI2295" s="12">
        <f t="shared" si="3259"/>
        <v>39000000</v>
      </c>
      <c r="BJ2295" s="29">
        <f t="shared" si="3260"/>
        <v>430.55909717258618</v>
      </c>
      <c r="BK2295" s="3">
        <f t="shared" si="3261"/>
        <v>-7.4035562992680273</v>
      </c>
      <c r="BL2295" s="13">
        <f>EXP(BK$4341*$AX2295+BK$4342)*$BI2295/(100000000/($AX2295-$AW2295))</f>
        <v>9.0517571667410373</v>
      </c>
      <c r="BM2295" s="3">
        <f t="shared" si="3262"/>
        <v>0.8166645398157617</v>
      </c>
      <c r="BN2295" s="16" cm="1">
        <f t="array" ref="BN2295">$C2295*EXP(poly_from_str(100000000/$E2295,BN$4342))</f>
        <v>7.8847131058074842</v>
      </c>
      <c r="BO2295" s="3">
        <f t="shared" si="3263"/>
        <v>1.3862943611198906</v>
      </c>
      <c r="BP2295" s="13">
        <f t="shared" si="3264"/>
        <v>0.13803306598823933</v>
      </c>
      <c r="BY2295">
        <v>7453</v>
      </c>
    </row>
    <row r="2296" spans="1:77" hidden="1" x14ac:dyDescent="0.25">
      <c r="A2296">
        <v>3011.7689999999998</v>
      </c>
      <c r="B2296" s="2" t="str">
        <f t="shared" si="3149"/>
        <v/>
      </c>
      <c r="C2296">
        <v>0</v>
      </c>
      <c r="E2296">
        <v>33193.410000000003</v>
      </c>
      <c r="R2296">
        <v>22</v>
      </c>
      <c r="S2296" t="s">
        <v>22</v>
      </c>
      <c r="AA2296" s="10">
        <f t="shared" si="3151"/>
        <v>3011.7689999999998</v>
      </c>
      <c r="AB2296" s="3" cm="1">
        <f t="array" ref="AB2296">100000000/Lvac(AA2296)</f>
        <v>33193.405820853011</v>
      </c>
      <c r="AC2296" s="28">
        <f t="shared" si="3152"/>
        <v>3.3203077659674434E-7</v>
      </c>
      <c r="AD2296" s="28">
        <f t="shared" si="3153"/>
        <v>3.0126465641912904E-7</v>
      </c>
      <c r="AE2296" s="21">
        <f t="shared" si="3154"/>
        <v>33193.408112975572</v>
      </c>
      <c r="AF2296" s="10" cm="1">
        <f t="array" ref="AF2296">Lair(100000000/AE2296)</f>
        <v>3011.7687920179396</v>
      </c>
      <c r="AG2296" s="10">
        <f t="shared" si="3155"/>
        <v>1.051061615629436E-2</v>
      </c>
      <c r="AH2296" s="10" t="b">
        <f t="shared" si="3150"/>
        <v>1</v>
      </c>
      <c r="AI2296" s="10">
        <f t="shared" si="3156"/>
        <v>3011.7689999999998</v>
      </c>
      <c r="AJ2296">
        <v>3.0000000000000001E-3</v>
      </c>
      <c r="AK2296" s="3" cm="1">
        <f t="array" ref="AK2296">100000000/Lvac($AA2296)</f>
        <v>33193.405820853011</v>
      </c>
      <c r="AL2296" s="21">
        <f t="shared" ref="AL2296:AL2297" si="3265">AJ2296/AI2296*AK2296</f>
        <v>3.3063696937766153E-2</v>
      </c>
      <c r="AM2296" s="21"/>
      <c r="AN2296" s="21"/>
      <c r="AO2296" s="21"/>
      <c r="AP2296" s="21"/>
      <c r="AS2296" s="3">
        <f t="shared" si="3157"/>
        <v>-4.1791469921008684E-3</v>
      </c>
      <c r="AT2296" s="3" cm="1">
        <f t="array" ref="AT2296">AS2296-(100000000/LvacE($A2296)-$E2296)</f>
        <v>-5.3170348110143095E-5</v>
      </c>
      <c r="BB2296"/>
      <c r="BC2296"/>
      <c r="BD2296"/>
      <c r="BE2296"/>
      <c r="BF2296"/>
      <c r="BG2296"/>
      <c r="BH2296"/>
      <c r="BI2296"/>
      <c r="BJ2296"/>
      <c r="BN2296" s="16" cm="1">
        <f t="array" ref="BN2296">$C2296*EXP(poly_from_str(100000000/$E2296,BN$4342))</f>
        <v>0</v>
      </c>
      <c r="BO2296" s="16"/>
      <c r="BY2296" t="e">
        <v>#N/A</v>
      </c>
    </row>
    <row r="2297" spans="1:77" hidden="1" x14ac:dyDescent="0.25">
      <c r="A2297">
        <v>3011.7289999999998</v>
      </c>
      <c r="B2297" s="2" t="str">
        <f t="shared" si="3149"/>
        <v/>
      </c>
      <c r="C2297">
        <v>0</v>
      </c>
      <c r="E2297">
        <v>33193.85</v>
      </c>
      <c r="R2297">
        <v>22</v>
      </c>
      <c r="S2297" t="s">
        <v>22</v>
      </c>
      <c r="AA2297" s="10">
        <f t="shared" si="3151"/>
        <v>3011.7289999999998</v>
      </c>
      <c r="AB2297" s="3" cm="1">
        <f t="array" ref="AB2297">100000000/Lvac(AA2297)</f>
        <v>33193.846657498107</v>
      </c>
      <c r="AC2297" s="28">
        <f t="shared" si="3152"/>
        <v>3.3203518643277667E-7</v>
      </c>
      <c r="AD2297" s="28">
        <f t="shared" si="3153"/>
        <v>3.012606554215408E-7</v>
      </c>
      <c r="AE2297" s="21">
        <f t="shared" si="3154"/>
        <v>33193.848490792741</v>
      </c>
      <c r="AF2297" s="10" cm="1">
        <f t="array" ref="AF2297">Lair(100000000/AE2297)</f>
        <v>3011.7288336553725</v>
      </c>
      <c r="AG2297" s="10">
        <f t="shared" si="3155"/>
        <v>1.0510762531671693E-2</v>
      </c>
      <c r="AH2297" s="10" t="b">
        <f t="shared" si="3150"/>
        <v>1</v>
      </c>
      <c r="AI2297" s="10">
        <f t="shared" si="3156"/>
        <v>3011.7289999999998</v>
      </c>
      <c r="AJ2297">
        <v>3.0000000000000001E-3</v>
      </c>
      <c r="AK2297" s="3" cm="1">
        <f t="array" ref="AK2297">100000000/Lvac($AA2297)</f>
        <v>33193.846657498107</v>
      </c>
      <c r="AL2297" s="21">
        <f t="shared" si="3265"/>
        <v>3.3064575190030157E-2</v>
      </c>
      <c r="AM2297" s="21"/>
      <c r="AN2297" s="21"/>
      <c r="AO2297" s="21"/>
      <c r="AP2297" s="21"/>
      <c r="AS2297" s="3">
        <f t="shared" si="3157"/>
        <v>-3.3425018918933347E-3</v>
      </c>
      <c r="AT2297" s="3" cm="1">
        <f t="array" ref="AT2297">AS2297-(100000000/LvacE($A2297)-$E2297)</f>
        <v>-5.3169460443314165E-5</v>
      </c>
      <c r="BB2297"/>
      <c r="BC2297"/>
      <c r="BD2297"/>
      <c r="BE2297"/>
      <c r="BF2297"/>
      <c r="BG2297"/>
      <c r="BH2297"/>
      <c r="BI2297"/>
      <c r="BJ2297"/>
      <c r="BN2297" s="16" cm="1">
        <f t="array" ref="BN2297">$C2297*EXP(poly_from_str(100000000/$E2297,BN$4342))</f>
        <v>0</v>
      </c>
      <c r="BO2297" s="16"/>
      <c r="BY2297" t="e">
        <v>#N/A</v>
      </c>
    </row>
    <row r="2298" spans="1:77" hidden="1" x14ac:dyDescent="0.25">
      <c r="A2298">
        <v>3011.2820000000002</v>
      </c>
      <c r="B2298" s="2" t="str">
        <f t="shared" si="3149"/>
        <v/>
      </c>
      <c r="C2298">
        <v>20</v>
      </c>
      <c r="D2298" t="s">
        <v>134</v>
      </c>
      <c r="E2298">
        <v>33198.769999999997</v>
      </c>
      <c r="F2298">
        <v>50227</v>
      </c>
      <c r="G2298" t="s">
        <v>5</v>
      </c>
      <c r="H2298" s="5" t="s">
        <v>19</v>
      </c>
      <c r="I2298">
        <v>83426</v>
      </c>
      <c r="J2298" t="s">
        <v>3</v>
      </c>
      <c r="K2298" s="5" t="s">
        <v>18</v>
      </c>
      <c r="L2298">
        <v>50227.79</v>
      </c>
      <c r="M2298" t="str">
        <f>$G2298&amp;""</f>
        <v>e</v>
      </c>
      <c r="N2298" t="str">
        <f>$H2298&amp;""</f>
        <v>3/2</v>
      </c>
      <c r="O2298">
        <v>83426.55</v>
      </c>
      <c r="P2298" t="str">
        <f>$J2298&amp;""</f>
        <v>o</v>
      </c>
      <c r="Q2298" t="str">
        <f>$K2298&amp;""</f>
        <v>5/2</v>
      </c>
      <c r="R2298">
        <v>22</v>
      </c>
      <c r="AA2298" s="10">
        <f t="shared" si="3151"/>
        <v>3011.2820000000002</v>
      </c>
      <c r="AB2298" s="3" cm="1">
        <f t="array" ref="AB2298">100000000/Lvac(AA2298)</f>
        <v>33198.773803663091</v>
      </c>
      <c r="AC2298" s="28">
        <f t="shared" si="3152"/>
        <v>3.3208447432023968E-7</v>
      </c>
      <c r="AD2298" s="28">
        <f t="shared" si="3153"/>
        <v>3.0121594427371949E-7</v>
      </c>
      <c r="AE2298" s="21">
        <f t="shared" si="3154"/>
        <v>33198.771716871626</v>
      </c>
      <c r="AF2298" s="10" cm="1">
        <f t="array" ref="AF2298">Lair(100000000/AE2298)</f>
        <v>3011.2821892895763</v>
      </c>
      <c r="AG2298" s="10">
        <f t="shared" si="3155"/>
        <v>1.0512398673333E-2</v>
      </c>
      <c r="AH2298" s="10" t="b">
        <f t="shared" si="3150"/>
        <v>1</v>
      </c>
      <c r="AI2298" s="10">
        <f>$AF2298</f>
        <v>3011.2821892895763</v>
      </c>
      <c r="AJ2298" s="10">
        <f>AL2298/AK2298*AI2298</f>
        <v>7.2563696649719442E-3</v>
      </c>
      <c r="AK2298" s="23" cm="1">
        <f t="array" ref="AK2298">100000000/Lvac($AA2298)+0</f>
        <v>33198.773803663091</v>
      </c>
      <c r="AL2298" s="23">
        <f>MAX(0.08,0.007/$AA2298*$AE2298)</f>
        <v>0.08</v>
      </c>
      <c r="AM2298" s="10" cm="1">
        <f t="array" ref="AM2298">Lvac($AI2298)-$BA2298</f>
        <v>-1.0630845163177582E-3</v>
      </c>
      <c r="AN2298" s="10">
        <f>$AK2298-($AX2298-$AW2298)</f>
        <v>1.3803663088765461E-2</v>
      </c>
      <c r="AO2298" s="3">
        <f>AM2298/AJ2298</f>
        <v>-0.14650363272553432</v>
      </c>
      <c r="AP2298" s="3">
        <v>-0.1725961376608949</v>
      </c>
      <c r="AS2298" s="3">
        <f t="shared" si="3157"/>
        <v>3.8036630940041505E-3</v>
      </c>
      <c r="AT2298" s="3" cm="1">
        <f t="array" ref="AT2298">AS2298-(100000000/LvacE($A2298)-$E2298)</f>
        <v>-5.3159477829467505E-5</v>
      </c>
      <c r="AU2298" t="s">
        <v>4934</v>
      </c>
      <c r="AV2298" t="s">
        <v>4863</v>
      </c>
      <c r="AW2298" s="3">
        <v>50227.79</v>
      </c>
      <c r="AX2298" s="3">
        <v>83426.55</v>
      </c>
      <c r="AY2298" s="3"/>
      <c r="AZ2298" s="10" cm="1">
        <f t="array" ref="AZ2298">Lair(100000000/($AX2298-$AW2298))</f>
        <v>3011.2832521090386</v>
      </c>
      <c r="BA2298" s="10">
        <f>100000000/($AX2298-$AW2298)</f>
        <v>3012.1606951584936</v>
      </c>
      <c r="BB2298" s="12">
        <v>931000000</v>
      </c>
      <c r="BC2298" s="3">
        <v>0.76800000000000002</v>
      </c>
      <c r="BD2298" s="12" cm="1">
        <f t="array" ref="BD2298">SfromgA($BB2298,$BA2298,"")</f>
        <v>12.557912497300364</v>
      </c>
      <c r="BE2298" s="29">
        <f>(10^MAX(0.05, -0.312925054856973*((LN($BD2298))^(1/3)) + 0.454808404431693)-1)*100</f>
        <v>12.201845430196357</v>
      </c>
      <c r="BG2298" s="3"/>
      <c r="BH2298" s="3"/>
      <c r="BI2298" s="12">
        <f>IF($BB2298="",$BF2298,$BB2298)</f>
        <v>931000000</v>
      </c>
      <c r="BJ2298" s="29">
        <f>IF($BB2298="",$BH2298,$BE2298)</f>
        <v>12.201845430196357</v>
      </c>
      <c r="BK2298" s="3">
        <f>LN(BN2298*100000000/($AX2298-$AW2298)/$BI2298)</f>
        <v>-8.9674356348896893</v>
      </c>
      <c r="BL2298" s="13">
        <f>EXP(BK$4341*$AX2298+BK$4342)*$BI2298/(100000000/($AX2298-$AW2298))</f>
        <v>61.348020374153251</v>
      </c>
      <c r="BM2298" s="3">
        <f t="shared" ref="BM2298" si="3266">LN(BL2298/$C2298)</f>
        <v>1.1208306293423513</v>
      </c>
      <c r="BN2298" s="16" cm="1">
        <f t="array" ref="BN2298">$C2298*EXP(poly_from_str(100000000/$E2298,BN$4342))</f>
        <v>39.406125005290406</v>
      </c>
      <c r="BO2298" s="3">
        <f>LN($C2298)</f>
        <v>2.9957322735539909</v>
      </c>
      <c r="BP2298" s="13">
        <f>LN(BL2298/BN2298)</f>
        <v>0.44264164168757347</v>
      </c>
      <c r="BY2298">
        <v>37252</v>
      </c>
    </row>
    <row r="2299" spans="1:77" hidden="1" x14ac:dyDescent="0.25">
      <c r="A2299">
        <v>3011.221</v>
      </c>
      <c r="B2299" s="2" t="str">
        <f t="shared" si="3149"/>
        <v/>
      </c>
      <c r="C2299">
        <v>0</v>
      </c>
      <c r="E2299">
        <v>33199.449999999997</v>
      </c>
      <c r="R2299">
        <v>22</v>
      </c>
      <c r="S2299" t="s">
        <v>22</v>
      </c>
      <c r="AA2299" s="10">
        <f t="shared" si="3151"/>
        <v>3011.221</v>
      </c>
      <c r="AB2299" s="3" cm="1">
        <f t="array" ref="AB2299">100000000/Lvac(AA2299)</f>
        <v>33199.446301687305</v>
      </c>
      <c r="AC2299" s="28">
        <f t="shared" si="3152"/>
        <v>3.320912015424972E-7</v>
      </c>
      <c r="AD2299" s="28">
        <f t="shared" si="3153"/>
        <v>3.0120984275246081E-7</v>
      </c>
      <c r="AE2299" s="21">
        <f t="shared" si="3154"/>
        <v>33199.448330754931</v>
      </c>
      <c r="AF2299" s="10" cm="1">
        <f t="array" ref="AF2299">Lair(100000000/AE2299)</f>
        <v>3011.2208159539418</v>
      </c>
      <c r="AG2299" s="10">
        <f t="shared" si="3155"/>
        <v>1.0512622006436476E-2</v>
      </c>
      <c r="AH2299" s="10" t="b">
        <f t="shared" si="3150"/>
        <v>1</v>
      </c>
      <c r="AI2299" s="10">
        <f t="shared" si="3156"/>
        <v>3011.221</v>
      </c>
      <c r="AJ2299">
        <v>3.0000000000000001E-3</v>
      </c>
      <c r="AK2299" s="3" cm="1">
        <f t="array" ref="AK2299">100000000/Lvac($AA2299)</f>
        <v>33199.446301687305</v>
      </c>
      <c r="AL2299" s="21">
        <f t="shared" ref="AL2299:AL2300" si="3267">AJ2299/AI2299*AK2299</f>
        <v>3.3075732038618855E-2</v>
      </c>
      <c r="AM2299" s="21"/>
      <c r="AN2299" s="21"/>
      <c r="AO2299" s="21"/>
      <c r="AP2299" s="21"/>
      <c r="AS2299" s="3">
        <f t="shared" si="3157"/>
        <v>-3.6983126919949427E-3</v>
      </c>
      <c r="AT2299" s="3" cm="1">
        <f t="array" ref="AT2299">AS2299-(100000000/LvacE($A2299)-$E2299)</f>
        <v>-5.3158109949436039E-5</v>
      </c>
      <c r="BB2299"/>
      <c r="BC2299"/>
      <c r="BD2299"/>
      <c r="BE2299"/>
      <c r="BF2299"/>
      <c r="BG2299"/>
      <c r="BH2299"/>
      <c r="BI2299"/>
      <c r="BJ2299"/>
      <c r="BN2299" s="16" cm="1">
        <f t="array" ref="BN2299">$C2299*EXP(poly_from_str(100000000/$E2299,BN$4342))</f>
        <v>0</v>
      </c>
      <c r="BO2299" s="16"/>
      <c r="BY2299" t="e">
        <v>#N/A</v>
      </c>
    </row>
    <row r="2300" spans="1:77" hidden="1" x14ac:dyDescent="0.25">
      <c r="A2300">
        <v>3011.1750000000002</v>
      </c>
      <c r="B2300" s="2" t="str">
        <f t="shared" si="3149"/>
        <v/>
      </c>
      <c r="C2300">
        <v>0</v>
      </c>
      <c r="E2300">
        <v>33199.949999999997</v>
      </c>
      <c r="R2300">
        <v>22</v>
      </c>
      <c r="S2300" t="s">
        <v>22</v>
      </c>
      <c r="AA2300" s="10">
        <f t="shared" si="3151"/>
        <v>3011.1750000000002</v>
      </c>
      <c r="AB2300" s="3" cm="1">
        <f t="array" ref="AB2300">100000000/Lvac(AA2300)</f>
        <v>33199.953449364075</v>
      </c>
      <c r="AC2300" s="28">
        <f t="shared" si="3152"/>
        <v>3.3209627471003844E-7</v>
      </c>
      <c r="AD2300" s="28">
        <f t="shared" si="3153"/>
        <v>3.0120524160528739E-7</v>
      </c>
      <c r="AE2300" s="21">
        <f t="shared" si="3154"/>
        <v>33199.951556829132</v>
      </c>
      <c r="AF2300" s="10" cm="1">
        <f t="array" ref="AF2300">Lair(100000000/AE2300)</f>
        <v>3011.1751716566728</v>
      </c>
      <c r="AG2300" s="10">
        <f t="shared" si="3155"/>
        <v>1.051279043054025E-2</v>
      </c>
      <c r="AH2300" s="10" t="b">
        <f t="shared" si="3150"/>
        <v>1</v>
      </c>
      <c r="AI2300" s="10">
        <f t="shared" si="3156"/>
        <v>3011.1750000000002</v>
      </c>
      <c r="AJ2300">
        <v>3.0000000000000001E-3</v>
      </c>
      <c r="AK2300" s="3" cm="1">
        <f t="array" ref="AK2300">100000000/Lvac($AA2300)</f>
        <v>33199.953449364075</v>
      </c>
      <c r="AL2300" s="21">
        <f t="shared" si="3267"/>
        <v>3.3076742583241496E-2</v>
      </c>
      <c r="AM2300" s="21"/>
      <c r="AN2300" s="21"/>
      <c r="AO2300" s="21"/>
      <c r="AP2300" s="21"/>
      <c r="AS2300" s="3">
        <f t="shared" si="3157"/>
        <v>3.4493640778237022E-3</v>
      </c>
      <c r="AT2300" s="3" cm="1">
        <f t="array" ref="AT2300">AS2300-(100000000/LvacE($A2300)-$E2300)</f>
        <v>-5.3157084039412439E-5</v>
      </c>
      <c r="BB2300"/>
      <c r="BC2300"/>
      <c r="BD2300"/>
      <c r="BE2300"/>
      <c r="BF2300"/>
      <c r="BG2300"/>
      <c r="BH2300"/>
      <c r="BI2300"/>
      <c r="BJ2300"/>
      <c r="BN2300" s="16" cm="1">
        <f t="array" ref="BN2300">$C2300*EXP(poly_from_str(100000000/$E2300,BN$4342))</f>
        <v>0</v>
      </c>
      <c r="BO2300" s="16"/>
      <c r="BY2300" t="e">
        <v>#N/A</v>
      </c>
    </row>
    <row r="2301" spans="1:77" hidden="1" x14ac:dyDescent="0.25">
      <c r="A2301">
        <v>3010.6120000000001</v>
      </c>
      <c r="B2301" s="2" t="str">
        <f t="shared" si="3149"/>
        <v/>
      </c>
      <c r="C2301">
        <v>150</v>
      </c>
      <c r="D2301" t="s">
        <v>170</v>
      </c>
      <c r="E2301">
        <v>33206.160000000003</v>
      </c>
      <c r="F2301">
        <v>28399</v>
      </c>
      <c r="G2301" t="s">
        <v>5</v>
      </c>
      <c r="H2301" s="5" t="s">
        <v>8</v>
      </c>
      <c r="I2301">
        <v>61605</v>
      </c>
      <c r="J2301" t="s">
        <v>3</v>
      </c>
      <c r="K2301" s="5" t="s">
        <v>8</v>
      </c>
      <c r="L2301">
        <v>28399.43</v>
      </c>
      <c r="M2301" t="str">
        <f t="shared" ref="M2301:M2303" si="3268">$G2301&amp;""</f>
        <v>e</v>
      </c>
      <c r="N2301" t="str">
        <f t="shared" ref="N2301:N2303" si="3269">$H2301&amp;""</f>
        <v>7/2</v>
      </c>
      <c r="O2301">
        <v>61605.66</v>
      </c>
      <c r="P2301" t="str">
        <f t="shared" ref="P2301:P2303" si="3270">$J2301&amp;""</f>
        <v>o</v>
      </c>
      <c r="Q2301" t="str">
        <f t="shared" ref="Q2301:Q2303" si="3271">$K2301&amp;""</f>
        <v>7/2</v>
      </c>
      <c r="R2301">
        <v>22</v>
      </c>
      <c r="AA2301" s="10">
        <f t="shared" si="3151"/>
        <v>3010.6120000000001</v>
      </c>
      <c r="AB2301" s="3" cm="1">
        <f t="array" ref="AB2301">100000000/Lvac(AA2301)</f>
        <v>33206.16175142656</v>
      </c>
      <c r="AC2301" s="28">
        <f t="shared" si="3152"/>
        <v>3.3215837842936918E-7</v>
      </c>
      <c r="AD2301" s="28">
        <f t="shared" si="3153"/>
        <v>3.0114892756524001E-7</v>
      </c>
      <c r="AE2301" s="21">
        <f t="shared" si="3154"/>
        <v>33206.160790161019</v>
      </c>
      <c r="AF2301" s="10" cm="1">
        <f t="array" ref="AF2301">Lair(100000000/AE2301)</f>
        <v>3010.6120871560902</v>
      </c>
      <c r="AG2301" s="10">
        <f t="shared" si="3155"/>
        <v>1.0514852420608595E-2</v>
      </c>
      <c r="AH2301" s="10" t="b">
        <f t="shared" si="3150"/>
        <v>1</v>
      </c>
      <c r="AI2301" s="10">
        <f t="shared" ref="AI2301:AI2303" si="3272">$AF2301</f>
        <v>3010.6120871560902</v>
      </c>
      <c r="AJ2301" s="10">
        <f>AL2301/AK2301*AI2301</f>
        <v>9.0664260136200537E-3</v>
      </c>
      <c r="AK2301" s="16" cm="1">
        <f t="array" ref="AK2301">100000000/Lvac($AA2301)-0</f>
        <v>33206.16175142656</v>
      </c>
      <c r="AL2301" s="16">
        <f>MAX(0.1,0.007/$AA2301*$AE2301)</f>
        <v>0.1</v>
      </c>
      <c r="AM2301" s="10" cm="1">
        <f t="array" ref="AM2301">Lvac($AI2301)-$BA2301</f>
        <v>6.276674404489313E-3</v>
      </c>
      <c r="AN2301" s="10">
        <f t="shared" ref="AN2301:AN2303" si="3273">$AK2301-($AX2301-$AW2301)</f>
        <v>-6.8248573443270288E-2</v>
      </c>
      <c r="AO2301" s="3">
        <f t="shared" ref="AO2301:AO2303" si="3274">AM2301/AJ2301</f>
        <v>0.69229864061761148</v>
      </c>
      <c r="AP2301" s="3">
        <v>0.68268320390216253</v>
      </c>
      <c r="AS2301" s="3">
        <f t="shared" si="3157"/>
        <v>1.7514265564386733E-3</v>
      </c>
      <c r="AT2301" s="3" cm="1">
        <f t="array" ref="AT2301">AS2301-(100000000/LvacE($A2301)-$E2301)</f>
        <v>-5.314442387316376E-5</v>
      </c>
      <c r="AU2301" t="s">
        <v>4970</v>
      </c>
      <c r="AV2301" t="s">
        <v>4817</v>
      </c>
      <c r="AW2301" s="3">
        <v>28399.43</v>
      </c>
      <c r="AX2301" s="3">
        <v>61605.66</v>
      </c>
      <c r="AY2301" s="3"/>
      <c r="AZ2301" s="10" cm="1">
        <f t="array" ref="AZ2301">Lair(100000000/($AX2301-$AW2301))</f>
        <v>3010.60581204653</v>
      </c>
      <c r="BA2301" s="10">
        <f t="shared" ref="BA2301:BA2303" si="3275">100000000/($AX2301-$AW2301)</f>
        <v>3011.4830861558203</v>
      </c>
      <c r="BB2301" s="12">
        <v>1090000000</v>
      </c>
      <c r="BC2301" s="3">
        <v>0.83099999999999996</v>
      </c>
      <c r="BD2301" s="12" cm="1">
        <f t="array" ref="BD2301">SfromgA($BB2301,$BA2301,"")</f>
        <v>14.692684156127916</v>
      </c>
      <c r="BE2301" s="29">
        <f t="shared" ref="BE2301:BE2303" si="3276">(10^MAX(0.05, -0.312925054856973*((LN($BD2301))^(1/3)) + 0.454808404431693)-1)*100</f>
        <v>12.201845430196357</v>
      </c>
      <c r="BF2301" s="12">
        <v>992159215.82806456</v>
      </c>
      <c r="BG2301" s="12" cm="1">
        <f t="array" ref="BG2301">SfromgA($BF2301,$BA2301,"")</f>
        <v>13.373836688764497</v>
      </c>
      <c r="BH2301" s="29">
        <f>(10^MAX(0.05, -0.312925054856973*((LN($BG2301))^(1/3)) + 0.454808404431693)-1)*100</f>
        <v>12.201845430196357</v>
      </c>
      <c r="BI2301" s="12">
        <f>IF($BB2301="",$BF2301,$BB2301)</f>
        <v>1090000000</v>
      </c>
      <c r="BJ2301" s="29">
        <f>IF($BB2301="",$BH2301,$BE2301)</f>
        <v>12.201845430196357</v>
      </c>
      <c r="BK2301" s="3">
        <f t="shared" ref="BK2301:BK2303" si="3277">LN(BN2301*100000000/($AX2301-$AW2301)/$BI2301)</f>
        <v>-7.1109941262073235</v>
      </c>
      <c r="BL2301" s="13">
        <f>EXP(BK$4341*$AX2301+BK$4342)*$BI2301/(100000000/($AX2301-$AW2301))</f>
        <v>377.06446521704532</v>
      </c>
      <c r="BM2301" s="3">
        <f t="shared" ref="BM2301:BM2303" si="3278">LN(BL2301/$C2301)</f>
        <v>0.92178087400440745</v>
      </c>
      <c r="BN2301" s="16" cm="1">
        <f t="array" ref="BN2301">$C2301*EXP(poly_from_str(100000000/$E2301,BN$4342))</f>
        <v>295.3796419796974</v>
      </c>
      <c r="BO2301" s="3">
        <f t="shared" ref="BO2301:BO2303" si="3279">LN($C2301)</f>
        <v>5.0106352940962555</v>
      </c>
      <c r="BP2301" s="13">
        <f t="shared" ref="BP2301:BP2303" si="3280">LN(BL2301/BN2301)</f>
        <v>0.24415471717007145</v>
      </c>
      <c r="BR2301" s="12">
        <v>171020000</v>
      </c>
      <c r="BS2301" s="17"/>
      <c r="BT2301" s="13">
        <f>EXP(BS$4338*$AX2301+BS$4336)*$BR2301/(100000000/($AX2301-$AW2301))</f>
        <v>58.236944859709041</v>
      </c>
      <c r="BU2301" s="17"/>
      <c r="BV2301" s="3" cm="1">
        <f t="array" ref="BV2301">$BN2301*EXP(poly_from_str(100000000/$E2301,BV$4341))</f>
        <v>758.35944686009168</v>
      </c>
      <c r="BW2301" s="12"/>
      <c r="BX2301" s="17"/>
      <c r="BY2301">
        <v>279257</v>
      </c>
    </row>
    <row r="2302" spans="1:77" hidden="1" x14ac:dyDescent="0.25">
      <c r="A2302">
        <v>3010.4769999999999</v>
      </c>
      <c r="B2302" s="2" t="str">
        <f t="shared" si="3149"/>
        <v/>
      </c>
      <c r="C2302">
        <v>10</v>
      </c>
      <c r="D2302" t="s">
        <v>1155</v>
      </c>
      <c r="E2302">
        <v>33207.65</v>
      </c>
      <c r="F2302">
        <v>33659</v>
      </c>
      <c r="G2302" t="s">
        <v>5</v>
      </c>
      <c r="H2302" s="5" t="s">
        <v>18</v>
      </c>
      <c r="I2302">
        <v>66867</v>
      </c>
      <c r="J2302" t="s">
        <v>3</v>
      </c>
      <c r="K2302" s="5" t="s">
        <v>19</v>
      </c>
      <c r="L2302">
        <v>33659.99</v>
      </c>
      <c r="M2302" t="str">
        <f t="shared" si="3268"/>
        <v>e</v>
      </c>
      <c r="N2302" t="str">
        <f t="shared" si="3269"/>
        <v>5/2</v>
      </c>
      <c r="O2302">
        <v>66867.09</v>
      </c>
      <c r="P2302" t="str">
        <f t="shared" si="3270"/>
        <v>o</v>
      </c>
      <c r="Q2302" t="str">
        <f t="shared" si="3271"/>
        <v>3/2</v>
      </c>
      <c r="R2302">
        <v>22</v>
      </c>
      <c r="AA2302" s="10">
        <f t="shared" si="3151"/>
        <v>3010.4769999999999</v>
      </c>
      <c r="AB2302" s="3" cm="1">
        <f t="array" ref="AB2302">100000000/Lvac(AA2302)</f>
        <v>33207.65076579294</v>
      </c>
      <c r="AC2302" s="28">
        <f t="shared" si="3152"/>
        <v>3.3217327353771515E-7</v>
      </c>
      <c r="AD2302" s="28">
        <f t="shared" si="3153"/>
        <v>3.0113542419871984E-7</v>
      </c>
      <c r="AE2302" s="21">
        <f t="shared" si="3154"/>
        <v>33207.65034545563</v>
      </c>
      <c r="AF2302" s="10" cm="1">
        <f t="array" ref="AF2302">Lair(100000000/AE2302)</f>
        <v>3010.4770381077537</v>
      </c>
      <c r="AG2302" s="10">
        <f t="shared" si="3155"/>
        <v>1.0515347030685327E-2</v>
      </c>
      <c r="AH2302" s="10" t="b">
        <f t="shared" si="3150"/>
        <v>1</v>
      </c>
      <c r="AI2302" s="10">
        <f t="shared" si="3272"/>
        <v>3010.4770381077537</v>
      </c>
      <c r="AJ2302">
        <v>2.9000000000000001E-2</v>
      </c>
      <c r="AK2302" s="3" cm="1">
        <f t="array" ref="AK2302">100000000/Lvac($AA2302)</f>
        <v>33207.65076579294</v>
      </c>
      <c r="AL2302" s="21">
        <f>AJ2302/AI2302*AK2302</f>
        <v>0.31989012373045905</v>
      </c>
      <c r="AM2302" s="10" cm="1">
        <f t="array" ref="AM2302">Lvac($AI2302)-$BA2302</f>
        <v>-4.9907554208402871E-2</v>
      </c>
      <c r="AN2302" s="10">
        <f t="shared" si="3273"/>
        <v>0.55076579294109251</v>
      </c>
      <c r="AO2302" s="3">
        <f t="shared" si="3274"/>
        <v>-1.7209501451173403</v>
      </c>
      <c r="AP2302" s="3">
        <v>-1.7222645332806459</v>
      </c>
      <c r="AS2302" s="3">
        <f t="shared" si="3157"/>
        <v>7.6579293818213046E-4</v>
      </c>
      <c r="AT2302" s="3" cm="1">
        <f t="array" ref="AT2302">AS2302-(100000000/LvacE($A2302)-$E2302)</f>
        <v>-5.3141382522881031E-5</v>
      </c>
      <c r="AU2302" t="s">
        <v>4890</v>
      </c>
      <c r="AV2302" t="s">
        <v>4862</v>
      </c>
      <c r="AW2302" s="3">
        <v>33659.99</v>
      </c>
      <c r="AX2302" s="3">
        <v>66867.09</v>
      </c>
      <c r="AY2302" s="3"/>
      <c r="AZ2302" s="10" cm="1">
        <f t="array" ref="AZ2302">Lair(100000000/($AX2302-$AW2302))</f>
        <v>3010.5269332195694</v>
      </c>
      <c r="BA2302" s="10">
        <f t="shared" si="3275"/>
        <v>3011.4041876586634</v>
      </c>
      <c r="BB2302" s="12">
        <v>146000000</v>
      </c>
      <c r="BC2302" s="3">
        <v>0.15</v>
      </c>
      <c r="BD2302" s="12" cm="1">
        <f t="array" ref="BD2302">SfromgA($BB2302,$BA2302,"")</f>
        <v>1.9678562283377534</v>
      </c>
      <c r="BE2302" s="29">
        <f t="shared" si="3276"/>
        <v>51.371987717896836</v>
      </c>
      <c r="BG2302" s="3"/>
      <c r="BH2302" s="3"/>
      <c r="BI2302" s="12">
        <f>IF($BB2302="",$BF2302,$BB2302)</f>
        <v>146000000</v>
      </c>
      <c r="BJ2302" s="29">
        <f>IF($BB2302="",$BH2302,$BE2302)</f>
        <v>51.371987717896836</v>
      </c>
      <c r="BK2302" s="3">
        <f t="shared" si="3277"/>
        <v>-7.8088585590014707</v>
      </c>
      <c r="BL2302" s="13">
        <f>EXP(BK$4341*$AX2302+BK$4342)*$BI2302/(100000000/($AX2302-$AW2302))</f>
        <v>33.863974564535681</v>
      </c>
      <c r="BM2302" s="3">
        <f t="shared" si="3278"/>
        <v>1.2197666591179777</v>
      </c>
      <c r="BN2302" s="16" cm="1">
        <f t="array" ref="BN2302">$C2302*EXP(poly_from_str(100000000/$E2302,BN$4342))</f>
        <v>19.689723781367022</v>
      </c>
      <c r="BO2302" s="3">
        <f t="shared" si="3279"/>
        <v>2.3025850929940459</v>
      </c>
      <c r="BP2302" s="13">
        <f t="shared" si="3280"/>
        <v>0.54225488793079357</v>
      </c>
      <c r="BY2302">
        <v>18615</v>
      </c>
    </row>
    <row r="2303" spans="1:77" hidden="1" x14ac:dyDescent="0.25">
      <c r="A2303">
        <v>3008.04</v>
      </c>
      <c r="B2303" s="2" t="str">
        <f t="shared" si="3149"/>
        <v/>
      </c>
      <c r="C2303">
        <v>150</v>
      </c>
      <c r="D2303" t="s">
        <v>134</v>
      </c>
      <c r="E2303">
        <v>33234.550000000003</v>
      </c>
      <c r="F2303">
        <v>35291</v>
      </c>
      <c r="G2303" t="s">
        <v>5</v>
      </c>
      <c r="H2303" s="5" t="s">
        <v>4</v>
      </c>
      <c r="I2303">
        <v>68525</v>
      </c>
      <c r="J2303" t="s">
        <v>3</v>
      </c>
      <c r="K2303" s="5" t="s">
        <v>16</v>
      </c>
      <c r="L2303">
        <v>35291</v>
      </c>
      <c r="M2303" t="str">
        <f t="shared" si="3268"/>
        <v>e</v>
      </c>
      <c r="N2303" t="str">
        <f t="shared" si="3269"/>
        <v>9/2</v>
      </c>
      <c r="O2303">
        <v>68525.62</v>
      </c>
      <c r="P2303" t="str">
        <f t="shared" si="3270"/>
        <v>o</v>
      </c>
      <c r="Q2303" t="str">
        <f t="shared" si="3271"/>
        <v>11/2</v>
      </c>
      <c r="R2303">
        <v>22</v>
      </c>
      <c r="AA2303" s="10">
        <f t="shared" si="3151"/>
        <v>3008.04</v>
      </c>
      <c r="AB2303" s="3" cm="1">
        <f t="array" ref="AB2303">100000000/Lvac(AA2303)</f>
        <v>33234.553213916188</v>
      </c>
      <c r="AC2303" s="28">
        <f t="shared" si="3152"/>
        <v>3.3244238773420568E-7</v>
      </c>
      <c r="AD2303" s="28">
        <f t="shared" si="3153"/>
        <v>3.0089166343336714E-7</v>
      </c>
      <c r="AE2303" s="21">
        <f t="shared" si="3154"/>
        <v>33234.551447247191</v>
      </c>
      <c r="AF2303" s="10" cm="1">
        <f t="array" ref="AF2303">Lair(100000000/AE2303)</f>
        <v>3008.0401599069191</v>
      </c>
      <c r="AG2303" s="10">
        <f t="shared" si="3155"/>
        <v>1.0524287112856908E-2</v>
      </c>
      <c r="AH2303" s="10" t="b">
        <f t="shared" si="3150"/>
        <v>1</v>
      </c>
      <c r="AI2303" s="10">
        <f t="shared" si="3272"/>
        <v>3008.0401599069191</v>
      </c>
      <c r="AJ2303" s="10">
        <f>AL2303/AK2303*AI2303</f>
        <v>7.2407536591101163E-3</v>
      </c>
      <c r="AK2303" s="23" cm="1">
        <f t="array" ref="AK2303">100000000/Lvac($AA2303)+0</f>
        <v>33234.553213916188</v>
      </c>
      <c r="AL2303" s="23">
        <f>MAX(0.08,0.007/$AA2303*$AE2303)</f>
        <v>0.08</v>
      </c>
      <c r="AM2303" s="10" cm="1">
        <f t="array" ref="AM2303">Lvac($AI2303)-$BA2303</f>
        <v>6.2064657035989512E-3</v>
      </c>
      <c r="AN2303" s="10">
        <f t="shared" si="3273"/>
        <v>-6.6786083807528485E-2</v>
      </c>
      <c r="AO2303" s="3">
        <f t="shared" si="3274"/>
        <v>0.8571574170031524</v>
      </c>
      <c r="AP2303" s="3">
        <v>0.83506766316909276</v>
      </c>
      <c r="AS2303" s="3">
        <f t="shared" si="3157"/>
        <v>3.2139161849045195E-3</v>
      </c>
      <c r="AT2303" s="3" cm="1">
        <f t="array" ref="AT2303">AS2303-(100000000/LvacE($A2303)-$E2303)</f>
        <v>-5.3085590479895473E-5</v>
      </c>
      <c r="AU2303" t="s">
        <v>4802</v>
      </c>
      <c r="AV2303" t="s">
        <v>4864</v>
      </c>
      <c r="AW2303" s="3">
        <v>35291</v>
      </c>
      <c r="AX2303" s="3">
        <v>68525.62</v>
      </c>
      <c r="AY2303" s="3"/>
      <c r="AZ2303" s="10" cm="1">
        <f t="array" ref="AZ2303">Lair(100000000/($AX2303-$AW2303))</f>
        <v>3008.0339549882215</v>
      </c>
      <c r="BA2303" s="10">
        <f t="shared" si="3275"/>
        <v>3008.9105878147552</v>
      </c>
      <c r="BB2303" s="12">
        <v>1990000000</v>
      </c>
      <c r="BC2303" s="3">
        <v>0.81100000000000005</v>
      </c>
      <c r="BD2303" s="12" cm="1">
        <f t="array" ref="BD2303">SfromgA($BB2303,$BA2303,"")</f>
        <v>26.755574699475154</v>
      </c>
      <c r="BE2303" s="29">
        <f t="shared" si="3276"/>
        <v>12.201845430196357</v>
      </c>
      <c r="BF2303" s="12">
        <v>1727124569.480576</v>
      </c>
      <c r="BG2303" s="12" cm="1">
        <f t="array" ref="BG2303">SfromgA($BF2303,$BA2303,"")</f>
        <v>23.221211273385133</v>
      </c>
      <c r="BH2303" s="29">
        <f>(10^MAX(0.05, -0.312925054856973*((LN($BG2303))^(1/3)) + 0.454808404431693)-1)*100</f>
        <v>12.201845430196357</v>
      </c>
      <c r="BI2303" s="12">
        <f>IF($BB2303="",$BF2303,$BB2303)</f>
        <v>1990000000</v>
      </c>
      <c r="BJ2303" s="29">
        <f>IF($BB2303="",$BH2303,$BE2303)</f>
        <v>12.201845430196357</v>
      </c>
      <c r="BK2303" s="3">
        <f t="shared" si="3277"/>
        <v>-7.7160373738609982</v>
      </c>
      <c r="BL2303" s="13">
        <f>EXP(BK$4341*$AX2303+BK$4342)*$BI2303/(100000000/($AX2303-$AW2303))</f>
        <v>407.25848348344772</v>
      </c>
      <c r="BM2303" s="3">
        <f t="shared" si="3278"/>
        <v>0.99881278431306542</v>
      </c>
      <c r="BN2303" s="16" cm="1">
        <f t="array" ref="BN2303">$C2303*EXP(poly_from_str(100000000/$E2303,BN$4342))</f>
        <v>294.72117519342731</v>
      </c>
      <c r="BO2303" s="3">
        <f t="shared" si="3279"/>
        <v>5.0106352940962555</v>
      </c>
      <c r="BP2303" s="13">
        <f t="shared" si="3280"/>
        <v>0.32341833785905832</v>
      </c>
      <c r="BY2303">
        <v>278729</v>
      </c>
    </row>
    <row r="2304" spans="1:77" hidden="1" x14ac:dyDescent="0.25">
      <c r="A2304">
        <v>3007.9969999999998</v>
      </c>
      <c r="B2304" s="2" t="str">
        <f t="shared" si="3149"/>
        <v/>
      </c>
      <c r="C2304">
        <v>0</v>
      </c>
      <c r="E2304">
        <v>33235.03</v>
      </c>
      <c r="R2304">
        <v>22</v>
      </c>
      <c r="S2304" t="s">
        <v>22</v>
      </c>
      <c r="AA2304" s="10">
        <f t="shared" si="3151"/>
        <v>3007.9969999999998</v>
      </c>
      <c r="AB2304" s="3" cm="1">
        <f t="array" ref="AB2304">100000000/Lvac(AA2304)</f>
        <v>33235.028289397938</v>
      </c>
      <c r="AC2304" s="28">
        <f t="shared" si="3152"/>
        <v>3.3244714007361049E-7</v>
      </c>
      <c r="AD2304" s="28">
        <f t="shared" si="3153"/>
        <v>3.0088736236129598E-7</v>
      </c>
      <c r="AE2304" s="21">
        <f t="shared" si="3154"/>
        <v>33235.029229729065</v>
      </c>
      <c r="AF2304" s="10" cm="1">
        <f t="array" ref="AF2304">Lair(100000000/AE2304)</f>
        <v>3007.9969148900309</v>
      </c>
      <c r="AG2304" s="10">
        <f t="shared" si="3155"/>
        <v>1.0524445052537943E-2</v>
      </c>
      <c r="AH2304" s="10" t="b">
        <f t="shared" si="3150"/>
        <v>1</v>
      </c>
      <c r="AI2304" s="10">
        <f t="shared" si="3156"/>
        <v>3007.9969999999998</v>
      </c>
      <c r="AJ2304">
        <v>3.0000000000000001E-3</v>
      </c>
      <c r="AK2304" s="3" cm="1">
        <f t="array" ref="AK2304">100000000/Lvac($AA2304)</f>
        <v>33235.028289397938</v>
      </c>
      <c r="AL2304" s="21">
        <f t="shared" ref="AL2304:AL2307" si="3281">AJ2304/AI2304*AK2304</f>
        <v>3.3146670315227646E-2</v>
      </c>
      <c r="AM2304" s="21"/>
      <c r="AN2304" s="21"/>
      <c r="AO2304" s="21"/>
      <c r="AP2304" s="21"/>
      <c r="AS2304" s="3">
        <f t="shared" si="3157"/>
        <v>-1.7106020604842342E-3</v>
      </c>
      <c r="AT2304" s="3" cm="1">
        <f t="array" ref="AT2304">AS2304-(100000000/LvacE($A2304)-$E2304)</f>
        <v>-5.3084586397744715E-5</v>
      </c>
      <c r="BB2304"/>
      <c r="BC2304"/>
      <c r="BD2304"/>
      <c r="BE2304"/>
      <c r="BF2304"/>
      <c r="BG2304"/>
      <c r="BH2304"/>
      <c r="BI2304"/>
      <c r="BJ2304"/>
      <c r="BN2304" s="16" cm="1">
        <f t="array" ref="BN2304">$C2304*EXP(poly_from_str(100000000/$E2304,BN$4342))</f>
        <v>0</v>
      </c>
      <c r="BO2304" s="16"/>
      <c r="BY2304" t="e">
        <v>#N/A</v>
      </c>
    </row>
    <row r="2305" spans="1:77" hidden="1" x14ac:dyDescent="0.25">
      <c r="A2305">
        <v>3007.9589999999998</v>
      </c>
      <c r="B2305" s="2" t="str">
        <f t="shared" si="3149"/>
        <v/>
      </c>
      <c r="C2305">
        <v>0</v>
      </c>
      <c r="E2305">
        <v>33235.449999999997</v>
      </c>
      <c r="R2305">
        <v>22</v>
      </c>
      <c r="S2305" t="s">
        <v>22</v>
      </c>
      <c r="AA2305" s="10">
        <f t="shared" si="3151"/>
        <v>3007.9589999999998</v>
      </c>
      <c r="AB2305" s="3" cm="1">
        <f t="array" ref="AB2305">100000000/Lvac(AA2305)</f>
        <v>33235.448134849292</v>
      </c>
      <c r="AC2305" s="28">
        <f t="shared" si="3152"/>
        <v>3.3245133992850304E-7</v>
      </c>
      <c r="AD2305" s="28">
        <f t="shared" si="3153"/>
        <v>3.0088356141388754E-7</v>
      </c>
      <c r="AE2305" s="21">
        <f t="shared" si="3154"/>
        <v>33235.449160160329</v>
      </c>
      <c r="AF2305" s="10" cm="1">
        <f t="array" ref="AF2305">Lair(100000000/AE2305)</f>
        <v>3007.9589072007902</v>
      </c>
      <c r="AG2305" s="10">
        <f t="shared" si="3155"/>
        <v>1.0524584632777457E-2</v>
      </c>
      <c r="AH2305" s="10" t="b">
        <f t="shared" si="3150"/>
        <v>1</v>
      </c>
      <c r="AI2305" s="10">
        <f t="shared" si="3156"/>
        <v>3007.9589999999998</v>
      </c>
      <c r="AJ2305">
        <v>3.0000000000000001E-3</v>
      </c>
      <c r="AK2305" s="3" cm="1">
        <f t="array" ref="AK2305">100000000/Lvac($AA2305)</f>
        <v>33235.448134849292</v>
      </c>
      <c r="AL2305" s="21">
        <f t="shared" si="3281"/>
        <v>3.3147507796664741E-2</v>
      </c>
      <c r="AM2305" s="21"/>
      <c r="AN2305" s="21"/>
      <c r="AO2305" s="21"/>
      <c r="AP2305" s="21"/>
      <c r="AS2305" s="3">
        <f t="shared" si="3157"/>
        <v>-1.8651507052709348E-3</v>
      </c>
      <c r="AT2305" s="3" cm="1">
        <f t="array" ref="AT2305">AS2305-(100000000/LvacE($A2305)-$E2305)</f>
        <v>-5.3083706006873399E-5</v>
      </c>
      <c r="BB2305"/>
      <c r="BC2305"/>
      <c r="BD2305"/>
      <c r="BE2305"/>
      <c r="BF2305"/>
      <c r="BG2305"/>
      <c r="BH2305"/>
      <c r="BI2305"/>
      <c r="BJ2305"/>
      <c r="BN2305" s="16" cm="1">
        <f t="array" ref="BN2305">$C2305*EXP(poly_from_str(100000000/$E2305,BN$4342))</f>
        <v>0</v>
      </c>
      <c r="BO2305" s="16"/>
      <c r="BY2305" t="e">
        <v>#N/A</v>
      </c>
    </row>
    <row r="2306" spans="1:77" hidden="1" x14ac:dyDescent="0.25">
      <c r="A2306">
        <v>3007.9090000000001</v>
      </c>
      <c r="B2306" s="2" t="str">
        <f t="shared" ref="B2306:B2369" si="3282">IF(OR(A2306=A2305,A2306=A2307),IF(B2305="",1,B2305+1),"")</f>
        <v/>
      </c>
      <c r="C2306">
        <v>0</v>
      </c>
      <c r="E2306">
        <v>33236</v>
      </c>
      <c r="R2306">
        <v>22</v>
      </c>
      <c r="S2306" t="s">
        <v>22</v>
      </c>
      <c r="AA2306" s="10">
        <f t="shared" si="3151"/>
        <v>3007.9090000000001</v>
      </c>
      <c r="AB2306" s="3" cm="1">
        <f t="array" ref="AB2306">100000000/Lvac(AA2306)</f>
        <v>33236.000579235515</v>
      </c>
      <c r="AC2306" s="28">
        <f t="shared" si="3152"/>
        <v>3.324568662150351E-7</v>
      </c>
      <c r="AD2306" s="28">
        <f t="shared" si="3153"/>
        <v>3.0087856016730208E-7</v>
      </c>
      <c r="AE2306" s="21">
        <f t="shared" si="3154"/>
        <v>33236.000260808505</v>
      </c>
      <c r="AF2306" s="10" cm="1">
        <f t="array" ref="AF2306">Lair(100000000/AE2306)</f>
        <v>3007.9090288193461</v>
      </c>
      <c r="AG2306" s="10">
        <f t="shared" si="3155"/>
        <v>1.0524768299046866E-2</v>
      </c>
      <c r="AH2306" s="10" t="b">
        <f t="shared" ref="AH2306:AH2369" si="3283">ABS(AE2306-AB2306)&lt;AG2306</f>
        <v>1</v>
      </c>
      <c r="AI2306" s="10">
        <f t="shared" si="3156"/>
        <v>3007.9090000000001</v>
      </c>
      <c r="AJ2306">
        <v>3.0000000000000001E-3</v>
      </c>
      <c r="AK2306" s="3" cm="1">
        <f t="array" ref="AK2306">100000000/Lvac($AA2306)</f>
        <v>33236.000579235515</v>
      </c>
      <c r="AL2306" s="21">
        <f t="shared" si="3281"/>
        <v>3.3148609794281192E-2</v>
      </c>
      <c r="AM2306" s="21"/>
      <c r="AN2306" s="21"/>
      <c r="AO2306" s="21"/>
      <c r="AP2306" s="21"/>
      <c r="AS2306" s="3">
        <f t="shared" si="3157"/>
        <v>5.7923551503336057E-4</v>
      </c>
      <c r="AT2306" s="3" cm="1">
        <f t="array" ref="AT2306">AS2306-(100000000/LvacE($A2306)-$E2306)</f>
        <v>-5.3082549129612744E-5</v>
      </c>
      <c r="BB2306"/>
      <c r="BC2306"/>
      <c r="BD2306"/>
      <c r="BE2306"/>
      <c r="BF2306"/>
      <c r="BG2306"/>
      <c r="BH2306"/>
      <c r="BI2306"/>
      <c r="BJ2306"/>
      <c r="BN2306" s="16" cm="1">
        <f t="array" ref="BN2306">$C2306*EXP(poly_from_str(100000000/$E2306,BN$4342))</f>
        <v>0</v>
      </c>
      <c r="BO2306" s="16"/>
      <c r="BY2306" t="e">
        <v>#N/A</v>
      </c>
    </row>
    <row r="2307" spans="1:77" hidden="1" x14ac:dyDescent="0.25">
      <c r="A2307">
        <v>3007.4839999999999</v>
      </c>
      <c r="B2307" s="2" t="str">
        <f t="shared" si="3282"/>
        <v/>
      </c>
      <c r="C2307">
        <v>0</v>
      </c>
      <c r="E2307">
        <v>33240.699999999997</v>
      </c>
      <c r="R2307">
        <v>22</v>
      </c>
      <c r="S2307" t="s">
        <v>22</v>
      </c>
      <c r="AA2307" s="10">
        <f t="shared" ref="AA2307:AA2370" si="3284">ROUND($A2307,3)+0</f>
        <v>3007.4839999999999</v>
      </c>
      <c r="AB2307" s="3" cm="1">
        <f t="array" ref="AB2307">100000000/Lvac(AA2307)</f>
        <v>33240.69709811169</v>
      </c>
      <c r="AC2307" s="28">
        <f t="shared" ref="AC2307:AC2370" si="3285">0.001/AA2307</f>
        <v>3.3250384706951062E-7</v>
      </c>
      <c r="AD2307" s="28">
        <f t="shared" ref="AD2307:AD2370" si="3286">0.01/AB2307</f>
        <v>3.0083604957153776E-7</v>
      </c>
      <c r="AE2307" s="21">
        <f t="shared" ref="AE2307:AE2370" si="3287">($AB2307/$AC2307^2+$E2307/$AD2307^2)/(1/$AC2307^2+1/$AD2307^2)</f>
        <v>33240.698693792081</v>
      </c>
      <c r="AF2307" s="10" cm="1">
        <f t="array" ref="AF2307">Lair(100000000/AE2307)</f>
        <v>3007.4838556232098</v>
      </c>
      <c r="AG2307" s="10">
        <f t="shared" ref="AG2307:AG2370" si="3288">0.0005/$AA2307*AB2307+0.005</f>
        <v>1.0526329832197229E-2</v>
      </c>
      <c r="AH2307" s="10" t="b">
        <f t="shared" si="3283"/>
        <v>1</v>
      </c>
      <c r="AI2307" s="10">
        <f t="shared" ref="AI2307:AI2370" si="3289">$AA2307</f>
        <v>3007.4839999999999</v>
      </c>
      <c r="AJ2307">
        <v>3.0000000000000001E-3</v>
      </c>
      <c r="AK2307" s="3" cm="1">
        <f t="array" ref="AK2307">100000000/Lvac($AA2307)</f>
        <v>33240.69709811169</v>
      </c>
      <c r="AL2307" s="21">
        <f t="shared" si="3281"/>
        <v>3.3157978993183367E-2</v>
      </c>
      <c r="AM2307" s="21"/>
      <c r="AN2307" s="21"/>
      <c r="AO2307" s="21"/>
      <c r="AP2307" s="21"/>
      <c r="AS2307" s="3">
        <f t="shared" ref="AS2307:AS2370" si="3290">$AB2307-$E2307</f>
        <v>-2.9018883069511503E-3</v>
      </c>
      <c r="AT2307" s="3" cm="1">
        <f t="array" ref="AT2307">AS2307-(100000000/LvacE($A2307)-$E2307)</f>
        <v>-5.307264655129984E-5</v>
      </c>
      <c r="BB2307"/>
      <c r="BC2307"/>
      <c r="BD2307"/>
      <c r="BE2307"/>
      <c r="BF2307"/>
      <c r="BG2307"/>
      <c r="BH2307"/>
      <c r="BI2307"/>
      <c r="BJ2307"/>
      <c r="BN2307" s="16" cm="1">
        <f t="array" ref="BN2307">$C2307*EXP(poly_from_str(100000000/$E2307,BN$4342))</f>
        <v>0</v>
      </c>
      <c r="BO2307" s="16"/>
      <c r="BY2307" t="e">
        <v>#N/A</v>
      </c>
    </row>
    <row r="2308" spans="1:77" hidden="1" x14ac:dyDescent="0.25">
      <c r="A2308">
        <v>3007.4560000000001</v>
      </c>
      <c r="B2308" s="2" t="str">
        <f t="shared" si="3282"/>
        <v/>
      </c>
      <c r="C2308">
        <v>40</v>
      </c>
      <c r="D2308" t="s">
        <v>170</v>
      </c>
      <c r="E2308">
        <v>33241.01</v>
      </c>
      <c r="F2308">
        <v>30994</v>
      </c>
      <c r="G2308" t="s">
        <v>5</v>
      </c>
      <c r="H2308" s="5" t="s">
        <v>4</v>
      </c>
      <c r="I2308">
        <v>64235</v>
      </c>
      <c r="J2308" t="s">
        <v>3</v>
      </c>
      <c r="K2308" s="5" t="s">
        <v>4</v>
      </c>
      <c r="L2308">
        <v>30994.55</v>
      </c>
      <c r="M2308" t="str">
        <f>$G2308&amp;""</f>
        <v>e</v>
      </c>
      <c r="N2308" t="str">
        <f>$H2308&amp;""</f>
        <v>9/2</v>
      </c>
      <c r="O2308">
        <v>64235.61</v>
      </c>
      <c r="P2308" t="str">
        <f>$J2308&amp;""</f>
        <v>o</v>
      </c>
      <c r="Q2308" t="str">
        <f>$K2308&amp;""</f>
        <v>9/2</v>
      </c>
      <c r="R2308">
        <v>22</v>
      </c>
      <c r="AA2308" s="10">
        <f t="shared" si="3284"/>
        <v>3007.4560000000001</v>
      </c>
      <c r="AB2308" s="3" cm="1">
        <f t="array" ref="AB2308">100000000/Lvac(AA2308)</f>
        <v>33241.006562428687</v>
      </c>
      <c r="AC2308" s="28">
        <f t="shared" si="3285"/>
        <v>3.325069427449645E-7</v>
      </c>
      <c r="AD2308" s="28">
        <f t="shared" si="3286"/>
        <v>3.0083324887347727E-7</v>
      </c>
      <c r="AE2308" s="21">
        <f t="shared" si="3287"/>
        <v>33241.008452700298</v>
      </c>
      <c r="AF2308" s="10" cm="1">
        <f t="array" ref="AF2308">Lair(100000000/AE2308)</f>
        <v>3007.4558289718507</v>
      </c>
      <c r="AG2308" s="10">
        <f t="shared" si="3288"/>
        <v>1.0526432732919233E-2</v>
      </c>
      <c r="AH2308" s="10" t="b">
        <f t="shared" si="3283"/>
        <v>1</v>
      </c>
      <c r="AI2308" s="10">
        <f>$AF2308</f>
        <v>3007.4558289718507</v>
      </c>
      <c r="AJ2308" s="10">
        <f>AL2308/AK2308*AI2308</f>
        <v>9.0474270787307878E-3</v>
      </c>
      <c r="AK2308" s="16" cm="1">
        <f t="array" ref="AK2308">100000000/Lvac($AA2308)-0</f>
        <v>33241.006562428687</v>
      </c>
      <c r="AL2308" s="16">
        <f>MAX(0.1,0.007/$AA2308*$AE2308)</f>
        <v>0.1</v>
      </c>
      <c r="AM2308" s="10" cm="1">
        <f t="array" ref="AM2308">Lvac($AI2308)-$BA2308</f>
        <v>4.6650560352645698E-3</v>
      </c>
      <c r="AN2308" s="10">
        <f>$AK2308-($AX2308-$AW2308)</f>
        <v>-5.3437571310496423E-2</v>
      </c>
      <c r="AO2308" s="3">
        <f>AM2308/AJ2308</f>
        <v>0.51562239680620936</v>
      </c>
      <c r="AP2308" s="3">
        <v>0.53453059152483873</v>
      </c>
      <c r="AS2308" s="3">
        <f t="shared" si="3290"/>
        <v>-3.437571314861998E-3</v>
      </c>
      <c r="AT2308" s="3" cm="1">
        <f t="array" ref="AT2308">AS2308-(100000000/LvacE($A2308)-$E2308)</f>
        <v>-5.3071991715114564E-5</v>
      </c>
      <c r="AU2308" t="s">
        <v>4783</v>
      </c>
      <c r="AV2308" t="s">
        <v>4837</v>
      </c>
      <c r="AW2308" s="3">
        <v>30994.55</v>
      </c>
      <c r="AX2308" s="3">
        <v>64235.61</v>
      </c>
      <c r="AY2308" s="3"/>
      <c r="AZ2308" s="10" cm="1">
        <f t="array" ref="AZ2308">Lair(100000000/($AX2308-$AW2308))</f>
        <v>3007.4511650785566</v>
      </c>
      <c r="BA2308" s="10">
        <f>100000000/($AX2308-$AW2308)</f>
        <v>3008.3276526079494</v>
      </c>
      <c r="BB2308" s="12">
        <v>435000000</v>
      </c>
      <c r="BC2308" s="3">
        <v>0.66400000000000003</v>
      </c>
      <c r="BD2308" s="12" cm="1">
        <f t="array" ref="BD2308">SfromgA($BB2308,$BA2308,"")</f>
        <v>5.845181810651642</v>
      </c>
      <c r="BE2308" s="29">
        <f>(10^MAX(0.05, -0.312925054856973*((LN($BD2308))^(1/3)) + 0.454808404431693)-1)*100</f>
        <v>19.286964433407515</v>
      </c>
      <c r="BG2308" s="3"/>
      <c r="BH2308" s="3"/>
      <c r="BI2308" s="12">
        <f>IF($BB2308="",$BF2308,$BB2308)</f>
        <v>435000000</v>
      </c>
      <c r="BJ2308" s="29">
        <f>IF($BB2308="",$BH2308,$BE2308)</f>
        <v>19.286964433407515</v>
      </c>
      <c r="BK2308" s="3">
        <f>LN(BN2308*100000000/($AX2308-$AW2308)/$BI2308)</f>
        <v>-7.5179662899656865</v>
      </c>
      <c r="BL2308" s="13">
        <f>EXP(BK$4341*$AX2308+BK$4342)*$BI2308/(100000000/($AX2308-$AW2308))</f>
        <v>123.35341988175993</v>
      </c>
      <c r="BM2308" s="3">
        <f t="shared" ref="BM2308" si="3291">LN(BL2308/$C2308)</f>
        <v>1.1261741135014995</v>
      </c>
      <c r="BN2308" s="16" cm="1">
        <f t="array" ref="BN2308">$C2308*EXP(poly_from_str(100000000/$E2308,BN$4342))</f>
        <v>78.551204038098319</v>
      </c>
      <c r="BO2308" s="3">
        <f>LN($C2308)</f>
        <v>3.6888794541139363</v>
      </c>
      <c r="BP2308" s="13">
        <f>LN(BL2308/BN2308)</f>
        <v>0.45130287472958575</v>
      </c>
      <c r="BR2308" s="12">
        <v>26660000</v>
      </c>
      <c r="BS2308" s="14"/>
      <c r="BT2308" s="13">
        <f>EXP(BS$4338*$AX2308+BS$4336)*$BR2308/(100000000/($AX2308-$AW2308))</f>
        <v>9.0879749047819995</v>
      </c>
      <c r="BU2308" s="14"/>
      <c r="BV2308" s="3" cm="1">
        <f t="array" ref="BV2308">$BN2308*EXP(poly_from_str(100000000/$E2308,BV$4341))</f>
        <v>198.76792845110924</v>
      </c>
      <c r="BW2308" s="12" t="s">
        <v>14</v>
      </c>
      <c r="BX2308" s="14"/>
      <c r="BY2308">
        <v>74295</v>
      </c>
    </row>
    <row r="2309" spans="1:77" hidden="1" x14ac:dyDescent="0.25">
      <c r="A2309" t="s">
        <v>3021</v>
      </c>
      <c r="B2309" s="2" t="str">
        <f t="shared" si="3282"/>
        <v/>
      </c>
      <c r="C2309">
        <v>0</v>
      </c>
      <c r="E2309" t="s">
        <v>3022</v>
      </c>
      <c r="R2309">
        <v>23</v>
      </c>
      <c r="S2309" t="s">
        <v>22</v>
      </c>
      <c r="AA2309" s="10">
        <f t="shared" si="3284"/>
        <v>3006.5329999999999</v>
      </c>
      <c r="AB2309" s="3" cm="1">
        <f t="array" ref="AB2309">100000000/Lvac(AA2309)</f>
        <v>33251.211059130423</v>
      </c>
      <c r="AC2309" s="28">
        <f t="shared" si="3285"/>
        <v>3.3260902175362788E-7</v>
      </c>
      <c r="AD2309" s="28">
        <f t="shared" si="3286"/>
        <v>3.0074092586333357E-7</v>
      </c>
      <c r="AE2309" s="21">
        <f t="shared" si="3287"/>
        <v>33251.21047640781</v>
      </c>
      <c r="AF2309" s="10" cm="1">
        <f t="array" ref="AF2309">Lair(100000000/AE2309)</f>
        <v>3006.533052691273</v>
      </c>
      <c r="AG2309" s="10">
        <f t="shared" si="3288"/>
        <v>1.0529826391250392E-2</v>
      </c>
      <c r="AH2309" s="10" t="b">
        <f t="shared" si="3283"/>
        <v>1</v>
      </c>
      <c r="AI2309" s="10">
        <f t="shared" si="3289"/>
        <v>3006.5329999999999</v>
      </c>
      <c r="AJ2309">
        <v>3.0000000000000001E-3</v>
      </c>
      <c r="AK2309" s="3" cm="1">
        <f t="array" ref="AK2309">100000000/Lvac($AA2309)</f>
        <v>33251.211059130423</v>
      </c>
      <c r="AL2309" s="21">
        <f t="shared" ref="AL2309:AL2310" si="3292">AJ2309/AI2309*AK2309</f>
        <v>3.3178958347502348E-2</v>
      </c>
      <c r="AM2309" s="21"/>
      <c r="AN2309" s="21"/>
      <c r="AO2309" s="21"/>
      <c r="AP2309" s="21"/>
      <c r="AS2309" s="3">
        <f t="shared" si="3290"/>
        <v>1.0591304235276766E-3</v>
      </c>
      <c r="AT2309" s="3" cm="1">
        <f t="array" ref="AT2309">AS2309-(100000000/LvacE($A2309)-$E2309)</f>
        <v>-5.3050323913339525E-5</v>
      </c>
      <c r="BB2309"/>
      <c r="BC2309"/>
      <c r="BD2309"/>
      <c r="BE2309"/>
      <c r="BF2309"/>
      <c r="BG2309"/>
      <c r="BH2309"/>
      <c r="BI2309"/>
      <c r="BJ2309"/>
      <c r="BN2309" s="16" cm="1">
        <f t="array" ref="BN2309">$C2309*EXP(poly_from_str(100000000/$E2309,BN$4342))</f>
        <v>0</v>
      </c>
      <c r="BO2309" s="16"/>
      <c r="BY2309" t="e">
        <v>#N/A</v>
      </c>
    </row>
    <row r="2310" spans="1:77" hidden="1" x14ac:dyDescent="0.25">
      <c r="A2310" t="s">
        <v>3023</v>
      </c>
      <c r="B2310" s="2" t="str">
        <f t="shared" si="3282"/>
        <v/>
      </c>
      <c r="C2310">
        <v>0</v>
      </c>
      <c r="E2310" t="s">
        <v>3024</v>
      </c>
      <c r="R2310">
        <v>23</v>
      </c>
      <c r="S2310" t="s">
        <v>22</v>
      </c>
      <c r="AA2310" s="10">
        <f t="shared" si="3284"/>
        <v>3006.5030000000002</v>
      </c>
      <c r="AB2310" s="3" cm="1">
        <f t="array" ref="AB2310">100000000/Lvac(AA2310)</f>
        <v>33251.54283803876</v>
      </c>
      <c r="AC2310" s="28">
        <f t="shared" si="3285"/>
        <v>3.3261234064958526E-7</v>
      </c>
      <c r="AD2310" s="28">
        <f t="shared" si="3286"/>
        <v>3.0073792511547168E-7</v>
      </c>
      <c r="AE2310" s="21">
        <f t="shared" si="3287"/>
        <v>33251.54127655115</v>
      </c>
      <c r="AF2310" s="10" cm="1">
        <f t="array" ref="AF2310">Lair(100000000/AE2310)</f>
        <v>3006.5031411909013</v>
      </c>
      <c r="AG2310" s="10">
        <f t="shared" si="3288"/>
        <v>1.0529936746785012E-2</v>
      </c>
      <c r="AH2310" s="10" t="b">
        <f t="shared" si="3283"/>
        <v>1</v>
      </c>
      <c r="AI2310" s="10">
        <f t="shared" si="3289"/>
        <v>3006.5030000000002</v>
      </c>
      <c r="AJ2310">
        <v>3.0000000000000001E-3</v>
      </c>
      <c r="AK2310" s="3" cm="1">
        <f t="array" ref="AK2310">100000000/Lvac($AA2310)</f>
        <v>33251.54283803876</v>
      </c>
      <c r="AL2310" s="21">
        <f t="shared" si="3292"/>
        <v>3.3179620480710076E-2</v>
      </c>
      <c r="AM2310" s="21"/>
      <c r="AN2310" s="21"/>
      <c r="AO2310" s="21"/>
      <c r="AP2310" s="21"/>
      <c r="AS2310" s="3">
        <f t="shared" si="3290"/>
        <v>2.8380387593642808E-3</v>
      </c>
      <c r="AT2310" s="3" cm="1">
        <f t="array" ref="AT2310">AS2310-(100000000/LvacE($A2310)-$E2310)</f>
        <v>-5.304961814545095E-5</v>
      </c>
      <c r="BB2310"/>
      <c r="BC2310"/>
      <c r="BD2310"/>
      <c r="BE2310"/>
      <c r="BF2310"/>
      <c r="BG2310"/>
      <c r="BH2310"/>
      <c r="BI2310"/>
      <c r="BJ2310"/>
      <c r="BN2310" s="16" cm="1">
        <f t="array" ref="BN2310">$C2310*EXP(poly_from_str(100000000/$E2310,BN$4342))</f>
        <v>0</v>
      </c>
      <c r="BO2310" s="16"/>
      <c r="BY2310" t="e">
        <v>#N/A</v>
      </c>
    </row>
    <row r="2311" spans="1:77" hidden="1" x14ac:dyDescent="0.25">
      <c r="A2311" t="s">
        <v>3025</v>
      </c>
      <c r="B2311" s="2" t="str">
        <f t="shared" si="3282"/>
        <v/>
      </c>
      <c r="C2311">
        <v>60</v>
      </c>
      <c r="D2311" t="s">
        <v>170</v>
      </c>
      <c r="E2311" t="s">
        <v>3026</v>
      </c>
      <c r="F2311">
        <v>38726</v>
      </c>
      <c r="G2311" t="s">
        <v>5</v>
      </c>
      <c r="H2311" s="5" t="s">
        <v>8</v>
      </c>
      <c r="I2311">
        <v>71978</v>
      </c>
      <c r="J2311" t="s">
        <v>3</v>
      </c>
      <c r="K2311" s="5" t="s">
        <v>8</v>
      </c>
      <c r="L2311">
        <v>38726.5</v>
      </c>
      <c r="M2311" t="str">
        <f>$G2311&amp;""</f>
        <v>e</v>
      </c>
      <c r="N2311" t="str">
        <f>$H2311&amp;""</f>
        <v>7/2</v>
      </c>
      <c r="O2311">
        <v>71978.52</v>
      </c>
      <c r="P2311" t="str">
        <f>$J2311&amp;""</f>
        <v>o</v>
      </c>
      <c r="Q2311" t="str">
        <f>$K2311&amp;""</f>
        <v>7/2</v>
      </c>
      <c r="R2311">
        <v>23</v>
      </c>
      <c r="AA2311" s="10">
        <f t="shared" si="3284"/>
        <v>3006.4690000000001</v>
      </c>
      <c r="AB2311" s="3" cm="1">
        <f t="array" ref="AB2311">100000000/Lvac(AA2311)</f>
        <v>33251.918862138707</v>
      </c>
      <c r="AC2311" s="28">
        <f t="shared" si="3285"/>
        <v>3.3261610214507453E-7</v>
      </c>
      <c r="AD2311" s="28">
        <f t="shared" si="3286"/>
        <v>3.0073452426789716E-7</v>
      </c>
      <c r="AE2311" s="21">
        <f t="shared" si="3287"/>
        <v>33251.919488202198</v>
      </c>
      <c r="AF2311" s="10" cm="1">
        <f t="array" ref="AF2311">Lair(100000000/AE2311)</f>
        <v>3006.4689433921449</v>
      </c>
      <c r="AG2311" s="10">
        <f t="shared" si="3288"/>
        <v>1.0530061820384429E-2</v>
      </c>
      <c r="AH2311" s="10" t="b">
        <f t="shared" si="3283"/>
        <v>1</v>
      </c>
      <c r="AI2311" s="10">
        <f>$AF2311</f>
        <v>3006.4689433921449</v>
      </c>
      <c r="AJ2311" s="10">
        <f>AL2311/AK2311*AI2311</f>
        <v>9.04149007417244E-3</v>
      </c>
      <c r="AK2311" s="16" cm="1">
        <f t="array" ref="AK2311">100000000/Lvac($AA2311)-0</f>
        <v>33251.918862138707</v>
      </c>
      <c r="AL2311" s="16">
        <f>MAX(0.1,0.007/$AA2311*$AE2311)</f>
        <v>0.1</v>
      </c>
      <c r="AM2311" s="10" cm="1">
        <f t="array" ref="AM2311">Lvac($AI2311)-$BA2311</f>
        <v>9.090385223771591E-3</v>
      </c>
      <c r="AN2311" s="10">
        <f>$AK2311-($AX2311-$AW2311)</f>
        <v>-0.10113786129659275</v>
      </c>
      <c r="AO2311" s="3">
        <f>AM2311/AJ2311</f>
        <v>1.005407864101828</v>
      </c>
      <c r="AP2311" s="3">
        <v>1.0116703046182987</v>
      </c>
      <c r="AS2311" s="3">
        <f t="shared" si="3290"/>
        <v>-1.1378612907719798E-3</v>
      </c>
      <c r="AT2311" s="3" cm="1">
        <f t="array" ref="AT2311">AS2311-(100000000/LvacE($A2311)-$E2311)</f>
        <v>-5.3048810514155775E-5</v>
      </c>
      <c r="AU2311" t="s">
        <v>4745</v>
      </c>
      <c r="AV2311" t="s">
        <v>4711</v>
      </c>
      <c r="AW2311" s="3">
        <v>38726.5</v>
      </c>
      <c r="AX2311" s="3">
        <v>71978.52</v>
      </c>
      <c r="AY2311" s="3"/>
      <c r="AZ2311" s="10" cm="1">
        <f t="array" ref="AZ2311">Lair(100000000/($AX2311-$AW2311))</f>
        <v>3006.4598552724638</v>
      </c>
      <c r="BA2311" s="10">
        <f>100000000/($AX2311-$AW2311)</f>
        <v>3007.3360956717815</v>
      </c>
      <c r="BB2311" s="12">
        <v>1320000000</v>
      </c>
      <c r="BC2311" s="3">
        <v>0.72299999999999998</v>
      </c>
      <c r="BD2311" s="12" cm="1">
        <f t="array" ref="BD2311">SfromgA($BB2311,$BA2311,"")</f>
        <v>17.719570542972065</v>
      </c>
      <c r="BE2311" s="29">
        <f>(10^MAX(0.05, -0.312925054856973*((LN($BD2311))^(1/3)) + 0.454808404431693)-1)*100</f>
        <v>12.201845430196357</v>
      </c>
      <c r="BG2311" s="3"/>
      <c r="BH2311" s="3"/>
      <c r="BI2311" s="12">
        <f>IF($BB2311="",$BF2311,$BB2311)</f>
        <v>1320000000</v>
      </c>
      <c r="BJ2311" s="29">
        <f>IF($BB2311="",$BH2311,$BE2311)</f>
        <v>12.201845430196357</v>
      </c>
      <c r="BK2311" s="3">
        <f>LN(BN2311*100000000/($AX2311-$AW2311)/$BI2311)</f>
        <v>-8.2237683956276424</v>
      </c>
      <c r="BL2311" s="13">
        <f>EXP(BK$4341*$AX2311+BK$4342)*$BI2311/(100000000/($AX2311-$AW2311))</f>
        <v>207.91237475367004</v>
      </c>
      <c r="BM2311" s="3">
        <f t="shared" ref="BM2311" si="3293">LN(BL2311/$C2311)</f>
        <v>1.2427721534951408</v>
      </c>
      <c r="BN2311" s="16" cm="1">
        <f t="array" ref="BN2311">$C2311*EXP(poly_from_str(100000000/$E2311,BN$4342))</f>
        <v>117.72121331307079</v>
      </c>
      <c r="BO2311" s="3">
        <f>LN($C2311)</f>
        <v>4.0943445622221004</v>
      </c>
      <c r="BP2311" s="13">
        <f>LN(BL2311/BN2311)</f>
        <v>0.5687974856341802</v>
      </c>
      <c r="BY2311">
        <v>111357</v>
      </c>
    </row>
    <row r="2312" spans="1:77" hidden="1" x14ac:dyDescent="0.25">
      <c r="A2312" t="s">
        <v>3027</v>
      </c>
      <c r="B2312" s="2" t="str">
        <f t="shared" si="3282"/>
        <v/>
      </c>
      <c r="C2312">
        <v>0</v>
      </c>
      <c r="E2312" t="s">
        <v>3028</v>
      </c>
      <c r="R2312">
        <v>23</v>
      </c>
      <c r="S2312" t="s">
        <v>22</v>
      </c>
      <c r="AA2312" s="10">
        <f t="shared" si="3284"/>
        <v>3004.9250000000002</v>
      </c>
      <c r="AB2312" s="3" cm="1">
        <f t="array" ref="AB2312">100000000/Lvac(AA2312)</f>
        <v>33269.003746638315</v>
      </c>
      <c r="AC2312" s="28">
        <f t="shared" si="3285"/>
        <v>3.3278700799520786E-7</v>
      </c>
      <c r="AD2312" s="28">
        <f t="shared" si="3286"/>
        <v>3.0058008578061058E-7</v>
      </c>
      <c r="AE2312" s="21">
        <f t="shared" si="3287"/>
        <v>33269.001683292743</v>
      </c>
      <c r="AF2312" s="10" cm="1">
        <f t="array" ref="AF2312">Lair(100000000/AE2312)</f>
        <v>3004.9251863735035</v>
      </c>
      <c r="AG2312" s="10">
        <f t="shared" si="3288"/>
        <v>1.0535746107912563E-2</v>
      </c>
      <c r="AH2312" s="10" t="b">
        <f t="shared" si="3283"/>
        <v>1</v>
      </c>
      <c r="AI2312" s="10">
        <f t="shared" si="3289"/>
        <v>3004.9250000000002</v>
      </c>
      <c r="AJ2312">
        <v>3.0000000000000001E-3</v>
      </c>
      <c r="AK2312" s="3" cm="1">
        <f t="array" ref="AK2312">100000000/Lvac($AA2312)</f>
        <v>33269.003746638315</v>
      </c>
      <c r="AL2312" s="21">
        <f>AJ2312/AI2312*AK2312</f>
        <v>3.3214476647475379E-2</v>
      </c>
      <c r="AM2312" s="21"/>
      <c r="AN2312" s="21"/>
      <c r="AO2312" s="21"/>
      <c r="AP2312" s="21"/>
      <c r="AS2312" s="3">
        <f t="shared" si="3290"/>
        <v>3.7466383146238513E-3</v>
      </c>
      <c r="AT2312" s="3" cm="1">
        <f t="array" ref="AT2312">AS2312-(100000000/LvacE($A2312)-$E2312)</f>
        <v>-5.3012045100331306E-5</v>
      </c>
      <c r="BB2312"/>
      <c r="BC2312"/>
      <c r="BD2312"/>
      <c r="BE2312"/>
      <c r="BF2312"/>
      <c r="BG2312"/>
      <c r="BH2312"/>
      <c r="BI2312"/>
      <c r="BJ2312"/>
      <c r="BN2312" s="16" cm="1">
        <f t="array" ref="BN2312">$C2312*EXP(poly_from_str(100000000/$E2312,BN$4342))</f>
        <v>0</v>
      </c>
      <c r="BO2312" s="16"/>
      <c r="BY2312" t="e">
        <v>#N/A</v>
      </c>
    </row>
    <row r="2313" spans="1:77" hidden="1" x14ac:dyDescent="0.25">
      <c r="A2313" t="s">
        <v>3029</v>
      </c>
      <c r="B2313" s="2" t="str">
        <f t="shared" si="3282"/>
        <v/>
      </c>
      <c r="C2313">
        <v>20</v>
      </c>
      <c r="D2313" t="s">
        <v>170</v>
      </c>
      <c r="E2313" t="s">
        <v>3030</v>
      </c>
      <c r="F2313">
        <v>33466</v>
      </c>
      <c r="G2313" t="s">
        <v>5</v>
      </c>
      <c r="H2313" s="5" t="s">
        <v>16</v>
      </c>
      <c r="I2313">
        <v>66735</v>
      </c>
      <c r="J2313" t="s">
        <v>3</v>
      </c>
      <c r="K2313" s="5" t="s">
        <v>15</v>
      </c>
      <c r="L2313">
        <v>33466.410000000003</v>
      </c>
      <c r="M2313" t="str">
        <f>$G2313&amp;""</f>
        <v>e</v>
      </c>
      <c r="N2313" t="str">
        <f>$H2313&amp;""</f>
        <v>11/2</v>
      </c>
      <c r="O2313">
        <v>66735.88</v>
      </c>
      <c r="P2313" t="str">
        <f>$J2313&amp;""</f>
        <v>o</v>
      </c>
      <c r="Q2313" t="str">
        <f>$K2313&amp;""</f>
        <v>13/2</v>
      </c>
      <c r="R2313">
        <v>23</v>
      </c>
      <c r="AA2313" s="10">
        <f t="shared" si="3284"/>
        <v>3004.8969999999999</v>
      </c>
      <c r="AB2313" s="3" cm="1">
        <f t="array" ref="AB2313">100000000/Lvac(AA2313)</f>
        <v>33269.313738224075</v>
      </c>
      <c r="AC2313" s="28">
        <f t="shared" si="3285"/>
        <v>3.3279010894549796E-7</v>
      </c>
      <c r="AD2313" s="28">
        <f t="shared" si="3286"/>
        <v>3.0057728508270102E-7</v>
      </c>
      <c r="AE2313" s="21">
        <f t="shared" si="3287"/>
        <v>33269.311679477913</v>
      </c>
      <c r="AF2313" s="10" cm="1">
        <f t="array" ref="AF2313">Lair(100000000/AE2313)</f>
        <v>3004.8971859545923</v>
      </c>
      <c r="AG2313" s="10">
        <f t="shared" si="3288"/>
        <v>1.0535849271742771E-2</v>
      </c>
      <c r="AH2313" s="10" t="b">
        <f t="shared" si="3283"/>
        <v>1</v>
      </c>
      <c r="AI2313" s="10">
        <f>$AF2313</f>
        <v>3004.8971859545923</v>
      </c>
      <c r="AJ2313" s="10">
        <f t="shared" ref="AJ2313:AJ2314" si="3294">AL2313/AK2313*AI2313</f>
        <v>9.0320383810687955E-3</v>
      </c>
      <c r="AK2313" s="16" cm="1">
        <f t="array" ref="AK2313">100000000/Lvac($AA2313)-0</f>
        <v>33269.313738224075</v>
      </c>
      <c r="AL2313" s="16">
        <f>MAX(0.1,0.007/$AA2313*$AE2313)</f>
        <v>0.1</v>
      </c>
      <c r="AM2313" s="10" cm="1">
        <f t="array" ref="AM2313">Lvac($AI2313)-$BA2313</f>
        <v>1.4303671097422921E-2</v>
      </c>
      <c r="AN2313" s="10">
        <f>$AK2313-($AX2313-$AW2313)</f>
        <v>-0.15626177592639579</v>
      </c>
      <c r="AO2313" s="3">
        <f>AM2313/AJ2313</f>
        <v>1.5836592465554065</v>
      </c>
      <c r="AP2313" s="3">
        <v>1.5630658809223379</v>
      </c>
      <c r="AS2313" s="3">
        <f t="shared" si="3290"/>
        <v>3.7382240770966746E-3</v>
      </c>
      <c r="AT2313" s="3" cm="1">
        <f t="array" ref="AT2313">AS2313-(100000000/LvacE($A2313)-$E2313)</f>
        <v>-5.3011375712230802E-5</v>
      </c>
      <c r="AU2313" t="s">
        <v>4769</v>
      </c>
      <c r="AV2313" t="s">
        <v>4904</v>
      </c>
      <c r="AW2313" s="3">
        <v>33466.410000000003</v>
      </c>
      <c r="AX2313" s="3">
        <v>66735.88</v>
      </c>
      <c r="AY2313" s="3"/>
      <c r="AZ2313" s="10" cm="1">
        <f t="array" ref="AZ2313">Lair(100000000/($AX2313-$AW2313))</f>
        <v>3004.8828858478387</v>
      </c>
      <c r="BA2313" s="10">
        <f>100000000/($AX2313-$AW2313)</f>
        <v>3005.7587331568552</v>
      </c>
      <c r="BB2313" s="12">
        <v>321000000</v>
      </c>
      <c r="BC2313" s="3">
        <v>0.79</v>
      </c>
      <c r="BD2313" s="12" cm="1">
        <f t="array" ref="BD2313">SfromgA($BB2313,$BA2313,"")</f>
        <v>4.3023005411800659</v>
      </c>
      <c r="BE2313" s="29">
        <f>(10^MAX(0.05, -0.312925054856973*((LN($BD2313))^(1/3)) + 0.454808404431693)-1)*100</f>
        <v>25.857867370357713</v>
      </c>
      <c r="BG2313" s="3"/>
      <c r="BH2313" s="3"/>
      <c r="BI2313" s="12">
        <f>IF($BB2313="",$BF2313,$BB2313)</f>
        <v>321000000</v>
      </c>
      <c r="BJ2313" s="29">
        <f>IF($BB2313="",$BH2313,$BE2313)</f>
        <v>25.857867370357713</v>
      </c>
      <c r="BK2313" s="3">
        <f>LN(BN2313*100000000/($AX2313-$AW2313)/$BI2313)</f>
        <v>-7.9104221360279672</v>
      </c>
      <c r="BL2313" s="13">
        <f>EXP(BK$4341*$AX2313+BK$4342)*$BI2313/(100000000/($AX2313-$AW2313))</f>
        <v>75.341571491343757</v>
      </c>
      <c r="BM2313" s="3">
        <f t="shared" ref="BM2313" si="3295">LN(BL2313/$C2313)</f>
        <v>1.3262997871510294</v>
      </c>
      <c r="BN2313" s="16" cm="1">
        <f t="array" ref="BN2313">$C2313*EXP(poly_from_str(100000000/$E2313,BN$4342))</f>
        <v>39.183049388971867</v>
      </c>
      <c r="BO2313" s="3">
        <f>LN($C2313)</f>
        <v>2.9957322735539909</v>
      </c>
      <c r="BP2313" s="13">
        <f>LN(BL2313/BN2313)</f>
        <v>0.65378782097293708</v>
      </c>
      <c r="BY2313">
        <v>37073</v>
      </c>
    </row>
    <row r="2314" spans="1:77" hidden="1" x14ac:dyDescent="0.25">
      <c r="A2314" t="s">
        <v>3031</v>
      </c>
      <c r="B2314" s="2" t="str">
        <f t="shared" si="3282"/>
        <v/>
      </c>
      <c r="C2314">
        <v>9</v>
      </c>
      <c r="D2314" t="s">
        <v>134</v>
      </c>
      <c r="E2314" t="s">
        <v>3032</v>
      </c>
      <c r="R2314">
        <v>23</v>
      </c>
      <c r="S2314" t="s">
        <v>22</v>
      </c>
      <c r="AA2314" s="10">
        <f t="shared" si="3284"/>
        <v>3004.306</v>
      </c>
      <c r="AB2314" s="3" cm="1">
        <f t="array" ref="AB2314">100000000/Lvac(AA2314)</f>
        <v>33275.858122921076</v>
      </c>
      <c r="AC2314" s="28">
        <f t="shared" si="3285"/>
        <v>3.3285557463187839E-7</v>
      </c>
      <c r="AD2314" s="28">
        <f t="shared" si="3286"/>
        <v>3.0051817035221099E-7</v>
      </c>
      <c r="AE2314" s="21">
        <f t="shared" si="3287"/>
        <v>33275.85915704714</v>
      </c>
      <c r="AF2314" s="10" cm="1">
        <f t="array" ref="AF2314">Lair(100000000/AE2314)</f>
        <v>3004.3059066301389</v>
      </c>
      <c r="AG2314" s="10">
        <f t="shared" si="3288"/>
        <v>1.0538027438436876E-2</v>
      </c>
      <c r="AH2314" s="10" t="b">
        <f t="shared" si="3283"/>
        <v>1</v>
      </c>
      <c r="AI2314" s="10">
        <f t="shared" ref="AI2314" si="3296">100000000/AK2314</f>
        <v>3005.1365486152476</v>
      </c>
      <c r="AJ2314" s="10">
        <f t="shared" si="3294"/>
        <v>4.5154228379115813E-2</v>
      </c>
      <c r="AK2314" s="23" cm="1">
        <f t="array" ref="AK2314">100000000/Lvac($AA2314)+0.5</f>
        <v>33276.358122921076</v>
      </c>
      <c r="AL2314" s="24">
        <v>0.5</v>
      </c>
      <c r="AM2314" s="24"/>
      <c r="AN2314" s="24"/>
      <c r="AO2314" s="24"/>
      <c r="AP2314" s="24"/>
      <c r="AS2314" s="3">
        <f t="shared" si="3290"/>
        <v>-1.8770789247355424E-3</v>
      </c>
      <c r="AT2314" s="3" cm="1">
        <f t="array" ref="AT2314">AS2314-(100000000/LvacE($A2314)-$E2314)</f>
        <v>-5.2997136663179845E-5</v>
      </c>
      <c r="BB2314"/>
      <c r="BC2314"/>
      <c r="BD2314"/>
      <c r="BE2314"/>
      <c r="BF2314"/>
      <c r="BG2314"/>
      <c r="BH2314"/>
      <c r="BI2314"/>
      <c r="BJ2314"/>
      <c r="BN2314" s="16" cm="1">
        <f t="array" ref="BN2314">$C2314*EXP(poly_from_str(100000000/$E2314,BN$4342))</f>
        <v>17.622472035755816</v>
      </c>
      <c r="BO2314" s="16"/>
      <c r="BY2314">
        <v>16675</v>
      </c>
    </row>
    <row r="2315" spans="1:77" hidden="1" x14ac:dyDescent="0.25">
      <c r="A2315" t="s">
        <v>3033</v>
      </c>
      <c r="B2315" s="2" t="str">
        <f t="shared" si="3282"/>
        <v/>
      </c>
      <c r="C2315">
        <v>0</v>
      </c>
      <c r="E2315" t="s">
        <v>3034</v>
      </c>
      <c r="R2315">
        <v>23</v>
      </c>
      <c r="S2315" t="s">
        <v>22</v>
      </c>
      <c r="AA2315" s="10">
        <f t="shared" si="3284"/>
        <v>3004.2539999999999</v>
      </c>
      <c r="AB2315" s="3" cm="1">
        <f t="array" ref="AB2315">100000000/Lvac(AA2315)</f>
        <v>33276.4340634201</v>
      </c>
      <c r="AC2315" s="28">
        <f t="shared" si="3285"/>
        <v>3.3286133595894358E-7</v>
      </c>
      <c r="AD2315" s="28">
        <f t="shared" si="3286"/>
        <v>3.0051296905616263E-7</v>
      </c>
      <c r="AE2315" s="21">
        <f t="shared" si="3287"/>
        <v>33276.43182471866</v>
      </c>
      <c r="AF2315" s="10" cm="1">
        <f t="array" ref="AF2315">Lair(100000000/AE2315)</f>
        <v>3004.2542021223862</v>
      </c>
      <c r="AG2315" s="10">
        <f t="shared" si="3288"/>
        <v>1.0538219149149857E-2</v>
      </c>
      <c r="AH2315" s="10" t="b">
        <f t="shared" si="3283"/>
        <v>1</v>
      </c>
      <c r="AI2315" s="10">
        <f t="shared" si="3289"/>
        <v>3004.2539999999999</v>
      </c>
      <c r="AJ2315">
        <v>3.0000000000000001E-3</v>
      </c>
      <c r="AK2315" s="3" cm="1">
        <f t="array" ref="AK2315">100000000/Lvac($AA2315)</f>
        <v>33276.4340634201</v>
      </c>
      <c r="AL2315" s="21">
        <f t="shared" ref="AL2315:AL2318" si="3297">AJ2315/AI2315*AK2315</f>
        <v>3.3229314894899137E-2</v>
      </c>
      <c r="AM2315" s="21"/>
      <c r="AN2315" s="21"/>
      <c r="AO2315" s="21"/>
      <c r="AP2315" s="21"/>
      <c r="AS2315" s="3">
        <f t="shared" si="3290"/>
        <v>4.0634200995555148E-3</v>
      </c>
      <c r="AT2315" s="3" cm="1">
        <f t="array" ref="AT2315">AS2315-(100000000/LvacE($A2315)-$E2315)</f>
        <v>-5.2995885198470205E-5</v>
      </c>
      <c r="BB2315"/>
      <c r="BC2315"/>
      <c r="BD2315"/>
      <c r="BE2315"/>
      <c r="BF2315"/>
      <c r="BG2315"/>
      <c r="BH2315"/>
      <c r="BI2315"/>
      <c r="BJ2315"/>
      <c r="BN2315" s="16" cm="1">
        <f t="array" ref="BN2315">$C2315*EXP(poly_from_str(100000000/$E2315,BN$4342))</f>
        <v>0</v>
      </c>
      <c r="BO2315" s="16"/>
      <c r="BY2315" t="e">
        <v>#N/A</v>
      </c>
    </row>
    <row r="2316" spans="1:77" hidden="1" x14ac:dyDescent="0.25">
      <c r="A2316" t="s">
        <v>3035</v>
      </c>
      <c r="B2316" s="2" t="str">
        <f t="shared" si="3282"/>
        <v/>
      </c>
      <c r="C2316">
        <v>0</v>
      </c>
      <c r="E2316" t="s">
        <v>3036</v>
      </c>
      <c r="R2316">
        <v>23</v>
      </c>
      <c r="S2316" t="s">
        <v>22</v>
      </c>
      <c r="AA2316" s="10">
        <f t="shared" si="3284"/>
        <v>3004.2080000000001</v>
      </c>
      <c r="AB2316" s="3" cm="1">
        <f t="array" ref="AB2316">100000000/Lvac(AA2316)</f>
        <v>33276.943565864829</v>
      </c>
      <c r="AC2316" s="28">
        <f t="shared" si="3285"/>
        <v>3.3286643268375556E-7</v>
      </c>
      <c r="AD2316" s="28">
        <f t="shared" si="3286"/>
        <v>3.0050836790966297E-7</v>
      </c>
      <c r="AE2316" s="21">
        <f t="shared" si="3287"/>
        <v>33276.941601232553</v>
      </c>
      <c r="AF2316" s="10" cm="1">
        <f t="array" ref="AF2316">Lair(100000000/AE2316)</f>
        <v>3004.2081773724685</v>
      </c>
      <c r="AG2316" s="10">
        <f t="shared" si="3288"/>
        <v>1.0538388747694038E-2</v>
      </c>
      <c r="AH2316" s="10" t="b">
        <f t="shared" si="3283"/>
        <v>1</v>
      </c>
      <c r="AI2316" s="10">
        <f t="shared" si="3289"/>
        <v>3004.2080000000001</v>
      </c>
      <c r="AJ2316">
        <v>3.0000000000000001E-3</v>
      </c>
      <c r="AK2316" s="3" cm="1">
        <f t="array" ref="AK2316">100000000/Lvac($AA2316)</f>
        <v>33276.943565864829</v>
      </c>
      <c r="AL2316" s="21">
        <f t="shared" si="3297"/>
        <v>3.3230332486164235E-2</v>
      </c>
      <c r="AM2316" s="21"/>
      <c r="AN2316" s="21"/>
      <c r="AO2316" s="21"/>
      <c r="AP2316" s="21"/>
      <c r="AS2316" s="3">
        <f t="shared" si="3290"/>
        <v>3.5658648266689852E-3</v>
      </c>
      <c r="AT2316" s="3" cm="1">
        <f t="array" ref="AT2316">AS2316-(100000000/LvacE($A2316)-$E2316)</f>
        <v>-5.2994764700997621E-5</v>
      </c>
      <c r="BB2316"/>
      <c r="BC2316"/>
      <c r="BD2316"/>
      <c r="BE2316"/>
      <c r="BF2316"/>
      <c r="BG2316"/>
      <c r="BH2316"/>
      <c r="BI2316"/>
      <c r="BJ2316"/>
      <c r="BN2316" s="16" cm="1">
        <f t="array" ref="BN2316">$C2316*EXP(poly_from_str(100000000/$E2316,BN$4342))</f>
        <v>0</v>
      </c>
      <c r="BO2316" s="16"/>
      <c r="BY2316" t="e">
        <v>#N/A</v>
      </c>
    </row>
    <row r="2317" spans="1:77" hidden="1" x14ac:dyDescent="0.25">
      <c r="A2317" t="s">
        <v>3037</v>
      </c>
      <c r="B2317" s="2" t="str">
        <f t="shared" si="3282"/>
        <v/>
      </c>
      <c r="C2317">
        <v>0</v>
      </c>
      <c r="E2317" t="s">
        <v>3038</v>
      </c>
      <c r="R2317">
        <v>23</v>
      </c>
      <c r="S2317" t="s">
        <v>22</v>
      </c>
      <c r="AA2317" s="10">
        <f t="shared" si="3284"/>
        <v>3004.0839999999998</v>
      </c>
      <c r="AB2317" s="3" cm="1">
        <f t="array" ref="AB2317">100000000/Lvac(AA2317)</f>
        <v>33278.317084954353</v>
      </c>
      <c r="AC2317" s="28">
        <f t="shared" si="3285"/>
        <v>3.3288017245855975E-7</v>
      </c>
      <c r="AD2317" s="28">
        <f t="shared" si="3286"/>
        <v>3.0049596481912109E-7</v>
      </c>
      <c r="AE2317" s="21">
        <f t="shared" si="3287"/>
        <v>33278.318691133391</v>
      </c>
      <c r="AF2317" s="10" cm="1">
        <f t="array" ref="AF2317">Lair(100000000/AE2317)</f>
        <v>3004.083855001672</v>
      </c>
      <c r="AG2317" s="10">
        <f t="shared" si="3288"/>
        <v>1.0538845965185121E-2</v>
      </c>
      <c r="AH2317" s="10" t="b">
        <f t="shared" si="3283"/>
        <v>1</v>
      </c>
      <c r="AI2317" s="10">
        <f t="shared" si="3289"/>
        <v>3004.0839999999998</v>
      </c>
      <c r="AJ2317">
        <v>3.0000000000000001E-3</v>
      </c>
      <c r="AK2317" s="3" cm="1">
        <f t="array" ref="AK2317">100000000/Lvac($AA2317)</f>
        <v>33278.317084954353</v>
      </c>
      <c r="AL2317" s="21">
        <f t="shared" si="3297"/>
        <v>3.3233075791110726E-2</v>
      </c>
      <c r="AM2317" s="21"/>
      <c r="AN2317" s="21"/>
      <c r="AO2317" s="21"/>
      <c r="AP2317" s="21"/>
      <c r="AS2317" s="3">
        <f t="shared" si="3290"/>
        <v>-2.9150456466595642E-3</v>
      </c>
      <c r="AT2317" s="3" cm="1">
        <f t="array" ref="AT2317">AS2317-(100000000/LvacE($A2317)-$E2317)</f>
        <v>-5.2991767006460577E-5</v>
      </c>
      <c r="BB2317"/>
      <c r="BC2317"/>
      <c r="BD2317"/>
      <c r="BE2317"/>
      <c r="BF2317"/>
      <c r="BG2317"/>
      <c r="BH2317"/>
      <c r="BI2317"/>
      <c r="BJ2317"/>
      <c r="BN2317" s="16" cm="1">
        <f t="array" ref="BN2317">$C2317*EXP(poly_from_str(100000000/$E2317,BN$4342))</f>
        <v>0</v>
      </c>
      <c r="BO2317" s="16"/>
      <c r="BY2317" t="e">
        <v>#N/A</v>
      </c>
    </row>
    <row r="2318" spans="1:77" hidden="1" x14ac:dyDescent="0.25">
      <c r="A2318" t="s">
        <v>3039</v>
      </c>
      <c r="B2318" s="2" t="str">
        <f t="shared" si="3282"/>
        <v/>
      </c>
      <c r="C2318">
        <v>0</v>
      </c>
      <c r="E2318" t="s">
        <v>3040</v>
      </c>
      <c r="R2318">
        <v>23</v>
      </c>
      <c r="S2318" t="s">
        <v>22</v>
      </c>
      <c r="AA2318" s="10">
        <f t="shared" si="3284"/>
        <v>3004.0479999999998</v>
      </c>
      <c r="AB2318" s="3" cm="1">
        <f t="array" ref="AB2318">100000000/Lvac(AA2318)</f>
        <v>33278.71586979815</v>
      </c>
      <c r="AC2318" s="28">
        <f t="shared" si="3285"/>
        <v>3.3288416163789665E-7</v>
      </c>
      <c r="AD2318" s="28">
        <f t="shared" si="3286"/>
        <v>3.0049236392187313E-7</v>
      </c>
      <c r="AE2318" s="21">
        <f t="shared" si="3287"/>
        <v>33278.71814557261</v>
      </c>
      <c r="AF2318" s="10" cm="1">
        <f t="array" ref="AF2318">Lair(100000000/AE2318)</f>
        <v>3004.0477945586581</v>
      </c>
      <c r="AG2318" s="10">
        <f t="shared" si="3288"/>
        <v>1.0538978716351762E-2</v>
      </c>
      <c r="AH2318" s="10" t="b">
        <f t="shared" si="3283"/>
        <v>1</v>
      </c>
      <c r="AI2318" s="10">
        <f t="shared" si="3289"/>
        <v>3004.0479999999998</v>
      </c>
      <c r="AJ2318">
        <v>3.0000000000000001E-3</v>
      </c>
      <c r="AK2318" s="3" cm="1">
        <f t="array" ref="AK2318">100000000/Lvac($AA2318)</f>
        <v>33278.71586979815</v>
      </c>
      <c r="AL2318" s="21">
        <f t="shared" si="3297"/>
        <v>3.3233872298110569E-2</v>
      </c>
      <c r="AM2318" s="21"/>
      <c r="AN2318" s="21"/>
      <c r="AO2318" s="21"/>
      <c r="AP2318" s="21"/>
      <c r="AS2318" s="3">
        <f t="shared" si="3290"/>
        <v>-4.1302018507849425E-3</v>
      </c>
      <c r="AT2318" s="3" cm="1">
        <f t="array" ref="AT2318">AS2318-(100000000/LvacE($A2318)-$E2318)</f>
        <v>-5.2990893891546875E-5</v>
      </c>
      <c r="BB2318"/>
      <c r="BC2318"/>
      <c r="BD2318"/>
      <c r="BE2318"/>
      <c r="BF2318"/>
      <c r="BG2318"/>
      <c r="BH2318"/>
      <c r="BI2318"/>
      <c r="BJ2318"/>
      <c r="BN2318" s="16" cm="1">
        <f t="array" ref="BN2318">$C2318*EXP(poly_from_str(100000000/$E2318,BN$4342))</f>
        <v>0</v>
      </c>
      <c r="BO2318" s="16"/>
      <c r="BY2318" t="e">
        <v>#N/A</v>
      </c>
    </row>
    <row r="2319" spans="1:77" hidden="1" x14ac:dyDescent="0.25">
      <c r="A2319" t="s">
        <v>3041</v>
      </c>
      <c r="B2319" s="2" t="str">
        <f t="shared" si="3282"/>
        <v/>
      </c>
      <c r="C2319">
        <v>10</v>
      </c>
      <c r="D2319" t="s">
        <v>170</v>
      </c>
      <c r="E2319" t="s">
        <v>3042</v>
      </c>
      <c r="F2319">
        <v>52026</v>
      </c>
      <c r="G2319" t="s">
        <v>5</v>
      </c>
      <c r="H2319" s="5" t="s">
        <v>19</v>
      </c>
      <c r="I2319">
        <v>85306</v>
      </c>
      <c r="J2319" t="s">
        <v>3</v>
      </c>
      <c r="K2319" s="5" t="s">
        <v>18</v>
      </c>
      <c r="L2319">
        <v>52026.9</v>
      </c>
      <c r="M2319" t="str">
        <f t="shared" ref="M2319:M2320" si="3298">$G2319&amp;""</f>
        <v>e</v>
      </c>
      <c r="N2319" t="str">
        <f t="shared" ref="N2319:N2320" si="3299">$H2319&amp;""</f>
        <v>3/2</v>
      </c>
      <c r="O2319">
        <v>85306.1</v>
      </c>
      <c r="P2319" t="str">
        <f t="shared" ref="P2319:P2320" si="3300">$J2319&amp;""</f>
        <v>o</v>
      </c>
      <c r="Q2319" t="str">
        <f t="shared" ref="Q2319:Q2320" si="3301">$K2319&amp;""</f>
        <v>5/2</v>
      </c>
      <c r="R2319">
        <v>23</v>
      </c>
      <c r="AA2319" s="10">
        <f t="shared" si="3284"/>
        <v>3004.002</v>
      </c>
      <c r="AB2319" s="3" cm="1">
        <f t="array" ref="AB2319">100000000/Lvac(AA2319)</f>
        <v>33279.225442118019</v>
      </c>
      <c r="AC2319" s="28">
        <f t="shared" si="3285"/>
        <v>3.3288925906174497E-7</v>
      </c>
      <c r="AD2319" s="28">
        <f t="shared" si="3286"/>
        <v>3.0048776277539354E-7</v>
      </c>
      <c r="AE2319" s="21">
        <f t="shared" si="3287"/>
        <v>33279.227953616741</v>
      </c>
      <c r="AF2319" s="10" cm="1">
        <f t="array" ref="AF2319">Lair(100000000/AE2319)</f>
        <v>3004.0017732860297</v>
      </c>
      <c r="AG2319" s="10">
        <f t="shared" si="3288"/>
        <v>1.053914834978772E-2</v>
      </c>
      <c r="AH2319" s="10" t="b">
        <f t="shared" si="3283"/>
        <v>1</v>
      </c>
      <c r="AI2319" s="10">
        <f t="shared" ref="AI2319:AI2320" si="3302">$AF2319</f>
        <v>3004.0017732860297</v>
      </c>
      <c r="AJ2319" s="10">
        <f t="shared" ref="AJ2319:AJ2320" si="3303">AL2319/AK2319*AI2319</f>
        <v>9.0266577222803401E-3</v>
      </c>
      <c r="AK2319" s="16" cm="1">
        <f t="array" ref="AK2319">100000000/Lvac($AA2319)-0</f>
        <v>33279.225442118019</v>
      </c>
      <c r="AL2319" s="16">
        <f>MAX(0.1,0.007/$AA2319*$AE2319)</f>
        <v>0.1</v>
      </c>
      <c r="AM2319" s="10" cm="1">
        <f t="array" ref="AM2319">Lvac($AI2319)-$BA2319</f>
        <v>-2.524014736081881E-3</v>
      </c>
      <c r="AN2319" s="10">
        <f t="shared" ref="AN2319:AN2320" si="3304">$AK2319-($AX2319-$AW2319)</f>
        <v>2.5442118014325388E-2</v>
      </c>
      <c r="AO2319" s="3">
        <f t="shared" ref="AO2319:AO2320" si="3305">AM2319/AJ2319</f>
        <v>-0.27961786230709734</v>
      </c>
      <c r="AP2319" s="3">
        <v>-0.25449553516657364</v>
      </c>
      <c r="AS2319" s="3">
        <f t="shared" si="3290"/>
        <v>-4.557881984510459E-3</v>
      </c>
      <c r="AT2319" s="3" cm="1">
        <f t="array" ref="AT2319">AS2319-(100000000/LvacE($A2319)-$E2319)</f>
        <v>-5.2989773394074291E-5</v>
      </c>
      <c r="AU2319" t="s">
        <v>4772</v>
      </c>
      <c r="AV2319" t="s">
        <v>4924</v>
      </c>
      <c r="AW2319" s="3">
        <v>52026.9</v>
      </c>
      <c r="AX2319" s="3">
        <v>85306.1</v>
      </c>
      <c r="AY2319" s="3"/>
      <c r="AZ2319" s="10" cm="1">
        <f t="array" ref="AZ2319">Lair(100000000/($AX2319-$AW2319))</f>
        <v>3004.0042966718515</v>
      </c>
      <c r="BA2319" s="10">
        <f t="shared" ref="BA2319:BA2320" si="3306">100000000/($AX2319-$AW2319)</f>
        <v>3004.8799249981967</v>
      </c>
      <c r="BB2319" s="12">
        <v>794000000</v>
      </c>
      <c r="BC2319" s="3">
        <v>0.63400000000000001</v>
      </c>
      <c r="BD2319" s="12" cm="1">
        <f t="array" ref="BD2319">SfromgA($BB2319,$BA2319,"")</f>
        <v>10.632496028565191</v>
      </c>
      <c r="BE2319" s="29">
        <f t="shared" ref="BE2319:BE2320" si="3307">(10^MAX(0.05, -0.312925054856973*((LN($BD2319))^(1/3)) + 0.454808404431693)-1)*100</f>
        <v>12.201845430196357</v>
      </c>
      <c r="BG2319" s="3"/>
      <c r="BH2319" s="3"/>
      <c r="BI2319" s="12">
        <f t="shared" ref="BI2319:BI2320" si="3308">IF($BB2319="",$BF2319,$BB2319)</f>
        <v>794000000</v>
      </c>
      <c r="BJ2319" s="29">
        <f t="shared" ref="BJ2319:BJ2320" si="3309">IF($BB2319="",$BH2319,$BE2319)</f>
        <v>12.201845430196357</v>
      </c>
      <c r="BK2319" s="3">
        <f t="shared" ref="BK2319:BK2320" si="3310">LN(BN2319*100000000/($AX2319-$AW2319)/$BI2319)</f>
        <v>-9.5103569529082836</v>
      </c>
      <c r="BL2319" s="13">
        <f>EXP(BK$4341*$AX2319+BK$4342)*$BI2319/(100000000/($AX2319-$AW2319))</f>
        <v>45.46753885829483</v>
      </c>
      <c r="BM2319" s="3">
        <f t="shared" ref="BM2319:BM2320" si="3311">LN(BL2319/$C2319)</f>
        <v>1.5144135466635393</v>
      </c>
      <c r="BN2319" s="16" cm="1">
        <f t="array" ref="BN2319">$C2319*EXP(poly_from_str(100000000/$E2319,BN$4342))</f>
        <v>19.574822585895522</v>
      </c>
      <c r="BO2319" s="3">
        <f t="shared" ref="BO2319:BO2320" si="3312">LN($C2319)</f>
        <v>2.3025850929940459</v>
      </c>
      <c r="BP2319" s="13">
        <f t="shared" ref="BP2319:BP2320" si="3313">LN(BL2319/BN2319)</f>
        <v>0.84275446112214658</v>
      </c>
      <c r="BY2319">
        <v>18523</v>
      </c>
    </row>
    <row r="2320" spans="1:77" hidden="1" x14ac:dyDescent="0.25">
      <c r="A2320" t="s">
        <v>3043</v>
      </c>
      <c r="B2320" s="2" t="str">
        <f t="shared" si="3282"/>
        <v/>
      </c>
      <c r="C2320">
        <v>9</v>
      </c>
      <c r="D2320" t="s">
        <v>134</v>
      </c>
      <c r="E2320" t="s">
        <v>3044</v>
      </c>
      <c r="F2320">
        <v>33659</v>
      </c>
      <c r="G2320" t="s">
        <v>5</v>
      </c>
      <c r="H2320" s="5" t="s">
        <v>18</v>
      </c>
      <c r="I2320">
        <v>66943</v>
      </c>
      <c r="J2320" t="s">
        <v>3</v>
      </c>
      <c r="K2320" s="5" t="s">
        <v>18</v>
      </c>
      <c r="L2320">
        <v>33659.99</v>
      </c>
      <c r="M2320" t="str">
        <f t="shared" si="3298"/>
        <v>e</v>
      </c>
      <c r="N2320" t="str">
        <f t="shared" si="3299"/>
        <v>5/2</v>
      </c>
      <c r="O2320">
        <v>66943.039999999994</v>
      </c>
      <c r="P2320" t="str">
        <f t="shared" si="3300"/>
        <v>o</v>
      </c>
      <c r="Q2320" t="str">
        <f t="shared" si="3301"/>
        <v>5/2</v>
      </c>
      <c r="R2320">
        <v>23</v>
      </c>
      <c r="S2320" t="s">
        <v>159</v>
      </c>
      <c r="AA2320" s="10">
        <f t="shared" si="3284"/>
        <v>3003.6590000000001</v>
      </c>
      <c r="AB2320" s="3" cm="1">
        <f t="array" ref="AB2320">100000000/Lvac(AA2320)</f>
        <v>33283.025571248436</v>
      </c>
      <c r="AC2320" s="28">
        <f t="shared" si="3285"/>
        <v>3.3292727303598711E-7</v>
      </c>
      <c r="AD2320" s="28">
        <f t="shared" si="3286"/>
        <v>3.0045345422678482E-7</v>
      </c>
      <c r="AE2320" s="21">
        <f t="shared" si="3287"/>
        <v>33283.02801209371</v>
      </c>
      <c r="AF2320" s="10" cm="1">
        <f t="array" ref="AF2320">Lair(100000000/AE2320)</f>
        <v>3003.6587797142538</v>
      </c>
      <c r="AG2320" s="10">
        <f t="shared" si="3288"/>
        <v>1.0540413470911385E-2</v>
      </c>
      <c r="AH2320" s="10" t="b">
        <f t="shared" si="3283"/>
        <v>1</v>
      </c>
      <c r="AI2320" s="10">
        <f t="shared" si="3302"/>
        <v>3003.6587797142538</v>
      </c>
      <c r="AJ2320" s="10">
        <f t="shared" si="3303"/>
        <v>7.2196772454700547E-3</v>
      </c>
      <c r="AK2320" s="23" cm="1">
        <f t="array" ref="AK2320">100000000/Lvac($AA2320)+0</f>
        <v>33283.025571248436</v>
      </c>
      <c r="AL2320" s="23">
        <f>MAX(0.08,0.007/$AA2320*$AE2320)</f>
        <v>0.08</v>
      </c>
      <c r="AM2320" s="10" cm="1">
        <f t="array" ref="AM2320">Lvac($AI2320)-$BA2320</f>
        <v>1.9848967899633863E-3</v>
      </c>
      <c r="AN2320" s="10">
        <f t="shared" si="3304"/>
        <v>-2.4428751559753437E-2</v>
      </c>
      <c r="AO2320" s="3">
        <f t="shared" si="3305"/>
        <v>0.27492874300008335</v>
      </c>
      <c r="AP2320" s="3">
        <v>0.30544818006427815</v>
      </c>
      <c r="AS2320" s="3">
        <f t="shared" si="3290"/>
        <v>-4.4287515629548579E-3</v>
      </c>
      <c r="AT2320" s="3" cm="1">
        <f t="array" ref="AT2320">AS2320-(100000000/LvacE($A2320)-$E2320)</f>
        <v>-5.2981442422606051E-5</v>
      </c>
      <c r="AU2320" t="s">
        <v>4890</v>
      </c>
      <c r="AV2320" t="s">
        <v>4842</v>
      </c>
      <c r="AW2320" s="3">
        <v>33659.99</v>
      </c>
      <c r="AX2320" s="3">
        <v>66943.039999999994</v>
      </c>
      <c r="AY2320" s="3"/>
      <c r="AZ2320" s="10" cm="1">
        <f t="array" ref="AZ2320">Lair(100000000/($AX2320-$AW2320))</f>
        <v>3003.6567953120302</v>
      </c>
      <c r="BA2320" s="10">
        <f t="shared" si="3306"/>
        <v>3004.5323370304109</v>
      </c>
      <c r="BB2320" s="12">
        <v>44800000</v>
      </c>
      <c r="BC2320" s="3">
        <v>0.14699999999999999</v>
      </c>
      <c r="BD2320" s="12" cm="1">
        <f t="array" ref="BD2320">SfromgA($BB2320,$BA2320,"")</f>
        <v>0.59971100942439715</v>
      </c>
      <c r="BE2320" s="29">
        <f t="shared" si="3307"/>
        <v>407.03216942244467</v>
      </c>
      <c r="BG2320" s="3"/>
      <c r="BH2320" s="3"/>
      <c r="BI2320" s="12">
        <f t="shared" si="3308"/>
        <v>44800000</v>
      </c>
      <c r="BJ2320" s="29">
        <f t="shared" si="3309"/>
        <v>407.03216942244467</v>
      </c>
      <c r="BK2320" s="3">
        <f t="shared" si="3310"/>
        <v>-6.741288093534183</v>
      </c>
      <c r="BL2320" s="13">
        <f>EXP(BK$4341*$AX2320+BK$4342)*$BI2320/(100000000/($AX2320-$AW2320))</f>
        <v>10.354975481288136</v>
      </c>
      <c r="BM2320" s="3">
        <f t="shared" si="3311"/>
        <v>0.14024254969472813</v>
      </c>
      <c r="BN2320" s="16" cm="1">
        <f t="array" ref="BN2320">$C2320*EXP(poly_from_str(100000000/$E2320,BN$4342))</f>
        <v>17.611522886386133</v>
      </c>
      <c r="BO2320" s="3">
        <f t="shared" si="3312"/>
        <v>2.1972245773362196</v>
      </c>
      <c r="BP2320" s="13">
        <f t="shared" si="3313"/>
        <v>-0.53108627023818156</v>
      </c>
      <c r="BY2320">
        <v>16666</v>
      </c>
    </row>
    <row r="2321" spans="1:77" hidden="1" x14ac:dyDescent="0.25">
      <c r="A2321" t="s">
        <v>3045</v>
      </c>
      <c r="B2321" s="2" t="str">
        <f t="shared" si="3282"/>
        <v/>
      </c>
      <c r="C2321">
        <v>0</v>
      </c>
      <c r="E2321" t="s">
        <v>3046</v>
      </c>
      <c r="R2321">
        <v>23</v>
      </c>
      <c r="S2321" t="s">
        <v>22</v>
      </c>
      <c r="AA2321" s="10">
        <f t="shared" si="3284"/>
        <v>3003.6080000000002</v>
      </c>
      <c r="AB2321" s="3" cm="1">
        <f t="array" ref="AB2321">100000000/Lvac(AA2321)</f>
        <v>33283.590679138986</v>
      </c>
      <c r="AC2321" s="28">
        <f t="shared" si="3285"/>
        <v>3.3293292600099614E-7</v>
      </c>
      <c r="AD2321" s="28">
        <f t="shared" si="3286"/>
        <v>3.0044835295573017E-7</v>
      </c>
      <c r="AE2321" s="21">
        <f t="shared" si="3287"/>
        <v>33283.5903048295</v>
      </c>
      <c r="AF2321" s="10" cm="1">
        <f t="array" ref="AF2321">Lair(100000000/AE2321)</f>
        <v>3003.6080337802041</v>
      </c>
      <c r="AG2321" s="10">
        <f t="shared" si="3288"/>
        <v>1.0540601616312612E-2</v>
      </c>
      <c r="AH2321" s="10" t="b">
        <f t="shared" si="3283"/>
        <v>1</v>
      </c>
      <c r="AI2321" s="10">
        <f t="shared" si="3289"/>
        <v>3003.6080000000002</v>
      </c>
      <c r="AJ2321">
        <v>3.0000000000000001E-3</v>
      </c>
      <c r="AK2321" s="3" cm="1">
        <f t="array" ref="AK2321">100000000/Lvac($AA2321)</f>
        <v>33283.590679138986</v>
      </c>
      <c r="AL2321" s="21">
        <f t="shared" ref="AL2321:AL2322" si="3314">AJ2321/AI2321*AK2321</f>
        <v>3.3243609697875674E-2</v>
      </c>
      <c r="AM2321" s="21"/>
      <c r="AN2321" s="21"/>
      <c r="AO2321" s="21"/>
      <c r="AP2321" s="21"/>
      <c r="AS2321" s="3">
        <f t="shared" si="3290"/>
        <v>6.7913898965343833E-4</v>
      </c>
      <c r="AT2321" s="3" cm="1">
        <f t="array" ref="AT2321">AS2321-(100000000/LvacE($A2321)-$E2321)</f>
        <v>-5.2980198233854026E-5</v>
      </c>
      <c r="BB2321"/>
      <c r="BC2321"/>
      <c r="BD2321"/>
      <c r="BE2321"/>
      <c r="BF2321"/>
      <c r="BG2321"/>
      <c r="BH2321"/>
      <c r="BI2321"/>
      <c r="BJ2321"/>
      <c r="BN2321" s="16" cm="1">
        <f t="array" ref="BN2321">$C2321*EXP(poly_from_str(100000000/$E2321,BN$4342))</f>
        <v>0</v>
      </c>
      <c r="BO2321" s="16"/>
      <c r="BY2321" t="e">
        <v>#N/A</v>
      </c>
    </row>
    <row r="2322" spans="1:77" hidden="1" x14ac:dyDescent="0.25">
      <c r="A2322" t="s">
        <v>3047</v>
      </c>
      <c r="B2322" s="2" t="str">
        <f t="shared" si="3282"/>
        <v/>
      </c>
      <c r="C2322">
        <v>0</v>
      </c>
      <c r="E2322" t="s">
        <v>3048</v>
      </c>
      <c r="R2322">
        <v>23</v>
      </c>
      <c r="S2322" t="s">
        <v>22</v>
      </c>
      <c r="AA2322" s="10">
        <f t="shared" si="3284"/>
        <v>3003.569</v>
      </c>
      <c r="AB2322" s="3" cm="1">
        <f t="array" ref="AB2322">100000000/Lvac(AA2322)</f>
        <v>33284.022833414936</v>
      </c>
      <c r="AC2322" s="28">
        <f t="shared" si="3285"/>
        <v>3.3293724898612284E-7</v>
      </c>
      <c r="AD2322" s="28">
        <f t="shared" si="3286"/>
        <v>3.0044445198375085E-7</v>
      </c>
      <c r="AE2322" s="21">
        <f t="shared" si="3287"/>
        <v>33284.0212717334</v>
      </c>
      <c r="AF2322" s="10" cm="1">
        <f t="array" ref="AF2322">Lair(100000000/AE2322)</f>
        <v>3003.5691409329847</v>
      </c>
      <c r="AG2322" s="10">
        <f t="shared" si="3288"/>
        <v>1.0540745498674235E-2</v>
      </c>
      <c r="AH2322" s="10" t="b">
        <f t="shared" si="3283"/>
        <v>1</v>
      </c>
      <c r="AI2322" s="10">
        <f t="shared" si="3289"/>
        <v>3003.569</v>
      </c>
      <c r="AJ2322">
        <v>3.0000000000000001E-3</v>
      </c>
      <c r="AK2322" s="3" cm="1">
        <f t="array" ref="AK2322">100000000/Lvac($AA2322)</f>
        <v>33284.022833414936</v>
      </c>
      <c r="AL2322" s="21">
        <f t="shared" si="3314"/>
        <v>3.3244472992045401E-2</v>
      </c>
      <c r="AM2322" s="21"/>
      <c r="AN2322" s="21"/>
      <c r="AO2322" s="21"/>
      <c r="AP2322" s="21"/>
      <c r="AS2322" s="3">
        <f t="shared" si="3290"/>
        <v>2.8334149392321706E-3</v>
      </c>
      <c r="AT2322" s="3" cm="1">
        <f t="array" ref="AT2322">AS2322-(100000000/LvacE($A2322)-$E2322)</f>
        <v>-5.2979252359364182E-5</v>
      </c>
      <c r="BB2322"/>
      <c r="BC2322"/>
      <c r="BD2322"/>
      <c r="BE2322"/>
      <c r="BF2322"/>
      <c r="BG2322"/>
      <c r="BH2322"/>
      <c r="BI2322"/>
      <c r="BJ2322"/>
      <c r="BN2322" s="16" cm="1">
        <f t="array" ref="BN2322">$C2322*EXP(poly_from_str(100000000/$E2322,BN$4342))</f>
        <v>0</v>
      </c>
      <c r="BO2322" s="16"/>
      <c r="BY2322" t="e">
        <v>#N/A</v>
      </c>
    </row>
    <row r="2323" spans="1:77" hidden="1" x14ac:dyDescent="0.25">
      <c r="A2323" t="s">
        <v>3049</v>
      </c>
      <c r="B2323" s="2" t="str">
        <f t="shared" si="3282"/>
        <v/>
      </c>
      <c r="C2323">
        <v>150</v>
      </c>
      <c r="D2323" t="s">
        <v>134</v>
      </c>
      <c r="E2323" t="s">
        <v>3050</v>
      </c>
      <c r="F2323">
        <v>38448</v>
      </c>
      <c r="G2323" t="s">
        <v>5</v>
      </c>
      <c r="H2323" s="5" t="s">
        <v>4</v>
      </c>
      <c r="I2323">
        <v>71736</v>
      </c>
      <c r="J2323" t="s">
        <v>3</v>
      </c>
      <c r="K2323" s="5" t="s">
        <v>16</v>
      </c>
      <c r="L2323">
        <v>38448.379999999997</v>
      </c>
      <c r="M2323" t="str">
        <f>$G2323&amp;""</f>
        <v>e</v>
      </c>
      <c r="N2323" t="str">
        <f>$H2323&amp;""</f>
        <v>9/2</v>
      </c>
      <c r="O2323">
        <v>71736.45</v>
      </c>
      <c r="P2323" t="str">
        <f>$J2323&amp;""</f>
        <v>o</v>
      </c>
      <c r="Q2323" t="str">
        <f>$K2323&amp;""</f>
        <v>11/2</v>
      </c>
      <c r="R2323">
        <v>23</v>
      </c>
      <c r="AA2323" s="10">
        <f t="shared" si="3284"/>
        <v>3003.203</v>
      </c>
      <c r="AB2323" s="3" cm="1">
        <f t="array" ref="AB2323">100000000/Lvac(AA2323)</f>
        <v>33288.078981963314</v>
      </c>
      <c r="AC2323" s="28">
        <f t="shared" si="3285"/>
        <v>3.329778240098988E-7</v>
      </c>
      <c r="AD2323" s="28">
        <f t="shared" si="3286"/>
        <v>3.0040784286225596E-7</v>
      </c>
      <c r="AE2323" s="21">
        <f t="shared" si="3287"/>
        <v>33288.079543193118</v>
      </c>
      <c r="AF2323" s="10" cm="1">
        <f t="array" ref="AF2323">Lair(100000000/AE2323)</f>
        <v>3003.2029493645082</v>
      </c>
      <c r="AG2323" s="10">
        <f t="shared" si="3288"/>
        <v>1.0542096052441895E-2</v>
      </c>
      <c r="AH2323" s="10" t="b">
        <f t="shared" si="3283"/>
        <v>1</v>
      </c>
      <c r="AI2323" s="10">
        <f>$AF2323</f>
        <v>3003.2029493645082</v>
      </c>
      <c r="AJ2323" s="10">
        <f>AL2323/AK2323*AI2323</f>
        <v>7.2174857575692548E-3</v>
      </c>
      <c r="AK2323" s="23" cm="1">
        <f t="array" ref="AK2323">100000000/Lvac($AA2323)+0</f>
        <v>33288.078981963314</v>
      </c>
      <c r="AL2323" s="23">
        <f>MAX(0.08,0.007/$AA2323*$AE2323)</f>
        <v>0.08</v>
      </c>
      <c r="AM2323" s="10" cm="1">
        <f t="array" ref="AM2323">Lvac($AI2323)-$BA2323</f>
        <v>-8.6122445964065264E-4</v>
      </c>
      <c r="AN2323" s="10">
        <f>$AK2323-($AX2323-$AW2323)</f>
        <v>8.9819633139995858E-3</v>
      </c>
      <c r="AO2323" s="3">
        <f>AM2323/AJ2323</f>
        <v>-0.11932471896289555</v>
      </c>
      <c r="AP2323" s="3">
        <v>-0.11230729954624585</v>
      </c>
      <c r="AS2323" s="3">
        <f t="shared" si="3290"/>
        <v>-1.0180366880376823E-3</v>
      </c>
      <c r="AT2323" s="3" cm="1">
        <f t="array" ref="AT2323">AS2323-(100000000/LvacE($A2323)-$E2323)</f>
        <v>-5.2970317483413965E-5</v>
      </c>
      <c r="AU2323" t="s">
        <v>4811</v>
      </c>
      <c r="AV2323" t="s">
        <v>4870</v>
      </c>
      <c r="AW2323" s="3">
        <v>38448.379999999997</v>
      </c>
      <c r="AX2323" s="3">
        <v>71736.45</v>
      </c>
      <c r="AY2323" s="3"/>
      <c r="AZ2323" s="10" cm="1">
        <f t="array" ref="AZ2323">Lair(100000000/($AX2323-$AW2323))</f>
        <v>3003.2038103743894</v>
      </c>
      <c r="BA2323" s="10">
        <f>100000000/($AX2323-$AW2323)</f>
        <v>3004.079239198908</v>
      </c>
      <c r="BB2323" s="12">
        <v>3080000000</v>
      </c>
      <c r="BC2323" s="3">
        <v>0.89800000000000002</v>
      </c>
      <c r="BD2323" s="12" cm="1">
        <f t="array" ref="BD2323">SfromgA($BB2323,$BA2323,"")</f>
        <v>41.211481608123314</v>
      </c>
      <c r="BE2323" s="29">
        <f>(10^MAX(0.05, -0.312925054856973*((LN($BD2323))^(1/3)) + 0.454808404431693)-1)*100</f>
        <v>12.201845430196357</v>
      </c>
      <c r="BF2323" s="12">
        <v>2746119673.4457603</v>
      </c>
      <c r="BG2323" s="12" cm="1">
        <f t="array" ref="BG2323">SfromgA($BF2323,$BA2323,"")</f>
        <v>36.744045589582967</v>
      </c>
      <c r="BH2323" s="29">
        <f>(10^MAX(0.05, -0.312925054856973*((LN($BG2323))^(1/3)) + 0.454808404431693)-1)*100</f>
        <v>12.201845430196357</v>
      </c>
      <c r="BI2323" s="12">
        <f>IF($BB2323="",$BF2323,$BB2323)</f>
        <v>3080000000</v>
      </c>
      <c r="BJ2323" s="29">
        <f>IF($BB2323="",$BH2323,$BE2323)</f>
        <v>12.201845430196357</v>
      </c>
      <c r="BK2323" s="3">
        <f>LN(BN2323*100000000/($AX2323-$AW2323)/$BI2323)</f>
        <v>-8.1589468836882268</v>
      </c>
      <c r="BL2323" s="13">
        <f>EXP(BK$4341*$AX2323+BK$4342)*$BI2323/(100000000/($AX2323-$AW2323))</f>
        <v>494.66988910562725</v>
      </c>
      <c r="BM2323" s="3">
        <f t="shared" ref="BM2323" si="3315">LN(BL2323/$C2323)</f>
        <v>1.1932553553062175</v>
      </c>
      <c r="BN2323" s="16" cm="1">
        <f t="array" ref="BN2323">$C2323*EXP(poly_from_str(100000000/$E2323,BN$4342))</f>
        <v>293.39568532150969</v>
      </c>
      <c r="BO2323" s="3">
        <f>LN($C2323)</f>
        <v>5.0106352940962555</v>
      </c>
      <c r="BP2323" s="13">
        <f>LN(BL2323/BN2323)</f>
        <v>0.52236848959071525</v>
      </c>
      <c r="BY2323">
        <v>277660</v>
      </c>
    </row>
    <row r="2324" spans="1:77" hidden="1" x14ac:dyDescent="0.25">
      <c r="A2324" t="s">
        <v>3051</v>
      </c>
      <c r="B2324" s="2" t="str">
        <f t="shared" si="3282"/>
        <v/>
      </c>
      <c r="C2324">
        <v>0</v>
      </c>
      <c r="E2324" t="s">
        <v>3052</v>
      </c>
      <c r="R2324">
        <v>23</v>
      </c>
      <c r="S2324" t="s">
        <v>22</v>
      </c>
      <c r="AA2324" s="10">
        <f t="shared" si="3284"/>
        <v>3003.1610000000001</v>
      </c>
      <c r="AB2324" s="3" cm="1">
        <f t="array" ref="AB2324">100000000/Lvac(AA2324)</f>
        <v>33288.544504864003</v>
      </c>
      <c r="AC2324" s="28">
        <f t="shared" si="3285"/>
        <v>3.3298248079273803E-7</v>
      </c>
      <c r="AD2324" s="28">
        <f t="shared" si="3286"/>
        <v>3.0040364181554517E-7</v>
      </c>
      <c r="AE2324" s="21">
        <f t="shared" si="3287"/>
        <v>33288.542021331297</v>
      </c>
      <c r="AF2324" s="10" cm="1">
        <f t="array" ref="AF2324">Lair(100000000/AE2324)</f>
        <v>3003.1612240639988</v>
      </c>
      <c r="AG2324" s="10">
        <f t="shared" si="3288"/>
        <v>1.0542251065604542E-2</v>
      </c>
      <c r="AH2324" s="10" t="b">
        <f t="shared" si="3283"/>
        <v>1</v>
      </c>
      <c r="AI2324" s="10">
        <f t="shared" si="3289"/>
        <v>3003.1610000000001</v>
      </c>
      <c r="AJ2324">
        <v>3.0000000000000001E-3</v>
      </c>
      <c r="AK2324" s="3" cm="1">
        <f t="array" ref="AK2324">100000000/Lvac($AA2324)</f>
        <v>33288.544504864003</v>
      </c>
      <c r="AL2324" s="21">
        <f t="shared" ref="AL2324:AL2334" si="3316">AJ2324/AI2324*AK2324</f>
        <v>3.3253506393627251E-2</v>
      </c>
      <c r="AM2324" s="21"/>
      <c r="AN2324" s="21"/>
      <c r="AO2324" s="21"/>
      <c r="AP2324" s="21"/>
      <c r="AS2324" s="3">
        <f t="shared" si="3290"/>
        <v>4.5048640022287145E-3</v>
      </c>
      <c r="AT2324" s="3" cm="1">
        <f t="array" ref="AT2324">AS2324-(100000000/LvacE($A2324)-$E2324)</f>
        <v>-5.2969291573390365E-5</v>
      </c>
      <c r="BB2324"/>
      <c r="BC2324"/>
      <c r="BD2324"/>
      <c r="BE2324"/>
      <c r="BF2324"/>
      <c r="BG2324"/>
      <c r="BH2324"/>
      <c r="BI2324"/>
      <c r="BJ2324"/>
      <c r="BN2324" s="16" cm="1">
        <f t="array" ref="BN2324">$C2324*EXP(poly_from_str(100000000/$E2324,BN$4342))</f>
        <v>0</v>
      </c>
      <c r="BO2324" s="16"/>
      <c r="BY2324" t="e">
        <v>#N/A</v>
      </c>
    </row>
    <row r="2325" spans="1:77" hidden="1" x14ac:dyDescent="0.25">
      <c r="A2325" t="s">
        <v>3053</v>
      </c>
      <c r="B2325" s="2" t="str">
        <f t="shared" si="3282"/>
        <v/>
      </c>
      <c r="C2325">
        <v>0</v>
      </c>
      <c r="E2325" t="s">
        <v>3054</v>
      </c>
      <c r="R2325">
        <v>23</v>
      </c>
      <c r="S2325" t="s">
        <v>22</v>
      </c>
      <c r="AA2325" s="10">
        <f t="shared" si="3284"/>
        <v>3003.1260000000002</v>
      </c>
      <c r="AB2325" s="3" cm="1">
        <f t="array" ref="AB2325">100000000/Lvac(AA2325)</f>
        <v>33288.932450560489</v>
      </c>
      <c r="AC2325" s="28">
        <f t="shared" si="3285"/>
        <v>3.3298636154460386E-7</v>
      </c>
      <c r="AD2325" s="28">
        <f t="shared" si="3286"/>
        <v>3.0040014094328908E-7</v>
      </c>
      <c r="AE2325" s="21">
        <f t="shared" si="3287"/>
        <v>33288.9310995376</v>
      </c>
      <c r="AF2325" s="10" cm="1">
        <f t="array" ref="AF2325">Lair(100000000/AE2325)</f>
        <v>3003.126121886266</v>
      </c>
      <c r="AG2325" s="10">
        <f t="shared" si="3288"/>
        <v>1.0542380248208114E-2</v>
      </c>
      <c r="AH2325" s="10" t="b">
        <f t="shared" si="3283"/>
        <v>1</v>
      </c>
      <c r="AI2325" s="10">
        <f t="shared" si="3289"/>
        <v>3003.1260000000002</v>
      </c>
      <c r="AJ2325">
        <v>3.0000000000000001E-3</v>
      </c>
      <c r="AK2325" s="3" cm="1">
        <f t="array" ref="AK2325">100000000/Lvac($AA2325)</f>
        <v>33288.932450560489</v>
      </c>
      <c r="AL2325" s="21">
        <f t="shared" si="3316"/>
        <v>3.3254281489248694E-2</v>
      </c>
      <c r="AM2325" s="21"/>
      <c r="AN2325" s="21"/>
      <c r="AO2325" s="21"/>
      <c r="AP2325" s="21"/>
      <c r="AS2325" s="3">
        <f t="shared" si="3290"/>
        <v>2.4505604887963273E-3</v>
      </c>
      <c r="AT2325" s="3" cm="1">
        <f t="array" ref="AT2325">AS2325-(100000000/LvacE($A2325)-$E2325)</f>
        <v>-5.2968440286349505E-5</v>
      </c>
      <c r="BB2325"/>
      <c r="BC2325"/>
      <c r="BD2325"/>
      <c r="BE2325"/>
      <c r="BF2325"/>
      <c r="BG2325"/>
      <c r="BH2325"/>
      <c r="BI2325"/>
      <c r="BJ2325"/>
      <c r="BN2325" s="16" cm="1">
        <f t="array" ref="BN2325">$C2325*EXP(poly_from_str(100000000/$E2325,BN$4342))</f>
        <v>0</v>
      </c>
      <c r="BO2325" s="16"/>
      <c r="BY2325" t="e">
        <v>#N/A</v>
      </c>
    </row>
    <row r="2326" spans="1:77" hidden="1" x14ac:dyDescent="0.25">
      <c r="A2326" t="s">
        <v>3055</v>
      </c>
      <c r="B2326" s="2" t="str">
        <f t="shared" si="3282"/>
        <v/>
      </c>
      <c r="C2326">
        <v>10</v>
      </c>
      <c r="D2326" t="s">
        <v>1155</v>
      </c>
      <c r="E2326" t="s">
        <v>3056</v>
      </c>
      <c r="R2326">
        <v>23</v>
      </c>
      <c r="S2326" t="s">
        <v>22</v>
      </c>
      <c r="AA2326" s="10">
        <f t="shared" si="3284"/>
        <v>3002.8449999999998</v>
      </c>
      <c r="AB2326" s="3" cm="1">
        <f t="array" ref="AB2326">100000000/Lvac(AA2326)</f>
        <v>33292.047428036516</v>
      </c>
      <c r="AC2326" s="28">
        <f t="shared" si="3285"/>
        <v>3.3301752171690519E-7</v>
      </c>
      <c r="AD2326" s="28">
        <f t="shared" si="3286"/>
        <v>3.0037203394041229E-7</v>
      </c>
      <c r="AE2326" s="21">
        <f t="shared" si="3287"/>
        <v>33292.048846228441</v>
      </c>
      <c r="AF2326" s="10" cm="1">
        <f t="array" ref="AF2326">Lair(100000000/AE2326)</f>
        <v>3002.8448720778465</v>
      </c>
      <c r="AG2326" s="10">
        <f t="shared" si="3288"/>
        <v>1.0543417563683193E-2</v>
      </c>
      <c r="AH2326" s="10" t="b">
        <f t="shared" si="3283"/>
        <v>1</v>
      </c>
      <c r="AI2326" s="10">
        <f t="shared" si="3289"/>
        <v>3002.8449999999998</v>
      </c>
      <c r="AJ2326">
        <v>7.0000000000000001E-3</v>
      </c>
      <c r="AK2326" s="3" cm="1">
        <f t="array" ref="AK2326">100000000/Lvac($AA2326)</f>
        <v>33292.047428036516</v>
      </c>
      <c r="AL2326" s="21">
        <f t="shared" si="3316"/>
        <v>7.7607845891564706E-2</v>
      </c>
      <c r="AM2326" s="21"/>
      <c r="AN2326" s="21"/>
      <c r="AO2326" s="21"/>
      <c r="AP2326" s="21"/>
      <c r="AS2326" s="3">
        <f t="shared" si="3290"/>
        <v>-2.5719634868437424E-3</v>
      </c>
      <c r="AT2326" s="3" cm="1">
        <f t="array" ref="AT2326">AS2326-(100000000/LvacE($A2326)-$E2326)</f>
        <v>-5.2961549954488873E-5</v>
      </c>
      <c r="BB2326"/>
      <c r="BC2326"/>
      <c r="BD2326"/>
      <c r="BE2326"/>
      <c r="BF2326"/>
      <c r="BG2326"/>
      <c r="BH2326"/>
      <c r="BI2326"/>
      <c r="BJ2326"/>
      <c r="BN2326" s="16" cm="1">
        <f t="array" ref="BN2326">$C2326*EXP(poly_from_str(100000000/$E2326,BN$4342))</f>
        <v>19.552870009591643</v>
      </c>
      <c r="BO2326" s="16"/>
      <c r="BY2326">
        <v>18505</v>
      </c>
    </row>
    <row r="2327" spans="1:77" hidden="1" x14ac:dyDescent="0.25">
      <c r="A2327" t="s">
        <v>3057</v>
      </c>
      <c r="B2327" s="2" t="str">
        <f t="shared" si="3282"/>
        <v/>
      </c>
      <c r="C2327">
        <v>9</v>
      </c>
      <c r="D2327" t="s">
        <v>14</v>
      </c>
      <c r="E2327" t="s">
        <v>3058</v>
      </c>
      <c r="F2327">
        <v>29263</v>
      </c>
      <c r="G2327" t="s">
        <v>5</v>
      </c>
      <c r="H2327" s="5" t="s">
        <v>15</v>
      </c>
      <c r="I2327">
        <v>62558</v>
      </c>
      <c r="J2327" t="s">
        <v>3</v>
      </c>
      <c r="K2327" s="5" t="s">
        <v>16</v>
      </c>
      <c r="L2327">
        <v>29263.08</v>
      </c>
      <c r="M2327" t="str">
        <f t="shared" ref="M2327:M2328" si="3317">$G2327&amp;""</f>
        <v>e</v>
      </c>
      <c r="N2327" t="str">
        <f t="shared" ref="N2327:N2328" si="3318">$H2327&amp;""</f>
        <v>13/2</v>
      </c>
      <c r="O2327">
        <v>62558.67</v>
      </c>
      <c r="P2327" t="str">
        <f t="shared" ref="P2327:P2328" si="3319">$J2327&amp;""</f>
        <v>o</v>
      </c>
      <c r="Q2327" t="str">
        <f t="shared" ref="Q2327:Q2328" si="3320">$K2327&amp;""</f>
        <v>11/2</v>
      </c>
      <c r="R2327">
        <v>23</v>
      </c>
      <c r="AA2327" s="10">
        <f t="shared" si="3284"/>
        <v>3002.527</v>
      </c>
      <c r="AB2327" s="3" cm="1">
        <f t="array" ref="AB2327">100000000/Lvac(AA2327)</f>
        <v>33295.573265896506</v>
      </c>
      <c r="AC2327" s="28">
        <f t="shared" si="3285"/>
        <v>3.3305279186498575E-7</v>
      </c>
      <c r="AD2327" s="28">
        <f t="shared" si="3286"/>
        <v>3.0034022601565028E-7</v>
      </c>
      <c r="AE2327" s="21">
        <f t="shared" si="3287"/>
        <v>33295.571464724671</v>
      </c>
      <c r="AF2327" s="10" cm="1">
        <f t="array" ref="AF2327">Lair(100000000/AE2327)</f>
        <v>3002.5271624328871</v>
      </c>
      <c r="AG2327" s="10">
        <f t="shared" si="3288"/>
        <v>1.0544591816476007E-2</v>
      </c>
      <c r="AH2327" s="10" t="b">
        <f t="shared" si="3283"/>
        <v>1</v>
      </c>
      <c r="AI2327" s="10">
        <f t="shared" ref="AI2327:AI2328" si="3321">$AF2327</f>
        <v>3002.5271624328871</v>
      </c>
      <c r="AJ2327">
        <v>7.0000000000000001E-3</v>
      </c>
      <c r="AK2327" s="3" cm="1">
        <f t="array" ref="AK2327">100000000/Lvac($AA2327)</f>
        <v>33295.573265896506</v>
      </c>
      <c r="AL2327" s="21">
        <f t="shared" si="3316"/>
        <v>7.7624281231289324E-2</v>
      </c>
      <c r="AM2327" s="10" cm="1">
        <f t="array" ref="AM2327">Lvac($AI2327)-$BA2327</f>
        <v>1.6719598843337735E-3</v>
      </c>
      <c r="AN2327" s="10">
        <f t="shared" ref="AN2327:AN2328" si="3322">$AK2327-($AX2327-$AW2327)</f>
        <v>-1.6734103490307461E-2</v>
      </c>
      <c r="AO2327" s="3">
        <f t="shared" ref="AO2327:AO2328" si="3323">AM2327/AJ2327</f>
        <v>0.23885141204768193</v>
      </c>
      <c r="AP2327" s="3">
        <v>0.21564093127121201</v>
      </c>
      <c r="AS2327" s="3">
        <f t="shared" si="3290"/>
        <v>3.2658965064911172E-3</v>
      </c>
      <c r="AT2327" s="3" cm="1">
        <f t="array" ref="AT2327">AS2327-(100000000/LvacE($A2327)-$E2327)</f>
        <v>-5.2953721024096012E-5</v>
      </c>
      <c r="AU2327" t="s">
        <v>4694</v>
      </c>
      <c r="AV2327" t="s">
        <v>4816</v>
      </c>
      <c r="AW2327" s="3">
        <v>29263.08</v>
      </c>
      <c r="AX2327" s="3">
        <v>62558.67</v>
      </c>
      <c r="AY2327" s="3"/>
      <c r="AZ2327" s="10" cm="1">
        <f t="array" ref="AZ2327">Lair(100000000/($AX2327-$AW2327))</f>
        <v>3002.5254908895563</v>
      </c>
      <c r="BA2327" s="10">
        <f t="shared" ref="BA2327:BA2328" si="3324">100000000/($AX2327-$AW2327)</f>
        <v>3003.4007506699841</v>
      </c>
      <c r="BB2327" s="12">
        <v>50000000</v>
      </c>
      <c r="BC2327" s="3">
        <v>0.128</v>
      </c>
      <c r="BD2327" s="12" cm="1">
        <f t="array" ref="BD2327">SfromgA($BB2327,$BA2327,"")</f>
        <v>0.66856435658694358</v>
      </c>
      <c r="BE2327" s="29">
        <f t="shared" ref="BE2327:BE2328" si="3325">(10^MAX(0.05, -0.312925054856973*((LN($BD2327))^(1/3)) + 0.454808404431693)-1)*100</f>
        <v>385.15036481750303</v>
      </c>
      <c r="BG2327" s="3"/>
      <c r="BH2327" s="3"/>
      <c r="BI2327" s="12">
        <f t="shared" ref="BI2327:BI2328" si="3326">IF($BB2327="",$BF2327,$BB2327)</f>
        <v>50000000</v>
      </c>
      <c r="BJ2327" s="29">
        <f t="shared" ref="BJ2327:BJ2328" si="3327">IF($BB2327="",$BH2327,$BE2327)</f>
        <v>385.15036481750303</v>
      </c>
      <c r="BK2327" s="3">
        <f>LN(BN2327*100000000/($AX2327-$AW2327)/$BI2327)</f>
        <v>-6.8525835090246607</v>
      </c>
      <c r="BL2327" s="13">
        <f>EXP(BK$4341*$AX2327+BK$4342)*$BI2327/(100000000/($AX2327-$AW2327))</f>
        <v>16.131659965652361</v>
      </c>
      <c r="BM2327" s="3">
        <f t="shared" ref="BM2327" si="3328">LN(BL2327/$C2327)</f>
        <v>0.58355922120159753</v>
      </c>
      <c r="BN2327" s="16" cm="1">
        <f t="array" ref="BN2327">$C2327*EXP(poly_from_str(100000000/$E2327,BN$4342))</f>
        <v>17.592093095862843</v>
      </c>
      <c r="BO2327" s="3">
        <f t="shared" ref="BO2327:BO2328" si="3329">LN($C2327)</f>
        <v>2.1972245773362196</v>
      </c>
      <c r="BP2327" s="13">
        <f>LN(BL2327/BN2327)</f>
        <v>-8.6665746643731181E-2</v>
      </c>
      <c r="BY2327">
        <v>16650</v>
      </c>
    </row>
    <row r="2328" spans="1:77" hidden="1" x14ac:dyDescent="0.25">
      <c r="A2328" t="s">
        <v>3059</v>
      </c>
      <c r="B2328" s="2" t="str">
        <f t="shared" si="3282"/>
        <v/>
      </c>
      <c r="C2328">
        <v>2</v>
      </c>
      <c r="D2328" t="s">
        <v>14</v>
      </c>
      <c r="E2328" t="s">
        <v>3060</v>
      </c>
      <c r="F2328">
        <v>38694</v>
      </c>
      <c r="G2328" t="s">
        <v>5</v>
      </c>
      <c r="H2328" s="5" t="s">
        <v>18</v>
      </c>
      <c r="I2328">
        <v>71994</v>
      </c>
      <c r="J2328" t="s">
        <v>3</v>
      </c>
      <c r="K2328" s="5" t="s">
        <v>18</v>
      </c>
      <c r="L2328">
        <v>38694.51</v>
      </c>
      <c r="M2328" t="str">
        <f t="shared" si="3317"/>
        <v>e</v>
      </c>
      <c r="N2328" t="str">
        <f t="shared" si="3318"/>
        <v>5/2</v>
      </c>
      <c r="O2328">
        <v>71994.81</v>
      </c>
      <c r="P2328" t="str">
        <f t="shared" si="3319"/>
        <v>o</v>
      </c>
      <c r="Q2328" t="str">
        <f t="shared" si="3320"/>
        <v>5/2</v>
      </c>
      <c r="R2328">
        <v>23</v>
      </c>
      <c r="S2328" t="s">
        <v>159</v>
      </c>
      <c r="AA2328" s="10">
        <f t="shared" si="3284"/>
        <v>3002.1060000000002</v>
      </c>
      <c r="AB2328" s="3" cm="1">
        <f t="array" ref="AB2328">100000000/Lvac(AA2328)</f>
        <v>33300.242269378221</v>
      </c>
      <c r="AC2328" s="28">
        <f t="shared" si="3285"/>
        <v>3.3309949748609809E-7</v>
      </c>
      <c r="AD2328" s="28">
        <f t="shared" si="3286"/>
        <v>3.0029811552439254E-7</v>
      </c>
      <c r="AE2328" s="21">
        <f t="shared" si="3287"/>
        <v>33300.241017480519</v>
      </c>
      <c r="AF2328" s="10" cm="1">
        <f t="array" ref="AF2328">Lair(100000000/AE2328)</f>
        <v>3002.1061128667093</v>
      </c>
      <c r="AG2328" s="10">
        <f t="shared" si="3288"/>
        <v>1.0546146983047604E-2</v>
      </c>
      <c r="AH2328" s="10" t="b">
        <f t="shared" si="3283"/>
        <v>1</v>
      </c>
      <c r="AI2328" s="10">
        <f t="shared" si="3321"/>
        <v>3002.1061128667093</v>
      </c>
      <c r="AJ2328">
        <v>7.0000000000000001E-3</v>
      </c>
      <c r="AK2328" s="3" cm="1">
        <f t="array" ref="AK2328">100000000/Lvac($AA2328)</f>
        <v>33300.242269378221</v>
      </c>
      <c r="AL2328" s="21">
        <f t="shared" si="3316"/>
        <v>7.7646054843497486E-2</v>
      </c>
      <c r="AM2328" s="10" cm="1">
        <f t="array" ref="AM2328">Lvac($AI2328)-$BA2328</f>
        <v>5.3189731361271697E-3</v>
      </c>
      <c r="AN2328" s="10">
        <f t="shared" si="3322"/>
        <v>-5.7730621774680912E-2</v>
      </c>
      <c r="AO2328" s="3">
        <f t="shared" si="3323"/>
        <v>0.75985330516102423</v>
      </c>
      <c r="AP2328" s="3">
        <v>0.74372547162836</v>
      </c>
      <c r="AS2328" s="3">
        <f t="shared" si="3290"/>
        <v>2.2693782229907811E-3</v>
      </c>
      <c r="AT2328" s="3" cm="1">
        <f t="array" ref="AT2328">AS2328-(100000000/LvacE($A2328)-$E2328)</f>
        <v>-5.2943330956622958E-5</v>
      </c>
      <c r="AU2328" t="s">
        <v>4789</v>
      </c>
      <c r="AV2328" t="s">
        <v>4895</v>
      </c>
      <c r="AW2328" s="3">
        <v>38694.51</v>
      </c>
      <c r="AX2328" s="3">
        <v>71994.81</v>
      </c>
      <c r="AY2328" s="3"/>
      <c r="AZ2328" s="10" cm="1">
        <f t="array" ref="AZ2328">Lair(100000000/($AX2328-$AW2328))</f>
        <v>3002.1007952186992</v>
      </c>
      <c r="BA2328" s="10">
        <f t="shared" si="3324"/>
        <v>3002.9759491656237</v>
      </c>
      <c r="BB2328" s="12">
        <v>1690000</v>
      </c>
      <c r="BC2328" s="3">
        <v>0.01</v>
      </c>
      <c r="BD2328" s="12" cm="1">
        <f t="array" ref="BD2328">SfromgA($BB2328,$BA2328,"")</f>
        <v>2.2587888036749507E-2</v>
      </c>
      <c r="BE2328" s="29">
        <f t="shared" si="3325"/>
        <v>776.41738720194712</v>
      </c>
      <c r="BG2328" s="3"/>
      <c r="BH2328" s="3"/>
      <c r="BI2328" s="12">
        <f t="shared" si="3326"/>
        <v>1690000</v>
      </c>
      <c r="BJ2328" s="29">
        <f t="shared" si="3327"/>
        <v>776.41738720194712</v>
      </c>
      <c r="BK2328" s="3"/>
      <c r="BL2328" s="13">
        <f>EXP(BK$4341*$AX2328+BK$4342)*$BI2328/(100000000/($AX2328-$AW2328))</f>
        <v>0.26624759394665137</v>
      </c>
      <c r="BM2328" s="3"/>
      <c r="BN2328" s="16" cm="1">
        <f t="array" ref="BN2328">$C2328*EXP(poly_from_str(100000000/$E2328,BN$4342))</f>
        <v>3.9077258652329707</v>
      </c>
      <c r="BO2328" s="3">
        <f t="shared" si="3329"/>
        <v>0.69314718055994529</v>
      </c>
      <c r="BP2328" s="17"/>
      <c r="BY2328">
        <v>3699</v>
      </c>
    </row>
    <row r="2329" spans="1:77" hidden="1" x14ac:dyDescent="0.25">
      <c r="A2329" t="s">
        <v>3061</v>
      </c>
      <c r="B2329" s="2" t="str">
        <f t="shared" si="3282"/>
        <v/>
      </c>
      <c r="C2329">
        <v>1</v>
      </c>
      <c r="E2329" t="s">
        <v>3062</v>
      </c>
      <c r="R2329">
        <v>23</v>
      </c>
      <c r="S2329" t="s">
        <v>22</v>
      </c>
      <c r="AA2329" s="10">
        <f t="shared" si="3284"/>
        <v>3001.8939999999998</v>
      </c>
      <c r="AB2329" s="3" cm="1">
        <f t="array" ref="AB2329">100000000/Lvac(AA2329)</f>
        <v>33302.593902263608</v>
      </c>
      <c r="AC2329" s="28">
        <f t="shared" si="3285"/>
        <v>3.3312302166565509E-7</v>
      </c>
      <c r="AD2329" s="28">
        <f t="shared" si="3286"/>
        <v>3.0027691024152599E-7</v>
      </c>
      <c r="AE2329" s="21">
        <f t="shared" si="3287"/>
        <v>33302.591749315499</v>
      </c>
      <c r="AF2329" s="10" cm="1">
        <f t="array" ref="AF2329">Lair(100000000/AE2329)</f>
        <v>3001.8941940748496</v>
      </c>
      <c r="AG2329" s="10">
        <f t="shared" si="3288"/>
        <v>1.0546930355013136E-2</v>
      </c>
      <c r="AH2329" s="10" t="b">
        <f t="shared" si="3283"/>
        <v>1</v>
      </c>
      <c r="AI2329" s="10">
        <f t="shared" si="3289"/>
        <v>3001.8939999999998</v>
      </c>
      <c r="AJ2329">
        <v>3.0000000000000001E-3</v>
      </c>
      <c r="AK2329" s="3" cm="1">
        <f t="array" ref="AK2329">100000000/Lvac($AA2329)</f>
        <v>33302.593902263608</v>
      </c>
      <c r="AL2329" s="21">
        <f t="shared" si="3316"/>
        <v>3.328158213007882E-2</v>
      </c>
      <c r="AM2329" s="21"/>
      <c r="AN2329" s="21"/>
      <c r="AO2329" s="21"/>
      <c r="AP2329" s="21"/>
      <c r="AS2329" s="3">
        <f t="shared" si="3290"/>
        <v>3.9022636119625531E-3</v>
      </c>
      <c r="AT2329" s="3" cm="1">
        <f t="array" ref="AT2329">AS2329-(100000000/LvacE($A2329)-$E2329)</f>
        <v>-5.2938070439267904E-5</v>
      </c>
      <c r="BB2329"/>
      <c r="BC2329"/>
      <c r="BD2329"/>
      <c r="BE2329"/>
      <c r="BF2329"/>
      <c r="BG2329"/>
      <c r="BH2329"/>
      <c r="BI2329"/>
      <c r="BJ2329"/>
      <c r="BN2329" s="16" cm="1">
        <f t="array" ref="BN2329">$C2329*EXP(poly_from_str(100000000/$E2329,BN$4342))</f>
        <v>1.9534512103035671</v>
      </c>
      <c r="BO2329" s="16"/>
      <c r="BY2329" t="e">
        <v>#N/A</v>
      </c>
    </row>
    <row r="2330" spans="1:77" hidden="1" x14ac:dyDescent="0.25">
      <c r="A2330" t="s">
        <v>3063</v>
      </c>
      <c r="B2330" s="2" t="str">
        <f t="shared" si="3282"/>
        <v/>
      </c>
      <c r="C2330">
        <v>20</v>
      </c>
      <c r="D2330" t="s">
        <v>14</v>
      </c>
      <c r="E2330" t="s">
        <v>3064</v>
      </c>
      <c r="F2330">
        <v>35024</v>
      </c>
      <c r="G2330" t="s">
        <v>5</v>
      </c>
      <c r="H2330" s="5" t="s">
        <v>8</v>
      </c>
      <c r="I2330">
        <v>68331</v>
      </c>
      <c r="J2330" t="s">
        <v>3</v>
      </c>
      <c r="K2330" s="5" t="s">
        <v>8</v>
      </c>
      <c r="L2330">
        <v>35024.49</v>
      </c>
      <c r="M2330" t="str">
        <f t="shared" ref="M2330:M2332" si="3330">$G2330&amp;""</f>
        <v>e</v>
      </c>
      <c r="N2330" t="str">
        <f t="shared" ref="N2330:N2332" si="3331">$H2330&amp;""</f>
        <v>7/2</v>
      </c>
      <c r="O2330">
        <v>68331.73</v>
      </c>
      <c r="P2330" t="str">
        <f t="shared" ref="P2330:P2332" si="3332">$J2330&amp;""</f>
        <v>o</v>
      </c>
      <c r="Q2330" t="str">
        <f t="shared" ref="Q2330:Q2332" si="3333">$K2330&amp;""</f>
        <v>7/2</v>
      </c>
      <c r="R2330">
        <v>23</v>
      </c>
      <c r="S2330" t="s">
        <v>159</v>
      </c>
      <c r="AA2330" s="10">
        <f t="shared" si="3284"/>
        <v>3001.4780000000001</v>
      </c>
      <c r="AB2330" s="3" cm="1">
        <f t="array" ref="AB2330">100000000/Lvac(AA2330)</f>
        <v>33307.209392597375</v>
      </c>
      <c r="AC2330" s="28">
        <f t="shared" si="3285"/>
        <v>3.3316919197808545E-7</v>
      </c>
      <c r="AD2330" s="28">
        <f t="shared" si="3286"/>
        <v>3.0023529987542368E-7</v>
      </c>
      <c r="AE2330" s="21">
        <f t="shared" si="3287"/>
        <v>33307.20972779546</v>
      </c>
      <c r="AF2330" s="10" cm="1">
        <f t="array" ref="AF2330">Lair(100000000/AE2330)</f>
        <v>3001.4779697923577</v>
      </c>
      <c r="AG2330" s="10">
        <f t="shared" si="3288"/>
        <v>1.0548468020188283E-2</v>
      </c>
      <c r="AH2330" s="10" t="b">
        <f t="shared" si="3283"/>
        <v>1</v>
      </c>
      <c r="AI2330" s="10">
        <f t="shared" ref="AI2330:AI2332" si="3334">$AF2330</f>
        <v>3001.4779697923577</v>
      </c>
      <c r="AJ2330">
        <v>7.0000000000000001E-3</v>
      </c>
      <c r="AK2330" s="3" cm="1">
        <f t="array" ref="AK2330">100000000/Lvac($AA2330)</f>
        <v>33307.209392597375</v>
      </c>
      <c r="AL2330" s="21">
        <f t="shared" si="3316"/>
        <v>7.7678553064412778E-2</v>
      </c>
      <c r="AM2330" s="10" cm="1">
        <f t="array" ref="AM2330">Lvac($AI2330)-$BA2330</f>
        <v>4.5315916872823436E-3</v>
      </c>
      <c r="AN2330" s="10">
        <f t="shared" ref="AN2330:AN2332" si="3335">$AK2330-($AX2330-$AW2330)</f>
        <v>-5.0607402627065312E-2</v>
      </c>
      <c r="AO2330" s="3">
        <f t="shared" ref="AO2330:AO2332" si="3336">AM2330/AJ2330</f>
        <v>0.6473702410403348</v>
      </c>
      <c r="AP2330" s="3">
        <v>0.6516866938000021</v>
      </c>
      <c r="AS2330" s="3">
        <f t="shared" si="3290"/>
        <v>-6.0740262415492907E-4</v>
      </c>
      <c r="AT2330" s="3" cm="1">
        <f t="array" ref="AT2330">AS2330-(100000000/LvacE($A2330)-$E2330)</f>
        <v>-5.2927731303498149E-5</v>
      </c>
      <c r="AU2330" t="s">
        <v>4765</v>
      </c>
      <c r="AV2330" t="s">
        <v>4918</v>
      </c>
      <c r="AW2330" s="3">
        <v>35024.49</v>
      </c>
      <c r="AX2330" s="3">
        <v>68331.75</v>
      </c>
      <c r="AY2330" s="3"/>
      <c r="AZ2330" s="10" cm="1">
        <f t="array" ref="AZ2330">Lair(100000000/($AX2330-$AW2330))</f>
        <v>3001.4734393295744</v>
      </c>
      <c r="BA2330" s="10">
        <f t="shared" ref="BA2330:BA2332" si="3337">100000000/($AX2330-$AW2330)</f>
        <v>3002.3484369473799</v>
      </c>
      <c r="BB2330" s="12">
        <v>19600000</v>
      </c>
      <c r="BC2330" s="3">
        <v>2.8000000000000001E-2</v>
      </c>
      <c r="BD2330" s="12" cm="1">
        <f t="array" ref="BD2330">SfromgA($BB2330,$BA2330,"")</f>
        <v>0.2618018491011378</v>
      </c>
      <c r="BE2330" s="29">
        <f t="shared" ref="BE2330:BE2332" si="3338">(10^MAX(0.05, -0.312925054856973*((LN($BD2330))^(1/3)) + 0.454808404431693)-1)*100</f>
        <v>530.68780289955419</v>
      </c>
      <c r="BG2330" s="3"/>
      <c r="BH2330" s="3"/>
      <c r="BI2330" s="12">
        <f t="shared" ref="BI2330:BI2332" si="3339">IF($BB2330="",$BF2330,$BB2330)</f>
        <v>19600000</v>
      </c>
      <c r="BJ2330" s="29">
        <f t="shared" ref="BJ2330:BJ2332" si="3340">IF($BB2330="",$BH2330,$BE2330)</f>
        <v>530.68780289955419</v>
      </c>
      <c r="BK2330" s="3">
        <f t="shared" ref="BK2330:BK2332" si="3341">LN(BN2330*100000000/($AX2330-$AW2330)/$BI2330)</f>
        <v>-5.1189766264703431</v>
      </c>
      <c r="BL2330" s="13">
        <f>EXP(BK$4341*$AX2330+BK$4342)*$BI2330/(100000000/($AX2330-$AW2330))</f>
        <v>4.0796095566619552</v>
      </c>
      <c r="BM2330" s="3">
        <f t="shared" ref="BM2330:BM2332" si="3342">LN(BL2330/$C2330)</f>
        <v>-1.5897309866137406</v>
      </c>
      <c r="BN2330" s="16" cm="1">
        <f t="array" ref="BN2330">$C2330*EXP(poly_from_str(100000000/$E2330,BN$4342))</f>
        <v>39.052754985504066</v>
      </c>
      <c r="BO2330" s="3">
        <f t="shared" ref="BO2330:BO2332" si="3343">LN($C2330)</f>
        <v>2.9957322735539909</v>
      </c>
      <c r="BP2330" s="13">
        <f t="shared" ref="BP2330:BP2331" si="3344">LN(BL2330/BN2330)</f>
        <v>-2.2589121370618654</v>
      </c>
      <c r="BY2330">
        <v>36967</v>
      </c>
    </row>
    <row r="2331" spans="1:77" hidden="1" x14ac:dyDescent="0.25">
      <c r="A2331" t="s">
        <v>3065</v>
      </c>
      <c r="B2331" s="2" t="str">
        <f t="shared" si="3282"/>
        <v/>
      </c>
      <c r="C2331">
        <v>4</v>
      </c>
      <c r="E2331" t="s">
        <v>3066</v>
      </c>
      <c r="F2331">
        <v>35828</v>
      </c>
      <c r="G2331" t="s">
        <v>5</v>
      </c>
      <c r="H2331" s="5" t="s">
        <v>4</v>
      </c>
      <c r="I2331">
        <v>69138</v>
      </c>
      <c r="J2331" t="s">
        <v>3</v>
      </c>
      <c r="K2331" s="5" t="s">
        <v>4</v>
      </c>
      <c r="L2331">
        <v>35828.46</v>
      </c>
      <c r="M2331" t="str">
        <f t="shared" si="3330"/>
        <v>e</v>
      </c>
      <c r="N2331" t="str">
        <f t="shared" si="3331"/>
        <v>9/2</v>
      </c>
      <c r="O2331">
        <v>69138.28</v>
      </c>
      <c r="P2331" t="str">
        <f t="shared" si="3332"/>
        <v>o</v>
      </c>
      <c r="Q2331" t="str">
        <f t="shared" si="3333"/>
        <v>9/2</v>
      </c>
      <c r="R2331">
        <v>23</v>
      </c>
      <c r="S2331" t="s">
        <v>159</v>
      </c>
      <c r="AA2331" s="10">
        <f t="shared" si="3284"/>
        <v>3001.2449999999999</v>
      </c>
      <c r="AB2331" s="3" cm="1">
        <f t="array" ref="AB2331">100000000/Lvac(AA2331)</f>
        <v>33309.79506995526</v>
      </c>
      <c r="AC2331" s="28">
        <f t="shared" si="3285"/>
        <v>3.3319505738451877E-7</v>
      </c>
      <c r="AD2331" s="28">
        <f t="shared" si="3286"/>
        <v>3.0021199406956999E-7</v>
      </c>
      <c r="AE2331" s="21">
        <f t="shared" si="3287"/>
        <v>33309.792271686514</v>
      </c>
      <c r="AF2331" s="10" cm="1">
        <f t="array" ref="AF2331">Lair(100000000/AE2331)</f>
        <v>3001.2452521374366</v>
      </c>
      <c r="AG2331" s="10">
        <f t="shared" si="3288"/>
        <v>1.0549329539900152E-2</v>
      </c>
      <c r="AH2331" s="10" t="b">
        <f t="shared" si="3283"/>
        <v>1</v>
      </c>
      <c r="AI2331" s="10">
        <f t="shared" si="3334"/>
        <v>3001.2452521374366</v>
      </c>
      <c r="AJ2331">
        <v>3.0000000000000001E-3</v>
      </c>
      <c r="AK2331" s="3" cm="1">
        <f t="array" ref="AK2331">100000000/Lvac($AA2331)</f>
        <v>33309.79506995526</v>
      </c>
      <c r="AL2331" s="21">
        <f t="shared" si="3316"/>
        <v>3.3295974442174539E-2</v>
      </c>
      <c r="AM2331" s="10" cm="1">
        <f t="array" ref="AM2331">Lvac($AI2331)-$BA2331</f>
        <v>2.4990747419906256E-3</v>
      </c>
      <c r="AN2331" s="10">
        <f t="shared" si="3335"/>
        <v>-2.4930044739448931E-2</v>
      </c>
      <c r="AO2331" s="3">
        <f t="shared" si="3336"/>
        <v>0.83302491399687517</v>
      </c>
      <c r="AP2331" s="3">
        <v>0.74895815941999899</v>
      </c>
      <c r="AS2331" s="3">
        <f t="shared" si="3290"/>
        <v>5.0699552593869157E-3</v>
      </c>
      <c r="AT2331" s="3" cm="1">
        <f t="array" ref="AT2331">AS2331-(100000000/LvacE($A2331)-$E2331)</f>
        <v>-5.2921917813364416E-5</v>
      </c>
      <c r="AU2331" t="s">
        <v>4768</v>
      </c>
      <c r="AV2331" t="s">
        <v>4874</v>
      </c>
      <c r="AW2331" s="3">
        <v>35828.46</v>
      </c>
      <c r="AX2331" s="3">
        <v>69138.28</v>
      </c>
      <c r="AY2331" s="3"/>
      <c r="AZ2331" s="10" cm="1">
        <f t="array" ref="AZ2331">Lair(100000000/($AX2331-$AW2331))</f>
        <v>3001.2427536852488</v>
      </c>
      <c r="BA2331" s="10">
        <f t="shared" si="3337"/>
        <v>3002.1176938212216</v>
      </c>
      <c r="BB2331" s="12">
        <v>17400000</v>
      </c>
      <c r="BC2331" s="3">
        <v>2.1999999999999999E-2</v>
      </c>
      <c r="BD2331" s="12" cm="1">
        <f t="array" ref="BD2331">SfromgA($BB2331,$BA2331,"")</f>
        <v>0.2323623449519836</v>
      </c>
      <c r="BE2331" s="29">
        <f t="shared" si="3338"/>
        <v>545.29955161886028</v>
      </c>
      <c r="BG2331" s="3"/>
      <c r="BH2331" s="3"/>
      <c r="BI2331" s="12">
        <f t="shared" si="3339"/>
        <v>17400000</v>
      </c>
      <c r="BJ2331" s="29">
        <f t="shared" si="3340"/>
        <v>545.29955161886028</v>
      </c>
      <c r="BK2331" s="3">
        <f t="shared" si="3341"/>
        <v>-6.6096658979806318</v>
      </c>
      <c r="BL2331" s="13">
        <f>EXP(BK$4341*$AX2331+BK$4342)*$BI2331/(100000000/($AX2331-$AW2331))</f>
        <v>3.406681023481688</v>
      </c>
      <c r="BM2331" s="3">
        <f t="shared" si="3342"/>
        <v>-0.16055585069205958</v>
      </c>
      <c r="BN2331" s="16" cm="1">
        <f t="array" ref="BN2331">$C2331*EXP(poly_from_str(100000000/$E2331,BN$4342))</f>
        <v>7.8087246201715779</v>
      </c>
      <c r="BO2331" s="3">
        <f t="shared" si="3343"/>
        <v>1.3862943611198906</v>
      </c>
      <c r="BP2331" s="13">
        <f t="shared" si="3344"/>
        <v>-0.8295031392144061</v>
      </c>
      <c r="BY2331">
        <v>7392</v>
      </c>
    </row>
    <row r="2332" spans="1:77" hidden="1" x14ac:dyDescent="0.25">
      <c r="A2332" t="s">
        <v>3067</v>
      </c>
      <c r="B2332" s="2" t="str">
        <f t="shared" si="3282"/>
        <v/>
      </c>
      <c r="C2332">
        <v>6</v>
      </c>
      <c r="D2332" t="s">
        <v>14</v>
      </c>
      <c r="E2332" t="s">
        <v>3068</v>
      </c>
      <c r="F2332">
        <v>30505</v>
      </c>
      <c r="G2332" t="s">
        <v>5</v>
      </c>
      <c r="H2332" s="5" t="s">
        <v>16</v>
      </c>
      <c r="I2332">
        <v>63816</v>
      </c>
      <c r="J2332" t="s">
        <v>3</v>
      </c>
      <c r="K2332" s="5" t="s">
        <v>16</v>
      </c>
      <c r="L2332">
        <v>30505.72</v>
      </c>
      <c r="M2332" t="str">
        <f t="shared" si="3330"/>
        <v>e</v>
      </c>
      <c r="N2332" t="str">
        <f t="shared" si="3331"/>
        <v>11/2</v>
      </c>
      <c r="O2332">
        <v>63816.91</v>
      </c>
      <c r="P2332" t="str">
        <f t="shared" si="3332"/>
        <v>o</v>
      </c>
      <c r="Q2332" t="str">
        <f t="shared" si="3333"/>
        <v>11/2</v>
      </c>
      <c r="R2332">
        <v>23</v>
      </c>
      <c r="S2332" t="s">
        <v>159</v>
      </c>
      <c r="AA2332" s="10">
        <f t="shared" si="3284"/>
        <v>3001.1210000000001</v>
      </c>
      <c r="AB2332" s="3" cm="1">
        <f t="array" ref="AB2332">100000000/Lvac(AA2332)</f>
        <v>33311.171302270923</v>
      </c>
      <c r="AC2332" s="28">
        <f t="shared" si="3285"/>
        <v>3.3320882430265226E-7</v>
      </c>
      <c r="AD2332" s="28">
        <f t="shared" si="3286"/>
        <v>3.0019959097980652E-7</v>
      </c>
      <c r="AE2332" s="21">
        <f t="shared" si="3287"/>
        <v>33311.17058345316</v>
      </c>
      <c r="AF2332" s="10" cm="1">
        <f t="array" ref="AF2332">Lair(100000000/AE2332)</f>
        <v>3001.1210647635735</v>
      </c>
      <c r="AG2332" s="10">
        <f t="shared" si="3288"/>
        <v>1.0549788112886972E-2</v>
      </c>
      <c r="AH2332" s="10" t="b">
        <f t="shared" si="3283"/>
        <v>1</v>
      </c>
      <c r="AI2332" s="10">
        <f t="shared" si="3334"/>
        <v>3001.1210647635735</v>
      </c>
      <c r="AJ2332">
        <v>7.0000000000000001E-3</v>
      </c>
      <c r="AK2332" s="3" cm="1">
        <f t="array" ref="AK2332">100000000/Lvac($AA2332)</f>
        <v>33311.171302270923</v>
      </c>
      <c r="AL2332" s="21">
        <f t="shared" si="3316"/>
        <v>7.7697031903731645E-2</v>
      </c>
      <c r="AM2332" s="10" cm="1">
        <f t="array" ref="AM2332">Lvac($AI2332)-$BA2332</f>
        <v>1.7498142651675153E-3</v>
      </c>
      <c r="AN2332" s="10">
        <f t="shared" si="3335"/>
        <v>-1.8697729079576675E-2</v>
      </c>
      <c r="AO2332" s="3">
        <f t="shared" si="3336"/>
        <v>0.24997346645250218</v>
      </c>
      <c r="AP2332" s="3">
        <v>0.24071922208739643</v>
      </c>
      <c r="AS2332" s="3">
        <f t="shared" si="3290"/>
        <v>1.3022709244978614E-3</v>
      </c>
      <c r="AT2332" s="3" cm="1">
        <f t="array" ref="AT2332">AS2332-(100000000/LvacE($A2332)-$E2332)</f>
        <v>-5.2918825531378388E-5</v>
      </c>
      <c r="AU2332" t="s">
        <v>4701</v>
      </c>
      <c r="AV2332" t="s">
        <v>4923</v>
      </c>
      <c r="AW2332" s="3">
        <v>30505.72</v>
      </c>
      <c r="AX2332" s="3">
        <v>63816.91</v>
      </c>
      <c r="AY2332" s="3"/>
      <c r="AZ2332" s="10" cm="1">
        <f t="array" ref="AZ2332">Lair(100000000/($AX2332-$AW2332))</f>
        <v>3001.1193153852064</v>
      </c>
      <c r="BA2332" s="10">
        <f t="shared" si="3337"/>
        <v>3001.9942247635104</v>
      </c>
      <c r="BB2332" s="12">
        <v>149000000</v>
      </c>
      <c r="BC2332" s="3">
        <v>0.36399999999999999</v>
      </c>
      <c r="BD2332" s="12" cm="1">
        <f t="array" ref="BD2332">SfromgA($BB2332,$BA2332,"")</f>
        <v>1.9895240140531945</v>
      </c>
      <c r="BE2332" s="29">
        <f t="shared" si="3338"/>
        <v>50.859218363941515</v>
      </c>
      <c r="BG2332" s="3"/>
      <c r="BH2332" s="3"/>
      <c r="BI2332" s="12">
        <f t="shared" si="3339"/>
        <v>149000000</v>
      </c>
      <c r="BJ2332" s="29">
        <f t="shared" si="3340"/>
        <v>50.859218363941515</v>
      </c>
      <c r="BK2332" s="3">
        <f t="shared" si="3341"/>
        <v>-8.3518434790552085</v>
      </c>
      <c r="BL2332" s="13">
        <f>EXP(BK$4341*$AX2332+BK$4342)*$BI2332/(100000000/($AX2332-$AW2332))</f>
        <v>43.709883815156388</v>
      </c>
      <c r="BM2332" s="3">
        <f t="shared" si="3342"/>
        <v>1.9858147815598191</v>
      </c>
      <c r="BN2332" s="16" cm="1">
        <f t="array" ref="BN2332">$C2332*EXP(poly_from_str(100000000/$E2332,BN$4342))</f>
        <v>11.71161748342921</v>
      </c>
      <c r="BO2332" s="3">
        <f t="shared" si="3343"/>
        <v>1.791759469228055</v>
      </c>
      <c r="BP2332" s="13">
        <f>LN(BL2332/BN2332)</f>
        <v>1.3169929543286063</v>
      </c>
      <c r="BY2332">
        <v>11087</v>
      </c>
    </row>
    <row r="2333" spans="1:77" hidden="1" x14ac:dyDescent="0.25">
      <c r="A2333" t="s">
        <v>3069</v>
      </c>
      <c r="B2333" s="2" t="str">
        <f t="shared" si="3282"/>
        <v/>
      </c>
      <c r="C2333">
        <v>4</v>
      </c>
      <c r="E2333" t="s">
        <v>3070</v>
      </c>
      <c r="R2333">
        <v>23</v>
      </c>
      <c r="S2333" t="s">
        <v>22</v>
      </c>
      <c r="AA2333" s="10">
        <f t="shared" si="3284"/>
        <v>3000.877</v>
      </c>
      <c r="AB2333" s="3" cm="1">
        <f t="array" ref="AB2333">100000000/Lvac(AA2333)</f>
        <v>33313.879704379644</v>
      </c>
      <c r="AC2333" s="28">
        <f t="shared" si="3285"/>
        <v>3.3323591736682313E-7</v>
      </c>
      <c r="AD2333" s="28">
        <f t="shared" si="3286"/>
        <v>3.0017518490004454E-7</v>
      </c>
      <c r="AE2333" s="21">
        <f t="shared" si="3287"/>
        <v>33313.879867577736</v>
      </c>
      <c r="AF2333" s="10" cm="1">
        <f t="array" ref="AF2333">Lair(100000000/AE2333)</f>
        <v>3000.8769852986761</v>
      </c>
      <c r="AG2333" s="10">
        <f t="shared" si="3288"/>
        <v>1.0550690632168472E-2</v>
      </c>
      <c r="AH2333" s="10" t="b">
        <f t="shared" si="3283"/>
        <v>1</v>
      </c>
      <c r="AI2333" s="10">
        <f t="shared" si="3289"/>
        <v>3000.877</v>
      </c>
      <c r="AJ2333">
        <v>3.0000000000000001E-3</v>
      </c>
      <c r="AK2333" s="3" cm="1">
        <f t="array" ref="AK2333">100000000/Lvac($AA2333)</f>
        <v>33313.879704379644</v>
      </c>
      <c r="AL2333" s="21">
        <f t="shared" si="3316"/>
        <v>3.3304143793010825E-2</v>
      </c>
      <c r="AM2333" s="21"/>
      <c r="AN2333" s="21"/>
      <c r="AO2333" s="21"/>
      <c r="AP2333" s="21"/>
      <c r="AS2333" s="3">
        <f t="shared" si="3290"/>
        <v>-2.9562035342678428E-4</v>
      </c>
      <c r="AT2333" s="3" cm="1">
        <f t="array" ref="AT2333">AS2333-(100000000/LvacE($A2333)-$E2333)</f>
        <v>-5.2912713726982474E-5</v>
      </c>
      <c r="BB2333"/>
      <c r="BC2333"/>
      <c r="BD2333"/>
      <c r="BE2333"/>
      <c r="BF2333"/>
      <c r="BG2333"/>
      <c r="BH2333"/>
      <c r="BI2333"/>
      <c r="BJ2333"/>
      <c r="BN2333" s="16" cm="1">
        <f t="array" ref="BN2333">$C2333*EXP(poly_from_str(100000000/$E2333,BN$4342))</f>
        <v>7.8058156834734183</v>
      </c>
      <c r="BO2333" s="16"/>
      <c r="BY2333" t="e">
        <v>#N/A</v>
      </c>
    </row>
    <row r="2334" spans="1:77" hidden="1" x14ac:dyDescent="0.25">
      <c r="A2334" t="s">
        <v>3071</v>
      </c>
      <c r="B2334" s="2" t="str">
        <f t="shared" si="3282"/>
        <v/>
      </c>
      <c r="C2334">
        <v>0</v>
      </c>
      <c r="E2334" t="s">
        <v>3072</v>
      </c>
      <c r="R2334">
        <v>23</v>
      </c>
      <c r="S2334" t="s">
        <v>22</v>
      </c>
      <c r="AA2334" s="10">
        <f t="shared" si="3284"/>
        <v>3000.4940000000001</v>
      </c>
      <c r="AB2334" s="3" cm="1">
        <f t="array" ref="AB2334">100000000/Lvac(AA2334)</f>
        <v>33318.131895999803</v>
      </c>
      <c r="AC2334" s="28">
        <f t="shared" si="3285"/>
        <v>3.3327845348132671E-7</v>
      </c>
      <c r="AD2334" s="28">
        <f t="shared" si="3286"/>
        <v>3.0013687535706667E-7</v>
      </c>
      <c r="AE2334" s="21">
        <f t="shared" si="3287"/>
        <v>33318.130849068169</v>
      </c>
      <c r="AF2334" s="10" cm="1">
        <f t="array" ref="AF2334">Lair(100000000/AE2334)</f>
        <v>3000.4940942863568</v>
      </c>
      <c r="AG2334" s="10">
        <f t="shared" si="3288"/>
        <v>1.0552107735592838E-2</v>
      </c>
      <c r="AH2334" s="10" t="b">
        <f t="shared" si="3283"/>
        <v>1</v>
      </c>
      <c r="AI2334" s="10">
        <f t="shared" si="3289"/>
        <v>3000.4940000000001</v>
      </c>
      <c r="AJ2334">
        <v>3.0000000000000001E-3</v>
      </c>
      <c r="AK2334" s="3" cm="1">
        <f t="array" ref="AK2334">100000000/Lvac($AA2334)</f>
        <v>33318.131895999803</v>
      </c>
      <c r="AL2334" s="21">
        <f t="shared" si="3316"/>
        <v>3.3312646413557037E-2</v>
      </c>
      <c r="AM2334" s="21"/>
      <c r="AN2334" s="21"/>
      <c r="AO2334" s="21"/>
      <c r="AP2334" s="21"/>
      <c r="AS2334" s="3">
        <f t="shared" si="3290"/>
        <v>1.8959998051286675E-3</v>
      </c>
      <c r="AT2334" s="3" cm="1">
        <f t="array" ref="AT2334">AS2334-(100000000/LvacE($A2334)-$E2334)</f>
        <v>-5.2903094911016524E-5</v>
      </c>
      <c r="BB2334"/>
      <c r="BC2334"/>
      <c r="BD2334"/>
      <c r="BE2334"/>
      <c r="BF2334"/>
      <c r="BG2334"/>
      <c r="BH2334"/>
      <c r="BI2334"/>
      <c r="BJ2334"/>
      <c r="BN2334" s="16" cm="1">
        <f t="array" ref="BN2334">$C2334*EXP(poly_from_str(100000000/$E2334,BN$4342))</f>
        <v>0</v>
      </c>
      <c r="BO2334" s="16"/>
      <c r="BY2334" t="e">
        <v>#N/A</v>
      </c>
    </row>
    <row r="2335" spans="1:77" hidden="1" x14ac:dyDescent="0.25">
      <c r="A2335" t="s">
        <v>3073</v>
      </c>
      <c r="B2335" s="2" t="str">
        <f t="shared" si="3282"/>
        <v/>
      </c>
      <c r="C2335">
        <v>150</v>
      </c>
      <c r="D2335" t="s">
        <v>170</v>
      </c>
      <c r="E2335" t="s">
        <v>3074</v>
      </c>
      <c r="F2335">
        <v>28399</v>
      </c>
      <c r="G2335" t="s">
        <v>5</v>
      </c>
      <c r="H2335" s="5" t="s">
        <v>8</v>
      </c>
      <c r="I2335">
        <v>61717</v>
      </c>
      <c r="J2335" t="s">
        <v>3</v>
      </c>
      <c r="K2335" s="5" t="s">
        <v>18</v>
      </c>
      <c r="L2335">
        <v>28399.43</v>
      </c>
      <c r="M2335" t="str">
        <f>$G2335&amp;""</f>
        <v>e</v>
      </c>
      <c r="N2335" t="str">
        <f>$H2335&amp;""</f>
        <v>7/2</v>
      </c>
      <c r="O2335">
        <v>61717.98</v>
      </c>
      <c r="P2335" t="str">
        <f>$J2335&amp;""</f>
        <v>o</v>
      </c>
      <c r="Q2335" t="str">
        <f>$K2335&amp;""</f>
        <v>5/2</v>
      </c>
      <c r="R2335">
        <v>23</v>
      </c>
      <c r="S2335" t="s">
        <v>159</v>
      </c>
      <c r="AA2335" s="10">
        <f t="shared" si="3284"/>
        <v>3000.46</v>
      </c>
      <c r="AB2335" s="3" cm="1">
        <f t="array" ref="AB2335">100000000/Lvac(AA2335)</f>
        <v>33318.509427609126</v>
      </c>
      <c r="AC2335" s="28">
        <f t="shared" si="3285"/>
        <v>3.3328223005805778E-7</v>
      </c>
      <c r="AD2335" s="28">
        <f t="shared" si="3286"/>
        <v>3.001334745099244E-7</v>
      </c>
      <c r="AE2335" s="21">
        <f t="shared" si="3287"/>
        <v>33318.509743677874</v>
      </c>
      <c r="AF2335" s="10" cm="1">
        <f t="array" ref="AF2335">Lair(100000000/AE2335)</f>
        <v>3000.4599715355871</v>
      </c>
      <c r="AG2335" s="10">
        <f t="shared" si="3288"/>
        <v>1.0552233562121996E-2</v>
      </c>
      <c r="AH2335" s="10" t="b">
        <f t="shared" si="3283"/>
        <v>1</v>
      </c>
      <c r="AI2335" s="10">
        <f>$AF2335</f>
        <v>3000.4599715355871</v>
      </c>
      <c r="AJ2335" s="10">
        <f>AL2335/AK2335*AI2335</f>
        <v>9.0053847638492477E-3</v>
      </c>
      <c r="AK2335" s="16" cm="1">
        <f t="array" ref="AK2335">100000000/Lvac($AA2335)-0</f>
        <v>33318.509427609126</v>
      </c>
      <c r="AL2335" s="16">
        <f>MAX(0.1,0.007/$AA2335*$AE2335)</f>
        <v>0.1</v>
      </c>
      <c r="AM2335" s="10" cm="1">
        <f t="array" ref="AM2335">Lvac($AI2335)-$BA2335</f>
        <v>3.6262891740079795E-3</v>
      </c>
      <c r="AN2335" s="10">
        <f>$AK2335-($AX2335-$AW2335)</f>
        <v>-4.0572390877059661E-2</v>
      </c>
      <c r="AO2335" s="3">
        <f>AM2335/AJ2335</f>
        <v>0.40268009297783341</v>
      </c>
      <c r="AP2335" s="3">
        <v>0.40584169808965043</v>
      </c>
      <c r="AS2335" s="3">
        <f t="shared" si="3290"/>
        <v>-5.7239087618654594E-4</v>
      </c>
      <c r="AT2335" s="3" cm="1">
        <f t="array" ref="AT2335">AS2335-(100000000/LvacE($A2335)-$E2335)</f>
        <v>-5.290223634801805E-5</v>
      </c>
      <c r="AU2335" t="s">
        <v>4970</v>
      </c>
      <c r="AV2335" t="s">
        <v>4875</v>
      </c>
      <c r="AW2335" s="3">
        <v>28399.43</v>
      </c>
      <c r="AX2335" s="3">
        <v>61717.98</v>
      </c>
      <c r="AY2335" s="3"/>
      <c r="AZ2335" s="10" cm="1">
        <f t="array" ref="AZ2335">Lair(100000000/($AX2335-$AW2335))</f>
        <v>3000.456346149711</v>
      </c>
      <c r="BA2335" s="10">
        <f>100000000/($AX2335-$AW2335)</f>
        <v>3001.331090338565</v>
      </c>
      <c r="BB2335" s="12">
        <v>1210000000</v>
      </c>
      <c r="BC2335" s="3">
        <v>0.77100000000000002</v>
      </c>
      <c r="BD2335" s="12" cm="1">
        <f t="array" ref="BD2335">SfromgA($BB2335,$BA2335,"")</f>
        <v>16.145832821488664</v>
      </c>
      <c r="BE2335" s="29">
        <f>(10^MAX(0.05, -0.312925054856973*((LN($BD2335))^(1/3)) + 0.454808404431693)-1)*100</f>
        <v>12.201845430196357</v>
      </c>
      <c r="BF2335" s="12">
        <v>1120764621.282377</v>
      </c>
      <c r="BG2335" s="12" cm="1">
        <f t="array" ref="BG2335">SfromgA($BF2335,$BA2335,"")</f>
        <v>14.955105956582079</v>
      </c>
      <c r="BH2335" s="29">
        <f>(10^MAX(0.05, -0.312925054856973*((LN($BG2335))^(1/3)) + 0.454808404431693)-1)*100</f>
        <v>12.201845430196357</v>
      </c>
      <c r="BI2335" s="12">
        <f>IF($BB2335="",$BF2335,$BB2335)</f>
        <v>1210000000</v>
      </c>
      <c r="BJ2335" s="29">
        <f>IF($BB2335="",$BH2335,$BE2335)</f>
        <v>12.201845430196357</v>
      </c>
      <c r="BK2335" s="3">
        <f>LN(BN2335*100000000/($AX2335-$AW2335)/$BI2335)</f>
        <v>-7.2282895781795373</v>
      </c>
      <c r="BL2335" s="13">
        <f>EXP(BK$4341*$AX2335+BK$4342)*$BI2335/(100000000/($AX2335-$AW2335))</f>
        <v>416.42298335185848</v>
      </c>
      <c r="BM2335" s="3">
        <f t="shared" ref="BM2335" si="3345">LN(BL2335/$C2335)</f>
        <v>1.0210662364908465</v>
      </c>
      <c r="BN2335" s="16" cm="1">
        <f t="array" ref="BN2335">$C2335*EXP(poly_from_str(100000000/$E2335,BN$4342))</f>
        <v>292.59384486209899</v>
      </c>
      <c r="BO2335" s="3">
        <f>LN($C2335)</f>
        <v>5.0106352940962555</v>
      </c>
      <c r="BP2335" s="13">
        <f>LN(BL2335/BN2335)</f>
        <v>0.35291607823703763</v>
      </c>
      <c r="BY2335">
        <v>277011</v>
      </c>
    </row>
    <row r="2336" spans="1:77" hidden="1" x14ac:dyDescent="0.25">
      <c r="A2336" t="s">
        <v>3075</v>
      </c>
      <c r="B2336" s="2" t="str">
        <f t="shared" si="3282"/>
        <v/>
      </c>
      <c r="C2336">
        <v>0</v>
      </c>
      <c r="E2336" t="s">
        <v>3076</v>
      </c>
      <c r="R2336">
        <v>23</v>
      </c>
      <c r="S2336" t="s">
        <v>22</v>
      </c>
      <c r="AA2336" s="10">
        <f t="shared" si="3284"/>
        <v>2998.8159999999998</v>
      </c>
      <c r="AB2336" s="3" cm="1">
        <f t="array" ref="AB2336">100000000/Lvac(AA2336)</f>
        <v>33336.774405077122</v>
      </c>
      <c r="AC2336" s="28">
        <f t="shared" si="3285"/>
        <v>3.3346494082998095E-7</v>
      </c>
      <c r="AD2336" s="28">
        <f t="shared" si="3286"/>
        <v>2.9996903355103908E-7</v>
      </c>
      <c r="AE2336" s="21">
        <f t="shared" si="3287"/>
        <v>33336.771970248199</v>
      </c>
      <c r="AF2336" s="10" cm="1">
        <f t="array" ref="AF2336">Lair(100000000/AE2336)</f>
        <v>2998.8162190348153</v>
      </c>
      <c r="AG2336" s="10">
        <f t="shared" si="3288"/>
        <v>1.0558322752225733E-2</v>
      </c>
      <c r="AH2336" s="10" t="b">
        <f t="shared" si="3283"/>
        <v>1</v>
      </c>
      <c r="AI2336" s="10">
        <f t="shared" si="3289"/>
        <v>2998.8159999999998</v>
      </c>
      <c r="AJ2336">
        <v>3.0000000000000001E-3</v>
      </c>
      <c r="AK2336" s="3" cm="1">
        <f t="array" ref="AK2336">100000000/Lvac($AA2336)</f>
        <v>33336.774405077122</v>
      </c>
      <c r="AL2336" s="21">
        <f>AJ2336/AI2336*AK2336</f>
        <v>3.3349936513354397E-2</v>
      </c>
      <c r="AM2336" s="21"/>
      <c r="AN2336" s="21"/>
      <c r="AO2336" s="21"/>
      <c r="AP2336" s="21"/>
      <c r="AS2336" s="3">
        <f t="shared" si="3290"/>
        <v>4.4050771248294041E-3</v>
      </c>
      <c r="AT2336" s="3" cm="1">
        <f t="array" ref="AT2336">AS2336-(100000000/LvacE($A2336)-$E2336)</f>
        <v>-5.2860486903227866E-5</v>
      </c>
      <c r="BB2336"/>
      <c r="BC2336"/>
      <c r="BD2336"/>
      <c r="BE2336"/>
      <c r="BF2336"/>
      <c r="BG2336"/>
      <c r="BH2336"/>
      <c r="BI2336"/>
      <c r="BJ2336"/>
      <c r="BN2336" s="16" cm="1">
        <f t="array" ref="BN2336">$C2336*EXP(poly_from_str(100000000/$E2336,BN$4342))</f>
        <v>0</v>
      </c>
      <c r="BO2336" s="16"/>
      <c r="BY2336" t="e">
        <v>#N/A</v>
      </c>
    </row>
    <row r="2337" spans="1:77" hidden="1" x14ac:dyDescent="0.25">
      <c r="A2337" t="s">
        <v>3077</v>
      </c>
      <c r="B2337" s="2" t="str">
        <f t="shared" si="3282"/>
        <v/>
      </c>
      <c r="C2337">
        <v>70</v>
      </c>
      <c r="D2337" t="s">
        <v>170</v>
      </c>
      <c r="E2337" t="s">
        <v>3078</v>
      </c>
      <c r="F2337">
        <v>35801</v>
      </c>
      <c r="G2337" t="s">
        <v>5</v>
      </c>
      <c r="H2337" s="5" t="s">
        <v>8</v>
      </c>
      <c r="I2337">
        <v>69138</v>
      </c>
      <c r="J2337" t="s">
        <v>3</v>
      </c>
      <c r="K2337" s="5" t="s">
        <v>4</v>
      </c>
      <c r="L2337">
        <v>35801.120000000003</v>
      </c>
      <c r="M2337" t="str">
        <f t="shared" ref="M2337:M2340" si="3346">$G2337&amp;""</f>
        <v>e</v>
      </c>
      <c r="N2337" t="str">
        <f t="shared" ref="N2337:N2340" si="3347">$H2337&amp;""</f>
        <v>7/2</v>
      </c>
      <c r="O2337">
        <v>69138.28</v>
      </c>
      <c r="P2337" t="str">
        <f t="shared" ref="P2337:P2340" si="3348">$J2337&amp;""</f>
        <v>o</v>
      </c>
      <c r="Q2337" t="str">
        <f t="shared" ref="Q2337:Q2340" si="3349">$K2337&amp;""</f>
        <v>9/2</v>
      </c>
      <c r="R2337">
        <v>23</v>
      </c>
      <c r="S2337" t="s">
        <v>159</v>
      </c>
      <c r="AA2337" s="10">
        <f t="shared" si="3284"/>
        <v>2998.7910000000002</v>
      </c>
      <c r="AB2337" s="3" cm="1">
        <f t="array" ref="AB2337">100000000/Lvac(AA2337)</f>
        <v>33337.052311741121</v>
      </c>
      <c r="AC2337" s="28">
        <f t="shared" si="3285"/>
        <v>3.3346772082482572E-7</v>
      </c>
      <c r="AD2337" s="28">
        <f t="shared" si="3286"/>
        <v>2.9996653292822944E-7</v>
      </c>
      <c r="AE2337" s="21">
        <f t="shared" si="3287"/>
        <v>33337.051033947806</v>
      </c>
      <c r="AF2337" s="10" cm="1">
        <f t="array" ref="AF2337">Lair(100000000/AE2337)</f>
        <v>2998.7911149471097</v>
      </c>
      <c r="AG2337" s="10">
        <f t="shared" si="3288"/>
        <v>1.055841542670715E-2</v>
      </c>
      <c r="AH2337" s="10" t="b">
        <f t="shared" si="3283"/>
        <v>1</v>
      </c>
      <c r="AI2337" s="10">
        <f t="shared" ref="AI2337:AI2340" si="3350">$AF2337</f>
        <v>2998.7911149471097</v>
      </c>
      <c r="AJ2337" s="10">
        <f>AL2337/AK2337*AI2337</f>
        <v>8.9953697372666397E-3</v>
      </c>
      <c r="AK2337" s="16" cm="1">
        <f t="array" ref="AK2337">100000000/Lvac($AA2337)-0</f>
        <v>33337.052311741121</v>
      </c>
      <c r="AL2337" s="16">
        <f>MAX(0.1,0.007/$AA2337*$AE2337)</f>
        <v>0.1</v>
      </c>
      <c r="AM2337" s="10" cm="1">
        <f t="array" ref="AM2337">Lvac($AI2337)-$BA2337</f>
        <v>9.8047254582525056E-3</v>
      </c>
      <c r="AN2337" s="10">
        <f t="shared" ref="AN2337:AN2340" si="3351">$AK2337-($AX2337-$AW2337)</f>
        <v>-0.10768825887498679</v>
      </c>
      <c r="AO2337" s="3">
        <f t="shared" ref="AO2337:AO2340" si="3352">AM2337/AJ2337</f>
        <v>1.0899747030555966</v>
      </c>
      <c r="AP2337" s="3">
        <v>1.0771930856443859</v>
      </c>
      <c r="AS2337" s="3">
        <f t="shared" si="3290"/>
        <v>2.3117411183193326E-3</v>
      </c>
      <c r="AT2337" s="3" cm="1">
        <f t="array" ref="AT2337">AS2337-(100000000/LvacE($A2337)-$E2337)</f>
        <v>-5.2859839343000203E-5</v>
      </c>
      <c r="AU2337" t="s">
        <v>4805</v>
      </c>
      <c r="AV2337" t="s">
        <v>4874</v>
      </c>
      <c r="AW2337" s="3">
        <v>35801.120000000003</v>
      </c>
      <c r="AX2337" s="3">
        <v>69138.28</v>
      </c>
      <c r="AY2337" s="3"/>
      <c r="AZ2337" s="10" cm="1">
        <f t="array" ref="AZ2337">Lair(100000000/($AX2337-$AW2337))</f>
        <v>2998.7813126636306</v>
      </c>
      <c r="BA2337" s="10">
        <f t="shared" ref="BA2337:BA2340" si="3353">100000000/($AX2337-$AW2337)</f>
        <v>2999.655639532582</v>
      </c>
      <c r="BB2337" s="12">
        <v>892000000</v>
      </c>
      <c r="BC2337" s="3">
        <v>0.749</v>
      </c>
      <c r="BD2337" s="12" cm="1">
        <f t="array" ref="BD2337">SfromgA($BB2337,$BA2337,"")</f>
        <v>11.88262566842452</v>
      </c>
      <c r="BE2337" s="29">
        <f t="shared" ref="BE2337:BE2340" si="3354">(10^MAX(0.05, -0.312925054856973*((LN($BD2337))^(1/3)) + 0.454808404431693)-1)*100</f>
        <v>12.201845430196357</v>
      </c>
      <c r="BG2337" s="3"/>
      <c r="BH2337" s="3"/>
      <c r="BI2337" s="12">
        <f t="shared" ref="BI2337:BI2339" si="3355">IF($BB2337="",$BF2337,$BB2337)</f>
        <v>892000000</v>
      </c>
      <c r="BJ2337" s="29">
        <f t="shared" ref="BJ2337:BJ2339" si="3356">IF($BB2337="",$BH2337,$BE2337)</f>
        <v>12.201845430196357</v>
      </c>
      <c r="BK2337" s="3">
        <f t="shared" ref="BK2337:BK2340" si="3357">LN(BN2337*100000000/($AX2337-$AW2337)/$BI2337)</f>
        <v>-7.687807749801987</v>
      </c>
      <c r="BL2337" s="13">
        <f>EXP(BK$4341*$AX2337+BK$4342)*$BI2337/(100000000/($AX2337-$AW2337))</f>
        <v>174.78469096774197</v>
      </c>
      <c r="BM2337" s="3">
        <f t="shared" ref="BM2337:BM2340" si="3358">LN(BL2337/$C2337)</f>
        <v>0.9150596370606241</v>
      </c>
      <c r="BN2337" s="16" cm="1">
        <f t="array" ref="BN2337">$C2337*EXP(poly_from_str(100000000/$E2337,BN$4342))</f>
        <v>136.30788215711627</v>
      </c>
      <c r="BO2337" s="3">
        <f t="shared" ref="BO2337:BO2340" si="3359">LN($C2337)</f>
        <v>4.2484952420493594</v>
      </c>
      <c r="BP2337" s="13">
        <f t="shared" ref="BP2337:BP2338" si="3360">LN(BL2337/BN2337)</f>
        <v>0.24863871260694917</v>
      </c>
      <c r="BY2337">
        <v>129081</v>
      </c>
    </row>
    <row r="2338" spans="1:77" hidden="1" x14ac:dyDescent="0.25">
      <c r="A2338" t="s">
        <v>3079</v>
      </c>
      <c r="B2338" s="2" t="str">
        <f t="shared" si="3282"/>
        <v/>
      </c>
      <c r="C2338">
        <v>9</v>
      </c>
      <c r="E2338" t="s">
        <v>3080</v>
      </c>
      <c r="F2338">
        <v>28720</v>
      </c>
      <c r="G2338" t="s">
        <v>5</v>
      </c>
      <c r="H2338" s="5" t="s">
        <v>4</v>
      </c>
      <c r="I2338">
        <v>62062</v>
      </c>
      <c r="J2338" t="s">
        <v>3</v>
      </c>
      <c r="K2338" s="5" t="s">
        <v>4</v>
      </c>
      <c r="L2338">
        <v>28720.71</v>
      </c>
      <c r="M2338" t="str">
        <f t="shared" si="3346"/>
        <v>e</v>
      </c>
      <c r="N2338" t="str">
        <f t="shared" si="3347"/>
        <v>9/2</v>
      </c>
      <c r="O2338">
        <v>62062.63</v>
      </c>
      <c r="P2338" t="str">
        <f t="shared" si="3348"/>
        <v>o</v>
      </c>
      <c r="Q2338" t="str">
        <f t="shared" si="3349"/>
        <v>9/2</v>
      </c>
      <c r="R2338">
        <v>23</v>
      </c>
      <c r="S2338" t="s">
        <v>159</v>
      </c>
      <c r="AA2338" s="10">
        <f t="shared" si="3284"/>
        <v>2998.3539999999998</v>
      </c>
      <c r="AB2338" s="3" cm="1">
        <f t="array" ref="AB2338">100000000/Lvac(AA2338)</f>
        <v>33341.910868685416</v>
      </c>
      <c r="AC2338" s="28">
        <f t="shared" si="3285"/>
        <v>3.3351632262234548E-7</v>
      </c>
      <c r="AD2338" s="28">
        <f t="shared" si="3286"/>
        <v>2.9992282204173122E-7</v>
      </c>
      <c r="AE2338" s="21">
        <f t="shared" si="3287"/>
        <v>33341.910388402488</v>
      </c>
      <c r="AF2338" s="10" cm="1">
        <f t="array" ref="AF2338">Lair(100000000/AE2338)</f>
        <v>2998.3540431924662</v>
      </c>
      <c r="AG2338" s="10">
        <f t="shared" si="3288"/>
        <v>1.0560035751062987E-2</v>
      </c>
      <c r="AH2338" s="10" t="b">
        <f t="shared" si="3283"/>
        <v>1</v>
      </c>
      <c r="AI2338" s="10">
        <f t="shared" si="3350"/>
        <v>2998.3540431924662</v>
      </c>
      <c r="AJ2338">
        <v>3.0000000000000001E-3</v>
      </c>
      <c r="AK2338" s="3" cm="1">
        <f t="array" ref="AK2338">100000000/Lvac($AA2338)</f>
        <v>33341.910868685416</v>
      </c>
      <c r="AL2338" s="21">
        <f t="shared" ref="AL2338:AL2339" si="3361">AJ2338/AI2338*AK2338</f>
        <v>3.3360214025810943E-2</v>
      </c>
      <c r="AM2338" s="10" cm="1">
        <f t="array" ref="AM2338">Lvac($AI2338)-$BA2338</f>
        <v>8.645985267321521E-4</v>
      </c>
      <c r="AN2338" s="10">
        <f t="shared" si="3351"/>
        <v>-9.1313145821914077E-3</v>
      </c>
      <c r="AO2338" s="3">
        <f t="shared" si="3352"/>
        <v>0.28819950891071738</v>
      </c>
      <c r="AP2338" s="3">
        <v>0.27379843353022199</v>
      </c>
      <c r="AS2338" s="3">
        <f t="shared" si="3290"/>
        <v>8.6868541256990284E-4</v>
      </c>
      <c r="AT2338" s="3" cm="1">
        <f t="array" ref="AT2338">AS2338-(100000000/LvacE($A2338)-$E2338)</f>
        <v>-5.2848627092316747E-5</v>
      </c>
      <c r="AU2338" t="s">
        <v>4703</v>
      </c>
      <c r="AV2338" t="s">
        <v>4843</v>
      </c>
      <c r="AW2338" s="3">
        <v>28720.71</v>
      </c>
      <c r="AX2338" s="3">
        <v>62062.63</v>
      </c>
      <c r="AY2338" s="3"/>
      <c r="AZ2338" s="10" cm="1">
        <f t="array" ref="AZ2338">Lair(100000000/($AX2338-$AW2338))</f>
        <v>2998.3531788092696</v>
      </c>
      <c r="BA2338" s="10">
        <f t="shared" si="3353"/>
        <v>2999.2273990220119</v>
      </c>
      <c r="BB2338" s="12">
        <v>117000000</v>
      </c>
      <c r="BC2338" s="3">
        <v>0.155</v>
      </c>
      <c r="BD2338" s="12" cm="1">
        <f t="array" ref="BD2338">SfromgA($BB2338,$BA2338,"")</f>
        <v>1.5579280842184764</v>
      </c>
      <c r="BE2338" s="29">
        <f t="shared" si="3354"/>
        <v>64.511725231325087</v>
      </c>
      <c r="BG2338" s="3"/>
      <c r="BH2338" s="3"/>
      <c r="BI2338" s="12">
        <f t="shared" si="3355"/>
        <v>117000000</v>
      </c>
      <c r="BJ2338" s="29">
        <f t="shared" si="3356"/>
        <v>64.511725231325087</v>
      </c>
      <c r="BK2338" s="3">
        <f t="shared" si="3357"/>
        <v>-7.7083900254501474</v>
      </c>
      <c r="BL2338" s="13">
        <f>EXP(BK$4341*$AX2338+BK$4342)*$BI2338/(100000000/($AX2338-$AW2338))</f>
        <v>39.252472343797884</v>
      </c>
      <c r="BM2338" s="3">
        <f t="shared" si="3358"/>
        <v>1.4727898545593348</v>
      </c>
      <c r="BN2338" s="16" cm="1">
        <f t="array" ref="BN2338">$C2338*EXP(poly_from_str(100000000/$E2338,BN$4342))</f>
        <v>17.517221215163126</v>
      </c>
      <c r="BO2338" s="3">
        <f t="shared" si="3359"/>
        <v>2.1972245773362196</v>
      </c>
      <c r="BP2338" s="13">
        <f t="shared" si="3360"/>
        <v>0.80682996540710128</v>
      </c>
      <c r="BY2338">
        <v>16590</v>
      </c>
    </row>
    <row r="2339" spans="1:77" hidden="1" x14ac:dyDescent="0.25">
      <c r="A2339" t="s">
        <v>3081</v>
      </c>
      <c r="B2339" s="2" t="str">
        <f t="shared" si="3282"/>
        <v/>
      </c>
      <c r="C2339">
        <v>7</v>
      </c>
      <c r="E2339" t="s">
        <v>3082</v>
      </c>
      <c r="F2339">
        <v>35024</v>
      </c>
      <c r="G2339" t="s">
        <v>5</v>
      </c>
      <c r="H2339" s="5" t="s">
        <v>8</v>
      </c>
      <c r="I2339">
        <v>68374</v>
      </c>
      <c r="J2339" t="s">
        <v>3</v>
      </c>
      <c r="K2339" s="5" t="s">
        <v>4</v>
      </c>
      <c r="L2339">
        <v>35024.49</v>
      </c>
      <c r="M2339" t="str">
        <f t="shared" si="3346"/>
        <v>e</v>
      </c>
      <c r="N2339" t="str">
        <f t="shared" si="3347"/>
        <v>7/2</v>
      </c>
      <c r="O2339">
        <v>68374.539999999994</v>
      </c>
      <c r="P2339" t="str">
        <f t="shared" si="3348"/>
        <v>o</v>
      </c>
      <c r="Q2339" t="str">
        <f t="shared" si="3349"/>
        <v>9/2</v>
      </c>
      <c r="R2339">
        <v>23</v>
      </c>
      <c r="S2339" t="s">
        <v>159</v>
      </c>
      <c r="AA2339" s="10">
        <f t="shared" si="3284"/>
        <v>2997.6210000000001</v>
      </c>
      <c r="AB2339" s="3" cm="1">
        <f t="array" ref="AB2339">100000000/Lvac(AA2339)</f>
        <v>33350.063528078288</v>
      </c>
      <c r="AC2339" s="28">
        <f t="shared" si="3285"/>
        <v>3.335978764493577E-7</v>
      </c>
      <c r="AD2339" s="28">
        <f t="shared" si="3286"/>
        <v>2.9984950378222638E-7</v>
      </c>
      <c r="AE2339" s="21">
        <f t="shared" si="3287"/>
        <v>33350.061576604647</v>
      </c>
      <c r="AF2339" s="10" cm="1">
        <f t="array" ref="AF2339">Lair(100000000/AE2339)</f>
        <v>2997.6211754127735</v>
      </c>
      <c r="AG2339" s="10">
        <f t="shared" si="3288"/>
        <v>1.0562755186209045E-2</v>
      </c>
      <c r="AH2339" s="10" t="b">
        <f t="shared" si="3283"/>
        <v>1</v>
      </c>
      <c r="AI2339" s="10">
        <f t="shared" si="3350"/>
        <v>2997.6211754127735</v>
      </c>
      <c r="AJ2339">
        <v>3.0000000000000001E-3</v>
      </c>
      <c r="AK2339" s="3" cm="1">
        <f t="array" ref="AK2339">100000000/Lvac($AA2339)</f>
        <v>33350.063528078288</v>
      </c>
      <c r="AL2339" s="21">
        <f t="shared" si="3361"/>
        <v>3.3376529164148946E-2</v>
      </c>
      <c r="AM2339" s="10" cm="1">
        <f t="array" ref="AM2339">Lvac($AI2339)-$BA2339</f>
        <v>-1.0408498228571261E-3</v>
      </c>
      <c r="AN2339" s="10">
        <f t="shared" si="3351"/>
        <v>1.3528078292438295E-2</v>
      </c>
      <c r="AO2339" s="3">
        <f t="shared" si="3352"/>
        <v>-0.34694994095237536</v>
      </c>
      <c r="AP2339" s="3">
        <v>-0.40543543036619667</v>
      </c>
      <c r="AS2339" s="3">
        <f t="shared" si="3290"/>
        <v>3.5280782904010266E-3</v>
      </c>
      <c r="AT2339" s="3" cm="1">
        <f t="array" ref="AT2339">AS2339-(100000000/LvacE($A2339)-$E2339)</f>
        <v>-5.2829687774647027E-5</v>
      </c>
      <c r="AU2339" t="s">
        <v>4765</v>
      </c>
      <c r="AV2339" t="s">
        <v>4734</v>
      </c>
      <c r="AW2339" s="3">
        <v>35024.49</v>
      </c>
      <c r="AX2339" s="3">
        <v>68374.539999999994</v>
      </c>
      <c r="AY2339" s="3"/>
      <c r="AZ2339" s="10" cm="1">
        <f t="array" ref="AZ2339">Lair(100000000/($AX2339-$AW2339))</f>
        <v>2997.6222160033867</v>
      </c>
      <c r="BA2339" s="10">
        <f t="shared" si="3353"/>
        <v>2998.4962541285549</v>
      </c>
      <c r="BB2339" s="12">
        <v>10500000</v>
      </c>
      <c r="BC2339" s="3">
        <v>2.8000000000000001E-2</v>
      </c>
      <c r="BD2339" s="12" cm="1">
        <f t="array" ref="BD2339">SfromgA($BB2339,$BA2339,"")</f>
        <v>0.13971183309638835</v>
      </c>
      <c r="BE2339" s="29">
        <f t="shared" si="3354"/>
        <v>603.01847684937093</v>
      </c>
      <c r="BG2339" s="3"/>
      <c r="BH2339" s="3"/>
      <c r="BI2339" s="12">
        <f t="shared" si="3355"/>
        <v>10500000</v>
      </c>
      <c r="BJ2339" s="29">
        <f t="shared" si="3356"/>
        <v>603.01847684937093</v>
      </c>
      <c r="BK2339" s="3">
        <f t="shared" si="3357"/>
        <v>-5.5499299329551786</v>
      </c>
      <c r="BL2339" s="13">
        <f>EXP(BK$4341*$AX2339+BK$4342)*$BI2339/(100000000/($AX2339-$AW2339))</f>
        <v>2.1812097791567098</v>
      </c>
      <c r="BM2339" s="3">
        <f t="shared" si="3358"/>
        <v>-1.1660304816118101</v>
      </c>
      <c r="BN2339" s="16" cm="1">
        <f t="array" ref="BN2339">$C2339*EXP(poly_from_str(100000000/$E2339,BN$4342))</f>
        <v>13.613877662252277</v>
      </c>
      <c r="BO2339" s="3">
        <f t="shared" si="3359"/>
        <v>1.9459101490553132</v>
      </c>
      <c r="BP2339" s="13">
        <f>LN(BL2339/BN2339)</f>
        <v>-1.8312100213697253</v>
      </c>
      <c r="BY2339">
        <v>12894</v>
      </c>
    </row>
    <row r="2340" spans="1:77" hidden="1" x14ac:dyDescent="0.25">
      <c r="A2340" t="s">
        <v>3083</v>
      </c>
      <c r="B2340" s="2" t="str">
        <f t="shared" si="3282"/>
        <v/>
      </c>
      <c r="C2340">
        <v>150</v>
      </c>
      <c r="D2340" t="s">
        <v>134</v>
      </c>
      <c r="E2340" t="s">
        <v>3084</v>
      </c>
      <c r="F2340">
        <v>28885</v>
      </c>
      <c r="G2340" t="s">
        <v>5</v>
      </c>
      <c r="H2340" s="5" t="s">
        <v>4</v>
      </c>
      <c r="I2340">
        <v>62240</v>
      </c>
      <c r="J2340" t="s">
        <v>3</v>
      </c>
      <c r="K2340" s="5" t="s">
        <v>16</v>
      </c>
      <c r="L2340">
        <v>28885.14</v>
      </c>
      <c r="M2340" t="str">
        <f t="shared" si="3346"/>
        <v>e</v>
      </c>
      <c r="N2340" t="str">
        <f t="shared" si="3347"/>
        <v>9/2</v>
      </c>
      <c r="O2340">
        <v>62240.83</v>
      </c>
      <c r="P2340" t="str">
        <f t="shared" si="3348"/>
        <v>o</v>
      </c>
      <c r="Q2340" t="str">
        <f t="shared" si="3349"/>
        <v>11/2</v>
      </c>
      <c r="R2340">
        <v>23</v>
      </c>
      <c r="S2340" t="s">
        <v>159</v>
      </c>
      <c r="AA2340" s="10">
        <f t="shared" si="3284"/>
        <v>2997.116</v>
      </c>
      <c r="AB2340" s="3" cm="1">
        <f t="array" ref="AB2340">100000000/Lvac(AA2340)</f>
        <v>33355.682618785919</v>
      </c>
      <c r="AC2340" s="28">
        <f t="shared" si="3285"/>
        <v>3.3365408612813118E-7</v>
      </c>
      <c r="AD2340" s="28">
        <f t="shared" si="3286"/>
        <v>2.9979899120301619E-7</v>
      </c>
      <c r="AE2340" s="21">
        <f t="shared" si="3287"/>
        <v>33355.681169829782</v>
      </c>
      <c r="AF2340" s="10" cm="1">
        <f t="array" ref="AF2340">Lair(100000000/AE2340)</f>
        <v>2997.1161301989337</v>
      </c>
      <c r="AG2340" s="10">
        <f t="shared" si="3288"/>
        <v>1.0564629900675502E-2</v>
      </c>
      <c r="AH2340" s="10" t="b">
        <f t="shared" si="3283"/>
        <v>1</v>
      </c>
      <c r="AI2340" s="10">
        <f t="shared" si="3350"/>
        <v>2997.1161301989337</v>
      </c>
      <c r="AJ2340" s="10">
        <f>AL2340/AK2340*AI2340</f>
        <v>7.1882591388154242E-3</v>
      </c>
      <c r="AK2340" s="23" cm="1">
        <f t="array" ref="AK2340">100000000/Lvac($AA2340)+0</f>
        <v>33355.682618785919</v>
      </c>
      <c r="AL2340" s="23">
        <f>MAX(0.08,0.007/$AA2340*$AE2340)</f>
        <v>0.08</v>
      </c>
      <c r="AM2340" s="10" cm="1">
        <f t="array" ref="AM2340">Lvac($AI2340)-$BA2340</f>
        <v>7.9365057035829523E-4</v>
      </c>
      <c r="AN2340" s="10">
        <f t="shared" si="3351"/>
        <v>-7.3812140835798346E-3</v>
      </c>
      <c r="AO2340" s="3">
        <f t="shared" si="3352"/>
        <v>0.1104092875662637</v>
      </c>
      <c r="AP2340" s="3">
        <v>9.2292058685489758E-2</v>
      </c>
      <c r="AS2340" s="3">
        <f t="shared" si="3290"/>
        <v>2.6187859184574336E-3</v>
      </c>
      <c r="AT2340" s="3" cm="1">
        <f t="array" ref="AT2340">AS2340-(100000000/LvacE($A2340)-$E2340)</f>
        <v>-5.281656194711104E-5</v>
      </c>
      <c r="AU2340" t="s">
        <v>4737</v>
      </c>
      <c r="AV2340" t="s">
        <v>4887</v>
      </c>
      <c r="AW2340" s="3">
        <v>28885.14</v>
      </c>
      <c r="AX2340" s="3">
        <v>62240.83</v>
      </c>
      <c r="AY2340" s="3"/>
      <c r="AZ2340" s="10" cm="1">
        <f t="array" ref="AZ2340">Lair(100000000/($AX2340-$AW2340))</f>
        <v>2997.1153367460029</v>
      </c>
      <c r="BA2340" s="10">
        <f t="shared" si="3353"/>
        <v>2997.9892486109566</v>
      </c>
      <c r="BB2340" s="12">
        <v>930000000</v>
      </c>
      <c r="BC2340" s="3">
        <v>0.64700000000000002</v>
      </c>
      <c r="BD2340" s="12" cm="1">
        <f t="array" ref="BD2340">SfromgA($BB2340,$BA2340,"")</f>
        <v>12.368200632677791</v>
      </c>
      <c r="BE2340" s="29">
        <f t="shared" si="3354"/>
        <v>12.201845430196357</v>
      </c>
      <c r="BF2340" s="12">
        <v>832687576.80212414</v>
      </c>
      <c r="BG2340" s="12" cm="1">
        <f t="array" ref="BG2340">SfromgA($BF2340,$BA2340,"")</f>
        <v>11.07402904755588</v>
      </c>
      <c r="BH2340" s="29">
        <f>(10^MAX(0.05, -0.312925054856973*((LN($BG2340))^(1/3)) + 0.454808404431693)-1)*100</f>
        <v>12.201845430196357</v>
      </c>
      <c r="BI2340" s="12">
        <f>IF($BB2340="",$BF2340,$BB2340)</f>
        <v>930000000</v>
      </c>
      <c r="BJ2340" s="29">
        <f>IF($BB2340="",$BH2340,$BE2340)</f>
        <v>12.201845430196357</v>
      </c>
      <c r="BK2340" s="3">
        <f t="shared" si="3357"/>
        <v>-6.969726587518343</v>
      </c>
      <c r="BL2340" s="13">
        <f>EXP(BK$4341*$AX2340+BK$4342)*$BI2340/(100000000/($AX2340-$AW2340))</f>
        <v>307.93795816205045</v>
      </c>
      <c r="BM2340" s="3">
        <f t="shared" si="3358"/>
        <v>0.71926303404785996</v>
      </c>
      <c r="BN2340" s="16" cm="1">
        <f t="array" ref="BN2340">$C2340*EXP(poly_from_str(100000000/$E2340,BN$4342))</f>
        <v>291.56747791313865</v>
      </c>
      <c r="BO2340" s="3">
        <f t="shared" si="3359"/>
        <v>5.0106352940962555</v>
      </c>
      <c r="BP2340" s="13">
        <f>LN(BL2340/BN2340)</f>
        <v>5.4626864019856052E-2</v>
      </c>
      <c r="BY2340">
        <v>276178</v>
      </c>
    </row>
    <row r="2341" spans="1:77" hidden="1" x14ac:dyDescent="0.25">
      <c r="A2341" t="s">
        <v>3085</v>
      </c>
      <c r="B2341" s="2" t="str">
        <f t="shared" si="3282"/>
        <v/>
      </c>
      <c r="C2341">
        <v>0</v>
      </c>
      <c r="E2341" t="s">
        <v>3086</v>
      </c>
      <c r="R2341">
        <v>23</v>
      </c>
      <c r="S2341" t="s">
        <v>22</v>
      </c>
      <c r="AA2341" s="10">
        <f t="shared" si="3284"/>
        <v>2997.0880000000002</v>
      </c>
      <c r="AB2341" s="3" cm="1">
        <f t="array" ref="AB2341">100000000/Lvac(AA2341)</f>
        <v>33355.99422773243</v>
      </c>
      <c r="AC2341" s="28">
        <f t="shared" si="3285"/>
        <v>3.3365720325862971E-7</v>
      </c>
      <c r="AD2341" s="28">
        <f t="shared" si="3286"/>
        <v>2.9979619050557106E-7</v>
      </c>
      <c r="AE2341" s="21">
        <f t="shared" si="3287"/>
        <v>33355.991888518278</v>
      </c>
      <c r="AF2341" s="10" cm="1">
        <f t="array" ref="AF2341">Lair(100000000/AE2341)</f>
        <v>2997.0882101909774</v>
      </c>
      <c r="AG2341" s="10">
        <f t="shared" si="3288"/>
        <v>1.05647338729681E-2</v>
      </c>
      <c r="AH2341" s="10" t="b">
        <f t="shared" si="3283"/>
        <v>1</v>
      </c>
      <c r="AI2341" s="10">
        <f t="shared" si="3289"/>
        <v>2997.0880000000002</v>
      </c>
      <c r="AJ2341">
        <v>3.0000000000000001E-3</v>
      </c>
      <c r="AK2341" s="3" cm="1">
        <f t="array" ref="AK2341">100000000/Lvac($AA2341)</f>
        <v>33355.99422773243</v>
      </c>
      <c r="AL2341" s="21">
        <f t="shared" ref="AL2341:AL2348" si="3362">AJ2341/AI2341*AK2341</f>
        <v>3.3388403237808589E-2</v>
      </c>
      <c r="AM2341" s="21"/>
      <c r="AN2341" s="21"/>
      <c r="AO2341" s="21"/>
      <c r="AP2341" s="21"/>
      <c r="AS2341" s="3">
        <f t="shared" si="3290"/>
        <v>4.2277324319002219E-3</v>
      </c>
      <c r="AT2341" s="3" cm="1">
        <f t="array" ref="AT2341">AS2341-(100000000/LvacE($A2341)-$E2341)</f>
        <v>-5.2815834351349622E-5</v>
      </c>
      <c r="BB2341"/>
      <c r="BC2341"/>
      <c r="BD2341"/>
      <c r="BE2341"/>
      <c r="BF2341"/>
      <c r="BG2341"/>
      <c r="BH2341"/>
      <c r="BI2341"/>
      <c r="BJ2341"/>
      <c r="BN2341" s="16" cm="1">
        <f t="array" ref="BN2341">$C2341*EXP(poly_from_str(100000000/$E2341,BN$4342))</f>
        <v>0</v>
      </c>
      <c r="BO2341" s="16"/>
      <c r="BY2341" t="e">
        <v>#N/A</v>
      </c>
    </row>
    <row r="2342" spans="1:77" hidden="1" x14ac:dyDescent="0.25">
      <c r="A2342" t="s">
        <v>3087</v>
      </c>
      <c r="B2342" s="2" t="str">
        <f t="shared" si="3282"/>
        <v/>
      </c>
      <c r="C2342">
        <v>0</v>
      </c>
      <c r="E2342" t="s">
        <v>3088</v>
      </c>
      <c r="R2342">
        <v>23</v>
      </c>
      <c r="S2342" t="s">
        <v>22</v>
      </c>
      <c r="AA2342" s="10">
        <f t="shared" si="3284"/>
        <v>2997.067</v>
      </c>
      <c r="AB2342" s="3" cm="1">
        <f t="array" ref="AB2342">100000000/Lvac(AA2342)</f>
        <v>33356.227938262986</v>
      </c>
      <c r="AC2342" s="28">
        <f t="shared" si="3285"/>
        <v>3.3365954114472581E-7</v>
      </c>
      <c r="AD2342" s="28">
        <f t="shared" si="3286"/>
        <v>2.997940899824882E-7</v>
      </c>
      <c r="AE2342" s="21">
        <f t="shared" si="3287"/>
        <v>33356.229079041143</v>
      </c>
      <c r="AF2342" s="10" cm="1">
        <f t="array" ref="AF2342">Lair(100000000/AE2342)</f>
        <v>2997.0668974963919</v>
      </c>
      <c r="AG2342" s="10">
        <f t="shared" si="3288"/>
        <v>1.0564811854099855E-2</v>
      </c>
      <c r="AH2342" s="10" t="b">
        <f t="shared" si="3283"/>
        <v>1</v>
      </c>
      <c r="AI2342" s="10">
        <f t="shared" si="3289"/>
        <v>2997.067</v>
      </c>
      <c r="AJ2342">
        <v>3.0000000000000001E-3</v>
      </c>
      <c r="AK2342" s="3" cm="1">
        <f t="array" ref="AK2342">100000000/Lvac($AA2342)</f>
        <v>33356.227938262986</v>
      </c>
      <c r="AL2342" s="21">
        <f t="shared" si="3362"/>
        <v>3.3388871124599137E-2</v>
      </c>
      <c r="AM2342" s="21"/>
      <c r="AN2342" s="21"/>
      <c r="AO2342" s="21"/>
      <c r="AP2342" s="21"/>
      <c r="AS2342" s="3">
        <f t="shared" si="3290"/>
        <v>-2.0617370173567906E-3</v>
      </c>
      <c r="AT2342" s="3" cm="1">
        <f t="array" ref="AT2342">AS2342-(100000000/LvacE($A2342)-$E2342)</f>
        <v>-5.2815281378570944E-5</v>
      </c>
      <c r="BB2342"/>
      <c r="BC2342"/>
      <c r="BD2342"/>
      <c r="BE2342"/>
      <c r="BF2342"/>
      <c r="BG2342"/>
      <c r="BH2342"/>
      <c r="BI2342"/>
      <c r="BJ2342"/>
      <c r="BN2342" s="16" cm="1">
        <f t="array" ref="BN2342">$C2342*EXP(poly_from_str(100000000/$E2342,BN$4342))</f>
        <v>0</v>
      </c>
      <c r="BO2342" s="16"/>
      <c r="BY2342" t="e">
        <v>#N/A</v>
      </c>
    </row>
    <row r="2343" spans="1:77" hidden="1" x14ac:dyDescent="0.25">
      <c r="A2343" t="s">
        <v>3089</v>
      </c>
      <c r="B2343" s="2" t="str">
        <f t="shared" si="3282"/>
        <v/>
      </c>
      <c r="C2343">
        <v>1</v>
      </c>
      <c r="E2343" t="s">
        <v>3090</v>
      </c>
      <c r="R2343">
        <v>23</v>
      </c>
      <c r="S2343" t="s">
        <v>22</v>
      </c>
      <c r="AA2343" s="10">
        <f t="shared" si="3284"/>
        <v>2996.0529999999999</v>
      </c>
      <c r="AB2343" s="3" cm="1">
        <f t="array" ref="AB2343">100000000/Lvac(AA2343)</f>
        <v>33367.516716288759</v>
      </c>
      <c r="AC2343" s="28">
        <f t="shared" si="3285"/>
        <v>3.3377246664194526E-7</v>
      </c>
      <c r="AD2343" s="28">
        <f t="shared" si="3286"/>
        <v>2.9969266472618197E-7</v>
      </c>
      <c r="AE2343" s="21">
        <f t="shared" si="3287"/>
        <v>33367.518534294977</v>
      </c>
      <c r="AF2343" s="10" cm="1">
        <f t="array" ref="AF2343">Lair(100000000/AE2343)</f>
        <v>2996.0528367551783</v>
      </c>
      <c r="AG2343" s="10">
        <f t="shared" si="3288"/>
        <v>1.056857918005602E-2</v>
      </c>
      <c r="AH2343" s="10" t="b">
        <f t="shared" si="3283"/>
        <v>1</v>
      </c>
      <c r="AI2343" s="10">
        <f t="shared" si="3289"/>
        <v>2996.0529999999999</v>
      </c>
      <c r="AJ2343">
        <v>3.0000000000000001E-3</v>
      </c>
      <c r="AK2343" s="3" cm="1">
        <f t="array" ref="AK2343">100000000/Lvac($AA2343)</f>
        <v>33367.516716288759</v>
      </c>
      <c r="AL2343" s="21">
        <f t="shared" si="3362"/>
        <v>3.3411475080336123E-2</v>
      </c>
      <c r="AM2343" s="21"/>
      <c r="AN2343" s="21"/>
      <c r="AO2343" s="21"/>
      <c r="AP2343" s="21"/>
      <c r="AS2343" s="3">
        <f t="shared" si="3290"/>
        <v>-3.2837112376000732E-3</v>
      </c>
      <c r="AT2343" s="3" cm="1">
        <f t="array" ref="AT2343">AS2343-(100000000/LvacE($A2343)-$E2343)</f>
        <v>-5.2788702305406332E-5</v>
      </c>
      <c r="BB2343"/>
      <c r="BC2343"/>
      <c r="BD2343"/>
      <c r="BE2343"/>
      <c r="BF2343"/>
      <c r="BG2343"/>
      <c r="BH2343"/>
      <c r="BI2343"/>
      <c r="BJ2343"/>
      <c r="BN2343" s="16" cm="1">
        <f t="array" ref="BN2343">$C2343*EXP(poly_from_str(100000000/$E2343,BN$4342))</f>
        <v>1.9415320223404908</v>
      </c>
      <c r="BO2343" s="16"/>
      <c r="BY2343" t="e">
        <v>#N/A</v>
      </c>
    </row>
    <row r="2344" spans="1:77" hidden="1" x14ac:dyDescent="0.25">
      <c r="A2344" t="s">
        <v>3091</v>
      </c>
      <c r="B2344" s="2" t="str">
        <f t="shared" si="3282"/>
        <v/>
      </c>
      <c r="C2344">
        <v>3</v>
      </c>
      <c r="E2344" t="s">
        <v>3092</v>
      </c>
      <c r="F2344">
        <v>24788</v>
      </c>
      <c r="G2344" t="s">
        <v>5</v>
      </c>
      <c r="H2344" s="5" t="s">
        <v>4</v>
      </c>
      <c r="I2344">
        <v>58158</v>
      </c>
      <c r="J2344" t="s">
        <v>3</v>
      </c>
      <c r="K2344" s="5" t="s">
        <v>8</v>
      </c>
      <c r="L2344">
        <v>24788.02</v>
      </c>
      <c r="M2344" t="str">
        <f>$G2344&amp;""</f>
        <v>e</v>
      </c>
      <c r="N2344" t="str">
        <f>$H2344&amp;""</f>
        <v>9/2</v>
      </c>
      <c r="O2344">
        <v>58158.080000000002</v>
      </c>
      <c r="P2344" t="str">
        <f>$J2344&amp;""</f>
        <v>o</v>
      </c>
      <c r="Q2344" t="str">
        <f>$K2344&amp;""</f>
        <v>7/2</v>
      </c>
      <c r="R2344">
        <v>23</v>
      </c>
      <c r="AA2344" s="10">
        <f t="shared" si="3284"/>
        <v>2995.8270000000002</v>
      </c>
      <c r="AB2344" s="3" cm="1">
        <f t="array" ref="AB2344">100000000/Lvac(AA2344)</f>
        <v>33370.033796906471</v>
      </c>
      <c r="AC2344" s="28">
        <f t="shared" si="3285"/>
        <v>3.3379764585872281E-7</v>
      </c>
      <c r="AD2344" s="28">
        <f t="shared" si="3286"/>
        <v>2.9967005909736409E-7</v>
      </c>
      <c r="AE2344" s="21">
        <f t="shared" si="3287"/>
        <v>33370.031694489793</v>
      </c>
      <c r="AF2344" s="10" cm="1">
        <f t="array" ref="AF2344">Lair(100000000/AE2344)</f>
        <v>2995.827188754527</v>
      </c>
      <c r="AG2344" s="10">
        <f t="shared" si="3288"/>
        <v>1.0569419361816698E-2</v>
      </c>
      <c r="AH2344" s="10" t="b">
        <f t="shared" si="3283"/>
        <v>1</v>
      </c>
      <c r="AI2344" s="10">
        <f>$AF2344</f>
        <v>2995.827188754527</v>
      </c>
      <c r="AJ2344">
        <v>3.0000000000000001E-3</v>
      </c>
      <c r="AK2344" s="3" cm="1">
        <f t="array" ref="AK2344">100000000/Lvac($AA2344)</f>
        <v>33370.033796906471</v>
      </c>
      <c r="AL2344" s="21">
        <f t="shared" si="3362"/>
        <v>3.3416514065465433E-2</v>
      </c>
      <c r="AM2344" s="10" cm="1">
        <f t="array" ref="AM2344">Lvac($AI2344)-$BA2344</f>
        <v>2.5418936766072875E-3</v>
      </c>
      <c r="AN2344" s="10">
        <f>$AK2344-($AX2344-$AW2344)</f>
        <v>-2.6203093526419252E-2</v>
      </c>
      <c r="AO2344" s="3">
        <f>AM2344/AJ2344</f>
        <v>0.84729789220242913</v>
      </c>
      <c r="AP2344" s="3">
        <v>0.78436404616392486</v>
      </c>
      <c r="AS2344" s="3">
        <f t="shared" si="3290"/>
        <v>3.7969064724165946E-3</v>
      </c>
      <c r="AT2344" s="3" cm="1">
        <f t="array" ref="AT2344">AS2344-(100000000/LvacE($A2344)-$E2344)</f>
        <v>-5.2782743296120316E-5</v>
      </c>
      <c r="AU2344" t="s">
        <v>4700</v>
      </c>
      <c r="AV2344" t="s">
        <v>4897</v>
      </c>
      <c r="AW2344" s="3">
        <v>24788.02</v>
      </c>
      <c r="AX2344" s="3">
        <v>58158.080000000002</v>
      </c>
      <c r="AY2344" s="3"/>
      <c r="AZ2344" s="10" cm="1">
        <f t="array" ref="AZ2344">Lair(100000000/($AX2344-$AW2344))</f>
        <v>2995.8246474937773</v>
      </c>
      <c r="BA2344" s="10">
        <f>100000000/($AX2344-$AW2344)</f>
        <v>2996.6982378815023</v>
      </c>
      <c r="BB2344" s="12">
        <v>800000</v>
      </c>
      <c r="BC2344" s="3">
        <v>1.2E-2</v>
      </c>
      <c r="BD2344" s="12" cm="1">
        <f t="array" ref="BD2344">SfromgA($BB2344,$BA2344,"")</f>
        <v>1.0625573611352189E-2</v>
      </c>
      <c r="BE2344" s="29">
        <f>(10^MAX(0.05, -0.312925054856973*((LN($BD2344))^(1/3)) + 0.454808404431693)-1)*100</f>
        <v>840.01188100077866</v>
      </c>
      <c r="BG2344" s="3"/>
      <c r="BH2344" s="3"/>
      <c r="BI2344" s="12">
        <f>IF($BB2344="",$BF2344,$BB2344)</f>
        <v>800000</v>
      </c>
      <c r="BJ2344" s="29">
        <f>IF($BB2344="",$BH2344,$BE2344)</f>
        <v>840.01188100077866</v>
      </c>
      <c r="BK2344" s="3"/>
      <c r="BL2344" s="13">
        <f>EXP(BK$4341*$AX2344+BK$4342)*$BI2344/(100000000/($AX2344-$AW2344))</f>
        <v>0.36139233255471609</v>
      </c>
      <c r="BM2344" s="3"/>
      <c r="BN2344" s="16" cm="1">
        <f t="array" ref="BN2344">$C2344*EXP(poly_from_str(100000000/$E2344,BN$4342))</f>
        <v>5.8231511209152558</v>
      </c>
      <c r="BO2344" s="3">
        <f>LN($C2344)</f>
        <v>1.0986122886681098</v>
      </c>
      <c r="BP2344" s="17"/>
      <c r="BR2344" s="12">
        <v>24100000</v>
      </c>
      <c r="BS2344" s="3">
        <f t="shared" ref="BS2344" si="3363">LN(BV2344*100000000/($AX2344-$AW2344)/$BR2344)</f>
        <v>-6.3555340646679905</v>
      </c>
      <c r="BT2344" s="13">
        <f>EXP(BS$4338*$AX2344+BS$4336)*$BR2344/(100000000/($AX2344-$AW2344))</f>
        <v>8.2471926565183509</v>
      </c>
      <c r="BU2344" s="3">
        <f>LN(BT2344/$BN2344)</f>
        <v>0.34803131344475985</v>
      </c>
      <c r="BV2344" s="3" cm="1">
        <f t="array" ref="BV2344">$BN2344*EXP(poly_from_str(100000000/$E2344,BV$4341))</f>
        <v>13.97013671580574</v>
      </c>
      <c r="BW2344" s="12" t="s">
        <v>14</v>
      </c>
      <c r="BX2344" s="3">
        <f>LN(BT2344/BV2344)</f>
        <v>-0.52704910122805582</v>
      </c>
      <c r="BY2344">
        <v>5517</v>
      </c>
    </row>
    <row r="2345" spans="1:77" hidden="1" x14ac:dyDescent="0.25">
      <c r="A2345" t="s">
        <v>3093</v>
      </c>
      <c r="B2345" s="2" t="str">
        <f t="shared" si="3282"/>
        <v/>
      </c>
      <c r="C2345">
        <v>4</v>
      </c>
      <c r="E2345" t="s">
        <v>3094</v>
      </c>
      <c r="R2345">
        <v>23</v>
      </c>
      <c r="S2345" t="s">
        <v>22</v>
      </c>
      <c r="AA2345" s="10">
        <f t="shared" si="3284"/>
        <v>2995.7350000000001</v>
      </c>
      <c r="AB2345" s="3" cm="1">
        <f t="array" ref="AB2345">100000000/Lvac(AA2345)</f>
        <v>33371.058557952994</v>
      </c>
      <c r="AC2345" s="28">
        <f t="shared" si="3285"/>
        <v>3.3380789689341678E-7</v>
      </c>
      <c r="AD2345" s="28">
        <f t="shared" si="3286"/>
        <v>2.9966085680601819E-7</v>
      </c>
      <c r="AE2345" s="21">
        <f t="shared" si="3287"/>
        <v>33371.059356484606</v>
      </c>
      <c r="AF2345" s="10" cm="1">
        <f t="array" ref="AF2345">Lair(100000000/AE2345)</f>
        <v>2995.7349283124095</v>
      </c>
      <c r="AG2345" s="10">
        <f t="shared" si="3288"/>
        <v>1.0569761437168673E-2</v>
      </c>
      <c r="AH2345" s="10" t="b">
        <f t="shared" si="3283"/>
        <v>1</v>
      </c>
      <c r="AI2345" s="10">
        <f t="shared" si="3289"/>
        <v>2995.7350000000001</v>
      </c>
      <c r="AJ2345">
        <v>3.0000000000000001E-3</v>
      </c>
      <c r="AK2345" s="3" cm="1">
        <f t="array" ref="AK2345">100000000/Lvac($AA2345)</f>
        <v>33371.058557952994</v>
      </c>
      <c r="AL2345" s="21">
        <f t="shared" si="3362"/>
        <v>3.3418568623012047E-2</v>
      </c>
      <c r="AM2345" s="21"/>
      <c r="AN2345" s="21"/>
      <c r="AO2345" s="21"/>
      <c r="AP2345" s="21"/>
      <c r="AS2345" s="3">
        <f t="shared" si="3290"/>
        <v>-1.4420470033655874E-3</v>
      </c>
      <c r="AT2345" s="3" cm="1">
        <f t="array" ref="AT2345">AS2345-(100000000/LvacE($A2345)-$E2345)</f>
        <v>-5.2780313126277179E-5</v>
      </c>
      <c r="BB2345"/>
      <c r="BC2345"/>
      <c r="BD2345"/>
      <c r="BE2345"/>
      <c r="BF2345"/>
      <c r="BG2345"/>
      <c r="BH2345"/>
      <c r="BI2345"/>
      <c r="BJ2345"/>
      <c r="BN2345" s="16" cm="1">
        <f t="array" ref="BN2345">$C2345*EXP(poly_from_str(100000000/$E2345,BN$4342))</f>
        <v>7.7634091145202087</v>
      </c>
      <c r="BO2345" s="16"/>
      <c r="BY2345" t="e">
        <v>#N/A</v>
      </c>
    </row>
    <row r="2346" spans="1:77" hidden="1" x14ac:dyDescent="0.25">
      <c r="A2346" t="s">
        <v>3095</v>
      </c>
      <c r="B2346" s="2" t="str">
        <f t="shared" si="3282"/>
        <v/>
      </c>
      <c r="C2346">
        <v>9</v>
      </c>
      <c r="D2346" t="s">
        <v>14</v>
      </c>
      <c r="E2346" t="s">
        <v>3096</v>
      </c>
      <c r="R2346">
        <v>23</v>
      </c>
      <c r="S2346" t="s">
        <v>22</v>
      </c>
      <c r="AA2346" s="10">
        <f t="shared" si="3284"/>
        <v>2995.6410000000001</v>
      </c>
      <c r="AB2346" s="3" cm="1">
        <f t="array" ref="AB2346">100000000/Lvac(AA2346)</f>
        <v>33372.10566141957</v>
      </c>
      <c r="AC2346" s="28">
        <f t="shared" si="3285"/>
        <v>3.3381837142701681E-7</v>
      </c>
      <c r="AD2346" s="28">
        <f t="shared" si="3286"/>
        <v>2.996514544648791E-7</v>
      </c>
      <c r="AE2346" s="21">
        <f t="shared" si="3287"/>
        <v>33372.108064037282</v>
      </c>
      <c r="AF2346" s="10" cm="1">
        <f t="array" ref="AF2346">Lair(100000000/AE2346)</f>
        <v>2995.6407843202992</v>
      </c>
      <c r="AG2346" s="10">
        <f t="shared" si="3288"/>
        <v>1.0570110981492704E-2</v>
      </c>
      <c r="AH2346" s="10" t="b">
        <f t="shared" si="3283"/>
        <v>1</v>
      </c>
      <c r="AI2346" s="10">
        <f t="shared" si="3289"/>
        <v>2995.6410000000001</v>
      </c>
      <c r="AJ2346">
        <v>7.0000000000000001E-3</v>
      </c>
      <c r="AK2346" s="3" cm="1">
        <f t="array" ref="AK2346">100000000/Lvac($AA2346)</f>
        <v>33372.10566141957</v>
      </c>
      <c r="AL2346" s="21">
        <f t="shared" si="3362"/>
        <v>7.7981553740897852E-2</v>
      </c>
      <c r="AM2346" s="21"/>
      <c r="AN2346" s="21"/>
      <c r="AO2346" s="21"/>
      <c r="AP2346" s="21"/>
      <c r="AS2346" s="3">
        <f t="shared" si="3290"/>
        <v>-4.3385804310673848E-3</v>
      </c>
      <c r="AT2346" s="3" cm="1">
        <f t="array" ref="AT2346">AS2346-(100000000/LvacE($A2346)-$E2346)</f>
        <v>-5.2777824748773128E-5</v>
      </c>
      <c r="BB2346"/>
      <c r="BC2346"/>
      <c r="BD2346"/>
      <c r="BE2346"/>
      <c r="BF2346"/>
      <c r="BG2346"/>
      <c r="BH2346"/>
      <c r="BI2346"/>
      <c r="BJ2346"/>
      <c r="BN2346" s="16" cm="1">
        <f t="array" ref="BN2346">$C2346*EXP(poly_from_str(100000000/$E2346,BN$4342))</f>
        <v>17.465850629252415</v>
      </c>
      <c r="BO2346" s="16"/>
      <c r="BY2346" t="e">
        <v>#N/A</v>
      </c>
    </row>
    <row r="2347" spans="1:77" hidden="1" x14ac:dyDescent="0.25">
      <c r="A2347" t="s">
        <v>3097</v>
      </c>
      <c r="B2347" s="2" t="str">
        <f t="shared" si="3282"/>
        <v/>
      </c>
      <c r="C2347">
        <v>9</v>
      </c>
      <c r="D2347" t="s">
        <v>14</v>
      </c>
      <c r="E2347" t="s">
        <v>3098</v>
      </c>
      <c r="R2347">
        <v>23</v>
      </c>
      <c r="S2347" t="s">
        <v>22</v>
      </c>
      <c r="AA2347" s="10">
        <f t="shared" si="3284"/>
        <v>2995.51</v>
      </c>
      <c r="AB2347" s="3" cm="1">
        <f t="array" ref="AB2347">100000000/Lvac(AA2347)</f>
        <v>33373.565032234081</v>
      </c>
      <c r="AC2347" s="28">
        <f t="shared" si="3285"/>
        <v>3.3383297001178429E-7</v>
      </c>
      <c r="AD2347" s="28">
        <f t="shared" si="3286"/>
        <v>2.9963835120225945E-7</v>
      </c>
      <c r="AE2347" s="21">
        <f t="shared" si="3287"/>
        <v>33373.562245267552</v>
      </c>
      <c r="AF2347" s="10" cm="1">
        <f t="array" ref="AF2347">Lair(100000000/AE2347)</f>
        <v>2995.5102501603283</v>
      </c>
      <c r="AG2347" s="10">
        <f t="shared" si="3288"/>
        <v>1.0570598167296066E-2</v>
      </c>
      <c r="AH2347" s="10" t="b">
        <f t="shared" si="3283"/>
        <v>1</v>
      </c>
      <c r="AI2347" s="10">
        <f t="shared" si="3289"/>
        <v>2995.51</v>
      </c>
      <c r="AJ2347">
        <v>7.0000000000000001E-3</v>
      </c>
      <c r="AK2347" s="3" cm="1">
        <f t="array" ref="AK2347">100000000/Lvac($AA2347)</f>
        <v>33373.565032234081</v>
      </c>
      <c r="AL2347" s="21">
        <f t="shared" si="3362"/>
        <v>7.7988374342144923E-2</v>
      </c>
      <c r="AM2347" s="21"/>
      <c r="AN2347" s="21"/>
      <c r="AO2347" s="21"/>
      <c r="AP2347" s="21"/>
      <c r="AS2347" s="3">
        <f t="shared" si="3290"/>
        <v>5.0322340830462053E-3</v>
      </c>
      <c r="AT2347" s="3" cm="1">
        <f t="array" ref="AT2347">AS2347-(100000000/LvacE($A2347)-$E2347)</f>
        <v>-5.2774368668906391E-5</v>
      </c>
      <c r="BB2347"/>
      <c r="BC2347"/>
      <c r="BD2347"/>
      <c r="BE2347"/>
      <c r="BF2347"/>
      <c r="BG2347"/>
      <c r="BH2347"/>
      <c r="BI2347"/>
      <c r="BJ2347"/>
      <c r="BN2347" s="16" cm="1">
        <f t="array" ref="BN2347">$C2347*EXP(poly_from_str(100000000/$E2347,BN$4342))</f>
        <v>17.463333474030694</v>
      </c>
      <c r="BO2347" s="16"/>
      <c r="BY2347" t="e">
        <v>#N/A</v>
      </c>
    </row>
    <row r="2348" spans="1:77" hidden="1" x14ac:dyDescent="0.25">
      <c r="A2348" t="s">
        <v>3099</v>
      </c>
      <c r="B2348" s="2" t="str">
        <f t="shared" si="3282"/>
        <v/>
      </c>
      <c r="C2348">
        <v>7</v>
      </c>
      <c r="E2348" t="s">
        <v>3100</v>
      </c>
      <c r="F2348">
        <v>27138</v>
      </c>
      <c r="G2348" t="s">
        <v>5</v>
      </c>
      <c r="H2348" s="5" t="s">
        <v>8</v>
      </c>
      <c r="I2348">
        <v>60520</v>
      </c>
      <c r="J2348" t="s">
        <v>3</v>
      </c>
      <c r="K2348" s="5" t="s">
        <v>8</v>
      </c>
      <c r="L2348">
        <v>27138.55</v>
      </c>
      <c r="M2348" t="str">
        <f t="shared" ref="M2348:M2349" si="3364">$G2348&amp;""</f>
        <v>e</v>
      </c>
      <c r="N2348" t="str">
        <f t="shared" ref="N2348:N2349" si="3365">$H2348&amp;""</f>
        <v>7/2</v>
      </c>
      <c r="O2348">
        <v>60520.32</v>
      </c>
      <c r="P2348" t="str">
        <f t="shared" ref="P2348:P2349" si="3366">$J2348&amp;""</f>
        <v>o</v>
      </c>
      <c r="Q2348" t="str">
        <f t="shared" ref="Q2348:Q2349" si="3367">$K2348&amp;""</f>
        <v>7/2</v>
      </c>
      <c r="R2348">
        <v>23</v>
      </c>
      <c r="S2348" t="s">
        <v>159</v>
      </c>
      <c r="AA2348" s="10">
        <f t="shared" si="3284"/>
        <v>2994.7750000000001</v>
      </c>
      <c r="AB2348" s="3" cm="1">
        <f t="array" ref="AB2348">100000000/Lvac(AA2348)</f>
        <v>33381.755472695542</v>
      </c>
      <c r="AC2348" s="28">
        <f t="shared" si="3285"/>
        <v>3.3391490178727953E-7</v>
      </c>
      <c r="AD2348" s="28">
        <f t="shared" si="3286"/>
        <v>2.9956483289740274E-7</v>
      </c>
      <c r="AE2348" s="21">
        <f t="shared" si="3287"/>
        <v>33381.757981118521</v>
      </c>
      <c r="AF2348" s="10" cm="1">
        <f t="array" ref="AF2348">Lair(100000000/AE2348)</f>
        <v>2994.7747749524692</v>
      </c>
      <c r="AG2348" s="10">
        <f t="shared" si="3288"/>
        <v>1.0573332800076057E-2</v>
      </c>
      <c r="AH2348" s="10" t="b">
        <f t="shared" si="3283"/>
        <v>1</v>
      </c>
      <c r="AI2348" s="10">
        <f t="shared" ref="AI2348:AI2349" si="3368">$AF2348</f>
        <v>2994.7747749524692</v>
      </c>
      <c r="AJ2348">
        <v>3.0000000000000001E-3</v>
      </c>
      <c r="AK2348" s="3" cm="1">
        <f t="array" ref="AK2348">100000000/Lvac($AA2348)</f>
        <v>33381.755472695542</v>
      </c>
      <c r="AL2348" s="21">
        <f t="shared" si="3362"/>
        <v>3.3439999313362744E-2</v>
      </c>
      <c r="AM2348" s="10" cm="1">
        <f t="array" ref="AM2348">Lvac($AI2348)-$BA2348</f>
        <v>1.0785629260681162E-3</v>
      </c>
      <c r="AN2348" s="10">
        <f t="shared" ref="AN2348:AN2349" si="3369">$AK2348-($AX2348-$AW2348)</f>
        <v>-1.4527304461807944E-2</v>
      </c>
      <c r="AO2348" s="3">
        <f t="shared" ref="AO2348:AO2349" si="3370">AM2348/AJ2348</f>
        <v>0.35952097535603872</v>
      </c>
      <c r="AP2348" s="3">
        <v>0.43455550076032523</v>
      </c>
      <c r="AS2348" s="3">
        <f t="shared" si="3290"/>
        <v>-4.5273044597706757E-3</v>
      </c>
      <c r="AT2348" s="3" cm="1">
        <f t="array" ref="AT2348">AS2348-(100000000/LvacE($A2348)-$E2348)</f>
        <v>-5.275481817079708E-5</v>
      </c>
      <c r="AU2348" t="s">
        <v>4718</v>
      </c>
      <c r="AV2348" t="s">
        <v>4725</v>
      </c>
      <c r="AW2348" s="3">
        <v>27138.55</v>
      </c>
      <c r="AX2348" s="3">
        <v>60520.32</v>
      </c>
      <c r="AY2348" s="3"/>
      <c r="AZ2348" s="10" cm="1">
        <f t="array" ref="AZ2348">Lair(100000000/($AX2348-$AW2348))</f>
        <v>2994.7736966580792</v>
      </c>
      <c r="BA2348" s="10">
        <f t="shared" ref="BA2348:BA2349" si="3371">100000000/($AX2348-$AW2348)</f>
        <v>2995.6470253075254</v>
      </c>
      <c r="BB2348" s="12">
        <v>19400000</v>
      </c>
      <c r="BC2348" s="3">
        <v>7.8E-2</v>
      </c>
      <c r="BD2348" s="12" cm="1">
        <f t="array" ref="BD2348">SfromgA($BB2348,$BA2348,"")</f>
        <v>0.25739909063356142</v>
      </c>
      <c r="BE2348" s="29">
        <f t="shared" ref="BE2348:BE2349" si="3372">(10^MAX(0.05, -0.312925054856973*((LN($BD2348))^(1/3)) + 0.454808404431693)-1)*100</f>
        <v>532.7959847391528</v>
      </c>
      <c r="BG2348" s="3"/>
      <c r="BH2348" s="3"/>
      <c r="BI2348" s="12">
        <f t="shared" ref="BI2348:BI2349" si="3373">IF($BB2348="",$BF2348,$BB2348)</f>
        <v>19400000</v>
      </c>
      <c r="BJ2348" s="29">
        <f t="shared" ref="BJ2348:BJ2349" si="3374">IF($BB2348="",$BH2348,$BE2348)</f>
        <v>532.7959847391528</v>
      </c>
      <c r="BK2348" s="3">
        <f t="shared" ref="BK2348:BK2349" si="3375">LN(BN2348*100000000/($AX2348-$AW2348)/$BI2348)</f>
        <v>-6.1678995277682045</v>
      </c>
      <c r="BL2348" s="13">
        <f>EXP(BK$4341*$AX2348+BK$4342)*$BI2348/(100000000/($AX2348-$AW2348))</f>
        <v>7.3264639606049453</v>
      </c>
      <c r="BM2348" s="3">
        <f t="shared" ref="BM2348:BM2349" si="3376">LN(BL2348/$C2348)</f>
        <v>4.5582843981911821E-2</v>
      </c>
      <c r="BN2348" s="16" cm="1">
        <f t="array" ref="BN2348">$C2348*EXP(poly_from_str(100000000/$E2348,BN$4342))</f>
        <v>13.571453425374392</v>
      </c>
      <c r="BO2348" s="3">
        <f t="shared" ref="BO2348:BO2349" si="3377">LN($C2348)</f>
        <v>1.9459101490553132</v>
      </c>
      <c r="BP2348" s="13">
        <f t="shared" ref="BP2348:BP2349" si="3378">LN(BL2348/BN2348)</f>
        <v>-0.61647558084970178</v>
      </c>
      <c r="BY2348">
        <v>12860</v>
      </c>
    </row>
    <row r="2349" spans="1:77" hidden="1" x14ac:dyDescent="0.25">
      <c r="A2349" t="s">
        <v>3101</v>
      </c>
      <c r="B2349" s="2" t="str">
        <f t="shared" si="3282"/>
        <v/>
      </c>
      <c r="C2349">
        <v>20</v>
      </c>
      <c r="D2349" t="s">
        <v>134</v>
      </c>
      <c r="E2349" t="s">
        <v>3102</v>
      </c>
      <c r="F2349">
        <v>32760</v>
      </c>
      <c r="G2349" t="s">
        <v>5</v>
      </c>
      <c r="H2349" s="5" t="s">
        <v>15</v>
      </c>
      <c r="I2349">
        <v>66148</v>
      </c>
      <c r="J2349" t="s">
        <v>3</v>
      </c>
      <c r="K2349" s="5" t="s">
        <v>15</v>
      </c>
      <c r="L2349">
        <v>32760.11</v>
      </c>
      <c r="M2349" t="str">
        <f t="shared" si="3364"/>
        <v>e</v>
      </c>
      <c r="N2349" t="str">
        <f t="shared" si="3365"/>
        <v>13/2</v>
      </c>
      <c r="O2349">
        <v>66148.399999999994</v>
      </c>
      <c r="P2349" t="str">
        <f t="shared" si="3366"/>
        <v>o</v>
      </c>
      <c r="Q2349" t="str">
        <f t="shared" si="3367"/>
        <v>13/2</v>
      </c>
      <c r="R2349">
        <v>23</v>
      </c>
      <c r="S2349" t="s">
        <v>159</v>
      </c>
      <c r="AA2349" s="10">
        <f t="shared" si="3284"/>
        <v>2994.201</v>
      </c>
      <c r="AB2349" s="3" cm="1">
        <f t="array" ref="AB2349">100000000/Lvac(AA2349)</f>
        <v>33388.154612809609</v>
      </c>
      <c r="AC2349" s="28">
        <f t="shared" si="3285"/>
        <v>3.3397891457520722E-7</v>
      </c>
      <c r="AD2349" s="28">
        <f t="shared" si="3286"/>
        <v>2.9950741860298647E-7</v>
      </c>
      <c r="AE2349" s="21">
        <f t="shared" si="3287"/>
        <v>33388.152056137369</v>
      </c>
      <c r="AF2349" s="10" cm="1">
        <f t="array" ref="AF2349">Lair(100000000/AE2349)</f>
        <v>2994.2012292884192</v>
      </c>
      <c r="AG2349" s="10">
        <f t="shared" si="3288"/>
        <v>1.0575469818627677E-2</v>
      </c>
      <c r="AH2349" s="10" t="b">
        <f t="shared" si="3283"/>
        <v>1</v>
      </c>
      <c r="AI2349" s="10">
        <f t="shared" si="3368"/>
        <v>2994.2012292884192</v>
      </c>
      <c r="AJ2349" s="10">
        <f>AL2349/AK2349*AI2349</f>
        <v>7.1742838476965059E-3</v>
      </c>
      <c r="AK2349" s="23" cm="1">
        <f t="array" ref="AK2349">100000000/Lvac($AA2349)+0</f>
        <v>33388.154612809609</v>
      </c>
      <c r="AL2349" s="23">
        <f>MAX(0.08,0.007/$AA2349*$AE2349)</f>
        <v>0.08</v>
      </c>
      <c r="AM2349" s="10" cm="1">
        <f t="array" ref="AM2349">Lvac($AI2349)-$BA2349</f>
        <v>1.2374162728974625E-2</v>
      </c>
      <c r="AN2349" s="10">
        <f t="shared" si="3369"/>
        <v>-0.1353871903847903</v>
      </c>
      <c r="AO2349" s="3">
        <f t="shared" si="3370"/>
        <v>1.7247941385742185</v>
      </c>
      <c r="AP2349" s="3">
        <v>1.6928265453539533</v>
      </c>
      <c r="AS2349" s="3">
        <f t="shared" si="3290"/>
        <v>4.6128096073516645E-3</v>
      </c>
      <c r="AT2349" s="3" cm="1">
        <f t="array" ref="AT2349">AS2349-(100000000/LvacE($A2349)-$E2349)</f>
        <v>-5.2739451348315924E-5</v>
      </c>
      <c r="AU2349" t="s">
        <v>4824</v>
      </c>
      <c r="AV2349" t="s">
        <v>4689</v>
      </c>
      <c r="AW2349" s="3">
        <v>32760.11</v>
      </c>
      <c r="AX2349" s="3">
        <v>66148.399999999994</v>
      </c>
      <c r="AY2349" s="3"/>
      <c r="AZ2349" s="10" cm="1">
        <f t="array" ref="AZ2349">Lair(100000000/($AX2349-$AW2349))</f>
        <v>2994.188858206403</v>
      </c>
      <c r="BA2349" s="10">
        <f t="shared" si="3371"/>
        <v>2995.0620412126532</v>
      </c>
      <c r="BB2349" s="12">
        <v>555000000</v>
      </c>
      <c r="BC2349" s="3">
        <v>0.77800000000000002</v>
      </c>
      <c r="BD2349" s="12" cm="1">
        <f t="array" ref="BD2349">SfromgA($BB2349,$BA2349,"")</f>
        <v>7.3594237851563031</v>
      </c>
      <c r="BE2349" s="29">
        <f t="shared" si="3372"/>
        <v>15.030170855570258</v>
      </c>
      <c r="BG2349" s="3"/>
      <c r="BH2349" s="3"/>
      <c r="BI2349" s="12">
        <f t="shared" si="3373"/>
        <v>555000000</v>
      </c>
      <c r="BJ2349" s="29">
        <f t="shared" si="3374"/>
        <v>15.030170855570258</v>
      </c>
      <c r="BK2349" s="3">
        <f t="shared" si="3375"/>
        <v>-8.4726134316174058</v>
      </c>
      <c r="BL2349" s="13">
        <f>EXP(BK$4341*$AX2349+BK$4342)*$BI2349/(100000000/($AX2349-$AW2349))</f>
        <v>136.69620096502973</v>
      </c>
      <c r="BM2349" s="3">
        <f t="shared" si="3376"/>
        <v>1.9220286787511813</v>
      </c>
      <c r="BN2349" s="16" cm="1">
        <f t="array" ref="BN2349">$C2349*EXP(poly_from_str(100000000/$E2349,BN$4342))</f>
        <v>38.750552541345989</v>
      </c>
      <c r="BO2349" s="3">
        <f t="shared" si="3377"/>
        <v>2.9957322735539909</v>
      </c>
      <c r="BP2349" s="13">
        <f t="shared" si="3378"/>
        <v>1.2606159374759673</v>
      </c>
      <c r="BY2349">
        <v>36722</v>
      </c>
    </row>
    <row r="2350" spans="1:77" hidden="1" x14ac:dyDescent="0.25">
      <c r="A2350" t="s">
        <v>3103</v>
      </c>
      <c r="B2350" s="2" t="str">
        <f t="shared" si="3282"/>
        <v/>
      </c>
      <c r="C2350">
        <v>0</v>
      </c>
      <c r="E2350" t="s">
        <v>3104</v>
      </c>
      <c r="R2350">
        <v>23</v>
      </c>
      <c r="S2350" t="s">
        <v>22</v>
      </c>
      <c r="AA2350" s="10">
        <f t="shared" si="3284"/>
        <v>2994.1619999999998</v>
      </c>
      <c r="AB2350" s="3" cm="1">
        <f t="array" ref="AB2350">100000000/Lvac(AA2350)</f>
        <v>33388.589486598474</v>
      </c>
      <c r="AC2350" s="28">
        <f t="shared" si="3285"/>
        <v>3.3398326476656912E-7</v>
      </c>
      <c r="AD2350" s="28">
        <f t="shared" si="3286"/>
        <v>2.9950351763178869E-7</v>
      </c>
      <c r="AE2350" s="21">
        <f t="shared" si="3287"/>
        <v>33388.589771160383</v>
      </c>
      <c r="AF2350" s="10" cm="1">
        <f t="array" ref="AF2350">Lair(100000000/AE2350)</f>
        <v>2994.1619744804811</v>
      </c>
      <c r="AG2350" s="10">
        <f t="shared" si="3288"/>
        <v>1.0575615061342452E-2</v>
      </c>
      <c r="AH2350" s="10" t="b">
        <f t="shared" si="3283"/>
        <v>1</v>
      </c>
      <c r="AI2350" s="10">
        <f t="shared" si="3289"/>
        <v>2994.1619999999998</v>
      </c>
      <c r="AJ2350">
        <v>3.0000000000000001E-3</v>
      </c>
      <c r="AK2350" s="3" cm="1">
        <f t="array" ref="AK2350">100000000/Lvac($AA2350)</f>
        <v>33388.589486598474</v>
      </c>
      <c r="AL2350" s="21">
        <f t="shared" ref="AL2350:AL2353" si="3379">AJ2350/AI2350*AK2350</f>
        <v>3.3453690368054706E-2</v>
      </c>
      <c r="AM2350" s="21"/>
      <c r="AN2350" s="21"/>
      <c r="AO2350" s="21"/>
      <c r="AP2350" s="21"/>
      <c r="AS2350" s="3">
        <f t="shared" si="3290"/>
        <v>-5.1340152276679873E-4</v>
      </c>
      <c r="AT2350" s="3" cm="1">
        <f t="array" ref="AT2350">AS2350-(100000000/LvacE($A2350)-$E2350)</f>
        <v>-5.2738403610419482E-5</v>
      </c>
      <c r="BB2350"/>
      <c r="BC2350"/>
      <c r="BD2350"/>
      <c r="BE2350"/>
      <c r="BF2350"/>
      <c r="BG2350"/>
      <c r="BH2350"/>
      <c r="BI2350"/>
      <c r="BJ2350"/>
      <c r="BN2350" s="16" cm="1">
        <f t="array" ref="BN2350">$C2350*EXP(poly_from_str(100000000/$E2350,BN$4342))</f>
        <v>0</v>
      </c>
      <c r="BO2350" s="16"/>
      <c r="BY2350" t="e">
        <v>#N/A</v>
      </c>
    </row>
    <row r="2351" spans="1:77" hidden="1" x14ac:dyDescent="0.25">
      <c r="A2351" t="s">
        <v>3105</v>
      </c>
      <c r="B2351" s="2" t="str">
        <f t="shared" si="3282"/>
        <v/>
      </c>
      <c r="C2351">
        <v>0</v>
      </c>
      <c r="E2351" t="s">
        <v>3106</v>
      </c>
      <c r="R2351">
        <v>23</v>
      </c>
      <c r="S2351" t="s">
        <v>22</v>
      </c>
      <c r="AA2351" s="10">
        <f t="shared" si="3284"/>
        <v>2994.1280000000002</v>
      </c>
      <c r="AB2351" s="3" cm="1">
        <f t="array" ref="AB2351">100000000/Lvac(AA2351)</f>
        <v>33388.968616580154</v>
      </c>
      <c r="AC2351" s="28">
        <f t="shared" si="3285"/>
        <v>3.3398705733355422E-7</v>
      </c>
      <c r="AD2351" s="28">
        <f t="shared" si="3286"/>
        <v>2.9950011678510616E-7</v>
      </c>
      <c r="AE2351" s="21">
        <f t="shared" si="3287"/>
        <v>33388.969383380689</v>
      </c>
      <c r="AF2351" s="10" cm="1">
        <f t="array" ref="AF2351">Lair(100000000/AE2351)</f>
        <v>2994.1279312348729</v>
      </c>
      <c r="AG2351" s="10">
        <f t="shared" si="3288"/>
        <v>1.0575741687827E-2</v>
      </c>
      <c r="AH2351" s="10" t="b">
        <f t="shared" si="3283"/>
        <v>1</v>
      </c>
      <c r="AI2351" s="10">
        <f t="shared" si="3289"/>
        <v>2994.1280000000002</v>
      </c>
      <c r="AJ2351">
        <v>3.0000000000000001E-3</v>
      </c>
      <c r="AK2351" s="3" cm="1">
        <f t="array" ref="AK2351">100000000/Lvac($AA2351)</f>
        <v>33388.968616580154</v>
      </c>
      <c r="AL2351" s="21">
        <f t="shared" si="3379"/>
        <v>3.3454450126961993E-2</v>
      </c>
      <c r="AM2351" s="21"/>
      <c r="AN2351" s="21"/>
      <c r="AO2351" s="21"/>
      <c r="AP2351" s="21"/>
      <c r="AS2351" s="3">
        <f t="shared" si="3290"/>
        <v>-1.3834198471158743E-3</v>
      </c>
      <c r="AT2351" s="3" cm="1">
        <f t="array" ref="AT2351">AS2351-(100000000/LvacE($A2351)-$E2351)</f>
        <v>-5.2737494115717709E-5</v>
      </c>
      <c r="BB2351"/>
      <c r="BC2351"/>
      <c r="BD2351"/>
      <c r="BE2351"/>
      <c r="BF2351"/>
      <c r="BG2351"/>
      <c r="BH2351"/>
      <c r="BI2351"/>
      <c r="BJ2351"/>
      <c r="BN2351" s="16" cm="1">
        <f t="array" ref="BN2351">$C2351*EXP(poly_from_str(100000000/$E2351,BN$4342))</f>
        <v>0</v>
      </c>
      <c r="BO2351" s="16"/>
      <c r="BY2351" t="e">
        <v>#N/A</v>
      </c>
    </row>
    <row r="2352" spans="1:77" hidden="1" x14ac:dyDescent="0.25">
      <c r="A2352" t="s">
        <v>3107</v>
      </c>
      <c r="B2352" s="2" t="str">
        <f t="shared" si="3282"/>
        <v/>
      </c>
      <c r="C2352">
        <v>4</v>
      </c>
      <c r="E2352" t="s">
        <v>3108</v>
      </c>
      <c r="R2352">
        <v>23</v>
      </c>
      <c r="S2352" t="s">
        <v>22</v>
      </c>
      <c r="AA2352" s="10">
        <f t="shared" si="3284"/>
        <v>2993.02</v>
      </c>
      <c r="AB2352" s="3" cm="1">
        <f t="array" ref="AB2352">100000000/Lvac(AA2352)</f>
        <v>33401.328507450395</v>
      </c>
      <c r="AC2352" s="28">
        <f t="shared" si="3285"/>
        <v>3.3411069755631436E-7</v>
      </c>
      <c r="AD2352" s="28">
        <f t="shared" si="3286"/>
        <v>2.9938928919457294E-7</v>
      </c>
      <c r="AE2352" s="21">
        <f t="shared" si="3287"/>
        <v>33401.329335285118</v>
      </c>
      <c r="AF2352" s="10" cm="1">
        <f t="array" ref="AF2352">Lair(100000000/AE2352)</f>
        <v>2993.0199258163807</v>
      </c>
      <c r="AG2352" s="10">
        <f t="shared" si="3288"/>
        <v>1.057987058346593E-2</v>
      </c>
      <c r="AH2352" s="10" t="b">
        <f t="shared" si="3283"/>
        <v>1</v>
      </c>
      <c r="AI2352" s="10">
        <f t="shared" si="3289"/>
        <v>2993.02</v>
      </c>
      <c r="AJ2352">
        <v>3.0000000000000001E-3</v>
      </c>
      <c r="AK2352" s="3" cm="1">
        <f t="array" ref="AK2352">100000000/Lvac($AA2352)</f>
        <v>33401.328507450395</v>
      </c>
      <c r="AL2352" s="21">
        <f t="shared" si="3379"/>
        <v>3.3479223500795581E-2</v>
      </c>
      <c r="AM2352" s="21"/>
      <c r="AN2352" s="21"/>
      <c r="AO2352" s="21"/>
      <c r="AP2352" s="21"/>
      <c r="AS2352" s="3">
        <f t="shared" si="3290"/>
        <v>-1.492549607064575E-3</v>
      </c>
      <c r="AT2352" s="3" cm="1">
        <f t="array" ref="AT2352">AS2352-(100000000/LvacE($A2352)-$E2352)</f>
        <v>-5.2707568102050573E-5</v>
      </c>
      <c r="BB2352"/>
      <c r="BC2352"/>
      <c r="BD2352"/>
      <c r="BE2352"/>
      <c r="BF2352"/>
      <c r="BG2352"/>
      <c r="BH2352"/>
      <c r="BI2352"/>
      <c r="BJ2352"/>
      <c r="BN2352" s="16" cm="1">
        <f t="array" ref="BN2352">$C2352*EXP(poly_from_str(100000000/$E2352,BN$4342))</f>
        <v>7.7396603548091623</v>
      </c>
      <c r="BO2352" s="16"/>
      <c r="BY2352" t="e">
        <v>#N/A</v>
      </c>
    </row>
    <row r="2353" spans="1:77" hidden="1" x14ac:dyDescent="0.25">
      <c r="A2353" t="s">
        <v>3109</v>
      </c>
      <c r="B2353" s="2" t="str">
        <f t="shared" si="3282"/>
        <v/>
      </c>
      <c r="C2353">
        <v>8</v>
      </c>
      <c r="E2353" t="s">
        <v>3110</v>
      </c>
      <c r="F2353">
        <v>29263</v>
      </c>
      <c r="G2353" t="s">
        <v>5</v>
      </c>
      <c r="H2353" s="5" t="s">
        <v>15</v>
      </c>
      <c r="I2353">
        <v>62678</v>
      </c>
      <c r="J2353" t="s">
        <v>3</v>
      </c>
      <c r="K2353" s="5" t="s">
        <v>15</v>
      </c>
      <c r="L2353">
        <v>29263.08</v>
      </c>
      <c r="M2353" t="str">
        <f t="shared" ref="M2353:M2354" si="3380">$G2353&amp;""</f>
        <v>e</v>
      </c>
      <c r="N2353" t="str">
        <f t="shared" ref="N2353:N2354" si="3381">$H2353&amp;""</f>
        <v>13/2</v>
      </c>
      <c r="O2353">
        <v>62678.7</v>
      </c>
      <c r="P2353" t="str">
        <f t="shared" ref="P2353:P2354" si="3382">$J2353&amp;""</f>
        <v>o</v>
      </c>
      <c r="Q2353" t="str">
        <f t="shared" ref="Q2353:Q2354" si="3383">$K2353&amp;""</f>
        <v>13/2</v>
      </c>
      <c r="R2353">
        <v>23</v>
      </c>
      <c r="AA2353" s="10">
        <f t="shared" si="3284"/>
        <v>2991.7449999999999</v>
      </c>
      <c r="AB2353" s="3" cm="1">
        <f t="array" ref="AB2353">100000000/Lvac(AA2353)</f>
        <v>33415.562634028734</v>
      </c>
      <c r="AC2353" s="28">
        <f t="shared" si="3285"/>
        <v>3.3425308640943666E-7</v>
      </c>
      <c r="AD2353" s="28">
        <f t="shared" si="3286"/>
        <v>2.9926175744880323E-7</v>
      </c>
      <c r="AE2353" s="21">
        <f t="shared" si="3287"/>
        <v>33415.561171969872</v>
      </c>
      <c r="AF2353" s="10" cm="1">
        <f t="array" ref="AF2353">Lair(100000000/AE2353)</f>
        <v>2991.7451309058961</v>
      </c>
      <c r="AG2353" s="10">
        <f t="shared" si="3288"/>
        <v>1.0584627472265976E-2</v>
      </c>
      <c r="AH2353" s="10" t="b">
        <f t="shared" si="3283"/>
        <v>1</v>
      </c>
      <c r="AI2353" s="10">
        <f t="shared" ref="AI2353:AI2354" si="3384">$AF2353</f>
        <v>2991.7451309058961</v>
      </c>
      <c r="AJ2353">
        <v>3.0000000000000001E-3</v>
      </c>
      <c r="AK2353" s="3" cm="1">
        <f t="array" ref="AK2353">100000000/Lvac($AA2353)</f>
        <v>33415.562634028734</v>
      </c>
      <c r="AL2353" s="21">
        <f t="shared" si="3379"/>
        <v>3.3507763367440213E-2</v>
      </c>
      <c r="AM2353" s="10" cm="1">
        <f t="array" ref="AM2353">Lvac($AI2353)-$BA2353</f>
        <v>5.2684883453366638E-3</v>
      </c>
      <c r="AN2353" s="10">
        <f t="shared" ref="AN2353:AN2354" si="3385">$AK2353-($AX2353-$AW2353)</f>
        <v>-5.7365971260878723E-2</v>
      </c>
      <c r="AO2353" s="3">
        <f t="shared" ref="AO2353:AO2354" si="3386">AM2353/AJ2353</f>
        <v>1.7561627817788878</v>
      </c>
      <c r="AP2353" s="3">
        <v>1.712516619136295</v>
      </c>
      <c r="AS2353" s="3">
        <f t="shared" si="3290"/>
        <v>2.6340287367929704E-3</v>
      </c>
      <c r="AT2353" s="3" cm="1">
        <f t="array" ref="AT2353">AS2353-(100000000/LvacE($A2353)-$E2353)</f>
        <v>-5.2672716265078634E-5</v>
      </c>
      <c r="AU2353" t="s">
        <v>4694</v>
      </c>
      <c r="AV2353" t="s">
        <v>4883</v>
      </c>
      <c r="AW2353" s="3">
        <v>29263.08</v>
      </c>
      <c r="AX2353" s="3">
        <v>62678.7</v>
      </c>
      <c r="AY2353" s="3"/>
      <c r="AZ2353" s="10" cm="1">
        <f t="array" ref="AZ2353">Lair(100000000/($AX2353-$AW2353))</f>
        <v>2991.7398637289339</v>
      </c>
      <c r="BA2353" s="10">
        <f t="shared" ref="BA2353:BA2354" si="3387">100000000/($AX2353-$AW2353)</f>
        <v>2992.6124369381751</v>
      </c>
      <c r="BB2353" s="12">
        <v>22600000</v>
      </c>
      <c r="BC2353" s="3">
        <v>0.17399999999999999</v>
      </c>
      <c r="BD2353" s="12" cm="1">
        <f t="array" ref="BD2353">SfromgA($BB2353,$BA2353,"")</f>
        <v>0.29894633158441913</v>
      </c>
      <c r="BE2353" s="29">
        <f t="shared" ref="BE2353:BE2354" si="3388">(10^MAX(0.05, -0.312925054856973*((LN($BD2353))^(1/3)) + 0.454808404431693)-1)*100</f>
        <v>513.80641793202835</v>
      </c>
      <c r="BG2353" s="3"/>
      <c r="BH2353" s="3"/>
      <c r="BI2353" s="12">
        <f t="shared" ref="BI2353:BI2354" si="3389">IF($BB2353="",$BF2353,$BB2353)</f>
        <v>22600000</v>
      </c>
      <c r="BJ2353" s="29">
        <f t="shared" ref="BJ2353:BJ2354" si="3390">IF($BB2353="",$BH2353,$BE2353)</f>
        <v>513.80641793202835</v>
      </c>
      <c r="BK2353" s="3">
        <f t="shared" ref="BK2353:BK2354" si="3391">LN(BN2353*100000000/($AX2353-$AW2353)/$BI2353)</f>
        <v>-6.1915367283967457</v>
      </c>
      <c r="BL2353" s="13">
        <f>EXP(BK$4341*$AX2353+BK$4342)*$BI2353/(100000000/($AX2353-$AW2353))</f>
        <v>7.2513619111806369</v>
      </c>
      <c r="BM2353" s="3">
        <f t="shared" ref="BM2353:BM2354" si="3392">LN(BL2353/$C2353)</f>
        <v>-9.8252240636801422E-2</v>
      </c>
      <c r="BN2353" s="16" cm="1">
        <f t="array" ref="BN2353">$C2353*EXP(poly_from_str(100000000/$E2353,BN$4342))</f>
        <v>15.456377884308516</v>
      </c>
      <c r="BO2353" s="3">
        <f t="shared" ref="BO2353:BO2354" si="3393">LN($C2353)</f>
        <v>2.0794415416798357</v>
      </c>
      <c r="BP2353" s="13">
        <f t="shared" ref="BP2353:BP2354" si="3394">LN(BL2353/BN2353)</f>
        <v>-0.75683242516477889</v>
      </c>
      <c r="BY2353">
        <v>14653</v>
      </c>
    </row>
    <row r="2354" spans="1:77" hidden="1" x14ac:dyDescent="0.25">
      <c r="A2354" t="s">
        <v>3111</v>
      </c>
      <c r="B2354" s="2" t="str">
        <f t="shared" si="3282"/>
        <v/>
      </c>
      <c r="C2354">
        <v>20</v>
      </c>
      <c r="D2354" t="s">
        <v>134</v>
      </c>
      <c r="E2354" t="s">
        <v>3112</v>
      </c>
      <c r="F2354">
        <v>30733</v>
      </c>
      <c r="G2354" t="s">
        <v>5</v>
      </c>
      <c r="H2354" s="5" t="s">
        <v>16</v>
      </c>
      <c r="I2354">
        <v>64150</v>
      </c>
      <c r="J2354" t="s">
        <v>3</v>
      </c>
      <c r="K2354" s="5" t="s">
        <v>16</v>
      </c>
      <c r="L2354">
        <v>30733.53</v>
      </c>
      <c r="M2354" t="str">
        <f t="shared" si="3380"/>
        <v>e</v>
      </c>
      <c r="N2354" t="str">
        <f t="shared" si="3381"/>
        <v>11/2</v>
      </c>
      <c r="O2354">
        <v>64150.94</v>
      </c>
      <c r="P2354" t="str">
        <f t="shared" si="3382"/>
        <v>o</v>
      </c>
      <c r="Q2354" t="str">
        <f t="shared" si="3383"/>
        <v>11/2</v>
      </c>
      <c r="R2354">
        <v>23</v>
      </c>
      <c r="S2354" t="s">
        <v>159</v>
      </c>
      <c r="AA2354" s="10">
        <f t="shared" si="3284"/>
        <v>2991.585</v>
      </c>
      <c r="AB2354" s="3" cm="1">
        <f t="array" ref="AB2354">100000000/Lvac(AA2354)</f>
        <v>33417.349734123032</v>
      </c>
      <c r="AC2354" s="28">
        <f t="shared" si="3285"/>
        <v>3.3427096338563005E-7</v>
      </c>
      <c r="AD2354" s="28">
        <f t="shared" si="3286"/>
        <v>2.992457534652674E-7</v>
      </c>
      <c r="AE2354" s="21">
        <f t="shared" si="3287"/>
        <v>33417.349881716247</v>
      </c>
      <c r="AF2354" s="10" cm="1">
        <f t="array" ref="AF2354">Lair(100000000/AE2354)</f>
        <v>2991.58498678661</v>
      </c>
      <c r="AG2354" s="10">
        <f t="shared" si="3288"/>
        <v>1.0585224844709917E-2</v>
      </c>
      <c r="AH2354" s="10" t="b">
        <f t="shared" si="3283"/>
        <v>1</v>
      </c>
      <c r="AI2354" s="10">
        <f t="shared" si="3384"/>
        <v>2991.58498678661</v>
      </c>
      <c r="AJ2354" s="10">
        <f>AL2354/AK2354*AI2354</f>
        <v>7.1617528274107289E-3</v>
      </c>
      <c r="AK2354" s="23" cm="1">
        <f t="array" ref="AK2354">100000000/Lvac($AA2354)+0</f>
        <v>33417.349734123032</v>
      </c>
      <c r="AL2354" s="23">
        <f>MAX(0.08,0.007/$AA2354*$AE2354)</f>
        <v>0.08</v>
      </c>
      <c r="AM2354" s="10" cm="1">
        <f t="array" ref="AM2354">Lvac($AI2354)-$BA2354</f>
        <v>5.3834636019018944E-3</v>
      </c>
      <c r="AN2354" s="10">
        <f t="shared" si="3385"/>
        <v>-6.0265876971243415E-2</v>
      </c>
      <c r="AO2354" s="3">
        <f t="shared" si="3386"/>
        <v>0.75169636981848198</v>
      </c>
      <c r="AP2354" s="3">
        <v>0.7535418197561079</v>
      </c>
      <c r="AS2354" s="3">
        <f t="shared" si="3290"/>
        <v>-2.6587696629576385E-4</v>
      </c>
      <c r="AT2354" s="3" cm="1">
        <f t="array" ref="AT2354">AS2354-(100000000/LvacE($A2354)-$E2354)</f>
        <v>-5.2668314310722053E-5</v>
      </c>
      <c r="AU2354" t="s">
        <v>4823</v>
      </c>
      <c r="AV2354" t="s">
        <v>4926</v>
      </c>
      <c r="AW2354" s="3">
        <v>30733.53</v>
      </c>
      <c r="AX2354" s="3">
        <v>64150.94</v>
      </c>
      <c r="AY2354" s="3"/>
      <c r="AZ2354" s="10" cm="1">
        <f t="array" ref="AZ2354">Lair(100000000/($AX2354-$AW2354))</f>
        <v>2991.5796046629912</v>
      </c>
      <c r="BA2354" s="10">
        <f t="shared" si="3387"/>
        <v>2992.4521379723919</v>
      </c>
      <c r="BB2354" s="12">
        <v>189000000</v>
      </c>
      <c r="BC2354" s="3">
        <v>0.35499999999999998</v>
      </c>
      <c r="BD2354" s="12" cm="1">
        <f t="array" ref="BD2354">SfromgA($BB2354,$BA2354,"")</f>
        <v>2.4996361844562589</v>
      </c>
      <c r="BE2354" s="29">
        <f t="shared" si="3388"/>
        <v>41.542434182954359</v>
      </c>
      <c r="BG2354" s="3"/>
      <c r="BH2354" s="3"/>
      <c r="BI2354" s="12">
        <f t="shared" si="3389"/>
        <v>189000000</v>
      </c>
      <c r="BJ2354" s="29">
        <f t="shared" si="3390"/>
        <v>41.542434182954359</v>
      </c>
      <c r="BK2354" s="3">
        <f t="shared" si="3391"/>
        <v>-7.3992851967449029</v>
      </c>
      <c r="BL2354" s="13">
        <f>EXP(BK$4341*$AX2354+BK$4342)*$BI2354/(100000000/($AX2354-$AW2354))</f>
        <v>54.227000798970735</v>
      </c>
      <c r="BM2354" s="3">
        <f t="shared" si="3392"/>
        <v>0.9974466805689759</v>
      </c>
      <c r="BN2354" s="16" cm="1">
        <f t="array" ref="BN2354">$C2354*EXP(poly_from_str(100000000/$E2354,BN$4342))</f>
        <v>38.633660608943316</v>
      </c>
      <c r="BO2354" s="3">
        <f t="shared" si="3393"/>
        <v>2.9957322735539909</v>
      </c>
      <c r="BP2354" s="13">
        <f t="shared" si="3394"/>
        <v>0.33905502115398761</v>
      </c>
      <c r="BY2354">
        <v>36627</v>
      </c>
    </row>
    <row r="2355" spans="1:77" hidden="1" x14ac:dyDescent="0.25">
      <c r="A2355" t="s">
        <v>3113</v>
      </c>
      <c r="B2355" s="2" t="str">
        <f t="shared" si="3282"/>
        <v/>
      </c>
      <c r="C2355">
        <v>0</v>
      </c>
      <c r="E2355" t="s">
        <v>3114</v>
      </c>
      <c r="R2355">
        <v>23</v>
      </c>
      <c r="S2355" t="s">
        <v>22</v>
      </c>
      <c r="AA2355" s="10">
        <f t="shared" si="3284"/>
        <v>2991.55</v>
      </c>
      <c r="AB2355" s="3" cm="1">
        <f t="array" ref="AB2355">100000000/Lvac(AA2355)</f>
        <v>33417.740687748861</v>
      </c>
      <c r="AC2355" s="28">
        <f t="shared" si="3285"/>
        <v>3.3427487422907857E-7</v>
      </c>
      <c r="AD2355" s="28">
        <f t="shared" si="3286"/>
        <v>2.9924225259387623E-7</v>
      </c>
      <c r="AE2355" s="21">
        <f t="shared" si="3287"/>
        <v>33417.74030595881</v>
      </c>
      <c r="AF2355" s="10" cm="1">
        <f t="array" ref="AF2355">Lair(100000000/AE2355)</f>
        <v>2991.550034179234</v>
      </c>
      <c r="AG2355" s="10">
        <f t="shared" si="3288"/>
        <v>1.0585355532708606E-2</v>
      </c>
      <c r="AH2355" s="10" t="b">
        <f t="shared" si="3283"/>
        <v>1</v>
      </c>
      <c r="AI2355" s="10">
        <f t="shared" si="3289"/>
        <v>2991.55</v>
      </c>
      <c r="AJ2355">
        <v>3.0000000000000001E-3</v>
      </c>
      <c r="AK2355" s="3" cm="1">
        <f t="array" ref="AK2355">100000000/Lvac($AA2355)</f>
        <v>33417.740687748861</v>
      </c>
      <c r="AL2355" s="21">
        <f t="shared" ref="AL2355:AL2360" si="3395">AJ2355/AI2355*AK2355</f>
        <v>3.3512133196251633E-2</v>
      </c>
      <c r="AM2355" s="21"/>
      <c r="AN2355" s="21"/>
      <c r="AO2355" s="21"/>
      <c r="AP2355" s="21"/>
      <c r="AS2355" s="3">
        <f t="shared" si="3290"/>
        <v>6.8774886312894523E-4</v>
      </c>
      <c r="AT2355" s="3" cm="1">
        <f t="array" ref="AT2355">AS2355-(100000000/LvacE($A2355)-$E2355)</f>
        <v>-5.2667339332401752E-5</v>
      </c>
      <c r="BB2355"/>
      <c r="BC2355"/>
      <c r="BD2355"/>
      <c r="BE2355"/>
      <c r="BF2355"/>
      <c r="BG2355"/>
      <c r="BH2355"/>
      <c r="BI2355"/>
      <c r="BJ2355"/>
      <c r="BN2355" s="16" cm="1">
        <f t="array" ref="BN2355">$C2355*EXP(poly_from_str(100000000/$E2355,BN$4342))</f>
        <v>0</v>
      </c>
      <c r="BO2355" s="16"/>
      <c r="BY2355" t="e">
        <v>#N/A</v>
      </c>
    </row>
    <row r="2356" spans="1:77" hidden="1" x14ac:dyDescent="0.25">
      <c r="A2356" t="s">
        <v>3115</v>
      </c>
      <c r="B2356" s="2" t="str">
        <f t="shared" si="3282"/>
        <v/>
      </c>
      <c r="C2356">
        <v>0</v>
      </c>
      <c r="E2356" t="s">
        <v>3116</v>
      </c>
      <c r="R2356">
        <v>23</v>
      </c>
      <c r="S2356" t="s">
        <v>22</v>
      </c>
      <c r="AA2356" s="10">
        <f t="shared" si="3284"/>
        <v>2991.5189999999998</v>
      </c>
      <c r="AB2356" s="3" cm="1">
        <f t="array" ref="AB2356">100000000/Lvac(AA2356)</f>
        <v>33418.086968599338</v>
      </c>
      <c r="AC2356" s="28">
        <f t="shared" si="3285"/>
        <v>3.3427833819541178E-7</v>
      </c>
      <c r="AD2356" s="28">
        <f t="shared" si="3286"/>
        <v>2.9923915182207493E-7</v>
      </c>
      <c r="AE2356" s="21">
        <f t="shared" si="3287"/>
        <v>33418.088651451922</v>
      </c>
      <c r="AF2356" s="10" cm="1">
        <f t="array" ref="AF2356">Lair(100000000/AE2356)</f>
        <v>2991.5188493480455</v>
      </c>
      <c r="AG2356" s="10">
        <f t="shared" si="3288"/>
        <v>1.0585471288766565E-2</v>
      </c>
      <c r="AH2356" s="10" t="b">
        <f t="shared" si="3283"/>
        <v>1</v>
      </c>
      <c r="AI2356" s="10">
        <f t="shared" si="3289"/>
        <v>2991.5189999999998</v>
      </c>
      <c r="AJ2356">
        <v>3.0000000000000001E-3</v>
      </c>
      <c r="AK2356" s="3" cm="1">
        <f t="array" ref="AK2356">100000000/Lvac($AA2356)</f>
        <v>33418.086968599338</v>
      </c>
      <c r="AL2356" s="21">
        <f t="shared" si="3395"/>
        <v>3.35128277325994E-2</v>
      </c>
      <c r="AM2356" s="21"/>
      <c r="AN2356" s="21"/>
      <c r="AO2356" s="21"/>
      <c r="AP2356" s="21"/>
      <c r="AS2356" s="3">
        <f t="shared" si="3290"/>
        <v>-3.0314006580738351E-3</v>
      </c>
      <c r="AT2356" s="3" cm="1">
        <f t="array" ref="AT2356">AS2356-(100000000/LvacE($A2356)-$E2356)</f>
        <v>-5.2666495321318507E-5</v>
      </c>
      <c r="BB2356"/>
      <c r="BC2356"/>
      <c r="BD2356"/>
      <c r="BE2356"/>
      <c r="BF2356"/>
      <c r="BG2356"/>
      <c r="BH2356"/>
      <c r="BI2356"/>
      <c r="BJ2356"/>
      <c r="BN2356" s="16" cm="1">
        <f t="array" ref="BN2356">$C2356*EXP(poly_from_str(100000000/$E2356,BN$4342))</f>
        <v>0</v>
      </c>
      <c r="BO2356" s="16"/>
      <c r="BY2356" t="e">
        <v>#N/A</v>
      </c>
    </row>
    <row r="2357" spans="1:77" hidden="1" x14ac:dyDescent="0.25">
      <c r="A2357" t="s">
        <v>3117</v>
      </c>
      <c r="B2357" s="2" t="str">
        <f t="shared" si="3282"/>
        <v/>
      </c>
      <c r="C2357">
        <v>2</v>
      </c>
      <c r="E2357" t="s">
        <v>3118</v>
      </c>
      <c r="R2357">
        <v>23</v>
      </c>
      <c r="S2357" t="s">
        <v>22</v>
      </c>
      <c r="AA2357" s="10">
        <f t="shared" si="3284"/>
        <v>2991.221</v>
      </c>
      <c r="AB2357" s="3" cm="1">
        <f t="array" ref="AB2357">100000000/Lvac(AA2357)</f>
        <v>33421.416099002425</v>
      </c>
      <c r="AC2357" s="28">
        <f t="shared" si="3285"/>
        <v>3.343116406310333E-7</v>
      </c>
      <c r="AD2357" s="28">
        <f t="shared" si="3286"/>
        <v>2.9920934440292864E-7</v>
      </c>
      <c r="AE2357" s="21">
        <f t="shared" si="3287"/>
        <v>33421.418264987144</v>
      </c>
      <c r="AF2357" s="10" cm="1">
        <f t="array" ref="AF2357">Lair(100000000/AE2357)</f>
        <v>2991.2208061358274</v>
      </c>
      <c r="AG2357" s="10">
        <f t="shared" si="3288"/>
        <v>1.0586584224134964E-2</v>
      </c>
      <c r="AH2357" s="10" t="b">
        <f t="shared" si="3283"/>
        <v>1</v>
      </c>
      <c r="AI2357" s="10">
        <f t="shared" si="3289"/>
        <v>2991.221</v>
      </c>
      <c r="AJ2357">
        <v>3.0000000000000001E-3</v>
      </c>
      <c r="AK2357" s="3" cm="1">
        <f t="array" ref="AK2357">100000000/Lvac($AA2357)</f>
        <v>33421.416099002425</v>
      </c>
      <c r="AL2357" s="21">
        <f t="shared" si="3395"/>
        <v>3.3519505344809783E-2</v>
      </c>
      <c r="AM2357" s="21"/>
      <c r="AN2357" s="21"/>
      <c r="AO2357" s="21"/>
      <c r="AP2357" s="21"/>
      <c r="AS2357" s="3">
        <f t="shared" si="3290"/>
        <v>-3.9009975735098124E-3</v>
      </c>
      <c r="AT2357" s="3" cm="1">
        <f t="array" ref="AT2357">AS2357-(100000000/LvacE($A2357)-$E2357)</f>
        <v>-5.2658258937299252E-5</v>
      </c>
      <c r="BB2357"/>
      <c r="BC2357"/>
      <c r="BD2357"/>
      <c r="BE2357"/>
      <c r="BF2357"/>
      <c r="BG2357"/>
      <c r="BH2357"/>
      <c r="BI2357"/>
      <c r="BJ2357"/>
      <c r="BN2357" s="16" cm="1">
        <f t="array" ref="BN2357">$C2357*EXP(poly_from_str(100000000/$E2357,BN$4342))</f>
        <v>3.861704108930085</v>
      </c>
      <c r="BO2357" s="16"/>
      <c r="BY2357" t="e">
        <v>#N/A</v>
      </c>
    </row>
    <row r="2358" spans="1:77" hidden="1" x14ac:dyDescent="0.25">
      <c r="A2358" t="s">
        <v>3119</v>
      </c>
      <c r="B2358" s="2" t="str">
        <f t="shared" si="3282"/>
        <v/>
      </c>
      <c r="C2358">
        <v>20</v>
      </c>
      <c r="D2358" t="s">
        <v>14</v>
      </c>
      <c r="E2358" t="s">
        <v>3120</v>
      </c>
      <c r="F2358">
        <v>34520</v>
      </c>
      <c r="G2358" t="s">
        <v>5</v>
      </c>
      <c r="H2358" s="5" t="s">
        <v>18</v>
      </c>
      <c r="I2358">
        <v>67965</v>
      </c>
      <c r="J2358" t="s">
        <v>3</v>
      </c>
      <c r="K2358" s="5" t="s">
        <v>19</v>
      </c>
      <c r="L2358">
        <v>34520.269999999997</v>
      </c>
      <c r="M2358" t="str">
        <f>$G2358&amp;""</f>
        <v>e</v>
      </c>
      <c r="N2358" t="str">
        <f>$H2358&amp;""</f>
        <v>5/2</v>
      </c>
      <c r="O2358">
        <v>67965.47</v>
      </c>
      <c r="P2358" t="str">
        <f>$J2358&amp;""</f>
        <v>o</v>
      </c>
      <c r="Q2358" t="str">
        <f>$K2358&amp;""</f>
        <v>3/2</v>
      </c>
      <c r="R2358">
        <v>23</v>
      </c>
      <c r="S2358" t="s">
        <v>159</v>
      </c>
      <c r="AA2358" s="10">
        <f t="shared" si="3284"/>
        <v>2989.0949999999998</v>
      </c>
      <c r="AB2358" s="3" cm="1">
        <f t="array" ref="AB2358">100000000/Lvac(AA2358)</f>
        <v>33445.186134160424</v>
      </c>
      <c r="AC2358" s="28">
        <f t="shared" si="3285"/>
        <v>3.3454942047676642E-7</v>
      </c>
      <c r="AD2358" s="28">
        <f t="shared" si="3286"/>
        <v>2.9899669147860255E-7</v>
      </c>
      <c r="AE2358" s="21">
        <f t="shared" si="3287"/>
        <v>33445.188283338641</v>
      </c>
      <c r="AF2358" s="10" cm="1">
        <f t="array" ref="AF2358">Lair(100000000/AE2358)</f>
        <v>2989.0948079133959</v>
      </c>
      <c r="AG2358" s="10">
        <f t="shared" si="3288"/>
        <v>1.0594533819460477E-2</v>
      </c>
      <c r="AH2358" s="10" t="b">
        <f t="shared" si="3283"/>
        <v>1</v>
      </c>
      <c r="AI2358" s="10">
        <f>$AF2358</f>
        <v>2989.0948079133959</v>
      </c>
      <c r="AJ2358">
        <v>7.0000000000000001E-3</v>
      </c>
      <c r="AK2358" s="3" cm="1">
        <f t="array" ref="AK2358">100000000/Lvac($AA2358)</f>
        <v>33445.186134160424</v>
      </c>
      <c r="AL2358" s="21">
        <f t="shared" si="3395"/>
        <v>7.8323478505706229E-2</v>
      </c>
      <c r="AM2358" s="10" cm="1">
        <f t="array" ref="AM2358">Lvac($AI2358)-$BA2358</f>
        <v>1.0474575597072544E-3</v>
      </c>
      <c r="AN2358" s="10">
        <f>$AK2358-($AX2358-$AW2358)</f>
        <v>-1.3865839580830652E-2</v>
      </c>
      <c r="AO2358" s="3">
        <f>AM2358/AJ2358</f>
        <v>0.14963679424389348</v>
      </c>
      <c r="AP2358" s="3">
        <v>0.17708456815463641</v>
      </c>
      <c r="AS2358" s="3">
        <f t="shared" si="3290"/>
        <v>-3.8658395787933841E-3</v>
      </c>
      <c r="AT2358" s="3" cm="1">
        <f t="array" ref="AT2358">AS2358-(100000000/LvacE($A2358)-$E2358)</f>
        <v>-5.2598879847209901E-5</v>
      </c>
      <c r="AU2358" t="s">
        <v>4717</v>
      </c>
      <c r="AV2358" t="s">
        <v>4830</v>
      </c>
      <c r="AW2358" s="3">
        <v>34520.269999999997</v>
      </c>
      <c r="AX2358" s="3">
        <v>67965.47</v>
      </c>
      <c r="AY2358" s="3"/>
      <c r="AZ2358" s="10" cm="1">
        <f t="array" ref="AZ2358">Lair(100000000/($AX2358-$AW2358))</f>
        <v>2989.0937607164997</v>
      </c>
      <c r="BA2358" s="10">
        <f>100000000/($AX2358-$AW2358)</f>
        <v>2989.9656751940483</v>
      </c>
      <c r="BB2358" s="12">
        <v>39200000</v>
      </c>
      <c r="BC2358" s="3">
        <v>0.20300000000000001</v>
      </c>
      <c r="BD2358" s="12" cm="1">
        <f t="array" ref="BD2358">SfromgA($BB2358,$BA2358,"")</f>
        <v>0.51715179316051985</v>
      </c>
      <c r="BE2358" s="29">
        <f>(10^MAX(0.05, -0.312925054856973*((LN($BD2358))^(1/3)) + 0.454808404431693)-1)*100</f>
        <v>433.5551990212773</v>
      </c>
      <c r="BG2358" s="3"/>
      <c r="BH2358" s="3"/>
      <c r="BI2358" s="12">
        <f>IF($BB2358="",$BF2358,$BB2358)</f>
        <v>39200000</v>
      </c>
      <c r="BJ2358" s="29">
        <f>IF($BB2358="",$BH2358,$BE2358)</f>
        <v>433.5551990212773</v>
      </c>
      <c r="BK2358" s="3">
        <f>LN(BN2358*100000000/($AX2358-$AW2358)/$BI2358)</f>
        <v>-5.8300342458002161</v>
      </c>
      <c r="BL2358" s="13">
        <f>EXP(BK$4341*$AX2358+BK$4342)*$BI2358/(100000000/($AX2358-$AW2358))</f>
        <v>8.4242240037028733</v>
      </c>
      <c r="BM2358" s="3">
        <f t="shared" ref="BM2358" si="3396">LN(BL2358/$C2358)</f>
        <v>-0.8646209079430347</v>
      </c>
      <c r="BN2358" s="16" cm="1">
        <f t="array" ref="BN2358">$C2358*EXP(poly_from_str(100000000/$E2358,BN$4342))</f>
        <v>38.518393194052365</v>
      </c>
      <c r="BO2358" s="3">
        <f>LN($C2358)</f>
        <v>2.9957322735539909</v>
      </c>
      <c r="BP2358" s="13">
        <f>LN(BL2358/BN2358)</f>
        <v>-1.5200245068988918</v>
      </c>
      <c r="BY2358">
        <v>36532</v>
      </c>
    </row>
    <row r="2359" spans="1:77" hidden="1" x14ac:dyDescent="0.25">
      <c r="A2359" t="s">
        <v>3121</v>
      </c>
      <c r="B2359" s="2" t="str">
        <f t="shared" si="3282"/>
        <v/>
      </c>
      <c r="C2359">
        <v>3</v>
      </c>
      <c r="D2359" t="s">
        <v>14</v>
      </c>
      <c r="E2359" t="s">
        <v>3122</v>
      </c>
      <c r="R2359">
        <v>23</v>
      </c>
      <c r="S2359" t="s">
        <v>22</v>
      </c>
      <c r="AA2359" s="10">
        <f t="shared" si="3284"/>
        <v>2988.9409999999998</v>
      </c>
      <c r="AB2359" s="3" cm="1">
        <f t="array" ref="AB2359">100000000/Lvac(AA2359)</f>
        <v>33446.909265648297</v>
      </c>
      <c r="AC2359" s="28">
        <f t="shared" si="3285"/>
        <v>3.3456665755530141E-7</v>
      </c>
      <c r="AD2359" s="28">
        <f t="shared" si="3286"/>
        <v>2.9898128764532863E-7</v>
      </c>
      <c r="AE2359" s="21">
        <f t="shared" si="3287"/>
        <v>33446.909673941787</v>
      </c>
      <c r="AF2359" s="10" cm="1">
        <f t="array" ref="AF2359">Lair(100000000/AE2359)</f>
        <v>2988.940963511805</v>
      </c>
      <c r="AG2359" s="10">
        <f t="shared" si="3288"/>
        <v>1.0595110319281696E-2</v>
      </c>
      <c r="AH2359" s="10" t="b">
        <f t="shared" si="3283"/>
        <v>1</v>
      </c>
      <c r="AI2359" s="10">
        <f t="shared" si="3289"/>
        <v>2988.9409999999998</v>
      </c>
      <c r="AJ2359">
        <v>7.0000000000000001E-3</v>
      </c>
      <c r="AK2359" s="3" cm="1">
        <f t="array" ref="AK2359">100000000/Lvac($AA2359)</f>
        <v>33446.909265648297</v>
      </c>
      <c r="AL2359" s="21">
        <f t="shared" si="3395"/>
        <v>7.833154446994374E-2</v>
      </c>
      <c r="AM2359" s="21"/>
      <c r="AN2359" s="21"/>
      <c r="AO2359" s="21"/>
      <c r="AP2359" s="21"/>
      <c r="AS2359" s="3">
        <f t="shared" si="3290"/>
        <v>-7.3435170634184033E-4</v>
      </c>
      <c r="AT2359" s="3" cm="1">
        <f t="array" ref="AT2359">AS2359-(100000000/LvacE($A2359)-$E2359)</f>
        <v>-5.2594528824556619E-5</v>
      </c>
      <c r="BB2359"/>
      <c r="BC2359"/>
      <c r="BD2359"/>
      <c r="BE2359"/>
      <c r="BF2359"/>
      <c r="BG2359"/>
      <c r="BH2359"/>
      <c r="BI2359"/>
      <c r="BJ2359"/>
      <c r="BN2359" s="16" cm="1">
        <f t="array" ref="BN2359">$C2359*EXP(poly_from_str(100000000/$E2359,BN$4342))</f>
        <v>5.7766725624649986</v>
      </c>
      <c r="BO2359" s="16"/>
      <c r="BY2359">
        <v>5479</v>
      </c>
    </row>
    <row r="2360" spans="1:77" hidden="1" x14ac:dyDescent="0.25">
      <c r="A2360" t="s">
        <v>3123</v>
      </c>
      <c r="B2360" s="2" t="str">
        <f t="shared" si="3282"/>
        <v/>
      </c>
      <c r="C2360">
        <v>9</v>
      </c>
      <c r="D2360" t="s">
        <v>14</v>
      </c>
      <c r="E2360" t="s">
        <v>3124</v>
      </c>
      <c r="F2360">
        <v>35024</v>
      </c>
      <c r="G2360" t="s">
        <v>5</v>
      </c>
      <c r="H2360" s="5" t="s">
        <v>8</v>
      </c>
      <c r="I2360">
        <v>68492</v>
      </c>
      <c r="J2360" t="s">
        <v>3</v>
      </c>
      <c r="K2360" s="5" t="s">
        <v>8</v>
      </c>
      <c r="L2360">
        <v>35024.49</v>
      </c>
      <c r="M2360" t="str">
        <f t="shared" ref="M2360:M2361" si="3397">$G2360&amp;""</f>
        <v>e</v>
      </c>
      <c r="N2360" t="str">
        <f t="shared" ref="N2360:N2361" si="3398">$H2360&amp;""</f>
        <v>7/2</v>
      </c>
      <c r="O2360">
        <v>68492.429999999993</v>
      </c>
      <c r="P2360" t="str">
        <f t="shared" ref="P2360:P2361" si="3399">$J2360&amp;""</f>
        <v>o</v>
      </c>
      <c r="Q2360" t="str">
        <f t="shared" ref="Q2360:Q2361" si="3400">$K2360&amp;""</f>
        <v>7/2</v>
      </c>
      <c r="R2360">
        <v>23</v>
      </c>
      <c r="S2360" t="s">
        <v>159</v>
      </c>
      <c r="AA2360" s="10">
        <f t="shared" si="3284"/>
        <v>2987.0619999999999</v>
      </c>
      <c r="AB2360" s="3" cm="1">
        <f t="array" ref="AB2360">100000000/Lvac(AA2360)</f>
        <v>33467.948015832779</v>
      </c>
      <c r="AC2360" s="28">
        <f t="shared" si="3285"/>
        <v>3.3477711543985362E-7</v>
      </c>
      <c r="AD2360" s="28">
        <f t="shared" si="3286"/>
        <v>2.987933408785406E-7</v>
      </c>
      <c r="AE2360" s="21">
        <f t="shared" si="3287"/>
        <v>33467.94912024527</v>
      </c>
      <c r="AF2360" s="10" cm="1">
        <f t="array" ref="AF2360">Lair(100000000/AE2360)</f>
        <v>2987.0619014253925</v>
      </c>
      <c r="AG2360" s="10">
        <f t="shared" si="3288"/>
        <v>1.0602151548215736E-2</v>
      </c>
      <c r="AH2360" s="10" t="b">
        <f t="shared" si="3283"/>
        <v>1</v>
      </c>
      <c r="AI2360" s="10">
        <f t="shared" ref="AI2360:AI2361" si="3401">$AF2360</f>
        <v>2987.0619014253925</v>
      </c>
      <c r="AJ2360">
        <v>7.0000000000000001E-3</v>
      </c>
      <c r="AK2360" s="3" cm="1">
        <f t="array" ref="AK2360">100000000/Lvac($AA2360)</f>
        <v>33467.948015832779</v>
      </c>
      <c r="AL2360" s="21">
        <f t="shared" si="3395"/>
        <v>7.843012426325538E-2</v>
      </c>
      <c r="AM2360" s="10" cm="1">
        <f t="array" ref="AM2360">Lvac($AI2360)-$BA2360</f>
        <v>-8.1423250594525598E-4</v>
      </c>
      <c r="AN2360" s="10">
        <f t="shared" ref="AN2360:AN2361" si="3402">$AK2360-($AX2360-$AW2360)</f>
        <v>8.0158327837125398E-3</v>
      </c>
      <c r="AO2360" s="3">
        <f t="shared" ref="AO2360:AO2361" si="3403">AM2360/AJ2360</f>
        <v>-0.11631892942075085</v>
      </c>
      <c r="AP2360" s="3">
        <v>-0.10223333804658198</v>
      </c>
      <c r="AS2360" s="3">
        <f t="shared" si="3290"/>
        <v>-1.9841672183247283E-3</v>
      </c>
      <c r="AT2360" s="3" cm="1">
        <f t="array" ref="AT2360">AS2360-(100000000/LvacE($A2360)-$E2360)</f>
        <v>-5.2540934120770544E-5</v>
      </c>
      <c r="AU2360" t="s">
        <v>4765</v>
      </c>
      <c r="AV2360" t="s">
        <v>4826</v>
      </c>
      <c r="AW2360" s="3">
        <v>35024.49</v>
      </c>
      <c r="AX2360" s="3">
        <v>68492.429999999993</v>
      </c>
      <c r="AY2360" s="3"/>
      <c r="AZ2360" s="10" cm="1">
        <f t="array" ref="AZ2360">Lair(100000000/($AX2360-$AW2360))</f>
        <v>2987.0627154553099</v>
      </c>
      <c r="BA2360" s="10">
        <f t="shared" ref="BA2360:BA2361" si="3404">100000000/($AX2360-$AW2360)</f>
        <v>2987.9341244187726</v>
      </c>
      <c r="BB2360" s="12">
        <v>103000000</v>
      </c>
      <c r="BC2360" s="3">
        <v>0.16400000000000001</v>
      </c>
      <c r="BD2360" s="12" cm="1">
        <f t="array" ref="BD2360">SfromgA($BB2360,$BA2360,"")</f>
        <v>1.3560747809540667</v>
      </c>
      <c r="BE2360" s="29">
        <f t="shared" ref="BE2360:BE2361" si="3405">(10^MAX(0.05, -0.312925054856973*((LN($BD2360))^(1/3)) + 0.454808404431693)-1)*100</f>
        <v>75.49393237891735</v>
      </c>
      <c r="BG2360" s="3"/>
      <c r="BH2360" s="3"/>
      <c r="BI2360" s="12">
        <f>IF($BB2360="",$BF2360,$BB2360)</f>
        <v>103000000</v>
      </c>
      <c r="BJ2360" s="29">
        <f>IF($BB2360="",$BH2360,$BE2360)</f>
        <v>75.49393237891735</v>
      </c>
      <c r="BK2360" s="3">
        <f t="shared" ref="BK2360:BK2361" si="3406">LN(BN2360*100000000/($AX2360-$AW2360)/$BI2360)</f>
        <v>-7.5977946985101958</v>
      </c>
      <c r="BL2360" s="13">
        <f>EXP(BK$4341*$AX2360+BK$4342)*$BI2360/(100000000/($AX2360-$AW2360))</f>
        <v>21.280790092897611</v>
      </c>
      <c r="BM2360" s="3">
        <f t="shared" ref="BM2360:BM2361" si="3407">LN(BL2360/$C2360)</f>
        <v>0.86058021487362102</v>
      </c>
      <c r="BN2360" s="16" cm="1">
        <f t="array" ref="BN2360">$C2360*EXP(poly_from_str(100000000/$E2360,BN$4342))</f>
        <v>17.289637755692766</v>
      </c>
      <c r="BO2360" s="3">
        <f t="shared" ref="BO2360:BO2361" si="3408">LN($C2360)</f>
        <v>2.1972245773362196</v>
      </c>
      <c r="BP2360" s="13">
        <f t="shared" ref="BP2360:BP2361" si="3409">LN(BL2360/BN2360)</f>
        <v>0.2076974438218703</v>
      </c>
      <c r="BY2360">
        <v>16404</v>
      </c>
    </row>
    <row r="2361" spans="1:77" hidden="1" x14ac:dyDescent="0.25">
      <c r="A2361" t="s">
        <v>3125</v>
      </c>
      <c r="B2361" s="2" t="str">
        <f t="shared" si="3282"/>
        <v/>
      </c>
      <c r="C2361">
        <v>500</v>
      </c>
      <c r="D2361" t="s">
        <v>134</v>
      </c>
      <c r="E2361" t="s">
        <v>3126</v>
      </c>
      <c r="F2361">
        <v>30733</v>
      </c>
      <c r="G2361" t="s">
        <v>5</v>
      </c>
      <c r="H2361" s="5" t="s">
        <v>16</v>
      </c>
      <c r="I2361">
        <v>64215</v>
      </c>
      <c r="J2361" t="s">
        <v>3</v>
      </c>
      <c r="K2361" s="5" t="s">
        <v>15</v>
      </c>
      <c r="L2361">
        <v>30733.53</v>
      </c>
      <c r="M2361" t="str">
        <f t="shared" si="3397"/>
        <v>e</v>
      </c>
      <c r="N2361" t="str">
        <f t="shared" si="3398"/>
        <v>11/2</v>
      </c>
      <c r="O2361">
        <v>64215.45</v>
      </c>
      <c r="P2361" t="str">
        <f t="shared" si="3399"/>
        <v>o</v>
      </c>
      <c r="Q2361" t="str">
        <f t="shared" si="3400"/>
        <v>13/2</v>
      </c>
      <c r="R2361">
        <v>23</v>
      </c>
      <c r="S2361" t="s">
        <v>159</v>
      </c>
      <c r="AA2361" s="10">
        <f t="shared" si="3284"/>
        <v>2985.8180000000002</v>
      </c>
      <c r="AB2361" s="3" cm="1">
        <f t="array" ref="AB2361">100000000/Lvac(AA2361)</f>
        <v>33481.891378177053</v>
      </c>
      <c r="AC2361" s="28">
        <f t="shared" si="3285"/>
        <v>3.3491659572016781E-7</v>
      </c>
      <c r="AD2361" s="28">
        <f t="shared" si="3286"/>
        <v>2.9866890992059773E-7</v>
      </c>
      <c r="AE2361" s="21">
        <f t="shared" si="3287"/>
        <v>33481.890610499679</v>
      </c>
      <c r="AF2361" s="10" cm="1">
        <f t="array" ref="AF2361">Lair(100000000/AE2361)</f>
        <v>2985.8180684621807</v>
      </c>
      <c r="AG2361" s="10">
        <f t="shared" si="3288"/>
        <v>1.0606820539325748E-2</v>
      </c>
      <c r="AH2361" s="10" t="b">
        <f t="shared" si="3283"/>
        <v>1</v>
      </c>
      <c r="AI2361" s="10">
        <f t="shared" si="3401"/>
        <v>2985.8180684621807</v>
      </c>
      <c r="AJ2361" s="10">
        <f>AL2361/AK2361*AI2361</f>
        <v>7.1341682218305936E-3</v>
      </c>
      <c r="AK2361" s="23" cm="1">
        <f t="array" ref="AK2361">100000000/Lvac($AA2361)+0</f>
        <v>33481.891378177053</v>
      </c>
      <c r="AL2361" s="23">
        <f>MAX(0.08,0.007/$AA2361*$AE2361)</f>
        <v>0.08</v>
      </c>
      <c r="AM2361" s="10" cm="1">
        <f t="array" ref="AM2361">Lvac($AI2361)-$BA2361</f>
        <v>2.6216328769805841E-3</v>
      </c>
      <c r="AN2361" s="10">
        <f t="shared" si="3402"/>
        <v>-2.8621822944842279E-2</v>
      </c>
      <c r="AO2361" s="3">
        <f t="shared" si="3403"/>
        <v>0.36747561810476703</v>
      </c>
      <c r="AP2361" s="3">
        <v>0.35787685950204168</v>
      </c>
      <c r="AS2361" s="3">
        <f t="shared" si="3290"/>
        <v>1.3781770539935678E-3</v>
      </c>
      <c r="AT2361" s="3" cm="1">
        <f t="array" ref="AT2361">AS2361-(100000000/LvacE($A2361)-$E2361)</f>
        <v>-5.250492540653795E-5</v>
      </c>
      <c r="AU2361" t="s">
        <v>4823</v>
      </c>
      <c r="AV2361" t="s">
        <v>4818</v>
      </c>
      <c r="AW2361" s="3">
        <v>30733.53</v>
      </c>
      <c r="AX2361" s="3">
        <v>64215.45</v>
      </c>
      <c r="AY2361" s="3"/>
      <c r="AZ2361" s="10" cm="1">
        <f t="array" ref="AZ2361">Lair(100000000/($AX2361-$AW2361))</f>
        <v>2985.8154474815206</v>
      </c>
      <c r="BA2361" s="10">
        <f t="shared" si="3404"/>
        <v>2986.6865460523172</v>
      </c>
      <c r="BB2361" s="12">
        <v>3280000000</v>
      </c>
      <c r="BC2361" s="3">
        <v>0.871</v>
      </c>
      <c r="BD2361" s="12" cm="1">
        <f t="array" ref="BD2361">SfromgA($BB2361,$BA2361,"")</f>
        <v>43.129670521028579</v>
      </c>
      <c r="BE2361" s="29">
        <f t="shared" si="3405"/>
        <v>12.201845430196357</v>
      </c>
      <c r="BF2361" s="12">
        <v>2976891021.1020131</v>
      </c>
      <c r="BG2361" s="12" cm="1">
        <f t="array" ref="BG2361">SfromgA($BF2361,$BA2361,"")</f>
        <v>39.144002718639683</v>
      </c>
      <c r="BH2361" s="29">
        <f>(10^MAX(0.05, -0.312925054856973*((LN($BG2361))^(1/3)) + 0.454808404431693)-1)*100</f>
        <v>12.201845430196357</v>
      </c>
      <c r="BI2361" s="12">
        <f>IF($BB2361="",$BF2361,$BB2361)</f>
        <v>3280000000</v>
      </c>
      <c r="BJ2361" s="29">
        <f>IF($BB2361="",$BH2361,$BE2361)</f>
        <v>12.201845430196357</v>
      </c>
      <c r="BK2361" s="3">
        <f t="shared" si="3406"/>
        <v>-7.0432770849534538</v>
      </c>
      <c r="BL2361" s="13">
        <f>EXP(BK$4341*$AX2361+BK$4342)*$BI2361/(100000000/($AX2361-$AW2361))</f>
        <v>938.28874365155707</v>
      </c>
      <c r="BM2361" s="3">
        <f t="shared" si="3407"/>
        <v>0.62944963226722372</v>
      </c>
      <c r="BN2361" s="16" cm="1">
        <f t="array" ref="BN2361">$C2361*EXP(poly_from_str(100000000/$E2361,BN$4342))</f>
        <v>959.02035612510952</v>
      </c>
      <c r="BO2361" s="3">
        <f t="shared" si="3408"/>
        <v>6.2146080984221914</v>
      </c>
      <c r="BP2361" s="13">
        <f t="shared" si="3409"/>
        <v>-2.1854570376576347E-2</v>
      </c>
      <c r="BY2361">
        <v>910087</v>
      </c>
    </row>
    <row r="2362" spans="1:77" hidden="1" x14ac:dyDescent="0.25">
      <c r="A2362" t="s">
        <v>3127</v>
      </c>
      <c r="B2362" s="2" t="str">
        <f t="shared" si="3282"/>
        <v/>
      </c>
      <c r="C2362">
        <v>0</v>
      </c>
      <c r="E2362" t="s">
        <v>3128</v>
      </c>
      <c r="R2362">
        <v>23</v>
      </c>
      <c r="S2362" t="s">
        <v>22</v>
      </c>
      <c r="AA2362" s="10">
        <f t="shared" si="3284"/>
        <v>2985.7829999999999</v>
      </c>
      <c r="AB2362" s="3" cm="1">
        <f t="array" ref="AB2362">100000000/Lvac(AA2362)</f>
        <v>33482.283843382203</v>
      </c>
      <c r="AC2362" s="28">
        <f t="shared" si="3285"/>
        <v>3.3492052168560141E-7</v>
      </c>
      <c r="AD2362" s="28">
        <f t="shared" si="3286"/>
        <v>2.9866540904964305E-7</v>
      </c>
      <c r="AE2362" s="21">
        <f t="shared" si="3287"/>
        <v>33482.281702482498</v>
      </c>
      <c r="AF2362" s="10" cm="1">
        <f t="array" ref="AF2362">Lair(100000000/AE2362)</f>
        <v>2985.7831909229535</v>
      </c>
      <c r="AG2362" s="10">
        <f t="shared" si="3288"/>
        <v>1.0606951986025476E-2</v>
      </c>
      <c r="AH2362" s="10" t="b">
        <f t="shared" si="3283"/>
        <v>1</v>
      </c>
      <c r="AI2362" s="10">
        <f t="shared" si="3289"/>
        <v>2985.7829999999999</v>
      </c>
      <c r="AJ2362">
        <v>3.0000000000000001E-3</v>
      </c>
      <c r="AK2362" s="3" cm="1">
        <f t="array" ref="AK2362">100000000/Lvac($AA2362)</f>
        <v>33482.283843382203</v>
      </c>
      <c r="AL2362" s="21">
        <f t="shared" ref="AL2362:AL2370" si="3410">AJ2362/AI2362*AK2362</f>
        <v>3.3641711916152853E-2</v>
      </c>
      <c r="AM2362" s="21"/>
      <c r="AN2362" s="21"/>
      <c r="AO2362" s="21"/>
      <c r="AP2362" s="21"/>
      <c r="AS2362" s="3">
        <f t="shared" si="3290"/>
        <v>3.8433822046499699E-3</v>
      </c>
      <c r="AT2362" s="3" cm="1">
        <f t="array" ref="AT2362">AS2362-(100000000/LvacE($A2362)-$E2362)</f>
        <v>-5.250389949651435E-5</v>
      </c>
      <c r="BB2362"/>
      <c r="BC2362"/>
      <c r="BD2362"/>
      <c r="BE2362"/>
      <c r="BF2362"/>
      <c r="BG2362"/>
      <c r="BH2362"/>
      <c r="BI2362"/>
      <c r="BJ2362"/>
      <c r="BN2362" s="16" cm="1">
        <f t="array" ref="BN2362">$C2362*EXP(poly_from_str(100000000/$E2362,BN$4342))</f>
        <v>0</v>
      </c>
      <c r="BO2362" s="16"/>
      <c r="BY2362" t="e">
        <v>#N/A</v>
      </c>
    </row>
    <row r="2363" spans="1:77" hidden="1" x14ac:dyDescent="0.25">
      <c r="A2363" t="s">
        <v>3129</v>
      </c>
      <c r="B2363" s="2" t="str">
        <f t="shared" si="3282"/>
        <v/>
      </c>
      <c r="C2363">
        <v>0</v>
      </c>
      <c r="E2363" t="s">
        <v>3130</v>
      </c>
      <c r="R2363">
        <v>23</v>
      </c>
      <c r="S2363" t="s">
        <v>22</v>
      </c>
      <c r="AA2363" s="10">
        <f t="shared" si="3284"/>
        <v>2985.752</v>
      </c>
      <c r="AB2363" s="3" cm="1">
        <f t="array" ref="AB2363">100000000/Lvac(AA2363)</f>
        <v>33482.63146310443</v>
      </c>
      <c r="AC2363" s="28">
        <f t="shared" si="3285"/>
        <v>3.3492399904613644E-7</v>
      </c>
      <c r="AD2363" s="28">
        <f t="shared" si="3286"/>
        <v>2.9866230827822826E-7</v>
      </c>
      <c r="AE2363" s="21">
        <f t="shared" si="3287"/>
        <v>33482.630648088569</v>
      </c>
      <c r="AF2363" s="10" cm="1">
        <f t="array" ref="AF2363">Lair(100000000/AE2363)</f>
        <v>2985.752072680657</v>
      </c>
      <c r="AG2363" s="10">
        <f t="shared" si="3288"/>
        <v>1.0607068414105462E-2</v>
      </c>
      <c r="AH2363" s="10" t="b">
        <f t="shared" si="3283"/>
        <v>1</v>
      </c>
      <c r="AI2363" s="10">
        <f t="shared" si="3289"/>
        <v>2985.752</v>
      </c>
      <c r="AJ2363">
        <v>3.0000000000000001E-3</v>
      </c>
      <c r="AK2363" s="3" cm="1">
        <f t="array" ref="AK2363">100000000/Lvac($AA2363)</f>
        <v>33482.63146310443</v>
      </c>
      <c r="AL2363" s="21">
        <f t="shared" si="3410"/>
        <v>3.3642410484632783E-2</v>
      </c>
      <c r="AM2363" s="21"/>
      <c r="AN2363" s="21"/>
      <c r="AO2363" s="21"/>
      <c r="AP2363" s="21"/>
      <c r="AS2363" s="3">
        <f t="shared" si="3290"/>
        <v>1.4631044323323295E-3</v>
      </c>
      <c r="AT2363" s="3" cm="1">
        <f t="array" ref="AT2363">AS2363-(100000000/LvacE($A2363)-$E2363)</f>
        <v>-5.2502997277770191E-5</v>
      </c>
      <c r="BB2363"/>
      <c r="BC2363"/>
      <c r="BD2363"/>
      <c r="BE2363"/>
      <c r="BF2363"/>
      <c r="BG2363"/>
      <c r="BH2363"/>
      <c r="BI2363"/>
      <c r="BJ2363"/>
      <c r="BN2363" s="16" cm="1">
        <f t="array" ref="BN2363">$C2363*EXP(poly_from_str(100000000/$E2363,BN$4342))</f>
        <v>0</v>
      </c>
      <c r="BO2363" s="16"/>
      <c r="BY2363" t="e">
        <v>#N/A</v>
      </c>
    </row>
    <row r="2364" spans="1:77" hidden="1" x14ac:dyDescent="0.25">
      <c r="A2364" t="s">
        <v>3131</v>
      </c>
      <c r="B2364" s="2" t="str">
        <f t="shared" si="3282"/>
        <v/>
      </c>
      <c r="C2364">
        <v>0</v>
      </c>
      <c r="E2364" t="s">
        <v>3132</v>
      </c>
      <c r="R2364">
        <v>23</v>
      </c>
      <c r="S2364" t="s">
        <v>22</v>
      </c>
      <c r="AA2364" s="10">
        <f t="shared" si="3284"/>
        <v>2985.7289999999998</v>
      </c>
      <c r="AB2364" s="3" cm="1">
        <f t="array" ref="AB2364">100000000/Lvac(AA2364)</f>
        <v>33482.889379175482</v>
      </c>
      <c r="AC2364" s="28">
        <f t="shared" si="3285"/>
        <v>3.3492657906996918E-7</v>
      </c>
      <c r="AD2364" s="28">
        <f t="shared" si="3286"/>
        <v>2.9866000770588965E-7</v>
      </c>
      <c r="AE2364" s="21">
        <f t="shared" si="3287"/>
        <v>33482.889725007757</v>
      </c>
      <c r="AF2364" s="10" cm="1">
        <f t="array" ref="AF2364">Lair(100000000/AE2364)</f>
        <v>2985.7289691601959</v>
      </c>
      <c r="AG2364" s="10">
        <f t="shared" si="3288"/>
        <v>1.0607154798572724E-2</v>
      </c>
      <c r="AH2364" s="10" t="b">
        <f t="shared" si="3283"/>
        <v>1</v>
      </c>
      <c r="AI2364" s="10">
        <f t="shared" si="3289"/>
        <v>2985.7289999999998</v>
      </c>
      <c r="AJ2364">
        <v>3.0000000000000001E-3</v>
      </c>
      <c r="AK2364" s="3" cm="1">
        <f t="array" ref="AK2364">100000000/Lvac($AA2364)</f>
        <v>33482.889379175482</v>
      </c>
      <c r="AL2364" s="21">
        <f t="shared" si="3410"/>
        <v>3.364292879143635E-2</v>
      </c>
      <c r="AM2364" s="21"/>
      <c r="AN2364" s="21"/>
      <c r="AO2364" s="21"/>
      <c r="AP2364" s="21"/>
      <c r="AS2364" s="3">
        <f t="shared" si="3290"/>
        <v>-6.2082451768219471E-4</v>
      </c>
      <c r="AT2364" s="3" cm="1">
        <f t="array" ref="AT2364">AS2364-(100000000/LvacE($A2364)-$E2364)</f>
        <v>-5.2502327889669687E-5</v>
      </c>
      <c r="BB2364"/>
      <c r="BC2364"/>
      <c r="BD2364"/>
      <c r="BE2364"/>
      <c r="BF2364"/>
      <c r="BG2364"/>
      <c r="BH2364"/>
      <c r="BI2364"/>
      <c r="BJ2364"/>
      <c r="BN2364" s="16" cm="1">
        <f t="array" ref="BN2364">$C2364*EXP(poly_from_str(100000000/$E2364,BN$4342))</f>
        <v>0</v>
      </c>
      <c r="BO2364" s="16"/>
      <c r="BY2364" t="e">
        <v>#N/A</v>
      </c>
    </row>
    <row r="2365" spans="1:77" hidden="1" x14ac:dyDescent="0.25">
      <c r="A2365" t="s">
        <v>3133</v>
      </c>
      <c r="B2365" s="2" t="str">
        <f t="shared" si="3282"/>
        <v/>
      </c>
      <c r="C2365">
        <v>0</v>
      </c>
      <c r="E2365" t="s">
        <v>3134</v>
      </c>
      <c r="R2365">
        <v>23</v>
      </c>
      <c r="S2365" t="s">
        <v>22</v>
      </c>
      <c r="AA2365" s="10">
        <f t="shared" si="3284"/>
        <v>2985.7130000000002</v>
      </c>
      <c r="AB2365" s="3" cm="1">
        <f t="array" ref="AB2365">100000000/Lvac(AA2365)</f>
        <v>33483.068801394438</v>
      </c>
      <c r="AC2365" s="28">
        <f t="shared" si="3285"/>
        <v>3.3492837389260117E-7</v>
      </c>
      <c r="AD2365" s="28">
        <f t="shared" si="3286"/>
        <v>2.9865840730774173E-7</v>
      </c>
      <c r="AE2365" s="21">
        <f t="shared" si="3287"/>
        <v>33483.069469087823</v>
      </c>
      <c r="AF2365" s="10" cm="1">
        <f t="array" ref="AF2365">Lair(100000000/AE2365)</f>
        <v>2985.7129404586744</v>
      </c>
      <c r="AG2365" s="10">
        <f t="shared" si="3288"/>
        <v>1.0607214893292563E-2</v>
      </c>
      <c r="AH2365" s="10" t="b">
        <f t="shared" si="3283"/>
        <v>1</v>
      </c>
      <c r="AI2365" s="10">
        <f t="shared" si="3289"/>
        <v>2985.7130000000002</v>
      </c>
      <c r="AJ2365">
        <v>3.0000000000000001E-3</v>
      </c>
      <c r="AK2365" s="3" cm="1">
        <f t="array" ref="AK2365">100000000/Lvac($AA2365)</f>
        <v>33483.068801394438</v>
      </c>
      <c r="AL2365" s="21">
        <f t="shared" si="3410"/>
        <v>3.3643289359755378E-2</v>
      </c>
      <c r="AM2365" s="21"/>
      <c r="AN2365" s="21"/>
      <c r="AO2365" s="21"/>
      <c r="AP2365" s="21"/>
      <c r="AS2365" s="3">
        <f t="shared" si="3290"/>
        <v>-1.1986055615125224E-3</v>
      </c>
      <c r="AT2365" s="3" cm="1">
        <f t="array" ref="AT2365">AS2365-(100000000/LvacE($A2365)-$E2365)</f>
        <v>-5.2501862228382379E-5</v>
      </c>
      <c r="BB2365"/>
      <c r="BC2365"/>
      <c r="BD2365"/>
      <c r="BE2365"/>
      <c r="BF2365"/>
      <c r="BG2365"/>
      <c r="BH2365"/>
      <c r="BI2365"/>
      <c r="BJ2365"/>
      <c r="BN2365" s="16" cm="1">
        <f t="array" ref="BN2365">$C2365*EXP(poly_from_str(100000000/$E2365,BN$4342))</f>
        <v>0</v>
      </c>
      <c r="BO2365" s="16"/>
      <c r="BY2365" t="e">
        <v>#N/A</v>
      </c>
    </row>
    <row r="2366" spans="1:77" hidden="1" x14ac:dyDescent="0.25">
      <c r="A2366" t="s">
        <v>3135</v>
      </c>
      <c r="B2366" s="2" t="str">
        <f t="shared" si="3282"/>
        <v/>
      </c>
      <c r="C2366">
        <v>0</v>
      </c>
      <c r="E2366" t="s">
        <v>3136</v>
      </c>
      <c r="R2366">
        <v>23</v>
      </c>
      <c r="S2366" t="s">
        <v>22</v>
      </c>
      <c r="AA2366" s="10">
        <f t="shared" si="3284"/>
        <v>2985.6990000000001</v>
      </c>
      <c r="AB2366" s="3" cm="1">
        <f t="array" ref="AB2366">100000000/Lvac(AA2366)</f>
        <v>33483.225797413375</v>
      </c>
      <c r="AC2366" s="28">
        <f t="shared" si="3285"/>
        <v>3.3492994437818412E-7</v>
      </c>
      <c r="AD2366" s="28">
        <f t="shared" si="3286"/>
        <v>2.9865700695936275E-7</v>
      </c>
      <c r="AE2366" s="21">
        <f t="shared" si="3287"/>
        <v>33483.228138519327</v>
      </c>
      <c r="AF2366" s="10" cm="1">
        <f t="array" ref="AF2366">Lair(100000000/AE2366)</f>
        <v>2985.698791234659</v>
      </c>
      <c r="AG2366" s="10">
        <f t="shared" si="3288"/>
        <v>1.0607267476964921E-2</v>
      </c>
      <c r="AH2366" s="10" t="b">
        <f t="shared" si="3283"/>
        <v>1</v>
      </c>
      <c r="AI2366" s="10">
        <f t="shared" si="3289"/>
        <v>2985.6990000000001</v>
      </c>
      <c r="AJ2366">
        <v>3.0000000000000001E-3</v>
      </c>
      <c r="AK2366" s="3" cm="1">
        <f t="array" ref="AK2366">100000000/Lvac($AA2366)</f>
        <v>33483.225797413375</v>
      </c>
      <c r="AL2366" s="21">
        <f t="shared" si="3410"/>
        <v>3.3643604861789529E-2</v>
      </c>
      <c r="AM2366" s="21"/>
      <c r="AN2366" s="21"/>
      <c r="AO2366" s="21"/>
      <c r="AP2366" s="21"/>
      <c r="AS2366" s="3">
        <f t="shared" si="3290"/>
        <v>-4.202586627798155E-3</v>
      </c>
      <c r="AT2366" s="3" cm="1">
        <f t="array" ref="AT2366">AS2366-(100000000/LvacE($A2366)-$E2366)</f>
        <v>-5.250144749879837E-5</v>
      </c>
      <c r="BB2366"/>
      <c r="BC2366"/>
      <c r="BD2366"/>
      <c r="BE2366"/>
      <c r="BF2366"/>
      <c r="BG2366"/>
      <c r="BH2366"/>
      <c r="BI2366"/>
      <c r="BJ2366"/>
      <c r="BN2366" s="16" cm="1">
        <f t="array" ref="BN2366">$C2366*EXP(poly_from_str(100000000/$E2366,BN$4342))</f>
        <v>0</v>
      </c>
      <c r="BO2366" s="16"/>
      <c r="BY2366" t="e">
        <v>#N/A</v>
      </c>
    </row>
    <row r="2367" spans="1:77" hidden="1" x14ac:dyDescent="0.25">
      <c r="A2367" t="s">
        <v>3137</v>
      </c>
      <c r="B2367" s="2" t="str">
        <f t="shared" si="3282"/>
        <v/>
      </c>
      <c r="C2367">
        <v>6</v>
      </c>
      <c r="D2367" t="s">
        <v>14</v>
      </c>
      <c r="E2367" t="s">
        <v>3138</v>
      </c>
      <c r="R2367">
        <v>23</v>
      </c>
      <c r="S2367" t="s">
        <v>22</v>
      </c>
      <c r="AA2367" s="10">
        <f t="shared" si="3284"/>
        <v>2985.3420000000001</v>
      </c>
      <c r="AB2367" s="3" cm="1">
        <f t="array" ref="AB2367">100000000/Lvac(AA2367)</f>
        <v>33487.229693376532</v>
      </c>
      <c r="AC2367" s="28">
        <f t="shared" si="3285"/>
        <v>3.3496999673739223E-7</v>
      </c>
      <c r="AD2367" s="28">
        <f t="shared" si="3286"/>
        <v>2.986212980758426E-7</v>
      </c>
      <c r="AE2367" s="21">
        <f t="shared" si="3287"/>
        <v>33487.229864221343</v>
      </c>
      <c r="AF2367" s="10" cm="1">
        <f t="array" ref="AF2367">Lair(100000000/AE2367)</f>
        <v>2985.3419847687592</v>
      </c>
      <c r="AG2367" s="10">
        <f t="shared" si="3288"/>
        <v>1.0608608610567321E-2</v>
      </c>
      <c r="AH2367" s="10" t="b">
        <f t="shared" si="3283"/>
        <v>1</v>
      </c>
      <c r="AI2367" s="10">
        <f t="shared" si="3289"/>
        <v>2985.3420000000001</v>
      </c>
      <c r="AJ2367">
        <v>7.0000000000000001E-3</v>
      </c>
      <c r="AK2367" s="3" cm="1">
        <f t="array" ref="AK2367">100000000/Lvac($AA2367)</f>
        <v>33487.229693376532</v>
      </c>
      <c r="AL2367" s="21">
        <f t="shared" si="3410"/>
        <v>7.8520520547942479E-2</v>
      </c>
      <c r="AM2367" s="21"/>
      <c r="AN2367" s="21"/>
      <c r="AO2367" s="21"/>
      <c r="AP2367" s="21"/>
      <c r="AS2367" s="3">
        <f t="shared" si="3290"/>
        <v>-3.0662347126053646E-4</v>
      </c>
      <c r="AT2367" s="3" cm="1">
        <f t="array" ref="AT2367">AS2367-(100000000/LvacE($A2367)-$E2367)</f>
        <v>-5.249102832749486E-5</v>
      </c>
      <c r="BB2367"/>
      <c r="BC2367"/>
      <c r="BD2367"/>
      <c r="BE2367"/>
      <c r="BF2367"/>
      <c r="BG2367"/>
      <c r="BH2367"/>
      <c r="BI2367"/>
      <c r="BJ2367"/>
      <c r="BN2367" s="16" cm="1">
        <f t="array" ref="BN2367">$C2367*EXP(poly_from_str(100000000/$E2367,BN$4342))</f>
        <v>11.501207241356536</v>
      </c>
      <c r="BO2367" s="16"/>
      <c r="BY2367" t="e">
        <v>#N/A</v>
      </c>
    </row>
    <row r="2368" spans="1:77" hidden="1" x14ac:dyDescent="0.25">
      <c r="A2368" t="s">
        <v>3139</v>
      </c>
      <c r="B2368" s="2" t="str">
        <f t="shared" si="3282"/>
        <v/>
      </c>
      <c r="C2368">
        <v>5</v>
      </c>
      <c r="D2368" t="s">
        <v>1155</v>
      </c>
      <c r="E2368" t="s">
        <v>3140</v>
      </c>
      <c r="R2368">
        <v>23</v>
      </c>
      <c r="S2368" t="s">
        <v>22</v>
      </c>
      <c r="AA2368" s="10">
        <f t="shared" si="3284"/>
        <v>2984.9270000000001</v>
      </c>
      <c r="AB2368" s="3" cm="1">
        <f t="array" ref="AB2368">100000000/Lvac(AA2368)</f>
        <v>33491.885285928154</v>
      </c>
      <c r="AC2368" s="28">
        <f t="shared" si="3285"/>
        <v>3.3501656824438254E-7</v>
      </c>
      <c r="AD2368" s="28">
        <f t="shared" si="3286"/>
        <v>2.9857978774940953E-7</v>
      </c>
      <c r="AE2368" s="21">
        <f t="shared" si="3287"/>
        <v>33491.887913166727</v>
      </c>
      <c r="AF2368" s="10" cm="1">
        <f t="array" ref="AF2368">Lair(100000000/AE2368)</f>
        <v>2984.9267658402541</v>
      </c>
      <c r="AG2368" s="10">
        <f t="shared" si="3288"/>
        <v>1.061016823626309E-2</v>
      </c>
      <c r="AH2368" s="10" t="b">
        <f t="shared" si="3283"/>
        <v>1</v>
      </c>
      <c r="AI2368" s="10">
        <f t="shared" si="3289"/>
        <v>2984.9270000000001</v>
      </c>
      <c r="AJ2368">
        <v>7.0000000000000001E-3</v>
      </c>
      <c r="AK2368" s="3" cm="1">
        <f t="array" ref="AK2368">100000000/Lvac($AA2368)</f>
        <v>33491.885285928154</v>
      </c>
      <c r="AL2368" s="21">
        <f t="shared" si="3410"/>
        <v>7.8542355307683262E-2</v>
      </c>
      <c r="AM2368" s="21"/>
      <c r="AN2368" s="21"/>
      <c r="AO2368" s="21"/>
      <c r="AP2368" s="21"/>
      <c r="AS2368" s="3">
        <f t="shared" si="3290"/>
        <v>-4.7140718452283181E-3</v>
      </c>
      <c r="AT2368" s="3" cm="1">
        <f t="array" ref="AT2368">AS2368-(100000000/LvacE($A2368)-$E2368)</f>
        <v>-5.2478870202321559E-5</v>
      </c>
      <c r="BB2368"/>
      <c r="BC2368"/>
      <c r="BD2368"/>
      <c r="BE2368"/>
      <c r="BF2368"/>
      <c r="BG2368"/>
      <c r="BH2368"/>
      <c r="BI2368"/>
      <c r="BJ2368"/>
      <c r="BN2368" s="16" cm="1">
        <f t="array" ref="BN2368">$C2368*EXP(poly_from_str(100000000/$E2368,BN$4342))</f>
        <v>9.5791946818532363</v>
      </c>
      <c r="BO2368" s="16"/>
      <c r="BY2368" t="e">
        <v>#N/A</v>
      </c>
    </row>
    <row r="2369" spans="1:77" hidden="1" x14ac:dyDescent="0.25">
      <c r="A2369" t="s">
        <v>3141</v>
      </c>
      <c r="B2369" s="2" t="str">
        <f t="shared" si="3282"/>
        <v/>
      </c>
      <c r="C2369">
        <v>5</v>
      </c>
      <c r="D2369" t="s">
        <v>1155</v>
      </c>
      <c r="E2369" t="s">
        <v>3142</v>
      </c>
      <c r="R2369">
        <v>23</v>
      </c>
      <c r="S2369" t="s">
        <v>22</v>
      </c>
      <c r="AA2369" s="10">
        <f t="shared" si="3284"/>
        <v>2984.886</v>
      </c>
      <c r="AB2369" s="3" cm="1">
        <f t="array" ref="AB2369">100000000/Lvac(AA2369)</f>
        <v>33492.345306296789</v>
      </c>
      <c r="AC2369" s="28">
        <f t="shared" si="3285"/>
        <v>3.3502116998773152E-7</v>
      </c>
      <c r="AD2369" s="28">
        <f t="shared" si="3286"/>
        <v>2.9857568672922801E-7</v>
      </c>
      <c r="AE2369" s="21">
        <f t="shared" si="3287"/>
        <v>33492.34792224718</v>
      </c>
      <c r="AF2369" s="10" cm="1">
        <f t="array" ref="AF2369">Lair(100000000/AE2369)</f>
        <v>2984.885766852748</v>
      </c>
      <c r="AG2369" s="10">
        <f t="shared" si="3288"/>
        <v>1.0610322355074329E-2</v>
      </c>
      <c r="AH2369" s="10" t="b">
        <f t="shared" si="3283"/>
        <v>1</v>
      </c>
      <c r="AI2369" s="10">
        <f t="shared" si="3289"/>
        <v>2984.886</v>
      </c>
      <c r="AJ2369">
        <v>7.0000000000000001E-3</v>
      </c>
      <c r="AK2369" s="3" cm="1">
        <f t="array" ref="AK2369">100000000/Lvac($AA2369)</f>
        <v>33492.345306296789</v>
      </c>
      <c r="AL2369" s="21">
        <f t="shared" si="3410"/>
        <v>7.854451297104062E-2</v>
      </c>
      <c r="AM2369" s="21"/>
      <c r="AN2369" s="21"/>
      <c r="AO2369" s="21"/>
      <c r="AP2369" s="21"/>
      <c r="AS2369" s="3">
        <f t="shared" si="3290"/>
        <v>-4.693703209341038E-3</v>
      </c>
      <c r="AT2369" s="3" cm="1">
        <f t="array" ref="AT2369">AS2369-(100000000/LvacE($A2369)-$E2369)</f>
        <v>-5.2477662393357605E-5</v>
      </c>
      <c r="BB2369"/>
      <c r="BC2369"/>
      <c r="BD2369"/>
      <c r="BE2369"/>
      <c r="BF2369"/>
      <c r="BG2369"/>
      <c r="BH2369"/>
      <c r="BI2369"/>
      <c r="BJ2369"/>
      <c r="BN2369" s="16" cm="1">
        <f t="array" ref="BN2369">$C2369*EXP(poly_from_str(100000000/$E2369,BN$4342))</f>
        <v>9.5786854624236337</v>
      </c>
      <c r="BO2369" s="16"/>
      <c r="BY2369" t="e">
        <v>#N/A</v>
      </c>
    </row>
    <row r="2370" spans="1:77" hidden="1" x14ac:dyDescent="0.25">
      <c r="A2370" t="s">
        <v>3143</v>
      </c>
      <c r="B2370" s="2" t="str">
        <f t="shared" ref="B2370:B2433" si="3411">IF(OR(A2370=A2369,A2370=A2371),IF(B2369="",1,B2369+1),"")</f>
        <v/>
      </c>
      <c r="C2370">
        <v>3</v>
      </c>
      <c r="E2370" t="s">
        <v>3144</v>
      </c>
      <c r="R2370">
        <v>23</v>
      </c>
      <c r="S2370" t="s">
        <v>22</v>
      </c>
      <c r="AA2370" s="10">
        <f t="shared" si="3284"/>
        <v>2984.2930000000001</v>
      </c>
      <c r="AB2370" s="3" cm="1">
        <f t="array" ref="AB2370">100000000/Lvac(AA2370)</f>
        <v>33499.000185021519</v>
      </c>
      <c r="AC2370" s="28">
        <f t="shared" si="3285"/>
        <v>3.3508774104955511E-7</v>
      </c>
      <c r="AD2370" s="28">
        <f t="shared" si="3286"/>
        <v>2.98516371974329E-7</v>
      </c>
      <c r="AE2370" s="21">
        <f t="shared" si="3287"/>
        <v>33499.000081866856</v>
      </c>
      <c r="AF2370" s="10" cm="1">
        <f t="array" ref="AF2370">Lair(100000000/AE2370)</f>
        <v>2984.2930091900344</v>
      </c>
      <c r="AG2370" s="10">
        <f t="shared" si="3288"/>
        <v>1.0612552149708746E-2</v>
      </c>
      <c r="AH2370" s="10" t="b">
        <f t="shared" ref="AH2370:AH2433" si="3412">ABS(AE2370-AB2370)&lt;AG2370</f>
        <v>1</v>
      </c>
      <c r="AI2370" s="10">
        <f t="shared" si="3289"/>
        <v>2984.2930000000001</v>
      </c>
      <c r="AJ2370">
        <v>3.0000000000000001E-3</v>
      </c>
      <c r="AK2370" s="3" cm="1">
        <f t="array" ref="AK2370">100000000/Lvac($AA2370)</f>
        <v>33499.000185021519</v>
      </c>
      <c r="AL2370" s="21">
        <f t="shared" si="3410"/>
        <v>3.3675312898252471E-2</v>
      </c>
      <c r="AM2370" s="21"/>
      <c r="AN2370" s="21"/>
      <c r="AO2370" s="21"/>
      <c r="AP2370" s="21"/>
      <c r="AS2370" s="3">
        <f t="shared" si="3290"/>
        <v>1.8502151942811906E-4</v>
      </c>
      <c r="AT2370" s="3" cm="1">
        <f t="array" ref="AT2370">AS2370-(100000000/LvacE($A2370)-$E2370)</f>
        <v>-5.2460200095083565E-5</v>
      </c>
      <c r="BB2370"/>
      <c r="BC2370"/>
      <c r="BD2370"/>
      <c r="BE2370"/>
      <c r="BF2370"/>
      <c r="BG2370"/>
      <c r="BH2370"/>
      <c r="BI2370"/>
      <c r="BJ2370"/>
      <c r="BN2370" s="16" cm="1">
        <f t="array" ref="BN2370">$C2370*EXP(poly_from_str(100000000/$E2370,BN$4342))</f>
        <v>5.742777819027193</v>
      </c>
      <c r="BO2370" s="16"/>
      <c r="BY2370" t="e">
        <v>#N/A</v>
      </c>
    </row>
    <row r="2371" spans="1:77" hidden="1" x14ac:dyDescent="0.25">
      <c r="A2371" t="s">
        <v>3145</v>
      </c>
      <c r="B2371" s="2" t="str">
        <f t="shared" si="3411"/>
        <v/>
      </c>
      <c r="C2371">
        <v>9</v>
      </c>
      <c r="D2371" t="s">
        <v>134</v>
      </c>
      <c r="E2371" t="s">
        <v>3146</v>
      </c>
      <c r="F2371">
        <v>30733</v>
      </c>
      <c r="G2371" t="s">
        <v>5</v>
      </c>
      <c r="H2371" s="5" t="s">
        <v>16</v>
      </c>
      <c r="I2371">
        <v>64235</v>
      </c>
      <c r="J2371" t="s">
        <v>3</v>
      </c>
      <c r="K2371" s="5" t="s">
        <v>4</v>
      </c>
      <c r="L2371">
        <v>30733.53</v>
      </c>
      <c r="M2371" t="str">
        <f>$G2371&amp;""</f>
        <v>e</v>
      </c>
      <c r="N2371" t="str">
        <f>$H2371&amp;""</f>
        <v>11/2</v>
      </c>
      <c r="O2371">
        <v>64235.61</v>
      </c>
      <c r="P2371" t="str">
        <f>$J2371&amp;""</f>
        <v>o</v>
      </c>
      <c r="Q2371" t="str">
        <f>$K2371&amp;""</f>
        <v>9/2</v>
      </c>
      <c r="R2371">
        <v>23</v>
      </c>
      <c r="S2371" t="s">
        <v>159</v>
      </c>
      <c r="AA2371" s="10">
        <f t="shared" ref="AA2371:AA2434" si="3413">ROUND($A2371,3)+0</f>
        <v>2984.0259999999998</v>
      </c>
      <c r="AB2371" s="3" cm="1">
        <f t="array" ref="AB2371">100000000/Lvac(AA2371)</f>
        <v>33501.997427301481</v>
      </c>
      <c r="AC2371" s="28">
        <f t="shared" ref="AC2371:AC2434" si="3414">0.001/AA2371</f>
        <v>3.3511772350509014E-7</v>
      </c>
      <c r="AD2371" s="28">
        <f t="shared" ref="AD2371:AD2434" si="3415">0.01/AB2371</f>
        <v>2.9848966533114205E-7</v>
      </c>
      <c r="AE2371" s="21">
        <f t="shared" ref="AE2371:AE2434" si="3416">($AB2371/$AC2371^2+$E2371/$AD2371^2)/(1/$AC2371^2+1/$AD2371^2)</f>
        <v>33501.998861879889</v>
      </c>
      <c r="AF2371" s="10" cm="1">
        <f t="array" ref="AF2371">Lair(100000000/AE2371)</f>
        <v>2984.0258722164858</v>
      </c>
      <c r="AG2371" s="10">
        <f t="shared" ref="AG2371:AG2434" si="3417">0.0005/$AA2371*AB2371+0.005</f>
        <v>1.0613556555355331E-2</v>
      </c>
      <c r="AH2371" s="10" t="b">
        <f t="shared" si="3412"/>
        <v>1</v>
      </c>
      <c r="AI2371" s="10">
        <f>$AF2371</f>
        <v>2984.0258722164858</v>
      </c>
      <c r="AJ2371" s="10">
        <f>AL2371/AK2371*AI2371</f>
        <v>7.1256070714989447E-3</v>
      </c>
      <c r="AK2371" s="23" cm="1">
        <f t="array" ref="AK2371">100000000/Lvac($AA2371)+0</f>
        <v>33501.997427301481</v>
      </c>
      <c r="AL2371" s="23">
        <f>MAX(0.08,0.007/$AA2371*$AE2371)</f>
        <v>0.08</v>
      </c>
      <c r="AM2371" s="10" cm="1">
        <f t="array" ref="AM2371">Lvac($AI2371)-$BA2371</f>
        <v>7.2290703387807298E-3</v>
      </c>
      <c r="AN2371" s="10">
        <f>$AK2371-($AX2371-$AW2371)</f>
        <v>-8.2572698520380072E-2</v>
      </c>
      <c r="AO2371" s="3">
        <f>AM2371/AJ2371</f>
        <v>1.0145199231789834</v>
      </c>
      <c r="AP2371" s="3">
        <v>1.0324573411919826</v>
      </c>
      <c r="AS2371" s="3">
        <f t="shared" ref="AS2371:AS2434" si="3418">$AB2371-$E2371</f>
        <v>-2.5726985186338425E-3</v>
      </c>
      <c r="AT2371" s="3" cm="1">
        <f t="array" ref="AT2371">AS2371-(100000000/LvacE($A2371)-$E2371)</f>
        <v>-5.2452305681072176E-5</v>
      </c>
      <c r="AU2371" t="s">
        <v>4823</v>
      </c>
      <c r="AV2371" t="s">
        <v>4837</v>
      </c>
      <c r="AW2371" s="3">
        <v>30733.53</v>
      </c>
      <c r="AX2371" s="3">
        <v>64235.61</v>
      </c>
      <c r="AY2371" s="3"/>
      <c r="AZ2371" s="10" cm="1">
        <f t="array" ref="AZ2371">Lair(100000000/($AX2371-$AW2371))</f>
        <v>2984.0186449443322</v>
      </c>
      <c r="BA2371" s="10">
        <f>100000000/($AX2371-$AW2371)</f>
        <v>2984.8892964257739</v>
      </c>
      <c r="BB2371" s="12">
        <v>206000000</v>
      </c>
      <c r="BC2371" s="3">
        <v>0.247</v>
      </c>
      <c r="BD2371" s="12" cm="1">
        <f t="array" ref="BD2371">SfromgA($BB2371,$BA2371,"")</f>
        <v>2.7038666318127418</v>
      </c>
      <c r="BE2371" s="29">
        <f>(10^MAX(0.05, -0.312925054856973*((LN($BD2371))^(1/3)) + 0.454808404431693)-1)*100</f>
        <v>38.815819175630509</v>
      </c>
      <c r="BG2371" s="3"/>
      <c r="BH2371" s="3"/>
      <c r="BI2371" s="12">
        <f>IF($BB2371="",$BF2371,$BB2371)</f>
        <v>206000000</v>
      </c>
      <c r="BJ2371" s="29">
        <f>IF($BB2371="",$BH2371,$BE2371)</f>
        <v>38.815819175630509</v>
      </c>
      <c r="BK2371" s="3">
        <f>LN(BN2371*100000000/($AX2371-$AW2371)/$BI2371)</f>
        <v>-8.2958635605692503</v>
      </c>
      <c r="BL2371" s="13">
        <f>EXP(BK$4341*$AX2371+BK$4342)*$BI2371/(100000000/($AX2371-$AW2371))</f>
        <v>58.874341820432583</v>
      </c>
      <c r="BM2371" s="3">
        <f t="shared" ref="BM2371" si="3419">LN(BL2371/$C2371)</f>
        <v>1.8781807956670897</v>
      </c>
      <c r="BN2371" s="16" cm="1">
        <f t="array" ref="BN2371">$C2371*EXP(poly_from_str(100000000/$E2371,BN$4342))</f>
        <v>17.222302961689856</v>
      </c>
      <c r="BO2371" s="3">
        <f>LN($C2371)</f>
        <v>2.1972245773362196</v>
      </c>
      <c r="BP2371" s="13">
        <f>LN(BL2371/BN2371)</f>
        <v>1.2292001453331503</v>
      </c>
      <c r="BY2371">
        <v>16349</v>
      </c>
    </row>
    <row r="2372" spans="1:77" hidden="1" x14ac:dyDescent="0.25">
      <c r="A2372" t="s">
        <v>3147</v>
      </c>
      <c r="B2372" s="2" t="str">
        <f t="shared" si="3411"/>
        <v/>
      </c>
      <c r="C2372">
        <v>0</v>
      </c>
      <c r="E2372" t="s">
        <v>3148</v>
      </c>
      <c r="R2372">
        <v>23</v>
      </c>
      <c r="S2372" t="s">
        <v>22</v>
      </c>
      <c r="AA2372" s="10">
        <f t="shared" si="3413"/>
        <v>2983.9870000000001</v>
      </c>
      <c r="AB2372" s="3" cm="1">
        <f t="array" ref="AB2372">100000000/Lvac(AA2372)</f>
        <v>33502.435271627422</v>
      </c>
      <c r="AC2372" s="28">
        <f t="shared" si="3414"/>
        <v>3.3512210341398942E-7</v>
      </c>
      <c r="AD2372" s="28">
        <f t="shared" si="3415"/>
        <v>2.984857643608019E-7</v>
      </c>
      <c r="AE2372" s="21">
        <f t="shared" si="3416"/>
        <v>33502.437908305626</v>
      </c>
      <c r="AF2372" s="10" cm="1">
        <f t="array" ref="AF2372">Lair(100000000/AE2372)</f>
        <v>2983.986765146899</v>
      </c>
      <c r="AG2372" s="10">
        <f t="shared" si="3417"/>
        <v>1.0613703288859407E-2</v>
      </c>
      <c r="AH2372" s="10" t="b">
        <f t="shared" si="3412"/>
        <v>1</v>
      </c>
      <c r="AI2372" s="10">
        <f t="shared" ref="AI2372:AI2434" si="3420">$AA2372</f>
        <v>2983.9870000000001</v>
      </c>
      <c r="AJ2372">
        <v>3.0000000000000001E-3</v>
      </c>
      <c r="AK2372" s="3" cm="1">
        <f t="array" ref="AK2372">100000000/Lvac($AA2372)</f>
        <v>33502.435271627422</v>
      </c>
      <c r="AL2372" s="21">
        <f t="shared" ref="AL2372:AL2374" si="3421">AJ2372/AI2372*AK2372</f>
        <v>3.3682219733156431E-2</v>
      </c>
      <c r="AM2372" s="21"/>
      <c r="AN2372" s="21"/>
      <c r="AO2372" s="21"/>
      <c r="AP2372" s="21"/>
      <c r="AS2372" s="3">
        <f t="shared" si="3418"/>
        <v>-4.7283725798479281E-3</v>
      </c>
      <c r="AT2372" s="3" cm="1">
        <f t="array" ref="AT2372">AS2372-(100000000/LvacE($A2372)-$E2372)</f>
        <v>-5.245114880381152E-5</v>
      </c>
      <c r="BB2372"/>
      <c r="BC2372"/>
      <c r="BD2372"/>
      <c r="BE2372"/>
      <c r="BF2372"/>
      <c r="BG2372"/>
      <c r="BH2372"/>
      <c r="BI2372"/>
      <c r="BJ2372"/>
      <c r="BN2372" s="16" cm="1">
        <f t="array" ref="BN2372">$C2372*EXP(poly_from_str(100000000/$E2372,BN$4342))</f>
        <v>0</v>
      </c>
      <c r="BO2372" s="16"/>
      <c r="BY2372" t="e">
        <v>#N/A</v>
      </c>
    </row>
    <row r="2373" spans="1:77" hidden="1" x14ac:dyDescent="0.25">
      <c r="A2373" t="s">
        <v>3149</v>
      </c>
      <c r="B2373" s="2" t="str">
        <f t="shared" si="3411"/>
        <v/>
      </c>
      <c r="C2373">
        <v>0</v>
      </c>
      <c r="E2373" t="s">
        <v>3150</v>
      </c>
      <c r="R2373">
        <v>23</v>
      </c>
      <c r="S2373" t="s">
        <v>22</v>
      </c>
      <c r="AA2373" s="10">
        <f t="shared" si="3413"/>
        <v>2983.95</v>
      </c>
      <c r="AB2373" s="3" cm="1">
        <f t="array" ref="AB2373">100000000/Lvac(AA2373)</f>
        <v>33502.850672977234</v>
      </c>
      <c r="AC2373" s="28">
        <f t="shared" si="3414"/>
        <v>3.3512625881800972E-7</v>
      </c>
      <c r="AD2373" s="28">
        <f t="shared" si="3415"/>
        <v>2.9848206344022571E-7</v>
      </c>
      <c r="AE2373" s="21">
        <f t="shared" si="3416"/>
        <v>33502.850297697303</v>
      </c>
      <c r="AF2373" s="10" cm="1">
        <f t="array" ref="AF2373">Lair(100000000/AE2373)</f>
        <v>2983.9500334259515</v>
      </c>
      <c r="AG2373" s="10">
        <f t="shared" si="3417"/>
        <v>1.0613842502886651E-2</v>
      </c>
      <c r="AH2373" s="10" t="b">
        <f t="shared" si="3412"/>
        <v>1</v>
      </c>
      <c r="AI2373" s="10">
        <f t="shared" si="3420"/>
        <v>2983.95</v>
      </c>
      <c r="AJ2373">
        <v>3.0000000000000001E-3</v>
      </c>
      <c r="AK2373" s="3" cm="1">
        <f t="array" ref="AK2373">100000000/Lvac($AA2373)</f>
        <v>33502.850672977234</v>
      </c>
      <c r="AL2373" s="21">
        <f t="shared" si="3421"/>
        <v>3.3683055017319899E-2</v>
      </c>
      <c r="AM2373" s="21"/>
      <c r="AN2373" s="21"/>
      <c r="AO2373" s="21"/>
      <c r="AP2373" s="21"/>
      <c r="AS2373" s="3">
        <f t="shared" si="3418"/>
        <v>6.7297723580850288E-4</v>
      </c>
      <c r="AT2373" s="3" cm="1">
        <f t="array" ref="AT2373">AS2373-(100000000/LvacE($A2373)-$E2373)</f>
        <v>-5.2450042858254164E-5</v>
      </c>
      <c r="BB2373"/>
      <c r="BC2373"/>
      <c r="BD2373"/>
      <c r="BE2373"/>
      <c r="BF2373"/>
      <c r="BG2373"/>
      <c r="BH2373"/>
      <c r="BI2373"/>
      <c r="BJ2373"/>
      <c r="BN2373" s="16" cm="1">
        <f t="array" ref="BN2373">$C2373*EXP(poly_from_str(100000000/$E2373,BN$4342))</f>
        <v>0</v>
      </c>
      <c r="BO2373" s="16"/>
      <c r="BY2373" t="e">
        <v>#N/A</v>
      </c>
    </row>
    <row r="2374" spans="1:77" hidden="1" x14ac:dyDescent="0.25">
      <c r="A2374" t="s">
        <v>3151</v>
      </c>
      <c r="B2374" s="2" t="str">
        <f t="shared" si="3411"/>
        <v/>
      </c>
      <c r="C2374">
        <v>0</v>
      </c>
      <c r="E2374" t="s">
        <v>3152</v>
      </c>
      <c r="R2374">
        <v>23</v>
      </c>
      <c r="S2374" t="s">
        <v>22</v>
      </c>
      <c r="AA2374" s="10">
        <f t="shared" si="3413"/>
        <v>2983.9180000000001</v>
      </c>
      <c r="AB2374" s="3" cm="1">
        <f t="array" ref="AB2374">100000000/Lvac(AA2374)</f>
        <v>33503.209947316514</v>
      </c>
      <c r="AC2374" s="28">
        <f t="shared" si="3414"/>
        <v>3.3512985276405046E-7</v>
      </c>
      <c r="AD2374" s="28">
        <f t="shared" si="3415"/>
        <v>2.9847886264405432E-7</v>
      </c>
      <c r="AE2374" s="21">
        <f t="shared" si="3416"/>
        <v>33503.209976695558</v>
      </c>
      <c r="AF2374" s="10" cm="1">
        <f t="array" ref="AF2374">Lair(100000000/AE2374)</f>
        <v>2983.9179973832834</v>
      </c>
      <c r="AG2374" s="10">
        <f t="shared" si="3417"/>
        <v>1.0613962908383626E-2</v>
      </c>
      <c r="AH2374" s="10" t="b">
        <f t="shared" si="3412"/>
        <v>1</v>
      </c>
      <c r="AI2374" s="10">
        <f t="shared" si="3420"/>
        <v>2983.9180000000001</v>
      </c>
      <c r="AJ2374">
        <v>3.0000000000000001E-3</v>
      </c>
      <c r="AK2374" s="3" cm="1">
        <f t="array" ref="AK2374">100000000/Lvac($AA2374)</f>
        <v>33503.209947316514</v>
      </c>
      <c r="AL2374" s="21">
        <f t="shared" si="3421"/>
        <v>3.3683777450301759E-2</v>
      </c>
      <c r="AM2374" s="21"/>
      <c r="AN2374" s="21"/>
      <c r="AO2374" s="21"/>
      <c r="AP2374" s="21"/>
      <c r="AS2374" s="3">
        <f t="shared" si="3418"/>
        <v>-5.2683484682347625E-5</v>
      </c>
      <c r="AT2374" s="3" cm="1">
        <f t="array" ref="AT2374">AS2374-(100000000/LvacE($A2374)-$E2374)</f>
        <v>-5.2449104259721935E-5</v>
      </c>
      <c r="BB2374"/>
      <c r="BC2374"/>
      <c r="BD2374"/>
      <c r="BE2374"/>
      <c r="BF2374"/>
      <c r="BG2374"/>
      <c r="BH2374"/>
      <c r="BI2374"/>
      <c r="BJ2374"/>
      <c r="BN2374" s="16" cm="1">
        <f t="array" ref="BN2374">$C2374*EXP(poly_from_str(100000000/$E2374,BN$4342))</f>
        <v>0</v>
      </c>
      <c r="BO2374" s="16"/>
      <c r="BY2374" t="e">
        <v>#N/A</v>
      </c>
    </row>
    <row r="2375" spans="1:77" hidden="1" x14ac:dyDescent="0.25">
      <c r="A2375" t="s">
        <v>3153</v>
      </c>
      <c r="B2375" s="2" t="str">
        <f t="shared" si="3411"/>
        <v/>
      </c>
      <c r="C2375">
        <v>40</v>
      </c>
      <c r="D2375" t="s">
        <v>134</v>
      </c>
      <c r="E2375" t="s">
        <v>3154</v>
      </c>
      <c r="F2375">
        <v>34825</v>
      </c>
      <c r="G2375" t="s">
        <v>5</v>
      </c>
      <c r="H2375" s="5" t="s">
        <v>8</v>
      </c>
      <c r="I2375">
        <v>68331</v>
      </c>
      <c r="J2375" t="s">
        <v>3</v>
      </c>
      <c r="K2375" s="5" t="s">
        <v>8</v>
      </c>
      <c r="L2375">
        <v>34825.49</v>
      </c>
      <c r="M2375" t="str">
        <f>$G2375&amp;""</f>
        <v>e</v>
      </c>
      <c r="N2375" t="str">
        <f>$H2375&amp;""</f>
        <v>7/2</v>
      </c>
      <c r="O2375">
        <v>68331.73</v>
      </c>
      <c r="P2375" t="str">
        <f>$J2375&amp;""</f>
        <v>o</v>
      </c>
      <c r="Q2375" t="str">
        <f>$K2375&amp;""</f>
        <v>7/2</v>
      </c>
      <c r="R2375">
        <v>23</v>
      </c>
      <c r="S2375" t="s">
        <v>159</v>
      </c>
      <c r="AA2375" s="10">
        <f t="shared" si="3413"/>
        <v>2983.66</v>
      </c>
      <c r="AB2375" s="3" cm="1">
        <f t="array" ref="AB2375">100000000/Lvac(AA2375)</f>
        <v>33506.106878198705</v>
      </c>
      <c r="AC2375" s="28">
        <f t="shared" si="3414"/>
        <v>3.3515883177037603E-7</v>
      </c>
      <c r="AD2375" s="28">
        <f t="shared" si="3415"/>
        <v>2.9845305622500308E-7</v>
      </c>
      <c r="AE2375" s="21">
        <f t="shared" si="3416"/>
        <v>33506.108619343555</v>
      </c>
      <c r="AF2375" s="10" cm="1">
        <f t="array" ref="AF2375">Lair(100000000/AE2375)</f>
        <v>2983.6598449474536</v>
      </c>
      <c r="AG2375" s="10">
        <f t="shared" si="3417"/>
        <v>1.061493381923522E-2</v>
      </c>
      <c r="AH2375" s="10" t="b">
        <f t="shared" si="3412"/>
        <v>1</v>
      </c>
      <c r="AI2375" s="10">
        <f>$AF2375</f>
        <v>2983.6598449474536</v>
      </c>
      <c r="AJ2375" s="10">
        <f>AL2375/AK2375*AI2375</f>
        <v>7.123859195683091E-3</v>
      </c>
      <c r="AK2375" s="23" cm="1">
        <f t="array" ref="AK2375">100000000/Lvac($AA2375)+0</f>
        <v>33506.106878198705</v>
      </c>
      <c r="AL2375" s="23">
        <f>MAX(0.08,0.007/$AA2375*$AE2375)</f>
        <v>0.08</v>
      </c>
      <c r="AM2375" s="10" cm="1">
        <f t="array" ref="AM2375">Lvac($AI2375)-$BA2375</f>
        <v>1.3484052598869312E-2</v>
      </c>
      <c r="AN2375" s="10">
        <f>$AK2375-($AX2375-$AW2375)</f>
        <v>-0.15312180129694752</v>
      </c>
      <c r="AO2375" s="3">
        <f>AM2375/AJ2375</f>
        <v>1.8928016723071062</v>
      </c>
      <c r="AP2375" s="3">
        <v>1.9145722337201496</v>
      </c>
      <c r="AS2375" s="3">
        <f t="shared" si="3418"/>
        <v>-3.1218012954923324E-3</v>
      </c>
      <c r="AT2375" s="3" cm="1">
        <f t="array" ref="AT2375">AS2375-(100000000/LvacE($A2375)-$E2375)</f>
        <v>-5.24414426763542E-5</v>
      </c>
      <c r="AU2375" t="s">
        <v>4756</v>
      </c>
      <c r="AV2375" t="s">
        <v>4918</v>
      </c>
      <c r="AW2375" s="3">
        <v>34825.49</v>
      </c>
      <c r="AX2375" s="3">
        <v>68331.75</v>
      </c>
      <c r="AY2375" s="3"/>
      <c r="AZ2375" s="10" cm="1">
        <f t="array" ref="AZ2375">Lair(100000000/($AX2375-$AW2375))</f>
        <v>2983.6463642488184</v>
      </c>
      <c r="BA2375" s="10">
        <f>100000000/($AX2375-$AW2375)</f>
        <v>2984.5169231063087</v>
      </c>
      <c r="BB2375" s="12">
        <v>470000000</v>
      </c>
      <c r="BC2375" s="3">
        <v>0.45400000000000001</v>
      </c>
      <c r="BD2375" s="12" cm="1">
        <f t="array" ref="BD2375">SfromgA($BB2375,$BA2375,"")</f>
        <v>6.1667075834942748</v>
      </c>
      <c r="BE2375" s="29">
        <f>(10^MAX(0.05, -0.312925054856973*((LN($BD2375))^(1/3)) + 0.454808404431693)-1)*100</f>
        <v>18.251733293293924</v>
      </c>
      <c r="BG2375" s="3"/>
      <c r="BH2375" s="3"/>
      <c r="BI2375" s="12">
        <f>IF($BB2375="",$BF2375,$BB2375)</f>
        <v>470000000</v>
      </c>
      <c r="BJ2375" s="29">
        <f>IF($BB2375="",$BH2375,$BE2375)</f>
        <v>18.251733293293924</v>
      </c>
      <c r="BK2375" s="3">
        <f>LN(BN2375*100000000/($AX2375-$AW2375)/$BI2375)</f>
        <v>-7.6296715741071166</v>
      </c>
      <c r="BL2375" s="13">
        <f>EXP(BK$4341*$AX2375+BK$4342)*$BI2375/(100000000/($AX2375-$AW2375))</f>
        <v>98.411858618382865</v>
      </c>
      <c r="BM2375" s="3">
        <f t="shared" ref="BM2375" si="3422">LN(BL2375/$C2375)</f>
        <v>0.9002818570974529</v>
      </c>
      <c r="BN2375" s="16" cm="1">
        <f t="array" ref="BN2375">$C2375*EXP(poly_from_str(100000000/$E2375,BN$4342))</f>
        <v>76.506713919607151</v>
      </c>
      <c r="BO2375" s="3">
        <f>LN($C2375)</f>
        <v>3.6888794541139363</v>
      </c>
      <c r="BP2375" s="13">
        <f>LN(BL2375/BN2375)</f>
        <v>0.25178281057490776</v>
      </c>
      <c r="BY2375">
        <v>72631</v>
      </c>
    </row>
    <row r="2376" spans="1:77" hidden="1" x14ac:dyDescent="0.25">
      <c r="A2376" t="s">
        <v>3155</v>
      </c>
      <c r="B2376" s="2" t="str">
        <f t="shared" si="3411"/>
        <v/>
      </c>
      <c r="C2376">
        <v>0</v>
      </c>
      <c r="E2376" t="s">
        <v>3156</v>
      </c>
      <c r="R2376">
        <v>23</v>
      </c>
      <c r="S2376" t="s">
        <v>22</v>
      </c>
      <c r="AA2376" s="10">
        <f t="shared" si="3413"/>
        <v>2983.6239999999998</v>
      </c>
      <c r="AB2376" s="3" cm="1">
        <f t="array" ref="AB2376">100000000/Lvac(AA2376)</f>
        <v>33506.511140940762</v>
      </c>
      <c r="AC2376" s="28">
        <f t="shared" si="3414"/>
        <v>3.3516287575110005E-7</v>
      </c>
      <c r="AD2376" s="28">
        <f t="shared" si="3415"/>
        <v>2.9844945532933304E-7</v>
      </c>
      <c r="AE2376" s="21">
        <f t="shared" si="3416"/>
        <v>33506.510504582016</v>
      </c>
      <c r="AF2376" s="10" cm="1">
        <f t="array" ref="AF2376">Lair(100000000/AE2376)</f>
        <v>2983.6240566676979</v>
      </c>
      <c r="AG2376" s="10">
        <f t="shared" si="3417"/>
        <v>1.0615069315191988E-2</v>
      </c>
      <c r="AH2376" s="10" t="b">
        <f t="shared" si="3412"/>
        <v>1</v>
      </c>
      <c r="AI2376" s="10">
        <f t="shared" si="3420"/>
        <v>2983.6239999999998</v>
      </c>
      <c r="AJ2376">
        <v>3.0000000000000001E-3</v>
      </c>
      <c r="AK2376" s="3" cm="1">
        <f t="array" ref="AK2376">100000000/Lvac($AA2376)</f>
        <v>33506.511140940762</v>
      </c>
      <c r="AL2376" s="21">
        <f>AJ2376/AI2376*AK2376</f>
        <v>3.3690415891151938E-2</v>
      </c>
      <c r="AM2376" s="21"/>
      <c r="AN2376" s="21"/>
      <c r="AO2376" s="21"/>
      <c r="AP2376" s="21"/>
      <c r="AS2376" s="3">
        <f t="shared" si="3418"/>
        <v>1.1409407597966492E-3</v>
      </c>
      <c r="AT2376" s="3" cm="1">
        <f t="array" ref="AT2376">AS2376-(100000000/LvacE($A2376)-$E2376)</f>
        <v>-5.2440373110584915E-5</v>
      </c>
      <c r="BB2376"/>
      <c r="BC2376"/>
      <c r="BD2376"/>
      <c r="BE2376"/>
      <c r="BF2376"/>
      <c r="BG2376"/>
      <c r="BH2376"/>
      <c r="BI2376"/>
      <c r="BJ2376"/>
      <c r="BN2376" s="16" cm="1">
        <f t="array" ref="BN2376">$C2376*EXP(poly_from_str(100000000/$E2376,BN$4342))</f>
        <v>0</v>
      </c>
      <c r="BO2376" s="16"/>
      <c r="BY2376" t="e">
        <v>#N/A</v>
      </c>
    </row>
    <row r="2377" spans="1:77" hidden="1" x14ac:dyDescent="0.25">
      <c r="A2377" t="s">
        <v>3157</v>
      </c>
      <c r="B2377" s="2" t="str">
        <f t="shared" si="3411"/>
        <v/>
      </c>
      <c r="C2377">
        <v>9</v>
      </c>
      <c r="D2377" t="s">
        <v>134</v>
      </c>
      <c r="E2377" t="s">
        <v>3158</v>
      </c>
      <c r="F2377">
        <v>35291</v>
      </c>
      <c r="G2377" t="s">
        <v>5</v>
      </c>
      <c r="H2377" s="5" t="s">
        <v>4</v>
      </c>
      <c r="I2377">
        <v>68801</v>
      </c>
      <c r="J2377" t="s">
        <v>3</v>
      </c>
      <c r="K2377" s="5" t="s">
        <v>8</v>
      </c>
      <c r="L2377">
        <v>35291</v>
      </c>
      <c r="M2377" t="str">
        <f>$G2377&amp;""</f>
        <v>e</v>
      </c>
      <c r="N2377" t="str">
        <f>$H2377&amp;""</f>
        <v>9/2</v>
      </c>
      <c r="O2377">
        <v>68801.67</v>
      </c>
      <c r="P2377" t="str">
        <f>$J2377&amp;""</f>
        <v>o</v>
      </c>
      <c r="Q2377" t="str">
        <f>$K2377&amp;""</f>
        <v>7/2</v>
      </c>
      <c r="R2377">
        <v>23</v>
      </c>
      <c r="S2377" t="s">
        <v>159</v>
      </c>
      <c r="AA2377" s="10">
        <f t="shared" si="3413"/>
        <v>2983.2570000000001</v>
      </c>
      <c r="AB2377" s="3" cm="1">
        <f t="array" ref="AB2377">100000000/Lvac(AA2377)</f>
        <v>33510.632931689819</v>
      </c>
      <c r="AC2377" s="28">
        <f t="shared" si="3414"/>
        <v>3.3520410745705115E-7</v>
      </c>
      <c r="AD2377" s="28">
        <f t="shared" si="3415"/>
        <v>2.9841274619863578E-7</v>
      </c>
      <c r="AE2377" s="21">
        <f t="shared" si="3416"/>
        <v>33510.631296186519</v>
      </c>
      <c r="AF2377" s="10" cm="1">
        <f t="array" ref="AF2377">Lair(100000000/AE2377)</f>
        <v>2983.2571456056239</v>
      </c>
      <c r="AG2377" s="10">
        <f t="shared" si="3417"/>
        <v>1.0616450901093977E-2</v>
      </c>
      <c r="AH2377" s="10" t="b">
        <f t="shared" si="3412"/>
        <v>1</v>
      </c>
      <c r="AI2377" s="10">
        <f>$AF2377</f>
        <v>2983.2571456056239</v>
      </c>
      <c r="AJ2377" s="10">
        <f>AL2377/AK2377*AI2377</f>
        <v>7.1219356594950213E-3</v>
      </c>
      <c r="AK2377" s="23" cm="1">
        <f t="array" ref="AK2377">100000000/Lvac($AA2377)+0</f>
        <v>33510.632931689819</v>
      </c>
      <c r="AL2377" s="23">
        <f>MAX(0.08,0.007/$AA2377*$AE2377)</f>
        <v>0.08</v>
      </c>
      <c r="AM2377" s="10" cm="1">
        <f t="array" ref="AM2377">Lvac($AI2377)-$BA2377</f>
        <v>3.446577413342311E-3</v>
      </c>
      <c r="AN2377" s="10">
        <f>$AK2377-($AX2377-$AW2377)</f>
        <v>-3.7068310179165564E-2</v>
      </c>
      <c r="AO2377" s="3">
        <f>AM2377/AJ2377</f>
        <v>0.48393829685154577</v>
      </c>
      <c r="AP2377" s="3">
        <v>0.46348856311578401</v>
      </c>
      <c r="AS2377" s="3">
        <f t="shared" si="3418"/>
        <v>2.9316898217075504E-3</v>
      </c>
      <c r="AT2377" s="3" cm="1">
        <f t="array" ref="AT2377">AS2377-(100000000/LvacE($A2377)-$E2377)</f>
        <v>-5.2429437346290797E-5</v>
      </c>
      <c r="AU2377" t="s">
        <v>4802</v>
      </c>
      <c r="AV2377" t="s">
        <v>4852</v>
      </c>
      <c r="AW2377" s="3">
        <v>35291</v>
      </c>
      <c r="AX2377" s="3">
        <v>68801.67</v>
      </c>
      <c r="AY2377" s="3"/>
      <c r="AZ2377" s="10" cm="1">
        <f t="array" ref="AZ2377">Lair(100000000/($AX2377-$AW2377))</f>
        <v>2983.2536998854671</v>
      </c>
      <c r="BA2377" s="10">
        <f>100000000/($AX2377-$AW2377)</f>
        <v>2984.1241610507936</v>
      </c>
      <c r="BB2377" s="12">
        <v>107000000</v>
      </c>
      <c r="BC2377" s="3">
        <v>0.20499999999999999</v>
      </c>
      <c r="BD2377" s="12" cm="1">
        <f t="array" ref="BD2377">SfromgA($BB2377,$BA2377,"")</f>
        <v>1.4033558341119288</v>
      </c>
      <c r="BE2377" s="29">
        <f>(10^MAX(0.05, -0.312925054856973*((LN($BD2377))^(1/3)) + 0.454808404431693)-1)*100</f>
        <v>72.44252086267818</v>
      </c>
      <c r="BG2377" s="3"/>
      <c r="BH2377" s="3"/>
      <c r="BI2377" s="12">
        <f>IF($BB2377="",$BF2377,$BB2377)</f>
        <v>107000000</v>
      </c>
      <c r="BJ2377" s="29">
        <f>IF($BB2377="",$BH2377,$BE2377)</f>
        <v>72.44252086267818</v>
      </c>
      <c r="BK2377" s="3">
        <f>LN(BN2377*100000000/($AX2377-$AW2377)/$BI2377)</f>
        <v>-7.642086480533977</v>
      </c>
      <c r="BL2377" s="13">
        <f>EXP(BK$4341*$AX2377+BK$4342)*$BI2377/(100000000/($AX2377-$AW2377))</f>
        <v>21.621419470782868</v>
      </c>
      <c r="BM2377" s="3">
        <f t="shared" ref="BM2377" si="3423">LN(BL2377/$C2377)</f>
        <v>0.87645988816748455</v>
      </c>
      <c r="BN2377" s="16" cm="1">
        <f t="array" ref="BN2377">$C2377*EXP(poly_from_str(100000000/$E2377,BN$4342))</f>
        <v>17.204850373127172</v>
      </c>
      <c r="BO2377" s="3">
        <f>LN($C2377)</f>
        <v>2.1972245773362196</v>
      </c>
      <c r="BP2377" s="13">
        <f>LN(BL2377/BN2377)</f>
        <v>0.22849312300075608</v>
      </c>
      <c r="BY2377">
        <v>16334</v>
      </c>
    </row>
    <row r="2378" spans="1:77" hidden="1" x14ac:dyDescent="0.25">
      <c r="A2378" t="s">
        <v>3159</v>
      </c>
      <c r="B2378" s="2" t="str">
        <f t="shared" si="3411"/>
        <v/>
      </c>
      <c r="C2378">
        <v>0</v>
      </c>
      <c r="E2378" t="s">
        <v>3160</v>
      </c>
      <c r="R2378">
        <v>23</v>
      </c>
      <c r="S2378" t="s">
        <v>22</v>
      </c>
      <c r="AA2378" s="10">
        <f t="shared" si="3413"/>
        <v>2983.2159999999999</v>
      </c>
      <c r="AB2378" s="3" cm="1">
        <f t="array" ref="AB2378">100000000/Lvac(AA2378)</f>
        <v>33511.093467197657</v>
      </c>
      <c r="AC2378" s="28">
        <f t="shared" si="3414"/>
        <v>3.3520871435390534E-7</v>
      </c>
      <c r="AD2378" s="28">
        <f t="shared" si="3415"/>
        <v>2.984086451786034E-7</v>
      </c>
      <c r="AE2378" s="21">
        <f t="shared" si="3416"/>
        <v>33511.091532903316</v>
      </c>
      <c r="AF2378" s="10" cm="1">
        <f t="array" ref="AF2378">Lair(100000000/AE2378)</f>
        <v>2983.2161722016685</v>
      </c>
      <c r="AG2378" s="10">
        <f t="shared" si="3417"/>
        <v>1.0616605278866442E-2</v>
      </c>
      <c r="AH2378" s="10" t="b">
        <f t="shared" si="3412"/>
        <v>1</v>
      </c>
      <c r="AI2378" s="10">
        <f t="shared" si="3420"/>
        <v>2983.2159999999999</v>
      </c>
      <c r="AJ2378">
        <v>3.0000000000000001E-3</v>
      </c>
      <c r="AK2378" s="3" cm="1">
        <f t="array" ref="AK2378">100000000/Lvac($AA2378)</f>
        <v>33511.093467197657</v>
      </c>
      <c r="AL2378" s="21">
        <f t="shared" ref="AL2378:AL2382" si="3424">AJ2378/AI2378*AK2378</f>
        <v>3.3699631673198643E-2</v>
      </c>
      <c r="AM2378" s="21"/>
      <c r="AN2378" s="21"/>
      <c r="AO2378" s="21"/>
      <c r="AP2378" s="21"/>
      <c r="AS2378" s="3">
        <f t="shared" si="3418"/>
        <v>3.4671976609388366E-3</v>
      </c>
      <c r="AT2378" s="3" cm="1">
        <f t="array" ref="AT2378">AS2378-(100000000/LvacE($A2378)-$E2378)</f>
        <v>-5.2428222261369228E-5</v>
      </c>
      <c r="BB2378"/>
      <c r="BC2378"/>
      <c r="BD2378"/>
      <c r="BE2378"/>
      <c r="BF2378"/>
      <c r="BG2378"/>
      <c r="BH2378"/>
      <c r="BI2378"/>
      <c r="BJ2378"/>
      <c r="BN2378" s="16" cm="1">
        <f t="array" ref="BN2378">$C2378*EXP(poly_from_str(100000000/$E2378,BN$4342))</f>
        <v>0</v>
      </c>
      <c r="BO2378" s="16"/>
      <c r="BY2378" t="e">
        <v>#N/A</v>
      </c>
    </row>
    <row r="2379" spans="1:77" hidden="1" x14ac:dyDescent="0.25">
      <c r="A2379" t="s">
        <v>3161</v>
      </c>
      <c r="B2379" s="2" t="str">
        <f t="shared" si="3411"/>
        <v/>
      </c>
      <c r="C2379">
        <v>0</v>
      </c>
      <c r="E2379" t="s">
        <v>3162</v>
      </c>
      <c r="R2379">
        <v>23</v>
      </c>
      <c r="S2379" t="s">
        <v>22</v>
      </c>
      <c r="AA2379" s="10">
        <f t="shared" si="3413"/>
        <v>2983.1759999999999</v>
      </c>
      <c r="AB2379" s="3" cm="1">
        <f t="array" ref="AB2379">100000000/Lvac(AA2379)</f>
        <v>33511.542782330813</v>
      </c>
      <c r="AC2379" s="28">
        <f t="shared" si="3414"/>
        <v>3.3521320900945838E-7</v>
      </c>
      <c r="AD2379" s="28">
        <f t="shared" si="3415"/>
        <v>2.9840464418345334E-7</v>
      </c>
      <c r="AE2379" s="21">
        <f t="shared" si="3416"/>
        <v>33511.541230075971</v>
      </c>
      <c r="AF2379" s="10" cm="1">
        <f t="array" ref="AF2379">Lair(100000000/AE2379)</f>
        <v>2983.1761381866745</v>
      </c>
      <c r="AG2379" s="10">
        <f t="shared" si="3417"/>
        <v>1.0616755897461434E-2</v>
      </c>
      <c r="AH2379" s="10" t="b">
        <f t="shared" si="3412"/>
        <v>1</v>
      </c>
      <c r="AI2379" s="10">
        <f t="shared" si="3420"/>
        <v>2983.1759999999999</v>
      </c>
      <c r="AJ2379">
        <v>3.0000000000000001E-3</v>
      </c>
      <c r="AK2379" s="3" cm="1">
        <f t="array" ref="AK2379">100000000/Lvac($AA2379)</f>
        <v>33511.542782330813</v>
      </c>
      <c r="AL2379" s="21">
        <f t="shared" si="3424"/>
        <v>3.3700535384768596E-2</v>
      </c>
      <c r="AM2379" s="21"/>
      <c r="AN2379" s="21"/>
      <c r="AO2379" s="21"/>
      <c r="AP2379" s="21"/>
      <c r="AS2379" s="3">
        <f t="shared" si="3418"/>
        <v>2.7823308118968271E-3</v>
      </c>
      <c r="AT2379" s="3" cm="1">
        <f t="array" ref="AT2379">AS2379-(100000000/LvacE($A2379)-$E2379)</f>
        <v>-5.2427029004320502E-5</v>
      </c>
      <c r="BB2379"/>
      <c r="BC2379"/>
      <c r="BD2379"/>
      <c r="BE2379"/>
      <c r="BF2379"/>
      <c r="BG2379"/>
      <c r="BH2379"/>
      <c r="BI2379"/>
      <c r="BJ2379"/>
      <c r="BN2379" s="16" cm="1">
        <f t="array" ref="BN2379">$C2379*EXP(poly_from_str(100000000/$E2379,BN$4342))</f>
        <v>0</v>
      </c>
      <c r="BO2379" s="16"/>
      <c r="BY2379" t="e">
        <v>#N/A</v>
      </c>
    </row>
    <row r="2380" spans="1:77" hidden="1" x14ac:dyDescent="0.25">
      <c r="A2380" t="s">
        <v>3163</v>
      </c>
      <c r="B2380" s="2" t="str">
        <f t="shared" si="3411"/>
        <v/>
      </c>
      <c r="C2380">
        <v>7</v>
      </c>
      <c r="E2380" t="s">
        <v>3164</v>
      </c>
      <c r="R2380">
        <v>23</v>
      </c>
      <c r="S2380" t="s">
        <v>22</v>
      </c>
      <c r="AA2380" s="10">
        <f t="shared" si="3413"/>
        <v>2982.83</v>
      </c>
      <c r="AB2380" s="3" cm="1">
        <f t="array" ref="AB2380">100000000/Lvac(AA2380)</f>
        <v>33515.429861145938</v>
      </c>
      <c r="AC2380" s="28">
        <f t="shared" si="3414"/>
        <v>3.3525209281118938E-7</v>
      </c>
      <c r="AD2380" s="28">
        <f t="shared" si="3415"/>
        <v>2.9837003557555106E-7</v>
      </c>
      <c r="AE2380" s="21">
        <f t="shared" si="3416"/>
        <v>33515.429938628135</v>
      </c>
      <c r="AF2380" s="10" cm="1">
        <f t="array" ref="AF2380">Lair(100000000/AE2380)</f>
        <v>2982.8299931038878</v>
      </c>
      <c r="AG2380" s="10">
        <f t="shared" si="3417"/>
        <v>1.0618059001207903E-2</v>
      </c>
      <c r="AH2380" s="10" t="b">
        <f t="shared" si="3412"/>
        <v>1</v>
      </c>
      <c r="AI2380" s="10">
        <f t="shared" si="3420"/>
        <v>2982.83</v>
      </c>
      <c r="AJ2380">
        <v>3.0000000000000001E-3</v>
      </c>
      <c r="AK2380" s="3" cm="1">
        <f t="array" ref="AK2380">100000000/Lvac($AA2380)</f>
        <v>33515.429861145938</v>
      </c>
      <c r="AL2380" s="21">
        <f t="shared" si="3424"/>
        <v>3.3708354007247421E-2</v>
      </c>
      <c r="AM2380" s="21"/>
      <c r="AN2380" s="21"/>
      <c r="AO2380" s="21"/>
      <c r="AP2380" s="21"/>
      <c r="AS2380" s="3">
        <f t="shared" si="3418"/>
        <v>-1.3885406224289909E-4</v>
      </c>
      <c r="AT2380" s="3" cm="1">
        <f t="array" ref="AT2380">AS2380-(100000000/LvacE($A2380)-$E2380)</f>
        <v>-5.2416682592593133E-5</v>
      </c>
      <c r="BB2380"/>
      <c r="BC2380"/>
      <c r="BD2380"/>
      <c r="BE2380"/>
      <c r="BF2380"/>
      <c r="BG2380"/>
      <c r="BH2380"/>
      <c r="BI2380"/>
      <c r="BJ2380"/>
      <c r="BN2380" s="16" cm="1">
        <f t="array" ref="BN2380">$C2380*EXP(poly_from_str(100000000/$E2380,BN$4342))</f>
        <v>13.373948048596384</v>
      </c>
      <c r="BO2380" s="16"/>
      <c r="BY2380" t="e">
        <v>#N/A</v>
      </c>
    </row>
    <row r="2381" spans="1:77" hidden="1" x14ac:dyDescent="0.25">
      <c r="A2381" t="s">
        <v>3165</v>
      </c>
      <c r="B2381" s="2" t="str">
        <f t="shared" si="3411"/>
        <v/>
      </c>
      <c r="C2381">
        <v>150</v>
      </c>
      <c r="D2381" t="s">
        <v>1155</v>
      </c>
      <c r="E2381" t="s">
        <v>3166</v>
      </c>
      <c r="F2381">
        <v>28720</v>
      </c>
      <c r="G2381" t="s">
        <v>5</v>
      </c>
      <c r="H2381" s="5" t="s">
        <v>4</v>
      </c>
      <c r="I2381">
        <v>62240</v>
      </c>
      <c r="J2381" t="s">
        <v>3</v>
      </c>
      <c r="K2381" s="5" t="s">
        <v>16</v>
      </c>
      <c r="L2381">
        <v>28720.71</v>
      </c>
      <c r="M2381" t="str">
        <f>$G2381&amp;""</f>
        <v>e</v>
      </c>
      <c r="N2381" t="str">
        <f>$H2381&amp;""</f>
        <v>9/2</v>
      </c>
      <c r="O2381">
        <v>62240.83</v>
      </c>
      <c r="P2381" t="str">
        <f>$J2381&amp;""</f>
        <v>o</v>
      </c>
      <c r="Q2381" t="str">
        <f>$K2381&amp;""</f>
        <v>11/2</v>
      </c>
      <c r="R2381">
        <v>23</v>
      </c>
      <c r="S2381" t="s">
        <v>159</v>
      </c>
      <c r="AA2381" s="10">
        <f t="shared" si="3413"/>
        <v>2982.4160000000002</v>
      </c>
      <c r="AB2381" s="3" cm="1">
        <f t="array" ref="AB2381">100000000/Lvac(AA2381)</f>
        <v>33520.082059639957</v>
      </c>
      <c r="AC2381" s="28">
        <f t="shared" si="3414"/>
        <v>3.3529863037215467E-7</v>
      </c>
      <c r="AD2381" s="28">
        <f t="shared" si="3415"/>
        <v>2.9832862527626555E-7</v>
      </c>
      <c r="AE2381" s="21">
        <f t="shared" si="3416"/>
        <v>33520.080910054683</v>
      </c>
      <c r="AF2381" s="10" cm="1">
        <f t="array" ref="AF2381">Lair(100000000/AE2381)</f>
        <v>2982.416102287611</v>
      </c>
      <c r="AG2381" s="10">
        <f t="shared" si="3417"/>
        <v>1.0619618802279756E-2</v>
      </c>
      <c r="AH2381" s="10" t="b">
        <f t="shared" si="3412"/>
        <v>1</v>
      </c>
      <c r="AI2381" s="10">
        <f>$AF2381</f>
        <v>2982.416102287611</v>
      </c>
      <c r="AJ2381">
        <v>2.9000000000000001E-2</v>
      </c>
      <c r="AK2381" s="3" cm="1">
        <f t="array" ref="AK2381">100000000/Lvac($AA2381)</f>
        <v>33520.082059639957</v>
      </c>
      <c r="AL2381" s="21">
        <f t="shared" si="3424"/>
        <v>0.32593787935356827</v>
      </c>
      <c r="AM2381" s="10" cm="1">
        <f t="array" ref="AM2381">Lvac($AI2381)-$BA2381</f>
        <v>3.4790000900102314E-3</v>
      </c>
      <c r="AN2381" s="10">
        <f>$AK2381-($AX2381-$AW2381)</f>
        <v>-3.7940360045467969E-2</v>
      </c>
      <c r="AO2381" s="3">
        <f>AM2381/AJ2381</f>
        <v>0.11996552034518039</v>
      </c>
      <c r="AP2381" s="3">
        <v>0.11643748389203742</v>
      </c>
      <c r="AS2381" s="3">
        <f t="shared" si="3418"/>
        <v>2.0596399554051459E-3</v>
      </c>
      <c r="AT2381" s="3" cm="1">
        <f t="array" ref="AT2381">AS2381-(100000000/LvacE($A2381)-$E2381)</f>
        <v>-5.2404262532945722E-5</v>
      </c>
      <c r="AU2381" t="s">
        <v>4703</v>
      </c>
      <c r="AV2381" t="s">
        <v>4887</v>
      </c>
      <c r="AW2381" s="3">
        <v>28720.71</v>
      </c>
      <c r="AX2381" s="3">
        <v>62240.83</v>
      </c>
      <c r="AY2381" s="3"/>
      <c r="AZ2381" s="10" cm="1">
        <f t="array" ref="AZ2381">Lair(100000000/($AX2381-$AW2381))</f>
        <v>2982.4126241527783</v>
      </c>
      <c r="BA2381" s="10">
        <f>100000000/($AX2381-$AW2381)</f>
        <v>2983.2828760756224</v>
      </c>
      <c r="BB2381" s="12">
        <v>705000000</v>
      </c>
      <c r="BC2381" s="3">
        <v>0.69799999999999995</v>
      </c>
      <c r="BD2381" s="12" cm="1">
        <f t="array" ref="BD2381">SfromgA($BB2381,$BA2381,"")</f>
        <v>9.2385918894197676</v>
      </c>
      <c r="BE2381" s="29">
        <f>(10^MAX(0.05, -0.312925054856973*((LN($BD2381))^(1/3)) + 0.454808404431693)-1)*100</f>
        <v>12.201845430196357</v>
      </c>
      <c r="BF2381" s="12">
        <v>652759734.0521512</v>
      </c>
      <c r="BG2381" s="12" cm="1">
        <f t="array" ref="BG2381">SfromgA($BF2381,$BA2381,"")</f>
        <v>8.5540152975234172</v>
      </c>
      <c r="BH2381" s="29">
        <f>(10^MAX(0.05, -0.312925054856973*((LN($BG2381))^(1/3)) + 0.454808404431693)-1)*100</f>
        <v>12.500162409186345</v>
      </c>
      <c r="BI2381" s="12">
        <f>IF($BB2381="",$BF2381,$BB2381)</f>
        <v>705000000</v>
      </c>
      <c r="BJ2381" s="29">
        <f>IF($BB2381="",$BH2381,$BE2381)</f>
        <v>12.201845430196357</v>
      </c>
      <c r="BK2381" s="3">
        <f>LN(BN2381*100000000/($AX2381-$AW2381)/$BI2381)</f>
        <v>-6.7154484500581191</v>
      </c>
      <c r="BL2381" s="13">
        <f>EXP(BK$4341*$AX2381+BK$4342)*$BI2381/(100000000/($AX2381-$AW2381))</f>
        <v>234.58758802901775</v>
      </c>
      <c r="BM2381" s="3">
        <f t="shared" ref="BM2381" si="3425">LN(BL2381/$C2381)</f>
        <v>0.44719373377131377</v>
      </c>
      <c r="BN2381" s="16" cm="1">
        <f t="array" ref="BN2381">$C2381*EXP(poly_from_str(100000000/$E2381,BN$4342))</f>
        <v>286.42602526821315</v>
      </c>
      <c r="BO2381" s="3">
        <f>LN($C2381)</f>
        <v>5.0106352940962555</v>
      </c>
      <c r="BP2381" s="13">
        <f>LN(BL2381/BN2381)</f>
        <v>-0.19965127344036726</v>
      </c>
      <c r="BY2381">
        <v>271976</v>
      </c>
    </row>
    <row r="2382" spans="1:77" hidden="1" x14ac:dyDescent="0.25">
      <c r="A2382" t="s">
        <v>3167</v>
      </c>
      <c r="B2382" s="2" t="str">
        <f t="shared" si="3411"/>
        <v/>
      </c>
      <c r="C2382">
        <v>0</v>
      </c>
      <c r="E2382" t="s">
        <v>3168</v>
      </c>
      <c r="R2382">
        <v>23</v>
      </c>
      <c r="S2382" t="s">
        <v>22</v>
      </c>
      <c r="AA2382" s="10">
        <f t="shared" si="3413"/>
        <v>2982.288</v>
      </c>
      <c r="AB2382" s="3" cm="1">
        <f t="array" ref="AB2382">100000000/Lvac(AA2382)</f>
        <v>33521.520681914473</v>
      </c>
      <c r="AC2382" s="28">
        <f t="shared" si="3414"/>
        <v>3.3531302141174828E-7</v>
      </c>
      <c r="AD2382" s="28">
        <f t="shared" si="3415"/>
        <v>2.98315822092021E-7</v>
      </c>
      <c r="AE2382" s="21">
        <f t="shared" si="3416"/>
        <v>33521.520301275959</v>
      </c>
      <c r="AF2382" s="10" cm="1">
        <f t="array" ref="AF2382">Lair(100000000/AE2382)</f>
        <v>2982.2880338654836</v>
      </c>
      <c r="AG2382" s="10">
        <f t="shared" si="3417"/>
        <v>1.0620101191084575E-2</v>
      </c>
      <c r="AH2382" s="10" t="b">
        <f t="shared" si="3412"/>
        <v>1</v>
      </c>
      <c r="AI2382" s="10">
        <f t="shared" si="3420"/>
        <v>2982.288</v>
      </c>
      <c r="AJ2382">
        <v>3.0000000000000001E-3</v>
      </c>
      <c r="AK2382" s="3" cm="1">
        <f t="array" ref="AK2382">100000000/Lvac($AA2382)</f>
        <v>33521.520681914473</v>
      </c>
      <c r="AL2382" s="21">
        <f t="shared" si="3424"/>
        <v>3.3720607146507459E-2</v>
      </c>
      <c r="AM2382" s="21"/>
      <c r="AN2382" s="21"/>
      <c r="AO2382" s="21"/>
      <c r="AP2382" s="21"/>
      <c r="AS2382" s="3">
        <f t="shared" si="3418"/>
        <v>6.8191447644494474E-4</v>
      </c>
      <c r="AT2382" s="3" cm="1">
        <f t="array" ref="AT2382">AS2382-(100000000/LvacE($A2382)-$E2382)</f>
        <v>-5.2400406275410205E-5</v>
      </c>
      <c r="BB2382"/>
      <c r="BC2382"/>
      <c r="BD2382"/>
      <c r="BE2382"/>
      <c r="BF2382"/>
      <c r="BG2382"/>
      <c r="BH2382"/>
      <c r="BI2382"/>
      <c r="BJ2382"/>
      <c r="BN2382" s="16" cm="1">
        <f t="array" ref="BN2382">$C2382*EXP(poly_from_str(100000000/$E2382,BN$4342))</f>
        <v>0</v>
      </c>
      <c r="BO2382" s="16"/>
      <c r="BY2382" t="e">
        <v>#N/A</v>
      </c>
    </row>
    <row r="2383" spans="1:77" hidden="1" x14ac:dyDescent="0.25">
      <c r="A2383" t="s">
        <v>3169</v>
      </c>
      <c r="B2383" s="2" t="str">
        <f t="shared" si="3411"/>
        <v/>
      </c>
      <c r="C2383">
        <v>9</v>
      </c>
      <c r="D2383" t="s">
        <v>170</v>
      </c>
      <c r="E2383" t="s">
        <v>3170</v>
      </c>
      <c r="F2383">
        <v>45844</v>
      </c>
      <c r="G2383" t="s">
        <v>5</v>
      </c>
      <c r="H2383" s="5" t="s">
        <v>19</v>
      </c>
      <c r="I2383">
        <v>79366</v>
      </c>
      <c r="J2383" t="s">
        <v>3</v>
      </c>
      <c r="K2383" s="5" t="s">
        <v>18</v>
      </c>
      <c r="L2383">
        <v>45844.65</v>
      </c>
      <c r="M2383" t="str">
        <f t="shared" ref="M2383:M2385" si="3426">$G2383&amp;""</f>
        <v>e</v>
      </c>
      <c r="N2383" t="str">
        <f t="shared" ref="N2383:N2385" si="3427">$H2383&amp;""</f>
        <v>3/2</v>
      </c>
      <c r="O2383">
        <v>79366.649999999994</v>
      </c>
      <c r="P2383" t="str">
        <f t="shared" ref="P2383:P2385" si="3428">$J2383&amp;""</f>
        <v>o</v>
      </c>
      <c r="Q2383" t="str">
        <f t="shared" ref="Q2383:Q2385" si="3429">$K2383&amp;""</f>
        <v>5/2</v>
      </c>
      <c r="R2383">
        <v>23</v>
      </c>
      <c r="AA2383" s="10">
        <f t="shared" si="3413"/>
        <v>2982.2359999999999</v>
      </c>
      <c r="AB2383" s="3" cm="1">
        <f t="array" ref="AB2383">100000000/Lvac(AA2383)</f>
        <v>33522.105157486119</v>
      </c>
      <c r="AC2383" s="28">
        <f t="shared" si="3414"/>
        <v>3.3531886812445427E-7</v>
      </c>
      <c r="AD2383" s="28">
        <f t="shared" si="3415"/>
        <v>2.9831062079843189E-7</v>
      </c>
      <c r="AE2383" s="21">
        <f t="shared" si="3416"/>
        <v>33522.107860617049</v>
      </c>
      <c r="AF2383" s="10" cm="1">
        <f t="array" ref="AF2383">Lair(100000000/AE2383)</f>
        <v>2982.2357595103144</v>
      </c>
      <c r="AG2383" s="10">
        <f t="shared" si="3417"/>
        <v>1.0620297179278589E-2</v>
      </c>
      <c r="AH2383" s="10" t="b">
        <f t="shared" si="3412"/>
        <v>1</v>
      </c>
      <c r="AI2383" s="10">
        <f t="shared" ref="AI2383:AI2385" si="3430">$AF2383</f>
        <v>2982.2357595103144</v>
      </c>
      <c r="AJ2383" s="10">
        <f t="shared" ref="AJ2383:AJ2385" si="3431">AL2383/AK2383*AI2383</f>
        <v>8.8963260078680495E-3</v>
      </c>
      <c r="AK2383" s="16" cm="1">
        <f t="array" ref="AK2383">100000000/Lvac($AA2383)-0</f>
        <v>33522.105157486119</v>
      </c>
      <c r="AL2383" s="16">
        <f>MAX(0.1,0.007/$AA2383*$AE2383)</f>
        <v>0.1</v>
      </c>
      <c r="AM2383" s="10" cm="1">
        <f t="array" ref="AM2383">Lvac($AI2383)-$BA2383</f>
        <v>-9.5984622153082455E-3</v>
      </c>
      <c r="AN2383" s="10">
        <f t="shared" ref="AN2383:AN2385" si="3432">$AK2383-($AX2383-$AW2383)</f>
        <v>0.10515748612669995</v>
      </c>
      <c r="AO2383" s="3">
        <f t="shared" ref="AO2383:AO2385" si="3433">AM2383/AJ2383</f>
        <v>-1.0789242892874222</v>
      </c>
      <c r="AP2383" s="3">
        <v>-1.0518850075089883</v>
      </c>
      <c r="AS2383" s="3">
        <f t="shared" si="3418"/>
        <v>-4.8425138811580837E-3</v>
      </c>
      <c r="AT2383" s="3" cm="1">
        <f t="array" ref="AT2383">AS2383-(100000000/LvacE($A2383)-$E2383)</f>
        <v>-5.2398841944523156E-5</v>
      </c>
      <c r="AU2383" t="s">
        <v>4966</v>
      </c>
      <c r="AV2383" t="s">
        <v>4854</v>
      </c>
      <c r="AW2383" s="3">
        <v>45844.65</v>
      </c>
      <c r="AX2383" s="3">
        <v>79366.649999999994</v>
      </c>
      <c r="AY2383" s="3"/>
      <c r="AZ2383" s="10" cm="1">
        <f t="array" ref="AZ2383">Lair(100000000/($AX2383-$AW2383))</f>
        <v>2982.2453555853463</v>
      </c>
      <c r="BA2383" s="10">
        <f t="shared" ref="BA2383:BA2385" si="3434">100000000/($AX2383-$AW2383)</f>
        <v>2983.1155658970233</v>
      </c>
      <c r="BB2383" s="12">
        <v>685000000</v>
      </c>
      <c r="BC2383" s="3">
        <v>0.70799999999999996</v>
      </c>
      <c r="BD2383" s="12" cm="1">
        <f t="array" ref="BD2383">SfromgA($BB2383,$BA2383,"")</f>
        <v>8.9749939846008235</v>
      </c>
      <c r="BE2383" s="29">
        <f t="shared" ref="BE2383:BE2385" si="3435">(10^MAX(0.05, -0.312925054856973*((LN($BD2383))^(1/3)) + 0.454808404431693)-1)*100</f>
        <v>12.201845430196357</v>
      </c>
      <c r="BG2383" s="3"/>
      <c r="BH2383" s="3"/>
      <c r="BI2383" s="12">
        <f>IF($BB2383="",$BF2383,$BB2383)</f>
        <v>685000000</v>
      </c>
      <c r="BJ2383" s="29">
        <f>IF($BB2383="",$BH2383,$BE2383)</f>
        <v>12.201845430196357</v>
      </c>
      <c r="BK2383" s="3">
        <f t="shared" ref="BK2383:BK2385" si="3436">LN(BN2383*100000000/($AX2383-$AW2383)/$BI2383)</f>
        <v>-9.5003788296405673</v>
      </c>
      <c r="BL2383" s="13">
        <f>EXP(BK$4341*$AX2383+BK$4342)*$BI2383/(100000000/($AX2383-$AW2383))</f>
        <v>62.046475264309073</v>
      </c>
      <c r="BM2383" s="3">
        <f t="shared" ref="BM2383:BM2385" si="3437">LN(BL2383/$C2383)</f>
        <v>1.9306591279355796</v>
      </c>
      <c r="BN2383" s="16" cm="1">
        <f t="array" ref="BN2383">$C2383*EXP(poly_from_str(100000000/$E2383,BN$4342))</f>
        <v>17.181393779991133</v>
      </c>
      <c r="BO2383" s="3">
        <f t="shared" ref="BO2383:BO2385" si="3438">LN($C2383)</f>
        <v>2.1972245773362196</v>
      </c>
      <c r="BP2383" s="13">
        <f t="shared" ref="BP2383:BP2385" si="3439">LN(BL2383/BN2383)</f>
        <v>1.2840566639510296</v>
      </c>
      <c r="BY2383">
        <v>16315</v>
      </c>
    </row>
    <row r="2384" spans="1:77" hidden="1" x14ac:dyDescent="0.25">
      <c r="A2384" t="s">
        <v>3171</v>
      </c>
      <c r="B2384" s="2" t="str">
        <f t="shared" si="3411"/>
        <v/>
      </c>
      <c r="C2384">
        <v>100</v>
      </c>
      <c r="D2384" t="s">
        <v>170</v>
      </c>
      <c r="E2384" t="s">
        <v>3172</v>
      </c>
      <c r="F2384">
        <v>33338</v>
      </c>
      <c r="G2384" t="s">
        <v>5</v>
      </c>
      <c r="H2384" s="5" t="s">
        <v>19</v>
      </c>
      <c r="I2384">
        <v>66867</v>
      </c>
      <c r="J2384" t="s">
        <v>3</v>
      </c>
      <c r="K2384" s="5" t="s">
        <v>19</v>
      </c>
      <c r="L2384">
        <v>33338.370000000003</v>
      </c>
      <c r="M2384" t="str">
        <f t="shared" si="3426"/>
        <v>e</v>
      </c>
      <c r="N2384" t="str">
        <f t="shared" si="3427"/>
        <v>3/2</v>
      </c>
      <c r="O2384">
        <v>66867.09</v>
      </c>
      <c r="P2384" t="str">
        <f t="shared" si="3428"/>
        <v>o</v>
      </c>
      <c r="Q2384" t="str">
        <f t="shared" si="3429"/>
        <v>3/2</v>
      </c>
      <c r="R2384">
        <v>23</v>
      </c>
      <c r="S2384" t="s">
        <v>159</v>
      </c>
      <c r="AA2384" s="10">
        <f t="shared" si="3413"/>
        <v>2981.654</v>
      </c>
      <c r="AB2384" s="3" cm="1">
        <f t="array" ref="AB2384">100000000/Lvac(AA2384)</f>
        <v>33528.648178788309</v>
      </c>
      <c r="AC2384" s="28">
        <f t="shared" si="3414"/>
        <v>3.3538432024641356E-7</v>
      </c>
      <c r="AD2384" s="28">
        <f t="shared" si="3415"/>
        <v>2.9825240632058758E-7</v>
      </c>
      <c r="AE2384" s="21">
        <f t="shared" si="3416"/>
        <v>33528.649195754209</v>
      </c>
      <c r="AF2384" s="10" cm="1">
        <f t="array" ref="AF2384">Lair(100000000/AE2384)</f>
        <v>2981.6539095588091</v>
      </c>
      <c r="AG2384" s="10">
        <f t="shared" si="3417"/>
        <v>1.0622491439112034E-2</v>
      </c>
      <c r="AH2384" s="10" t="b">
        <f t="shared" si="3412"/>
        <v>1</v>
      </c>
      <c r="AI2384" s="10">
        <f t="shared" si="3430"/>
        <v>2981.6539095588091</v>
      </c>
      <c r="AJ2384" s="10">
        <f t="shared" si="3431"/>
        <v>8.8928545334110241E-3</v>
      </c>
      <c r="AK2384" s="16" cm="1">
        <f t="array" ref="AK2384">100000000/Lvac($AA2384)-0</f>
        <v>33528.648178788309</v>
      </c>
      <c r="AL2384" s="16">
        <f>MAX(0.1,0.007/$AA2384*$AE2384)</f>
        <v>0.1</v>
      </c>
      <c r="AM2384" s="10" cm="1">
        <f t="array" ref="AM2384">Lvac($AI2384)-$BA2384</f>
        <v>6.2983424486446893E-3</v>
      </c>
      <c r="AN2384" s="10">
        <f t="shared" si="3432"/>
        <v>-7.1821211684437003E-2</v>
      </c>
      <c r="AO2384" s="3">
        <f t="shared" si="3433"/>
        <v>0.70824755144497342</v>
      </c>
      <c r="AP2384" s="3">
        <v>0.71842015620422051</v>
      </c>
      <c r="AS2384" s="3">
        <f t="shared" si="3418"/>
        <v>-1.8212116920039989E-3</v>
      </c>
      <c r="AT2384" s="3" cm="1">
        <f t="array" ref="AT2384">AS2384-(100000000/LvacE($A2384)-$E2384)</f>
        <v>-5.2381270506884903E-5</v>
      </c>
      <c r="AU2384" t="s">
        <v>4969</v>
      </c>
      <c r="AV2384" t="s">
        <v>4862</v>
      </c>
      <c r="AW2384" s="3">
        <v>33338.370000000003</v>
      </c>
      <c r="AX2384" s="3">
        <v>66867.09</v>
      </c>
      <c r="AY2384" s="3"/>
      <c r="AZ2384" s="10" cm="1">
        <f t="array" ref="AZ2384">Lair(100000000/($AX2384-$AW2384))</f>
        <v>2981.6476127827073</v>
      </c>
      <c r="BA2384" s="10">
        <f t="shared" si="3434"/>
        <v>2982.517674399739</v>
      </c>
      <c r="BB2384" s="12">
        <v>734000000</v>
      </c>
      <c r="BC2384" s="3">
        <v>0.74</v>
      </c>
      <c r="BD2384" s="12" cm="1">
        <f t="array" ref="BD2384">SfromgA($BB2384,$BA2384,"")</f>
        <v>9.6112195448428626</v>
      </c>
      <c r="BE2384" s="29">
        <f t="shared" si="3435"/>
        <v>12.201845430196357</v>
      </c>
      <c r="BF2384" s="12">
        <v>668307254.50050819</v>
      </c>
      <c r="BG2384" s="12" cm="1">
        <f t="array" ref="BG2384">SfromgA($BF2384,$BA2384,"")</f>
        <v>8.7510187280865903</v>
      </c>
      <c r="BH2384" s="29">
        <f>(10^MAX(0.05, -0.312925054856973*((LN($BG2384))^(1/3)) + 0.454808404431693)-1)*100</f>
        <v>12.201845430196357</v>
      </c>
      <c r="BI2384" s="12">
        <f>IF($BB2384="",$BF2384,$BB2384)</f>
        <v>734000000</v>
      </c>
      <c r="BJ2384" s="29">
        <f>IF($BB2384="",$BH2384,$BE2384)</f>
        <v>12.201845430196357</v>
      </c>
      <c r="BK2384" s="3">
        <f t="shared" si="3436"/>
        <v>-7.1625090340790223</v>
      </c>
      <c r="BL2384" s="13">
        <f>EXP(BK$4341*$AX2384+BK$4342)*$BI2384/(100000000/($AX2384-$AW2384))</f>
        <v>171.89654882063635</v>
      </c>
      <c r="BM2384" s="3">
        <f t="shared" si="3437"/>
        <v>0.54172264953039118</v>
      </c>
      <c r="BN2384" s="16" cm="1">
        <f t="array" ref="BN2384">$C2384*EXP(poly_from_str(100000000/$E2384,BN$4342))</f>
        <v>190.75454035145299</v>
      </c>
      <c r="BO2384" s="3">
        <f t="shared" si="3438"/>
        <v>4.6051701859880918</v>
      </c>
      <c r="BP2384" s="13">
        <f t="shared" si="3439"/>
        <v>-0.10409463699165508</v>
      </c>
      <c r="BY2384">
        <v>181156</v>
      </c>
    </row>
    <row r="2385" spans="1:77" hidden="1" x14ac:dyDescent="0.25">
      <c r="A2385" t="s">
        <v>3173</v>
      </c>
      <c r="B2385" s="2" t="str">
        <f t="shared" si="3411"/>
        <v/>
      </c>
      <c r="C2385">
        <v>9</v>
      </c>
      <c r="D2385" t="s">
        <v>134</v>
      </c>
      <c r="E2385" t="s">
        <v>3174</v>
      </c>
      <c r="F2385">
        <v>38448</v>
      </c>
      <c r="G2385" t="s">
        <v>5</v>
      </c>
      <c r="H2385" s="5" t="s">
        <v>4</v>
      </c>
      <c r="I2385">
        <v>71978</v>
      </c>
      <c r="J2385" t="s">
        <v>3</v>
      </c>
      <c r="K2385" s="5" t="s">
        <v>8</v>
      </c>
      <c r="L2385">
        <v>38448.379999999997</v>
      </c>
      <c r="M2385" t="str">
        <f t="shared" si="3426"/>
        <v>e</v>
      </c>
      <c r="N2385" t="str">
        <f t="shared" si="3427"/>
        <v>9/2</v>
      </c>
      <c r="O2385">
        <v>71978.52</v>
      </c>
      <c r="P2385" t="str">
        <f t="shared" si="3428"/>
        <v>o</v>
      </c>
      <c r="Q2385" t="str">
        <f t="shared" si="3429"/>
        <v>7/2</v>
      </c>
      <c r="R2385">
        <v>23</v>
      </c>
      <c r="AA2385" s="10">
        <f t="shared" si="3413"/>
        <v>2981.527</v>
      </c>
      <c r="AB2385" s="3" cm="1">
        <f t="array" ref="AB2385">100000000/Lvac(AA2385)</f>
        <v>33530.076290973229</v>
      </c>
      <c r="AC2385" s="28">
        <f t="shared" si="3414"/>
        <v>3.3539860615047257E-7</v>
      </c>
      <c r="AD2385" s="28">
        <f t="shared" si="3415"/>
        <v>2.9823970316143128E-7</v>
      </c>
      <c r="AE2385" s="21">
        <f t="shared" si="3416"/>
        <v>33530.078362252236</v>
      </c>
      <c r="AF2385" s="10" cm="1">
        <f t="array" ref="AF2385">Lair(100000000/AE2385)</f>
        <v>2981.5268158119393</v>
      </c>
      <c r="AG2385" s="10">
        <f t="shared" si="3417"/>
        <v>1.0622970426055714E-2</v>
      </c>
      <c r="AH2385" s="10" t="b">
        <f t="shared" si="3412"/>
        <v>1</v>
      </c>
      <c r="AI2385" s="10">
        <f t="shared" si="3430"/>
        <v>2981.5268158119393</v>
      </c>
      <c r="AJ2385" s="10">
        <f t="shared" si="3431"/>
        <v>7.1136773801248011E-3</v>
      </c>
      <c r="AK2385" s="23" cm="1">
        <f t="array" ref="AK2385">100000000/Lvac($AA2385)+0</f>
        <v>33530.076290973229</v>
      </c>
      <c r="AL2385" s="23">
        <f>MAX(0.08,0.007/$AA2385*$AE2385)</f>
        <v>0.08</v>
      </c>
      <c r="AM2385" s="10" cm="1">
        <f t="array" ref="AM2385">Lvac($AI2385)-$BA2385</f>
        <v>5.4824770977575099E-3</v>
      </c>
      <c r="AN2385" s="10">
        <f t="shared" si="3432"/>
        <v>-6.3709026777360123E-2</v>
      </c>
      <c r="AO2385" s="3">
        <f t="shared" si="3433"/>
        <v>0.77069521216624615</v>
      </c>
      <c r="AP2385" s="3">
        <v>0.79659370573057653</v>
      </c>
      <c r="AS2385" s="3">
        <f t="shared" si="3418"/>
        <v>-3.7090267724124715E-3</v>
      </c>
      <c r="AT2385" s="3" cm="1">
        <f t="array" ref="AT2385">AS2385-(100000000/LvacE($A2385)-$E2385)</f>
        <v>-5.2377421525307E-5</v>
      </c>
      <c r="AU2385" t="s">
        <v>4811</v>
      </c>
      <c r="AV2385" t="s">
        <v>4711</v>
      </c>
      <c r="AW2385" s="3">
        <v>38448.379999999997</v>
      </c>
      <c r="AX2385" s="3">
        <v>71978.52</v>
      </c>
      <c r="AY2385" s="3"/>
      <c r="AZ2385" s="10" cm="1">
        <f t="array" ref="AZ2385">Lair(100000000/($AX2385-$AW2385))</f>
        <v>2981.5213346982741</v>
      </c>
      <c r="BA2385" s="10">
        <f t="shared" si="3434"/>
        <v>2982.391364903337</v>
      </c>
      <c r="BB2385" s="12">
        <v>447000000</v>
      </c>
      <c r="BC2385" s="3">
        <v>0.36299999999999999</v>
      </c>
      <c r="BD2385" s="12" cm="1">
        <f t="array" ref="BD2385">SfromgA($BB2385,$BA2385,"")</f>
        <v>5.8524105259899901</v>
      </c>
      <c r="BE2385" s="29">
        <f t="shared" si="3435"/>
        <v>19.262732992200824</v>
      </c>
      <c r="BG2385" s="3"/>
      <c r="BH2385" s="3"/>
      <c r="BI2385" s="12">
        <f>IF($BB2385="",$BF2385,$BB2385)</f>
        <v>447000000</v>
      </c>
      <c r="BJ2385" s="29">
        <f>IF($BB2385="",$BH2385,$BE2385)</f>
        <v>19.262732992200824</v>
      </c>
      <c r="BK2385" s="3">
        <f t="shared" si="3436"/>
        <v>-9.0747190110597344</v>
      </c>
      <c r="BL2385" s="13">
        <f>EXP(BK$4341*$AX2385+BK$4342)*$BI2385/(100000000/($AX2385-$AW2385))</f>
        <v>70.995572323004083</v>
      </c>
      <c r="BM2385" s="3">
        <f t="shared" si="3437"/>
        <v>2.0653929361126977</v>
      </c>
      <c r="BN2385" s="16" cm="1">
        <f t="array" ref="BN2385">$C2385*EXP(poly_from_str(100000000/$E2385,BN$4342))</f>
        <v>17.16494825572186</v>
      </c>
      <c r="BO2385" s="3">
        <f t="shared" si="3438"/>
        <v>2.1972245773362196</v>
      </c>
      <c r="BP2385" s="13">
        <f t="shared" si="3439"/>
        <v>1.4197481010662723</v>
      </c>
      <c r="BY2385">
        <v>16302</v>
      </c>
    </row>
    <row r="2386" spans="1:77" hidden="1" x14ac:dyDescent="0.25">
      <c r="A2386" t="s">
        <v>3175</v>
      </c>
      <c r="B2386" s="2" t="str">
        <f t="shared" si="3411"/>
        <v/>
      </c>
      <c r="C2386">
        <v>0</v>
      </c>
      <c r="E2386" t="s">
        <v>3176</v>
      </c>
      <c r="R2386">
        <v>23</v>
      </c>
      <c r="S2386" t="s">
        <v>22</v>
      </c>
      <c r="AA2386" s="10">
        <f t="shared" si="3413"/>
        <v>2981.482</v>
      </c>
      <c r="AB2386" s="3" cm="1">
        <f t="array" ref="AB2386">100000000/Lvac(AA2386)</f>
        <v>33530.582344165792</v>
      </c>
      <c r="AC2386" s="28">
        <f t="shared" si="3414"/>
        <v>3.3540366837700178E-7</v>
      </c>
      <c r="AD2386" s="28">
        <f t="shared" si="3415"/>
        <v>2.9823520204205361E-7</v>
      </c>
      <c r="AE2386" s="21">
        <f t="shared" si="3416"/>
        <v>33530.581035048563</v>
      </c>
      <c r="AF2386" s="10" cm="1">
        <f t="array" ref="AF2386">Lair(100000000/AE2386)</f>
        <v>2981.4821164094787</v>
      </c>
      <c r="AG2386" s="10">
        <f t="shared" si="3417"/>
        <v>1.0623140160525167E-2</v>
      </c>
      <c r="AH2386" s="10" t="b">
        <f t="shared" si="3412"/>
        <v>1</v>
      </c>
      <c r="AI2386" s="10">
        <f t="shared" si="3420"/>
        <v>2981.482</v>
      </c>
      <c r="AJ2386">
        <v>3.0000000000000001E-3</v>
      </c>
      <c r="AK2386" s="3" cm="1">
        <f t="array" ref="AK2386">100000000/Lvac($AA2386)</f>
        <v>33530.582344165792</v>
      </c>
      <c r="AL2386" s="21">
        <f t="shared" ref="AL2386:AL2387" si="3440">AJ2386/AI2386*AK2386</f>
        <v>3.3738840963151003E-2</v>
      </c>
      <c r="AM2386" s="21"/>
      <c r="AN2386" s="21"/>
      <c r="AO2386" s="21"/>
      <c r="AP2386" s="21"/>
      <c r="AS2386" s="3">
        <f t="shared" si="3418"/>
        <v>2.3441657904186286E-3</v>
      </c>
      <c r="AT2386" s="3" cm="1">
        <f t="array" ref="AT2386">AS2386-(100000000/LvacE($A2386)-$E2386)</f>
        <v>-5.2376060921233147E-5</v>
      </c>
      <c r="BB2386"/>
      <c r="BC2386"/>
      <c r="BD2386"/>
      <c r="BE2386"/>
      <c r="BF2386"/>
      <c r="BG2386"/>
      <c r="BH2386"/>
      <c r="BI2386"/>
      <c r="BJ2386"/>
      <c r="BN2386" s="16" cm="1">
        <f t="array" ref="BN2386">$C2386*EXP(poly_from_str(100000000/$E2386,BN$4342))</f>
        <v>0</v>
      </c>
      <c r="BO2386" s="16"/>
      <c r="BY2386" t="e">
        <v>#N/A</v>
      </c>
    </row>
    <row r="2387" spans="1:77" hidden="1" x14ac:dyDescent="0.25">
      <c r="A2387" t="s">
        <v>3177</v>
      </c>
      <c r="B2387" s="2" t="str">
        <f t="shared" si="3411"/>
        <v/>
      </c>
      <c r="C2387">
        <v>0</v>
      </c>
      <c r="E2387" t="s">
        <v>3178</v>
      </c>
      <c r="R2387">
        <v>23</v>
      </c>
      <c r="S2387" t="s">
        <v>22</v>
      </c>
      <c r="AA2387" s="10">
        <f t="shared" si="3413"/>
        <v>2981.4459999999999</v>
      </c>
      <c r="AB2387" s="3" cm="1">
        <f t="array" ref="AB2387">100000000/Lvac(AA2387)</f>
        <v>33530.987197717783</v>
      </c>
      <c r="AC2387" s="28">
        <f t="shared" si="3414"/>
        <v>3.3540771826824971E-7</v>
      </c>
      <c r="AD2387" s="28">
        <f t="shared" si="3415"/>
        <v>2.9823160114655467E-7</v>
      </c>
      <c r="AE2387" s="21">
        <f t="shared" si="3416"/>
        <v>33530.988762706984</v>
      </c>
      <c r="AF2387" s="10" cm="1">
        <f t="array" ref="AF2387">Lair(100000000/AE2387)</f>
        <v>2981.4458608412147</v>
      </c>
      <c r="AG2387" s="10">
        <f t="shared" si="3417"/>
        <v>1.0623275953634208E-2</v>
      </c>
      <c r="AH2387" s="10" t="b">
        <f t="shared" si="3412"/>
        <v>1</v>
      </c>
      <c r="AI2387" s="10">
        <f t="shared" si="3420"/>
        <v>2981.4459999999999</v>
      </c>
      <c r="AJ2387">
        <v>3.0000000000000001E-3</v>
      </c>
      <c r="AK2387" s="3" cm="1">
        <f t="array" ref="AK2387">100000000/Lvac($AA2387)</f>
        <v>33530.987197717783</v>
      </c>
      <c r="AL2387" s="21">
        <f t="shared" si="3440"/>
        <v>3.3739655721805241E-2</v>
      </c>
      <c r="AM2387" s="21"/>
      <c r="AN2387" s="21"/>
      <c r="AO2387" s="21"/>
      <c r="AP2387" s="21"/>
      <c r="AS2387" s="3">
        <f t="shared" si="3418"/>
        <v>-2.8022822152706794E-3</v>
      </c>
      <c r="AT2387" s="3" cm="1">
        <f t="array" ref="AT2387">AS2387-(100000000/LvacE($A2387)-$E2387)</f>
        <v>-5.237496952759102E-5</v>
      </c>
      <c r="BB2387"/>
      <c r="BC2387"/>
      <c r="BD2387"/>
      <c r="BE2387"/>
      <c r="BF2387"/>
      <c r="BG2387"/>
      <c r="BH2387"/>
      <c r="BI2387"/>
      <c r="BJ2387"/>
      <c r="BN2387" s="16" cm="1">
        <f t="array" ref="BN2387">$C2387*EXP(poly_from_str(100000000/$E2387,BN$4342))</f>
        <v>0</v>
      </c>
      <c r="BO2387" s="16"/>
      <c r="BY2387" t="e">
        <v>#N/A</v>
      </c>
    </row>
    <row r="2388" spans="1:77" hidden="1" x14ac:dyDescent="0.25">
      <c r="A2388" t="s">
        <v>3179</v>
      </c>
      <c r="B2388" s="2" t="str">
        <f t="shared" si="3411"/>
        <v/>
      </c>
      <c r="C2388">
        <v>6</v>
      </c>
      <c r="D2388" t="s">
        <v>170</v>
      </c>
      <c r="E2388" t="s">
        <v>3180</v>
      </c>
      <c r="R2388">
        <v>23</v>
      </c>
      <c r="S2388" t="s">
        <v>22</v>
      </c>
      <c r="AA2388" s="10">
        <f t="shared" si="3413"/>
        <v>2981.201</v>
      </c>
      <c r="AB2388" s="3" cm="1">
        <f t="array" ref="AB2388">100000000/Lvac(AA2388)</f>
        <v>33533.742710740844</v>
      </c>
      <c r="AC2388" s="28">
        <f t="shared" si="3414"/>
        <v>3.354352826260289E-7</v>
      </c>
      <c r="AD2388" s="28">
        <f t="shared" si="3415"/>
        <v>2.9820709505226222E-7</v>
      </c>
      <c r="AE2388" s="21">
        <f t="shared" si="3416"/>
        <v>33533.741196654999</v>
      </c>
      <c r="AF2388" s="10" cm="1">
        <f t="array" ref="AF2388">Lair(100000000/AE2388)</f>
        <v>2981.2011346103482</v>
      </c>
      <c r="AG2388" s="10">
        <f t="shared" si="3417"/>
        <v>1.0624200231842946E-2</v>
      </c>
      <c r="AH2388" s="10" t="b">
        <f t="shared" si="3412"/>
        <v>1</v>
      </c>
      <c r="AI2388" s="10">
        <f>100000000/AK2388</f>
        <v>2982.1154149213717</v>
      </c>
      <c r="AJ2388" s="10">
        <f>AL2388/AK2388*AI2388</f>
        <v>4.4465061739558324E-2</v>
      </c>
      <c r="AK2388" s="16" cm="1">
        <f t="array" ref="AK2388">100000000/Lvac($AA2388)-0.5</f>
        <v>33533.242710740844</v>
      </c>
      <c r="AL2388" s="22">
        <v>0.5</v>
      </c>
      <c r="AM2388" s="22"/>
      <c r="AN2388" s="22"/>
      <c r="AO2388" s="22"/>
      <c r="AP2388" s="22"/>
      <c r="AS2388" s="3">
        <f t="shared" si="3418"/>
        <v>2.7107408459414728E-3</v>
      </c>
      <c r="AT2388" s="3" cm="1">
        <f t="array" ref="AT2388">AS2388-(100000000/LvacE($A2388)-$E2388)</f>
        <v>-5.236752622295171E-5</v>
      </c>
      <c r="BB2388"/>
      <c r="BC2388"/>
      <c r="BD2388"/>
      <c r="BE2388"/>
      <c r="BF2388"/>
      <c r="BG2388"/>
      <c r="BH2388"/>
      <c r="BI2388"/>
      <c r="BJ2388"/>
      <c r="BN2388" s="16" cm="1">
        <f t="array" ref="BN2388">$C2388*EXP(poly_from_str(100000000/$E2388,BN$4342))</f>
        <v>11.438234742404518</v>
      </c>
      <c r="BO2388" s="16"/>
      <c r="BY2388">
        <v>10864</v>
      </c>
    </row>
    <row r="2389" spans="1:77" hidden="1" x14ac:dyDescent="0.25">
      <c r="A2389" t="s">
        <v>3181</v>
      </c>
      <c r="B2389" s="2" t="str">
        <f t="shared" si="3411"/>
        <v/>
      </c>
      <c r="C2389" s="4">
        <v>0</v>
      </c>
      <c r="D2389" s="4"/>
      <c r="E2389" t="s">
        <v>3182</v>
      </c>
      <c r="R2389">
        <v>23</v>
      </c>
      <c r="S2389" t="s">
        <v>3183</v>
      </c>
      <c r="T2389" s="4">
        <v>1</v>
      </c>
      <c r="U2389" s="4" t="s">
        <v>4664</v>
      </c>
      <c r="AA2389" s="10">
        <f t="shared" si="3413"/>
        <v>2980.607</v>
      </c>
      <c r="AB2389" s="3" cm="1">
        <f t="array" ref="AB2389">100000000/Lvac(AA2389)</f>
        <v>33540.425304334662</v>
      </c>
      <c r="AC2389" s="28">
        <f t="shared" si="3414"/>
        <v>3.355021309417847E-7</v>
      </c>
      <c r="AD2389" s="28">
        <f t="shared" si="3415"/>
        <v>2.9814768027725729E-7</v>
      </c>
      <c r="AE2389" s="21">
        <f t="shared" si="3416"/>
        <v>33540.427928024023</v>
      </c>
      <c r="AF2389" s="10" cm="1">
        <f t="array" ref="AF2389">Lair(100000000/AE2389)</f>
        <v>2980.6067668329165</v>
      </c>
      <c r="AG2389" s="10">
        <f t="shared" si="3417"/>
        <v>1.0626442081149018E-2</v>
      </c>
      <c r="AH2389" s="10" t="b">
        <f t="shared" si="3412"/>
        <v>1</v>
      </c>
      <c r="AI2389" s="10">
        <f t="shared" si="3420"/>
        <v>2980.607</v>
      </c>
      <c r="AJ2389">
        <v>3.0000000000000001E-3</v>
      </c>
      <c r="AK2389" s="3" cm="1">
        <f t="array" ref="AK2389">100000000/Lvac($AA2389)</f>
        <v>33540.425304334662</v>
      </c>
      <c r="AL2389" s="21">
        <f>AJ2389/AI2389*AK2389</f>
        <v>3.3758652486894108E-2</v>
      </c>
      <c r="AM2389" s="21"/>
      <c r="AN2389" s="21"/>
      <c r="AO2389" s="21"/>
      <c r="AP2389" s="21"/>
      <c r="AS2389" s="3">
        <f t="shared" si="3418"/>
        <v>-4.6956653386587277E-3</v>
      </c>
      <c r="AT2389" s="3" cm="1">
        <f t="array" ref="AT2389">AS2389-(100000000/LvacE($A2389)-$E2389)</f>
        <v>-5.2349423640407622E-5</v>
      </c>
      <c r="BB2389"/>
      <c r="BC2389"/>
      <c r="BD2389"/>
      <c r="BE2389"/>
      <c r="BF2389"/>
      <c r="BG2389"/>
      <c r="BH2389"/>
      <c r="BI2389"/>
      <c r="BJ2389"/>
      <c r="BN2389" s="16" cm="1">
        <f t="array" ref="BN2389">$C2389*EXP(poly_from_str(100000000/$E2389,BN$4342))</f>
        <v>0</v>
      </c>
      <c r="BO2389" s="16"/>
      <c r="BY2389" t="e">
        <v>#N/A</v>
      </c>
    </row>
    <row r="2390" spans="1:77" hidden="1" x14ac:dyDescent="0.25">
      <c r="A2390" t="s">
        <v>3184</v>
      </c>
      <c r="B2390" s="2" t="str">
        <f t="shared" si="3411"/>
        <v/>
      </c>
      <c r="C2390">
        <v>5</v>
      </c>
      <c r="D2390" t="s">
        <v>170</v>
      </c>
      <c r="E2390" t="s">
        <v>3185</v>
      </c>
      <c r="F2390">
        <v>50869</v>
      </c>
      <c r="G2390" t="s">
        <v>5</v>
      </c>
      <c r="H2390" s="5" t="s">
        <v>113</v>
      </c>
      <c r="I2390">
        <v>84409</v>
      </c>
      <c r="J2390" t="s">
        <v>3</v>
      </c>
      <c r="K2390" s="5" t="s">
        <v>19</v>
      </c>
      <c r="L2390">
        <v>50869.3</v>
      </c>
      <c r="M2390" t="str">
        <f t="shared" ref="M2390:M2391" si="3441">$G2390&amp;""</f>
        <v>e</v>
      </c>
      <c r="N2390" t="str">
        <f t="shared" ref="N2390:N2391" si="3442">$H2390&amp;""</f>
        <v>1/2</v>
      </c>
      <c r="O2390">
        <v>84409.93</v>
      </c>
      <c r="P2390" t="str">
        <f t="shared" ref="P2390:P2391" si="3443">$J2390&amp;""</f>
        <v>o</v>
      </c>
      <c r="Q2390" t="str">
        <f t="shared" ref="Q2390:Q2391" si="3444">$K2390&amp;""</f>
        <v>3/2</v>
      </c>
      <c r="R2390">
        <v>23</v>
      </c>
      <c r="AA2390" s="10">
        <f t="shared" si="3413"/>
        <v>2980.5830000000001</v>
      </c>
      <c r="AB2390" s="3" cm="1">
        <f t="array" ref="AB2390">100000000/Lvac(AA2390)</f>
        <v>33540.695364095111</v>
      </c>
      <c r="AC2390" s="28">
        <f t="shared" si="3414"/>
        <v>3.3550483244385412E-7</v>
      </c>
      <c r="AD2390" s="28">
        <f t="shared" si="3415"/>
        <v>2.9814527968030365E-7</v>
      </c>
      <c r="AE2390" s="21">
        <f t="shared" si="3416"/>
        <v>33540.697954430296</v>
      </c>
      <c r="AF2390" s="10" cm="1">
        <f t="array" ref="AF2390">Lair(100000000/AE2390)</f>
        <v>2980.5827698008065</v>
      </c>
      <c r="AG2390" s="10">
        <f t="shared" si="3417"/>
        <v>1.0626532689090543E-2</v>
      </c>
      <c r="AH2390" s="10" t="b">
        <f t="shared" si="3412"/>
        <v>1</v>
      </c>
      <c r="AI2390" s="10">
        <f t="shared" ref="AI2390:AI2391" si="3445">$AF2390</f>
        <v>2980.5827698008065</v>
      </c>
      <c r="AJ2390" s="10">
        <f t="shared" ref="AJ2390:AJ2391" si="3446">AL2390/AK2390*AI2390</f>
        <v>8.8864668351255546E-3</v>
      </c>
      <c r="AK2390" s="16" cm="1">
        <f t="array" ref="AK2390">100000000/Lvac($AA2390)-0</f>
        <v>33540.695364095111</v>
      </c>
      <c r="AL2390" s="16">
        <f>MAX(0.1,0.007/$AA2390*$AE2390)</f>
        <v>0.1</v>
      </c>
      <c r="AM2390" s="10" cm="1">
        <f t="array" ref="AM2390">Lvac($AI2390)-$BA2390</f>
        <v>-6.0405219178392144E-3</v>
      </c>
      <c r="AN2390" s="10">
        <f t="shared" ref="AN2390:AN2391" si="3447">$AK2390-($AX2390-$AW2390)</f>
        <v>6.5364095120457932E-2</v>
      </c>
      <c r="AO2390" s="3">
        <f t="shared" ref="AO2390:AO2391" si="3448">AM2390/AJ2390</f>
        <v>-0.67974393309642833</v>
      </c>
      <c r="AP2390" s="3">
        <v>-0.65383297160319021</v>
      </c>
      <c r="AS2390" s="3">
        <f t="shared" si="3418"/>
        <v>-4.635904886526987E-3</v>
      </c>
      <c r="AT2390" s="3" cm="1">
        <f t="array" ref="AT2390">AS2390-(100000000/LvacE($A2390)-$E2390)</f>
        <v>-5.2348688768688589E-5</v>
      </c>
      <c r="AU2390" t="s">
        <v>4779</v>
      </c>
      <c r="AV2390" t="s">
        <v>4925</v>
      </c>
      <c r="AW2390" s="3">
        <v>50869.3</v>
      </c>
      <c r="AX2390" s="3">
        <v>84409.93</v>
      </c>
      <c r="AY2390" s="3"/>
      <c r="AZ2390" s="10" cm="1">
        <f t="array" ref="AZ2390">Lair(100000000/($AX2390-$AW2390))</f>
        <v>2980.5888088206357</v>
      </c>
      <c r="BA2390" s="10">
        <f t="shared" ref="BA2390:BA2391" si="3449">100000000/($AX2390-$AW2390)</f>
        <v>2981.4586070685027</v>
      </c>
      <c r="BB2390" s="12">
        <v>318000000</v>
      </c>
      <c r="BC2390" s="3">
        <v>0.61599999999999999</v>
      </c>
      <c r="BD2390" s="12" cm="1">
        <f t="array" ref="BD2390">SfromgA($BB2390,$BA2390,"")</f>
        <v>4.1595546301665891</v>
      </c>
      <c r="BE2390" s="29">
        <f t="shared" ref="BE2390:BE2391" si="3450">(10^MAX(0.05, -0.312925054856973*((LN($BD2390))^(1/3)) + 0.454808404431693)-1)*100</f>
        <v>26.659438212865982</v>
      </c>
      <c r="BG2390" s="3"/>
      <c r="BH2390" s="3"/>
      <c r="BI2390" s="12">
        <f>IF($BB2390="",$BF2390,$BB2390)</f>
        <v>318000000</v>
      </c>
      <c r="BJ2390" s="29">
        <f>IF($BB2390="",$BH2390,$BE2390)</f>
        <v>26.659438212865982</v>
      </c>
      <c r="BK2390" s="3">
        <f t="shared" ref="BK2390:BK2391" si="3451">LN(BN2390*100000000/($AX2390-$AW2390)/$BI2390)</f>
        <v>-9.3236006230409583</v>
      </c>
      <c r="BL2390" s="13">
        <f>EXP(BK$4341*$AX2390+BK$4342)*$BI2390/(100000000/($AX2390-$AW2390))</f>
        <v>19.646174912453485</v>
      </c>
      <c r="BM2390" s="3">
        <f t="shared" ref="BM2390:BM2391" si="3452">LN(BL2390/$C2390)</f>
        <v>1.3684447459884261</v>
      </c>
      <c r="BN2390" s="16" cm="1">
        <f t="array" ref="BN2390">$C2390*EXP(poly_from_str(100000000/$E2390,BN$4342))</f>
        <v>9.5237948921002342</v>
      </c>
      <c r="BO2390" s="3">
        <f t="shared" ref="BO2390:BO2391" si="3453">LN($C2390)</f>
        <v>1.6094379124341003</v>
      </c>
      <c r="BP2390" s="13">
        <f t="shared" ref="BP2390:BP2391" si="3454">LN(BL2390/BN2390)</f>
        <v>0.72408926592856848</v>
      </c>
      <c r="BY2390">
        <v>9046</v>
      </c>
    </row>
    <row r="2391" spans="1:77" hidden="1" x14ac:dyDescent="0.25">
      <c r="A2391" t="s">
        <v>3186</v>
      </c>
      <c r="B2391" s="2" t="str">
        <f t="shared" si="3411"/>
        <v/>
      </c>
      <c r="C2391">
        <v>500</v>
      </c>
      <c r="D2391" t="s">
        <v>134</v>
      </c>
      <c r="E2391" t="s">
        <v>3187</v>
      </c>
      <c r="F2391">
        <v>32760</v>
      </c>
      <c r="G2391" t="s">
        <v>5</v>
      </c>
      <c r="H2391" s="5" t="s">
        <v>15</v>
      </c>
      <c r="I2391">
        <v>66301</v>
      </c>
      <c r="J2391" t="s">
        <v>3</v>
      </c>
      <c r="K2391" s="5" t="s">
        <v>86</v>
      </c>
      <c r="L2391">
        <v>32760.11</v>
      </c>
      <c r="M2391" t="str">
        <f t="shared" si="3441"/>
        <v>e</v>
      </c>
      <c r="N2391" t="str">
        <f t="shared" si="3442"/>
        <v>13/2</v>
      </c>
      <c r="O2391">
        <v>66301.350000000006</v>
      </c>
      <c r="P2391" t="str">
        <f t="shared" si="3443"/>
        <v>o</v>
      </c>
      <c r="Q2391" t="str">
        <f t="shared" si="3444"/>
        <v>15/2</v>
      </c>
      <c r="R2391">
        <v>23</v>
      </c>
      <c r="S2391" t="s">
        <v>159</v>
      </c>
      <c r="AA2391" s="10">
        <f t="shared" si="3413"/>
        <v>2980.5369999999998</v>
      </c>
      <c r="AB2391" s="3" cm="1">
        <f t="array" ref="AB2391">100000000/Lvac(AA2391)</f>
        <v>33541.212990791602</v>
      </c>
      <c r="AC2391" s="28">
        <f t="shared" si="3414"/>
        <v>3.3551001044442665E-7</v>
      </c>
      <c r="AD2391" s="28">
        <f t="shared" si="3415"/>
        <v>2.9814067853614593E-7</v>
      </c>
      <c r="AE2391" s="21">
        <f t="shared" si="3416"/>
        <v>33541.211319626229</v>
      </c>
      <c r="AF2391" s="10" cm="1">
        <f t="array" ref="AF2391">Lair(100000000/AE2391)</f>
        <v>2980.5371485093897</v>
      </c>
      <c r="AG2391" s="10">
        <f t="shared" si="3417"/>
        <v>1.0626706360429615E-2</v>
      </c>
      <c r="AH2391" s="10" t="b">
        <f t="shared" si="3412"/>
        <v>1</v>
      </c>
      <c r="AI2391" s="10">
        <f t="shared" si="3445"/>
        <v>2980.5371485093897</v>
      </c>
      <c r="AJ2391" s="10">
        <f t="shared" si="3446"/>
        <v>7.1089549428702322E-3</v>
      </c>
      <c r="AK2391" s="23" cm="1">
        <f t="array" ref="AK2391">100000000/Lvac($AA2391)+0</f>
        <v>33541.212990791602</v>
      </c>
      <c r="AL2391" s="23">
        <f>MAX(0.08,0.007/$AA2391*$AE2391)</f>
        <v>0.08</v>
      </c>
      <c r="AM2391" s="10" cm="1">
        <f t="array" ref="AM2391">Lvac($AI2391)-$BA2391</f>
        <v>2.5493352436569694E-3</v>
      </c>
      <c r="AN2391" s="10">
        <f t="shared" si="3447"/>
        <v>-2.7009208402887452E-2</v>
      </c>
      <c r="AO2391" s="3">
        <f t="shared" si="3448"/>
        <v>0.35860900289061026</v>
      </c>
      <c r="AP2391" s="3">
        <v>0.33771335653153278</v>
      </c>
      <c r="AS2391" s="3">
        <f t="shared" si="3418"/>
        <v>2.990791603224352E-3</v>
      </c>
      <c r="AT2391" s="3" cm="1">
        <f t="array" ref="AT2391">AS2391-(100000000/LvacE($A2391)-$E2391)</f>
        <v>-5.2347284508869052E-5</v>
      </c>
      <c r="AU2391" t="s">
        <v>4824</v>
      </c>
      <c r="AV2391" t="s">
        <v>4819</v>
      </c>
      <c r="AW2391" s="3">
        <v>32760.11</v>
      </c>
      <c r="AX2391" s="3">
        <v>66301.350000000006</v>
      </c>
      <c r="AY2391" s="3"/>
      <c r="AZ2391" s="10" cm="1">
        <f t="array" ref="AZ2391">Lair(100000000/($AX2391-$AW2391))</f>
        <v>2980.5345998080829</v>
      </c>
      <c r="BA2391" s="10">
        <f t="shared" si="3449"/>
        <v>2981.4043845725437</v>
      </c>
      <c r="BB2391" s="12">
        <v>4520000000</v>
      </c>
      <c r="BC2391" s="3">
        <v>0.89200000000000002</v>
      </c>
      <c r="BD2391" s="12" cm="1">
        <f t="array" ref="BD2391">SfromgA($BB2391,$BA2391,"")</f>
        <v>59.120003647438566</v>
      </c>
      <c r="BE2391" s="29">
        <f t="shared" si="3450"/>
        <v>12.201845430196357</v>
      </c>
      <c r="BF2391" s="12">
        <v>4029957404.063314</v>
      </c>
      <c r="BG2391" s="12" cm="1">
        <f t="array" ref="BG2391">SfromgA($BF2391,$BA2391,"")</f>
        <v>52.71041956354982</v>
      </c>
      <c r="BH2391" s="29">
        <f>(10^MAX(0.05, -0.312925054856973*((LN($BG2391))^(1/3)) + 0.454808404431693)-1)*100</f>
        <v>12.201845430196357</v>
      </c>
      <c r="BI2391" s="12">
        <f>IF($BB2391="",$BF2391,$BB2391)</f>
        <v>4520000000</v>
      </c>
      <c r="BJ2391" s="29">
        <f>IF($BB2391="",$BH2391,$BE2391)</f>
        <v>12.201845430196357</v>
      </c>
      <c r="BK2391" s="3">
        <f t="shared" si="3451"/>
        <v>-7.372726814789722</v>
      </c>
      <c r="BL2391" s="13">
        <f>EXP(BK$4341*$AX2391+BK$4342)*$BI2391/(100000000/($AX2391-$AW2391))</f>
        <v>1105.4518380722911</v>
      </c>
      <c r="BM2391" s="3">
        <f t="shared" si="3452"/>
        <v>0.79340133518435996</v>
      </c>
      <c r="BN2391" s="16" cm="1">
        <f t="array" ref="BN2391">$C2391*EXP(poly_from_str(100000000/$E2391,BN$4342))</f>
        <v>952.32015690311312</v>
      </c>
      <c r="BO2391" s="3">
        <f t="shared" si="3453"/>
        <v>6.2146080984221914</v>
      </c>
      <c r="BP2391" s="13">
        <f t="shared" si="3454"/>
        <v>0.1491081560831343</v>
      </c>
      <c r="BY2391">
        <v>904585</v>
      </c>
    </row>
    <row r="2392" spans="1:77" hidden="1" x14ac:dyDescent="0.25">
      <c r="A2392" t="s">
        <v>3188</v>
      </c>
      <c r="B2392" s="2" t="str">
        <f t="shared" si="3411"/>
        <v/>
      </c>
      <c r="C2392">
        <v>0</v>
      </c>
      <c r="E2392" t="s">
        <v>3189</v>
      </c>
      <c r="R2392">
        <v>23</v>
      </c>
      <c r="S2392" t="s">
        <v>22</v>
      </c>
      <c r="AA2392" s="10">
        <f t="shared" si="3413"/>
        <v>2980.5030000000002</v>
      </c>
      <c r="AB2392" s="3" cm="1">
        <f t="array" ref="AB2392">100000000/Lvac(AA2392)</f>
        <v>33541.595594705286</v>
      </c>
      <c r="AC2392" s="28">
        <f t="shared" si="3414"/>
        <v>3.3551383776496786E-7</v>
      </c>
      <c r="AD2392" s="28">
        <f t="shared" si="3415"/>
        <v>2.9813727769046718E-7</v>
      </c>
      <c r="AE2392" s="21">
        <f t="shared" si="3416"/>
        <v>33541.598056302486</v>
      </c>
      <c r="AF2392" s="10" cm="1">
        <f t="array" ref="AF2392">Lair(100000000/AE2392)</f>
        <v>2980.502781253299</v>
      </c>
      <c r="AG2392" s="10">
        <f t="shared" si="3417"/>
        <v>1.0626834731370055E-2</v>
      </c>
      <c r="AH2392" s="10" t="b">
        <f t="shared" si="3412"/>
        <v>1</v>
      </c>
      <c r="AI2392" s="10">
        <f t="shared" si="3420"/>
        <v>2980.5030000000002</v>
      </c>
      <c r="AJ2392">
        <v>3.0000000000000001E-3</v>
      </c>
      <c r="AK2392" s="3" cm="1">
        <f t="array" ref="AK2392">100000000/Lvac($AA2392)</f>
        <v>33541.595594705286</v>
      </c>
      <c r="AL2392" s="21">
        <f t="shared" ref="AL2392:AL2396" si="3455">AJ2392/AI2392*AK2392</f>
        <v>3.3761008388220333E-2</v>
      </c>
      <c r="AM2392" s="21"/>
      <c r="AN2392" s="21"/>
      <c r="AO2392" s="21"/>
      <c r="AP2392" s="21"/>
      <c r="AS2392" s="3">
        <f t="shared" si="3418"/>
        <v>-4.4052947123418562E-3</v>
      </c>
      <c r="AT2392" s="3" cm="1">
        <f t="array" ref="AT2392">AS2392-(100000000/LvacE($A2392)-$E2392)</f>
        <v>-5.2346244046930224E-5</v>
      </c>
      <c r="BB2392"/>
      <c r="BC2392"/>
      <c r="BD2392"/>
      <c r="BE2392"/>
      <c r="BF2392"/>
      <c r="BG2392"/>
      <c r="BH2392"/>
      <c r="BI2392"/>
      <c r="BJ2392"/>
      <c r="BN2392" s="16" cm="1">
        <f t="array" ref="BN2392">$C2392*EXP(poly_from_str(100000000/$E2392,BN$4342))</f>
        <v>0</v>
      </c>
      <c r="BO2392" s="16"/>
      <c r="BY2392" t="e">
        <v>#N/A</v>
      </c>
    </row>
    <row r="2393" spans="1:77" hidden="1" x14ac:dyDescent="0.25">
      <c r="A2393" t="s">
        <v>3190</v>
      </c>
      <c r="B2393" s="2" t="str">
        <f t="shared" si="3411"/>
        <v/>
      </c>
      <c r="C2393">
        <v>0</v>
      </c>
      <c r="E2393" t="s">
        <v>3191</v>
      </c>
      <c r="R2393">
        <v>23</v>
      </c>
      <c r="S2393" t="s">
        <v>22</v>
      </c>
      <c r="AA2393" s="10">
        <f t="shared" si="3413"/>
        <v>2980.47</v>
      </c>
      <c r="AB2393" s="3" cm="1">
        <f t="array" ref="AB2393">100000000/Lvac(AA2393)</f>
        <v>33541.966953909912</v>
      </c>
      <c r="AC2393" s="28">
        <f t="shared" si="3414"/>
        <v>3.3551755260076435E-7</v>
      </c>
      <c r="AD2393" s="28">
        <f t="shared" si="3415"/>
        <v>2.9813397686966366E-7</v>
      </c>
      <c r="AE2393" s="21">
        <f t="shared" si="3416"/>
        <v>33541.968656041965</v>
      </c>
      <c r="AF2393" s="10" cm="1">
        <f t="array" ref="AF2393">Lair(100000000/AE2393)</f>
        <v>2980.469848745548</v>
      </c>
      <c r="AG2393" s="10">
        <f t="shared" si="3417"/>
        <v>1.0626959330895785E-2</v>
      </c>
      <c r="AH2393" s="10" t="b">
        <f t="shared" si="3412"/>
        <v>1</v>
      </c>
      <c r="AI2393" s="10">
        <f t="shared" si="3420"/>
        <v>2980.47</v>
      </c>
      <c r="AJ2393">
        <v>3.0000000000000001E-3</v>
      </c>
      <c r="AK2393" s="3" cm="1">
        <f t="array" ref="AK2393">100000000/Lvac($AA2393)</f>
        <v>33541.966953909912</v>
      </c>
      <c r="AL2393" s="21">
        <f t="shared" si="3455"/>
        <v>3.3761755985374703E-2</v>
      </c>
      <c r="AM2393" s="21"/>
      <c r="AN2393" s="21"/>
      <c r="AO2393" s="21"/>
      <c r="AP2393" s="21"/>
      <c r="AS2393" s="3">
        <f t="shared" si="3418"/>
        <v>-3.04609008890111E-3</v>
      </c>
      <c r="AT2393" s="3" cm="1">
        <f t="array" ref="AT2393">AS2393-(100000000/LvacE($A2393)-$E2393)</f>
        <v>-5.2345232688821852E-5</v>
      </c>
      <c r="BB2393"/>
      <c r="BC2393"/>
      <c r="BD2393"/>
      <c r="BE2393"/>
      <c r="BF2393"/>
      <c r="BG2393"/>
      <c r="BH2393"/>
      <c r="BI2393"/>
      <c r="BJ2393"/>
      <c r="BN2393" s="16" cm="1">
        <f t="array" ref="BN2393">$C2393*EXP(poly_from_str(100000000/$E2393,BN$4342))</f>
        <v>0</v>
      </c>
      <c r="BO2393" s="16"/>
      <c r="BY2393" t="e">
        <v>#N/A</v>
      </c>
    </row>
    <row r="2394" spans="1:77" hidden="1" x14ac:dyDescent="0.25">
      <c r="A2394" t="s">
        <v>3192</v>
      </c>
      <c r="B2394" s="2" t="str">
        <f t="shared" si="3411"/>
        <v/>
      </c>
      <c r="C2394">
        <v>8</v>
      </c>
      <c r="D2394" t="s">
        <v>1155</v>
      </c>
      <c r="E2394" t="s">
        <v>3193</v>
      </c>
      <c r="F2394">
        <v>34825</v>
      </c>
      <c r="G2394" t="s">
        <v>5</v>
      </c>
      <c r="H2394" s="5" t="s">
        <v>8</v>
      </c>
      <c r="I2394">
        <v>68374</v>
      </c>
      <c r="J2394" t="s">
        <v>3</v>
      </c>
      <c r="K2394" s="5" t="s">
        <v>4</v>
      </c>
      <c r="L2394">
        <v>34825.49</v>
      </c>
      <c r="M2394" t="str">
        <f>$G2394&amp;""</f>
        <v>e</v>
      </c>
      <c r="N2394" t="str">
        <f>$H2394&amp;""</f>
        <v>7/2</v>
      </c>
      <c r="O2394">
        <v>68374.539999999994</v>
      </c>
      <c r="P2394" t="str">
        <f>$J2394&amp;""</f>
        <v>o</v>
      </c>
      <c r="Q2394" t="str">
        <f>$K2394&amp;""</f>
        <v>9/2</v>
      </c>
      <c r="R2394">
        <v>23</v>
      </c>
      <c r="S2394" t="s">
        <v>159</v>
      </c>
      <c r="AA2394" s="10">
        <f t="shared" si="3413"/>
        <v>2979.7950000000001</v>
      </c>
      <c r="AB2394" s="3" cm="1">
        <f t="array" ref="AB2394">100000000/Lvac(AA2394)</f>
        <v>33549.564742311632</v>
      </c>
      <c r="AC2394" s="28">
        <f t="shared" si="3414"/>
        <v>3.35593555932539E-7</v>
      </c>
      <c r="AD2394" s="28">
        <f t="shared" si="3415"/>
        <v>2.980664600810252E-7</v>
      </c>
      <c r="AE2394" s="21">
        <f t="shared" si="3416"/>
        <v>33549.562091284635</v>
      </c>
      <c r="AF2394" s="10" cm="1">
        <f t="array" ref="AF2394">Lair(100000000/AE2394)</f>
        <v>2979.7952354682752</v>
      </c>
      <c r="AG2394" s="10">
        <f t="shared" si="3417"/>
        <v>1.0629508865930649E-2</v>
      </c>
      <c r="AH2394" s="10" t="b">
        <f t="shared" si="3412"/>
        <v>1</v>
      </c>
      <c r="AI2394" s="10">
        <f>$AF2394</f>
        <v>2979.7952354682752</v>
      </c>
      <c r="AJ2394">
        <v>2.9000000000000001E-2</v>
      </c>
      <c r="AK2394" s="3" cm="1">
        <f t="array" ref="AK2394">100000000/Lvac($AA2394)</f>
        <v>33549.564742311632</v>
      </c>
      <c r="AL2394" s="21">
        <f t="shared" si="3455"/>
        <v>0.32651148842250571</v>
      </c>
      <c r="AM2394" s="10" cm="1">
        <f t="array" ref="AM2394">Lvac($AI2394)-$BA2394</f>
        <v>-4.5496742385239486E-2</v>
      </c>
      <c r="AN2394" s="10">
        <f>$AK2394-($AX2394-$AW2394)</f>
        <v>0.51474231163592776</v>
      </c>
      <c r="AO2394" s="3">
        <f>AM2394/AJ2394</f>
        <v>-1.5688531856979133</v>
      </c>
      <c r="AP2394" s="3">
        <v>-1.5769748008473281</v>
      </c>
      <c r="AS2394" s="3">
        <f t="shared" si="3418"/>
        <v>4.7423116338904947E-3</v>
      </c>
      <c r="AT2394" s="3" cm="1">
        <f t="array" ref="AT2394">AS2394-(100000000/LvacE($A2394)-$E2394)</f>
        <v>-5.2324510761536658E-5</v>
      </c>
      <c r="AU2394" t="s">
        <v>4756</v>
      </c>
      <c r="AV2394" t="s">
        <v>4734</v>
      </c>
      <c r="AW2394" s="3">
        <v>34825.49</v>
      </c>
      <c r="AX2394" s="3">
        <v>68374.539999999994</v>
      </c>
      <c r="AY2394" s="3"/>
      <c r="AZ2394" s="10" cm="1">
        <f t="array" ref="AZ2394">Lair(100000000/($AX2394-$AW2394))</f>
        <v>2979.8407208978119</v>
      </c>
      <c r="BA2394" s="10">
        <f>100000000/($AX2394-$AW2394)</f>
        <v>2980.7103330794766</v>
      </c>
      <c r="BB2394" s="12">
        <v>1190000</v>
      </c>
      <c r="BC2394" s="3">
        <v>1E-3</v>
      </c>
      <c r="BD2394" s="12" cm="1">
        <f t="array" ref="BD2394">SfromgA($BB2394,$BA2394,"")</f>
        <v>1.5553912114068849E-2</v>
      </c>
      <c r="BE2394" s="29">
        <f>(10^MAX(0.05, -0.312925054856973*((LN($BD2394))^(1/3)) + 0.454808404431693)-1)*100</f>
        <v>808.2837517807119</v>
      </c>
      <c r="BG2394" s="3"/>
      <c r="BH2394" s="3"/>
      <c r="BI2394" s="12">
        <f>IF($BB2394="",$BF2394,$BB2394)</f>
        <v>1190000</v>
      </c>
      <c r="BJ2394" s="29">
        <f>IF($BB2394="",$BH2394,$BE2394)</f>
        <v>808.2837517807119</v>
      </c>
      <c r="BK2394" s="3"/>
      <c r="BL2394" s="13">
        <f>EXP(BK$4341*$AX2394+BK$4342)*$BI2394/(100000000/($AX2394-$AW2394))</f>
        <v>0.24867884176167573</v>
      </c>
      <c r="BM2394" s="3"/>
      <c r="BN2394" s="16" cm="1">
        <f t="array" ref="BN2394">$C2394*EXP(poly_from_str(100000000/$E2394,BN$4342))</f>
        <v>15.22151226553558</v>
      </c>
      <c r="BO2394" s="3">
        <f>LN($C2394)</f>
        <v>2.0794415416798357</v>
      </c>
      <c r="BP2394" s="17"/>
      <c r="BY2394">
        <v>14461</v>
      </c>
    </row>
    <row r="2395" spans="1:77" hidden="1" x14ac:dyDescent="0.25">
      <c r="A2395" t="s">
        <v>3194</v>
      </c>
      <c r="B2395" s="2" t="str">
        <f t="shared" si="3411"/>
        <v/>
      </c>
      <c r="C2395">
        <v>6</v>
      </c>
      <c r="E2395" t="s">
        <v>3195</v>
      </c>
      <c r="R2395">
        <v>23</v>
      </c>
      <c r="S2395" t="s">
        <v>22</v>
      </c>
      <c r="AA2395" s="10">
        <f t="shared" si="3413"/>
        <v>2979.3580000000002</v>
      </c>
      <c r="AB2395" s="3" cm="1">
        <f t="array" ref="AB2395">100000000/Lvac(AA2395)</f>
        <v>33554.485442555007</v>
      </c>
      <c r="AC2395" s="28">
        <f t="shared" si="3414"/>
        <v>3.3564277941757922E-7</v>
      </c>
      <c r="AD2395" s="28">
        <f t="shared" si="3415"/>
        <v>2.9802274921246862E-7</v>
      </c>
      <c r="AE2395" s="21">
        <f t="shared" si="3416"/>
        <v>33554.482399293847</v>
      </c>
      <c r="AF2395" s="10" cm="1">
        <f t="array" ref="AF2395">Lair(100000000/AE2395)</f>
        <v>2979.3582702278459</v>
      </c>
      <c r="AG2395" s="10">
        <f t="shared" si="3417"/>
        <v>1.0631160377932932E-2</v>
      </c>
      <c r="AH2395" s="10" t="b">
        <f t="shared" si="3412"/>
        <v>1</v>
      </c>
      <c r="AI2395" s="10">
        <f t="shared" si="3420"/>
        <v>2979.3580000000002</v>
      </c>
      <c r="AJ2395">
        <v>3.0000000000000001E-3</v>
      </c>
      <c r="AK2395" s="3" cm="1">
        <f t="array" ref="AK2395">100000000/Lvac($AA2395)</f>
        <v>33554.485442555007</v>
      </c>
      <c r="AL2395" s="21">
        <f t="shared" si="3455"/>
        <v>3.3786962267597587E-2</v>
      </c>
      <c r="AM2395" s="21"/>
      <c r="AN2395" s="21"/>
      <c r="AO2395" s="21"/>
      <c r="AP2395" s="21"/>
      <c r="AS2395" s="3">
        <f t="shared" si="3418"/>
        <v>5.4425550042651594E-3</v>
      </c>
      <c r="AT2395" s="3" cm="1">
        <f t="array" ref="AT2395">AS2395-(100000000/LvacE($A2395)-$E2395)</f>
        <v>-5.2311028412077576E-5</v>
      </c>
      <c r="BB2395"/>
      <c r="BC2395"/>
      <c r="BD2395"/>
      <c r="BE2395"/>
      <c r="BF2395"/>
      <c r="BG2395"/>
      <c r="BH2395"/>
      <c r="BI2395"/>
      <c r="BJ2395"/>
      <c r="BN2395" s="16" cm="1">
        <f t="array" ref="BN2395">$C2395*EXP(poly_from_str(100000000/$E2395,BN$4342))</f>
        <v>11.409191191000513</v>
      </c>
      <c r="BO2395" s="16"/>
      <c r="BY2395" t="e">
        <v>#N/A</v>
      </c>
    </row>
    <row r="2396" spans="1:77" hidden="1" x14ac:dyDescent="0.25">
      <c r="A2396" t="s">
        <v>3196</v>
      </c>
      <c r="B2396" s="2" t="str">
        <f t="shared" si="3411"/>
        <v/>
      </c>
      <c r="C2396">
        <v>7</v>
      </c>
      <c r="D2396" t="s">
        <v>14</v>
      </c>
      <c r="E2396" t="s">
        <v>3197</v>
      </c>
      <c r="R2396">
        <v>23</v>
      </c>
      <c r="S2396" t="s">
        <v>22</v>
      </c>
      <c r="AA2396" s="10">
        <f t="shared" si="3413"/>
        <v>2979.2809999999999</v>
      </c>
      <c r="AB2396" s="3" cm="1">
        <f t="array" ref="AB2396">100000000/Lvac(AA2396)</f>
        <v>33555.352626267602</v>
      </c>
      <c r="AC2396" s="28">
        <f t="shared" si="3414"/>
        <v>3.3565145415957746E-7</v>
      </c>
      <c r="AD2396" s="28">
        <f t="shared" si="3415"/>
        <v>2.9801504729745737E-7</v>
      </c>
      <c r="AE2396" s="21">
        <f t="shared" si="3416"/>
        <v>33555.35115769587</v>
      </c>
      <c r="AF2396" s="10" cm="1">
        <f t="array" ref="AF2396">Lair(100000000/AE2396)</f>
        <v>2979.2811303957906</v>
      </c>
      <c r="AG2396" s="10">
        <f t="shared" si="3417"/>
        <v>1.0631451451922059E-2</v>
      </c>
      <c r="AH2396" s="10" t="b">
        <f t="shared" si="3412"/>
        <v>1</v>
      </c>
      <c r="AI2396" s="10">
        <f t="shared" si="3420"/>
        <v>2979.2809999999999</v>
      </c>
      <c r="AJ2396">
        <v>7.0000000000000001E-3</v>
      </c>
      <c r="AK2396" s="3" cm="1">
        <f t="array" ref="AK2396">100000000/Lvac($AA2396)</f>
        <v>33555.352626267602</v>
      </c>
      <c r="AL2396" s="21">
        <f t="shared" si="3455"/>
        <v>7.8840320326908825E-2</v>
      </c>
      <c r="AM2396" s="21"/>
      <c r="AN2396" s="21"/>
      <c r="AO2396" s="21"/>
      <c r="AP2396" s="21"/>
      <c r="AS2396" s="3">
        <f t="shared" si="3418"/>
        <v>2.626267603773158E-3</v>
      </c>
      <c r="AT2396" s="3" cm="1">
        <f t="array" ref="AT2396">AS2396-(100000000/LvacE($A2396)-$E2396)</f>
        <v>-5.2308649173937738E-5</v>
      </c>
      <c r="BB2396"/>
      <c r="BC2396"/>
      <c r="BD2396"/>
      <c r="BE2396"/>
      <c r="BF2396"/>
      <c r="BG2396"/>
      <c r="BH2396"/>
      <c r="BI2396"/>
      <c r="BJ2396"/>
      <c r="BN2396" s="16" cm="1">
        <f t="array" ref="BN2396">$C2396*EXP(poly_from_str(100000000/$E2396,BN$4342))</f>
        <v>13.309286702971191</v>
      </c>
      <c r="BO2396" s="16"/>
      <c r="BY2396" t="e">
        <v>#N/A</v>
      </c>
    </row>
    <row r="2397" spans="1:77" hidden="1" x14ac:dyDescent="0.25">
      <c r="A2397" t="s">
        <v>3198</v>
      </c>
      <c r="B2397" s="2" t="str">
        <f t="shared" si="3411"/>
        <v/>
      </c>
      <c r="C2397">
        <v>9</v>
      </c>
      <c r="D2397" t="s">
        <v>134</v>
      </c>
      <c r="E2397" t="s">
        <v>3199</v>
      </c>
      <c r="F2397">
        <v>45807</v>
      </c>
      <c r="G2397" t="s">
        <v>5</v>
      </c>
      <c r="H2397" s="5" t="s">
        <v>18</v>
      </c>
      <c r="I2397">
        <v>79366</v>
      </c>
      <c r="J2397" t="s">
        <v>3</v>
      </c>
      <c r="K2397" s="5" t="s">
        <v>18</v>
      </c>
      <c r="L2397">
        <v>45807.1</v>
      </c>
      <c r="M2397" t="str">
        <f>$G2397&amp;""</f>
        <v>e</v>
      </c>
      <c r="N2397" t="str">
        <f>$H2397&amp;""</f>
        <v>5/2</v>
      </c>
      <c r="O2397">
        <v>79366.649999999994</v>
      </c>
      <c r="P2397" t="str">
        <f>$J2397&amp;""</f>
        <v>o</v>
      </c>
      <c r="Q2397" t="str">
        <f>$K2397&amp;""</f>
        <v>5/2</v>
      </c>
      <c r="R2397">
        <v>23</v>
      </c>
      <c r="AA2397" s="10">
        <f t="shared" si="3413"/>
        <v>2978.9070000000002</v>
      </c>
      <c r="AB2397" s="3" cm="1">
        <f t="array" ref="AB2397">100000000/Lvac(AA2397)</f>
        <v>33559.565299087611</v>
      </c>
      <c r="AC2397" s="28">
        <f t="shared" si="3414"/>
        <v>3.3569359499977673E-7</v>
      </c>
      <c r="AD2397" s="28">
        <f t="shared" si="3415"/>
        <v>2.9797763799615937E-7</v>
      </c>
      <c r="AE2397" s="21">
        <f t="shared" si="3416"/>
        <v>33559.562335256793</v>
      </c>
      <c r="AF2397" s="10" cm="1">
        <f t="array" ref="AF2397">Lair(100000000/AE2397)</f>
        <v>2978.9072630951259</v>
      </c>
      <c r="AG2397" s="10">
        <f t="shared" si="3417"/>
        <v>1.0632865560940239E-2</v>
      </c>
      <c r="AH2397" s="10" t="b">
        <f t="shared" si="3412"/>
        <v>1</v>
      </c>
      <c r="AI2397" s="10">
        <f>$AF2397</f>
        <v>2978.9072630951259</v>
      </c>
      <c r="AJ2397" s="10">
        <f>AL2397/AK2397*AI2397</f>
        <v>7.1011820005335144E-3</v>
      </c>
      <c r="AK2397" s="23" cm="1">
        <f t="array" ref="AK2397">100000000/Lvac($AA2397)+0</f>
        <v>33559.565299087611</v>
      </c>
      <c r="AL2397" s="23">
        <f>MAX(0.08,0.007/$AA2397*$AE2397)</f>
        <v>0.08</v>
      </c>
      <c r="AM2397" s="10" cm="1">
        <f t="array" ref="AM2397">Lvac($AI2397)-$BA2397</f>
        <v>-1.0952563452519826E-3</v>
      </c>
      <c r="AN2397" s="10">
        <f>$AK2397-($AX2397-$AW2397)</f>
        <v>1.5299087615858298E-2</v>
      </c>
      <c r="AO2397" s="3">
        <f>AM2397/AJ2397</f>
        <v>-0.15423578006727551</v>
      </c>
      <c r="AP2397" s="3">
        <v>-0.19129449447388211</v>
      </c>
      <c r="AS2397" s="3">
        <f t="shared" si="3418"/>
        <v>5.2990876138210297E-3</v>
      </c>
      <c r="AT2397" s="3" cm="1">
        <f t="array" ref="AT2397">AS2397-(100000000/LvacE($A2397)-$E2397)</f>
        <v>-5.2297058573458344E-5</v>
      </c>
      <c r="AU2397" t="s">
        <v>4967</v>
      </c>
      <c r="AV2397" t="s">
        <v>4854</v>
      </c>
      <c r="AW2397" s="3">
        <v>45807.1</v>
      </c>
      <c r="AX2397" s="3">
        <v>79366.649999999994</v>
      </c>
      <c r="AY2397" s="3"/>
      <c r="AZ2397" s="10" cm="1">
        <f t="array" ref="AZ2397">Lair(100000000/($AX2397-$AW2397))</f>
        <v>2978.9083580791557</v>
      </c>
      <c r="BA2397" s="10">
        <f>100000000/($AX2397-$AW2397)</f>
        <v>2979.7777383784946</v>
      </c>
      <c r="BB2397" s="12">
        <v>619000000</v>
      </c>
      <c r="BC2397" s="3">
        <v>0.34399999999999997</v>
      </c>
      <c r="BD2397" s="12" cm="1">
        <f t="array" ref="BD2397">SfromgA($BB2397,$BA2397,"")</f>
        <v>8.0830566527595256</v>
      </c>
      <c r="BE2397" s="29">
        <f>(10^MAX(0.05, -0.312925054856973*((LN($BD2397))^(1/3)) + 0.454808404431693)-1)*100</f>
        <v>13.431807811363861</v>
      </c>
      <c r="BG2397" s="3"/>
      <c r="BH2397" s="3"/>
      <c r="BI2397" s="12">
        <f>IF($BB2397="",$BF2397,$BB2397)</f>
        <v>619000000</v>
      </c>
      <c r="BJ2397" s="29">
        <f>IF($BB2397="",$BH2397,$BE2397)</f>
        <v>13.431807811363861</v>
      </c>
      <c r="BK2397" s="3">
        <f>LN(BN2397*100000000/($AX2397-$AW2397)/$BI2397)</f>
        <v>-9.4047590219113388</v>
      </c>
      <c r="BL2397" s="13">
        <f>EXP(BK$4341*$AX2397+BK$4342)*$BI2397/(100000000/($AX2397-$AW2397))</f>
        <v>56.131080160625615</v>
      </c>
      <c r="BM2397" s="3">
        <f t="shared" ref="BM2397" si="3456">LN(BL2397/$C2397)</f>
        <v>1.8304650953419663</v>
      </c>
      <c r="BN2397" s="16" cm="1">
        <f t="array" ref="BN2397">$C2397*EXP(poly_from_str(100000000/$E2397,BN$4342))</f>
        <v>17.102981695333007</v>
      </c>
      <c r="BO2397" s="3">
        <f>LN($C2397)</f>
        <v>2.1972245773362196</v>
      </c>
      <c r="BP2397" s="13">
        <f>LN(BL2397/BN2397)</f>
        <v>1.1884368562218013</v>
      </c>
      <c r="BY2397">
        <v>16251</v>
      </c>
    </row>
    <row r="2398" spans="1:77" hidden="1" x14ac:dyDescent="0.25">
      <c r="A2398" t="s">
        <v>3200</v>
      </c>
      <c r="B2398" s="2" t="str">
        <f t="shared" si="3411"/>
        <v/>
      </c>
      <c r="C2398">
        <v>0</v>
      </c>
      <c r="E2398" t="s">
        <v>3201</v>
      </c>
      <c r="R2398">
        <v>23</v>
      </c>
      <c r="S2398" t="s">
        <v>22</v>
      </c>
      <c r="AA2398" s="10">
        <f t="shared" si="3413"/>
        <v>2978.8580000000002</v>
      </c>
      <c r="AB2398" s="3" cm="1">
        <f t="array" ref="AB2398">100000000/Lvac(AA2398)</f>
        <v>33560.117305178217</v>
      </c>
      <c r="AC2398" s="28">
        <f t="shared" si="3414"/>
        <v>3.3569911690990306E-7</v>
      </c>
      <c r="AD2398" s="28">
        <f t="shared" si="3415"/>
        <v>2.9797273677756284E-7</v>
      </c>
      <c r="AE2398" s="21">
        <f t="shared" si="3416"/>
        <v>33560.118812461733</v>
      </c>
      <c r="AF2398" s="10" cm="1">
        <f t="array" ref="AF2398">Lair(100000000/AE2398)</f>
        <v>2978.8578662049649</v>
      </c>
      <c r="AG2398" s="10">
        <f t="shared" si="3417"/>
        <v>1.0633050871370541E-2</v>
      </c>
      <c r="AH2398" s="10" t="b">
        <f t="shared" si="3412"/>
        <v>1</v>
      </c>
      <c r="AI2398" s="10">
        <f t="shared" si="3420"/>
        <v>2978.8580000000002</v>
      </c>
      <c r="AJ2398">
        <v>3.0000000000000001E-3</v>
      </c>
      <c r="AK2398" s="3" cm="1">
        <f t="array" ref="AK2398">100000000/Lvac($AA2398)</f>
        <v>33560.117305178217</v>
      </c>
      <c r="AL2398" s="21">
        <f t="shared" ref="AL2398:AL2399" si="3457">AJ2398/AI2398*AK2398</f>
        <v>3.3798305228223247E-2</v>
      </c>
      <c r="AM2398" s="21"/>
      <c r="AN2398" s="21"/>
      <c r="AO2398" s="21"/>
      <c r="AP2398" s="21"/>
      <c r="AS2398" s="3">
        <f t="shared" si="3418"/>
        <v>-2.6948217855533585E-3</v>
      </c>
      <c r="AT2398" s="3" cm="1">
        <f t="array" ref="AT2398">AS2398-(100000000/LvacE($A2398)-$E2398)</f>
        <v>-5.2295537898316979E-5</v>
      </c>
      <c r="BB2398"/>
      <c r="BC2398"/>
      <c r="BD2398"/>
      <c r="BE2398"/>
      <c r="BF2398"/>
      <c r="BG2398"/>
      <c r="BH2398"/>
      <c r="BI2398"/>
      <c r="BJ2398"/>
      <c r="BN2398" s="16" cm="1">
        <f t="array" ref="BN2398">$C2398*EXP(poly_from_str(100000000/$E2398,BN$4342))</f>
        <v>0</v>
      </c>
      <c r="BO2398" s="16"/>
      <c r="BY2398" t="e">
        <v>#N/A</v>
      </c>
    </row>
    <row r="2399" spans="1:77" hidden="1" x14ac:dyDescent="0.25">
      <c r="A2399" t="s">
        <v>3202</v>
      </c>
      <c r="B2399" s="2" t="str">
        <f t="shared" si="3411"/>
        <v/>
      </c>
      <c r="C2399">
        <v>0</v>
      </c>
      <c r="E2399" t="s">
        <v>3203</v>
      </c>
      <c r="R2399">
        <v>23</v>
      </c>
      <c r="S2399" t="s">
        <v>22</v>
      </c>
      <c r="AA2399" s="10">
        <f t="shared" si="3413"/>
        <v>2978.8130000000001</v>
      </c>
      <c r="AB2399" s="3" cm="1">
        <f t="array" ref="AB2399">100000000/Lvac(AA2399)</f>
        <v>33560.624265543163</v>
      </c>
      <c r="AC2399" s="28">
        <f t="shared" si="3414"/>
        <v>3.3570418821188171E-7</v>
      </c>
      <c r="AD2399" s="28">
        <f t="shared" si="3415"/>
        <v>2.9796823565844817E-7</v>
      </c>
      <c r="AE2399" s="21">
        <f t="shared" si="3416"/>
        <v>33560.621879651022</v>
      </c>
      <c r="AF2399" s="10" cm="1">
        <f t="array" ref="AF2399">Lair(100000000/AE2399)</f>
        <v>2978.8132117789469</v>
      </c>
      <c r="AG2399" s="10">
        <f t="shared" si="3417"/>
        <v>1.0633221062474073E-2</v>
      </c>
      <c r="AH2399" s="10" t="b">
        <f t="shared" si="3412"/>
        <v>1</v>
      </c>
      <c r="AI2399" s="10">
        <f t="shared" si="3420"/>
        <v>2978.8130000000001</v>
      </c>
      <c r="AJ2399">
        <v>3.0000000000000001E-3</v>
      </c>
      <c r="AK2399" s="3" cm="1">
        <f t="array" ref="AK2399">100000000/Lvac($AA2399)</f>
        <v>33560.624265543163</v>
      </c>
      <c r="AL2399" s="21">
        <f t="shared" si="3457"/>
        <v>3.3799326374844445E-2</v>
      </c>
      <c r="AM2399" s="21"/>
      <c r="AN2399" s="21"/>
      <c r="AO2399" s="21"/>
      <c r="AP2399" s="21"/>
      <c r="AS2399" s="3">
        <f t="shared" si="3418"/>
        <v>4.2655431607272476E-3</v>
      </c>
      <c r="AT2399" s="3" cm="1">
        <f t="array" ref="AT2399">AS2399-(100000000/LvacE($A2399)-$E2399)</f>
        <v>-5.2294140914455056E-5</v>
      </c>
      <c r="BB2399"/>
      <c r="BC2399"/>
      <c r="BD2399"/>
      <c r="BE2399"/>
      <c r="BF2399"/>
      <c r="BG2399"/>
      <c r="BH2399"/>
      <c r="BI2399"/>
      <c r="BJ2399"/>
      <c r="BN2399" s="16" cm="1">
        <f t="array" ref="BN2399">$C2399*EXP(poly_from_str(100000000/$E2399,BN$4342))</f>
        <v>0</v>
      </c>
      <c r="BO2399" s="16"/>
      <c r="BY2399" t="e">
        <v>#N/A</v>
      </c>
    </row>
    <row r="2400" spans="1:77" hidden="1" x14ac:dyDescent="0.25">
      <c r="A2400" t="s">
        <v>3204</v>
      </c>
      <c r="B2400" s="2" t="str">
        <f t="shared" si="3411"/>
        <v/>
      </c>
      <c r="C2400">
        <v>150</v>
      </c>
      <c r="D2400" t="s">
        <v>134</v>
      </c>
      <c r="E2400" t="s">
        <v>3205</v>
      </c>
      <c r="F2400">
        <v>33659</v>
      </c>
      <c r="G2400" t="s">
        <v>5</v>
      </c>
      <c r="H2400" s="5" t="s">
        <v>18</v>
      </c>
      <c r="I2400">
        <v>67240</v>
      </c>
      <c r="J2400" t="s">
        <v>3</v>
      </c>
      <c r="K2400" s="5" t="s">
        <v>8</v>
      </c>
      <c r="L2400">
        <v>33659.99</v>
      </c>
      <c r="M2400" t="str">
        <f>$G2400&amp;""</f>
        <v>e</v>
      </c>
      <c r="N2400" t="str">
        <f>$H2400&amp;""</f>
        <v>5/2</v>
      </c>
      <c r="O2400">
        <v>67240.350000000006</v>
      </c>
      <c r="P2400" t="str">
        <f>$J2400&amp;""</f>
        <v>o</v>
      </c>
      <c r="Q2400" t="str">
        <f>$K2400&amp;""</f>
        <v>7/2</v>
      </c>
      <c r="R2400">
        <v>23</v>
      </c>
      <c r="S2400" t="s">
        <v>159</v>
      </c>
      <c r="AA2400" s="10">
        <f t="shared" si="3413"/>
        <v>2977.0619999999999</v>
      </c>
      <c r="AB2400" s="3" cm="1">
        <f t="array" ref="AB2400">100000000/Lvac(AA2400)</f>
        <v>33580.362556253524</v>
      </c>
      <c r="AC2400" s="28">
        <f t="shared" si="3414"/>
        <v>3.3590163725176031E-7</v>
      </c>
      <c r="AD2400" s="28">
        <f t="shared" si="3415"/>
        <v>2.9779309211590821E-7</v>
      </c>
      <c r="AE2400" s="21">
        <f t="shared" si="3416"/>
        <v>33580.361124955103</v>
      </c>
      <c r="AF2400" s="10" cm="1">
        <f t="array" ref="AF2400">Lair(100000000/AE2400)</f>
        <v>2977.0621268970353</v>
      </c>
      <c r="AG2400" s="10">
        <f t="shared" si="3417"/>
        <v>1.0639849381076632E-2</v>
      </c>
      <c r="AH2400" s="10" t="b">
        <f t="shared" si="3412"/>
        <v>1</v>
      </c>
      <c r="AI2400" s="10">
        <f>$AF2400</f>
        <v>2977.0621268970353</v>
      </c>
      <c r="AJ2400" s="10">
        <f>AL2400/AK2400*AI2400</f>
        <v>7.0923882895186441E-3</v>
      </c>
      <c r="AK2400" s="23" cm="1">
        <f t="array" ref="AK2400">100000000/Lvac($AA2400)+0</f>
        <v>33580.362556253524</v>
      </c>
      <c r="AL2400" s="23">
        <f>MAX(0.08,0.007/$AA2400*$AE2400)</f>
        <v>0.08</v>
      </c>
      <c r="AM2400" s="10" cm="1">
        <f t="array" ref="AM2400">Lvac($AI2400)-$BA2400</f>
        <v>-9.9761845831380924E-5</v>
      </c>
      <c r="AN2400" s="10">
        <f>$AK2400-($AX2400-$AW2400)</f>
        <v>2.5562535156495869E-3</v>
      </c>
      <c r="AO2400" s="3">
        <f>AM2400/AJ2400</f>
        <v>-1.4066044012115374E-2</v>
      </c>
      <c r="AP2400" s="3">
        <v>-3.1962497585912228E-2</v>
      </c>
      <c r="AS2400" s="3">
        <f t="shared" si="3418"/>
        <v>2.5562535229255445E-3</v>
      </c>
      <c r="AT2400" s="3" cm="1">
        <f t="array" ref="AT2400">AS2400-(100000000/LvacE($A2400)-$E2400)</f>
        <v>-5.2239316573832184E-5</v>
      </c>
      <c r="AU2400" t="s">
        <v>4890</v>
      </c>
      <c r="AV2400" t="s">
        <v>4847</v>
      </c>
      <c r="AW2400" s="3">
        <v>33659.99</v>
      </c>
      <c r="AX2400" s="3">
        <v>67240.350000000006</v>
      </c>
      <c r="AY2400" s="3"/>
      <c r="AZ2400" s="10" cm="1">
        <f t="array" ref="AZ2400">Lair(100000000/($AX2400-$AW2400))</f>
        <v>2977.0622266340811</v>
      </c>
      <c r="BA2400" s="10">
        <f>100000000/($AX2400-$AW2400)</f>
        <v>2977.931147849516</v>
      </c>
      <c r="BB2400" s="12">
        <v>1610000000</v>
      </c>
      <c r="BC2400" s="3">
        <v>0.81399999999999995</v>
      </c>
      <c r="BD2400" s="12" cm="1">
        <f t="array" ref="BD2400">SfromgA($BB2400,$BA2400,"")</f>
        <v>20.984720678993636</v>
      </c>
      <c r="BE2400" s="29">
        <f>(10^MAX(0.05, -0.312925054856973*((LN($BD2400))^(1/3)) + 0.454808404431693)-1)*100</f>
        <v>12.201845430196357</v>
      </c>
      <c r="BF2400" s="12">
        <v>1466604194.6709027</v>
      </c>
      <c r="BG2400" s="12" cm="1">
        <f t="array" ref="BG2400">SfromgA($BF2400,$BA2400,"")</f>
        <v>19.115701473173477</v>
      </c>
      <c r="BH2400" s="29">
        <f>(10^MAX(0.05, -0.312925054856973*((LN($BG2400))^(1/3)) + 0.454808404431693)-1)*100</f>
        <v>12.201845430196357</v>
      </c>
      <c r="BI2400" s="12">
        <f>IF($BB2400="",$BF2400,$BB2400)</f>
        <v>1610000000</v>
      </c>
      <c r="BJ2400" s="29">
        <f>IF($BB2400="",$BH2400,$BE2400)</f>
        <v>12.201845430196357</v>
      </c>
      <c r="BK2400" s="3">
        <f>LN(BN2400*100000000/($AX2400-$AW2400)/$BI2400)</f>
        <v>-7.5504745867267813</v>
      </c>
      <c r="BL2400" s="13">
        <f>EXP(BK$4341*$AX2400+BK$4342)*$BI2400/(100000000/($AX2400-$AW2400))</f>
        <v>367.0697556381686</v>
      </c>
      <c r="BM2400" s="3">
        <f t="shared" ref="BM2400" si="3458">LN(BL2400/$C2400)</f>
        <v>0.89491660575609744</v>
      </c>
      <c r="BN2400" s="16" cm="1">
        <f t="array" ref="BN2400">$C2400*EXP(poly_from_str(100000000/$E2400,BN$4342))</f>
        <v>284.30321768234137</v>
      </c>
      <c r="BO2400" s="3">
        <f>LN($C2400)</f>
        <v>5.0106352940962555</v>
      </c>
      <c r="BP2400" s="13">
        <f>LN(BL2400/BN2400)</f>
        <v>0.2555105633475877</v>
      </c>
      <c r="BY2400">
        <v>270229</v>
      </c>
    </row>
    <row r="2401" spans="1:77" hidden="1" x14ac:dyDescent="0.25">
      <c r="A2401" t="s">
        <v>3206</v>
      </c>
      <c r="B2401" s="2" t="str">
        <f t="shared" si="3411"/>
        <v/>
      </c>
      <c r="C2401">
        <v>0</v>
      </c>
      <c r="E2401" t="s">
        <v>3207</v>
      </c>
      <c r="R2401">
        <v>23</v>
      </c>
      <c r="S2401" t="s">
        <v>22</v>
      </c>
      <c r="AA2401" s="10">
        <f t="shared" si="3413"/>
        <v>2977.018</v>
      </c>
      <c r="AB2401" s="3" cm="1">
        <f t="array" ref="AB2401">100000000/Lvac(AA2401)</f>
        <v>33580.858848889991</v>
      </c>
      <c r="AC2401" s="28">
        <f t="shared" si="3414"/>
        <v>3.3590660184117127E-7</v>
      </c>
      <c r="AD2401" s="28">
        <f t="shared" si="3415"/>
        <v>2.9778869102183634E-7</v>
      </c>
      <c r="AE2401" s="21">
        <f t="shared" si="3416"/>
        <v>33580.859493436699</v>
      </c>
      <c r="AF2401" s="10" cm="1">
        <f t="array" ref="AF2401">Lair(100000000/AE2401)</f>
        <v>2977.0179428570291</v>
      </c>
      <c r="AG2401" s="10">
        <f t="shared" si="3417"/>
        <v>1.0640016091419333E-2</v>
      </c>
      <c r="AH2401" s="10" t="b">
        <f t="shared" si="3412"/>
        <v>1</v>
      </c>
      <c r="AI2401" s="10">
        <f t="shared" si="3420"/>
        <v>2977.018</v>
      </c>
      <c r="AJ2401">
        <v>3.0000000000000001E-3</v>
      </c>
      <c r="AK2401" s="3" cm="1">
        <f t="array" ref="AK2401">100000000/Lvac($AA2401)</f>
        <v>33580.858848889991</v>
      </c>
      <c r="AL2401" s="21">
        <f>AJ2401/AI2401*AK2401</f>
        <v>3.384009654851599E-2</v>
      </c>
      <c r="AM2401" s="21"/>
      <c r="AN2401" s="21"/>
      <c r="AO2401" s="21"/>
      <c r="AP2401" s="21"/>
      <c r="AS2401" s="3">
        <f t="shared" si="3418"/>
        <v>-1.1511100092320703E-3</v>
      </c>
      <c r="AT2401" s="3" cm="1">
        <f t="array" ref="AT2401">AS2401-(100000000/LvacE($A2401)-$E2401)</f>
        <v>-5.2237919589970261E-5</v>
      </c>
      <c r="BB2401"/>
      <c r="BC2401"/>
      <c r="BD2401"/>
      <c r="BE2401"/>
      <c r="BF2401"/>
      <c r="BG2401"/>
      <c r="BH2401"/>
      <c r="BI2401"/>
      <c r="BJ2401"/>
      <c r="BN2401" s="16" cm="1">
        <f t="array" ref="BN2401">$C2401*EXP(poly_from_str(100000000/$E2401,BN$4342))</f>
        <v>0</v>
      </c>
      <c r="BO2401" s="16"/>
      <c r="BY2401" t="e">
        <v>#N/A</v>
      </c>
    </row>
    <row r="2402" spans="1:77" hidden="1" x14ac:dyDescent="0.25">
      <c r="A2402" t="s">
        <v>3208</v>
      </c>
      <c r="B2402" s="2" t="str">
        <f t="shared" si="3411"/>
        <v/>
      </c>
      <c r="C2402">
        <v>150</v>
      </c>
      <c r="D2402" t="s">
        <v>170</v>
      </c>
      <c r="E2402" t="s">
        <v>3209</v>
      </c>
      <c r="F2402">
        <v>33466</v>
      </c>
      <c r="G2402" t="s">
        <v>5</v>
      </c>
      <c r="H2402" s="5" t="s">
        <v>16</v>
      </c>
      <c r="I2402">
        <v>67049</v>
      </c>
      <c r="J2402" t="s">
        <v>3</v>
      </c>
      <c r="K2402" s="5" t="s">
        <v>4</v>
      </c>
      <c r="L2402">
        <v>33466.410000000003</v>
      </c>
      <c r="M2402" t="str">
        <f t="shared" ref="M2402:M2403" si="3459">$G2402&amp;""</f>
        <v>e</v>
      </c>
      <c r="N2402" t="str">
        <f t="shared" ref="N2402:N2403" si="3460">$H2402&amp;""</f>
        <v>11/2</v>
      </c>
      <c r="O2402">
        <v>67049.179999999993</v>
      </c>
      <c r="P2402" t="str">
        <f t="shared" ref="P2402:P2403" si="3461">$J2402&amp;""</f>
        <v>o</v>
      </c>
      <c r="Q2402" t="str">
        <f t="shared" ref="Q2402:Q2403" si="3462">$K2402&amp;""</f>
        <v>9/2</v>
      </c>
      <c r="R2402">
        <v>23</v>
      </c>
      <c r="S2402" t="s">
        <v>159</v>
      </c>
      <c r="AA2402" s="10">
        <f t="shared" si="3413"/>
        <v>2976.86</v>
      </c>
      <c r="AB2402" s="3" cm="1">
        <f t="array" ref="AB2402">100000000/Lvac(AA2402)</f>
        <v>33582.641111551144</v>
      </c>
      <c r="AC2402" s="28">
        <f t="shared" si="3414"/>
        <v>3.359244304401282E-7</v>
      </c>
      <c r="AD2402" s="28">
        <f t="shared" si="3415"/>
        <v>2.9777288709315906E-7</v>
      </c>
      <c r="AE2402" s="21">
        <f t="shared" si="3416"/>
        <v>33582.640489096673</v>
      </c>
      <c r="AF2402" s="10" cm="1">
        <f t="array" ref="AF2402">Lair(100000000/AE2402)</f>
        <v>2976.8600551785048</v>
      </c>
      <c r="AG2402" s="10">
        <f t="shared" si="3417"/>
        <v>1.0640614794036527E-2</v>
      </c>
      <c r="AH2402" s="10" t="b">
        <f t="shared" si="3412"/>
        <v>1</v>
      </c>
      <c r="AI2402" s="10">
        <f t="shared" ref="AI2402:AI2403" si="3463">$AF2402</f>
        <v>2976.8600551785048</v>
      </c>
      <c r="AJ2402" s="10">
        <f t="shared" ref="AJ2402:AJ2403" si="3464">AL2402/AK2402*AI2402</f>
        <v>8.864282131028042E-3</v>
      </c>
      <c r="AK2402" s="16" cm="1">
        <f t="array" ref="AK2402">100000000/Lvac($AA2402)-0</f>
        <v>33582.641111551144</v>
      </c>
      <c r="AL2402" s="16">
        <f>MAX(0.1,0.007/$AA2402*$AE2402)</f>
        <v>0.1</v>
      </c>
      <c r="AM2402" s="10" cm="1">
        <f t="array" ref="AM2402">Lvac($AI2402)-$BA2402</f>
        <v>1.1483518573641049E-2</v>
      </c>
      <c r="AN2402" s="10">
        <f t="shared" ref="AN2402:AN2403" si="3465">$AK2402-($AX2402-$AW2402)</f>
        <v>-0.12888844884582795</v>
      </c>
      <c r="AO2402" s="3">
        <f t="shared" ref="AO2402:AO2403" si="3466">AM2402/AJ2402</f>
        <v>1.2954820710686517</v>
      </c>
      <c r="AP2402" s="3">
        <v>1.2892557334798664</v>
      </c>
      <c r="AS2402" s="3">
        <f t="shared" si="3418"/>
        <v>1.1115511442767456E-3</v>
      </c>
      <c r="AT2402" s="3" cm="1">
        <f t="array" ref="AT2402">AS2402-(100000000/LvacE($A2402)-$E2402)</f>
        <v>-5.2232935559004545E-5</v>
      </c>
      <c r="AU2402" t="s">
        <v>4769</v>
      </c>
      <c r="AV2402" t="s">
        <v>4857</v>
      </c>
      <c r="AW2402" s="3">
        <v>33466.410000000003</v>
      </c>
      <c r="AX2402" s="3">
        <v>67049.179999999993</v>
      </c>
      <c r="AY2402" s="3"/>
      <c r="AZ2402" s="10" cm="1">
        <f t="array" ref="AZ2402">Lair(100000000/($AX2402-$AW2402))</f>
        <v>2976.8485745145822</v>
      </c>
      <c r="BA2402" s="10">
        <f t="shared" ref="BA2402:BA2403" si="3467">100000000/($AX2402-$AW2402)</f>
        <v>2977.7174426052416</v>
      </c>
      <c r="BB2402" s="12">
        <v>1820000000</v>
      </c>
      <c r="BC2402" s="3">
        <v>0.746</v>
      </c>
      <c r="BD2402" s="12" cm="1">
        <f t="array" ref="BD2402">SfromgA($BB2402,$BA2402,"")</f>
        <v>23.716751470915533</v>
      </c>
      <c r="BE2402" s="29">
        <f t="shared" ref="BE2402:BE2403" si="3468">(10^MAX(0.05, -0.312925054856973*((LN($BD2402))^(1/3)) + 0.454808404431693)-1)*100</f>
        <v>12.201845430196357</v>
      </c>
      <c r="BF2402" s="12">
        <v>1645793177.1815455</v>
      </c>
      <c r="BG2402" s="12" cm="1">
        <f t="array" ref="BG2402">SfromgA($BF2402,$BA2402,"")</f>
        <v>21.446630635023716</v>
      </c>
      <c r="BH2402" s="29">
        <f>(10^MAX(0.05, -0.312925054856973*((LN($BG2402))^(1/3)) + 0.454808404431693)-1)*100</f>
        <v>12.201845430196357</v>
      </c>
      <c r="BI2402" s="12">
        <f>IF($BB2402="",$BF2402,$BB2402)</f>
        <v>1820000000</v>
      </c>
      <c r="BJ2402" s="29">
        <f>IF($BB2402="",$BH2402,$BE2402)</f>
        <v>12.201845430196357</v>
      </c>
      <c r="BK2402" s="3">
        <f t="shared" ref="BK2402:BK2403" si="3469">LN(BN2402*100000000/($AX2402-$AW2402)/$BI2402)</f>
        <v>-7.6734396498264665</v>
      </c>
      <c r="BL2402" s="13">
        <f>EXP(BK$4341*$AX2402+BK$4342)*$BI2402/(100000000/($AX2402-$AW2402))</f>
        <v>421.0497987751495</v>
      </c>
      <c r="BM2402" s="3">
        <f t="shared" ref="BM2402:BM2403" si="3470">LN(BL2402/$C2402)</f>
        <v>1.0321158194676243</v>
      </c>
      <c r="BN2402" s="16" cm="1">
        <f t="array" ref="BN2402">$C2402*EXP(poly_from_str(100000000/$E2402,BN$4342))</f>
        <v>284.22050446228428</v>
      </c>
      <c r="BO2402" s="3">
        <f t="shared" ref="BO2402:BO2403" si="3471">LN($C2402)</f>
        <v>5.0106352940962555</v>
      </c>
      <c r="BP2402" s="13">
        <f t="shared" ref="BP2402:BP2403" si="3472">LN(BL2402/BN2402)</f>
        <v>0.39300075250101396</v>
      </c>
      <c r="BY2402">
        <v>270161</v>
      </c>
    </row>
    <row r="2403" spans="1:77" hidden="1" x14ac:dyDescent="0.25">
      <c r="A2403" t="s">
        <v>3210</v>
      </c>
      <c r="B2403" s="2" t="str">
        <f t="shared" si="3411"/>
        <v/>
      </c>
      <c r="C2403">
        <v>40</v>
      </c>
      <c r="D2403" t="s">
        <v>134</v>
      </c>
      <c r="E2403" t="s">
        <v>3211</v>
      </c>
      <c r="F2403">
        <v>45807</v>
      </c>
      <c r="G2403" t="s">
        <v>5</v>
      </c>
      <c r="H2403" s="5" t="s">
        <v>18</v>
      </c>
      <c r="I2403">
        <v>79395</v>
      </c>
      <c r="J2403" t="s">
        <v>3</v>
      </c>
      <c r="K2403" s="5" t="s">
        <v>8</v>
      </c>
      <c r="L2403">
        <v>45807.1</v>
      </c>
      <c r="M2403" t="str">
        <f t="shared" si="3459"/>
        <v>e</v>
      </c>
      <c r="N2403" t="str">
        <f t="shared" si="3460"/>
        <v>5/2</v>
      </c>
      <c r="O2403">
        <v>79395.55</v>
      </c>
      <c r="P2403" t="str">
        <f t="shared" si="3461"/>
        <v>o</v>
      </c>
      <c r="Q2403" t="str">
        <f t="shared" si="3462"/>
        <v>7/2</v>
      </c>
      <c r="R2403">
        <v>23</v>
      </c>
      <c r="AA2403" s="10">
        <f t="shared" si="3413"/>
        <v>2976.3470000000002</v>
      </c>
      <c r="AB2403" s="3" cm="1">
        <f t="array" ref="AB2403">100000000/Lvac(AA2403)</f>
        <v>33588.429129609758</v>
      </c>
      <c r="AC2403" s="28">
        <f t="shared" si="3414"/>
        <v>3.359823300172997E-7</v>
      </c>
      <c r="AD2403" s="28">
        <f t="shared" si="3415"/>
        <v>2.9772157433776909E-7</v>
      </c>
      <c r="AE2403" s="21">
        <f t="shared" si="3416"/>
        <v>33588.429617165035</v>
      </c>
      <c r="AF2403" s="10" cm="1">
        <f t="array" ref="AF2403">Lair(100000000/AE2403)</f>
        <v>2976.3469567947527</v>
      </c>
      <c r="AG2403" s="10">
        <f t="shared" si="3417"/>
        <v>1.0642559340293614E-2</v>
      </c>
      <c r="AH2403" s="10" t="b">
        <f t="shared" si="3412"/>
        <v>1</v>
      </c>
      <c r="AI2403" s="10">
        <f t="shared" si="3463"/>
        <v>2976.3469567947527</v>
      </c>
      <c r="AJ2403" s="10">
        <f t="shared" si="3464"/>
        <v>7.0889816140188942E-3</v>
      </c>
      <c r="AK2403" s="23" cm="1">
        <f t="array" ref="AK2403">100000000/Lvac($AA2403)+0</f>
        <v>33588.429129609758</v>
      </c>
      <c r="AL2403" s="23">
        <f>MAX(0.08,0.007/$AA2403*$AE2403)</f>
        <v>0.08</v>
      </c>
      <c r="AM2403" s="10" cm="1">
        <f t="array" ref="AM2403">Lvac($AI2403)-$BA2403</f>
        <v>1.8066953457491763E-3</v>
      </c>
      <c r="AN2403" s="10">
        <f t="shared" si="3465"/>
        <v>-2.0870390246273018E-2</v>
      </c>
      <c r="AO2403" s="3">
        <f t="shared" si="3466"/>
        <v>0.25485964615514389</v>
      </c>
      <c r="AP2403" s="3">
        <v>0.26095586215477157</v>
      </c>
      <c r="AS2403" s="3">
        <f t="shared" si="3418"/>
        <v>-8.7039024219848216E-4</v>
      </c>
      <c r="AT2403" s="3" cm="1">
        <f t="array" ref="AT2403">AS2403-(100000000/LvacE($A2403)-$E2403)</f>
        <v>-5.2216673793736845E-5</v>
      </c>
      <c r="AU2403" t="s">
        <v>4967</v>
      </c>
      <c r="AV2403" t="s">
        <v>4912</v>
      </c>
      <c r="AW2403" s="3">
        <v>45807.1</v>
      </c>
      <c r="AX2403" s="3">
        <v>79395.55</v>
      </c>
      <c r="AY2403" s="3"/>
      <c r="AZ2403" s="10" cm="1">
        <f t="array" ref="AZ2403">Lair(100000000/($AX2403-$AW2403))</f>
        <v>2976.3451505485073</v>
      </c>
      <c r="BA2403" s="10">
        <f t="shared" si="3467"/>
        <v>2977.2138934663549</v>
      </c>
      <c r="BB2403" s="12">
        <v>1330000000</v>
      </c>
      <c r="BC2403" s="3">
        <v>0.77700000000000002</v>
      </c>
      <c r="BD2403" s="12" cm="1">
        <f t="array" ref="BD2403">SfromgA($BB2403,$BA2403,"")</f>
        <v>17.322681160748406</v>
      </c>
      <c r="BE2403" s="29">
        <f t="shared" si="3468"/>
        <v>12.201845430196357</v>
      </c>
      <c r="BG2403" s="3"/>
      <c r="BH2403" s="3"/>
      <c r="BI2403" s="12">
        <f>IF($BB2403="",$BF2403,$BB2403)</f>
        <v>1330000000</v>
      </c>
      <c r="BJ2403" s="29">
        <f>IF($BB2403="",$BH2403,$BE2403)</f>
        <v>12.201845430196357</v>
      </c>
      <c r="BK2403" s="3">
        <f t="shared" si="3469"/>
        <v>-8.6824491193911744</v>
      </c>
      <c r="BL2403" s="13">
        <f>EXP(BK$4341*$AX2403+BK$4342)*$BI2403/(100000000/($AX2403-$AW2403))</f>
        <v>120.44383924609926</v>
      </c>
      <c r="BM2403" s="3">
        <f t="shared" si="3470"/>
        <v>1.1023041258273039</v>
      </c>
      <c r="BN2403" s="16" cm="1">
        <f t="array" ref="BN2403">$C2403*EXP(poly_from_str(100000000/$E2403,BN$4342))</f>
        <v>75.735912439060641</v>
      </c>
      <c r="BO2403" s="3">
        <f t="shared" si="3471"/>
        <v>3.6888794541139363</v>
      </c>
      <c r="BP2403" s="13">
        <f t="shared" si="3472"/>
        <v>0.46393112724898494</v>
      </c>
      <c r="BY2403">
        <v>71997</v>
      </c>
    </row>
    <row r="2404" spans="1:77" hidden="1" x14ac:dyDescent="0.25">
      <c r="A2404" t="s">
        <v>3212</v>
      </c>
      <c r="B2404" s="2" t="str">
        <f t="shared" si="3411"/>
        <v/>
      </c>
      <c r="C2404">
        <v>0</v>
      </c>
      <c r="E2404" t="s">
        <v>3213</v>
      </c>
      <c r="R2404">
        <v>23</v>
      </c>
      <c r="S2404" t="s">
        <v>22</v>
      </c>
      <c r="AA2404" s="10">
        <f t="shared" si="3413"/>
        <v>2976.2939999999999</v>
      </c>
      <c r="AB2404" s="3" cm="1">
        <f t="array" ref="AB2404">100000000/Lvac(AA2404)</f>
        <v>33589.027225691592</v>
      </c>
      <c r="AC2404" s="28">
        <f t="shared" si="3414"/>
        <v>3.3598831298252121E-7</v>
      </c>
      <c r="AD2404" s="28">
        <f t="shared" si="3415"/>
        <v>2.9771627301999371E-7</v>
      </c>
      <c r="AE2404" s="21">
        <f t="shared" si="3416"/>
        <v>33589.028779788838</v>
      </c>
      <c r="AF2404" s="10" cm="1">
        <f t="array" ref="AF2404">Lair(100000000/AE2404)</f>
        <v>2976.2938622868696</v>
      </c>
      <c r="AG2404" s="10">
        <f t="shared" si="3417"/>
        <v>1.0642760296142046E-2</v>
      </c>
      <c r="AH2404" s="10" t="b">
        <f t="shared" si="3412"/>
        <v>1</v>
      </c>
      <c r="AI2404" s="10">
        <f t="shared" si="3420"/>
        <v>2976.2939999999999</v>
      </c>
      <c r="AJ2404">
        <v>3.0000000000000001E-3</v>
      </c>
      <c r="AK2404" s="3" cm="1">
        <f t="array" ref="AK2404">100000000/Lvac($AA2404)</f>
        <v>33589.027225691592</v>
      </c>
      <c r="AL2404" s="21">
        <f t="shared" ref="AL2404:AL2405" si="3473">AJ2404/AI2404*AK2404</f>
        <v>3.3856561776852277E-2</v>
      </c>
      <c r="AM2404" s="21"/>
      <c r="AN2404" s="21"/>
      <c r="AO2404" s="21"/>
      <c r="AP2404" s="21"/>
      <c r="AS2404" s="3">
        <f t="shared" si="3418"/>
        <v>-2.774308406515047E-3</v>
      </c>
      <c r="AT2404" s="3" cm="1">
        <f t="array" ref="AT2404">AS2404-(100000000/LvacE($A2404)-$E2404)</f>
        <v>-5.2214985771570355E-5</v>
      </c>
      <c r="BB2404"/>
      <c r="BC2404"/>
      <c r="BD2404"/>
      <c r="BE2404"/>
      <c r="BF2404"/>
      <c r="BG2404"/>
      <c r="BH2404"/>
      <c r="BI2404"/>
      <c r="BJ2404"/>
      <c r="BN2404" s="16" cm="1">
        <f t="array" ref="BN2404">$C2404*EXP(poly_from_str(100000000/$E2404,BN$4342))</f>
        <v>0</v>
      </c>
      <c r="BO2404" s="16"/>
      <c r="BY2404" t="e">
        <v>#N/A</v>
      </c>
    </row>
    <row r="2405" spans="1:77" hidden="1" x14ac:dyDescent="0.25">
      <c r="A2405" t="s">
        <v>3214</v>
      </c>
      <c r="B2405" s="2" t="str">
        <f t="shared" si="3411"/>
        <v/>
      </c>
      <c r="C2405">
        <v>0</v>
      </c>
      <c r="E2405" t="s">
        <v>3215</v>
      </c>
      <c r="R2405">
        <v>23</v>
      </c>
      <c r="S2405" t="s">
        <v>22</v>
      </c>
      <c r="AA2405" s="10">
        <f t="shared" si="3413"/>
        <v>2976.2539999999999</v>
      </c>
      <c r="AB2405" s="3" cm="1">
        <f t="array" ref="AB2405">100000000/Lvac(AA2405)</f>
        <v>33589.478633064653</v>
      </c>
      <c r="AC2405" s="28">
        <f t="shared" si="3414"/>
        <v>3.3599282856906704E-7</v>
      </c>
      <c r="AD2405" s="28">
        <f t="shared" si="3415"/>
        <v>2.9771227202545045E-7</v>
      </c>
      <c r="AE2405" s="21">
        <f t="shared" si="3416"/>
        <v>33589.479398805284</v>
      </c>
      <c r="AF2405" s="10" cm="1">
        <f t="array" ref="AF2405">Lair(100000000/AE2405)</f>
        <v>2976.2539321472914</v>
      </c>
      <c r="AG2405" s="10">
        <f t="shared" si="3417"/>
        <v>1.0642911968041817E-2</v>
      </c>
      <c r="AH2405" s="10" t="b">
        <f t="shared" si="3412"/>
        <v>1</v>
      </c>
      <c r="AI2405" s="10">
        <f t="shared" si="3420"/>
        <v>2976.2539999999999</v>
      </c>
      <c r="AJ2405">
        <v>3.0000000000000001E-3</v>
      </c>
      <c r="AK2405" s="3" cm="1">
        <f t="array" ref="AK2405">100000000/Lvac($AA2405)</f>
        <v>33589.478633064653</v>
      </c>
      <c r="AL2405" s="21">
        <f t="shared" si="3473"/>
        <v>3.3857471808250897E-2</v>
      </c>
      <c r="AM2405" s="21"/>
      <c r="AN2405" s="21"/>
      <c r="AO2405" s="21"/>
      <c r="AP2405" s="21"/>
      <c r="AS2405" s="3">
        <f t="shared" si="3418"/>
        <v>-1.366935350233689E-3</v>
      </c>
      <c r="AT2405" s="3" cm="1">
        <f t="array" ref="AT2405">AS2405-(100000000/LvacE($A2405)-$E2405)</f>
        <v>-5.2213719754945487E-5</v>
      </c>
      <c r="BB2405"/>
      <c r="BC2405"/>
      <c r="BD2405"/>
      <c r="BE2405"/>
      <c r="BF2405"/>
      <c r="BG2405"/>
      <c r="BH2405"/>
      <c r="BI2405"/>
      <c r="BJ2405"/>
      <c r="BN2405" s="16" cm="1">
        <f t="array" ref="BN2405">$C2405*EXP(poly_from_str(100000000/$E2405,BN$4342))</f>
        <v>0</v>
      </c>
      <c r="BO2405" s="16"/>
      <c r="BY2405" t="e">
        <v>#N/A</v>
      </c>
    </row>
    <row r="2406" spans="1:77" hidden="1" x14ac:dyDescent="0.25">
      <c r="A2406" t="s">
        <v>3216</v>
      </c>
      <c r="B2406" s="2" t="str">
        <f t="shared" si="3411"/>
        <v/>
      </c>
      <c r="C2406">
        <v>20</v>
      </c>
      <c r="D2406" t="s">
        <v>170</v>
      </c>
      <c r="E2406" t="s">
        <v>3217</v>
      </c>
      <c r="F2406">
        <v>35384</v>
      </c>
      <c r="G2406" t="s">
        <v>5</v>
      </c>
      <c r="H2406" s="5" t="s">
        <v>18</v>
      </c>
      <c r="I2406">
        <v>68978</v>
      </c>
      <c r="J2406" t="s">
        <v>3</v>
      </c>
      <c r="K2406" s="5" t="s">
        <v>18</v>
      </c>
      <c r="L2406">
        <v>35384.17</v>
      </c>
      <c r="M2406" t="str">
        <f t="shared" ref="M2406:M2407" si="3474">$G2406&amp;""</f>
        <v>e</v>
      </c>
      <c r="N2406" t="str">
        <f t="shared" ref="N2406:N2407" si="3475">$H2406&amp;""</f>
        <v>5/2</v>
      </c>
      <c r="O2406">
        <v>68978.55</v>
      </c>
      <c r="P2406" t="str">
        <f t="shared" ref="P2406:P2407" si="3476">$J2406&amp;""</f>
        <v>o</v>
      </c>
      <c r="Q2406" t="str">
        <f t="shared" ref="Q2406:Q2407" si="3477">$K2406&amp;""</f>
        <v>5/2</v>
      </c>
      <c r="R2406">
        <v>23</v>
      </c>
      <c r="S2406" t="s">
        <v>159</v>
      </c>
      <c r="AA2406" s="10">
        <f t="shared" si="3413"/>
        <v>2975.837</v>
      </c>
      <c r="AB2406" s="3" cm="1">
        <f t="array" ref="AB2406">100000000/Lvac(AA2406)</f>
        <v>33594.185277563469</v>
      </c>
      <c r="AC2406" s="28">
        <f t="shared" si="3414"/>
        <v>3.3603991078812448E-7</v>
      </c>
      <c r="AD2406" s="28">
        <f t="shared" si="3415"/>
        <v>2.9767056165754656E-7</v>
      </c>
      <c r="AE2406" s="21">
        <f t="shared" si="3416"/>
        <v>33594.182320407563</v>
      </c>
      <c r="AF2406" s="10" cm="1">
        <f t="array" ref="AF2406">Lair(100000000/AE2406)</f>
        <v>2975.8372619618635</v>
      </c>
      <c r="AG2406" s="10">
        <f t="shared" si="3417"/>
        <v>1.0644493511836077E-2</v>
      </c>
      <c r="AH2406" s="10" t="b">
        <f t="shared" si="3412"/>
        <v>1</v>
      </c>
      <c r="AI2406" s="10">
        <f t="shared" ref="AI2406:AI2407" si="3478">$AF2406</f>
        <v>2975.8372619618635</v>
      </c>
      <c r="AJ2406" s="10">
        <f>AL2406/AK2406*AI2406</f>
        <v>8.8581914916964349E-3</v>
      </c>
      <c r="AK2406" s="16" cm="1">
        <f t="array" ref="AK2406">100000000/Lvac($AA2406)-0</f>
        <v>33594.185277563469</v>
      </c>
      <c r="AL2406" s="16">
        <f>MAX(0.1,0.007/$AA2406*$AE2406)</f>
        <v>0.1</v>
      </c>
      <c r="AM2406" s="10" cm="1">
        <f t="array" ref="AM2406">Lvac($AI2406)-$BA2406</f>
        <v>1.751584654675753E-2</v>
      </c>
      <c r="AN2406" s="10">
        <f t="shared" ref="AN2406:AN2407" si="3479">$AK2406-($AX2406-$AW2406)</f>
        <v>-0.19472243653581245</v>
      </c>
      <c r="AO2406" s="3">
        <f t="shared" ref="AO2406:AO2407" si="3480">AM2406/AJ2406</f>
        <v>1.9773614696833637</v>
      </c>
      <c r="AP2406" s="3">
        <v>1.9477814504185444</v>
      </c>
      <c r="AS2406" s="3">
        <f t="shared" si="3418"/>
        <v>5.2775634685531259E-3</v>
      </c>
      <c r="AT2406" s="3" cm="1">
        <f t="array" ref="AT2406">AS2406-(100000000/LvacE($A2406)-$E2406)</f>
        <v>-5.2200441132299602E-5</v>
      </c>
      <c r="AU2406" t="s">
        <v>4723</v>
      </c>
      <c r="AV2406" t="s">
        <v>4913</v>
      </c>
      <c r="AW2406" s="3">
        <v>35384.17</v>
      </c>
      <c r="AX2406" s="3">
        <v>68978.55</v>
      </c>
      <c r="AY2406" s="3"/>
      <c r="AZ2406" s="10" cm="1">
        <f t="array" ref="AZ2406">Lair(100000000/($AX2406-$AW2406))</f>
        <v>2975.8197504691293</v>
      </c>
      <c r="BA2406" s="10">
        <f t="shared" ref="BA2406:BA2407" si="3481">100000000/($AX2406-$AW2406)</f>
        <v>2976.6883627559127</v>
      </c>
      <c r="BB2406" s="12">
        <v>506000000</v>
      </c>
      <c r="BC2406" s="3">
        <v>0.39</v>
      </c>
      <c r="BD2406" s="12" cm="1">
        <f t="array" ref="BD2406">SfromgA($BB2406,$BA2406,"")</f>
        <v>6.5869442175208768</v>
      </c>
      <c r="BE2406" s="29">
        <f t="shared" ref="BE2406:BE2407" si="3482">(10^MAX(0.05, -0.312925054856973*((LN($BD2406))^(1/3)) + 0.454808404431693)-1)*100</f>
        <v>17.016669924709937</v>
      </c>
      <c r="BG2406" s="3"/>
      <c r="BH2406" s="3"/>
      <c r="BI2406" s="12">
        <f t="shared" ref="BI2406:BI2407" si="3483">IF($BB2406="",$BF2406,$BB2406)</f>
        <v>506000000</v>
      </c>
      <c r="BJ2406" s="29">
        <f t="shared" ref="BJ2406:BJ2407" si="3484">IF($BB2406="",$BH2406,$BE2406)</f>
        <v>17.016669924709937</v>
      </c>
      <c r="BK2406" s="3">
        <f>LN(BN2406*100000000/($AX2406-$AW2406)/$BI2406)</f>
        <v>-8.4101166867605652</v>
      </c>
      <c r="BL2406" s="13">
        <f>EXP(BK$4341*$AX2406+BK$4342)*$BI2406/(100000000/($AX2406-$AW2406))</f>
        <v>101.13414725003614</v>
      </c>
      <c r="BM2406" s="3">
        <f t="shared" ref="BM2406" si="3485">LN(BL2406/$C2406)</f>
        <v>1.6207155526167969</v>
      </c>
      <c r="BN2406" s="16" cm="1">
        <f t="array" ref="BN2406">$C2406*EXP(poly_from_str(100000000/$E2406,BN$4342))</f>
        <v>37.8398911122204</v>
      </c>
      <c r="BO2406" s="3">
        <f t="shared" ref="BO2406:BO2407" si="3486">LN($C2406)</f>
        <v>2.9957322735539909</v>
      </c>
      <c r="BP2406" s="13">
        <f>LN(BL2406/BN2406)</f>
        <v>0.98308395957527817</v>
      </c>
      <c r="BY2406">
        <v>35975</v>
      </c>
    </row>
    <row r="2407" spans="1:77" hidden="1" x14ac:dyDescent="0.25">
      <c r="A2407" t="s">
        <v>3218</v>
      </c>
      <c r="B2407" s="2" t="str">
        <f t="shared" si="3411"/>
        <v/>
      </c>
      <c r="C2407">
        <v>8</v>
      </c>
      <c r="E2407">
        <v>33602.550000000003</v>
      </c>
      <c r="F2407">
        <v>35828</v>
      </c>
      <c r="G2407" t="s">
        <v>5</v>
      </c>
      <c r="H2407" s="5" t="s">
        <v>4</v>
      </c>
      <c r="I2407">
        <v>69431</v>
      </c>
      <c r="J2407" t="s">
        <v>3</v>
      </c>
      <c r="K2407" s="5" t="s">
        <v>8</v>
      </c>
      <c r="L2407">
        <v>35828.46</v>
      </c>
      <c r="M2407" t="str">
        <f t="shared" si="3474"/>
        <v>e</v>
      </c>
      <c r="N2407" t="str">
        <f t="shared" si="3475"/>
        <v>9/2</v>
      </c>
      <c r="O2407">
        <v>69431</v>
      </c>
      <c r="P2407" t="str">
        <f t="shared" si="3476"/>
        <v>o</v>
      </c>
      <c r="Q2407" t="str">
        <f t="shared" si="3477"/>
        <v>7/2</v>
      </c>
      <c r="R2407">
        <v>24</v>
      </c>
      <c r="AA2407" s="10">
        <f t="shared" si="3413"/>
        <v>2975.096</v>
      </c>
      <c r="AB2407" s="3" cm="1">
        <f t="array" ref="AB2407">100000000/Lvac(AA2407)</f>
        <v>33602.552138383762</v>
      </c>
      <c r="AC2407" s="28">
        <f t="shared" si="3414"/>
        <v>3.3612360743989436E-7</v>
      </c>
      <c r="AD2407" s="28">
        <f t="shared" si="3415"/>
        <v>2.9759644323495088E-7</v>
      </c>
      <c r="AE2407" s="21">
        <f t="shared" si="3416"/>
        <v>33602.550939667053</v>
      </c>
      <c r="AF2407" s="10" cm="1">
        <f t="array" ref="AF2407">Lair(100000000/AE2407)</f>
        <v>2975.0961061363359</v>
      </c>
      <c r="AG2407" s="10">
        <f t="shared" si="3417"/>
        <v>1.0647305521970343E-2</v>
      </c>
      <c r="AH2407" s="10" t="b">
        <f t="shared" si="3412"/>
        <v>1</v>
      </c>
      <c r="AI2407" s="10">
        <f t="shared" si="3478"/>
        <v>2975.0961061363359</v>
      </c>
      <c r="AJ2407">
        <v>3.0000000000000001E-3</v>
      </c>
      <c r="AK2407" s="3" cm="1">
        <f t="array" ref="AK2407">100000000/Lvac($AA2407)</f>
        <v>33602.552138383762</v>
      </c>
      <c r="AL2407" s="21">
        <f t="shared" ref="AL2407:AL2408" si="3487">AJ2407/AI2407*AK2407</f>
        <v>3.388383192301879E-2</v>
      </c>
      <c r="AM2407" s="10" cm="1">
        <f t="array" ref="AM2407">Lvac($AI2407)-$BA2407</f>
        <v>-9.6885715220196289E-4</v>
      </c>
      <c r="AN2407" s="10">
        <f t="shared" si="3479"/>
        <v>1.2138383761339355E-2</v>
      </c>
      <c r="AO2407" s="3">
        <f t="shared" si="3480"/>
        <v>-0.32295238406732096</v>
      </c>
      <c r="AP2407" s="3">
        <v>-0.3583399582870091</v>
      </c>
      <c r="AS2407" s="3">
        <f t="shared" si="3418"/>
        <v>2.1383837593020871E-3</v>
      </c>
      <c r="AT2407" s="3" cm="1">
        <f t="array" ref="AT2407">AS2407-(100000000/LvacE($A2407)-$E2407)</f>
        <v>-5.217671423451975E-5</v>
      </c>
      <c r="AU2407" t="s">
        <v>4768</v>
      </c>
      <c r="AV2407" t="s">
        <v>4859</v>
      </c>
      <c r="AW2407" s="3">
        <v>35828.46</v>
      </c>
      <c r="AX2407" s="3">
        <v>69431</v>
      </c>
      <c r="AY2407" s="3"/>
      <c r="AZ2407" s="10" cm="1">
        <f t="array" ref="AZ2407">Lair(100000000/($AX2407-$AW2407))</f>
        <v>2975.0970747526803</v>
      </c>
      <c r="BA2407" s="10">
        <f t="shared" si="3481"/>
        <v>2975.9655073693834</v>
      </c>
      <c r="BB2407" s="12">
        <v>2820000</v>
      </c>
      <c r="BC2407" s="3">
        <v>8.0000000000000002E-3</v>
      </c>
      <c r="BD2407" s="12" cm="1">
        <f t="array" ref="BD2407">SfromgA($BB2407,$BA2407,"")</f>
        <v>3.6683109989929796E-2</v>
      </c>
      <c r="BE2407" s="29">
        <f t="shared" si="3482"/>
        <v>733.58284873576554</v>
      </c>
      <c r="BG2407" s="3"/>
      <c r="BH2407" s="3"/>
      <c r="BI2407" s="12">
        <f t="shared" si="3483"/>
        <v>2820000</v>
      </c>
      <c r="BJ2407" s="29">
        <f t="shared" si="3484"/>
        <v>733.58284873576554</v>
      </c>
      <c r="BK2407" s="3"/>
      <c r="BL2407" s="13">
        <f>EXP(BK$4341*$AX2407+BK$4342)*$BI2407/(100000000/($AX2407-$AW2407))</f>
        <v>0.54471840245128011</v>
      </c>
      <c r="BM2407" s="3"/>
      <c r="BN2407" s="16" cm="1">
        <f t="array" ref="BN2407">$C2407*EXP(poly_from_str(100000000/$E2407,BN$4342))</f>
        <v>15.119509933695916</v>
      </c>
      <c r="BO2407" s="3">
        <f t="shared" si="3486"/>
        <v>2.0794415416798357</v>
      </c>
      <c r="BP2407" s="17"/>
      <c r="BY2407">
        <v>14376</v>
      </c>
    </row>
    <row r="2408" spans="1:77" hidden="1" x14ac:dyDescent="0.25">
      <c r="A2408" t="s">
        <v>3219</v>
      </c>
      <c r="B2408" s="2" t="str">
        <f t="shared" si="3411"/>
        <v/>
      </c>
      <c r="C2408">
        <v>0</v>
      </c>
      <c r="E2408">
        <v>33604.19</v>
      </c>
      <c r="R2408">
        <v>24</v>
      </c>
      <c r="S2408" t="s">
        <v>22</v>
      </c>
      <c r="AA2408" s="10">
        <f t="shared" si="3413"/>
        <v>2974.951</v>
      </c>
      <c r="AB2408" s="3" cm="1">
        <f t="array" ref="AB2408">100000000/Lvac(AA2408)</f>
        <v>33604.1898659211</v>
      </c>
      <c r="AC2408" s="28">
        <f t="shared" si="3414"/>
        <v>3.3613999020488071E-7</v>
      </c>
      <c r="AD2408" s="28">
        <f t="shared" si="3415"/>
        <v>2.975819396301312E-7</v>
      </c>
      <c r="AE2408" s="21">
        <f t="shared" si="3416"/>
        <v>33604.189941088334</v>
      </c>
      <c r="AF2408" s="10" cm="1">
        <f t="array" ref="AF2408">Lair(100000000/AE2408)</f>
        <v>2974.9509933452196</v>
      </c>
      <c r="AG2408" s="10">
        <f t="shared" si="3417"/>
        <v>1.0647856026186835E-2</v>
      </c>
      <c r="AH2408" s="10" t="b">
        <f t="shared" si="3412"/>
        <v>1</v>
      </c>
      <c r="AI2408" s="10">
        <f t="shared" si="3420"/>
        <v>2974.951</v>
      </c>
      <c r="AJ2408">
        <v>3.0000000000000001E-3</v>
      </c>
      <c r="AK2408" s="3" cm="1">
        <f t="array" ref="AK2408">100000000/Lvac($AA2408)</f>
        <v>33604.1898659211</v>
      </c>
      <c r="AL2408" s="21">
        <f t="shared" si="3487"/>
        <v>3.3887136157121009E-2</v>
      </c>
      <c r="AM2408" s="21"/>
      <c r="AN2408" s="21"/>
      <c r="AO2408" s="21"/>
      <c r="AP2408" s="21"/>
      <c r="AS2408" s="3">
        <f t="shared" si="3418"/>
        <v>-1.3407890219241381E-4</v>
      </c>
      <c r="AT2408" s="3" cm="1">
        <f t="array" ref="AT2408">AS2408-(100000000/LvacE($A2408)-$E2408)</f>
        <v>-5.2172057621646672E-5</v>
      </c>
      <c r="BB2408"/>
      <c r="BC2408"/>
      <c r="BD2408"/>
      <c r="BE2408"/>
      <c r="BF2408"/>
      <c r="BG2408"/>
      <c r="BH2408"/>
      <c r="BI2408"/>
      <c r="BJ2408"/>
      <c r="BN2408" s="16" cm="1">
        <f t="array" ref="BN2408">$C2408*EXP(poly_from_str(100000000/$E2408,BN$4342))</f>
        <v>0</v>
      </c>
      <c r="BO2408" s="16"/>
      <c r="BY2408" t="e">
        <v>#N/A</v>
      </c>
    </row>
    <row r="2409" spans="1:77" hidden="1" x14ac:dyDescent="0.25">
      <c r="A2409" t="s">
        <v>3220</v>
      </c>
      <c r="B2409" s="2" t="str">
        <f t="shared" si="3411"/>
        <v/>
      </c>
      <c r="C2409">
        <v>9</v>
      </c>
      <c r="D2409" t="s">
        <v>170</v>
      </c>
      <c r="E2409">
        <v>33604.629999999997</v>
      </c>
      <c r="F2409">
        <v>33338</v>
      </c>
      <c r="G2409" t="s">
        <v>5</v>
      </c>
      <c r="H2409" s="5" t="s">
        <v>19</v>
      </c>
      <c r="I2409">
        <v>66943</v>
      </c>
      <c r="J2409" t="s">
        <v>3</v>
      </c>
      <c r="K2409" s="5" t="s">
        <v>18</v>
      </c>
      <c r="L2409">
        <v>33338.370000000003</v>
      </c>
      <c r="M2409" t="str">
        <f t="shared" ref="M2409:M2411" si="3488">$G2409&amp;""</f>
        <v>e</v>
      </c>
      <c r="N2409" t="str">
        <f t="shared" ref="N2409:N2411" si="3489">$H2409&amp;""</f>
        <v>3/2</v>
      </c>
      <c r="O2409">
        <v>66943.039999999994</v>
      </c>
      <c r="P2409" t="str">
        <f t="shared" ref="P2409:P2411" si="3490">$J2409&amp;""</f>
        <v>o</v>
      </c>
      <c r="Q2409" t="str">
        <f t="shared" ref="Q2409:Q2411" si="3491">$K2409&amp;""</f>
        <v>5/2</v>
      </c>
      <c r="R2409">
        <v>24</v>
      </c>
      <c r="AA2409" s="10">
        <f t="shared" si="3413"/>
        <v>2974.9119999999998</v>
      </c>
      <c r="AB2409" s="3" cm="1">
        <f t="array" ref="AB2409">100000000/Lvac(AA2409)</f>
        <v>33604.630385397904</v>
      </c>
      <c r="AC2409" s="28">
        <f t="shared" si="3414"/>
        <v>3.361443968762774E-7</v>
      </c>
      <c r="AD2409" s="28">
        <f t="shared" si="3415"/>
        <v>2.9757803866056693E-7</v>
      </c>
      <c r="AE2409" s="21">
        <f t="shared" si="3416"/>
        <v>33604.630169331394</v>
      </c>
      <c r="AF2409" s="10" cm="1">
        <f t="array" ref="AF2409">Lair(100000000/AE2409)</f>
        <v>2974.9120191285151</v>
      </c>
      <c r="AG2409" s="10">
        <f t="shared" si="3417"/>
        <v>1.0648004106574901E-2</v>
      </c>
      <c r="AH2409" s="10" t="b">
        <f t="shared" si="3412"/>
        <v>1</v>
      </c>
      <c r="AI2409" s="10">
        <f t="shared" ref="AI2409:AI2411" si="3492">$AF2409</f>
        <v>2974.9120191285151</v>
      </c>
      <c r="AJ2409" s="10">
        <f>AL2409/AK2409*AI2409</f>
        <v>8.8526848384001058E-3</v>
      </c>
      <c r="AK2409" s="16" cm="1">
        <f t="array" ref="AK2409">100000000/Lvac($AA2409)-0</f>
        <v>33604.630385397904</v>
      </c>
      <c r="AL2409" s="16">
        <f>MAX(0.1,0.007/$AA2409*$AE2409)</f>
        <v>0.1</v>
      </c>
      <c r="AM2409" s="10" cm="1">
        <f t="array" ref="AM2409">Lvac($AI2409)-$BA2409</f>
        <v>3.5271086771899718E-3</v>
      </c>
      <c r="AN2409" s="10">
        <f t="shared" ref="AN2409:AN2411" si="3493">$AK2409-($AX2409-$AW2409)</f>
        <v>-3.9614602086658124E-2</v>
      </c>
      <c r="AO2409" s="3">
        <f t="shared" ref="AO2409:AO2411" si="3494">AM2409/AJ2409</f>
        <v>0.39842248330026458</v>
      </c>
      <c r="AP2409" s="3">
        <v>0.3962611900438926</v>
      </c>
      <c r="AS2409" s="3">
        <f t="shared" si="3418"/>
        <v>3.8539790693903342E-4</v>
      </c>
      <c r="AT2409" s="3" cm="1">
        <f t="array" ref="AT2409">AS2409-(100000000/LvacE($A2409)-$E2409)</f>
        <v>-5.2170806156937033E-5</v>
      </c>
      <c r="AU2409" t="s">
        <v>4969</v>
      </c>
      <c r="AV2409" t="s">
        <v>4842</v>
      </c>
      <c r="AW2409" s="3">
        <v>33338.370000000003</v>
      </c>
      <c r="AX2409" s="3">
        <v>66943.039999999994</v>
      </c>
      <c r="AY2409" s="3"/>
      <c r="AZ2409" s="10" cm="1">
        <f t="array" ref="AZ2409">Lair(100000000/($AX2409-$AW2409))</f>
        <v>2974.9084928964794</v>
      </c>
      <c r="BA2409" s="10">
        <f t="shared" ref="BA2409:BA2411" si="3495">100000000/($AX2409-$AW2409)</f>
        <v>2975.7768786302627</v>
      </c>
      <c r="BB2409" s="12">
        <v>7120000</v>
      </c>
      <c r="BC2409" s="3">
        <v>9.7000000000000003E-2</v>
      </c>
      <c r="BD2409" s="12" cm="1">
        <f t="array" ref="BD2409">SfromgA($BB2409,$BA2409,"")</f>
        <v>9.2600738165895979E-2</v>
      </c>
      <c r="BE2409" s="29">
        <f t="shared" ref="BE2409:BE2411" si="3496">(10^MAX(0.05, -0.312925054856973*((LN($BD2409))^(1/3)) + 0.454808404431693)-1)*100</f>
        <v>645.71751420631927</v>
      </c>
      <c r="BG2409" s="3"/>
      <c r="BH2409" s="3"/>
      <c r="BI2409" s="12">
        <f t="shared" ref="BI2409:BI2411" si="3497">IF($BB2409="",$BF2409,$BB2409)</f>
        <v>7120000</v>
      </c>
      <c r="BJ2409" s="29">
        <f t="shared" ref="BJ2409:BJ2411" si="3498">IF($BB2409="",$BH2409,$BE2409)</f>
        <v>645.71751420631927</v>
      </c>
      <c r="BK2409" s="3">
        <f t="shared" ref="BK2409:BK2411" si="3499">LN(BN2409*100000000/($AX2409-$AW2409)/$BI2409)</f>
        <v>-4.9466605015128664</v>
      </c>
      <c r="BL2409" s="13">
        <f>EXP(BK$4341*$AX2409+BK$4342)*$BI2409/(100000000/($AX2409-$AW2409))</f>
        <v>1.6616041647595037</v>
      </c>
      <c r="BM2409" s="3">
        <f t="shared" ref="BM2409:BM2411" si="3500">LN(BL2409/$C2409)</f>
        <v>-1.6894410772842077</v>
      </c>
      <c r="BN2409" s="16" cm="1">
        <f t="array" ref="BN2409">$C2409*EXP(poly_from_str(100000000/$E2409,BN$4342))</f>
        <v>17.004828996069044</v>
      </c>
      <c r="BO2409" s="3">
        <f t="shared" ref="BO2409:BO2411" si="3501">LN($C2409)</f>
        <v>2.1972245773362196</v>
      </c>
      <c r="BP2409" s="13">
        <f t="shared" ref="BP2409:BP2411" si="3502">LN(BL2409/BN2409)</f>
        <v>-2.3257138622594979</v>
      </c>
      <c r="BY2409">
        <v>16170</v>
      </c>
    </row>
    <row r="2410" spans="1:77" hidden="1" x14ac:dyDescent="0.25">
      <c r="A2410" t="s">
        <v>3221</v>
      </c>
      <c r="B2410" s="2" t="str">
        <f t="shared" si="3411"/>
        <v/>
      </c>
      <c r="C2410">
        <v>9</v>
      </c>
      <c r="D2410" t="s">
        <v>14</v>
      </c>
      <c r="E2410">
        <v>33616.769999999997</v>
      </c>
      <c r="F2410">
        <v>37919</v>
      </c>
      <c r="G2410" t="s">
        <v>5</v>
      </c>
      <c r="H2410" s="5" t="s">
        <v>8</v>
      </c>
      <c r="I2410">
        <v>71536</v>
      </c>
      <c r="J2410" t="s">
        <v>3</v>
      </c>
      <c r="K2410" s="5" t="s">
        <v>18</v>
      </c>
      <c r="L2410">
        <v>37919.58</v>
      </c>
      <c r="M2410" t="str">
        <f t="shared" si="3488"/>
        <v>e</v>
      </c>
      <c r="N2410" t="str">
        <f t="shared" si="3489"/>
        <v>7/2</v>
      </c>
      <c r="O2410">
        <v>71536.38</v>
      </c>
      <c r="P2410" t="str">
        <f t="shared" si="3490"/>
        <v>o</v>
      </c>
      <c r="Q2410" t="str">
        <f t="shared" si="3491"/>
        <v>5/2</v>
      </c>
      <c r="R2410">
        <v>24</v>
      </c>
      <c r="AA2410" s="10">
        <f t="shared" si="3413"/>
        <v>2973.8380000000002</v>
      </c>
      <c r="AB2410" s="3" cm="1">
        <f t="array" ref="AB2410">100000000/Lvac(AA2410)</f>
        <v>33616.76615400114</v>
      </c>
      <c r="AC2410" s="28">
        <f t="shared" si="3414"/>
        <v>3.3626579524506714E-7</v>
      </c>
      <c r="AD2410" s="28">
        <f t="shared" si="3415"/>
        <v>2.9747061196157856E-7</v>
      </c>
      <c r="AE2410" s="21">
        <f t="shared" si="3416"/>
        <v>33616.768311560503</v>
      </c>
      <c r="AF2410" s="10" cm="1">
        <f t="array" ref="AF2410">Lair(100000000/AE2410)</f>
        <v>2973.8378091276968</v>
      </c>
      <c r="AG2410" s="10">
        <f t="shared" si="3417"/>
        <v>1.0652084302171325E-2</v>
      </c>
      <c r="AH2410" s="10" t="b">
        <f t="shared" si="3412"/>
        <v>1</v>
      </c>
      <c r="AI2410" s="10">
        <f t="shared" si="3492"/>
        <v>2973.8378091276968</v>
      </c>
      <c r="AJ2410">
        <v>7.0000000000000001E-3</v>
      </c>
      <c r="AK2410" s="3" cm="1">
        <f t="array" ref="AK2410">100000000/Lvac($AA2410)</f>
        <v>33616.76615400114</v>
      </c>
      <c r="AL2410" s="21">
        <f t="shared" ref="AL2410:AL2417" si="3503">AJ2410/AI2410*AK2410</f>
        <v>7.912918530921248E-2</v>
      </c>
      <c r="AM2410" s="10" cm="1">
        <f t="array" ref="AM2410">Lvac($AI2410)-$BA2410</f>
        <v>2.8040678726029E-3</v>
      </c>
      <c r="AN2410" s="10">
        <f t="shared" si="3493"/>
        <v>-3.3845998863398563E-2</v>
      </c>
      <c r="AO2410" s="3">
        <f t="shared" si="3494"/>
        <v>0.40058112465755713</v>
      </c>
      <c r="AP2410" s="3">
        <v>0.42785537477487068</v>
      </c>
      <c r="AS2410" s="3">
        <f t="shared" si="3418"/>
        <v>-3.8459988572867587E-3</v>
      </c>
      <c r="AT2410" s="3" cm="1">
        <f t="array" ref="AT2410">AS2410-(100000000/LvacE($A2410)-$E2410)</f>
        <v>-5.2136092563159764E-5</v>
      </c>
      <c r="AU2410" t="s">
        <v>4759</v>
      </c>
      <c r="AV2410" t="s">
        <v>4855</v>
      </c>
      <c r="AW2410" s="3">
        <v>37919.58</v>
      </c>
      <c r="AX2410" s="3">
        <v>71536.38</v>
      </c>
      <c r="AY2410" s="3"/>
      <c r="AZ2410" s="10" cm="1">
        <f t="array" ref="AZ2410">Lair(100000000/($AX2410-$AW2410))</f>
        <v>2973.8350057566918</v>
      </c>
      <c r="BA2410" s="10">
        <f t="shared" si="3495"/>
        <v>2974.7031246281617</v>
      </c>
      <c r="BB2410" s="12">
        <v>146000000</v>
      </c>
      <c r="BC2410" s="3">
        <v>0.47799999999999998</v>
      </c>
      <c r="BD2410" s="12" cm="1">
        <f t="array" ref="BD2410">SfromgA($BB2410,$BA2410,"")</f>
        <v>1.8967806240868101</v>
      </c>
      <c r="BE2410" s="29">
        <f t="shared" si="3496"/>
        <v>53.149495841706653</v>
      </c>
      <c r="BG2410" s="3"/>
      <c r="BH2410" s="3"/>
      <c r="BI2410" s="12">
        <f t="shared" si="3497"/>
        <v>146000000</v>
      </c>
      <c r="BJ2410" s="29">
        <f t="shared" si="3498"/>
        <v>53.149495841706653</v>
      </c>
      <c r="BK2410" s="3">
        <f t="shared" si="3499"/>
        <v>-7.9693172855627905</v>
      </c>
      <c r="BL2410" s="13">
        <f>EXP(BK$4341*$AX2410+BK$4342)*$BI2410/(100000000/($AX2410-$AW2410))</f>
        <v>24.042921094518785</v>
      </c>
      <c r="BM2410" s="3">
        <f t="shared" si="3500"/>
        <v>0.98261603470443215</v>
      </c>
      <c r="BN2410" s="16" cm="1">
        <f t="array" ref="BN2410">$C2410*EXP(poly_from_str(100000000/$E2410,BN$4342))</f>
        <v>16.977694107321938</v>
      </c>
      <c r="BO2410" s="3">
        <f t="shared" si="3501"/>
        <v>2.1972245773362196</v>
      </c>
      <c r="BP2410" s="13">
        <f t="shared" si="3502"/>
        <v>0.34794024089025011</v>
      </c>
      <c r="BY2410">
        <v>16147</v>
      </c>
    </row>
    <row r="2411" spans="1:77" hidden="1" x14ac:dyDescent="0.25">
      <c r="A2411" t="s">
        <v>3222</v>
      </c>
      <c r="B2411" s="2" t="str">
        <f t="shared" si="3411"/>
        <v/>
      </c>
      <c r="C2411">
        <v>8</v>
      </c>
      <c r="D2411" t="s">
        <v>1155</v>
      </c>
      <c r="E2411">
        <v>33629.49</v>
      </c>
      <c r="F2411">
        <v>35801</v>
      </c>
      <c r="G2411" t="s">
        <v>5</v>
      </c>
      <c r="H2411" s="5" t="s">
        <v>8</v>
      </c>
      <c r="I2411">
        <v>69431</v>
      </c>
      <c r="J2411" t="s">
        <v>3</v>
      </c>
      <c r="K2411" s="5" t="s">
        <v>8</v>
      </c>
      <c r="L2411">
        <v>35801.120000000003</v>
      </c>
      <c r="M2411" t="str">
        <f t="shared" si="3488"/>
        <v>e</v>
      </c>
      <c r="N2411" t="str">
        <f t="shared" si="3489"/>
        <v>7/2</v>
      </c>
      <c r="O2411">
        <v>69431</v>
      </c>
      <c r="P2411" t="str">
        <f t="shared" si="3490"/>
        <v>o</v>
      </c>
      <c r="Q2411" t="str">
        <f t="shared" si="3491"/>
        <v>7/2</v>
      </c>
      <c r="R2411">
        <v>24</v>
      </c>
      <c r="AA2411" s="10">
        <f t="shared" si="3413"/>
        <v>2972.7130000000002</v>
      </c>
      <c r="AB2411" s="3" cm="1">
        <f t="array" ref="AB2411">100000000/Lvac(AA2411)</f>
        <v>33629.487604864378</v>
      </c>
      <c r="AC2411" s="28">
        <f t="shared" si="3414"/>
        <v>3.3639305240700999E-7</v>
      </c>
      <c r="AD2411" s="28">
        <f t="shared" si="3415"/>
        <v>2.9735808399749564E-7</v>
      </c>
      <c r="AE2411" s="21">
        <f t="shared" si="3416"/>
        <v>33629.488949399485</v>
      </c>
      <c r="AF2411" s="10" cm="1">
        <f t="array" ref="AF2411">Lair(100000000/AE2411)</f>
        <v>2972.7128811432931</v>
      </c>
      <c r="AG2411" s="10">
        <f t="shared" si="3417"/>
        <v>1.0656362993142019E-2</v>
      </c>
      <c r="AH2411" s="10" t="b">
        <f t="shared" si="3412"/>
        <v>1</v>
      </c>
      <c r="AI2411" s="10">
        <f t="shared" si="3492"/>
        <v>2972.7128811432931</v>
      </c>
      <c r="AJ2411">
        <v>2.9000000000000001E-2</v>
      </c>
      <c r="AK2411" s="3" cm="1">
        <f t="array" ref="AK2411">100000000/Lvac($AA2411)</f>
        <v>33629.487604864378</v>
      </c>
      <c r="AL2411" s="21">
        <f t="shared" si="3503"/>
        <v>0.32806906671928165</v>
      </c>
      <c r="AM2411" s="10" cm="1">
        <f t="array" ref="AM2411">Lvac($AI2411)-$BA2411</f>
        <v>3.4577004932998534E-2</v>
      </c>
      <c r="AN2411" s="10">
        <f t="shared" si="3493"/>
        <v>-0.39239513561915373</v>
      </c>
      <c r="AO2411" s="3">
        <f t="shared" si="3494"/>
        <v>1.1923105149309838</v>
      </c>
      <c r="AP2411" s="3">
        <v>1.1964100407849714</v>
      </c>
      <c r="AS2411" s="3">
        <f t="shared" si="3418"/>
        <v>-2.3951356197358109E-3</v>
      </c>
      <c r="AT2411" s="3" cm="1">
        <f t="array" ref="AT2411">AS2411-(100000000/LvacE($A2411)-$E2411)</f>
        <v>-5.2099378081038594E-5</v>
      </c>
      <c r="AU2411" t="s">
        <v>4805</v>
      </c>
      <c r="AV2411" t="s">
        <v>4859</v>
      </c>
      <c r="AW2411" s="3">
        <v>35801.120000000003</v>
      </c>
      <c r="AX2411" s="3">
        <v>69431</v>
      </c>
      <c r="AY2411" s="3"/>
      <c r="AZ2411" s="10" cm="1">
        <f t="array" ref="AZ2411">Lair(100000000/($AX2411-$AW2411))</f>
        <v>2972.6783127305739</v>
      </c>
      <c r="BA2411" s="10">
        <f t="shared" si="3495"/>
        <v>2973.5461440837735</v>
      </c>
      <c r="BB2411" s="12">
        <v>28500000</v>
      </c>
      <c r="BC2411" s="3">
        <v>0.109</v>
      </c>
      <c r="BD2411" s="12" cm="1">
        <f t="array" ref="BD2411">SfromgA($BB2411,$BA2411,"")</f>
        <v>0.36983011026109064</v>
      </c>
      <c r="BE2411" s="29">
        <f t="shared" si="3496"/>
        <v>485.03365929575818</v>
      </c>
      <c r="BG2411" s="3"/>
      <c r="BH2411" s="3"/>
      <c r="BI2411" s="12">
        <f t="shared" si="3497"/>
        <v>28500000</v>
      </c>
      <c r="BJ2411" s="29">
        <f t="shared" si="3498"/>
        <v>485.03365929575818</v>
      </c>
      <c r="BK2411" s="3">
        <f t="shared" si="3499"/>
        <v>-6.4554813337374668</v>
      </c>
      <c r="BL2411" s="13">
        <f>EXP(BK$4341*$AX2411+BK$4342)*$BI2411/(100000000/($AX2411-$AW2411))</f>
        <v>5.5096119262516874</v>
      </c>
      <c r="BM2411" s="3">
        <f t="shared" si="3500"/>
        <v>-0.37294735180269484</v>
      </c>
      <c r="BN2411" s="16" cm="1">
        <f t="array" ref="BN2411">$C2411*EXP(poly_from_str(100000000/$E2411,BN$4342))</f>
        <v>15.065732650640536</v>
      </c>
      <c r="BO2411" s="3">
        <f t="shared" si="3501"/>
        <v>2.0794415416798357</v>
      </c>
      <c r="BP2411" s="13">
        <f t="shared" si="3502"/>
        <v>-1.0059286141572144</v>
      </c>
      <c r="BY2411">
        <v>14332</v>
      </c>
    </row>
    <row r="2412" spans="1:77" hidden="1" x14ac:dyDescent="0.25">
      <c r="A2412" t="s">
        <v>3223</v>
      </c>
      <c r="B2412" s="2" t="str">
        <f t="shared" si="3411"/>
        <v/>
      </c>
      <c r="C2412">
        <v>3</v>
      </c>
      <c r="D2412" t="s">
        <v>1155</v>
      </c>
      <c r="E2412">
        <v>33631.25</v>
      </c>
      <c r="R2412">
        <v>24</v>
      </c>
      <c r="S2412" t="s">
        <v>22</v>
      </c>
      <c r="AA2412" s="10">
        <f t="shared" si="3413"/>
        <v>2972.5569999999998</v>
      </c>
      <c r="AB2412" s="3" cm="1">
        <f t="array" ref="AB2412">100000000/Lvac(AA2412)</f>
        <v>33631.252406192427</v>
      </c>
      <c r="AC2412" s="28">
        <f t="shared" si="3414"/>
        <v>3.3641070633801136E-7</v>
      </c>
      <c r="AD2412" s="28">
        <f t="shared" si="3415"/>
        <v>2.9734248012003054E-7</v>
      </c>
      <c r="AE2412" s="21">
        <f t="shared" si="3416"/>
        <v>33631.251055326109</v>
      </c>
      <c r="AF2412" s="10" cm="1">
        <f t="array" ref="AF2412">Lair(100000000/AE2412)</f>
        <v>2972.5571194038621</v>
      </c>
      <c r="AG2412" s="10">
        <f t="shared" si="3417"/>
        <v>1.0656956688499569E-2</v>
      </c>
      <c r="AH2412" s="10" t="b">
        <f t="shared" si="3412"/>
        <v>1</v>
      </c>
      <c r="AI2412" s="10">
        <f t="shared" si="3420"/>
        <v>2972.5569999999998</v>
      </c>
      <c r="AJ2412">
        <v>7.0000000000000001E-3</v>
      </c>
      <c r="AK2412" s="3" cm="1">
        <f t="array" ref="AK2412">100000000/Lvac($AA2412)</f>
        <v>33631.252406192427</v>
      </c>
      <c r="AL2412" s="21">
        <f t="shared" si="3503"/>
        <v>7.9197393638993988E-2</v>
      </c>
      <c r="AM2412" s="21"/>
      <c r="AN2412" s="21"/>
      <c r="AO2412" s="21"/>
      <c r="AP2412" s="21"/>
      <c r="AS2412" s="3">
        <f t="shared" si="3418"/>
        <v>2.4061924268607982E-3</v>
      </c>
      <c r="AT2412" s="3" cm="1">
        <f t="array" ref="AT2412">AS2412-(100000000/LvacE($A2412)-$E2412)</f>
        <v>-5.2094248530920595E-5</v>
      </c>
      <c r="BB2412"/>
      <c r="BC2412"/>
      <c r="BD2412"/>
      <c r="BE2412"/>
      <c r="BF2412"/>
      <c r="BG2412"/>
      <c r="BH2412"/>
      <c r="BI2412"/>
      <c r="BJ2412"/>
      <c r="BN2412" s="16" cm="1">
        <f t="array" ref="BN2412">$C2412*EXP(poly_from_str(100000000/$E2412,BN$4342))</f>
        <v>5.6483155971463024</v>
      </c>
      <c r="BO2412" s="16"/>
      <c r="BY2412" t="e">
        <v>#N/A</v>
      </c>
    </row>
    <row r="2413" spans="1:77" hidden="1" x14ac:dyDescent="0.25">
      <c r="A2413" t="s">
        <v>3224</v>
      </c>
      <c r="B2413" s="2" t="str">
        <f t="shared" si="3411"/>
        <v/>
      </c>
      <c r="C2413">
        <v>8</v>
      </c>
      <c r="D2413" t="s">
        <v>14</v>
      </c>
      <c r="E2413">
        <v>33645.14</v>
      </c>
      <c r="F2413">
        <v>30505</v>
      </c>
      <c r="G2413" t="s">
        <v>5</v>
      </c>
      <c r="H2413" s="5" t="s">
        <v>16</v>
      </c>
      <c r="I2413">
        <v>64150</v>
      </c>
      <c r="J2413" t="s">
        <v>3</v>
      </c>
      <c r="K2413" s="5" t="s">
        <v>16</v>
      </c>
      <c r="L2413">
        <v>30505.72</v>
      </c>
      <c r="M2413" t="str">
        <f t="shared" ref="M2413:M2414" si="3504">$G2413&amp;""</f>
        <v>e</v>
      </c>
      <c r="N2413" t="str">
        <f t="shared" ref="N2413:N2414" si="3505">$H2413&amp;""</f>
        <v>11/2</v>
      </c>
      <c r="O2413">
        <v>64150.94</v>
      </c>
      <c r="P2413" t="str">
        <f t="shared" ref="P2413:P2414" si="3506">$J2413&amp;""</f>
        <v>o</v>
      </c>
      <c r="Q2413" t="str">
        <f t="shared" ref="Q2413:Q2414" si="3507">$K2413&amp;""</f>
        <v>11/2</v>
      </c>
      <c r="R2413">
        <v>24</v>
      </c>
      <c r="AA2413" s="10">
        <f t="shared" si="3413"/>
        <v>2971.33</v>
      </c>
      <c r="AB2413" s="3" cm="1">
        <f t="array" ref="AB2413">100000000/Lvac(AA2413)</f>
        <v>33645.139707725612</v>
      </c>
      <c r="AC2413" s="28">
        <f t="shared" si="3414"/>
        <v>3.3654962592509079E-7</v>
      </c>
      <c r="AD2413" s="28">
        <f t="shared" si="3415"/>
        <v>2.9721974962415735E-7</v>
      </c>
      <c r="AE2413" s="21">
        <f t="shared" si="3416"/>
        <v>33645.139871930922</v>
      </c>
      <c r="AF2413" s="10" cm="1">
        <f t="array" ref="AF2413">Lair(100000000/AE2413)</f>
        <v>2971.3299854977768</v>
      </c>
      <c r="AG2413" s="10">
        <f t="shared" si="3417"/>
        <v>1.0661629591416238E-2</v>
      </c>
      <c r="AH2413" s="10" t="b">
        <f t="shared" si="3412"/>
        <v>1</v>
      </c>
      <c r="AI2413" s="10">
        <f t="shared" ref="AI2413:AI2414" si="3508">$AF2413</f>
        <v>2971.3299854977768</v>
      </c>
      <c r="AJ2413">
        <v>7.0000000000000001E-3</v>
      </c>
      <c r="AK2413" s="3" cm="1">
        <f t="array" ref="AK2413">100000000/Lvac($AA2413)</f>
        <v>33645.139707725612</v>
      </c>
      <c r="AL2413" s="21">
        <f t="shared" si="3503"/>
        <v>7.9262814666686734E-2</v>
      </c>
      <c r="AM2413" s="10" cm="1">
        <f t="array" ref="AM2413">Lvac($AI2413)-$BA2413</f>
        <v>7.0784630074740562E-3</v>
      </c>
      <c r="AN2413" s="10">
        <f t="shared" ref="AN2413:AN2414" si="3509">$AK2413-($AX2413-$AW2413)</f>
        <v>-8.029227438964881E-2</v>
      </c>
      <c r="AO2413" s="3">
        <f t="shared" ref="AO2413:AO2414" si="3510">AM2413/AJ2413</f>
        <v>1.0112090010677224</v>
      </c>
      <c r="AP2413" s="3">
        <v>1.0132812621382721</v>
      </c>
      <c r="AS2413" s="3">
        <f t="shared" si="3418"/>
        <v>-2.922743879025802E-4</v>
      </c>
      <c r="AT2413" s="3" cm="1">
        <f t="array" ref="AT2413">AS2413-(100000000/LvacE($A2413)-$E2413)</f>
        <v>-5.2053743274882436E-5</v>
      </c>
      <c r="AU2413" t="s">
        <v>4701</v>
      </c>
      <c r="AV2413" t="s">
        <v>4926</v>
      </c>
      <c r="AW2413" s="3">
        <v>30505.72</v>
      </c>
      <c r="AX2413" s="3">
        <v>64150.94</v>
      </c>
      <c r="AY2413" s="3"/>
      <c r="AZ2413" s="10" cm="1">
        <f t="array" ref="AZ2413">Lair(100000000/($AX2413-$AW2413))</f>
        <v>2971.3229087935174</v>
      </c>
      <c r="BA2413" s="10">
        <f t="shared" ref="BA2413:BA2414" si="3511">100000000/($AX2413-$AW2413)</f>
        <v>2972.190403272738</v>
      </c>
      <c r="BB2413" s="12">
        <v>49400000</v>
      </c>
      <c r="BC2413" s="3">
        <v>0.23100000000000001</v>
      </c>
      <c r="BD2413" s="12" cm="1">
        <f t="array" ref="BD2413">SfromgA($BB2413,$BA2413,"")</f>
        <v>0.64016244324769056</v>
      </c>
      <c r="BE2413" s="29">
        <f t="shared" ref="BE2413:BE2414" si="3512">(10^MAX(0.05, -0.312925054856973*((LN($BD2413))^(1/3)) + 0.454808404431693)-1)*100</f>
        <v>394.19591622559398</v>
      </c>
      <c r="BG2413" s="3"/>
      <c r="BH2413" s="3"/>
      <c r="BI2413" s="12">
        <f t="shared" ref="BI2413:BI2414" si="3513">IF($BB2413="",$BF2413,$BB2413)</f>
        <v>49400000</v>
      </c>
      <c r="BJ2413" s="29">
        <f t="shared" ref="BJ2413:BJ2414" si="3514">IF($BB2413="",$BH2413,$BE2413)</f>
        <v>394.19591622559398</v>
      </c>
      <c r="BK2413" s="3">
        <f t="shared" ref="BK2413:BK2414" si="3515">LN(BN2413*100000000/($AX2413-$AW2413)/$BI2413)</f>
        <v>-7.0080983745240051</v>
      </c>
      <c r="BL2413" s="13">
        <f>EXP(BK$4341*$AX2413+BK$4342)*$BI2413/(100000000/($AX2413-$AW2413))</f>
        <v>14.270241244791498</v>
      </c>
      <c r="BM2413" s="3">
        <f t="shared" ref="BM2413:BM2414" si="3516">LN(BL2413/$C2413)</f>
        <v>0.57873479539771855</v>
      </c>
      <c r="BN2413" s="16" cm="1">
        <f t="array" ref="BN2413">$C2413*EXP(poly_from_str(100000000/$E2413,BN$4342))</f>
        <v>15.033907321526698</v>
      </c>
      <c r="BO2413" s="3">
        <f t="shared" ref="BO2413:BO2414" si="3517">LN($C2413)</f>
        <v>2.0794415416798357</v>
      </c>
      <c r="BP2413" s="13">
        <f t="shared" ref="BP2413:BP2414" si="3518">LN(BL2413/BN2413)</f>
        <v>-5.2131801066909442E-2</v>
      </c>
      <c r="BY2413">
        <v>14306</v>
      </c>
    </row>
    <row r="2414" spans="1:77" hidden="1" x14ac:dyDescent="0.25">
      <c r="A2414" t="s">
        <v>3225</v>
      </c>
      <c r="B2414" s="2" t="str">
        <f t="shared" si="3411"/>
        <v/>
      </c>
      <c r="C2414">
        <v>7</v>
      </c>
      <c r="D2414" t="s">
        <v>1155</v>
      </c>
      <c r="E2414">
        <v>33650.980000000003</v>
      </c>
      <c r="F2414">
        <v>28885</v>
      </c>
      <c r="G2414" t="s">
        <v>5</v>
      </c>
      <c r="H2414" s="5" t="s">
        <v>4</v>
      </c>
      <c r="I2414">
        <v>62535</v>
      </c>
      <c r="J2414" t="s">
        <v>3</v>
      </c>
      <c r="K2414" s="5" t="s">
        <v>4</v>
      </c>
      <c r="L2414">
        <v>28885.14</v>
      </c>
      <c r="M2414" t="str">
        <f t="shared" si="3504"/>
        <v>e</v>
      </c>
      <c r="N2414" t="str">
        <f t="shared" si="3505"/>
        <v>9/2</v>
      </c>
      <c r="O2414">
        <v>62535.62</v>
      </c>
      <c r="P2414" t="str">
        <f t="shared" si="3506"/>
        <v>o</v>
      </c>
      <c r="Q2414" t="str">
        <f t="shared" si="3507"/>
        <v>9/2</v>
      </c>
      <c r="R2414">
        <v>24</v>
      </c>
      <c r="AA2414" s="10">
        <f t="shared" si="3413"/>
        <v>2970.8139999999999</v>
      </c>
      <c r="AB2414" s="3" cm="1">
        <f t="array" ref="AB2414">100000000/Lvac(AA2414)</f>
        <v>33650.983270504184</v>
      </c>
      <c r="AC2414" s="28">
        <f t="shared" si="3414"/>
        <v>3.3660808115216907E-7</v>
      </c>
      <c r="AD2414" s="28">
        <f t="shared" si="3415"/>
        <v>2.9716813680048443E-7</v>
      </c>
      <c r="AE2414" s="21">
        <f t="shared" si="3416"/>
        <v>33650.981432513487</v>
      </c>
      <c r="AF2414" s="10" cm="1">
        <f t="array" ref="AF2414">Lair(100000000/AE2414)</f>
        <v>2970.8141622706221</v>
      </c>
      <c r="AG2414" s="10">
        <f t="shared" si="3417"/>
        <v>1.0663596453784077E-2</v>
      </c>
      <c r="AH2414" s="10" t="b">
        <f t="shared" si="3412"/>
        <v>1</v>
      </c>
      <c r="AI2414" s="10">
        <f t="shared" si="3508"/>
        <v>2970.8141622706221</v>
      </c>
      <c r="AJ2414">
        <v>2.9000000000000001E-2</v>
      </c>
      <c r="AK2414" s="3" cm="1">
        <f t="array" ref="AK2414">100000000/Lvac($AA2414)</f>
        <v>33650.983270504184</v>
      </c>
      <c r="AL2414" s="21">
        <f t="shared" si="3503"/>
        <v>0.32848857637690404</v>
      </c>
      <c r="AM2414" s="10" cm="1">
        <f t="array" ref="AM2414">Lvac($AI2414)-$BA2414</f>
        <v>-4.4281619133471395E-2</v>
      </c>
      <c r="AN2414" s="10">
        <f t="shared" si="3509"/>
        <v>0.50327050418127328</v>
      </c>
      <c r="AO2414" s="3">
        <f t="shared" si="3510"/>
        <v>-1.5269523839128067</v>
      </c>
      <c r="AP2414" s="3">
        <v>-1.532549313181115</v>
      </c>
      <c r="AS2414" s="3">
        <f t="shared" si="3418"/>
        <v>3.2705041812732816E-3</v>
      </c>
      <c r="AT2414" s="3" cm="1">
        <f t="array" ref="AT2414">AS2414-(100000000/LvacE($A2414)-$E2414)</f>
        <v>-5.2036579290870577E-5</v>
      </c>
      <c r="AU2414" t="s">
        <v>4737</v>
      </c>
      <c r="AV2414" t="s">
        <v>4834</v>
      </c>
      <c r="AW2414" s="3">
        <v>28885.14</v>
      </c>
      <c r="AX2414" s="3">
        <v>62535.62</v>
      </c>
      <c r="AY2414" s="3"/>
      <c r="AZ2414" s="10" cm="1">
        <f t="array" ref="AZ2414">Lair(100000000/($AX2414-$AW2414))</f>
        <v>2970.8584328878183</v>
      </c>
      <c r="BA2414" s="10">
        <f t="shared" si="3511"/>
        <v>2971.7258119349262</v>
      </c>
      <c r="BB2414" s="12">
        <v>31400000</v>
      </c>
      <c r="BC2414" s="3">
        <v>0.113</v>
      </c>
      <c r="BD2414" s="12" cm="1">
        <f t="array" ref="BD2414">SfromgA($BB2414,$BA2414,"")</f>
        <v>0.40671408936574782</v>
      </c>
      <c r="BE2414" s="29">
        <f t="shared" si="3512"/>
        <v>471.33979437181353</v>
      </c>
      <c r="BG2414" s="3"/>
      <c r="BH2414" s="3"/>
      <c r="BI2414" s="12">
        <f t="shared" si="3513"/>
        <v>31400000</v>
      </c>
      <c r="BJ2414" s="29">
        <f t="shared" si="3514"/>
        <v>471.33979437181353</v>
      </c>
      <c r="BK2414" s="3">
        <f t="shared" si="3515"/>
        <v>-6.6894410962670943</v>
      </c>
      <c r="BL2414" s="13">
        <f>EXP(BK$4341*$AX2414+BK$4342)*$BI2414/(100000000/($AX2414-$AW2414))</f>
        <v>10.256610179273913</v>
      </c>
      <c r="BM2414" s="3">
        <f t="shared" si="3516"/>
        <v>0.38201224421225288</v>
      </c>
      <c r="BN2414" s="16" cm="1">
        <f t="array" ref="BN2414">$C2414*EXP(poly_from_str(100000000/$E2414,BN$4342))</f>
        <v>13.144181774661305</v>
      </c>
      <c r="BO2414" s="3">
        <f t="shared" si="3517"/>
        <v>1.9459101490553132</v>
      </c>
      <c r="BP2414" s="13">
        <f t="shared" si="3518"/>
        <v>-0.24805681684996261</v>
      </c>
      <c r="BY2414">
        <v>12509</v>
      </c>
    </row>
    <row r="2415" spans="1:77" hidden="1" x14ac:dyDescent="0.25">
      <c r="A2415" t="s">
        <v>3226</v>
      </c>
      <c r="B2415" s="2" t="str">
        <f t="shared" si="3411"/>
        <v/>
      </c>
      <c r="C2415">
        <v>6</v>
      </c>
      <c r="E2415">
        <v>33660.339999999997</v>
      </c>
      <c r="R2415">
        <v>24</v>
      </c>
      <c r="S2415" t="s">
        <v>22</v>
      </c>
      <c r="AA2415" s="10">
        <f t="shared" si="3413"/>
        <v>2969.9879999999998</v>
      </c>
      <c r="AB2415" s="3" cm="1">
        <f t="array" ref="AB2415">100000000/Lvac(AA2415)</f>
        <v>33660.341727263818</v>
      </c>
      <c r="AC2415" s="28">
        <f t="shared" si="3414"/>
        <v>3.3670169711123417E-7</v>
      </c>
      <c r="AD2415" s="28">
        <f t="shared" si="3415"/>
        <v>2.9708551627389791E-7</v>
      </c>
      <c r="AE2415" s="21">
        <f t="shared" si="3416"/>
        <v>33660.340756085905</v>
      </c>
      <c r="AF2415" s="10" cm="1">
        <f t="array" ref="AF2415">Lair(100000000/AE2415)</f>
        <v>2969.9880856946793</v>
      </c>
      <c r="AG2415" s="10">
        <f t="shared" si="3417"/>
        <v>1.0666747092456909E-2</v>
      </c>
      <c r="AH2415" s="10" t="b">
        <f t="shared" si="3412"/>
        <v>1</v>
      </c>
      <c r="AI2415" s="10">
        <f t="shared" si="3420"/>
        <v>2969.9879999999998</v>
      </c>
      <c r="AJ2415">
        <v>3.0000000000000001E-3</v>
      </c>
      <c r="AK2415" s="3" cm="1">
        <f t="array" ref="AK2415">100000000/Lvac($AA2415)</f>
        <v>33660.341727263818</v>
      </c>
      <c r="AL2415" s="21">
        <f t="shared" si="3503"/>
        <v>3.4000482554741453E-2</v>
      </c>
      <c r="AM2415" s="21"/>
      <c r="AN2415" s="21"/>
      <c r="AO2415" s="21"/>
      <c r="AP2415" s="21"/>
      <c r="AS2415" s="3">
        <f t="shared" si="3418"/>
        <v>1.7272638215217739E-3</v>
      </c>
      <c r="AT2415" s="3" cm="1">
        <f t="array" ref="AT2415">AS2415-(100000000/LvacE($A2415)-$E2415)</f>
        <v>-5.2008937927894294E-5</v>
      </c>
      <c r="BB2415"/>
      <c r="BC2415"/>
      <c r="BD2415"/>
      <c r="BE2415"/>
      <c r="BF2415"/>
      <c r="BG2415"/>
      <c r="BH2415"/>
      <c r="BI2415"/>
      <c r="BJ2415"/>
      <c r="BN2415" s="16" cm="1">
        <f t="array" ref="BN2415">$C2415*EXP(poly_from_str(100000000/$E2415,BN$4342))</f>
        <v>11.251942133088395</v>
      </c>
      <c r="BO2415" s="16"/>
      <c r="BY2415" t="e">
        <v>#N/A</v>
      </c>
    </row>
    <row r="2416" spans="1:77" hidden="1" x14ac:dyDescent="0.25">
      <c r="A2416" t="s">
        <v>3227</v>
      </c>
      <c r="B2416" s="2" t="str">
        <f t="shared" si="3411"/>
        <v/>
      </c>
      <c r="C2416">
        <v>0</v>
      </c>
      <c r="E2416">
        <v>33662.550000000003</v>
      </c>
      <c r="R2416">
        <v>24</v>
      </c>
      <c r="S2416" t="s">
        <v>22</v>
      </c>
      <c r="AA2416" s="10">
        <f t="shared" si="3413"/>
        <v>2969.7930000000001</v>
      </c>
      <c r="AB2416" s="3" cm="1">
        <f t="array" ref="AB2416">100000000/Lvac(AA2416)</f>
        <v>33662.551807664946</v>
      </c>
      <c r="AC2416" s="28">
        <f t="shared" si="3414"/>
        <v>3.3672380532919295E-7</v>
      </c>
      <c r="AD2416" s="28">
        <f t="shared" si="3415"/>
        <v>2.9706601142825439E-7</v>
      </c>
      <c r="AE2416" s="21">
        <f t="shared" si="3416"/>
        <v>33662.55079116355</v>
      </c>
      <c r="AF2416" s="10" cm="1">
        <f t="array" ref="AF2416">Lair(100000000/AE2416)</f>
        <v>2969.7930896821513</v>
      </c>
      <c r="AG2416" s="10">
        <f t="shared" si="3417"/>
        <v>1.0667491270884021E-2</v>
      </c>
      <c r="AH2416" s="10" t="b">
        <f t="shared" si="3412"/>
        <v>1</v>
      </c>
      <c r="AI2416" s="10">
        <f t="shared" si="3420"/>
        <v>2969.7930000000001</v>
      </c>
      <c r="AJ2416">
        <v>3.0000000000000001E-3</v>
      </c>
      <c r="AK2416" s="3" cm="1">
        <f t="array" ref="AK2416">100000000/Lvac($AA2416)</f>
        <v>33662.551807664946</v>
      </c>
      <c r="AL2416" s="21">
        <f t="shared" si="3503"/>
        <v>3.4004947625304129E-2</v>
      </c>
      <c r="AM2416" s="21"/>
      <c r="AN2416" s="21"/>
      <c r="AO2416" s="21"/>
      <c r="AP2416" s="21"/>
      <c r="AS2416" s="3">
        <f t="shared" si="3418"/>
        <v>1.8076649430440739E-3</v>
      </c>
      <c r="AT2416" s="3" cm="1">
        <f t="array" ref="AT2416">AS2416-(100000000/LvacE($A2416)-$E2416)</f>
        <v>-5.2002382290083915E-5</v>
      </c>
      <c r="BB2416"/>
      <c r="BC2416"/>
      <c r="BD2416"/>
      <c r="BE2416"/>
      <c r="BF2416"/>
      <c r="BG2416"/>
      <c r="BH2416"/>
      <c r="BI2416"/>
      <c r="BJ2416"/>
      <c r="BN2416" s="16" cm="1">
        <f t="array" ref="BN2416">$C2416*EXP(poly_from_str(100000000/$E2416,BN$4342))</f>
        <v>0</v>
      </c>
      <c r="BO2416" s="16"/>
      <c r="BY2416" t="e">
        <v>#N/A</v>
      </c>
    </row>
    <row r="2417" spans="1:77" hidden="1" x14ac:dyDescent="0.25">
      <c r="A2417" t="s">
        <v>3228</v>
      </c>
      <c r="B2417" s="2" t="str">
        <f t="shared" si="3411"/>
        <v/>
      </c>
      <c r="C2417">
        <v>0</v>
      </c>
      <c r="E2417">
        <v>33662.86</v>
      </c>
      <c r="R2417">
        <v>24</v>
      </c>
      <c r="S2417" t="s">
        <v>22</v>
      </c>
      <c r="AA2417" s="10">
        <f t="shared" si="3413"/>
        <v>2969.7660000000001</v>
      </c>
      <c r="AB2417" s="3" cm="1">
        <f t="array" ref="AB2417">100000000/Lvac(AA2417)</f>
        <v>33662.857841671022</v>
      </c>
      <c r="AC2417" s="28">
        <f t="shared" si="3414"/>
        <v>3.3672686669589457E-7</v>
      </c>
      <c r="AD2417" s="28">
        <f t="shared" si="3415"/>
        <v>2.9706331075732578E-7</v>
      </c>
      <c r="AE2417" s="21">
        <f t="shared" si="3416"/>
        <v>33662.859055380097</v>
      </c>
      <c r="AF2417" s="10" cm="1">
        <f t="array" ref="AF2417">Lair(100000000/AE2417)</f>
        <v>2969.7658929209001</v>
      </c>
      <c r="AG2417" s="10">
        <f t="shared" si="3417"/>
        <v>1.0667594322527604E-2</v>
      </c>
      <c r="AH2417" s="10" t="b">
        <f t="shared" si="3412"/>
        <v>1</v>
      </c>
      <c r="AI2417" s="10">
        <f t="shared" si="3420"/>
        <v>2969.7660000000001</v>
      </c>
      <c r="AJ2417">
        <v>3.0000000000000001E-3</v>
      </c>
      <c r="AK2417" s="3" cm="1">
        <f t="array" ref="AK2417">100000000/Lvac($AA2417)</f>
        <v>33662.857841671022</v>
      </c>
      <c r="AL2417" s="21">
        <f t="shared" si="3503"/>
        <v>3.400556593516562E-2</v>
      </c>
      <c r="AM2417" s="21"/>
      <c r="AN2417" s="21"/>
      <c r="AO2417" s="21"/>
      <c r="AP2417" s="21"/>
      <c r="AS2417" s="3">
        <f t="shared" si="3418"/>
        <v>-2.1583289781119674E-3</v>
      </c>
      <c r="AT2417" s="3" cm="1">
        <f t="array" ref="AT2417">AS2417-(100000000/LvacE($A2417)-$E2417)</f>
        <v>-5.2001472795382142E-5</v>
      </c>
      <c r="BB2417"/>
      <c r="BC2417"/>
      <c r="BD2417"/>
      <c r="BE2417"/>
      <c r="BF2417"/>
      <c r="BG2417"/>
      <c r="BH2417"/>
      <c r="BI2417"/>
      <c r="BJ2417"/>
      <c r="BN2417" s="16" cm="1">
        <f t="array" ref="BN2417">$C2417*EXP(poly_from_str(100000000/$E2417,BN$4342))</f>
        <v>0</v>
      </c>
      <c r="BO2417" s="16"/>
      <c r="BY2417" t="e">
        <v>#N/A</v>
      </c>
    </row>
    <row r="2418" spans="1:77" hidden="1" x14ac:dyDescent="0.25">
      <c r="A2418" t="s">
        <v>3229</v>
      </c>
      <c r="B2418" s="2" t="str">
        <f t="shared" si="3411"/>
        <v/>
      </c>
      <c r="C2418">
        <v>40</v>
      </c>
      <c r="D2418" t="s">
        <v>170</v>
      </c>
      <c r="E2418">
        <v>33663.29</v>
      </c>
      <c r="F2418">
        <v>28399</v>
      </c>
      <c r="G2418" t="s">
        <v>5</v>
      </c>
      <c r="H2418" s="5" t="s">
        <v>8</v>
      </c>
      <c r="I2418">
        <v>62062</v>
      </c>
      <c r="J2418" t="s">
        <v>3</v>
      </c>
      <c r="K2418" s="5" t="s">
        <v>4</v>
      </c>
      <c r="L2418">
        <v>28399.43</v>
      </c>
      <c r="M2418" t="str">
        <f t="shared" ref="M2418:M2419" si="3519">$G2418&amp;""</f>
        <v>e</v>
      </c>
      <c r="N2418" t="str">
        <f t="shared" ref="N2418:N2419" si="3520">$H2418&amp;""</f>
        <v>7/2</v>
      </c>
      <c r="O2418">
        <v>62062.63</v>
      </c>
      <c r="P2418" t="str">
        <f t="shared" ref="P2418:P2419" si="3521">$J2418&amp;""</f>
        <v>o</v>
      </c>
      <c r="Q2418" t="str">
        <f t="shared" ref="Q2418:Q2419" si="3522">$K2418&amp;""</f>
        <v>9/2</v>
      </c>
      <c r="R2418">
        <v>24</v>
      </c>
      <c r="AA2418" s="10">
        <f t="shared" si="3413"/>
        <v>2969.7280000000001</v>
      </c>
      <c r="AB2418" s="3" cm="1">
        <f t="array" ref="AB2418">100000000/Lvac(AA2418)</f>
        <v>33663.288565624651</v>
      </c>
      <c r="AC2418" s="28">
        <f t="shared" si="3414"/>
        <v>3.3673117538037153E-7</v>
      </c>
      <c r="AD2418" s="28">
        <f t="shared" si="3415"/>
        <v>2.9705950981305862E-7</v>
      </c>
      <c r="AE2418" s="21">
        <f t="shared" si="3416"/>
        <v>33663.289372245599</v>
      </c>
      <c r="AF2418" s="10" cm="1">
        <f t="array" ref="AF2418">Lair(100000000/AE2418)</f>
        <v>2969.7279288379414</v>
      </c>
      <c r="AG2418" s="10">
        <f t="shared" si="3417"/>
        <v>1.0667739362935705E-2</v>
      </c>
      <c r="AH2418" s="10" t="b">
        <f t="shared" si="3412"/>
        <v>1</v>
      </c>
      <c r="AI2418" s="10">
        <f t="shared" ref="AI2418:AI2419" si="3523">$AF2418</f>
        <v>2969.7279288379414</v>
      </c>
      <c r="AJ2418" s="10">
        <f t="shared" ref="AJ2418:AJ2419" si="3524">AL2418/AK2418*AI2418</f>
        <v>8.8218592281874876E-3</v>
      </c>
      <c r="AK2418" s="16" cm="1">
        <f t="array" ref="AK2418">100000000/Lvac($AA2418)-0</f>
        <v>33663.288565624651</v>
      </c>
      <c r="AL2418" s="16">
        <f>MAX(0.1,0.007/$AA2418*$AE2418)</f>
        <v>0.1</v>
      </c>
      <c r="AM2418" s="10" cm="1">
        <f t="array" ref="AM2418">Lvac($AI2418)-$BA2418</f>
        <v>-7.8866164931241656E-3</v>
      </c>
      <c r="AN2418" s="10">
        <f t="shared" ref="AN2418:AN2419" si="3525">$AK2418-($AX2418-$AW2418)</f>
        <v>8.8565624653710984E-2</v>
      </c>
      <c r="AO2418" s="3">
        <f t="shared" ref="AO2418:AO2419" si="3526">AM2418/AJ2418</f>
        <v>-0.89398575619127463</v>
      </c>
      <c r="AP2418" s="3">
        <v>-0.88591717030824513</v>
      </c>
      <c r="AS2418" s="3">
        <f t="shared" si="3418"/>
        <v>-1.4343753500725143E-3</v>
      </c>
      <c r="AT2418" s="3" cm="1">
        <f t="array" ref="AT2418">AS2418-(100000000/LvacE($A2418)-$E2418)</f>
        <v>-5.2000192226842046E-5</v>
      </c>
      <c r="AU2418" t="s">
        <v>4970</v>
      </c>
      <c r="AV2418" t="s">
        <v>4843</v>
      </c>
      <c r="AW2418" s="3">
        <v>28399.43</v>
      </c>
      <c r="AX2418" s="3">
        <v>62062.63</v>
      </c>
      <c r="AY2418" s="3"/>
      <c r="AZ2418" s="10" cm="1">
        <f t="array" ref="AZ2418">Lair(100000000/($AX2418-$AW2418))</f>
        <v>2969.7358134951683</v>
      </c>
      <c r="BA2418" s="10">
        <f t="shared" ref="BA2418:BA2419" si="3527">100000000/($AX2418-$AW2418)</f>
        <v>2970.602913567338</v>
      </c>
      <c r="BB2418" s="12">
        <v>429000000</v>
      </c>
      <c r="BC2418" s="3">
        <v>0.70699999999999996</v>
      </c>
      <c r="BD2418" s="12" cm="1">
        <f t="array" ref="BD2418">SfromgA($BB2418,$BA2418,"")</f>
        <v>5.550402269888461</v>
      </c>
      <c r="BE2418" s="29">
        <f t="shared" ref="BE2418:BE2419" si="3528">(10^MAX(0.05, -0.312925054856973*((LN($BD2418))^(1/3)) + 0.454808404431693)-1)*100</f>
        <v>20.316346922318452</v>
      </c>
      <c r="BG2418" s="3"/>
      <c r="BH2418" s="3"/>
      <c r="BI2418" s="12">
        <f t="shared" ref="BI2418:BI2419" si="3529">IF($BB2418="",$BF2418,$BB2418)</f>
        <v>429000000</v>
      </c>
      <c r="BJ2418" s="29">
        <f t="shared" ref="BJ2418:BJ2419" si="3530">IF($BB2418="",$BH2418,$BE2418)</f>
        <v>20.316346922318452</v>
      </c>
      <c r="BK2418" s="3">
        <f t="shared" ref="BK2418:BK2419" si="3531">LN(BN2418*100000000/($AX2418-$AW2418)/$BI2418)</f>
        <v>-7.5631948379586085</v>
      </c>
      <c r="BL2418" s="13">
        <f>EXP(BK$4341*$AX2418+BK$4342)*$BI2418/(100000000/($AX2418-$AW2418))</f>
        <v>145.31258844762695</v>
      </c>
      <c r="BM2418" s="3">
        <f t="shared" ref="BM2418:BM2419" si="3532">LN(BL2418/$C2418)</f>
        <v>1.2900077503393952</v>
      </c>
      <c r="BN2418" s="16" cm="1">
        <f t="array" ref="BN2418">$C2418*EXP(poly_from_str(100000000/$E2418,BN$4342))</f>
        <v>74.982325558009308</v>
      </c>
      <c r="BO2418" s="3">
        <f t="shared" ref="BO2418:BO2419" si="3533">LN($C2418)</f>
        <v>3.6888794541139363</v>
      </c>
      <c r="BP2418" s="13">
        <f t="shared" ref="BP2418:BP2419" si="3534">LN(BL2418/BN2418)</f>
        <v>0.66163477791556247</v>
      </c>
      <c r="BY2418">
        <v>71374</v>
      </c>
    </row>
    <row r="2419" spans="1:77" hidden="1" x14ac:dyDescent="0.25">
      <c r="A2419" t="s">
        <v>3230</v>
      </c>
      <c r="B2419" s="2" t="str">
        <f t="shared" si="3411"/>
        <v/>
      </c>
      <c r="C2419">
        <v>80</v>
      </c>
      <c r="D2419" t="s">
        <v>134</v>
      </c>
      <c r="E2419">
        <v>33666.870000000003</v>
      </c>
      <c r="F2419">
        <v>34825</v>
      </c>
      <c r="G2419" t="s">
        <v>5</v>
      </c>
      <c r="H2419" s="5" t="s">
        <v>8</v>
      </c>
      <c r="I2419">
        <v>68492</v>
      </c>
      <c r="J2419" t="s">
        <v>3</v>
      </c>
      <c r="K2419" s="5" t="s">
        <v>8</v>
      </c>
      <c r="L2419">
        <v>34825.49</v>
      </c>
      <c r="M2419" t="str">
        <f t="shared" si="3519"/>
        <v>e</v>
      </c>
      <c r="N2419" t="str">
        <f t="shared" si="3520"/>
        <v>7/2</v>
      </c>
      <c r="O2419">
        <v>68492.429999999993</v>
      </c>
      <c r="P2419" t="str">
        <f t="shared" si="3521"/>
        <v>o</v>
      </c>
      <c r="Q2419" t="str">
        <f t="shared" si="3522"/>
        <v>7/2</v>
      </c>
      <c r="R2419">
        <v>24</v>
      </c>
      <c r="AA2419" s="10">
        <f t="shared" si="3413"/>
        <v>2969.4119999999998</v>
      </c>
      <c r="AB2419" s="3" cm="1">
        <f t="array" ref="AB2419">100000000/Lvac(AA2419)</f>
        <v>33666.87080231891</v>
      </c>
      <c r="AC2419" s="28">
        <f t="shared" si="3414"/>
        <v>3.3676700976489624E-7</v>
      </c>
      <c r="AD2419" s="28">
        <f t="shared" si="3415"/>
        <v>2.970279019608564E-7</v>
      </c>
      <c r="AE2419" s="21">
        <f t="shared" si="3416"/>
        <v>33666.870351050835</v>
      </c>
      <c r="AF2419" s="10" cm="1">
        <f t="array" ref="AF2419">Lair(100000000/AE2419)</f>
        <v>2969.4120398034947</v>
      </c>
      <c r="AG2419" s="10">
        <f t="shared" si="3417"/>
        <v>1.0668945704119016E-2</v>
      </c>
      <c r="AH2419" s="10" t="b">
        <f t="shared" si="3412"/>
        <v>1</v>
      </c>
      <c r="AI2419" s="10">
        <f t="shared" si="3523"/>
        <v>2969.4120398034947</v>
      </c>
      <c r="AJ2419" s="10">
        <f t="shared" si="3524"/>
        <v>7.0559858259211126E-3</v>
      </c>
      <c r="AK2419" s="23" cm="1">
        <f t="array" ref="AK2419">100000000/Lvac($AA2419)+0</f>
        <v>33666.87080231891</v>
      </c>
      <c r="AL2419" s="23">
        <f>MAX(0.08,0.007/$AA2419*$AE2419)</f>
        <v>0.08</v>
      </c>
      <c r="AM2419" s="10" cm="1">
        <f t="array" ref="AM2419">Lvac($AI2419)-$BA2419</f>
        <v>6.1448060082511802E-3</v>
      </c>
      <c r="AN2419" s="10">
        <f t="shared" si="3525"/>
        <v>-6.919768108491553E-2</v>
      </c>
      <c r="AO2419" s="3">
        <f t="shared" si="3526"/>
        <v>0.87086427890450246</v>
      </c>
      <c r="AP2419" s="3">
        <v>0.8652217925346013</v>
      </c>
      <c r="AS2419" s="3">
        <f t="shared" si="3418"/>
        <v>8.0231890751747414E-4</v>
      </c>
      <c r="AT2419" s="3" cm="1">
        <f t="array" ref="AT2419">AS2419-(100000000/LvacE($A2419)-$E2419)</f>
        <v>-5.1989547500852495E-5</v>
      </c>
      <c r="AU2419" t="s">
        <v>4756</v>
      </c>
      <c r="AV2419" t="s">
        <v>4826</v>
      </c>
      <c r="AW2419" s="3">
        <v>34825.49</v>
      </c>
      <c r="AX2419" s="3">
        <v>68492.429999999993</v>
      </c>
      <c r="AY2419" s="3"/>
      <c r="AZ2419" s="10" cm="1">
        <f t="array" ref="AZ2419">Lair(100000000/($AX2419-$AW2419))</f>
        <v>2969.4058965239924</v>
      </c>
      <c r="BA2419" s="10">
        <f t="shared" si="3527"/>
        <v>2970.2729146159413</v>
      </c>
      <c r="BB2419" s="12">
        <v>409000000</v>
      </c>
      <c r="BC2419" s="3">
        <v>0.318</v>
      </c>
      <c r="BD2419" s="12" cm="1">
        <f t="array" ref="BD2419">SfromgA($BB2419,$BA2419,"")</f>
        <v>5.2898789360534986</v>
      </c>
      <c r="BE2419" s="29">
        <f t="shared" si="3528"/>
        <v>21.29960637369539</v>
      </c>
      <c r="BG2419" s="3"/>
      <c r="BH2419" s="3"/>
      <c r="BI2419" s="12">
        <f t="shared" si="3529"/>
        <v>409000000</v>
      </c>
      <c r="BJ2419" s="29">
        <f t="shared" si="3530"/>
        <v>21.29960637369539</v>
      </c>
      <c r="BK2419" s="3">
        <f t="shared" si="3531"/>
        <v>-6.8229140594423976</v>
      </c>
      <c r="BL2419" s="13">
        <f>EXP(BK$4341*$AX2419+BK$4342)*$BI2419/(100000000/($AX2419-$AW2419))</f>
        <v>85.005787405888682</v>
      </c>
      <c r="BM2419" s="3">
        <f t="shared" si="3532"/>
        <v>6.0692706626713611E-2</v>
      </c>
      <c r="BN2419" s="16" cm="1">
        <f t="array" ref="BN2419">$C2419*EXP(poly_from_str(100000000/$E2419,BN$4342))</f>
        <v>149.89012662772791</v>
      </c>
      <c r="BO2419" s="3">
        <f t="shared" si="3533"/>
        <v>4.3820266346738812</v>
      </c>
      <c r="BP2419" s="13">
        <f t="shared" si="3534"/>
        <v>-0.5671831952459282</v>
      </c>
      <c r="BY2419">
        <v>142686</v>
      </c>
    </row>
    <row r="2420" spans="1:77" hidden="1" x14ac:dyDescent="0.25">
      <c r="A2420" t="s">
        <v>3231</v>
      </c>
      <c r="B2420" s="2" t="str">
        <f t="shared" si="3411"/>
        <v/>
      </c>
      <c r="C2420">
        <v>0</v>
      </c>
      <c r="E2420">
        <v>33667.279999999999</v>
      </c>
      <c r="R2420">
        <v>24</v>
      </c>
      <c r="S2420" t="s">
        <v>22</v>
      </c>
      <c r="AA2420" s="10">
        <f t="shared" si="3413"/>
        <v>2969.3760000000002</v>
      </c>
      <c r="AB2420" s="3" cm="1">
        <f t="array" ref="AB2420">100000000/Lvac(AA2420)</f>
        <v>33667.278953607653</v>
      </c>
      <c r="AC2420" s="28">
        <f t="shared" si="3414"/>
        <v>3.3677109264707468E-7</v>
      </c>
      <c r="AD2420" s="28">
        <f t="shared" si="3415"/>
        <v>2.9702430106631588E-7</v>
      </c>
      <c r="AE2420" s="21">
        <f t="shared" si="3416"/>
        <v>33667.279542168471</v>
      </c>
      <c r="AF2420" s="10" cm="1">
        <f t="array" ref="AF2420">Lair(100000000/AE2420)</f>
        <v>2969.3759480880435</v>
      </c>
      <c r="AG2420" s="10">
        <f t="shared" si="3417"/>
        <v>1.0669083159830155E-2</v>
      </c>
      <c r="AH2420" s="10" t="b">
        <f t="shared" si="3412"/>
        <v>1</v>
      </c>
      <c r="AI2420" s="10">
        <f t="shared" si="3420"/>
        <v>2969.3760000000002</v>
      </c>
      <c r="AJ2420">
        <v>3.0000000000000001E-3</v>
      </c>
      <c r="AK2420" s="3" cm="1">
        <f t="array" ref="AK2420">100000000/Lvac($AA2420)</f>
        <v>33667.278953607653</v>
      </c>
      <c r="AL2420" s="21">
        <f t="shared" ref="AL2420:AL2421" si="3535">AJ2420/AI2420*AK2420</f>
        <v>3.4014498958980927E-2</v>
      </c>
      <c r="AM2420" s="21"/>
      <c r="AN2420" s="21"/>
      <c r="AO2420" s="21"/>
      <c r="AP2420" s="21"/>
      <c r="AS2420" s="3">
        <f t="shared" si="3418"/>
        <v>-1.0463923463248648E-3</v>
      </c>
      <c r="AT2420" s="3" cm="1">
        <f t="array" ref="AT2420">AS2420-(100000000/LvacE($A2420)-$E2420)</f>
        <v>-5.1988339691888541E-5</v>
      </c>
      <c r="BB2420"/>
      <c r="BC2420"/>
      <c r="BD2420"/>
      <c r="BE2420"/>
      <c r="BF2420"/>
      <c r="BG2420"/>
      <c r="BH2420"/>
      <c r="BI2420"/>
      <c r="BJ2420"/>
      <c r="BN2420" s="16" cm="1">
        <f t="array" ref="BN2420">$C2420*EXP(poly_from_str(100000000/$E2420,BN$4342))</f>
        <v>0</v>
      </c>
      <c r="BO2420" s="16"/>
      <c r="BY2420" t="e">
        <v>#N/A</v>
      </c>
    </row>
    <row r="2421" spans="1:77" hidden="1" x14ac:dyDescent="0.25">
      <c r="A2421" t="s">
        <v>3232</v>
      </c>
      <c r="B2421" s="2" t="str">
        <f t="shared" si="3411"/>
        <v/>
      </c>
      <c r="C2421">
        <v>0</v>
      </c>
      <c r="E2421">
        <v>33667.61</v>
      </c>
      <c r="R2421">
        <v>24</v>
      </c>
      <c r="S2421" t="s">
        <v>22</v>
      </c>
      <c r="AA2421" s="10">
        <f t="shared" si="3413"/>
        <v>2969.3470000000002</v>
      </c>
      <c r="AB2421" s="3" cm="1">
        <f t="array" ref="AB2421">100000000/Lvac(AA2421)</f>
        <v>33667.607749342562</v>
      </c>
      <c r="AC2421" s="28">
        <f t="shared" si="3414"/>
        <v>3.3677438170749324E-7</v>
      </c>
      <c r="AD2421" s="28">
        <f t="shared" si="3415"/>
        <v>2.970214003457158E-7</v>
      </c>
      <c r="AE2421" s="21">
        <f t="shared" si="3416"/>
        <v>33667.60901528399</v>
      </c>
      <c r="AF2421" s="10" cm="1">
        <f t="array" ref="AF2421">Lair(100000000/AE2421)</f>
        <v>2969.3468883442283</v>
      </c>
      <c r="AG2421" s="10">
        <f t="shared" si="3417"/>
        <v>1.0669193891677625E-2</v>
      </c>
      <c r="AH2421" s="10" t="b">
        <f t="shared" si="3412"/>
        <v>1</v>
      </c>
      <c r="AI2421" s="10">
        <f t="shared" si="3420"/>
        <v>2969.3470000000002</v>
      </c>
      <c r="AJ2421">
        <v>3.0000000000000001E-3</v>
      </c>
      <c r="AK2421" s="3" cm="1">
        <f t="array" ref="AK2421">100000000/Lvac($AA2421)</f>
        <v>33667.607749342562</v>
      </c>
      <c r="AL2421" s="21">
        <f t="shared" si="3535"/>
        <v>3.4015163350065748E-2</v>
      </c>
      <c r="AM2421" s="21"/>
      <c r="AN2421" s="21"/>
      <c r="AO2421" s="21"/>
      <c r="AP2421" s="21"/>
      <c r="AS2421" s="3">
        <f t="shared" si="3418"/>
        <v>-2.2506574387080036E-3</v>
      </c>
      <c r="AT2421" s="3" cm="1">
        <f t="array" ref="AT2421">AS2421-(100000000/LvacE($A2421)-$E2421)</f>
        <v>-5.1987350161653012E-5</v>
      </c>
      <c r="BB2421"/>
      <c r="BC2421"/>
      <c r="BD2421"/>
      <c r="BE2421"/>
      <c r="BF2421"/>
      <c r="BG2421"/>
      <c r="BH2421"/>
      <c r="BI2421"/>
      <c r="BJ2421"/>
      <c r="BN2421" s="16" cm="1">
        <f t="array" ref="BN2421">$C2421*EXP(poly_from_str(100000000/$E2421,BN$4342))</f>
        <v>0</v>
      </c>
      <c r="BO2421" s="16"/>
      <c r="BY2421" t="e">
        <v>#N/A</v>
      </c>
    </row>
    <row r="2422" spans="1:77" hidden="1" x14ac:dyDescent="0.25">
      <c r="A2422" t="s">
        <v>3233</v>
      </c>
      <c r="B2422" s="2" t="str">
        <f t="shared" si="3411"/>
        <v/>
      </c>
      <c r="C2422">
        <v>150</v>
      </c>
      <c r="D2422" t="s">
        <v>134</v>
      </c>
      <c r="E2422">
        <v>33673.440000000002</v>
      </c>
      <c r="F2422">
        <v>28885</v>
      </c>
      <c r="G2422" t="s">
        <v>5</v>
      </c>
      <c r="H2422" s="5" t="s">
        <v>4</v>
      </c>
      <c r="I2422">
        <v>62558</v>
      </c>
      <c r="J2422" t="s">
        <v>3</v>
      </c>
      <c r="K2422" s="5" t="s">
        <v>16</v>
      </c>
      <c r="L2422">
        <v>28885.14</v>
      </c>
      <c r="M2422" t="str">
        <f>$G2422&amp;""</f>
        <v>e</v>
      </c>
      <c r="N2422" t="str">
        <f>$H2422&amp;""</f>
        <v>9/2</v>
      </c>
      <c r="O2422">
        <v>62558.67</v>
      </c>
      <c r="P2422" t="str">
        <f>$J2422&amp;""</f>
        <v>o</v>
      </c>
      <c r="Q2422" t="str">
        <f>$K2422&amp;""</f>
        <v>11/2</v>
      </c>
      <c r="R2422">
        <v>24</v>
      </c>
      <c r="AA2422" s="10">
        <f t="shared" si="3413"/>
        <v>2968.8330000000001</v>
      </c>
      <c r="AB2422" s="3" cm="1">
        <f t="array" ref="AB2422">100000000/Lvac(AA2422)</f>
        <v>33673.43643609024</v>
      </c>
      <c r="AC2422" s="28">
        <f t="shared" si="3414"/>
        <v>3.3683268813031924E-7</v>
      </c>
      <c r="AD2422" s="28">
        <f t="shared" si="3415"/>
        <v>2.9696998757401194E-7</v>
      </c>
      <c r="AE2422" s="21">
        <f t="shared" si="3416"/>
        <v>33673.438441312246</v>
      </c>
      <c r="AF2422" s="10" cm="1">
        <f t="array" ref="AF2422">Lair(100000000/AE2422)</f>
        <v>2968.8328232010585</v>
      </c>
      <c r="AG2422" s="10">
        <f t="shared" si="3417"/>
        <v>1.0671157056676856E-2</v>
      </c>
      <c r="AH2422" s="10" t="b">
        <f t="shared" si="3412"/>
        <v>1</v>
      </c>
      <c r="AI2422" s="10">
        <f>$AF2422</f>
        <v>2968.8328232010585</v>
      </c>
      <c r="AJ2422" s="10">
        <f>AL2422/AK2422*AI2422</f>
        <v>7.0532339729226972E-3</v>
      </c>
      <c r="AK2422" s="23" cm="1">
        <f t="array" ref="AK2422">100000000/Lvac($AA2422)+0</f>
        <v>33673.43643609024</v>
      </c>
      <c r="AL2422" s="23">
        <f>MAX(0.08,0.007/$AA2422*$AE2422)</f>
        <v>0.08</v>
      </c>
      <c r="AM2422" s="10" cm="1">
        <f t="array" ref="AM2422">Lvac($AI2422)-$BA2422</f>
        <v>8.0746452022140147E-3</v>
      </c>
      <c r="AN2422" s="10">
        <f>$AK2422-($AX2422-$AW2422)</f>
        <v>-9.3563909758813679E-2</v>
      </c>
      <c r="AO2422" s="3">
        <f>AM2422/AJ2422</f>
        <v>1.1448145961430609</v>
      </c>
      <c r="AP2422" s="3">
        <v>1.1698871204327463</v>
      </c>
      <c r="AS2422" s="3">
        <f t="shared" si="3418"/>
        <v>-3.5639097623061389E-3</v>
      </c>
      <c r="AT2422" s="3" cm="1">
        <f t="array" ref="AT2422">AS2422-(100000000/LvacE($A2422)-$E2422)</f>
        <v>-5.1969967898912728E-5</v>
      </c>
      <c r="AU2422" t="s">
        <v>4737</v>
      </c>
      <c r="AV2422" t="s">
        <v>4816</v>
      </c>
      <c r="AW2422" s="3">
        <v>28885.14</v>
      </c>
      <c r="AX2422" s="3">
        <v>62558.67</v>
      </c>
      <c r="AY2422" s="3"/>
      <c r="AZ2422" s="10" cm="1">
        <f t="array" ref="AZ2422">Lair(100000000/($AX2422-$AW2422))</f>
        <v>2968.8247505616723</v>
      </c>
      <c r="BA2422" s="10">
        <f>100000000/($AX2422-$AW2422)</f>
        <v>2969.691624252046</v>
      </c>
      <c r="BB2422" s="12">
        <v>860000000</v>
      </c>
      <c r="BC2422" s="3">
        <v>0.623</v>
      </c>
      <c r="BD2422" s="12" cm="1">
        <f t="array" ref="BD2422">SfromgA($BB2422,$BA2422,"")</f>
        <v>11.116443715198168</v>
      </c>
      <c r="BE2422" s="29">
        <f>(10^MAX(0.05, -0.312925054856973*((LN($BD2422))^(1/3)) + 0.454808404431693)-1)*100</f>
        <v>12.201845430196357</v>
      </c>
      <c r="BF2422" s="12">
        <v>756344266.78192914</v>
      </c>
      <c r="BG2422" s="12" cm="1">
        <f t="array" ref="BG2422">SfromgA($BF2422,$BA2422,"")</f>
        <v>9.7765796174350506</v>
      </c>
      <c r="BH2422" s="29">
        <f>(10^MAX(0.05, -0.312925054856973*((LN($BG2422))^(1/3)) + 0.454808404431693)-1)*100</f>
        <v>12.201845430196357</v>
      </c>
      <c r="BI2422" s="12">
        <f>IF($BB2422="",$BF2422,$BB2422)</f>
        <v>860000000</v>
      </c>
      <c r="BJ2422" s="29">
        <f>IF($BB2422="",$BH2422,$BE2422)</f>
        <v>12.201845430196357</v>
      </c>
      <c r="BK2422" s="3">
        <f>LN(BN2422*100000000/($AX2422-$AW2422)/$BI2422)</f>
        <v>-6.938635045176766</v>
      </c>
      <c r="BL2422" s="13">
        <f>EXP(BK$4341*$AX2422+BK$4342)*$BI2422/(100000000/($AX2422-$AW2422))</f>
        <v>280.61406618158543</v>
      </c>
      <c r="BM2422" s="3">
        <f t="shared" ref="BM2422" si="3536">LN(BL2422/$C2422)</f>
        <v>0.62634500125933157</v>
      </c>
      <c r="BN2422" s="16" cm="1">
        <f t="array" ref="BN2422">$C2422*EXP(poly_from_str(100000000/$E2422,BN$4342))</f>
        <v>280.78647522743421</v>
      </c>
      <c r="BO2422" s="3">
        <f>LN($C2422)</f>
        <v>5.0106352940962555</v>
      </c>
      <c r="BP2422" s="13">
        <f>LN(BL2422/BN2422)</f>
        <v>-6.142104916259856E-4</v>
      </c>
      <c r="BY2422">
        <v>267324</v>
      </c>
    </row>
    <row r="2423" spans="1:77" hidden="1" x14ac:dyDescent="0.25">
      <c r="A2423" t="s">
        <v>3234</v>
      </c>
      <c r="B2423" s="2" t="str">
        <f t="shared" si="3411"/>
        <v/>
      </c>
      <c r="C2423">
        <v>0</v>
      </c>
      <c r="E2423">
        <v>33673.839999999997</v>
      </c>
      <c r="R2423">
        <v>24</v>
      </c>
      <c r="S2423" t="s">
        <v>22</v>
      </c>
      <c r="AA2423" s="10">
        <f t="shared" si="3413"/>
        <v>2968.797</v>
      </c>
      <c r="AB2423" s="3" cm="1">
        <f t="array" ref="AB2423">100000000/Lvac(AA2423)</f>
        <v>33673.844746583622</v>
      </c>
      <c r="AC2423" s="28">
        <f t="shared" si="3414"/>
        <v>3.3683677260520005E-7</v>
      </c>
      <c r="AD2423" s="28">
        <f t="shared" si="3415"/>
        <v>2.9696638667951779E-7</v>
      </c>
      <c r="AE2423" s="21">
        <f t="shared" si="3416"/>
        <v>33673.84207587743</v>
      </c>
      <c r="AF2423" s="10" cm="1">
        <f t="array" ref="AF2423">Lair(100000000/AE2423)</f>
        <v>2968.7972354685135</v>
      </c>
      <c r="AG2423" s="10">
        <f t="shared" si="3417"/>
        <v>1.0671294592823899E-2</v>
      </c>
      <c r="AH2423" s="10" t="b">
        <f t="shared" si="3412"/>
        <v>1</v>
      </c>
      <c r="AI2423" s="10">
        <f t="shared" si="3420"/>
        <v>2968.797</v>
      </c>
      <c r="AJ2423">
        <v>3.0000000000000001E-3</v>
      </c>
      <c r="AK2423" s="3" cm="1">
        <f t="array" ref="AK2423">100000000/Lvac($AA2423)</f>
        <v>33673.844746583622</v>
      </c>
      <c r="AL2423" s="21">
        <f t="shared" ref="AL2423:AL2425" si="3537">AJ2423/AI2423*AK2423</f>
        <v>3.4027767556943395E-2</v>
      </c>
      <c r="AM2423" s="21"/>
      <c r="AN2423" s="21"/>
      <c r="AO2423" s="21"/>
      <c r="AP2423" s="21"/>
      <c r="AS2423" s="3">
        <f t="shared" si="3418"/>
        <v>4.7465836250921711E-3</v>
      </c>
      <c r="AT2423" s="3" cm="1">
        <f t="array" ref="AT2423">AS2423-(100000000/LvacE($A2423)-$E2423)</f>
        <v>-5.1968745538033545E-5</v>
      </c>
      <c r="BB2423"/>
      <c r="BC2423"/>
      <c r="BD2423"/>
      <c r="BE2423"/>
      <c r="BF2423"/>
      <c r="BG2423"/>
      <c r="BH2423"/>
      <c r="BI2423"/>
      <c r="BJ2423"/>
      <c r="BN2423" s="16" cm="1">
        <f t="array" ref="BN2423">$C2423*EXP(poly_from_str(100000000/$E2423,BN$4342))</f>
        <v>0</v>
      </c>
      <c r="BO2423" s="16"/>
      <c r="BY2423" t="e">
        <v>#N/A</v>
      </c>
    </row>
    <row r="2424" spans="1:77" hidden="1" x14ac:dyDescent="0.25">
      <c r="A2424" t="s">
        <v>3235</v>
      </c>
      <c r="B2424" s="2" t="str">
        <f t="shared" si="3411"/>
        <v/>
      </c>
      <c r="C2424">
        <v>6</v>
      </c>
      <c r="E2424">
        <v>33687.449999999997</v>
      </c>
      <c r="R2424">
        <v>24</v>
      </c>
      <c r="S2424" t="s">
        <v>22</v>
      </c>
      <c r="AA2424" s="10">
        <f t="shared" si="3413"/>
        <v>2967.598</v>
      </c>
      <c r="AB2424" s="3" cm="1">
        <f t="array" ref="AB2424">100000000/Lvac(AA2424)</f>
        <v>33687.449413354596</v>
      </c>
      <c r="AC2424" s="28">
        <f t="shared" si="3414"/>
        <v>3.3697286492307924E-7</v>
      </c>
      <c r="AD2424" s="28">
        <f t="shared" si="3415"/>
        <v>2.9684645688954222E-7</v>
      </c>
      <c r="AE2424" s="21">
        <f t="shared" si="3416"/>
        <v>33687.449743668913</v>
      </c>
      <c r="AF2424" s="10" cm="1">
        <f t="array" ref="AF2424">Lair(100000000/AE2424)</f>
        <v>2967.5979709006524</v>
      </c>
      <c r="AG2424" s="10">
        <f t="shared" si="3417"/>
        <v>1.0675878170384703E-2</v>
      </c>
      <c r="AH2424" s="10" t="b">
        <f t="shared" si="3412"/>
        <v>1</v>
      </c>
      <c r="AI2424" s="10">
        <f t="shared" si="3420"/>
        <v>2967.598</v>
      </c>
      <c r="AJ2424">
        <v>3.0000000000000001E-3</v>
      </c>
      <c r="AK2424" s="3" cm="1">
        <f t="array" ref="AK2424">100000000/Lvac($AA2424)</f>
        <v>33687.449413354596</v>
      </c>
      <c r="AL2424" s="21">
        <f t="shared" si="3537"/>
        <v>3.405526902230821E-2</v>
      </c>
      <c r="AM2424" s="21"/>
      <c r="AN2424" s="21"/>
      <c r="AO2424" s="21"/>
      <c r="AP2424" s="21"/>
      <c r="AS2424" s="3">
        <f t="shared" si="3418"/>
        <v>-5.8664540119934827E-4</v>
      </c>
      <c r="AT2424" s="3" cm="1">
        <f t="array" ref="AT2424">AS2424-(100000000/LvacE($A2424)-$E2424)</f>
        <v>-5.1927861932199448E-5</v>
      </c>
      <c r="BB2424"/>
      <c r="BC2424"/>
      <c r="BD2424"/>
      <c r="BE2424"/>
      <c r="BF2424"/>
      <c r="BG2424"/>
      <c r="BH2424"/>
      <c r="BI2424"/>
      <c r="BJ2424"/>
      <c r="BN2424" s="16" cm="1">
        <f t="array" ref="BN2424">$C2424*EXP(poly_from_str(100000000/$E2424,BN$4342))</f>
        <v>11.209309071192395</v>
      </c>
      <c r="BO2424" s="16"/>
      <c r="BY2424" t="e">
        <v>#N/A</v>
      </c>
    </row>
    <row r="2425" spans="1:77" hidden="1" x14ac:dyDescent="0.25">
      <c r="A2425" t="s">
        <v>3236</v>
      </c>
      <c r="B2425" s="2" t="str">
        <f t="shared" si="3411"/>
        <v/>
      </c>
      <c r="C2425">
        <v>9</v>
      </c>
      <c r="D2425" t="s">
        <v>14</v>
      </c>
      <c r="E2425">
        <v>33709.660000000003</v>
      </c>
      <c r="F2425">
        <v>30505</v>
      </c>
      <c r="G2425" t="s">
        <v>5</v>
      </c>
      <c r="H2425" s="5" t="s">
        <v>16</v>
      </c>
      <c r="I2425">
        <v>64215</v>
      </c>
      <c r="J2425" t="s">
        <v>3</v>
      </c>
      <c r="K2425" s="5" t="s">
        <v>15</v>
      </c>
      <c r="L2425">
        <v>30505.72</v>
      </c>
      <c r="M2425" t="str">
        <f t="shared" ref="M2425:M2426" si="3538">$G2425&amp;""</f>
        <v>e</v>
      </c>
      <c r="N2425" t="str">
        <f t="shared" ref="N2425:N2426" si="3539">$H2425&amp;""</f>
        <v>11/2</v>
      </c>
      <c r="O2425">
        <v>64215.45</v>
      </c>
      <c r="P2425" t="str">
        <f t="shared" ref="P2425:P2426" si="3540">$J2425&amp;""</f>
        <v>o</v>
      </c>
      <c r="Q2425" t="str">
        <f t="shared" ref="Q2425:Q2426" si="3541">$K2425&amp;""</f>
        <v>13/2</v>
      </c>
      <c r="R2425">
        <v>24</v>
      </c>
      <c r="AA2425" s="10">
        <f t="shared" si="3413"/>
        <v>2965.643</v>
      </c>
      <c r="AB2425" s="3" cm="1">
        <f t="array" ref="AB2425">100000000/Lvac(AA2425)</f>
        <v>33709.655758437839</v>
      </c>
      <c r="AC2425" s="28">
        <f t="shared" si="3414"/>
        <v>3.3719500290493496E-7</v>
      </c>
      <c r="AD2425" s="28">
        <f t="shared" si="3415"/>
        <v>2.9665090832311179E-7</v>
      </c>
      <c r="AE2425" s="21">
        <f t="shared" si="3416"/>
        <v>33709.658149425821</v>
      </c>
      <c r="AF2425" s="10" cm="1">
        <f t="array" ref="AF2425">Lair(100000000/AE2425)</f>
        <v>2965.6427896411142</v>
      </c>
      <c r="AG2425" s="10">
        <f t="shared" si="3417"/>
        <v>1.0683363735695402E-2</v>
      </c>
      <c r="AH2425" s="10" t="b">
        <f t="shared" si="3412"/>
        <v>1</v>
      </c>
      <c r="AI2425" s="10">
        <f t="shared" ref="AI2425:AI2426" si="3542">$AF2425</f>
        <v>2965.6427896411142</v>
      </c>
      <c r="AJ2425">
        <v>7.0000000000000001E-3</v>
      </c>
      <c r="AK2425" s="3" cm="1">
        <f t="array" ref="AK2425">100000000/Lvac($AA2425)</f>
        <v>33709.655758437839</v>
      </c>
      <c r="AL2425" s="21">
        <f t="shared" si="3537"/>
        <v>7.9567097943586254E-2</v>
      </c>
      <c r="AM2425" s="10" cm="1">
        <f t="array" ref="AM2425">Lvac($AI2425)-$BA2425</f>
        <v>6.3229627112377784E-3</v>
      </c>
      <c r="AN2425" s="10">
        <f t="shared" ref="AN2425:AN2426" si="3543">$AK2425-($AX2425-$AW2425)</f>
        <v>-7.4241562157112639E-2</v>
      </c>
      <c r="AO2425" s="3">
        <f t="shared" ref="AO2425:AO2426" si="3544">AM2425/AJ2425</f>
        <v>0.90328038731968263</v>
      </c>
      <c r="AP2425" s="3">
        <v>0.93333912146980369</v>
      </c>
      <c r="AS2425" s="3">
        <f t="shared" si="3418"/>
        <v>-4.2415621646796353E-3</v>
      </c>
      <c r="AT2425" s="3" cm="1">
        <f t="array" ref="AT2425">AS2425-(100000000/LvacE($A2425)-$E2425)</f>
        <v>-5.1860304665751755E-5</v>
      </c>
      <c r="AU2425" t="s">
        <v>4701</v>
      </c>
      <c r="AV2425" t="s">
        <v>4818</v>
      </c>
      <c r="AW2425" s="3">
        <v>30505.72</v>
      </c>
      <c r="AX2425" s="3">
        <v>64215.45</v>
      </c>
      <c r="AY2425" s="3"/>
      <c r="AZ2425" s="10" cm="1">
        <f t="array" ref="AZ2425">Lair(100000000/($AX2425-$AW2425))</f>
        <v>2965.6364682486346</v>
      </c>
      <c r="BA2425" s="10">
        <f t="shared" ref="BA2425:BA2426" si="3545">100000000/($AX2425-$AW2425)</f>
        <v>2966.5025498572672</v>
      </c>
      <c r="BB2425" s="12">
        <v>390000000</v>
      </c>
      <c r="BC2425" s="3">
        <v>0.63500000000000001</v>
      </c>
      <c r="BD2425" s="12" cm="1">
        <f t="array" ref="BD2425">SfromgA($BB2425,$BA2425,"")</f>
        <v>5.0249546294933909</v>
      </c>
      <c r="BE2425" s="29">
        <f t="shared" ref="BE2425:BE2426" si="3546">(10^MAX(0.05, -0.312925054856973*((LN($BD2425))^(1/3)) + 0.454808404431693)-1)*100</f>
        <v>22.380739901896639</v>
      </c>
      <c r="BG2425" s="3"/>
      <c r="BH2425" s="3"/>
      <c r="BI2425" s="12">
        <f t="shared" ref="BI2425:BI2426" si="3547">IF($BB2425="",$BF2425,$BB2425)</f>
        <v>390000000</v>
      </c>
      <c r="BJ2425" s="29">
        <f t="shared" ref="BJ2425:BJ2426" si="3548">IF($BB2425="",$BH2425,$BE2425)</f>
        <v>22.380739901896639</v>
      </c>
      <c r="BK2425" s="3">
        <f t="shared" ref="BK2425:BK2426" si="3549">LN(BN2425*100000000/($AX2425-$AW2425)/$BI2425)</f>
        <v>-8.9674919907589015</v>
      </c>
      <c r="BL2425" s="13">
        <f>EXP(BK$4341*$AX2425+BK$4342)*$BI2425/(100000000/($AX2425-$AW2425))</f>
        <v>112.32390388774901</v>
      </c>
      <c r="BM2425" s="3">
        <f t="shared" ref="BM2425:BM2426" si="3550">LN(BL2425/$C2425)</f>
        <v>2.5241621191726491</v>
      </c>
      <c r="BN2425" s="16" cm="1">
        <f t="array" ref="BN2425">$C2425*EXP(poly_from_str(100000000/$E2425,BN$4342))</f>
        <v>16.760524026788833</v>
      </c>
      <c r="BO2425" s="3">
        <f t="shared" ref="BO2425:BO2426" si="3551">LN($C2425)</f>
        <v>2.1972245773362196</v>
      </c>
      <c r="BP2425" s="13">
        <f t="shared" ref="BP2425:BP2426" si="3552">LN(BL2425/BN2425)</f>
        <v>1.9023603354288718</v>
      </c>
      <c r="BY2425">
        <v>15968</v>
      </c>
    </row>
    <row r="2426" spans="1:77" hidden="1" x14ac:dyDescent="0.25">
      <c r="A2426" t="s">
        <v>3237</v>
      </c>
      <c r="B2426" s="2" t="str">
        <f t="shared" si="3411"/>
        <v/>
      </c>
      <c r="C2426">
        <v>90</v>
      </c>
      <c r="D2426" t="s">
        <v>134</v>
      </c>
      <c r="E2426">
        <v>33718.69</v>
      </c>
      <c r="F2426">
        <v>34825</v>
      </c>
      <c r="G2426" t="s">
        <v>5</v>
      </c>
      <c r="H2426" s="5" t="s">
        <v>8</v>
      </c>
      <c r="I2426">
        <v>68544</v>
      </c>
      <c r="J2426" t="s">
        <v>3</v>
      </c>
      <c r="K2426" s="5" t="s">
        <v>4</v>
      </c>
      <c r="L2426">
        <v>34825.49</v>
      </c>
      <c r="M2426" t="str">
        <f t="shared" si="3538"/>
        <v>e</v>
      </c>
      <c r="N2426" t="str">
        <f t="shared" si="3539"/>
        <v>7/2</v>
      </c>
      <c r="O2426">
        <v>68544.19</v>
      </c>
      <c r="P2426" t="str">
        <f t="shared" si="3540"/>
        <v>o</v>
      </c>
      <c r="Q2426" t="str">
        <f t="shared" si="3541"/>
        <v>9/2</v>
      </c>
      <c r="R2426">
        <v>24</v>
      </c>
      <c r="AA2426" s="10">
        <f t="shared" si="3413"/>
        <v>2964.848</v>
      </c>
      <c r="AB2426" s="3" cm="1">
        <f t="array" ref="AB2426">100000000/Lvac(AA2426)</f>
        <v>33718.694335330831</v>
      </c>
      <c r="AC2426" s="28">
        <f t="shared" si="3414"/>
        <v>3.3728541901642178E-7</v>
      </c>
      <c r="AD2426" s="28">
        <f t="shared" si="3415"/>
        <v>2.9657138857603648E-7</v>
      </c>
      <c r="AE2426" s="21">
        <f t="shared" si="3416"/>
        <v>33718.691890341666</v>
      </c>
      <c r="AF2426" s="10" cm="1">
        <f t="array" ref="AF2426">Lair(100000000/AE2426)</f>
        <v>2964.8482149946312</v>
      </c>
      <c r="AG2426" s="10">
        <f t="shared" si="3417"/>
        <v>1.0686411973789355E-2</v>
      </c>
      <c r="AH2426" s="10" t="b">
        <f t="shared" si="3412"/>
        <v>1</v>
      </c>
      <c r="AI2426" s="10">
        <f t="shared" si="3542"/>
        <v>2964.8482149946312</v>
      </c>
      <c r="AJ2426" s="10">
        <f>AL2426/AK2426*AI2426</f>
        <v>7.034313216305127E-3</v>
      </c>
      <c r="AK2426" s="23" cm="1">
        <f t="array" ref="AK2426">100000000/Lvac($AA2426)+0</f>
        <v>33718.694335330831</v>
      </c>
      <c r="AL2426" s="23">
        <f>MAX(0.08,0.007/$AA2426*$AE2426)</f>
        <v>0.08</v>
      </c>
      <c r="AM2426" s="10" cm="1">
        <f t="array" ref="AM2426">Lvac($AI2426)-$BA2426</f>
        <v>7.1328159401673474E-4</v>
      </c>
      <c r="AN2426" s="10">
        <f t="shared" si="3543"/>
        <v>-5.6646691737114452E-3</v>
      </c>
      <c r="AO2426" s="3">
        <f t="shared" si="3544"/>
        <v>0.10140031756950908</v>
      </c>
      <c r="AP2426" s="3">
        <v>7.0829032412252593E-2</v>
      </c>
      <c r="AS2426" s="3">
        <f t="shared" si="3418"/>
        <v>4.3353308283258229E-3</v>
      </c>
      <c r="AT2426" s="3" cm="1">
        <f t="array" ref="AT2426">AS2426-(100000000/LvacE($A2426)-$E2426)</f>
        <v>-5.1832517783623189E-5</v>
      </c>
      <c r="AU2426" t="s">
        <v>4756</v>
      </c>
      <c r="AV2426" t="s">
        <v>4896</v>
      </c>
      <c r="AW2426" s="3">
        <v>34825.49</v>
      </c>
      <c r="AX2426" s="3">
        <v>68544.19</v>
      </c>
      <c r="AY2426" s="3"/>
      <c r="AZ2426" s="10" cm="1">
        <f t="array" ref="AZ2426">Lair(100000000/($AX2426-$AW2426))</f>
        <v>2964.8475018901595</v>
      </c>
      <c r="BA2426" s="10">
        <f t="shared" si="3545"/>
        <v>2965.7133875268023</v>
      </c>
      <c r="BB2426" s="12">
        <v>1080000000</v>
      </c>
      <c r="BC2426" s="3">
        <v>0.65500000000000003</v>
      </c>
      <c r="BD2426" s="12" cm="1">
        <f t="array" ref="BD2426">SfromgA($BB2426,$BA2426,"")</f>
        <v>13.904156528976578</v>
      </c>
      <c r="BE2426" s="29">
        <f t="shared" si="3546"/>
        <v>12.201845430196357</v>
      </c>
      <c r="BG2426" s="3"/>
      <c r="BH2426" s="3"/>
      <c r="BI2426" s="12">
        <f t="shared" si="3547"/>
        <v>1080000000</v>
      </c>
      <c r="BJ2426" s="29">
        <f t="shared" si="3548"/>
        <v>12.201845430196357</v>
      </c>
      <c r="BK2426" s="3">
        <f t="shared" si="3549"/>
        <v>-7.6850556710080848</v>
      </c>
      <c r="BL2426" s="13">
        <f>EXP(BK$4341*$AX2426+BK$4342)*$BI2426/(100000000/($AX2426-$AW2426))</f>
        <v>223.92787317566126</v>
      </c>
      <c r="BM2426" s="3">
        <f t="shared" si="3550"/>
        <v>0.91151433492182166</v>
      </c>
      <c r="BN2426" s="16" cm="1">
        <f t="array" ref="BN2426">$C2426*EXP(poly_from_str(100000000/$E2426,BN$4342))</f>
        <v>167.38529684103403</v>
      </c>
      <c r="BO2426" s="3">
        <f t="shared" si="3551"/>
        <v>4.499809670330265</v>
      </c>
      <c r="BP2426" s="13">
        <f t="shared" si="3552"/>
        <v>0.2910256835450471</v>
      </c>
      <c r="BY2426">
        <v>159494</v>
      </c>
    </row>
    <row r="2427" spans="1:77" hidden="1" x14ac:dyDescent="0.25">
      <c r="A2427" t="s">
        <v>3238</v>
      </c>
      <c r="B2427" s="2" t="str">
        <f t="shared" si="3411"/>
        <v/>
      </c>
      <c r="C2427">
        <v>0</v>
      </c>
      <c r="E2427">
        <v>33719.050000000003</v>
      </c>
      <c r="R2427">
        <v>24</v>
      </c>
      <c r="S2427" t="s">
        <v>22</v>
      </c>
      <c r="AA2427" s="10">
        <f t="shared" si="3413"/>
        <v>2964.817</v>
      </c>
      <c r="AB2427" s="3" cm="1">
        <f t="array" ref="AB2427">100000000/Lvac(AA2427)</f>
        <v>33719.046881167873</v>
      </c>
      <c r="AC2427" s="28">
        <f t="shared" si="3414"/>
        <v>3.3728894565836611E-7</v>
      </c>
      <c r="AD2427" s="28">
        <f t="shared" si="3415"/>
        <v>2.9656828780605338E-7</v>
      </c>
      <c r="AE2427" s="21">
        <f t="shared" si="3416"/>
        <v>33719.048640122412</v>
      </c>
      <c r="AF2427" s="10" cm="1">
        <f t="array" ref="AF2427">Lair(100000000/AE2427)</f>
        <v>2964.8168453335365</v>
      </c>
      <c r="AG2427" s="10">
        <f t="shared" si="3417"/>
        <v>1.0686530885577066E-2</v>
      </c>
      <c r="AH2427" s="10" t="b">
        <f t="shared" si="3412"/>
        <v>1</v>
      </c>
      <c r="AI2427" s="10">
        <f t="shared" si="3420"/>
        <v>2964.817</v>
      </c>
      <c r="AJ2427">
        <v>3.0000000000000001E-3</v>
      </c>
      <c r="AK2427" s="3" cm="1">
        <f t="array" ref="AK2427">100000000/Lvac($AA2427)</f>
        <v>33719.046881167873</v>
      </c>
      <c r="AL2427" s="21">
        <f t="shared" ref="AL2427:AL2430" si="3553">AJ2427/AI2427*AK2427</f>
        <v>3.4119185313462391E-2</v>
      </c>
      <c r="AM2427" s="21"/>
      <c r="AN2427" s="21"/>
      <c r="AO2427" s="21"/>
      <c r="AP2427" s="21"/>
      <c r="AS2427" s="3">
        <f t="shared" si="3418"/>
        <v>-3.1188321299850941E-3</v>
      </c>
      <c r="AT2427" s="3" cm="1">
        <f t="array" ref="AT2427">AS2427-(100000000/LvacE($A2427)-$E2427)</f>
        <v>-5.1831426389981061E-5</v>
      </c>
      <c r="BB2427"/>
      <c r="BC2427"/>
      <c r="BD2427"/>
      <c r="BE2427"/>
      <c r="BF2427"/>
      <c r="BG2427"/>
      <c r="BH2427"/>
      <c r="BI2427"/>
      <c r="BJ2427"/>
      <c r="BN2427" s="16" cm="1">
        <f t="array" ref="BN2427">$C2427*EXP(poly_from_str(100000000/$E2427,BN$4342))</f>
        <v>0</v>
      </c>
      <c r="BO2427" s="16"/>
      <c r="BY2427" t="e">
        <v>#N/A</v>
      </c>
    </row>
    <row r="2428" spans="1:77" hidden="1" x14ac:dyDescent="0.25">
      <c r="A2428" t="s">
        <v>3239</v>
      </c>
      <c r="B2428" s="2" t="str">
        <f t="shared" si="3411"/>
        <v/>
      </c>
      <c r="C2428">
        <v>7</v>
      </c>
      <c r="D2428" t="s">
        <v>14</v>
      </c>
      <c r="E2428">
        <v>33722.47</v>
      </c>
      <c r="R2428">
        <v>24</v>
      </c>
      <c r="S2428" t="s">
        <v>22</v>
      </c>
      <c r="AA2428" s="10">
        <f t="shared" si="3413"/>
        <v>2964.5160000000001</v>
      </c>
      <c r="AB2428" s="3" cm="1">
        <f t="array" ref="AB2428">100000000/Lvac(AA2428)</f>
        <v>33722.470370849689</v>
      </c>
      <c r="AC2428" s="28">
        <f t="shared" si="3414"/>
        <v>3.3732319204888756E-7</v>
      </c>
      <c r="AD2428" s="28">
        <f t="shared" si="3415"/>
        <v>2.9653818032987819E-7</v>
      </c>
      <c r="AE2428" s="21">
        <f t="shared" si="3416"/>
        <v>33722.470161661375</v>
      </c>
      <c r="AF2428" s="10" cm="1">
        <f t="array" ref="AF2428">Lair(100000000/AE2428)</f>
        <v>2964.5160183903849</v>
      </c>
      <c r="AG2428" s="10">
        <f t="shared" si="3417"/>
        <v>1.0687685674634524E-2</v>
      </c>
      <c r="AH2428" s="10" t="b">
        <f t="shared" si="3412"/>
        <v>1</v>
      </c>
      <c r="AI2428" s="10">
        <f t="shared" si="3420"/>
        <v>2964.5160000000001</v>
      </c>
      <c r="AJ2428">
        <v>7.0000000000000001E-3</v>
      </c>
      <c r="AK2428" s="3" cm="1">
        <f t="array" ref="AK2428">100000000/Lvac($AA2428)</f>
        <v>33722.470370849689</v>
      </c>
      <c r="AL2428" s="21">
        <f t="shared" si="3553"/>
        <v>7.962759944488336E-2</v>
      </c>
      <c r="AM2428" s="21"/>
      <c r="AN2428" s="21"/>
      <c r="AO2428" s="21"/>
      <c r="AP2428" s="21"/>
      <c r="AS2428" s="3">
        <f t="shared" si="3418"/>
        <v>3.7084968789713457E-4</v>
      </c>
      <c r="AT2428" s="3" cm="1">
        <f t="array" ref="AT2428">AS2428-(100000000/LvacE($A2428)-$E2428)</f>
        <v>-5.1820854423567653E-5</v>
      </c>
      <c r="BB2428"/>
      <c r="BC2428"/>
      <c r="BD2428"/>
      <c r="BE2428"/>
      <c r="BF2428"/>
      <c r="BG2428"/>
      <c r="BH2428"/>
      <c r="BI2428"/>
      <c r="BJ2428"/>
      <c r="BN2428" s="16" cm="1">
        <f t="array" ref="BN2428">$C2428*EXP(poly_from_str(100000000/$E2428,BN$4342))</f>
        <v>13.011660024780204</v>
      </c>
      <c r="BO2428" s="16"/>
      <c r="BY2428" t="e">
        <v>#N/A</v>
      </c>
    </row>
    <row r="2429" spans="1:77" hidden="1" x14ac:dyDescent="0.25">
      <c r="A2429" t="s">
        <v>3240</v>
      </c>
      <c r="B2429" s="2" t="str">
        <f t="shared" si="3411"/>
        <v/>
      </c>
      <c r="C2429">
        <v>8</v>
      </c>
      <c r="D2429" t="s">
        <v>14</v>
      </c>
      <c r="E2429">
        <v>33724.78</v>
      </c>
      <c r="F2429">
        <v>31254</v>
      </c>
      <c r="G2429" t="s">
        <v>5</v>
      </c>
      <c r="H2429" s="5" t="s">
        <v>8</v>
      </c>
      <c r="I2429">
        <v>64979</v>
      </c>
      <c r="J2429" t="s">
        <v>3</v>
      </c>
      <c r="K2429" s="5" t="s">
        <v>8</v>
      </c>
      <c r="L2429">
        <v>31254.71</v>
      </c>
      <c r="M2429" t="str">
        <f>$G2429&amp;""</f>
        <v>e</v>
      </c>
      <c r="N2429" t="str">
        <f>$H2429&amp;""</f>
        <v>7/2</v>
      </c>
      <c r="O2429">
        <v>64979.55</v>
      </c>
      <c r="P2429" t="str">
        <f>$J2429&amp;""</f>
        <v>o</v>
      </c>
      <c r="Q2429" t="str">
        <f>$K2429&amp;""</f>
        <v>7/2</v>
      </c>
      <c r="R2429">
        <v>24</v>
      </c>
      <c r="AA2429" s="10">
        <f t="shared" si="3413"/>
        <v>2964.3130000000001</v>
      </c>
      <c r="AB2429" s="3" cm="1">
        <f t="array" ref="AB2429">100000000/Lvac(AA2429)</f>
        <v>33724.77962851285</v>
      </c>
      <c r="AC2429" s="28">
        <f t="shared" si="3414"/>
        <v>3.373462923787063E-7</v>
      </c>
      <c r="AD2429" s="28">
        <f t="shared" si="3415"/>
        <v>2.9651787528792125E-7</v>
      </c>
      <c r="AE2429" s="21">
        <f t="shared" si="3416"/>
        <v>33724.779838085764</v>
      </c>
      <c r="AF2429" s="10" cm="1">
        <f t="array" ref="AF2429">Lair(100000000/AE2429)</f>
        <v>2964.3129815783277</v>
      </c>
      <c r="AG2429" s="10">
        <f t="shared" si="3417"/>
        <v>1.0688464684483867E-2</v>
      </c>
      <c r="AH2429" s="10" t="b">
        <f t="shared" si="3412"/>
        <v>1</v>
      </c>
      <c r="AI2429" s="10">
        <f>$AF2429</f>
        <v>2964.3129815783277</v>
      </c>
      <c r="AJ2429">
        <v>7.0000000000000001E-3</v>
      </c>
      <c r="AK2429" s="3" cm="1">
        <f t="array" ref="AK2429">100000000/Lvac($AA2429)</f>
        <v>33724.77962851285</v>
      </c>
      <c r="AL2429" s="21">
        <f t="shared" si="3553"/>
        <v>7.9638506077686258E-2</v>
      </c>
      <c r="AM2429" s="10" cm="1">
        <f t="array" ref="AM2429">Lvac($AI2429)-$BA2429</f>
        <v>5.2895974813509383E-3</v>
      </c>
      <c r="AN2429" s="10">
        <f>$AK2429-($AX2429-$AW2429)</f>
        <v>-6.037148715404328E-2</v>
      </c>
      <c r="AO2429" s="3">
        <f>AM2429/AJ2429</f>
        <v>0.75565678305013406</v>
      </c>
      <c r="AP2429" s="3">
        <v>0.7582891042017893</v>
      </c>
      <c r="AS2429" s="3">
        <f t="shared" si="3418"/>
        <v>-3.7148714909562841E-4</v>
      </c>
      <c r="AT2429" s="3" cm="1">
        <f t="array" ref="AT2429">AS2429-(100000000/LvacE($A2429)-$E2429)</f>
        <v>-5.1813716709148139E-5</v>
      </c>
      <c r="AU2429" t="s">
        <v>4730</v>
      </c>
      <c r="AV2429" t="s">
        <v>4907</v>
      </c>
      <c r="AW2429" s="3">
        <v>31254.71</v>
      </c>
      <c r="AX2429" s="3">
        <v>64979.55</v>
      </c>
      <c r="AY2429" s="3"/>
      <c r="AZ2429" s="10" cm="1">
        <f t="array" ref="AZ2429">Lair(100000000/($AX2429-$AW2429))</f>
        <v>2964.3076932942972</v>
      </c>
      <c r="BA2429" s="10">
        <f>100000000/($AX2429-$AW2429)</f>
        <v>2965.173444855483</v>
      </c>
      <c r="BB2429" s="12">
        <v>14300000</v>
      </c>
      <c r="BC2429" s="3">
        <v>2.5999999999999999E-2</v>
      </c>
      <c r="BD2429" s="12" cm="1">
        <f t="array" ref="BD2429">SfromgA($BB2429,$BA2429,"")</f>
        <v>0.18400079674821307</v>
      </c>
      <c r="BE2429" s="29">
        <f>(10^MAX(0.05, -0.312925054856973*((LN($BD2429))^(1/3)) + 0.454808404431693)-1)*100</f>
        <v>572.5929554662581</v>
      </c>
      <c r="BG2429" s="3"/>
      <c r="BH2429" s="3"/>
      <c r="BI2429" s="12">
        <f>IF($BB2429="",$BF2429,$BB2429)</f>
        <v>14300000</v>
      </c>
      <c r="BJ2429" s="29">
        <f>IF($BB2429="",$BH2429,$BE2429)</f>
        <v>572.5929554662581</v>
      </c>
      <c r="BK2429" s="3">
        <f>LN(BN2429*100000000/($AX2429-$AW2429)/$BI2429)</f>
        <v>-5.7820408506644618</v>
      </c>
      <c r="BL2429" s="13">
        <f>EXP(BK$4341*$AX2429+BK$4342)*$BI2429/(100000000/($AX2429-$AW2429))</f>
        <v>3.8879856549924794</v>
      </c>
      <c r="BM2429" s="3">
        <f t="shared" ref="BM2429" si="3554">LN(BL2429/$C2429)</f>
        <v>-0.72155034464799717</v>
      </c>
      <c r="BN2429" s="16" cm="1">
        <f t="array" ref="BN2429">$C2429*EXP(poly_from_str(100000000/$E2429,BN$4342))</f>
        <v>14.865430808405444</v>
      </c>
      <c r="BO2429" s="3">
        <f>LN($C2429)</f>
        <v>2.0794415416798357</v>
      </c>
      <c r="BP2429" s="13">
        <f>LN(BL2429/BN2429)</f>
        <v>-1.3411472403911688</v>
      </c>
      <c r="BY2429">
        <v>14166</v>
      </c>
    </row>
    <row r="2430" spans="1:77" hidden="1" x14ac:dyDescent="0.25">
      <c r="A2430" t="s">
        <v>3241</v>
      </c>
      <c r="B2430" s="2" t="str">
        <f t="shared" si="3411"/>
        <v/>
      </c>
      <c r="C2430">
        <v>3</v>
      </c>
      <c r="E2430">
        <v>33730.57</v>
      </c>
      <c r="R2430">
        <v>24</v>
      </c>
      <c r="S2430" t="s">
        <v>22</v>
      </c>
      <c r="AA2430" s="10">
        <f t="shared" si="3413"/>
        <v>2963.8040000000001</v>
      </c>
      <c r="AB2430" s="3" cm="1">
        <f t="array" ref="AB2430">100000000/Lvac(AA2430)</f>
        <v>33730.571227036089</v>
      </c>
      <c r="AC2430" s="28">
        <f t="shared" si="3414"/>
        <v>3.3740422780993616E-7</v>
      </c>
      <c r="AD2430" s="28">
        <f t="shared" si="3415"/>
        <v>2.9646696264617936E-7</v>
      </c>
      <c r="AE2430" s="21">
        <f t="shared" si="3416"/>
        <v>33730.570534601604</v>
      </c>
      <c r="AF2430" s="10" cm="1">
        <f t="array" ref="AF2430">Lair(100000000/AE2430)</f>
        <v>2963.8040608447986</v>
      </c>
      <c r="AG2430" s="10">
        <f t="shared" si="3417"/>
        <v>1.0690418669223082E-2</v>
      </c>
      <c r="AH2430" s="10" t="b">
        <f t="shared" si="3412"/>
        <v>1</v>
      </c>
      <c r="AI2430" s="10">
        <f t="shared" si="3420"/>
        <v>2963.8040000000001</v>
      </c>
      <c r="AJ2430">
        <v>3.0000000000000001E-3</v>
      </c>
      <c r="AK2430" s="3" cm="1">
        <f t="array" ref="AK2430">100000000/Lvac($AA2430)</f>
        <v>33730.571227036089</v>
      </c>
      <c r="AL2430" s="21">
        <f t="shared" si="3553"/>
        <v>3.4142512015338487E-2</v>
      </c>
      <c r="AM2430" s="21"/>
      <c r="AN2430" s="21"/>
      <c r="AO2430" s="21"/>
      <c r="AP2430" s="21"/>
      <c r="AS2430" s="3">
        <f t="shared" si="3418"/>
        <v>1.2270360894035548E-3</v>
      </c>
      <c r="AT2430" s="3" cm="1">
        <f t="array" ref="AT2430">AS2430-(100000000/LvacE($A2430)-$E2430)</f>
        <v>-5.1795737817883492E-5</v>
      </c>
      <c r="BB2430"/>
      <c r="BC2430"/>
      <c r="BD2430"/>
      <c r="BE2430"/>
      <c r="BF2430"/>
      <c r="BG2430"/>
      <c r="BH2430"/>
      <c r="BI2430"/>
      <c r="BJ2430"/>
      <c r="BN2430" s="16" cm="1">
        <f t="array" ref="BN2430">$C2430*EXP(poly_from_str(100000000/$E2430,BN$4342))</f>
        <v>5.5697867157947663</v>
      </c>
      <c r="BO2430" s="16"/>
      <c r="BY2430" t="e">
        <v>#N/A</v>
      </c>
    </row>
    <row r="2431" spans="1:77" hidden="1" x14ac:dyDescent="0.25">
      <c r="A2431" t="s">
        <v>3242</v>
      </c>
      <c r="B2431" s="2" t="str">
        <f t="shared" si="3411"/>
        <v/>
      </c>
      <c r="C2431">
        <v>20</v>
      </c>
      <c r="D2431" t="s">
        <v>134</v>
      </c>
      <c r="E2431">
        <v>33735.279999999999</v>
      </c>
      <c r="F2431">
        <v>33659</v>
      </c>
      <c r="G2431" t="s">
        <v>5</v>
      </c>
      <c r="H2431" s="5" t="s">
        <v>18</v>
      </c>
      <c r="I2431">
        <v>67395</v>
      </c>
      <c r="J2431" t="s">
        <v>3</v>
      </c>
      <c r="K2431" s="5" t="s">
        <v>18</v>
      </c>
      <c r="L2431">
        <v>33659.99</v>
      </c>
      <c r="M2431" t="str">
        <f>$G2431&amp;""</f>
        <v>e</v>
      </c>
      <c r="N2431" t="str">
        <f>$H2431&amp;""</f>
        <v>5/2</v>
      </c>
      <c r="O2431">
        <v>67395.320000000007</v>
      </c>
      <c r="P2431" t="str">
        <f>$J2431&amp;""</f>
        <v>o</v>
      </c>
      <c r="Q2431" t="str">
        <f>$K2431&amp;""</f>
        <v>5/2</v>
      </c>
      <c r="R2431">
        <v>24</v>
      </c>
      <c r="AA2431" s="10">
        <f t="shared" si="3413"/>
        <v>2963.39</v>
      </c>
      <c r="AB2431" s="3" cm="1">
        <f t="array" ref="AB2431">100000000/Lvac(AA2431)</f>
        <v>33735.283345982702</v>
      </c>
      <c r="AC2431" s="28">
        <f t="shared" si="3414"/>
        <v>3.3745136482204507E-7</v>
      </c>
      <c r="AD2431" s="28">
        <f t="shared" si="3415"/>
        <v>2.964255523643269E-7</v>
      </c>
      <c r="AE2431" s="21">
        <f t="shared" si="3416"/>
        <v>33735.281457335863</v>
      </c>
      <c r="AF2431" s="10" cm="1">
        <f t="array" ref="AF2431">Lair(100000000/AE2431)</f>
        <v>2963.39016591063</v>
      </c>
      <c r="AG2431" s="10">
        <f t="shared" si="3417"/>
        <v>1.0692008703880134E-2</v>
      </c>
      <c r="AH2431" s="10" t="b">
        <f t="shared" si="3412"/>
        <v>1</v>
      </c>
      <c r="AI2431" s="10">
        <f>$AF2431</f>
        <v>2963.39016591063</v>
      </c>
      <c r="AJ2431" s="10">
        <f>AL2431/AK2431*AI2431</f>
        <v>7.0273965344085825E-3</v>
      </c>
      <c r="AK2431" s="23" cm="1">
        <f t="array" ref="AK2431">100000000/Lvac($AA2431)+0</f>
        <v>33735.283345982702</v>
      </c>
      <c r="AL2431" s="23">
        <f>MAX(0.08,0.007/$AA2431*$AE2431)</f>
        <v>0.08</v>
      </c>
      <c r="AM2431" s="10" cm="1">
        <f t="array" ref="AM2431">Lvac($AI2431)-$BA2431</f>
        <v>4.265346400643466E-3</v>
      </c>
      <c r="AN2431" s="10">
        <f>$AK2431-($AX2431-$AW2431)</f>
        <v>-4.6654017307446338E-2</v>
      </c>
      <c r="AO2431" s="3">
        <f>AM2431/AJ2431</f>
        <v>0.60695968695644875</v>
      </c>
      <c r="AP2431" s="3">
        <v>0.58334473886664895</v>
      </c>
      <c r="AS2431" s="3">
        <f t="shared" si="3418"/>
        <v>3.3459827027400024E-3</v>
      </c>
      <c r="AT2431" s="3" cm="1">
        <f t="array" ref="AT2431">AS2431-(100000000/LvacE($A2431)-$E2431)</f>
        <v>-5.1781069487333298E-5</v>
      </c>
      <c r="AU2431" t="s">
        <v>4890</v>
      </c>
      <c r="AV2431" t="s">
        <v>4889</v>
      </c>
      <c r="AW2431" s="3">
        <v>33659.99</v>
      </c>
      <c r="AX2431" s="3">
        <v>67395.320000000007</v>
      </c>
      <c r="AY2431" s="3"/>
      <c r="AZ2431" s="10" cm="1">
        <f t="array" ref="AZ2431">Lair(100000000/($AX2431-$AW2431))</f>
        <v>2963.3859016232618</v>
      </c>
      <c r="BA2431" s="10">
        <f>100000000/($AX2431-$AW2431)</f>
        <v>2964.2514242487023</v>
      </c>
      <c r="BB2431" s="12">
        <v>345000000</v>
      </c>
      <c r="BC2431" s="3">
        <v>0.32900000000000001</v>
      </c>
      <c r="BD2431" s="12" cm="1">
        <f t="array" ref="BD2431">SfromgA($BB2431,$BA2431,"")</f>
        <v>4.435040260166514</v>
      </c>
      <c r="BE2431" s="29">
        <f>(10^MAX(0.05, -0.312925054856973*((LN($BD2431))^(1/3)) + 0.454808404431693)-1)*100</f>
        <v>25.150757721596094</v>
      </c>
      <c r="BG2431" s="3"/>
      <c r="BH2431" s="3"/>
      <c r="BI2431" s="12">
        <f>IF($BB2431="",$BF2431,$BB2431)</f>
        <v>345000000</v>
      </c>
      <c r="BJ2431" s="29">
        <f>IF($BB2431="",$BH2431,$BE2431)</f>
        <v>25.150757721596094</v>
      </c>
      <c r="BK2431" s="3">
        <f>LN(BN2431*100000000/($AX2431-$AW2431)/$BI2431)</f>
        <v>-8.0508951448541346</v>
      </c>
      <c r="BL2431" s="13">
        <f>EXP(BK$4341*$AX2431+BK$4342)*$BI2431/(100000000/($AX2431-$AW2431))</f>
        <v>78.095817191689918</v>
      </c>
      <c r="BM2431" s="3">
        <f t="shared" ref="BM2431" si="3555">LN(BL2431/$C2431)</f>
        <v>1.3622042247727812</v>
      </c>
      <c r="BN2431" s="16" cm="1">
        <f t="array" ref="BN2431">$C2431*EXP(poly_from_str(100000000/$E2431,BN$4342))</f>
        <v>37.106049711814158</v>
      </c>
      <c r="BO2431" s="3">
        <f>LN($C2431)</f>
        <v>2.9957322735539909</v>
      </c>
      <c r="BP2431" s="13">
        <f>LN(BL2431/BN2431)</f>
        <v>0.74415647699856824</v>
      </c>
      <c r="BY2431">
        <v>35368</v>
      </c>
    </row>
    <row r="2432" spans="1:77" hidden="1" x14ac:dyDescent="0.25">
      <c r="A2432" t="s">
        <v>3243</v>
      </c>
      <c r="B2432" s="2" t="str">
        <f t="shared" si="3411"/>
        <v/>
      </c>
      <c r="C2432">
        <v>0</v>
      </c>
      <c r="E2432">
        <v>33735.81</v>
      </c>
      <c r="R2432">
        <v>24</v>
      </c>
      <c r="S2432" t="s">
        <v>22</v>
      </c>
      <c r="AA2432" s="10">
        <f t="shared" si="3413"/>
        <v>2963.3440000000001</v>
      </c>
      <c r="AB2432" s="3" cm="1">
        <f t="array" ref="AB2432">100000000/Lvac(AA2432)</f>
        <v>33735.806996021885</v>
      </c>
      <c r="AC2432" s="28">
        <f t="shared" si="3414"/>
        <v>3.3745660308084381E-7</v>
      </c>
      <c r="AD2432" s="28">
        <f t="shared" si="3415"/>
        <v>2.9642095122192264E-7</v>
      </c>
      <c r="AE2432" s="21">
        <f t="shared" si="3416"/>
        <v>33735.808691669379</v>
      </c>
      <c r="AF2432" s="10" cm="1">
        <f t="array" ref="AF2432">Lair(100000000/AE2432)</f>
        <v>2963.3438510482874</v>
      </c>
      <c r="AG2432" s="10">
        <f t="shared" si="3417"/>
        <v>1.0692185415534256E-2</v>
      </c>
      <c r="AH2432" s="10" t="b">
        <f t="shared" si="3412"/>
        <v>1</v>
      </c>
      <c r="AI2432" s="10">
        <f t="shared" si="3420"/>
        <v>2963.3440000000001</v>
      </c>
      <c r="AJ2432">
        <v>3.0000000000000001E-3</v>
      </c>
      <c r="AK2432" s="3" cm="1">
        <f t="array" ref="AK2432">100000000/Lvac($AA2432)</f>
        <v>33735.806996021885</v>
      </c>
      <c r="AL2432" s="21">
        <f t="shared" ref="AL2432:AL2435" si="3556">AJ2432/AI2432*AK2432</f>
        <v>3.4153112493205538E-2</v>
      </c>
      <c r="AM2432" s="21"/>
      <c r="AN2432" s="21"/>
      <c r="AO2432" s="21"/>
      <c r="AP2432" s="21"/>
      <c r="AS2432" s="3">
        <f t="shared" si="3418"/>
        <v>-3.0039781122468412E-3</v>
      </c>
      <c r="AT2432" s="3" cm="1">
        <f t="array" ref="AT2432">AS2432-(100000000/LvacE($A2432)-$E2432)</f>
        <v>-5.1779439672827721E-5</v>
      </c>
      <c r="BB2432"/>
      <c r="BC2432"/>
      <c r="BD2432"/>
      <c r="BE2432"/>
      <c r="BF2432"/>
      <c r="BG2432"/>
      <c r="BH2432"/>
      <c r="BI2432"/>
      <c r="BJ2432"/>
      <c r="BN2432" s="16" cm="1">
        <f t="array" ref="BN2432">$C2432*EXP(poly_from_str(100000000/$E2432,BN$4342))</f>
        <v>0</v>
      </c>
      <c r="BO2432" s="16"/>
      <c r="BY2432" t="e">
        <v>#N/A</v>
      </c>
    </row>
    <row r="2433" spans="1:77" hidden="1" x14ac:dyDescent="0.25">
      <c r="A2433" t="s">
        <v>3244</v>
      </c>
      <c r="B2433" s="2" t="str">
        <f t="shared" si="3411"/>
        <v/>
      </c>
      <c r="C2433">
        <v>2</v>
      </c>
      <c r="E2433">
        <v>33739.360000000001</v>
      </c>
      <c r="F2433">
        <v>36642</v>
      </c>
      <c r="G2433" t="s">
        <v>5</v>
      </c>
      <c r="H2433" s="5" t="s">
        <v>15</v>
      </c>
      <c r="I2433">
        <v>70381</v>
      </c>
      <c r="J2433" t="s">
        <v>3</v>
      </c>
      <c r="K2433" s="5" t="s">
        <v>15</v>
      </c>
      <c r="L2433">
        <v>36642.129999999997</v>
      </c>
      <c r="M2433" t="str">
        <f>$G2433&amp;""</f>
        <v>e</v>
      </c>
      <c r="N2433" t="str">
        <f>$H2433&amp;""</f>
        <v>13/2</v>
      </c>
      <c r="O2433">
        <v>70381.48</v>
      </c>
      <c r="P2433" t="str">
        <f>$J2433&amp;""</f>
        <v>o</v>
      </c>
      <c r="Q2433" t="str">
        <f>$K2433&amp;""</f>
        <v>13/2</v>
      </c>
      <c r="R2433">
        <v>24</v>
      </c>
      <c r="AA2433" s="10">
        <f t="shared" si="3413"/>
        <v>2963.0320000000002</v>
      </c>
      <c r="AB2433" s="3" cm="1">
        <f t="array" ref="AB2433">100000000/Lvac(AA2433)</f>
        <v>33739.359138423897</v>
      </c>
      <c r="AC2433" s="28">
        <f t="shared" si="3414"/>
        <v>3.3749213643322109E-7</v>
      </c>
      <c r="AD2433" s="28">
        <f t="shared" si="3415"/>
        <v>2.9638974347356679E-7</v>
      </c>
      <c r="AE2433" s="21">
        <f t="shared" si="3416"/>
        <v>33739.35962484467</v>
      </c>
      <c r="AF2433" s="10" cm="1">
        <f t="array" ref="AF2433">Lair(100000000/AE2433)</f>
        <v>2963.0319572800627</v>
      </c>
      <c r="AG2433" s="10">
        <f t="shared" si="3417"/>
        <v>1.0693384198757202E-2</v>
      </c>
      <c r="AH2433" s="10" t="b">
        <f t="shared" si="3412"/>
        <v>1</v>
      </c>
      <c r="AI2433" s="10">
        <f>$AF2433</f>
        <v>2963.0319572800627</v>
      </c>
      <c r="AJ2433">
        <v>3.0000000000000001E-3</v>
      </c>
      <c r="AK2433" s="3" cm="1">
        <f t="array" ref="AK2433">100000000/Lvac($AA2433)</f>
        <v>33739.359138423897</v>
      </c>
      <c r="AL2433" s="21">
        <f t="shared" si="3556"/>
        <v>3.41603056850543E-2</v>
      </c>
      <c r="AM2433" s="10" cm="1">
        <f t="array" ref="AM2433">Lvac($AI2433)-$BA2433</f>
        <v>-8.4551279178413097E-4</v>
      </c>
      <c r="AN2433" s="10">
        <f>$AK2433-($AX2433-$AW2433)</f>
        <v>9.1384238985483535E-3</v>
      </c>
      <c r="AO2433" s="3">
        <f>AM2433/AJ2433</f>
        <v>-0.28183759726137697</v>
      </c>
      <c r="AP2433" s="3">
        <v>-0.2675940816819396</v>
      </c>
      <c r="AS2433" s="3">
        <f t="shared" si="3418"/>
        <v>-8.6157610348891467E-4</v>
      </c>
      <c r="AT2433" s="3" cm="1">
        <f t="array" ref="AT2433">AS2433-(100000000/LvacE($A2433)-$E2433)</f>
        <v>-5.1768336561508477E-5</v>
      </c>
      <c r="AU2433" t="s">
        <v>4788</v>
      </c>
      <c r="AV2433" t="s">
        <v>4871</v>
      </c>
      <c r="AW2433" s="3">
        <v>36642.129999999997</v>
      </c>
      <c r="AX2433" s="3">
        <v>70381.48</v>
      </c>
      <c r="AY2433" s="3"/>
      <c r="AZ2433" s="10" cm="1">
        <f t="array" ref="AZ2433">Lair(100000000/($AX2433-$AW2433))</f>
        <v>2963.0328025829308</v>
      </c>
      <c r="BA2433" s="10">
        <f>100000000/($AX2433-$AW2433)</f>
        <v>2963.898237517913</v>
      </c>
      <c r="BB2433" s="12">
        <v>7420000</v>
      </c>
      <c r="BC2433" s="3">
        <v>5.3999999999999999E-2</v>
      </c>
      <c r="BD2433" s="12" cm="1">
        <f t="array" ref="BD2433">SfromgA($BB2433,$BA2433,"")</f>
        <v>9.5351412449850889E-2</v>
      </c>
      <c r="BE2433" s="29">
        <f>(10^MAX(0.05, -0.312925054856973*((LN($BD2433))^(1/3)) + 0.454808404431693)-1)*100</f>
        <v>642.76965818941642</v>
      </c>
      <c r="BG2433" s="3"/>
      <c r="BH2433" s="3"/>
      <c r="BI2433" s="12">
        <f>IF($BB2433="",$BF2433,$BB2433)</f>
        <v>7420000</v>
      </c>
      <c r="BJ2433" s="29">
        <f>IF($BB2433="",$BH2433,$BE2433)</f>
        <v>642.76965818941642</v>
      </c>
      <c r="BK2433" s="3">
        <f>LN(BN2433*100000000/($AX2433-$AW2433)/$BI2433)</f>
        <v>-6.5148399614359809</v>
      </c>
      <c r="BL2433" s="13">
        <f>EXP(BK$4341*$AX2433+BK$4342)*$BI2433/(100000000/($AX2433-$AW2433))</f>
        <v>1.3388370947085908</v>
      </c>
      <c r="BM2433" s="3">
        <f t="shared" ref="BM2433" si="3557">LN(BL2433/$C2433)</f>
        <v>-0.40134578315777847</v>
      </c>
      <c r="BN2433" s="16" cm="1">
        <f t="array" ref="BN2433">$C2433*EXP(poly_from_str(100000000/$E2433,BN$4342))</f>
        <v>3.7083572941317042</v>
      </c>
      <c r="BO2433" s="3">
        <f>LN($C2433)</f>
        <v>0.69314718055994529</v>
      </c>
      <c r="BP2433" s="13">
        <f>LN(BL2433/BN2433)</f>
        <v>-1.0187876033000396</v>
      </c>
      <c r="BY2433">
        <v>3535</v>
      </c>
    </row>
    <row r="2434" spans="1:77" hidden="1" x14ac:dyDescent="0.25">
      <c r="A2434" t="s">
        <v>3245</v>
      </c>
      <c r="B2434" s="2" t="str">
        <f t="shared" ref="B2434:B2497" si="3558">IF(OR(A2434=A2433,A2434=A2435),IF(B2433="",1,B2433+1),"")</f>
        <v/>
      </c>
      <c r="C2434">
        <v>2</v>
      </c>
      <c r="D2434" t="s">
        <v>14</v>
      </c>
      <c r="E2434">
        <v>33740.69</v>
      </c>
      <c r="R2434">
        <v>24</v>
      </c>
      <c r="S2434" t="s">
        <v>22</v>
      </c>
      <c r="AA2434" s="10">
        <f t="shared" si="3413"/>
        <v>2962.915</v>
      </c>
      <c r="AB2434" s="3" cm="1">
        <f t="array" ref="AB2434">100000000/Lvac(AA2434)</f>
        <v>33740.691384677608</v>
      </c>
      <c r="AC2434" s="28">
        <f t="shared" si="3414"/>
        <v>3.3750546336968829E-7</v>
      </c>
      <c r="AD2434" s="28">
        <f t="shared" si="3415"/>
        <v>2.9637804056798969E-7</v>
      </c>
      <c r="AE2434" s="21">
        <f t="shared" si="3416"/>
        <v>33740.690602875213</v>
      </c>
      <c r="AF2434" s="10" cm="1">
        <f t="array" ref="AF2434">Lair(100000000/AE2434)</f>
        <v>2962.915068656429</v>
      </c>
      <c r="AG2434" s="10">
        <f t="shared" si="3417"/>
        <v>1.0693833840099632E-2</v>
      </c>
      <c r="AH2434" s="10" t="b">
        <f t="shared" ref="AH2434:AH2497" si="3559">ABS(AE2434-AB2434)&lt;AG2434</f>
        <v>1</v>
      </c>
      <c r="AI2434" s="10">
        <f t="shared" si="3420"/>
        <v>2962.915</v>
      </c>
      <c r="AJ2434">
        <v>7.0000000000000001E-3</v>
      </c>
      <c r="AK2434" s="3" cm="1">
        <f t="array" ref="AK2434">100000000/Lvac($AA2434)</f>
        <v>33740.691384677608</v>
      </c>
      <c r="AL2434" s="21">
        <f t="shared" si="3556"/>
        <v>7.9713673761394863E-2</v>
      </c>
      <c r="AM2434" s="21"/>
      <c r="AN2434" s="21"/>
      <c r="AO2434" s="21"/>
      <c r="AP2434" s="21"/>
      <c r="AS2434" s="3">
        <f t="shared" si="3418"/>
        <v>1.3846776055288501E-3</v>
      </c>
      <c r="AT2434" s="3" cm="1">
        <f t="array" ref="AT2434">AS2434-(100000000/LvacE($A2434)-$E2434)</f>
        <v>-5.1764174713753164E-5</v>
      </c>
      <c r="BB2434"/>
      <c r="BC2434"/>
      <c r="BD2434"/>
      <c r="BE2434"/>
      <c r="BF2434"/>
      <c r="BG2434"/>
      <c r="BH2434"/>
      <c r="BI2434"/>
      <c r="BJ2434"/>
      <c r="BN2434" s="16" cm="1">
        <f t="array" ref="BN2434">$C2434*EXP(poly_from_str(100000000/$E2434,BN$4342))</f>
        <v>3.707623108518689</v>
      </c>
      <c r="BO2434" s="16"/>
      <c r="BY2434" t="e">
        <v>#N/A</v>
      </c>
    </row>
    <row r="2435" spans="1:77" hidden="1" x14ac:dyDescent="0.25">
      <c r="A2435" t="s">
        <v>3246</v>
      </c>
      <c r="B2435" s="2" t="str">
        <f t="shared" si="3558"/>
        <v/>
      </c>
      <c r="C2435">
        <v>9</v>
      </c>
      <c r="D2435" t="s">
        <v>14</v>
      </c>
      <c r="E2435">
        <v>33758.18</v>
      </c>
      <c r="F2435">
        <v>29835</v>
      </c>
      <c r="G2435" t="s">
        <v>5</v>
      </c>
      <c r="H2435" s="5" t="s">
        <v>4</v>
      </c>
      <c r="I2435">
        <v>63593</v>
      </c>
      <c r="J2435" t="s">
        <v>3</v>
      </c>
      <c r="K2435" s="5" t="s">
        <v>4</v>
      </c>
      <c r="L2435">
        <v>29835.09</v>
      </c>
      <c r="M2435" t="str">
        <f t="shared" ref="M2435:M2437" si="3560">$G2435&amp;""</f>
        <v>e</v>
      </c>
      <c r="N2435" t="str">
        <f t="shared" ref="N2435:N2437" si="3561">$H2435&amp;""</f>
        <v>9/2</v>
      </c>
      <c r="O2435">
        <v>63593.35</v>
      </c>
      <c r="P2435" t="str">
        <f t="shared" ref="P2435:P2437" si="3562">$J2435&amp;""</f>
        <v>o</v>
      </c>
      <c r="Q2435" t="str">
        <f t="shared" ref="Q2435:Q2437" si="3563">$K2435&amp;""</f>
        <v>9/2</v>
      </c>
      <c r="R2435">
        <v>24</v>
      </c>
      <c r="AA2435" s="10">
        <f t="shared" ref="AA2435:AA2498" si="3564">ROUND($A2435,3)+0</f>
        <v>2961.38</v>
      </c>
      <c r="AB2435" s="3" cm="1">
        <f t="array" ref="AB2435">100000000/Lvac(AA2435)</f>
        <v>33758.179749717085</v>
      </c>
      <c r="AC2435" s="28">
        <f t="shared" ref="AC2435:AC2498" si="3565">0.001/AA2435</f>
        <v>3.3768040575677553E-7</v>
      </c>
      <c r="AD2435" s="28">
        <f t="shared" ref="AD2435:AD2498" si="3566">0.01/AB2435</f>
        <v>2.9622450245066331E-7</v>
      </c>
      <c r="AE2435" s="21">
        <f t="shared" ref="AE2435:AE2498" si="3567">($AB2435/$AC2435^2+$E2435/$AD2435^2)/(1/$AC2435^2+1/$AD2435^2)</f>
        <v>33758.17989115676</v>
      </c>
      <c r="AF2435" s="10" cm="1">
        <f t="array" ref="AF2435">Lair(100000000/AE2435)</f>
        <v>2961.3799875918971</v>
      </c>
      <c r="AG2435" s="10">
        <f t="shared" ref="AG2435:AG2498" si="3568">0.0005/$AA2435*AB2435+0.005</f>
        <v>1.0699737917747313E-2</v>
      </c>
      <c r="AH2435" s="10" t="b">
        <f t="shared" si="3559"/>
        <v>1</v>
      </c>
      <c r="AI2435" s="10">
        <f t="shared" ref="AI2435:AI2437" si="3569">$AF2435</f>
        <v>2961.3799875918971</v>
      </c>
      <c r="AJ2435">
        <v>7.0000000000000001E-3</v>
      </c>
      <c r="AK2435" s="3" cm="1">
        <f t="array" ref="AK2435">100000000/Lvac($AA2435)</f>
        <v>33758.179749717085</v>
      </c>
      <c r="AL2435" s="21">
        <f t="shared" si="3556"/>
        <v>7.9796331182806893E-2</v>
      </c>
      <c r="AM2435" s="10" cm="1">
        <f t="array" ref="AM2435">Lvac($AI2435)-$BA2435</f>
        <v>7.0294506085701869E-3</v>
      </c>
      <c r="AN2435" s="10">
        <f t="shared" ref="AN2435:AN2437" si="3570">$AK2435-($AX2435-$AW2435)</f>
        <v>-8.025028291012859E-2</v>
      </c>
      <c r="AO2435" s="3">
        <f t="shared" ref="AO2435:AO2437" si="3571">AM2435/AJ2435</f>
        <v>1.004207229795741</v>
      </c>
      <c r="AP2435" s="3">
        <v>1.0059802560655433</v>
      </c>
      <c r="AS2435" s="3">
        <f t="shared" ref="AS2435:AS2498" si="3572">$AB2435-$E2435</f>
        <v>-2.5028291565831751E-4</v>
      </c>
      <c r="AT2435" s="3" cm="1">
        <f t="array" ref="AT2435">AS2435-(100000000/LvacE($A2435)-$E2435)</f>
        <v>-5.1709117542486638E-5</v>
      </c>
      <c r="AU2435" t="s">
        <v>4692</v>
      </c>
      <c r="AV2435" t="s">
        <v>4835</v>
      </c>
      <c r="AW2435" s="3">
        <v>29835.09</v>
      </c>
      <c r="AX2435" s="3">
        <v>63593.35</v>
      </c>
      <c r="AY2435" s="3"/>
      <c r="AZ2435" s="10" cm="1">
        <f t="array" ref="AZ2435">Lair(100000000/($AX2435-$AW2435))</f>
        <v>2961.372959886296</v>
      </c>
      <c r="BA2435" s="10">
        <f t="shared" ref="BA2435:BA2437" si="3573">100000000/($AX2435-$AW2435)</f>
        <v>2962.2379826448405</v>
      </c>
      <c r="BB2435" s="12">
        <v>57800000</v>
      </c>
      <c r="BC2435" s="3">
        <v>0.17699999999999999</v>
      </c>
      <c r="BD2435" s="12" cm="1">
        <f t="array" ref="BD2435">SfromgA($BB2435,$BA2435,"")</f>
        <v>0.74151687207878736</v>
      </c>
      <c r="BE2435" s="29">
        <f t="shared" ref="BE2435:BE2437" si="3574">(10^MAX(0.05, -0.312925054856973*((LN($BD2435))^(1/3)) + 0.454808404431693)-1)*100</f>
        <v>361.39311601793656</v>
      </c>
      <c r="BG2435" s="3"/>
      <c r="BH2435" s="3"/>
      <c r="BI2435" s="12">
        <f t="shared" ref="BI2435:BI2437" si="3575">IF($BB2435="",$BF2435,$BB2435)</f>
        <v>57800000</v>
      </c>
      <c r="BJ2435" s="29">
        <f t="shared" ref="BJ2435:BJ2437" si="3576">IF($BB2435="",$BH2435,$BE2435)</f>
        <v>361.39311601793656</v>
      </c>
      <c r="BK2435" s="3">
        <f t="shared" ref="BK2435:BK2437" si="3577">LN(BN2435*100000000/($AX2435-$AW2435)/$BI2435)</f>
        <v>-7.0669563569539937</v>
      </c>
      <c r="BL2435" s="13">
        <f>EXP(BK$4341*$AX2435+BK$4342)*$BI2435/(100000000/($AX2435-$AW2435))</f>
        <v>17.477854026095635</v>
      </c>
      <c r="BM2435" s="3">
        <f t="shared" ref="BM2435:BM2437" si="3578">LN(BL2435/$C2435)</f>
        <v>0.66371001796880447</v>
      </c>
      <c r="BN2435" s="16" cm="1">
        <f t="array" ref="BN2435">$C2435*EXP(poly_from_str(100000000/$E2435,BN$4342))</f>
        <v>16.640552531062628</v>
      </c>
      <c r="BO2435" s="3">
        <f t="shared" ref="BO2435:BO2437" si="3579">LN($C2435)</f>
        <v>2.1972245773362196</v>
      </c>
      <c r="BP2435" s="13">
        <f t="shared" ref="BP2435:BP2437" si="3580">LN(BL2435/BN2435)</f>
        <v>4.9091955471490423E-2</v>
      </c>
      <c r="BY2435">
        <v>15868</v>
      </c>
    </row>
    <row r="2436" spans="1:77" hidden="1" x14ac:dyDescent="0.25">
      <c r="A2436" t="s">
        <v>3247</v>
      </c>
      <c r="B2436" s="2" t="str">
        <f t="shared" si="3558"/>
        <v/>
      </c>
      <c r="C2436">
        <v>30</v>
      </c>
      <c r="D2436" t="s">
        <v>170</v>
      </c>
      <c r="E2436">
        <v>33763.120000000003</v>
      </c>
      <c r="F2436">
        <v>50647</v>
      </c>
      <c r="G2436" t="s">
        <v>5</v>
      </c>
      <c r="H2436" s="5" t="s">
        <v>16</v>
      </c>
      <c r="I2436">
        <v>84410</v>
      </c>
      <c r="J2436" t="s">
        <v>3</v>
      </c>
      <c r="K2436" s="5" t="s">
        <v>4</v>
      </c>
      <c r="L2436">
        <v>50647.35</v>
      </c>
      <c r="M2436" t="str">
        <f t="shared" si="3560"/>
        <v>e</v>
      </c>
      <c r="N2436" t="str">
        <f t="shared" si="3561"/>
        <v>11/2</v>
      </c>
      <c r="O2436">
        <v>84410.63</v>
      </c>
      <c r="P2436" t="str">
        <f t="shared" si="3562"/>
        <v>o</v>
      </c>
      <c r="Q2436" t="str">
        <f t="shared" si="3563"/>
        <v>9/2</v>
      </c>
      <c r="R2436">
        <v>24</v>
      </c>
      <c r="AA2436" s="10">
        <f t="shared" si="3564"/>
        <v>2960.9470000000001</v>
      </c>
      <c r="AB2436" s="3" cm="1">
        <f t="array" ref="AB2436">100000000/Lvac(AA2436)</f>
        <v>33763.116228367035</v>
      </c>
      <c r="AC2436" s="28">
        <f t="shared" si="3565"/>
        <v>3.3772978712553787E-7</v>
      </c>
      <c r="AD2436" s="28">
        <f t="shared" si="3566"/>
        <v>2.9618119169930821E-7</v>
      </c>
      <c r="AE2436" s="21">
        <f t="shared" si="3567"/>
        <v>33763.118360331224</v>
      </c>
      <c r="AF2436" s="10" cm="1">
        <f t="array" ref="AF2436">Lair(100000000/AE2436)</f>
        <v>2960.9468130235064</v>
      </c>
      <c r="AG2436" s="10">
        <f t="shared" si="3568"/>
        <v>1.0701405028250597E-2</v>
      </c>
      <c r="AH2436" s="10" t="b">
        <f t="shared" si="3559"/>
        <v>1</v>
      </c>
      <c r="AI2436" s="10">
        <f t="shared" si="3569"/>
        <v>2960.9468130235064</v>
      </c>
      <c r="AJ2436" s="10">
        <f>AL2436/AK2436*AI2436</f>
        <v>8.7697675563957085E-3</v>
      </c>
      <c r="AK2436" s="16" cm="1">
        <f t="array" ref="AK2436">100000000/Lvac($AA2436)-0</f>
        <v>33763.116228367035</v>
      </c>
      <c r="AL2436" s="16">
        <f>MAX(0.1,0.007/$AA2436*$AE2436)</f>
        <v>0.1</v>
      </c>
      <c r="AM2436" s="10" cm="1">
        <f t="array" ref="AM2436">Lvac($AI2436)-$BA2436</f>
        <v>1.417949520964612E-2</v>
      </c>
      <c r="AN2436" s="10">
        <f t="shared" si="3570"/>
        <v>-0.1637716329714749</v>
      </c>
      <c r="AO2436" s="3">
        <f t="shared" si="3571"/>
        <v>1.6168610078274137</v>
      </c>
      <c r="AP2436" s="3">
        <v>1.6381867739318408</v>
      </c>
      <c r="AS2436" s="3">
        <f t="shared" si="3572"/>
        <v>-3.7716329679824412E-3</v>
      </c>
      <c r="AT2436" s="3" cm="1">
        <f t="array" ref="AT2436">AS2436-(100000000/LvacE($A2436)-$E2436)</f>
        <v>-5.1693459681700915E-5</v>
      </c>
      <c r="AU2436" t="s">
        <v>4932</v>
      </c>
      <c r="AV2436" t="s">
        <v>4928</v>
      </c>
      <c r="AW2436" s="3">
        <v>50647.35</v>
      </c>
      <c r="AX2436" s="3">
        <v>84410.63</v>
      </c>
      <c r="AY2436" s="3"/>
      <c r="AZ2436" s="10" cm="1">
        <f t="array" ref="AZ2436">Lair(100000000/($AX2436-$AW2436))</f>
        <v>2960.9326370481085</v>
      </c>
      <c r="BA2436" s="10">
        <f t="shared" si="3573"/>
        <v>2961.7975504749534</v>
      </c>
      <c r="BB2436" s="12">
        <v>1980000000</v>
      </c>
      <c r="BC2436" s="3">
        <v>0.59</v>
      </c>
      <c r="BD2436" s="12" cm="1">
        <f t="array" ref="BD2436">SfromgA($BB2436,$BA2436,"")</f>
        <v>25.390114477171057</v>
      </c>
      <c r="BE2436" s="29">
        <f t="shared" si="3574"/>
        <v>12.201845430196357</v>
      </c>
      <c r="BG2436" s="3"/>
      <c r="BH2436" s="3"/>
      <c r="BI2436" s="12">
        <f t="shared" si="3575"/>
        <v>1980000000</v>
      </c>
      <c r="BJ2436" s="29">
        <f t="shared" si="3576"/>
        <v>12.201845430196357</v>
      </c>
      <c r="BK2436" s="3">
        <f t="shared" si="3577"/>
        <v>-9.3977446238640656</v>
      </c>
      <c r="BL2436" s="13">
        <f>EXP(BK$4341*$AX2436+BK$4342)*$BI2436/(100000000/($AX2436-$AW2436))</f>
        <v>123.1307125632633</v>
      </c>
      <c r="BM2436" s="3">
        <f t="shared" si="3578"/>
        <v>1.4120491132067152</v>
      </c>
      <c r="BN2436" s="16" cm="1">
        <f t="array" ref="BN2436">$C2436*EXP(poly_from_str(100000000/$E2436,BN$4342))</f>
        <v>55.426976419942015</v>
      </c>
      <c r="BO2436" s="3">
        <f t="shared" si="3579"/>
        <v>3.4011973816621555</v>
      </c>
      <c r="BP2436" s="13">
        <f t="shared" si="3580"/>
        <v>0.79818008064382684</v>
      </c>
      <c r="BY2436">
        <v>52859</v>
      </c>
    </row>
    <row r="2437" spans="1:77" hidden="1" x14ac:dyDescent="0.25">
      <c r="A2437" t="s">
        <v>3248</v>
      </c>
      <c r="B2437" s="2" t="str">
        <f t="shared" si="3558"/>
        <v/>
      </c>
      <c r="C2437">
        <v>3</v>
      </c>
      <c r="D2437" t="s">
        <v>14</v>
      </c>
      <c r="E2437">
        <v>33766.83</v>
      </c>
      <c r="F2437">
        <v>34198</v>
      </c>
      <c r="G2437" t="s">
        <v>5</v>
      </c>
      <c r="H2437" s="5" t="s">
        <v>113</v>
      </c>
      <c r="I2437">
        <v>67965</v>
      </c>
      <c r="J2437" t="s">
        <v>3</v>
      </c>
      <c r="K2437" s="5" t="s">
        <v>19</v>
      </c>
      <c r="L2437">
        <v>34198.61</v>
      </c>
      <c r="M2437" t="str">
        <f t="shared" si="3560"/>
        <v>e</v>
      </c>
      <c r="N2437" t="str">
        <f t="shared" si="3561"/>
        <v>1/2</v>
      </c>
      <c r="O2437">
        <v>67965.47</v>
      </c>
      <c r="P2437" t="str">
        <f t="shared" si="3562"/>
        <v>o</v>
      </c>
      <c r="Q2437" t="str">
        <f t="shared" si="3563"/>
        <v>3/2</v>
      </c>
      <c r="R2437">
        <v>24</v>
      </c>
      <c r="AA2437" s="10">
        <f t="shared" si="3564"/>
        <v>2960.6210000000001</v>
      </c>
      <c r="AB2437" s="3" cm="1">
        <f t="array" ref="AB2437">100000000/Lvac(AA2437)</f>
        <v>33766.833790894554</v>
      </c>
      <c r="AC2437" s="28">
        <f t="shared" si="3565"/>
        <v>3.3776697523931632E-7</v>
      </c>
      <c r="AD2437" s="28">
        <f t="shared" si="3566"/>
        <v>2.9614858360503331E-7</v>
      </c>
      <c r="AE2437" s="21">
        <f t="shared" si="3567"/>
        <v>33766.831647632236</v>
      </c>
      <c r="AF2437" s="10" cm="1">
        <f t="array" ref="AF2437">Lair(100000000/AE2437)</f>
        <v>2960.6211879259954</v>
      </c>
      <c r="AG2437" s="10">
        <f t="shared" si="3568"/>
        <v>1.0702660656479596E-2</v>
      </c>
      <c r="AH2437" s="10" t="b">
        <f t="shared" si="3559"/>
        <v>1</v>
      </c>
      <c r="AI2437" s="10">
        <f t="shared" si="3569"/>
        <v>2960.6211879259954</v>
      </c>
      <c r="AJ2437">
        <v>7.0000000000000001E-3</v>
      </c>
      <c r="AK2437" s="3" cm="1">
        <f t="array" ref="AK2437">100000000/Lvac($AA2437)</f>
        <v>33766.833790894554</v>
      </c>
      <c r="AL2437" s="21">
        <f t="shared" ref="AL2437:AL2448" si="3581">AJ2437/AI2437*AK2437</f>
        <v>7.9837244123029699E-2</v>
      </c>
      <c r="AM2437" s="10" cm="1">
        <f t="array" ref="AM2437">Lvac($AI2437)-$BA2437</f>
        <v>2.4866138242032321E-3</v>
      </c>
      <c r="AN2437" s="10">
        <f t="shared" si="3570"/>
        <v>-2.6209105446469039E-2</v>
      </c>
      <c r="AO2437" s="3">
        <f t="shared" si="3571"/>
        <v>0.35523054631474743</v>
      </c>
      <c r="AP2437" s="3">
        <v>0.32837730987012037</v>
      </c>
      <c r="AS2437" s="3">
        <f t="shared" si="3572"/>
        <v>3.7908945523668081E-3</v>
      </c>
      <c r="AT2437" s="3" cm="1">
        <f t="array" ref="AT2437">AS2437-(100000000/LvacE($A2437)-$E2437)</f>
        <v>-5.1681636250577867E-5</v>
      </c>
      <c r="AU2437" t="s">
        <v>4722</v>
      </c>
      <c r="AV2437" t="s">
        <v>4830</v>
      </c>
      <c r="AW2437" s="3">
        <v>34198.61</v>
      </c>
      <c r="AX2437" s="3">
        <v>67965.47</v>
      </c>
      <c r="AY2437" s="3"/>
      <c r="AZ2437" s="10" cm="1">
        <f t="array" ref="AZ2437">Lair(100000000/($AX2437-$AW2437))</f>
        <v>2960.6187019294116</v>
      </c>
      <c r="BA2437" s="10">
        <f t="shared" si="3573"/>
        <v>2961.483537409164</v>
      </c>
      <c r="BB2437" s="12">
        <v>5080000</v>
      </c>
      <c r="BC2437" s="3">
        <v>0.11600000000000001</v>
      </c>
      <c r="BD2437" s="12" cm="1">
        <f t="array" ref="BD2437">SfromgA($BB2437,$BA2437,"")</f>
        <v>6.5121596726328571E-2</v>
      </c>
      <c r="BE2437" s="29">
        <f t="shared" si="3574"/>
        <v>680.25612281594601</v>
      </c>
      <c r="BG2437" s="3"/>
      <c r="BH2437" s="3"/>
      <c r="BI2437" s="12">
        <f t="shared" si="3575"/>
        <v>5080000</v>
      </c>
      <c r="BJ2437" s="29">
        <f t="shared" si="3576"/>
        <v>680.25612281594601</v>
      </c>
      <c r="BK2437" s="3">
        <f t="shared" si="3577"/>
        <v>-5.7354595521660725</v>
      </c>
      <c r="BL2437" s="13">
        <f>EXP(BK$4341*$AX2437+BK$4342)*$BI2437/(100000000/($AX2437-$AW2437))</f>
        <v>1.1022102147476531</v>
      </c>
      <c r="BM2437" s="3">
        <f t="shared" si="3578"/>
        <v>-1.0012948386450238</v>
      </c>
      <c r="BN2437" s="16" cm="1">
        <f t="array" ref="BN2437">$C2437*EXP(poly_from_str(100000000/$E2437,BN$4342))</f>
        <v>5.5395687266625657</v>
      </c>
      <c r="BO2437" s="3">
        <f t="shared" si="3579"/>
        <v>1.0986122886681098</v>
      </c>
      <c r="BP2437" s="13">
        <f t="shared" si="3580"/>
        <v>-1.6145992005330358</v>
      </c>
      <c r="BY2437">
        <v>5283</v>
      </c>
    </row>
    <row r="2438" spans="1:77" hidden="1" x14ac:dyDescent="0.25">
      <c r="A2438" t="s">
        <v>3249</v>
      </c>
      <c r="B2438" s="2" t="str">
        <f t="shared" si="3558"/>
        <v/>
      </c>
      <c r="C2438">
        <v>5</v>
      </c>
      <c r="E2438">
        <v>33772.32</v>
      </c>
      <c r="R2438">
        <v>24</v>
      </c>
      <c r="S2438" t="s">
        <v>22</v>
      </c>
      <c r="AA2438" s="10">
        <f t="shared" si="3564"/>
        <v>2960.14</v>
      </c>
      <c r="AB2438" s="3" cm="1">
        <f t="array" ref="AB2438">100000000/Lvac(AA2438)</f>
        <v>33772.320401406527</v>
      </c>
      <c r="AC2438" s="28">
        <f t="shared" si="3565"/>
        <v>3.3782185977690244E-7</v>
      </c>
      <c r="AD2438" s="28">
        <f t="shared" si="3566"/>
        <v>2.9610047166269118E-7</v>
      </c>
      <c r="AE2438" s="21">
        <f t="shared" si="3567"/>
        <v>33772.320174398767</v>
      </c>
      <c r="AF2438" s="10" cm="1">
        <f t="array" ref="AF2438">Lair(100000000/AE2438)</f>
        <v>2960.1400198980759</v>
      </c>
      <c r="AG2438" s="10">
        <f t="shared" si="3568"/>
        <v>1.0704514043492288E-2</v>
      </c>
      <c r="AH2438" s="10" t="b">
        <f t="shared" si="3559"/>
        <v>1</v>
      </c>
      <c r="AI2438" s="10">
        <f t="shared" ref="AI2438:AI2498" si="3582">$AA2438</f>
        <v>2960.14</v>
      </c>
      <c r="AJ2438">
        <v>3.0000000000000001E-3</v>
      </c>
      <c r="AK2438" s="3" cm="1">
        <f t="array" ref="AK2438">100000000/Lvac($AA2438)</f>
        <v>33772.320401406527</v>
      </c>
      <c r="AL2438" s="21">
        <f t="shared" si="3581"/>
        <v>3.4227084260953736E-2</v>
      </c>
      <c r="AM2438" s="21"/>
      <c r="AN2438" s="21"/>
      <c r="AO2438" s="21"/>
      <c r="AP2438" s="21"/>
      <c r="AS2438" s="3">
        <f t="shared" si="3572"/>
        <v>4.0140652708942071E-4</v>
      </c>
      <c r="AT2438" s="3" cm="1">
        <f t="array" ref="AT2438">AS2438-(100000000/LvacE($A2438)-$E2438)</f>
        <v>-5.1664130296558142E-5</v>
      </c>
      <c r="BB2438"/>
      <c r="BC2438"/>
      <c r="BD2438"/>
      <c r="BE2438"/>
      <c r="BF2438"/>
      <c r="BG2438"/>
      <c r="BH2438"/>
      <c r="BI2438"/>
      <c r="BJ2438"/>
      <c r="BN2438" s="16" cm="1">
        <f t="array" ref="BN2438">$C2438*EXP(poly_from_str(100000000/$E2438,BN$4342))</f>
        <v>9.2248720144493017</v>
      </c>
      <c r="BO2438" s="16"/>
      <c r="BY2438" t="e">
        <v>#N/A</v>
      </c>
    </row>
    <row r="2439" spans="1:77" hidden="1" x14ac:dyDescent="0.25">
      <c r="A2439" t="s">
        <v>3250</v>
      </c>
      <c r="B2439" s="2" t="str">
        <f t="shared" si="3558"/>
        <v/>
      </c>
      <c r="C2439">
        <v>8</v>
      </c>
      <c r="D2439" t="s">
        <v>14</v>
      </c>
      <c r="E2439">
        <v>33777.15</v>
      </c>
      <c r="F2439">
        <v>35024</v>
      </c>
      <c r="G2439" t="s">
        <v>5</v>
      </c>
      <c r="H2439" s="5" t="s">
        <v>8</v>
      </c>
      <c r="I2439">
        <v>68801</v>
      </c>
      <c r="J2439" t="s">
        <v>3</v>
      </c>
      <c r="K2439" s="5" t="s">
        <v>8</v>
      </c>
      <c r="L2439">
        <v>35024.49</v>
      </c>
      <c r="M2439" t="str">
        <f>$G2439&amp;""</f>
        <v>e</v>
      </c>
      <c r="N2439" t="str">
        <f>$H2439&amp;""</f>
        <v>7/2</v>
      </c>
      <c r="O2439">
        <v>68801.67</v>
      </c>
      <c r="P2439" t="str">
        <f>$J2439&amp;""</f>
        <v>o</v>
      </c>
      <c r="Q2439" t="str">
        <f>$K2439&amp;""</f>
        <v>7/2</v>
      </c>
      <c r="R2439">
        <v>24</v>
      </c>
      <c r="AA2439" s="10">
        <f t="shared" si="3564"/>
        <v>2959.7170000000001</v>
      </c>
      <c r="AB2439" s="3" cm="1">
        <f t="array" ref="AB2439">100000000/Lvac(AA2439)</f>
        <v>33777.146898403451</v>
      </c>
      <c r="AC2439" s="28">
        <f t="shared" si="3565"/>
        <v>3.3787014096280152E-7</v>
      </c>
      <c r="AD2439" s="28">
        <f t="shared" si="3566"/>
        <v>2.9605816116081351E-7</v>
      </c>
      <c r="AE2439" s="21">
        <f t="shared" si="3567"/>
        <v>33777.148652887488</v>
      </c>
      <c r="AF2439" s="10" cm="1">
        <f t="array" ref="AF2439">Lair(100000000/AE2439)</f>
        <v>2959.7168462568884</v>
      </c>
      <c r="AG2439" s="10">
        <f t="shared" si="3568"/>
        <v>1.0706144691942414E-2</v>
      </c>
      <c r="AH2439" s="10" t="b">
        <f t="shared" si="3559"/>
        <v>1</v>
      </c>
      <c r="AI2439" s="10">
        <f>$AF2439</f>
        <v>2959.7168462568884</v>
      </c>
      <c r="AJ2439">
        <v>7.0000000000000001E-3</v>
      </c>
      <c r="AK2439" s="3" cm="1">
        <f t="array" ref="AK2439">100000000/Lvac($AA2439)</f>
        <v>33777.146898403451</v>
      </c>
      <c r="AL2439" s="21">
        <f t="shared" si="3581"/>
        <v>7.9886029836890138E-2</v>
      </c>
      <c r="AM2439" s="10" cm="1">
        <f t="array" ref="AM2439">Lvac($AI2439)-$BA2439</f>
        <v>2.7475852057250449E-3</v>
      </c>
      <c r="AN2439" s="10">
        <f>$AK2439-($AX2439-$AW2439)</f>
        <v>-3.3101596549386159E-2</v>
      </c>
      <c r="AO2439" s="3">
        <f>AM2439/AJ2439</f>
        <v>0.39251217224643498</v>
      </c>
      <c r="AP2439" s="3">
        <v>0.41448092666282066</v>
      </c>
      <c r="AS2439" s="3">
        <f t="shared" si="3572"/>
        <v>-3.1015965505503118E-3</v>
      </c>
      <c r="AT2439" s="3" cm="1">
        <f t="array" ref="AT2439">AS2439-(100000000/LvacE($A2439)-$E2439)</f>
        <v>-5.1648690714500844E-5</v>
      </c>
      <c r="AU2439" t="s">
        <v>4765</v>
      </c>
      <c r="AV2439" t="s">
        <v>4852</v>
      </c>
      <c r="AW2439" s="3">
        <v>35024.49</v>
      </c>
      <c r="AX2439" s="3">
        <v>68801.67</v>
      </c>
      <c r="AY2439" s="3"/>
      <c r="AZ2439" s="10" cm="1">
        <f t="array" ref="AZ2439">Lair(100000000/($AX2439-$AW2439))</f>
        <v>2959.7140993536468</v>
      </c>
      <c r="BA2439" s="10">
        <f>100000000/($AX2439-$AW2439)</f>
        <v>2960.5787102416484</v>
      </c>
      <c r="BB2439" s="12">
        <v>64600000</v>
      </c>
      <c r="BC2439" s="3">
        <v>0.09</v>
      </c>
      <c r="BD2439" s="12" cm="1">
        <f t="array" ref="BD2439">SfromgA($BB2439,$BA2439,"")</f>
        <v>0.82736227232706416</v>
      </c>
      <c r="BE2439" s="29">
        <f>(10^MAX(0.05, -0.312925054856973*((LN($BD2439))^(1/3)) + 0.454808404431693)-1)*100</f>
        <v>331.07401605607345</v>
      </c>
      <c r="BG2439" s="3"/>
      <c r="BH2439" s="3"/>
      <c r="BI2439" s="12">
        <f>IF($BB2439="",$BF2439,$BB2439)</f>
        <v>64600000</v>
      </c>
      <c r="BJ2439" s="29">
        <f>IF($BB2439="",$BH2439,$BE2439)</f>
        <v>331.07401605607345</v>
      </c>
      <c r="BK2439" s="3">
        <f>LN(BN2439*100000000/($AX2439-$AW2439)/$BI2439)</f>
        <v>-7.2994194073814525</v>
      </c>
      <c r="BL2439" s="13">
        <f>EXP(BK$4341*$AX2439+BK$4342)*$BI2439/(100000000/($AX2439-$AW2439))</f>
        <v>13.157495191573616</v>
      </c>
      <c r="BM2439" s="3">
        <f t="shared" ref="BM2439" si="3583">LN(BL2439/$C2439)</f>
        <v>0.49755003111452556</v>
      </c>
      <c r="BN2439" s="16" cm="1">
        <f t="array" ref="BN2439">$C2439*EXP(poly_from_str(100000000/$E2439,BN$4342))</f>
        <v>14.748856036727826</v>
      </c>
      <c r="BO2439" s="3">
        <f>LN($C2439)</f>
        <v>2.0794415416798357</v>
      </c>
      <c r="BP2439" s="13">
        <f>LN(BL2439/BN2439)</f>
        <v>-0.1141739501517689</v>
      </c>
      <c r="BY2439">
        <v>14069</v>
      </c>
    </row>
    <row r="2440" spans="1:77" hidden="1" x14ac:dyDescent="0.25">
      <c r="A2440" t="s">
        <v>3251</v>
      </c>
      <c r="B2440" s="2" t="str">
        <f t="shared" si="3558"/>
        <v/>
      </c>
      <c r="C2440">
        <v>3</v>
      </c>
      <c r="E2440">
        <v>33783.74</v>
      </c>
      <c r="R2440">
        <v>24</v>
      </c>
      <c r="S2440" t="s">
        <v>22</v>
      </c>
      <c r="AA2440" s="10">
        <f t="shared" si="3564"/>
        <v>2959.1390000000001</v>
      </c>
      <c r="AB2440" s="3" cm="1">
        <f t="array" ref="AB2440">100000000/Lvac(AA2440)</f>
        <v>33783.744200719397</v>
      </c>
      <c r="AC2440" s="28">
        <f t="shared" si="3565"/>
        <v>3.3793613615311749E-7</v>
      </c>
      <c r="AD2440" s="28">
        <f t="shared" si="3566"/>
        <v>2.9600034681138328E-7</v>
      </c>
      <c r="AE2440" s="21">
        <f t="shared" si="3567"/>
        <v>33783.741823686927</v>
      </c>
      <c r="AF2440" s="10" cm="1">
        <f t="array" ref="AF2440">Lair(100000000/AE2440)</f>
        <v>2959.1392082148895</v>
      </c>
      <c r="AG2440" s="10">
        <f t="shared" si="3568"/>
        <v>1.0708373989988203E-2</v>
      </c>
      <c r="AH2440" s="10" t="b">
        <f t="shared" si="3559"/>
        <v>1</v>
      </c>
      <c r="AI2440" s="10">
        <f t="shared" si="3582"/>
        <v>2959.1390000000001</v>
      </c>
      <c r="AJ2440">
        <v>3.0000000000000001E-3</v>
      </c>
      <c r="AK2440" s="3" cm="1">
        <f t="array" ref="AK2440">100000000/Lvac($AA2440)</f>
        <v>33783.744200719397</v>
      </c>
      <c r="AL2440" s="21">
        <f t="shared" si="3581"/>
        <v>3.4250243939929211E-2</v>
      </c>
      <c r="AM2440" s="21"/>
      <c r="AN2440" s="21"/>
      <c r="AO2440" s="21"/>
      <c r="AP2440" s="21"/>
      <c r="AS2440" s="3">
        <f t="shared" si="3572"/>
        <v>4.2007193987956271E-3</v>
      </c>
      <c r="AT2440" s="3" cm="1">
        <f t="array" ref="AT2440">AS2440-(100000000/LvacE($A2440)-$E2440)</f>
        <v>-5.1627495849970728E-5</v>
      </c>
      <c r="BB2440"/>
      <c r="BC2440"/>
      <c r="BD2440"/>
      <c r="BE2440"/>
      <c r="BF2440"/>
      <c r="BG2440"/>
      <c r="BH2440"/>
      <c r="BI2440"/>
      <c r="BJ2440"/>
      <c r="BN2440" s="16" cm="1">
        <f t="array" ref="BN2440">$C2440*EXP(poly_from_str(100000000/$E2440,BN$4342))</f>
        <v>5.5252012185826951</v>
      </c>
      <c r="BO2440" s="16"/>
      <c r="BY2440">
        <v>5271</v>
      </c>
    </row>
    <row r="2441" spans="1:77" hidden="1" x14ac:dyDescent="0.25">
      <c r="A2441" t="s">
        <v>3252</v>
      </c>
      <c r="B2441" s="2" t="str">
        <f t="shared" si="3558"/>
        <v/>
      </c>
      <c r="C2441">
        <v>20</v>
      </c>
      <c r="E2441">
        <v>33811.42</v>
      </c>
      <c r="F2441">
        <v>34520</v>
      </c>
      <c r="G2441" t="s">
        <v>5</v>
      </c>
      <c r="H2441" s="5" t="s">
        <v>18</v>
      </c>
      <c r="I2441">
        <v>68331</v>
      </c>
      <c r="J2441" t="s">
        <v>3</v>
      </c>
      <c r="K2441" s="5" t="s">
        <v>8</v>
      </c>
      <c r="L2441">
        <v>34520.269999999997</v>
      </c>
      <c r="M2441" t="str">
        <f t="shared" ref="M2441:M2442" si="3584">$G2441&amp;""</f>
        <v>e</v>
      </c>
      <c r="N2441" t="str">
        <f t="shared" ref="N2441:N2442" si="3585">$H2441&amp;""</f>
        <v>5/2</v>
      </c>
      <c r="O2441">
        <v>68331.73</v>
      </c>
      <c r="P2441" t="str">
        <f t="shared" ref="P2441:P2442" si="3586">$J2441&amp;""</f>
        <v>o</v>
      </c>
      <c r="Q2441" t="str">
        <f t="shared" ref="Q2441:Q2442" si="3587">$K2441&amp;""</f>
        <v>7/2</v>
      </c>
      <c r="R2441">
        <v>24</v>
      </c>
      <c r="AA2441" s="10">
        <f t="shared" si="3564"/>
        <v>2956.7170000000001</v>
      </c>
      <c r="AB2441" s="3" cm="1">
        <f t="array" ref="AB2441">100000000/Lvac(AA2441)</f>
        <v>33811.41699921478</v>
      </c>
      <c r="AC2441" s="28">
        <f t="shared" si="3565"/>
        <v>3.3821295714131584E-7</v>
      </c>
      <c r="AD2441" s="28">
        <f t="shared" si="3566"/>
        <v>2.9575808669102021E-7</v>
      </c>
      <c r="AE2441" s="21">
        <f t="shared" si="3567"/>
        <v>33811.418699662543</v>
      </c>
      <c r="AF2441" s="10" cm="1">
        <f t="array" ref="AF2441">Lair(100000000/AE2441)</f>
        <v>2956.7168512939115</v>
      </c>
      <c r="AG2441" s="10">
        <f t="shared" si="3568"/>
        <v>1.0717729664221293E-2</v>
      </c>
      <c r="AH2441" s="10" t="b">
        <f t="shared" si="3559"/>
        <v>1</v>
      </c>
      <c r="AI2441" s="10">
        <f t="shared" ref="AI2441:AI2442" si="3588">$AF2441</f>
        <v>2956.7168512939115</v>
      </c>
      <c r="AJ2441">
        <v>3.0000000000000001E-3</v>
      </c>
      <c r="AK2441" s="3" cm="1">
        <f t="array" ref="AK2441">100000000/Lvac($AA2441)</f>
        <v>33811.41699921478</v>
      </c>
      <c r="AL2441" s="21">
        <f t="shared" si="3581"/>
        <v>3.4306379710744003E-2</v>
      </c>
      <c r="AM2441" s="10" cm="1">
        <f t="array" ref="AM2441">Lvac($AI2441)-$BA2441</f>
        <v>5.362104708183324E-3</v>
      </c>
      <c r="AN2441" s="10">
        <f t="shared" ref="AN2441:AN2442" si="3589">$AK2441-($AX2441-$AW2441)</f>
        <v>-6.3000785223266575E-2</v>
      </c>
      <c r="AO2441" s="3">
        <f t="shared" ref="AO2441:AO2442" si="3590">AM2441/AJ2441</f>
        <v>1.7873682360611078</v>
      </c>
      <c r="AP2441" s="3">
        <v>1.8369492351363683</v>
      </c>
      <c r="AS2441" s="3">
        <f t="shared" si="3572"/>
        <v>-3.0007852183189243E-3</v>
      </c>
      <c r="AT2441" s="3" cm="1">
        <f t="array" ref="AT2441">AS2441-(100000000/LvacE($A2441)-$E2441)</f>
        <v>-5.1537594117689878E-5</v>
      </c>
      <c r="AU2441" t="s">
        <v>4717</v>
      </c>
      <c r="AV2441" t="s">
        <v>4918</v>
      </c>
      <c r="AW2441" s="3">
        <v>34520.269999999997</v>
      </c>
      <c r="AX2441" s="3">
        <v>68331.75</v>
      </c>
      <c r="AY2441" s="3"/>
      <c r="AZ2441" s="10" cm="1">
        <f t="array" ref="AZ2441">Lair(100000000/($AX2441-$AW2441))</f>
        <v>2956.71149051974</v>
      </c>
      <c r="BA2441" s="10">
        <f t="shared" ref="BA2441:BA2442" si="3591">100000000/($AX2441-$AW2441)</f>
        <v>2957.5753560624967</v>
      </c>
      <c r="BB2441" s="12">
        <v>8550000</v>
      </c>
      <c r="BC2441" s="3">
        <v>4.5999999999999999E-2</v>
      </c>
      <c r="BD2441" s="12" cm="1">
        <f t="array" ref="BD2441">SfromgA($BB2441,$BA2441,"")</f>
        <v>0.10917091018104733</v>
      </c>
      <c r="BE2441" s="29">
        <f t="shared" ref="BE2441:BE2442" si="3592">(10^MAX(0.05, -0.312925054856973*((LN($BD2441))^(1/3)) + 0.454808404431693)-1)*100</f>
        <v>628.96914991959397</v>
      </c>
      <c r="BG2441" s="3"/>
      <c r="BH2441" s="3"/>
      <c r="BI2441" s="12">
        <f t="shared" ref="BI2441:BI2442" si="3593">IF($BB2441="",$BF2441,$BB2441)</f>
        <v>8550000</v>
      </c>
      <c r="BJ2441" s="29">
        <f t="shared" ref="BJ2441:BJ2442" si="3594">IF($BB2441="",$BH2441,$BE2441)</f>
        <v>628.96914991959397</v>
      </c>
      <c r="BK2441" s="3"/>
      <c r="BL2441" s="13">
        <f>EXP(BK$4341*$AX2441+BK$4342)*$BI2441/(100000000/($AX2441-$AW2441))</f>
        <v>1.8065663550439814</v>
      </c>
      <c r="BM2441" s="3"/>
      <c r="BN2441" s="16" cm="1">
        <f t="array" ref="BN2441">$C2441*EXP(poly_from_str(100000000/$E2441,BN$4342))</f>
        <v>36.675407691262947</v>
      </c>
      <c r="BO2441" s="3">
        <f t="shared" ref="BO2441:BO2442" si="3595">LN($C2441)</f>
        <v>2.9957322735539909</v>
      </c>
      <c r="BP2441" s="17"/>
      <c r="BY2441">
        <v>35010</v>
      </c>
    </row>
    <row r="2442" spans="1:77" hidden="1" x14ac:dyDescent="0.25">
      <c r="A2442" t="s">
        <v>3253</v>
      </c>
      <c r="B2442" s="2" t="str">
        <f t="shared" si="3558"/>
        <v/>
      </c>
      <c r="C2442">
        <v>4</v>
      </c>
      <c r="E2442">
        <v>33814.86</v>
      </c>
      <c r="F2442">
        <v>28720</v>
      </c>
      <c r="G2442" t="s">
        <v>5</v>
      </c>
      <c r="H2442" s="5" t="s">
        <v>4</v>
      </c>
      <c r="I2442">
        <v>62535</v>
      </c>
      <c r="J2442" t="s">
        <v>3</v>
      </c>
      <c r="K2442" s="5" t="s">
        <v>4</v>
      </c>
      <c r="L2442">
        <v>28720.71</v>
      </c>
      <c r="M2442" t="str">
        <f t="shared" si="3584"/>
        <v>e</v>
      </c>
      <c r="N2442" t="str">
        <f t="shared" si="3585"/>
        <v>9/2</v>
      </c>
      <c r="O2442">
        <v>62535.62</v>
      </c>
      <c r="P2442" t="str">
        <f t="shared" si="3586"/>
        <v>o</v>
      </c>
      <c r="Q2442" t="str">
        <f t="shared" si="3587"/>
        <v>9/2</v>
      </c>
      <c r="R2442">
        <v>24</v>
      </c>
      <c r="AA2442" s="10">
        <f t="shared" si="3564"/>
        <v>2956.4160000000002</v>
      </c>
      <c r="AB2442" s="3" cm="1">
        <f t="array" ref="AB2442">100000000/Lvac(AA2442)</f>
        <v>33814.859271564332</v>
      </c>
      <c r="AC2442" s="28">
        <f t="shared" si="3565"/>
        <v>3.3824739143611721E-7</v>
      </c>
      <c r="AD2442" s="28">
        <f t="shared" si="3566"/>
        <v>2.9572797922034301E-7</v>
      </c>
      <c r="AE2442" s="21">
        <f t="shared" si="3567"/>
        <v>33814.859684418065</v>
      </c>
      <c r="AF2442" s="10" cm="1">
        <f t="array" ref="AF2442">Lair(100000000/AE2442)</f>
        <v>2956.4159639028207</v>
      </c>
      <c r="AG2442" s="10">
        <f t="shared" si="3568"/>
        <v>1.071889397019302E-2</v>
      </c>
      <c r="AH2442" s="10" t="b">
        <f t="shared" si="3559"/>
        <v>1</v>
      </c>
      <c r="AI2442" s="10">
        <f t="shared" si="3588"/>
        <v>2956.4159639028207</v>
      </c>
      <c r="AJ2442">
        <v>3.0000000000000001E-3</v>
      </c>
      <c r="AK2442" s="3" cm="1">
        <f t="array" ref="AK2442">100000000/Lvac($AA2442)</f>
        <v>33814.859271564332</v>
      </c>
      <c r="AL2442" s="21">
        <f t="shared" si="3581"/>
        <v>3.4313364240116634E-2</v>
      </c>
      <c r="AM2442" s="10" cm="1">
        <f t="array" ref="AM2442">Lvac($AI2442)-$BA2442</f>
        <v>4.4003444600093644E-3</v>
      </c>
      <c r="AN2442" s="10">
        <f t="shared" si="3589"/>
        <v>-5.0728435671771877E-2</v>
      </c>
      <c r="AO2442" s="3">
        <f t="shared" si="3590"/>
        <v>1.4667814866697881</v>
      </c>
      <c r="AP2442" s="3">
        <v>1.4788168661349725</v>
      </c>
      <c r="AS2442" s="3">
        <f t="shared" si="3572"/>
        <v>-7.2843566886149347E-4</v>
      </c>
      <c r="AT2442" s="3" cm="1">
        <f t="array" ref="AT2442">AS2442-(100000000/LvacE($A2442)-$E2442)</f>
        <v>-5.1526294555515051E-5</v>
      </c>
      <c r="AU2442" t="s">
        <v>4703</v>
      </c>
      <c r="AV2442" t="s">
        <v>4834</v>
      </c>
      <c r="AW2442" s="3">
        <v>28720.71</v>
      </c>
      <c r="AX2442" s="3">
        <v>62535.62</v>
      </c>
      <c r="AY2442" s="3"/>
      <c r="AZ2442" s="10" cm="1">
        <f t="array" ref="AZ2442">Lair(100000000/($AX2442-$AW2442))</f>
        <v>2956.4115646502191</v>
      </c>
      <c r="BA2442" s="10">
        <f t="shared" si="3591"/>
        <v>2957.2753557528317</v>
      </c>
      <c r="BB2442" s="12">
        <v>4050000</v>
      </c>
      <c r="BC2442" s="3">
        <v>1.4999999999999999E-2</v>
      </c>
      <c r="BD2442" s="12" cm="1">
        <f t="array" ref="BD2442">SfromgA($BB2442,$BA2442,"")</f>
        <v>5.1696801684944609E-2</v>
      </c>
      <c r="BE2442" s="29">
        <f t="shared" si="3592"/>
        <v>702.10079119374439</v>
      </c>
      <c r="BG2442" s="3"/>
      <c r="BH2442" s="3"/>
      <c r="BI2442" s="12">
        <f t="shared" si="3593"/>
        <v>4050000</v>
      </c>
      <c r="BJ2442" s="29">
        <f t="shared" si="3594"/>
        <v>702.10079119374439</v>
      </c>
      <c r="BK2442" s="3">
        <f>LN(BN2442*100000000/($AX2442-$AW2442)/$BI2442)</f>
        <v>-5.2300809202512548</v>
      </c>
      <c r="BL2442" s="13">
        <f>EXP(BK$4341*$AX2442+BK$4342)*$BI2442/(100000000/($AX2442-$AW2442))</f>
        <v>1.3293709899539339</v>
      </c>
      <c r="BM2442" s="3">
        <f t="shared" ref="BM2442" si="3596">LN(BL2442/$C2442)</f>
        <v>-1.1015884706418293</v>
      </c>
      <c r="BN2442" s="16" cm="1">
        <f t="array" ref="BN2442">$C2442*EXP(poly_from_str(100000000/$E2442,BN$4342))</f>
        <v>7.3310802829713921</v>
      </c>
      <c r="BO2442" s="3">
        <f t="shared" si="3595"/>
        <v>1.3862943611198906</v>
      </c>
      <c r="BP2442" s="13">
        <f t="shared" ref="BP2442" si="3597">LN(BL2442/BN2442)</f>
        <v>-1.7074169928658025</v>
      </c>
      <c r="BY2442">
        <v>6999</v>
      </c>
    </row>
    <row r="2443" spans="1:77" hidden="1" x14ac:dyDescent="0.25">
      <c r="A2443" t="s">
        <v>3254</v>
      </c>
      <c r="B2443" s="2" t="str">
        <f t="shared" si="3558"/>
        <v/>
      </c>
      <c r="C2443">
        <v>1</v>
      </c>
      <c r="E2443">
        <v>33816.25</v>
      </c>
      <c r="R2443">
        <v>24</v>
      </c>
      <c r="S2443" t="s">
        <v>22</v>
      </c>
      <c r="AA2443" s="10">
        <f t="shared" si="3564"/>
        <v>2956.2939999999999</v>
      </c>
      <c r="AB2443" s="3" cm="1">
        <f t="array" ref="AB2443">100000000/Lvac(AA2443)</f>
        <v>33816.254677914432</v>
      </c>
      <c r="AC2443" s="28">
        <f t="shared" si="3565"/>
        <v>3.3826135019047499E-7</v>
      </c>
      <c r="AD2443" s="28">
        <f t="shared" si="3566"/>
        <v>2.957157761924194E-7</v>
      </c>
      <c r="AE2443" s="21">
        <f t="shared" si="3567"/>
        <v>33816.252026434515</v>
      </c>
      <c r="AF2443" s="10" cm="1">
        <f t="array" ref="AF2443">Lair(100000000/AE2443)</f>
        <v>2956.2942318086252</v>
      </c>
      <c r="AG2443" s="10">
        <f t="shared" si="3568"/>
        <v>1.0719365982868151E-2</v>
      </c>
      <c r="AH2443" s="10" t="b">
        <f t="shared" si="3559"/>
        <v>1</v>
      </c>
      <c r="AI2443" s="10">
        <f t="shared" si="3582"/>
        <v>2956.2939999999999</v>
      </c>
      <c r="AJ2443">
        <v>3.0000000000000001E-3</v>
      </c>
      <c r="AK2443" s="3" cm="1">
        <f t="array" ref="AK2443">100000000/Lvac($AA2443)</f>
        <v>33816.254677914432</v>
      </c>
      <c r="AL2443" s="21">
        <f t="shared" si="3581"/>
        <v>3.4316195897208905E-2</v>
      </c>
      <c r="AM2443" s="21"/>
      <c r="AN2443" s="21"/>
      <c r="AO2443" s="21"/>
      <c r="AP2443" s="21"/>
      <c r="AS2443" s="3">
        <f t="shared" si="3572"/>
        <v>4.6779144322499633E-3</v>
      </c>
      <c r="AT2443" s="3" cm="1">
        <f t="array" ref="AT2443">AS2443-(100000000/LvacE($A2443)-$E2443)</f>
        <v>-5.1521710702218115E-5</v>
      </c>
      <c r="BB2443"/>
      <c r="BC2443"/>
      <c r="BD2443"/>
      <c r="BE2443"/>
      <c r="BF2443"/>
      <c r="BG2443"/>
      <c r="BH2443"/>
      <c r="BI2443"/>
      <c r="BJ2443"/>
      <c r="BN2443" s="16" cm="1">
        <f t="array" ref="BN2443">$C2443*EXP(poly_from_str(100000000/$E2443,BN$4342))</f>
        <v>1.8323652107770143</v>
      </c>
      <c r="BO2443" s="16"/>
      <c r="BY2443" t="e">
        <v>#N/A</v>
      </c>
    </row>
    <row r="2444" spans="1:77" hidden="1" x14ac:dyDescent="0.25">
      <c r="A2444" t="s">
        <v>3255</v>
      </c>
      <c r="B2444" s="2" t="str">
        <f t="shared" si="3558"/>
        <v/>
      </c>
      <c r="C2444">
        <v>1</v>
      </c>
      <c r="E2444">
        <v>33818.1</v>
      </c>
      <c r="R2444">
        <v>24</v>
      </c>
      <c r="S2444" t="s">
        <v>22</v>
      </c>
      <c r="AA2444" s="10">
        <f t="shared" si="3564"/>
        <v>2956.1329999999998</v>
      </c>
      <c r="AB2444" s="3" cm="1">
        <f t="array" ref="AB2444">100000000/Lvac(AA2444)</f>
        <v>33818.096333063237</v>
      </c>
      <c r="AC2444" s="28">
        <f t="shared" si="3565"/>
        <v>3.3827977293308525E-7</v>
      </c>
      <c r="AD2444" s="28">
        <f t="shared" si="3566"/>
        <v>2.9569967219660477E-7</v>
      </c>
      <c r="AE2444" s="21">
        <f t="shared" si="3567"/>
        <v>33818.098411708932</v>
      </c>
      <c r="AF2444" s="10" cm="1">
        <f t="array" ref="AF2444">Lair(100000000/AE2444)</f>
        <v>2956.1328182918705</v>
      </c>
      <c r="AG2444" s="10">
        <f t="shared" si="3568"/>
        <v>1.0719988974288917E-2</v>
      </c>
      <c r="AH2444" s="10" t="b">
        <f t="shared" si="3559"/>
        <v>1</v>
      </c>
      <c r="AI2444" s="10">
        <f t="shared" si="3582"/>
        <v>2956.1329999999998</v>
      </c>
      <c r="AJ2444">
        <v>3.0000000000000001E-3</v>
      </c>
      <c r="AK2444" s="3" cm="1">
        <f t="array" ref="AK2444">100000000/Lvac($AA2444)</f>
        <v>33818.096333063237</v>
      </c>
      <c r="AL2444" s="21">
        <f t="shared" si="3581"/>
        <v>3.4319933845733501E-2</v>
      </c>
      <c r="AM2444" s="21"/>
      <c r="AN2444" s="21"/>
      <c r="AO2444" s="21"/>
      <c r="AP2444" s="21"/>
      <c r="AS2444" s="3">
        <f t="shared" si="3572"/>
        <v>-3.6669367618742399E-3</v>
      </c>
      <c r="AT2444" s="3" cm="1">
        <f t="array" ref="AT2444">AS2444-(100000000/LvacE($A2444)-$E2444)</f>
        <v>-5.1515649829525501E-5</v>
      </c>
      <c r="BB2444"/>
      <c r="BC2444"/>
      <c r="BD2444"/>
      <c r="BE2444"/>
      <c r="BF2444"/>
      <c r="BG2444"/>
      <c r="BH2444"/>
      <c r="BI2444"/>
      <c r="BJ2444"/>
      <c r="BN2444" s="16" cm="1">
        <f t="array" ref="BN2444">$C2444*EXP(poly_from_str(100000000/$E2444,BN$4342))</f>
        <v>1.8318257769102324</v>
      </c>
      <c r="BO2444" s="16"/>
      <c r="BY2444" t="e">
        <v>#N/A</v>
      </c>
    </row>
    <row r="2445" spans="1:77" hidden="1" x14ac:dyDescent="0.25">
      <c r="A2445" t="s">
        <v>3256</v>
      </c>
      <c r="B2445" s="2" t="str">
        <f t="shared" si="3558"/>
        <v/>
      </c>
      <c r="C2445">
        <v>5</v>
      </c>
      <c r="E2445">
        <v>33820.18</v>
      </c>
      <c r="R2445">
        <v>24</v>
      </c>
      <c r="S2445" t="s">
        <v>22</v>
      </c>
      <c r="AA2445" s="10">
        <f t="shared" si="3564"/>
        <v>2955.951</v>
      </c>
      <c r="AB2445" s="3" cm="1">
        <f t="array" ref="AB2445">100000000/Lvac(AA2445)</f>
        <v>33820.178445656573</v>
      </c>
      <c r="AC2445" s="28">
        <f t="shared" si="3565"/>
        <v>3.383006010586779E-7</v>
      </c>
      <c r="AD2445" s="28">
        <f t="shared" si="3566"/>
        <v>2.9568146767966775E-7</v>
      </c>
      <c r="AE2445" s="21">
        <f t="shared" si="3567"/>
        <v>33820.179326848185</v>
      </c>
      <c r="AF2445" s="10" cm="1">
        <f t="array" ref="AF2445">Lair(100000000/AE2445)</f>
        <v>2955.9509229787109</v>
      </c>
      <c r="AG2445" s="10">
        <f t="shared" si="3568"/>
        <v>1.0720693348038681E-2</v>
      </c>
      <c r="AH2445" s="10" t="b">
        <f t="shared" si="3559"/>
        <v>1</v>
      </c>
      <c r="AI2445" s="10">
        <f t="shared" si="3582"/>
        <v>2955.951</v>
      </c>
      <c r="AJ2445">
        <v>3.0000000000000001E-3</v>
      </c>
      <c r="AK2445" s="3" cm="1">
        <f t="array" ref="AK2445">100000000/Lvac($AA2445)</f>
        <v>33820.178445656573</v>
      </c>
      <c r="AL2445" s="21">
        <f t="shared" si="3581"/>
        <v>3.4324160088232081E-2</v>
      </c>
      <c r="AM2445" s="21"/>
      <c r="AN2445" s="21"/>
      <c r="AO2445" s="21"/>
      <c r="AP2445" s="21"/>
      <c r="AS2445" s="3">
        <f t="shared" si="3572"/>
        <v>-1.5543434274150059E-3</v>
      </c>
      <c r="AT2445" s="3" cm="1">
        <f t="array" ref="AT2445">AS2445-(100000000/LvacE($A2445)-$E2445)</f>
        <v>-5.1508788601495326E-5</v>
      </c>
      <c r="BB2445"/>
      <c r="BC2445"/>
      <c r="BD2445"/>
      <c r="BE2445"/>
      <c r="BF2445"/>
      <c r="BG2445"/>
      <c r="BH2445"/>
      <c r="BI2445"/>
      <c r="BJ2445"/>
      <c r="BN2445" s="16" cm="1">
        <f t="array" ref="BN2445">$C2445*EXP(poly_from_str(100000000/$E2445,BN$4342))</f>
        <v>9.1560923627675379</v>
      </c>
      <c r="BO2445" s="16"/>
      <c r="BY2445" t="e">
        <v>#N/A</v>
      </c>
    </row>
    <row r="2446" spans="1:77" hidden="1" x14ac:dyDescent="0.25">
      <c r="A2446" t="s">
        <v>3257</v>
      </c>
      <c r="B2446" s="2" t="str">
        <f t="shared" si="3558"/>
        <v/>
      </c>
      <c r="C2446">
        <v>3</v>
      </c>
      <c r="E2446">
        <v>33829.230000000003</v>
      </c>
      <c r="R2446">
        <v>24</v>
      </c>
      <c r="S2446" t="s">
        <v>22</v>
      </c>
      <c r="AA2446" s="10">
        <f t="shared" si="3564"/>
        <v>2955.16</v>
      </c>
      <c r="AB2446" s="3" cm="1">
        <f t="array" ref="AB2446">100000000/Lvac(AA2446)</f>
        <v>33829.230606565718</v>
      </c>
      <c r="AC2446" s="28">
        <f t="shared" si="3565"/>
        <v>3.3839115310169335E-7</v>
      </c>
      <c r="AD2446" s="28">
        <f t="shared" si="3566"/>
        <v>2.9560234804923879E-7</v>
      </c>
      <c r="AE2446" s="21">
        <f t="shared" si="3567"/>
        <v>33829.230262530808</v>
      </c>
      <c r="AF2446" s="10" cm="1">
        <f t="array" ref="AF2446">Lair(100000000/AE2446)</f>
        <v>2955.1600300545692</v>
      </c>
      <c r="AG2446" s="10">
        <f t="shared" si="3568"/>
        <v>1.0723756176749435E-2</v>
      </c>
      <c r="AH2446" s="10" t="b">
        <f t="shared" si="3559"/>
        <v>1</v>
      </c>
      <c r="AI2446" s="10">
        <f t="shared" si="3582"/>
        <v>2955.16</v>
      </c>
      <c r="AJ2446">
        <v>3.0000000000000001E-3</v>
      </c>
      <c r="AK2446" s="3" cm="1">
        <f t="array" ref="AK2446">100000000/Lvac($AA2446)</f>
        <v>33829.230606565718</v>
      </c>
      <c r="AL2446" s="21">
        <f t="shared" si="3581"/>
        <v>3.4342537060496614E-2</v>
      </c>
      <c r="AM2446" s="21"/>
      <c r="AN2446" s="21"/>
      <c r="AO2446" s="21"/>
      <c r="AP2446" s="21"/>
      <c r="AS2446" s="3">
        <f t="shared" si="3572"/>
        <v>6.0656571440631524E-4</v>
      </c>
      <c r="AT2446" s="3" cm="1">
        <f t="array" ref="AT2446">AS2446-(100000000/LvacE($A2446)-$E2446)</f>
        <v>-5.1478869863785803E-5</v>
      </c>
      <c r="BB2446"/>
      <c r="BC2446"/>
      <c r="BD2446"/>
      <c r="BE2446"/>
      <c r="BF2446"/>
      <c r="BG2446"/>
      <c r="BH2446"/>
      <c r="BI2446"/>
      <c r="BJ2446"/>
      <c r="BN2446" s="16" cm="1">
        <f t="array" ref="BN2446">$C2446*EXP(poly_from_str(100000000/$E2446,BN$4342))</f>
        <v>5.4856986382705832</v>
      </c>
      <c r="BO2446" s="16"/>
      <c r="BY2446" t="e">
        <v>#N/A</v>
      </c>
    </row>
    <row r="2447" spans="1:77" hidden="1" x14ac:dyDescent="0.25">
      <c r="A2447" t="s">
        <v>3258</v>
      </c>
      <c r="B2447" s="2" t="str">
        <f t="shared" si="3558"/>
        <v/>
      </c>
      <c r="C2447">
        <v>4</v>
      </c>
      <c r="D2447" t="s">
        <v>14</v>
      </c>
      <c r="E2447">
        <v>33833.29</v>
      </c>
      <c r="R2447">
        <v>24</v>
      </c>
      <c r="S2447" t="s">
        <v>22</v>
      </c>
      <c r="AA2447" s="10">
        <f t="shared" si="3564"/>
        <v>2954.8049999999998</v>
      </c>
      <c r="AB2447" s="3" cm="1">
        <f t="array" ref="AB2447">100000000/Lvac(AA2447)</f>
        <v>33833.294782754936</v>
      </c>
      <c r="AC2447" s="28">
        <f t="shared" si="3565"/>
        <v>3.3843180852882002E-7</v>
      </c>
      <c r="AD2447" s="28">
        <f t="shared" si="3566"/>
        <v>2.9556683923958445E-7</v>
      </c>
      <c r="AE2447" s="21">
        <f t="shared" si="3567"/>
        <v>33833.292069484422</v>
      </c>
      <c r="AF2447" s="10" cm="1">
        <f t="array" ref="AF2447">Lair(100000000/AE2447)</f>
        <v>2954.8052369718639</v>
      </c>
      <c r="AG2447" s="10">
        <f t="shared" si="3568"/>
        <v>1.0725131570908222E-2</v>
      </c>
      <c r="AH2447" s="10" t="b">
        <f t="shared" si="3559"/>
        <v>1</v>
      </c>
      <c r="AI2447" s="10">
        <f t="shared" si="3582"/>
        <v>2954.8049999999998</v>
      </c>
      <c r="AJ2447">
        <v>7.0000000000000001E-3</v>
      </c>
      <c r="AK2447" s="3" cm="1">
        <f t="array" ref="AK2447">100000000/Lvac($AA2447)</f>
        <v>33833.294782754936</v>
      </c>
      <c r="AL2447" s="21">
        <f t="shared" si="3581"/>
        <v>8.015184199271512E-2</v>
      </c>
      <c r="AM2447" s="21"/>
      <c r="AN2447" s="21"/>
      <c r="AO2447" s="21"/>
      <c r="AP2447" s="21"/>
      <c r="AS2447" s="3">
        <f t="shared" si="3572"/>
        <v>4.7827549351495691E-3</v>
      </c>
      <c r="AT2447" s="3" cm="1">
        <f t="array" ref="AT2447">AS2447-(100000000/LvacE($A2447)-$E2447)</f>
        <v>-5.1465372962411493E-5</v>
      </c>
      <c r="BB2447"/>
      <c r="BC2447"/>
      <c r="BD2447"/>
      <c r="BE2447"/>
      <c r="BF2447"/>
      <c r="BG2447"/>
      <c r="BH2447"/>
      <c r="BI2447"/>
      <c r="BJ2447"/>
      <c r="BN2447" s="16" cm="1">
        <f t="array" ref="BN2447">$C2447*EXP(poly_from_str(100000000/$E2447,BN$4342))</f>
        <v>7.3094845728801214</v>
      </c>
      <c r="BO2447" s="16"/>
      <c r="BY2447" t="e">
        <v>#N/A</v>
      </c>
    </row>
    <row r="2448" spans="1:77" hidden="1" x14ac:dyDescent="0.25">
      <c r="A2448" t="s">
        <v>3259</v>
      </c>
      <c r="B2448" s="2" t="str">
        <f t="shared" si="3558"/>
        <v/>
      </c>
      <c r="C2448">
        <v>90</v>
      </c>
      <c r="D2448" t="s">
        <v>14</v>
      </c>
      <c r="E2448">
        <v>33837.980000000003</v>
      </c>
      <c r="F2448">
        <v>28720</v>
      </c>
      <c r="G2448" t="s">
        <v>5</v>
      </c>
      <c r="H2448" s="5" t="s">
        <v>4</v>
      </c>
      <c r="I2448">
        <v>62558</v>
      </c>
      <c r="J2448" t="s">
        <v>3</v>
      </c>
      <c r="K2448" s="5" t="s">
        <v>16</v>
      </c>
      <c r="L2448">
        <v>28720.71</v>
      </c>
      <c r="M2448" t="str">
        <f t="shared" ref="M2448:M2449" si="3598">$G2448&amp;""</f>
        <v>e</v>
      </c>
      <c r="N2448" t="str">
        <f t="shared" ref="N2448:N2449" si="3599">$H2448&amp;""</f>
        <v>9/2</v>
      </c>
      <c r="O2448">
        <v>62558.67</v>
      </c>
      <c r="P2448" t="str">
        <f t="shared" ref="P2448:P2449" si="3600">$J2448&amp;""</f>
        <v>o</v>
      </c>
      <c r="Q2448" t="str">
        <f t="shared" ref="Q2448:Q2449" si="3601">$K2448&amp;""</f>
        <v>11/2</v>
      </c>
      <c r="R2448">
        <v>24</v>
      </c>
      <c r="AA2448" s="10">
        <f t="shared" si="3564"/>
        <v>2954.3960000000002</v>
      </c>
      <c r="AB2448" s="3" cm="1">
        <f t="array" ref="AB2448">100000000/Lvac(AA2448)</f>
        <v>33837.978382421221</v>
      </c>
      <c r="AC2448" s="28">
        <f t="shared" si="3565"/>
        <v>3.3847866027438431E-7</v>
      </c>
      <c r="AD2448" s="28">
        <f t="shared" si="3566"/>
        <v>2.9552592909022558E-7</v>
      </c>
      <c r="AE2448" s="21">
        <f t="shared" si="3567"/>
        <v>33837.979300298124</v>
      </c>
      <c r="AF2448" s="10" cm="1">
        <f t="array" ref="AF2448">Lair(100000000/AE2448)</f>
        <v>2954.3959198565822</v>
      </c>
      <c r="AG2448" s="10">
        <f t="shared" si="3568"/>
        <v>1.0726716794637756E-2</v>
      </c>
      <c r="AH2448" s="10" t="b">
        <f t="shared" si="3559"/>
        <v>1</v>
      </c>
      <c r="AI2448" s="10">
        <f t="shared" ref="AI2448:AI2449" si="3602">$AF2448</f>
        <v>2954.3959198565822</v>
      </c>
      <c r="AJ2448">
        <v>7.0000000000000001E-3</v>
      </c>
      <c r="AK2448" s="3" cm="1">
        <f t="array" ref="AK2448">100000000/Lvac($AA2448)</f>
        <v>33837.978382421221</v>
      </c>
      <c r="AL2448" s="21">
        <f t="shared" si="3581"/>
        <v>8.0174037299796622E-2</v>
      </c>
      <c r="AM2448" s="10" cm="1">
        <f t="array" ref="AM2448">Lvac($AI2448)-$BA2448</f>
        <v>-1.6856034999364056E-3</v>
      </c>
      <c r="AN2448" s="10">
        <f t="shared" ref="AN2448:AN2449" si="3603">$AK2448-($AX2448-$AW2448)</f>
        <v>1.8382421221758705E-2</v>
      </c>
      <c r="AO2448" s="3">
        <f t="shared" ref="AO2448:AO2449" si="3604">AM2448/AJ2448</f>
        <v>-0.24080049999091507</v>
      </c>
      <c r="AP2448" s="3">
        <v>-0.22934859927253065</v>
      </c>
      <c r="AS2448" s="3">
        <f t="shared" si="3572"/>
        <v>-1.6175787823158316E-3</v>
      </c>
      <c r="AT2448" s="3" cm="1">
        <f t="array" ref="AT2448">AS2448-(100000000/LvacE($A2448)-$E2448)</f>
        <v>-5.1449787861201912E-5</v>
      </c>
      <c r="AU2448" t="s">
        <v>4703</v>
      </c>
      <c r="AV2448" t="s">
        <v>4816</v>
      </c>
      <c r="AW2448" s="3">
        <v>28720.71</v>
      </c>
      <c r="AX2448" s="3">
        <v>62558.67</v>
      </c>
      <c r="AY2448" s="3"/>
      <c r="AZ2448" s="10" cm="1">
        <f t="array" ref="AZ2448">Lair(100000000/($AX2448-$AW2448))</f>
        <v>2954.3976050419105</v>
      </c>
      <c r="BA2448" s="10">
        <f t="shared" ref="BA2448:BA2449" si="3605">100000000/($AX2448-$AW2448)</f>
        <v>2955.2608963424509</v>
      </c>
      <c r="BB2448" s="12">
        <v>442000000</v>
      </c>
      <c r="BC2448" s="3">
        <v>0.45800000000000002</v>
      </c>
      <c r="BD2448" s="12" cm="1">
        <f t="array" ref="BD2448">SfromgA($BB2448,$BA2448,"")</f>
        <v>5.6304500645080688</v>
      </c>
      <c r="BE2448" s="29">
        <f t="shared" ref="BE2448:BE2449" si="3606">(10^MAX(0.05, -0.312925054856973*((LN($BD2448))^(1/3)) + 0.454808404431693)-1)*100</f>
        <v>20.028566997059237</v>
      </c>
      <c r="BG2448" s="3"/>
      <c r="BH2448" s="3"/>
      <c r="BI2448" s="12">
        <f t="shared" ref="BI2448:BI2449" si="3607">IF($BB2448="",$BF2448,$BB2448)</f>
        <v>442000000</v>
      </c>
      <c r="BJ2448" s="29">
        <f t="shared" ref="BJ2448:BJ2449" si="3608">IF($BB2448="",$BH2448,$BE2448)</f>
        <v>20.028566997059237</v>
      </c>
      <c r="BK2448" s="3">
        <f t="shared" ref="BK2448:BK2449" si="3609">LN(BN2448*100000000/($AX2448-$AW2448)/$BI2448)</f>
        <v>-6.8135480964342285</v>
      </c>
      <c r="BL2448" s="13">
        <f>EXP(BK$4341*$AX2448+BK$4342)*$BI2448/(100000000/($AX2448-$AW2448))</f>
        <v>144.92682627092356</v>
      </c>
      <c r="BM2448" s="3">
        <f t="shared" ref="BM2448:BM2449" si="3610">LN(BL2448/$C2448)</f>
        <v>0.47641929830603202</v>
      </c>
      <c r="BN2448" s="16" cm="1">
        <f t="array" ref="BN2448">$C2448*EXP(poly_from_str(100000000/$E2448,BN$4342))</f>
        <v>164.33879627428999</v>
      </c>
      <c r="BO2448" s="3">
        <f t="shared" ref="BO2448:BO2449" si="3611">LN($C2448)</f>
        <v>4.499809670330265</v>
      </c>
      <c r="BP2448" s="13">
        <f t="shared" ref="BP2448:BP2449" si="3612">LN(BL2448/BN2448)</f>
        <v>-0.1257011592341632</v>
      </c>
      <c r="BY2448">
        <v>156960</v>
      </c>
    </row>
    <row r="2449" spans="1:77" hidden="1" x14ac:dyDescent="0.25">
      <c r="A2449" t="s">
        <v>3260</v>
      </c>
      <c r="B2449" s="2" t="str">
        <f t="shared" si="3558"/>
        <v/>
      </c>
      <c r="C2449">
        <v>70</v>
      </c>
      <c r="D2449" t="s">
        <v>134</v>
      </c>
      <c r="E2449">
        <v>33847.279999999999</v>
      </c>
      <c r="F2449">
        <v>35291</v>
      </c>
      <c r="G2449" t="s">
        <v>5</v>
      </c>
      <c r="H2449" s="5" t="s">
        <v>4</v>
      </c>
      <c r="I2449">
        <v>69138</v>
      </c>
      <c r="J2449" t="s">
        <v>3</v>
      </c>
      <c r="K2449" s="5" t="s">
        <v>4</v>
      </c>
      <c r="L2449">
        <v>35291</v>
      </c>
      <c r="M2449" t="str">
        <f t="shared" si="3598"/>
        <v>e</v>
      </c>
      <c r="N2449" t="str">
        <f t="shared" si="3599"/>
        <v>9/2</v>
      </c>
      <c r="O2449">
        <v>69138.28</v>
      </c>
      <c r="P2449" t="str">
        <f t="shared" si="3600"/>
        <v>o</v>
      </c>
      <c r="Q2449" t="str">
        <f t="shared" si="3601"/>
        <v>9/2</v>
      </c>
      <c r="R2449">
        <v>24</v>
      </c>
      <c r="AA2449" s="10">
        <f t="shared" si="3564"/>
        <v>2953.5839999999998</v>
      </c>
      <c r="AB2449" s="3" cm="1">
        <f t="array" ref="AB2449">100000000/Lvac(AA2449)</f>
        <v>33847.280717351285</v>
      </c>
      <c r="AC2449" s="28">
        <f t="shared" si="3565"/>
        <v>3.3857171490636466E-7</v>
      </c>
      <c r="AD2449" s="28">
        <f t="shared" si="3566"/>
        <v>2.9544470894152671E-7</v>
      </c>
      <c r="AE2449" s="21">
        <f t="shared" si="3567"/>
        <v>33847.280310104776</v>
      </c>
      <c r="AF2449" s="10" cm="1">
        <f t="array" ref="AF2449">Lair(100000000/AE2449)</f>
        <v>2953.5840355387427</v>
      </c>
      <c r="AG2449" s="10">
        <f t="shared" si="3568"/>
        <v>1.0729865938695377E-2</v>
      </c>
      <c r="AH2449" s="10" t="b">
        <f t="shared" si="3559"/>
        <v>1</v>
      </c>
      <c r="AI2449" s="10">
        <f t="shared" si="3602"/>
        <v>2953.5840355387427</v>
      </c>
      <c r="AJ2449" s="10">
        <f>AL2449/AK2449*AI2449</f>
        <v>7.0000000000037133E-3</v>
      </c>
      <c r="AK2449" s="23" cm="1">
        <f t="array" ref="AK2449">100000000/Lvac($AA2449)+0</f>
        <v>33847.280717351285</v>
      </c>
      <c r="AL2449" s="23">
        <f>MAX(0.08,0.007/$AA2449*$AE2449)</f>
        <v>8.0218122176560228E-2</v>
      </c>
      <c r="AM2449" s="10" cm="1">
        <f t="array" ref="AM2449">Lvac($AI2449)-$BA2449</f>
        <v>-2.7068295366916573E-5</v>
      </c>
      <c r="AN2449" s="10">
        <f t="shared" si="3603"/>
        <v>7.1735128585714847E-4</v>
      </c>
      <c r="AO2449" s="3">
        <f t="shared" si="3604"/>
        <v>-3.8668993381288878E-3</v>
      </c>
      <c r="AP2449" s="3">
        <v>-8.9451225071082371E-3</v>
      </c>
      <c r="AS2449" s="3">
        <f t="shared" si="3572"/>
        <v>7.1735128585714847E-4</v>
      </c>
      <c r="AT2449" s="3" cm="1">
        <f t="array" ref="AT2449">AS2449-(100000000/LvacE($A2449)-$E2449)</f>
        <v>-5.1418690418358892E-5</v>
      </c>
      <c r="AU2449" t="s">
        <v>4802</v>
      </c>
      <c r="AV2449" t="s">
        <v>4874</v>
      </c>
      <c r="AW2449" s="3">
        <v>35291</v>
      </c>
      <c r="AX2449" s="3">
        <v>69138.28</v>
      </c>
      <c r="AY2449" s="3"/>
      <c r="AZ2449" s="10" cm="1">
        <f t="array" ref="AZ2449">Lair(100000000/($AX2449-$AW2449))</f>
        <v>2953.5840626003237</v>
      </c>
      <c r="BA2449" s="10">
        <f t="shared" si="3605"/>
        <v>2954.4471520311236</v>
      </c>
      <c r="BB2449" s="12">
        <v>922000000</v>
      </c>
      <c r="BC2449" s="3">
        <v>0.54700000000000004</v>
      </c>
      <c r="BD2449" s="12" cm="1">
        <f t="array" ref="BD2449">SfromgA($BB2449,$BA2449,"")</f>
        <v>11.735266556132077</v>
      </c>
      <c r="BE2449" s="29">
        <f t="shared" si="3606"/>
        <v>12.201845430196357</v>
      </c>
      <c r="BG2449" s="3"/>
      <c r="BH2449" s="3"/>
      <c r="BI2449" s="12">
        <f t="shared" si="3607"/>
        <v>922000000</v>
      </c>
      <c r="BJ2449" s="29">
        <f t="shared" si="3608"/>
        <v>12.201845430196357</v>
      </c>
      <c r="BK2449" s="3">
        <f t="shared" si="3609"/>
        <v>-7.801884857311558</v>
      </c>
      <c r="BL2449" s="13">
        <f>EXP(BK$4341*$AX2449+BK$4342)*$BI2449/(100000000/($AX2449-$AW2449))</f>
        <v>183.42757830963362</v>
      </c>
      <c r="BM2449" s="3">
        <f t="shared" si="3610"/>
        <v>0.96332467893076068</v>
      </c>
      <c r="BN2449" s="16" cm="1">
        <f t="array" ref="BN2449">$C2449*EXP(poly_from_str(100000000/$E2449,BN$4342))</f>
        <v>127.62599859024716</v>
      </c>
      <c r="BO2449" s="3">
        <f t="shared" si="3611"/>
        <v>4.2484952420493594</v>
      </c>
      <c r="BP2449" s="13">
        <f t="shared" si="3612"/>
        <v>0.3627158201165202</v>
      </c>
      <c r="BY2449">
        <v>121919</v>
      </c>
    </row>
    <row r="2450" spans="1:77" hidden="1" x14ac:dyDescent="0.25">
      <c r="A2450" t="s">
        <v>3261</v>
      </c>
      <c r="B2450" s="2" t="str">
        <f t="shared" si="3558"/>
        <v/>
      </c>
      <c r="C2450">
        <v>0</v>
      </c>
      <c r="E2450">
        <v>33847.74</v>
      </c>
      <c r="R2450">
        <v>24</v>
      </c>
      <c r="S2450" t="s">
        <v>22</v>
      </c>
      <c r="AA2450" s="10">
        <f t="shared" si="3564"/>
        <v>2953.5439999999999</v>
      </c>
      <c r="AB2450" s="3" cm="1">
        <f t="array" ref="AB2450">100000000/Lvac(AA2450)</f>
        <v>33847.739092629032</v>
      </c>
      <c r="AC2450" s="28">
        <f t="shared" si="3565"/>
        <v>3.3857630020070803E-7</v>
      </c>
      <c r="AD2450" s="28">
        <f t="shared" si="3566"/>
        <v>2.9544070794901881E-7</v>
      </c>
      <c r="AE2450" s="21">
        <f t="shared" si="3567"/>
        <v>33847.739607763411</v>
      </c>
      <c r="AF2450" s="10" cm="1">
        <f t="array" ref="AF2450">Lair(100000000/AE2450)</f>
        <v>2953.5439550475407</v>
      </c>
      <c r="AG2450" s="10">
        <f t="shared" si="3568"/>
        <v>1.0730021136070604E-2</v>
      </c>
      <c r="AH2450" s="10" t="b">
        <f t="shared" si="3559"/>
        <v>1</v>
      </c>
      <c r="AI2450" s="10">
        <f t="shared" si="3582"/>
        <v>2953.5439999999999</v>
      </c>
      <c r="AJ2450">
        <v>3.0000000000000001E-3</v>
      </c>
      <c r="AK2450" s="3" cm="1">
        <f t="array" ref="AK2450">100000000/Lvac($AA2450)</f>
        <v>33847.739092629032</v>
      </c>
      <c r="AL2450" s="21">
        <f t="shared" ref="AL2450:AL2452" si="3613">AJ2450/AI2450*AK2450</f>
        <v>3.4380126816423627E-2</v>
      </c>
      <c r="AM2450" s="21"/>
      <c r="AN2450" s="21"/>
      <c r="AO2450" s="21"/>
      <c r="AP2450" s="21"/>
      <c r="AS2450" s="3">
        <f t="shared" si="3572"/>
        <v>-9.0737096616066992E-4</v>
      </c>
      <c r="AT2450" s="3" cm="1">
        <f t="array" ref="AT2450">AS2450-(100000000/LvacE($A2450)-$E2450)</f>
        <v>-5.1417147915344685E-5</v>
      </c>
      <c r="BB2450"/>
      <c r="BC2450"/>
      <c r="BD2450"/>
      <c r="BE2450"/>
      <c r="BF2450"/>
      <c r="BG2450"/>
      <c r="BH2450"/>
      <c r="BI2450"/>
      <c r="BJ2450"/>
      <c r="BN2450" s="16" cm="1">
        <f t="array" ref="BN2450">$C2450*EXP(poly_from_str(100000000/$E2450,BN$4342))</f>
        <v>0</v>
      </c>
      <c r="BO2450" s="16"/>
      <c r="BY2450" t="e">
        <v>#N/A</v>
      </c>
    </row>
    <row r="2451" spans="1:77" hidden="1" x14ac:dyDescent="0.25">
      <c r="A2451" t="s">
        <v>3262</v>
      </c>
      <c r="B2451" s="2">
        <f t="shared" si="3558"/>
        <v>1</v>
      </c>
      <c r="C2451">
        <v>9</v>
      </c>
      <c r="D2451" t="s">
        <v>3263</v>
      </c>
      <c r="E2451">
        <v>33857.769999999997</v>
      </c>
      <c r="F2451">
        <v>35828</v>
      </c>
      <c r="G2451" t="s">
        <v>5</v>
      </c>
      <c r="H2451" s="5" t="s">
        <v>4</v>
      </c>
      <c r="I2451">
        <v>69686</v>
      </c>
      <c r="J2451" t="s">
        <v>3</v>
      </c>
      <c r="K2451" s="5" t="s">
        <v>4</v>
      </c>
      <c r="L2451">
        <v>35828.46</v>
      </c>
      <c r="M2451" t="str">
        <f t="shared" ref="M2451:M2453" si="3614">$G2451&amp;""</f>
        <v>e</v>
      </c>
      <c r="N2451" t="str">
        <f t="shared" ref="N2451:N2453" si="3615">$H2451&amp;""</f>
        <v>9/2</v>
      </c>
      <c r="O2451">
        <v>69686.259999999995</v>
      </c>
      <c r="P2451" t="str">
        <f t="shared" ref="P2451:P2453" si="3616">$J2451&amp;""</f>
        <v>o</v>
      </c>
      <c r="Q2451" t="str">
        <f t="shared" ref="Q2451:Q2453" si="3617">$K2451&amp;""</f>
        <v>9/2</v>
      </c>
      <c r="R2451">
        <v>24</v>
      </c>
      <c r="AA2451" s="10">
        <f t="shared" si="3564"/>
        <v>2952.6689999999999</v>
      </c>
      <c r="AB2451" s="3" cm="1">
        <f t="array" ref="AB2451">100000000/Lvac(AA2451)</f>
        <v>33857.76915883366</v>
      </c>
      <c r="AC2451" s="28">
        <f t="shared" si="3565"/>
        <v>3.3867663459737616E-7</v>
      </c>
      <c r="AD2451" s="28">
        <f t="shared" si="3566"/>
        <v>2.9535318623882075E-7</v>
      </c>
      <c r="AE2451" s="21">
        <f t="shared" si="3567"/>
        <v>33857.769636626857</v>
      </c>
      <c r="AF2451" s="10" cm="1">
        <f t="array" ref="AF2451">Lair(100000000/AE2451)</f>
        <v>2952.6689583307639</v>
      </c>
      <c r="AG2451" s="10">
        <f t="shared" si="3568"/>
        <v>1.073341765684431E-2</v>
      </c>
      <c r="AH2451" s="10" t="b">
        <f t="shared" si="3559"/>
        <v>1</v>
      </c>
      <c r="AI2451" s="10">
        <f t="shared" ref="AI2451:AI2453" si="3618">$AF2451</f>
        <v>2952.6689583307639</v>
      </c>
      <c r="AJ2451">
        <v>7.0000000000000001E-3</v>
      </c>
      <c r="AK2451" s="3" cm="1">
        <f t="array" ref="AK2451">100000000/Lvac($AA2451)</f>
        <v>33857.76915883366</v>
      </c>
      <c r="AL2451" s="21">
        <f t="shared" si="3613"/>
        <v>8.0267848328592045E-2</v>
      </c>
      <c r="AM2451" s="10" cm="1">
        <f t="array" ref="AM2451">Lvac($AI2451)-$BA2451</f>
        <v>2.6487010009077494E-3</v>
      </c>
      <c r="AN2451" s="10">
        <f t="shared" ref="AN2451:AN2453" si="3619">$AK2451-($AX2451-$AW2451)</f>
        <v>-3.0841166335449088E-2</v>
      </c>
      <c r="AO2451" s="3">
        <f t="shared" ref="AO2451:AO2453" si="3620">AM2451/AJ2451</f>
        <v>0.3783858572725356</v>
      </c>
      <c r="AP2451" s="3">
        <v>0.38434008216167315</v>
      </c>
      <c r="AS2451" s="3">
        <f t="shared" si="3572"/>
        <v>-8.4116633661324158E-4</v>
      </c>
      <c r="AT2451" s="3" cm="1">
        <f t="array" ref="AT2451">AS2451-(100000000/LvacE($A2451)-$E2451)</f>
        <v>-5.1383402023930103E-5</v>
      </c>
      <c r="AU2451" t="s">
        <v>4768</v>
      </c>
      <c r="AV2451" t="s">
        <v>4833</v>
      </c>
      <c r="AW2451" s="3">
        <v>35828.46</v>
      </c>
      <c r="AX2451" s="3">
        <v>69686.259999999995</v>
      </c>
      <c r="AY2451" s="3"/>
      <c r="AZ2451" s="10" cm="1">
        <f t="array" ref="AZ2451">Lair(100000000/($AX2451-$AW2451))</f>
        <v>2952.6663102867601</v>
      </c>
      <c r="BA2451" s="10">
        <f t="shared" ref="BA2451:BA2453" si="3621">100000000/($AX2451-$AW2451)</f>
        <v>2953.5291720076325</v>
      </c>
      <c r="BB2451" s="12">
        <v>30700000</v>
      </c>
      <c r="BC2451" s="3">
        <v>8.8999999999999996E-2</v>
      </c>
      <c r="BD2451" s="12" cm="1">
        <f t="array" ref="BD2451">SfromgA($BB2451,$BA2451,"")</f>
        <v>0.39038716405480628</v>
      </c>
      <c r="BE2451" s="29">
        <f>(10^MAX(0.05, -0.312925054856973*((LN($BD2451))^(1/3)) + 0.454808404431693)-1)*100</f>
        <v>477.31443885416036</v>
      </c>
      <c r="BG2451" s="3"/>
      <c r="BH2451" s="3"/>
      <c r="BI2451" s="12">
        <f>IF($BB2451="",$BF2451,$BB2451)</f>
        <v>30700000</v>
      </c>
      <c r="BJ2451" s="29">
        <f>IF($BB2451="",$BH2451,$BE2451)</f>
        <v>477.31443885416036</v>
      </c>
      <c r="BK2451" s="3">
        <f>LN(BN2451*100000000/($AX2451-$AW2451)/$BI2451)</f>
        <v>-6.4529025139143945</v>
      </c>
      <c r="BL2451" s="13">
        <f>EXP(BK$4341*$AX2451+BK$4342)*$BI2451/(100000000/($AX2451-$AW2451))</f>
        <v>5.8603686240503965</v>
      </c>
      <c r="BM2451" s="3">
        <f t="shared" ref="BM2451" si="3622">LN(BL2451/$C2451)</f>
        <v>-0.42901207059768864</v>
      </c>
      <c r="BN2451" s="16" cm="1">
        <f t="array" ref="BN2451">$C2451*EXP(poly_from_str(100000000/$E2451,BN$4342))</f>
        <v>16.380877277684728</v>
      </c>
      <c r="BO2451" s="3">
        <f>LN($C2451)</f>
        <v>2.1972245773362196</v>
      </c>
      <c r="BP2451" s="13">
        <f>LN(BL2451/BN2451)</f>
        <v>-1.0279021281084324</v>
      </c>
      <c r="BY2451">
        <v>15652</v>
      </c>
    </row>
    <row r="2452" spans="1:77" hidden="1" x14ac:dyDescent="0.25">
      <c r="A2452" t="s">
        <v>3262</v>
      </c>
      <c r="B2452" s="2">
        <f t="shared" si="3558"/>
        <v>2</v>
      </c>
      <c r="C2452">
        <v>9</v>
      </c>
      <c r="D2452" t="s">
        <v>3263</v>
      </c>
      <c r="E2452">
        <v>33857.769999999997</v>
      </c>
      <c r="F2452">
        <v>71592</v>
      </c>
      <c r="G2452" t="s">
        <v>3</v>
      </c>
      <c r="H2452" s="5" t="s">
        <v>4</v>
      </c>
      <c r="I2452">
        <v>105450</v>
      </c>
      <c r="J2452" t="s">
        <v>5</v>
      </c>
      <c r="K2452" s="5" t="s">
        <v>16</v>
      </c>
      <c r="L2452">
        <v>71592.34</v>
      </c>
      <c r="M2452" t="str">
        <f t="shared" si="3614"/>
        <v>o</v>
      </c>
      <c r="N2452" t="str">
        <f t="shared" si="3615"/>
        <v>9/2</v>
      </c>
      <c r="O2452">
        <v>105450.18</v>
      </c>
      <c r="P2452" t="str">
        <f t="shared" si="3616"/>
        <v>e</v>
      </c>
      <c r="Q2452" t="str">
        <f t="shared" si="3617"/>
        <v>11/2</v>
      </c>
      <c r="R2452">
        <v>24</v>
      </c>
      <c r="S2452" t="s">
        <v>6</v>
      </c>
      <c r="AA2452" s="10">
        <f t="shared" si="3564"/>
        <v>2952.6689999999999</v>
      </c>
      <c r="AB2452" s="3" cm="1">
        <f t="array" ref="AB2452">100000000/Lvac(AA2452)</f>
        <v>33857.76915883366</v>
      </c>
      <c r="AC2452" s="28">
        <f t="shared" si="3565"/>
        <v>3.3867663459737616E-7</v>
      </c>
      <c r="AD2452" s="28">
        <f t="shared" si="3566"/>
        <v>2.9535318623882075E-7</v>
      </c>
      <c r="AE2452" s="21">
        <f t="shared" si="3567"/>
        <v>33857.769636626857</v>
      </c>
      <c r="AF2452" s="10" cm="1">
        <f t="array" ref="AF2452">Lair(100000000/AE2452)</f>
        <v>2952.6689583307639</v>
      </c>
      <c r="AG2452" s="10">
        <f t="shared" si="3568"/>
        <v>1.073341765684431E-2</v>
      </c>
      <c r="AH2452" s="10" t="b">
        <f t="shared" si="3559"/>
        <v>1</v>
      </c>
      <c r="AI2452" s="10">
        <f t="shared" si="3618"/>
        <v>2952.6689583307639</v>
      </c>
      <c r="AJ2452">
        <v>7.0000000000000001E-3</v>
      </c>
      <c r="AK2452" s="3" cm="1">
        <f t="array" ref="AK2452">100000000/Lvac($AA2452)</f>
        <v>33857.76915883366</v>
      </c>
      <c r="AL2452" s="21">
        <f t="shared" si="3613"/>
        <v>8.0267848328592045E-2</v>
      </c>
      <c r="AM2452" s="10" cm="1">
        <f t="array" ref="AM2452">Lvac($AI2452)-$BA2452</f>
        <v>6.138030707006692E-3</v>
      </c>
      <c r="AN2452" s="10">
        <f t="shared" si="3619"/>
        <v>-7.0841166336322203E-2</v>
      </c>
      <c r="AO2452" s="3">
        <f t="shared" si="3620"/>
        <v>0.8768615295723845</v>
      </c>
      <c r="AP2452" s="3">
        <v>0.88281575446152205</v>
      </c>
      <c r="AS2452" s="3">
        <f t="shared" si="3572"/>
        <v>-8.4116633661324158E-4</v>
      </c>
      <c r="AT2452" s="3" cm="1">
        <f t="array" ref="AT2452">AS2452-(100000000/LvacE($A2452)-$E2452)</f>
        <v>-5.1383402023930103E-5</v>
      </c>
      <c r="AU2452" t="s">
        <v>4876</v>
      </c>
      <c r="AV2452" t="s">
        <v>4878</v>
      </c>
      <c r="AW2452" s="3">
        <v>71592.34</v>
      </c>
      <c r="AX2452" s="3">
        <v>105450.18</v>
      </c>
      <c r="AY2452" s="3"/>
      <c r="AZ2452" s="10" cm="1">
        <f t="array" ref="AZ2452">Lair(100000000/($AX2452-$AW2452))</f>
        <v>2952.6628218225646</v>
      </c>
      <c r="BA2452" s="10">
        <f t="shared" si="3621"/>
        <v>2953.5256826779264</v>
      </c>
      <c r="BN2452" s="16" cm="1">
        <f t="array" ref="BN2452">$C2452*EXP(poly_from_str(100000000/$E2452,BN$4342))</f>
        <v>16.380877277684728</v>
      </c>
      <c r="BO2452" s="16"/>
      <c r="BY2452">
        <v>15652</v>
      </c>
    </row>
    <row r="2453" spans="1:77" hidden="1" x14ac:dyDescent="0.25">
      <c r="A2453" t="s">
        <v>3264</v>
      </c>
      <c r="B2453" s="2" t="str">
        <f t="shared" si="3558"/>
        <v/>
      </c>
      <c r="C2453">
        <v>6</v>
      </c>
      <c r="D2453" t="s">
        <v>170</v>
      </c>
      <c r="E2453">
        <v>33862.6</v>
      </c>
      <c r="F2453">
        <v>30994</v>
      </c>
      <c r="G2453" t="s">
        <v>5</v>
      </c>
      <c r="H2453" s="5" t="s">
        <v>4</v>
      </c>
      <c r="I2453">
        <v>64857</v>
      </c>
      <c r="J2453" t="s">
        <v>3</v>
      </c>
      <c r="K2453" s="5" t="s">
        <v>4</v>
      </c>
      <c r="L2453">
        <v>30994.55</v>
      </c>
      <c r="M2453" t="str">
        <f t="shared" si="3614"/>
        <v>e</v>
      </c>
      <c r="N2453" t="str">
        <f t="shared" si="3615"/>
        <v>9/2</v>
      </c>
      <c r="O2453">
        <v>64857.15</v>
      </c>
      <c r="P2453" t="str">
        <f t="shared" si="3616"/>
        <v>o</v>
      </c>
      <c r="Q2453" t="str">
        <f t="shared" si="3617"/>
        <v>9/2</v>
      </c>
      <c r="R2453">
        <v>24</v>
      </c>
      <c r="AA2453" s="10">
        <f t="shared" si="3564"/>
        <v>2952.248</v>
      </c>
      <c r="AB2453" s="3" cm="1">
        <f t="array" ref="AB2453">100000000/Lvac(AA2453)</f>
        <v>33862.59717188737</v>
      </c>
      <c r="AC2453" s="28">
        <f t="shared" si="3565"/>
        <v>3.3872493096785907E-7</v>
      </c>
      <c r="AD2453" s="28">
        <f t="shared" si="3566"/>
        <v>2.9531107579373657E-7</v>
      </c>
      <c r="AE2453" s="21">
        <f t="shared" si="3567"/>
        <v>33862.598778687177</v>
      </c>
      <c r="AF2453" s="10" cm="1">
        <f t="array" ref="AF2453">Lair(100000000/AE2453)</f>
        <v>2952.2478599079504</v>
      </c>
      <c r="AG2453" s="10">
        <f t="shared" si="3568"/>
        <v>1.0735052944719985E-2</v>
      </c>
      <c r="AH2453" s="10" t="b">
        <f t="shared" si="3559"/>
        <v>1</v>
      </c>
      <c r="AI2453" s="10">
        <f t="shared" si="3618"/>
        <v>2952.2478599079504</v>
      </c>
      <c r="AJ2453" s="10">
        <f>AL2453/AK2453*AI2453</f>
        <v>8.7183149151917327E-3</v>
      </c>
      <c r="AK2453" s="16" cm="1">
        <f t="array" ref="AK2453">100000000/Lvac($AA2453)-0</f>
        <v>33862.59717188737</v>
      </c>
      <c r="AL2453" s="16">
        <f>MAX(0.1,0.007/$AA2453*$AE2453)</f>
        <v>0.1</v>
      </c>
      <c r="AM2453" s="10" cm="1">
        <f t="array" ref="AM2453">Lvac($AI2453)-$BA2453</f>
        <v>1.0650900640030159E-4</v>
      </c>
      <c r="AN2453" s="10">
        <f t="shared" si="3619"/>
        <v>-2.8281126360525377E-3</v>
      </c>
      <c r="AO2453" s="3">
        <f t="shared" si="3620"/>
        <v>1.2216696395619847E-2</v>
      </c>
      <c r="AP2453" s="3">
        <v>2.8289388837324243E-2</v>
      </c>
      <c r="AS2453" s="3">
        <f t="shared" si="3572"/>
        <v>-2.8281126287765801E-3</v>
      </c>
      <c r="AT2453" s="3" cm="1">
        <f t="array" ref="AT2453">AS2453-(100000000/LvacE($A2453)-$E2453)</f>
        <v>-5.1367082051001489E-5</v>
      </c>
      <c r="AU2453" t="s">
        <v>4783</v>
      </c>
      <c r="AV2453" t="s">
        <v>4849</v>
      </c>
      <c r="AW2453" s="3">
        <v>30994.55</v>
      </c>
      <c r="AX2453" s="3">
        <v>64857.15</v>
      </c>
      <c r="AY2453" s="3"/>
      <c r="AZ2453" s="10" cm="1">
        <f t="array" ref="AZ2453">Lair(100000000/($AX2453-$AW2453))</f>
        <v>2952.2477534253621</v>
      </c>
      <c r="BA2453" s="10">
        <f t="shared" si="3621"/>
        <v>2953.1105113015533</v>
      </c>
      <c r="BB2453" s="12">
        <v>45400000</v>
      </c>
      <c r="BC2453" s="3">
        <v>0.12</v>
      </c>
      <c r="BD2453" s="12" cm="1">
        <f t="array" ref="BD2453">SfromgA($BB2453,$BA2453,"")</f>
        <v>0.57706975251281079</v>
      </c>
      <c r="BE2453" s="29">
        <f>(10^MAX(0.05, -0.312925054856973*((LN($BD2453))^(1/3)) + 0.454808404431693)-1)*100</f>
        <v>414.23573622673837</v>
      </c>
      <c r="BG2453" s="3"/>
      <c r="BH2453" s="3"/>
      <c r="BI2453" s="12">
        <f>IF($BB2453="",$BF2453,$BB2453)</f>
        <v>45400000</v>
      </c>
      <c r="BJ2453" s="29">
        <f>IF($BB2453="",$BH2453,$BE2453)</f>
        <v>414.23573622673837</v>
      </c>
      <c r="BK2453" s="3">
        <f>LN(BN2453*100000000/($AX2453-$AW2453)/$BI2453)</f>
        <v>-7.2505551447907006</v>
      </c>
      <c r="BL2453" s="13">
        <f>EXP(BK$4341*$AX2453+BK$4342)*$BI2453/(100000000/($AX2453-$AW2453))</f>
        <v>12.509898843188722</v>
      </c>
      <c r="BM2453" s="3">
        <f t="shared" ref="BM2453" si="3623">LN(BL2453/$C2453)</f>
        <v>0.73476076914203092</v>
      </c>
      <c r="BN2453" s="16" cm="1">
        <f t="array" ref="BN2453">$C2453*EXP(poly_from_str(100000000/$E2453,BN$4342))</f>
        <v>10.911892110049806</v>
      </c>
      <c r="BO2453" s="3">
        <f>LN($C2453)</f>
        <v>1.791759469228055</v>
      </c>
      <c r="BP2453" s="13">
        <f>LN(BL2453/BN2453)</f>
        <v>0.13666702459335342</v>
      </c>
      <c r="BY2453">
        <v>10427</v>
      </c>
    </row>
    <row r="2454" spans="1:77" hidden="1" x14ac:dyDescent="0.25">
      <c r="A2454" t="s">
        <v>3265</v>
      </c>
      <c r="B2454" s="2" t="str">
        <f t="shared" si="3558"/>
        <v/>
      </c>
      <c r="C2454">
        <v>0</v>
      </c>
      <c r="E2454">
        <v>33870.21</v>
      </c>
      <c r="R2454">
        <v>24</v>
      </c>
      <c r="S2454" t="s">
        <v>22</v>
      </c>
      <c r="AA2454" s="10">
        <f t="shared" si="3564"/>
        <v>2951.5839999999998</v>
      </c>
      <c r="AB2454" s="3" cm="1">
        <f t="array" ref="AB2454">100000000/Lvac(AA2454)</f>
        <v>33870.214699264499</v>
      </c>
      <c r="AC2454" s="28">
        <f t="shared" si="3565"/>
        <v>3.3880113186682135E-7</v>
      </c>
      <c r="AD2454" s="28">
        <f t="shared" si="3566"/>
        <v>2.9524465932060218E-7</v>
      </c>
      <c r="AE2454" s="21">
        <f t="shared" si="3567"/>
        <v>33870.212028327398</v>
      </c>
      <c r="AF2454" s="10" cm="1">
        <f t="array" ref="AF2454">Lair(100000000/AE2454)</f>
        <v>2951.5842327662813</v>
      </c>
      <c r="AG2454" s="10">
        <f t="shared" si="3568"/>
        <v>1.0737633538341531E-2</v>
      </c>
      <c r="AH2454" s="10" t="b">
        <f t="shared" si="3559"/>
        <v>1</v>
      </c>
      <c r="AI2454" s="10">
        <f t="shared" si="3582"/>
        <v>2951.5839999999998</v>
      </c>
      <c r="AJ2454">
        <v>3.0000000000000001E-3</v>
      </c>
      <c r="AK2454" s="3" cm="1">
        <f t="array" ref="AK2454">100000000/Lvac($AA2454)</f>
        <v>33870.214699264499</v>
      </c>
      <c r="AL2454" s="21">
        <f>AJ2454/AI2454*AK2454</f>
        <v>3.4425801230049187E-2</v>
      </c>
      <c r="AM2454" s="21"/>
      <c r="AN2454" s="21"/>
      <c r="AO2454" s="21"/>
      <c r="AP2454" s="21"/>
      <c r="AS2454" s="3">
        <f t="shared" si="3572"/>
        <v>4.6992645002319477E-3</v>
      </c>
      <c r="AT2454" s="3" cm="1">
        <f t="array" ref="AT2454">AS2454-(100000000/LvacE($A2454)-$E2454)</f>
        <v>-5.134123784955591E-5</v>
      </c>
      <c r="BB2454"/>
      <c r="BC2454"/>
      <c r="BD2454"/>
      <c r="BE2454"/>
      <c r="BF2454"/>
      <c r="BG2454"/>
      <c r="BH2454"/>
      <c r="BI2454"/>
      <c r="BJ2454"/>
      <c r="BN2454" s="16" cm="1">
        <f t="array" ref="BN2454">$C2454*EXP(poly_from_str(100000000/$E2454,BN$4342))</f>
        <v>0</v>
      </c>
      <c r="BO2454" s="16"/>
      <c r="BY2454" t="e">
        <v>#N/A</v>
      </c>
    </row>
    <row r="2455" spans="1:77" hidden="1" x14ac:dyDescent="0.25">
      <c r="A2455" t="s">
        <v>3266</v>
      </c>
      <c r="B2455" s="2" t="str">
        <f t="shared" si="3558"/>
        <v/>
      </c>
      <c r="C2455">
        <v>9</v>
      </c>
      <c r="D2455" t="s">
        <v>170</v>
      </c>
      <c r="E2455">
        <v>33870.5</v>
      </c>
      <c r="F2455">
        <v>30994</v>
      </c>
      <c r="G2455" t="s">
        <v>5</v>
      </c>
      <c r="H2455" s="5" t="s">
        <v>4</v>
      </c>
      <c r="I2455">
        <v>64865</v>
      </c>
      <c r="J2455" t="s">
        <v>3</v>
      </c>
      <c r="K2455" s="5" t="s">
        <v>16</v>
      </c>
      <c r="L2455">
        <v>30994.55</v>
      </c>
      <c r="M2455" t="str">
        <f>$G2455&amp;""</f>
        <v>e</v>
      </c>
      <c r="N2455" t="str">
        <f>$H2455&amp;""</f>
        <v>9/2</v>
      </c>
      <c r="O2455">
        <v>64865.15</v>
      </c>
      <c r="P2455" t="str">
        <f>$J2455&amp;""</f>
        <v>o</v>
      </c>
      <c r="Q2455" t="str">
        <f>$K2455&amp;""</f>
        <v>11/2</v>
      </c>
      <c r="R2455">
        <v>24</v>
      </c>
      <c r="AA2455" s="10">
        <f t="shared" si="3564"/>
        <v>2951.5590000000002</v>
      </c>
      <c r="AB2455" s="3" cm="1">
        <f t="array" ref="AB2455">100000000/Lvac(AA2455)</f>
        <v>33870.501570704386</v>
      </c>
      <c r="AC2455" s="28">
        <f t="shared" si="3565"/>
        <v>3.3880400154630147E-7</v>
      </c>
      <c r="AD2455" s="28">
        <f t="shared" si="3566"/>
        <v>2.952421587003985E-7</v>
      </c>
      <c r="AE2455" s="21">
        <f t="shared" si="3567"/>
        <v>33870.500677944685</v>
      </c>
      <c r="AF2455" s="10" cm="1">
        <f t="array" ref="AF2455">Lair(100000000/AE2455)</f>
        <v>2951.5590778007186</v>
      </c>
      <c r="AG2455" s="10">
        <f t="shared" si="3568"/>
        <v>1.0737730733267468E-2</v>
      </c>
      <c r="AH2455" s="10" t="b">
        <f t="shared" si="3559"/>
        <v>1</v>
      </c>
      <c r="AI2455" s="10">
        <f>$AF2455</f>
        <v>2951.5590778007186</v>
      </c>
      <c r="AJ2455" s="10">
        <f t="shared" ref="AJ2455:AJ2456" si="3624">AL2455/AK2455*AI2455</f>
        <v>8.7142467366164156E-3</v>
      </c>
      <c r="AK2455" s="16" cm="1">
        <f t="array" ref="AK2455">100000000/Lvac($AA2455)-0</f>
        <v>33870.501570704386</v>
      </c>
      <c r="AL2455" s="16">
        <f>MAX(0.1,0.007/$AA2455*$AE2455)</f>
        <v>0.1</v>
      </c>
      <c r="AM2455" s="10" cm="1">
        <f t="array" ref="AM2455">Lvac($AI2455)-$BA2455</f>
        <v>8.6576732601315598E-3</v>
      </c>
      <c r="AN2455" s="10">
        <f>$AK2455-($AX2455-$AW2455)</f>
        <v>-9.8429295620007906E-2</v>
      </c>
      <c r="AO2455" s="3">
        <f>AM2455/AJ2455</f>
        <v>0.9935079326768268</v>
      </c>
      <c r="AP2455" s="3">
        <v>0.98457775254669577</v>
      </c>
      <c r="AS2455" s="3">
        <f t="shared" si="3572"/>
        <v>1.57070438581286E-3</v>
      </c>
      <c r="AT2455" s="3" cm="1">
        <f t="array" ref="AT2455">AS2455-(100000000/LvacE($A2455)-$E2455)</f>
        <v>-5.1340255595277995E-5</v>
      </c>
      <c r="AU2455" t="s">
        <v>4783</v>
      </c>
      <c r="AV2455" t="s">
        <v>4891</v>
      </c>
      <c r="AW2455" s="3">
        <v>30994.55</v>
      </c>
      <c r="AX2455" s="3">
        <v>64865.15</v>
      </c>
      <c r="AY2455" s="3"/>
      <c r="AZ2455" s="10" cm="1">
        <f t="array" ref="AZ2455">Lair(100000000/($AX2455-$AW2455))</f>
        <v>2951.5504222747309</v>
      </c>
      <c r="BA2455" s="10">
        <f>100000000/($AX2455-$AW2455)</f>
        <v>2952.4130071507439</v>
      </c>
      <c r="BB2455" s="12">
        <v>110000000</v>
      </c>
      <c r="BC2455" s="3">
        <v>0.46500000000000002</v>
      </c>
      <c r="BD2455" s="12" cm="1">
        <f t="array" ref="BD2455">SfromgA($BB2455,$BA2455,"")</f>
        <v>1.3971961331644076</v>
      </c>
      <c r="BE2455" s="29">
        <f>(10^MAX(0.05, -0.312925054856973*((LN($BD2455))^(1/3)) + 0.454808404431693)-1)*100</f>
        <v>72.819400871514773</v>
      </c>
      <c r="BG2455" s="3"/>
      <c r="BH2455" s="3"/>
      <c r="BI2455" s="12">
        <f>IF($BB2455="",$BF2455,$BB2455)</f>
        <v>110000000</v>
      </c>
      <c r="BJ2455" s="29">
        <f>IF($BB2455="",$BH2455,$BE2455)</f>
        <v>72.819400871514773</v>
      </c>
      <c r="BK2455" s="3">
        <f>LN(BN2455*100000000/($AX2455-$AW2455)/$BI2455)</f>
        <v>-7.7316036477146195</v>
      </c>
      <c r="BL2455" s="13">
        <f>EXP(BK$4341*$AX2455+BK$4342)*$BI2455/(100000000/($AX2455-$AW2455))</f>
        <v>30.299065753470465</v>
      </c>
      <c r="BM2455" s="3">
        <f t="shared" ref="BM2455" si="3625">LN(BL2455/$C2455)</f>
        <v>1.2138923014849541</v>
      </c>
      <c r="BN2455" s="16" cm="1">
        <f t="array" ref="BN2455">$C2455*EXP(poly_from_str(100000000/$E2455,BN$4342))</f>
        <v>16.346424567405322</v>
      </c>
      <c r="BO2455" s="3">
        <f>LN($C2455)</f>
        <v>2.1972245773362196</v>
      </c>
      <c r="BP2455" s="13">
        <f>LN(BL2455/BN2455)</f>
        <v>0.61710768628470469</v>
      </c>
      <c r="BY2455">
        <v>15623</v>
      </c>
    </row>
    <row r="2456" spans="1:77" hidden="1" x14ac:dyDescent="0.25">
      <c r="A2456" t="s">
        <v>3267</v>
      </c>
      <c r="B2456" s="2" t="str">
        <f t="shared" si="3558"/>
        <v/>
      </c>
      <c r="C2456">
        <v>4</v>
      </c>
      <c r="D2456" t="s">
        <v>134</v>
      </c>
      <c r="E2456">
        <v>33874</v>
      </c>
      <c r="R2456">
        <v>24</v>
      </c>
      <c r="S2456" t="s">
        <v>22</v>
      </c>
      <c r="AA2456" s="10">
        <f t="shared" si="3564"/>
        <v>2951.2539999999999</v>
      </c>
      <c r="AB2456" s="3" cm="1">
        <f t="array" ref="AB2456">100000000/Lvac(AA2456)</f>
        <v>33874.001793580777</v>
      </c>
      <c r="AC2456" s="28">
        <f t="shared" si="3565"/>
        <v>3.3883901555067778E-7</v>
      </c>
      <c r="AD2456" s="28">
        <f t="shared" si="3566"/>
        <v>2.9521165113402778E-7</v>
      </c>
      <c r="AE2456" s="21">
        <f t="shared" si="3567"/>
        <v>33874.000773960324</v>
      </c>
      <c r="AF2456" s="10" cm="1">
        <f t="array" ref="AF2456">Lair(100000000/AE2456)</f>
        <v>2951.2540888378044</v>
      </c>
      <c r="AG2456" s="10">
        <f t="shared" si="3568"/>
        <v>1.0738916710249402E-2</v>
      </c>
      <c r="AH2456" s="10" t="b">
        <f t="shared" si="3559"/>
        <v>1</v>
      </c>
      <c r="AI2456" s="10">
        <f t="shared" ref="AI2456" si="3626">100000000/AK2456</f>
        <v>2952.0729370239774</v>
      </c>
      <c r="AJ2456" s="10">
        <f t="shared" si="3624"/>
        <v>4.3573673127546862E-2</v>
      </c>
      <c r="AK2456" s="23" cm="1">
        <f t="array" ref="AK2456">100000000/Lvac($AA2456)+0.5</f>
        <v>33874.501793580777</v>
      </c>
      <c r="AL2456" s="24">
        <v>0.5</v>
      </c>
      <c r="AM2456" s="24"/>
      <c r="AN2456" s="24"/>
      <c r="AO2456" s="24"/>
      <c r="AP2456" s="24"/>
      <c r="AS2456" s="3">
        <f t="shared" si="3572"/>
        <v>1.79358077730285E-3</v>
      </c>
      <c r="AT2456" s="3" cm="1">
        <f t="array" ref="AT2456">AS2456-(100000000/LvacE($A2456)-$E2456)</f>
        <v>-5.1328337576705962E-5</v>
      </c>
      <c r="BB2456"/>
      <c r="BC2456"/>
      <c r="BD2456"/>
      <c r="BE2456"/>
      <c r="BF2456"/>
      <c r="BG2456"/>
      <c r="BH2456"/>
      <c r="BI2456"/>
      <c r="BJ2456"/>
      <c r="BN2456" s="16" cm="1">
        <f t="array" ref="BN2456">$C2456*EXP(poly_from_str(100000000/$E2456,BN$4342))</f>
        <v>7.2608458929241078</v>
      </c>
      <c r="BO2456" s="16"/>
      <c r="BY2456">
        <v>6940</v>
      </c>
    </row>
    <row r="2457" spans="1:77" hidden="1" x14ac:dyDescent="0.25">
      <c r="A2457" t="s">
        <v>3268</v>
      </c>
      <c r="B2457" s="2" t="str">
        <f t="shared" si="3558"/>
        <v/>
      </c>
      <c r="C2457">
        <v>0</v>
      </c>
      <c r="E2457">
        <v>33874.589999999997</v>
      </c>
      <c r="R2457">
        <v>24</v>
      </c>
      <c r="S2457" t="s">
        <v>22</v>
      </c>
      <c r="AA2457" s="10">
        <f t="shared" si="3564"/>
        <v>2951.203</v>
      </c>
      <c r="AB2457" s="3" cm="1">
        <f t="array" ref="AB2457">100000000/Lvac(AA2457)</f>
        <v>33874.587147346771</v>
      </c>
      <c r="AC2457" s="28">
        <f t="shared" si="3565"/>
        <v>3.3884487105766698E-7</v>
      </c>
      <c r="AD2457" s="28">
        <f t="shared" si="3566"/>
        <v>2.9520654986885208E-7</v>
      </c>
      <c r="AE2457" s="21">
        <f t="shared" si="3567"/>
        <v>33874.588769080423</v>
      </c>
      <c r="AF2457" s="10" cm="1">
        <f t="array" ref="AF2457">Lair(100000000/AE2457)</f>
        <v>2951.2028587059854</v>
      </c>
      <c r="AG2457" s="10">
        <f t="shared" si="3568"/>
        <v>1.0739115057037209E-2</v>
      </c>
      <c r="AH2457" s="10" t="b">
        <f t="shared" si="3559"/>
        <v>1</v>
      </c>
      <c r="AI2457" s="10">
        <f t="shared" si="3582"/>
        <v>2951.203</v>
      </c>
      <c r="AJ2457">
        <v>3.0000000000000001E-3</v>
      </c>
      <c r="AK2457" s="3" cm="1">
        <f t="array" ref="AK2457">100000000/Lvac($AA2457)</f>
        <v>33874.587147346771</v>
      </c>
      <c r="AL2457" s="21">
        <f t="shared" ref="AL2457:AL2463" si="3627">AJ2457/AI2457*AK2457</f>
        <v>3.4434690342223261E-2</v>
      </c>
      <c r="AM2457" s="21"/>
      <c r="AN2457" s="21"/>
      <c r="AO2457" s="21"/>
      <c r="AP2457" s="21"/>
      <c r="AS2457" s="3">
        <f t="shared" si="3572"/>
        <v>-2.8526532260002568E-3</v>
      </c>
      <c r="AT2457" s="3" cm="1">
        <f t="array" ref="AT2457">AS2457-(100000000/LvacE($A2457)-$E2457)</f>
        <v>-5.1326336688362062E-5</v>
      </c>
      <c r="BB2457"/>
      <c r="BC2457"/>
      <c r="BD2457"/>
      <c r="BE2457"/>
      <c r="BF2457"/>
      <c r="BG2457"/>
      <c r="BH2457"/>
      <c r="BI2457"/>
      <c r="BJ2457"/>
      <c r="BN2457" s="16" cm="1">
        <f t="array" ref="BN2457">$C2457*EXP(poly_from_str(100000000/$E2457,BN$4342))</f>
        <v>0</v>
      </c>
      <c r="BO2457" s="16"/>
      <c r="BY2457" t="e">
        <v>#N/A</v>
      </c>
    </row>
    <row r="2458" spans="1:77" hidden="1" x14ac:dyDescent="0.25">
      <c r="A2458" t="s">
        <v>3269</v>
      </c>
      <c r="B2458" s="2" t="str">
        <f t="shared" si="3558"/>
        <v/>
      </c>
      <c r="C2458">
        <v>0</v>
      </c>
      <c r="E2458">
        <v>33875.01</v>
      </c>
      <c r="R2458">
        <v>24</v>
      </c>
      <c r="S2458" t="s">
        <v>22</v>
      </c>
      <c r="AA2458" s="10">
        <f t="shared" si="3564"/>
        <v>2951.1660000000002</v>
      </c>
      <c r="AB2458" s="3" cm="1">
        <f t="array" ref="AB2458">100000000/Lvac(AA2458)</f>
        <v>33875.011828427305</v>
      </c>
      <c r="AC2458" s="28">
        <f t="shared" si="3565"/>
        <v>3.3884911929725401E-7</v>
      </c>
      <c r="AD2458" s="28">
        <f t="shared" si="3566"/>
        <v>2.9520284895098338E-7</v>
      </c>
      <c r="AE2458" s="21">
        <f t="shared" si="3567"/>
        <v>33875.010788943699</v>
      </c>
      <c r="AF2458" s="10" cm="1">
        <f t="array" ref="AF2458">Lair(100000000/AE2458)</f>
        <v>2951.1660905630465</v>
      </c>
      <c r="AG2458" s="10">
        <f t="shared" si="3568"/>
        <v>1.0739258962123327E-2</v>
      </c>
      <c r="AH2458" s="10" t="b">
        <f t="shared" si="3559"/>
        <v>1</v>
      </c>
      <c r="AI2458" s="10">
        <f t="shared" si="3582"/>
        <v>2951.1660000000002</v>
      </c>
      <c r="AJ2458">
        <v>3.0000000000000001E-3</v>
      </c>
      <c r="AK2458" s="3" cm="1">
        <f t="array" ref="AK2458">100000000/Lvac($AA2458)</f>
        <v>33875.011828427305</v>
      </c>
      <c r="AL2458" s="21">
        <f t="shared" si="3627"/>
        <v>3.4435553772739963E-2</v>
      </c>
      <c r="AM2458" s="21"/>
      <c r="AN2458" s="21"/>
      <c r="AO2458" s="21"/>
      <c r="AP2458" s="21"/>
      <c r="AS2458" s="3">
        <f t="shared" si="3572"/>
        <v>1.8284273028257303E-3</v>
      </c>
      <c r="AT2458" s="3" cm="1">
        <f t="array" ref="AT2458">AS2458-(100000000/LvacE($A2458)-$E2458)</f>
        <v>-5.1324896048754454E-5</v>
      </c>
      <c r="BB2458"/>
      <c r="BC2458"/>
      <c r="BD2458"/>
      <c r="BE2458"/>
      <c r="BF2458"/>
      <c r="BG2458"/>
      <c r="BH2458"/>
      <c r="BI2458"/>
      <c r="BJ2458"/>
      <c r="BN2458" s="16" cm="1">
        <f t="array" ref="BN2458">$C2458*EXP(poly_from_str(100000000/$E2458,BN$4342))</f>
        <v>0</v>
      </c>
      <c r="BO2458" s="16"/>
      <c r="BY2458" t="e">
        <v>#N/A</v>
      </c>
    </row>
    <row r="2459" spans="1:77" hidden="1" x14ac:dyDescent="0.25">
      <c r="A2459" t="s">
        <v>3270</v>
      </c>
      <c r="B2459" s="2" t="str">
        <f t="shared" si="3558"/>
        <v/>
      </c>
      <c r="C2459">
        <v>1</v>
      </c>
      <c r="E2459">
        <v>33882.81</v>
      </c>
      <c r="R2459">
        <v>24</v>
      </c>
      <c r="S2459" t="s">
        <v>22</v>
      </c>
      <c r="AA2459" s="10">
        <f t="shared" si="3564"/>
        <v>2950.4870000000001</v>
      </c>
      <c r="AB2459" s="3" cm="1">
        <f t="array" ref="AB2459">100000000/Lvac(AA2459)</f>
        <v>33882.807191257059</v>
      </c>
      <c r="AC2459" s="28">
        <f t="shared" si="3565"/>
        <v>3.3892709915346177E-7</v>
      </c>
      <c r="AD2459" s="28">
        <f t="shared" si="3566"/>
        <v>2.951349321074066E-7</v>
      </c>
      <c r="AE2459" s="21">
        <f t="shared" si="3567"/>
        <v>33882.808788696384</v>
      </c>
      <c r="AF2459" s="10" cm="1">
        <f t="array" ref="AF2459">Lair(100000000/AE2459)</f>
        <v>2950.4868608901556</v>
      </c>
      <c r="AG2459" s="10">
        <f t="shared" si="3568"/>
        <v>1.0741900776254405E-2</v>
      </c>
      <c r="AH2459" s="10" t="b">
        <f t="shared" si="3559"/>
        <v>1</v>
      </c>
      <c r="AI2459" s="10">
        <f t="shared" si="3582"/>
        <v>2950.4870000000001</v>
      </c>
      <c r="AJ2459">
        <v>3.0000000000000001E-3</v>
      </c>
      <c r="AK2459" s="3" cm="1">
        <f t="array" ref="AK2459">100000000/Lvac($AA2459)</f>
        <v>33882.807191257059</v>
      </c>
      <c r="AL2459" s="21">
        <f t="shared" si="3627"/>
        <v>3.4451404657526427E-2</v>
      </c>
      <c r="AM2459" s="21"/>
      <c r="AN2459" s="21"/>
      <c r="AO2459" s="21"/>
      <c r="AP2459" s="21"/>
      <c r="AS2459" s="3">
        <f t="shared" si="3572"/>
        <v>-2.8087429382139817E-3</v>
      </c>
      <c r="AT2459" s="3" cm="1">
        <f t="array" ref="AT2459">AS2459-(100000000/LvacE($A2459)-$E2459)</f>
        <v>-5.1298229664098471E-5</v>
      </c>
      <c r="BB2459"/>
      <c r="BC2459"/>
      <c r="BD2459"/>
      <c r="BE2459"/>
      <c r="BF2459"/>
      <c r="BG2459"/>
      <c r="BH2459"/>
      <c r="BI2459"/>
      <c r="BJ2459"/>
      <c r="BN2459" s="16" cm="1">
        <f t="array" ref="BN2459">$C2459*EXP(poly_from_str(100000000/$E2459,BN$4342))</f>
        <v>1.8125382248513715</v>
      </c>
      <c r="BO2459" s="16"/>
      <c r="BY2459" t="e">
        <v>#N/A</v>
      </c>
    </row>
    <row r="2460" spans="1:77" hidden="1" x14ac:dyDescent="0.25">
      <c r="A2460" t="s">
        <v>3271</v>
      </c>
      <c r="B2460" s="2" t="str">
        <f t="shared" si="3558"/>
        <v/>
      </c>
      <c r="C2460">
        <v>9</v>
      </c>
      <c r="D2460" t="s">
        <v>1155</v>
      </c>
      <c r="E2460">
        <v>33884.67</v>
      </c>
      <c r="F2460">
        <v>35801</v>
      </c>
      <c r="G2460" t="s">
        <v>5</v>
      </c>
      <c r="H2460" s="5" t="s">
        <v>8</v>
      </c>
      <c r="I2460">
        <v>69686</v>
      </c>
      <c r="J2460" t="s">
        <v>3</v>
      </c>
      <c r="K2460" s="5" t="s">
        <v>4</v>
      </c>
      <c r="L2460">
        <v>35801.120000000003</v>
      </c>
      <c r="M2460" t="str">
        <f>$G2460&amp;""</f>
        <v>e</v>
      </c>
      <c r="N2460" t="str">
        <f>$H2460&amp;""</f>
        <v>7/2</v>
      </c>
      <c r="O2460">
        <v>69686.259999999995</v>
      </c>
      <c r="P2460" t="str">
        <f>$J2460&amp;""</f>
        <v>o</v>
      </c>
      <c r="Q2460" t="str">
        <f>$K2460&amp;""</f>
        <v>9/2</v>
      </c>
      <c r="R2460">
        <v>24</v>
      </c>
      <c r="AA2460" s="10">
        <f t="shared" si="3564"/>
        <v>2950.3249999999998</v>
      </c>
      <c r="AB2460" s="3" cm="1">
        <f t="array" ref="AB2460">100000000/Lvac(AA2460)</f>
        <v>33884.667587029697</v>
      </c>
      <c r="AC2460" s="28">
        <f t="shared" si="3565"/>
        <v>3.3894570937100154E-7</v>
      </c>
      <c r="AD2460" s="28">
        <f t="shared" si="3566"/>
        <v>2.9511872808891829E-7</v>
      </c>
      <c r="AE2460" s="21">
        <f t="shared" si="3567"/>
        <v>33884.668959508002</v>
      </c>
      <c r="AF2460" s="10" cm="1">
        <f t="array" ref="AF2460">Lair(100000000/AE2460)</f>
        <v>2950.3248804935633</v>
      </c>
      <c r="AG2460" s="10">
        <f t="shared" si="3568"/>
        <v>1.0742531346043182E-2</v>
      </c>
      <c r="AH2460" s="10" t="b">
        <f t="shared" si="3559"/>
        <v>1</v>
      </c>
      <c r="AI2460" s="10">
        <f>$AF2460</f>
        <v>2950.3248804935633</v>
      </c>
      <c r="AJ2460">
        <v>2.9000000000000001E-2</v>
      </c>
      <c r="AK2460" s="3" cm="1">
        <f t="array" ref="AK2460">100000000/Lvac($AA2460)</f>
        <v>33884.667587029697</v>
      </c>
      <c r="AL2460" s="21">
        <f t="shared" si="3627"/>
        <v>0.33306683156177425</v>
      </c>
      <c r="AM2460" s="10" cm="1">
        <f t="array" ref="AM2460">Lvac($AI2460)-$BA2460</f>
        <v>4.1024728020602197E-2</v>
      </c>
      <c r="AN2460" s="10">
        <f>$AK2460-($AX2460-$AW2460)</f>
        <v>-0.47241297029540874</v>
      </c>
      <c r="AO2460" s="3">
        <f>AM2460/AJ2460</f>
        <v>1.4146457938138688</v>
      </c>
      <c r="AP2460" s="3">
        <v>1.4187677276101474</v>
      </c>
      <c r="AS2460" s="3">
        <f t="shared" si="3572"/>
        <v>-2.412970301520545E-3</v>
      </c>
      <c r="AT2460" s="3" cm="1">
        <f t="array" ref="AT2460">AS2460-(100000000/LvacE($A2460)-$E2460)</f>
        <v>-5.1291855925228447E-5</v>
      </c>
      <c r="AU2460" t="s">
        <v>4805</v>
      </c>
      <c r="AV2460" t="s">
        <v>4833</v>
      </c>
      <c r="AW2460" s="3">
        <v>35801.120000000003</v>
      </c>
      <c r="AX2460" s="3">
        <v>69686.259999999995</v>
      </c>
      <c r="AY2460" s="3"/>
      <c r="AZ2460" s="10" cm="1">
        <f t="array" ref="AZ2460">Lair(100000000/($AX2460-$AW2460))</f>
        <v>2950.283865939306</v>
      </c>
      <c r="BA2460" s="10">
        <f>100000000/($AX2460-$AW2460)</f>
        <v>2951.1461366250819</v>
      </c>
      <c r="BB2460" s="12">
        <v>122000000</v>
      </c>
      <c r="BC2460" s="3">
        <v>0.193</v>
      </c>
      <c r="BD2460" s="12" cm="1">
        <f t="array" ref="BD2460">SfromgA($BB2460,$BA2460,"")</f>
        <v>1.5476235782881953</v>
      </c>
      <c r="BE2460" s="29">
        <f>(10^MAX(0.05, -0.312925054856973*((LN($BD2460))^(1/3)) + 0.454808404431693)-1)*100</f>
        <v>64.96559092848247</v>
      </c>
      <c r="BG2460" s="3"/>
      <c r="BH2460" s="3"/>
      <c r="BI2460" s="12">
        <f>IF($BB2460="",$BF2460,$BB2460)</f>
        <v>122000000</v>
      </c>
      <c r="BJ2460" s="29">
        <f>IF($BB2460="",$BH2460,$BE2460)</f>
        <v>64.96559092848247</v>
      </c>
      <c r="BK2460" s="3">
        <f>LN(BN2460*100000000/($AX2460-$AW2460)/$BI2460)</f>
        <v>-7.8379423983479279</v>
      </c>
      <c r="BL2460" s="13">
        <f>EXP(BK$4341*$AX2460+BK$4342)*$BI2460/(100000000/($AX2460-$AW2460))</f>
        <v>23.307566862716588</v>
      </c>
      <c r="BM2460" s="3">
        <f t="shared" ref="BM2460" si="3628">LN(BL2460/$C2460)</f>
        <v>0.95155348856945809</v>
      </c>
      <c r="BN2460" s="16" cm="1">
        <f t="array" ref="BN2460">$C2460*EXP(poly_from_str(100000000/$E2460,BN$4342))</f>
        <v>16.307747629513944</v>
      </c>
      <c r="BO2460" s="3">
        <f>LN($C2460)</f>
        <v>2.1972245773362196</v>
      </c>
      <c r="BP2460" s="13">
        <f>LN(BL2460/BN2460)</f>
        <v>0.35713775632510081</v>
      </c>
      <c r="BY2460">
        <v>15591</v>
      </c>
    </row>
    <row r="2461" spans="1:77" hidden="1" x14ac:dyDescent="0.25">
      <c r="A2461" t="s">
        <v>3272</v>
      </c>
      <c r="B2461" s="2" t="str">
        <f t="shared" si="3558"/>
        <v/>
      </c>
      <c r="C2461">
        <v>3</v>
      </c>
      <c r="D2461" t="s">
        <v>1155</v>
      </c>
      <c r="E2461">
        <v>33914.07</v>
      </c>
      <c r="R2461">
        <v>24</v>
      </c>
      <c r="S2461" t="s">
        <v>22</v>
      </c>
      <c r="AA2461" s="10">
        <f t="shared" si="3564"/>
        <v>2947.7669999999998</v>
      </c>
      <c r="AB2461" s="3" cm="1">
        <f t="array" ref="AB2461">100000000/Lvac(AA2461)</f>
        <v>33914.070569915551</v>
      </c>
      <c r="AC2461" s="28">
        <f t="shared" si="3565"/>
        <v>3.3923983815545803E-7</v>
      </c>
      <c r="AD2461" s="28">
        <f t="shared" si="3566"/>
        <v>2.9486286464446962E-7</v>
      </c>
      <c r="AE2461" s="21">
        <f t="shared" si="3567"/>
        <v>33914.070245267263</v>
      </c>
      <c r="AF2461" s="10" cm="1">
        <f t="array" ref="AF2461">Lair(100000000/AE2461)</f>
        <v>2947.767028219258</v>
      </c>
      <c r="AG2461" s="10">
        <f t="shared" si="3568"/>
        <v>1.0752501905665467E-2</v>
      </c>
      <c r="AH2461" s="10" t="b">
        <f t="shared" si="3559"/>
        <v>1</v>
      </c>
      <c r="AI2461" s="10">
        <f t="shared" si="3582"/>
        <v>2947.7669999999998</v>
      </c>
      <c r="AJ2461">
        <v>7.0000000000000001E-3</v>
      </c>
      <c r="AK2461" s="3" cm="1">
        <f t="array" ref="AK2461">100000000/Lvac($AA2461)</f>
        <v>33914.070569915551</v>
      </c>
      <c r="AL2461" s="21">
        <f t="shared" si="3627"/>
        <v>8.0535026679316543E-2</v>
      </c>
      <c r="AM2461" s="21"/>
      <c r="AN2461" s="21"/>
      <c r="AO2461" s="21"/>
      <c r="AP2461" s="21"/>
      <c r="AS2461" s="3">
        <f t="shared" si="3572"/>
        <v>5.6991555175045505E-4</v>
      </c>
      <c r="AT2461" s="3" cm="1">
        <f t="array" ref="AT2461">AS2461-(100000000/LvacE($A2461)-$E2461)</f>
        <v>-5.1190021622460335E-5</v>
      </c>
      <c r="BB2461"/>
      <c r="BC2461"/>
      <c r="BD2461"/>
      <c r="BE2461"/>
      <c r="BF2461"/>
      <c r="BG2461"/>
      <c r="BH2461"/>
      <c r="BI2461"/>
      <c r="BJ2461"/>
      <c r="BN2461" s="16" cm="1">
        <f t="array" ref="BN2461">$C2461*EXP(poly_from_str(100000000/$E2461,BN$4342))</f>
        <v>5.4088050584495111</v>
      </c>
      <c r="BO2461" s="16"/>
      <c r="BY2461" t="e">
        <v>#N/A</v>
      </c>
    </row>
    <row r="2462" spans="1:77" hidden="1" x14ac:dyDescent="0.25">
      <c r="A2462" t="s">
        <v>3273</v>
      </c>
      <c r="B2462" s="2" t="str">
        <f t="shared" si="3558"/>
        <v/>
      </c>
      <c r="C2462">
        <v>6</v>
      </c>
      <c r="E2462">
        <v>33926.019999999997</v>
      </c>
      <c r="R2462">
        <v>24</v>
      </c>
      <c r="S2462" t="s">
        <v>22</v>
      </c>
      <c r="AA2462" s="10">
        <f t="shared" si="3564"/>
        <v>2946.7289999999998</v>
      </c>
      <c r="AB2462" s="3" cm="1">
        <f t="array" ref="AB2462">100000000/Lvac(AA2462)</f>
        <v>33926.016441043517</v>
      </c>
      <c r="AC2462" s="28">
        <f t="shared" si="3565"/>
        <v>3.3935933708189662E-7</v>
      </c>
      <c r="AD2462" s="28">
        <f t="shared" si="3566"/>
        <v>2.9475903890390304E-7</v>
      </c>
      <c r="AE2462" s="21">
        <f t="shared" si="3567"/>
        <v>33926.018469606417</v>
      </c>
      <c r="AF2462" s="10" cm="1">
        <f t="array" ref="AF2462">Lair(100000000/AE2462)</f>
        <v>2946.7288237962944</v>
      </c>
      <c r="AG2462" s="10">
        <f t="shared" si="3568"/>
        <v>1.0756555224631027E-2</v>
      </c>
      <c r="AH2462" s="10" t="b">
        <f t="shared" si="3559"/>
        <v>1</v>
      </c>
      <c r="AI2462" s="10">
        <f t="shared" si="3582"/>
        <v>2946.7289999999998</v>
      </c>
      <c r="AJ2462">
        <v>3.0000000000000001E-3</v>
      </c>
      <c r="AK2462" s="3" cm="1">
        <f t="array" ref="AK2462">100000000/Lvac($AA2462)</f>
        <v>33926.016441043517</v>
      </c>
      <c r="AL2462" s="21">
        <f t="shared" si="3627"/>
        <v>3.453933134778616E-2</v>
      </c>
      <c r="AM2462" s="21"/>
      <c r="AN2462" s="21"/>
      <c r="AO2462" s="21"/>
      <c r="AP2462" s="21"/>
      <c r="AS2462" s="3">
        <f t="shared" si="3572"/>
        <v>-3.5589564795373008E-3</v>
      </c>
      <c r="AT2462" s="3" cm="1">
        <f t="array" ref="AT2462">AS2462-(100000000/LvacE($A2462)-$E2462)</f>
        <v>-5.1148126658517867E-5</v>
      </c>
      <c r="BB2462"/>
      <c r="BC2462"/>
      <c r="BD2462"/>
      <c r="BE2462"/>
      <c r="BF2462"/>
      <c r="BG2462"/>
      <c r="BH2462"/>
      <c r="BI2462"/>
      <c r="BJ2462"/>
      <c r="BN2462" s="16" cm="1">
        <f t="array" ref="BN2462">$C2462*EXP(poly_from_str(100000000/$E2462,BN$4342))</f>
        <v>10.795295399623383</v>
      </c>
      <c r="BO2462" s="16"/>
      <c r="BY2462" t="e">
        <v>#N/A</v>
      </c>
    </row>
    <row r="2463" spans="1:77" hidden="1" x14ac:dyDescent="0.25">
      <c r="A2463" t="s">
        <v>3274</v>
      </c>
      <c r="B2463" s="2" t="str">
        <f t="shared" si="3558"/>
        <v/>
      </c>
      <c r="C2463">
        <v>0</v>
      </c>
      <c r="E2463">
        <v>33932.03</v>
      </c>
      <c r="R2463">
        <v>24</v>
      </c>
      <c r="S2463" t="s">
        <v>22</v>
      </c>
      <c r="AA2463" s="10">
        <f t="shared" si="3564"/>
        <v>2946.2069999999999</v>
      </c>
      <c r="AB2463" s="3" cm="1">
        <f t="array" ref="AB2463">100000000/Lvac(AA2463)</f>
        <v>33932.027082914494</v>
      </c>
      <c r="AC2463" s="28">
        <f t="shared" si="3565"/>
        <v>3.3941946373761251E-7</v>
      </c>
      <c r="AD2463" s="28">
        <f t="shared" si="3566"/>
        <v>2.9470682596016245E-7</v>
      </c>
      <c r="AE2463" s="21">
        <f t="shared" si="3567"/>
        <v>33932.028746125194</v>
      </c>
      <c r="AF2463" s="10" cm="1">
        <f t="array" ref="AF2463">Lair(100000000/AE2463)</f>
        <v>2946.2068555824521</v>
      </c>
      <c r="AG2463" s="10">
        <f t="shared" si="3568"/>
        <v>1.0758595218006491E-2</v>
      </c>
      <c r="AH2463" s="10" t="b">
        <f t="shared" si="3559"/>
        <v>1</v>
      </c>
      <c r="AI2463" s="10">
        <f t="shared" si="3582"/>
        <v>2946.2069999999999</v>
      </c>
      <c r="AJ2463">
        <v>3.0000000000000001E-3</v>
      </c>
      <c r="AK2463" s="3" cm="1">
        <f t="array" ref="AK2463">100000000/Lvac($AA2463)</f>
        <v>33932.027082914494</v>
      </c>
      <c r="AL2463" s="21">
        <f t="shared" si="3627"/>
        <v>3.4551571308038938E-2</v>
      </c>
      <c r="AM2463" s="21"/>
      <c r="AN2463" s="21"/>
      <c r="AO2463" s="21"/>
      <c r="AP2463" s="21"/>
      <c r="AS2463" s="3">
        <f t="shared" si="3572"/>
        <v>-2.9170855050324462E-3</v>
      </c>
      <c r="AT2463" s="3" cm="1">
        <f t="array" ref="AT2463">AS2463-(100000000/LvacE($A2463)-$E2463)</f>
        <v>-5.1126939069945365E-5</v>
      </c>
      <c r="BB2463"/>
      <c r="BC2463"/>
      <c r="BD2463"/>
      <c r="BE2463"/>
      <c r="BF2463"/>
      <c r="BG2463"/>
      <c r="BH2463"/>
      <c r="BI2463"/>
      <c r="BJ2463"/>
      <c r="BN2463" s="16" cm="1">
        <f t="array" ref="BN2463">$C2463*EXP(poly_from_str(100000000/$E2463,BN$4342))</f>
        <v>0</v>
      </c>
      <c r="BO2463" s="16"/>
      <c r="BY2463" t="e">
        <v>#N/A</v>
      </c>
    </row>
    <row r="2464" spans="1:77" hidden="1" x14ac:dyDescent="0.25">
      <c r="A2464" t="s">
        <v>3275</v>
      </c>
      <c r="B2464" s="2" t="str">
        <f t="shared" si="3558"/>
        <v/>
      </c>
      <c r="C2464">
        <v>8</v>
      </c>
      <c r="D2464" t="s">
        <v>170</v>
      </c>
      <c r="E2464">
        <v>33932.400000000001</v>
      </c>
      <c r="F2464">
        <v>33466</v>
      </c>
      <c r="G2464" t="s">
        <v>5</v>
      </c>
      <c r="H2464" s="5" t="s">
        <v>16</v>
      </c>
      <c r="I2464">
        <v>67398</v>
      </c>
      <c r="J2464" t="s">
        <v>3</v>
      </c>
      <c r="K2464" s="5" t="s">
        <v>4</v>
      </c>
      <c r="L2464">
        <v>33466.410000000003</v>
      </c>
      <c r="M2464" t="str">
        <f t="shared" ref="M2464:M2465" si="3629">$G2464&amp;""</f>
        <v>e</v>
      </c>
      <c r="N2464" t="str">
        <f t="shared" ref="N2464:N2465" si="3630">$H2464&amp;""</f>
        <v>11/2</v>
      </c>
      <c r="O2464">
        <v>67398.789999999994</v>
      </c>
      <c r="P2464" t="str">
        <f t="shared" ref="P2464:P2465" si="3631">$J2464&amp;""</f>
        <v>o</v>
      </c>
      <c r="Q2464" t="str">
        <f t="shared" ref="Q2464:Q2465" si="3632">$K2464&amp;""</f>
        <v>9/2</v>
      </c>
      <c r="R2464">
        <v>24</v>
      </c>
      <c r="AA2464" s="10">
        <f t="shared" si="3564"/>
        <v>2946.1750000000002</v>
      </c>
      <c r="AB2464" s="3" cm="1">
        <f t="array" ref="AB2464">100000000/Lvac(AA2464)</f>
        <v>33932.395620663221</v>
      </c>
      <c r="AC2464" s="28">
        <f t="shared" si="3565"/>
        <v>3.3942315035597004E-7</v>
      </c>
      <c r="AD2464" s="28">
        <f t="shared" si="3566"/>
        <v>2.9470362516669686E-7</v>
      </c>
      <c r="AE2464" s="21">
        <f t="shared" si="3567"/>
        <v>33932.398117640361</v>
      </c>
      <c r="AF2464" s="10" cm="1">
        <f t="array" ref="AF2464">Lair(100000000/AE2464)</f>
        <v>2946.1747831907446</v>
      </c>
      <c r="AG2464" s="10">
        <f t="shared" si="3568"/>
        <v>1.0758720310345315E-2</v>
      </c>
      <c r="AH2464" s="10" t="b">
        <f t="shared" si="3559"/>
        <v>1</v>
      </c>
      <c r="AI2464" s="10">
        <f t="shared" ref="AI2464:AI2465" si="3633">$AF2464</f>
        <v>2946.1747831907446</v>
      </c>
      <c r="AJ2464" s="10">
        <f>AL2464/AK2464*AI2464</f>
        <v>8.6824838898101973E-3</v>
      </c>
      <c r="AK2464" s="16" cm="1">
        <f t="array" ref="AK2464">100000000/Lvac($AA2464)-0</f>
        <v>33932.395620663221</v>
      </c>
      <c r="AL2464" s="16">
        <f>MAX(0.1,0.007/$AA2464*$AE2464)</f>
        <v>0.1</v>
      </c>
      <c r="AM2464" s="10" cm="1">
        <f t="array" ref="AM2464">Lvac($AI2464)-$BA2464</f>
        <v>-1.5735217816654767E-3</v>
      </c>
      <c r="AN2464" s="10">
        <f t="shared" ref="AN2464:AN2465" si="3634">$AK2464-($AX2464-$AW2464)</f>
        <v>1.5620663230947684E-2</v>
      </c>
      <c r="AO2464" s="3">
        <f t="shared" ref="AO2464:AO2465" si="3635">AM2464/AJ2464</f>
        <v>-0.18122945019364436</v>
      </c>
      <c r="AP2464" s="3">
        <v>-0.15625236788939983</v>
      </c>
      <c r="AS2464" s="3">
        <f t="shared" si="3572"/>
        <v>-4.3793367804028094E-3</v>
      </c>
      <c r="AT2464" s="3" cm="1">
        <f t="array" ref="AT2464">AS2464-(100000000/LvacE($A2464)-$E2464)</f>
        <v>-5.1125636673532426E-5</v>
      </c>
      <c r="AU2464" t="s">
        <v>4769</v>
      </c>
      <c r="AV2464" t="s">
        <v>4858</v>
      </c>
      <c r="AW2464" s="3">
        <v>33466.410000000003</v>
      </c>
      <c r="AX2464" s="3">
        <v>67398.789999999994</v>
      </c>
      <c r="AY2464" s="3"/>
      <c r="AZ2464" s="10" cm="1">
        <f t="array" ref="AZ2464">Lair(100000000/($AX2464-$AW2464))</f>
        <v>2946.1763563224563</v>
      </c>
      <c r="BA2464" s="10">
        <f t="shared" ref="BA2464:BA2465" si="3636">100000000/($AX2464-$AW2464)</f>
        <v>2947.0376083257356</v>
      </c>
      <c r="BB2464" s="12">
        <v>159000000</v>
      </c>
      <c r="BC2464" s="3">
        <v>0.49399999999999999</v>
      </c>
      <c r="BD2464" s="12" cm="1">
        <f t="array" ref="BD2464">SfromgA($BB2464,$BA2464,"")</f>
        <v>2.0085725285203528</v>
      </c>
      <c r="BE2464" s="29">
        <f t="shared" ref="BE2464:BE2465" si="3637">(10^MAX(0.05, -0.312925054856973*((LN($BD2464))^(1/3)) + 0.454808404431693)-1)*100</f>
        <v>50.418828955770969</v>
      </c>
      <c r="BG2464" s="3"/>
      <c r="BH2464" s="3"/>
      <c r="BI2464" s="12">
        <f t="shared" ref="BI2464:BI2465" si="3638">IF($BB2464="",$BF2464,$BB2464)</f>
        <v>159000000</v>
      </c>
      <c r="BJ2464" s="29">
        <f t="shared" ref="BJ2464:BJ2465" si="3639">IF($BB2464="",$BH2464,$BE2464)</f>
        <v>50.418828955770969</v>
      </c>
      <c r="BK2464" s="3">
        <f t="shared" ref="BK2464:BK2465" si="3640">LN(BN2464*100000000/($AX2464-$AW2464)/$BI2464)</f>
        <v>-8.2301767038445099</v>
      </c>
      <c r="BL2464" s="13">
        <f>EXP(BK$4341*$AX2464+BK$4342)*$BI2464/(100000000/($AX2464-$AW2464))</f>
        <v>36.192673070383861</v>
      </c>
      <c r="BM2464" s="3">
        <f t="shared" ref="BM2464:BM2465" si="3641">LN(BL2464/$C2464)</f>
        <v>1.5094151552953561</v>
      </c>
      <c r="BN2464" s="16" cm="1">
        <f t="array" ref="BN2464">$C2464*EXP(poly_from_str(100000000/$E2464,BN$4342))</f>
        <v>14.37775631738311</v>
      </c>
      <c r="BO2464" s="3">
        <f t="shared" ref="BO2464:BO2465" si="3642">LN($C2464)</f>
        <v>2.0794415416798357</v>
      </c>
      <c r="BP2464" s="13">
        <f t="shared" ref="BP2464:BP2465" si="3643">LN(BL2464/BN2464)</f>
        <v>0.9231743848543188</v>
      </c>
      <c r="BY2464">
        <v>13760</v>
      </c>
    </row>
    <row r="2465" spans="1:77" hidden="1" x14ac:dyDescent="0.25">
      <c r="A2465" t="s">
        <v>3276</v>
      </c>
      <c r="B2465" s="2" t="str">
        <f t="shared" si="3558"/>
        <v/>
      </c>
      <c r="C2465">
        <v>8</v>
      </c>
      <c r="D2465" t="s">
        <v>14</v>
      </c>
      <c r="E2465">
        <v>33933.54</v>
      </c>
      <c r="F2465">
        <v>29835</v>
      </c>
      <c r="G2465" t="s">
        <v>5</v>
      </c>
      <c r="H2465" s="5" t="s">
        <v>4</v>
      </c>
      <c r="I2465">
        <v>63768</v>
      </c>
      <c r="J2465" t="s">
        <v>3</v>
      </c>
      <c r="K2465" s="5" t="s">
        <v>8</v>
      </c>
      <c r="L2465">
        <v>29835.09</v>
      </c>
      <c r="M2465" t="str">
        <f t="shared" si="3629"/>
        <v>e</v>
      </c>
      <c r="N2465" t="str">
        <f t="shared" si="3630"/>
        <v>9/2</v>
      </c>
      <c r="O2465">
        <v>63768.66</v>
      </c>
      <c r="P2465" t="str">
        <f t="shared" si="3631"/>
        <v>o</v>
      </c>
      <c r="Q2465" t="str">
        <f t="shared" si="3632"/>
        <v>7/2</v>
      </c>
      <c r="R2465">
        <v>24</v>
      </c>
      <c r="AA2465" s="10">
        <f t="shared" si="3564"/>
        <v>2946.076</v>
      </c>
      <c r="AB2465" s="3" cm="1">
        <f t="array" ref="AB2465">100000000/Lvac(AA2465)</f>
        <v>33933.535835017814</v>
      </c>
      <c r="AC2465" s="28">
        <f t="shared" si="3565"/>
        <v>3.3943455633866879E-7</v>
      </c>
      <c r="AD2465" s="28">
        <f t="shared" si="3566"/>
        <v>2.9469372271192765E-7</v>
      </c>
      <c r="AE2465" s="21">
        <f t="shared" si="3567"/>
        <v>33933.538209913073</v>
      </c>
      <c r="AF2465" s="10" cm="1">
        <f t="array" ref="AF2465">Lair(100000000/AE2465)</f>
        <v>2946.0757938048114</v>
      </c>
      <c r="AG2465" s="10">
        <f t="shared" si="3568"/>
        <v>1.0759107340580795E-2</v>
      </c>
      <c r="AH2465" s="10" t="b">
        <f t="shared" si="3559"/>
        <v>1</v>
      </c>
      <c r="AI2465" s="10">
        <f t="shared" si="3633"/>
        <v>2946.0757938048114</v>
      </c>
      <c r="AJ2465">
        <v>7.0000000000000001E-3</v>
      </c>
      <c r="AK2465" s="3" cm="1">
        <f t="array" ref="AK2465">100000000/Lvac($AA2465)</f>
        <v>33933.535835017814</v>
      </c>
      <c r="AL2465" s="21">
        <f t="shared" ref="AL2465:AL2473" si="3644">AJ2465/AI2465*AK2465</f>
        <v>8.0627508411232091E-2</v>
      </c>
      <c r="AM2465" s="10" cm="1">
        <f t="array" ref="AM2465">Lvac($AI2465)-$BA2465</f>
        <v>2.7607877418631688E-3</v>
      </c>
      <c r="AN2465" s="10">
        <f t="shared" si="3634"/>
        <v>-3.4164982193033211E-2</v>
      </c>
      <c r="AO2465" s="3">
        <f t="shared" si="3635"/>
        <v>0.39439824883759556</v>
      </c>
      <c r="AP2465" s="3">
        <v>0.42386200824954096</v>
      </c>
      <c r="AS2465" s="3">
        <f t="shared" si="3572"/>
        <v>-4.1649821869214065E-3</v>
      </c>
      <c r="AT2465" s="3" cm="1">
        <f t="array" ref="AT2465">AS2465-(100000000/LvacE($A2465)-$E2465)</f>
        <v>-5.1121605793014169E-5</v>
      </c>
      <c r="AU2465" t="s">
        <v>4692</v>
      </c>
      <c r="AV2465" t="s">
        <v>4845</v>
      </c>
      <c r="AW2465" s="3">
        <v>29835.09</v>
      </c>
      <c r="AX2465" s="3">
        <v>63768.66</v>
      </c>
      <c r="AY2465" s="3"/>
      <c r="AZ2465" s="10" cm="1">
        <f t="array" ref="AZ2465">Lair(100000000/($AX2465-$AW2465))</f>
        <v>2946.0730337014515</v>
      </c>
      <c r="BA2465" s="10">
        <f t="shared" si="3636"/>
        <v>2946.9342600852187</v>
      </c>
      <c r="BB2465" s="12">
        <v>41300000</v>
      </c>
      <c r="BC2465" s="3">
        <v>8.2000000000000003E-2</v>
      </c>
      <c r="BD2465" s="12" cm="1">
        <f t="array" ref="BD2465">SfromgA($BB2465,$BA2465,"")</f>
        <v>0.5216686698597981</v>
      </c>
      <c r="BE2465" s="29">
        <f t="shared" si="3637"/>
        <v>432.07975917662839</v>
      </c>
      <c r="BG2465" s="3"/>
      <c r="BH2465" s="3"/>
      <c r="BI2465" s="12">
        <f t="shared" si="3638"/>
        <v>41300000</v>
      </c>
      <c r="BJ2465" s="29">
        <f t="shared" si="3639"/>
        <v>432.07975917662839</v>
      </c>
      <c r="BK2465" s="3">
        <f t="shared" si="3640"/>
        <v>-6.8823690096007253</v>
      </c>
      <c r="BL2465" s="13">
        <f>EXP(BK$4341*$AX2465+BK$4342)*$BI2465/(100000000/($AX2465-$AW2465))</f>
        <v>12.387252263576011</v>
      </c>
      <c r="BM2465" s="3">
        <f t="shared" si="3641"/>
        <v>0.4372263588722341</v>
      </c>
      <c r="BN2465" s="16" cm="1">
        <f t="array" ref="BN2465">$C2465*EXP(poly_from_str(100000000/$E2465,BN$4342))</f>
        <v>14.374896307182757</v>
      </c>
      <c r="BO2465" s="3">
        <f t="shared" si="3642"/>
        <v>2.0794415416798357</v>
      </c>
      <c r="BP2465" s="13">
        <f t="shared" si="3643"/>
        <v>-0.14881547269195386</v>
      </c>
      <c r="BY2465">
        <v>13757</v>
      </c>
    </row>
    <row r="2466" spans="1:77" hidden="1" x14ac:dyDescent="0.25">
      <c r="A2466" t="s">
        <v>3277</v>
      </c>
      <c r="B2466" s="2" t="str">
        <f t="shared" si="3558"/>
        <v/>
      </c>
      <c r="C2466">
        <v>2</v>
      </c>
      <c r="D2466" t="s">
        <v>14</v>
      </c>
      <c r="E2466">
        <v>33934.58</v>
      </c>
      <c r="R2466">
        <v>24</v>
      </c>
      <c r="S2466" t="s">
        <v>22</v>
      </c>
      <c r="AA2466" s="10">
        <f t="shared" si="3564"/>
        <v>2945.9850000000001</v>
      </c>
      <c r="AB2466" s="3" cm="1">
        <f t="array" ref="AB2466">100000000/Lvac(AA2466)</f>
        <v>33934.583978428593</v>
      </c>
      <c r="AC2466" s="28">
        <f t="shared" si="3565"/>
        <v>3.3944504130197539E-7</v>
      </c>
      <c r="AD2466" s="28">
        <f t="shared" si="3566"/>
        <v>2.946846204555436E-7</v>
      </c>
      <c r="AE2466" s="21">
        <f t="shared" si="3567"/>
        <v>33934.581709786748</v>
      </c>
      <c r="AF2466" s="10" cm="1">
        <f t="array" ref="AF2466">Lair(100000000/AE2466)</f>
        <v>2945.9851969578244</v>
      </c>
      <c r="AG2466" s="10">
        <f t="shared" si="3568"/>
        <v>1.0759463130061524E-2</v>
      </c>
      <c r="AH2466" s="10" t="b">
        <f t="shared" si="3559"/>
        <v>1</v>
      </c>
      <c r="AI2466" s="10">
        <f t="shared" si="3582"/>
        <v>2945.9850000000001</v>
      </c>
      <c r="AJ2466">
        <v>7.0000000000000001E-3</v>
      </c>
      <c r="AK2466" s="3" cm="1">
        <f t="array" ref="AK2466">100000000/Lvac($AA2466)</f>
        <v>33934.583978428593</v>
      </c>
      <c r="AL2466" s="21">
        <f t="shared" si="3644"/>
        <v>8.0632483820861314E-2</v>
      </c>
      <c r="AM2466" s="21"/>
      <c r="AN2466" s="21"/>
      <c r="AO2466" s="21"/>
      <c r="AP2466" s="21"/>
      <c r="AS2466" s="3">
        <f t="shared" si="3572"/>
        <v>3.9784285909263417E-3</v>
      </c>
      <c r="AT2466" s="3" cm="1">
        <f t="array" ref="AT2466">AS2466-(100000000/LvacE($A2466)-$E2466)</f>
        <v>-5.1117902330588549E-5</v>
      </c>
      <c r="BB2466"/>
      <c r="BC2466"/>
      <c r="BD2466"/>
      <c r="BE2466"/>
      <c r="BF2466"/>
      <c r="BG2466"/>
      <c r="BH2466"/>
      <c r="BI2466"/>
      <c r="BJ2466"/>
      <c r="BN2466" s="16" cm="1">
        <f t="array" ref="BN2466">$C2466*EXP(poly_from_str(100000000/$E2466,BN$4342))</f>
        <v>3.5930713794556866</v>
      </c>
      <c r="BO2466" s="16"/>
      <c r="BY2466">
        <v>3439</v>
      </c>
    </row>
    <row r="2467" spans="1:77" hidden="1" x14ac:dyDescent="0.25">
      <c r="A2467" t="s">
        <v>3278</v>
      </c>
      <c r="B2467" s="2" t="str">
        <f t="shared" si="3558"/>
        <v/>
      </c>
      <c r="C2467">
        <v>4</v>
      </c>
      <c r="E2467">
        <v>33935.69</v>
      </c>
      <c r="R2467">
        <v>24</v>
      </c>
      <c r="S2467" t="s">
        <v>22</v>
      </c>
      <c r="AA2467" s="10">
        <f t="shared" si="3564"/>
        <v>2945.8890000000001</v>
      </c>
      <c r="AB2467" s="3" cm="1">
        <f t="array" ref="AB2467">100000000/Lvac(AA2467)</f>
        <v>33935.689782321264</v>
      </c>
      <c r="AC2467" s="28">
        <f t="shared" si="3565"/>
        <v>3.394561030643042E-7</v>
      </c>
      <c r="AD2467" s="28">
        <f t="shared" si="3566"/>
        <v>2.94675018075203E-7</v>
      </c>
      <c r="AE2467" s="21">
        <f t="shared" si="3567"/>
        <v>33935.689906456391</v>
      </c>
      <c r="AF2467" s="10" cm="1">
        <f t="array" ref="AF2467">Lair(100000000/AE2467)</f>
        <v>2945.8889892236011</v>
      </c>
      <c r="AG2467" s="10">
        <f t="shared" si="3568"/>
        <v>1.0759838504152951E-2</v>
      </c>
      <c r="AH2467" s="10" t="b">
        <f t="shared" si="3559"/>
        <v>1</v>
      </c>
      <c r="AI2467" s="10">
        <f t="shared" si="3582"/>
        <v>2945.8890000000001</v>
      </c>
      <c r="AJ2467">
        <v>3.0000000000000001E-3</v>
      </c>
      <c r="AK2467" s="3" cm="1">
        <f t="array" ref="AK2467">100000000/Lvac($AA2467)</f>
        <v>33935.689782321264</v>
      </c>
      <c r="AL2467" s="21">
        <f t="shared" si="3644"/>
        <v>3.4559031024917704E-2</v>
      </c>
      <c r="AM2467" s="21"/>
      <c r="AN2467" s="21"/>
      <c r="AO2467" s="21"/>
      <c r="AP2467" s="21"/>
      <c r="AS2467" s="3">
        <f t="shared" si="3572"/>
        <v>-2.1767873840872198E-4</v>
      </c>
      <c r="AT2467" s="3" cm="1">
        <f t="array" ref="AT2467">AS2467-(100000000/LvacE($A2467)-$E2467)</f>
        <v>-5.1113987865392119E-5</v>
      </c>
      <c r="BB2467"/>
      <c r="BC2467"/>
      <c r="BD2467"/>
      <c r="BE2467"/>
      <c r="BF2467"/>
      <c r="BG2467"/>
      <c r="BH2467"/>
      <c r="BI2467"/>
      <c r="BJ2467"/>
      <c r="BN2467" s="16" cm="1">
        <f t="array" ref="BN2467">$C2467*EXP(poly_from_str(100000000/$E2467,BN$4342))</f>
        <v>7.1847486295717715</v>
      </c>
      <c r="BO2467" s="16"/>
      <c r="BY2467">
        <v>6876</v>
      </c>
    </row>
    <row r="2468" spans="1:77" hidden="1" x14ac:dyDescent="0.25">
      <c r="A2468" t="s">
        <v>3279</v>
      </c>
      <c r="B2468" s="2" t="str">
        <f t="shared" si="3558"/>
        <v/>
      </c>
      <c r="C2468">
        <v>3</v>
      </c>
      <c r="E2468">
        <v>33952.550000000003</v>
      </c>
      <c r="R2468">
        <v>24</v>
      </c>
      <c r="S2468" t="s">
        <v>22</v>
      </c>
      <c r="AA2468" s="10">
        <f t="shared" si="3564"/>
        <v>2944.4259999999999</v>
      </c>
      <c r="AB2468" s="3" cm="1">
        <f t="array" ref="AB2468">100000000/Lvac(AA2468)</f>
        <v>33952.550694902435</v>
      </c>
      <c r="AC2468" s="28">
        <f t="shared" si="3565"/>
        <v>3.3962476897025094E-7</v>
      </c>
      <c r="AD2468" s="28">
        <f t="shared" si="3566"/>
        <v>2.9452868180243609E-7</v>
      </c>
      <c r="AE2468" s="21">
        <f t="shared" si="3567"/>
        <v>33952.550298283764</v>
      </c>
      <c r="AF2468" s="10" cm="1">
        <f t="array" ref="AF2468">Lair(100000000/AE2468)</f>
        <v>2944.4260343970091</v>
      </c>
      <c r="AG2468" s="10">
        <f t="shared" si="3568"/>
        <v>1.0765563592853487E-2</v>
      </c>
      <c r="AH2468" s="10" t="b">
        <f t="shared" si="3559"/>
        <v>1</v>
      </c>
      <c r="AI2468" s="10">
        <f t="shared" si="3582"/>
        <v>2944.4259999999999</v>
      </c>
      <c r="AJ2468">
        <v>3.0000000000000001E-3</v>
      </c>
      <c r="AK2468" s="3" cm="1">
        <f t="array" ref="AK2468">100000000/Lvac($AA2468)</f>
        <v>33952.550694902435</v>
      </c>
      <c r="AL2468" s="21">
        <f t="shared" si="3644"/>
        <v>3.4593381557120918E-2</v>
      </c>
      <c r="AM2468" s="21"/>
      <c r="AN2468" s="21"/>
      <c r="AO2468" s="21"/>
      <c r="AP2468" s="21"/>
      <c r="AS2468" s="3">
        <f t="shared" si="3572"/>
        <v>6.9490243186010048E-4</v>
      </c>
      <c r="AT2468" s="3" cm="1">
        <f t="array" ref="AT2468">AS2468-(100000000/LvacE($A2468)-$E2468)</f>
        <v>-5.1053990318905562E-5</v>
      </c>
      <c r="BB2468"/>
      <c r="BC2468"/>
      <c r="BD2468"/>
      <c r="BE2468"/>
      <c r="BF2468"/>
      <c r="BG2468"/>
      <c r="BH2468"/>
      <c r="BI2468"/>
      <c r="BJ2468"/>
      <c r="BN2468" s="16" cm="1">
        <f t="array" ref="BN2468">$C2468*EXP(poly_from_str(100000000/$E2468,BN$4342))</f>
        <v>5.3725970846138047</v>
      </c>
      <c r="BO2468" s="16"/>
      <c r="BY2468" t="e">
        <v>#N/A</v>
      </c>
    </row>
    <row r="2469" spans="1:77" hidden="1" x14ac:dyDescent="0.25">
      <c r="A2469" t="s">
        <v>3280</v>
      </c>
      <c r="B2469" s="2" t="str">
        <f t="shared" si="3558"/>
        <v/>
      </c>
      <c r="C2469">
        <v>2</v>
      </c>
      <c r="E2469">
        <v>33962.6</v>
      </c>
      <c r="F2469">
        <v>35024</v>
      </c>
      <c r="G2469" t="s">
        <v>5</v>
      </c>
      <c r="H2469" s="5" t="s">
        <v>8</v>
      </c>
      <c r="I2469">
        <v>68987</v>
      </c>
      <c r="J2469" t="s">
        <v>3</v>
      </c>
      <c r="K2469" s="5" t="s">
        <v>8</v>
      </c>
      <c r="L2469">
        <v>35024.49</v>
      </c>
      <c r="M2469" t="str">
        <f>$G2469&amp;""</f>
        <v>e</v>
      </c>
      <c r="N2469" t="str">
        <f>$H2469&amp;""</f>
        <v>7/2</v>
      </c>
      <c r="O2469">
        <v>68987.070000000007</v>
      </c>
      <c r="P2469" t="str">
        <f>$J2469&amp;""</f>
        <v>o</v>
      </c>
      <c r="Q2469" t="str">
        <f>$K2469&amp;""</f>
        <v>7/2</v>
      </c>
      <c r="R2469">
        <v>24</v>
      </c>
      <c r="AA2469" s="10">
        <f t="shared" si="3564"/>
        <v>2943.5549999999998</v>
      </c>
      <c r="AB2469" s="3" cm="1">
        <f t="array" ref="AB2469">100000000/Lvac(AA2469)</f>
        <v>33962.596832041578</v>
      </c>
      <c r="AC2469" s="28">
        <f t="shared" si="3565"/>
        <v>3.3972526417885859E-7</v>
      </c>
      <c r="AD2469" s="28">
        <f t="shared" si="3566"/>
        <v>2.9444156020971951E-7</v>
      </c>
      <c r="AE2469" s="21">
        <f t="shared" si="3567"/>
        <v>33962.59864108637</v>
      </c>
      <c r="AF2469" s="10" cm="1">
        <f t="array" ref="AF2469">Lair(100000000/AE2469)</f>
        <v>2943.5548432022333</v>
      </c>
      <c r="AG2469" s="10">
        <f t="shared" si="3568"/>
        <v>1.0768976090482696E-2</v>
      </c>
      <c r="AH2469" s="10" t="b">
        <f t="shared" si="3559"/>
        <v>1</v>
      </c>
      <c r="AI2469" s="10">
        <f>$AF2469</f>
        <v>2943.5548432022333</v>
      </c>
      <c r="AJ2469">
        <v>3.0000000000000001E-3</v>
      </c>
      <c r="AK2469" s="3" cm="1">
        <f t="array" ref="AK2469">100000000/Lvac($AA2469)</f>
        <v>33962.596832041578</v>
      </c>
      <c r="AL2469" s="21">
        <f t="shared" si="3644"/>
        <v>3.4613858386712812E-2</v>
      </c>
      <c r="AM2469" s="10" cm="1">
        <f t="array" ref="AM2469">Lvac($AI2469)-$BA2469</f>
        <v>-1.6161052135430509E-3</v>
      </c>
      <c r="AN2469" s="10">
        <f>$AK2469-($AX2469-$AW2469)</f>
        <v>1.6832041568704881E-2</v>
      </c>
      <c r="AO2469" s="3">
        <f>AM2469/AJ2469</f>
        <v>-0.5387017378476836</v>
      </c>
      <c r="AP2469" s="3">
        <v>-0.486422859163819</v>
      </c>
      <c r="AS2469" s="3">
        <f t="shared" si="3572"/>
        <v>-3.1679584208177403E-3</v>
      </c>
      <c r="AT2469" s="3" cm="1">
        <f t="array" ref="AT2469">AS2469-(100000000/LvacE($A2469)-$E2469)</f>
        <v>-5.101796705275774E-5</v>
      </c>
      <c r="AU2469" t="s">
        <v>4765</v>
      </c>
      <c r="AV2469" t="s">
        <v>4915</v>
      </c>
      <c r="AW2469" s="3">
        <v>35024.49</v>
      </c>
      <c r="AX2469" s="3">
        <v>68987.070000000007</v>
      </c>
      <c r="AY2469" s="3"/>
      <c r="AZ2469" s="10" cm="1">
        <f t="array" ref="AZ2469">Lair(100000000/($AX2469-$AW2469))</f>
        <v>2943.5564589069186</v>
      </c>
      <c r="BA2469" s="10">
        <f>100000000/($AX2469-$AW2469)</f>
        <v>2944.417061365773</v>
      </c>
      <c r="BB2469" s="12">
        <v>253000</v>
      </c>
      <c r="BC2469" s="3">
        <v>1E-3</v>
      </c>
      <c r="BD2469" s="12" cm="1">
        <f t="array" ref="BD2469">SfromgA($BB2469,$BA2469,"")</f>
        <v>3.1875122156834537E-3</v>
      </c>
      <c r="BE2469" s="29">
        <f>(10^MAX(0.05, -0.312925054856973*((LN($BD2469))^(1/3)) + 0.454808404431693)-1)*100</f>
        <v>936.03123626142008</v>
      </c>
      <c r="BG2469" s="3"/>
      <c r="BH2469" s="3"/>
      <c r="BI2469" s="12">
        <f>IF($BB2469="",$BF2469,$BB2469)</f>
        <v>253000</v>
      </c>
      <c r="BJ2469" s="29">
        <f>IF($BB2469="",$BH2469,$BE2469)</f>
        <v>936.03123626142008</v>
      </c>
      <c r="BK2469" s="3"/>
      <c r="BL2469" s="13">
        <f>EXP(BK$4341*$AX2469+BK$4342)*$BI2469/(100000000/($AX2469-$AW2469))</f>
        <v>5.10882144648118E-2</v>
      </c>
      <c r="BM2469" s="3"/>
      <c r="BN2469" s="16" cm="1">
        <f t="array" ref="BN2469">$C2469*EXP(poly_from_str(100000000/$E2469,BN$4342))</f>
        <v>3.5753384569731179</v>
      </c>
      <c r="BO2469" s="3">
        <f>LN($C2469)</f>
        <v>0.69314718055994529</v>
      </c>
      <c r="BP2469" s="17"/>
      <c r="BY2469">
        <v>3424</v>
      </c>
    </row>
    <row r="2470" spans="1:77" hidden="1" x14ac:dyDescent="0.25">
      <c r="A2470" t="s">
        <v>3281</v>
      </c>
      <c r="B2470" s="2" t="str">
        <f t="shared" si="3558"/>
        <v/>
      </c>
      <c r="C2470">
        <v>4</v>
      </c>
      <c r="E2470">
        <v>33963.03</v>
      </c>
      <c r="R2470">
        <v>24</v>
      </c>
      <c r="S2470" t="s">
        <v>22</v>
      </c>
      <c r="AA2470" s="10">
        <f t="shared" si="3564"/>
        <v>2943.5169999999998</v>
      </c>
      <c r="AB2470" s="3" cm="1">
        <f t="array" ref="AB2470">100000000/Lvac(AA2470)</f>
        <v>33963.035260391589</v>
      </c>
      <c r="AC2470" s="28">
        <f t="shared" si="3565"/>
        <v>3.3972964993917143E-7</v>
      </c>
      <c r="AD2470" s="28">
        <f t="shared" si="3566"/>
        <v>2.9443775926771223E-7</v>
      </c>
      <c r="AE2470" s="21">
        <f t="shared" si="3567"/>
        <v>33963.032256408078</v>
      </c>
      <c r="AF2470" s="10" cm="1">
        <f t="array" ref="AF2470">Lair(100000000/AE2470)</f>
        <v>2943.5172603616079</v>
      </c>
      <c r="AG2470" s="10">
        <f t="shared" si="3568"/>
        <v>1.0769125039942287E-2</v>
      </c>
      <c r="AH2470" s="10" t="b">
        <f t="shared" si="3559"/>
        <v>1</v>
      </c>
      <c r="AI2470" s="10">
        <f t="shared" si="3582"/>
        <v>2943.5169999999998</v>
      </c>
      <c r="AJ2470">
        <v>3.0000000000000001E-3</v>
      </c>
      <c r="AK2470" s="3" cm="1">
        <f t="array" ref="AK2470">100000000/Lvac($AA2470)</f>
        <v>33963.035260391589</v>
      </c>
      <c r="AL2470" s="21">
        <f t="shared" si="3644"/>
        <v>3.4614750239653706E-2</v>
      </c>
      <c r="AM2470" s="21"/>
      <c r="AN2470" s="21"/>
      <c r="AO2470" s="21"/>
      <c r="AP2470" s="21"/>
      <c r="AS2470" s="3">
        <f t="shared" si="3572"/>
        <v>5.2603915901272558E-3</v>
      </c>
      <c r="AT2470" s="3" cm="1">
        <f t="array" ref="AT2470">AS2470-(100000000/LvacE($A2470)-$E2470)</f>
        <v>-5.1016388169955462E-5</v>
      </c>
      <c r="BB2470"/>
      <c r="BC2470"/>
      <c r="BD2470"/>
      <c r="BE2470"/>
      <c r="BF2470"/>
      <c r="BG2470"/>
      <c r="BH2470"/>
      <c r="BI2470"/>
      <c r="BJ2470"/>
      <c r="BN2470" s="16" cm="1">
        <f t="array" ref="BN2470">$C2470*EXP(poly_from_str(100000000/$E2470,BN$4342))</f>
        <v>7.1501282399311439</v>
      </c>
      <c r="BO2470" s="16"/>
      <c r="BY2470" t="e">
        <v>#N/A</v>
      </c>
    </row>
    <row r="2471" spans="1:77" hidden="1" x14ac:dyDescent="0.25">
      <c r="A2471" t="s">
        <v>3282</v>
      </c>
      <c r="B2471" s="2" t="str">
        <f t="shared" si="3558"/>
        <v/>
      </c>
      <c r="C2471">
        <v>5</v>
      </c>
      <c r="D2471" t="s">
        <v>14</v>
      </c>
      <c r="E2471">
        <v>33971.15</v>
      </c>
      <c r="R2471">
        <v>24</v>
      </c>
      <c r="S2471" t="s">
        <v>22</v>
      </c>
      <c r="AA2471" s="10">
        <f t="shared" si="3564"/>
        <v>2942.8139999999999</v>
      </c>
      <c r="AB2471" s="3" cm="1">
        <f t="array" ref="AB2471">100000000/Lvac(AA2471)</f>
        <v>33971.148227035752</v>
      </c>
      <c r="AC2471" s="28">
        <f t="shared" si="3565"/>
        <v>3.3981080693513081E-7</v>
      </c>
      <c r="AD2471" s="28">
        <f t="shared" si="3566"/>
        <v>2.9436744184117846E-7</v>
      </c>
      <c r="AE2471" s="21">
        <f t="shared" si="3567"/>
        <v>33971.14923991431</v>
      </c>
      <c r="AF2471" s="10" cm="1">
        <f t="array" ref="AF2471">Lair(100000000/AE2471)</f>
        <v>2942.8139122536072</v>
      </c>
      <c r="AG2471" s="10">
        <f t="shared" si="3568"/>
        <v>1.0771881645770979E-2</v>
      </c>
      <c r="AH2471" s="10" t="b">
        <f t="shared" si="3559"/>
        <v>1</v>
      </c>
      <c r="AI2471" s="10">
        <f t="shared" si="3582"/>
        <v>2942.8139999999999</v>
      </c>
      <c r="AJ2471">
        <v>7.0000000000000001E-3</v>
      </c>
      <c r="AK2471" s="3" cm="1">
        <f t="array" ref="AK2471">100000000/Lvac($AA2471)</f>
        <v>33971.148227035752</v>
      </c>
      <c r="AL2471" s="21">
        <f t="shared" si="3644"/>
        <v>8.0806343040793704E-2</v>
      </c>
      <c r="AM2471" s="21"/>
      <c r="AN2471" s="21"/>
      <c r="AO2471" s="21"/>
      <c r="AP2471" s="21"/>
      <c r="AS2471" s="3">
        <f t="shared" si="3572"/>
        <v>-1.7729642495396547E-3</v>
      </c>
      <c r="AT2471" s="3" cm="1">
        <f t="array" ref="AT2471">AS2471-(100000000/LvacE($A2471)-$E2471)</f>
        <v>-5.0987124268431216E-5</v>
      </c>
      <c r="BB2471"/>
      <c r="BC2471"/>
      <c r="BD2471"/>
      <c r="BE2471"/>
      <c r="BF2471"/>
      <c r="BG2471"/>
      <c r="BH2471"/>
      <c r="BI2471"/>
      <c r="BJ2471"/>
      <c r="BN2471" s="16" cm="1">
        <f t="array" ref="BN2471">$C2471*EXP(poly_from_str(100000000/$E2471,BN$4342))</f>
        <v>8.9246780388841618</v>
      </c>
      <c r="BO2471" s="16"/>
      <c r="BY2471" t="e">
        <v>#N/A</v>
      </c>
    </row>
    <row r="2472" spans="1:77" hidden="1" x14ac:dyDescent="0.25">
      <c r="A2472" t="s">
        <v>3283</v>
      </c>
      <c r="B2472" s="2" t="str">
        <f t="shared" si="3558"/>
        <v/>
      </c>
      <c r="C2472">
        <v>9</v>
      </c>
      <c r="D2472" t="s">
        <v>14</v>
      </c>
      <c r="E2472">
        <v>33972.14</v>
      </c>
      <c r="F2472">
        <v>34520</v>
      </c>
      <c r="G2472" t="s">
        <v>5</v>
      </c>
      <c r="H2472" s="5" t="s">
        <v>18</v>
      </c>
      <c r="I2472">
        <v>68492</v>
      </c>
      <c r="J2472" t="s">
        <v>3</v>
      </c>
      <c r="K2472" s="5" t="s">
        <v>8</v>
      </c>
      <c r="L2472">
        <v>34520.269999999997</v>
      </c>
      <c r="M2472" t="str">
        <f>$G2472&amp;""</f>
        <v>e</v>
      </c>
      <c r="N2472" t="str">
        <f>$H2472&amp;""</f>
        <v>5/2</v>
      </c>
      <c r="O2472">
        <v>68492.429999999993</v>
      </c>
      <c r="P2472" t="str">
        <f>$J2472&amp;""</f>
        <v>o</v>
      </c>
      <c r="Q2472" t="str">
        <f>$K2472&amp;""</f>
        <v>7/2</v>
      </c>
      <c r="R2472">
        <v>24</v>
      </c>
      <c r="AA2472" s="10">
        <f t="shared" si="3564"/>
        <v>2942.7280000000001</v>
      </c>
      <c r="AB2472" s="3" cm="1">
        <f t="array" ref="AB2472">100000000/Lvac(AA2472)</f>
        <v>33972.140975523776</v>
      </c>
      <c r="AC2472" s="28">
        <f t="shared" si="3565"/>
        <v>3.3982073776441453E-7</v>
      </c>
      <c r="AD2472" s="28">
        <f t="shared" si="3566"/>
        <v>2.9435883970941934E-7</v>
      </c>
      <c r="AE2472" s="21">
        <f t="shared" si="3567"/>
        <v>33972.140418187875</v>
      </c>
      <c r="AF2472" s="10" cm="1">
        <f t="array" ref="AF2472">Lair(100000000/AE2472)</f>
        <v>2942.7280482795873</v>
      </c>
      <c r="AG2472" s="10">
        <f t="shared" si="3568"/>
        <v>1.0772219004869594E-2</v>
      </c>
      <c r="AH2472" s="10" t="b">
        <f t="shared" si="3559"/>
        <v>1</v>
      </c>
      <c r="AI2472" s="10">
        <f>$AF2472</f>
        <v>2942.7280482795873</v>
      </c>
      <c r="AJ2472">
        <v>7.0000000000000001E-3</v>
      </c>
      <c r="AK2472" s="3" cm="1">
        <f t="array" ref="AK2472">100000000/Lvac($AA2472)</f>
        <v>33972.140975523776</v>
      </c>
      <c r="AL2472" s="21">
        <f t="shared" si="3644"/>
        <v>8.0811064742355249E-2</v>
      </c>
      <c r="AM2472" s="10" cm="1">
        <f t="array" ref="AM2472">Lvac($AI2472)-$BA2472</f>
        <v>1.6967068299891253E-3</v>
      </c>
      <c r="AN2472" s="10">
        <f>$AK2472-($AX2472-$AW2472)</f>
        <v>-1.9024476219783537E-2</v>
      </c>
      <c r="AO2472" s="3">
        <f>AM2472/AJ2472</f>
        <v>0.24238668999844645</v>
      </c>
      <c r="AP2472" s="3">
        <v>0.23548789645896509</v>
      </c>
      <c r="AS2472" s="3">
        <f t="shared" si="3572"/>
        <v>9.7552377701504156E-4</v>
      </c>
      <c r="AT2472" s="3" cm="1">
        <f t="array" ref="AT2472">AS2472-(100000000/LvacE($A2472)-$E2472)</f>
        <v>-5.098352994536981E-5</v>
      </c>
      <c r="AU2472" t="s">
        <v>4717</v>
      </c>
      <c r="AV2472" t="s">
        <v>4826</v>
      </c>
      <c r="AW2472" s="3">
        <v>34520.269999999997</v>
      </c>
      <c r="AX2472" s="3">
        <v>68492.429999999993</v>
      </c>
      <c r="AY2472" s="3"/>
      <c r="AZ2472" s="10" cm="1">
        <f t="array" ref="AZ2472">Lair(100000000/($AX2472-$AW2472))</f>
        <v>2942.7263519932294</v>
      </c>
      <c r="BA2472" s="10">
        <f>100000000/($AX2472-$AW2472)</f>
        <v>2943.5867486789184</v>
      </c>
      <c r="BB2472" s="12">
        <v>23700000</v>
      </c>
      <c r="BC2472" s="3">
        <v>0.184</v>
      </c>
      <c r="BD2472" s="12" cm="1">
        <f t="array" ref="BD2472">SfromgA($BB2472,$BA2472,"")</f>
        <v>0.29834050699409043</v>
      </c>
      <c r="BE2472" s="29">
        <f>(10^MAX(0.05, -0.312925054856973*((LN($BD2472))^(1/3)) + 0.454808404431693)-1)*100</f>
        <v>514.0700639281805</v>
      </c>
      <c r="BG2472" s="3"/>
      <c r="BH2472" s="3"/>
      <c r="BI2472" s="12">
        <f>IF($BB2472="",$BF2472,$BB2472)</f>
        <v>23700000</v>
      </c>
      <c r="BJ2472" s="29">
        <f>IF($BB2472="",$BH2472,$BE2472)</f>
        <v>514.0700639281805</v>
      </c>
      <c r="BK2472" s="3">
        <f>LN(BN2472*100000000/($AX2472-$AW2472)/$BI2472)</f>
        <v>-6.2171724073460854</v>
      </c>
      <c r="BL2472" s="13">
        <f>EXP(BK$4341*$AX2472+BK$4342)*$BI2472/(100000000/($AX2472-$AW2472))</f>
        <v>4.9704195453765063</v>
      </c>
      <c r="BM2472" s="3">
        <f t="shared" ref="BM2472" si="3645">LN(BL2472/$C2472)</f>
        <v>-0.5937203252217621</v>
      </c>
      <c r="BN2472" s="16" cm="1">
        <f t="array" ref="BN2472">$C2472*EXP(poly_from_str(100000000/$E2472,BN$4342))</f>
        <v>16.061564174632565</v>
      </c>
      <c r="BO2472" s="3">
        <f>LN($C2472)</f>
        <v>2.1972245773362196</v>
      </c>
      <c r="BP2472" s="13">
        <f>LN(BL2472/BN2472)</f>
        <v>-1.1729248473422396</v>
      </c>
      <c r="BY2472">
        <v>15385</v>
      </c>
    </row>
    <row r="2473" spans="1:77" hidden="1" x14ac:dyDescent="0.25">
      <c r="A2473" t="s">
        <v>3284</v>
      </c>
      <c r="B2473" s="2" t="str">
        <f t="shared" si="3558"/>
        <v/>
      </c>
      <c r="C2473">
        <v>3</v>
      </c>
      <c r="E2473">
        <v>33974.589999999997</v>
      </c>
      <c r="R2473">
        <v>24</v>
      </c>
      <c r="S2473" t="s">
        <v>22</v>
      </c>
      <c r="AA2473" s="10">
        <f t="shared" si="3564"/>
        <v>2942.5160000000001</v>
      </c>
      <c r="AB2473" s="3" cm="1">
        <f t="array" ref="AB2473">100000000/Lvac(AA2473)</f>
        <v>33974.58846380467</v>
      </c>
      <c r="AC2473" s="28">
        <f t="shared" si="3565"/>
        <v>3.3984522089259669E-7</v>
      </c>
      <c r="AD2473" s="28">
        <f t="shared" si="3566"/>
        <v>2.9433763445445845E-7</v>
      </c>
      <c r="AE2473" s="21">
        <f t="shared" si="3567"/>
        <v>33974.589341571671</v>
      </c>
      <c r="AF2473" s="10" cm="1">
        <f t="array" ref="AF2473">Lair(100000000/AE2473)</f>
        <v>2942.5159239738164</v>
      </c>
      <c r="AG2473" s="10">
        <f t="shared" si="3568"/>
        <v>1.0773050760608383E-2</v>
      </c>
      <c r="AH2473" s="10" t="b">
        <f t="shared" si="3559"/>
        <v>1</v>
      </c>
      <c r="AI2473" s="10">
        <f t="shared" si="3582"/>
        <v>2942.5160000000001</v>
      </c>
      <c r="AJ2473">
        <v>3.0000000000000001E-3</v>
      </c>
      <c r="AK2473" s="3" cm="1">
        <f t="array" ref="AK2473">100000000/Lvac($AA2473)</f>
        <v>33974.58846380467</v>
      </c>
      <c r="AL2473" s="21">
        <f t="shared" si="3644"/>
        <v>3.4638304563650295E-2</v>
      </c>
      <c r="AM2473" s="21"/>
      <c r="AN2473" s="21"/>
      <c r="AO2473" s="21"/>
      <c r="AP2473" s="21"/>
      <c r="AS2473" s="3">
        <f t="shared" si="3572"/>
        <v>-1.5361953264800832E-3</v>
      </c>
      <c r="AT2473" s="3" cm="1">
        <f t="array" ref="AT2473">AS2473-(100000000/LvacE($A2473)-$E2473)</f>
        <v>-5.0974682380910963E-5</v>
      </c>
      <c r="BB2473"/>
      <c r="BC2473"/>
      <c r="BD2473"/>
      <c r="BE2473"/>
      <c r="BF2473"/>
      <c r="BG2473"/>
      <c r="BH2473"/>
      <c r="BI2473"/>
      <c r="BJ2473"/>
      <c r="BN2473" s="16" cm="1">
        <f t="array" ref="BN2473">$C2473*EXP(poly_from_str(100000000/$E2473,BN$4342))</f>
        <v>5.3514962750074782</v>
      </c>
      <c r="BO2473" s="16"/>
      <c r="BY2473" t="e">
        <v>#N/A</v>
      </c>
    </row>
    <row r="2474" spans="1:77" hidden="1" x14ac:dyDescent="0.25">
      <c r="A2474" t="s">
        <v>3285</v>
      </c>
      <c r="B2474" s="2" t="str">
        <f t="shared" si="3558"/>
        <v/>
      </c>
      <c r="C2474">
        <v>70</v>
      </c>
      <c r="D2474" t="s">
        <v>134</v>
      </c>
      <c r="E2474">
        <v>33975.620000000003</v>
      </c>
      <c r="F2474">
        <v>32760</v>
      </c>
      <c r="G2474" t="s">
        <v>5</v>
      </c>
      <c r="H2474" s="5" t="s">
        <v>15</v>
      </c>
      <c r="I2474">
        <v>66735</v>
      </c>
      <c r="J2474" t="s">
        <v>3</v>
      </c>
      <c r="K2474" s="5" t="s">
        <v>15</v>
      </c>
      <c r="L2474">
        <v>32760.11</v>
      </c>
      <c r="M2474" t="str">
        <f>$G2474&amp;""</f>
        <v>e</v>
      </c>
      <c r="N2474" t="str">
        <f>$H2474&amp;""</f>
        <v>13/2</v>
      </c>
      <c r="O2474">
        <v>66735.88</v>
      </c>
      <c r="P2474" t="str">
        <f>$J2474&amp;""</f>
        <v>o</v>
      </c>
      <c r="Q2474" t="str">
        <f>$K2474&amp;""</f>
        <v>13/2</v>
      </c>
      <c r="R2474">
        <v>24</v>
      </c>
      <c r="AA2474" s="10">
        <f t="shared" si="3564"/>
        <v>2942.4270000000001</v>
      </c>
      <c r="AB2474" s="3" cm="1">
        <f t="array" ref="AB2474">100000000/Lvac(AA2474)</f>
        <v>33975.616052192097</v>
      </c>
      <c r="AC2474" s="28">
        <f t="shared" si="3565"/>
        <v>3.398555002384086E-7</v>
      </c>
      <c r="AD2474" s="28">
        <f t="shared" si="3566"/>
        <v>2.9432873224839741E-7</v>
      </c>
      <c r="AE2474" s="21">
        <f t="shared" si="3567"/>
        <v>33975.618308047931</v>
      </c>
      <c r="AF2474" s="10" cm="1">
        <f t="array" ref="AF2474">Lair(100000000/AE2474)</f>
        <v>2942.4268046249972</v>
      </c>
      <c r="AG2474" s="10">
        <f t="shared" si="3568"/>
        <v>1.0773399994662924E-2</v>
      </c>
      <c r="AH2474" s="10" t="b">
        <f t="shared" si="3559"/>
        <v>1</v>
      </c>
      <c r="AI2474" s="10">
        <f>$AF2474</f>
        <v>2942.4268046249972</v>
      </c>
      <c r="AJ2474" s="10">
        <f>AL2474/AK2474*AI2474</f>
        <v>6.9999999999793153E-3</v>
      </c>
      <c r="AK2474" s="23" cm="1">
        <f t="array" ref="AK2474">100000000/Lvac($AA2474)+0</f>
        <v>33975.616052192097</v>
      </c>
      <c r="AL2474" s="23">
        <f>MAX(0.08,0.007/$AA2474*$AE2474)</f>
        <v>8.0827605291936055E-2</v>
      </c>
      <c r="AM2474" s="10" cm="1">
        <f t="array" ref="AM2474">Lvac($AI2474)-$BA2474</f>
        <v>1.3140922775619401E-2</v>
      </c>
      <c r="AN2474" s="10">
        <f>$AK2474-($AX2474-$AW2474)</f>
        <v>-0.15394780790666118</v>
      </c>
      <c r="AO2474" s="3">
        <f>AM2474/AJ2474</f>
        <v>1.8772746822368904</v>
      </c>
      <c r="AP2474" s="3">
        <v>1.9051920937628029</v>
      </c>
      <c r="AS2474" s="3">
        <f t="shared" si="3572"/>
        <v>-3.9478079052059911E-3</v>
      </c>
      <c r="AT2474" s="3" cm="1">
        <f t="array" ref="AT2474">AS2474-(100000000/LvacE($A2474)-$E2474)</f>
        <v>-5.0970949814654887E-5</v>
      </c>
      <c r="AU2474" t="s">
        <v>4824</v>
      </c>
      <c r="AV2474" t="s">
        <v>4904</v>
      </c>
      <c r="AW2474" s="3">
        <v>32760.11</v>
      </c>
      <c r="AX2474" s="3">
        <v>66735.88</v>
      </c>
      <c r="AY2474" s="3"/>
      <c r="AZ2474" s="10" cm="1">
        <f t="array" ref="AZ2474">Lair(100000000/($AX2474-$AW2474))</f>
        <v>2942.413666958666</v>
      </c>
      <c r="BA2474" s="10">
        <f>100000000/($AX2474-$AW2474)</f>
        <v>2943.2739861377677</v>
      </c>
      <c r="BB2474" s="12">
        <v>607000000</v>
      </c>
      <c r="BC2474" s="3">
        <v>0.57699999999999996</v>
      </c>
      <c r="BD2474" s="12" cm="1">
        <f t="array" ref="BD2474">SfromgA($BB2474,$BA2474,"")</f>
        <v>7.6386063035469185</v>
      </c>
      <c r="BE2474" s="29">
        <f>(10^MAX(0.05, -0.312925054856973*((LN($BD2474))^(1/3)) + 0.454808404431693)-1)*100</f>
        <v>14.387071015790864</v>
      </c>
      <c r="BG2474" s="3"/>
      <c r="BH2474" s="3"/>
      <c r="BI2474" s="12">
        <f>IF($BB2474="",$BF2474,$BB2474)</f>
        <v>607000000</v>
      </c>
      <c r="BJ2474" s="29">
        <f>IF($BB2474="",$BH2474,$BE2474)</f>
        <v>14.387071015790864</v>
      </c>
      <c r="BK2474" s="3">
        <f>LN(BN2474*100000000/($AX2474-$AW2474)/$BI2474)</f>
        <v>-7.4096878277983338</v>
      </c>
      <c r="BL2474" s="13">
        <f>EXP(BK$4341*$AX2474+BK$4342)*$BI2474/(100000000/($AX2474-$AW2474))</f>
        <v>145.49288608101</v>
      </c>
      <c r="BM2474" s="3">
        <f t="shared" ref="BM2474" si="3646">LN(BL2474/$C2474)</f>
        <v>0.73163195045286999</v>
      </c>
      <c r="BN2474" s="16" cm="1">
        <f t="array" ref="BN2474">$C2474*EXP(poly_from_str(100000000/$E2474,BN$4342))</f>
        <v>124.84508887628294</v>
      </c>
      <c r="BO2474" s="3">
        <f>LN($C2474)</f>
        <v>4.2484952420493594</v>
      </c>
      <c r="BP2474" s="13">
        <f>LN(BL2474/BN2474)</f>
        <v>0.1530535127433035</v>
      </c>
      <c r="BY2474">
        <v>119593</v>
      </c>
    </row>
    <row r="2475" spans="1:77" hidden="1" x14ac:dyDescent="0.25">
      <c r="A2475" t="s">
        <v>3286</v>
      </c>
      <c r="B2475" s="2" t="str">
        <f t="shared" si="3558"/>
        <v/>
      </c>
      <c r="C2475">
        <v>0</v>
      </c>
      <c r="E2475">
        <v>33976.080000000002</v>
      </c>
      <c r="R2475">
        <v>24</v>
      </c>
      <c r="S2475" t="s">
        <v>22</v>
      </c>
      <c r="AA2475" s="10">
        <f t="shared" si="3564"/>
        <v>2942.3870000000002</v>
      </c>
      <c r="AB2475" s="3" cm="1">
        <f t="array" ref="AB2475">100000000/Lvac(AA2475)</f>
        <v>33976.077909915861</v>
      </c>
      <c r="AC2475" s="28">
        <f t="shared" si="3565"/>
        <v>3.398601203716574E-7</v>
      </c>
      <c r="AD2475" s="28">
        <f t="shared" si="3566"/>
        <v>2.9432473125691522E-7</v>
      </c>
      <c r="AE2475" s="21">
        <f t="shared" si="3567"/>
        <v>33976.079104259275</v>
      </c>
      <c r="AF2475" s="10" cm="1">
        <f t="array" ref="AF2475">Lair(100000000/AE2475)</f>
        <v>2942.3868965631987</v>
      </c>
      <c r="AG2475" s="10">
        <f t="shared" si="3568"/>
        <v>1.0773556964110406E-2</v>
      </c>
      <c r="AH2475" s="10" t="b">
        <f t="shared" si="3559"/>
        <v>1</v>
      </c>
      <c r="AI2475" s="10">
        <f t="shared" si="3582"/>
        <v>2942.3870000000002</v>
      </c>
      <c r="AJ2475">
        <v>3.0000000000000001E-3</v>
      </c>
      <c r="AK2475" s="3" cm="1">
        <f t="array" ref="AK2475">100000000/Lvac($AA2475)</f>
        <v>33976.077909915861</v>
      </c>
      <c r="AL2475" s="21">
        <f>AJ2475/AI2475*AK2475</f>
        <v>3.4641341784662445E-2</v>
      </c>
      <c r="AM2475" s="21"/>
      <c r="AN2475" s="21"/>
      <c r="AO2475" s="21"/>
      <c r="AP2475" s="21"/>
      <c r="AS2475" s="3">
        <f t="shared" si="3572"/>
        <v>-2.0900841409456916E-3</v>
      </c>
      <c r="AT2475" s="3" cm="1">
        <f t="array" ref="AT2475">AS2475-(100000000/LvacE($A2475)-$E2475)</f>
        <v>-5.0969276344403625E-5</v>
      </c>
      <c r="BB2475"/>
      <c r="BC2475"/>
      <c r="BD2475"/>
      <c r="BE2475"/>
      <c r="BF2475"/>
      <c r="BG2475"/>
      <c r="BH2475"/>
      <c r="BI2475"/>
      <c r="BJ2475"/>
      <c r="BN2475" s="16" cm="1">
        <f t="array" ref="BN2475">$C2475*EXP(poly_from_str(100000000/$E2475,BN$4342))</f>
        <v>0</v>
      </c>
      <c r="BO2475" s="16"/>
      <c r="BY2475" t="e">
        <v>#N/A</v>
      </c>
    </row>
    <row r="2476" spans="1:77" hidden="1" x14ac:dyDescent="0.25">
      <c r="A2476" t="s">
        <v>3287</v>
      </c>
      <c r="B2476" s="2" t="str">
        <f t="shared" si="3558"/>
        <v/>
      </c>
      <c r="C2476">
        <v>7</v>
      </c>
      <c r="D2476" t="s">
        <v>134</v>
      </c>
      <c r="E2476">
        <v>33993.300000000003</v>
      </c>
      <c r="F2476">
        <v>51312</v>
      </c>
      <c r="G2476" t="s">
        <v>5</v>
      </c>
      <c r="H2476" s="5" t="s">
        <v>18</v>
      </c>
      <c r="I2476">
        <v>85306</v>
      </c>
      <c r="J2476" t="s">
        <v>3</v>
      </c>
      <c r="K2476" s="5" t="s">
        <v>18</v>
      </c>
      <c r="L2476">
        <v>51312.800000000003</v>
      </c>
      <c r="M2476" t="str">
        <f>$G2476&amp;""</f>
        <v>e</v>
      </c>
      <c r="N2476" t="str">
        <f>$H2476&amp;""</f>
        <v>5/2</v>
      </c>
      <c r="O2476">
        <v>85306.1</v>
      </c>
      <c r="P2476" t="str">
        <f>$J2476&amp;""</f>
        <v>o</v>
      </c>
      <c r="Q2476" t="str">
        <f>$K2476&amp;""</f>
        <v>5/2</v>
      </c>
      <c r="R2476">
        <v>24</v>
      </c>
      <c r="AA2476" s="10">
        <f t="shared" si="3564"/>
        <v>2940.8960000000002</v>
      </c>
      <c r="AB2476" s="3" cm="1">
        <f t="array" ref="AB2476">100000000/Lvac(AA2476)</f>
        <v>33993.302618203445</v>
      </c>
      <c r="AC2476" s="28">
        <f t="shared" si="3565"/>
        <v>3.4003242549209492E-7</v>
      </c>
      <c r="AD2476" s="28">
        <f t="shared" si="3566"/>
        <v>2.9417559430206678E-7</v>
      </c>
      <c r="AE2476" s="21">
        <f t="shared" si="3567"/>
        <v>33993.301120775381</v>
      </c>
      <c r="AF2476" s="10" cm="1">
        <f t="array" ref="AF2476">Lair(100000000/AE2476)</f>
        <v>2940.8961295542449</v>
      </c>
      <c r="AG2476" s="10">
        <f t="shared" si="3568"/>
        <v>1.0779412569877248E-2</v>
      </c>
      <c r="AH2476" s="10" t="b">
        <f t="shared" si="3559"/>
        <v>1</v>
      </c>
      <c r="AI2476" s="10">
        <f>$AF2476</f>
        <v>2940.8961295542449</v>
      </c>
      <c r="AJ2476" s="10">
        <f>AL2476/AK2476*AI2476</f>
        <v>7.0000000000137418E-3</v>
      </c>
      <c r="AK2476" s="23" cm="1">
        <f t="array" ref="AK2476">100000000/Lvac($AA2476)+0</f>
        <v>33993.302618203445</v>
      </c>
      <c r="AL2476" s="23">
        <f>MAX(0.08,0.007/$AA2476*$AE2476)</f>
        <v>8.0911772414062805E-2</v>
      </c>
      <c r="AM2476" s="10" cm="1">
        <f t="array" ref="AM2476">Lvac($AI2476)-$BA2476</f>
        <v>-9.6991106147470418E-5</v>
      </c>
      <c r="AN2476" s="10">
        <f>$AK2476-($AX2476-$AW2476)</f>
        <v>2.6182034416706301E-3</v>
      </c>
      <c r="AO2476" s="3">
        <f>AM2476/AJ2476</f>
        <v>-1.3855872306754289E-2</v>
      </c>
      <c r="AP2476" s="3">
        <v>-3.2368210887510192E-2</v>
      </c>
      <c r="AS2476" s="3">
        <f t="shared" si="3572"/>
        <v>2.6182034416706301E-3</v>
      </c>
      <c r="AT2476" s="3" cm="1">
        <f t="array" ref="AT2476">AS2476-(100000000/LvacE($A2476)-$E2476)</f>
        <v>-5.0906506658066064E-5</v>
      </c>
      <c r="AU2476" t="s">
        <v>4968</v>
      </c>
      <c r="AV2476" t="s">
        <v>4924</v>
      </c>
      <c r="AW2476" s="3">
        <v>51312.800000000003</v>
      </c>
      <c r="AX2476" s="3">
        <v>85306.1</v>
      </c>
      <c r="AY2476" s="3"/>
      <c r="AZ2476" s="10" cm="1">
        <f t="array" ref="AZ2476">Lair(100000000/($AX2476-$AW2476))</f>
        <v>2940.896226521319</v>
      </c>
      <c r="BA2476" s="10">
        <f>100000000/($AX2476-$AW2476)</f>
        <v>2941.7561695981262</v>
      </c>
      <c r="BB2476" s="12">
        <v>457000000</v>
      </c>
      <c r="BC2476" s="3">
        <v>0.59899999999999998</v>
      </c>
      <c r="BD2476" s="12" cm="1">
        <f t="array" ref="BD2476">SfromgA($BB2476,$BA2476,"")</f>
        <v>5.7420844945018681</v>
      </c>
      <c r="BE2476" s="29">
        <f>(10^MAX(0.05, -0.312925054856973*((LN($BD2476))^(1/3)) + 0.454808404431693)-1)*100</f>
        <v>19.637668055231682</v>
      </c>
      <c r="BG2476" s="3"/>
      <c r="BH2476" s="3"/>
      <c r="BI2476" s="12">
        <f>IF($BB2476="",$BF2476,$BB2476)</f>
        <v>457000000</v>
      </c>
      <c r="BJ2476" s="29">
        <f>IF($BB2476="",$BH2476,$BE2476)</f>
        <v>19.637668055231682</v>
      </c>
      <c r="BK2476" s="3">
        <f>LN(BN2476*100000000/($AX2476-$AW2476)/$BI2476)</f>
        <v>-9.4321488014592294</v>
      </c>
      <c r="BL2476" s="13">
        <f>EXP(BK$4341*$AX2476+BK$4342)*$BI2476/(100000000/($AX2476-$AW2476))</f>
        <v>26.731146964141615</v>
      </c>
      <c r="BM2476" s="3">
        <f t="shared" ref="BM2476" si="3647">LN(BL2476/$C2476)</f>
        <v>1.3399192894207907</v>
      </c>
      <c r="BN2476" s="16" cm="1">
        <f t="array" ref="BN2476">$C2476*EXP(poly_from_str(100000000/$E2476,BN$4342))</f>
        <v>12.444554389657144</v>
      </c>
      <c r="BO2476" s="3">
        <f>LN($C2476)</f>
        <v>1.9459101490553132</v>
      </c>
      <c r="BP2476" s="13">
        <f>LN(BL2476/BN2476)</f>
        <v>0.76454630967309278</v>
      </c>
      <c r="BY2476">
        <v>11926</v>
      </c>
    </row>
    <row r="2477" spans="1:77" hidden="1" x14ac:dyDescent="0.25">
      <c r="A2477" t="s">
        <v>3288</v>
      </c>
      <c r="B2477" s="2" t="str">
        <f t="shared" si="3558"/>
        <v/>
      </c>
      <c r="C2477">
        <v>0</v>
      </c>
      <c r="E2477">
        <v>33993.89</v>
      </c>
      <c r="R2477">
        <v>24</v>
      </c>
      <c r="S2477" t="s">
        <v>22</v>
      </c>
      <c r="AA2477" s="10">
        <f t="shared" si="3564"/>
        <v>2940.8449999999998</v>
      </c>
      <c r="AB2477" s="3" cm="1">
        <f t="array" ref="AB2477">100000000/Lvac(AA2477)</f>
        <v>33993.892102239268</v>
      </c>
      <c r="AC2477" s="28">
        <f t="shared" si="3565"/>
        <v>3.400383223189254E-7</v>
      </c>
      <c r="AD2477" s="28">
        <f t="shared" si="3566"/>
        <v>2.9417049303810884E-7</v>
      </c>
      <c r="AE2477" s="21">
        <f t="shared" si="3567"/>
        <v>33993.890899870683</v>
      </c>
      <c r="AF2477" s="10" cm="1">
        <f t="array" ref="AF2477">Lair(100000000/AE2477)</f>
        <v>2940.845104022726</v>
      </c>
      <c r="AG2477" s="10">
        <f t="shared" si="3568"/>
        <v>1.0779613019768004E-2</v>
      </c>
      <c r="AH2477" s="10" t="b">
        <f t="shared" si="3559"/>
        <v>1</v>
      </c>
      <c r="AI2477" s="10">
        <f t="shared" si="3582"/>
        <v>2940.8449999999998</v>
      </c>
      <c r="AJ2477">
        <v>3.0000000000000001E-3</v>
      </c>
      <c r="AK2477" s="3" cm="1">
        <f t="array" ref="AK2477">100000000/Lvac($AA2477)</f>
        <v>33993.892102239268</v>
      </c>
      <c r="AL2477" s="21">
        <f t="shared" ref="AL2477:AL2482" si="3648">AJ2477/AI2477*AK2477</f>
        <v>3.4677678118608023E-2</v>
      </c>
      <c r="AM2477" s="21"/>
      <c r="AN2477" s="21"/>
      <c r="AO2477" s="21"/>
      <c r="AP2477" s="21"/>
      <c r="AS2477" s="3">
        <f t="shared" si="3572"/>
        <v>2.1022392684244551E-3</v>
      </c>
      <c r="AT2477" s="3" cm="1">
        <f t="array" ref="AT2477">AS2477-(100000000/LvacE($A2477)-$E2477)</f>
        <v>-5.0904345698654652E-5</v>
      </c>
      <c r="BB2477"/>
      <c r="BC2477"/>
      <c r="BD2477"/>
      <c r="BE2477"/>
      <c r="BF2477"/>
      <c r="BG2477"/>
      <c r="BH2477"/>
      <c r="BI2477"/>
      <c r="BJ2477"/>
      <c r="BN2477" s="16" cm="1">
        <f t="array" ref="BN2477">$C2477*EXP(poly_from_str(100000000/$E2477,BN$4342))</f>
        <v>0</v>
      </c>
      <c r="BO2477" s="16"/>
      <c r="BY2477" t="e">
        <v>#N/A</v>
      </c>
    </row>
    <row r="2478" spans="1:77" hidden="1" x14ac:dyDescent="0.25">
      <c r="A2478" t="s">
        <v>3289</v>
      </c>
      <c r="B2478" s="2" t="str">
        <f t="shared" si="3558"/>
        <v/>
      </c>
      <c r="C2478">
        <v>0</v>
      </c>
      <c r="E2478">
        <v>33994.379999999997</v>
      </c>
      <c r="R2478">
        <v>24</v>
      </c>
      <c r="S2478" t="s">
        <v>22</v>
      </c>
      <c r="AA2478" s="10">
        <f t="shared" si="3564"/>
        <v>2940.8029999999999</v>
      </c>
      <c r="AB2478" s="3" cm="1">
        <f t="array" ref="AB2478">100000000/Lvac(AA2478)</f>
        <v>33994.377575031438</v>
      </c>
      <c r="AC2478" s="28">
        <f t="shared" si="3565"/>
        <v>3.4004317868282916E-7</v>
      </c>
      <c r="AD2478" s="28">
        <f t="shared" si="3566"/>
        <v>2.941662919972069E-7</v>
      </c>
      <c r="AE2478" s="21">
        <f t="shared" si="3567"/>
        <v>33994.37896201785</v>
      </c>
      <c r="AF2478" s="10" cm="1">
        <f t="array" ref="AF2478">Lair(100000000/AE2478)</f>
        <v>2940.8028800085272</v>
      </c>
      <c r="AG2478" s="10">
        <f t="shared" si="3568"/>
        <v>1.0779778103978989E-2</v>
      </c>
      <c r="AH2478" s="10" t="b">
        <f t="shared" si="3559"/>
        <v>1</v>
      </c>
      <c r="AI2478" s="10">
        <f t="shared" si="3582"/>
        <v>2940.8029999999999</v>
      </c>
      <c r="AJ2478">
        <v>3.0000000000000001E-3</v>
      </c>
      <c r="AK2478" s="3" cm="1">
        <f t="array" ref="AK2478">100000000/Lvac($AA2478)</f>
        <v>33994.377575031438</v>
      </c>
      <c r="AL2478" s="21">
        <f t="shared" si="3648"/>
        <v>3.4678668623873928E-2</v>
      </c>
      <c r="AM2478" s="21"/>
      <c r="AN2478" s="21"/>
      <c r="AO2478" s="21"/>
      <c r="AP2478" s="21"/>
      <c r="AS2478" s="3">
        <f t="shared" si="3572"/>
        <v>-2.4249685593531467E-3</v>
      </c>
      <c r="AT2478" s="3" cm="1">
        <f t="array" ref="AT2478">AS2478-(100000000/LvacE($A2478)-$E2478)</f>
        <v>-5.0902555813081563E-5</v>
      </c>
      <c r="BB2478"/>
      <c r="BC2478"/>
      <c r="BD2478"/>
      <c r="BE2478"/>
      <c r="BF2478"/>
      <c r="BG2478"/>
      <c r="BH2478"/>
      <c r="BI2478"/>
      <c r="BJ2478"/>
      <c r="BN2478" s="16" cm="1">
        <f t="array" ref="BN2478">$C2478*EXP(poly_from_str(100000000/$E2478,BN$4342))</f>
        <v>0</v>
      </c>
      <c r="BO2478" s="16"/>
      <c r="BY2478" t="e">
        <v>#N/A</v>
      </c>
    </row>
    <row r="2479" spans="1:77" hidden="1" x14ac:dyDescent="0.25">
      <c r="A2479" t="s">
        <v>3290</v>
      </c>
      <c r="B2479" s="2" t="str">
        <f t="shared" si="3558"/>
        <v/>
      </c>
      <c r="C2479">
        <v>4</v>
      </c>
      <c r="D2479" t="s">
        <v>1155</v>
      </c>
      <c r="E2479">
        <v>34002.92</v>
      </c>
      <c r="R2479">
        <v>24</v>
      </c>
      <c r="S2479" t="s">
        <v>22</v>
      </c>
      <c r="AA2479" s="10">
        <f t="shared" si="3564"/>
        <v>2940.0639999999999</v>
      </c>
      <c r="AB2479" s="3" cm="1">
        <f t="array" ref="AB2479">100000000/Lvac(AA2479)</f>
        <v>34002.921853323096</v>
      </c>
      <c r="AC2479" s="28">
        <f t="shared" si="3565"/>
        <v>3.4012865026067464E-7</v>
      </c>
      <c r="AD2479" s="28">
        <f t="shared" si="3566"/>
        <v>2.9409237368296053E-7</v>
      </c>
      <c r="AE2479" s="21">
        <f t="shared" si="3567"/>
        <v>34002.920792839257</v>
      </c>
      <c r="AF2479" s="10" cm="1">
        <f t="array" ref="AF2479">Lair(100000000/AE2479)</f>
        <v>2940.0640916988696</v>
      </c>
      <c r="AG2479" s="10">
        <f t="shared" si="3568"/>
        <v>1.0782683957444991E-2</v>
      </c>
      <c r="AH2479" s="10" t="b">
        <f t="shared" si="3559"/>
        <v>1</v>
      </c>
      <c r="AI2479" s="10">
        <f t="shared" si="3582"/>
        <v>2940.0639999999999</v>
      </c>
      <c r="AJ2479">
        <v>7.0000000000000001E-3</v>
      </c>
      <c r="AK2479" s="3" cm="1">
        <f t="array" ref="AK2479">100000000/Lvac($AA2479)</f>
        <v>34002.921853323096</v>
      </c>
      <c r="AL2479" s="21">
        <f t="shared" si="3648"/>
        <v>8.0957575404229876E-2</v>
      </c>
      <c r="AM2479" s="21"/>
      <c r="AN2479" s="21"/>
      <c r="AO2479" s="21"/>
      <c r="AP2479" s="21"/>
      <c r="AS2479" s="3">
        <f t="shared" si="3572"/>
        <v>1.8533230977482162E-3</v>
      </c>
      <c r="AT2479" s="3" cm="1">
        <f t="array" ref="AT2479">AS2479-(100000000/LvacE($A2479)-$E2479)</f>
        <v>-5.0871174607891589E-5</v>
      </c>
      <c r="BB2479"/>
      <c r="BC2479"/>
      <c r="BD2479"/>
      <c r="BE2479"/>
      <c r="BF2479"/>
      <c r="BG2479"/>
      <c r="BH2479"/>
      <c r="BI2479"/>
      <c r="BJ2479"/>
      <c r="BN2479" s="16" cm="1">
        <f t="array" ref="BN2479">$C2479*EXP(poly_from_str(100000000/$E2479,BN$4342))</f>
        <v>7.0986589934718287</v>
      </c>
      <c r="BO2479" s="16"/>
      <c r="BY2479" t="e">
        <v>#N/A</v>
      </c>
    </row>
    <row r="2480" spans="1:77" hidden="1" x14ac:dyDescent="0.25">
      <c r="A2480" t="s">
        <v>3291</v>
      </c>
      <c r="B2480" s="2" t="str">
        <f t="shared" si="3558"/>
        <v/>
      </c>
      <c r="C2480">
        <v>5</v>
      </c>
      <c r="E2480">
        <v>34035.99</v>
      </c>
      <c r="F2480">
        <v>32288</v>
      </c>
      <c r="G2480" t="s">
        <v>5</v>
      </c>
      <c r="H2480" s="5" t="s">
        <v>19</v>
      </c>
      <c r="I2480">
        <v>66324</v>
      </c>
      <c r="J2480" t="s">
        <v>3</v>
      </c>
      <c r="K2480" s="5" t="s">
        <v>113</v>
      </c>
      <c r="L2480">
        <v>32288.92</v>
      </c>
      <c r="M2480" t="str">
        <f>$G2480&amp;""</f>
        <v>e</v>
      </c>
      <c r="N2480" t="str">
        <f>$H2480&amp;""</f>
        <v>3/2</v>
      </c>
      <c r="O2480">
        <v>66324.84</v>
      </c>
      <c r="P2480" t="str">
        <f>$J2480&amp;""</f>
        <v>o</v>
      </c>
      <c r="Q2480" t="str">
        <f>$K2480&amp;""</f>
        <v>1/2</v>
      </c>
      <c r="R2480">
        <v>24</v>
      </c>
      <c r="AA2480" s="10">
        <f t="shared" si="3564"/>
        <v>2937.2069999999999</v>
      </c>
      <c r="AB2480" s="3" cm="1">
        <f t="array" ref="AB2480">100000000/Lvac(AA2480)</f>
        <v>34035.994772031088</v>
      </c>
      <c r="AC2480" s="28">
        <f t="shared" si="3565"/>
        <v>3.4045949093816E-7</v>
      </c>
      <c r="AD2480" s="28">
        <f t="shared" si="3566"/>
        <v>2.9380660289140283E-7</v>
      </c>
      <c r="AE2480" s="21">
        <f t="shared" si="3567"/>
        <v>34035.992036901749</v>
      </c>
      <c r="AF2480" s="10" cm="1">
        <f t="array" ref="AF2480">Lair(100000000/AE2480)</f>
        <v>2937.2072360442489</v>
      </c>
      <c r="AG2480" s="10">
        <f t="shared" si="3568"/>
        <v>1.079393872682979E-2</v>
      </c>
      <c r="AH2480" s="10" t="b">
        <f t="shared" si="3559"/>
        <v>1</v>
      </c>
      <c r="AI2480" s="10">
        <f>$AF2480</f>
        <v>2937.2072360442489</v>
      </c>
      <c r="AJ2480">
        <v>3.0000000000000001E-3</v>
      </c>
      <c r="AK2480" s="3" cm="1">
        <f t="array" ref="AK2480">100000000/Lvac($AA2480)</f>
        <v>34035.994772031088</v>
      </c>
      <c r="AL2480" s="21">
        <f t="shared" si="3648"/>
        <v>3.4763629567251618E-2</v>
      </c>
      <c r="AM2480" s="10" cm="1">
        <f t="array" ref="AM2480">Lvac($AI2480)-$BA2480</f>
        <v>-6.2184066382542369E-3</v>
      </c>
      <c r="AN2480" s="10">
        <f>$AK2480-($AX2480-$AW2480)</f>
        <v>7.4772031090105884E-2</v>
      </c>
      <c r="AO2480" s="3">
        <f>AM2480/AJ2480</f>
        <v>-2.0728022127514123</v>
      </c>
      <c r="AP2480" s="3">
        <v>-2.1515031223013161</v>
      </c>
      <c r="AS2480" s="3">
        <f t="shared" si="3572"/>
        <v>4.7720310903969221E-3</v>
      </c>
      <c r="AT2480" s="3" cm="1">
        <f t="array" ref="AT2480">AS2480-(100000000/LvacE($A2480)-$E2480)</f>
        <v>-5.0748181820381433E-5</v>
      </c>
      <c r="AU2480" t="s">
        <v>4714</v>
      </c>
      <c r="AV2480" t="s">
        <v>4829</v>
      </c>
      <c r="AW2480" s="3">
        <v>32288.92</v>
      </c>
      <c r="AX2480" s="3">
        <v>66324.84</v>
      </c>
      <c r="AY2480" s="3"/>
      <c r="AZ2480" s="10" cm="1">
        <f t="array" ref="AZ2480">Lair(100000000/($AX2480-$AW2480))</f>
        <v>2937.2134529106611</v>
      </c>
      <c r="BA2480" s="10">
        <f>100000000/($AX2480-$AW2480)</f>
        <v>2938.0724834233952</v>
      </c>
      <c r="BB2480" s="12">
        <v>469000</v>
      </c>
      <c r="BC2480" s="3">
        <v>1.2999999999999999E-2</v>
      </c>
      <c r="BD2480" s="12" cm="1">
        <f t="array" ref="BD2480">SfromgA($BB2480,$BA2480,"")</f>
        <v>5.8707518014156218E-3</v>
      </c>
      <c r="BE2480" s="29">
        <f>(10^MAX(0.05, -0.312925054856973*((LN($BD2480))^(1/3)) + 0.454808404431693)-1)*100</f>
        <v>888.03655695857219</v>
      </c>
      <c r="BG2480" s="3"/>
      <c r="BH2480" s="3"/>
      <c r="BI2480" s="12">
        <f>IF($BB2480="",$BF2480,$BB2480)</f>
        <v>469000</v>
      </c>
      <c r="BJ2480" s="29">
        <f>IF($BB2480="",$BH2480,$BE2480)</f>
        <v>888.03655695857219</v>
      </c>
      <c r="BK2480" s="3"/>
      <c r="BL2480" s="13">
        <f>EXP(BK$4341*$AX2480+BK$4342)*$BI2480/(100000000/($AX2480-$AW2480))</f>
        <v>0.11618698888824919</v>
      </c>
      <c r="BM2480" s="3"/>
      <c r="BN2480" s="16" cm="1">
        <f t="array" ref="BN2480">$C2480*EXP(poly_from_str(100000000/$E2480,BN$4342))</f>
        <v>8.8189368720697718</v>
      </c>
      <c r="BO2480" s="3">
        <f>LN($C2480)</f>
        <v>1.6094379124341003</v>
      </c>
      <c r="BP2480" s="17"/>
      <c r="BY2480">
        <v>8460</v>
      </c>
    </row>
    <row r="2481" spans="1:77" hidden="1" x14ac:dyDescent="0.25">
      <c r="A2481" t="s">
        <v>3292</v>
      </c>
      <c r="B2481" s="2" t="str">
        <f t="shared" si="3558"/>
        <v/>
      </c>
      <c r="C2481">
        <v>2</v>
      </c>
      <c r="D2481" t="s">
        <v>14</v>
      </c>
      <c r="E2481">
        <v>34038.32</v>
      </c>
      <c r="R2481">
        <v>24</v>
      </c>
      <c r="S2481" t="s">
        <v>22</v>
      </c>
      <c r="AA2481" s="10">
        <f t="shared" si="3564"/>
        <v>2937.0059999999999</v>
      </c>
      <c r="AB2481" s="3" cm="1">
        <f t="array" ref="AB2481">100000000/Lvac(AA2481)</f>
        <v>34038.323990662429</v>
      </c>
      <c r="AC2481" s="28">
        <f t="shared" si="3565"/>
        <v>3.4048279097829563E-7</v>
      </c>
      <c r="AD2481" s="28">
        <f t="shared" si="3566"/>
        <v>2.9378649791168484E-7</v>
      </c>
      <c r="AE2481" s="21">
        <f t="shared" si="3567"/>
        <v>34038.321703113797</v>
      </c>
      <c r="AF2481" s="10" cm="1">
        <f t="array" ref="AF2481">Lair(100000000/AE2481)</f>
        <v>2937.0061973905913</v>
      </c>
      <c r="AG2481" s="10">
        <f t="shared" si="3568"/>
        <v>1.079473177628211E-2</v>
      </c>
      <c r="AH2481" s="10" t="b">
        <f t="shared" si="3559"/>
        <v>1</v>
      </c>
      <c r="AI2481" s="10">
        <f t="shared" si="3582"/>
        <v>2937.0059999999999</v>
      </c>
      <c r="AJ2481">
        <v>7.0000000000000001E-3</v>
      </c>
      <c r="AK2481" s="3" cm="1">
        <f t="array" ref="AK2481">100000000/Lvac($AA2481)</f>
        <v>34038.323990662429</v>
      </c>
      <c r="AL2481" s="21">
        <f t="shared" si="3648"/>
        <v>8.1126244867949546E-2</v>
      </c>
      <c r="AM2481" s="21"/>
      <c r="AN2481" s="21"/>
      <c r="AO2481" s="21"/>
      <c r="AP2481" s="21"/>
      <c r="AS2481" s="3">
        <f t="shared" si="3572"/>
        <v>3.9906624297145754E-3</v>
      </c>
      <c r="AT2481" s="3" cm="1">
        <f t="array" ref="AT2481">AS2481-(100000000/LvacE($A2481)-$E2481)</f>
        <v>-5.0739436119329184E-5</v>
      </c>
      <c r="BB2481"/>
      <c r="BC2481"/>
      <c r="BD2481"/>
      <c r="BE2481"/>
      <c r="BF2481"/>
      <c r="BG2481"/>
      <c r="BH2481"/>
      <c r="BI2481"/>
      <c r="BJ2481"/>
      <c r="BN2481" s="16" cm="1">
        <f t="array" ref="BN2481">$C2481*EXP(poly_from_str(100000000/$E2481,BN$4342))</f>
        <v>3.5260278971698149</v>
      </c>
      <c r="BO2481" s="16"/>
      <c r="BY2481" t="e">
        <v>#N/A</v>
      </c>
    </row>
    <row r="2482" spans="1:77" hidden="1" x14ac:dyDescent="0.25">
      <c r="A2482" t="s">
        <v>3293</v>
      </c>
      <c r="B2482" s="2" t="str">
        <f t="shared" si="3558"/>
        <v/>
      </c>
      <c r="C2482">
        <v>0</v>
      </c>
      <c r="E2482">
        <v>34041.919999999998</v>
      </c>
      <c r="R2482">
        <v>24</v>
      </c>
      <c r="S2482" t="s">
        <v>22</v>
      </c>
      <c r="AA2482" s="10">
        <f t="shared" si="3564"/>
        <v>2936.6959999999999</v>
      </c>
      <c r="AB2482" s="3" cm="1">
        <f t="array" ref="AB2482">100000000/Lvac(AA2482)</f>
        <v>34041.916942938558</v>
      </c>
      <c r="AC2482" s="28">
        <f t="shared" si="3565"/>
        <v>3.4051873261651874E-7</v>
      </c>
      <c r="AD2482" s="28">
        <f t="shared" si="3566"/>
        <v>2.9375549023170793E-7</v>
      </c>
      <c r="AE2482" s="21">
        <f t="shared" si="3567"/>
        <v>34041.918695639244</v>
      </c>
      <c r="AF2482" s="10" cm="1">
        <f t="array" ref="AF2482">Lair(100000000/AE2482)</f>
        <v>2936.6958487929151</v>
      </c>
      <c r="AG2482" s="10">
        <f t="shared" si="3568"/>
        <v>1.0795955206623117E-2</v>
      </c>
      <c r="AH2482" s="10" t="b">
        <f t="shared" si="3559"/>
        <v>1</v>
      </c>
      <c r="AI2482" s="10">
        <f t="shared" si="3582"/>
        <v>2936.6959999999999</v>
      </c>
      <c r="AJ2482">
        <v>3.0000000000000001E-3</v>
      </c>
      <c r="AK2482" s="3" cm="1">
        <f t="array" ref="AK2482">100000000/Lvac($AA2482)</f>
        <v>34041.916942938558</v>
      </c>
      <c r="AL2482" s="21">
        <f t="shared" si="3648"/>
        <v>3.4775731239738698E-2</v>
      </c>
      <c r="AM2482" s="21"/>
      <c r="AN2482" s="21"/>
      <c r="AO2482" s="21"/>
      <c r="AP2482" s="21"/>
      <c r="AS2482" s="3">
        <f t="shared" si="3572"/>
        <v>-3.0570614399039187E-3</v>
      </c>
      <c r="AT2482" s="3" cm="1">
        <f t="array" ref="AT2482">AS2482-(100000000/LvacE($A2482)-$E2482)</f>
        <v>-5.0725917390082031E-5</v>
      </c>
      <c r="BB2482"/>
      <c r="BC2482"/>
      <c r="BD2482"/>
      <c r="BE2482"/>
      <c r="BF2482"/>
      <c r="BG2482"/>
      <c r="BH2482"/>
      <c r="BI2482"/>
      <c r="BJ2482"/>
      <c r="BN2482" s="16" cm="1">
        <f t="array" ref="BN2482">$C2482*EXP(poly_from_str(100000000/$E2482,BN$4342))</f>
        <v>0</v>
      </c>
      <c r="BO2482" s="16"/>
      <c r="BY2482" t="e">
        <v>#N/A</v>
      </c>
    </row>
    <row r="2483" spans="1:77" hidden="1" x14ac:dyDescent="0.25">
      <c r="A2483" t="s">
        <v>3294</v>
      </c>
      <c r="B2483" s="2" t="str">
        <f t="shared" si="3558"/>
        <v/>
      </c>
      <c r="C2483">
        <v>3</v>
      </c>
      <c r="D2483" t="s">
        <v>170</v>
      </c>
      <c r="E2483">
        <v>34042.65</v>
      </c>
      <c r="R2483">
        <v>24</v>
      </c>
      <c r="S2483" t="s">
        <v>22</v>
      </c>
      <c r="AA2483" s="10">
        <f t="shared" si="3564"/>
        <v>2936.6329999999998</v>
      </c>
      <c r="AB2483" s="3" cm="1">
        <f t="array" ref="AB2483">100000000/Lvac(AA2483)</f>
        <v>34042.647216299869</v>
      </c>
      <c r="AC2483" s="28">
        <f t="shared" si="3565"/>
        <v>3.4052603781269234E-7</v>
      </c>
      <c r="AD2483" s="28">
        <f t="shared" si="3566"/>
        <v>2.9374918867096583E-7</v>
      </c>
      <c r="AE2483" s="21">
        <f t="shared" si="3567"/>
        <v>34042.648812333136</v>
      </c>
      <c r="AF2483" s="10" cm="1">
        <f t="array" ref="AF2483">Lair(100000000/AE2483)</f>
        <v>2936.6328623146624</v>
      </c>
      <c r="AG2483" s="10">
        <f t="shared" si="3568"/>
        <v>1.0796203886610938E-2</v>
      </c>
      <c r="AH2483" s="10" t="b">
        <f t="shared" si="3559"/>
        <v>1</v>
      </c>
      <c r="AI2483" s="10">
        <f>100000000/AK2483</f>
        <v>2937.5350316362701</v>
      </c>
      <c r="AJ2483" s="10">
        <f>AL2483/AK2483*AI2483</f>
        <v>4.3145560310451511E-2</v>
      </c>
      <c r="AK2483" s="16" cm="1">
        <f t="array" ref="AK2483">100000000/Lvac($AA2483)-0.5</f>
        <v>34042.147216299869</v>
      </c>
      <c r="AL2483" s="22">
        <v>0.5</v>
      </c>
      <c r="AM2483" s="22"/>
      <c r="AN2483" s="22"/>
      <c r="AO2483" s="22"/>
      <c r="AP2483" s="22"/>
      <c r="AS2483" s="3">
        <f t="shared" si="3572"/>
        <v>-2.7837001325679012E-3</v>
      </c>
      <c r="AT2483" s="3" cm="1">
        <f t="array" ref="AT2483">AS2483-(100000000/LvacE($A2483)-$E2483)</f>
        <v>-5.0723159802146256E-5</v>
      </c>
      <c r="BB2483"/>
      <c r="BC2483"/>
      <c r="BD2483"/>
      <c r="BE2483"/>
      <c r="BF2483"/>
      <c r="BG2483"/>
      <c r="BH2483"/>
      <c r="BI2483"/>
      <c r="BJ2483"/>
      <c r="BN2483" s="16" cm="1">
        <f t="array" ref="BN2483">$C2483*EXP(poly_from_str(100000000/$E2483,BN$4342))</f>
        <v>5.284722602059289</v>
      </c>
      <c r="BO2483" s="16"/>
      <c r="BY2483">
        <v>5070</v>
      </c>
    </row>
    <row r="2484" spans="1:77" hidden="1" x14ac:dyDescent="0.25">
      <c r="A2484" t="s">
        <v>3295</v>
      </c>
      <c r="B2484" s="2" t="str">
        <f t="shared" si="3558"/>
        <v/>
      </c>
      <c r="C2484">
        <v>0</v>
      </c>
      <c r="E2484">
        <v>34046.17</v>
      </c>
      <c r="R2484">
        <v>24</v>
      </c>
      <c r="S2484" t="s">
        <v>22</v>
      </c>
      <c r="AA2484" s="10">
        <f t="shared" si="3564"/>
        <v>2936.3290000000002</v>
      </c>
      <c r="AB2484" s="3" cm="1">
        <f t="array" ref="AB2484">100000000/Lvac(AA2484)</f>
        <v>34046.171515457339</v>
      </c>
      <c r="AC2484" s="28">
        <f t="shared" si="3565"/>
        <v>3.4056129268893234E-7</v>
      </c>
      <c r="AD2484" s="28">
        <f t="shared" si="3566"/>
        <v>2.9371878113989674E-7</v>
      </c>
      <c r="AE2484" s="21">
        <f t="shared" si="3567"/>
        <v>34046.170646417027</v>
      </c>
      <c r="AF2484" s="10" cm="1">
        <f t="array" ref="AF2484">Lair(100000000/AE2484)</f>
        <v>2936.3290749541693</v>
      </c>
      <c r="AG2484" s="10">
        <f t="shared" si="3568"/>
        <v>1.0797404091206629E-2</v>
      </c>
      <c r="AH2484" s="10" t="b">
        <f t="shared" si="3559"/>
        <v>1</v>
      </c>
      <c r="AI2484" s="10">
        <f t="shared" si="3582"/>
        <v>2936.3290000000002</v>
      </c>
      <c r="AJ2484">
        <v>3.0000000000000001E-3</v>
      </c>
      <c r="AK2484" s="3" cm="1">
        <f t="array" ref="AK2484">100000000/Lvac($AA2484)</f>
        <v>34046.171515457339</v>
      </c>
      <c r="AL2484" s="21">
        <f t="shared" ref="AL2484:AL2485" si="3649">AJ2484/AI2484*AK2484</f>
        <v>3.4784424547239769E-2</v>
      </c>
      <c r="AM2484" s="21"/>
      <c r="AN2484" s="21"/>
      <c r="AO2484" s="21"/>
      <c r="AP2484" s="21"/>
      <c r="AS2484" s="3">
        <f t="shared" si="3572"/>
        <v>1.5154573411564343E-3</v>
      </c>
      <c r="AT2484" s="3" cm="1">
        <f t="array" ref="AT2484">AS2484-(100000000/LvacE($A2484)-$E2484)</f>
        <v>-5.0709866627585143E-5</v>
      </c>
      <c r="BB2484"/>
      <c r="BC2484"/>
      <c r="BD2484"/>
      <c r="BE2484"/>
      <c r="BF2484"/>
      <c r="BG2484"/>
      <c r="BH2484"/>
      <c r="BI2484"/>
      <c r="BJ2484"/>
      <c r="BN2484" s="16" cm="1">
        <f t="array" ref="BN2484">$C2484*EXP(poly_from_str(100000000/$E2484,BN$4342))</f>
        <v>0</v>
      </c>
      <c r="BO2484" s="16"/>
      <c r="BY2484" t="e">
        <v>#N/A</v>
      </c>
    </row>
    <row r="2485" spans="1:77" hidden="1" x14ac:dyDescent="0.25">
      <c r="A2485" t="s">
        <v>3296</v>
      </c>
      <c r="B2485" s="2" t="str">
        <f t="shared" si="3558"/>
        <v/>
      </c>
      <c r="C2485">
        <v>0</v>
      </c>
      <c r="E2485">
        <v>34046.370000000003</v>
      </c>
      <c r="R2485">
        <v>24</v>
      </c>
      <c r="S2485" t="s">
        <v>22</v>
      </c>
      <c r="AA2485" s="10">
        <f t="shared" si="3564"/>
        <v>2936.3119999999999</v>
      </c>
      <c r="AB2485" s="3" cm="1">
        <f t="array" ref="AB2485">100000000/Lvac(AA2485)</f>
        <v>34046.368619519533</v>
      </c>
      <c r="AC2485" s="28">
        <f t="shared" si="3565"/>
        <v>3.4056326439424694E-7</v>
      </c>
      <c r="AD2485" s="28">
        <f t="shared" si="3566"/>
        <v>2.9371708071875776E-7</v>
      </c>
      <c r="AE2485" s="21">
        <f t="shared" si="3567"/>
        <v>34046.369411165062</v>
      </c>
      <c r="AF2485" s="10" cm="1">
        <f t="array" ref="AF2485">Lair(100000000/AE2485)</f>
        <v>2936.3119317218748</v>
      </c>
      <c r="AG2485" s="10">
        <f t="shared" si="3568"/>
        <v>1.0797471218916711E-2</v>
      </c>
      <c r="AH2485" s="10" t="b">
        <f t="shared" si="3559"/>
        <v>1</v>
      </c>
      <c r="AI2485" s="10">
        <f t="shared" si="3582"/>
        <v>2936.3119999999999</v>
      </c>
      <c r="AJ2485">
        <v>3.0000000000000001E-3</v>
      </c>
      <c r="AK2485" s="3" cm="1">
        <f t="array" ref="AK2485">100000000/Lvac($AA2485)</f>
        <v>34046.368619519533</v>
      </c>
      <c r="AL2485" s="21">
        <f t="shared" si="3649"/>
        <v>3.4784827313500272E-2</v>
      </c>
      <c r="AM2485" s="21"/>
      <c r="AN2485" s="21"/>
      <c r="AO2485" s="21"/>
      <c r="AP2485" s="21"/>
      <c r="AS2485" s="3">
        <f t="shared" si="3572"/>
        <v>-1.3804804693791084E-3</v>
      </c>
      <c r="AT2485" s="3" cm="1">
        <f t="array" ref="AT2485">AS2485-(100000000/LvacE($A2485)-$E2485)</f>
        <v>-5.0709124479908496E-5</v>
      </c>
      <c r="BB2485"/>
      <c r="BC2485"/>
      <c r="BD2485"/>
      <c r="BE2485"/>
      <c r="BF2485"/>
      <c r="BG2485"/>
      <c r="BH2485"/>
      <c r="BI2485"/>
      <c r="BJ2485"/>
      <c r="BN2485" s="16" cm="1">
        <f t="array" ref="BN2485">$C2485*EXP(poly_from_str(100000000/$E2485,BN$4342))</f>
        <v>0</v>
      </c>
      <c r="BO2485" s="16"/>
      <c r="BY2485" t="e">
        <v>#N/A</v>
      </c>
    </row>
    <row r="2486" spans="1:77" hidden="1" x14ac:dyDescent="0.25">
      <c r="A2486" t="s">
        <v>3297</v>
      </c>
      <c r="B2486" s="2" t="str">
        <f t="shared" si="3558"/>
        <v/>
      </c>
      <c r="C2486">
        <v>7</v>
      </c>
      <c r="D2486" t="s">
        <v>170</v>
      </c>
      <c r="E2486">
        <v>34046.68</v>
      </c>
      <c r="F2486">
        <v>35384</v>
      </c>
      <c r="G2486" t="s">
        <v>5</v>
      </c>
      <c r="H2486" s="5" t="s">
        <v>18</v>
      </c>
      <c r="I2486">
        <v>69431</v>
      </c>
      <c r="J2486" t="s">
        <v>3</v>
      </c>
      <c r="K2486" s="5" t="s">
        <v>8</v>
      </c>
      <c r="L2486">
        <v>35384.17</v>
      </c>
      <c r="M2486" t="str">
        <f>$G2486&amp;""</f>
        <v>e</v>
      </c>
      <c r="N2486" t="str">
        <f>$H2486&amp;""</f>
        <v>5/2</v>
      </c>
      <c r="O2486">
        <v>69431</v>
      </c>
      <c r="P2486" t="str">
        <f>$J2486&amp;""</f>
        <v>o</v>
      </c>
      <c r="Q2486" t="str">
        <f>$K2486&amp;""</f>
        <v>7/2</v>
      </c>
      <c r="R2486">
        <v>24</v>
      </c>
      <c r="AA2486" s="10">
        <f t="shared" si="3564"/>
        <v>2936.2849999999999</v>
      </c>
      <c r="AB2486" s="3" cm="1">
        <f t="array" ref="AB2486">100000000/Lvac(AA2486)</f>
        <v>34046.681671838342</v>
      </c>
      <c r="AC2486" s="28">
        <f t="shared" si="3565"/>
        <v>3.4056639597314296E-7</v>
      </c>
      <c r="AD2486" s="28">
        <f t="shared" si="3566"/>
        <v>2.9371438004989147E-7</v>
      </c>
      <c r="AE2486" s="21">
        <f t="shared" si="3567"/>
        <v>34046.680713096699</v>
      </c>
      <c r="AF2486" s="10" cm="1">
        <f t="array" ref="AF2486">Lair(100000000/AE2486)</f>
        <v>2936.2850826883732</v>
      </c>
      <c r="AG2486" s="10">
        <f t="shared" si="3568"/>
        <v>1.0797577835911423E-2</v>
      </c>
      <c r="AH2486" s="10" t="b">
        <f t="shared" si="3559"/>
        <v>1</v>
      </c>
      <c r="AI2486" s="10">
        <f>$AF2486</f>
        <v>2936.2850826883732</v>
      </c>
      <c r="AJ2486" s="10">
        <f>AL2486/AK2486*AI2486</f>
        <v>8.6242915271155986E-3</v>
      </c>
      <c r="AK2486" s="16" cm="1">
        <f t="array" ref="AK2486">100000000/Lvac($AA2486)-0</f>
        <v>34046.681671838342</v>
      </c>
      <c r="AL2486" s="16">
        <f>MAX(0.1,0.007/$AA2486*$AE2486)</f>
        <v>0.1</v>
      </c>
      <c r="AM2486" s="10" cm="1">
        <f t="array" ref="AM2486">Lvac($AI2486)-$BA2486</f>
        <v>1.2878647288744105E-2</v>
      </c>
      <c r="AN2486" s="10">
        <f>$AK2486-($AX2486-$AW2486)</f>
        <v>-0.14832816166017437</v>
      </c>
      <c r="AO2486" s="3">
        <f>AM2486/AJ2486</f>
        <v>1.4932991595022507</v>
      </c>
      <c r="AP2486" s="3">
        <v>1.4837089807777175</v>
      </c>
      <c r="AS2486" s="3">
        <f t="shared" si="3572"/>
        <v>1.671838341280818E-3</v>
      </c>
      <c r="AT2486" s="3" cm="1">
        <f t="array" ref="AT2486">AS2486-(100000000/LvacE($A2486)-$E2486)</f>
        <v>-5.0707945774774998E-5</v>
      </c>
      <c r="AU2486" t="s">
        <v>4723</v>
      </c>
      <c r="AV2486" t="s">
        <v>4859</v>
      </c>
      <c r="AW2486" s="3">
        <v>35384.17</v>
      </c>
      <c r="AX2486" s="3">
        <v>69431</v>
      </c>
      <c r="AY2486" s="3"/>
      <c r="AZ2486" s="10" cm="1">
        <f t="array" ref="AZ2486">Lair(100000000/($AX2486-$AW2486))</f>
        <v>2936.2722072306933</v>
      </c>
      <c r="BA2486" s="10">
        <f>100000000/($AX2486-$AW2486)</f>
        <v>2937.1310045604832</v>
      </c>
      <c r="BB2486" s="12">
        <v>107000000</v>
      </c>
      <c r="BC2486" s="3">
        <v>0.42399999999999999</v>
      </c>
      <c r="BD2486" s="12" cm="1">
        <f t="array" ref="BD2486">SfromgA($BB2486,$BA2486,"")</f>
        <v>1.3380954404187999</v>
      </c>
      <c r="BE2486" s="29">
        <f>(10^MAX(0.05, -0.312925054856973*((LN($BD2486))^(1/3)) + 0.454808404431693)-1)*100</f>
        <v>76.759785922379663</v>
      </c>
      <c r="BG2486" s="3"/>
      <c r="BH2486" s="3"/>
      <c r="BI2486" s="12">
        <f>IF($BB2486="",$BF2486,$BB2486)</f>
        <v>107000000</v>
      </c>
      <c r="BJ2486" s="29">
        <f>IF($BB2486="",$BH2486,$BE2486)</f>
        <v>76.759785922379663</v>
      </c>
      <c r="BK2486" s="3">
        <f>LN(BN2486*100000000/($AX2486-$AW2486)/$BI2486)</f>
        <v>-7.9917954505268121</v>
      </c>
      <c r="BL2486" s="13">
        <f>EXP(BK$4341*$AX2486+BK$4342)*$BI2486/(100000000/($AX2486-$AW2486))</f>
        <v>20.941669068185817</v>
      </c>
      <c r="BM2486" s="3">
        <f t="shared" ref="BM2486" si="3650">LN(BL2486/$C2486)</f>
        <v>1.0958307603828272</v>
      </c>
      <c r="BN2486" s="16" cm="1">
        <f t="array" ref="BN2486">$C2486*EXP(poly_from_str(100000000/$E2486,BN$4342))</f>
        <v>12.32161955443366</v>
      </c>
      <c r="BO2486" s="3">
        <f>LN($C2486)</f>
        <v>1.9459101490553132</v>
      </c>
      <c r="BP2486" s="13">
        <f>LN(BL2486/BN2486)</f>
        <v>0.53038550263213124</v>
      </c>
      <c r="BY2486">
        <v>11823</v>
      </c>
    </row>
    <row r="2487" spans="1:77" hidden="1" x14ac:dyDescent="0.25">
      <c r="A2487" t="s">
        <v>3298</v>
      </c>
      <c r="B2487" s="2" t="str">
        <f t="shared" si="3558"/>
        <v/>
      </c>
      <c r="C2487">
        <v>0</v>
      </c>
      <c r="E2487">
        <v>34056.46</v>
      </c>
      <c r="R2487">
        <v>24</v>
      </c>
      <c r="S2487" t="s">
        <v>22</v>
      </c>
      <c r="AA2487" s="10">
        <f t="shared" si="3564"/>
        <v>2935.442</v>
      </c>
      <c r="AB2487" s="3" cm="1">
        <f t="array" ref="AB2487">100000000/Lvac(AA2487)</f>
        <v>34056.458757527362</v>
      </c>
      <c r="AC2487" s="28">
        <f t="shared" si="3565"/>
        <v>3.4066419980364116E-7</v>
      </c>
      <c r="AD2487" s="28">
        <f t="shared" si="3566"/>
        <v>2.9363005916725679E-7</v>
      </c>
      <c r="AE2487" s="21">
        <f t="shared" si="3567"/>
        <v>34056.459470391601</v>
      </c>
      <c r="AF2487" s="10" cm="1">
        <f t="array" ref="AF2487">Lair(100000000/AE2487)</f>
        <v>2935.4419385530578</v>
      </c>
      <c r="AG2487" s="10">
        <f t="shared" si="3568"/>
        <v>1.0800908135389383E-2</v>
      </c>
      <c r="AH2487" s="10" t="b">
        <f t="shared" si="3559"/>
        <v>1</v>
      </c>
      <c r="AI2487" s="10">
        <f t="shared" si="3582"/>
        <v>2935.442</v>
      </c>
      <c r="AJ2487">
        <v>3.0000000000000001E-3</v>
      </c>
      <c r="AK2487" s="3" cm="1">
        <f t="array" ref="AK2487">100000000/Lvac($AA2487)</f>
        <v>34056.458757527362</v>
      </c>
      <c r="AL2487" s="21">
        <f>AJ2487/AI2487*AK2487</f>
        <v>3.4805448812336298E-2</v>
      </c>
      <c r="AM2487" s="21"/>
      <c r="AN2487" s="21"/>
      <c r="AO2487" s="21"/>
      <c r="AP2487" s="21"/>
      <c r="AS2487" s="3">
        <f t="shared" si="3572"/>
        <v>-1.2424726373865269E-3</v>
      </c>
      <c r="AT2487" s="3" cm="1">
        <f t="array" ref="AT2487">AS2487-(100000000/LvacE($A2487)-$E2487)</f>
        <v>-5.0670918426476419E-5</v>
      </c>
      <c r="BB2487"/>
      <c r="BC2487"/>
      <c r="BD2487"/>
      <c r="BE2487"/>
      <c r="BF2487"/>
      <c r="BG2487"/>
      <c r="BH2487"/>
      <c r="BI2487"/>
      <c r="BJ2487"/>
      <c r="BN2487" s="16" cm="1">
        <f t="array" ref="BN2487">$C2487*EXP(poly_from_str(100000000/$E2487,BN$4342))</f>
        <v>0</v>
      </c>
      <c r="BO2487" s="16"/>
      <c r="BY2487" t="e">
        <v>#N/A</v>
      </c>
    </row>
    <row r="2488" spans="1:77" hidden="1" x14ac:dyDescent="0.25">
      <c r="A2488" t="s">
        <v>3299</v>
      </c>
      <c r="B2488" s="2" t="str">
        <f t="shared" si="3558"/>
        <v/>
      </c>
      <c r="C2488">
        <v>20</v>
      </c>
      <c r="D2488" t="s">
        <v>170</v>
      </c>
      <c r="E2488">
        <v>34056.93</v>
      </c>
      <c r="F2488">
        <v>33338</v>
      </c>
      <c r="G2488" t="s">
        <v>5</v>
      </c>
      <c r="H2488" s="5" t="s">
        <v>19</v>
      </c>
      <c r="I2488">
        <v>67395</v>
      </c>
      <c r="J2488" t="s">
        <v>3</v>
      </c>
      <c r="K2488" s="5" t="s">
        <v>18</v>
      </c>
      <c r="L2488">
        <v>33338.370000000003</v>
      </c>
      <c r="M2488" t="str">
        <f>$G2488&amp;""</f>
        <v>e</v>
      </c>
      <c r="N2488" t="str">
        <f>$H2488&amp;""</f>
        <v>3/2</v>
      </c>
      <c r="O2488">
        <v>67395.320000000007</v>
      </c>
      <c r="P2488" t="str">
        <f>$J2488&amp;""</f>
        <v>o</v>
      </c>
      <c r="Q2488" t="str">
        <f>$K2488&amp;""</f>
        <v>5/2</v>
      </c>
      <c r="R2488">
        <v>24</v>
      </c>
      <c r="AA2488" s="10">
        <f t="shared" si="3564"/>
        <v>2935.4009999999998</v>
      </c>
      <c r="AB2488" s="3" cm="1">
        <f t="array" ref="AB2488">100000000/Lvac(AA2488)</f>
        <v>34056.934417341581</v>
      </c>
      <c r="AC2488" s="28">
        <f t="shared" si="3565"/>
        <v>3.4066895800607823E-7</v>
      </c>
      <c r="AD2488" s="28">
        <f t="shared" si="3566"/>
        <v>2.9362595815165507E-7</v>
      </c>
      <c r="AE2488" s="21">
        <f t="shared" si="3567"/>
        <v>34056.931882847261</v>
      </c>
      <c r="AF2488" s="10" cm="1">
        <f t="array" ref="AF2488">Lair(100000000/AE2488)</f>
        <v>2935.4012184603798</v>
      </c>
      <c r="AG2488" s="10">
        <f t="shared" si="3568"/>
        <v>1.0801070180418551E-2</v>
      </c>
      <c r="AH2488" s="10" t="b">
        <f t="shared" si="3559"/>
        <v>1</v>
      </c>
      <c r="AI2488" s="10">
        <f>$AF2488</f>
        <v>2935.4012184603798</v>
      </c>
      <c r="AJ2488" s="10">
        <f>AL2488/AK2488*AI2488</f>
        <v>8.6190999532996474E-3</v>
      </c>
      <c r="AK2488" s="16" cm="1">
        <f t="array" ref="AK2488">100000000/Lvac($AA2488)-0</f>
        <v>34056.934417341581</v>
      </c>
      <c r="AL2488" s="16">
        <f>MAX(0.1,0.007/$AA2488*$AE2488)</f>
        <v>0.1</v>
      </c>
      <c r="AM2488" s="10" cm="1">
        <f t="array" ref="AM2488">Lvac($AI2488)-$BA2488</f>
        <v>1.5619915257047978E-3</v>
      </c>
      <c r="AN2488" s="10">
        <f>$AK2488-($AX2488-$AW2488)</f>
        <v>-1.5582658423227258E-2</v>
      </c>
      <c r="AO2488" s="3">
        <f>AM2488/AJ2488</f>
        <v>0.18122443574944516</v>
      </c>
      <c r="AP2488" s="3">
        <v>0.1558720909330055</v>
      </c>
      <c r="AS2488" s="3">
        <f t="shared" si="3572"/>
        <v>4.4173415808472782E-3</v>
      </c>
      <c r="AT2488" s="3" cm="1">
        <f t="array" ref="AT2488">AS2488-(100000000/LvacE($A2488)-$E2488)</f>
        <v>-5.0669106713030487E-5</v>
      </c>
      <c r="AU2488" t="s">
        <v>4969</v>
      </c>
      <c r="AV2488" t="s">
        <v>4889</v>
      </c>
      <c r="AW2488" s="3">
        <v>33338.370000000003</v>
      </c>
      <c r="AX2488" s="3">
        <v>67395.320000000007</v>
      </c>
      <c r="AY2488" s="3"/>
      <c r="AZ2488" s="10" cm="1">
        <f t="array" ref="AZ2488">Lair(100000000/($AX2488-$AW2488))</f>
        <v>2935.3996568556749</v>
      </c>
      <c r="BA2488" s="10">
        <f>100000000/($AX2488-$AW2488)</f>
        <v>2936.2582380395188</v>
      </c>
      <c r="BB2488" s="12">
        <v>298000000</v>
      </c>
      <c r="BC2488" s="3">
        <v>0.71099999999999997</v>
      </c>
      <c r="BD2488" s="12" cm="1">
        <f t="array" ref="BD2488">SfromgA($BB2488,$BA2488,"")</f>
        <v>3.7233371943408695</v>
      </c>
      <c r="BE2488" s="29">
        <f>(10^MAX(0.05, -0.312925054856973*((LN($BD2488))^(1/3)) + 0.454808404431693)-1)*100</f>
        <v>29.422172905265143</v>
      </c>
      <c r="BG2488" s="3"/>
      <c r="BH2488" s="3"/>
      <c r="BI2488" s="12">
        <f>IF($BB2488="",$BF2488,$BB2488)</f>
        <v>298000000</v>
      </c>
      <c r="BJ2488" s="29">
        <f>IF($BB2488="",$BH2488,$BE2488)</f>
        <v>29.422172905265143</v>
      </c>
      <c r="BK2488" s="3">
        <f>LN(BN2488*100000000/($AX2488-$AW2488)/$BI2488)</f>
        <v>-7.9684843578084301</v>
      </c>
      <c r="BL2488" s="13">
        <f>EXP(BK$4341*$AX2488+BK$4342)*$BI2488/(100000000/($AX2488-$AW2488))</f>
        <v>68.099783568777511</v>
      </c>
      <c r="BM2488" s="3">
        <f t="shared" ref="BM2488" si="3651">LN(BL2488/$C2488)</f>
        <v>1.2252417614580629</v>
      </c>
      <c r="BN2488" s="16" cm="1">
        <f t="array" ref="BN2488">$C2488*EXP(poly_from_str(100000000/$E2488,BN$4342))</f>
        <v>35.136073756589177</v>
      </c>
      <c r="BO2488" s="3">
        <f>LN($C2488)</f>
        <v>2.9957322735539909</v>
      </c>
      <c r="BP2488" s="13">
        <f>LN(BL2488/BN2488)</f>
        <v>0.66174568995286398</v>
      </c>
      <c r="BY2488">
        <v>33721</v>
      </c>
    </row>
    <row r="2489" spans="1:77" hidden="1" x14ac:dyDescent="0.25">
      <c r="A2489" t="s">
        <v>3300</v>
      </c>
      <c r="B2489" s="2" t="str">
        <f t="shared" si="3558"/>
        <v/>
      </c>
      <c r="C2489">
        <v>6</v>
      </c>
      <c r="E2489">
        <v>34058.86</v>
      </c>
      <c r="R2489">
        <v>24</v>
      </c>
      <c r="S2489" t="s">
        <v>22</v>
      </c>
      <c r="AA2489" s="10">
        <f t="shared" si="3564"/>
        <v>2935.2350000000001</v>
      </c>
      <c r="AB2489" s="3" cm="1">
        <f t="array" ref="AB2489">100000000/Lvac(AA2489)</f>
        <v>34058.860395320597</v>
      </c>
      <c r="AC2489" s="28">
        <f t="shared" si="3565"/>
        <v>3.4068822428187179E-7</v>
      </c>
      <c r="AD2489" s="28">
        <f t="shared" si="3566"/>
        <v>2.9360935403974695E-7</v>
      </c>
      <c r="AE2489" s="21">
        <f t="shared" si="3567"/>
        <v>34058.860168479543</v>
      </c>
      <c r="AF2489" s="10" cm="1">
        <f t="array" ref="AF2489">Lair(100000000/AE2489)</f>
        <v>2935.2350195503204</v>
      </c>
      <c r="AG2489" s="10">
        <f t="shared" si="3568"/>
        <v>1.0801726334572971E-2</v>
      </c>
      <c r="AH2489" s="10" t="b">
        <f t="shared" si="3559"/>
        <v>1</v>
      </c>
      <c r="AI2489" s="10">
        <f t="shared" si="3582"/>
        <v>2935.2350000000001</v>
      </c>
      <c r="AJ2489">
        <v>3.0000000000000001E-3</v>
      </c>
      <c r="AK2489" s="3" cm="1">
        <f t="array" ref="AK2489">100000000/Lvac($AA2489)</f>
        <v>34058.860395320597</v>
      </c>
      <c r="AL2489" s="21">
        <f t="shared" ref="AL2489:AL2494" si="3652">AJ2489/AI2489*AK2489</f>
        <v>3.4810358007437828E-2</v>
      </c>
      <c r="AM2489" s="21"/>
      <c r="AN2489" s="21"/>
      <c r="AO2489" s="21"/>
      <c r="AP2489" s="21"/>
      <c r="AS2489" s="3">
        <f t="shared" si="3572"/>
        <v>3.9532059599878266E-4</v>
      </c>
      <c r="AT2489" s="3" cm="1">
        <f t="array" ref="AT2489">AS2489-(100000000/LvacE($A2489)-$E2489)</f>
        <v>-5.0661787099670619E-5</v>
      </c>
      <c r="BB2489"/>
      <c r="BC2489"/>
      <c r="BD2489"/>
      <c r="BE2489"/>
      <c r="BF2489"/>
      <c r="BG2489"/>
      <c r="BH2489"/>
      <c r="BI2489"/>
      <c r="BJ2489"/>
      <c r="BN2489" s="16" cm="1">
        <f t="array" ref="BN2489">$C2489*EXP(poly_from_str(100000000/$E2489,BN$4342))</f>
        <v>10.53693790910812</v>
      </c>
      <c r="BO2489" s="16"/>
      <c r="BY2489">
        <v>10113</v>
      </c>
    </row>
    <row r="2490" spans="1:77" hidden="1" x14ac:dyDescent="0.25">
      <c r="A2490" t="s">
        <v>3301</v>
      </c>
      <c r="B2490" s="2" t="str">
        <f t="shared" si="3558"/>
        <v/>
      </c>
      <c r="C2490">
        <v>1</v>
      </c>
      <c r="E2490">
        <v>34075.199999999997</v>
      </c>
      <c r="F2490">
        <v>37919</v>
      </c>
      <c r="G2490" t="s">
        <v>5</v>
      </c>
      <c r="H2490" s="5" t="s">
        <v>8</v>
      </c>
      <c r="I2490">
        <v>71994</v>
      </c>
      <c r="J2490" t="s">
        <v>3</v>
      </c>
      <c r="K2490" s="5" t="s">
        <v>18</v>
      </c>
      <c r="L2490">
        <v>37919.58</v>
      </c>
      <c r="M2490" t="str">
        <f>$G2490&amp;""</f>
        <v>e</v>
      </c>
      <c r="N2490" t="str">
        <f>$H2490&amp;""</f>
        <v>7/2</v>
      </c>
      <c r="O2490">
        <v>71994.81</v>
      </c>
      <c r="P2490" t="str">
        <f>$J2490&amp;""</f>
        <v>o</v>
      </c>
      <c r="Q2490" t="str">
        <f>$K2490&amp;""</f>
        <v>5/2</v>
      </c>
      <c r="R2490">
        <v>24</v>
      </c>
      <c r="AA2490" s="10">
        <f t="shared" si="3564"/>
        <v>2933.8270000000002</v>
      </c>
      <c r="AB2490" s="3" cm="1">
        <f t="array" ref="AB2490">100000000/Lvac(AA2490)</f>
        <v>34075.205164894258</v>
      </c>
      <c r="AC2490" s="28">
        <f t="shared" si="3565"/>
        <v>3.4085172711274385E-7</v>
      </c>
      <c r="AD2490" s="28">
        <f t="shared" si="3566"/>
        <v>2.9346851916543794E-7</v>
      </c>
      <c r="AE2490" s="21">
        <f t="shared" si="3567"/>
        <v>34075.202198774597</v>
      </c>
      <c r="AF2490" s="10" cm="1">
        <f t="array" ref="AF2490">Lair(100000000/AE2490)</f>
        <v>2933.8272553901825</v>
      </c>
      <c r="AG2490" s="10">
        <f t="shared" si="3568"/>
        <v>1.0807296266087649E-2</v>
      </c>
      <c r="AH2490" s="10" t="b">
        <f t="shared" si="3559"/>
        <v>1</v>
      </c>
      <c r="AI2490" s="10">
        <f>$AF2490</f>
        <v>2933.8272553901825</v>
      </c>
      <c r="AJ2490">
        <v>3.0000000000000001E-3</v>
      </c>
      <c r="AK2490" s="3" cm="1">
        <f t="array" ref="AK2490">100000000/Lvac($AA2490)</f>
        <v>34075.205164894258</v>
      </c>
      <c r="AL2490" s="21">
        <f t="shared" si="3652"/>
        <v>3.484377456336888E-2</v>
      </c>
      <c r="AM2490" s="10" cm="1">
        <f t="array" ref="AM2490">Lvac($AI2490)-$BA2490</f>
        <v>2.3943448536556389E-3</v>
      </c>
      <c r="AN2490" s="10">
        <f>$AK2490-($AX2490-$AW2490)</f>
        <v>-2.4835105738020502E-2</v>
      </c>
      <c r="AO2490" s="3">
        <f>AM2490/AJ2490</f>
        <v>0.79811495121854625</v>
      </c>
      <c r="AP2490" s="3">
        <v>0.71296380626032863</v>
      </c>
      <c r="AS2490" s="3">
        <f t="shared" si="3572"/>
        <v>5.1648942608153448E-3</v>
      </c>
      <c r="AT2490" s="3" cm="1">
        <f t="array" ref="AT2490">AS2490-(100000000/LvacE($A2490)-$E2490)</f>
        <v>-5.0599344831425697E-5</v>
      </c>
      <c r="AU2490" t="s">
        <v>4759</v>
      </c>
      <c r="AV2490" t="s">
        <v>4895</v>
      </c>
      <c r="AW2490" s="3">
        <v>37919.58</v>
      </c>
      <c r="AX2490" s="3">
        <v>71994.81</v>
      </c>
      <c r="AY2490" s="3"/>
      <c r="AZ2490" s="10" cm="1">
        <f t="array" ref="AZ2490">Lair(100000000/($AX2490-$AW2490))</f>
        <v>2933.8248616381902</v>
      </c>
      <c r="BA2490" s="10">
        <f>100000000/($AX2490-$AW2490)</f>
        <v>2934.6830527629604</v>
      </c>
      <c r="BB2490" s="12">
        <v>3420000</v>
      </c>
      <c r="BC2490" s="3">
        <v>2.1000000000000001E-2</v>
      </c>
      <c r="BD2490" s="12" cm="1">
        <f t="array" ref="BD2490">SfromgA($BB2490,$BA2490,"")</f>
        <v>4.2662183389206881E-2</v>
      </c>
      <c r="BE2490" s="29">
        <f>(10^MAX(0.05, -0.312925054856973*((LN($BD2490))^(1/3)) + 0.454808404431693)-1)*100</f>
        <v>719.86039444111987</v>
      </c>
      <c r="BG2490" s="3"/>
      <c r="BH2490" s="3"/>
      <c r="BI2490" s="12">
        <f>IF($BB2490="",$BF2490,$BB2490)</f>
        <v>3420000</v>
      </c>
      <c r="BJ2490" s="29">
        <f>IF($BB2490="",$BH2490,$BE2490)</f>
        <v>719.86039444111987</v>
      </c>
      <c r="BK2490" s="3">
        <f>LN(BN2490*100000000/($AX2490-$AW2490)/$BI2490)</f>
        <v>-6.5008088031376925</v>
      </c>
      <c r="BL2490" s="13">
        <f>EXP(BK$4341*$AX2490+BK$4342)*$BI2490/(100000000/($AX2490-$AW2490))</f>
        <v>0.55133522816355984</v>
      </c>
      <c r="BM2490" s="3">
        <f t="shared" ref="BM2490" si="3653">LN(BL2490/$C2490)</f>
        <v>-0.59541225525832031</v>
      </c>
      <c r="BN2490" s="16" cm="1">
        <f t="array" ref="BN2490">$C2490*EXP(poly_from_str(100000000/$E2490,BN$4342))</f>
        <v>1.750650736608776</v>
      </c>
      <c r="BO2490" s="3">
        <f>LN($C2490)</f>
        <v>0</v>
      </c>
      <c r="BP2490" s="13">
        <f>LN(BL2490/BN2490)</f>
        <v>-1.1553998235655842</v>
      </c>
      <c r="BY2490">
        <v>1681</v>
      </c>
    </row>
    <row r="2491" spans="1:77" hidden="1" x14ac:dyDescent="0.25">
      <c r="A2491" t="s">
        <v>3302</v>
      </c>
      <c r="B2491" s="2" t="str">
        <f t="shared" si="3558"/>
        <v/>
      </c>
      <c r="C2491">
        <v>1</v>
      </c>
      <c r="D2491" t="s">
        <v>14</v>
      </c>
      <c r="E2491">
        <v>34090.870000000003</v>
      </c>
      <c r="R2491">
        <v>24</v>
      </c>
      <c r="S2491" t="s">
        <v>22</v>
      </c>
      <c r="AA2491" s="10">
        <f t="shared" si="3564"/>
        <v>2932.4789999999998</v>
      </c>
      <c r="AB2491" s="3" cm="1">
        <f t="array" ref="AB2491">100000000/Lvac(AA2491)</f>
        <v>34090.868129768816</v>
      </c>
      <c r="AC2491" s="28">
        <f t="shared" si="3565"/>
        <v>3.4100840960838936E-7</v>
      </c>
      <c r="AD2491" s="28">
        <f t="shared" si="3566"/>
        <v>2.933336857816127E-7</v>
      </c>
      <c r="AE2491" s="21">
        <f t="shared" si="3567"/>
        <v>34090.869204654336</v>
      </c>
      <c r="AF2491" s="10" cm="1">
        <f t="array" ref="AF2491">Lair(100000000/AE2491)</f>
        <v>2932.4789075347512</v>
      </c>
      <c r="AG2491" s="10">
        <f t="shared" si="3568"/>
        <v>1.0812636361550896E-2</v>
      </c>
      <c r="AH2491" s="10" t="b">
        <f t="shared" si="3559"/>
        <v>1</v>
      </c>
      <c r="AI2491" s="10">
        <f t="shared" si="3582"/>
        <v>2932.4789999999998</v>
      </c>
      <c r="AJ2491">
        <v>7.0000000000000001E-3</v>
      </c>
      <c r="AK2491" s="3" cm="1">
        <f t="array" ref="AK2491">100000000/Lvac($AA2491)</f>
        <v>34090.868129768816</v>
      </c>
      <c r="AL2491" s="21">
        <f t="shared" si="3652"/>
        <v>8.1376909061712549E-2</v>
      </c>
      <c r="AM2491" s="21"/>
      <c r="AN2491" s="21"/>
      <c r="AO2491" s="21"/>
      <c r="AP2491" s="21"/>
      <c r="AS2491" s="3">
        <f t="shared" si="3572"/>
        <v>-1.8702311863307841E-3</v>
      </c>
      <c r="AT2491" s="3" cm="1">
        <f t="array" ref="AT2491">AS2491-(100000000/LvacE($A2491)-$E2491)</f>
        <v>-5.0538961659185588E-5</v>
      </c>
      <c r="BB2491"/>
      <c r="BC2491"/>
      <c r="BD2491"/>
      <c r="BE2491"/>
      <c r="BF2491"/>
      <c r="BG2491"/>
      <c r="BH2491"/>
      <c r="BI2491"/>
      <c r="BJ2491"/>
      <c r="BN2491" s="16" cm="1">
        <f t="array" ref="BN2491">$C2491*EXP(poly_from_str(100000000/$E2491,BN$4342))</f>
        <v>1.7453297100063887</v>
      </c>
      <c r="BO2491" s="16"/>
      <c r="BY2491">
        <v>1676</v>
      </c>
    </row>
    <row r="2492" spans="1:77" hidden="1" x14ac:dyDescent="0.25">
      <c r="A2492" t="s">
        <v>3303</v>
      </c>
      <c r="B2492" s="2" t="str">
        <f t="shared" si="3558"/>
        <v/>
      </c>
      <c r="C2492">
        <v>3</v>
      </c>
      <c r="E2492">
        <v>34094.5</v>
      </c>
      <c r="R2492">
        <v>24</v>
      </c>
      <c r="S2492" t="s">
        <v>22</v>
      </c>
      <c r="AA2492" s="10">
        <f t="shared" si="3564"/>
        <v>2932.1669999999999</v>
      </c>
      <c r="AB2492" s="3" cm="1">
        <f t="array" ref="AB2492">100000000/Lvac(AA2492)</f>
        <v>34094.495437952304</v>
      </c>
      <c r="AC2492" s="28">
        <f t="shared" si="3565"/>
        <v>3.4104469493040473E-7</v>
      </c>
      <c r="AD2492" s="28">
        <f t="shared" si="3566"/>
        <v>2.9330247805540173E-7</v>
      </c>
      <c r="AE2492" s="21">
        <f t="shared" si="3567"/>
        <v>34094.498060390943</v>
      </c>
      <c r="AF2492" s="10" cm="1">
        <f t="array" ref="AF2492">Lair(100000000/AE2492)</f>
        <v>2932.1667744570614</v>
      </c>
      <c r="AG2492" s="10">
        <f t="shared" si="3568"/>
        <v>1.081387339772126E-2</v>
      </c>
      <c r="AH2492" s="10" t="b">
        <f t="shared" si="3559"/>
        <v>1</v>
      </c>
      <c r="AI2492" s="10">
        <f t="shared" si="3582"/>
        <v>2932.1669999999999</v>
      </c>
      <c r="AJ2492">
        <v>3.0000000000000001E-3</v>
      </c>
      <c r="AK2492" s="3" cm="1">
        <f t="array" ref="AK2492">100000000/Lvac($AA2492)</f>
        <v>34094.495437952304</v>
      </c>
      <c r="AL2492" s="21">
        <f t="shared" si="3652"/>
        <v>3.4883240386327563E-2</v>
      </c>
      <c r="AM2492" s="21"/>
      <c r="AN2492" s="21"/>
      <c r="AO2492" s="21"/>
      <c r="AP2492" s="21"/>
      <c r="AS2492" s="3">
        <f t="shared" si="3572"/>
        <v>-4.5620476957992651E-3</v>
      </c>
      <c r="AT2492" s="3" cm="1">
        <f t="array" ref="AT2492">AS2492-(100000000/LvacE($A2492)-$E2492)</f>
        <v>-5.0524897233117372E-5</v>
      </c>
      <c r="BB2492"/>
      <c r="BC2492"/>
      <c r="BD2492"/>
      <c r="BE2492"/>
      <c r="BF2492"/>
      <c r="BG2492"/>
      <c r="BH2492"/>
      <c r="BI2492"/>
      <c r="BJ2492"/>
      <c r="BN2492" s="16" cm="1">
        <f t="array" ref="BN2492">$C2492*EXP(poly_from_str(100000000/$E2492,BN$4342))</f>
        <v>5.2322741430155855</v>
      </c>
      <c r="BO2492" s="16"/>
      <c r="BY2492">
        <v>5026</v>
      </c>
    </row>
    <row r="2493" spans="1:77" hidden="1" x14ac:dyDescent="0.25">
      <c r="A2493" t="s">
        <v>3304</v>
      </c>
      <c r="B2493" s="2" t="str">
        <f t="shared" si="3558"/>
        <v/>
      </c>
      <c r="C2493">
        <v>7</v>
      </c>
      <c r="E2493">
        <v>34113.74</v>
      </c>
      <c r="F2493">
        <v>35024</v>
      </c>
      <c r="G2493" t="s">
        <v>5</v>
      </c>
      <c r="H2493" s="5" t="s">
        <v>8</v>
      </c>
      <c r="I2493">
        <v>69138</v>
      </c>
      <c r="J2493" t="s">
        <v>3</v>
      </c>
      <c r="K2493" s="5" t="s">
        <v>4</v>
      </c>
      <c r="L2493">
        <v>35024.49</v>
      </c>
      <c r="M2493" t="str">
        <f>$G2493&amp;""</f>
        <v>e</v>
      </c>
      <c r="N2493" t="str">
        <f>$H2493&amp;""</f>
        <v>7/2</v>
      </c>
      <c r="O2493">
        <v>69138.28</v>
      </c>
      <c r="P2493" t="str">
        <f>$J2493&amp;""</f>
        <v>o</v>
      </c>
      <c r="Q2493" t="str">
        <f>$K2493&amp;""</f>
        <v>9/2</v>
      </c>
      <c r="R2493">
        <v>24</v>
      </c>
      <c r="AA2493" s="10">
        <f t="shared" si="3564"/>
        <v>2930.5129999999999</v>
      </c>
      <c r="AB2493" s="3" cm="1">
        <f t="array" ref="AB2493">100000000/Lvac(AA2493)</f>
        <v>34113.737721155499</v>
      </c>
      <c r="AC2493" s="28">
        <f t="shared" si="3565"/>
        <v>3.4123718270487112E-7</v>
      </c>
      <c r="AD2493" s="28">
        <f t="shared" si="3566"/>
        <v>2.9313703710040955E-7</v>
      </c>
      <c r="AE2493" s="21">
        <f t="shared" si="3567"/>
        <v>34113.739032378828</v>
      </c>
      <c r="AF2493" s="10" cm="1">
        <f t="array" ref="AF2493">Lair(100000000/AE2493)</f>
        <v>2930.5128873553622</v>
      </c>
      <c r="AG2493" s="10">
        <f t="shared" si="3568"/>
        <v>1.0820437875749996E-2</v>
      </c>
      <c r="AH2493" s="10" t="b">
        <f t="shared" si="3559"/>
        <v>1</v>
      </c>
      <c r="AI2493" s="10">
        <f>$AF2493</f>
        <v>2930.5128873553622</v>
      </c>
      <c r="AJ2493">
        <v>3.0000000000000001E-3</v>
      </c>
      <c r="AK2493" s="3" cm="1">
        <f t="array" ref="AK2493">100000000/Lvac($AA2493)</f>
        <v>34113.737721155499</v>
      </c>
      <c r="AL2493" s="21">
        <f t="shared" si="3652"/>
        <v>3.4922628596874797E-2</v>
      </c>
      <c r="AM2493" s="10" cm="1">
        <f t="array" ref="AM2493">Lvac($AI2493)-$BA2493</f>
        <v>4.3796062777801126E-3</v>
      </c>
      <c r="AN2493" s="10">
        <f>$AK2493-($AX2493-$AW2493)</f>
        <v>-5.2278844501415733E-2</v>
      </c>
      <c r="AO2493" s="3">
        <f>AM2493/AJ2493</f>
        <v>1.4598687592600375</v>
      </c>
      <c r="AP2493" s="3">
        <v>1.4974262685427675</v>
      </c>
      <c r="AS2493" s="3">
        <f t="shared" si="3572"/>
        <v>-2.2788444985053502E-3</v>
      </c>
      <c r="AT2493" s="3" cm="1">
        <f t="array" ref="AT2493">AS2493-(100000000/LvacE($A2493)-$E2493)</f>
        <v>-5.044984573032707E-5</v>
      </c>
      <c r="AU2493" t="s">
        <v>4765</v>
      </c>
      <c r="AV2493" t="s">
        <v>4874</v>
      </c>
      <c r="AW2493" s="3">
        <v>35024.49</v>
      </c>
      <c r="AX2493" s="3">
        <v>69138.28</v>
      </c>
      <c r="AY2493" s="3"/>
      <c r="AZ2493" s="10" cm="1">
        <f t="array" ref="AZ2493">Lair(100000000/($AX2493-$AW2493))</f>
        <v>2930.5085088331725</v>
      </c>
      <c r="BA2493" s="10">
        <f>100000000/($AX2493-$AW2493)</f>
        <v>2931.3658787252898</v>
      </c>
      <c r="BB2493" s="12">
        <v>8250000</v>
      </c>
      <c r="BC2493" s="3">
        <v>2.9000000000000001E-2</v>
      </c>
      <c r="BD2493" s="12" cm="1">
        <f t="array" ref="BD2493">SfromgA($BB2493,$BA2493,"")</f>
        <v>0.10256457705095659</v>
      </c>
      <c r="BE2493" s="29">
        <f>(10^MAX(0.05, -0.312925054856973*((LN($BD2493))^(1/3)) + 0.454808404431693)-1)*100</f>
        <v>635.36969702636316</v>
      </c>
      <c r="BG2493" s="3"/>
      <c r="BH2493" s="3"/>
      <c r="BI2493" s="12">
        <f>IF($BB2493="",$BF2493,$BB2493)</f>
        <v>8250000</v>
      </c>
      <c r="BJ2493" s="29">
        <f>IF($BB2493="",$BH2493,$BE2493)</f>
        <v>635.36969702636316</v>
      </c>
      <c r="BK2493" s="3">
        <f>LN(BN2493*100000000/($AX2493-$AW2493)/$BI2493)</f>
        <v>-5.444146871186569</v>
      </c>
      <c r="BL2493" s="13">
        <f>EXP(BK$4341*$AX2493+BK$4342)*$BI2493/(100000000/($AX2493-$AW2493))</f>
        <v>1.6542222478811119</v>
      </c>
      <c r="BM2493" s="3">
        <f t="shared" ref="BM2493" si="3654">LN(BL2493/$C2493)</f>
        <v>-1.4425791915404329</v>
      </c>
      <c r="BN2493" s="16" cm="1">
        <f t="array" ref="BN2493">$C2493*EXP(poly_from_str(100000000/$E2493,BN$4342))</f>
        <v>12.162447409600237</v>
      </c>
      <c r="BO2493" s="3">
        <f>LN($C2493)</f>
        <v>1.9459101490553132</v>
      </c>
      <c r="BP2493" s="13">
        <f>LN(BL2493/BN2493)</f>
        <v>-1.995022166008469</v>
      </c>
      <c r="BY2493">
        <v>11689</v>
      </c>
    </row>
    <row r="2494" spans="1:77" hidden="1" x14ac:dyDescent="0.25">
      <c r="A2494" t="s">
        <v>3305</v>
      </c>
      <c r="B2494" s="2" t="str">
        <f t="shared" si="3558"/>
        <v/>
      </c>
      <c r="C2494">
        <v>3</v>
      </c>
      <c r="D2494" t="s">
        <v>1155</v>
      </c>
      <c r="E2494">
        <v>34114.94</v>
      </c>
      <c r="R2494">
        <v>24</v>
      </c>
      <c r="S2494" t="s">
        <v>22</v>
      </c>
      <c r="AA2494" s="10">
        <f t="shared" si="3564"/>
        <v>2930.41</v>
      </c>
      <c r="AB2494" s="3" cm="1">
        <f t="array" ref="AB2494">100000000/Lvac(AA2494)</f>
        <v>34114.936719587073</v>
      </c>
      <c r="AC2494" s="28">
        <f t="shared" si="3565"/>
        <v>3.4124917673636115E-7</v>
      </c>
      <c r="AD2494" s="28">
        <f t="shared" si="3566"/>
        <v>2.9312673455022137E-7</v>
      </c>
      <c r="AE2494" s="21">
        <f t="shared" si="3567"/>
        <v>34114.938607215096</v>
      </c>
      <c r="AF2494" s="10" cm="1">
        <f t="array" ref="AF2494">Lair(100000000/AE2494)</f>
        <v>2930.4098378489603</v>
      </c>
      <c r="AG2494" s="10">
        <f t="shared" si="3568"/>
        <v>1.0820847034986073E-2</v>
      </c>
      <c r="AH2494" s="10" t="b">
        <f t="shared" si="3559"/>
        <v>1</v>
      </c>
      <c r="AI2494" s="10">
        <f t="shared" si="3582"/>
        <v>2930.41</v>
      </c>
      <c r="AJ2494">
        <v>7.0000000000000001E-3</v>
      </c>
      <c r="AK2494" s="3" cm="1">
        <f t="array" ref="AK2494">100000000/Lvac($AA2494)</f>
        <v>34114.936719587073</v>
      </c>
      <c r="AL2494" s="21">
        <f t="shared" si="3652"/>
        <v>8.1491858489805016E-2</v>
      </c>
      <c r="AM2494" s="21"/>
      <c r="AN2494" s="21"/>
      <c r="AO2494" s="21"/>
      <c r="AP2494" s="21"/>
      <c r="AS2494" s="3">
        <f t="shared" si="3572"/>
        <v>-3.280412929598242E-3</v>
      </c>
      <c r="AT2494" s="3" cm="1">
        <f t="array" ref="AT2494">AS2494-(100000000/LvacE($A2494)-$E2494)</f>
        <v>-5.0445138185750693E-5</v>
      </c>
      <c r="BB2494"/>
      <c r="BC2494"/>
      <c r="BD2494"/>
      <c r="BE2494"/>
      <c r="BF2494"/>
      <c r="BG2494"/>
      <c r="BH2494"/>
      <c r="BI2494"/>
      <c r="BJ2494"/>
      <c r="BN2494" s="16" cm="1">
        <f t="array" ref="BN2494">$C2494*EXP(poly_from_str(100000000/$E2494,BN$4342))</f>
        <v>5.2112368592039964</v>
      </c>
      <c r="BO2494" s="16"/>
      <c r="BY2494" t="e">
        <v>#N/A</v>
      </c>
    </row>
    <row r="2495" spans="1:77" hidden="1" x14ac:dyDescent="0.25">
      <c r="A2495" t="s">
        <v>3306</v>
      </c>
      <c r="B2495" s="2" t="str">
        <f t="shared" si="3558"/>
        <v/>
      </c>
      <c r="C2495">
        <v>50</v>
      </c>
      <c r="D2495" t="s">
        <v>134</v>
      </c>
      <c r="E2495">
        <v>34117.47</v>
      </c>
      <c r="F2495">
        <v>35291</v>
      </c>
      <c r="G2495" t="s">
        <v>5</v>
      </c>
      <c r="H2495" s="5" t="s">
        <v>4</v>
      </c>
      <c r="I2495">
        <v>69408</v>
      </c>
      <c r="J2495" t="s">
        <v>3</v>
      </c>
      <c r="K2495" s="5" t="s">
        <v>16</v>
      </c>
      <c r="L2495">
        <v>35291</v>
      </c>
      <c r="M2495" t="str">
        <f>$G2495&amp;""</f>
        <v>e</v>
      </c>
      <c r="N2495" t="str">
        <f>$H2495&amp;""</f>
        <v>9/2</v>
      </c>
      <c r="O2495">
        <v>69408.509999999995</v>
      </c>
      <c r="P2495" t="str">
        <f>$J2495&amp;""</f>
        <v>o</v>
      </c>
      <c r="Q2495" t="str">
        <f>$K2495&amp;""</f>
        <v>11/2</v>
      </c>
      <c r="R2495">
        <v>24</v>
      </c>
      <c r="AA2495" s="10">
        <f t="shared" si="3564"/>
        <v>2930.192</v>
      </c>
      <c r="AB2495" s="3" cm="1">
        <f t="array" ref="AB2495">100000000/Lvac(AA2495)</f>
        <v>34117.474683567059</v>
      </c>
      <c r="AC2495" s="28">
        <f t="shared" si="3565"/>
        <v>3.412745649431846E-7</v>
      </c>
      <c r="AD2495" s="28">
        <f t="shared" si="3566"/>
        <v>2.9310492915281844E-7</v>
      </c>
      <c r="AE2495" s="21">
        <f t="shared" si="3567"/>
        <v>34117.471988190118</v>
      </c>
      <c r="AF2495" s="10" cm="1">
        <f t="array" ref="AF2495">Lair(100000000/AE2495)</f>
        <v>2930.192231503881</v>
      </c>
      <c r="AG2495" s="10">
        <f t="shared" si="3568"/>
        <v>1.0821713164797232E-2</v>
      </c>
      <c r="AH2495" s="10" t="b">
        <f t="shared" si="3559"/>
        <v>1</v>
      </c>
      <c r="AI2495" s="10">
        <f>$AF2495</f>
        <v>2930.192231503881</v>
      </c>
      <c r="AJ2495" s="10">
        <f>AL2495/AK2495*AI2495</f>
        <v>7.0000000000248735E-3</v>
      </c>
      <c r="AK2495" s="23" cm="1">
        <f t="array" ref="AK2495">100000000/Lvac($AA2495)+0</f>
        <v>34117.474683567059</v>
      </c>
      <c r="AL2495" s="23">
        <f>MAX(0.08,0.007/$AA2495*$AE2495)</f>
        <v>8.1503977868116098E-2</v>
      </c>
      <c r="AM2495" s="10" cm="1">
        <f t="array" ref="AM2495">Lvac($AI2495)-$BA2495</f>
        <v>3.2656104508532735E-3</v>
      </c>
      <c r="AN2495" s="10">
        <f>$AK2495-($AX2495-$AW2495)</f>
        <v>-3.5316432935360353E-2</v>
      </c>
      <c r="AO2495" s="3">
        <f>AM2495/AJ2495</f>
        <v>0.4665157786916671</v>
      </c>
      <c r="AP2495" s="3">
        <v>0.4334356670830401</v>
      </c>
      <c r="AS2495" s="3">
        <f t="shared" si="3572"/>
        <v>4.6835670582368039E-3</v>
      </c>
      <c r="AT2495" s="3" cm="1">
        <f t="array" ref="AT2495">AS2495-(100000000/LvacE($A2495)-$E2495)</f>
        <v>-5.0435177399776876E-5</v>
      </c>
      <c r="AU2495" t="s">
        <v>4802</v>
      </c>
      <c r="AV2495" t="s">
        <v>4946</v>
      </c>
      <c r="AW2495" s="3">
        <v>35291</v>
      </c>
      <c r="AX2495" s="3">
        <v>69408.509999999995</v>
      </c>
      <c r="AY2495" s="3"/>
      <c r="AZ2495" s="10" cm="1">
        <f t="array" ref="AZ2495">Lair(100000000/($AX2495-$AW2495))</f>
        <v>2930.1889667017449</v>
      </c>
      <c r="BA2495" s="10">
        <f>100000000/($AX2495-$AW2495)</f>
        <v>2931.0462574789312</v>
      </c>
      <c r="BB2495" s="12">
        <v>614000000</v>
      </c>
      <c r="BC2495" s="3">
        <v>0.53100000000000003</v>
      </c>
      <c r="BD2495" s="12" cm="1">
        <f t="array" ref="BD2495">SfromgA($BB2495,$BA2495,"")</f>
        <v>7.6307943329972261</v>
      </c>
      <c r="BE2495" s="29">
        <f>(10^MAX(0.05, -0.312925054856973*((LN($BD2495))^(1/3)) + 0.454808404431693)-1)*100</f>
        <v>14.404590887243685</v>
      </c>
      <c r="BG2495" s="3"/>
      <c r="BH2495" s="3"/>
      <c r="BI2495" s="12">
        <f>IF($BB2495="",$BF2495,$BB2495)</f>
        <v>614000000</v>
      </c>
      <c r="BJ2495" s="29">
        <f>IF($BB2495="",$BH2495,$BE2495)</f>
        <v>14.404590887243685</v>
      </c>
      <c r="BK2495" s="3">
        <f>LN(BN2495*100000000/($AX2495-$AW2495)/$BI2495)</f>
        <v>-7.7886652915972663</v>
      </c>
      <c r="BL2495" s="13">
        <f>EXP(BK$4341*$AX2495+BK$4342)*$BI2495/(100000000/($AX2495-$AW2495))</f>
        <v>120.62536784495595</v>
      </c>
      <c r="BM2495" s="3">
        <f t="shared" ref="BM2495" si="3655">LN(BL2495/$C2495)</f>
        <v>0.88066660371821703</v>
      </c>
      <c r="BN2495" s="16" cm="1">
        <f t="array" ref="BN2495">$C2495*EXP(poly_from_str(100000000/$E2495,BN$4342))</f>
        <v>86.810316802822328</v>
      </c>
      <c r="BO2495" s="3">
        <f>LN($C2495)</f>
        <v>3.912023005428146</v>
      </c>
      <c r="BP2495" s="13">
        <f>LN(BL2495/BN2495)</f>
        <v>0.32896413736764052</v>
      </c>
      <c r="BY2495">
        <v>83435</v>
      </c>
    </row>
    <row r="2496" spans="1:77" hidden="1" x14ac:dyDescent="0.25">
      <c r="A2496" t="s">
        <v>3307</v>
      </c>
      <c r="B2496" s="2" t="str">
        <f t="shared" si="3558"/>
        <v/>
      </c>
      <c r="C2496">
        <v>0</v>
      </c>
      <c r="E2496">
        <v>34117.96</v>
      </c>
      <c r="R2496">
        <v>24</v>
      </c>
      <c r="S2496" t="s">
        <v>22</v>
      </c>
      <c r="AA2496" s="10">
        <f t="shared" si="3564"/>
        <v>2930.15</v>
      </c>
      <c r="AB2496" s="3" cm="1">
        <f t="array" ref="AB2496">100000000/Lvac(AA2496)</f>
        <v>34117.963692488251</v>
      </c>
      <c r="AC2496" s="28">
        <f t="shared" si="3565"/>
        <v>3.4127945668310495E-7</v>
      </c>
      <c r="AD2496" s="28">
        <f t="shared" si="3566"/>
        <v>2.931007281129647E-7</v>
      </c>
      <c r="AE2496" s="21">
        <f t="shared" si="3567"/>
        <v>34117.961567422084</v>
      </c>
      <c r="AF2496" s="10" cm="1">
        <f t="array" ref="AF2496">Lair(100000000/AE2496)</f>
        <v>2930.1501825150858</v>
      </c>
      <c r="AG2496" s="10">
        <f t="shared" si="3568"/>
        <v>1.0821880056053145E-2</v>
      </c>
      <c r="AH2496" s="10" t="b">
        <f t="shared" si="3559"/>
        <v>1</v>
      </c>
      <c r="AI2496" s="10">
        <f t="shared" si="3582"/>
        <v>2930.15</v>
      </c>
      <c r="AJ2496">
        <v>3.0000000000000001E-3</v>
      </c>
      <c r="AK2496" s="3" cm="1">
        <f t="array" ref="AK2496">100000000/Lvac($AA2496)</f>
        <v>34117.963692488251</v>
      </c>
      <c r="AL2496" s="21">
        <f t="shared" ref="AL2496:AL2499" si="3656">AJ2496/AI2496*AK2496</f>
        <v>3.4931280336318871E-2</v>
      </c>
      <c r="AM2496" s="21"/>
      <c r="AN2496" s="21"/>
      <c r="AO2496" s="21"/>
      <c r="AP2496" s="21"/>
      <c r="AS2496" s="3">
        <f t="shared" si="3572"/>
        <v>3.6924882515450008E-3</v>
      </c>
      <c r="AT2496" s="3" cm="1">
        <f t="array" ref="AT2496">AS2496-(100000000/LvacE($A2496)-$E2496)</f>
        <v>-5.0433249271009117E-5</v>
      </c>
      <c r="BB2496"/>
      <c r="BC2496"/>
      <c r="BD2496"/>
      <c r="BE2496"/>
      <c r="BF2496"/>
      <c r="BG2496"/>
      <c r="BH2496"/>
      <c r="BI2496"/>
      <c r="BJ2496"/>
      <c r="BN2496" s="16" cm="1">
        <f t="array" ref="BN2496">$C2496*EXP(poly_from_str(100000000/$E2496,BN$4342))</f>
        <v>0</v>
      </c>
      <c r="BO2496" s="16"/>
      <c r="BY2496" t="e">
        <v>#N/A</v>
      </c>
    </row>
    <row r="2497" spans="1:77" hidden="1" x14ac:dyDescent="0.25">
      <c r="A2497" t="s">
        <v>3308</v>
      </c>
      <c r="B2497" s="2" t="str">
        <f t="shared" si="3558"/>
        <v/>
      </c>
      <c r="C2497">
        <v>0</v>
      </c>
      <c r="E2497">
        <v>34118.39</v>
      </c>
      <c r="R2497">
        <v>24</v>
      </c>
      <c r="S2497" t="s">
        <v>22</v>
      </c>
      <c r="AA2497" s="10">
        <f t="shared" si="3564"/>
        <v>2930.1129999999998</v>
      </c>
      <c r="AB2497" s="3" cm="1">
        <f t="array" ref="AB2497">100000000/Lvac(AA2497)</f>
        <v>34118.394497675559</v>
      </c>
      <c r="AC2497" s="28">
        <f t="shared" si="3565"/>
        <v>3.4128376618922208E-7</v>
      </c>
      <c r="AD2497" s="28">
        <f t="shared" si="3566"/>
        <v>2.9309702719690653E-7</v>
      </c>
      <c r="AE2497" s="21">
        <f t="shared" si="3567"/>
        <v>34118.391909160047</v>
      </c>
      <c r="AF2497" s="10" cm="1">
        <f t="array" ref="AF2497">Lair(100000000/AE2497)</f>
        <v>2930.113222313646</v>
      </c>
      <c r="AG2497" s="10">
        <f t="shared" si="3568"/>
        <v>1.0822027085248175E-2</v>
      </c>
      <c r="AH2497" s="10" t="b">
        <f t="shared" si="3559"/>
        <v>1</v>
      </c>
      <c r="AI2497" s="10">
        <f t="shared" si="3582"/>
        <v>2930.1129999999998</v>
      </c>
      <c r="AJ2497">
        <v>3.0000000000000001E-3</v>
      </c>
      <c r="AK2497" s="3" cm="1">
        <f t="array" ref="AK2497">100000000/Lvac($AA2497)</f>
        <v>34118.394497675559</v>
      </c>
      <c r="AL2497" s="21">
        <f t="shared" si="3656"/>
        <v>3.4932162511489041E-2</v>
      </c>
      <c r="AM2497" s="21"/>
      <c r="AN2497" s="21"/>
      <c r="AO2497" s="21"/>
      <c r="AP2497" s="21"/>
      <c r="AS2497" s="3">
        <f t="shared" si="3572"/>
        <v>4.4976755598327145E-3</v>
      </c>
      <c r="AT2497" s="3" cm="1">
        <f t="array" ref="AT2497">AS2497-(100000000/LvacE($A2497)-$E2497)</f>
        <v>-5.0431561248842627E-5</v>
      </c>
      <c r="BB2497"/>
      <c r="BC2497"/>
      <c r="BD2497"/>
      <c r="BE2497"/>
      <c r="BF2497"/>
      <c r="BG2497"/>
      <c r="BH2497"/>
      <c r="BI2497"/>
      <c r="BJ2497"/>
      <c r="BN2497" s="16" cm="1">
        <f t="array" ref="BN2497">$C2497*EXP(poly_from_str(100000000/$E2497,BN$4342))</f>
        <v>0</v>
      </c>
      <c r="BO2497" s="16"/>
      <c r="BY2497" t="e">
        <v>#N/A</v>
      </c>
    </row>
    <row r="2498" spans="1:77" hidden="1" x14ac:dyDescent="0.25">
      <c r="A2498" t="s">
        <v>3309</v>
      </c>
      <c r="B2498" s="2" t="str">
        <f t="shared" ref="B2498:B2561" si="3657">IF(OR(A2498=A2497,A2498=A2499),IF(B2497="",1,B2497+1),"")</f>
        <v/>
      </c>
      <c r="C2498">
        <v>0</v>
      </c>
      <c r="E2498">
        <v>34118.730000000003</v>
      </c>
      <c r="R2498">
        <v>24</v>
      </c>
      <c r="S2498" t="s">
        <v>22</v>
      </c>
      <c r="AA2498" s="10">
        <f t="shared" si="3564"/>
        <v>2930.0839999999998</v>
      </c>
      <c r="AB2498" s="3" cm="1">
        <f t="array" ref="AB2498">100000000/Lvac(AA2498)</f>
        <v>34118.732163400469</v>
      </c>
      <c r="AC2498" s="28">
        <f t="shared" si="3565"/>
        <v>3.4128714398631578E-7</v>
      </c>
      <c r="AD2498" s="28">
        <f t="shared" si="3566"/>
        <v>2.9309412647891727E-7</v>
      </c>
      <c r="AE2498" s="21">
        <f t="shared" si="3567"/>
        <v>34118.730918292924</v>
      </c>
      <c r="AF2498" s="10" cm="1">
        <f t="array" ref="AF2498">Lair(100000000/AE2498)</f>
        <v>2930.0841069334556</v>
      </c>
      <c r="AG2498" s="10">
        <f t="shared" si="3568"/>
        <v>1.0822142328240501E-2</v>
      </c>
      <c r="AH2498" s="10" t="b">
        <f t="shared" ref="AH2498:AH2561" si="3658">ABS(AE2498-AB2498)&lt;AG2498</f>
        <v>1</v>
      </c>
      <c r="AI2498" s="10">
        <f t="shared" si="3582"/>
        <v>2930.0839999999998</v>
      </c>
      <c r="AJ2498">
        <v>3.0000000000000001E-3</v>
      </c>
      <c r="AK2498" s="3" cm="1">
        <f t="array" ref="AK2498">100000000/Lvac($AA2498)</f>
        <v>34118.732163400469</v>
      </c>
      <c r="AL2498" s="21">
        <f t="shared" si="3656"/>
        <v>3.4932853969442998E-2</v>
      </c>
      <c r="AM2498" s="21"/>
      <c r="AN2498" s="21"/>
      <c r="AO2498" s="21"/>
      <c r="AP2498" s="21"/>
      <c r="AS2498" s="3">
        <f t="shared" si="3572"/>
        <v>2.1634004660882056E-3</v>
      </c>
      <c r="AT2498" s="3" cm="1">
        <f t="array" ref="AT2498">AS2498-(100000000/LvacE($A2498)-$E2498)</f>
        <v>-5.0430229748599231E-5</v>
      </c>
      <c r="BB2498"/>
      <c r="BC2498"/>
      <c r="BD2498"/>
      <c r="BE2498"/>
      <c r="BF2498"/>
      <c r="BG2498"/>
      <c r="BH2498"/>
      <c r="BI2498"/>
      <c r="BJ2498"/>
      <c r="BN2498" s="16" cm="1">
        <f t="array" ref="BN2498">$C2498*EXP(poly_from_str(100000000/$E2498,BN$4342))</f>
        <v>0</v>
      </c>
      <c r="BO2498" s="16"/>
      <c r="BY2498" t="e">
        <v>#N/A</v>
      </c>
    </row>
    <row r="2499" spans="1:77" hidden="1" x14ac:dyDescent="0.25">
      <c r="A2499" t="s">
        <v>3310</v>
      </c>
      <c r="B2499" s="2" t="str">
        <f t="shared" si="3657"/>
        <v/>
      </c>
      <c r="C2499">
        <v>1</v>
      </c>
      <c r="D2499" t="s">
        <v>14</v>
      </c>
      <c r="E2499">
        <v>34123.19</v>
      </c>
      <c r="R2499">
        <v>24</v>
      </c>
      <c r="S2499" t="s">
        <v>22</v>
      </c>
      <c r="AA2499" s="10">
        <f t="shared" ref="AA2499:AA2562" si="3659">ROUND($A2499,3)+0</f>
        <v>2929.701</v>
      </c>
      <c r="AB2499" s="3" cm="1">
        <f t="array" ref="AB2499">100000000/Lvac(AA2499)</f>
        <v>34123.192306784425</v>
      </c>
      <c r="AC2499" s="28">
        <f t="shared" ref="AC2499:AC2562" si="3660">0.001/AA2499</f>
        <v>3.4133176047658105E-7</v>
      </c>
      <c r="AD2499" s="28">
        <f t="shared" ref="AD2499:AD2562" si="3661">0.01/AB2499</f>
        <v>2.9305581699669363E-7</v>
      </c>
      <c r="AE2499" s="21">
        <f t="shared" ref="AE2499:AE2562" si="3662">($AB2499/$AC2499^2+$E2499/$AD2499^2)/(1/$AC2499^2+1/$AD2499^2)</f>
        <v>34123.19097886009</v>
      </c>
      <c r="AF2499" s="10" cm="1">
        <f t="array" ref="AF2499">Lair(100000000/AE2499)</f>
        <v>2929.7011140161922</v>
      </c>
      <c r="AG2499" s="10">
        <f t="shared" ref="AG2499:AG2562" si="3663">0.0005/$AA2499*AB2499+0.005</f>
        <v>1.0823664651577827E-2</v>
      </c>
      <c r="AH2499" s="10" t="b">
        <f t="shared" si="3658"/>
        <v>1</v>
      </c>
      <c r="AI2499" s="10">
        <f t="shared" ref="AI2499:AI2560" si="3664">$AA2499</f>
        <v>2929.701</v>
      </c>
      <c r="AJ2499">
        <v>7.0000000000000001E-3</v>
      </c>
      <c r="AK2499" s="3" cm="1">
        <f t="array" ref="AK2499">100000000/Lvac($AA2499)</f>
        <v>34123.192306784425</v>
      </c>
      <c r="AL2499" s="21">
        <f t="shared" si="3656"/>
        <v>8.1531305122089587E-2</v>
      </c>
      <c r="AM2499" s="21"/>
      <c r="AN2499" s="21"/>
      <c r="AO2499" s="21"/>
      <c r="AP2499" s="21"/>
      <c r="AS2499" s="3">
        <f t="shared" ref="AS2499:AS2562" si="3665">$AB2499-$E2499</f>
        <v>2.3067844231263734E-3</v>
      </c>
      <c r="AT2499" s="3" cm="1">
        <f t="array" ref="AT2499">AS2499-(100000000/LvacE($A2499)-$E2499)</f>
        <v>-5.0412672862876207E-5</v>
      </c>
      <c r="BB2499"/>
      <c r="BC2499"/>
      <c r="BD2499"/>
      <c r="BE2499"/>
      <c r="BF2499"/>
      <c r="BG2499"/>
      <c r="BH2499"/>
      <c r="BI2499"/>
      <c r="BJ2499"/>
      <c r="BN2499" s="16" cm="1">
        <f t="array" ref="BN2499">$C2499*EXP(poly_from_str(100000000/$E2499,BN$4342))</f>
        <v>1.7342297251052077</v>
      </c>
      <c r="BO2499" s="16"/>
      <c r="BY2499">
        <v>1667</v>
      </c>
    </row>
    <row r="2500" spans="1:77" hidden="1" x14ac:dyDescent="0.25">
      <c r="A2500" t="s">
        <v>3311</v>
      </c>
      <c r="B2500" s="2" t="str">
        <f t="shared" si="3657"/>
        <v/>
      </c>
      <c r="C2500">
        <v>20</v>
      </c>
      <c r="D2500" t="s">
        <v>134</v>
      </c>
      <c r="E2500">
        <v>34131.519999999997</v>
      </c>
      <c r="F2500">
        <v>30733</v>
      </c>
      <c r="G2500" t="s">
        <v>5</v>
      </c>
      <c r="H2500" s="5" t="s">
        <v>16</v>
      </c>
      <c r="I2500">
        <v>64865</v>
      </c>
      <c r="J2500" t="s">
        <v>3</v>
      </c>
      <c r="K2500" s="5" t="s">
        <v>16</v>
      </c>
      <c r="L2500">
        <v>30733.53</v>
      </c>
      <c r="M2500" t="str">
        <f>$G2500&amp;""</f>
        <v>e</v>
      </c>
      <c r="N2500" t="str">
        <f>$H2500&amp;""</f>
        <v>11/2</v>
      </c>
      <c r="O2500">
        <v>64865.15</v>
      </c>
      <c r="P2500" t="str">
        <f>$J2500&amp;""</f>
        <v>o</v>
      </c>
      <c r="Q2500" t="str">
        <f>$K2500&amp;""</f>
        <v>11/2</v>
      </c>
      <c r="R2500">
        <v>24</v>
      </c>
      <c r="AA2500" s="10">
        <f t="shared" si="3659"/>
        <v>2928.9859999999999</v>
      </c>
      <c r="AB2500" s="3" cm="1">
        <f t="array" ref="AB2500">100000000/Lvac(AA2500)</f>
        <v>34131.521805211851</v>
      </c>
      <c r="AC2500" s="28">
        <f t="shared" si="3660"/>
        <v>3.4141508358182661E-7</v>
      </c>
      <c r="AD2500" s="28">
        <f t="shared" si="3661"/>
        <v>2.9298429929582017E-7</v>
      </c>
      <c r="AE2500" s="21">
        <f t="shared" si="3662"/>
        <v>34131.520765592475</v>
      </c>
      <c r="AF2500" s="10" cm="1">
        <f t="array" ref="AF2500">Lair(100000000/AE2500)</f>
        <v>2928.9860892186348</v>
      </c>
      <c r="AG2500" s="10">
        <f t="shared" si="3663"/>
        <v>1.0826508184950671E-2</v>
      </c>
      <c r="AH2500" s="10" t="b">
        <f t="shared" si="3658"/>
        <v>1</v>
      </c>
      <c r="AI2500" s="10">
        <f>$AF2500</f>
        <v>2928.9860892186348</v>
      </c>
      <c r="AJ2500" s="10">
        <f>AL2500/AK2500*AI2500</f>
        <v>7.0000000000095984E-3</v>
      </c>
      <c r="AK2500" s="23" cm="1">
        <f t="array" ref="AK2500">100000000/Lvac($AA2500)+0</f>
        <v>34131.521805211851</v>
      </c>
      <c r="AL2500" s="23">
        <f>MAX(0.08,0.007/$AA2500*$AE2500)</f>
        <v>8.1571112104717236E-2</v>
      </c>
      <c r="AM2500" s="10" cm="1">
        <f t="array" ref="AM2500">Lvac($AI2500)-$BA2500</f>
        <v>8.5182374118630833E-3</v>
      </c>
      <c r="AN2500" s="10">
        <f>$AK2500-($AX2500-$AW2500)</f>
        <v>-9.8194788151886314E-2</v>
      </c>
      <c r="AO2500" s="3">
        <f>AM2500/AJ2500</f>
        <v>1.2168910588359148</v>
      </c>
      <c r="AP2500" s="3">
        <v>1.2041424479544116</v>
      </c>
      <c r="AS2500" s="3">
        <f t="shared" si="3665"/>
        <v>1.8052118539344519E-3</v>
      </c>
      <c r="AT2500" s="3" cm="1">
        <f t="array" ref="AT2500">AS2500-(100000000/LvacE($A2500)-$E2500)</f>
        <v>-5.0379763706587255E-5</v>
      </c>
      <c r="AU2500" t="s">
        <v>4823</v>
      </c>
      <c r="AV2500" t="s">
        <v>4891</v>
      </c>
      <c r="AW2500" s="3">
        <v>30733.53</v>
      </c>
      <c r="AX2500" s="3">
        <v>64865.15</v>
      </c>
      <c r="AY2500" s="3"/>
      <c r="AZ2500" s="10" cm="1">
        <f t="array" ref="AZ2500">Lair(100000000/($AX2500-$AW2500))</f>
        <v>2928.9775730894426</v>
      </c>
      <c r="BA2500" s="10">
        <f>100000000/($AX2500-$AW2500)</f>
        <v>2929.8345639615113</v>
      </c>
      <c r="BB2500" s="12">
        <v>238000000</v>
      </c>
      <c r="BC2500" s="3">
        <v>0.30499999999999999</v>
      </c>
      <c r="BD2500" s="12" cm="1">
        <f t="array" ref="BD2500">SfromgA($BB2500,$BA2500,"")</f>
        <v>2.9541980795928682</v>
      </c>
      <c r="BE2500" s="29">
        <f>(10^MAX(0.05, -0.312925054856973*((LN($BD2500))^(1/3)) + 0.454808404431693)-1)*100</f>
        <v>35.966632180292301</v>
      </c>
      <c r="BG2500" s="3"/>
      <c r="BH2500" s="3"/>
      <c r="BI2500" s="12">
        <f>IF($BB2500="",$BF2500,$BB2500)</f>
        <v>238000000</v>
      </c>
      <c r="BJ2500" s="29">
        <f>IF($BB2500="",$BH2500,$BE2500)</f>
        <v>35.966632180292301</v>
      </c>
      <c r="BK2500" s="3">
        <f>LN(BN2500*100000000/($AX2500-$AW2500)/$BI2500)</f>
        <v>-7.7604509059030047</v>
      </c>
      <c r="BL2500" s="13">
        <f>EXP(BK$4341*$AX2500+BK$4342)*$BI2500/(100000000/($AX2500-$AW2500))</f>
        <v>66.061361684895729</v>
      </c>
      <c r="BM2500" s="3">
        <f t="shared" ref="BM2500" si="3666">LN(BL2500/$C2500)</f>
        <v>1.194851759046585</v>
      </c>
      <c r="BN2500" s="16" cm="1">
        <f t="array" ref="BN2500">$C2500*EXP(poly_from_str(100000000/$E2500,BN$4342))</f>
        <v>34.626839454200756</v>
      </c>
      <c r="BO2500" s="3">
        <f>LN($C2500)</f>
        <v>2.9957322735539909</v>
      </c>
      <c r="BP2500" s="13">
        <f>LN(BL2500/BN2500)</f>
        <v>0.64595494447308921</v>
      </c>
      <c r="BY2500">
        <v>33292</v>
      </c>
    </row>
    <row r="2501" spans="1:77" hidden="1" x14ac:dyDescent="0.25">
      <c r="A2501" t="s">
        <v>3312</v>
      </c>
      <c r="B2501" s="2" t="str">
        <f t="shared" si="3657"/>
        <v/>
      </c>
      <c r="C2501">
        <v>0</v>
      </c>
      <c r="E2501">
        <v>34132</v>
      </c>
      <c r="R2501">
        <v>24</v>
      </c>
      <c r="S2501" t="s">
        <v>22</v>
      </c>
      <c r="AA2501" s="10">
        <f t="shared" si="3659"/>
        <v>2928.9450000000002</v>
      </c>
      <c r="AB2501" s="3" cm="1">
        <f t="array" ref="AB2501">100000000/Lvac(AA2501)</f>
        <v>34131.99956406033</v>
      </c>
      <c r="AC2501" s="28">
        <f t="shared" si="3660"/>
        <v>3.4141986278335711E-7</v>
      </c>
      <c r="AD2501" s="28">
        <f t="shared" si="3661"/>
        <v>2.9298019828084176E-7</v>
      </c>
      <c r="AE2501" s="21">
        <f t="shared" si="3662"/>
        <v>34131.999815123432</v>
      </c>
      <c r="AF2501" s="10" cm="1">
        <f t="array" ref="AF2501">Lair(100000000/AE2501)</f>
        <v>2928.944978454731</v>
      </c>
      <c r="AG2501" s="10">
        <f t="shared" si="3663"/>
        <v>1.0826671303841542E-2</v>
      </c>
      <c r="AH2501" s="10" t="b">
        <f t="shared" si="3658"/>
        <v>1</v>
      </c>
      <c r="AI2501" s="10">
        <f t="shared" si="3664"/>
        <v>2928.9450000000002</v>
      </c>
      <c r="AJ2501">
        <v>3.0000000000000001E-3</v>
      </c>
      <c r="AK2501" s="3" cm="1">
        <f t="array" ref="AK2501">100000000/Lvac($AA2501)</f>
        <v>34131.99956406033</v>
      </c>
      <c r="AL2501" s="21">
        <f t="shared" ref="AL2501:AL2511" si="3667">AJ2501/AI2501*AK2501</f>
        <v>3.4960027823049251E-2</v>
      </c>
      <c r="AM2501" s="21"/>
      <c r="AN2501" s="21"/>
      <c r="AO2501" s="21"/>
      <c r="AP2501" s="21"/>
      <c r="AS2501" s="3">
        <f t="shared" si="3665"/>
        <v>-4.3593966984190047E-4</v>
      </c>
      <c r="AT2501" s="3" cm="1">
        <f t="array" ref="AT2501">AS2501-(100000000/LvacE($A2501)-$E2501)</f>
        <v>-5.0377879233565181E-5</v>
      </c>
      <c r="BB2501"/>
      <c r="BC2501"/>
      <c r="BD2501"/>
      <c r="BE2501"/>
      <c r="BF2501"/>
      <c r="BG2501"/>
      <c r="BH2501"/>
      <c r="BI2501"/>
      <c r="BJ2501"/>
      <c r="BN2501" s="16" cm="1">
        <f t="array" ref="BN2501">$C2501*EXP(poly_from_str(100000000/$E2501,BN$4342))</f>
        <v>0</v>
      </c>
      <c r="BO2501" s="16"/>
      <c r="BY2501" t="e">
        <v>#N/A</v>
      </c>
    </row>
    <row r="2502" spans="1:77" hidden="1" x14ac:dyDescent="0.25">
      <c r="A2502" t="s">
        <v>3313</v>
      </c>
      <c r="B2502" s="2" t="str">
        <f t="shared" si="3657"/>
        <v/>
      </c>
      <c r="C2502">
        <v>0</v>
      </c>
      <c r="E2502">
        <v>34132.410000000003</v>
      </c>
      <c r="R2502">
        <v>24</v>
      </c>
      <c r="S2502" t="s">
        <v>22</v>
      </c>
      <c r="AA2502" s="10">
        <f t="shared" si="3659"/>
        <v>2928.91</v>
      </c>
      <c r="AB2502" s="3" cm="1">
        <f t="array" ref="AB2502">100000000/Lvac(AA2502)</f>
        <v>34132.407417561735</v>
      </c>
      <c r="AC2502" s="28">
        <f t="shared" si="3660"/>
        <v>3.4142394269540548E-7</v>
      </c>
      <c r="AD2502" s="28">
        <f t="shared" si="3661"/>
        <v>2.9297669741439981E-7</v>
      </c>
      <c r="AE2502" s="21">
        <f t="shared" si="3662"/>
        <v>34132.408904850352</v>
      </c>
      <c r="AF2502" s="10" cm="1">
        <f t="array" ref="AF2502">Lair(100000000/AE2502)</f>
        <v>2928.9098723696688</v>
      </c>
      <c r="AG2502" s="10">
        <f t="shared" si="3663"/>
        <v>1.0826810557094915E-2</v>
      </c>
      <c r="AH2502" s="10" t="b">
        <f t="shared" si="3658"/>
        <v>1</v>
      </c>
      <c r="AI2502" s="10">
        <f t="shared" si="3664"/>
        <v>2928.91</v>
      </c>
      <c r="AJ2502">
        <v>3.0000000000000001E-3</v>
      </c>
      <c r="AK2502" s="3" cm="1">
        <f t="array" ref="AK2502">100000000/Lvac($AA2502)</f>
        <v>34132.407417561735</v>
      </c>
      <c r="AL2502" s="21">
        <f t="shared" si="3667"/>
        <v>3.4960863342569495E-2</v>
      </c>
      <c r="AM2502" s="21"/>
      <c r="AN2502" s="21"/>
      <c r="AO2502" s="21"/>
      <c r="AP2502" s="21"/>
      <c r="AS2502" s="3">
        <f t="shared" si="3665"/>
        <v>-2.5824382682912983E-3</v>
      </c>
      <c r="AT2502" s="3" cm="1">
        <f t="array" ref="AT2502">AS2502-(100000000/LvacE($A2502)-$E2502)</f>
        <v>-5.0376256695017219E-5</v>
      </c>
      <c r="BB2502"/>
      <c r="BC2502"/>
      <c r="BD2502"/>
      <c r="BE2502"/>
      <c r="BF2502"/>
      <c r="BG2502"/>
      <c r="BH2502"/>
      <c r="BI2502"/>
      <c r="BJ2502"/>
      <c r="BN2502" s="16" cm="1">
        <f t="array" ref="BN2502">$C2502*EXP(poly_from_str(100000000/$E2502,BN$4342))</f>
        <v>0</v>
      </c>
      <c r="BO2502" s="16"/>
      <c r="BY2502" t="e">
        <v>#N/A</v>
      </c>
    </row>
    <row r="2503" spans="1:77" hidden="1" x14ac:dyDescent="0.25">
      <c r="A2503" t="s">
        <v>3314</v>
      </c>
      <c r="B2503" s="2" t="str">
        <f t="shared" si="3657"/>
        <v/>
      </c>
      <c r="C2503">
        <v>0</v>
      </c>
      <c r="E2503">
        <v>34132.76</v>
      </c>
      <c r="R2503">
        <v>24</v>
      </c>
      <c r="S2503" t="s">
        <v>22</v>
      </c>
      <c r="AA2503" s="10">
        <f t="shared" si="3659"/>
        <v>2928.88</v>
      </c>
      <c r="AB2503" s="3" cm="1">
        <f t="array" ref="AB2503">100000000/Lvac(AA2503)</f>
        <v>34132.757014034942</v>
      </c>
      <c r="AC2503" s="28">
        <f t="shared" si="3660"/>
        <v>3.414274398404851E-7</v>
      </c>
      <c r="AD2503" s="28">
        <f t="shared" si="3661"/>
        <v>2.929736966717377E-7</v>
      </c>
      <c r="AE2503" s="21">
        <f t="shared" si="3662"/>
        <v>34132.758733754279</v>
      </c>
      <c r="AF2503" s="10" cm="1">
        <f t="array" ref="AF2503">Lair(100000000/AE2503)</f>
        <v>2928.8798524268605</v>
      </c>
      <c r="AG2503" s="10">
        <f t="shared" si="3663"/>
        <v>1.0826929920999656E-2</v>
      </c>
      <c r="AH2503" s="10" t="b">
        <f t="shared" si="3658"/>
        <v>1</v>
      </c>
      <c r="AI2503" s="10">
        <f t="shared" si="3664"/>
        <v>2928.88</v>
      </c>
      <c r="AJ2503">
        <v>3.0000000000000001E-3</v>
      </c>
      <c r="AK2503" s="3" cm="1">
        <f t="array" ref="AK2503">100000000/Lvac($AA2503)</f>
        <v>34132.757014034942</v>
      </c>
      <c r="AL2503" s="21">
        <f t="shared" si="3667"/>
        <v>3.4961579525997932E-2</v>
      </c>
      <c r="AM2503" s="21"/>
      <c r="AN2503" s="21"/>
      <c r="AO2503" s="21"/>
      <c r="AP2503" s="21"/>
      <c r="AS2503" s="3">
        <f t="shared" si="3665"/>
        <v>-2.9859650603611954E-3</v>
      </c>
      <c r="AT2503" s="3" cm="1">
        <f t="array" ref="AT2503">AS2503-(100000000/LvacE($A2503)-$E2503)</f>
        <v>-5.0374874263070524E-5</v>
      </c>
      <c r="BB2503"/>
      <c r="BC2503"/>
      <c r="BD2503"/>
      <c r="BE2503"/>
      <c r="BF2503"/>
      <c r="BG2503"/>
      <c r="BH2503"/>
      <c r="BI2503"/>
      <c r="BJ2503"/>
      <c r="BN2503" s="16" cm="1">
        <f t="array" ref="BN2503">$C2503*EXP(poly_from_str(100000000/$E2503,BN$4342))</f>
        <v>0</v>
      </c>
      <c r="BO2503" s="16"/>
      <c r="BY2503" t="e">
        <v>#N/A</v>
      </c>
    </row>
    <row r="2504" spans="1:77" hidden="1" x14ac:dyDescent="0.25">
      <c r="A2504" t="s">
        <v>3315</v>
      </c>
      <c r="B2504" s="2" t="str">
        <f t="shared" si="3657"/>
        <v/>
      </c>
      <c r="C2504">
        <v>4</v>
      </c>
      <c r="E2504">
        <v>34139.96</v>
      </c>
      <c r="F2504">
        <v>35291</v>
      </c>
      <c r="G2504" t="s">
        <v>5</v>
      </c>
      <c r="H2504" s="5" t="s">
        <v>4</v>
      </c>
      <c r="I2504">
        <v>69431</v>
      </c>
      <c r="J2504" t="s">
        <v>3</v>
      </c>
      <c r="K2504" s="5" t="s">
        <v>8</v>
      </c>
      <c r="L2504">
        <v>35291</v>
      </c>
      <c r="M2504" t="str">
        <f>$G2504&amp;""</f>
        <v>e</v>
      </c>
      <c r="N2504" t="str">
        <f>$H2504&amp;""</f>
        <v>9/2</v>
      </c>
      <c r="O2504">
        <v>69431</v>
      </c>
      <c r="P2504" t="str">
        <f>$J2504&amp;""</f>
        <v>o</v>
      </c>
      <c r="Q2504" t="str">
        <f>$K2504&amp;""</f>
        <v>7/2</v>
      </c>
      <c r="R2504">
        <v>24</v>
      </c>
      <c r="AA2504" s="10">
        <f t="shared" si="3659"/>
        <v>2928.2620000000002</v>
      </c>
      <c r="AB2504" s="3" cm="1">
        <f t="array" ref="AB2504">100000000/Lvac(AA2504)</f>
        <v>34139.960294929522</v>
      </c>
      <c r="AC2504" s="28">
        <f t="shared" si="3660"/>
        <v>3.4149949697124096E-7</v>
      </c>
      <c r="AD2504" s="28">
        <f t="shared" si="3661"/>
        <v>2.9291188137337121E-7</v>
      </c>
      <c r="AE2504" s="21">
        <f t="shared" si="3662"/>
        <v>34139.960125008729</v>
      </c>
      <c r="AF2504" s="10" cm="1">
        <f t="array" ref="AF2504">Lair(100000000/AE2504)</f>
        <v>2928.2620145751498</v>
      </c>
      <c r="AG2504" s="10">
        <f t="shared" si="3663"/>
        <v>1.0829389633668286E-2</v>
      </c>
      <c r="AH2504" s="10" t="b">
        <f t="shared" si="3658"/>
        <v>1</v>
      </c>
      <c r="AI2504" s="10">
        <f>$AF2504</f>
        <v>2928.2620145751498</v>
      </c>
      <c r="AJ2504">
        <v>3.0000000000000001E-3</v>
      </c>
      <c r="AK2504" s="3" cm="1">
        <f t="array" ref="AK2504">100000000/Lvac($AA2504)</f>
        <v>34139.960294929522</v>
      </c>
      <c r="AL2504" s="21">
        <f t="shared" si="3667"/>
        <v>3.4976337627918269E-2</v>
      </c>
      <c r="AM2504" s="10" cm="1">
        <f t="array" ref="AM2504">Lvac($AI2504)-$BA2504</f>
        <v>3.421165428335371E-3</v>
      </c>
      <c r="AN2504" s="10">
        <f>$AK2504-($AX2504-$AW2504)</f>
        <v>-3.9705070477793925E-2</v>
      </c>
      <c r="AO2504" s="3">
        <f>AM2504/AJ2504</f>
        <v>1.1403884761117904</v>
      </c>
      <c r="AP2504" s="3">
        <v>1.1355288902450411</v>
      </c>
      <c r="AS2504" s="3">
        <f t="shared" si="3665"/>
        <v>2.949295230791904E-4</v>
      </c>
      <c r="AT2504" s="3" cm="1">
        <f t="array" ref="AT2504">AS2504-(100000000/LvacE($A2504)-$E2504)</f>
        <v>-5.0346279749646783E-5</v>
      </c>
      <c r="AU2504" t="s">
        <v>4802</v>
      </c>
      <c r="AV2504" t="s">
        <v>4859</v>
      </c>
      <c r="AW2504" s="3">
        <v>35291</v>
      </c>
      <c r="AX2504" s="3">
        <v>69431</v>
      </c>
      <c r="AY2504" s="3"/>
      <c r="AZ2504" s="10" cm="1">
        <f t="array" ref="AZ2504">Lair(100000000/($AX2504-$AW2504))</f>
        <v>2928.2585942563842</v>
      </c>
      <c r="BA2504" s="10">
        <f>100000000/($AX2504-$AW2504)</f>
        <v>2929.1154071470414</v>
      </c>
      <c r="BB2504" s="12">
        <v>24000000</v>
      </c>
      <c r="BC2504" s="3">
        <v>7.1999999999999995E-2</v>
      </c>
      <c r="BD2504" s="12" cm="1">
        <f t="array" ref="BD2504">SfromgA($BB2504,$BA2504,"")</f>
        <v>0.2976830119951977</v>
      </c>
      <c r="BE2504" s="29">
        <f>(10^MAX(0.05, -0.312925054856973*((LN($BD2504))^(1/3)) + 0.454808404431693)-1)*100</f>
        <v>514.35659652107643</v>
      </c>
      <c r="BG2504" s="3"/>
      <c r="BH2504" s="3"/>
      <c r="BI2504" s="12">
        <f>IF($BB2504="",$BF2504,$BB2504)</f>
        <v>24000000</v>
      </c>
      <c r="BJ2504" s="29">
        <f>IF($BB2504="",$BH2504,$BE2504)</f>
        <v>514.35659652107643</v>
      </c>
      <c r="BK2504" s="3">
        <f>LN(BN2504*100000000/($AX2504-$AW2504)/$BI2504)</f>
        <v>-7.0776152613752741</v>
      </c>
      <c r="BL2504" s="13">
        <f>EXP(BK$4341*$AX2504+BK$4342)*$BI2504/(100000000/($AX2504-$AW2504))</f>
        <v>4.7100507966125775</v>
      </c>
      <c r="BM2504" s="3">
        <f t="shared" ref="BM2504" si="3668">LN(BL2504/$C2504)</f>
        <v>0.16340433169371449</v>
      </c>
      <c r="BN2504" s="16" cm="1">
        <f t="array" ref="BN2504">$C2504*EXP(poly_from_str(100000000/$E2504,BN$4342))</f>
        <v>6.9136200020242145</v>
      </c>
      <c r="BO2504" s="3">
        <f>LN($C2504)</f>
        <v>1.3862943611198906</v>
      </c>
      <c r="BP2504" s="13">
        <f>LN(BL2504/BN2504)</f>
        <v>-0.3837946865194064</v>
      </c>
      <c r="BY2504">
        <v>6649</v>
      </c>
    </row>
    <row r="2505" spans="1:77" hidden="1" x14ac:dyDescent="0.25">
      <c r="A2505" t="s">
        <v>3316</v>
      </c>
      <c r="B2505" s="2" t="str">
        <f t="shared" si="3657"/>
        <v/>
      </c>
      <c r="C2505">
        <v>3</v>
      </c>
      <c r="E2505">
        <v>34140.39</v>
      </c>
      <c r="R2505">
        <v>24</v>
      </c>
      <c r="S2505" t="s">
        <v>22</v>
      </c>
      <c r="AA2505" s="10">
        <f t="shared" si="3659"/>
        <v>2928.2249999999999</v>
      </c>
      <c r="AB2505" s="3" cm="1">
        <f t="array" ref="AB2505">100000000/Lvac(AA2505)</f>
        <v>34140.391655779342</v>
      </c>
      <c r="AC2505" s="28">
        <f t="shared" si="3660"/>
        <v>3.4150381203630186E-7</v>
      </c>
      <c r="AD2505" s="28">
        <f t="shared" si="3661"/>
        <v>2.9290818045747827E-7</v>
      </c>
      <c r="AE2505" s="21">
        <f t="shared" si="3662"/>
        <v>34140.39070179766</v>
      </c>
      <c r="AF2505" s="10" cm="1">
        <f t="array" ref="AF2505">Lair(100000000/AE2505)</f>
        <v>2928.225081826798</v>
      </c>
      <c r="AG2505" s="10">
        <f t="shared" si="3663"/>
        <v>1.0829536947430499E-2</v>
      </c>
      <c r="AH2505" s="10" t="b">
        <f t="shared" si="3658"/>
        <v>1</v>
      </c>
      <c r="AI2505" s="10">
        <f t="shared" si="3664"/>
        <v>2928.2249999999999</v>
      </c>
      <c r="AJ2505">
        <v>3.0000000000000001E-3</v>
      </c>
      <c r="AK2505" s="3" cm="1">
        <f t="array" ref="AK2505">100000000/Lvac($AA2505)</f>
        <v>34140.391655779342</v>
      </c>
      <c r="AL2505" s="21">
        <f t="shared" si="3667"/>
        <v>3.497722168458299E-2</v>
      </c>
      <c r="AM2505" s="21"/>
      <c r="AN2505" s="21"/>
      <c r="AO2505" s="21"/>
      <c r="AP2505" s="21"/>
      <c r="AS2505" s="3">
        <f t="shared" si="3665"/>
        <v>1.6557793423999101E-3</v>
      </c>
      <c r="AT2505" s="3" cm="1">
        <f t="array" ref="AT2505">AS2505-(100000000/LvacE($A2505)-$E2505)</f>
        <v>-5.0344562623649836E-5</v>
      </c>
      <c r="BB2505"/>
      <c r="BC2505"/>
      <c r="BD2505"/>
      <c r="BE2505"/>
      <c r="BF2505"/>
      <c r="BG2505"/>
      <c r="BH2505"/>
      <c r="BI2505"/>
      <c r="BJ2505"/>
      <c r="BN2505" s="16" cm="1">
        <f t="array" ref="BN2505">$C2505*EXP(poly_from_str(100000000/$E2505,BN$4342))</f>
        <v>5.1847652123098138</v>
      </c>
      <c r="BO2505" s="16"/>
      <c r="BY2505" t="e">
        <v>#N/A</v>
      </c>
    </row>
    <row r="2506" spans="1:77" hidden="1" x14ac:dyDescent="0.25">
      <c r="A2506" t="s">
        <v>3317</v>
      </c>
      <c r="B2506" s="2" t="str">
        <f t="shared" si="3657"/>
        <v/>
      </c>
      <c r="C2506">
        <v>4</v>
      </c>
      <c r="D2506" t="s">
        <v>1155</v>
      </c>
      <c r="E2506">
        <v>34141.5</v>
      </c>
      <c r="R2506">
        <v>24</v>
      </c>
      <c r="S2506" t="s">
        <v>22</v>
      </c>
      <c r="AA2506" s="10">
        <f t="shared" si="3659"/>
        <v>2928.13</v>
      </c>
      <c r="AB2506" s="3" cm="1">
        <f t="array" ref="AB2506">100000000/Lvac(AA2506)</f>
        <v>34141.499253831491</v>
      </c>
      <c r="AC2506" s="28">
        <f t="shared" si="3660"/>
        <v>3.4151489175685507E-7</v>
      </c>
      <c r="AD2506" s="28">
        <f t="shared" si="3661"/>
        <v>2.9289867810587616E-7</v>
      </c>
      <c r="AE2506" s="21">
        <f t="shared" si="3662"/>
        <v>34141.499683762107</v>
      </c>
      <c r="AF2506" s="10" cm="1">
        <f t="array" ref="AF2506">Lair(100000000/AE2506)</f>
        <v>2928.129963125537</v>
      </c>
      <c r="AG2506" s="10">
        <f t="shared" si="3663"/>
        <v>1.0829915211044504E-2</v>
      </c>
      <c r="AH2506" s="10" t="b">
        <f t="shared" si="3658"/>
        <v>1</v>
      </c>
      <c r="AI2506" s="10">
        <f t="shared" si="3664"/>
        <v>2928.13</v>
      </c>
      <c r="AJ2506">
        <v>7.0000000000000001E-3</v>
      </c>
      <c r="AK2506" s="3" cm="1">
        <f t="array" ref="AK2506">100000000/Lvac($AA2506)</f>
        <v>34141.499253831491</v>
      </c>
      <c r="AL2506" s="21">
        <f t="shared" si="3667"/>
        <v>8.161881295462306E-2</v>
      </c>
      <c r="AM2506" s="21"/>
      <c r="AN2506" s="21"/>
      <c r="AO2506" s="21"/>
      <c r="AP2506" s="21"/>
      <c r="AS2506" s="3">
        <f t="shared" si="3665"/>
        <v>-7.4616850906750187E-4</v>
      </c>
      <c r="AT2506" s="3" cm="1">
        <f t="array" ref="AT2506">AS2506-(100000000/LvacE($A2506)-$E2506)</f>
        <v>-5.0340146117378026E-5</v>
      </c>
      <c r="BB2506"/>
      <c r="BC2506"/>
      <c r="BD2506"/>
      <c r="BE2506"/>
      <c r="BF2506"/>
      <c r="BG2506"/>
      <c r="BH2506"/>
      <c r="BI2506"/>
      <c r="BJ2506"/>
      <c r="BN2506" s="16" cm="1">
        <f t="array" ref="BN2506">$C2506*EXP(poly_from_str(100000000/$E2506,BN$4342))</f>
        <v>6.9114716400143283</v>
      </c>
      <c r="BO2506" s="16"/>
      <c r="BY2506" t="e">
        <v>#N/A</v>
      </c>
    </row>
    <row r="2507" spans="1:77" hidden="1" x14ac:dyDescent="0.25">
      <c r="A2507" t="s">
        <v>3318</v>
      </c>
      <c r="B2507" s="2" t="str">
        <f t="shared" si="3657"/>
        <v/>
      </c>
      <c r="C2507">
        <v>1</v>
      </c>
      <c r="E2507">
        <v>34144.120000000003</v>
      </c>
      <c r="R2507">
        <v>24</v>
      </c>
      <c r="S2507" t="s">
        <v>22</v>
      </c>
      <c r="AA2507" s="10">
        <f t="shared" si="3659"/>
        <v>2927.9050000000002</v>
      </c>
      <c r="AB2507" s="3" cm="1">
        <f t="array" ref="AB2507">100000000/Lvac(AA2507)</f>
        <v>34144.122799057412</v>
      </c>
      <c r="AC2507" s="28">
        <f t="shared" si="3660"/>
        <v>3.4154113606828088E-7</v>
      </c>
      <c r="AD2507" s="28">
        <f t="shared" si="3661"/>
        <v>2.9287617253637752E-7</v>
      </c>
      <c r="AE2507" s="21">
        <f t="shared" si="3662"/>
        <v>34144.121186074248</v>
      </c>
      <c r="AF2507" s="10" cm="1">
        <f t="array" ref="AF2507">Lair(100000000/AE2507)</f>
        <v>2927.9051383217416</v>
      </c>
      <c r="AG2507" s="10">
        <f t="shared" si="3663"/>
        <v>1.083081124542248E-2</v>
      </c>
      <c r="AH2507" s="10" t="b">
        <f t="shared" si="3658"/>
        <v>1</v>
      </c>
      <c r="AI2507" s="10">
        <f t="shared" si="3664"/>
        <v>2927.9050000000002</v>
      </c>
      <c r="AJ2507">
        <v>3.0000000000000001E-3</v>
      </c>
      <c r="AK2507" s="3" cm="1">
        <f t="array" ref="AK2507">100000000/Lvac($AA2507)</f>
        <v>34144.122799057412</v>
      </c>
      <c r="AL2507" s="21">
        <f t="shared" si="3667"/>
        <v>3.4984867472534882E-2</v>
      </c>
      <c r="AM2507" s="21"/>
      <c r="AN2507" s="21"/>
      <c r="AO2507" s="21"/>
      <c r="AP2507" s="21"/>
      <c r="AS2507" s="3">
        <f t="shared" si="3665"/>
        <v>2.7990574089926668E-3</v>
      </c>
      <c r="AT2507" s="3" cm="1">
        <f t="array" ref="AT2507">AS2507-(100000000/LvacE($A2507)-$E2507)</f>
        <v>-5.0329697842244059E-5</v>
      </c>
      <c r="BB2507"/>
      <c r="BC2507"/>
      <c r="BD2507"/>
      <c r="BE2507"/>
      <c r="BF2507"/>
      <c r="BG2507"/>
      <c r="BH2507"/>
      <c r="BI2507"/>
      <c r="BJ2507"/>
      <c r="BN2507" s="16" cm="1">
        <f t="array" ref="BN2507">$C2507*EXP(poly_from_str(100000000/$E2507,BN$4342))</f>
        <v>1.7269533125321141</v>
      </c>
      <c r="BO2507" s="16"/>
      <c r="BY2507" t="e">
        <v>#N/A</v>
      </c>
    </row>
    <row r="2508" spans="1:77" hidden="1" x14ac:dyDescent="0.25">
      <c r="A2508" t="s">
        <v>3319</v>
      </c>
      <c r="B2508" s="2" t="str">
        <f t="shared" si="3657"/>
        <v/>
      </c>
      <c r="C2508">
        <v>2</v>
      </c>
      <c r="D2508" t="s">
        <v>14</v>
      </c>
      <c r="E2508">
        <v>34149.599999999999</v>
      </c>
      <c r="F2508">
        <v>35828</v>
      </c>
      <c r="G2508" t="s">
        <v>5</v>
      </c>
      <c r="H2508" s="5" t="s">
        <v>4</v>
      </c>
      <c r="I2508">
        <v>69978</v>
      </c>
      <c r="J2508" t="s">
        <v>3</v>
      </c>
      <c r="K2508" s="5" t="s">
        <v>16</v>
      </c>
      <c r="L2508">
        <v>35828.46</v>
      </c>
      <c r="M2508" t="str">
        <f>$G2508&amp;""</f>
        <v>e</v>
      </c>
      <c r="N2508" t="str">
        <f>$H2508&amp;""</f>
        <v>9/2</v>
      </c>
      <c r="O2508">
        <v>69978.080000000002</v>
      </c>
      <c r="P2508" t="str">
        <f>$J2508&amp;""</f>
        <v>o</v>
      </c>
      <c r="Q2508" t="str">
        <f>$K2508&amp;""</f>
        <v>11/2</v>
      </c>
      <c r="R2508">
        <v>24</v>
      </c>
      <c r="AA2508" s="10">
        <f t="shared" si="3659"/>
        <v>2927.4349999999999</v>
      </c>
      <c r="AB2508" s="3" cm="1">
        <f t="array" ref="AB2508">100000000/Lvac(AA2508)</f>
        <v>34149.604394497881</v>
      </c>
      <c r="AC2508" s="28">
        <f t="shared" si="3660"/>
        <v>3.4159597053393159E-7</v>
      </c>
      <c r="AD2508" s="28">
        <f t="shared" si="3661"/>
        <v>2.9282916090270083E-7</v>
      </c>
      <c r="AE2508" s="21">
        <f t="shared" si="3662"/>
        <v>34149.601861438125</v>
      </c>
      <c r="AF2508" s="10" cm="1">
        <f t="array" ref="AF2508">Lair(100000000/AE2508)</f>
        <v>2927.4352171533988</v>
      </c>
      <c r="AG2508" s="10">
        <f t="shared" si="3663"/>
        <v>1.0832683628244161E-2</v>
      </c>
      <c r="AH2508" s="10" t="b">
        <f t="shared" si="3658"/>
        <v>1</v>
      </c>
      <c r="AI2508" s="10">
        <f>$AF2508</f>
        <v>2927.4352171533988</v>
      </c>
      <c r="AJ2508">
        <v>7.0000000000000001E-3</v>
      </c>
      <c r="AK2508" s="3" cm="1">
        <f t="array" ref="AK2508">100000000/Lvac($AA2508)</f>
        <v>34149.604394497881</v>
      </c>
      <c r="AL2508" s="21">
        <f t="shared" si="3667"/>
        <v>8.1657564738164101E-2</v>
      </c>
      <c r="AM2508" s="10" cm="1">
        <f t="array" ref="AM2508">Lvac($AI2508)-$BA2508</f>
        <v>1.555361450300552E-3</v>
      </c>
      <c r="AN2508" s="10">
        <f>$AK2508-($AX2508-$AW2508)</f>
        <v>-1.5605502121616155E-2</v>
      </c>
      <c r="AO2508" s="3">
        <f>AM2508/AJ2508</f>
        <v>0.22219449290007884</v>
      </c>
      <c r="AP2508" s="3">
        <v>0.19116490024576446</v>
      </c>
      <c r="AS2508" s="3">
        <f t="shared" si="3665"/>
        <v>4.3944978824583814E-3</v>
      </c>
      <c r="AT2508" s="3" cm="1">
        <f t="array" ref="AT2508">AS2508-(100000000/LvacE($A2508)-$E2508)</f>
        <v>-5.0307811761740595E-5</v>
      </c>
      <c r="AU2508" t="s">
        <v>4768</v>
      </c>
      <c r="AV2508" t="s">
        <v>4936</v>
      </c>
      <c r="AW2508" s="3">
        <v>35828.46</v>
      </c>
      <c r="AX2508" s="3">
        <v>69978.080000000002</v>
      </c>
      <c r="AY2508" s="3"/>
      <c r="AZ2508" s="10" cm="1">
        <f t="array" ref="AZ2508">Lair(100000000/($AX2508-$AW2508))</f>
        <v>2927.4336621768352</v>
      </c>
      <c r="BA2508" s="10">
        <f>100000000/($AX2508-$AW2508)</f>
        <v>2928.2902708727065</v>
      </c>
      <c r="BB2508" s="12">
        <v>51200000</v>
      </c>
      <c r="BC2508" s="3">
        <v>0.153</v>
      </c>
      <c r="BD2508" s="12" cm="1">
        <f t="array" ref="BD2508">SfromgA($BB2508,$BA2508,"")</f>
        <v>0.63452055377626093</v>
      </c>
      <c r="BE2508" s="29">
        <f>(10^MAX(0.05, -0.312925054856973*((LN($BD2508))^(1/3)) + 0.454808404431693)-1)*100</f>
        <v>395.98726031866499</v>
      </c>
      <c r="BG2508" s="3"/>
      <c r="BH2508" s="3"/>
      <c r="BI2508" s="12">
        <f>IF($BB2508="",$BF2508,$BB2508)</f>
        <v>51200000</v>
      </c>
      <c r="BJ2508" s="29">
        <f>IF($BB2508="",$BH2508,$BE2508)</f>
        <v>395.98726031866499</v>
      </c>
      <c r="BK2508" s="3">
        <f>LN(BN2508*100000000/($AX2508-$AW2508)/$BI2508)</f>
        <v>-8.5306804606113786</v>
      </c>
      <c r="BL2508" s="13">
        <f>EXP(BK$4341*$AX2508+BK$4342)*$BI2508/(100000000/($AX2508-$AW2508))</f>
        <v>9.6417141868925285</v>
      </c>
      <c r="BM2508" s="3">
        <f t="shared" ref="BM2508" si="3669">LN(BL2508/$C2508)</f>
        <v>1.5729517324714355</v>
      </c>
      <c r="BN2508" s="16" cm="1">
        <f t="array" ref="BN2508">$C2508*EXP(poly_from_str(100000000/$E2508,BN$4342))</f>
        <v>3.4500738030532583</v>
      </c>
      <c r="BO2508" s="3">
        <f>LN($C2508)</f>
        <v>0.69314718055994529</v>
      </c>
      <c r="BP2508" s="13">
        <f>LN(BL2508/BN2508)</f>
        <v>1.0277032900275718</v>
      </c>
      <c r="BY2508">
        <v>3319</v>
      </c>
    </row>
    <row r="2509" spans="1:77" hidden="1" x14ac:dyDescent="0.25">
      <c r="A2509">
        <v>2926.998</v>
      </c>
      <c r="B2509" s="2" t="str">
        <f t="shared" si="3657"/>
        <v/>
      </c>
      <c r="C2509">
        <v>6</v>
      </c>
      <c r="D2509" t="s">
        <v>14</v>
      </c>
      <c r="E2509">
        <v>34154.699999999997</v>
      </c>
      <c r="R2509">
        <v>25</v>
      </c>
      <c r="S2509" t="s">
        <v>22</v>
      </c>
      <c r="AA2509" s="10">
        <f t="shared" si="3659"/>
        <v>2926.998</v>
      </c>
      <c r="AB2509" s="3" cm="1">
        <f t="array" ref="AB2509">100000000/Lvac(AA2509)</f>
        <v>34154.702691173807</v>
      </c>
      <c r="AC2509" s="28">
        <f t="shared" si="3660"/>
        <v>3.4164697071880472E-7</v>
      </c>
      <c r="AD2509" s="28">
        <f t="shared" si="3661"/>
        <v>2.9278545008632682E-7</v>
      </c>
      <c r="AE2509" s="21">
        <f t="shared" si="3662"/>
        <v>34154.701139545279</v>
      </c>
      <c r="AF2509" s="10" cm="1">
        <f t="array" ref="AF2509">Lair(100000000/AE2509)</f>
        <v>2926.9981329778411</v>
      </c>
      <c r="AG2509" s="10">
        <f t="shared" si="3663"/>
        <v>1.0834425355120469E-2</v>
      </c>
      <c r="AH2509" s="10" t="b">
        <f t="shared" si="3658"/>
        <v>1</v>
      </c>
      <c r="AI2509" s="10">
        <f t="shared" si="3664"/>
        <v>2926.998</v>
      </c>
      <c r="AJ2509">
        <v>7.0000000000000001E-3</v>
      </c>
      <c r="AK2509" s="3" cm="1">
        <f t="array" ref="AK2509">100000000/Lvac($AA2509)</f>
        <v>34154.702691173807</v>
      </c>
      <c r="AL2509" s="21">
        <f t="shared" si="3667"/>
        <v>8.1681954971686566E-2</v>
      </c>
      <c r="AM2509" s="21"/>
      <c r="AN2509" s="21"/>
      <c r="AO2509" s="21"/>
      <c r="AP2509" s="21"/>
      <c r="AS2509" s="3">
        <f t="shared" si="3665"/>
        <v>2.6911738095805049E-3</v>
      </c>
      <c r="AT2509" s="3" cm="1">
        <f t="array" ref="AT2509">AS2509-(100000000/LvacE($A2509)-$E2509)</f>
        <v>-5.0287395424675196E-5</v>
      </c>
      <c r="BB2509"/>
      <c r="BC2509"/>
      <c r="BD2509"/>
      <c r="BE2509"/>
      <c r="BF2509"/>
      <c r="BG2509"/>
      <c r="BH2509"/>
      <c r="BI2509"/>
      <c r="BJ2509"/>
      <c r="BN2509" s="16" cm="1">
        <f t="array" ref="BN2509">$C2509*EXP(poly_from_str(100000000/$E2509,BN$4342))</f>
        <v>10.339495316804305</v>
      </c>
      <c r="BO2509" s="16"/>
      <c r="BY2509" t="e">
        <v>#N/A</v>
      </c>
    </row>
    <row r="2510" spans="1:77" hidden="1" x14ac:dyDescent="0.25">
      <c r="A2510">
        <v>2926.8629999999998</v>
      </c>
      <c r="B2510" s="2" t="str">
        <f t="shared" si="3657"/>
        <v/>
      </c>
      <c r="C2510">
        <v>7</v>
      </c>
      <c r="E2510">
        <v>34156.28</v>
      </c>
      <c r="R2510">
        <v>25</v>
      </c>
      <c r="S2510" t="s">
        <v>22</v>
      </c>
      <c r="AA2510" s="10">
        <f t="shared" si="3659"/>
        <v>2926.8629999999998</v>
      </c>
      <c r="AB2510" s="3" cm="1">
        <f t="array" ref="AB2510">100000000/Lvac(AA2510)</f>
        <v>34156.277987626607</v>
      </c>
      <c r="AC2510" s="28">
        <f t="shared" si="3660"/>
        <v>3.4166272900371493E-7</v>
      </c>
      <c r="AD2510" s="28">
        <f t="shared" si="3661"/>
        <v>2.9277194674497565E-7</v>
      </c>
      <c r="AE2510" s="21">
        <f t="shared" si="3662"/>
        <v>34156.279147975256</v>
      </c>
      <c r="AF2510" s="10" cm="1">
        <f t="array" ref="AF2510">Lair(100000000/AE2510)</f>
        <v>2926.86290056485</v>
      </c>
      <c r="AG2510" s="10">
        <f t="shared" si="3663"/>
        <v>1.0834963574931012E-2</v>
      </c>
      <c r="AH2510" s="10" t="b">
        <f t="shared" si="3658"/>
        <v>1</v>
      </c>
      <c r="AI2510" s="10">
        <f t="shared" si="3664"/>
        <v>2926.8629999999998</v>
      </c>
      <c r="AJ2510">
        <v>3.0000000000000001E-3</v>
      </c>
      <c r="AK2510" s="3" cm="1">
        <f t="array" ref="AK2510">100000000/Lvac($AA2510)</f>
        <v>34156.277987626607</v>
      </c>
      <c r="AL2510" s="21">
        <f t="shared" si="3667"/>
        <v>3.5009781449586067E-2</v>
      </c>
      <c r="AM2510" s="21"/>
      <c r="AN2510" s="21"/>
      <c r="AO2510" s="21"/>
      <c r="AP2510" s="21"/>
      <c r="AS2510" s="3">
        <f t="shared" si="3665"/>
        <v>-2.0123733920627274E-3</v>
      </c>
      <c r="AT2510" s="3" cm="1">
        <f t="array" ref="AT2510">AS2510-(100000000/LvacE($A2510)-$E2510)</f>
        <v>-5.0281072617508471E-5</v>
      </c>
      <c r="BB2510"/>
      <c r="BC2510"/>
      <c r="BD2510"/>
      <c r="BE2510"/>
      <c r="BF2510"/>
      <c r="BG2510"/>
      <c r="BH2510"/>
      <c r="BI2510"/>
      <c r="BJ2510"/>
      <c r="BN2510" s="16" cm="1">
        <f t="array" ref="BN2510">$C2510*EXP(poly_from_str(100000000/$E2510,BN$4342))</f>
        <v>12.058862043032072</v>
      </c>
      <c r="BO2510" s="16"/>
      <c r="BY2510">
        <v>11601</v>
      </c>
    </row>
    <row r="2511" spans="1:77" hidden="1" x14ac:dyDescent="0.25">
      <c r="A2511">
        <v>2926.739</v>
      </c>
      <c r="B2511" s="2" t="str">
        <f t="shared" si="3657"/>
        <v/>
      </c>
      <c r="C2511">
        <v>2</v>
      </c>
      <c r="D2511" t="s">
        <v>14</v>
      </c>
      <c r="E2511">
        <v>34157.72</v>
      </c>
      <c r="R2511">
        <v>25</v>
      </c>
      <c r="S2511" t="s">
        <v>22</v>
      </c>
      <c r="AA2511" s="10">
        <f t="shared" si="3659"/>
        <v>2926.739</v>
      </c>
      <c r="AB2511" s="3" cm="1">
        <f t="array" ref="AB2511">100000000/Lvac(AA2511)</f>
        <v>34157.725054626419</v>
      </c>
      <c r="AC2511" s="28">
        <f t="shared" si="3660"/>
        <v>3.4167720456111734E-7</v>
      </c>
      <c r="AD2511" s="28">
        <f t="shared" si="3661"/>
        <v>2.9275954367592088E-7</v>
      </c>
      <c r="AE2511" s="21">
        <f t="shared" si="3662"/>
        <v>34157.722139884179</v>
      </c>
      <c r="AF2511" s="10" cm="1">
        <f t="array" ref="AF2511">Lair(100000000/AE2511)</f>
        <v>2926.7392497553724</v>
      </c>
      <c r="AG2511" s="10">
        <f t="shared" si="3663"/>
        <v>1.0835458005415997E-2</v>
      </c>
      <c r="AH2511" s="10" t="b">
        <f t="shared" si="3658"/>
        <v>1</v>
      </c>
      <c r="AI2511" s="10">
        <f t="shared" si="3664"/>
        <v>2926.739</v>
      </c>
      <c r="AJ2511">
        <v>7.0000000000000001E-3</v>
      </c>
      <c r="AK2511" s="3" cm="1">
        <f t="array" ref="AK2511">100000000/Lvac($AA2511)</f>
        <v>34157.725054626419</v>
      </c>
      <c r="AL2511" s="21">
        <f t="shared" si="3667"/>
        <v>8.1696412075823954E-2</v>
      </c>
      <c r="AM2511" s="21"/>
      <c r="AN2511" s="21"/>
      <c r="AO2511" s="21"/>
      <c r="AP2511" s="21"/>
      <c r="AS2511" s="3">
        <f t="shared" si="3665"/>
        <v>5.0546264174045064E-3</v>
      </c>
      <c r="AT2511" s="3" cm="1">
        <f t="array" ref="AT2511">AS2511-(100000000/LvacE($A2511)-$E2511)</f>
        <v>-5.0275266403332353E-5</v>
      </c>
      <c r="BB2511"/>
      <c r="BC2511"/>
      <c r="BD2511"/>
      <c r="BE2511"/>
      <c r="BF2511"/>
      <c r="BG2511"/>
      <c r="BH2511"/>
      <c r="BI2511"/>
      <c r="BJ2511"/>
      <c r="BN2511" s="16" cm="1">
        <f t="array" ref="BN2511">$C2511*EXP(poly_from_str(100000000/$E2511,BN$4342))</f>
        <v>3.4443774956304778</v>
      </c>
      <c r="BO2511" s="16"/>
      <c r="BY2511" t="e">
        <v>#N/A</v>
      </c>
    </row>
    <row r="2512" spans="1:77" hidden="1" x14ac:dyDescent="0.25">
      <c r="A2512">
        <v>2926.4140000000002</v>
      </c>
      <c r="B2512" s="2" t="str">
        <f t="shared" si="3657"/>
        <v/>
      </c>
      <c r="C2512">
        <v>7</v>
      </c>
      <c r="D2512" t="s">
        <v>134</v>
      </c>
      <c r="E2512">
        <v>34161.519999999997</v>
      </c>
      <c r="F2512">
        <v>34825</v>
      </c>
      <c r="G2512" t="s">
        <v>5</v>
      </c>
      <c r="H2512" s="5" t="s">
        <v>8</v>
      </c>
      <c r="I2512">
        <v>68987</v>
      </c>
      <c r="J2512" t="s">
        <v>3</v>
      </c>
      <c r="K2512" s="5" t="s">
        <v>8</v>
      </c>
      <c r="L2512">
        <v>34825.49</v>
      </c>
      <c r="M2512" t="str">
        <f t="shared" ref="M2512:M2513" si="3670">$G2512&amp;""</f>
        <v>e</v>
      </c>
      <c r="N2512" t="str">
        <f t="shared" ref="N2512:N2513" si="3671">$H2512&amp;""</f>
        <v>7/2</v>
      </c>
      <c r="O2512">
        <v>68987.070000000007</v>
      </c>
      <c r="P2512" t="str">
        <f t="shared" ref="P2512:P2513" si="3672">$J2512&amp;""</f>
        <v>o</v>
      </c>
      <c r="Q2512" t="str">
        <f t="shared" ref="Q2512:Q2513" si="3673">$K2512&amp;""</f>
        <v>7/2</v>
      </c>
      <c r="R2512">
        <v>25</v>
      </c>
      <c r="S2512" t="s">
        <v>2204</v>
      </c>
      <c r="AA2512" s="10">
        <f t="shared" si="3659"/>
        <v>2926.4140000000002</v>
      </c>
      <c r="AB2512" s="3" cm="1">
        <f t="array" ref="AB2512">100000000/Lvac(AA2512)</f>
        <v>34161.518352423678</v>
      </c>
      <c r="AC2512" s="28">
        <f t="shared" si="3660"/>
        <v>3.41715150351249E-7</v>
      </c>
      <c r="AD2512" s="28">
        <f t="shared" si="3661"/>
        <v>2.9272703563220061E-7</v>
      </c>
      <c r="AE2512" s="21">
        <f t="shared" si="3662"/>
        <v>34161.519302674576</v>
      </c>
      <c r="AF2512" s="10" cm="1">
        <f t="array" ref="AF2512">Lair(100000000/AE2512)</f>
        <v>2926.4139185939894</v>
      </c>
      <c r="AG2512" s="10">
        <f t="shared" si="3663"/>
        <v>1.0836754190012704E-2</v>
      </c>
      <c r="AH2512" s="10" t="b">
        <f t="shared" si="3658"/>
        <v>1</v>
      </c>
      <c r="AI2512" s="10">
        <f t="shared" ref="AI2512:AI2513" si="3674">$AF2512</f>
        <v>2926.4139185939894</v>
      </c>
      <c r="AJ2512" s="10">
        <f t="shared" ref="AJ2512:AJ2513" si="3675">AL2512/AK2512*AI2512</f>
        <v>6.9999999999912138E-3</v>
      </c>
      <c r="AK2512" s="23" cm="1">
        <f t="array" ref="AK2512">100000000/Lvac($AA2512)+0</f>
        <v>34161.518352423678</v>
      </c>
      <c r="AL2512" s="23">
        <f>MAX(0.08,0.007/$AA2512*$AE2512)</f>
        <v>8.1714560933183758E-2</v>
      </c>
      <c r="AM2512" s="10" cm="1">
        <f t="array" ref="AM2512">Lvac($AI2512)-$BA2512</f>
        <v>5.2010907138537732E-3</v>
      </c>
      <c r="AN2512" s="10">
        <f t="shared" ref="AN2512:AN2513" si="3676">$AK2512-($AX2512-$AW2512)</f>
        <v>-6.1647576330869924E-2</v>
      </c>
      <c r="AO2512" s="3">
        <f t="shared" ref="AO2512:AO2513" si="3677">AM2512/AJ2512</f>
        <v>0.74301295912290022</v>
      </c>
      <c r="AP2512" s="3">
        <v>0.75464523107345638</v>
      </c>
      <c r="AS2512" s="3">
        <f t="shared" si="3665"/>
        <v>-1.6475763186463155E-3</v>
      </c>
      <c r="AT2512" s="3" cm="1">
        <f t="array" ref="AT2512">AS2512-(100000000/LvacE($A2512)-$E2512)</f>
        <v>-5.0260023272130638E-5</v>
      </c>
      <c r="AU2512" t="s">
        <v>4756</v>
      </c>
      <c r="AV2512" t="s">
        <v>4915</v>
      </c>
      <c r="AW2512" s="3">
        <v>34825.49</v>
      </c>
      <c r="AX2512" s="3">
        <v>68987.070000000007</v>
      </c>
      <c r="AY2512" s="3"/>
      <c r="AZ2512" s="10" cm="1">
        <f t="array" ref="AZ2512">Lair(100000000/($AX2512-$AW2512))</f>
        <v>2926.4087187902019</v>
      </c>
      <c r="BA2512" s="10">
        <f t="shared" ref="BA2512:BA2513" si="3678">100000000/($AX2512-$AW2512)</f>
        <v>2927.2650738051334</v>
      </c>
      <c r="BB2512" s="12">
        <v>1290000</v>
      </c>
      <c r="BC2512" s="3">
        <v>3.0000000000000001E-3</v>
      </c>
      <c r="BD2512" s="12" cm="1">
        <f t="array" ref="BD2512">SfromgA($BB2512,$BA2512,"")</f>
        <v>1.5970158387764249E-2</v>
      </c>
      <c r="BE2512" s="29">
        <f t="shared" ref="BE2512:BE2513" si="3679">(10^MAX(0.05, -0.312925054856973*((LN($BD2512))^(1/3)) + 0.454808404431693)-1)*100</f>
        <v>806.05563207678733</v>
      </c>
      <c r="BG2512" s="3"/>
      <c r="BH2512" s="3"/>
      <c r="BI2512" s="12">
        <f t="shared" ref="BI2512:BI2513" si="3680">IF($BB2512="",$BF2512,$BB2512)</f>
        <v>1290000</v>
      </c>
      <c r="BJ2512" s="29">
        <f t="shared" ref="BJ2512:BJ2513" si="3681">IF($BB2512="",$BH2512,$BE2512)</f>
        <v>806.05563207678733</v>
      </c>
      <c r="BK2512" s="3"/>
      <c r="BL2512" s="13">
        <f>EXP(BK$4341*$AX2512+BK$4342)*$BI2512/(100000000/($AX2512-$AW2512))</f>
        <v>0.26201562333423301</v>
      </c>
      <c r="BM2512" s="3"/>
      <c r="BN2512" s="16" cm="1">
        <f t="array" ref="BN2512">$C2512*EXP(poly_from_str(100000000/$E2512,BN$4342))</f>
        <v>12.045966772129407</v>
      </c>
      <c r="BO2512" s="3">
        <f t="shared" ref="BO2512:BO2513" si="3682">LN($C2512)</f>
        <v>1.9459101490553132</v>
      </c>
      <c r="BP2512" s="17"/>
      <c r="BY2512">
        <v>11590</v>
      </c>
    </row>
    <row r="2513" spans="1:77" hidden="1" x14ac:dyDescent="0.25">
      <c r="A2513">
        <v>2924.6610000000001</v>
      </c>
      <c r="B2513" s="2" t="str">
        <f t="shared" si="3657"/>
        <v/>
      </c>
      <c r="C2513">
        <v>2</v>
      </c>
      <c r="D2513" t="s">
        <v>134</v>
      </c>
      <c r="E2513">
        <v>34181.99</v>
      </c>
      <c r="F2513">
        <v>50227</v>
      </c>
      <c r="G2513" t="s">
        <v>5</v>
      </c>
      <c r="H2513" s="5" t="s">
        <v>19</v>
      </c>
      <c r="I2513">
        <v>84409</v>
      </c>
      <c r="J2513" t="s">
        <v>3</v>
      </c>
      <c r="K2513" s="5" t="s">
        <v>19</v>
      </c>
      <c r="L2513">
        <v>50227.79</v>
      </c>
      <c r="M2513" t="str">
        <f t="shared" si="3670"/>
        <v>e</v>
      </c>
      <c r="N2513" t="str">
        <f t="shared" si="3671"/>
        <v>3/2</v>
      </c>
      <c r="O2513">
        <v>84409.93</v>
      </c>
      <c r="P2513" t="str">
        <f t="shared" si="3672"/>
        <v>o</v>
      </c>
      <c r="Q2513" t="str">
        <f t="shared" si="3673"/>
        <v>3/2</v>
      </c>
      <c r="R2513">
        <v>25</v>
      </c>
      <c r="AA2513" s="10">
        <f t="shared" si="3659"/>
        <v>2924.6610000000001</v>
      </c>
      <c r="AB2513" s="3" cm="1">
        <f t="array" ref="AB2513">100000000/Lvac(AA2513)</f>
        <v>34181.993353354221</v>
      </c>
      <c r="AC2513" s="28">
        <f t="shared" si="3660"/>
        <v>3.419199695280923E-7</v>
      </c>
      <c r="AD2513" s="28">
        <f t="shared" si="3661"/>
        <v>2.9255169224994063E-7</v>
      </c>
      <c r="AE2513" s="21">
        <f t="shared" si="3662"/>
        <v>34181.991417322657</v>
      </c>
      <c r="AF2513" s="10" cm="1">
        <f t="array" ref="AF2513">Lair(100000000/AE2513)</f>
        <v>2924.6611656571681</v>
      </c>
      <c r="AG2513" s="10">
        <f t="shared" si="3663"/>
        <v>1.0843753062894163E-2</v>
      </c>
      <c r="AH2513" s="10" t="b">
        <f t="shared" si="3658"/>
        <v>1</v>
      </c>
      <c r="AI2513" s="10">
        <f t="shared" si="3674"/>
        <v>2924.6611656571681</v>
      </c>
      <c r="AJ2513" s="10">
        <f t="shared" si="3675"/>
        <v>7.0000000000179181E-3</v>
      </c>
      <c r="AK2513" s="23" cm="1">
        <f t="array" ref="AK2513">100000000/Lvac($AA2513)+0</f>
        <v>34181.993353354221</v>
      </c>
      <c r="AL2513" s="23">
        <f>MAX(0.08,0.007/$AA2513*$AE2513)</f>
        <v>8.1812538246743338E-2</v>
      </c>
      <c r="AM2513" s="10" cm="1">
        <f t="array" ref="AM2513">Lvac($AI2513)-$BA2513</f>
        <v>1.2716616383841028E-2</v>
      </c>
      <c r="AN2513" s="10">
        <f t="shared" si="3676"/>
        <v>-0.14664664577139774</v>
      </c>
      <c r="AO2513" s="3">
        <f t="shared" si="3677"/>
        <v>1.8166594834012111</v>
      </c>
      <c r="AP2513" s="3">
        <v>1.7929884934748324</v>
      </c>
      <c r="AS2513" s="3">
        <f t="shared" si="3665"/>
        <v>3.3533542227814905E-3</v>
      </c>
      <c r="AT2513" s="3" cm="1">
        <f t="array" ref="AT2513">AS2513-(100000000/LvacE($A2513)-$E2513)</f>
        <v>-5.0177157390862703E-5</v>
      </c>
      <c r="AU2513" t="s">
        <v>4934</v>
      </c>
      <c r="AV2513" t="s">
        <v>4925</v>
      </c>
      <c r="AW2513" s="3">
        <v>50227.79</v>
      </c>
      <c r="AX2513" s="3">
        <v>84409.93</v>
      </c>
      <c r="AY2513" s="3"/>
      <c r="AZ2513" s="10" cm="1">
        <f t="array" ref="AZ2513">Lair(100000000/($AX2513-$AW2513))</f>
        <v>2924.6484521867756</v>
      </c>
      <c r="BA2513" s="10">
        <f t="shared" si="3678"/>
        <v>2925.504371581183</v>
      </c>
      <c r="BB2513" s="12">
        <v>51900000</v>
      </c>
      <c r="BC2513" s="3">
        <v>0.29399999999999998</v>
      </c>
      <c r="BD2513" s="12" cm="1">
        <f t="array" ref="BD2513">SfromgA($BB2513,$BA2513,"")</f>
        <v>0.6413616265451858</v>
      </c>
      <c r="BE2513" s="29">
        <f t="shared" si="3679"/>
        <v>393.81500921395434</v>
      </c>
      <c r="BG2513" s="3"/>
      <c r="BH2513" s="3"/>
      <c r="BI2513" s="12">
        <f t="shared" si="3680"/>
        <v>51900000</v>
      </c>
      <c r="BJ2513" s="29">
        <f t="shared" si="3681"/>
        <v>393.81500921395434</v>
      </c>
      <c r="BK2513" s="3">
        <f>LN(BN2513*100000000/($AX2513-$AW2513)/$BI2513)</f>
        <v>-8.5518542512834621</v>
      </c>
      <c r="BL2513" s="13">
        <f>EXP(BK$4341*$AX2513+BK$4342)*$BI2513/(100000000/($AX2513-$AW2513))</f>
        <v>3.267730840619647</v>
      </c>
      <c r="BM2513" s="3">
        <f t="shared" ref="BM2513" si="3683">LN(BL2513/$C2513)</f>
        <v>0.49094863093437507</v>
      </c>
      <c r="BN2513" s="16" cm="1">
        <f t="array" ref="BN2513">$C2513*EXP(poly_from_str(100000000/$E2513,BN$4342))</f>
        <v>3.4272319281219792</v>
      </c>
      <c r="BO2513" s="3">
        <f t="shared" si="3682"/>
        <v>0.69314718055994529</v>
      </c>
      <c r="BP2513" s="13">
        <f>LN(BL2513/BN2513)</f>
        <v>-4.7657105828926342E-2</v>
      </c>
      <c r="BY2513">
        <v>3299</v>
      </c>
    </row>
    <row r="2514" spans="1:77" hidden="1" x14ac:dyDescent="0.25">
      <c r="A2514">
        <v>2924.5949999999998</v>
      </c>
      <c r="B2514" s="2" t="str">
        <f t="shared" si="3657"/>
        <v/>
      </c>
      <c r="C2514">
        <v>0</v>
      </c>
      <c r="E2514">
        <v>34182.76</v>
      </c>
      <c r="R2514">
        <v>25</v>
      </c>
      <c r="S2514" t="s">
        <v>22</v>
      </c>
      <c r="AA2514" s="10">
        <f t="shared" si="3659"/>
        <v>2924.5949999999998</v>
      </c>
      <c r="AB2514" s="3" cm="1">
        <f t="array" ref="AB2514">100000000/Lvac(AA2514)</f>
        <v>34182.764711305506</v>
      </c>
      <c r="AC2514" s="28">
        <f t="shared" si="3660"/>
        <v>3.4192768571374841E-7</v>
      </c>
      <c r="AD2514" s="28">
        <f t="shared" si="3661"/>
        <v>2.9254509061675252E-7</v>
      </c>
      <c r="AE2514" s="21">
        <f t="shared" si="3662"/>
        <v>34182.761991168132</v>
      </c>
      <c r="AF2514" s="10" cm="1">
        <f t="array" ref="AF2514">Lair(100000000/AE2514)</f>
        <v>2924.5952327389368</v>
      </c>
      <c r="AG2514" s="10">
        <f t="shared" si="3663"/>
        <v>1.0844016814517139E-2</v>
      </c>
      <c r="AH2514" s="10" t="b">
        <f t="shared" si="3658"/>
        <v>1</v>
      </c>
      <c r="AI2514" s="10">
        <f t="shared" si="3664"/>
        <v>2924.5949999999998</v>
      </c>
      <c r="AJ2514">
        <v>3.0000000000000001E-3</v>
      </c>
      <c r="AK2514" s="3" cm="1">
        <f t="array" ref="AK2514">100000000/Lvac($AA2514)</f>
        <v>34182.764711305506</v>
      </c>
      <c r="AL2514" s="21">
        <f t="shared" ref="AL2514:AL2523" si="3684">AJ2514/AI2514*AK2514</f>
        <v>3.5064100887102843E-2</v>
      </c>
      <c r="AM2514" s="21"/>
      <c r="AN2514" s="21"/>
      <c r="AO2514" s="21"/>
      <c r="AP2514" s="21"/>
      <c r="AS2514" s="3">
        <f t="shared" si="3665"/>
        <v>4.7113055043155327E-3</v>
      </c>
      <c r="AT2514" s="3" cm="1">
        <f t="array" ref="AT2514">AS2514-(100000000/LvacE($A2514)-$E2514)</f>
        <v>-5.017402145313099E-5</v>
      </c>
      <c r="BB2514"/>
      <c r="BC2514"/>
      <c r="BD2514"/>
      <c r="BE2514"/>
      <c r="BF2514"/>
      <c r="BG2514"/>
      <c r="BH2514"/>
      <c r="BI2514"/>
      <c r="BJ2514"/>
      <c r="BN2514" s="16" cm="1">
        <f t="array" ref="BN2514">$C2514*EXP(poly_from_str(100000000/$E2514,BN$4342))</f>
        <v>0</v>
      </c>
      <c r="BO2514" s="16"/>
      <c r="BY2514" t="e">
        <v>#N/A</v>
      </c>
    </row>
    <row r="2515" spans="1:77" hidden="1" x14ac:dyDescent="0.25">
      <c r="A2515">
        <v>2924.547</v>
      </c>
      <c r="B2515" s="2" t="str">
        <f t="shared" si="3657"/>
        <v/>
      </c>
      <c r="C2515">
        <v>0</v>
      </c>
      <c r="E2515">
        <v>34183.33</v>
      </c>
      <c r="R2515">
        <v>25</v>
      </c>
      <c r="S2515" t="s">
        <v>22</v>
      </c>
      <c r="AA2515" s="10">
        <f t="shared" si="3659"/>
        <v>2924.547</v>
      </c>
      <c r="AB2515" s="3" cm="1">
        <f t="array" ref="AB2515">100000000/Lvac(AA2515)</f>
        <v>34183.325720772205</v>
      </c>
      <c r="AC2515" s="28">
        <f t="shared" si="3660"/>
        <v>3.4193329770388373E-7</v>
      </c>
      <c r="AD2515" s="28">
        <f t="shared" si="3661"/>
        <v>2.9254028942898591E-7</v>
      </c>
      <c r="AE2515" s="21">
        <f t="shared" si="3662"/>
        <v>34183.328191512097</v>
      </c>
      <c r="AF2515" s="10" cm="1">
        <f t="array" ref="AF2515">Lair(100000000/AE2515)</f>
        <v>2924.5467886068473</v>
      </c>
      <c r="AG2515" s="10">
        <f t="shared" si="3663"/>
        <v>1.0844208645094815E-2</v>
      </c>
      <c r="AH2515" s="10" t="b">
        <f t="shared" si="3658"/>
        <v>1</v>
      </c>
      <c r="AI2515" s="10">
        <f t="shared" si="3664"/>
        <v>2924.547</v>
      </c>
      <c r="AJ2515">
        <v>3.0000000000000001E-3</v>
      </c>
      <c r="AK2515" s="3" cm="1">
        <f t="array" ref="AK2515">100000000/Lvac($AA2515)</f>
        <v>34183.325720772205</v>
      </c>
      <c r="AL2515" s="21">
        <f t="shared" si="3684"/>
        <v>3.5065251870568886E-2</v>
      </c>
      <c r="AM2515" s="21"/>
      <c r="AN2515" s="21"/>
      <c r="AO2515" s="21"/>
      <c r="AP2515" s="21"/>
      <c r="AS2515" s="3">
        <f t="shared" si="3665"/>
        <v>-4.279227796359919E-3</v>
      </c>
      <c r="AT2515" s="3" cm="1">
        <f t="array" ref="AT2515">AS2515-(100000000/LvacE($A2515)-$E2515)</f>
        <v>-5.0171736802440137E-5</v>
      </c>
      <c r="BB2515"/>
      <c r="BC2515"/>
      <c r="BD2515"/>
      <c r="BE2515"/>
      <c r="BF2515"/>
      <c r="BG2515"/>
      <c r="BH2515"/>
      <c r="BI2515"/>
      <c r="BJ2515"/>
      <c r="BN2515" s="16" cm="1">
        <f t="array" ref="BN2515">$C2515*EXP(poly_from_str(100000000/$E2515,BN$4342))</f>
        <v>0</v>
      </c>
      <c r="BO2515" s="16"/>
      <c r="BY2515" t="e">
        <v>#N/A</v>
      </c>
    </row>
    <row r="2516" spans="1:77" hidden="1" x14ac:dyDescent="0.25">
      <c r="A2516">
        <v>2924.5259999999998</v>
      </c>
      <c r="B2516" s="2" t="str">
        <f t="shared" si="3657"/>
        <v/>
      </c>
      <c r="C2516">
        <v>0</v>
      </c>
      <c r="E2516">
        <v>34183.57</v>
      </c>
      <c r="R2516">
        <v>25</v>
      </c>
      <c r="S2516" t="s">
        <v>22</v>
      </c>
      <c r="AA2516" s="10">
        <f t="shared" si="3659"/>
        <v>2924.5259999999998</v>
      </c>
      <c r="AB2516" s="3" cm="1">
        <f t="array" ref="AB2516">100000000/Lvac(AA2516)</f>
        <v>34183.571168204275</v>
      </c>
      <c r="AC2516" s="28">
        <f t="shared" si="3660"/>
        <v>3.4193575300749593E-7</v>
      </c>
      <c r="AD2516" s="28">
        <f t="shared" si="3661"/>
        <v>2.9253818890933973E-7</v>
      </c>
      <c r="AE2516" s="21">
        <f t="shared" si="3662"/>
        <v>34183.570493698477</v>
      </c>
      <c r="AF2516" s="10" cm="1">
        <f t="array" ref="AF2516">Lair(100000000/AE2516)</f>
        <v>2924.5260577089771</v>
      </c>
      <c r="AG2516" s="10">
        <f t="shared" si="3663"/>
        <v>1.0844292573942628E-2</v>
      </c>
      <c r="AH2516" s="10" t="b">
        <f t="shared" si="3658"/>
        <v>1</v>
      </c>
      <c r="AI2516" s="10">
        <f t="shared" si="3664"/>
        <v>2924.5259999999998</v>
      </c>
      <c r="AJ2516">
        <v>3.0000000000000001E-3</v>
      </c>
      <c r="AK2516" s="3" cm="1">
        <f t="array" ref="AK2516">100000000/Lvac($AA2516)</f>
        <v>34183.571168204275</v>
      </c>
      <c r="AL2516" s="21">
        <f t="shared" si="3684"/>
        <v>3.5065755443655769E-2</v>
      </c>
      <c r="AM2516" s="21"/>
      <c r="AN2516" s="21"/>
      <c r="AO2516" s="21"/>
      <c r="AP2516" s="21"/>
      <c r="AS2516" s="3">
        <f t="shared" si="3665"/>
        <v>1.1682042750180699E-3</v>
      </c>
      <c r="AT2516" s="3" cm="1">
        <f t="array" ref="AT2516">AS2516-(100000000/LvacE($A2516)-$E2516)</f>
        <v>-5.0170739996246994E-5</v>
      </c>
      <c r="BB2516"/>
      <c r="BC2516"/>
      <c r="BD2516"/>
      <c r="BE2516"/>
      <c r="BF2516"/>
      <c r="BG2516"/>
      <c r="BH2516"/>
      <c r="BI2516"/>
      <c r="BJ2516"/>
      <c r="BN2516" s="16" cm="1">
        <f t="array" ref="BN2516">$C2516*EXP(poly_from_str(100000000/$E2516,BN$4342))</f>
        <v>0</v>
      </c>
      <c r="BO2516" s="16"/>
      <c r="BY2516" t="e">
        <v>#N/A</v>
      </c>
    </row>
    <row r="2517" spans="1:77" hidden="1" x14ac:dyDescent="0.25">
      <c r="A2517">
        <v>2924.3519999999999</v>
      </c>
      <c r="B2517" s="2" t="str">
        <f t="shared" si="3657"/>
        <v/>
      </c>
      <c r="C2517">
        <v>5</v>
      </c>
      <c r="E2517">
        <v>34185.599999999999</v>
      </c>
      <c r="R2517">
        <v>25</v>
      </c>
      <c r="S2517" t="s">
        <v>22</v>
      </c>
      <c r="AA2517" s="10">
        <f t="shared" si="3659"/>
        <v>2924.3519999999999</v>
      </c>
      <c r="AB2517" s="3" cm="1">
        <f t="array" ref="AB2517">100000000/Lvac(AA2517)</f>
        <v>34185.605011098181</v>
      </c>
      <c r="AC2517" s="28">
        <f t="shared" si="3660"/>
        <v>3.4195609830827479E-7</v>
      </c>
      <c r="AD2517" s="28">
        <f t="shared" si="3661"/>
        <v>2.9252078460374043E-7</v>
      </c>
      <c r="AE2517" s="21">
        <f t="shared" si="3662"/>
        <v>34185.602117464958</v>
      </c>
      <c r="AF2517" s="10" cm="1">
        <f t="array" ref="AF2517">Lair(100000000/AE2517)</f>
        <v>2924.3522475423601</v>
      </c>
      <c r="AG2517" s="10">
        <f t="shared" si="3663"/>
        <v>1.0844988053951472E-2</v>
      </c>
      <c r="AH2517" s="10" t="b">
        <f t="shared" si="3658"/>
        <v>1</v>
      </c>
      <c r="AI2517" s="10">
        <f t="shared" si="3664"/>
        <v>2924.3519999999999</v>
      </c>
      <c r="AJ2517">
        <v>3.0000000000000001E-3</v>
      </c>
      <c r="AK2517" s="3" cm="1">
        <f t="array" ref="AK2517">100000000/Lvac($AA2517)</f>
        <v>34185.605011098181</v>
      </c>
      <c r="AL2517" s="21">
        <f t="shared" si="3684"/>
        <v>3.5069928323708824E-2</v>
      </c>
      <c r="AM2517" s="21"/>
      <c r="AN2517" s="21"/>
      <c r="AO2517" s="21"/>
      <c r="AP2517" s="21"/>
      <c r="AS2517" s="3">
        <f t="shared" si="3665"/>
        <v>5.0110981828765944E-3</v>
      </c>
      <c r="AT2517" s="3" cm="1">
        <f t="array" ref="AT2517">AS2517-(100000000/LvacE($A2517)-$E2517)</f>
        <v>-5.0162452680524439E-5</v>
      </c>
      <c r="BB2517"/>
      <c r="BC2517"/>
      <c r="BD2517"/>
      <c r="BE2517"/>
      <c r="BF2517"/>
      <c r="BG2517"/>
      <c r="BH2517"/>
      <c r="BI2517"/>
      <c r="BJ2517"/>
      <c r="BN2517" s="16" cm="1">
        <f t="array" ref="BN2517">$C2517*EXP(poly_from_str(100000000/$E2517,BN$4342))</f>
        <v>8.5616661708815744</v>
      </c>
      <c r="BO2517" s="16"/>
      <c r="BY2517" t="e">
        <v>#N/A</v>
      </c>
    </row>
    <row r="2518" spans="1:77" hidden="1" x14ac:dyDescent="0.25">
      <c r="A2518">
        <v>2921.5450000000001</v>
      </c>
      <c r="B2518" s="2" t="str">
        <f t="shared" si="3657"/>
        <v/>
      </c>
      <c r="C2518">
        <v>7</v>
      </c>
      <c r="E2518">
        <v>34218.449999999997</v>
      </c>
      <c r="F2518">
        <v>27138</v>
      </c>
      <c r="G2518" t="s">
        <v>5</v>
      </c>
      <c r="H2518" s="5" t="s">
        <v>8</v>
      </c>
      <c r="I2518">
        <v>61357</v>
      </c>
      <c r="J2518" t="s">
        <v>3</v>
      </c>
      <c r="K2518" s="5" t="s">
        <v>4</v>
      </c>
      <c r="L2518">
        <v>27138.55</v>
      </c>
      <c r="M2518" t="str">
        <f>$G2518&amp;""</f>
        <v>e</v>
      </c>
      <c r="N2518" t="str">
        <f>$H2518&amp;""</f>
        <v>7/2</v>
      </c>
      <c r="O2518">
        <v>61357.04</v>
      </c>
      <c r="P2518" t="str">
        <f>$J2518&amp;""</f>
        <v>o</v>
      </c>
      <c r="Q2518" t="str">
        <f>$K2518&amp;""</f>
        <v>9/2</v>
      </c>
      <c r="R2518">
        <v>25</v>
      </c>
      <c r="AA2518" s="10">
        <f t="shared" si="3659"/>
        <v>2921.5450000000001</v>
      </c>
      <c r="AB2518" s="3" cm="1">
        <f t="array" ref="AB2518">100000000/Lvac(AA2518)</f>
        <v>34218.448814054391</v>
      </c>
      <c r="AC2518" s="28">
        <f t="shared" si="3660"/>
        <v>3.4228464733557072E-7</v>
      </c>
      <c r="AD2518" s="28">
        <f t="shared" si="3661"/>
        <v>2.9224001515500446E-7</v>
      </c>
      <c r="AE2518" s="21">
        <f t="shared" si="3662"/>
        <v>34218.449499983879</v>
      </c>
      <c r="AF2518" s="10" cm="1">
        <f t="array" ref="AF2518">Lair(100000000/AE2518)</f>
        <v>2921.5449414332124</v>
      </c>
      <c r="AG2518" s="10">
        <f t="shared" si="3663"/>
        <v>1.0856224842344442E-2</v>
      </c>
      <c r="AH2518" s="10" t="b">
        <f t="shared" si="3658"/>
        <v>1</v>
      </c>
      <c r="AI2518" s="10">
        <f>$AF2518</f>
        <v>2921.5449414332124</v>
      </c>
      <c r="AJ2518">
        <v>3.0000000000000001E-3</v>
      </c>
      <c r="AK2518" s="3" cm="1">
        <f t="array" ref="AK2518">100000000/Lvac($AA2518)</f>
        <v>34218.448814054391</v>
      </c>
      <c r="AL2518" s="21">
        <f t="shared" si="3684"/>
        <v>3.5137349758447969E-2</v>
      </c>
      <c r="AM2518" s="10" cm="1">
        <f t="array" ref="AM2518">Lvac($AI2518)-$BA2518</f>
        <v>3.4588683165566181E-3</v>
      </c>
      <c r="AN2518" s="10">
        <f>$AK2518-($AX2518-$AW2518)</f>
        <v>-4.1185945614415687E-2</v>
      </c>
      <c r="AO2518" s="3">
        <f>AM2518/AJ2518</f>
        <v>1.1529561055188726</v>
      </c>
      <c r="AP2518" s="3">
        <v>1.1724831974788685</v>
      </c>
      <c r="AS2518" s="3">
        <f t="shared" si="3665"/>
        <v>-1.185945606266614E-3</v>
      </c>
      <c r="AT2518" s="3" cm="1">
        <f t="array" ref="AT2518">AS2518-(100000000/LvacE($A2518)-$E2518)</f>
        <v>-5.0027389079332352E-5</v>
      </c>
      <c r="AU2518" t="s">
        <v>4718</v>
      </c>
      <c r="AV2518" t="s">
        <v>4898</v>
      </c>
      <c r="AW2518" s="3">
        <v>27138.55</v>
      </c>
      <c r="AX2518" s="3">
        <v>61357.04</v>
      </c>
      <c r="AY2518" s="3"/>
      <c r="AZ2518" s="10" cm="1">
        <f t="array" ref="AZ2518">Lair(100000000/($AX2518-$AW2518))</f>
        <v>2921.5414834203361</v>
      </c>
      <c r="BA2518" s="10">
        <f>100000000/($AX2518-$AW2518)</f>
        <v>2922.396634100452</v>
      </c>
      <c r="BB2518" s="12">
        <v>13500000</v>
      </c>
      <c r="BC2518" s="3">
        <v>0.11</v>
      </c>
      <c r="BD2518" s="12" cm="1">
        <f t="array" ref="BD2518">SfromgA($BB2518,$BA2518,"")</f>
        <v>0.16629707305758412</v>
      </c>
      <c r="BE2518" s="29">
        <f>(10^MAX(0.05, -0.312925054856973*((LN($BD2518))^(1/3)) + 0.454808404431693)-1)*100</f>
        <v>583.97182770569782</v>
      </c>
      <c r="BG2518" s="3"/>
      <c r="BH2518" s="3"/>
      <c r="BI2518" s="12">
        <f>IF($BB2518="",$BF2518,$BB2518)</f>
        <v>13500000</v>
      </c>
      <c r="BJ2518" s="29">
        <f>IF($BB2518="",$BH2518,$BE2518)</f>
        <v>583.97182770569782</v>
      </c>
      <c r="BK2518" s="3">
        <f>LN(BN2518*100000000/($AX2518-$AW2518)/$BI2518)</f>
        <v>-5.961166027282748</v>
      </c>
      <c r="BL2518" s="13">
        <f>EXP(BK$4341*$AX2518+BK$4342)*$BI2518/(100000000/($AX2518-$AW2518))</f>
        <v>4.9041986058255018</v>
      </c>
      <c r="BM2518" s="3">
        <f t="shared" ref="BM2518" si="3685">LN(BL2518/$C2518)</f>
        <v>-0.35581845250052879</v>
      </c>
      <c r="BN2518" s="16" cm="1">
        <f t="array" ref="BN2518">$C2518*EXP(poly_from_str(100000000/$E2518,BN$4342))</f>
        <v>11.904004931988187</v>
      </c>
      <c r="BO2518" s="3">
        <f>LN($C2518)</f>
        <v>1.9459101490553132</v>
      </c>
      <c r="BP2518" s="13">
        <f>LN(BL2518/BN2518)</f>
        <v>-0.88678319584938936</v>
      </c>
      <c r="BY2518">
        <v>11470</v>
      </c>
    </row>
    <row r="2519" spans="1:77" hidden="1" x14ac:dyDescent="0.25">
      <c r="A2519">
        <v>2920.069</v>
      </c>
      <c r="B2519" s="2" t="str">
        <f t="shared" si="3657"/>
        <v/>
      </c>
      <c r="C2519">
        <v>2</v>
      </c>
      <c r="D2519" t="s">
        <v>1155</v>
      </c>
      <c r="E2519">
        <v>34235.74</v>
      </c>
      <c r="R2519">
        <v>25</v>
      </c>
      <c r="S2519" t="s">
        <v>22</v>
      </c>
      <c r="AA2519" s="10">
        <f t="shared" si="3659"/>
        <v>2920.069</v>
      </c>
      <c r="AB2519" s="3" cm="1">
        <f t="array" ref="AB2519">100000000/Lvac(AA2519)</f>
        <v>34235.744343649407</v>
      </c>
      <c r="AC2519" s="28">
        <f t="shared" si="3660"/>
        <v>3.4245766110321366E-7</v>
      </c>
      <c r="AD2519" s="28">
        <f t="shared" si="3661"/>
        <v>2.9209237864445497E-7</v>
      </c>
      <c r="AE2519" s="21">
        <f t="shared" si="3662"/>
        <v>34235.741829220446</v>
      </c>
      <c r="AF2519" s="10" cm="1">
        <f t="array" ref="AF2519">Lair(100000000/AE2519)</f>
        <v>2920.0692144729105</v>
      </c>
      <c r="AG2519" s="10">
        <f t="shared" si="3663"/>
        <v>1.0862146467026875E-2</v>
      </c>
      <c r="AH2519" s="10" t="b">
        <f t="shared" si="3658"/>
        <v>1</v>
      </c>
      <c r="AI2519" s="10">
        <f t="shared" si="3664"/>
        <v>2920.069</v>
      </c>
      <c r="AJ2519">
        <v>7.0000000000000001E-3</v>
      </c>
      <c r="AK2519" s="3" cm="1">
        <f t="array" ref="AK2519">100000000/Lvac($AA2519)</f>
        <v>34235.744343649407</v>
      </c>
      <c r="AL2519" s="21">
        <f t="shared" si="3684"/>
        <v>8.2070050538376266E-2</v>
      </c>
      <c r="AM2519" s="21"/>
      <c r="AN2519" s="21"/>
      <c r="AO2519" s="21"/>
      <c r="AP2519" s="21"/>
      <c r="AS2519" s="3">
        <f t="shared" si="3665"/>
        <v>4.343649408838246E-3</v>
      </c>
      <c r="AT2519" s="3" cm="1">
        <f t="array" ref="AT2519">AS2519-(100000000/LvacE($A2519)-$E2519)</f>
        <v>-4.9955306167248636E-5</v>
      </c>
      <c r="BB2519"/>
      <c r="BC2519"/>
      <c r="BD2519"/>
      <c r="BE2519"/>
      <c r="BF2519"/>
      <c r="BG2519"/>
      <c r="BH2519"/>
      <c r="BI2519"/>
      <c r="BJ2519"/>
      <c r="BN2519" s="16" cm="1">
        <f t="array" ref="BN2519">$C2519*EXP(poly_from_str(100000000/$E2519,BN$4342))</f>
        <v>3.3886376317746274</v>
      </c>
      <c r="BO2519" s="16"/>
      <c r="BY2519" t="e">
        <v>#N/A</v>
      </c>
    </row>
    <row r="2520" spans="1:77" hidden="1" x14ac:dyDescent="0.25">
      <c r="A2520">
        <v>2916.183</v>
      </c>
      <c r="B2520" s="2" t="str">
        <f t="shared" si="3657"/>
        <v/>
      </c>
      <c r="C2520">
        <v>9</v>
      </c>
      <c r="D2520" t="s">
        <v>14</v>
      </c>
      <c r="E2520">
        <v>34281.360000000001</v>
      </c>
      <c r="F2520">
        <v>34520</v>
      </c>
      <c r="G2520" t="s">
        <v>5</v>
      </c>
      <c r="H2520" s="5" t="s">
        <v>18</v>
      </c>
      <c r="I2520">
        <v>68801</v>
      </c>
      <c r="J2520" t="s">
        <v>3</v>
      </c>
      <c r="K2520" s="5" t="s">
        <v>8</v>
      </c>
      <c r="L2520">
        <v>34520.269999999997</v>
      </c>
      <c r="M2520" t="str">
        <f t="shared" ref="M2520:M2521" si="3686">$G2520&amp;""</f>
        <v>e</v>
      </c>
      <c r="N2520" t="str">
        <f t="shared" ref="N2520:N2521" si="3687">$H2520&amp;""</f>
        <v>5/2</v>
      </c>
      <c r="O2520">
        <v>68801.67</v>
      </c>
      <c r="P2520" t="str">
        <f t="shared" ref="P2520:P2521" si="3688">$J2520&amp;""</f>
        <v>o</v>
      </c>
      <c r="Q2520" t="str">
        <f t="shared" ref="Q2520:Q2521" si="3689">$K2520&amp;""</f>
        <v>7/2</v>
      </c>
      <c r="R2520">
        <v>25</v>
      </c>
      <c r="AA2520" s="10">
        <f t="shared" si="3659"/>
        <v>2916.183</v>
      </c>
      <c r="AB2520" s="3" cm="1">
        <f t="array" ref="AB2520">100000000/Lvac(AA2520)</f>
        <v>34281.363583620347</v>
      </c>
      <c r="AC2520" s="28">
        <f t="shared" si="3660"/>
        <v>3.4291400779717873E-7</v>
      </c>
      <c r="AD2520" s="28">
        <f t="shared" si="3661"/>
        <v>2.9170368254482166E-7</v>
      </c>
      <c r="AE2520" s="21">
        <f t="shared" si="3662"/>
        <v>34281.361504501619</v>
      </c>
      <c r="AF2520" s="10" cm="1">
        <f t="array" ref="AF2520">Lair(100000000/AE2520)</f>
        <v>2916.1831768706511</v>
      </c>
      <c r="AG2520" s="10">
        <f t="shared" si="3663"/>
        <v>1.0877779889605754E-2</v>
      </c>
      <c r="AH2520" s="10" t="b">
        <f t="shared" si="3658"/>
        <v>1</v>
      </c>
      <c r="AI2520" s="10">
        <f t="shared" ref="AI2520:AI2521" si="3690">$AF2520</f>
        <v>2916.1831768706511</v>
      </c>
      <c r="AJ2520">
        <v>7.0000000000000001E-3</v>
      </c>
      <c r="AK2520" s="3" cm="1">
        <f t="array" ref="AK2520">100000000/Lvac($AA2520)</f>
        <v>34281.363583620347</v>
      </c>
      <c r="AL2520" s="21">
        <f t="shared" si="3684"/>
        <v>8.228891346354078E-2</v>
      </c>
      <c r="AM2520" s="10" cm="1">
        <f t="array" ref="AM2520">Lvac($AI2520)-$BA2520</f>
        <v>3.2756186506048834E-3</v>
      </c>
      <c r="AN2520" s="10">
        <f t="shared" ref="AN2520:AN2521" si="3691">$AK2520-($AX2520-$AW2520)</f>
        <v>-3.6416379654838238E-2</v>
      </c>
      <c r="AO2520" s="3">
        <f t="shared" ref="AO2520:AO2521" si="3692">AM2520/AJ2520</f>
        <v>0.46794552151498336</v>
      </c>
      <c r="AP2520" s="3">
        <v>0.44267203832402757</v>
      </c>
      <c r="AS2520" s="3">
        <f t="shared" si="3665"/>
        <v>3.583620346034877E-3</v>
      </c>
      <c r="AT2520" s="3" cm="1">
        <f t="array" ref="AT2520">AS2520-(100000000/LvacE($A2520)-$E2520)</f>
        <v>-4.9762078560888767E-5</v>
      </c>
      <c r="AU2520" t="s">
        <v>4717</v>
      </c>
      <c r="AV2520" t="s">
        <v>4852</v>
      </c>
      <c r="AW2520" s="3">
        <v>34520.269999999997</v>
      </c>
      <c r="AX2520" s="3">
        <v>68801.67</v>
      </c>
      <c r="AY2520" s="3"/>
      <c r="AZ2520" s="10" cm="1">
        <f t="array" ref="AZ2520">Lair(100000000/($AX2520-$AW2520))</f>
        <v>2916.1799020616977</v>
      </c>
      <c r="BA2520" s="10">
        <f t="shared" ref="BA2520:BA2521" si="3693">100000000/($AX2520-$AW2520)</f>
        <v>2917.0337267439486</v>
      </c>
      <c r="BB2520" s="12">
        <v>22700000</v>
      </c>
      <c r="BC2520" s="3">
        <v>9.8000000000000004E-2</v>
      </c>
      <c r="BD2520" s="12" cm="1">
        <f t="array" ref="BD2520">SfromgA($BB2520,$BA2520,"")</f>
        <v>0.27808884510717141</v>
      </c>
      <c r="BE2520" s="29">
        <f t="shared" ref="BE2520:BE2521" si="3694">(10^MAX(0.05, -0.312925054856973*((LN($BD2520))^(1/3)) + 0.454808404431693)-1)*100</f>
        <v>523.09707804432287</v>
      </c>
      <c r="BG2520" s="3"/>
      <c r="BH2520" s="3"/>
      <c r="BI2520" s="12">
        <f t="shared" ref="BI2520:BI2521" si="3695">IF($BB2520="",$BF2520,$BB2520)</f>
        <v>22700000</v>
      </c>
      <c r="BJ2520" s="29">
        <f t="shared" ref="BJ2520:BJ2521" si="3696">IF($BB2520="",$BH2520,$BE2520)</f>
        <v>523.09707804432287</v>
      </c>
      <c r="BK2520" s="3">
        <f t="shared" ref="BK2520:BK2521" si="3697">LN(BN2520*100000000/($AX2520-$AW2520)/$BI2520)</f>
        <v>-6.2449541532385524</v>
      </c>
      <c r="BL2520" s="13">
        <f>EXP(BK$4341*$AX2520+BK$4342)*$BI2520/(100000000/($AX2520-$AW2520))</f>
        <v>4.6924723307802951</v>
      </c>
      <c r="BM2520" s="3">
        <f t="shared" ref="BM2520:BM2521" si="3698">LN(BL2520/$C2520)</f>
        <v>-0.65126498435237157</v>
      </c>
      <c r="BN2520" s="16" cm="1">
        <f t="array" ref="BN2520">$C2520*EXP(poly_from_str(100000000/$E2520,BN$4342))</f>
        <v>15.098551276711444</v>
      </c>
      <c r="BO2520" s="3">
        <f t="shared" ref="BO2520:BO2521" si="3699">LN($C2520)</f>
        <v>2.1972245773362196</v>
      </c>
      <c r="BP2520" s="13">
        <f t="shared" ref="BP2520:BP2521" si="3700">LN(BL2520/BN2520)</f>
        <v>-1.1686392042946689</v>
      </c>
      <c r="BY2520">
        <v>14573</v>
      </c>
    </row>
    <row r="2521" spans="1:77" hidden="1" x14ac:dyDescent="0.25">
      <c r="A2521">
        <v>2915.8870000000002</v>
      </c>
      <c r="B2521" s="2" t="str">
        <f t="shared" si="3657"/>
        <v/>
      </c>
      <c r="C2521">
        <v>6</v>
      </c>
      <c r="E2521">
        <v>34284.839999999997</v>
      </c>
      <c r="F2521">
        <v>28936</v>
      </c>
      <c r="G2521" t="s">
        <v>5</v>
      </c>
      <c r="H2521" s="5" t="s">
        <v>19</v>
      </c>
      <c r="I2521">
        <v>63221</v>
      </c>
      <c r="J2521" t="s">
        <v>3</v>
      </c>
      <c r="K2521" s="5" t="s">
        <v>19</v>
      </c>
      <c r="L2521">
        <v>28936.46</v>
      </c>
      <c r="M2521" t="str">
        <f t="shared" si="3686"/>
        <v>e</v>
      </c>
      <c r="N2521" t="str">
        <f t="shared" si="3687"/>
        <v>3/2</v>
      </c>
      <c r="O2521">
        <v>63221.279999999999</v>
      </c>
      <c r="P2521" t="str">
        <f t="shared" si="3688"/>
        <v>o</v>
      </c>
      <c r="Q2521" t="str">
        <f t="shared" si="3689"/>
        <v>3/2</v>
      </c>
      <c r="R2521">
        <v>25</v>
      </c>
      <c r="AA2521" s="10">
        <f t="shared" si="3659"/>
        <v>2915.8870000000002</v>
      </c>
      <c r="AB2521" s="3" cm="1">
        <f t="array" ref="AB2521">100000000/Lvac(AA2521)</f>
        <v>34284.843424087834</v>
      </c>
      <c r="AC2521" s="28">
        <f t="shared" si="3660"/>
        <v>3.4294881797545652E-7</v>
      </c>
      <c r="AD2521" s="28">
        <f t="shared" si="3661"/>
        <v>2.9167407522632009E-7</v>
      </c>
      <c r="AE2521" s="21">
        <f t="shared" si="3662"/>
        <v>34284.841437186908</v>
      </c>
      <c r="AF2521" s="10" cm="1">
        <f t="array" ref="AF2521">Lair(100000000/AE2521)</f>
        <v>2915.8871689913726</v>
      </c>
      <c r="AG2521" s="10">
        <f t="shared" si="3663"/>
        <v>1.0878973263382264E-2</v>
      </c>
      <c r="AH2521" s="10" t="b">
        <f t="shared" si="3658"/>
        <v>1</v>
      </c>
      <c r="AI2521" s="10">
        <f t="shared" si="3690"/>
        <v>2915.8871689913726</v>
      </c>
      <c r="AJ2521">
        <v>3.0000000000000001E-3</v>
      </c>
      <c r="AK2521" s="3" cm="1">
        <f t="array" ref="AK2521">100000000/Lvac($AA2521)</f>
        <v>34284.843424087834</v>
      </c>
      <c r="AL2521" s="21">
        <f t="shared" si="3684"/>
        <v>3.5273837535984516E-2</v>
      </c>
      <c r="AM2521" s="10" cm="1">
        <f t="array" ref="AM2521">Lvac($AI2521)-$BA2521</f>
        <v>-1.8237435779155931E-3</v>
      </c>
      <c r="AN2521" s="10">
        <f t="shared" si="3691"/>
        <v>2.3424087834428065E-2</v>
      </c>
      <c r="AO2521" s="3">
        <f t="shared" si="3692"/>
        <v>-0.60791452597186435</v>
      </c>
      <c r="AP2521" s="3">
        <v>-0.66425891084994271</v>
      </c>
      <c r="AS2521" s="3">
        <f t="shared" si="3665"/>
        <v>3.4240878376294859E-3</v>
      </c>
      <c r="AT2521" s="3" cm="1">
        <f t="array" ref="AT2521">AS2521-(100000000/LvacE($A2521)-$E2521)</f>
        <v>-4.9747148295864463E-5</v>
      </c>
      <c r="AU2521" t="s">
        <v>4796</v>
      </c>
      <c r="AV2521" t="s">
        <v>4702</v>
      </c>
      <c r="AW2521" s="3">
        <v>28936.46</v>
      </c>
      <c r="AX2521" s="3">
        <v>63221.279999999999</v>
      </c>
      <c r="AY2521" s="3"/>
      <c r="AZ2521" s="10" cm="1">
        <f t="array" ref="AZ2521">Lair(100000000/($AX2521-$AW2521))</f>
        <v>2915.888992284154</v>
      </c>
      <c r="BA2521" s="10">
        <f t="shared" si="3693"/>
        <v>2916.7427450399332</v>
      </c>
      <c r="BB2521" s="12">
        <v>8950000</v>
      </c>
      <c r="BC2521" s="3">
        <v>6.7000000000000004E-2</v>
      </c>
      <c r="BD2521" s="12" cm="1">
        <f t="array" ref="BD2521">SfromgA($BB2521,$BA2521,"")</f>
        <v>0.1096101505153927</v>
      </c>
      <c r="BE2521" s="29">
        <f t="shared" si="3694"/>
        <v>628.55526654417758</v>
      </c>
      <c r="BG2521" s="3"/>
      <c r="BH2521" s="3"/>
      <c r="BI2521" s="12">
        <f t="shared" si="3695"/>
        <v>8950000</v>
      </c>
      <c r="BJ2521" s="29">
        <f t="shared" si="3696"/>
        <v>628.55526654417758</v>
      </c>
      <c r="BK2521" s="3">
        <f t="shared" si="3697"/>
        <v>-5.7205744029615069</v>
      </c>
      <c r="BL2521" s="13">
        <f>EXP(BK$4341*$AX2521+BK$4342)*$BI2521/(100000000/($AX2521-$AW2521))</f>
        <v>2.8273697155580466</v>
      </c>
      <c r="BM2521" s="3">
        <f t="shared" si="3698"/>
        <v>-0.75241261889140854</v>
      </c>
      <c r="BN2521" s="16" cm="1">
        <f t="array" ref="BN2521">$C2521*EXP(poly_from_str(100000000/$E2521,BN$4342))</f>
        <v>10.057985669197786</v>
      </c>
      <c r="BO2521" s="3">
        <f t="shared" si="3699"/>
        <v>1.791759469228055</v>
      </c>
      <c r="BP2521" s="13">
        <f t="shared" si="3700"/>
        <v>-1.2690200625958246</v>
      </c>
      <c r="BY2521">
        <v>9708</v>
      </c>
    </row>
    <row r="2522" spans="1:77" hidden="1" x14ac:dyDescent="0.25">
      <c r="A2522">
        <v>2914.5419999999999</v>
      </c>
      <c r="B2522" s="2" t="str">
        <f t="shared" si="3657"/>
        <v/>
      </c>
      <c r="C2522">
        <v>0</v>
      </c>
      <c r="E2522">
        <v>34300.660000000003</v>
      </c>
      <c r="R2522">
        <v>25</v>
      </c>
      <c r="S2522" t="s">
        <v>22</v>
      </c>
      <c r="AA2522" s="10">
        <f t="shared" si="3659"/>
        <v>2914.5419999999999</v>
      </c>
      <c r="AB2522" s="3" cm="1">
        <f t="array" ref="AB2522">100000000/Lvac(AA2522)</f>
        <v>34300.664439135493</v>
      </c>
      <c r="AC2522" s="28">
        <f t="shared" si="3660"/>
        <v>3.4310708166154412E-7</v>
      </c>
      <c r="AD2522" s="28">
        <f t="shared" si="3661"/>
        <v>2.9153954197430812E-7</v>
      </c>
      <c r="AE2522" s="21">
        <f t="shared" si="3662"/>
        <v>34300.661861236265</v>
      </c>
      <c r="AF2522" s="10" cm="1">
        <f t="array" ref="AF2522">Lair(100000000/AE2522)</f>
        <v>2914.5422190551935</v>
      </c>
      <c r="AG2522" s="10">
        <f t="shared" si="3663"/>
        <v>1.0884400437381841E-2</v>
      </c>
      <c r="AH2522" s="10" t="b">
        <f t="shared" si="3658"/>
        <v>1</v>
      </c>
      <c r="AI2522" s="10">
        <f t="shared" si="3664"/>
        <v>2914.5419999999999</v>
      </c>
      <c r="AJ2522">
        <v>3.0000000000000001E-3</v>
      </c>
      <c r="AK2522" s="3" cm="1">
        <f t="array" ref="AK2522">100000000/Lvac($AA2522)</f>
        <v>34300.664439135493</v>
      </c>
      <c r="AL2522" s="21">
        <f t="shared" si="3684"/>
        <v>3.530640262429105E-2</v>
      </c>
      <c r="AM2522" s="21"/>
      <c r="AN2522" s="21"/>
      <c r="AO2522" s="21"/>
      <c r="AP2522" s="21"/>
      <c r="AS2522" s="3">
        <f t="shared" si="3665"/>
        <v>4.4391354895196855E-3</v>
      </c>
      <c r="AT2522" s="3" cm="1">
        <f t="array" ref="AT2522">AS2522-(100000000/LvacE($A2522)-$E2522)</f>
        <v>-4.9678950745146722E-5</v>
      </c>
      <c r="BB2522"/>
      <c r="BC2522"/>
      <c r="BD2522"/>
      <c r="BE2522"/>
      <c r="BF2522"/>
      <c r="BG2522"/>
      <c r="BH2522"/>
      <c r="BI2522"/>
      <c r="BJ2522"/>
      <c r="BN2522" s="16" cm="1">
        <f t="array" ref="BN2522">$C2522*EXP(poly_from_str(100000000/$E2522,BN$4342))</f>
        <v>0</v>
      </c>
      <c r="BO2522" s="16"/>
      <c r="BY2522" t="e">
        <v>#N/A</v>
      </c>
    </row>
    <row r="2523" spans="1:77" hidden="1" x14ac:dyDescent="0.25">
      <c r="A2523">
        <v>2914.52</v>
      </c>
      <c r="B2523" s="2" t="str">
        <f t="shared" si="3657"/>
        <v/>
      </c>
      <c r="C2523">
        <v>0</v>
      </c>
      <c r="E2523">
        <v>34300.92</v>
      </c>
      <c r="R2523">
        <v>25</v>
      </c>
      <c r="S2523" t="s">
        <v>22</v>
      </c>
      <c r="AA2523" s="10">
        <f t="shared" si="3659"/>
        <v>2914.52</v>
      </c>
      <c r="AB2523" s="3" cm="1">
        <f t="array" ref="AB2523">100000000/Lvac(AA2523)</f>
        <v>34300.923342904898</v>
      </c>
      <c r="AC2523" s="28">
        <f t="shared" si="3660"/>
        <v>3.4310967157542239E-7</v>
      </c>
      <c r="AD2523" s="28">
        <f t="shared" si="3661"/>
        <v>2.9153734143044543E-7</v>
      </c>
      <c r="AE2523" s="21">
        <f t="shared" si="3662"/>
        <v>34300.921401585227</v>
      </c>
      <c r="AF2523" s="10" cm="1">
        <f t="array" ref="AF2523">Lair(100000000/AE2523)</f>
        <v>2914.5201649597952</v>
      </c>
      <c r="AG2523" s="10">
        <f t="shared" si="3663"/>
        <v>1.0884489271458919E-2</v>
      </c>
      <c r="AH2523" s="10" t="b">
        <f t="shared" si="3658"/>
        <v>1</v>
      </c>
      <c r="AI2523" s="10">
        <f t="shared" si="3664"/>
        <v>2914.52</v>
      </c>
      <c r="AJ2523">
        <v>3.0000000000000001E-3</v>
      </c>
      <c r="AK2523" s="3" cm="1">
        <f t="array" ref="AK2523">100000000/Lvac($AA2523)</f>
        <v>34300.923342904898</v>
      </c>
      <c r="AL2523" s="21">
        <f t="shared" si="3684"/>
        <v>3.5306935628753512E-2</v>
      </c>
      <c r="AM2523" s="21"/>
      <c r="AN2523" s="21"/>
      <c r="AO2523" s="21"/>
      <c r="AP2523" s="21"/>
      <c r="AS2523" s="3">
        <f t="shared" si="3665"/>
        <v>3.3429048999096267E-3</v>
      </c>
      <c r="AT2523" s="3" cm="1">
        <f t="array" ref="AT2523">AS2523-(100000000/LvacE($A2523)-$E2523)</f>
        <v>-4.9677830247674137E-5</v>
      </c>
      <c r="BB2523"/>
      <c r="BC2523"/>
      <c r="BD2523"/>
      <c r="BE2523"/>
      <c r="BF2523"/>
      <c r="BG2523"/>
      <c r="BH2523"/>
      <c r="BI2523"/>
      <c r="BJ2523"/>
      <c r="BN2523" s="16" cm="1">
        <f t="array" ref="BN2523">$C2523*EXP(poly_from_str(100000000/$E2523,BN$4342))</f>
        <v>0</v>
      </c>
      <c r="BO2523" s="16"/>
      <c r="BY2523" t="e">
        <v>#N/A</v>
      </c>
    </row>
    <row r="2524" spans="1:77" hidden="1" x14ac:dyDescent="0.25">
      <c r="A2524">
        <v>2914.489</v>
      </c>
      <c r="B2524" s="2" t="str">
        <f t="shared" si="3657"/>
        <v/>
      </c>
      <c r="C2524">
        <v>100</v>
      </c>
      <c r="D2524" t="s">
        <v>170</v>
      </c>
      <c r="E2524">
        <v>34301.29</v>
      </c>
      <c r="F2524">
        <v>30994</v>
      </c>
      <c r="G2524" t="s">
        <v>5</v>
      </c>
      <c r="H2524" s="5" t="s">
        <v>4</v>
      </c>
      <c r="I2524">
        <v>65295</v>
      </c>
      <c r="J2524" t="s">
        <v>3</v>
      </c>
      <c r="K2524" s="5" t="s">
        <v>8</v>
      </c>
      <c r="L2524">
        <v>30994.55</v>
      </c>
      <c r="M2524" t="str">
        <f t="shared" ref="M2524:M2525" si="3701">$G2524&amp;""</f>
        <v>e</v>
      </c>
      <c r="N2524" t="str">
        <f t="shared" ref="N2524:N2525" si="3702">$H2524&amp;""</f>
        <v>9/2</v>
      </c>
      <c r="O2524">
        <v>65295.9</v>
      </c>
      <c r="P2524" t="str">
        <f t="shared" ref="P2524:P2525" si="3703">$J2524&amp;""</f>
        <v>o</v>
      </c>
      <c r="Q2524" t="str">
        <f t="shared" ref="Q2524:Q2525" si="3704">$K2524&amp;""</f>
        <v>7/2</v>
      </c>
      <c r="R2524">
        <v>25</v>
      </c>
      <c r="AA2524" s="10">
        <f t="shared" si="3659"/>
        <v>2914.489</v>
      </c>
      <c r="AB2524" s="3" cm="1">
        <f t="array" ref="AB2524">100000000/Lvac(AA2524)</f>
        <v>34301.288168486397</v>
      </c>
      <c r="AC2524" s="28">
        <f t="shared" si="3660"/>
        <v>3.431133210658884E-7</v>
      </c>
      <c r="AD2524" s="28">
        <f t="shared" si="3661"/>
        <v>2.9153424066409537E-7</v>
      </c>
      <c r="AE2524" s="21">
        <f t="shared" si="3662"/>
        <v>34301.289232117255</v>
      </c>
      <c r="AF2524" s="10" cm="1">
        <f t="array" ref="AF2524">Lair(100000000/AE2524)</f>
        <v>2914.4889096220045</v>
      </c>
      <c r="AG2524" s="10">
        <f t="shared" si="3663"/>
        <v>1.0884614450163716E-2</v>
      </c>
      <c r="AH2524" s="10" t="b">
        <f t="shared" si="3658"/>
        <v>1</v>
      </c>
      <c r="AI2524" s="10">
        <f t="shared" ref="AI2524:AI2525" si="3705">$AF2524</f>
        <v>2914.4889096220045</v>
      </c>
      <c r="AJ2524" s="10">
        <f t="shared" ref="AJ2524:AJ2525" si="3706">AL2524/AK2524*AI2524</f>
        <v>8.4967331119057844E-3</v>
      </c>
      <c r="AK2524" s="16" cm="1">
        <f t="array" ref="AK2524">100000000/Lvac($AA2524)-0</f>
        <v>34301.288168486397</v>
      </c>
      <c r="AL2524" s="16">
        <f>MAX(0.1,0.007/$AA2524*$AE2524)</f>
        <v>0.1</v>
      </c>
      <c r="AM2524" s="10" cm="1">
        <f t="array" ref="AM2524">Lvac($AI2524)-$BA2524</f>
        <v>5.164787393368897E-3</v>
      </c>
      <c r="AN2524" s="10">
        <f t="shared" ref="AN2524:AN2525" si="3707">$AK2524-($AX2524-$AW2524)</f>
        <v>-6.1831513608922251E-2</v>
      </c>
      <c r="AO2524" s="3">
        <f t="shared" ref="AO2524:AO2525" si="3708">AM2524/AJ2524</f>
        <v>0.60785566939037994</v>
      </c>
      <c r="AP2524" s="3">
        <v>0.61849507321612895</v>
      </c>
      <c r="AS2524" s="3">
        <f t="shared" si="3665"/>
        <v>-1.8315136039745994E-3</v>
      </c>
      <c r="AT2524" s="3" cm="1">
        <f t="array" ref="AT2524">AS2524-(100000000/LvacE($A2524)-$E2524)</f>
        <v>-4.967625136487186E-5</v>
      </c>
      <c r="AU2524" t="s">
        <v>4783</v>
      </c>
      <c r="AV2524" t="s">
        <v>4820</v>
      </c>
      <c r="AW2524" s="3">
        <v>30994.55</v>
      </c>
      <c r="AX2524" s="3">
        <v>65295.9</v>
      </c>
      <c r="AY2524" s="3"/>
      <c r="AZ2524" s="10" cm="1">
        <f t="array" ref="AZ2524">Lair(100000000/($AX2524-$AW2524))</f>
        <v>2914.4837461110787</v>
      </c>
      <c r="BA2524" s="10">
        <f t="shared" ref="BA2524:BA2525" si="3709">100000000/($AX2524-$AW2524)</f>
        <v>2915.3371514532223</v>
      </c>
      <c r="BB2524" s="12">
        <v>898000000</v>
      </c>
      <c r="BC2524" s="3">
        <v>0.66500000000000004</v>
      </c>
      <c r="BD2524" s="12" cm="1">
        <f t="array" ref="BD2524">SfromgA($BB2524,$BA2524,"")</f>
        <v>10.981863916723583</v>
      </c>
      <c r="BE2524" s="29">
        <f t="shared" ref="BE2524:BE2525" si="3710">(10^MAX(0.05, -0.312925054856973*((LN($BD2524))^(1/3)) + 0.454808404431693)-1)*100</f>
        <v>12.201845430196357</v>
      </c>
      <c r="BF2524" s="12">
        <v>821797192.49661517</v>
      </c>
      <c r="BG2524" s="12" cm="1">
        <f t="array" ref="BG2524">SfromgA($BF2524,$BA2524,"")</f>
        <v>10.049960952275415</v>
      </c>
      <c r="BH2524" s="29">
        <f>(10^MAX(0.05, -0.312925054856973*((LN($BG2524))^(1/3)) + 0.454808404431693)-1)*100</f>
        <v>12.201845430196357</v>
      </c>
      <c r="BI2524" s="12">
        <f>IF($BB2524="",$BF2524,$BB2524)</f>
        <v>898000000</v>
      </c>
      <c r="BJ2524" s="29">
        <f>IF($BB2524="",$BH2524,$BE2524)</f>
        <v>12.201845430196357</v>
      </c>
      <c r="BK2524" s="3">
        <f t="shared" ref="BK2524:BK2525" si="3711">LN(BN2524*100000000/($AX2524-$AW2524)/$BI2524)</f>
        <v>-7.5198080367810736</v>
      </c>
      <c r="BL2524" s="13">
        <f>EXP(BK$4341*$AX2524+BK$4342)*$BI2524/(100000000/($AX2524-$AW2524))</f>
        <v>242.43059433842143</v>
      </c>
      <c r="BM2524" s="3">
        <f t="shared" ref="BM2524:BM2525" si="3712">LN(BL2524/$C2524)</f>
        <v>0.88554527451013265</v>
      </c>
      <c r="BN2524" s="16" cm="1">
        <f t="array" ref="BN2524">$C2524*EXP(poly_from_str(100000000/$E2524,BN$4342))</f>
        <v>167.02305161489542</v>
      </c>
      <c r="BO2524" s="3">
        <f t="shared" ref="BO2524:BO2525" si="3713">LN($C2524)</f>
        <v>4.6051701859880918</v>
      </c>
      <c r="BP2524" s="13">
        <f>LN(BL2524/BN2524)</f>
        <v>0.37258362398510442</v>
      </c>
      <c r="BY2524">
        <v>161290</v>
      </c>
    </row>
    <row r="2525" spans="1:77" hidden="1" x14ac:dyDescent="0.25">
      <c r="A2525">
        <v>2914.143</v>
      </c>
      <c r="B2525" s="2" t="str">
        <f t="shared" si="3657"/>
        <v/>
      </c>
      <c r="C2525">
        <v>10</v>
      </c>
      <c r="D2525" t="s">
        <v>134</v>
      </c>
      <c r="E2525">
        <v>34305.360000000001</v>
      </c>
      <c r="F2525">
        <v>33659</v>
      </c>
      <c r="G2525" t="s">
        <v>5</v>
      </c>
      <c r="H2525" s="5" t="s">
        <v>18</v>
      </c>
      <c r="I2525">
        <v>67965</v>
      </c>
      <c r="J2525" t="s">
        <v>3</v>
      </c>
      <c r="K2525" s="5" t="s">
        <v>19</v>
      </c>
      <c r="L2525">
        <v>33659.99</v>
      </c>
      <c r="M2525" t="str">
        <f t="shared" si="3701"/>
        <v>e</v>
      </c>
      <c r="N2525" t="str">
        <f t="shared" si="3702"/>
        <v>5/2</v>
      </c>
      <c r="O2525">
        <v>67965.47</v>
      </c>
      <c r="P2525" t="str">
        <f t="shared" si="3703"/>
        <v>o</v>
      </c>
      <c r="Q2525" t="str">
        <f t="shared" si="3704"/>
        <v>3/2</v>
      </c>
      <c r="R2525">
        <v>25</v>
      </c>
      <c r="AA2525" s="10">
        <f t="shared" si="3659"/>
        <v>2914.143</v>
      </c>
      <c r="AB2525" s="3" cm="1">
        <f t="array" ref="AB2525">100000000/Lvac(AA2525)</f>
        <v>34305.360619457082</v>
      </c>
      <c r="AC2525" s="28">
        <f t="shared" si="3660"/>
        <v>3.4315405935810288E-7</v>
      </c>
      <c r="AD2525" s="28">
        <f t="shared" si="3661"/>
        <v>2.9149963211079808E-7</v>
      </c>
      <c r="AE2525" s="21">
        <f t="shared" si="3662"/>
        <v>34305.360259642744</v>
      </c>
      <c r="AF2525" s="10" cm="1">
        <f t="array" ref="AF2525">Lair(100000000/AE2525)</f>
        <v>2914.1430305666013</v>
      </c>
      <c r="AG2525" s="10">
        <f t="shared" si="3663"/>
        <v>1.0886011877155152E-2</v>
      </c>
      <c r="AH2525" s="10" t="b">
        <f t="shared" si="3658"/>
        <v>1</v>
      </c>
      <c r="AI2525" s="10">
        <f t="shared" si="3705"/>
        <v>2914.1430305666013</v>
      </c>
      <c r="AJ2525" s="10">
        <f t="shared" si="3706"/>
        <v>7.0000000000033499E-3</v>
      </c>
      <c r="AK2525" s="23" cm="1">
        <f t="array" ref="AK2525">100000000/Lvac($AA2525)+0</f>
        <v>34305.360619457082</v>
      </c>
      <c r="AL2525" s="23">
        <f>MAX(0.08,0.007/$AA2525*$AE2525)</f>
        <v>8.2404165415869854E-2</v>
      </c>
      <c r="AM2525" s="10" cm="1">
        <f t="array" ref="AM2525">Lvac($AI2525)-$BA2525</f>
        <v>1.0174546590405953E-2</v>
      </c>
      <c r="AN2525" s="10">
        <f t="shared" si="3707"/>
        <v>-0.1193805429211352</v>
      </c>
      <c r="AO2525" s="3">
        <f t="shared" si="3708"/>
        <v>1.4535066557715834</v>
      </c>
      <c r="AP2525" s="3">
        <v>1.4491389451773642</v>
      </c>
      <c r="AS2525" s="3">
        <f t="shared" si="3665"/>
        <v>6.1945708148414269E-4</v>
      </c>
      <c r="AT2525" s="3" cm="1">
        <f t="array" ref="AT2525">AS2525-(100000000/LvacE($A2525)-$E2525)</f>
        <v>-4.9658607167657465E-5</v>
      </c>
      <c r="AU2525" t="s">
        <v>4890</v>
      </c>
      <c r="AV2525" t="s">
        <v>4830</v>
      </c>
      <c r="AW2525" s="3">
        <v>33659.99</v>
      </c>
      <c r="AX2525" s="3">
        <v>67965.47</v>
      </c>
      <c r="AY2525" s="3"/>
      <c r="AZ2525" s="10" cm="1">
        <f t="array" ref="AZ2525">Lair(100000000/($AX2525-$AW2525))</f>
        <v>2914.1328585345454</v>
      </c>
      <c r="BA2525" s="10">
        <f t="shared" si="3709"/>
        <v>2914.9861771355477</v>
      </c>
      <c r="BB2525" s="12">
        <v>52000000</v>
      </c>
      <c r="BC2525" s="3">
        <v>4.3999999999999997E-2</v>
      </c>
      <c r="BD2525" s="12" cm="1">
        <f t="array" ref="BD2525">SfromgA($BB2525,$BA2525,"")</f>
        <v>0.63569120457009642</v>
      </c>
      <c r="BE2525" s="29">
        <f t="shared" si="3710"/>
        <v>395.61565951821996</v>
      </c>
      <c r="BG2525" s="3"/>
      <c r="BH2525" s="3"/>
      <c r="BI2525" s="12">
        <f>IF($BB2525="",$BF2525,$BB2525)</f>
        <v>52000000</v>
      </c>
      <c r="BJ2525" s="29">
        <f>IF($BB2525="",$BH2525,$BE2525)</f>
        <v>395.61565951821996</v>
      </c>
      <c r="BK2525" s="3">
        <f t="shared" si="3711"/>
        <v>-6.9744946116601456</v>
      </c>
      <c r="BL2525" s="13">
        <f>EXP(BK$4341*$AX2525+BK$4342)*$BI2525/(100000000/($AX2525-$AW2525))</f>
        <v>11.462435001713235</v>
      </c>
      <c r="BM2525" s="3">
        <f t="shared" si="3712"/>
        <v>0.1364900740567119</v>
      </c>
      <c r="BN2525" s="16" cm="1">
        <f t="array" ref="BN2525">$C2525*EXP(poly_from_str(100000000/$E2525,BN$4342))</f>
        <v>16.687155772619764</v>
      </c>
      <c r="BO2525" s="3">
        <f t="shared" si="3713"/>
        <v>2.3025850929940459</v>
      </c>
      <c r="BP2525" s="13">
        <f>LN(BL2525/BN2525)</f>
        <v>-0.37556414103896202</v>
      </c>
      <c r="BY2525">
        <v>16116</v>
      </c>
    </row>
    <row r="2526" spans="1:77" hidden="1" x14ac:dyDescent="0.25">
      <c r="A2526">
        <v>2914.0929999999998</v>
      </c>
      <c r="B2526" s="2" t="str">
        <f t="shared" si="3657"/>
        <v/>
      </c>
      <c r="C2526">
        <v>0</v>
      </c>
      <c r="E2526">
        <v>34305.949999999997</v>
      </c>
      <c r="R2526">
        <v>25</v>
      </c>
      <c r="S2526" t="s">
        <v>22</v>
      </c>
      <c r="AA2526" s="10">
        <f t="shared" si="3659"/>
        <v>2914.0929999999998</v>
      </c>
      <c r="AB2526" s="3" cm="1">
        <f t="array" ref="AB2526">100000000/Lvac(AA2526)</f>
        <v>34305.949203898817</v>
      </c>
      <c r="AC2526" s="28">
        <f t="shared" si="3660"/>
        <v>3.4315994719454735E-7</v>
      </c>
      <c r="AD2526" s="28">
        <f t="shared" si="3661"/>
        <v>2.914946308747964E-7</v>
      </c>
      <c r="AE2526" s="21">
        <f t="shared" si="3662"/>
        <v>34305.94966633094</v>
      </c>
      <c r="AF2526" s="10" cm="1">
        <f t="array" ref="AF2526">Lair(100000000/AE2526)</f>
        <v>2914.0929607172602</v>
      </c>
      <c r="AG2526" s="10">
        <f t="shared" si="3663"/>
        <v>1.0886213858634371E-2</v>
      </c>
      <c r="AH2526" s="10" t="b">
        <f t="shared" si="3658"/>
        <v>1</v>
      </c>
      <c r="AI2526" s="10">
        <f t="shared" si="3664"/>
        <v>2914.0929999999998</v>
      </c>
      <c r="AJ2526">
        <v>3.0000000000000001E-3</v>
      </c>
      <c r="AK2526" s="3" cm="1">
        <f t="array" ref="AK2526">100000000/Lvac($AA2526)</f>
        <v>34305.949203898817</v>
      </c>
      <c r="AL2526" s="21">
        <f t="shared" ref="AL2526:AL2528" si="3714">AJ2526/AI2526*AK2526</f>
        <v>3.5317283151806225E-2</v>
      </c>
      <c r="AM2526" s="21"/>
      <c r="AN2526" s="21"/>
      <c r="AO2526" s="21"/>
      <c r="AP2526" s="21"/>
      <c r="AS2526" s="3">
        <f t="shared" si="3665"/>
        <v>-7.9610117973061278E-4</v>
      </c>
      <c r="AT2526" s="3" cm="1">
        <f t="array" ref="AT2526">AS2526-(100000000/LvacE($A2526)-$E2526)</f>
        <v>-4.9656046030577272E-5</v>
      </c>
      <c r="BB2526"/>
      <c r="BC2526"/>
      <c r="BD2526"/>
      <c r="BE2526"/>
      <c r="BF2526"/>
      <c r="BG2526"/>
      <c r="BH2526"/>
      <c r="BI2526"/>
      <c r="BJ2526"/>
      <c r="BN2526" s="16" cm="1">
        <f t="array" ref="BN2526">$C2526*EXP(poly_from_str(100000000/$E2526,BN$4342))</f>
        <v>0</v>
      </c>
      <c r="BO2526" s="16"/>
      <c r="BY2526" t="e">
        <v>#N/A</v>
      </c>
    </row>
    <row r="2527" spans="1:77" hidden="1" x14ac:dyDescent="0.25">
      <c r="A2527">
        <v>2914.058</v>
      </c>
      <c r="B2527" s="2" t="str">
        <f t="shared" si="3657"/>
        <v/>
      </c>
      <c r="C2527">
        <v>0</v>
      </c>
      <c r="E2527">
        <v>34306.36</v>
      </c>
      <c r="R2527">
        <v>25</v>
      </c>
      <c r="S2527" t="s">
        <v>22</v>
      </c>
      <c r="AA2527" s="10">
        <f t="shared" si="3659"/>
        <v>2914.058</v>
      </c>
      <c r="AB2527" s="3" cm="1">
        <f t="array" ref="AB2527">100000000/Lvac(AA2527)</f>
        <v>34306.361225024921</v>
      </c>
      <c r="AC2527" s="28">
        <f t="shared" si="3660"/>
        <v>3.4316406880027784E-7</v>
      </c>
      <c r="AD2527" s="28">
        <f t="shared" si="3661"/>
        <v>2.9149113000959884E-7</v>
      </c>
      <c r="AE2527" s="21">
        <f t="shared" si="3662"/>
        <v>34306.360513429092</v>
      </c>
      <c r="AF2527" s="10" cm="1">
        <f t="array" ref="AF2527">Lair(100000000/AE2527)</f>
        <v>2914.058060447278</v>
      </c>
      <c r="AG2527" s="10">
        <f t="shared" si="3663"/>
        <v>1.0886355251855818E-2</v>
      </c>
      <c r="AH2527" s="10" t="b">
        <f t="shared" si="3658"/>
        <v>1</v>
      </c>
      <c r="AI2527" s="10">
        <f t="shared" si="3664"/>
        <v>2914.058</v>
      </c>
      <c r="AJ2527">
        <v>3.0000000000000001E-3</v>
      </c>
      <c r="AK2527" s="3" cm="1">
        <f t="array" ref="AK2527">100000000/Lvac($AA2527)</f>
        <v>34306.361225024921</v>
      </c>
      <c r="AL2527" s="21">
        <f t="shared" si="3714"/>
        <v>3.5318131511134908E-2</v>
      </c>
      <c r="AM2527" s="21"/>
      <c r="AN2527" s="21"/>
      <c r="AO2527" s="21"/>
      <c r="AP2527" s="21"/>
      <c r="AS2527" s="3">
        <f t="shared" si="3665"/>
        <v>1.2250249201315455E-3</v>
      </c>
      <c r="AT2527" s="3" cm="1">
        <f t="array" ref="AT2527">AS2527-(100000000/LvacE($A2527)-$E2527)</f>
        <v>-4.9654263420961797E-5</v>
      </c>
      <c r="BB2527"/>
      <c r="BC2527"/>
      <c r="BD2527"/>
      <c r="BE2527"/>
      <c r="BF2527"/>
      <c r="BG2527"/>
      <c r="BH2527"/>
      <c r="BI2527"/>
      <c r="BJ2527"/>
      <c r="BN2527" s="16" cm="1">
        <f t="array" ref="BN2527">$C2527*EXP(poly_from_str(100000000/$E2527,BN$4342))</f>
        <v>0</v>
      </c>
      <c r="BO2527" s="16"/>
      <c r="BY2527" t="e">
        <v>#N/A</v>
      </c>
    </row>
    <row r="2528" spans="1:77" hidden="1" x14ac:dyDescent="0.25">
      <c r="A2528">
        <v>2913.8850000000002</v>
      </c>
      <c r="B2528" s="2" t="str">
        <f t="shared" si="3657"/>
        <v/>
      </c>
      <c r="C2528">
        <v>6</v>
      </c>
      <c r="E2528">
        <v>34308.400000000001</v>
      </c>
      <c r="F2528">
        <v>29267</v>
      </c>
      <c r="G2528" t="s">
        <v>5</v>
      </c>
      <c r="H2528" s="5" t="s">
        <v>18</v>
      </c>
      <c r="I2528">
        <v>63576</v>
      </c>
      <c r="J2528" t="s">
        <v>3</v>
      </c>
      <c r="K2528" s="5" t="s">
        <v>18</v>
      </c>
      <c r="L2528">
        <v>29267.86</v>
      </c>
      <c r="M2528" t="str">
        <f t="shared" ref="M2528:M2530" si="3715">$G2528&amp;""</f>
        <v>e</v>
      </c>
      <c r="N2528" t="str">
        <f t="shared" ref="N2528:N2530" si="3716">$H2528&amp;""</f>
        <v>5/2</v>
      </c>
      <c r="O2528">
        <v>63576.27</v>
      </c>
      <c r="P2528" t="str">
        <f t="shared" ref="P2528:P2530" si="3717">$J2528&amp;""</f>
        <v>o</v>
      </c>
      <c r="Q2528" t="str">
        <f t="shared" ref="Q2528:Q2530" si="3718">$K2528&amp;""</f>
        <v>5/2</v>
      </c>
      <c r="R2528">
        <v>25</v>
      </c>
      <c r="AA2528" s="10">
        <f t="shared" si="3659"/>
        <v>2913.8850000000002</v>
      </c>
      <c r="AB2528" s="3" cm="1">
        <f t="array" ref="AB2528">100000000/Lvac(AA2528)</f>
        <v>34308.397931953928</v>
      </c>
      <c r="AC2528" s="28">
        <f t="shared" si="3660"/>
        <v>3.4318444276284068E-7</v>
      </c>
      <c r="AD2528" s="28">
        <f t="shared" si="3661"/>
        <v>2.9147382573309453E-7</v>
      </c>
      <c r="AE2528" s="21">
        <f t="shared" si="3662"/>
        <v>34308.399133365761</v>
      </c>
      <c r="AF2528" s="10" cm="1">
        <f t="array" ref="AF2528">Lair(100000000/AE2528)</f>
        <v>2913.8848979568938</v>
      </c>
      <c r="AG2528" s="10">
        <f t="shared" si="3663"/>
        <v>1.0887054213181702E-2</v>
      </c>
      <c r="AH2528" s="10" t="b">
        <f t="shared" si="3658"/>
        <v>1</v>
      </c>
      <c r="AI2528" s="10">
        <f t="shared" ref="AI2528:AI2530" si="3719">$AF2528</f>
        <v>2913.8848979568938</v>
      </c>
      <c r="AJ2528">
        <v>3.0000000000000001E-3</v>
      </c>
      <c r="AK2528" s="3" cm="1">
        <f t="array" ref="AK2528">100000000/Lvac($AA2528)</f>
        <v>34308.397931953928</v>
      </c>
      <c r="AL2528" s="21">
        <f t="shared" si="3714"/>
        <v>3.5322326516064192E-2</v>
      </c>
      <c r="AM2528" s="10" cm="1">
        <f t="array" ref="AM2528">Lvac($AI2528)-$BA2528</f>
        <v>9.2319619079717086E-4</v>
      </c>
      <c r="AN2528" s="10">
        <f t="shared" ref="AN2528:AN2530" si="3720">$AK2528-($AX2528-$AW2528)</f>
        <v>-1.2068046067724936E-2</v>
      </c>
      <c r="AO2528" s="3">
        <f t="shared" ref="AO2528:AO2530" si="3721">AM2528/AJ2528</f>
        <v>0.30773206359905697</v>
      </c>
      <c r="AP2528" s="3">
        <v>0.34175484051957028</v>
      </c>
      <c r="AS2528" s="3">
        <f t="shared" si="3665"/>
        <v>-2.0680460729636252E-3</v>
      </c>
      <c r="AT2528" s="3" cm="1">
        <f t="array" ref="AT2528">AS2528-(100000000/LvacE($A2528)-$E2528)</f>
        <v>-4.9645423132460564E-5</v>
      </c>
      <c r="AU2528" t="s">
        <v>4695</v>
      </c>
      <c r="AV2528" t="s">
        <v>4838</v>
      </c>
      <c r="AW2528" s="3">
        <v>29267.86</v>
      </c>
      <c r="AX2528" s="3">
        <v>63576.27</v>
      </c>
      <c r="AY2528" s="3"/>
      <c r="AZ2528" s="10" cm="1">
        <f t="array" ref="AZ2528">Lair(100000000/($AX2528-$AW2528))</f>
        <v>2913.8839749888562</v>
      </c>
      <c r="BA2528" s="10">
        <f t="shared" ref="BA2528:BA2530" si="3722">100000000/($AX2528-$AW2528)</f>
        <v>2914.7372320664235</v>
      </c>
      <c r="BB2528" s="12">
        <v>12000000</v>
      </c>
      <c r="BC2528" s="3">
        <v>0.10299999999999999</v>
      </c>
      <c r="BD2528" s="12" cm="1">
        <f t="array" ref="BD2528">SfromgA($BB2528,$BA2528,"")</f>
        <v>0.14666038868257419</v>
      </c>
      <c r="BE2528" s="29">
        <f t="shared" ref="BE2528:BE2529" si="3723">(10^MAX(0.05, -0.312925054856973*((LN($BD2528))^(1/3)) + 0.454808404431693)-1)*100</f>
        <v>597.77621489739249</v>
      </c>
      <c r="BG2528" s="3"/>
      <c r="BH2528" s="3"/>
      <c r="BI2528" s="12">
        <f t="shared" ref="BI2528:BI2529" si="3724">IF($BB2528="",$BF2528,$BB2528)</f>
        <v>12000000</v>
      </c>
      <c r="BJ2528" s="29">
        <f t="shared" ref="BJ2528:BJ2529" si="3725">IF($BB2528="",$BH2528,$BE2528)</f>
        <v>597.77621489739249</v>
      </c>
      <c r="BK2528" s="3">
        <f t="shared" ref="BK2528:BK2529" si="3726">LN(BN2528*100000000/($AX2528-$AW2528)/$BI2528)</f>
        <v>-6.0197477602212022</v>
      </c>
      <c r="BL2528" s="13">
        <f>EXP(BK$4341*$AX2528+BK$4342)*$BI2528/(100000000/($AX2528-$AW2528))</f>
        <v>3.6925437952664075</v>
      </c>
      <c r="BM2528" s="3">
        <f t="shared" ref="BM2528:BM2529" si="3727">LN(BL2528/$C2528)</f>
        <v>-0.48544387327474769</v>
      </c>
      <c r="BN2528" s="16" cm="1">
        <f t="array" ref="BN2528">$C2528*EXP(poly_from_str(100000000/$E2528,BN$4342))</f>
        <v>10.005495541386065</v>
      </c>
      <c r="BO2528" s="3">
        <f t="shared" ref="BO2528:BO2529" si="3728">LN($C2528)</f>
        <v>1.791759469228055</v>
      </c>
      <c r="BP2528" s="13">
        <f t="shared" ref="BP2528:BP2529" si="3729">LN(BL2528/BN2528)</f>
        <v>-0.99681890022977004</v>
      </c>
      <c r="BR2528" s="12">
        <v>25130000</v>
      </c>
      <c r="BS2528" s="3">
        <f>LN(BV2528*100000000/($AX2528-$AW2528)/$BR2528)</f>
        <v>-6.25236254011448</v>
      </c>
      <c r="BT2528" s="13">
        <f>EXP(BS$4338*$AX2528+BS$4336)*$BR2528/(100000000/($AX2528-$AW2528))</f>
        <v>8.8414844987672243</v>
      </c>
      <c r="BU2528" s="3">
        <f>LN(BT2528/$BN2528)</f>
        <v>-0.12367970390734399</v>
      </c>
      <c r="BV2528" s="3" cm="1">
        <f t="array" ref="BV2528">$BN2528*EXP(poly_from_str(100000000/$E2528,BV$4341))</f>
        <v>16.604527814124488</v>
      </c>
      <c r="BW2528" s="12" t="s">
        <v>14</v>
      </c>
      <c r="BX2528" s="3">
        <f>LN(BT2528/BV2528)</f>
        <v>-0.63022062578156646</v>
      </c>
      <c r="BY2528">
        <v>9664</v>
      </c>
    </row>
    <row r="2529" spans="1:77" hidden="1" x14ac:dyDescent="0.25">
      <c r="A2529">
        <v>2911.77</v>
      </c>
      <c r="B2529" s="2" t="str">
        <f t="shared" si="3657"/>
        <v/>
      </c>
      <c r="C2529">
        <v>50</v>
      </c>
      <c r="D2529" t="s">
        <v>134</v>
      </c>
      <c r="E2529">
        <v>34333.32</v>
      </c>
      <c r="F2529">
        <v>50658</v>
      </c>
      <c r="G2529" t="s">
        <v>5</v>
      </c>
      <c r="H2529" s="5" t="s">
        <v>15</v>
      </c>
      <c r="I2529">
        <v>84992</v>
      </c>
      <c r="J2529" t="s">
        <v>3</v>
      </c>
      <c r="K2529" s="5" t="s">
        <v>86</v>
      </c>
      <c r="L2529">
        <v>50658.720000000001</v>
      </c>
      <c r="M2529" t="str">
        <f t="shared" si="3715"/>
        <v>e</v>
      </c>
      <c r="N2529" t="str">
        <f t="shared" si="3716"/>
        <v>13/2</v>
      </c>
      <c r="O2529">
        <v>84992.04</v>
      </c>
      <c r="P2529" t="str">
        <f t="shared" si="3717"/>
        <v>o</v>
      </c>
      <c r="Q2529" t="str">
        <f t="shared" si="3718"/>
        <v>15/2</v>
      </c>
      <c r="R2529">
        <v>25</v>
      </c>
      <c r="AA2529" s="10">
        <f t="shared" si="3659"/>
        <v>2911.77</v>
      </c>
      <c r="AB2529" s="3" cm="1">
        <f t="array" ref="AB2529">100000000/Lvac(AA2529)</f>
        <v>34333.317121078471</v>
      </c>
      <c r="AC2529" s="28">
        <f t="shared" si="3660"/>
        <v>3.4343371900939978E-7</v>
      </c>
      <c r="AD2529" s="28">
        <f t="shared" si="3661"/>
        <v>2.9126227345684104E-7</v>
      </c>
      <c r="AE2529" s="21">
        <f t="shared" si="3662"/>
        <v>34333.31879559582</v>
      </c>
      <c r="AF2529" s="10" cm="1">
        <f t="array" ref="AF2529">Lair(100000000/AE2529)</f>
        <v>2911.7698579795838</v>
      </c>
      <c r="AG2529" s="10">
        <f t="shared" si="3663"/>
        <v>1.0895609392410539E-2</v>
      </c>
      <c r="AH2529" s="10" t="b">
        <f t="shared" si="3658"/>
        <v>1</v>
      </c>
      <c r="AI2529" s="10">
        <f t="shared" si="3719"/>
        <v>2911.7698579795838</v>
      </c>
      <c r="AJ2529" s="10">
        <f>AL2529/AK2529*AI2529</f>
        <v>6.9999999999843972E-3</v>
      </c>
      <c r="AK2529" s="23" cm="1">
        <f t="array" ref="AK2529">100000000/Lvac($AA2529)+0</f>
        <v>34333.317121078471</v>
      </c>
      <c r="AL2529" s="23">
        <f>MAX(0.08,0.007/$AA2529*$AE2529)</f>
        <v>8.2538535519347603E-2</v>
      </c>
      <c r="AM2529" s="10" cm="1">
        <f t="array" ref="AM2529">Lvac($AI2529)-$BA2529</f>
        <v>1.0217406270385254E-4</v>
      </c>
      <c r="AN2529" s="10">
        <f t="shared" si="3720"/>
        <v>-2.8789215211872943E-3</v>
      </c>
      <c r="AO2529" s="3">
        <f t="shared" si="3721"/>
        <v>1.459629467201147E-2</v>
      </c>
      <c r="AP2529" s="3">
        <v>3.4889936872126749E-2</v>
      </c>
      <c r="AS2529" s="3">
        <f t="shared" si="3665"/>
        <v>-2.8789215284632519E-3</v>
      </c>
      <c r="AT2529" s="3" cm="1">
        <f t="array" ref="AT2529">AS2529-(100000000/LvacE($A2529)-$E2529)</f>
        <v>-4.9536465667188168E-5</v>
      </c>
      <c r="AU2529" t="s">
        <v>4916</v>
      </c>
      <c r="AV2529" t="s">
        <v>4922</v>
      </c>
      <c r="AW2529" s="3">
        <v>50658.720000000001</v>
      </c>
      <c r="AX2529" s="3">
        <v>84992.04</v>
      </c>
      <c r="AY2529" s="3"/>
      <c r="AZ2529" s="10" cm="1">
        <f t="array" ref="AZ2529">Lair(100000000/($AX2529-$AW2529))</f>
        <v>2911.7697558307664</v>
      </c>
      <c r="BA2529" s="10">
        <f t="shared" si="3722"/>
        <v>2912.622490338832</v>
      </c>
      <c r="BB2529" s="12">
        <v>4720000000</v>
      </c>
      <c r="BC2529" s="3">
        <v>0.85399999999999998</v>
      </c>
      <c r="BD2529" s="12" cm="1">
        <f t="array" ref="BD2529">SfromgA($BB2529,$BA2529,"")</f>
        <v>57.560950203272377</v>
      </c>
      <c r="BE2529" s="29">
        <f t="shared" si="3723"/>
        <v>12.201845430196357</v>
      </c>
      <c r="BG2529" s="3"/>
      <c r="BH2529" s="3"/>
      <c r="BI2529" s="12">
        <f t="shared" si="3724"/>
        <v>4720000000</v>
      </c>
      <c r="BJ2529" s="29">
        <f t="shared" si="3725"/>
        <v>12.201845430196357</v>
      </c>
      <c r="BK2529" s="3">
        <f t="shared" si="3726"/>
        <v>-9.8804800602037464</v>
      </c>
      <c r="BL2529" s="13">
        <f>EXP(BK$4341*$AX2529+BK$4342)*$BI2529/(100000000/($AX2529-$AW2529))</f>
        <v>285.58089049260781</v>
      </c>
      <c r="BM2529" s="3">
        <f t="shared" si="3727"/>
        <v>1.7425023127588182</v>
      </c>
      <c r="BN2529" s="16" cm="1">
        <f t="array" ref="BN2529">$C2529*EXP(poly_from_str(100000000/$E2529,BN$4342))</f>
        <v>82.912465817684094</v>
      </c>
      <c r="BO2529" s="3">
        <f t="shared" si="3728"/>
        <v>3.912023005428146</v>
      </c>
      <c r="BP2529" s="13">
        <f t="shared" si="3729"/>
        <v>1.2367398956051279</v>
      </c>
      <c r="BY2529">
        <v>80137</v>
      </c>
    </row>
    <row r="2530" spans="1:77" hidden="1" x14ac:dyDescent="0.25">
      <c r="A2530">
        <v>2911.377</v>
      </c>
      <c r="B2530" s="2" t="str">
        <f t="shared" si="3657"/>
        <v/>
      </c>
      <c r="C2530">
        <v>6</v>
      </c>
      <c r="D2530" t="s">
        <v>14</v>
      </c>
      <c r="E2530">
        <v>34337.949999999997</v>
      </c>
      <c r="F2530">
        <v>68492</v>
      </c>
      <c r="G2530" t="s">
        <v>3</v>
      </c>
      <c r="H2530" s="5" t="s">
        <v>8</v>
      </c>
      <c r="I2530">
        <v>102830</v>
      </c>
      <c r="J2530" t="s">
        <v>5</v>
      </c>
      <c r="K2530" s="5" t="s">
        <v>4</v>
      </c>
      <c r="L2530">
        <v>68492.429999999993</v>
      </c>
      <c r="M2530" t="str">
        <f t="shared" si="3715"/>
        <v>o</v>
      </c>
      <c r="N2530" t="str">
        <f t="shared" si="3716"/>
        <v>7/2</v>
      </c>
      <c r="O2530">
        <v>102830.43</v>
      </c>
      <c r="P2530" t="str">
        <f t="shared" si="3717"/>
        <v>e</v>
      </c>
      <c r="Q2530" t="str">
        <f t="shared" si="3718"/>
        <v>9/2</v>
      </c>
      <c r="R2530">
        <v>25</v>
      </c>
      <c r="AA2530" s="10">
        <f t="shared" si="3659"/>
        <v>2911.377</v>
      </c>
      <c r="AB2530" s="3" cm="1">
        <f t="array" ref="AB2530">100000000/Lvac(AA2530)</f>
        <v>34337.951483731282</v>
      </c>
      <c r="AC2530" s="28">
        <f t="shared" si="3660"/>
        <v>3.434800783271971E-7</v>
      </c>
      <c r="AD2530" s="28">
        <f t="shared" si="3661"/>
        <v>2.9122296374429398E-7</v>
      </c>
      <c r="AE2530" s="21">
        <f t="shared" si="3662"/>
        <v>34337.950620527852</v>
      </c>
      <c r="AF2530" s="10" cm="1">
        <f t="array" ref="AF2530">Lair(100000000/AE2530)</f>
        <v>2911.3770731908999</v>
      </c>
      <c r="AG2530" s="10">
        <f t="shared" si="3663"/>
        <v>1.0897201132613757E-2</v>
      </c>
      <c r="AH2530" s="10" t="b">
        <f t="shared" si="3658"/>
        <v>1</v>
      </c>
      <c r="AI2530" s="10">
        <f t="shared" si="3719"/>
        <v>2911.3770731908999</v>
      </c>
      <c r="AJ2530">
        <v>7.0000000000000001E-3</v>
      </c>
      <c r="AK2530" s="3" cm="1">
        <f t="array" ref="AK2530">100000000/Lvac($AA2530)</f>
        <v>34337.951483731282</v>
      </c>
      <c r="AL2530" s="21">
        <f t="shared" ref="AL2530:AL2533" si="3730">AJ2530/AI2530*AK2530</f>
        <v>8.2560813781045433E-2</v>
      </c>
      <c r="AM2530" s="10" cm="1">
        <f t="array" ref="AM2530">Lvac($AI2530)-$BA2530</f>
        <v>4.1879074465214217E-3</v>
      </c>
      <c r="AN2530" s="10">
        <f t="shared" si="3720"/>
        <v>-4.8516268718231004E-2</v>
      </c>
      <c r="AO2530" s="3">
        <f t="shared" si="3721"/>
        <v>0.59827249236020308</v>
      </c>
      <c r="AP2530" s="3">
        <v>0.58781406551133841</v>
      </c>
      <c r="AS2530" s="3">
        <f t="shared" si="3665"/>
        <v>1.4837312846793793E-3</v>
      </c>
      <c r="AT2530" s="3" cm="1">
        <f t="array" ref="AT2530">AS2530-(100000000/LvacE($A2530)-$E2530)</f>
        <v>-4.9516042054165155E-5</v>
      </c>
      <c r="AU2530" t="s">
        <v>4826</v>
      </c>
      <c r="AV2530" t="s">
        <v>4861</v>
      </c>
      <c r="AW2530" s="3">
        <v>68492.429999999993</v>
      </c>
      <c r="AX2530" s="3">
        <v>102830.43</v>
      </c>
      <c r="AY2530" s="3"/>
      <c r="AZ2530" s="10" cm="1">
        <f t="array" ref="AZ2530">Lair(100000000/($AX2530-$AW2530))</f>
        <v>2911.3728863181709</v>
      </c>
      <c r="BA2530" s="10">
        <f t="shared" si="3722"/>
        <v>2912.2255227444812</v>
      </c>
      <c r="BN2530" s="16" cm="1">
        <f t="array" ref="BN2530">$C2530*EXP(poly_from_str(100000000/$E2530,BN$4342))</f>
        <v>9.9390381758185207</v>
      </c>
      <c r="BO2530" s="16"/>
      <c r="BY2530">
        <v>9607</v>
      </c>
    </row>
    <row r="2531" spans="1:77" hidden="1" x14ac:dyDescent="0.25">
      <c r="A2531">
        <v>2911.21</v>
      </c>
      <c r="B2531" s="2" t="str">
        <f t="shared" si="3657"/>
        <v/>
      </c>
      <c r="C2531">
        <v>7</v>
      </c>
      <c r="E2531">
        <v>34339.919999999998</v>
      </c>
      <c r="R2531">
        <v>25</v>
      </c>
      <c r="S2531" t="s">
        <v>22</v>
      </c>
      <c r="AA2531" s="10">
        <f t="shared" si="3659"/>
        <v>2911.21</v>
      </c>
      <c r="AB2531" s="3" cm="1">
        <f t="array" ref="AB2531">100000000/Lvac(AA2531)</f>
        <v>34339.921171837312</v>
      </c>
      <c r="AC2531" s="28">
        <f t="shared" si="3660"/>
        <v>3.434997818776385E-7</v>
      </c>
      <c r="AD2531" s="28">
        <f t="shared" si="3661"/>
        <v>2.9120625961719305E-7</v>
      </c>
      <c r="AE2531" s="21">
        <f t="shared" si="3662"/>
        <v>34339.920490021766</v>
      </c>
      <c r="AF2531" s="10" cm="1">
        <f t="array" ref="AF2531">Lair(100000000/AE2531)</f>
        <v>2911.2100578044142</v>
      </c>
      <c r="AG2531" s="10">
        <f t="shared" si="3663"/>
        <v>1.0897877716110709E-2</v>
      </c>
      <c r="AH2531" s="10" t="b">
        <f t="shared" si="3658"/>
        <v>1</v>
      </c>
      <c r="AI2531" s="10">
        <f t="shared" si="3664"/>
        <v>2911.21</v>
      </c>
      <c r="AJ2531">
        <v>3.0000000000000001E-3</v>
      </c>
      <c r="AK2531" s="3" cm="1">
        <f t="array" ref="AK2531">100000000/Lvac($AA2531)</f>
        <v>34339.921171837312</v>
      </c>
      <c r="AL2531" s="21">
        <f t="shared" si="3730"/>
        <v>3.5387266296664249E-2</v>
      </c>
      <c r="AM2531" s="21"/>
      <c r="AN2531" s="21"/>
      <c r="AO2531" s="21"/>
      <c r="AP2531" s="21"/>
      <c r="AS2531" s="3">
        <f t="shared" si="3665"/>
        <v>1.1718373134499416E-3</v>
      </c>
      <c r="AT2531" s="3" cm="1">
        <f t="array" ref="AT2531">AS2531-(100000000/LvacE($A2531)-$E2531)</f>
        <v>-4.9507361836731434E-5</v>
      </c>
      <c r="BB2531"/>
      <c r="BC2531"/>
      <c r="BD2531"/>
      <c r="BE2531"/>
      <c r="BF2531"/>
      <c r="BG2531"/>
      <c r="BH2531"/>
      <c r="BI2531"/>
      <c r="BJ2531"/>
      <c r="BN2531" s="16" cm="1">
        <f t="array" ref="BN2531">$C2531*EXP(poly_from_str(100000000/$E2531,BN$4342))</f>
        <v>11.590347479893854</v>
      </c>
      <c r="BO2531" s="16"/>
      <c r="BY2531" t="e">
        <v>#N/A</v>
      </c>
    </row>
    <row r="2532" spans="1:77" hidden="1" x14ac:dyDescent="0.25">
      <c r="A2532">
        <v>2911.0610000000001</v>
      </c>
      <c r="B2532" s="2" t="str">
        <f t="shared" si="3657"/>
        <v/>
      </c>
      <c r="C2532">
        <v>6</v>
      </c>
      <c r="D2532" t="s">
        <v>14</v>
      </c>
      <c r="E2532">
        <v>34341.68</v>
      </c>
      <c r="R2532">
        <v>25</v>
      </c>
      <c r="S2532" t="s">
        <v>22</v>
      </c>
      <c r="AA2532" s="10">
        <f t="shared" si="3659"/>
        <v>2911.0610000000001</v>
      </c>
      <c r="AB2532" s="3" cm="1">
        <f t="array" ref="AB2532">100000000/Lvac(AA2532)</f>
        <v>34341.678748982747</v>
      </c>
      <c r="AC2532" s="28">
        <f t="shared" si="3660"/>
        <v>3.4351736360041921E-7</v>
      </c>
      <c r="AD2532" s="28">
        <f t="shared" si="3661"/>
        <v>2.9119135593498657E-7</v>
      </c>
      <c r="AE2532" s="21">
        <f t="shared" si="3662"/>
        <v>34341.679476930229</v>
      </c>
      <c r="AF2532" s="10" cm="1">
        <f t="array" ref="AF2532">Lair(100000000/AE2532)</f>
        <v>2911.0609382908333</v>
      </c>
      <c r="AG2532" s="10">
        <f t="shared" si="3663"/>
        <v>1.0898481472731548E-2</v>
      </c>
      <c r="AH2532" s="10" t="b">
        <f t="shared" si="3658"/>
        <v>1</v>
      </c>
      <c r="AI2532" s="10">
        <f t="shared" si="3664"/>
        <v>2911.0610000000001</v>
      </c>
      <c r="AJ2532">
        <v>7.0000000000000001E-3</v>
      </c>
      <c r="AK2532" s="3" cm="1">
        <f t="array" ref="AK2532">100000000/Lvac($AA2532)</f>
        <v>34341.678748982747</v>
      </c>
      <c r="AL2532" s="21">
        <f t="shared" si="3730"/>
        <v>8.2578740618241678E-2</v>
      </c>
      <c r="AM2532" s="21"/>
      <c r="AN2532" s="21"/>
      <c r="AO2532" s="21"/>
      <c r="AP2532" s="21"/>
      <c r="AS2532" s="3">
        <f t="shared" si="3665"/>
        <v>-1.2510172527981922E-3</v>
      </c>
      <c r="AT2532" s="3" cm="1">
        <f t="array" ref="AT2532">AS2532-(100000000/LvacE($A2532)-$E2532)</f>
        <v>-4.94995983899571E-5</v>
      </c>
      <c r="BB2532"/>
      <c r="BC2532"/>
      <c r="BD2532"/>
      <c r="BE2532"/>
      <c r="BF2532"/>
      <c r="BG2532"/>
      <c r="BH2532"/>
      <c r="BI2532"/>
      <c r="BJ2532"/>
      <c r="BN2532" s="16" cm="1">
        <f t="array" ref="BN2532">$C2532*EXP(poly_from_str(100000000/$E2532,BN$4342))</f>
        <v>9.9306012699911328</v>
      </c>
      <c r="BO2532" s="16"/>
      <c r="BY2532" t="e">
        <v>#N/A</v>
      </c>
    </row>
    <row r="2533" spans="1:77" hidden="1" x14ac:dyDescent="0.25">
      <c r="A2533">
        <v>2910.893</v>
      </c>
      <c r="B2533" s="2" t="str">
        <f t="shared" si="3657"/>
        <v/>
      </c>
      <c r="C2533">
        <v>1</v>
      </c>
      <c r="E2533">
        <v>34343.660000000003</v>
      </c>
      <c r="R2533">
        <v>25</v>
      </c>
      <c r="S2533" t="s">
        <v>22</v>
      </c>
      <c r="AA2533" s="10">
        <f t="shared" si="3659"/>
        <v>2910.893</v>
      </c>
      <c r="AB2533" s="3" cm="1">
        <f t="array" ref="AB2533">100000000/Lvac(AA2533)</f>
        <v>34343.660662495706</v>
      </c>
      <c r="AC2533" s="28">
        <f t="shared" si="3660"/>
        <v>3.4353718944667497E-7</v>
      </c>
      <c r="AD2533" s="28">
        <f t="shared" si="3661"/>
        <v>2.9117455178330179E-7</v>
      </c>
      <c r="AE2533" s="21">
        <f t="shared" si="3662"/>
        <v>34343.660276962553</v>
      </c>
      <c r="AF2533" s="10" cm="1">
        <f t="array" ref="AF2533">Lair(100000000/AE2533)</f>
        <v>2910.8930326784357</v>
      </c>
      <c r="AG2533" s="10">
        <f t="shared" si="3663"/>
        <v>1.0899162329652053E-2</v>
      </c>
      <c r="AH2533" s="10" t="b">
        <f t="shared" si="3658"/>
        <v>1</v>
      </c>
      <c r="AI2533" s="10">
        <f t="shared" si="3664"/>
        <v>2910.893</v>
      </c>
      <c r="AJ2533">
        <v>3.0000000000000001E-3</v>
      </c>
      <c r="AK2533" s="3" cm="1">
        <f t="array" ref="AK2533">100000000/Lvac($AA2533)</f>
        <v>34343.660662495706</v>
      </c>
      <c r="AL2533" s="21">
        <f t="shared" si="3730"/>
        <v>3.5394973977912317E-2</v>
      </c>
      <c r="AM2533" s="21"/>
      <c r="AN2533" s="21"/>
      <c r="AO2533" s="21"/>
      <c r="AP2533" s="21"/>
      <c r="AS2533" s="3">
        <f t="shared" si="3665"/>
        <v>6.6249570227228105E-4</v>
      </c>
      <c r="AT2533" s="3" cm="1">
        <f t="array" ref="AT2533">AS2533-(100000000/LvacE($A2533)-$E2533)</f>
        <v>-4.9490838136989623E-5</v>
      </c>
      <c r="BB2533"/>
      <c r="BC2533"/>
      <c r="BD2533"/>
      <c r="BE2533"/>
      <c r="BF2533"/>
      <c r="BG2533"/>
      <c r="BH2533"/>
      <c r="BI2533"/>
      <c r="BJ2533"/>
      <c r="BN2533" s="16" cm="1">
        <f t="array" ref="BN2533">$C2533*EXP(poly_from_str(100000000/$E2533,BN$4342))</f>
        <v>1.654353060456828</v>
      </c>
      <c r="BO2533" s="16"/>
      <c r="BY2533" t="e">
        <v>#N/A</v>
      </c>
    </row>
    <row r="2534" spans="1:77" hidden="1" x14ac:dyDescent="0.25">
      <c r="A2534">
        <v>2910.6120000000001</v>
      </c>
      <c r="B2534" s="2" t="str">
        <f t="shared" si="3657"/>
        <v/>
      </c>
      <c r="C2534">
        <v>70</v>
      </c>
      <c r="D2534" t="s">
        <v>134</v>
      </c>
      <c r="E2534">
        <v>34346.980000000003</v>
      </c>
      <c r="F2534">
        <v>28885</v>
      </c>
      <c r="G2534" t="s">
        <v>5</v>
      </c>
      <c r="H2534" s="5" t="s">
        <v>4</v>
      </c>
      <c r="I2534">
        <v>63232</v>
      </c>
      <c r="J2534" t="s">
        <v>3</v>
      </c>
      <c r="K2534" s="5" t="s">
        <v>8</v>
      </c>
      <c r="L2534">
        <v>28885.14</v>
      </c>
      <c r="M2534" t="str">
        <f>$G2534&amp;""</f>
        <v>e</v>
      </c>
      <c r="N2534" t="str">
        <f>$H2534&amp;""</f>
        <v>9/2</v>
      </c>
      <c r="O2534">
        <v>63232.14</v>
      </c>
      <c r="P2534" t="str">
        <f>$J2534&amp;""</f>
        <v>o</v>
      </c>
      <c r="Q2534" t="str">
        <f>$K2534&amp;""</f>
        <v>7/2</v>
      </c>
      <c r="R2534">
        <v>25</v>
      </c>
      <c r="AA2534" s="10">
        <f t="shared" si="3659"/>
        <v>2910.6120000000001</v>
      </c>
      <c r="AB2534" s="3" cm="1">
        <f t="array" ref="AB2534">100000000/Lvac(AA2534)</f>
        <v>34346.976160126738</v>
      </c>
      <c r="AC2534" s="28">
        <f t="shared" si="3660"/>
        <v>3.4357035565028934E-7</v>
      </c>
      <c r="AD2534" s="28">
        <f t="shared" si="3661"/>
        <v>2.9114644483926822E-7</v>
      </c>
      <c r="AE2534" s="21">
        <f t="shared" si="3662"/>
        <v>34346.978395065649</v>
      </c>
      <c r="AF2534" s="10" cm="1">
        <f t="array" ref="AF2534">Lair(100000000/AE2534)</f>
        <v>2910.6118105994201</v>
      </c>
      <c r="AG2534" s="10">
        <f t="shared" si="3663"/>
        <v>1.0900301407423377E-2</v>
      </c>
      <c r="AH2534" s="10" t="b">
        <f t="shared" si="3658"/>
        <v>1</v>
      </c>
      <c r="AI2534" s="10">
        <f>$AF2534</f>
        <v>2910.6118105994201</v>
      </c>
      <c r="AJ2534" s="10">
        <f>AL2534/AK2534*AI2534</f>
        <v>6.9999999999791609E-3</v>
      </c>
      <c r="AK2534" s="23" cm="1">
        <f t="array" ref="AK2534">100000000/Lvac($AA2534)+0</f>
        <v>34346.976160126738</v>
      </c>
      <c r="AL2534" s="23">
        <f>MAX(0.08,0.007/$AA2534*$AE2534)</f>
        <v>8.2604225078938567E-2</v>
      </c>
      <c r="AM2534" s="10" cm="1">
        <f t="array" ref="AM2534">Lvac($AI2534)-$BA2534</f>
        <v>1.8313679265702376E-3</v>
      </c>
      <c r="AN2534" s="10">
        <f>$AK2534-($AX2534-$AW2534)</f>
        <v>-2.3839873261749744E-2</v>
      </c>
      <c r="AO2534" s="3">
        <f>AM2534/AJ2534</f>
        <v>0.26162398951081278</v>
      </c>
      <c r="AP2534" s="3">
        <v>0.28868786916300121</v>
      </c>
      <c r="AS2534" s="3">
        <f t="shared" si="3665"/>
        <v>-3.8398732649511658E-3</v>
      </c>
      <c r="AT2534" s="3" cm="1">
        <f t="array" ref="AT2534">AS2534-(100000000/LvacE($A2534)-$E2534)</f>
        <v>-4.9476162530481815E-5</v>
      </c>
      <c r="AU2534" t="s">
        <v>4737</v>
      </c>
      <c r="AV2534" t="s">
        <v>4814</v>
      </c>
      <c r="AW2534" s="3">
        <v>28885.14</v>
      </c>
      <c r="AX2534" s="3">
        <v>63232.14</v>
      </c>
      <c r="AY2534" s="3"/>
      <c r="AZ2534" s="10" cm="1">
        <f t="array" ref="AZ2534">Lair(100000000/($AX2534-$AW2534))</f>
        <v>2910.6099796839408</v>
      </c>
      <c r="BA2534" s="10">
        <f>100000000/($AX2534-$AW2534)</f>
        <v>2911.4624275773722</v>
      </c>
      <c r="BB2534" s="12">
        <v>11900000</v>
      </c>
      <c r="BC2534" s="3">
        <v>0.02</v>
      </c>
      <c r="BD2534" s="12" cm="1">
        <f t="array" ref="BD2534">SfromgA($BB2534,$BA2534,"")</f>
        <v>0.14494855527463887</v>
      </c>
      <c r="BE2534" s="29">
        <f>(10^MAX(0.05, -0.312925054856973*((LN($BD2534))^(1/3)) + 0.454808404431693)-1)*100</f>
        <v>599.04868159496721</v>
      </c>
      <c r="BG2534" s="3"/>
      <c r="BH2534" s="3"/>
      <c r="BI2534" s="12">
        <f>IF($BB2534="",$BF2534,$BB2534)</f>
        <v>11900000</v>
      </c>
      <c r="BJ2534" s="29">
        <f>IF($BB2534="",$BH2534,$BE2534)</f>
        <v>599.04868159496721</v>
      </c>
      <c r="BK2534" s="3"/>
      <c r="BL2534" s="13">
        <f>EXP(BK$4341*$AX2534+BK$4342)*$BI2534/(100000000/($AX2534-$AW2534))</f>
        <v>3.763007714456962</v>
      </c>
      <c r="BM2534" s="3"/>
      <c r="BN2534" s="16" cm="1">
        <f t="array" ref="BN2534">$C2534*EXP(poly_from_str(100000000/$E2534,BN$4342))</f>
        <v>115.71693984271309</v>
      </c>
      <c r="BO2534" s="3">
        <f>LN($C2534)</f>
        <v>4.2484952420493594</v>
      </c>
      <c r="BP2534" s="17"/>
      <c r="BY2534">
        <v>111885</v>
      </c>
    </row>
    <row r="2535" spans="1:77" hidden="1" x14ac:dyDescent="0.25">
      <c r="A2535">
        <v>2910.3510000000001</v>
      </c>
      <c r="B2535" s="2" t="str">
        <f t="shared" si="3657"/>
        <v/>
      </c>
      <c r="C2535">
        <v>5</v>
      </c>
      <c r="D2535" t="s">
        <v>143</v>
      </c>
      <c r="E2535">
        <v>34350.06</v>
      </c>
      <c r="R2535">
        <v>25</v>
      </c>
      <c r="S2535" t="s">
        <v>22</v>
      </c>
      <c r="AA2535" s="10">
        <f t="shared" si="3659"/>
        <v>2910.3510000000001</v>
      </c>
      <c r="AB2535" s="3" cm="1">
        <f t="array" ref="AB2535">100000000/Lvac(AA2535)</f>
        <v>34350.056252736627</v>
      </c>
      <c r="AC2535" s="28">
        <f t="shared" si="3660"/>
        <v>3.4360116700700362E-7</v>
      </c>
      <c r="AD2535" s="28">
        <f t="shared" si="3661"/>
        <v>2.9112033838964419E-7</v>
      </c>
      <c r="AE2535" s="21">
        <f t="shared" si="3662"/>
        <v>34350.058434100363</v>
      </c>
      <c r="AF2535" s="10" cm="1">
        <f t="array" ref="AF2535">Lair(100000000/AE2535)</f>
        <v>2910.3508151728142</v>
      </c>
      <c r="AG2535" s="10">
        <f t="shared" si="3663"/>
        <v>1.0901359707598264E-2</v>
      </c>
      <c r="AH2535" s="10" t="b">
        <f t="shared" si="3658"/>
        <v>1</v>
      </c>
      <c r="AI2535" s="10">
        <f t="shared" si="3664"/>
        <v>2910.3510000000001</v>
      </c>
      <c r="AJ2535">
        <v>7.0000000000000001E-3</v>
      </c>
      <c r="AK2535" s="3" cm="1">
        <f t="array" ref="AK2535">100000000/Lvac($AA2535)</f>
        <v>34350.056252736627</v>
      </c>
      <c r="AL2535" s="21">
        <f t="shared" ref="AL2535:AL2538" si="3731">AJ2535/AI2535*AK2535</f>
        <v>8.2619035906375676E-2</v>
      </c>
      <c r="AM2535" s="21"/>
      <c r="AN2535" s="21"/>
      <c r="AO2535" s="21"/>
      <c r="AP2535" s="21"/>
      <c r="AS2535" s="3">
        <f t="shared" si="3665"/>
        <v>-3.747263370314613E-3</v>
      </c>
      <c r="AT2535" s="3" cm="1">
        <f t="array" ref="AT2535">AS2535-(100000000/LvacE($A2535)-$E2535)</f>
        <v>-4.9462512833997607E-5</v>
      </c>
      <c r="BB2535"/>
      <c r="BC2535"/>
      <c r="BD2535"/>
      <c r="BE2535"/>
      <c r="BF2535"/>
      <c r="BG2535"/>
      <c r="BH2535"/>
      <c r="BI2535"/>
      <c r="BJ2535"/>
      <c r="BN2535" s="16" cm="1">
        <f t="array" ref="BN2535">$C2535*EXP(poly_from_str(100000000/$E2535,BN$4342))</f>
        <v>8.2596730688638775</v>
      </c>
      <c r="BO2535" s="16"/>
      <c r="BY2535" t="e">
        <v>#N/A</v>
      </c>
    </row>
    <row r="2536" spans="1:77" hidden="1" x14ac:dyDescent="0.25">
      <c r="A2536">
        <v>2910.2370000000001</v>
      </c>
      <c r="B2536" s="2" t="str">
        <f t="shared" si="3657"/>
        <v/>
      </c>
      <c r="C2536">
        <v>8</v>
      </c>
      <c r="E2536">
        <v>34351.4</v>
      </c>
      <c r="F2536">
        <v>30505</v>
      </c>
      <c r="G2536" t="s">
        <v>5</v>
      </c>
      <c r="H2536" s="5" t="s">
        <v>16</v>
      </c>
      <c r="I2536">
        <v>64857</v>
      </c>
      <c r="J2536" t="s">
        <v>3</v>
      </c>
      <c r="K2536" s="5" t="s">
        <v>4</v>
      </c>
      <c r="L2536">
        <v>30505.72</v>
      </c>
      <c r="M2536" t="str">
        <f>$G2536&amp;""</f>
        <v>e</v>
      </c>
      <c r="N2536" t="str">
        <f>$H2536&amp;""</f>
        <v>11/2</v>
      </c>
      <c r="O2536">
        <v>64857.15</v>
      </c>
      <c r="P2536" t="str">
        <f>$J2536&amp;""</f>
        <v>o</v>
      </c>
      <c r="Q2536" t="str">
        <f>$K2536&amp;""</f>
        <v>9/2</v>
      </c>
      <c r="R2536">
        <v>25</v>
      </c>
      <c r="AA2536" s="10">
        <f t="shared" si="3659"/>
        <v>2910.2370000000001</v>
      </c>
      <c r="AB2536" s="3" cm="1">
        <f t="array" ref="AB2536">100000000/Lvac(AA2536)</f>
        <v>34351.401753882041</v>
      </c>
      <c r="AC2536" s="28">
        <f t="shared" si="3660"/>
        <v>3.436146265750865E-7</v>
      </c>
      <c r="AD2536" s="28">
        <f t="shared" si="3661"/>
        <v>2.9110893557261907E-7</v>
      </c>
      <c r="AE2536" s="21">
        <f t="shared" si="3662"/>
        <v>34351.400732842209</v>
      </c>
      <c r="AF2536" s="10" cm="1">
        <f t="array" ref="AF2536">Lair(100000000/AE2536)</f>
        <v>2910.2370865060475</v>
      </c>
      <c r="AG2536" s="10">
        <f t="shared" si="3663"/>
        <v>1.0901822042995474E-2</v>
      </c>
      <c r="AH2536" s="10" t="b">
        <f t="shared" si="3658"/>
        <v>1</v>
      </c>
      <c r="AI2536" s="10">
        <f>$AF2536</f>
        <v>2910.2370865060475</v>
      </c>
      <c r="AJ2536">
        <v>3.0000000000000001E-3</v>
      </c>
      <c r="AK2536" s="3" cm="1">
        <f t="array" ref="AK2536">100000000/Lvac($AA2536)</f>
        <v>34351.401753882041</v>
      </c>
      <c r="AL2536" s="21">
        <f t="shared" si="3731"/>
        <v>3.5410931205392009E-2</v>
      </c>
      <c r="AM2536" s="10" cm="1">
        <f t="array" ref="AM2536">Lvac($AI2536)-$BA2536</f>
        <v>2.4802261227705458E-3</v>
      </c>
      <c r="AN2536" s="10">
        <f>$AK2536-($AX2536-$AW2536)</f>
        <v>-2.8246117959497496E-2</v>
      </c>
      <c r="AO2536" s="3">
        <f>AM2536/AJ2536</f>
        <v>0.82674204092351522</v>
      </c>
      <c r="AP2536" s="3">
        <v>0.79789956650226179</v>
      </c>
      <c r="AS2536" s="3">
        <f t="shared" si="3665"/>
        <v>1.7538820393383503E-3</v>
      </c>
      <c r="AT2536" s="3" cm="1">
        <f t="array" ref="AT2536">AS2536-(100000000/LvacE($A2536)-$E2536)</f>
        <v>-4.9456539272796363E-5</v>
      </c>
      <c r="AU2536" t="s">
        <v>4701</v>
      </c>
      <c r="AV2536" t="s">
        <v>4849</v>
      </c>
      <c r="AW2536" s="3">
        <v>30505.72</v>
      </c>
      <c r="AX2536" s="3">
        <v>64857.15</v>
      </c>
      <c r="AY2536" s="3"/>
      <c r="AZ2536" s="10" cm="1">
        <f t="array" ref="AZ2536">Lair(100000000/($AX2536-$AW2536))</f>
        <v>2910.2346068926522</v>
      </c>
      <c r="BA2536" s="10">
        <f>100000000/($AX2536-$AW2536)</f>
        <v>2911.0869620274907</v>
      </c>
      <c r="BB2536" s="12">
        <v>50200000</v>
      </c>
      <c r="BC2536" s="3">
        <v>4.2000000000000003E-2</v>
      </c>
      <c r="BD2536" s="12" cm="1">
        <f t="array" ref="BD2536">SfromgA($BB2536,$BA2536,"")</f>
        <v>0.61122711867765001</v>
      </c>
      <c r="BE2536" s="29">
        <f>(10^MAX(0.05, -0.312925054856973*((LN($BD2536))^(1/3)) + 0.454808404431693)-1)*100</f>
        <v>403.37703024438156</v>
      </c>
      <c r="BG2536" s="3"/>
      <c r="BH2536" s="3"/>
      <c r="BI2536" s="12">
        <f>IF($BB2536="",$BF2536,$BB2536)</f>
        <v>50200000</v>
      </c>
      <c r="BJ2536" s="29">
        <f>IF($BB2536="",$BH2536,$BE2536)</f>
        <v>403.37703024438156</v>
      </c>
      <c r="BK2536" s="3">
        <f>LN(BN2536*100000000/($AX2536-$AW2536)/$BI2536)</f>
        <v>-7.1741621038176957</v>
      </c>
      <c r="BL2536" s="13">
        <f>EXP(BK$4341*$AX2536+BK$4342)*$BI2536/(100000000/($AX2536-$AW2536))</f>
        <v>14.032213455607172</v>
      </c>
      <c r="BM2536" s="3">
        <f t="shared" ref="BM2536" si="3732">LN(BL2536/$C2536)</f>
        <v>0.56191410589295299</v>
      </c>
      <c r="BN2536" s="16" cm="1">
        <f t="array" ref="BN2536">$C2536*EXP(poly_from_str(100000000/$E2536,BN$4342))</f>
        <v>13.21142075137079</v>
      </c>
      <c r="BO2536" s="3">
        <f>LN($C2536)</f>
        <v>2.0794415416798357</v>
      </c>
      <c r="BP2536" s="13">
        <f>LN(BL2536/BN2536)</f>
        <v>6.0273983620348456E-2</v>
      </c>
      <c r="BY2536">
        <v>12775</v>
      </c>
    </row>
    <row r="2537" spans="1:77" hidden="1" x14ac:dyDescent="0.25">
      <c r="A2537">
        <v>2909.732</v>
      </c>
      <c r="B2537" s="2" t="str">
        <f t="shared" si="3657"/>
        <v/>
      </c>
      <c r="C2537">
        <v>3</v>
      </c>
      <c r="D2537" t="s">
        <v>143</v>
      </c>
      <c r="E2537">
        <v>34357.360000000001</v>
      </c>
      <c r="R2537">
        <v>25</v>
      </c>
      <c r="S2537" t="s">
        <v>22</v>
      </c>
      <c r="AA2537" s="10">
        <f t="shared" si="3659"/>
        <v>2909.732</v>
      </c>
      <c r="AB2537" s="3" cm="1">
        <f t="array" ref="AB2537">100000000/Lvac(AA2537)</f>
        <v>34357.363355768306</v>
      </c>
      <c r="AC2537" s="28">
        <f t="shared" si="3660"/>
        <v>3.4367426278433891E-7</v>
      </c>
      <c r="AD2537" s="28">
        <f t="shared" si="3661"/>
        <v>2.9105842309407265E-7</v>
      </c>
      <c r="AE2537" s="21">
        <f t="shared" si="3662"/>
        <v>34357.361401607901</v>
      </c>
      <c r="AF2537" s="10" cm="1">
        <f t="array" ref="AF2537">Lair(100000000/AE2537)</f>
        <v>2909.7321655058236</v>
      </c>
      <c r="AG2537" s="10">
        <f t="shared" si="3663"/>
        <v>1.0903870761253667E-2</v>
      </c>
      <c r="AH2537" s="10" t="b">
        <f t="shared" si="3658"/>
        <v>1</v>
      </c>
      <c r="AI2537" s="10">
        <f t="shared" si="3664"/>
        <v>2909.732</v>
      </c>
      <c r="AJ2537">
        <v>7.0000000000000001E-3</v>
      </c>
      <c r="AK2537" s="3" cm="1">
        <f t="array" ref="AK2537">100000000/Lvac($AA2537)</f>
        <v>34357.363355768306</v>
      </c>
      <c r="AL2537" s="21">
        <f t="shared" si="3731"/>
        <v>8.2654190657551335E-2</v>
      </c>
      <c r="AM2537" s="21"/>
      <c r="AN2537" s="21"/>
      <c r="AO2537" s="21"/>
      <c r="AP2537" s="21"/>
      <c r="AS2537" s="3">
        <f t="shared" si="3665"/>
        <v>3.3557683054823428E-3</v>
      </c>
      <c r="AT2537" s="3" cm="1">
        <f t="array" ref="AT2537">AS2537-(100000000/LvacE($A2537)-$E2537)</f>
        <v>-4.9430032959207892E-5</v>
      </c>
      <c r="BB2537"/>
      <c r="BC2537"/>
      <c r="BD2537"/>
      <c r="BE2537"/>
      <c r="BF2537"/>
      <c r="BG2537"/>
      <c r="BH2537"/>
      <c r="BI2537"/>
      <c r="BJ2537"/>
      <c r="BN2537" s="16" cm="1">
        <f t="array" ref="BN2537">$C2537*EXP(poly_from_str(100000000/$E2537,BN$4342))</f>
        <v>4.947509238244832</v>
      </c>
      <c r="BO2537" s="16"/>
      <c r="BY2537">
        <v>4785</v>
      </c>
    </row>
    <row r="2538" spans="1:77" hidden="1" x14ac:dyDescent="0.25">
      <c r="A2538">
        <v>2909.556</v>
      </c>
      <c r="B2538" s="2" t="str">
        <f t="shared" si="3657"/>
        <v/>
      </c>
      <c r="C2538">
        <v>6</v>
      </c>
      <c r="E2538">
        <v>34359.440000000002</v>
      </c>
      <c r="F2538">
        <v>30505</v>
      </c>
      <c r="G2538" t="s">
        <v>5</v>
      </c>
      <c r="H2538" s="5" t="s">
        <v>16</v>
      </c>
      <c r="I2538">
        <v>64865</v>
      </c>
      <c r="J2538" t="s">
        <v>3</v>
      </c>
      <c r="K2538" s="5" t="s">
        <v>16</v>
      </c>
      <c r="L2538">
        <v>30505.72</v>
      </c>
      <c r="M2538" t="str">
        <f>$G2538&amp;""</f>
        <v>e</v>
      </c>
      <c r="N2538" t="str">
        <f>$H2538&amp;""</f>
        <v>11/2</v>
      </c>
      <c r="O2538">
        <v>64865.15</v>
      </c>
      <c r="P2538" t="str">
        <f>$J2538&amp;""</f>
        <v>o</v>
      </c>
      <c r="Q2538" t="str">
        <f>$K2538&amp;""</f>
        <v>11/2</v>
      </c>
      <c r="R2538">
        <v>25</v>
      </c>
      <c r="AA2538" s="10">
        <f t="shared" si="3659"/>
        <v>2909.556</v>
      </c>
      <c r="AB2538" s="3" cm="1">
        <f t="array" ref="AB2538">100000000/Lvac(AA2538)</f>
        <v>34359.441548825234</v>
      </c>
      <c r="AC2538" s="28">
        <f t="shared" si="3660"/>
        <v>3.4369505175360091E-7</v>
      </c>
      <c r="AD2538" s="28">
        <f t="shared" si="3661"/>
        <v>2.9104081874525997E-7</v>
      </c>
      <c r="AE2538" s="21">
        <f t="shared" si="3662"/>
        <v>34359.440646808609</v>
      </c>
      <c r="AF2538" s="10" cm="1">
        <f t="array" ref="AF2538">Lair(100000000/AE2538)</f>
        <v>2909.5560763862277</v>
      </c>
      <c r="AG2538" s="10">
        <f t="shared" si="3663"/>
        <v>1.0904585020674158E-2</v>
      </c>
      <c r="AH2538" s="10" t="b">
        <f t="shared" si="3658"/>
        <v>1</v>
      </c>
      <c r="AI2538" s="10">
        <f>$AF2538</f>
        <v>2909.5560763862277</v>
      </c>
      <c r="AJ2538">
        <v>3.0000000000000001E-3</v>
      </c>
      <c r="AK2538" s="3" cm="1">
        <f t="array" ref="AK2538">100000000/Lvac($AA2538)</f>
        <v>34359.441548825234</v>
      </c>
      <c r="AL2538" s="21">
        <f t="shared" si="3731"/>
        <v>3.5427509193946403E-2</v>
      </c>
      <c r="AM2538" s="10" cm="1">
        <f t="array" ref="AM2538">Lvac($AI2538)-$BA2538</f>
        <v>-9.0183567544954713E-4</v>
      </c>
      <c r="AN2538" s="10">
        <f>$AK2538-($AX2538-$AW2538)</f>
        <v>1.1548825234058313E-2</v>
      </c>
      <c r="AO2538" s="3">
        <f>AM2538/AJ2538</f>
        <v>-0.30061189181651571</v>
      </c>
      <c r="AP2538" s="3">
        <v>-0.3260802591285028</v>
      </c>
      <c r="AS2538" s="3">
        <f t="shared" si="3665"/>
        <v>1.5488252320210449E-3</v>
      </c>
      <c r="AT2538" s="3" cm="1">
        <f t="array" ref="AT2538">AS2538-(100000000/LvacE($A2538)-$E2538)</f>
        <v>-4.9420770665165037E-5</v>
      </c>
      <c r="AU2538" t="s">
        <v>4701</v>
      </c>
      <c r="AV2538" t="s">
        <v>4891</v>
      </c>
      <c r="AW2538" s="3">
        <v>30505.72</v>
      </c>
      <c r="AX2538" s="3">
        <v>64865.15</v>
      </c>
      <c r="AY2538" s="3"/>
      <c r="AZ2538" s="10" cm="1">
        <f t="array" ref="AZ2538">Lair(100000000/($AX2538-$AW2538))</f>
        <v>2909.5569779991242</v>
      </c>
      <c r="BA2538" s="10">
        <f>100000000/($AX2538-$AW2538)</f>
        <v>2910.4091656933774</v>
      </c>
      <c r="BB2538" s="12">
        <v>61900000</v>
      </c>
      <c r="BC2538" s="3">
        <v>0.216</v>
      </c>
      <c r="BD2538" s="12" cm="1">
        <f t="array" ref="BD2538">SfromgA($BB2538,$BA2538,"")</f>
        <v>0.7531581105256675</v>
      </c>
      <c r="BE2538" s="29">
        <f>(10^MAX(0.05, -0.312925054856973*((LN($BD2538))^(1/3)) + 0.454808404431693)-1)*100</f>
        <v>357.48070768487639</v>
      </c>
      <c r="BG2538" s="3"/>
      <c r="BH2538" s="3"/>
      <c r="BI2538" s="12">
        <f>IF($BB2538="",$BF2538,$BB2538)</f>
        <v>61900000</v>
      </c>
      <c r="BJ2538" s="29">
        <f>IF($BB2538="",$BH2538,$BE2538)</f>
        <v>357.48070768487639</v>
      </c>
      <c r="BK2538" s="3">
        <f>LN(BN2538*100000000/($AX2538-$AW2538)/$BI2538)</f>
        <v>-7.6734288865256817</v>
      </c>
      <c r="BL2538" s="13">
        <f>EXP(BK$4341*$AX2538+BK$4342)*$BI2538/(100000000/($AX2538-$AW2538))</f>
        <v>17.296182616961797</v>
      </c>
      <c r="BM2538" s="3">
        <f t="shared" ref="BM2538" si="3733">LN(BL2538/$C2538)</f>
        <v>1.0587263499480377</v>
      </c>
      <c r="BN2538" s="16" cm="1">
        <f t="array" ref="BN2538">$C2538*EXP(poly_from_str(100000000/$E2538,BN$4342))</f>
        <v>9.8902843262149744</v>
      </c>
      <c r="BO2538" s="3">
        <f>LN($C2538)</f>
        <v>1.791759469228055</v>
      </c>
      <c r="BP2538" s="13">
        <f>LN(BL2538/BN2538)</f>
        <v>0.55893292509576664</v>
      </c>
      <c r="BY2538">
        <v>9566</v>
      </c>
    </row>
    <row r="2539" spans="1:77" hidden="1" x14ac:dyDescent="0.25">
      <c r="A2539">
        <v>2909.44</v>
      </c>
      <c r="B2539" s="2" t="str">
        <f t="shared" si="3657"/>
        <v/>
      </c>
      <c r="C2539">
        <v>5</v>
      </c>
      <c r="D2539" t="s">
        <v>134</v>
      </c>
      <c r="E2539">
        <v>34360.81</v>
      </c>
      <c r="R2539">
        <v>25</v>
      </c>
      <c r="S2539" t="s">
        <v>22</v>
      </c>
      <c r="AA2539" s="10">
        <f t="shared" si="3659"/>
        <v>2909.44</v>
      </c>
      <c r="AB2539" s="3" cm="1">
        <f t="array" ref="AB2539">100000000/Lvac(AA2539)</f>
        <v>34360.811404434186</v>
      </c>
      <c r="AC2539" s="28">
        <f t="shared" si="3660"/>
        <v>3.4370875494940607E-7</v>
      </c>
      <c r="AD2539" s="28">
        <f t="shared" si="3661"/>
        <v>2.910292158790384E-7</v>
      </c>
      <c r="AE2539" s="21">
        <f t="shared" si="3662"/>
        <v>34360.810586454652</v>
      </c>
      <c r="AF2539" s="10" cm="1">
        <f t="array" ref="AF2539">Lair(100000000/AE2539)</f>
        <v>2909.4400692641211</v>
      </c>
      <c r="AG2539" s="10">
        <f t="shared" si="3663"/>
        <v>1.0905055853434714E-2</v>
      </c>
      <c r="AH2539" s="10" t="b">
        <f t="shared" si="3658"/>
        <v>1</v>
      </c>
      <c r="AI2539" s="10">
        <f>100000000/AK2539</f>
        <v>2910.2498104043671</v>
      </c>
      <c r="AJ2539" s="10">
        <f>AL2539/AK2539*AI2539</f>
        <v>4.2347769794793266E-2</v>
      </c>
      <c r="AK2539" s="23" cm="1">
        <f t="array" ref="AK2539">100000000/Lvac($AA2539)+0.5</f>
        <v>34361.311404434186</v>
      </c>
      <c r="AL2539" s="24">
        <v>0.5</v>
      </c>
      <c r="AM2539" s="24"/>
      <c r="AN2539" s="24"/>
      <c r="AO2539" s="24"/>
      <c r="AP2539" s="24"/>
      <c r="AS2539" s="3">
        <f t="shared" si="3665"/>
        <v>1.4044341878616251E-3</v>
      </c>
      <c r="AT2539" s="3" cm="1">
        <f t="array" ref="AT2539">AS2539-(100000000/LvacE($A2539)-$E2539)</f>
        <v>-4.9414658860769123E-5</v>
      </c>
      <c r="BB2539"/>
      <c r="BC2539"/>
      <c r="BD2539"/>
      <c r="BE2539"/>
      <c r="BF2539"/>
      <c r="BG2539"/>
      <c r="BH2539"/>
      <c r="BI2539"/>
      <c r="BJ2539"/>
      <c r="BN2539" s="16" cm="1">
        <f t="array" ref="BN2539">$C2539*EXP(poly_from_str(100000000/$E2539,BN$4342))</f>
        <v>8.239303652788724</v>
      </c>
      <c r="BO2539" s="16"/>
      <c r="BY2539" t="e">
        <v>#N/A</v>
      </c>
    </row>
    <row r="2540" spans="1:77" hidden="1" x14ac:dyDescent="0.25">
      <c r="A2540">
        <v>2909.384</v>
      </c>
      <c r="B2540" s="2" t="str">
        <f t="shared" si="3657"/>
        <v/>
      </c>
      <c r="C2540">
        <v>0</v>
      </c>
      <c r="E2540">
        <v>34361.47</v>
      </c>
      <c r="R2540">
        <v>25</v>
      </c>
      <c r="S2540" t="s">
        <v>22</v>
      </c>
      <c r="AA2540" s="10">
        <f t="shared" si="3659"/>
        <v>2909.384</v>
      </c>
      <c r="AB2540" s="3" cm="1">
        <f t="array" ref="AB2540">100000000/Lvac(AA2540)</f>
        <v>34361.472753131311</v>
      </c>
      <c r="AC2540" s="28">
        <f t="shared" si="3660"/>
        <v>3.4371537067640435E-7</v>
      </c>
      <c r="AD2540" s="28">
        <f t="shared" si="3661"/>
        <v>2.9102361449535699E-7</v>
      </c>
      <c r="AE2540" s="21">
        <f t="shared" si="3662"/>
        <v>34361.471149583413</v>
      </c>
      <c r="AF2540" s="10" cm="1">
        <f t="array" ref="AF2540">Lair(100000000/AE2540)</f>
        <v>2909.3841357785368</v>
      </c>
      <c r="AG2540" s="10">
        <f t="shared" si="3663"/>
        <v>1.0905283172164848E-2</v>
      </c>
      <c r="AH2540" s="10" t="b">
        <f t="shared" si="3658"/>
        <v>1</v>
      </c>
      <c r="AI2540" s="10">
        <f t="shared" si="3664"/>
        <v>2909.384</v>
      </c>
      <c r="AJ2540">
        <v>3.0000000000000001E-3</v>
      </c>
      <c r="AK2540" s="3" cm="1">
        <f t="array" ref="AK2540">100000000/Lvac($AA2540)</f>
        <v>34361.472753131311</v>
      </c>
      <c r="AL2540" s="21">
        <f t="shared" ref="AL2540:AL2549" si="3734">AJ2540/AI2540*AK2540</f>
        <v>3.5431699032989088E-2</v>
      </c>
      <c r="AM2540" s="21"/>
      <c r="AN2540" s="21"/>
      <c r="AO2540" s="21"/>
      <c r="AP2540" s="21"/>
      <c r="AS2540" s="3">
        <f t="shared" si="3665"/>
        <v>2.7531313098734245E-3</v>
      </c>
      <c r="AT2540" s="3" cm="1">
        <f t="array" ref="AT2540">AS2540-(100000000/LvacE($A2540)-$E2540)</f>
        <v>-4.9411719373892993E-5</v>
      </c>
      <c r="BB2540"/>
      <c r="BC2540"/>
      <c r="BD2540"/>
      <c r="BE2540"/>
      <c r="BF2540"/>
      <c r="BG2540"/>
      <c r="BH2540"/>
      <c r="BI2540"/>
      <c r="BJ2540"/>
      <c r="BN2540" s="16" cm="1">
        <f t="array" ref="BN2540">$C2540*EXP(poly_from_str(100000000/$E2540,BN$4342))</f>
        <v>0</v>
      </c>
      <c r="BO2540" s="16"/>
      <c r="BY2540" t="e">
        <v>#N/A</v>
      </c>
    </row>
    <row r="2541" spans="1:77" hidden="1" x14ac:dyDescent="0.25">
      <c r="A2541">
        <v>2909.34</v>
      </c>
      <c r="B2541" s="2" t="str">
        <f t="shared" si="3657"/>
        <v/>
      </c>
      <c r="C2541">
        <v>0</v>
      </c>
      <c r="E2541">
        <v>34361.99</v>
      </c>
      <c r="R2541">
        <v>25</v>
      </c>
      <c r="S2541" t="s">
        <v>22</v>
      </c>
      <c r="AA2541" s="10">
        <f t="shared" si="3659"/>
        <v>2909.34</v>
      </c>
      <c r="AB2541" s="3" cm="1">
        <f t="array" ref="AB2541">100000000/Lvac(AA2541)</f>
        <v>34361.992402109827</v>
      </c>
      <c r="AC2541" s="28">
        <f t="shared" si="3660"/>
        <v>3.437205689262857E-7</v>
      </c>
      <c r="AD2541" s="28">
        <f t="shared" si="3661"/>
        <v>2.9101921340818409E-7</v>
      </c>
      <c r="AE2541" s="21">
        <f t="shared" si="3662"/>
        <v>34361.991002977338</v>
      </c>
      <c r="AF2541" s="10" cm="1">
        <f t="array" ref="AF2541">Lair(100000000/AE2541)</f>
        <v>2909.340118466318</v>
      </c>
      <c r="AG2541" s="10">
        <f t="shared" si="3663"/>
        <v>1.0905461788946948E-2</v>
      </c>
      <c r="AH2541" s="10" t="b">
        <f t="shared" si="3658"/>
        <v>1</v>
      </c>
      <c r="AI2541" s="10">
        <f t="shared" si="3664"/>
        <v>2909.34</v>
      </c>
      <c r="AJ2541">
        <v>3.0000000000000001E-3</v>
      </c>
      <c r="AK2541" s="3" cm="1">
        <f t="array" ref="AK2541">100000000/Lvac($AA2541)</f>
        <v>34361.992402109827</v>
      </c>
      <c r="AL2541" s="21">
        <f t="shared" si="3734"/>
        <v>3.543277073368168E-2</v>
      </c>
      <c r="AM2541" s="21"/>
      <c r="AN2541" s="21"/>
      <c r="AO2541" s="21"/>
      <c r="AP2541" s="21"/>
      <c r="AS2541" s="3">
        <f t="shared" si="3665"/>
        <v>2.4021098288358189E-3</v>
      </c>
      <c r="AT2541" s="3" cm="1">
        <f t="array" ref="AT2541">AS2541-(100000000/LvacE($A2541)-$E2541)</f>
        <v>-4.9409398343414068E-5</v>
      </c>
      <c r="BB2541"/>
      <c r="BC2541"/>
      <c r="BD2541"/>
      <c r="BE2541"/>
      <c r="BF2541"/>
      <c r="BG2541"/>
      <c r="BH2541"/>
      <c r="BI2541"/>
      <c r="BJ2541"/>
      <c r="BN2541" s="16" cm="1">
        <f t="array" ref="BN2541">$C2541*EXP(poly_from_str(100000000/$E2541,BN$4342))</f>
        <v>0</v>
      </c>
      <c r="BO2541" s="16"/>
      <c r="BY2541" t="e">
        <v>#N/A</v>
      </c>
    </row>
    <row r="2542" spans="1:77" hidden="1" x14ac:dyDescent="0.25">
      <c r="A2542">
        <v>2908.971</v>
      </c>
      <c r="B2542" s="2" t="str">
        <f t="shared" si="3657"/>
        <v/>
      </c>
      <c r="C2542">
        <v>3</v>
      </c>
      <c r="E2542">
        <v>34366.35</v>
      </c>
      <c r="R2542">
        <v>25</v>
      </c>
      <c r="S2542" t="s">
        <v>22</v>
      </c>
      <c r="AA2542" s="10">
        <f t="shared" si="3659"/>
        <v>2908.971</v>
      </c>
      <c r="AB2542" s="3" cm="1">
        <f t="array" ref="AB2542">100000000/Lvac(AA2542)</f>
        <v>34366.350986077021</v>
      </c>
      <c r="AC2542" s="28">
        <f t="shared" si="3660"/>
        <v>3.4376416952936281E-7</v>
      </c>
      <c r="AD2542" s="28">
        <f t="shared" si="3661"/>
        <v>2.9098230429094266E-7</v>
      </c>
      <c r="AE2542" s="21">
        <f t="shared" si="3662"/>
        <v>34366.350411605097</v>
      </c>
      <c r="AF2542" s="10" cm="1">
        <f t="array" ref="AF2542">Lair(100000000/AE2542)</f>
        <v>2908.9710486289264</v>
      </c>
      <c r="AG2542" s="10">
        <f t="shared" si="3663"/>
        <v>1.0906960053241682E-2</v>
      </c>
      <c r="AH2542" s="10" t="b">
        <f t="shared" si="3658"/>
        <v>1</v>
      </c>
      <c r="AI2542" s="10">
        <f t="shared" si="3664"/>
        <v>2908.971</v>
      </c>
      <c r="AJ2542">
        <v>3.0000000000000001E-3</v>
      </c>
      <c r="AK2542" s="3" cm="1">
        <f t="array" ref="AK2542">100000000/Lvac($AA2542)</f>
        <v>34366.350986077021</v>
      </c>
      <c r="AL2542" s="21">
        <f t="shared" si="3734"/>
        <v>3.5441760319450094E-2</v>
      </c>
      <c r="AM2542" s="21"/>
      <c r="AN2542" s="21"/>
      <c r="AO2542" s="21"/>
      <c r="AP2542" s="21"/>
      <c r="AS2542" s="3">
        <f t="shared" si="3665"/>
        <v>9.8607702238950878E-4</v>
      </c>
      <c r="AT2542" s="3" cm="1">
        <f t="array" ref="AT2542">AS2542-(100000000/LvacE($A2542)-$E2542)</f>
        <v>-4.9389927880838513E-5</v>
      </c>
      <c r="BB2542"/>
      <c r="BC2542"/>
      <c r="BD2542"/>
      <c r="BE2542"/>
      <c r="BF2542"/>
      <c r="BG2542"/>
      <c r="BH2542"/>
      <c r="BI2542"/>
      <c r="BJ2542"/>
      <c r="BN2542" s="16" cm="1">
        <f t="array" ref="BN2542">$C2542*EXP(poly_from_str(100000000/$E2542,BN$4342))</f>
        <v>4.9372668155070851</v>
      </c>
      <c r="BO2542" s="16"/>
      <c r="BY2542" t="e">
        <v>#N/A</v>
      </c>
    </row>
    <row r="2543" spans="1:77" hidden="1" x14ac:dyDescent="0.25">
      <c r="A2543">
        <v>2908.6660000000002</v>
      </c>
      <c r="B2543" s="2" t="str">
        <f t="shared" si="3657"/>
        <v/>
      </c>
      <c r="C2543">
        <v>1</v>
      </c>
      <c r="D2543" t="s">
        <v>14</v>
      </c>
      <c r="E2543">
        <v>34369.949999999997</v>
      </c>
      <c r="R2543">
        <v>25</v>
      </c>
      <c r="S2543" t="s">
        <v>22</v>
      </c>
      <c r="AA2543" s="10">
        <f t="shared" si="3659"/>
        <v>2908.6660000000002</v>
      </c>
      <c r="AB2543" s="3" cm="1">
        <f t="array" ref="AB2543">100000000/Lvac(AA2543)</f>
        <v>34369.954444418247</v>
      </c>
      <c r="AC2543" s="28">
        <f t="shared" si="3660"/>
        <v>3.4380021631909609E-7</v>
      </c>
      <c r="AD2543" s="28">
        <f t="shared" si="3661"/>
        <v>2.9095179675526227E-7</v>
      </c>
      <c r="AE2543" s="21">
        <f t="shared" si="3662"/>
        <v>34369.951854721498</v>
      </c>
      <c r="AF2543" s="10" cm="1">
        <f t="array" ref="AF2543">Lair(100000000/AE2543)</f>
        <v>2908.6662191713308</v>
      </c>
      <c r="AG2543" s="10">
        <f t="shared" si="3663"/>
        <v>1.0908198886434236E-2</v>
      </c>
      <c r="AH2543" s="10" t="b">
        <f t="shared" si="3658"/>
        <v>1</v>
      </c>
      <c r="AI2543" s="10">
        <f t="shared" si="3664"/>
        <v>2908.6660000000002</v>
      </c>
      <c r="AJ2543">
        <v>7.0000000000000001E-3</v>
      </c>
      <c r="AK2543" s="3" cm="1">
        <f t="array" ref="AK2543">100000000/Lvac($AA2543)</f>
        <v>34369.954444418247</v>
      </c>
      <c r="AL2543" s="21">
        <f t="shared" si="3734"/>
        <v>8.2714784410079303E-2</v>
      </c>
      <c r="AM2543" s="21"/>
      <c r="AN2543" s="21"/>
      <c r="AO2543" s="21"/>
      <c r="AP2543" s="21"/>
      <c r="AS2543" s="3">
        <f t="shared" si="3665"/>
        <v>4.4444182494771667E-3</v>
      </c>
      <c r="AT2543" s="3" cm="1">
        <f t="array" ref="AT2543">AS2543-(100000000/LvacE($A2543)-$E2543)</f>
        <v>-4.9373789806850255E-5</v>
      </c>
      <c r="BB2543"/>
      <c r="BC2543"/>
      <c r="BD2543"/>
      <c r="BE2543"/>
      <c r="BF2543"/>
      <c r="BG2543"/>
      <c r="BH2543"/>
      <c r="BI2543"/>
      <c r="BJ2543"/>
      <c r="BN2543" s="16" cm="1">
        <f t="array" ref="BN2543">$C2543*EXP(poly_from_str(100000000/$E2543,BN$4342))</f>
        <v>1.6443856072780509</v>
      </c>
      <c r="BO2543" s="16"/>
      <c r="BY2543" t="e">
        <v>#N/A</v>
      </c>
    </row>
    <row r="2544" spans="1:77" hidden="1" x14ac:dyDescent="0.25">
      <c r="A2544">
        <v>2908.5990000000002</v>
      </c>
      <c r="B2544" s="2" t="str">
        <f t="shared" si="3657"/>
        <v/>
      </c>
      <c r="C2544">
        <v>5</v>
      </c>
      <c r="E2544">
        <v>34370.75</v>
      </c>
      <c r="R2544">
        <v>25</v>
      </c>
      <c r="S2544" t="s">
        <v>22</v>
      </c>
      <c r="AA2544" s="10">
        <f t="shared" si="3659"/>
        <v>2908.5990000000002</v>
      </c>
      <c r="AB2544" s="3" cm="1">
        <f t="array" ref="AB2544">100000000/Lvac(AA2544)</f>
        <v>34370.746125023659</v>
      </c>
      <c r="AC2544" s="28">
        <f t="shared" si="3660"/>
        <v>3.4380813580696407E-7</v>
      </c>
      <c r="AD2544" s="28">
        <f t="shared" si="3661"/>
        <v>2.9094509509991372E-7</v>
      </c>
      <c r="AE2544" s="21">
        <f t="shared" si="3662"/>
        <v>34370.748383001854</v>
      </c>
      <c r="AF2544" s="10" cm="1">
        <f t="array" ref="AF2544">Lair(100000000/AE2544)</f>
        <v>2908.5988089115194</v>
      </c>
      <c r="AG2544" s="10">
        <f t="shared" si="3663"/>
        <v>1.0908471075769409E-2</v>
      </c>
      <c r="AH2544" s="10" t="b">
        <f t="shared" si="3658"/>
        <v>1</v>
      </c>
      <c r="AI2544" s="10">
        <f t="shared" si="3664"/>
        <v>2908.5990000000002</v>
      </c>
      <c r="AJ2544">
        <v>3.0000000000000001E-3</v>
      </c>
      <c r="AK2544" s="3" cm="1">
        <f t="array" ref="AK2544">100000000/Lvac($AA2544)</f>
        <v>34370.746125023659</v>
      </c>
      <c r="AL2544" s="21">
        <f t="shared" si="3734"/>
        <v>3.5450826454616453E-2</v>
      </c>
      <c r="AM2544" s="21"/>
      <c r="AN2544" s="21"/>
      <c r="AO2544" s="21"/>
      <c r="AP2544" s="21"/>
      <c r="AS2544" s="3">
        <f t="shared" si="3665"/>
        <v>-3.8749763407395221E-3</v>
      </c>
      <c r="AT2544" s="3" cm="1">
        <f t="array" ref="AT2544">AS2544-(100000000/LvacE($A2544)-$E2544)</f>
        <v>-4.9370253691449761E-5</v>
      </c>
      <c r="BB2544"/>
      <c r="BC2544"/>
      <c r="BD2544"/>
      <c r="BE2544"/>
      <c r="BF2544"/>
      <c r="BG2544"/>
      <c r="BH2544"/>
      <c r="BI2544"/>
      <c r="BJ2544"/>
      <c r="BN2544" s="16" cm="1">
        <f t="array" ref="BN2544">$C2544*EXP(poly_from_str(100000000/$E2544,BN$4342))</f>
        <v>8.2204047260003765</v>
      </c>
      <c r="BO2544" s="16"/>
      <c r="BY2544" t="e">
        <v>#N/A</v>
      </c>
    </row>
    <row r="2545" spans="1:77" hidden="1" x14ac:dyDescent="0.25">
      <c r="A2545">
        <v>2908.1390000000001</v>
      </c>
      <c r="B2545" s="2" t="str">
        <f t="shared" si="3657"/>
        <v/>
      </c>
      <c r="C2545">
        <v>4</v>
      </c>
      <c r="E2545">
        <v>34376.18</v>
      </c>
      <c r="R2545">
        <v>25</v>
      </c>
      <c r="S2545" t="s">
        <v>22</v>
      </c>
      <c r="AA2545" s="10">
        <f t="shared" si="3659"/>
        <v>2908.1390000000001</v>
      </c>
      <c r="AB2545" s="3" cm="1">
        <f t="array" ref="AB2545">100000000/Lvac(AA2545)</f>
        <v>34376.182529007943</v>
      </c>
      <c r="AC2545" s="28">
        <f t="shared" si="3660"/>
        <v>3.4386251826339801E-7</v>
      </c>
      <c r="AD2545" s="28">
        <f t="shared" si="3661"/>
        <v>2.9089908373513015E-7</v>
      </c>
      <c r="AE2545" s="21">
        <f t="shared" si="3662"/>
        <v>34376.181054946755</v>
      </c>
      <c r="AF2545" s="10" cm="1">
        <f t="array" ref="AF2545">Lair(100000000/AE2545)</f>
        <v>2908.1391247076099</v>
      </c>
      <c r="AG2545" s="10">
        <f t="shared" si="3663"/>
        <v>1.0910340346353449E-2</v>
      </c>
      <c r="AH2545" s="10" t="b">
        <f t="shared" si="3658"/>
        <v>1</v>
      </c>
      <c r="AI2545" s="10">
        <f t="shared" si="3664"/>
        <v>2908.1390000000001</v>
      </c>
      <c r="AJ2545">
        <v>3.0000000000000001E-3</v>
      </c>
      <c r="AK2545" s="3" cm="1">
        <f t="array" ref="AK2545">100000000/Lvac($AA2545)</f>
        <v>34376.182529007943</v>
      </c>
      <c r="AL2545" s="21">
        <f t="shared" si="3734"/>
        <v>3.546204207812069E-2</v>
      </c>
      <c r="AM2545" s="21"/>
      <c r="AN2545" s="21"/>
      <c r="AO2545" s="21"/>
      <c r="AP2545" s="21"/>
      <c r="AS2545" s="3">
        <f t="shared" si="3665"/>
        <v>2.5290079429396428E-3</v>
      </c>
      <c r="AT2545" s="3" cm="1">
        <f t="array" ref="AT2545">AS2545-(100000000/LvacE($A2545)-$E2545)</f>
        <v>-4.9345842853654176E-5</v>
      </c>
      <c r="BB2545"/>
      <c r="BC2545"/>
      <c r="BD2545"/>
      <c r="BE2545"/>
      <c r="BF2545"/>
      <c r="BG2545"/>
      <c r="BH2545"/>
      <c r="BI2545"/>
      <c r="BJ2545"/>
      <c r="BN2545" s="16" cm="1">
        <f t="array" ref="BN2545">$C2545*EXP(poly_from_str(100000000/$E2545,BN$4342))</f>
        <v>6.5680438520742781</v>
      </c>
      <c r="BO2545" s="16"/>
      <c r="BY2545" t="e">
        <v>#N/A</v>
      </c>
    </row>
    <row r="2546" spans="1:77" hidden="1" x14ac:dyDescent="0.25">
      <c r="A2546">
        <v>2906.5070000000001</v>
      </c>
      <c r="B2546" s="2" t="str">
        <f t="shared" si="3657"/>
        <v/>
      </c>
      <c r="C2546">
        <v>2</v>
      </c>
      <c r="D2546" t="s">
        <v>14</v>
      </c>
      <c r="E2546">
        <v>34395.480000000003</v>
      </c>
      <c r="R2546">
        <v>25</v>
      </c>
      <c r="S2546" t="s">
        <v>22</v>
      </c>
      <c r="AA2546" s="10">
        <f t="shared" si="3659"/>
        <v>2906.5070000000001</v>
      </c>
      <c r="AB2546" s="3" cm="1">
        <f t="array" ref="AB2546">100000000/Lvac(AA2546)</f>
        <v>34395.483826145544</v>
      </c>
      <c r="AC2546" s="28">
        <f t="shared" si="3660"/>
        <v>3.4405559663197095E-7</v>
      </c>
      <c r="AD2546" s="28">
        <f t="shared" si="3661"/>
        <v>2.9073584341902913E-7</v>
      </c>
      <c r="AE2546" s="21">
        <f t="shared" si="3662"/>
        <v>34395.481593944525</v>
      </c>
      <c r="AF2546" s="10" cm="1">
        <f t="array" ref="AF2546">Lair(100000000/AE2546)</f>
        <v>2906.5071886354099</v>
      </c>
      <c r="AG2546" s="10">
        <f t="shared" si="3663"/>
        <v>1.0916979354624906E-2</v>
      </c>
      <c r="AH2546" s="10" t="b">
        <f t="shared" si="3658"/>
        <v>1</v>
      </c>
      <c r="AI2546" s="10">
        <f t="shared" si="3664"/>
        <v>2906.5070000000001</v>
      </c>
      <c r="AJ2546">
        <v>7.0000000000000001E-3</v>
      </c>
      <c r="AK2546" s="3" cm="1">
        <f t="array" ref="AK2546">100000000/Lvac($AA2546)</f>
        <v>34395.483826145544</v>
      </c>
      <c r="AL2546" s="21">
        <f t="shared" si="3734"/>
        <v>8.2837710964748679E-2</v>
      </c>
      <c r="AM2546" s="21"/>
      <c r="AN2546" s="21"/>
      <c r="AO2546" s="21"/>
      <c r="AP2546" s="21"/>
      <c r="AS2546" s="3">
        <f t="shared" si="3665"/>
        <v>3.8261455410975032E-3</v>
      </c>
      <c r="AT2546" s="3" cm="1">
        <f t="array" ref="AT2546">AS2546-(100000000/LvacE($A2546)-$E2546)</f>
        <v>-4.9258691433351487E-5</v>
      </c>
      <c r="BB2546"/>
      <c r="BC2546"/>
      <c r="BD2546"/>
      <c r="BE2546"/>
      <c r="BF2546"/>
      <c r="BG2546"/>
      <c r="BH2546"/>
      <c r="BI2546"/>
      <c r="BJ2546"/>
      <c r="BN2546" s="16" cm="1">
        <f t="array" ref="BN2546">$C2546*EXP(poly_from_str(100000000/$E2546,BN$4342))</f>
        <v>3.2692487752163606</v>
      </c>
      <c r="BO2546" s="16"/>
      <c r="BY2546">
        <v>3165</v>
      </c>
    </row>
    <row r="2547" spans="1:77" hidden="1" x14ac:dyDescent="0.25">
      <c r="A2547">
        <v>2906.4160000000002</v>
      </c>
      <c r="B2547" s="2" t="str">
        <f t="shared" si="3657"/>
        <v/>
      </c>
      <c r="C2547">
        <v>7</v>
      </c>
      <c r="E2547">
        <v>34396.559999999998</v>
      </c>
      <c r="R2547">
        <v>25</v>
      </c>
      <c r="S2547" t="s">
        <v>22</v>
      </c>
      <c r="AA2547" s="10">
        <f t="shared" si="3659"/>
        <v>2906.4160000000002</v>
      </c>
      <c r="AB2547" s="3" cm="1">
        <f t="array" ref="AB2547">100000000/Lvac(AA2547)</f>
        <v>34396.560700658767</v>
      </c>
      <c r="AC2547" s="28">
        <f t="shared" si="3660"/>
        <v>3.4406636902631969E-7</v>
      </c>
      <c r="AD2547" s="28">
        <f t="shared" si="3661"/>
        <v>2.9072674117120319E-7</v>
      </c>
      <c r="AE2547" s="21">
        <f t="shared" si="3662"/>
        <v>34396.560291868038</v>
      </c>
      <c r="AF2547" s="10" cm="1">
        <f t="array" ref="AF2547">Lair(100000000/AE2547)</f>
        <v>2906.4160345432933</v>
      </c>
      <c r="AG2547" s="10">
        <f t="shared" si="3663"/>
        <v>1.0917349873634533E-2</v>
      </c>
      <c r="AH2547" s="10" t="b">
        <f t="shared" si="3658"/>
        <v>1</v>
      </c>
      <c r="AI2547" s="10">
        <f t="shared" si="3664"/>
        <v>2906.4160000000002</v>
      </c>
      <c r="AJ2547">
        <v>3.0000000000000001E-3</v>
      </c>
      <c r="AK2547" s="3" cm="1">
        <f t="array" ref="AK2547">100000000/Lvac($AA2547)</f>
        <v>34396.560700658767</v>
      </c>
      <c r="AL2547" s="21">
        <f t="shared" si="3734"/>
        <v>3.550409924180719E-2</v>
      </c>
      <c r="AM2547" s="21"/>
      <c r="AN2547" s="21"/>
      <c r="AO2547" s="21"/>
      <c r="AP2547" s="21"/>
      <c r="AS2547" s="3">
        <f t="shared" si="3665"/>
        <v>7.0065876934677362E-4</v>
      </c>
      <c r="AT2547" s="3" cm="1">
        <f t="array" ref="AT2547">AS2547-(100000000/LvacE($A2547)-$E2547)</f>
        <v>-4.9253801989834756E-5</v>
      </c>
      <c r="BB2547"/>
      <c r="BC2547"/>
      <c r="BD2547"/>
      <c r="BE2547"/>
      <c r="BF2547"/>
      <c r="BG2547"/>
      <c r="BH2547"/>
      <c r="BI2547"/>
      <c r="BJ2547"/>
      <c r="BN2547" s="16" cm="1">
        <f t="array" ref="BN2547">$C2547*EXP(poly_from_str(100000000/$E2547,BN$4342))</f>
        <v>11.439467992013888</v>
      </c>
      <c r="BO2547" s="16"/>
      <c r="BY2547" t="e">
        <v>#N/A</v>
      </c>
    </row>
    <row r="2548" spans="1:77" hidden="1" x14ac:dyDescent="0.25">
      <c r="A2548">
        <v>2906.252</v>
      </c>
      <c r="B2548" s="2" t="str">
        <f t="shared" si="3657"/>
        <v/>
      </c>
      <c r="C2548">
        <v>1</v>
      </c>
      <c r="E2548">
        <v>34398.5</v>
      </c>
      <c r="R2548">
        <v>25</v>
      </c>
      <c r="S2548" t="s">
        <v>22</v>
      </c>
      <c r="AA2548" s="10">
        <f t="shared" si="3659"/>
        <v>2906.252</v>
      </c>
      <c r="AB2548" s="3" cm="1">
        <f t="array" ref="AB2548">100000000/Lvac(AA2548)</f>
        <v>34398.501611810098</v>
      </c>
      <c r="AC2548" s="28">
        <f t="shared" si="3660"/>
        <v>3.4408578471515893E-7</v>
      </c>
      <c r="AD2548" s="28">
        <f t="shared" si="3661"/>
        <v>2.9071033712022743E-7</v>
      </c>
      <c r="AE2548" s="21">
        <f t="shared" si="3662"/>
        <v>34398.500671330949</v>
      </c>
      <c r="AF2548" s="10" cm="1">
        <f t="array" ref="AF2548">Lair(100000000/AE2548)</f>
        <v>2906.2520794626189</v>
      </c>
      <c r="AG2548" s="10">
        <f t="shared" si="3663"/>
        <v>1.0918017710062669E-2</v>
      </c>
      <c r="AH2548" s="10" t="b">
        <f t="shared" si="3658"/>
        <v>1</v>
      </c>
      <c r="AI2548" s="10">
        <f t="shared" si="3664"/>
        <v>2906.252</v>
      </c>
      <c r="AJ2548">
        <v>3.0000000000000001E-3</v>
      </c>
      <c r="AK2548" s="3" cm="1">
        <f t="array" ref="AK2548">100000000/Lvac($AA2548)</f>
        <v>34398.501611810098</v>
      </c>
      <c r="AL2548" s="21">
        <f t="shared" si="3734"/>
        <v>3.550810626037601E-2</v>
      </c>
      <c r="AM2548" s="21"/>
      <c r="AN2548" s="21"/>
      <c r="AO2548" s="21"/>
      <c r="AP2548" s="21"/>
      <c r="AS2548" s="3">
        <f t="shared" si="3665"/>
        <v>1.6118100975290872E-3</v>
      </c>
      <c r="AT2548" s="3" cm="1">
        <f t="array" ref="AT2548">AS2548-(100000000/LvacE($A2548)-$E2548)</f>
        <v>-4.924499080516398E-5</v>
      </c>
      <c r="BB2548"/>
      <c r="BC2548"/>
      <c r="BD2548"/>
      <c r="BE2548"/>
      <c r="BF2548"/>
      <c r="BG2548"/>
      <c r="BH2548"/>
      <c r="BI2548"/>
      <c r="BJ2548"/>
      <c r="BN2548" s="16" cm="1">
        <f t="array" ref="BN2548">$C2548*EXP(poly_from_str(100000000/$E2548,BN$4342))</f>
        <v>1.6334644833229059</v>
      </c>
      <c r="BO2548" s="16"/>
      <c r="BY2548" t="e">
        <v>#N/A</v>
      </c>
    </row>
    <row r="2549" spans="1:77" hidden="1" x14ac:dyDescent="0.25">
      <c r="A2549">
        <v>2906.0810000000001</v>
      </c>
      <c r="B2549" s="2" t="str">
        <f t="shared" si="3657"/>
        <v/>
      </c>
      <c r="C2549">
        <v>5</v>
      </c>
      <c r="E2549">
        <v>34400.53</v>
      </c>
      <c r="F2549">
        <v>29835</v>
      </c>
      <c r="G2549" t="s">
        <v>5</v>
      </c>
      <c r="H2549" s="5" t="s">
        <v>4</v>
      </c>
      <c r="I2549">
        <v>64235</v>
      </c>
      <c r="J2549" t="s">
        <v>3</v>
      </c>
      <c r="K2549" s="5" t="s">
        <v>4</v>
      </c>
      <c r="L2549">
        <v>29835.09</v>
      </c>
      <c r="M2549" t="str">
        <f t="shared" ref="M2549:M2551" si="3735">$G2549&amp;""</f>
        <v>e</v>
      </c>
      <c r="N2549" t="str">
        <f t="shared" ref="N2549:N2551" si="3736">$H2549&amp;""</f>
        <v>9/2</v>
      </c>
      <c r="O2549">
        <v>64235.61</v>
      </c>
      <c r="P2549" t="str">
        <f t="shared" ref="P2549:P2551" si="3737">$J2549&amp;""</f>
        <v>o</v>
      </c>
      <c r="Q2549" t="str">
        <f t="shared" ref="Q2549:Q2551" si="3738">$K2549&amp;""</f>
        <v>9/2</v>
      </c>
      <c r="R2549">
        <v>25</v>
      </c>
      <c r="AA2549" s="10">
        <f t="shared" si="3659"/>
        <v>2906.0810000000001</v>
      </c>
      <c r="AB2549" s="3" cm="1">
        <f t="array" ref="AB2549">100000000/Lvac(AA2549)</f>
        <v>34400.525600000467</v>
      </c>
      <c r="AC2549" s="28">
        <f t="shared" si="3660"/>
        <v>3.4410603145610874E-7</v>
      </c>
      <c r="AD2549" s="28">
        <f t="shared" si="3661"/>
        <v>2.9069323289641437E-7</v>
      </c>
      <c r="AE2549" s="21">
        <f t="shared" si="3662"/>
        <v>34400.528167619013</v>
      </c>
      <c r="AF2549" s="10" cm="1">
        <f t="array" ref="AF2549">Lair(100000000/AE2549)</f>
        <v>2906.0807830832669</v>
      </c>
      <c r="AG2549" s="10">
        <f t="shared" si="3663"/>
        <v>1.0918714172110218E-2</v>
      </c>
      <c r="AH2549" s="10" t="b">
        <f t="shared" si="3658"/>
        <v>1</v>
      </c>
      <c r="AI2549" s="10">
        <f t="shared" ref="AI2549:AI2551" si="3739">$AF2549</f>
        <v>2906.0807830832669</v>
      </c>
      <c r="AJ2549">
        <v>3.0000000000000001E-3</v>
      </c>
      <c r="AK2549" s="3" cm="1">
        <f t="array" ref="AK2549">100000000/Lvac($AA2549)</f>
        <v>34400.525600000467</v>
      </c>
      <c r="AL2549" s="21">
        <f t="shared" si="3734"/>
        <v>3.5512287683382132E-2</v>
      </c>
      <c r="AM2549" s="10" cm="1">
        <f t="array" ref="AM2549">Lvac($AI2549)-$BA2549</f>
        <v>-6.9018474050608347E-4</v>
      </c>
      <c r="AN2549" s="10">
        <f t="shared" ref="AN2549:AN2551" si="3740">$AK2549-($AX2549-$AW2549)</f>
        <v>5.6000004624365829E-3</v>
      </c>
      <c r="AO2549" s="3">
        <f t="shared" ref="AO2549:AO2551" si="3741">AM2549/AJ2549</f>
        <v>-0.23006158016869449</v>
      </c>
      <c r="AP2549" s="3">
        <v>-0.15773814266140107</v>
      </c>
      <c r="AS2549" s="3">
        <f t="shared" si="3665"/>
        <v>-4.3999995323247276E-3</v>
      </c>
      <c r="AT2549" s="3" cm="1">
        <f t="array" ref="AT2549">AS2549-(100000000/LvacE($A2549)-$E2549)</f>
        <v>-4.9235793994739652E-5</v>
      </c>
      <c r="AU2549" t="s">
        <v>4692</v>
      </c>
      <c r="AV2549" t="s">
        <v>4837</v>
      </c>
      <c r="AW2549" s="3">
        <v>29835.09</v>
      </c>
      <c r="AX2549" s="3">
        <v>64235.61</v>
      </c>
      <c r="AY2549" s="3"/>
      <c r="AZ2549" s="10" cm="1">
        <f t="array" ref="AZ2549">Lair(100000000/($AX2549-$AW2549))</f>
        <v>2906.0814730975708</v>
      </c>
      <c r="BA2549" s="10">
        <f t="shared" ref="BA2549:BA2551" si="3742">100000000/($AX2549-$AW2549)</f>
        <v>2906.9328021785714</v>
      </c>
      <c r="BB2549" s="12">
        <v>21600000</v>
      </c>
      <c r="BC2549" s="3">
        <v>0.08</v>
      </c>
      <c r="BD2549" s="12" cm="1">
        <f t="array" ref="BD2549">SfromgA($BB2549,$BA2549,"")</f>
        <v>0.26187382322830316</v>
      </c>
      <c r="BE2549" s="29">
        <f t="shared" ref="BE2549:BE2551" si="3743">(10^MAX(0.05, -0.312925054856973*((LN($BD2549))^(1/3)) + 0.454808404431693)-1)*100</f>
        <v>530.65354676008224</v>
      </c>
      <c r="BG2549" s="3"/>
      <c r="BH2549" s="3"/>
      <c r="BI2549" s="12">
        <f t="shared" ref="BI2549:BI2551" si="3744">IF($BB2549="",$BF2549,$BB2549)</f>
        <v>21600000</v>
      </c>
      <c r="BJ2549" s="29">
        <f t="shared" ref="BJ2549:BJ2551" si="3745">IF($BB2549="",$BH2549,$BE2549)</f>
        <v>530.65354676008224</v>
      </c>
      <c r="BK2549" s="3">
        <f t="shared" ref="BK2549:BK2551" si="3746">LN(BN2549*100000000/($AX2549-$AW2549)/$BI2549)</f>
        <v>-6.8136867679784663</v>
      </c>
      <c r="BL2549" s="13">
        <f>EXP(BK$4341*$AX2549+BK$4342)*$BI2549/(100000000/($AX2549-$AW2549))</f>
        <v>6.3387822317708871</v>
      </c>
      <c r="BM2549" s="3">
        <f t="shared" ref="BM2549:BM2551" si="3747">LN(BL2549/$C2549)</f>
        <v>0.23724876055813679</v>
      </c>
      <c r="BN2549" s="16" cm="1">
        <f t="array" ref="BN2549">$C2549*EXP(poly_from_str(100000000/$E2549,BN$4342))</f>
        <v>8.1634209913010078</v>
      </c>
      <c r="BO2549" s="3">
        <f t="shared" ref="BO2549:BO2551" si="3748">LN($C2549)</f>
        <v>1.6094379124341003</v>
      </c>
      <c r="BP2549" s="13">
        <f t="shared" ref="BP2549:BP2550" si="3749">LN(BL2549/BN2549)</f>
        <v>-0.2529766472576343</v>
      </c>
      <c r="BR2549" s="12">
        <v>14940000</v>
      </c>
      <c r="BS2549" s="3">
        <f>LN(BV2549*100000000/($AX2549-$AW2549)/$BR2549)</f>
        <v>-5.972876315864414</v>
      </c>
      <c r="BT2549" s="13">
        <f>EXP(BS$4338*$AX2549+BS$4336)*$BR2549/(100000000/($AX2549-$AW2549))</f>
        <v>5.2704502078913089</v>
      </c>
      <c r="BU2549" s="3">
        <f>LN(BT2549/$BN2549)</f>
        <v>-0.43754753290302839</v>
      </c>
      <c r="BV2549" s="3" cm="1">
        <f t="array" ref="BV2549">$BN2549*EXP(poly_from_str(100000000/$E2549,BV$4341))</f>
        <v>13.089660416512615</v>
      </c>
      <c r="BW2549" s="12"/>
      <c r="BX2549" s="3">
        <f>LN(BT2549/BV2549)</f>
        <v>-0.90970685003163221</v>
      </c>
      <c r="BY2549">
        <v>7905</v>
      </c>
    </row>
    <row r="2550" spans="1:77" hidden="1" x14ac:dyDescent="0.25">
      <c r="A2550">
        <v>2905.768</v>
      </c>
      <c r="B2550" s="2" t="str">
        <f t="shared" si="3657"/>
        <v/>
      </c>
      <c r="C2550">
        <v>5</v>
      </c>
      <c r="D2550" t="s">
        <v>170</v>
      </c>
      <c r="E2550">
        <v>34404.230000000003</v>
      </c>
      <c r="F2550">
        <v>33466</v>
      </c>
      <c r="G2550" t="s">
        <v>5</v>
      </c>
      <c r="H2550" s="5" t="s">
        <v>16</v>
      </c>
      <c r="I2550">
        <v>67870</v>
      </c>
      <c r="J2550" t="s">
        <v>3</v>
      </c>
      <c r="K2550" s="5" t="s">
        <v>4</v>
      </c>
      <c r="L2550">
        <v>33466.410000000003</v>
      </c>
      <c r="M2550" t="str">
        <f t="shared" si="3735"/>
        <v>e</v>
      </c>
      <c r="N2550" t="str">
        <f t="shared" si="3736"/>
        <v>11/2</v>
      </c>
      <c r="O2550">
        <v>67870.759999999995</v>
      </c>
      <c r="P2550" t="str">
        <f t="shared" si="3737"/>
        <v>o</v>
      </c>
      <c r="Q2550" t="str">
        <f t="shared" si="3738"/>
        <v>9/2</v>
      </c>
      <c r="R2550">
        <v>25</v>
      </c>
      <c r="AA2550" s="10">
        <f t="shared" si="3659"/>
        <v>2905.768</v>
      </c>
      <c r="AB2550" s="3" cm="1">
        <f t="array" ref="AB2550">100000000/Lvac(AA2550)</f>
        <v>34404.230943950497</v>
      </c>
      <c r="AC2550" s="28">
        <f t="shared" si="3660"/>
        <v>3.4414309745306577E-7</v>
      </c>
      <c r="AD2550" s="28">
        <f t="shared" si="3661"/>
        <v>2.9066192516529311E-7</v>
      </c>
      <c r="AE2550" s="21">
        <f t="shared" si="3662"/>
        <v>34404.230393009617</v>
      </c>
      <c r="AF2550" s="10" cm="1">
        <f t="array" ref="AF2550">Lair(100000000/AE2550)</f>
        <v>2905.7680465343919</v>
      </c>
      <c r="AG2550" s="10">
        <f t="shared" si="3663"/>
        <v>1.0919989301270867E-2</v>
      </c>
      <c r="AH2550" s="10" t="b">
        <f t="shared" si="3658"/>
        <v>1</v>
      </c>
      <c r="AI2550" s="10">
        <f t="shared" si="3739"/>
        <v>2905.7680465343919</v>
      </c>
      <c r="AJ2550" s="10">
        <f>AL2550/AK2550*AI2550</f>
        <v>8.4459613448947934E-3</v>
      </c>
      <c r="AK2550" s="16" cm="1">
        <f t="array" ref="AK2550">100000000/Lvac($AA2550)-0</f>
        <v>34404.230943950497</v>
      </c>
      <c r="AL2550" s="16">
        <f>MAX(0.1,0.007/$AA2550*$AE2550)</f>
        <v>0.1</v>
      </c>
      <c r="AM2550" s="10" cm="1">
        <f t="array" ref="AM2550">Lvac($AI2550)-$BA2550</f>
        <v>1.0104884598149511E-2</v>
      </c>
      <c r="AN2550" s="10">
        <f t="shared" si="3740"/>
        <v>-0.11905604949424742</v>
      </c>
      <c r="AO2550" s="3">
        <f t="shared" si="3741"/>
        <v>1.1964161550724433</v>
      </c>
      <c r="AP2550" s="3">
        <v>1.190905151330824</v>
      </c>
      <c r="AS2550" s="3">
        <f t="shared" si="3665"/>
        <v>9.4395049382001162E-4</v>
      </c>
      <c r="AT2550" s="3" cm="1">
        <f t="array" ref="AT2550">AS2550-(100000000/LvacE($A2550)-$E2550)</f>
        <v>-4.921892104903236E-5</v>
      </c>
      <c r="AU2550" t="s">
        <v>4769</v>
      </c>
      <c r="AV2550" t="s">
        <v>4750</v>
      </c>
      <c r="AW2550" s="3">
        <v>33466.410000000003</v>
      </c>
      <c r="AX2550" s="3">
        <v>67870.759999999995</v>
      </c>
      <c r="AY2550" s="3"/>
      <c r="AZ2550" s="10" cm="1">
        <f t="array" ref="AZ2550">Lair(100000000/($AX2550-$AW2550))</f>
        <v>2905.7579441450507</v>
      </c>
      <c r="BA2550" s="10">
        <f t="shared" si="3742"/>
        <v>2906.6091933142184</v>
      </c>
      <c r="BB2550" s="12">
        <v>98500000</v>
      </c>
      <c r="BC2550" s="3">
        <v>0.46700000000000003</v>
      </c>
      <c r="BD2550" s="12" cm="1">
        <f t="array" ref="BD2550">SfromgA($BB2550,$BA2550,"")</f>
        <v>1.1937943495118015</v>
      </c>
      <c r="BE2550" s="29">
        <f t="shared" si="3743"/>
        <v>90.136719529604207</v>
      </c>
      <c r="BG2550" s="3"/>
      <c r="BH2550" s="3"/>
      <c r="BI2550" s="12">
        <f t="shared" si="3744"/>
        <v>98500000</v>
      </c>
      <c r="BJ2550" s="29">
        <f t="shared" si="3745"/>
        <v>90.136719529604207</v>
      </c>
      <c r="BK2550" s="3">
        <f t="shared" si="3746"/>
        <v>-8.3320335640404206</v>
      </c>
      <c r="BL2550" s="13">
        <f>EXP(BK$4341*$AX2550+BK$4342)*$BI2550/(100000000/($AX2550-$AW2550))</f>
        <v>21.932333833819971</v>
      </c>
      <c r="BM2550" s="3">
        <f t="shared" si="3747"/>
        <v>1.4785240663040951</v>
      </c>
      <c r="BN2550" s="16" cm="1">
        <f t="array" ref="BN2550">$C2550*EXP(poly_from_str(100000000/$E2550,BN$4342))</f>
        <v>8.1563036885443481</v>
      </c>
      <c r="BO2550" s="3">
        <f t="shared" si="3748"/>
        <v>1.6094379124341003</v>
      </c>
      <c r="BP2550" s="13">
        <f t="shared" si="3749"/>
        <v>0.98917089173337169</v>
      </c>
      <c r="BY2550">
        <v>7899</v>
      </c>
    </row>
    <row r="2551" spans="1:77" hidden="1" x14ac:dyDescent="0.25">
      <c r="A2551">
        <v>2905.5770000000002</v>
      </c>
      <c r="B2551" s="2" t="str">
        <f t="shared" si="3657"/>
        <v/>
      </c>
      <c r="C2551">
        <v>2</v>
      </c>
      <c r="E2551">
        <v>34406.49</v>
      </c>
      <c r="F2551">
        <v>35024</v>
      </c>
      <c r="G2551" t="s">
        <v>5</v>
      </c>
      <c r="H2551" s="5" t="s">
        <v>8</v>
      </c>
      <c r="I2551">
        <v>69431</v>
      </c>
      <c r="J2551" t="s">
        <v>3</v>
      </c>
      <c r="K2551" s="5" t="s">
        <v>8</v>
      </c>
      <c r="L2551">
        <v>35024.49</v>
      </c>
      <c r="M2551" t="str">
        <f t="shared" si="3735"/>
        <v>e</v>
      </c>
      <c r="N2551" t="str">
        <f t="shared" si="3736"/>
        <v>7/2</v>
      </c>
      <c r="O2551">
        <v>69431</v>
      </c>
      <c r="P2551" t="str">
        <f t="shared" si="3737"/>
        <v>o</v>
      </c>
      <c r="Q2551" t="str">
        <f t="shared" si="3738"/>
        <v>7/2</v>
      </c>
      <c r="R2551">
        <v>25</v>
      </c>
      <c r="AA2551" s="10">
        <f t="shared" si="3659"/>
        <v>2905.5770000000002</v>
      </c>
      <c r="AB2551" s="3" cm="1">
        <f t="array" ref="AB2551">100000000/Lvac(AA2551)</f>
        <v>34406.492424606513</v>
      </c>
      <c r="AC2551" s="28">
        <f t="shared" si="3660"/>
        <v>3.4416571992413208E-7</v>
      </c>
      <c r="AD2551" s="28">
        <f t="shared" si="3661"/>
        <v>2.9064282044769823E-7</v>
      </c>
      <c r="AE2551" s="21">
        <f t="shared" si="3662"/>
        <v>34406.491009319274</v>
      </c>
      <c r="AF2551" s="10" cm="1">
        <f t="array" ref="AF2551">Lair(100000000/AE2551)</f>
        <v>2905.5771195243956</v>
      </c>
      <c r="AG2551" s="10">
        <f t="shared" si="3663"/>
        <v>1.092076761768945E-2</v>
      </c>
      <c r="AH2551" s="10" t="b">
        <f t="shared" si="3658"/>
        <v>1</v>
      </c>
      <c r="AI2551" s="10">
        <f t="shared" si="3739"/>
        <v>2905.5771195243956</v>
      </c>
      <c r="AJ2551">
        <v>3.0000000000000001E-3</v>
      </c>
      <c r="AK2551" s="3" cm="1">
        <f t="array" ref="AK2551">100000000/Lvac($AA2551)</f>
        <v>34406.492424606513</v>
      </c>
      <c r="AL2551" s="21">
        <f t="shared" ref="AL2551:AL2570" si="3750">AJ2551/AI2551*AK2551</f>
        <v>3.5524604244789482E-2</v>
      </c>
      <c r="AM2551" s="10" cm="1">
        <f t="array" ref="AM2551">Lvac($AI2551)-$BA2551</f>
        <v>1.6042037500483275E-3</v>
      </c>
      <c r="AN2551" s="10">
        <f t="shared" si="3740"/>
        <v>-1.7575393489096314E-2</v>
      </c>
      <c r="AO2551" s="3">
        <f t="shared" si="3741"/>
        <v>0.53473458334944246</v>
      </c>
      <c r="AP2551" s="3">
        <v>0.49488327780030278</v>
      </c>
      <c r="AS2551" s="3">
        <f t="shared" si="3665"/>
        <v>2.4246065149782225E-3</v>
      </c>
      <c r="AT2551" s="3" cm="1">
        <f t="array" ref="AT2551">AS2551-(100000000/LvacE($A2551)-$E2551)</f>
        <v>-4.9208618293050677E-5</v>
      </c>
      <c r="AU2551" t="s">
        <v>4765</v>
      </c>
      <c r="AV2551" t="s">
        <v>4859</v>
      </c>
      <c r="AW2551" s="3">
        <v>35024.49</v>
      </c>
      <c r="AX2551" s="3">
        <v>69431</v>
      </c>
      <c r="AY2551" s="3"/>
      <c r="AZ2551" s="10" cm="1">
        <f t="array" ref="AZ2551">Lair(100000000/($AX2551-$AW2551))</f>
        <v>2905.5755157167732</v>
      </c>
      <c r="BA2551" s="10">
        <f t="shared" si="3742"/>
        <v>2906.4267198271486</v>
      </c>
      <c r="BB2551" s="12">
        <v>4200000</v>
      </c>
      <c r="BC2551" s="3">
        <v>1.0999999999999999E-2</v>
      </c>
      <c r="BD2551" s="12" cm="1">
        <f t="array" ref="BD2551">SfromgA($BB2551,$BA2551,"")</f>
        <v>5.0893320002703739E-2</v>
      </c>
      <c r="BE2551" s="29">
        <f t="shared" si="3743"/>
        <v>703.56256235236879</v>
      </c>
      <c r="BG2551" s="3"/>
      <c r="BH2551" s="3"/>
      <c r="BI2551" s="12">
        <f t="shared" si="3744"/>
        <v>4200000</v>
      </c>
      <c r="BJ2551" s="29">
        <f t="shared" si="3745"/>
        <v>703.56256235236879</v>
      </c>
      <c r="BK2551" s="3">
        <f t="shared" si="3746"/>
        <v>-6.0939486896562061</v>
      </c>
      <c r="BL2551" s="13">
        <f>EXP(BK$4341*$AX2551+BK$4342)*$BI2551/(100000000/($AX2551-$AW2551))</f>
        <v>0.83069337202629645</v>
      </c>
      <c r="BM2551" s="3">
        <f t="shared" si="3747"/>
        <v>-0.87864171951028058</v>
      </c>
      <c r="BN2551" s="16" cm="1">
        <f t="array" ref="BN2551">$C2551*EXP(poly_from_str(100000000/$E2551,BN$4342))</f>
        <v>3.2607809414683881</v>
      </c>
      <c r="BO2551" s="3">
        <f t="shared" si="3748"/>
        <v>0.69314718055994529</v>
      </c>
      <c r="BP2551" s="13">
        <f>LN(BL2551/BN2551)</f>
        <v>-1.3674612582384744</v>
      </c>
      <c r="BY2551">
        <v>3158</v>
      </c>
    </row>
    <row r="2552" spans="1:77" hidden="1" x14ac:dyDescent="0.25">
      <c r="A2552">
        <v>2905.5390000000002</v>
      </c>
      <c r="B2552" s="2" t="str">
        <f t="shared" si="3657"/>
        <v/>
      </c>
      <c r="C2552">
        <v>2</v>
      </c>
      <c r="E2552">
        <v>34406.94</v>
      </c>
      <c r="R2552">
        <v>25</v>
      </c>
      <c r="S2552" t="s">
        <v>22</v>
      </c>
      <c r="AA2552" s="10">
        <f t="shared" si="3659"/>
        <v>2905.5390000000002</v>
      </c>
      <c r="AB2552" s="3" cm="1">
        <f t="array" ref="AB2552">100000000/Lvac(AA2552)</f>
        <v>34406.942388153329</v>
      </c>
      <c r="AC2552" s="28">
        <f t="shared" si="3660"/>
        <v>3.4417022108462489E-7</v>
      </c>
      <c r="AD2552" s="28">
        <f t="shared" si="3661"/>
        <v>2.906390195091298E-7</v>
      </c>
      <c r="AE2552" s="21">
        <f t="shared" si="3662"/>
        <v>34406.940994114128</v>
      </c>
      <c r="AF2552" s="10" cm="1">
        <f t="array" ref="AF2552">Lair(100000000/AE2552)</f>
        <v>2905.5391177268684</v>
      </c>
      <c r="AG2552" s="10">
        <f t="shared" si="3663"/>
        <v>1.0920922484288342E-2</v>
      </c>
      <c r="AH2552" s="10" t="b">
        <f t="shared" si="3658"/>
        <v>1</v>
      </c>
      <c r="AI2552" s="10">
        <f t="shared" si="3664"/>
        <v>2905.5390000000002</v>
      </c>
      <c r="AJ2552">
        <v>3.0000000000000001E-3</v>
      </c>
      <c r="AK2552" s="3" cm="1">
        <f t="array" ref="AK2552">100000000/Lvac($AA2552)</f>
        <v>34406.942388153329</v>
      </c>
      <c r="AL2552" s="21">
        <f t="shared" si="3750"/>
        <v>3.5525534905730051E-2</v>
      </c>
      <c r="AM2552" s="21"/>
      <c r="AN2552" s="21"/>
      <c r="AO2552" s="21"/>
      <c r="AP2552" s="21"/>
      <c r="AS2552" s="3">
        <f t="shared" si="3665"/>
        <v>2.3881533270468935E-3</v>
      </c>
      <c r="AT2552" s="3" cm="1">
        <f t="array" ref="AT2552">AS2552-(100000000/LvacE($A2552)-$E2552)</f>
        <v>-4.9206566473003477E-5</v>
      </c>
      <c r="BB2552"/>
      <c r="BC2552"/>
      <c r="BD2552"/>
      <c r="BE2552"/>
      <c r="BF2552"/>
      <c r="BG2552"/>
      <c r="BH2552"/>
      <c r="BI2552"/>
      <c r="BJ2552"/>
      <c r="BN2552" s="16" cm="1">
        <f t="array" ref="BN2552">$C2552*EXP(poly_from_str(100000000/$E2552,BN$4342))</f>
        <v>3.2604342301383333</v>
      </c>
      <c r="BO2552" s="16"/>
      <c r="BY2552" t="e">
        <v>#N/A</v>
      </c>
    </row>
    <row r="2553" spans="1:77" hidden="1" x14ac:dyDescent="0.25">
      <c r="A2553">
        <v>2903.5450000000001</v>
      </c>
      <c r="B2553" s="2" t="str">
        <f t="shared" si="3657"/>
        <v/>
      </c>
      <c r="C2553">
        <v>6</v>
      </c>
      <c r="E2553">
        <v>34430.57</v>
      </c>
      <c r="R2553">
        <v>25</v>
      </c>
      <c r="S2553" t="s">
        <v>22</v>
      </c>
      <c r="AA2553" s="10">
        <f t="shared" si="3659"/>
        <v>2903.5450000000001</v>
      </c>
      <c r="AB2553" s="3" cm="1">
        <f t="array" ref="AB2553">100000000/Lvac(AA2553)</f>
        <v>34430.570155821384</v>
      </c>
      <c r="AC2553" s="28">
        <f t="shared" si="3660"/>
        <v>3.4440657885446929E-7</v>
      </c>
      <c r="AD2553" s="28">
        <f t="shared" si="3661"/>
        <v>2.9043957026396323E-7</v>
      </c>
      <c r="AE2553" s="21">
        <f t="shared" si="3662"/>
        <v>34430.57006475966</v>
      </c>
      <c r="AF2553" s="10" cm="1">
        <f t="array" ref="AF2553">Lair(100000000/AE2553)</f>
        <v>2903.5450076796278</v>
      </c>
      <c r="AG2553" s="10">
        <f t="shared" si="3663"/>
        <v>1.0929057437687618E-2</v>
      </c>
      <c r="AH2553" s="10" t="b">
        <f t="shared" si="3658"/>
        <v>1</v>
      </c>
      <c r="AI2553" s="10">
        <f t="shared" si="3664"/>
        <v>2903.5450000000001</v>
      </c>
      <c r="AJ2553">
        <v>3.0000000000000001E-3</v>
      </c>
      <c r="AK2553" s="3" cm="1">
        <f t="array" ref="AK2553">100000000/Lvac($AA2553)</f>
        <v>34430.570155821384</v>
      </c>
      <c r="AL2553" s="21">
        <f t="shared" si="3750"/>
        <v>3.5574344626125708E-2</v>
      </c>
      <c r="AM2553" s="21"/>
      <c r="AN2553" s="21"/>
      <c r="AO2553" s="21"/>
      <c r="AP2553" s="21"/>
      <c r="AS2553" s="3">
        <f t="shared" si="3665"/>
        <v>1.5582138439640403E-4</v>
      </c>
      <c r="AT2553" s="3" cm="1">
        <f t="array" ref="AT2553">AS2553-(100000000/LvacE($A2553)-$E2553)</f>
        <v>-4.909814742859453E-5</v>
      </c>
      <c r="BB2553"/>
      <c r="BC2553"/>
      <c r="BD2553"/>
      <c r="BE2553"/>
      <c r="BF2553"/>
      <c r="BG2553"/>
      <c r="BH2553"/>
      <c r="BI2553"/>
      <c r="BJ2553"/>
      <c r="BN2553" s="16" cm="1">
        <f t="array" ref="BN2553">$C2553*EXP(poly_from_str(100000000/$E2553,BN$4342))</f>
        <v>9.726483459279164</v>
      </c>
      <c r="BO2553" s="16"/>
      <c r="BY2553" t="e">
        <v>#N/A</v>
      </c>
    </row>
    <row r="2554" spans="1:77" hidden="1" x14ac:dyDescent="0.25">
      <c r="A2554">
        <v>2901.212</v>
      </c>
      <c r="B2554" s="2" t="str">
        <f t="shared" si="3657"/>
        <v/>
      </c>
      <c r="C2554">
        <v>6</v>
      </c>
      <c r="E2554">
        <v>34458.26</v>
      </c>
      <c r="F2554">
        <v>34520</v>
      </c>
      <c r="G2554" t="s">
        <v>5</v>
      </c>
      <c r="H2554" s="5" t="s">
        <v>18</v>
      </c>
      <c r="I2554">
        <v>68978</v>
      </c>
      <c r="J2554" t="s">
        <v>3</v>
      </c>
      <c r="K2554" s="5" t="s">
        <v>18</v>
      </c>
      <c r="L2554">
        <v>34520.269999999997</v>
      </c>
      <c r="M2554" t="str">
        <f t="shared" ref="M2554:M2556" si="3751">$G2554&amp;""</f>
        <v>e</v>
      </c>
      <c r="N2554" t="str">
        <f t="shared" ref="N2554:N2556" si="3752">$H2554&amp;""</f>
        <v>5/2</v>
      </c>
      <c r="O2554">
        <v>68978.55</v>
      </c>
      <c r="P2554" t="str">
        <f t="shared" ref="P2554:P2556" si="3753">$J2554&amp;""</f>
        <v>o</v>
      </c>
      <c r="Q2554" t="str">
        <f t="shared" ref="Q2554:Q2556" si="3754">$K2554&amp;""</f>
        <v>5/2</v>
      </c>
      <c r="R2554">
        <v>25</v>
      </c>
      <c r="AA2554" s="10">
        <f t="shared" si="3659"/>
        <v>2901.212</v>
      </c>
      <c r="AB2554" s="3" cm="1">
        <f t="array" ref="AB2554">100000000/Lvac(AA2554)</f>
        <v>34458.25610821267</v>
      </c>
      <c r="AC2554" s="28">
        <f t="shared" si="3660"/>
        <v>3.4468353226168928E-7</v>
      </c>
      <c r="AD2554" s="28">
        <f t="shared" si="3661"/>
        <v>2.9020621265905074E-7</v>
      </c>
      <c r="AE2554" s="21">
        <f t="shared" si="3662"/>
        <v>34458.258385604153</v>
      </c>
      <c r="AF2554" s="10" cm="1">
        <f t="array" ref="AF2554">Lair(100000000/AE2554)</f>
        <v>2901.2118082462493</v>
      </c>
      <c r="AG2554" s="10">
        <f t="shared" si="3663"/>
        <v>1.0938596715478338E-2</v>
      </c>
      <c r="AH2554" s="10" t="b">
        <f t="shared" si="3658"/>
        <v>1</v>
      </c>
      <c r="AI2554" s="10">
        <f t="shared" ref="AI2554:AI2556" si="3755">$AF2554</f>
        <v>2901.2118082462493</v>
      </c>
      <c r="AJ2554">
        <v>3.0000000000000001E-3</v>
      </c>
      <c r="AK2554" s="3" cm="1">
        <f t="array" ref="AK2554">100000000/Lvac($AA2554)</f>
        <v>34458.25610821267</v>
      </c>
      <c r="AL2554" s="21">
        <f t="shared" si="3750"/>
        <v>3.5631582647916674E-2</v>
      </c>
      <c r="AM2554" s="10" cm="1">
        <f t="array" ref="AM2554">Lvac($AI2554)-$BA2554</f>
        <v>1.8203553818239016E-3</v>
      </c>
      <c r="AN2554" s="10">
        <f t="shared" ref="AN2554:AN2556" si="3756">$AK2554-($AX2554-$AW2554)</f>
        <v>-2.3891787335742265E-2</v>
      </c>
      <c r="AO2554" s="3">
        <f t="shared" ref="AO2554:AO2556" si="3757">AM2554/AJ2554</f>
        <v>0.60678512727463385</v>
      </c>
      <c r="AP2554" s="3">
        <v>0.67071882449454279</v>
      </c>
      <c r="AS2554" s="3">
        <f t="shared" si="3665"/>
        <v>-3.8917873316677287E-3</v>
      </c>
      <c r="AT2554" s="3" cm="1">
        <f t="array" ref="AT2554">AS2554-(100000000/LvacE($A2554)-$E2554)</f>
        <v>-4.8969537601806223E-5</v>
      </c>
      <c r="AU2554" t="s">
        <v>4717</v>
      </c>
      <c r="AV2554" t="s">
        <v>4913</v>
      </c>
      <c r="AW2554" s="3">
        <v>34520.269999999997</v>
      </c>
      <c r="AX2554" s="3">
        <v>68978.55</v>
      </c>
      <c r="AY2554" s="3"/>
      <c r="AZ2554" s="10" cm="1">
        <f t="array" ref="AZ2554">Lair(100000000/($AX2554-$AW2554))</f>
        <v>2901.2099883401747</v>
      </c>
      <c r="BA2554" s="10">
        <f t="shared" ref="BA2554:BA2556" si="3758">100000000/($AX2554-$AW2554)</f>
        <v>2902.0601144340339</v>
      </c>
      <c r="BB2554" s="12">
        <v>2280000</v>
      </c>
      <c r="BC2554" s="3">
        <v>8.9999999999999993E-3</v>
      </c>
      <c r="BD2554" s="12" cm="1">
        <f t="array" ref="BD2554">SfromgA($BB2554,$BA2554,"")</f>
        <v>2.7503465535390046E-2</v>
      </c>
      <c r="BE2554" s="29">
        <f t="shared" ref="BE2554:BE2556" si="3759">(10^MAX(0.05, -0.312925054856973*((LN($BD2554))^(1/3)) + 0.454808404431693)-1)*100</f>
        <v>759.23489321478087</v>
      </c>
      <c r="BG2554" s="3"/>
      <c r="BH2554" s="3"/>
      <c r="BI2554" s="12">
        <f t="shared" ref="BI2554:BI2556" si="3760">IF($BB2554="",$BF2554,$BB2554)</f>
        <v>2280000</v>
      </c>
      <c r="BJ2554" s="29">
        <f t="shared" ref="BJ2554:BJ2556" si="3761">IF($BB2554="",$BH2554,$BE2554)</f>
        <v>759.23489321478087</v>
      </c>
      <c r="BK2554" s="3"/>
      <c r="BL2554" s="13">
        <f>EXP(BK$4341*$AX2554+BK$4342)*$BI2554/(100000000/($AX2554-$AW2554))</f>
        <v>0.46742196016629894</v>
      </c>
      <c r="BM2554" s="3"/>
      <c r="BN2554" s="16" cm="1">
        <f t="array" ref="BN2554">$C2554*EXP(poly_from_str(100000000/$E2554,BN$4342))</f>
        <v>9.6617546593694907</v>
      </c>
      <c r="BO2554" s="3">
        <f t="shared" ref="BO2554:BO2556" si="3762">LN($C2554)</f>
        <v>1.791759469228055</v>
      </c>
      <c r="BP2554" s="17"/>
      <c r="BY2554">
        <v>9371</v>
      </c>
    </row>
    <row r="2555" spans="1:77" hidden="1" x14ac:dyDescent="0.25">
      <c r="A2555">
        <v>2900.788</v>
      </c>
      <c r="B2555" s="2" t="str">
        <f t="shared" si="3657"/>
        <v/>
      </c>
      <c r="C2555">
        <v>2</v>
      </c>
      <c r="D2555" t="s">
        <v>14</v>
      </c>
      <c r="E2555">
        <v>34463.29</v>
      </c>
      <c r="F2555">
        <v>44903</v>
      </c>
      <c r="G2555" t="s">
        <v>5</v>
      </c>
      <c r="H2555" s="5" t="s">
        <v>18</v>
      </c>
      <c r="I2555">
        <v>79366</v>
      </c>
      <c r="J2555" t="s">
        <v>3</v>
      </c>
      <c r="K2555" s="5" t="s">
        <v>18</v>
      </c>
      <c r="L2555">
        <v>44903.42</v>
      </c>
      <c r="M2555" t="str">
        <f t="shared" si="3751"/>
        <v>e</v>
      </c>
      <c r="N2555" t="str">
        <f t="shared" si="3752"/>
        <v>5/2</v>
      </c>
      <c r="O2555">
        <v>79366.649999999994</v>
      </c>
      <c r="P2555" t="str">
        <f t="shared" si="3753"/>
        <v>o</v>
      </c>
      <c r="Q2555" t="str">
        <f t="shared" si="3754"/>
        <v>5/2</v>
      </c>
      <c r="R2555">
        <v>25</v>
      </c>
      <c r="AA2555" s="10">
        <f t="shared" si="3659"/>
        <v>2900.788</v>
      </c>
      <c r="AB2555" s="3" cm="1">
        <f t="array" ref="AB2555">100000000/Lvac(AA2555)</f>
        <v>34463.292541931303</v>
      </c>
      <c r="AC2555" s="28">
        <f t="shared" si="3660"/>
        <v>3.4473391368138591E-7</v>
      </c>
      <c r="AD2555" s="28">
        <f t="shared" si="3661"/>
        <v>2.9016380219136213E-7</v>
      </c>
      <c r="AE2555" s="21">
        <f t="shared" si="3662"/>
        <v>34463.291054086258</v>
      </c>
      <c r="AF2555" s="10" cm="1">
        <f t="array" ref="AF2555">Lair(100000000/AE2555)</f>
        <v>2900.788125238249</v>
      </c>
      <c r="AG2555" s="10">
        <f t="shared" si="3663"/>
        <v>1.0940332858163249E-2</v>
      </c>
      <c r="AH2555" s="10" t="b">
        <f t="shared" si="3658"/>
        <v>1</v>
      </c>
      <c r="AI2555" s="10">
        <f t="shared" si="3755"/>
        <v>2900.788125238249</v>
      </c>
      <c r="AJ2555">
        <v>7.0000000000000001E-3</v>
      </c>
      <c r="AK2555" s="3" cm="1">
        <f t="array" ref="AK2555">100000000/Lvac($AA2555)</f>
        <v>34463.292541931303</v>
      </c>
      <c r="AL2555" s="21">
        <f t="shared" si="3750"/>
        <v>8.3164656423745265E-2</v>
      </c>
      <c r="AM2555" s="10" cm="1">
        <f t="array" ref="AM2555">Lvac($AI2555)-$BA2555</f>
        <v>-5.1404603032096929E-3</v>
      </c>
      <c r="AN2555" s="10">
        <f t="shared" si="3756"/>
        <v>6.2541931307350751E-2</v>
      </c>
      <c r="AO2555" s="3">
        <f t="shared" si="3757"/>
        <v>-0.73435147188709893</v>
      </c>
      <c r="AP2555" s="3">
        <v>-0.75224706714444822</v>
      </c>
      <c r="AS2555" s="3">
        <f t="shared" si="3665"/>
        <v>2.5419313024030998E-3</v>
      </c>
      <c r="AT2555" s="3" cm="1">
        <f t="array" ref="AT2555">AS2555-(100000000/LvacE($A2555)-$E2555)</f>
        <v>-4.8945963499136269E-5</v>
      </c>
      <c r="AU2555" t="s">
        <v>4760</v>
      </c>
      <c r="AV2555" t="s">
        <v>4854</v>
      </c>
      <c r="AW2555" s="3">
        <v>44903.42</v>
      </c>
      <c r="AX2555" s="3">
        <v>79366.649999999994</v>
      </c>
      <c r="AY2555" s="3"/>
      <c r="AZ2555" s="10" cm="1">
        <f t="array" ref="AZ2555">Lair(100000000/($AX2555-$AW2555))</f>
        <v>2900.793264429818</v>
      </c>
      <c r="BA2555" s="10">
        <f t="shared" si="3758"/>
        <v>2901.6432876430913</v>
      </c>
      <c r="BB2555" s="12">
        <v>14100000</v>
      </c>
      <c r="BC2555" s="3">
        <v>0.10299999999999999</v>
      </c>
      <c r="BD2555" s="12" cm="1">
        <f t="array" ref="BD2555">SfromgA($BB2555,$BA2555,"")</f>
        <v>0.17001394203246131</v>
      </c>
      <c r="BE2555" s="29">
        <f t="shared" si="3759"/>
        <v>581.506619065481</v>
      </c>
      <c r="BG2555" s="3"/>
      <c r="BH2555" s="3"/>
      <c r="BI2555" s="12">
        <f t="shared" si="3760"/>
        <v>14100000</v>
      </c>
      <c r="BJ2555" s="29">
        <f t="shared" si="3761"/>
        <v>581.506619065481</v>
      </c>
      <c r="BK2555" s="3">
        <f t="shared" ref="BK2555:BK2556" si="3763">LN(BN2555*100000000/($AX2555-$AW2555)/$BI2555)</f>
        <v>-7.320313349595871</v>
      </c>
      <c r="BL2555" s="13">
        <f>EXP(BK$4341*$AX2555+BK$4342)*$BI2555/(100000000/($AX2555-$AW2555))</f>
        <v>1.3130211236328095</v>
      </c>
      <c r="BM2555" s="3">
        <f t="shared" ref="BM2555:BM2556" si="3764">LN(BL2555/$C2555)</f>
        <v>-0.42081649730105908</v>
      </c>
      <c r="BN2555" s="16" cm="1">
        <f t="array" ref="BN2555">$C2555*EXP(poly_from_str(100000000/$E2555,BN$4342))</f>
        <v>3.2166469571481389</v>
      </c>
      <c r="BO2555" s="3">
        <f t="shared" si="3762"/>
        <v>0.69314718055994529</v>
      </c>
      <c r="BP2555" s="13">
        <f t="shared" ref="BP2555:BP2556" si="3765">LN(BL2555/BN2555)</f>
        <v>-0.89600881609366712</v>
      </c>
      <c r="BY2555">
        <v>3120</v>
      </c>
    </row>
    <row r="2556" spans="1:77" hidden="1" x14ac:dyDescent="0.25">
      <c r="A2556">
        <v>2900.4929999999999</v>
      </c>
      <c r="B2556" s="2" t="str">
        <f t="shared" si="3657"/>
        <v/>
      </c>
      <c r="C2556">
        <v>5</v>
      </c>
      <c r="E2556">
        <v>34466.800000000003</v>
      </c>
      <c r="F2556">
        <v>34520</v>
      </c>
      <c r="G2556" t="s">
        <v>5</v>
      </c>
      <c r="H2556" s="5" t="s">
        <v>18</v>
      </c>
      <c r="I2556">
        <v>68987</v>
      </c>
      <c r="J2556" t="s">
        <v>3</v>
      </c>
      <c r="K2556" s="5" t="s">
        <v>8</v>
      </c>
      <c r="L2556">
        <v>34520.269999999997</v>
      </c>
      <c r="M2556" t="str">
        <f t="shared" si="3751"/>
        <v>e</v>
      </c>
      <c r="N2556" t="str">
        <f t="shared" si="3752"/>
        <v>5/2</v>
      </c>
      <c r="O2556">
        <v>68987.070000000007</v>
      </c>
      <c r="P2556" t="str">
        <f t="shared" si="3753"/>
        <v>o</v>
      </c>
      <c r="Q2556" t="str">
        <f t="shared" si="3754"/>
        <v>7/2</v>
      </c>
      <c r="R2556">
        <v>25</v>
      </c>
      <c r="AA2556" s="10">
        <f t="shared" si="3659"/>
        <v>2900.4929999999999</v>
      </c>
      <c r="AB2556" s="3" cm="1">
        <f t="array" ref="AB2556">100000000/Lvac(AA2556)</f>
        <v>34466.797533009638</v>
      </c>
      <c r="AC2556" s="28">
        <f t="shared" si="3660"/>
        <v>3.4476897548106476E-7</v>
      </c>
      <c r="AD2556" s="28">
        <f t="shared" si="3661"/>
        <v>2.9013429490868051E-7</v>
      </c>
      <c r="AE2556" s="21">
        <f t="shared" si="3662"/>
        <v>34466.798977233782</v>
      </c>
      <c r="AF2556" s="10" cm="1">
        <f t="array" ref="AF2556">Lair(100000000/AE2556)</f>
        <v>2900.4928784582407</v>
      </c>
      <c r="AG2556" s="10">
        <f t="shared" si="3663"/>
        <v>1.0941541236784511E-2</v>
      </c>
      <c r="AH2556" s="10" t="b">
        <f t="shared" si="3658"/>
        <v>1</v>
      </c>
      <c r="AI2556" s="10">
        <f t="shared" si="3755"/>
        <v>2900.4928784582407</v>
      </c>
      <c r="AJ2556">
        <v>3.0000000000000001E-3</v>
      </c>
      <c r="AK2556" s="3" cm="1">
        <f t="array" ref="AK2556">100000000/Lvac($AA2556)</f>
        <v>34466.797533009638</v>
      </c>
      <c r="AL2556" s="21">
        <f t="shared" si="3750"/>
        <v>3.5649248914547058E-2</v>
      </c>
      <c r="AM2556" s="10" cm="1">
        <f t="array" ref="AM2556">Lvac($AI2556)-$BA2556</f>
        <v>8.6094312791828997E-5</v>
      </c>
      <c r="AN2556" s="10">
        <f t="shared" si="3756"/>
        <v>-2.4669903723406605E-3</v>
      </c>
      <c r="AO2556" s="3">
        <f t="shared" si="3757"/>
        <v>2.8698104263942998E-2</v>
      </c>
      <c r="AP2556" s="3">
        <v>6.9222025558701716E-2</v>
      </c>
      <c r="AS2556" s="3">
        <f t="shared" si="3665"/>
        <v>-2.4669903650647029E-3</v>
      </c>
      <c r="AT2556" s="3" cm="1">
        <f t="array" ref="AT2556">AS2556-(100000000/LvacE($A2556)-$E2556)</f>
        <v>-4.8929519834928215E-5</v>
      </c>
      <c r="AU2556" t="s">
        <v>4717</v>
      </c>
      <c r="AV2556" t="s">
        <v>4915</v>
      </c>
      <c r="AW2556" s="3">
        <v>34520.269999999997</v>
      </c>
      <c r="AX2556" s="3">
        <v>68987.070000000007</v>
      </c>
      <c r="AY2556" s="3"/>
      <c r="AZ2556" s="10" cm="1">
        <f t="array" ref="AZ2556">Lair(100000000/($AX2556-$AW2556))</f>
        <v>2900.4927923851765</v>
      </c>
      <c r="BA2556" s="10">
        <f t="shared" si="3758"/>
        <v>2901.3427414207285</v>
      </c>
      <c r="BB2556" s="12">
        <v>24000000</v>
      </c>
      <c r="BC2556" s="3">
        <v>0.11799999999999999</v>
      </c>
      <c r="BD2556" s="12" cm="1">
        <f t="array" ref="BD2556">SfromgA($BB2556,$BA2556,"")</f>
        <v>0.28929552072280046</v>
      </c>
      <c r="BE2556" s="29">
        <f t="shared" si="3759"/>
        <v>518.04926294554798</v>
      </c>
      <c r="BG2556" s="3"/>
      <c r="BH2556" s="3"/>
      <c r="BI2556" s="12">
        <f t="shared" si="3760"/>
        <v>24000000</v>
      </c>
      <c r="BJ2556" s="29">
        <f t="shared" si="3761"/>
        <v>518.04926294554798</v>
      </c>
      <c r="BK2556" s="3">
        <f t="shared" si="3763"/>
        <v>-6.9368609191821307</v>
      </c>
      <c r="BL2556" s="13">
        <f>EXP(BK$4341*$AX2556+BK$4342)*$BI2556/(100000000/($AX2556-$AW2556))</f>
        <v>4.9182628412747382</v>
      </c>
      <c r="BM2556" s="3">
        <f t="shared" si="3764"/>
        <v>-1.6482525319390848E-2</v>
      </c>
      <c r="BN2556" s="16" cm="1">
        <f t="array" ref="BN2556">$C2556*EXP(poly_from_str(100000000/$E2556,BN$4342))</f>
        <v>8.0347392430992564</v>
      </c>
      <c r="BO2556" s="3">
        <f t="shared" si="3762"/>
        <v>1.6094379124341003</v>
      </c>
      <c r="BP2556" s="13">
        <f t="shared" si="3765"/>
        <v>-0.49081915891584171</v>
      </c>
      <c r="BY2556">
        <v>7795</v>
      </c>
    </row>
    <row r="2557" spans="1:77" hidden="1" x14ac:dyDescent="0.25">
      <c r="A2557">
        <v>2899.8429999999998</v>
      </c>
      <c r="B2557" s="2" t="str">
        <f t="shared" si="3657"/>
        <v/>
      </c>
      <c r="C2557">
        <v>5</v>
      </c>
      <c r="E2557">
        <v>34474.519999999997</v>
      </c>
      <c r="R2557">
        <v>25</v>
      </c>
      <c r="S2557" t="s">
        <v>22</v>
      </c>
      <c r="AA2557" s="10">
        <f t="shared" si="3659"/>
        <v>2899.8429999999998</v>
      </c>
      <c r="AB2557" s="3" cm="1">
        <f t="array" ref="AB2557">100000000/Lvac(AA2557)</f>
        <v>34474.522911225118</v>
      </c>
      <c r="AC2557" s="28">
        <f t="shared" si="3660"/>
        <v>3.4484625546969267E-7</v>
      </c>
      <c r="AD2557" s="28">
        <f t="shared" si="3661"/>
        <v>2.9006927886285375E-7</v>
      </c>
      <c r="AE2557" s="21">
        <f t="shared" si="3662"/>
        <v>34474.521206303936</v>
      </c>
      <c r="AF2557" s="10" cm="1">
        <f t="array" ref="AF2557">Lair(100000000/AE2557)</f>
        <v>2899.8431434169906</v>
      </c>
      <c r="AG2557" s="10">
        <f t="shared" si="3663"/>
        <v>1.0944205067520054E-2</v>
      </c>
      <c r="AH2557" s="10" t="b">
        <f t="shared" si="3658"/>
        <v>1</v>
      </c>
      <c r="AI2557" s="10">
        <f t="shared" si="3664"/>
        <v>2899.8429999999998</v>
      </c>
      <c r="AJ2557">
        <v>3.0000000000000001E-3</v>
      </c>
      <c r="AK2557" s="3" cm="1">
        <f t="array" ref="AK2557">100000000/Lvac($AA2557)</f>
        <v>34474.522911225118</v>
      </c>
      <c r="AL2557" s="21">
        <f t="shared" si="3750"/>
        <v>3.5665230405120339E-2</v>
      </c>
      <c r="AM2557" s="21"/>
      <c r="AN2557" s="21"/>
      <c r="AO2557" s="21"/>
      <c r="AP2557" s="21"/>
      <c r="AS2557" s="3">
        <f t="shared" si="3665"/>
        <v>2.9112251213518903E-3</v>
      </c>
      <c r="AT2557" s="3" cm="1">
        <f t="array" ref="AT2557">AS2557-(100000000/LvacE($A2557)-$E2557)</f>
        <v>-4.8893190978560597E-5</v>
      </c>
      <c r="BB2557"/>
      <c r="BC2557"/>
      <c r="BD2557"/>
      <c r="BE2557"/>
      <c r="BF2557"/>
      <c r="BG2557"/>
      <c r="BH2557"/>
      <c r="BI2557"/>
      <c r="BJ2557"/>
      <c r="BN2557" s="16" cm="1">
        <f t="array" ref="BN2557">$C2557*EXP(poly_from_str(100000000/$E2557,BN$4342))</f>
        <v>8.0195873835171749</v>
      </c>
      <c r="BO2557" s="16"/>
      <c r="BY2557">
        <v>7782</v>
      </c>
    </row>
    <row r="2558" spans="1:77" hidden="1" x14ac:dyDescent="0.25">
      <c r="A2558">
        <v>2899.6439999999998</v>
      </c>
      <c r="B2558" s="2" t="str">
        <f t="shared" si="3657"/>
        <v/>
      </c>
      <c r="C2558">
        <v>2</v>
      </c>
      <c r="E2558">
        <v>34476.89</v>
      </c>
      <c r="R2558">
        <v>25</v>
      </c>
      <c r="S2558" t="s">
        <v>22</v>
      </c>
      <c r="AA2558" s="10">
        <f t="shared" si="3659"/>
        <v>2899.6439999999998</v>
      </c>
      <c r="AB2558" s="3" cm="1">
        <f t="array" ref="AB2558">100000000/Lvac(AA2558)</f>
        <v>34476.888757926266</v>
      </c>
      <c r="AC2558" s="28">
        <f t="shared" si="3660"/>
        <v>3.4486992196283407E-7</v>
      </c>
      <c r="AD2558" s="28">
        <f t="shared" si="3661"/>
        <v>2.9004937395057122E-7</v>
      </c>
      <c r="AE2558" s="21">
        <f t="shared" si="3662"/>
        <v>34476.889485413347</v>
      </c>
      <c r="AF2558" s="10" cm="1">
        <f t="array" ref="AF2558">Lair(100000000/AE2558)</f>
        <v>2899.6439388126068</v>
      </c>
      <c r="AG2558" s="10">
        <f t="shared" si="3663"/>
        <v>1.0945020967733671E-2</v>
      </c>
      <c r="AH2558" s="10" t="b">
        <f t="shared" si="3658"/>
        <v>1</v>
      </c>
      <c r="AI2558" s="10">
        <f t="shared" si="3664"/>
        <v>2899.6439999999998</v>
      </c>
      <c r="AJ2558">
        <v>3.0000000000000001E-3</v>
      </c>
      <c r="AK2558" s="3" cm="1">
        <f t="array" ref="AK2558">100000000/Lvac($AA2558)</f>
        <v>34476.888757926266</v>
      </c>
      <c r="AL2558" s="21">
        <f t="shared" si="3750"/>
        <v>3.5670125806402032E-2</v>
      </c>
      <c r="AM2558" s="21"/>
      <c r="AN2558" s="21"/>
      <c r="AO2558" s="21"/>
      <c r="AP2558" s="21"/>
      <c r="AS2558" s="3">
        <f t="shared" si="3665"/>
        <v>-1.2420737330103293E-3</v>
      </c>
      <c r="AT2558" s="3" cm="1">
        <f t="array" ref="AT2558">AS2558-(100000000/LvacE($A2558)-$E2558)</f>
        <v>-4.8882022383622825E-5</v>
      </c>
      <c r="BB2558"/>
      <c r="BC2558"/>
      <c r="BD2558"/>
      <c r="BE2558"/>
      <c r="BF2558"/>
      <c r="BG2558"/>
      <c r="BH2558"/>
      <c r="BI2558"/>
      <c r="BJ2558"/>
      <c r="BN2558" s="16" cm="1">
        <f t="array" ref="BN2558">$C2558*EXP(poly_from_str(100000000/$E2558,BN$4342))</f>
        <v>3.2059717203050662</v>
      </c>
      <c r="BO2558" s="16"/>
      <c r="BY2558" t="e">
        <v>#N/A</v>
      </c>
    </row>
    <row r="2559" spans="1:77" hidden="1" x14ac:dyDescent="0.25">
      <c r="A2559">
        <v>2899.5830000000001</v>
      </c>
      <c r="B2559" s="2" t="str">
        <f t="shared" si="3657"/>
        <v/>
      </c>
      <c r="C2559">
        <v>4</v>
      </c>
      <c r="E2559">
        <v>34477.61</v>
      </c>
      <c r="R2559">
        <v>25</v>
      </c>
      <c r="S2559" t="s">
        <v>22</v>
      </c>
      <c r="AA2559" s="10">
        <f t="shared" si="3659"/>
        <v>2899.5830000000001</v>
      </c>
      <c r="AB2559" s="3" cm="1">
        <f t="array" ref="AB2559">100000000/Lvac(AA2559)</f>
        <v>34477.614032239333</v>
      </c>
      <c r="AC2559" s="28">
        <f t="shared" si="3660"/>
        <v>3.4487717716650982E-7</v>
      </c>
      <c r="AD2559" s="28">
        <f t="shared" si="3661"/>
        <v>2.9004327244481589E-7</v>
      </c>
      <c r="AE2559" s="21">
        <f t="shared" si="3662"/>
        <v>34477.611670459824</v>
      </c>
      <c r="AF2559" s="10" cm="1">
        <f t="array" ref="AF2559">Lair(100000000/AE2559)</f>
        <v>2899.5831986359185</v>
      </c>
      <c r="AG2559" s="10">
        <f t="shared" si="3663"/>
        <v>1.0945271101437575E-2</v>
      </c>
      <c r="AH2559" s="10" t="b">
        <f t="shared" si="3658"/>
        <v>1</v>
      </c>
      <c r="AI2559" s="10">
        <f t="shared" si="3664"/>
        <v>2899.5830000000001</v>
      </c>
      <c r="AJ2559">
        <v>3.0000000000000001E-3</v>
      </c>
      <c r="AK2559" s="3" cm="1">
        <f t="array" ref="AK2559">100000000/Lvac($AA2559)</f>
        <v>34477.614032239333</v>
      </c>
      <c r="AL2559" s="21">
        <f t="shared" si="3750"/>
        <v>3.5671626608625447E-2</v>
      </c>
      <c r="AM2559" s="21"/>
      <c r="AN2559" s="21"/>
      <c r="AO2559" s="21"/>
      <c r="AP2559" s="21"/>
      <c r="AS2559" s="3">
        <f t="shared" si="3665"/>
        <v>4.0322393324458972E-3</v>
      </c>
      <c r="AT2559" s="3" cm="1">
        <f t="array" ref="AT2559">AS2559-(100000000/LvacE($A2559)-$E2559)</f>
        <v>-4.8878609959501773E-5</v>
      </c>
      <c r="BB2559"/>
      <c r="BC2559"/>
      <c r="BD2559"/>
      <c r="BE2559"/>
      <c r="BF2559"/>
      <c r="BG2559"/>
      <c r="BH2559"/>
      <c r="BI2559"/>
      <c r="BJ2559"/>
      <c r="BN2559" s="16" cm="1">
        <f t="array" ref="BN2559">$C2559*EXP(poly_from_str(100000000/$E2559,BN$4342))</f>
        <v>6.4108108650664981</v>
      </c>
      <c r="BO2559" s="16"/>
      <c r="BY2559" t="e">
        <v>#N/A</v>
      </c>
    </row>
    <row r="2560" spans="1:77" hidden="1" x14ac:dyDescent="0.25">
      <c r="A2560">
        <v>2898.607</v>
      </c>
      <c r="B2560" s="2" t="str">
        <f t="shared" si="3657"/>
        <v/>
      </c>
      <c r="C2560">
        <v>1</v>
      </c>
      <c r="D2560" t="s">
        <v>14</v>
      </c>
      <c r="E2560">
        <v>34489.22</v>
      </c>
      <c r="R2560">
        <v>25</v>
      </c>
      <c r="S2560" t="s">
        <v>22</v>
      </c>
      <c r="AA2560" s="10">
        <f t="shared" si="3659"/>
        <v>2898.607</v>
      </c>
      <c r="AB2560" s="3" cm="1">
        <f t="array" ref="AB2560">100000000/Lvac(AA2560)</f>
        <v>34489.22257247119</v>
      </c>
      <c r="AC2560" s="28">
        <f t="shared" si="3660"/>
        <v>3.4499330195504254E-7</v>
      </c>
      <c r="AD2560" s="28">
        <f t="shared" si="3661"/>
        <v>2.8994564835398345E-7</v>
      </c>
      <c r="AE2560" s="21">
        <f t="shared" si="3662"/>
        <v>34489.221064872501</v>
      </c>
      <c r="AF2560" s="10" cm="1">
        <f t="array" ref="AF2560">Lair(100000000/AE2560)</f>
        <v>2898.6071267102593</v>
      </c>
      <c r="AG2560" s="10">
        <f t="shared" si="3663"/>
        <v>1.0949275388569612E-2</v>
      </c>
      <c r="AH2560" s="10" t="b">
        <f t="shared" si="3658"/>
        <v>1</v>
      </c>
      <c r="AI2560" s="10">
        <f t="shared" si="3664"/>
        <v>2898.607</v>
      </c>
      <c r="AJ2560">
        <v>7.0000000000000001E-3</v>
      </c>
      <c r="AK2560" s="3" cm="1">
        <f t="array" ref="AK2560">100000000/Lvac($AA2560)</f>
        <v>34489.22257247119</v>
      </c>
      <c r="AL2560" s="21">
        <f t="shared" si="3750"/>
        <v>8.3289855439974553E-2</v>
      </c>
      <c r="AM2560" s="21"/>
      <c r="AN2560" s="21"/>
      <c r="AO2560" s="21"/>
      <c r="AP2560" s="21"/>
      <c r="AS2560" s="3">
        <f t="shared" si="3665"/>
        <v>2.5724711886141449E-3</v>
      </c>
      <c r="AT2560" s="3" cm="1">
        <f t="array" ref="AT2560">AS2560-(100000000/LvacE($A2560)-$E2560)</f>
        <v>-4.8823676479514688E-5</v>
      </c>
      <c r="BB2560"/>
      <c r="BC2560"/>
      <c r="BD2560"/>
      <c r="BE2560"/>
      <c r="BF2560"/>
      <c r="BG2560"/>
      <c r="BH2560"/>
      <c r="BI2560"/>
      <c r="BJ2560"/>
      <c r="BN2560" s="16" cm="1">
        <f t="array" ref="BN2560">$C2560*EXP(poly_from_str(100000000/$E2560,BN$4342))</f>
        <v>1.5981292759388073</v>
      </c>
      <c r="BO2560" s="16"/>
      <c r="BY2560">
        <v>1552</v>
      </c>
    </row>
    <row r="2561" spans="1:77" hidden="1" x14ac:dyDescent="0.25">
      <c r="A2561">
        <v>2897.636</v>
      </c>
      <c r="B2561" s="2" t="str">
        <f t="shared" si="3657"/>
        <v/>
      </c>
      <c r="C2561">
        <v>4</v>
      </c>
      <c r="E2561">
        <v>34500.78</v>
      </c>
      <c r="F2561">
        <v>29267</v>
      </c>
      <c r="G2561" t="s">
        <v>5</v>
      </c>
      <c r="H2561" s="5" t="s">
        <v>18</v>
      </c>
      <c r="I2561">
        <v>63768</v>
      </c>
      <c r="J2561" t="s">
        <v>3</v>
      </c>
      <c r="K2561" s="5" t="s">
        <v>8</v>
      </c>
      <c r="L2561">
        <v>29267.86</v>
      </c>
      <c r="M2561" t="str">
        <f t="shared" ref="M2561:M2562" si="3766">$G2561&amp;""</f>
        <v>e</v>
      </c>
      <c r="N2561" t="str">
        <f t="shared" ref="N2561:N2562" si="3767">$H2561&amp;""</f>
        <v>5/2</v>
      </c>
      <c r="O2561">
        <v>63768.66</v>
      </c>
      <c r="P2561" t="str">
        <f t="shared" ref="P2561:P2562" si="3768">$J2561&amp;""</f>
        <v>o</v>
      </c>
      <c r="Q2561" t="str">
        <f t="shared" ref="Q2561:Q2562" si="3769">$K2561&amp;""</f>
        <v>7/2</v>
      </c>
      <c r="R2561">
        <v>25</v>
      </c>
      <c r="S2561" t="s">
        <v>3320</v>
      </c>
      <c r="AA2561" s="10">
        <f t="shared" si="3659"/>
        <v>2897.636</v>
      </c>
      <c r="AB2561" s="3" cm="1">
        <f t="array" ref="AB2561">100000000/Lvac(AA2561)</f>
        <v>34500.779402217115</v>
      </c>
      <c r="AC2561" s="28">
        <f t="shared" si="3660"/>
        <v>3.4510890946965045E-7</v>
      </c>
      <c r="AD2561" s="28">
        <f t="shared" si="3661"/>
        <v>2.8984852438891201E-7</v>
      </c>
      <c r="AE2561" s="21">
        <f t="shared" si="3662"/>
        <v>34500.77975274255</v>
      </c>
      <c r="AF2561" s="10" cm="1">
        <f t="array" ref="AF2561">Lair(100000000/AE2561)</f>
        <v>2897.6359705588648</v>
      </c>
      <c r="AG2561" s="10">
        <f t="shared" si="3663"/>
        <v>1.0953263177676063E-2</v>
      </c>
      <c r="AH2561" s="10" t="b">
        <f t="shared" si="3658"/>
        <v>1</v>
      </c>
      <c r="AI2561" s="10">
        <f t="shared" ref="AI2561:AI2562" si="3770">$AF2561</f>
        <v>2897.6359705588648</v>
      </c>
      <c r="AJ2561">
        <v>3.0000000000000001E-3</v>
      </c>
      <c r="AK2561" s="3" cm="1">
        <f t="array" ref="AK2561">100000000/Lvac($AA2561)</f>
        <v>34500.779402217115</v>
      </c>
      <c r="AL2561" s="21">
        <f t="shared" si="3750"/>
        <v>3.5719579428981525E-2</v>
      </c>
      <c r="AM2561" s="10" cm="1">
        <f t="array" ref="AM2561">Lvac($AI2561)-$BA2561</f>
        <v>1.7010149431371246E-3</v>
      </c>
      <c r="AN2561" s="10">
        <f t="shared" ref="AN2561:AN2562" si="3771">$AK2561-($AX2561-$AW2561)</f>
        <v>-2.0597782888216898E-2</v>
      </c>
      <c r="AO2561" s="3">
        <f t="shared" ref="AO2561:AO2562" si="3772">AM2561/AJ2561</f>
        <v>0.56700498104570818</v>
      </c>
      <c r="AP2561" s="3">
        <v>0.57682111476727493</v>
      </c>
      <c r="AS2561" s="3">
        <f t="shared" si="3665"/>
        <v>-5.9778288414236158E-4</v>
      </c>
      <c r="AT2561" s="3" cm="1">
        <f t="array" ref="AT2561">AS2561-(100000000/LvacE($A2561)-$E2561)</f>
        <v>-4.8768692067824304E-5</v>
      </c>
      <c r="AU2561" t="s">
        <v>4695</v>
      </c>
      <c r="AV2561" t="s">
        <v>4845</v>
      </c>
      <c r="AW2561" s="3">
        <v>29267.86</v>
      </c>
      <c r="AX2561" s="3">
        <v>63768.66</v>
      </c>
      <c r="AY2561" s="3"/>
      <c r="AZ2561" s="10" cm="1">
        <f t="array" ref="AZ2561">Lair(100000000/($AX2561-$AW2561))</f>
        <v>2897.6342699636216</v>
      </c>
      <c r="BA2561" s="10">
        <f t="shared" ref="BA2561:BA2562" si="3773">100000000/($AX2561-$AW2561)</f>
        <v>2898.4835134257755</v>
      </c>
      <c r="BB2561" s="12">
        <v>5170000</v>
      </c>
      <c r="BC2561" s="3">
        <v>3.6999999999999998E-2</v>
      </c>
      <c r="BD2561" s="12" cm="1">
        <f t="array" ref="BD2561">SfromgA($BB2561,$BA2561,"")</f>
        <v>6.2135014832207465E-2</v>
      </c>
      <c r="BE2561" s="29">
        <f t="shared" ref="BE2561:BE2562" si="3774">(10^MAX(0.05, -0.312925054856973*((LN($BD2561))^(1/3)) + 0.454808404431693)-1)*100</f>
        <v>684.74581567768246</v>
      </c>
      <c r="BG2561" s="3"/>
      <c r="BH2561" s="3"/>
      <c r="BI2561" s="12">
        <f t="shared" ref="BI2561:BI2562" si="3775">IF($BB2561="",$BF2561,$BB2561)</f>
        <v>5170000</v>
      </c>
      <c r="BJ2561" s="29">
        <f t="shared" ref="BJ2561:BJ2562" si="3776">IF($BB2561="",$BH2561,$BE2561)</f>
        <v>684.74581567768246</v>
      </c>
      <c r="BK2561" s="3">
        <f t="shared" ref="BK2561:BK2562" si="3777">LN(BN2561*100000000/($AX2561-$AW2561)/$BI2561)</f>
        <v>-5.6341746789898997</v>
      </c>
      <c r="BL2561" s="13">
        <f>EXP(BK$4341*$AX2561+BK$4342)*$BI2561/(100000000/($AX2561-$AW2561))</f>
        <v>1.5765766377237669</v>
      </c>
      <c r="BM2561" s="3">
        <f t="shared" ref="BM2561:BM2562" si="3778">LN(BL2561/$C2561)</f>
        <v>-0.93103854972392219</v>
      </c>
      <c r="BN2561" s="16" cm="1">
        <f t="array" ref="BN2561">$C2561*EXP(poly_from_str(100000000/$E2561,BN$4342))</f>
        <v>6.3742447580359318</v>
      </c>
      <c r="BO2561" s="3">
        <f t="shared" ref="BO2561:BO2562" si="3779">LN($C2561)</f>
        <v>1.3862943611198906</v>
      </c>
      <c r="BP2561" s="13">
        <f t="shared" ref="BP2561:BP2562" si="3780">LN(BL2561/BN2561)</f>
        <v>-1.3970098033027794</v>
      </c>
      <c r="BY2561">
        <v>6190</v>
      </c>
    </row>
    <row r="2562" spans="1:77" hidden="1" x14ac:dyDescent="0.25">
      <c r="A2562">
        <v>2897.1819999999998</v>
      </c>
      <c r="B2562" s="2" t="str">
        <f t="shared" ref="B2562:B2625" si="3781">IF(OR(A2562=A2561,A2562=A2563),IF(B2561="",1,B2561+1),"")</f>
        <v/>
      </c>
      <c r="C2562">
        <v>3</v>
      </c>
      <c r="E2562">
        <v>34506.19</v>
      </c>
      <c r="F2562">
        <v>23651</v>
      </c>
      <c r="G2562" t="s">
        <v>5</v>
      </c>
      <c r="H2562" s="5" t="s">
        <v>8</v>
      </c>
      <c r="I2562">
        <v>58158</v>
      </c>
      <c r="J2562" t="s">
        <v>3</v>
      </c>
      <c r="K2562" s="5" t="s">
        <v>8</v>
      </c>
      <c r="L2562">
        <v>23651.88</v>
      </c>
      <c r="M2562" t="str">
        <f t="shared" si="3766"/>
        <v>e</v>
      </c>
      <c r="N2562" t="str">
        <f t="shared" si="3767"/>
        <v>7/2</v>
      </c>
      <c r="O2562">
        <v>58158.080000000002</v>
      </c>
      <c r="P2562" t="str">
        <f t="shared" si="3768"/>
        <v>o</v>
      </c>
      <c r="Q2562" t="str">
        <f t="shared" si="3769"/>
        <v>7/2</v>
      </c>
      <c r="R2562">
        <v>25</v>
      </c>
      <c r="S2562" t="s">
        <v>2204</v>
      </c>
      <c r="AA2562" s="10">
        <f t="shared" si="3659"/>
        <v>2897.1819999999998</v>
      </c>
      <c r="AB2562" s="3" cm="1">
        <f t="array" ref="AB2562">100000000/Lvac(AA2562)</f>
        <v>34506.185562020801</v>
      </c>
      <c r="AC2562" s="28">
        <f t="shared" si="3660"/>
        <v>3.4516298941523179E-7</v>
      </c>
      <c r="AD2562" s="28">
        <f t="shared" si="3661"/>
        <v>2.8980311318462537E-7</v>
      </c>
      <c r="AE2562" s="21">
        <f t="shared" si="3662"/>
        <v>34506.188165019143</v>
      </c>
      <c r="AF2562" s="10" cm="1">
        <f t="array" ref="AF2562">Lair(100000000/AE2562)</f>
        <v>2897.1817814389401</v>
      </c>
      <c r="AG2562" s="10">
        <f t="shared" si="3663"/>
        <v>1.0955129080951906E-2</v>
      </c>
      <c r="AH2562" s="10" t="b">
        <f t="shared" ref="AH2562:AH2625" si="3782">ABS(AE2562-AB2562)&lt;AG2562</f>
        <v>1</v>
      </c>
      <c r="AI2562" s="10">
        <f t="shared" si="3770"/>
        <v>2897.1817814389401</v>
      </c>
      <c r="AJ2562">
        <v>3.0000000000000001E-3</v>
      </c>
      <c r="AK2562" s="3" cm="1">
        <f t="array" ref="AK2562">100000000/Lvac($AA2562)</f>
        <v>34506.185562020801</v>
      </c>
      <c r="AL2562" s="21">
        <f t="shared" si="3750"/>
        <v>3.573077718121228E-2</v>
      </c>
      <c r="AM2562" s="10" cm="1">
        <f t="array" ref="AM2562">Lvac($AI2562)-$BA2562</f>
        <v>9.9397036956361262E-4</v>
      </c>
      <c r="AN2562" s="10">
        <f t="shared" si="3771"/>
        <v>-1.4437979196372908E-2</v>
      </c>
      <c r="AO2562" s="3">
        <f t="shared" si="3772"/>
        <v>0.33132345652120421</v>
      </c>
      <c r="AP2562" s="3">
        <v>0.4041951222764813</v>
      </c>
      <c r="AS2562" s="3">
        <f t="shared" si="3665"/>
        <v>-4.4379792016115971E-3</v>
      </c>
      <c r="AT2562" s="3" cm="1">
        <f t="array" ref="AT2562">AS2562-(100000000/LvacE($A2562)-$E2562)</f>
        <v>-4.8742869694251567E-5</v>
      </c>
      <c r="AU2562" t="s">
        <v>4754</v>
      </c>
      <c r="AV2562" t="s">
        <v>4897</v>
      </c>
      <c r="AW2562" s="3">
        <v>23651.88</v>
      </c>
      <c r="AX2562" s="3">
        <v>58158.080000000002</v>
      </c>
      <c r="AY2562" s="3"/>
      <c r="AZ2562" s="10" cm="1">
        <f t="array" ref="AZ2562">Lair(100000000/($AX2562-$AW2562))</f>
        <v>2897.1807877138071</v>
      </c>
      <c r="BA2562" s="10">
        <f t="shared" si="3773"/>
        <v>2898.0299192608868</v>
      </c>
      <c r="BB2562" s="12">
        <v>4460000</v>
      </c>
      <c r="BC2562" s="3">
        <v>0.02</v>
      </c>
      <c r="BD2562" s="12" cm="1">
        <f t="array" ref="BD2562">SfromgA($BB2562,$BA2562,"")</f>
        <v>5.357680521502764E-2</v>
      </c>
      <c r="BE2562" s="29">
        <f t="shared" si="3774"/>
        <v>698.75806208675272</v>
      </c>
      <c r="BG2562" s="3"/>
      <c r="BH2562" s="3"/>
      <c r="BI2562" s="12">
        <f t="shared" si="3775"/>
        <v>4460000</v>
      </c>
      <c r="BJ2562" s="29">
        <f t="shared" si="3776"/>
        <v>698.75806208675272</v>
      </c>
      <c r="BK2562" s="3">
        <f t="shared" si="3777"/>
        <v>-5.775634830282935</v>
      </c>
      <c r="BL2562" s="13">
        <f>EXP(BK$4341*$AX2562+BK$4342)*$BI2562/(100000000/($AX2562-$AW2562))</f>
        <v>2.0833582345586863</v>
      </c>
      <c r="BM2562" s="3">
        <f t="shared" si="3778"/>
        <v>-0.36463116107117144</v>
      </c>
      <c r="BN2562" s="16" cm="1">
        <f t="array" ref="BN2562">$C2562*EXP(poly_from_str(100000000/$E2562,BN$4342))</f>
        <v>4.7742555058879157</v>
      </c>
      <c r="BO2562" s="3">
        <f t="shared" si="3779"/>
        <v>1.0986122886681098</v>
      </c>
      <c r="BP2562" s="13">
        <f t="shared" si="3780"/>
        <v>-0.82925691918245348</v>
      </c>
      <c r="BR2562" s="12">
        <v>13300000</v>
      </c>
      <c r="BS2562" s="3">
        <f>LN(BV2562*100000000/($AX2562-$AW2562)/$BR2562)</f>
        <v>-6.4351288917687075</v>
      </c>
      <c r="BT2562" s="13">
        <f>EXP(BS$4338*$AX2562+BS$4336)*$BR2562/(100000000/($AX2562-$AW2562))</f>
        <v>4.7063138538728584</v>
      </c>
      <c r="BU2562" s="3">
        <f>LN(BT2562/$BN2562)</f>
        <v>-1.4333066417376852E-2</v>
      </c>
      <c r="BV2562" s="3" cm="1">
        <f t="array" ref="BV2562">$BN2562*EXP(poly_from_str(100000000/$E2562,BV$4341))</f>
        <v>7.3622033378064851</v>
      </c>
      <c r="BW2562" s="12" t="s">
        <v>14</v>
      </c>
      <c r="BX2562" s="3">
        <f>LN(BT2562/BV2562)</f>
        <v>-0.44745427412733974</v>
      </c>
      <c r="BY2562">
        <v>4637</v>
      </c>
    </row>
    <row r="2563" spans="1:77" hidden="1" x14ac:dyDescent="0.25">
      <c r="A2563">
        <v>2895.9380000000001</v>
      </c>
      <c r="B2563" s="2" t="str">
        <f t="shared" si="3781"/>
        <v/>
      </c>
      <c r="C2563">
        <v>3</v>
      </c>
      <c r="E2563">
        <v>34521.01</v>
      </c>
      <c r="R2563">
        <v>25</v>
      </c>
      <c r="S2563" t="s">
        <v>22</v>
      </c>
      <c r="AA2563" s="10">
        <f t="shared" ref="AA2563:AA2626" si="3783">ROUND($A2563,3)+0</f>
        <v>2895.9380000000001</v>
      </c>
      <c r="AB2563" s="3" cm="1">
        <f t="array" ref="AB2563">100000000/Lvac(AA2563)</f>
        <v>34521.007601121484</v>
      </c>
      <c r="AC2563" s="28">
        <f t="shared" ref="AC2563:AC2626" si="3784">0.001/AA2563</f>
        <v>3.4531126011675664E-7</v>
      </c>
      <c r="AD2563" s="28">
        <f t="shared" ref="AD2563:AD2626" si="3785">0.01/AB2563</f>
        <v>2.896786824865196E-7</v>
      </c>
      <c r="AE2563" s="21">
        <f t="shared" ref="AE2563:AE2626" si="3786">($AB2563/$AC2563^2+$E2563/$AD2563^2)/(1/$AC2563^2+1/$AD2563^2)</f>
        <v>34521.009009129739</v>
      </c>
      <c r="AF2563" s="10" cm="1">
        <f t="array" ref="AF2563">Lair(100000000/AE2563)</f>
        <v>2895.9378818779146</v>
      </c>
      <c r="AG2563" s="10">
        <f t="shared" ref="AG2563:AG2626" si="3787">0.0005/$AA2563*AB2563+0.005</f>
        <v>1.0960246317621696E-2</v>
      </c>
      <c r="AH2563" s="10" t="b">
        <f t="shared" si="3782"/>
        <v>1</v>
      </c>
      <c r="AI2563" s="10">
        <f t="shared" ref="AI2563:AI2625" si="3788">$AA2563</f>
        <v>2895.9380000000001</v>
      </c>
      <c r="AJ2563">
        <v>3.0000000000000001E-3</v>
      </c>
      <c r="AK2563" s="3" cm="1">
        <f t="array" ref="AK2563">100000000/Lvac($AA2563)</f>
        <v>34521.007601121484</v>
      </c>
      <c r="AL2563" s="21">
        <f t="shared" si="3750"/>
        <v>3.5761477905730185E-2</v>
      </c>
      <c r="AM2563" s="21"/>
      <c r="AN2563" s="21"/>
      <c r="AO2563" s="21"/>
      <c r="AP2563" s="21"/>
      <c r="AS2563" s="3">
        <f t="shared" ref="AS2563:AS2626" si="3789">$AB2563-$E2563</f>
        <v>-2.3988785178516991E-3</v>
      </c>
      <c r="AT2563" s="3" cm="1">
        <f t="array" ref="AT2563">AS2563-(100000000/LvacE($A2563)-$E2563)</f>
        <v>-4.8671725380700082E-5</v>
      </c>
      <c r="BB2563"/>
      <c r="BC2563"/>
      <c r="BD2563"/>
      <c r="BE2563"/>
      <c r="BF2563"/>
      <c r="BG2563"/>
      <c r="BH2563"/>
      <c r="BI2563"/>
      <c r="BJ2563"/>
      <c r="BN2563" s="16" cm="1">
        <f t="array" ref="BN2563">$C2563*EXP(poly_from_str(100000000/$E2563,BN$4342))</f>
        <v>4.7565997610261013</v>
      </c>
      <c r="BO2563" s="16"/>
      <c r="BY2563">
        <v>4622</v>
      </c>
    </row>
    <row r="2564" spans="1:77" hidden="1" x14ac:dyDescent="0.25">
      <c r="A2564">
        <v>2895.65</v>
      </c>
      <c r="B2564" s="2" t="str">
        <f t="shared" si="3781"/>
        <v/>
      </c>
      <c r="C2564">
        <v>2</v>
      </c>
      <c r="E2564">
        <v>34524.44</v>
      </c>
      <c r="F2564">
        <v>37011</v>
      </c>
      <c r="G2564" t="s">
        <v>5</v>
      </c>
      <c r="H2564" s="5" t="s">
        <v>18</v>
      </c>
      <c r="I2564">
        <v>71536</v>
      </c>
      <c r="J2564" t="s">
        <v>3</v>
      </c>
      <c r="K2564" s="5" t="s">
        <v>18</v>
      </c>
      <c r="L2564">
        <v>37011.919999999998</v>
      </c>
      <c r="M2564" t="str">
        <f t="shared" ref="M2564:M2566" si="3790">$G2564&amp;""</f>
        <v>e</v>
      </c>
      <c r="N2564" t="str">
        <f t="shared" ref="N2564:N2566" si="3791">$H2564&amp;""</f>
        <v>5/2</v>
      </c>
      <c r="O2564">
        <v>71536.38</v>
      </c>
      <c r="P2564" t="str">
        <f t="shared" ref="P2564:P2566" si="3792">$J2564&amp;""</f>
        <v>o</v>
      </c>
      <c r="Q2564" t="str">
        <f t="shared" ref="Q2564:Q2566" si="3793">$K2564&amp;""</f>
        <v>5/2</v>
      </c>
      <c r="R2564">
        <v>25</v>
      </c>
      <c r="AA2564" s="10">
        <f t="shared" si="3783"/>
        <v>2895.65</v>
      </c>
      <c r="AB2564" s="3" cm="1">
        <f t="array" ref="AB2564">100000000/Lvac(AA2564)</f>
        <v>34524.440885316624</v>
      </c>
      <c r="AC2564" s="28">
        <f t="shared" si="3784"/>
        <v>3.4534560461381729E-7</v>
      </c>
      <c r="AD2564" s="28">
        <f t="shared" si="3785"/>
        <v>2.8964987538011188E-7</v>
      </c>
      <c r="AE2564" s="21">
        <f t="shared" si="3786"/>
        <v>34524.440365599636</v>
      </c>
      <c r="AF2564" s="10" cm="1">
        <f t="array" ref="AF2564">Lair(100000000/AE2564)</f>
        <v>2895.6500435919666</v>
      </c>
      <c r="AG2564" s="10">
        <f t="shared" si="3787"/>
        <v>1.0961431955746833E-2</v>
      </c>
      <c r="AH2564" s="10" t="b">
        <f t="shared" si="3782"/>
        <v>1</v>
      </c>
      <c r="AI2564" s="10">
        <f t="shared" ref="AI2564:AI2566" si="3794">$AF2564</f>
        <v>2895.6500435919666</v>
      </c>
      <c r="AJ2564">
        <v>3.0000000000000001E-3</v>
      </c>
      <c r="AK2564" s="3" cm="1">
        <f t="array" ref="AK2564">100000000/Lvac($AA2564)</f>
        <v>34524.440885316624</v>
      </c>
      <c r="AL2564" s="21">
        <f t="shared" si="3750"/>
        <v>3.5768591196010099E-2</v>
      </c>
      <c r="AM2564" s="10" cm="1">
        <f t="array" ref="AM2564">Lvac($AI2564)-$BA2564</f>
        <v>1.6472673883072275E-3</v>
      </c>
      <c r="AN2564" s="10">
        <f t="shared" ref="AN2564:AN2566" si="3795">$AK2564-($AX2564-$AW2564)</f>
        <v>-1.9114683382213116E-2</v>
      </c>
      <c r="AO2564" s="3">
        <f t="shared" ref="AO2564:AO2566" si="3796">AM2564/AJ2564</f>
        <v>0.54908912943574251</v>
      </c>
      <c r="AP2564" s="3">
        <v>0.53455488856949762</v>
      </c>
      <c r="AS2564" s="3">
        <f t="shared" si="3789"/>
        <v>8.8531662186142057E-4</v>
      </c>
      <c r="AT2564" s="3" cm="1">
        <f t="array" ref="AT2564">AS2564-(100000000/LvacE($A2564)-$E2564)</f>
        <v>-4.8655179853085428E-5</v>
      </c>
      <c r="AU2564" t="s">
        <v>4763</v>
      </c>
      <c r="AV2564" t="s">
        <v>4855</v>
      </c>
      <c r="AW2564" s="3">
        <v>37011.919999999998</v>
      </c>
      <c r="AX2564" s="3">
        <v>71536.38</v>
      </c>
      <c r="AY2564" s="3"/>
      <c r="AZ2564" s="10" cm="1">
        <f t="array" ref="AZ2564">Lair(100000000/($AX2564-$AW2564))</f>
        <v>2895.6483967309355</v>
      </c>
      <c r="BA2564" s="10">
        <f t="shared" ref="BA2564:BA2566" si="3797">100000000/($AX2564-$AW2564)</f>
        <v>2896.4971501364535</v>
      </c>
      <c r="BB2564" s="12">
        <v>3610000</v>
      </c>
      <c r="BC2564" s="3">
        <v>3.3000000000000002E-2</v>
      </c>
      <c r="BD2564" s="12" cm="1">
        <f t="array" ref="BD2564">SfromgA($BB2564,$BA2564,"")</f>
        <v>4.3297206647195136E-2</v>
      </c>
      <c r="BE2564" s="29">
        <f t="shared" ref="BE2564:BE2566" si="3798">(10^MAX(0.05, -0.312925054856973*((LN($BD2564))^(1/3)) + 0.454808404431693)-1)*100</f>
        <v>718.50671964212631</v>
      </c>
      <c r="BG2564" s="3"/>
      <c r="BH2564" s="3"/>
      <c r="BI2564" s="12">
        <f t="shared" ref="BI2564:BI2566" si="3799">IF($BB2564="",$BF2564,$BB2564)</f>
        <v>3610000</v>
      </c>
      <c r="BJ2564" s="29">
        <f t="shared" ref="BJ2564:BJ2566" si="3800">IF($BB2564="",$BH2564,$BE2564)</f>
        <v>718.50671964212631</v>
      </c>
      <c r="BK2564" s="3">
        <f t="shared" ref="BK2564:BK2566" si="3801">LN(BN2564*100000000/($AX2564-$AW2564)/$BI2564)</f>
        <v>-5.9747544457021142</v>
      </c>
      <c r="BL2564" s="13">
        <f>EXP(BK$4341*$AX2564+BK$4342)*$BI2564/(100000000/($AX2564-$AW2564))</f>
        <v>0.61053715886578097</v>
      </c>
      <c r="BM2564" s="3">
        <f t="shared" ref="BM2564:BM2566" si="3802">LN(BL2564/$C2564)</f>
        <v>-1.1865633015605845</v>
      </c>
      <c r="BN2564" s="16" cm="1">
        <f t="array" ref="BN2564">$C2564*EXP(poly_from_str(100000000/$E2564,BN$4342))</f>
        <v>3.1683358385275833</v>
      </c>
      <c r="BO2564" s="3">
        <f t="shared" ref="BO2564:BO2566" si="3803">LN($C2564)</f>
        <v>0.69314718055994529</v>
      </c>
      <c r="BP2564" s="13">
        <f t="shared" ref="BP2564:BP2565" si="3804">LN(BL2564/BN2564)</f>
        <v>-1.6466225989704262</v>
      </c>
      <c r="BY2564">
        <v>3079</v>
      </c>
    </row>
    <row r="2565" spans="1:77" hidden="1" x14ac:dyDescent="0.25">
      <c r="A2565">
        <v>2893.1860000000001</v>
      </c>
      <c r="B2565" s="2" t="str">
        <f t="shared" si="3781"/>
        <v/>
      </c>
      <c r="C2565">
        <v>3</v>
      </c>
      <c r="E2565">
        <v>34553.839999999997</v>
      </c>
      <c r="F2565">
        <v>29263</v>
      </c>
      <c r="G2565" t="s">
        <v>5</v>
      </c>
      <c r="H2565" s="5" t="s">
        <v>15</v>
      </c>
      <c r="I2565">
        <v>63816</v>
      </c>
      <c r="J2565" t="s">
        <v>3</v>
      </c>
      <c r="K2565" s="5" t="s">
        <v>16</v>
      </c>
      <c r="L2565">
        <v>29263.08</v>
      </c>
      <c r="M2565" t="str">
        <f t="shared" si="3790"/>
        <v>e</v>
      </c>
      <c r="N2565" t="str">
        <f t="shared" si="3791"/>
        <v>13/2</v>
      </c>
      <c r="O2565">
        <v>63816.91</v>
      </c>
      <c r="P2565" t="str">
        <f t="shared" si="3792"/>
        <v>o</v>
      </c>
      <c r="Q2565" t="str">
        <f t="shared" si="3793"/>
        <v>11/2</v>
      </c>
      <c r="R2565">
        <v>25</v>
      </c>
      <c r="AA2565" s="10">
        <f t="shared" si="3783"/>
        <v>2893.1860000000001</v>
      </c>
      <c r="AB2565" s="3" cm="1">
        <f t="array" ref="AB2565">100000000/Lvac(AA2565)</f>
        <v>34553.842476914404</v>
      </c>
      <c r="AC2565" s="28">
        <f t="shared" si="3784"/>
        <v>3.4563972036364062E-7</v>
      </c>
      <c r="AD2565" s="28">
        <f t="shared" si="3785"/>
        <v>2.894034145893051E-7</v>
      </c>
      <c r="AE2565" s="21">
        <f t="shared" si="3786"/>
        <v>34553.841020820524</v>
      </c>
      <c r="AF2565" s="10" cm="1">
        <f t="array" ref="AF2565">Lair(100000000/AE2565)</f>
        <v>2893.1861219241046</v>
      </c>
      <c r="AG2565" s="10">
        <f t="shared" si="3787"/>
        <v>1.0971590225604991E-2</v>
      </c>
      <c r="AH2565" s="10" t="b">
        <f t="shared" si="3782"/>
        <v>1</v>
      </c>
      <c r="AI2565" s="10">
        <f t="shared" si="3794"/>
        <v>2893.1861219241046</v>
      </c>
      <c r="AJ2565">
        <v>3.0000000000000001E-3</v>
      </c>
      <c r="AK2565" s="3" cm="1">
        <f t="array" ref="AK2565">100000000/Lvac($AA2565)</f>
        <v>34553.842476914404</v>
      </c>
      <c r="AL2565" s="21">
        <f t="shared" si="3750"/>
        <v>3.5829539843708166E-2</v>
      </c>
      <c r="AM2565" s="10" cm="1">
        <f t="array" ref="AM2565">Lvac($AI2565)-$BA2565</f>
        <v>-9.2304188137859455E-4</v>
      </c>
      <c r="AN2565" s="10">
        <f t="shared" si="3795"/>
        <v>1.2476914402213879E-2</v>
      </c>
      <c r="AO2565" s="3">
        <f t="shared" si="3796"/>
        <v>-0.3076806271261982</v>
      </c>
      <c r="AP2565" s="3">
        <v>-0.34833202092462062</v>
      </c>
      <c r="AS2565" s="3">
        <f t="shared" si="3789"/>
        <v>2.4769144074525684E-3</v>
      </c>
      <c r="AT2565" s="3" cm="1">
        <f t="array" ref="AT2565">AS2565-(100000000/LvacE($A2565)-$E2565)</f>
        <v>-4.8512396460864693E-5</v>
      </c>
      <c r="AU2565" t="s">
        <v>4694</v>
      </c>
      <c r="AV2565" t="s">
        <v>4923</v>
      </c>
      <c r="AW2565" s="3">
        <v>29263.08</v>
      </c>
      <c r="AX2565" s="3">
        <v>63816.91</v>
      </c>
      <c r="AY2565" s="3"/>
      <c r="AZ2565" s="10" cm="1">
        <f t="array" ref="AZ2565">Lair(100000000/($AX2565-$AW2565))</f>
        <v>2893.1870447383412</v>
      </c>
      <c r="BA2565" s="10">
        <f t="shared" si="3797"/>
        <v>2894.0351908891139</v>
      </c>
      <c r="BB2565" s="12">
        <v>6480000</v>
      </c>
      <c r="BC2565" s="3">
        <v>2.1999999999999999E-2</v>
      </c>
      <c r="BD2565" s="12" cm="1">
        <f t="array" ref="BD2565">SfromgA($BB2565,$BA2565,"")</f>
        <v>7.7521075445275214E-2</v>
      </c>
      <c r="BE2565" s="29">
        <f t="shared" si="3798"/>
        <v>663.35760248233987</v>
      </c>
      <c r="BG2565" s="3"/>
      <c r="BH2565" s="3"/>
      <c r="BI2565" s="12">
        <f t="shared" si="3799"/>
        <v>6480000</v>
      </c>
      <c r="BJ2565" s="29">
        <f t="shared" si="3800"/>
        <v>663.35760248233987</v>
      </c>
      <c r="BK2565" s="3">
        <f t="shared" si="3801"/>
        <v>-6.1625982079855568</v>
      </c>
      <c r="BL2565" s="13">
        <f>EXP(BK$4341*$AX2565+BK$4342)*$BI2565/(100000000/($AX2565-$AW2565))</f>
        <v>1.9718525400557052</v>
      </c>
      <c r="BM2565" s="3">
        <f t="shared" si="3802"/>
        <v>-0.41963881213161364</v>
      </c>
      <c r="BN2565" s="16" cm="1">
        <f t="array" ref="BN2565">$C2565*EXP(poly_from_str(100000000/$E2565,BN$4342))</f>
        <v>4.7172490121695292</v>
      </c>
      <c r="BO2565" s="3">
        <f t="shared" si="3803"/>
        <v>1.0986122886681098</v>
      </c>
      <c r="BP2565" s="13">
        <f t="shared" si="3804"/>
        <v>-0.87225231674104464</v>
      </c>
      <c r="BY2565">
        <v>4589</v>
      </c>
    </row>
    <row r="2566" spans="1:77" hidden="1" x14ac:dyDescent="0.25">
      <c r="A2566">
        <v>2893.1030000000001</v>
      </c>
      <c r="B2566" s="2" t="str">
        <f t="shared" si="3781"/>
        <v/>
      </c>
      <c r="C2566">
        <v>9</v>
      </c>
      <c r="D2566" t="s">
        <v>14</v>
      </c>
      <c r="E2566">
        <v>34554.83</v>
      </c>
      <c r="F2566">
        <v>45805</v>
      </c>
      <c r="G2566" t="s">
        <v>5</v>
      </c>
      <c r="H2566" s="5" t="s">
        <v>4</v>
      </c>
      <c r="I2566">
        <v>80360</v>
      </c>
      <c r="J2566" t="s">
        <v>3</v>
      </c>
      <c r="K2566" s="5" t="s">
        <v>16</v>
      </c>
      <c r="L2566">
        <v>45805.95</v>
      </c>
      <c r="M2566" t="str">
        <f t="shared" si="3790"/>
        <v>e</v>
      </c>
      <c r="N2566" t="str">
        <f t="shared" si="3791"/>
        <v>9/2</v>
      </c>
      <c r="O2566">
        <v>80360.820000000007</v>
      </c>
      <c r="P2566" t="str">
        <f t="shared" si="3792"/>
        <v>o</v>
      </c>
      <c r="Q2566" t="str">
        <f t="shared" si="3793"/>
        <v>11/2</v>
      </c>
      <c r="R2566">
        <v>25</v>
      </c>
      <c r="AA2566" s="10">
        <f t="shared" si="3783"/>
        <v>2893.1030000000001</v>
      </c>
      <c r="AB2566" s="3" cm="1">
        <f t="array" ref="AB2566">100000000/Lvac(AA2566)</f>
        <v>34554.833743277806</v>
      </c>
      <c r="AC2566" s="28">
        <f t="shared" si="3784"/>
        <v>3.45649636393865E-7</v>
      </c>
      <c r="AD2566" s="28">
        <f t="shared" si="3785"/>
        <v>2.8939511254182695E-7</v>
      </c>
      <c r="AE2566" s="21">
        <f t="shared" si="3786"/>
        <v>34554.831542627799</v>
      </c>
      <c r="AF2566" s="10" cm="1">
        <f t="array" ref="AF2566">Lair(100000000/AE2566)</f>
        <v>2893.103184257965</v>
      </c>
      <c r="AG2566" s="10">
        <f t="shared" si="3787"/>
        <v>1.0971932859507216E-2</v>
      </c>
      <c r="AH2566" s="10" t="b">
        <f t="shared" si="3782"/>
        <v>1</v>
      </c>
      <c r="AI2566" s="10">
        <f t="shared" si="3794"/>
        <v>2893.103184257965</v>
      </c>
      <c r="AJ2566">
        <v>7.0000000000000001E-3</v>
      </c>
      <c r="AK2566" s="3" cm="1">
        <f t="array" ref="AK2566">100000000/Lvac($AA2566)</f>
        <v>34554.833743277806</v>
      </c>
      <c r="AL2566" s="21">
        <f t="shared" si="3750"/>
        <v>8.3607054708276507E-2</v>
      </c>
      <c r="AM2566" s="10" cm="1">
        <f t="array" ref="AM2566">Lvac($AI2566)-$BA2566</f>
        <v>3.2207837184614618E-3</v>
      </c>
      <c r="AN2566" s="10">
        <f t="shared" si="3795"/>
        <v>-3.6256722203688696E-2</v>
      </c>
      <c r="AO2566" s="3">
        <f t="shared" si="3796"/>
        <v>0.4601119597802088</v>
      </c>
      <c r="AP2566" s="3">
        <v>0.43378290001783171</v>
      </c>
      <c r="AS2566" s="3">
        <f t="shared" si="3789"/>
        <v>3.7432778044603765E-3</v>
      </c>
      <c r="AT2566" s="3" cm="1">
        <f t="array" ref="AT2566">AS2566-(100000000/LvacE($A2566)-$E2566)</f>
        <v>-4.8507557949051261E-5</v>
      </c>
      <c r="AU2566" t="s">
        <v>4797</v>
      </c>
      <c r="AV2566" t="s">
        <v>4908</v>
      </c>
      <c r="AW2566" s="3">
        <v>45805.95</v>
      </c>
      <c r="AX2566" s="3">
        <v>80360.820000000007</v>
      </c>
      <c r="AY2566" s="3"/>
      <c r="AZ2566" s="10" cm="1">
        <f t="array" ref="AZ2566">Lair(100000000/($AX2566-$AW2566))</f>
        <v>2893.0999642685633</v>
      </c>
      <c r="BA2566" s="10">
        <f t="shared" si="3797"/>
        <v>2893.9480889379693</v>
      </c>
      <c r="BB2566" s="12">
        <v>289000000</v>
      </c>
      <c r="BC2566" s="3">
        <v>0.45600000000000002</v>
      </c>
      <c r="BD2566" s="12" cm="1">
        <f t="array" ref="BD2566">SfromgA($BB2566,$BA2566,"")</f>
        <v>3.4570321015289114</v>
      </c>
      <c r="BE2566" s="29">
        <f t="shared" si="3798"/>
        <v>31.396660744528603</v>
      </c>
      <c r="BG2566" s="3"/>
      <c r="BH2566" s="3"/>
      <c r="BI2566" s="12">
        <f t="shared" si="3799"/>
        <v>289000000</v>
      </c>
      <c r="BJ2566" s="29">
        <f t="shared" si="3800"/>
        <v>31.396660744528603</v>
      </c>
      <c r="BK2566" s="3">
        <f t="shared" si="3801"/>
        <v>-8.8619748385239347</v>
      </c>
      <c r="BL2566" s="13">
        <f>EXP(BK$4341*$AX2566+BK$4342)*$BI2566/(100000000/($AX2566-$AW2566))</f>
        <v>25.020635916986521</v>
      </c>
      <c r="BM2566" s="3">
        <f t="shared" si="3802"/>
        <v>1.0224763437259394</v>
      </c>
      <c r="BN2566" s="16" cm="1">
        <f t="array" ref="BN2566">$C2566*EXP(poly_from_str(100000000/$E2566,BN$4342))</f>
        <v>14.14817213491361</v>
      </c>
      <c r="BO2566" s="3">
        <f t="shared" si="3803"/>
        <v>2.1972245773362196</v>
      </c>
      <c r="BP2566" s="13">
        <f>LN(BL2566/BN2566)</f>
        <v>0.57011548306169701</v>
      </c>
      <c r="BY2566">
        <v>13762</v>
      </c>
    </row>
    <row r="2567" spans="1:77" hidden="1" x14ac:dyDescent="0.25">
      <c r="A2567">
        <v>2892.7289999999998</v>
      </c>
      <c r="B2567" s="2" t="str">
        <f t="shared" si="3781"/>
        <v/>
      </c>
      <c r="C2567">
        <v>2</v>
      </c>
      <c r="D2567" t="s">
        <v>14</v>
      </c>
      <c r="E2567">
        <v>34559.300000000003</v>
      </c>
      <c r="R2567">
        <v>25</v>
      </c>
      <c r="S2567" t="s">
        <v>22</v>
      </c>
      <c r="AA2567" s="10">
        <f t="shared" si="3783"/>
        <v>2892.7289999999998</v>
      </c>
      <c r="AB2567" s="3" cm="1">
        <f t="array" ref="AB2567">100000000/Lvac(AA2567)</f>
        <v>34559.301118993761</v>
      </c>
      <c r="AC2567" s="28">
        <f t="shared" si="3784"/>
        <v>3.4569432532394154E-7</v>
      </c>
      <c r="AD2567" s="28">
        <f t="shared" si="3785"/>
        <v>2.8935770331605491E-7</v>
      </c>
      <c r="AE2567" s="21">
        <f t="shared" si="3786"/>
        <v>34559.300461004023</v>
      </c>
      <c r="AF2567" s="10" cm="1">
        <f t="array" ref="AF2567">Lair(100000000/AE2567)</f>
        <v>2892.729055078501</v>
      </c>
      <c r="AG2567" s="10">
        <f t="shared" si="3787"/>
        <v>1.0973477141998743E-2</v>
      </c>
      <c r="AH2567" s="10" t="b">
        <f t="shared" si="3782"/>
        <v>1</v>
      </c>
      <c r="AI2567" s="10">
        <f t="shared" si="3788"/>
        <v>2892.7289999999998</v>
      </c>
      <c r="AJ2567">
        <v>7.0000000000000001E-3</v>
      </c>
      <c r="AK2567" s="3" cm="1">
        <f t="array" ref="AK2567">100000000/Lvac($AA2567)</f>
        <v>34559.301118993761</v>
      </c>
      <c r="AL2567" s="21">
        <f t="shared" si="3750"/>
        <v>8.3628679987982402E-2</v>
      </c>
      <c r="AM2567" s="21"/>
      <c r="AN2567" s="21"/>
      <c r="AO2567" s="21"/>
      <c r="AP2567" s="21"/>
      <c r="AS2567" s="3">
        <f t="shared" si="3789"/>
        <v>1.1189937577000819E-3</v>
      </c>
      <c r="AT2567" s="3" cm="1">
        <f t="array" ref="AT2567">AS2567-(100000000/LvacE($A2567)-$E2567)</f>
        <v>-4.8485686420463026E-5</v>
      </c>
      <c r="BB2567"/>
      <c r="BC2567"/>
      <c r="BD2567"/>
      <c r="BE2567"/>
      <c r="BF2567"/>
      <c r="BG2567"/>
      <c r="BH2567"/>
      <c r="BI2567"/>
      <c r="BJ2567"/>
      <c r="BN2567" s="16" cm="1">
        <f t="array" ref="BN2567">$C2567*EXP(poly_from_str(100000000/$E2567,BN$4342))</f>
        <v>3.1404489284676806</v>
      </c>
      <c r="BO2567" s="16"/>
      <c r="BY2567" t="e">
        <v>#N/A</v>
      </c>
    </row>
    <row r="2568" spans="1:77" hidden="1" x14ac:dyDescent="0.25">
      <c r="A2568">
        <v>2890.8420000000001</v>
      </c>
      <c r="B2568" s="2" t="str">
        <f t="shared" si="3781"/>
        <v/>
      </c>
      <c r="C2568">
        <v>2</v>
      </c>
      <c r="D2568" t="s">
        <v>14</v>
      </c>
      <c r="E2568">
        <v>34581.86</v>
      </c>
      <c r="F2568">
        <v>39024</v>
      </c>
      <c r="G2568" t="s">
        <v>5</v>
      </c>
      <c r="H2568" s="5" t="s">
        <v>4</v>
      </c>
      <c r="I2568">
        <v>73606</v>
      </c>
      <c r="J2568" t="s">
        <v>3</v>
      </c>
      <c r="K2568" s="5" t="s">
        <v>4</v>
      </c>
      <c r="L2568">
        <v>39024.269999999997</v>
      </c>
      <c r="M2568" t="str">
        <f>$G2568&amp;""</f>
        <v>e</v>
      </c>
      <c r="N2568" t="str">
        <f>$H2568&amp;""</f>
        <v>9/2</v>
      </c>
      <c r="O2568">
        <v>73606.17</v>
      </c>
      <c r="P2568" t="str">
        <f>$J2568&amp;""</f>
        <v>o</v>
      </c>
      <c r="Q2568" t="str">
        <f>$K2568&amp;""</f>
        <v>9/2</v>
      </c>
      <c r="R2568">
        <v>25</v>
      </c>
      <c r="AA2568" s="10">
        <f t="shared" si="3783"/>
        <v>2890.8420000000001</v>
      </c>
      <c r="AB2568" s="3" cm="1">
        <f t="array" ref="AB2568">100000000/Lvac(AA2568)</f>
        <v>34581.858687700151</v>
      </c>
      <c r="AC2568" s="28">
        <f t="shared" si="3784"/>
        <v>3.4591997763973263E-7</v>
      </c>
      <c r="AD2568" s="28">
        <f t="shared" si="3785"/>
        <v>2.8916895677318625E-7</v>
      </c>
      <c r="AE2568" s="21">
        <f t="shared" si="3786"/>
        <v>34581.859460187145</v>
      </c>
      <c r="AF2568" s="10" cm="1">
        <f t="array" ref="AF2568">Lair(100000000/AE2568)</f>
        <v>2890.8419354215816</v>
      </c>
      <c r="AG2568" s="10">
        <f t="shared" si="3787"/>
        <v>1.0981277891994816E-2</v>
      </c>
      <c r="AH2568" s="10" t="b">
        <f t="shared" si="3782"/>
        <v>1</v>
      </c>
      <c r="AI2568" s="10">
        <f>$AF2568</f>
        <v>2890.8419354215816</v>
      </c>
      <c r="AJ2568">
        <v>7.0000000000000001E-3</v>
      </c>
      <c r="AK2568" s="3" cm="1">
        <f t="array" ref="AK2568">100000000/Lvac($AA2568)</f>
        <v>34581.858687700151</v>
      </c>
      <c r="AL2568" s="21">
        <f t="shared" si="3750"/>
        <v>8.3737892358545257E-2</v>
      </c>
      <c r="AM2568" s="10" cm="1">
        <f t="array" ref="AM2568">Lvac($AI2568)-$BA2568</f>
        <v>3.3898817387125746E-3</v>
      </c>
      <c r="AN2568" s="10">
        <f>$AK2568-($AX2568-$AW2568)</f>
        <v>-4.131229985068785E-2</v>
      </c>
      <c r="AO2568" s="3">
        <f>AM2568/AJ2568</f>
        <v>0.48426881981608205</v>
      </c>
      <c r="AP2568" s="3">
        <v>0.49349658346337882</v>
      </c>
      <c r="AS2568" s="3">
        <f t="shared" si="3789"/>
        <v>-1.3122998498147354E-3</v>
      </c>
      <c r="AT2568" s="3" cm="1">
        <f t="array" ref="AT2568">AS2568-(100000000/LvacE($A2568)-$E2568)</f>
        <v>-4.837453889194876E-5</v>
      </c>
      <c r="AU2568" t="s">
        <v>4697</v>
      </c>
      <c r="AV2568" t="s">
        <v>4931</v>
      </c>
      <c r="AW2568" s="3">
        <v>39024.269999999997</v>
      </c>
      <c r="AX2568" s="3">
        <v>73606.17</v>
      </c>
      <c r="AY2568" s="3"/>
      <c r="AZ2568" s="10" cm="1">
        <f t="array" ref="AZ2568">Lair(100000000/($AX2568-$AW2568))</f>
        <v>2890.8385463756708</v>
      </c>
      <c r="BA2568" s="10">
        <f>100000000/($AX2568-$AW2568)</f>
        <v>2891.6861132557783</v>
      </c>
      <c r="BB2568" s="12">
        <v>3960000</v>
      </c>
      <c r="BC2568" s="3">
        <v>3.2000000000000001E-2</v>
      </c>
      <c r="BD2568" s="12" cm="1">
        <f t="array" ref="BD2568">SfromgA($BB2568,$BA2568,"")</f>
        <v>4.7258724284341684E-2</v>
      </c>
      <c r="BE2568" s="29">
        <f>(10^MAX(0.05, -0.312925054856973*((LN($BD2568))^(1/3)) + 0.454808404431693)-1)*100</f>
        <v>710.44390626995744</v>
      </c>
      <c r="BG2568" s="3"/>
      <c r="BH2568" s="3"/>
      <c r="BI2568" s="12">
        <f>IF($BB2568="",$BF2568,$BB2568)</f>
        <v>3960000</v>
      </c>
      <c r="BJ2568" s="29">
        <f>IF($BB2568="",$BH2568,$BE2568)</f>
        <v>710.44390626995744</v>
      </c>
      <c r="BK2568" s="3">
        <f>LN(BN2568*100000000/($AX2568-$AW2568)/$BI2568)</f>
        <v>-6.0835976778294407</v>
      </c>
      <c r="BL2568" s="13">
        <f>EXP(BK$4341*$AX2568+BK$4342)*$BI2568/(100000000/($AX2568-$AW2568))</f>
        <v>0.57322299571034829</v>
      </c>
      <c r="BM2568" s="3">
        <f t="shared" ref="BM2568" si="3805">LN(BL2568/$C2568)</f>
        <v>-1.24962764626586</v>
      </c>
      <c r="BN2568" s="16" cm="1">
        <f t="array" ref="BN2568">$C2568*EXP(poly_from_str(100000000/$E2568,BN$4342))</f>
        <v>3.1222748796564641</v>
      </c>
      <c r="BO2568" s="3">
        <f>LN($C2568)</f>
        <v>0.69314718055994529</v>
      </c>
      <c r="BP2568" s="13">
        <f>LN(BL2568/BN2568)</f>
        <v>-1.6950423299375743</v>
      </c>
      <c r="BY2568">
        <v>3040</v>
      </c>
    </row>
    <row r="2569" spans="1:77" hidden="1" x14ac:dyDescent="0.25">
      <c r="A2569">
        <v>2889.58</v>
      </c>
      <c r="B2569" s="2" t="str">
        <f t="shared" si="3781"/>
        <v/>
      </c>
      <c r="C2569">
        <v>1</v>
      </c>
      <c r="E2569">
        <v>34596.959999999999</v>
      </c>
      <c r="R2569">
        <v>25</v>
      </c>
      <c r="S2569" t="s">
        <v>22</v>
      </c>
      <c r="AA2569" s="10">
        <f t="shared" si="3783"/>
        <v>2889.58</v>
      </c>
      <c r="AB2569" s="3" cm="1">
        <f t="array" ref="AB2569">100000000/Lvac(AA2569)</f>
        <v>34596.961322861964</v>
      </c>
      <c r="AC2569" s="28">
        <f t="shared" si="3784"/>
        <v>3.4607105530907607E-7</v>
      </c>
      <c r="AD2569" s="28">
        <f t="shared" si="3785"/>
        <v>2.8904272565093501E-7</v>
      </c>
      <c r="AE2569" s="21">
        <f t="shared" si="3786"/>
        <v>34596.960543598201</v>
      </c>
      <c r="AF2569" s="10" cm="1">
        <f t="array" ref="AF2569">Lair(100000000/AE2569)</f>
        <v>2889.5800650880856</v>
      </c>
      <c r="AG2569" s="10">
        <f t="shared" si="3787"/>
        <v>1.0986503457745064E-2</v>
      </c>
      <c r="AH2569" s="10" t="b">
        <f t="shared" si="3782"/>
        <v>1</v>
      </c>
      <c r="AI2569" s="10">
        <f t="shared" si="3788"/>
        <v>2889.58</v>
      </c>
      <c r="AJ2569">
        <v>3.0000000000000001E-3</v>
      </c>
      <c r="AK2569" s="3" cm="1">
        <f t="array" ref="AK2569">100000000/Lvac($AA2569)</f>
        <v>34596.961322861964</v>
      </c>
      <c r="AL2569" s="21">
        <f t="shared" si="3750"/>
        <v>3.5919020746470381E-2</v>
      </c>
      <c r="AM2569" s="21"/>
      <c r="AN2569" s="21"/>
      <c r="AO2569" s="21"/>
      <c r="AP2569" s="21"/>
      <c r="AS2569" s="3">
        <f t="shared" si="3789"/>
        <v>1.3228619645815343E-3</v>
      </c>
      <c r="AT2569" s="3" cm="1">
        <f t="array" ref="AT2569">AS2569-(100000000/LvacE($A2569)-$E2569)</f>
        <v>-4.8299494665116072E-5</v>
      </c>
      <c r="BB2569"/>
      <c r="BC2569"/>
      <c r="BD2569"/>
      <c r="BE2569"/>
      <c r="BF2569"/>
      <c r="BG2569"/>
      <c r="BH2569"/>
      <c r="BI2569"/>
      <c r="BJ2569"/>
      <c r="BN2569" s="16" cm="1">
        <f t="array" ref="BN2569">$C2569*EXP(poly_from_str(100000000/$E2569,BN$4342))</f>
        <v>1.5550283952225425</v>
      </c>
      <c r="BO2569" s="16"/>
      <c r="BY2569" t="e">
        <v>#N/A</v>
      </c>
    </row>
    <row r="2570" spans="1:77" hidden="1" x14ac:dyDescent="0.25">
      <c r="A2570">
        <v>2889.2170000000001</v>
      </c>
      <c r="B2570" s="2" t="str">
        <f t="shared" si="3781"/>
        <v/>
      </c>
      <c r="C2570">
        <v>5</v>
      </c>
      <c r="E2570">
        <v>34601.31</v>
      </c>
      <c r="R2570">
        <v>25</v>
      </c>
      <c r="S2570" t="s">
        <v>22</v>
      </c>
      <c r="AA2570" s="10">
        <f t="shared" si="3783"/>
        <v>2889.2170000000001</v>
      </c>
      <c r="AB2570" s="3" cm="1">
        <f t="array" ref="AB2570">100000000/Lvac(AA2570)</f>
        <v>34601.307867812131</v>
      </c>
      <c r="AC2570" s="28">
        <f t="shared" si="3784"/>
        <v>3.4611453552986845E-7</v>
      </c>
      <c r="AD2570" s="28">
        <f t="shared" si="3785"/>
        <v>2.8900641669971384E-7</v>
      </c>
      <c r="AE2570" s="21">
        <f t="shared" si="3786"/>
        <v>34601.309124088191</v>
      </c>
      <c r="AF2570" s="10" cm="1">
        <f t="array" ref="AF2570">Lair(100000000/AE2570)</f>
        <v>2889.2168950957798</v>
      </c>
      <c r="AG2570" s="10">
        <f t="shared" si="3787"/>
        <v>1.0988007800696888E-2</v>
      </c>
      <c r="AH2570" s="10" t="b">
        <f t="shared" si="3782"/>
        <v>1</v>
      </c>
      <c r="AI2570" s="10">
        <f t="shared" si="3788"/>
        <v>2889.2170000000001</v>
      </c>
      <c r="AJ2570">
        <v>3.0000000000000001E-3</v>
      </c>
      <c r="AK2570" s="3" cm="1">
        <f t="array" ref="AK2570">100000000/Lvac($AA2570)</f>
        <v>34601.307867812131</v>
      </c>
      <c r="AL2570" s="21">
        <f t="shared" si="3750"/>
        <v>3.5928046804181338E-2</v>
      </c>
      <c r="AM2570" s="21"/>
      <c r="AN2570" s="21"/>
      <c r="AO2570" s="21"/>
      <c r="AP2570" s="21"/>
      <c r="AS2570" s="3">
        <f t="shared" si="3789"/>
        <v>-2.1321878666640259E-3</v>
      </c>
      <c r="AT2570" s="3" cm="1">
        <f t="array" ref="AT2570">AS2570-(100000000/LvacE($A2570)-$E2570)</f>
        <v>-4.8277797759510577E-5</v>
      </c>
      <c r="BB2570"/>
      <c r="BC2570"/>
      <c r="BD2570"/>
      <c r="BE2570"/>
      <c r="BF2570"/>
      <c r="BG2570"/>
      <c r="BH2570"/>
      <c r="BI2570"/>
      <c r="BJ2570"/>
      <c r="BN2570" s="16" cm="1">
        <f t="array" ref="BN2570">$C2570*EXP(poly_from_str(100000000/$E2570,BN$4342))</f>
        <v>7.7663229562309599</v>
      </c>
      <c r="BO2570" s="16"/>
      <c r="BY2570" t="e">
        <v>#N/A</v>
      </c>
    </row>
    <row r="2571" spans="1:77" hidden="1" x14ac:dyDescent="0.25">
      <c r="A2571">
        <v>2888.8739999999998</v>
      </c>
      <c r="B2571" s="2" t="str">
        <f t="shared" si="3781"/>
        <v/>
      </c>
      <c r="C2571">
        <v>6</v>
      </c>
      <c r="D2571" t="s">
        <v>134</v>
      </c>
      <c r="E2571">
        <v>34605.42</v>
      </c>
      <c r="F2571">
        <v>34825</v>
      </c>
      <c r="G2571" t="s">
        <v>5</v>
      </c>
      <c r="H2571" s="5" t="s">
        <v>8</v>
      </c>
      <c r="I2571">
        <v>69431</v>
      </c>
      <c r="J2571" t="s">
        <v>3</v>
      </c>
      <c r="K2571" s="5" t="s">
        <v>8</v>
      </c>
      <c r="L2571">
        <v>34825.49</v>
      </c>
      <c r="M2571" t="str">
        <f>$G2571&amp;""</f>
        <v>e</v>
      </c>
      <c r="N2571" t="str">
        <f>$H2571&amp;""</f>
        <v>7/2</v>
      </c>
      <c r="O2571">
        <v>69431</v>
      </c>
      <c r="P2571" t="str">
        <f>$J2571&amp;""</f>
        <v>o</v>
      </c>
      <c r="Q2571" t="str">
        <f>$K2571&amp;""</f>
        <v>7/2</v>
      </c>
      <c r="R2571">
        <v>25</v>
      </c>
      <c r="AA2571" s="10">
        <f t="shared" si="3783"/>
        <v>2888.8739999999998</v>
      </c>
      <c r="AB2571" s="3" cm="1">
        <f t="array" ref="AB2571">100000000/Lvac(AA2571)</f>
        <v>34605.415937327285</v>
      </c>
      <c r="AC2571" s="28">
        <f t="shared" si="3784"/>
        <v>3.4615563018670946E-7</v>
      </c>
      <c r="AD2571" s="28">
        <f t="shared" si="3785"/>
        <v>2.8897210824197767E-7</v>
      </c>
      <c r="AE2571" s="21">
        <f t="shared" si="3786"/>
        <v>34605.418331503803</v>
      </c>
      <c r="AF2571" s="10" cm="1">
        <f t="array" ref="AF2571">Lair(100000000/AE2571)</f>
        <v>2888.8738001238776</v>
      </c>
      <c r="AG2571" s="10">
        <f t="shared" si="3787"/>
        <v>1.0989429780829363E-2</v>
      </c>
      <c r="AH2571" s="10" t="b">
        <f t="shared" si="3782"/>
        <v>1</v>
      </c>
      <c r="AI2571" s="10">
        <f>$AF2571</f>
        <v>2888.8738001238776</v>
      </c>
      <c r="AJ2571" s="10">
        <f>AL2571/AK2571*AI2571</f>
        <v>6.9999999999774175E-3</v>
      </c>
      <c r="AK2571" s="23" cm="1">
        <f t="array" ref="AK2571">100000000/Lvac($AA2571)+0</f>
        <v>34605.415937327285</v>
      </c>
      <c r="AL2571" s="23">
        <f>MAX(0.08,0.007/$AA2571*$AE2571)</f>
        <v>8.3852022732914852E-2</v>
      </c>
      <c r="AM2571" s="10" cm="1">
        <f t="array" ref="AM2571">Lvac($AI2571)-$BA2571</f>
        <v>7.6547453782040975E-3</v>
      </c>
      <c r="AN2571" s="10">
        <f>$AK2571-($AX2571-$AW2571)</f>
        <v>-9.4062672716972884E-2</v>
      </c>
      <c r="AO2571" s="3">
        <f>AM2571/AJ2571</f>
        <v>1.0935350540326847</v>
      </c>
      <c r="AP2571" s="3">
        <v>1.1220956947648066</v>
      </c>
      <c r="AS2571" s="3">
        <f t="shared" si="3789"/>
        <v>-4.0626727131893858E-3</v>
      </c>
      <c r="AT2571" s="3" cm="1">
        <f t="array" ref="AT2571">AS2571-(100000000/LvacE($A2571)-$E2571)</f>
        <v>-4.8257265007123351E-5</v>
      </c>
      <c r="AU2571" t="s">
        <v>4756</v>
      </c>
      <c r="AV2571" t="s">
        <v>4859</v>
      </c>
      <c r="AW2571" s="3">
        <v>34825.49</v>
      </c>
      <c r="AX2571" s="3">
        <v>69431</v>
      </c>
      <c r="AY2571" s="3"/>
      <c r="AZ2571" s="10" cm="1">
        <f t="array" ref="AZ2571">Lair(100000000/($AX2571-$AW2571))</f>
        <v>2888.8661472655167</v>
      </c>
      <c r="BA2571" s="10">
        <f>100000000/($AX2571-$AW2571)</f>
        <v>2889.7132277489914</v>
      </c>
      <c r="BB2571" s="12">
        <v>132000000</v>
      </c>
      <c r="BC2571" s="3">
        <v>0.372</v>
      </c>
      <c r="BD2571" s="12" cm="1">
        <f t="array" ref="BD2571">SfromgA($BB2571,$BA2571,"")</f>
        <v>1.5720687289451905</v>
      </c>
      <c r="BE2571" s="29">
        <f>(10^MAX(0.05, -0.312925054856973*((LN($BD2571))^(1/3)) + 0.454808404431693)-1)*100</f>
        <v>63.902951838237463</v>
      </c>
      <c r="BG2571" s="3"/>
      <c r="BH2571" s="3"/>
      <c r="BI2571" s="12">
        <f>IF($BB2571="",$BF2571,$BB2571)</f>
        <v>132000000</v>
      </c>
      <c r="BJ2571" s="29">
        <f>IF($BB2571="",$BH2571,$BE2571)</f>
        <v>63.902951838237463</v>
      </c>
      <c r="BK2571" s="3">
        <f>LN(BN2571*100000000/($AX2571-$AW2571)/$BI2571)</f>
        <v>-8.4983560561715219</v>
      </c>
      <c r="BL2571" s="13">
        <f>EXP(BK$4341*$AX2571+BK$4342)*$BI2571/(100000000/($AX2571-$AW2571))</f>
        <v>26.258506288364522</v>
      </c>
      <c r="BM2571" s="3">
        <f t="shared" ref="BM2571" si="3806">LN(BL2571/$C2571)</f>
        <v>1.4762305163975675</v>
      </c>
      <c r="BN2571" s="16" cm="1">
        <f t="array" ref="BN2571">$C2571*EXP(poly_from_str(100000000/$E2571,BN$4342))</f>
        <v>9.3095790677328747</v>
      </c>
      <c r="BO2571" s="3">
        <f>LN($C2571)</f>
        <v>1.791759469228055</v>
      </c>
      <c r="BP2571" s="13">
        <f>LN(BL2571/BN2571)</f>
        <v>1.0369461082768401</v>
      </c>
      <c r="BY2571">
        <v>9070</v>
      </c>
    </row>
    <row r="2572" spans="1:77" hidden="1" x14ac:dyDescent="0.25">
      <c r="A2572">
        <v>2888.8389999999999</v>
      </c>
      <c r="B2572" s="2" t="str">
        <f t="shared" si="3781"/>
        <v/>
      </c>
      <c r="C2572">
        <v>0</v>
      </c>
      <c r="E2572">
        <v>34605.83</v>
      </c>
      <c r="R2572">
        <v>25</v>
      </c>
      <c r="S2572" t="s">
        <v>22</v>
      </c>
      <c r="AA2572" s="10">
        <f t="shared" si="3783"/>
        <v>2888.8389999999999</v>
      </c>
      <c r="AB2572" s="3" cm="1">
        <f t="array" ref="AB2572">100000000/Lvac(AA2572)</f>
        <v>34605.835182940034</v>
      </c>
      <c r="AC2572" s="28">
        <f t="shared" si="3784"/>
        <v>3.4615982406773105E-7</v>
      </c>
      <c r="AD2572" s="28">
        <f t="shared" si="3785"/>
        <v>2.8896860737896005E-7</v>
      </c>
      <c r="AE2572" s="21">
        <f t="shared" si="3786"/>
        <v>34605.832128517199</v>
      </c>
      <c r="AF2572" s="10" cm="1">
        <f t="array" ref="AF2572">Lair(100000000/AE2572)</f>
        <v>2888.8392549901782</v>
      </c>
      <c r="AG2572" s="10">
        <f t="shared" si="3787"/>
        <v>1.098957490932171E-2</v>
      </c>
      <c r="AH2572" s="10" t="b">
        <f t="shared" si="3782"/>
        <v>1</v>
      </c>
      <c r="AI2572" s="10">
        <f t="shared" si="3788"/>
        <v>2888.8389999999999</v>
      </c>
      <c r="AJ2572">
        <v>3.0000000000000001E-3</v>
      </c>
      <c r="AK2572" s="3" cm="1">
        <f t="array" ref="AK2572">100000000/Lvac($AA2572)</f>
        <v>34605.835182940034</v>
      </c>
      <c r="AL2572" s="21">
        <f t="shared" ref="AL2572:AL2576" si="3807">AJ2572/AI2572*AK2572</f>
        <v>3.5937449455930255E-2</v>
      </c>
      <c r="AM2572" s="21"/>
      <c r="AN2572" s="21"/>
      <c r="AO2572" s="21"/>
      <c r="AP2572" s="21"/>
      <c r="AS2572" s="3">
        <f t="shared" si="3789"/>
        <v>5.1829400326823816E-3</v>
      </c>
      <c r="AT2572" s="3" cm="1">
        <f t="array" ref="AT2572">AS2572-(100000000/LvacE($A2572)-$E2572)</f>
        <v>-4.8255154979415238E-5</v>
      </c>
      <c r="BB2572"/>
      <c r="BC2572"/>
      <c r="BD2572"/>
      <c r="BE2572"/>
      <c r="BF2572"/>
      <c r="BG2572"/>
      <c r="BH2572"/>
      <c r="BI2572"/>
      <c r="BJ2572"/>
      <c r="BN2572" s="16" cm="1">
        <f t="array" ref="BN2572">$C2572*EXP(poly_from_str(100000000/$E2572,BN$4342))</f>
        <v>0</v>
      </c>
      <c r="BO2572" s="16"/>
      <c r="BY2572" t="e">
        <v>#N/A</v>
      </c>
    </row>
    <row r="2573" spans="1:77" hidden="1" x14ac:dyDescent="0.25">
      <c r="A2573">
        <v>2888.1460000000002</v>
      </c>
      <c r="B2573" s="2" t="str">
        <f t="shared" si="3781"/>
        <v/>
      </c>
      <c r="C2573">
        <v>3</v>
      </c>
      <c r="E2573">
        <v>34614.14</v>
      </c>
      <c r="R2573">
        <v>25</v>
      </c>
      <c r="S2573" t="s">
        <v>22</v>
      </c>
      <c r="AA2573" s="10">
        <f t="shared" si="3783"/>
        <v>2888.1460000000002</v>
      </c>
      <c r="AB2573" s="3" cm="1">
        <f t="array" ref="AB2573">100000000/Lvac(AA2573)</f>
        <v>34614.138338304627</v>
      </c>
      <c r="AC2573" s="28">
        <f t="shared" si="3784"/>
        <v>3.462428838431298E-7</v>
      </c>
      <c r="AD2573" s="28">
        <f t="shared" si="3785"/>
        <v>2.8889929029184644E-7</v>
      </c>
      <c r="AE2573" s="21">
        <f t="shared" si="3786"/>
        <v>34614.139317964888</v>
      </c>
      <c r="AF2573" s="10" cm="1">
        <f t="array" ref="AF2573">Lair(100000000/AE2573)</f>
        <v>2888.1459182549688</v>
      </c>
      <c r="AG2573" s="10">
        <f t="shared" si="3787"/>
        <v>1.0992449539999817E-2</v>
      </c>
      <c r="AH2573" s="10" t="b">
        <f t="shared" si="3782"/>
        <v>1</v>
      </c>
      <c r="AI2573" s="10">
        <f t="shared" si="3788"/>
        <v>2888.1460000000002</v>
      </c>
      <c r="AJ2573">
        <v>3.0000000000000001E-3</v>
      </c>
      <c r="AK2573" s="3" cm="1">
        <f t="array" ref="AK2573">100000000/Lvac($AA2573)</f>
        <v>34614.138338304627</v>
      </c>
      <c r="AL2573" s="21">
        <f t="shared" si="3807"/>
        <v>3.5954697239998903E-2</v>
      </c>
      <c r="AM2573" s="21"/>
      <c r="AN2573" s="21"/>
      <c r="AO2573" s="21"/>
      <c r="AP2573" s="21"/>
      <c r="AS2573" s="3">
        <f t="shared" si="3789"/>
        <v>-1.6616953726042993E-3</v>
      </c>
      <c r="AT2573" s="3" cm="1">
        <f t="array" ref="AT2573">AS2573-(100000000/LvacE($A2573)-$E2573)</f>
        <v>-4.8213514673989266E-5</v>
      </c>
      <c r="BB2573"/>
      <c r="BC2573"/>
      <c r="BD2573"/>
      <c r="BE2573"/>
      <c r="BF2573"/>
      <c r="BG2573"/>
      <c r="BH2573"/>
      <c r="BI2573"/>
      <c r="BJ2573"/>
      <c r="BN2573" s="16" cm="1">
        <f t="array" ref="BN2573">$C2573*EXP(poly_from_str(100000000/$E2573,BN$4342))</f>
        <v>4.6441570587072558</v>
      </c>
      <c r="BO2573" s="16"/>
      <c r="BY2573" t="e">
        <v>#N/A</v>
      </c>
    </row>
    <row r="2574" spans="1:77" hidden="1" x14ac:dyDescent="0.25">
      <c r="A2574">
        <v>2887.2269999999999</v>
      </c>
      <c r="B2574" s="2" t="str">
        <f t="shared" si="3781"/>
        <v/>
      </c>
      <c r="C2574">
        <v>6</v>
      </c>
      <c r="E2574">
        <v>34625.160000000003</v>
      </c>
      <c r="F2574">
        <v>23532</v>
      </c>
      <c r="G2574" t="s">
        <v>5</v>
      </c>
      <c r="H2574" s="5" t="s">
        <v>18</v>
      </c>
      <c r="I2574">
        <v>58158</v>
      </c>
      <c r="J2574" t="s">
        <v>3</v>
      </c>
      <c r="K2574" s="5" t="s">
        <v>8</v>
      </c>
      <c r="L2574">
        <v>23532.86</v>
      </c>
      <c r="M2574" t="str">
        <f>$G2574&amp;""</f>
        <v>e</v>
      </c>
      <c r="N2574" t="str">
        <f>$H2574&amp;""</f>
        <v>5/2</v>
      </c>
      <c r="O2574">
        <v>58158.080000000002</v>
      </c>
      <c r="P2574" t="str">
        <f>$J2574&amp;""</f>
        <v>o</v>
      </c>
      <c r="Q2574" t="str">
        <f>$K2574&amp;""</f>
        <v>7/2</v>
      </c>
      <c r="R2574">
        <v>25</v>
      </c>
      <c r="S2574" t="s">
        <v>2204</v>
      </c>
      <c r="AA2574" s="10">
        <f t="shared" si="3783"/>
        <v>2887.2269999999999</v>
      </c>
      <c r="AB2574" s="3" cm="1">
        <f t="array" ref="AB2574">100000000/Lvac(AA2574)</f>
        <v>34625.155451943225</v>
      </c>
      <c r="AC2574" s="28">
        <f t="shared" si="3784"/>
        <v>3.4635309243090347E-7</v>
      </c>
      <c r="AD2574" s="28">
        <f t="shared" si="3785"/>
        <v>2.8880736763418006E-7</v>
      </c>
      <c r="AE2574" s="21">
        <f t="shared" si="3786"/>
        <v>34625.158134672114</v>
      </c>
      <c r="AF2574" s="10" cm="1">
        <f t="array" ref="AF2574">Lair(100000000/AE2574)</f>
        <v>2887.2267762895699</v>
      </c>
      <c r="AG2574" s="10">
        <f t="shared" si="3787"/>
        <v>1.0996264833340647E-2</v>
      </c>
      <c r="AH2574" s="10" t="b">
        <f t="shared" si="3782"/>
        <v>1</v>
      </c>
      <c r="AI2574" s="10">
        <f>$AF2574</f>
        <v>2887.2267762895699</v>
      </c>
      <c r="AJ2574">
        <v>3.0000000000000001E-3</v>
      </c>
      <c r="AK2574" s="3" cm="1">
        <f t="array" ref="AK2574">100000000/Lvac($AA2574)</f>
        <v>34625.155451943225</v>
      </c>
      <c r="AL2574" s="21">
        <f t="shared" si="3807"/>
        <v>3.5977591787688397E-2</v>
      </c>
      <c r="AM2574" s="10" cm="1">
        <f t="array" ref="AM2574">Lvac($AI2574)-$BA2574</f>
        <v>5.1601581481008907E-3</v>
      </c>
      <c r="AN2574" s="10">
        <f>$AK2574-($AX2574-$AW2574)</f>
        <v>-6.4548056776402518E-2</v>
      </c>
      <c r="AO2574" s="3">
        <f>AM2574/AJ2574</f>
        <v>1.7200527160336303</v>
      </c>
      <c r="AP2574" s="3">
        <v>1.7946412435776438</v>
      </c>
      <c r="AS2574" s="3">
        <f t="shared" si="3789"/>
        <v>-4.5480567787308246E-3</v>
      </c>
      <c r="AT2574" s="3" cm="1">
        <f t="array" ref="AT2574">AS2574-(100000000/LvacE($A2574)-$E2574)</f>
        <v>-4.8158020945265889E-5</v>
      </c>
      <c r="AU2574" t="s">
        <v>4751</v>
      </c>
      <c r="AV2574" t="s">
        <v>4897</v>
      </c>
      <c r="AW2574" s="3">
        <v>23532.86</v>
      </c>
      <c r="AX2574" s="3">
        <v>58158.080000000002</v>
      </c>
      <c r="AY2574" s="3"/>
      <c r="AZ2574" s="10" cm="1">
        <f t="array" ref="AZ2574">Lair(100000000/($AX2574-$AW2574))</f>
        <v>2887.2216174032692</v>
      </c>
      <c r="BA2574" s="10">
        <f>100000000/($AX2574-$AW2574)</f>
        <v>2888.0682924180696</v>
      </c>
      <c r="BB2574" s="12">
        <v>15700000</v>
      </c>
      <c r="BC2574" s="3">
        <v>0.152</v>
      </c>
      <c r="BD2574" s="12" cm="1">
        <f t="array" ref="BD2574">SfromgA($BB2574,$BA2574,"")</f>
        <v>0.18666177353090832</v>
      </c>
      <c r="BE2574" s="29">
        <f>(10^MAX(0.05, -0.312925054856973*((LN($BD2574))^(1/3)) + 0.454808404431693)-1)*100</f>
        <v>570.95732996627021</v>
      </c>
      <c r="BG2574" s="3"/>
      <c r="BH2574" s="3"/>
      <c r="BI2574" s="12">
        <f>IF($BB2574="",$BF2574,$BB2574)</f>
        <v>15700000</v>
      </c>
      <c r="BJ2574" s="29">
        <f>IF($BB2574="",$BH2574,$BE2574)</f>
        <v>570.95732996627021</v>
      </c>
      <c r="BK2574" s="3">
        <f>LN(BN2574*100000000/($AX2574-$AW2574)/$BI2574)</f>
        <v>-6.3749748551407581</v>
      </c>
      <c r="BL2574" s="13">
        <f>EXP(BK$4341*$AX2574+BK$4342)*$BI2574/(100000000/($AX2574-$AW2574))</f>
        <v>7.3590906650309149</v>
      </c>
      <c r="BM2574" s="3">
        <f t="shared" ref="BM2574" si="3808">LN(BL2574/$C2574)</f>
        <v>0.20417690493279628</v>
      </c>
      <c r="BN2574" s="16" cm="1">
        <f t="array" ref="BN2574">$C2574*EXP(poly_from_str(100000000/$E2574,BN$4342))</f>
        <v>9.2613818787009414</v>
      </c>
      <c r="BO2574" s="3">
        <f>LN($C2574)</f>
        <v>1.791759469228055</v>
      </c>
      <c r="BP2574" s="13">
        <f>LN(BL2574/BN2574)</f>
        <v>-0.22991689432462917</v>
      </c>
      <c r="BR2574" s="12">
        <v>25290000</v>
      </c>
      <c r="BS2574" s="3">
        <f>LN(BV2574*100000000/($AX2574-$AW2574)/$BR2574)</f>
        <v>-6.4620572279107718</v>
      </c>
      <c r="BT2574" s="13">
        <f>EXP(BS$4338*$AX2574+BS$4336)*$BR2574/(100000000/($AX2574-$AW2574))</f>
        <v>8.9799409454125669</v>
      </c>
      <c r="BU2574" s="3">
        <f>LN(BT2574/$BN2574)</f>
        <v>-3.0859962427676541E-2</v>
      </c>
      <c r="BV2574" s="3" cm="1">
        <f t="array" ref="BV2574">$BN2574*EXP(poly_from_str(100000000/$E2574,BV$4341))</f>
        <v>13.674314841341417</v>
      </c>
      <c r="BW2574" s="12" t="s">
        <v>14</v>
      </c>
      <c r="BX2574" s="3">
        <f>LN(BT2574/BV2574)</f>
        <v>-0.42052593798527477</v>
      </c>
      <c r="BY2574">
        <v>9029</v>
      </c>
    </row>
    <row r="2575" spans="1:77" hidden="1" x14ac:dyDescent="0.25">
      <c r="A2575">
        <v>2887.136</v>
      </c>
      <c r="B2575" s="2" t="str">
        <f t="shared" si="3781"/>
        <v/>
      </c>
      <c r="C2575">
        <v>0</v>
      </c>
      <c r="E2575">
        <v>34626.25</v>
      </c>
      <c r="R2575">
        <v>25</v>
      </c>
      <c r="S2575" t="s">
        <v>22</v>
      </c>
      <c r="AA2575" s="10">
        <f t="shared" si="3783"/>
        <v>2887.136</v>
      </c>
      <c r="AB2575" s="3" cm="1">
        <f t="array" ref="AB2575">100000000/Lvac(AA2575)</f>
        <v>34626.24675557133</v>
      </c>
      <c r="AC2575" s="28">
        <f t="shared" si="3784"/>
        <v>3.4636400917726078E-7</v>
      </c>
      <c r="AD2575" s="28">
        <f t="shared" si="3785"/>
        <v>2.8879826539071867E-7</v>
      </c>
      <c r="AE2575" s="21">
        <f t="shared" si="3786"/>
        <v>34626.24866943762</v>
      </c>
      <c r="AF2575" s="10" cm="1">
        <f t="array" ref="AF2575">Lair(100000000/AE2575)</f>
        <v>2887.1358404144098</v>
      </c>
      <c r="AG2575" s="10">
        <f t="shared" si="3787"/>
        <v>1.0996642824510402E-2</v>
      </c>
      <c r="AH2575" s="10" t="b">
        <f t="shared" si="3782"/>
        <v>1</v>
      </c>
      <c r="AI2575" s="10">
        <f t="shared" si="3788"/>
        <v>2887.136</v>
      </c>
      <c r="AJ2575">
        <v>3.0000000000000001E-3</v>
      </c>
      <c r="AK2575" s="3" cm="1">
        <f t="array" ref="AK2575">100000000/Lvac($AA2575)</f>
        <v>34626.24675557133</v>
      </c>
      <c r="AL2575" s="21">
        <f t="shared" si="3807"/>
        <v>3.5979856947062419E-2</v>
      </c>
      <c r="AM2575" s="21"/>
      <c r="AN2575" s="21"/>
      <c r="AO2575" s="21"/>
      <c r="AP2575" s="21"/>
      <c r="AS2575" s="3">
        <f t="shared" si="3789"/>
        <v>-3.2444286698591895E-3</v>
      </c>
      <c r="AT2575" s="3" cm="1">
        <f t="array" ref="AT2575">AS2575-(100000000/LvacE($A2575)-$E2575)</f>
        <v>-4.8152513045351952E-5</v>
      </c>
      <c r="BB2575"/>
      <c r="BC2575"/>
      <c r="BD2575"/>
      <c r="BE2575"/>
      <c r="BF2575"/>
      <c r="BG2575"/>
      <c r="BH2575"/>
      <c r="BI2575"/>
      <c r="BJ2575"/>
      <c r="BN2575" s="16" cm="1">
        <f t="array" ref="BN2575">$C2575*EXP(poly_from_str(100000000/$E2575,BN$4342))</f>
        <v>0</v>
      </c>
      <c r="BO2575" s="16"/>
      <c r="BY2575" t="e">
        <v>#N/A</v>
      </c>
    </row>
    <row r="2576" spans="1:77" hidden="1" x14ac:dyDescent="0.25">
      <c r="A2576">
        <v>2887.1120000000001</v>
      </c>
      <c r="B2576" s="2" t="str">
        <f t="shared" si="3781"/>
        <v/>
      </c>
      <c r="C2576">
        <v>0</v>
      </c>
      <c r="E2576">
        <v>34626.53</v>
      </c>
      <c r="R2576">
        <v>25</v>
      </c>
      <c r="S2576" t="s">
        <v>22</v>
      </c>
      <c r="AA2576" s="10">
        <f t="shared" si="3783"/>
        <v>2887.1120000000001</v>
      </c>
      <c r="AB2576" s="3" cm="1">
        <f t="array" ref="AB2576">100000000/Lvac(AA2576)</f>
        <v>34626.534583376211</v>
      </c>
      <c r="AC2576" s="28">
        <f t="shared" si="3784"/>
        <v>3.4636688843383978E-7</v>
      </c>
      <c r="AD2576" s="28">
        <f t="shared" si="3785"/>
        <v>2.8879586479904003E-7</v>
      </c>
      <c r="AE2576" s="21">
        <f t="shared" si="3786"/>
        <v>34626.531879637041</v>
      </c>
      <c r="AF2576" s="10" cm="1">
        <f t="array" ref="AF2576">Lair(100000000/AE2576)</f>
        <v>2887.1122254445359</v>
      </c>
      <c r="AG2576" s="10">
        <f t="shared" si="3787"/>
        <v>1.0996742520445382E-2</v>
      </c>
      <c r="AH2576" s="10" t="b">
        <f t="shared" si="3782"/>
        <v>1</v>
      </c>
      <c r="AI2576" s="10">
        <f t="shared" si="3788"/>
        <v>2887.1120000000001</v>
      </c>
      <c r="AJ2576">
        <v>3.0000000000000001E-3</v>
      </c>
      <c r="AK2576" s="3" cm="1">
        <f t="array" ref="AK2576">100000000/Lvac($AA2576)</f>
        <v>34626.534583376211</v>
      </c>
      <c r="AL2576" s="21">
        <f t="shared" si="3807"/>
        <v>3.5980455122672284E-2</v>
      </c>
      <c r="AM2576" s="21"/>
      <c r="AN2576" s="21"/>
      <c r="AO2576" s="21"/>
      <c r="AP2576" s="21"/>
      <c r="AS2576" s="3">
        <f t="shared" si="3789"/>
        <v>4.5833762123947963E-3</v>
      </c>
      <c r="AT2576" s="3" cm="1">
        <f t="array" ref="AT2576">AS2576-(100000000/LvacE($A2576)-$E2576)</f>
        <v>-4.8151057853829116E-5</v>
      </c>
      <c r="BB2576"/>
      <c r="BC2576"/>
      <c r="BD2576"/>
      <c r="BE2576"/>
      <c r="BF2576"/>
      <c r="BG2576"/>
      <c r="BH2576"/>
      <c r="BI2576"/>
      <c r="BJ2576"/>
      <c r="BN2576" s="16" cm="1">
        <f t="array" ref="BN2576">$C2576*EXP(poly_from_str(100000000/$E2576,BN$4342))</f>
        <v>0</v>
      </c>
      <c r="BO2576" s="16"/>
      <c r="BY2576" t="e">
        <v>#N/A</v>
      </c>
    </row>
    <row r="2577" spans="1:77" hidden="1" x14ac:dyDescent="0.25">
      <c r="A2577">
        <v>2887.0749999999998</v>
      </c>
      <c r="B2577" s="2" t="str">
        <f t="shared" si="3781"/>
        <v/>
      </c>
      <c r="C2577">
        <v>2</v>
      </c>
      <c r="D2577" t="s">
        <v>170</v>
      </c>
      <c r="E2577">
        <v>34626.980000000003</v>
      </c>
      <c r="F2577">
        <v>33338</v>
      </c>
      <c r="G2577" t="s">
        <v>5</v>
      </c>
      <c r="H2577" s="5" t="s">
        <v>19</v>
      </c>
      <c r="I2577">
        <v>67965</v>
      </c>
      <c r="J2577" t="s">
        <v>3</v>
      </c>
      <c r="K2577" s="5" t="s">
        <v>19</v>
      </c>
      <c r="L2577">
        <v>33338.370000000003</v>
      </c>
      <c r="M2577" t="str">
        <f>$G2577&amp;""</f>
        <v>e</v>
      </c>
      <c r="N2577" t="str">
        <f>$H2577&amp;""</f>
        <v>3/2</v>
      </c>
      <c r="O2577">
        <v>67965.47</v>
      </c>
      <c r="P2577" t="str">
        <f>$J2577&amp;""</f>
        <v>o</v>
      </c>
      <c r="Q2577" t="str">
        <f>$K2577&amp;""</f>
        <v>3/2</v>
      </c>
      <c r="R2577">
        <v>25</v>
      </c>
      <c r="AA2577" s="10">
        <f t="shared" si="3783"/>
        <v>2887.0749999999998</v>
      </c>
      <c r="AB2577" s="3" cm="1">
        <f t="array" ref="AB2577">100000000/Lvac(AA2577)</f>
        <v>34626.978327283476</v>
      </c>
      <c r="AC2577" s="28">
        <f t="shared" si="3784"/>
        <v>3.4637132738151941E-7</v>
      </c>
      <c r="AD2577" s="28">
        <f t="shared" si="3785"/>
        <v>2.887921638868716E-7</v>
      </c>
      <c r="AE2577" s="21">
        <f t="shared" si="3786"/>
        <v>34626.979314041717</v>
      </c>
      <c r="AF2577" s="10" cm="1">
        <f t="array" ref="AF2577">Lair(100000000/AE2577)</f>
        <v>2887.0749177237471</v>
      </c>
      <c r="AG2577" s="10">
        <f t="shared" si="3787"/>
        <v>1.0996896223216141E-2</v>
      </c>
      <c r="AH2577" s="10" t="b">
        <f t="shared" si="3782"/>
        <v>1</v>
      </c>
      <c r="AI2577" s="10">
        <f>$AF2577</f>
        <v>2887.0749177237471</v>
      </c>
      <c r="AJ2577" s="10">
        <f>AL2577/AK2577*AI2577</f>
        <v>8.337646127929527E-3</v>
      </c>
      <c r="AK2577" s="16" cm="1">
        <f t="array" ref="AK2577">100000000/Lvac($AA2577)-0</f>
        <v>34626.978327283476</v>
      </c>
      <c r="AL2577" s="16">
        <f>MAX(0.1,0.007/$AA2577*$AE2577)</f>
        <v>0.1</v>
      </c>
      <c r="AM2577" s="10" cm="1">
        <f t="array" ref="AM2577">Lvac($AI2577)-$BA2577</f>
        <v>1.0065283564017591E-2</v>
      </c>
      <c r="AN2577" s="10">
        <f>$AK2577-($AX2577-$AW2577)</f>
        <v>-0.12167271652288036</v>
      </c>
      <c r="AO2577" s="3">
        <f>AM2577/AJ2577</f>
        <v>1.2072092542163437</v>
      </c>
      <c r="AP2577" s="3">
        <v>1.2170796956125487</v>
      </c>
      <c r="AS2577" s="3">
        <f t="shared" si="3789"/>
        <v>-1.6727165275369771E-3</v>
      </c>
      <c r="AT2577" s="3" cm="1">
        <f t="array" ref="AT2577">AS2577-(100000000/LvacE($A2577)-$E2577)</f>
        <v>-4.8148816858883947E-5</v>
      </c>
      <c r="AU2577" t="s">
        <v>4969</v>
      </c>
      <c r="AV2577" t="s">
        <v>4830</v>
      </c>
      <c r="AW2577" s="3">
        <v>33338.370000000003</v>
      </c>
      <c r="AX2577" s="3">
        <v>67965.47</v>
      </c>
      <c r="AY2577" s="3"/>
      <c r="AZ2577" s="10" cm="1">
        <f t="array" ref="AZ2577">Lair(100000000/($AX2577-$AW2577))</f>
        <v>2887.06485492098</v>
      </c>
      <c r="BA2577" s="10">
        <f>100000000/($AX2577-$AW2577)</f>
        <v>2887.9114912886153</v>
      </c>
      <c r="BB2577" s="12">
        <v>15100000</v>
      </c>
      <c r="BC2577" s="3">
        <v>2.9000000000000001E-2</v>
      </c>
      <c r="BD2577" s="12" cm="1">
        <f t="array" ref="BD2577">SfromgA($BB2577,$BA2577,"")</f>
        <v>0.17949896292356227</v>
      </c>
      <c r="BE2577" s="29">
        <f>(10^MAX(0.05, -0.312925054856973*((LN($BD2577))^(1/3)) + 0.454808404431693)-1)*100</f>
        <v>575.40237980810707</v>
      </c>
      <c r="BG2577" s="3"/>
      <c r="BH2577" s="3"/>
      <c r="BI2577" s="12">
        <f>IF($BB2577="",$BF2577,$BB2577)</f>
        <v>15100000</v>
      </c>
      <c r="BJ2577" s="29">
        <f>IF($BB2577="",$BH2577,$BE2577)</f>
        <v>575.40237980810707</v>
      </c>
      <c r="BK2577" s="3">
        <f>LN(BN2577*100000000/($AX2577-$AW2577)/$BI2577)</f>
        <v>-7.435156526255069</v>
      </c>
      <c r="BL2577" s="13">
        <f>EXP(BK$4341*$AX2577+BK$4342)*$BI2577/(100000000/($AX2577-$AW2577))</f>
        <v>3.3597201996826898</v>
      </c>
      <c r="BM2577" s="3">
        <f t="shared" ref="BM2577" si="3809">LN(BL2577/$C2577)</f>
        <v>0.51871051604374219</v>
      </c>
      <c r="BN2577" s="16" cm="1">
        <f t="array" ref="BN2577">$C2577*EXP(poly_from_str(100000000/$E2577,BN$4342))</f>
        <v>3.0856425665647711</v>
      </c>
      <c r="BO2577" s="3">
        <f>LN($C2577)</f>
        <v>0.69314718055994529</v>
      </c>
      <c r="BP2577" s="13">
        <f>LN(BL2577/BN2577)</f>
        <v>8.5097773555960696E-2</v>
      </c>
      <c r="BY2577">
        <v>3008</v>
      </c>
    </row>
    <row r="2578" spans="1:77" hidden="1" x14ac:dyDescent="0.25">
      <c r="A2578">
        <v>2886.8560000000002</v>
      </c>
      <c r="B2578" s="2" t="str">
        <f t="shared" si="3781"/>
        <v/>
      </c>
      <c r="C2578">
        <v>4</v>
      </c>
      <c r="D2578" t="s">
        <v>1155</v>
      </c>
      <c r="E2578">
        <v>34629.599999999999</v>
      </c>
      <c r="R2578">
        <v>25</v>
      </c>
      <c r="S2578" t="s">
        <v>22</v>
      </c>
      <c r="AA2578" s="10">
        <f t="shared" si="3783"/>
        <v>2886.8560000000002</v>
      </c>
      <c r="AB2578" s="3" cm="1">
        <f t="array" ref="AB2578">100000000/Lvac(AA2578)</f>
        <v>34629.605044382733</v>
      </c>
      <c r="AC2578" s="28">
        <f t="shared" si="3784"/>
        <v>3.4639760348282002E-7</v>
      </c>
      <c r="AD2578" s="28">
        <f t="shared" si="3785"/>
        <v>2.8877025848789171E-7</v>
      </c>
      <c r="AE2578" s="21">
        <f t="shared" si="3786"/>
        <v>34629.602068262444</v>
      </c>
      <c r="AF2578" s="10" cm="1">
        <f t="array" ref="AF2578">Lair(100000000/AE2578)</f>
        <v>2886.8562481123545</v>
      </c>
      <c r="AG2578" s="10">
        <f t="shared" si="3787"/>
        <v>1.0997806098465377E-2</v>
      </c>
      <c r="AH2578" s="10" t="b">
        <f t="shared" si="3782"/>
        <v>1</v>
      </c>
      <c r="AI2578" s="10">
        <f t="shared" si="3788"/>
        <v>2886.8560000000002</v>
      </c>
      <c r="AJ2578">
        <v>7.0000000000000001E-3</v>
      </c>
      <c r="AK2578" s="3" cm="1">
        <f t="array" ref="AK2578">100000000/Lvac($AA2578)</f>
        <v>34629.605044382733</v>
      </c>
      <c r="AL2578" s="21">
        <f t="shared" ref="AL2578:AL2580" si="3810">AJ2578/AI2578*AK2578</f>
        <v>8.3969285378515279E-2</v>
      </c>
      <c r="AM2578" s="21"/>
      <c r="AN2578" s="21"/>
      <c r="AO2578" s="21"/>
      <c r="AP2578" s="21"/>
      <c r="AS2578" s="3">
        <f t="shared" si="3789"/>
        <v>5.0443827349226922E-3</v>
      </c>
      <c r="AT2578" s="3" cm="1">
        <f t="array" ref="AT2578">AS2578-(100000000/LvacE($A2578)-$E2578)</f>
        <v>-4.8135530960280448E-5</v>
      </c>
      <c r="BB2578"/>
      <c r="BC2578"/>
      <c r="BD2578"/>
      <c r="BE2578"/>
      <c r="BF2578"/>
      <c r="BG2578"/>
      <c r="BH2578"/>
      <c r="BI2578"/>
      <c r="BJ2578"/>
      <c r="BN2578" s="16" cm="1">
        <f t="array" ref="BN2578">$C2578*EXP(poly_from_str(100000000/$E2578,BN$4342))</f>
        <v>6.1670083840678842</v>
      </c>
      <c r="BO2578" s="16"/>
      <c r="BY2578" t="e">
        <v>#N/A</v>
      </c>
    </row>
    <row r="2579" spans="1:77" hidden="1" x14ac:dyDescent="0.25">
      <c r="A2579">
        <v>2886.2779999999998</v>
      </c>
      <c r="B2579" s="2" t="str">
        <f t="shared" si="3781"/>
        <v/>
      </c>
      <c r="C2579">
        <v>5</v>
      </c>
      <c r="D2579" t="s">
        <v>14</v>
      </c>
      <c r="E2579">
        <v>34636.54</v>
      </c>
      <c r="F2579">
        <v>27604</v>
      </c>
      <c r="G2579" t="s">
        <v>5</v>
      </c>
      <c r="H2579" s="5" t="s">
        <v>4</v>
      </c>
      <c r="I2579">
        <v>62240</v>
      </c>
      <c r="J2579" t="s">
        <v>3</v>
      </c>
      <c r="K2579" s="5" t="s">
        <v>16</v>
      </c>
      <c r="L2579">
        <v>27604.26</v>
      </c>
      <c r="M2579" t="str">
        <f>$G2579&amp;""</f>
        <v>e</v>
      </c>
      <c r="N2579" t="str">
        <f>$H2579&amp;""</f>
        <v>9/2</v>
      </c>
      <c r="O2579">
        <v>62240.83</v>
      </c>
      <c r="P2579" t="str">
        <f>$J2579&amp;""</f>
        <v>o</v>
      </c>
      <c r="Q2579" t="str">
        <f>$K2579&amp;""</f>
        <v>11/2</v>
      </c>
      <c r="R2579">
        <v>25</v>
      </c>
      <c r="AA2579" s="10">
        <f t="shared" si="3783"/>
        <v>2886.2779999999998</v>
      </c>
      <c r="AB2579" s="3" cm="1">
        <f t="array" ref="AB2579">100000000/Lvac(AA2579)</f>
        <v>34636.539572634472</v>
      </c>
      <c r="AC2579" s="28">
        <f t="shared" si="3784"/>
        <v>3.4646697234292751E-7</v>
      </c>
      <c r="AD2579" s="28">
        <f t="shared" si="3785"/>
        <v>2.8871244423911123E-7</v>
      </c>
      <c r="AE2579" s="21">
        <f t="shared" si="3786"/>
        <v>34636.539824857384</v>
      </c>
      <c r="AF2579" s="10" cm="1">
        <f t="array" ref="AF2579">Lair(100000000/AE2579)</f>
        <v>2886.2779789811716</v>
      </c>
      <c r="AG2579" s="10">
        <f t="shared" si="3787"/>
        <v>1.1000208499083331E-2</v>
      </c>
      <c r="AH2579" s="10" t="b">
        <f t="shared" si="3782"/>
        <v>1</v>
      </c>
      <c r="AI2579" s="10">
        <f>$AF2579</f>
        <v>2886.2779789811716</v>
      </c>
      <c r="AJ2579">
        <v>7.0000000000000001E-3</v>
      </c>
      <c r="AK2579" s="3" cm="1">
        <f t="array" ref="AK2579">100000000/Lvac($AA2579)</f>
        <v>34636.539572634472</v>
      </c>
      <c r="AL2579" s="21">
        <f t="shared" si="3810"/>
        <v>8.4002919598903589E-2</v>
      </c>
      <c r="AM2579" s="10" cm="1">
        <f t="array" ref="AM2579">Lvac($AI2579)-$BA2579</f>
        <v>2.5152430271191406E-3</v>
      </c>
      <c r="AN2579" s="10">
        <f>$AK2579-($AX2579-$AW2579)</f>
        <v>-3.0427365534706041E-2</v>
      </c>
      <c r="AO2579" s="3">
        <f>AM2579/AJ2579</f>
        <v>0.35932043244559153</v>
      </c>
      <c r="AP2579" s="3">
        <v>0.36232386238615227</v>
      </c>
      <c r="AS2579" s="3">
        <f t="shared" si="3789"/>
        <v>-4.2736552859423682E-4</v>
      </c>
      <c r="AT2579" s="3" cm="1">
        <f t="array" ref="AT2579">AS2579-(100000000/LvacE($A2579)-$E2579)</f>
        <v>-4.8100395360961556E-5</v>
      </c>
      <c r="AU2579" t="s">
        <v>4713</v>
      </c>
      <c r="AV2579" t="s">
        <v>4887</v>
      </c>
      <c r="AW2579" s="3">
        <v>27604.26</v>
      </c>
      <c r="AX2579" s="3">
        <v>62240.83</v>
      </c>
      <c r="AY2579" s="3"/>
      <c r="AZ2579" s="10" cm="1">
        <f t="array" ref="AZ2579">Lair(100000000/($AX2579-$AW2579))</f>
        <v>2886.2754643580279</v>
      </c>
      <c r="BA2579" s="10">
        <f>100000000/($AX2579-$AW2579)</f>
        <v>2887.1219061240758</v>
      </c>
      <c r="BB2579" s="12">
        <v>3480000</v>
      </c>
      <c r="BC2579" s="3">
        <v>5.6000000000000001E-2</v>
      </c>
      <c r="BD2579" s="12" cm="1">
        <f t="array" ref="BD2579">SfromgA($BB2579,$BA2579,"")</f>
        <v>4.1334050880926392E-2</v>
      </c>
      <c r="BE2579" s="29">
        <f>(10^MAX(0.05, -0.312925054856973*((LN($BD2579))^(1/3)) + 0.454808404431693)-1)*100</f>
        <v>722.75124847620248</v>
      </c>
      <c r="BG2579" s="3"/>
      <c r="BH2579" s="3"/>
      <c r="BI2579" s="12">
        <f>IF($BB2579="",$BF2579,$BB2579)</f>
        <v>3480000</v>
      </c>
      <c r="BJ2579" s="29">
        <f>IF($BB2579="",$BH2579,$BE2579)</f>
        <v>722.75124847620248</v>
      </c>
      <c r="BK2579" s="3">
        <f>LN(BN2579*100000000/($AX2579-$AW2579)/$BI2579)</f>
        <v>-5.0540105608552119</v>
      </c>
      <c r="BL2579" s="13">
        <f>EXP(BK$4341*$AX2579+BK$4342)*$BI2579/(100000000/($AX2579-$AW2579))</f>
        <v>1.1965324198836786</v>
      </c>
      <c r="BM2579" s="3">
        <f t="shared" ref="BM2579" si="3811">LN(BL2579/$C2579)</f>
        <v>-1.4300101888363272</v>
      </c>
      <c r="BN2579" s="16" cm="1">
        <f t="array" ref="BN2579">$C2579*EXP(poly_from_str(100000000/$E2579,BN$4342))</f>
        <v>7.6945853964915658</v>
      </c>
      <c r="BO2579" s="3">
        <f>LN($C2579)</f>
        <v>1.6094379124341003</v>
      </c>
      <c r="BP2579" s="13">
        <f>LN(BL2579/BN2579)</f>
        <v>-1.8610891626432746</v>
      </c>
      <c r="BY2579">
        <v>7504</v>
      </c>
    </row>
    <row r="2580" spans="1:77" hidden="1" x14ac:dyDescent="0.25">
      <c r="A2580">
        <v>2885.0390000000002</v>
      </c>
      <c r="B2580" s="2" t="str">
        <f t="shared" si="3781"/>
        <v/>
      </c>
      <c r="C2580">
        <v>0</v>
      </c>
      <c r="E2580">
        <v>34651.410000000003</v>
      </c>
      <c r="R2580">
        <v>25</v>
      </c>
      <c r="S2580" t="s">
        <v>22</v>
      </c>
      <c r="AA2580" s="10">
        <f t="shared" si="3783"/>
        <v>2885.0390000000002</v>
      </c>
      <c r="AB2580" s="3" cm="1">
        <f t="array" ref="AB2580">100000000/Lvac(AA2580)</f>
        <v>34651.413778909322</v>
      </c>
      <c r="AC2580" s="28">
        <f t="shared" si="3784"/>
        <v>3.4661576498619252E-7</v>
      </c>
      <c r="AD2580" s="28">
        <f t="shared" si="3785"/>
        <v>2.8858851369829324E-7</v>
      </c>
      <c r="AE2580" s="21">
        <f t="shared" si="3786"/>
        <v>34651.411547100346</v>
      </c>
      <c r="AF2580" s="10" cm="1">
        <f t="array" ref="AF2580">Lair(100000000/AE2580)</f>
        <v>2885.0391858266935</v>
      </c>
      <c r="AG2580" s="10">
        <f t="shared" si="3787"/>
        <v>1.1005363147414873E-2</v>
      </c>
      <c r="AH2580" s="10" t="b">
        <f t="shared" si="3782"/>
        <v>1</v>
      </c>
      <c r="AI2580" s="10">
        <f t="shared" si="3788"/>
        <v>2885.0390000000002</v>
      </c>
      <c r="AJ2580">
        <v>3.0000000000000001E-3</v>
      </c>
      <c r="AK2580" s="3" cm="1">
        <f t="array" ref="AK2580">100000000/Lvac($AA2580)</f>
        <v>34651.413778909322</v>
      </c>
      <c r="AL2580" s="21">
        <f t="shared" si="3810"/>
        <v>3.6032178884489244E-2</v>
      </c>
      <c r="AM2580" s="21"/>
      <c r="AN2580" s="21"/>
      <c r="AO2580" s="21"/>
      <c r="AP2580" s="21"/>
      <c r="AS2580" s="3">
        <f t="shared" si="3789"/>
        <v>3.7789093184983358E-3</v>
      </c>
      <c r="AT2580" s="3" cm="1">
        <f t="array" ref="AT2580">AS2580-(100000000/LvacE($A2580)-$E2580)</f>
        <v>-4.8024645366240293E-5</v>
      </c>
      <c r="BB2580"/>
      <c r="BC2580"/>
      <c r="BD2580"/>
      <c r="BE2580"/>
      <c r="BF2580"/>
      <c r="BG2580"/>
      <c r="BH2580"/>
      <c r="BI2580"/>
      <c r="BJ2580"/>
      <c r="BN2580" s="16" cm="1">
        <f t="array" ref="BN2580">$C2580*EXP(poly_from_str(100000000/$E2580,BN$4342))</f>
        <v>0</v>
      </c>
      <c r="BO2580" s="16"/>
      <c r="BY2580" t="e">
        <v>#N/A</v>
      </c>
    </row>
    <row r="2581" spans="1:77" hidden="1" x14ac:dyDescent="0.25">
      <c r="A2581">
        <v>2885.0010000000002</v>
      </c>
      <c r="B2581" s="2" t="str">
        <f t="shared" si="3781"/>
        <v/>
      </c>
      <c r="C2581">
        <v>6</v>
      </c>
      <c r="D2581" t="s">
        <v>170</v>
      </c>
      <c r="E2581">
        <v>34651.870000000003</v>
      </c>
      <c r="F2581">
        <v>38726</v>
      </c>
      <c r="G2581" t="s">
        <v>5</v>
      </c>
      <c r="H2581" s="5" t="s">
        <v>8</v>
      </c>
      <c r="I2581">
        <v>73378</v>
      </c>
      <c r="J2581" t="s">
        <v>3</v>
      </c>
      <c r="K2581" s="5" t="s">
        <v>8</v>
      </c>
      <c r="L2581">
        <v>38726.5</v>
      </c>
      <c r="M2581" t="str">
        <f t="shared" ref="M2581:M2582" si="3812">$G2581&amp;""</f>
        <v>e</v>
      </c>
      <c r="N2581" t="str">
        <f t="shared" ref="N2581:N2582" si="3813">$H2581&amp;""</f>
        <v>7/2</v>
      </c>
      <c r="O2581">
        <v>73378.42</v>
      </c>
      <c r="P2581" t="str">
        <f t="shared" ref="P2581:P2582" si="3814">$J2581&amp;""</f>
        <v>o</v>
      </c>
      <c r="Q2581" t="str">
        <f t="shared" ref="Q2581:Q2582" si="3815">$K2581&amp;""</f>
        <v>7/2</v>
      </c>
      <c r="R2581">
        <v>25</v>
      </c>
      <c r="AA2581" s="10">
        <f t="shared" si="3783"/>
        <v>2885.0010000000002</v>
      </c>
      <c r="AB2581" s="3" cm="1">
        <f t="array" ref="AB2581">100000000/Lvac(AA2581)</f>
        <v>34651.870171163719</v>
      </c>
      <c r="AC2581" s="28">
        <f t="shared" si="3784"/>
        <v>3.4662033046089063E-7</v>
      </c>
      <c r="AD2581" s="28">
        <f t="shared" si="3785"/>
        <v>2.8858471276167108E-7</v>
      </c>
      <c r="AE2581" s="21">
        <f t="shared" si="3786"/>
        <v>34651.870070072917</v>
      </c>
      <c r="AF2581" s="10" cm="1">
        <f t="array" ref="AF2581">Lair(100000000/AE2581)</f>
        <v>2885.0010084168825</v>
      </c>
      <c r="AG2581" s="10">
        <f t="shared" si="3787"/>
        <v>1.1005521344908325E-2</v>
      </c>
      <c r="AH2581" s="10" t="b">
        <f t="shared" si="3782"/>
        <v>1</v>
      </c>
      <c r="AI2581" s="10">
        <f t="shared" ref="AI2581:AI2582" si="3816">$AF2581</f>
        <v>2885.0010084168825</v>
      </c>
      <c r="AJ2581" s="10">
        <f t="shared" ref="AJ2581:AJ2582" si="3817">AL2581/AK2581*AI2581</f>
        <v>8.3256718733111749E-3</v>
      </c>
      <c r="AK2581" s="16" cm="1">
        <f t="array" ref="AK2581">100000000/Lvac($AA2581)-0</f>
        <v>34651.870171163719</v>
      </c>
      <c r="AL2581" s="16">
        <f>MAX(0.1,0.007/$AA2581*$AE2581)</f>
        <v>0.1</v>
      </c>
      <c r="AM2581" s="10" cm="1">
        <f t="array" ref="AM2581">Lvac($AI2581)-$BA2581</f>
        <v>4.1582151020520541E-3</v>
      </c>
      <c r="AN2581" s="10">
        <f t="shared" ref="AN2581:AN2582" si="3818">$AK2581-($AX2581-$AW2581)</f>
        <v>-4.9828836279630195E-2</v>
      </c>
      <c r="AO2581" s="3">
        <f t="shared" ref="AO2581:AO2582" si="3819">AM2581/AJ2581</f>
        <v>0.49944498958476302</v>
      </c>
      <c r="AP2581" s="3">
        <v>0.49843378658977699</v>
      </c>
      <c r="AS2581" s="3">
        <f t="shared" si="3789"/>
        <v>1.7116371600423008E-4</v>
      </c>
      <c r="AT2581" s="3" cm="1">
        <f t="array" ref="AT2581">AS2581-(100000000/LvacE($A2581)-$E2581)</f>
        <v>-4.8022324335761368E-5</v>
      </c>
      <c r="AU2581" t="s">
        <v>4745</v>
      </c>
      <c r="AV2581" t="s">
        <v>4914</v>
      </c>
      <c r="AW2581" s="3">
        <v>38726.5</v>
      </c>
      <c r="AX2581" s="3">
        <v>73378.42</v>
      </c>
      <c r="AY2581" s="3"/>
      <c r="AZ2581" s="10" cm="1">
        <f t="array" ref="AZ2581">Lair(100000000/($AX2581-$AW2581))</f>
        <v>2884.9968512264409</v>
      </c>
      <c r="BA2581" s="10">
        <f t="shared" ref="BA2581:BA2582" si="3820">100000000/($AX2581-$AW2581)</f>
        <v>2885.8429778205655</v>
      </c>
      <c r="BB2581" s="12">
        <v>67000000</v>
      </c>
      <c r="BC2581" s="3">
        <v>0.252</v>
      </c>
      <c r="BD2581" s="12" cm="1">
        <f t="array" ref="BD2581">SfromgA($BB2581,$BA2581,"")</f>
        <v>0.79474216181780333</v>
      </c>
      <c r="BE2581" s="29">
        <f t="shared" ref="BE2581:BE2582" si="3821">(10^MAX(0.05, -0.312925054856973*((LN($BD2581))^(1/3)) + 0.454808404431693)-1)*100</f>
        <v>343.05975600611356</v>
      </c>
      <c r="BG2581" s="3"/>
      <c r="BH2581" s="3"/>
      <c r="BI2581" s="12">
        <f t="shared" ref="BI2581:BI2582" si="3822">IF($BB2581="",$BF2581,$BB2581)</f>
        <v>67000000</v>
      </c>
      <c r="BJ2581" s="29">
        <f t="shared" ref="BJ2581:BJ2582" si="3823">IF($BB2581="",$BH2581,$BE2581)</f>
        <v>343.05975600611356</v>
      </c>
      <c r="BK2581" s="3">
        <f t="shared" ref="BK2581:BK2582" si="3824">LN(BN2581*100000000/($AX2581-$AW2581)/$BI2581)</f>
        <v>-7.8338796287878445</v>
      </c>
      <c r="BL2581" s="13">
        <f>EXP(BK$4341*$AX2581+BK$4342)*$BI2581/(100000000/($AX2581-$AW2581))</f>
        <v>9.8877371740109563</v>
      </c>
      <c r="BM2581" s="3">
        <f t="shared" ref="BM2581:BM2582" si="3825">LN(BL2581/$C2581)</f>
        <v>0.49953585083577284</v>
      </c>
      <c r="BN2581" s="16" cm="1">
        <f t="array" ref="BN2581">$C2581*EXP(poly_from_str(100000000/$E2581,BN$4342))</f>
        <v>9.1958401018241069</v>
      </c>
      <c r="BO2581" s="3">
        <f t="shared" ref="BO2581:BO2582" si="3826">LN($C2581)</f>
        <v>1.791759469228055</v>
      </c>
      <c r="BP2581" s="13">
        <f>LN(BL2581/BN2581)</f>
        <v>7.2544101110483733E-2</v>
      </c>
      <c r="BY2581">
        <v>8972</v>
      </c>
    </row>
    <row r="2582" spans="1:77" hidden="1" x14ac:dyDescent="0.25">
      <c r="A2582">
        <v>2883.3510000000001</v>
      </c>
      <c r="B2582" s="2" t="str">
        <f t="shared" si="3781"/>
        <v/>
      </c>
      <c r="C2582">
        <v>6</v>
      </c>
      <c r="D2582" t="s">
        <v>134</v>
      </c>
      <c r="E2582">
        <v>34671.699999999997</v>
      </c>
      <c r="F2582">
        <v>33659</v>
      </c>
      <c r="G2582" t="s">
        <v>5</v>
      </c>
      <c r="H2582" s="5" t="s">
        <v>18</v>
      </c>
      <c r="I2582">
        <v>68331</v>
      </c>
      <c r="J2582" t="s">
        <v>3</v>
      </c>
      <c r="K2582" s="5" t="s">
        <v>8</v>
      </c>
      <c r="L2582">
        <v>33659.99</v>
      </c>
      <c r="M2582" t="str">
        <f t="shared" si="3812"/>
        <v>e</v>
      </c>
      <c r="N2582" t="str">
        <f t="shared" si="3813"/>
        <v>5/2</v>
      </c>
      <c r="O2582">
        <v>68331.73</v>
      </c>
      <c r="P2582" t="str">
        <f t="shared" si="3814"/>
        <v>o</v>
      </c>
      <c r="Q2582" t="str">
        <f t="shared" si="3815"/>
        <v>7/2</v>
      </c>
      <c r="R2582">
        <v>25</v>
      </c>
      <c r="AA2582" s="10">
        <f t="shared" si="3783"/>
        <v>2883.3510000000001</v>
      </c>
      <c r="AB2582" s="3" cm="1">
        <f t="array" ref="AB2582">100000000/Lvac(AA2582)</f>
        <v>34671.698803779036</v>
      </c>
      <c r="AC2582" s="28">
        <f t="shared" si="3784"/>
        <v>3.4681868423233936E-7</v>
      </c>
      <c r="AD2582" s="28">
        <f t="shared" si="3785"/>
        <v>2.8841967209608002E-7</v>
      </c>
      <c r="AE2582" s="21">
        <f t="shared" si="3786"/>
        <v>34671.699510939383</v>
      </c>
      <c r="AF2582" s="10" cm="1">
        <f t="array" ref="AF2582">Lair(100000000/AE2582)</f>
        <v>2883.3509411887198</v>
      </c>
      <c r="AG2582" s="10">
        <f t="shared" si="3787"/>
        <v>1.101239647961331E-2</v>
      </c>
      <c r="AH2582" s="10" t="b">
        <f t="shared" si="3782"/>
        <v>1</v>
      </c>
      <c r="AI2582" s="10">
        <f t="shared" si="3816"/>
        <v>2883.3509411887198</v>
      </c>
      <c r="AJ2582" s="10">
        <f t="shared" si="3817"/>
        <v>6.9999999999933102E-3</v>
      </c>
      <c r="AK2582" s="23" cm="1">
        <f t="array" ref="AK2582">100000000/Lvac($AA2582)+0</f>
        <v>34671.698803779036</v>
      </c>
      <c r="AL2582" s="23">
        <f>MAX(0.08,0.007/$AA2582*$AE2582)</f>
        <v>8.4173552431381291E-2</v>
      </c>
      <c r="AM2582" s="10" cm="1">
        <f t="array" ref="AM2582">Lvac($AI2582)-$BA2582</f>
        <v>5.0318284024797322E-3</v>
      </c>
      <c r="AN2582" s="10">
        <f t="shared" si="3818"/>
        <v>-6.1196220965939574E-2</v>
      </c>
      <c r="AO2582" s="3">
        <f t="shared" si="3819"/>
        <v>0.71883262892636302</v>
      </c>
      <c r="AP2582" s="3">
        <v>0.72723628583166255</v>
      </c>
      <c r="AS2582" s="3">
        <f t="shared" si="3789"/>
        <v>-1.1962209609919228E-3</v>
      </c>
      <c r="AT2582" s="3" cm="1">
        <f t="array" ref="AT2582">AS2582-(100000000/LvacE($A2582)-$E2582)</f>
        <v>-4.7920555516611785E-5</v>
      </c>
      <c r="AU2582" t="s">
        <v>4890</v>
      </c>
      <c r="AV2582" t="s">
        <v>4918</v>
      </c>
      <c r="AW2582" s="3">
        <v>33659.99</v>
      </c>
      <c r="AX2582" s="3">
        <v>68331.75</v>
      </c>
      <c r="AY2582" s="3"/>
      <c r="AZ2582" s="10" cm="1">
        <f t="array" ref="AZ2582">Lair(100000000/($AX2582-$AW2582))</f>
        <v>2883.3459106000414</v>
      </c>
      <c r="BA2582" s="10">
        <f t="shared" si="3820"/>
        <v>2884.1916303066241</v>
      </c>
      <c r="BB2582" s="12">
        <v>8320000</v>
      </c>
      <c r="BC2582" s="3">
        <v>1.4E-2</v>
      </c>
      <c r="BD2582" s="12" cm="1">
        <f t="array" ref="BD2582">SfromgA($BB2582,$BA2582,"")</f>
        <v>9.8521047990045102E-2</v>
      </c>
      <c r="BE2582" s="29">
        <f t="shared" si="3821"/>
        <v>639.4613525611594</v>
      </c>
      <c r="BG2582" s="3"/>
      <c r="BH2582" s="3"/>
      <c r="BI2582" s="12">
        <f t="shared" si="3822"/>
        <v>8320000</v>
      </c>
      <c r="BJ2582" s="29">
        <f t="shared" si="3823"/>
        <v>639.4613525611594</v>
      </c>
      <c r="BK2582" s="3">
        <f t="shared" si="3824"/>
        <v>-5.7537527943735052</v>
      </c>
      <c r="BL2582" s="13">
        <f>EXP(BK$4341*$AX2582+BK$4342)*$BI2582/(100000000/($AX2582-$AW2582))</f>
        <v>1.8026974149789918</v>
      </c>
      <c r="BM2582" s="3">
        <f t="shared" si="3825"/>
        <v>-1.2024753621750528</v>
      </c>
      <c r="BN2582" s="16" cm="1">
        <f t="array" ref="BN2582">$C2582*EXP(poly_from_str(100000000/$E2582,BN$4342))</f>
        <v>9.1469462115674602</v>
      </c>
      <c r="BO2582" s="3">
        <f t="shared" si="3826"/>
        <v>1.791759469228055</v>
      </c>
      <c r="BP2582" s="13">
        <f>LN(BL2582/BN2582)</f>
        <v>-1.624135969158703</v>
      </c>
      <c r="BY2582">
        <v>8930</v>
      </c>
    </row>
    <row r="2583" spans="1:77" hidden="1" x14ac:dyDescent="0.25">
      <c r="A2583">
        <v>2883.306</v>
      </c>
      <c r="B2583" s="2" t="str">
        <f t="shared" si="3781"/>
        <v/>
      </c>
      <c r="C2583">
        <v>0</v>
      </c>
      <c r="E2583">
        <v>34672.239999999998</v>
      </c>
      <c r="R2583">
        <v>25</v>
      </c>
      <c r="S2583" t="s">
        <v>22</v>
      </c>
      <c r="AA2583" s="10">
        <f t="shared" si="3783"/>
        <v>2883.306</v>
      </c>
      <c r="AB2583" s="3" cm="1">
        <f t="array" ref="AB2583">100000000/Lvac(AA2583)</f>
        <v>34672.239902549176</v>
      </c>
      <c r="AC2583" s="28">
        <f t="shared" si="3784"/>
        <v>3.4682409706080449E-7</v>
      </c>
      <c r="AD2583" s="28">
        <f t="shared" si="3785"/>
        <v>2.8841517098711524E-7</v>
      </c>
      <c r="AE2583" s="21">
        <f t="shared" si="3786"/>
        <v>34672.239960159866</v>
      </c>
      <c r="AF2583" s="10" cm="1">
        <f t="array" ref="AF2583">Lair(100000000/AE2583)</f>
        <v>2883.3059952089325</v>
      </c>
      <c r="AG2583" s="10">
        <f t="shared" si="3787"/>
        <v>1.1012584148638607E-2</v>
      </c>
      <c r="AH2583" s="10" t="b">
        <f t="shared" si="3782"/>
        <v>1</v>
      </c>
      <c r="AI2583" s="10">
        <f t="shared" si="3788"/>
        <v>2883.306</v>
      </c>
      <c r="AJ2583">
        <v>3.0000000000000001E-3</v>
      </c>
      <c r="AK2583" s="3" cm="1">
        <f t="array" ref="AK2583">100000000/Lvac($AA2583)</f>
        <v>34672.239902549176</v>
      </c>
      <c r="AL2583" s="21">
        <f t="shared" ref="AL2583:AL2586" si="3827">AJ2583/AI2583*AK2583</f>
        <v>3.6075504891831645E-2</v>
      </c>
      <c r="AM2583" s="21"/>
      <c r="AN2583" s="21"/>
      <c r="AO2583" s="21"/>
      <c r="AP2583" s="21"/>
      <c r="AS2583" s="3">
        <f t="shared" si="3789"/>
        <v>-9.7450822067912668E-5</v>
      </c>
      <c r="AT2583" s="3" cm="1">
        <f t="array" ref="AT2583">AS2583-(100000000/LvacE($A2583)-$E2583)</f>
        <v>-4.7917754272930324E-5</v>
      </c>
      <c r="BB2583"/>
      <c r="BC2583"/>
      <c r="BD2583"/>
      <c r="BE2583"/>
      <c r="BF2583"/>
      <c r="BG2583"/>
      <c r="BH2583"/>
      <c r="BI2583"/>
      <c r="BJ2583"/>
      <c r="BN2583" s="16" cm="1">
        <f t="array" ref="BN2583">$C2583*EXP(poly_from_str(100000000/$E2583,BN$4342))</f>
        <v>0</v>
      </c>
      <c r="BO2583" s="16"/>
      <c r="BY2583" t="e">
        <v>#N/A</v>
      </c>
    </row>
    <row r="2584" spans="1:77" hidden="1" x14ac:dyDescent="0.25">
      <c r="A2584">
        <v>2883.2669999999998</v>
      </c>
      <c r="B2584" s="2" t="str">
        <f t="shared" si="3781"/>
        <v/>
      </c>
      <c r="C2584">
        <v>0</v>
      </c>
      <c r="E2584">
        <v>34672.71</v>
      </c>
      <c r="R2584">
        <v>25</v>
      </c>
      <c r="S2584" t="s">
        <v>22</v>
      </c>
      <c r="AA2584" s="10">
        <f t="shared" si="3783"/>
        <v>2883.2669999999998</v>
      </c>
      <c r="AB2584" s="3" cm="1">
        <f t="array" ref="AB2584">100000000/Lvac(AA2584)</f>
        <v>34672.708868477763</v>
      </c>
      <c r="AC2584" s="28">
        <f t="shared" si="3784"/>
        <v>3.4682878831547688E-7</v>
      </c>
      <c r="AD2584" s="28">
        <f t="shared" si="3785"/>
        <v>2.8841127002601659E-7</v>
      </c>
      <c r="AE2584" s="21">
        <f t="shared" si="3786"/>
        <v>34672.709537422554</v>
      </c>
      <c r="AF2584" s="10" cm="1">
        <f t="array" ref="AF2584">Lair(100000000/AE2584)</f>
        <v>2883.2669443701725</v>
      </c>
      <c r="AG2584" s="10">
        <f t="shared" si="3787"/>
        <v>1.1012746802234716E-2</v>
      </c>
      <c r="AH2584" s="10" t="b">
        <f t="shared" si="3782"/>
        <v>1</v>
      </c>
      <c r="AI2584" s="10">
        <f t="shared" si="3788"/>
        <v>2883.2669999999998</v>
      </c>
      <c r="AJ2584">
        <v>3.0000000000000001E-3</v>
      </c>
      <c r="AK2584" s="3" cm="1">
        <f t="array" ref="AK2584">100000000/Lvac($AA2584)</f>
        <v>34672.708868477763</v>
      </c>
      <c r="AL2584" s="21">
        <f t="shared" si="3827"/>
        <v>3.60764808134083E-2</v>
      </c>
      <c r="AM2584" s="21"/>
      <c r="AN2584" s="21"/>
      <c r="AO2584" s="21"/>
      <c r="AP2584" s="21"/>
      <c r="AS2584" s="3">
        <f t="shared" si="3789"/>
        <v>-1.131522236391902E-3</v>
      </c>
      <c r="AT2584" s="3" cm="1">
        <f t="array" ref="AT2584">AS2584-(100000000/LvacE($A2584)-$E2584)</f>
        <v>-4.7915338655002415E-5</v>
      </c>
      <c r="BB2584"/>
      <c r="BC2584"/>
      <c r="BD2584"/>
      <c r="BE2584"/>
      <c r="BF2584"/>
      <c r="BG2584"/>
      <c r="BH2584"/>
      <c r="BI2584"/>
      <c r="BJ2584"/>
      <c r="BN2584" s="16" cm="1">
        <f t="array" ref="BN2584">$C2584*EXP(poly_from_str(100000000/$E2584,BN$4342))</f>
        <v>0</v>
      </c>
      <c r="BO2584" s="16"/>
      <c r="BY2584" t="e">
        <v>#N/A</v>
      </c>
    </row>
    <row r="2585" spans="1:77" hidden="1" x14ac:dyDescent="0.25">
      <c r="A2585">
        <v>2882.6179999999999</v>
      </c>
      <c r="B2585" s="2" t="str">
        <f t="shared" si="3781"/>
        <v/>
      </c>
      <c r="C2585">
        <v>8</v>
      </c>
      <c r="E2585">
        <v>34680.51</v>
      </c>
      <c r="F2585">
        <v>31254</v>
      </c>
      <c r="G2585" t="s">
        <v>5</v>
      </c>
      <c r="H2585" s="5" t="s">
        <v>8</v>
      </c>
      <c r="I2585">
        <v>65935</v>
      </c>
      <c r="J2585" t="s">
        <v>3</v>
      </c>
      <c r="K2585" s="5" t="s">
        <v>8</v>
      </c>
      <c r="L2585">
        <v>31254.71</v>
      </c>
      <c r="M2585" t="str">
        <f t="shared" ref="M2585:M2587" si="3828">$G2585&amp;""</f>
        <v>e</v>
      </c>
      <c r="N2585" t="str">
        <f t="shared" ref="N2585:N2587" si="3829">$H2585&amp;""</f>
        <v>7/2</v>
      </c>
      <c r="O2585">
        <v>65935.25</v>
      </c>
      <c r="P2585" t="str">
        <f t="shared" ref="P2585:P2587" si="3830">$J2585&amp;""</f>
        <v>o</v>
      </c>
      <c r="Q2585" t="str">
        <f t="shared" ref="Q2585:Q2587" si="3831">$K2585&amp;""</f>
        <v>7/2</v>
      </c>
      <c r="R2585">
        <v>25</v>
      </c>
      <c r="AA2585" s="10">
        <f t="shared" si="3783"/>
        <v>2882.6179999999999</v>
      </c>
      <c r="AB2585" s="3" cm="1">
        <f t="array" ref="AB2585">100000000/Lvac(AA2585)</f>
        <v>34680.514804977931</v>
      </c>
      <c r="AC2585" s="28">
        <f t="shared" si="3784"/>
        <v>3.4690687423723854E-7</v>
      </c>
      <c r="AD2585" s="28">
        <f t="shared" si="3785"/>
        <v>2.8834635403291741E-7</v>
      </c>
      <c r="AE2585" s="21">
        <f t="shared" si="3786"/>
        <v>34680.51196327676</v>
      </c>
      <c r="AF2585" s="10" cm="1">
        <f t="array" ref="AF2585">Lair(100000000/AE2585)</f>
        <v>2882.6182362111344</v>
      </c>
      <c r="AG2585" s="10">
        <f t="shared" si="3787"/>
        <v>1.1015454493966584E-2</v>
      </c>
      <c r="AH2585" s="10" t="b">
        <f t="shared" si="3782"/>
        <v>1</v>
      </c>
      <c r="AI2585" s="10">
        <f t="shared" ref="AI2585:AI2587" si="3832">$AF2585</f>
        <v>2882.6182362111344</v>
      </c>
      <c r="AJ2585">
        <v>3.0000000000000001E-3</v>
      </c>
      <c r="AK2585" s="3" cm="1">
        <f t="array" ref="AK2585">100000000/Lvac($AA2585)</f>
        <v>34680.514804977931</v>
      </c>
      <c r="AL2585" s="21">
        <f t="shared" si="3827"/>
        <v>3.6092724006243811E-2</v>
      </c>
      <c r="AM2585" s="10" cm="1">
        <f t="array" ref="AM2585">Lvac($AI2585)-$BA2585</f>
        <v>2.3310731571655197E-3</v>
      </c>
      <c r="AN2585" s="10">
        <f t="shared" ref="AN2585:AN2587" si="3833">$AK2585-($AX2585-$AW2585)</f>
        <v>-2.5195022069965489E-2</v>
      </c>
      <c r="AO2585" s="3">
        <f t="shared" ref="AO2585:AO2587" si="3834">AM2585/AJ2585</f>
        <v>0.77702438572183985</v>
      </c>
      <c r="AP2585" s="3">
        <v>0.69826793863588443</v>
      </c>
      <c r="AS2585" s="3">
        <f t="shared" si="3789"/>
        <v>4.8049779288703576E-3</v>
      </c>
      <c r="AT2585" s="3" cm="1">
        <f t="array" ref="AT2585">AS2585-(100000000/LvacE($A2585)-$E2585)</f>
        <v>-4.7875022573862225E-5</v>
      </c>
      <c r="AU2585" t="s">
        <v>4730</v>
      </c>
      <c r="AV2585" t="s">
        <v>4853</v>
      </c>
      <c r="AW2585" s="3">
        <v>31254.71</v>
      </c>
      <c r="AX2585" s="3">
        <v>65935.25</v>
      </c>
      <c r="AY2585" s="3"/>
      <c r="AZ2585" s="10" cm="1">
        <f t="array" ref="AZ2585">Lair(100000000/($AX2585-$AW2585))</f>
        <v>2882.6159057122554</v>
      </c>
      <c r="BA2585" s="10">
        <f t="shared" ref="BA2585:BA2587" si="3835">100000000/($AX2585-$AW2585)</f>
        <v>2883.4614455253582</v>
      </c>
      <c r="BB2585" s="12">
        <v>31600000</v>
      </c>
      <c r="BC2585" s="3">
        <v>6.2E-2</v>
      </c>
      <c r="BD2585" s="12" cm="1">
        <f t="array" ref="BD2585">SfromgA($BB2585,$BA2585,"")</f>
        <v>0.37390639165208095</v>
      </c>
      <c r="BE2585" s="29">
        <f t="shared" ref="BE2585:BE2587" si="3836">(10^MAX(0.05, -0.312925054856973*((LN($BD2585))^(1/3)) + 0.454808404431693)-1)*100</f>
        <v>483.48428363198457</v>
      </c>
      <c r="BG2585" s="3"/>
      <c r="BH2585" s="3"/>
      <c r="BI2585" s="12">
        <f t="shared" ref="BI2585:BI2587" si="3837">IF($BB2585="",$BF2585,$BB2585)</f>
        <v>31600000</v>
      </c>
      <c r="BJ2585" s="29">
        <f t="shared" ref="BJ2585:BJ2587" si="3838">IF($BB2585="",$BH2585,$BE2585)</f>
        <v>483.48428363198457</v>
      </c>
      <c r="BK2585" s="3">
        <f t="shared" ref="BK2585:BK2587" si="3839">LN(BN2585*100000000/($AX2585-$AW2585)/$BI2585)</f>
        <v>-6.8032032493406867</v>
      </c>
      <c r="BL2585" s="13">
        <f>EXP(BK$4341*$AX2585+BK$4342)*$BI2585/(100000000/($AX2585-$AW2585))</f>
        <v>8.2162887102580893</v>
      </c>
      <c r="BM2585" s="3">
        <f t="shared" ref="BM2585:BM2587" si="3840">LN(BL2585/$C2585)</f>
        <v>2.6677070331227477E-2</v>
      </c>
      <c r="BN2585" s="16" cm="1">
        <f t="array" ref="BN2585">$C2585*EXP(poly_from_str(100000000/$E2585,BN$4342))</f>
        <v>12.166882201699439</v>
      </c>
      <c r="BO2585" s="3">
        <f t="shared" ref="BO2585:BO2587" si="3841">LN($C2585)</f>
        <v>2.0794415416798357</v>
      </c>
      <c r="BP2585" s="13">
        <f t="shared" ref="BP2585:BP2587" si="3842">LN(BL2585/BN2585)</f>
        <v>-0.39259907496053326</v>
      </c>
      <c r="BY2585">
        <v>11882</v>
      </c>
    </row>
    <row r="2586" spans="1:77" hidden="1" x14ac:dyDescent="0.25">
      <c r="A2586">
        <v>2882.4659999999999</v>
      </c>
      <c r="B2586" s="2" t="str">
        <f t="shared" si="3781"/>
        <v/>
      </c>
      <c r="C2586">
        <v>7</v>
      </c>
      <c r="E2586">
        <v>34682.339999999997</v>
      </c>
      <c r="F2586">
        <v>27380</v>
      </c>
      <c r="G2586" t="s">
        <v>5</v>
      </c>
      <c r="H2586" s="5" t="s">
        <v>16</v>
      </c>
      <c r="I2586">
        <v>62062</v>
      </c>
      <c r="J2586" t="s">
        <v>3</v>
      </c>
      <c r="K2586" s="5" t="s">
        <v>4</v>
      </c>
      <c r="L2586">
        <v>27380.31</v>
      </c>
      <c r="M2586" t="str">
        <f t="shared" si="3828"/>
        <v>e</v>
      </c>
      <c r="N2586" t="str">
        <f t="shared" si="3829"/>
        <v>11/2</v>
      </c>
      <c r="O2586">
        <v>62062.63</v>
      </c>
      <c r="P2586" t="str">
        <f t="shared" si="3830"/>
        <v>o</v>
      </c>
      <c r="Q2586" t="str">
        <f t="shared" si="3831"/>
        <v>9/2</v>
      </c>
      <c r="R2586">
        <v>25</v>
      </c>
      <c r="AA2586" s="10">
        <f t="shared" si="3783"/>
        <v>2882.4659999999999</v>
      </c>
      <c r="AB2586" s="3" cm="1">
        <f t="array" ref="AB2586">100000000/Lvac(AA2586)</f>
        <v>34682.343513813263</v>
      </c>
      <c r="AC2586" s="28">
        <f t="shared" si="3784"/>
        <v>3.469251675475097E-7</v>
      </c>
      <c r="AD2586" s="28">
        <f t="shared" si="3785"/>
        <v>2.8833115028738486E-7</v>
      </c>
      <c r="AE2586" s="21">
        <f t="shared" si="3786"/>
        <v>34682.341435537783</v>
      </c>
      <c r="AF2586" s="10" cm="1">
        <f t="array" ref="AF2586">Lair(100000000/AE2586)</f>
        <v>2882.4661727345706</v>
      </c>
      <c r="AG2586" s="10">
        <f t="shared" si="3787"/>
        <v>1.1016088917234976E-2</v>
      </c>
      <c r="AH2586" s="10" t="b">
        <f t="shared" si="3782"/>
        <v>1</v>
      </c>
      <c r="AI2586" s="10">
        <f t="shared" si="3832"/>
        <v>2882.4661727345706</v>
      </c>
      <c r="AJ2586">
        <v>3.0000000000000001E-3</v>
      </c>
      <c r="AK2586" s="3" cm="1">
        <f t="array" ref="AK2586">100000000/Lvac($AA2586)</f>
        <v>34682.343513813263</v>
      </c>
      <c r="AL2586" s="21">
        <f t="shared" si="3827"/>
        <v>3.6096531340290207E-2</v>
      </c>
      <c r="AM2586" s="10" cm="1">
        <f t="array" ref="AM2586">Lvac($AI2586)-$BA2586</f>
        <v>-1.782041581464E-3</v>
      </c>
      <c r="AN2586" s="10">
        <f t="shared" si="3833"/>
        <v>2.3513813270255923E-2</v>
      </c>
      <c r="AO2586" s="3">
        <f t="shared" si="3834"/>
        <v>-0.59401386048799998</v>
      </c>
      <c r="AP2586" s="3">
        <v>-0.65160623883760616</v>
      </c>
      <c r="AS2586" s="3">
        <f t="shared" si="3789"/>
        <v>3.513813266181387E-3</v>
      </c>
      <c r="AT2586" s="3" cm="1">
        <f t="array" ref="AT2586">AS2586-(100000000/LvacE($A2586)-$E2586)</f>
        <v>-4.7865556553006172E-5</v>
      </c>
      <c r="AU2586" t="s">
        <v>4707</v>
      </c>
      <c r="AV2586" t="s">
        <v>4843</v>
      </c>
      <c r="AW2586" s="3">
        <v>27380.31</v>
      </c>
      <c r="AX2586" s="3">
        <v>62062.63</v>
      </c>
      <c r="AY2586" s="3"/>
      <c r="AZ2586" s="10" cm="1">
        <f t="array" ref="AZ2586">Lair(100000000/($AX2586-$AW2586))</f>
        <v>2882.467954337139</v>
      </c>
      <c r="BA2586" s="10">
        <f t="shared" si="3835"/>
        <v>2883.3134576925654</v>
      </c>
      <c r="BB2586" s="12">
        <v>13700000</v>
      </c>
      <c r="BC2586" s="3">
        <v>0.05</v>
      </c>
      <c r="BD2586" s="12" cm="1">
        <f t="array" ref="BD2586">SfromgA($BB2586,$BA2586,"")</f>
        <v>0.16208002840249819</v>
      </c>
      <c r="BE2586" s="29">
        <f t="shared" si="3836"/>
        <v>586.82214131614603</v>
      </c>
      <c r="BG2586" s="3"/>
      <c r="BH2586" s="3"/>
      <c r="BI2586" s="12">
        <f t="shared" si="3837"/>
        <v>13700000</v>
      </c>
      <c r="BJ2586" s="29">
        <f t="shared" si="3838"/>
        <v>586.82214131614603</v>
      </c>
      <c r="BK2586" s="3">
        <f t="shared" si="3839"/>
        <v>-6.1015212062047945</v>
      </c>
      <c r="BL2586" s="13">
        <f>EXP(BK$4341*$AX2586+BK$4342)*$BI2586/(100000000/($AX2586-$AW2586))</f>
        <v>4.7810056567061272</v>
      </c>
      <c r="BM2586" s="3">
        <f t="shared" si="3840"/>
        <v>-0.38125923624824715</v>
      </c>
      <c r="BN2586" s="16" cm="1">
        <f t="array" ref="BN2586">$C2586*EXP(poly_from_str(100000000/$E2586,BN$4342))</f>
        <v>10.640737193803666</v>
      </c>
      <c r="BO2586" s="3">
        <f t="shared" si="3841"/>
        <v>1.9459101490553132</v>
      </c>
      <c r="BP2586" s="13">
        <f t="shared" si="3842"/>
        <v>-0.80003885383825168</v>
      </c>
      <c r="BY2586">
        <v>10392</v>
      </c>
    </row>
    <row r="2587" spans="1:77" hidden="1" x14ac:dyDescent="0.25">
      <c r="A2587">
        <v>2882.0810000000001</v>
      </c>
      <c r="B2587" s="2" t="str">
        <f t="shared" si="3781"/>
        <v/>
      </c>
      <c r="C2587">
        <v>7</v>
      </c>
      <c r="D2587" t="s">
        <v>134</v>
      </c>
      <c r="E2587">
        <v>34686.980000000003</v>
      </c>
      <c r="F2587">
        <v>35291</v>
      </c>
      <c r="G2587" t="s">
        <v>5</v>
      </c>
      <c r="H2587" s="5" t="s">
        <v>4</v>
      </c>
      <c r="I2587">
        <v>69978</v>
      </c>
      <c r="J2587" t="s">
        <v>3</v>
      </c>
      <c r="K2587" s="5" t="s">
        <v>16</v>
      </c>
      <c r="L2587">
        <v>35291</v>
      </c>
      <c r="M2587" t="str">
        <f t="shared" si="3828"/>
        <v>e</v>
      </c>
      <c r="N2587" t="str">
        <f t="shared" si="3829"/>
        <v>9/2</v>
      </c>
      <c r="O2587">
        <v>69978.080000000002</v>
      </c>
      <c r="P2587" t="str">
        <f t="shared" si="3830"/>
        <v>o</v>
      </c>
      <c r="Q2587" t="str">
        <f t="shared" si="3831"/>
        <v>11/2</v>
      </c>
      <c r="R2587">
        <v>25</v>
      </c>
      <c r="AA2587" s="10">
        <f t="shared" si="3783"/>
        <v>2882.0810000000001</v>
      </c>
      <c r="AB2587" s="3" cm="1">
        <f t="array" ref="AB2587">100000000/Lvac(AA2587)</f>
        <v>34686.976303763135</v>
      </c>
      <c r="AC2587" s="28">
        <f t="shared" si="3784"/>
        <v>3.4697151121012904E-7</v>
      </c>
      <c r="AD2587" s="28">
        <f t="shared" si="3785"/>
        <v>2.8829264080060839E-7</v>
      </c>
      <c r="AE2587" s="21">
        <f t="shared" si="3786"/>
        <v>34686.978490411813</v>
      </c>
      <c r="AF2587" s="10" cm="1">
        <f t="array" ref="AF2587">Lair(100000000/AE2587)</f>
        <v>2882.0808183066229</v>
      </c>
      <c r="AG2587" s="10">
        <f t="shared" si="3787"/>
        <v>1.1017696293713315E-2</v>
      </c>
      <c r="AH2587" s="10" t="b">
        <f t="shared" si="3782"/>
        <v>1</v>
      </c>
      <c r="AI2587" s="10">
        <f t="shared" si="3832"/>
        <v>2882.0808183066229</v>
      </c>
      <c r="AJ2587" s="10">
        <f>AL2587/AK2587*AI2587</f>
        <v>6.999999999979298E-3</v>
      </c>
      <c r="AK2587" s="23" cm="1">
        <f t="array" ref="AK2587">100000000/Lvac($AA2587)+0</f>
        <v>34686.976303763135</v>
      </c>
      <c r="AL2587" s="23">
        <f>MAX(0.08,0.007/$AA2587*$AE2587)</f>
        <v>8.4247753422919999E-2</v>
      </c>
      <c r="AM2587" s="10" cm="1">
        <f t="array" ref="AM2587">Lvac($AI2587)-$BA2587</f>
        <v>8.4367047907107917E-3</v>
      </c>
      <c r="AN2587" s="10">
        <f t="shared" si="3833"/>
        <v>-0.10369623686710838</v>
      </c>
      <c r="AO2587" s="3">
        <f t="shared" si="3834"/>
        <v>1.2052435415336775</v>
      </c>
      <c r="AP2587" s="3">
        <v>1.2312060028477796</v>
      </c>
      <c r="AS2587" s="3">
        <f t="shared" si="3789"/>
        <v>-3.6962368685635738E-3</v>
      </c>
      <c r="AT2587" s="3" cm="1">
        <f t="array" ref="AT2587">AS2587-(100000000/LvacE($A2587)-$E2587)</f>
        <v>-4.7841538616921753E-5</v>
      </c>
      <c r="AU2587" t="s">
        <v>4802</v>
      </c>
      <c r="AV2587" t="s">
        <v>4936</v>
      </c>
      <c r="AW2587" s="3">
        <v>35291</v>
      </c>
      <c r="AX2587" s="3">
        <v>69978.080000000002</v>
      </c>
      <c r="AY2587" s="3"/>
      <c r="AZ2587" s="10" cm="1">
        <f t="array" ref="AZ2587">Lair(100000000/($AX2587-$AW2587))</f>
        <v>2882.072383680164</v>
      </c>
      <c r="BA2587" s="10">
        <f t="shared" si="3835"/>
        <v>2882.9177895631456</v>
      </c>
      <c r="BB2587" s="12">
        <v>209000000</v>
      </c>
      <c r="BC2587" s="3">
        <v>0.38800000000000001</v>
      </c>
      <c r="BD2587" s="12" cm="1">
        <f t="array" ref="BD2587">SfromgA($BB2587,$BA2587,"")</f>
        <v>2.4715899474597891</v>
      </c>
      <c r="BE2587" s="29">
        <f t="shared" si="3836"/>
        <v>41.951358005338022</v>
      </c>
      <c r="BG2587" s="3"/>
      <c r="BH2587" s="3"/>
      <c r="BI2587" s="12">
        <f t="shared" si="3837"/>
        <v>209000000</v>
      </c>
      <c r="BJ2587" s="29">
        <f t="shared" si="3838"/>
        <v>41.951358005338022</v>
      </c>
      <c r="BK2587" s="3">
        <f t="shared" si="3839"/>
        <v>-8.8278577142917989</v>
      </c>
      <c r="BL2587" s="13">
        <f>EXP(BK$4341*$AX2587+BK$4342)*$BI2587/(100000000/($AX2587-$AW2587))</f>
        <v>39.977206640138007</v>
      </c>
      <c r="BM2587" s="3">
        <f t="shared" si="3840"/>
        <v>1.7423993086449778</v>
      </c>
      <c r="BN2587" s="16" cm="1">
        <f t="array" ref="BN2587">$C2587*EXP(poly_from_str(100000000/$E2587,BN$4342))</f>
        <v>10.627329246581972</v>
      </c>
      <c r="BO2587" s="3">
        <f t="shared" si="3841"/>
        <v>1.9459101490553132</v>
      </c>
      <c r="BP2587" s="13">
        <f t="shared" si="3842"/>
        <v>1.3248805437079918</v>
      </c>
      <c r="BY2587">
        <v>10381</v>
      </c>
    </row>
    <row r="2588" spans="1:77" hidden="1" x14ac:dyDescent="0.25">
      <c r="A2588">
        <v>2882.0360000000001</v>
      </c>
      <c r="B2588" s="2" t="str">
        <f t="shared" si="3781"/>
        <v/>
      </c>
      <c r="C2588">
        <v>0</v>
      </c>
      <c r="E2588">
        <v>34687.519999999997</v>
      </c>
      <c r="R2588">
        <v>25</v>
      </c>
      <c r="S2588" t="s">
        <v>22</v>
      </c>
      <c r="AA2588" s="10">
        <f t="shared" si="3783"/>
        <v>2882.0360000000001</v>
      </c>
      <c r="AB2588" s="3" cm="1">
        <f t="array" ref="AB2588">100000000/Lvac(AA2588)</f>
        <v>34687.517879476676</v>
      </c>
      <c r="AC2588" s="28">
        <f t="shared" si="3784"/>
        <v>3.4697692881004956E-7</v>
      </c>
      <c r="AD2588" s="28">
        <f t="shared" si="3785"/>
        <v>2.8828813969178898E-7</v>
      </c>
      <c r="AE2588" s="21">
        <f t="shared" si="3786"/>
        <v>34687.519133984424</v>
      </c>
      <c r="AF2588" s="10" cm="1">
        <f t="array" ref="AF2588">Lair(100000000/AE2588)</f>
        <v>2882.0358957634844</v>
      </c>
      <c r="AG2588" s="10">
        <f t="shared" si="3787"/>
        <v>1.1017884210932249E-2</v>
      </c>
      <c r="AH2588" s="10" t="b">
        <f t="shared" si="3782"/>
        <v>1</v>
      </c>
      <c r="AI2588" s="10">
        <f t="shared" si="3788"/>
        <v>2882.0360000000001</v>
      </c>
      <c r="AJ2588">
        <v>3.0000000000000001E-3</v>
      </c>
      <c r="AK2588" s="3" cm="1">
        <f t="array" ref="AK2588">100000000/Lvac($AA2588)</f>
        <v>34687.517879476676</v>
      </c>
      <c r="AL2588" s="21">
        <f t="shared" ref="AL2588:AL2592" si="3843">AJ2588/AI2588*AK2588</f>
        <v>3.6107305265593498E-2</v>
      </c>
      <c r="AM2588" s="21"/>
      <c r="AN2588" s="21"/>
      <c r="AO2588" s="21"/>
      <c r="AP2588" s="21"/>
      <c r="AS2588" s="3">
        <f t="shared" si="3789"/>
        <v>-2.1205233206273988E-3</v>
      </c>
      <c r="AT2588" s="3" cm="1">
        <f t="array" ref="AT2588">AS2588-(100000000/LvacE($A2588)-$E2588)</f>
        <v>-4.7838722821325064E-5</v>
      </c>
      <c r="BB2588"/>
      <c r="BC2588"/>
      <c r="BD2588"/>
      <c r="BE2588"/>
      <c r="BF2588"/>
      <c r="BG2588"/>
      <c r="BH2588"/>
      <c r="BI2588"/>
      <c r="BJ2588"/>
      <c r="BN2588" s="16" cm="1">
        <f t="array" ref="BN2588">$C2588*EXP(poly_from_str(100000000/$E2588,BN$4342))</f>
        <v>0</v>
      </c>
      <c r="BO2588" s="16"/>
      <c r="BY2588" t="e">
        <v>#N/A</v>
      </c>
    </row>
    <row r="2589" spans="1:77" hidden="1" x14ac:dyDescent="0.25">
      <c r="A2589">
        <v>2881.9989999999998</v>
      </c>
      <c r="B2589" s="2" t="str">
        <f t="shared" si="3781"/>
        <v/>
      </c>
      <c r="C2589">
        <v>0</v>
      </c>
      <c r="E2589">
        <v>34687.96</v>
      </c>
      <c r="R2589">
        <v>25</v>
      </c>
      <c r="S2589" t="s">
        <v>22</v>
      </c>
      <c r="AA2589" s="10">
        <f t="shared" si="3783"/>
        <v>2881.9989999999998</v>
      </c>
      <c r="AB2589" s="3" cm="1">
        <f t="array" ref="AB2589">100000000/Lvac(AA2589)</f>
        <v>34687.963187732072</v>
      </c>
      <c r="AC2589" s="28">
        <f t="shared" si="3784"/>
        <v>3.4698138340783603E-7</v>
      </c>
      <c r="AD2589" s="28">
        <f t="shared" si="3785"/>
        <v>2.8828443878009685E-7</v>
      </c>
      <c r="AE2589" s="21">
        <f t="shared" si="3786"/>
        <v>34687.961301820978</v>
      </c>
      <c r="AF2589" s="10" cm="1">
        <f t="array" ref="AF2589">Lair(100000000/AE2589)</f>
        <v>2881.9991566955414</v>
      </c>
      <c r="AG2589" s="10">
        <f t="shared" si="3787"/>
        <v>1.1018038727239683E-2</v>
      </c>
      <c r="AH2589" s="10" t="b">
        <f t="shared" si="3782"/>
        <v>1</v>
      </c>
      <c r="AI2589" s="10">
        <f t="shared" si="3788"/>
        <v>2881.9989999999998</v>
      </c>
      <c r="AJ2589">
        <v>3.0000000000000001E-3</v>
      </c>
      <c r="AK2589" s="3" cm="1">
        <f t="array" ref="AK2589">100000000/Lvac($AA2589)</f>
        <v>34687.963187732072</v>
      </c>
      <c r="AL2589" s="21">
        <f t="shared" si="3843"/>
        <v>3.6108232363438096E-2</v>
      </c>
      <c r="AM2589" s="21"/>
      <c r="AN2589" s="21"/>
      <c r="AO2589" s="21"/>
      <c r="AP2589" s="21"/>
      <c r="AS2589" s="3">
        <f t="shared" si="3789"/>
        <v>3.1877320725470781E-3</v>
      </c>
      <c r="AT2589" s="3" cm="1">
        <f t="array" ref="AT2589">AS2589-(100000000/LvacE($A2589)-$E2589)</f>
        <v>-4.7836409066803753E-5</v>
      </c>
      <c r="BB2589"/>
      <c r="BC2589"/>
      <c r="BD2589"/>
      <c r="BE2589"/>
      <c r="BF2589"/>
      <c r="BG2589"/>
      <c r="BH2589"/>
      <c r="BI2589"/>
      <c r="BJ2589"/>
      <c r="BN2589" s="16" cm="1">
        <f t="array" ref="BN2589">$C2589*EXP(poly_from_str(100000000/$E2589,BN$4342))</f>
        <v>0</v>
      </c>
      <c r="BO2589" s="16"/>
      <c r="BY2589" t="e">
        <v>#N/A</v>
      </c>
    </row>
    <row r="2590" spans="1:77" hidden="1" x14ac:dyDescent="0.25">
      <c r="A2590">
        <v>2881.9690000000001</v>
      </c>
      <c r="B2590" s="2" t="str">
        <f t="shared" si="3781"/>
        <v/>
      </c>
      <c r="C2590">
        <v>0</v>
      </c>
      <c r="E2590">
        <v>34688.32</v>
      </c>
      <c r="R2590">
        <v>25</v>
      </c>
      <c r="S2590" t="s">
        <v>22</v>
      </c>
      <c r="AA2590" s="10">
        <f t="shared" si="3783"/>
        <v>2881.9690000000001</v>
      </c>
      <c r="AB2590" s="3" cm="1">
        <f t="array" ref="AB2590">100000000/Lvac(AA2590)</f>
        <v>34688.324256872918</v>
      </c>
      <c r="AC2590" s="28">
        <f t="shared" si="3784"/>
        <v>3.4698499532784703E-7</v>
      </c>
      <c r="AD2590" s="28">
        <f t="shared" si="3785"/>
        <v>2.8828143804088968E-7</v>
      </c>
      <c r="AE2590" s="21">
        <f t="shared" si="3786"/>
        <v>34688.32173839891</v>
      </c>
      <c r="AF2590" s="10" cm="1">
        <f t="array" ref="AF2590">Lair(100000000/AE2590)</f>
        <v>2881.9692092492287</v>
      </c>
      <c r="AG2590" s="10">
        <f t="shared" si="3787"/>
        <v>1.1018164015100945E-2</v>
      </c>
      <c r="AH2590" s="10" t="b">
        <f t="shared" si="3782"/>
        <v>1</v>
      </c>
      <c r="AI2590" s="10">
        <f t="shared" si="3788"/>
        <v>2881.9690000000001</v>
      </c>
      <c r="AJ2590">
        <v>3.0000000000000001E-3</v>
      </c>
      <c r="AK2590" s="3" cm="1">
        <f t="array" ref="AK2590">100000000/Lvac($AA2590)</f>
        <v>34688.324256872918</v>
      </c>
      <c r="AL2590" s="21">
        <f t="shared" si="3843"/>
        <v>3.6108984090605679E-2</v>
      </c>
      <c r="AM2590" s="21"/>
      <c r="AN2590" s="21"/>
      <c r="AO2590" s="21"/>
      <c r="AP2590" s="21"/>
      <c r="AS2590" s="3">
        <f t="shared" si="3789"/>
        <v>4.2568729186314158E-3</v>
      </c>
      <c r="AT2590" s="3" cm="1">
        <f t="array" ref="AT2590">AS2590-(100000000/LvacE($A2590)-$E2590)</f>
        <v>-4.7834531869739294E-5</v>
      </c>
      <c r="BB2590"/>
      <c r="BC2590"/>
      <c r="BD2590"/>
      <c r="BE2590"/>
      <c r="BF2590"/>
      <c r="BG2590"/>
      <c r="BH2590"/>
      <c r="BI2590"/>
      <c r="BJ2590"/>
      <c r="BN2590" s="16" cm="1">
        <f t="array" ref="BN2590">$C2590*EXP(poly_from_str(100000000/$E2590,BN$4342))</f>
        <v>0</v>
      </c>
      <c r="BO2590" s="16"/>
      <c r="BY2590" t="e">
        <v>#N/A</v>
      </c>
    </row>
    <row r="2591" spans="1:77" hidden="1" x14ac:dyDescent="0.25">
      <c r="A2591">
        <v>2880.9740000000002</v>
      </c>
      <c r="B2591" s="2" t="str">
        <f t="shared" si="3781"/>
        <v/>
      </c>
      <c r="C2591">
        <v>4</v>
      </c>
      <c r="D2591" t="s">
        <v>14</v>
      </c>
      <c r="E2591">
        <v>34700.300000000003</v>
      </c>
      <c r="R2591">
        <v>25</v>
      </c>
      <c r="S2591" t="s">
        <v>22</v>
      </c>
      <c r="AA2591" s="10">
        <f t="shared" si="3783"/>
        <v>2880.9740000000002</v>
      </c>
      <c r="AB2591" s="3" cm="1">
        <f t="array" ref="AB2591">100000000/Lvac(AA2591)</f>
        <v>34700.303977013165</v>
      </c>
      <c r="AC2591" s="28">
        <f t="shared" si="3784"/>
        <v>3.4710483329596172E-7</v>
      </c>
      <c r="AD2591" s="28">
        <f t="shared" si="3785"/>
        <v>2.8818191352514924E-7</v>
      </c>
      <c r="AE2591" s="21">
        <f t="shared" si="3786"/>
        <v>34700.301622784304</v>
      </c>
      <c r="AF2591" s="10" cm="1">
        <f t="array" ref="AF2591">Lair(100000000/AE2591)</f>
        <v>2880.9741954677725</v>
      </c>
      <c r="AG2591" s="10">
        <f t="shared" si="3787"/>
        <v>1.1022321613630176E-2</v>
      </c>
      <c r="AH2591" s="10" t="b">
        <f t="shared" si="3782"/>
        <v>1</v>
      </c>
      <c r="AI2591" s="10">
        <f t="shared" si="3788"/>
        <v>2880.9740000000002</v>
      </c>
      <c r="AJ2591">
        <v>7.0000000000000001E-3</v>
      </c>
      <c r="AK2591" s="3" cm="1">
        <f t="array" ref="AK2591">100000000/Lvac($AA2591)</f>
        <v>34700.303977013165</v>
      </c>
      <c r="AL2591" s="21">
        <f t="shared" si="3843"/>
        <v>8.4312502590822458E-2</v>
      </c>
      <c r="AM2591" s="21"/>
      <c r="AN2591" s="21"/>
      <c r="AO2591" s="21"/>
      <c r="AP2591" s="21"/>
      <c r="AS2591" s="3">
        <f t="shared" si="3789"/>
        <v>3.9770131625118665E-3</v>
      </c>
      <c r="AT2591" s="3" cm="1">
        <f t="array" ref="AT2591">AS2591-(100000000/LvacE($A2591)-$E2591)</f>
        <v>-4.7772176912985742E-5</v>
      </c>
      <c r="BB2591"/>
      <c r="BC2591"/>
      <c r="BD2591"/>
      <c r="BE2591"/>
      <c r="BF2591"/>
      <c r="BG2591"/>
      <c r="BH2591"/>
      <c r="BI2591"/>
      <c r="BJ2591"/>
      <c r="BN2591" s="16" cm="1">
        <f t="array" ref="BN2591">$C2591*EXP(poly_from_str(100000000/$E2591,BN$4342))</f>
        <v>6.0507274099661226</v>
      </c>
      <c r="BO2591" s="16"/>
      <c r="BY2591" t="e">
        <v>#N/A</v>
      </c>
    </row>
    <row r="2592" spans="1:77" hidden="1" x14ac:dyDescent="0.25">
      <c r="A2592">
        <v>2880.7289999999998</v>
      </c>
      <c r="B2592" s="2" t="str">
        <f t="shared" si="3781"/>
        <v/>
      </c>
      <c r="C2592">
        <v>1</v>
      </c>
      <c r="D2592" t="s">
        <v>1155</v>
      </c>
      <c r="E2592">
        <v>34703.25</v>
      </c>
      <c r="R2592">
        <v>25</v>
      </c>
      <c r="S2592" t="s">
        <v>22</v>
      </c>
      <c r="AA2592" s="10">
        <f t="shared" si="3783"/>
        <v>2880.7289999999998</v>
      </c>
      <c r="AB2592" s="3" cm="1">
        <f t="array" ref="AB2592">100000000/Lvac(AA2592)</f>
        <v>34703.255026965868</v>
      </c>
      <c r="AC2592" s="28">
        <f t="shared" si="3784"/>
        <v>3.471343538389068E-7</v>
      </c>
      <c r="AD2592" s="28">
        <f t="shared" si="3785"/>
        <v>2.8815740748899739E-7</v>
      </c>
      <c r="AE2592" s="21">
        <f t="shared" si="3786"/>
        <v>34703.252050794996</v>
      </c>
      <c r="AF2592" s="10" cm="1">
        <f t="array" ref="AF2592">Lair(100000000/AE2592)</f>
        <v>2880.7292470645821</v>
      </c>
      <c r="AG2592" s="10">
        <f t="shared" si="3787"/>
        <v>1.1023346004946297E-2</v>
      </c>
      <c r="AH2592" s="10" t="b">
        <f t="shared" si="3782"/>
        <v>1</v>
      </c>
      <c r="AI2592" s="10">
        <f t="shared" si="3788"/>
        <v>2880.7289999999998</v>
      </c>
      <c r="AJ2592">
        <v>7.0000000000000001E-3</v>
      </c>
      <c r="AK2592" s="3" cm="1">
        <f t="array" ref="AK2592">100000000/Lvac($AA2592)</f>
        <v>34703.255026965868</v>
      </c>
      <c r="AL2592" s="21">
        <f t="shared" si="3843"/>
        <v>8.4326844069248133E-2</v>
      </c>
      <c r="AM2592" s="21"/>
      <c r="AN2592" s="21"/>
      <c r="AO2592" s="21"/>
      <c r="AP2592" s="21"/>
      <c r="AS2592" s="3">
        <f t="shared" si="3789"/>
        <v>5.0269658677279949E-3</v>
      </c>
      <c r="AT2592" s="3" cm="1">
        <f t="array" ref="AT2592">AS2592-(100000000/LvacE($A2592)-$E2592)</f>
        <v>-4.7756766434758902E-5</v>
      </c>
      <c r="BB2592"/>
      <c r="BC2592"/>
      <c r="BD2592"/>
      <c r="BE2592"/>
      <c r="BF2592"/>
      <c r="BG2592"/>
      <c r="BH2592"/>
      <c r="BI2592"/>
      <c r="BJ2592"/>
      <c r="BN2592" s="16" cm="1">
        <f t="array" ref="BN2592">$C2592*EXP(poly_from_str(100000000/$E2592,BN$4342))</f>
        <v>1.5114601038558069</v>
      </c>
      <c r="BO2592" s="16"/>
      <c r="BY2592" t="e">
        <v>#N/A</v>
      </c>
    </row>
    <row r="2593" spans="1:77" hidden="1" x14ac:dyDescent="0.25">
      <c r="A2593">
        <v>2880.3150000000001</v>
      </c>
      <c r="B2593" s="2" t="str">
        <f t="shared" si="3781"/>
        <v/>
      </c>
      <c r="C2593">
        <v>4</v>
      </c>
      <c r="D2593" t="s">
        <v>134</v>
      </c>
      <c r="E2593">
        <v>34708.239999999998</v>
      </c>
      <c r="F2593">
        <v>28885</v>
      </c>
      <c r="G2593" t="s">
        <v>5</v>
      </c>
      <c r="H2593" s="5" t="s">
        <v>4</v>
      </c>
      <c r="I2593">
        <v>63593</v>
      </c>
      <c r="J2593" t="s">
        <v>3</v>
      </c>
      <c r="K2593" s="5" t="s">
        <v>4</v>
      </c>
      <c r="L2593">
        <v>28885.14</v>
      </c>
      <c r="M2593" t="str">
        <f>$G2593&amp;""</f>
        <v>e</v>
      </c>
      <c r="N2593" t="str">
        <f>$H2593&amp;""</f>
        <v>9/2</v>
      </c>
      <c r="O2593">
        <v>63593.35</v>
      </c>
      <c r="P2593" t="str">
        <f>$J2593&amp;""</f>
        <v>o</v>
      </c>
      <c r="Q2593" t="str">
        <f>$K2593&amp;""</f>
        <v>9/2</v>
      </c>
      <c r="R2593">
        <v>25</v>
      </c>
      <c r="AA2593" s="10">
        <f t="shared" si="3783"/>
        <v>2880.3150000000001</v>
      </c>
      <c r="AB2593" s="3" cm="1">
        <f t="array" ref="AB2593">100000000/Lvac(AA2593)</f>
        <v>34708.242839958075</v>
      </c>
      <c r="AC2593" s="28">
        <f t="shared" si="3784"/>
        <v>3.4718424894499386E-7</v>
      </c>
      <c r="AD2593" s="28">
        <f t="shared" si="3785"/>
        <v>2.8811599728948076E-7</v>
      </c>
      <c r="AE2593" s="21">
        <f t="shared" si="3786"/>
        <v>34708.241158191595</v>
      </c>
      <c r="AF2593" s="10" cm="1">
        <f t="array" ref="AF2593">Lair(100000000/AE2593)</f>
        <v>2880.3151395704499</v>
      </c>
      <c r="AG2593" s="10">
        <f t="shared" si="3787"/>
        <v>1.1025077611295652E-2</v>
      </c>
      <c r="AH2593" s="10" t="b">
        <f t="shared" si="3782"/>
        <v>1</v>
      </c>
      <c r="AI2593" s="10">
        <f>$AF2593</f>
        <v>2880.3151395704499</v>
      </c>
      <c r="AJ2593" s="10">
        <f>AL2593/AK2593*AI2593</f>
        <v>7.0000000000159371E-3</v>
      </c>
      <c r="AK2593" s="23" cm="1">
        <f t="array" ref="AK2593">100000000/Lvac($AA2593)+0</f>
        <v>34708.242839958075</v>
      </c>
      <c r="AL2593" s="23">
        <f>MAX(0.08,0.007/$AA2593*$AE2593)</f>
        <v>8.4351082470959307E-2</v>
      </c>
      <c r="AM2593" s="10" cm="1">
        <f t="array" ref="AM2593">Lvac($AI2593)-$BA2593</f>
        <v>-2.5864698527584551E-3</v>
      </c>
      <c r="AN2593" s="10">
        <f>$AK2593-($AX2593-$AW2593)</f>
        <v>3.2839958075783215E-2</v>
      </c>
      <c r="AO2593" s="3">
        <f>AM2593/AJ2593</f>
        <v>-0.36949569325036663</v>
      </c>
      <c r="AP2593" s="3">
        <v>-0.38943927292484143</v>
      </c>
      <c r="AS2593" s="3">
        <f t="shared" si="3789"/>
        <v>2.8399580769473687E-3</v>
      </c>
      <c r="AT2593" s="3" cm="1">
        <f t="array" ref="AT2593">AS2593-(100000000/LvacE($A2593)-$E2593)</f>
        <v>-4.7730667574796826E-5</v>
      </c>
      <c r="AU2593" t="s">
        <v>4737</v>
      </c>
      <c r="AV2593" t="s">
        <v>4835</v>
      </c>
      <c r="AW2593" s="3">
        <v>28885.14</v>
      </c>
      <c r="AX2593" s="3">
        <v>63593.35</v>
      </c>
      <c r="AY2593" s="3"/>
      <c r="AZ2593" s="10" cm="1">
        <f t="array" ref="AZ2593">Lair(100000000/($AX2593-$AW2593))</f>
        <v>2880.3177254032571</v>
      </c>
      <c r="BA2593" s="10">
        <f>100000000/($AX2593-$AW2593)</f>
        <v>2881.1626989694946</v>
      </c>
      <c r="BB2593" s="12">
        <v>1820000</v>
      </c>
      <c r="BC2593" s="3">
        <v>1E-3</v>
      </c>
      <c r="BD2593" s="12" cm="1">
        <f t="array" ref="BD2593">SfromgA($BB2593,$BA2593,"")</f>
        <v>2.1483651485976037E-2</v>
      </c>
      <c r="BE2593" s="29">
        <f>(10^MAX(0.05, -0.312925054856973*((LN($BD2593))^(1/3)) + 0.454808404431693)-1)*100</f>
        <v>780.74901868388656</v>
      </c>
      <c r="BG2593" s="3"/>
      <c r="BH2593" s="3"/>
      <c r="BI2593" s="12">
        <f>IF($BB2593="",$BF2593,$BB2593)</f>
        <v>1820000</v>
      </c>
      <c r="BJ2593" s="29">
        <f>IF($BB2593="",$BH2593,$BE2593)</f>
        <v>780.74901868388656</v>
      </c>
      <c r="BK2593" s="3">
        <f>LN(BN2593*100000000/($AX2593-$AW2593)/$BI2593)</f>
        <v>-4.6503965993438587</v>
      </c>
      <c r="BL2593" s="13">
        <f>EXP(BK$4341*$AX2593+BK$4342)*$BI2593/(100000000/($AX2593-$AW2593))</f>
        <v>0.56582719928559377</v>
      </c>
      <c r="BM2593" s="3">
        <f t="shared" ref="BM2593" si="3844">LN(BL2593/$C2593)</f>
        <v>-1.9557609101284295</v>
      </c>
      <c r="BN2593" s="16" cm="1">
        <f t="array" ref="BN2593">$C2593*EXP(poly_from_str(100000000/$E2593,BN$4342))</f>
        <v>6.0375678265701556</v>
      </c>
      <c r="BO2593" s="3">
        <f>LN($C2593)</f>
        <v>1.3862943611198906</v>
      </c>
      <c r="BP2593" s="13">
        <f>LN(BL2593/BN2593)</f>
        <v>-2.3674678021386453</v>
      </c>
      <c r="BY2593">
        <v>5901</v>
      </c>
    </row>
    <row r="2594" spans="1:77" hidden="1" x14ac:dyDescent="0.25">
      <c r="A2594">
        <v>2880.2829999999999</v>
      </c>
      <c r="B2594" s="2" t="str">
        <f t="shared" si="3781"/>
        <v/>
      </c>
      <c r="C2594">
        <v>0</v>
      </c>
      <c r="E2594">
        <v>34708.629999999997</v>
      </c>
      <c r="R2594">
        <v>25</v>
      </c>
      <c r="S2594" t="s">
        <v>22</v>
      </c>
      <c r="AA2594" s="10">
        <f t="shared" si="3783"/>
        <v>2880.2829999999999</v>
      </c>
      <c r="AB2594" s="3" cm="1">
        <f t="array" ref="AB2594">100000000/Lvac(AA2594)</f>
        <v>34708.628431090052</v>
      </c>
      <c r="AC2594" s="28">
        <f t="shared" si="3784"/>
        <v>3.4718810616873414E-7</v>
      </c>
      <c r="AD2594" s="28">
        <f t="shared" si="3785"/>
        <v>2.8811279650113051E-7</v>
      </c>
      <c r="AE2594" s="21">
        <f t="shared" si="3786"/>
        <v>34708.629360184037</v>
      </c>
      <c r="AF2594" s="10" cm="1">
        <f t="array" ref="AF2594">Lair(100000000/AE2594)</f>
        <v>2880.2829228958494</v>
      </c>
      <c r="AG2594" s="10">
        <f t="shared" si="3787"/>
        <v>1.1025211486352219E-2</v>
      </c>
      <c r="AH2594" s="10" t="b">
        <f t="shared" si="3782"/>
        <v>1</v>
      </c>
      <c r="AI2594" s="10">
        <f t="shared" si="3788"/>
        <v>2880.2829999999999</v>
      </c>
      <c r="AJ2594">
        <v>3.0000000000000001E-3</v>
      </c>
      <c r="AK2594" s="3" cm="1">
        <f t="array" ref="AK2594">100000000/Lvac($AA2594)</f>
        <v>34708.628431090052</v>
      </c>
      <c r="AL2594" s="21">
        <f t="shared" ref="AL2594:AL2602" si="3845">AJ2594/AI2594*AK2594</f>
        <v>3.6151268918113308E-2</v>
      </c>
      <c r="AM2594" s="21"/>
      <c r="AN2594" s="21"/>
      <c r="AO2594" s="21"/>
      <c r="AP2594" s="21"/>
      <c r="AS2594" s="3">
        <f t="shared" si="3789"/>
        <v>-1.5689099454903044E-3</v>
      </c>
      <c r="AT2594" s="3" cm="1">
        <f t="array" ref="AT2594">AS2594-(100000000/LvacE($A2594)-$E2594)</f>
        <v>-4.7728644858580083E-5</v>
      </c>
      <c r="BB2594"/>
      <c r="BC2594"/>
      <c r="BD2594"/>
      <c r="BE2594"/>
      <c r="BF2594"/>
      <c r="BG2594"/>
      <c r="BH2594"/>
      <c r="BI2594"/>
      <c r="BJ2594"/>
      <c r="BN2594" s="16" cm="1">
        <f t="array" ref="BN2594">$C2594*EXP(poly_from_str(100000000/$E2594,BN$4342))</f>
        <v>0</v>
      </c>
      <c r="BO2594" s="16"/>
      <c r="BY2594" t="e">
        <v>#N/A</v>
      </c>
    </row>
    <row r="2595" spans="1:77" hidden="1" x14ac:dyDescent="0.25">
      <c r="A2595">
        <v>2879.703</v>
      </c>
      <c r="B2595" s="2" t="str">
        <f t="shared" si="3781"/>
        <v/>
      </c>
      <c r="C2595">
        <v>8</v>
      </c>
      <c r="D2595" t="s">
        <v>14</v>
      </c>
      <c r="E2595">
        <v>34715.620000000003</v>
      </c>
      <c r="F2595">
        <v>44679</v>
      </c>
      <c r="G2595" t="s">
        <v>5</v>
      </c>
      <c r="H2595" s="5" t="s">
        <v>8</v>
      </c>
      <c r="I2595">
        <v>79395</v>
      </c>
      <c r="J2595" t="s">
        <v>3</v>
      </c>
      <c r="K2595" s="5" t="s">
        <v>8</v>
      </c>
      <c r="L2595">
        <v>44679.98</v>
      </c>
      <c r="M2595" t="str">
        <f>$G2595&amp;""</f>
        <v>e</v>
      </c>
      <c r="N2595" t="str">
        <f>$H2595&amp;""</f>
        <v>7/2</v>
      </c>
      <c r="O2595">
        <v>79395.55</v>
      </c>
      <c r="P2595" t="str">
        <f>$J2595&amp;""</f>
        <v>o</v>
      </c>
      <c r="Q2595" t="str">
        <f>$K2595&amp;""</f>
        <v>7/2</v>
      </c>
      <c r="R2595">
        <v>25</v>
      </c>
      <c r="AA2595" s="10">
        <f t="shared" si="3783"/>
        <v>2879.703</v>
      </c>
      <c r="AB2595" s="3" cm="1">
        <f t="array" ref="AB2595">100000000/Lvac(AA2595)</f>
        <v>34715.61875551413</v>
      </c>
      <c r="AC2595" s="28">
        <f t="shared" si="3784"/>
        <v>3.472580332068967E-7</v>
      </c>
      <c r="AD2595" s="28">
        <f t="shared" si="3785"/>
        <v>2.8805478221273611E-7</v>
      </c>
      <c r="AE2595" s="21">
        <f t="shared" si="3786"/>
        <v>34715.619492729253</v>
      </c>
      <c r="AF2595" s="10" cm="1">
        <f t="array" ref="AF2595">Lair(100000000/AE2595)</f>
        <v>2879.7029388442306</v>
      </c>
      <c r="AG2595" s="10">
        <f t="shared" si="3787"/>
        <v>1.1027638745300146E-2</v>
      </c>
      <c r="AH2595" s="10" t="b">
        <f t="shared" si="3782"/>
        <v>1</v>
      </c>
      <c r="AI2595" s="10">
        <f>$AF2595</f>
        <v>2879.7029388442306</v>
      </c>
      <c r="AJ2595">
        <v>7.0000000000000001E-3</v>
      </c>
      <c r="AK2595" s="3" cm="1">
        <f t="array" ref="AK2595">100000000/Lvac($AA2595)</f>
        <v>34715.61875551413</v>
      </c>
      <c r="AL2595" s="21">
        <f t="shared" si="3845"/>
        <v>8.4386944226313418E-2</v>
      </c>
      <c r="AM2595" s="10" cm="1">
        <f t="array" ref="AM2595">Lvac($AI2595)-$BA2595</f>
        <v>-4.1066924854931131E-3</v>
      </c>
      <c r="AN2595" s="10">
        <f>$AK2595-($AX2595-$AW2595)</f>
        <v>4.8755514129879884E-2</v>
      </c>
      <c r="AO2595" s="3">
        <f>AM2595/AJ2595</f>
        <v>-0.58667035507044474</v>
      </c>
      <c r="AP2595" s="3">
        <v>-0.57793166440335753</v>
      </c>
      <c r="AS2595" s="3">
        <f t="shared" si="3789"/>
        <v>-1.2444858730304986E-3</v>
      </c>
      <c r="AT2595" s="3" cm="1">
        <f t="array" ref="AT2595">AS2595-(100000000/LvacE($A2595)-$E2595)</f>
        <v>-4.7691974032204598E-5</v>
      </c>
      <c r="AU2595" t="s">
        <v>4801</v>
      </c>
      <c r="AV2595" t="s">
        <v>4912</v>
      </c>
      <c r="AW2595" s="3">
        <v>44679.98</v>
      </c>
      <c r="AX2595" s="3">
        <v>79395.55</v>
      </c>
      <c r="AY2595" s="3"/>
      <c r="AZ2595" s="10" cm="1">
        <f t="array" ref="AZ2595">Lair(100000000/($AX2595-$AW2595))</f>
        <v>2879.7070445253053</v>
      </c>
      <c r="BA2595" s="10">
        <f>100000000/($AX2595-$AW2595)</f>
        <v>2880.5518676490119</v>
      </c>
      <c r="BB2595" s="12">
        <v>143000000</v>
      </c>
      <c r="BC2595" s="3">
        <v>0.45100000000000001</v>
      </c>
      <c r="BD2595" s="12" cm="1">
        <f t="array" ref="BD2595">SfromgA($BB2595,$BA2595,"")</f>
        <v>1.686927803388298</v>
      </c>
      <c r="BE2595" s="29">
        <f>(10^MAX(0.05, -0.312925054856973*((LN($BD2595))^(1/3)) + 0.454808404431693)-1)*100</f>
        <v>59.478767680116263</v>
      </c>
      <c r="BG2595" s="3"/>
      <c r="BH2595" s="3"/>
      <c r="BI2595" s="12">
        <f>IF($BB2595="",$BF2595,$BB2595)</f>
        <v>143000000</v>
      </c>
      <c r="BJ2595" s="29">
        <f>IF($BB2595="",$BH2595,$BE2595)</f>
        <v>59.478767680116263</v>
      </c>
      <c r="BK2595" s="3">
        <f>LN(BN2595*100000000/($AX2595-$AW2595)/$BI2595)</f>
        <v>-8.3235003984005989</v>
      </c>
      <c r="BL2595" s="13">
        <f>EXP(BK$4341*$AX2595+BK$4342)*$BI2595/(100000000/($AX2595-$AW2595))</f>
        <v>13.384536132460338</v>
      </c>
      <c r="BM2595" s="3">
        <f t="shared" ref="BM2595" si="3846">LN(BL2595/$C2595)</f>
        <v>0.51465847891760563</v>
      </c>
      <c r="BN2595" s="16" cm="1">
        <f t="array" ref="BN2595">$C2595*EXP(poly_from_str(100000000/$E2595,BN$4342))</f>
        <v>12.05063811744394</v>
      </c>
      <c r="BO2595" s="3">
        <f>LN($C2595)</f>
        <v>2.0794415416798357</v>
      </c>
      <c r="BP2595" s="13">
        <f>LN(BL2595/BN2595)</f>
        <v>0.10498240625841028</v>
      </c>
      <c r="BY2595">
        <v>11782</v>
      </c>
    </row>
    <row r="2596" spans="1:77" hidden="1" x14ac:dyDescent="0.25">
      <c r="A2596">
        <v>2878.2269999999999</v>
      </c>
      <c r="B2596" s="2" t="str">
        <f t="shared" si="3781"/>
        <v/>
      </c>
      <c r="C2596">
        <v>1</v>
      </c>
      <c r="D2596" t="s">
        <v>14</v>
      </c>
      <c r="E2596">
        <v>34733.42</v>
      </c>
      <c r="R2596">
        <v>25</v>
      </c>
      <c r="S2596" t="s">
        <v>22</v>
      </c>
      <c r="AA2596" s="10">
        <f t="shared" si="3783"/>
        <v>2878.2269999999999</v>
      </c>
      <c r="AB2596" s="3" cm="1">
        <f t="array" ref="AB2596">100000000/Lvac(AA2596)</f>
        <v>34733.420632193447</v>
      </c>
      <c r="AC2596" s="28">
        <f t="shared" si="3784"/>
        <v>3.4743611257902873E-7</v>
      </c>
      <c r="AD2596" s="28">
        <f t="shared" si="3785"/>
        <v>2.8790714585511561E-7</v>
      </c>
      <c r="AE2596" s="21">
        <f t="shared" si="3786"/>
        <v>34733.420257378362</v>
      </c>
      <c r="AF2596" s="10" cm="1">
        <f t="array" ref="AF2596">Lair(100000000/AE2596)</f>
        <v>2878.2270310609688</v>
      </c>
      <c r="AG2596" s="10">
        <f t="shared" si="3787"/>
        <v>1.1033822320510761E-2</v>
      </c>
      <c r="AH2596" s="10" t="b">
        <f t="shared" si="3782"/>
        <v>1</v>
      </c>
      <c r="AI2596" s="10">
        <f t="shared" si="3788"/>
        <v>2878.2269999999999</v>
      </c>
      <c r="AJ2596">
        <v>7.0000000000000001E-3</v>
      </c>
      <c r="AK2596" s="3" cm="1">
        <f t="array" ref="AK2596">100000000/Lvac($AA2596)</f>
        <v>34733.420632193447</v>
      </c>
      <c r="AL2596" s="21">
        <f t="shared" si="3845"/>
        <v>8.4473512487150654E-2</v>
      </c>
      <c r="AM2596" s="21"/>
      <c r="AN2596" s="21"/>
      <c r="AO2596" s="21"/>
      <c r="AP2596" s="21"/>
      <c r="AS2596" s="3">
        <f t="shared" si="3789"/>
        <v>6.3219344883691519E-4</v>
      </c>
      <c r="AT2596" s="3" cm="1">
        <f t="array" ref="AT2596">AS2596-(100000000/LvacE($A2596)-$E2596)</f>
        <v>-4.7598077799193561E-5</v>
      </c>
      <c r="BB2596"/>
      <c r="BC2596"/>
      <c r="BD2596"/>
      <c r="BE2596"/>
      <c r="BF2596"/>
      <c r="BG2596"/>
      <c r="BH2596"/>
      <c r="BI2596"/>
      <c r="BJ2596"/>
      <c r="BN2596" s="16" cm="1">
        <f t="array" ref="BN2596">$C2596*EXP(poly_from_str(100000000/$E2596,BN$4342))</f>
        <v>1.4989271699214879</v>
      </c>
      <c r="BO2596" s="16"/>
      <c r="BY2596">
        <v>1466</v>
      </c>
    </row>
    <row r="2597" spans="1:77" hidden="1" x14ac:dyDescent="0.25">
      <c r="A2597">
        <v>2876.3249999999998</v>
      </c>
      <c r="B2597" s="2" t="str">
        <f t="shared" si="3781"/>
        <v/>
      </c>
      <c r="C2597">
        <v>7</v>
      </c>
      <c r="E2597">
        <v>34756.39</v>
      </c>
      <c r="F2597">
        <v>25409</v>
      </c>
      <c r="G2597" t="s">
        <v>5</v>
      </c>
      <c r="H2597" s="5" t="s">
        <v>8</v>
      </c>
      <c r="I2597">
        <v>60166</v>
      </c>
      <c r="J2597" t="s">
        <v>3</v>
      </c>
      <c r="K2597" s="5" t="s">
        <v>4</v>
      </c>
      <c r="L2597">
        <v>25409.74</v>
      </c>
      <c r="M2597" t="str">
        <f t="shared" ref="M2597:M2598" si="3847">$G2597&amp;""</f>
        <v>e</v>
      </c>
      <c r="N2597" t="str">
        <f t="shared" ref="N2597:N2598" si="3848">$H2597&amp;""</f>
        <v>7/2</v>
      </c>
      <c r="O2597">
        <v>60166.2</v>
      </c>
      <c r="P2597" t="str">
        <f t="shared" ref="P2597:P2598" si="3849">$J2597&amp;""</f>
        <v>o</v>
      </c>
      <c r="Q2597" t="str">
        <f t="shared" ref="Q2597:Q2598" si="3850">$K2597&amp;""</f>
        <v>9/2</v>
      </c>
      <c r="R2597">
        <v>25</v>
      </c>
      <c r="AA2597" s="10">
        <f t="shared" si="3783"/>
        <v>2876.3249999999998</v>
      </c>
      <c r="AB2597" s="3" cm="1">
        <f t="array" ref="AB2597">100000000/Lvac(AA2597)</f>
        <v>34756.387387498035</v>
      </c>
      <c r="AC2597" s="28">
        <f t="shared" si="3784"/>
        <v>3.4766585834354603E-7</v>
      </c>
      <c r="AD2597" s="28">
        <f t="shared" si="3785"/>
        <v>2.8771689901226696E-7</v>
      </c>
      <c r="AE2597" s="21">
        <f t="shared" si="3786"/>
        <v>34756.388938066098</v>
      </c>
      <c r="AF2597" s="10" cm="1">
        <f t="array" ref="AF2597">Lair(100000000/AE2597)</f>
        <v>2876.32487167401</v>
      </c>
      <c r="AG2597" s="10">
        <f t="shared" si="3787"/>
        <v>1.1041804626997651E-2</v>
      </c>
      <c r="AH2597" s="10" t="b">
        <f t="shared" si="3782"/>
        <v>1</v>
      </c>
      <c r="AI2597" s="10">
        <f t="shared" ref="AI2597:AI2598" si="3851">$AF2597</f>
        <v>2876.32487167401</v>
      </c>
      <c r="AJ2597">
        <v>3.0000000000000001E-3</v>
      </c>
      <c r="AK2597" s="3" cm="1">
        <f t="array" ref="AK2597">100000000/Lvac($AA2597)</f>
        <v>34756.387387498035</v>
      </c>
      <c r="AL2597" s="21">
        <f t="shared" si="3845"/>
        <v>3.6250829379300908E-2</v>
      </c>
      <c r="AM2597" s="10" cm="1">
        <f t="array" ref="AM2597">Lvac($AI2597)-$BA2597</f>
        <v>5.8825663904826797E-3</v>
      </c>
      <c r="AN2597" s="10">
        <f t="shared" ref="AN2597:AN2598" si="3852">$AK2597-($AX2597-$AW2597)</f>
        <v>-7.2612501957337372E-2</v>
      </c>
      <c r="AO2597" s="3">
        <f t="shared" ref="AO2597:AO2598" si="3853">AM2597/AJ2597</f>
        <v>1.9608554634942266</v>
      </c>
      <c r="AP2597" s="3">
        <v>2.0036413272161249</v>
      </c>
      <c r="AS2597" s="3">
        <f t="shared" si="3789"/>
        <v>-2.6125019649043679E-3</v>
      </c>
      <c r="AT2597" s="3" cm="1">
        <f t="array" ref="AT2597">AS2597-(100000000/LvacE($A2597)-$E2597)</f>
        <v>-4.7475870815105736E-5</v>
      </c>
      <c r="AU2597" t="s">
        <v>4715</v>
      </c>
      <c r="AV2597" t="s">
        <v>4721</v>
      </c>
      <c r="AW2597" s="3">
        <v>25409.74</v>
      </c>
      <c r="AX2597" s="3">
        <v>60166.2</v>
      </c>
      <c r="AY2597" s="3"/>
      <c r="AZ2597" s="10" cm="1">
        <f t="array" ref="AZ2597">Lair(100000000/($AX2597-$AW2597))</f>
        <v>2876.3189905558893</v>
      </c>
      <c r="BA2597" s="10">
        <f t="shared" ref="BA2597:BA2598" si="3854">100000000/($AX2597-$AW2597)</f>
        <v>2877.1629791986879</v>
      </c>
      <c r="BB2597" s="12">
        <v>11300000</v>
      </c>
      <c r="BC2597" s="3">
        <v>0.124</v>
      </c>
      <c r="BD2597" s="12" cm="1">
        <f t="array" ref="BD2597">SfromgA($BB2597,$BA2597,"")</f>
        <v>0.13283275923995402</v>
      </c>
      <c r="BE2597" s="29">
        <f t="shared" ref="BE2597:BE2598" si="3855">(10^MAX(0.05, -0.312925054856973*((LN($BD2597))^(1/3)) + 0.454808404431693)-1)*100</f>
        <v>608.42179241968608</v>
      </c>
      <c r="BG2597" s="3"/>
      <c r="BH2597" s="3"/>
      <c r="BI2597" s="12">
        <f t="shared" ref="BI2597:BI2598" si="3856">IF($BB2597="",$BF2597,$BB2597)</f>
        <v>11300000</v>
      </c>
      <c r="BJ2597" s="29">
        <f t="shared" ref="BJ2597:BJ2598" si="3857">IF($BB2597="",$BH2597,$BE2597)</f>
        <v>608.42179241968608</v>
      </c>
      <c r="BK2597" s="3">
        <f>LN(BN2597*100000000/($AX2597-$AW2597)/$BI2597)</f>
        <v>-5.9315097953988731</v>
      </c>
      <c r="BL2597" s="13">
        <f>EXP(BK$4341*$AX2597+BK$4342)*$BI2597/(100000000/($AX2597-$AW2597))</f>
        <v>4.5643871543810155</v>
      </c>
      <c r="BM2597" s="3">
        <f t="shared" ref="BM2597" si="3858">LN(BL2597/$C2597)</f>
        <v>-0.42762589278703456</v>
      </c>
      <c r="BN2597" s="16" cm="1">
        <f t="array" ref="BN2597">$C2597*EXP(poly_from_str(100000000/$E2597,BN$4342))</f>
        <v>10.425382705051135</v>
      </c>
      <c r="BO2597" s="3">
        <f t="shared" ref="BO2597:BO2598" si="3859">LN($C2597)</f>
        <v>1.9459101490553132</v>
      </c>
      <c r="BP2597" s="13">
        <f>LN(BL2597/BN2597)</f>
        <v>-0.82595922105943476</v>
      </c>
      <c r="BY2597">
        <v>10206</v>
      </c>
    </row>
    <row r="2598" spans="1:77" hidden="1" x14ac:dyDescent="0.25">
      <c r="A2598">
        <v>2876.2289999999998</v>
      </c>
      <c r="B2598" s="2" t="str">
        <f t="shared" si="3781"/>
        <v/>
      </c>
      <c r="C2598">
        <v>1</v>
      </c>
      <c r="D2598" t="s">
        <v>14</v>
      </c>
      <c r="E2598">
        <v>34757.550000000003</v>
      </c>
      <c r="F2598">
        <v>69138</v>
      </c>
      <c r="G2598" t="s">
        <v>3</v>
      </c>
      <c r="H2598" s="5" t="s">
        <v>4</v>
      </c>
      <c r="I2598">
        <v>103895</v>
      </c>
      <c r="J2598" t="s">
        <v>5</v>
      </c>
      <c r="K2598" s="5" t="s">
        <v>8</v>
      </c>
      <c r="L2598">
        <v>69138.28</v>
      </c>
      <c r="M2598" t="str">
        <f t="shared" si="3847"/>
        <v>o</v>
      </c>
      <c r="N2598" t="str">
        <f t="shared" si="3848"/>
        <v>9/2</v>
      </c>
      <c r="O2598">
        <v>103895.83</v>
      </c>
      <c r="P2598" t="str">
        <f t="shared" si="3849"/>
        <v>e</v>
      </c>
      <c r="Q2598" t="str">
        <f t="shared" si="3850"/>
        <v>7/2</v>
      </c>
      <c r="R2598">
        <v>25</v>
      </c>
      <c r="AA2598" s="10">
        <f t="shared" si="3783"/>
        <v>2876.2289999999998</v>
      </c>
      <c r="AB2598" s="3" cm="1">
        <f t="array" ref="AB2598">100000000/Lvac(AA2598)</f>
        <v>34757.54739799846</v>
      </c>
      <c r="AC2598" s="28">
        <f t="shared" si="3784"/>
        <v>3.4767746239955164E-7</v>
      </c>
      <c r="AD2598" s="28">
        <f t="shared" si="3785"/>
        <v>2.8770729664820532E-7</v>
      </c>
      <c r="AE2598" s="21">
        <f t="shared" si="3786"/>
        <v>34757.548942418129</v>
      </c>
      <c r="AF2598" s="10" cm="1">
        <f t="array" ref="AF2598">Lair(100000000/AE2598)</f>
        <v>2876.2288721913865</v>
      </c>
      <c r="AG2598" s="10">
        <f t="shared" si="3787"/>
        <v>1.1042207939284121E-2</v>
      </c>
      <c r="AH2598" s="10" t="b">
        <f t="shared" si="3782"/>
        <v>1</v>
      </c>
      <c r="AI2598" s="10">
        <f t="shared" si="3851"/>
        <v>2876.2288721913865</v>
      </c>
      <c r="AJ2598">
        <v>7.0000000000000001E-3</v>
      </c>
      <c r="AK2598" s="3" cm="1">
        <f t="array" ref="AK2598">100000000/Lvac($AA2598)</f>
        <v>34757.54739799846</v>
      </c>
      <c r="AL2598" s="21">
        <f t="shared" si="3845"/>
        <v>8.4590914908874368E-2</v>
      </c>
      <c r="AM2598" s="10" cm="1">
        <f t="array" ref="AM2598">Lvac($AI2598)-$BA2598</f>
        <v>8.7541845914529404E-5</v>
      </c>
      <c r="AN2598" s="10">
        <f t="shared" si="3852"/>
        <v>-2.6020015429821797E-3</v>
      </c>
      <c r="AO2598" s="3">
        <f t="shared" si="3853"/>
        <v>1.2505977987789914E-2</v>
      </c>
      <c r="AP2598" s="3">
        <v>3.0768847539418078E-2</v>
      </c>
      <c r="AS2598" s="3">
        <f t="shared" si="3789"/>
        <v>-2.6020015429821797E-3</v>
      </c>
      <c r="AT2598" s="3" cm="1">
        <f t="array" ref="AT2598">AS2598-(100000000/LvacE($A2598)-$E2598)</f>
        <v>-4.7469671699218452E-5</v>
      </c>
      <c r="AU2598" t="s">
        <v>4874</v>
      </c>
      <c r="AV2598" t="s">
        <v>4947</v>
      </c>
      <c r="AW2598" s="3">
        <v>69138.28</v>
      </c>
      <c r="AX2598" s="3">
        <v>103895.83</v>
      </c>
      <c r="AY2598" s="3"/>
      <c r="AZ2598" s="10" cm="1">
        <f t="array" ref="AZ2598">Lair(100000000/($AX2598-$AW2598))</f>
        <v>2876.2287846710929</v>
      </c>
      <c r="BA2598" s="10">
        <f t="shared" si="3854"/>
        <v>2877.0727511001205</v>
      </c>
      <c r="BB2598" s="12">
        <v>427000</v>
      </c>
      <c r="BC2598" s="3">
        <v>3.0000000000000001E-3</v>
      </c>
      <c r="BD2598" s="12" cm="1">
        <f t="array" ref="BD2598">SfromgA($BB2598,$BA2598,"")</f>
        <v>5.0189603688603661E-3</v>
      </c>
      <c r="BE2598" s="29">
        <f t="shared" si="3855"/>
        <v>900.48309500471748</v>
      </c>
      <c r="BG2598" s="3"/>
      <c r="BH2598" s="3"/>
      <c r="BI2598" s="12">
        <f t="shared" si="3856"/>
        <v>427000</v>
      </c>
      <c r="BJ2598" s="29">
        <f t="shared" si="3857"/>
        <v>900.48309500471748</v>
      </c>
      <c r="BK2598" s="3"/>
      <c r="BL2598" s="13">
        <f>EXP(BK$4341*$AX2598+BK$4342)*$BI2598/(100000000/($AX2598-$AW2598))</f>
        <v>6.2196453006025994E-3</v>
      </c>
      <c r="BM2598" s="3"/>
      <c r="BN2598" s="16" cm="1">
        <f t="array" ref="BN2598">$C2598*EXP(poly_from_str(100000000/$E2598,BN$4342))</f>
        <v>1.4888552550067471</v>
      </c>
      <c r="BO2598" s="3">
        <f t="shared" si="3859"/>
        <v>0</v>
      </c>
      <c r="BP2598" s="17"/>
      <c r="BY2598">
        <v>1458</v>
      </c>
    </row>
    <row r="2599" spans="1:77" hidden="1" x14ac:dyDescent="0.25">
      <c r="A2599">
        <v>2876.0450000000001</v>
      </c>
      <c r="B2599" s="2" t="str">
        <f t="shared" si="3781"/>
        <v/>
      </c>
      <c r="C2599">
        <v>4</v>
      </c>
      <c r="E2599">
        <v>34759.769999999997</v>
      </c>
      <c r="R2599">
        <v>25</v>
      </c>
      <c r="S2599" t="s">
        <v>22</v>
      </c>
      <c r="AA2599" s="10">
        <f t="shared" si="3783"/>
        <v>2876.0450000000001</v>
      </c>
      <c r="AB2599" s="3" cm="1">
        <f t="array" ref="AB2599">100000000/Lvac(AA2599)</f>
        <v>34759.770967896016</v>
      </c>
      <c r="AC2599" s="28">
        <f t="shared" si="3784"/>
        <v>3.4769970567219916E-7</v>
      </c>
      <c r="AD2599" s="28">
        <f t="shared" si="3785"/>
        <v>2.8768889211715345E-7</v>
      </c>
      <c r="AE2599" s="21">
        <f t="shared" si="3786"/>
        <v>34759.770393340972</v>
      </c>
      <c r="AF2599" s="10" cm="1">
        <f t="array" ref="AF2599">Lair(100000000/AE2599)</f>
        <v>2876.045047541284</v>
      </c>
      <c r="AG2599" s="10">
        <f t="shared" si="3787"/>
        <v>1.104298106738525E-2</v>
      </c>
      <c r="AH2599" s="10" t="b">
        <f t="shared" si="3782"/>
        <v>1</v>
      </c>
      <c r="AI2599" s="10">
        <f t="shared" si="3788"/>
        <v>2876.0450000000001</v>
      </c>
      <c r="AJ2599">
        <v>3.0000000000000001E-3</v>
      </c>
      <c r="AK2599" s="3" cm="1">
        <f t="array" ref="AK2599">100000000/Lvac($AA2599)</f>
        <v>34759.770967896016</v>
      </c>
      <c r="AL2599" s="21">
        <f t="shared" si="3845"/>
        <v>3.6257886404311497E-2</v>
      </c>
      <c r="AM2599" s="21"/>
      <c r="AN2599" s="21"/>
      <c r="AO2599" s="21"/>
      <c r="AP2599" s="21"/>
      <c r="AS2599" s="3">
        <f t="shared" si="3789"/>
        <v>9.6789601957425475E-4</v>
      </c>
      <c r="AT2599" s="3" cm="1">
        <f t="array" ref="AT2599">AS2599-(100000000/LvacE($A2599)-$E2599)</f>
        <v>-4.7457775508519262E-5</v>
      </c>
      <c r="BB2599"/>
      <c r="BC2599"/>
      <c r="BD2599"/>
      <c r="BE2599"/>
      <c r="BF2599"/>
      <c r="BG2599"/>
      <c r="BH2599"/>
      <c r="BI2599"/>
      <c r="BJ2599"/>
      <c r="BN2599" s="16" cm="1">
        <f t="array" ref="BN2599">$C2599*EXP(poly_from_str(100000000/$E2599,BN$4342))</f>
        <v>5.9517062090247865</v>
      </c>
      <c r="BO2599" s="16"/>
      <c r="BY2599" t="e">
        <v>#N/A</v>
      </c>
    </row>
    <row r="2600" spans="1:77" hidden="1" x14ac:dyDescent="0.25">
      <c r="A2600">
        <v>2870.5740000000001</v>
      </c>
      <c r="B2600" s="2" t="str">
        <f t="shared" si="3781"/>
        <v/>
      </c>
      <c r="C2600">
        <v>1</v>
      </c>
      <c r="E2600">
        <v>34826.019999999997</v>
      </c>
      <c r="R2600">
        <v>25</v>
      </c>
      <c r="S2600" t="s">
        <v>22</v>
      </c>
      <c r="AA2600" s="10">
        <f t="shared" si="3783"/>
        <v>2870.5740000000001</v>
      </c>
      <c r="AB2600" s="3" cm="1">
        <f t="array" ref="AB2600">100000000/Lvac(AA2600)</f>
        <v>34826.016153243872</v>
      </c>
      <c r="AC2600" s="28">
        <f t="shared" si="3784"/>
        <v>3.483623832724744E-7</v>
      </c>
      <c r="AD2600" s="28">
        <f t="shared" si="3785"/>
        <v>2.8714165743211343E-7</v>
      </c>
      <c r="AE2600" s="21">
        <f t="shared" si="3786"/>
        <v>34826.018443788424</v>
      </c>
      <c r="AF2600" s="10" cm="1">
        <f t="array" ref="AF2600">Lair(100000000/AE2600)</f>
        <v>2870.5738111903229</v>
      </c>
      <c r="AG2600" s="10">
        <f t="shared" si="3787"/>
        <v>1.1066036993514864E-2</v>
      </c>
      <c r="AH2600" s="10" t="b">
        <f t="shared" si="3782"/>
        <v>1</v>
      </c>
      <c r="AI2600" s="10">
        <f t="shared" si="3788"/>
        <v>2870.5740000000001</v>
      </c>
      <c r="AJ2600">
        <v>3.0000000000000001E-3</v>
      </c>
      <c r="AK2600" s="3" cm="1">
        <f t="array" ref="AK2600">100000000/Lvac($AA2600)</f>
        <v>34826.016153243872</v>
      </c>
      <c r="AL2600" s="21">
        <f t="shared" si="3845"/>
        <v>3.639622196108918E-2</v>
      </c>
      <c r="AM2600" s="21"/>
      <c r="AN2600" s="21"/>
      <c r="AO2600" s="21"/>
      <c r="AP2600" s="21"/>
      <c r="AS2600" s="3">
        <f t="shared" si="3789"/>
        <v>-3.8467561244033277E-3</v>
      </c>
      <c r="AT2600" s="3" cm="1">
        <f t="array" ref="AT2600">AS2600-(100000000/LvacE($A2600)-$E2600)</f>
        <v>-4.7098044888116419E-5</v>
      </c>
      <c r="BB2600"/>
      <c r="BC2600"/>
      <c r="BD2600"/>
      <c r="BE2600"/>
      <c r="BF2600"/>
      <c r="BG2600"/>
      <c r="BH2600"/>
      <c r="BI2600"/>
      <c r="BJ2600"/>
      <c r="BN2600" s="16" cm="1">
        <f t="array" ref="BN2600">$C2600*EXP(poly_from_str(100000000/$E2600,BN$4342))</f>
        <v>1.4600609614102638</v>
      </c>
      <c r="BO2600" s="16"/>
      <c r="BY2600">
        <v>1433</v>
      </c>
    </row>
    <row r="2601" spans="1:77" hidden="1" x14ac:dyDescent="0.25">
      <c r="A2601">
        <v>2870.08</v>
      </c>
      <c r="B2601" s="2" t="str">
        <f t="shared" si="3781"/>
        <v/>
      </c>
      <c r="C2601">
        <v>0</v>
      </c>
      <c r="E2601">
        <v>34832.01</v>
      </c>
      <c r="R2601">
        <v>25</v>
      </c>
      <c r="S2601" t="s">
        <v>22</v>
      </c>
      <c r="AA2601" s="10">
        <f t="shared" si="3783"/>
        <v>2870.08</v>
      </c>
      <c r="AB2601" s="3" cm="1">
        <f t="array" ref="AB2601">100000000/Lvac(AA2601)</f>
        <v>34832.010145150016</v>
      </c>
      <c r="AC2601" s="28">
        <f t="shared" si="3784"/>
        <v>3.4842234362805219E-7</v>
      </c>
      <c r="AD2601" s="28">
        <f t="shared" si="3785"/>
        <v>2.8709224527463551E-7</v>
      </c>
      <c r="AE2601" s="21">
        <f t="shared" si="3786"/>
        <v>34832.010058696615</v>
      </c>
      <c r="AF2601" s="10" cm="1">
        <f t="array" ref="AF2601">Lair(100000000/AE2601)</f>
        <v>2870.0800071239055</v>
      </c>
      <c r="AG2601" s="10">
        <f t="shared" si="3787"/>
        <v>1.106812530402463E-2</v>
      </c>
      <c r="AH2601" s="10" t="b">
        <f t="shared" si="3782"/>
        <v>1</v>
      </c>
      <c r="AI2601" s="10">
        <f t="shared" si="3788"/>
        <v>2870.08</v>
      </c>
      <c r="AJ2601">
        <v>3.0000000000000001E-3</v>
      </c>
      <c r="AK2601" s="3" cm="1">
        <f t="array" ref="AK2601">100000000/Lvac($AA2601)</f>
        <v>34832.010145150016</v>
      </c>
      <c r="AL2601" s="21">
        <f t="shared" si="3845"/>
        <v>3.6408751824147774E-2</v>
      </c>
      <c r="AM2601" s="21"/>
      <c r="AN2601" s="21"/>
      <c r="AO2601" s="21"/>
      <c r="AP2601" s="21"/>
      <c r="AS2601" s="3">
        <f t="shared" si="3789"/>
        <v>1.4515001385007054E-4</v>
      </c>
      <c r="AT2601" s="3" cm="1">
        <f t="array" ref="AT2601">AS2601-(100000000/LvacE($A2601)-$E2601)</f>
        <v>-4.7065004764590412E-5</v>
      </c>
      <c r="BB2601"/>
      <c r="BC2601"/>
      <c r="BD2601"/>
      <c r="BE2601"/>
      <c r="BF2601"/>
      <c r="BG2601"/>
      <c r="BH2601"/>
      <c r="BI2601"/>
      <c r="BJ2601"/>
      <c r="BN2601" s="16" cm="1">
        <f t="array" ref="BN2601">$C2601*EXP(poly_from_str(100000000/$E2601,BN$4342))</f>
        <v>0</v>
      </c>
      <c r="BO2601" s="16"/>
      <c r="BY2601" t="e">
        <v>#N/A</v>
      </c>
    </row>
    <row r="2602" spans="1:77" hidden="1" x14ac:dyDescent="0.25">
      <c r="A2602">
        <v>2870.0529999999999</v>
      </c>
      <c r="B2602" s="2" t="str">
        <f t="shared" si="3781"/>
        <v/>
      </c>
      <c r="C2602">
        <v>0</v>
      </c>
      <c r="E2602">
        <v>34832.339999999997</v>
      </c>
      <c r="R2602">
        <v>25</v>
      </c>
      <c r="S2602" t="s">
        <v>22</v>
      </c>
      <c r="AA2602" s="10">
        <f t="shared" si="3783"/>
        <v>2870.0529999999999</v>
      </c>
      <c r="AB2602" s="3" cm="1">
        <f t="array" ref="AB2602">100000000/Lvac(AA2602)</f>
        <v>34832.337811460442</v>
      </c>
      <c r="AC2602" s="28">
        <f t="shared" si="3784"/>
        <v>3.4842562140838518E-7</v>
      </c>
      <c r="AD2602" s="28">
        <f t="shared" si="3785"/>
        <v>2.8708954461017622E-7</v>
      </c>
      <c r="AE2602" s="21">
        <f t="shared" si="3786"/>
        <v>34832.339115005423</v>
      </c>
      <c r="AF2602" s="10" cm="1">
        <f t="array" ref="AF2602">Lair(100000000/AE2602)</f>
        <v>2870.0528925877306</v>
      </c>
      <c r="AG2602" s="10">
        <f t="shared" si="3787"/>
        <v>1.1068239473532448E-2</v>
      </c>
      <c r="AH2602" s="10" t="b">
        <f t="shared" si="3782"/>
        <v>1</v>
      </c>
      <c r="AI2602" s="10">
        <f t="shared" si="3788"/>
        <v>2870.0529999999999</v>
      </c>
      <c r="AJ2602">
        <v>3.0000000000000001E-3</v>
      </c>
      <c r="AK2602" s="3" cm="1">
        <f t="array" ref="AK2602">100000000/Lvac($AA2602)</f>
        <v>34832.337811460442</v>
      </c>
      <c r="AL2602" s="21">
        <f t="shared" si="3845"/>
        <v>3.6409436841194687E-2</v>
      </c>
      <c r="AM2602" s="21"/>
      <c r="AN2602" s="21"/>
      <c r="AO2602" s="21"/>
      <c r="AP2602" s="21"/>
      <c r="AS2602" s="3">
        <f t="shared" si="3789"/>
        <v>-2.1885395544813946E-3</v>
      </c>
      <c r="AT2602" s="3" cm="1">
        <f t="array" ref="AT2602">AS2602-(100000000/LvacE($A2602)-$E2602)</f>
        <v>-4.7063193051144481E-5</v>
      </c>
      <c r="BB2602"/>
      <c r="BC2602"/>
      <c r="BD2602"/>
      <c r="BE2602"/>
      <c r="BF2602"/>
      <c r="BG2602"/>
      <c r="BH2602"/>
      <c r="BI2602"/>
      <c r="BJ2602"/>
      <c r="BN2602" s="16" cm="1">
        <f t="array" ref="BN2602">$C2602*EXP(poly_from_str(100000000/$E2602,BN$4342))</f>
        <v>0</v>
      </c>
      <c r="BO2602" s="16"/>
      <c r="BY2602" t="e">
        <v>#N/A</v>
      </c>
    </row>
    <row r="2603" spans="1:77" hidden="1" x14ac:dyDescent="0.25">
      <c r="A2603">
        <v>2870.0219999999999</v>
      </c>
      <c r="B2603" s="2" t="str">
        <f t="shared" si="3781"/>
        <v/>
      </c>
      <c r="C2603">
        <v>9</v>
      </c>
      <c r="D2603" t="s">
        <v>170</v>
      </c>
      <c r="E2603">
        <v>34832.71</v>
      </c>
      <c r="F2603">
        <v>28399</v>
      </c>
      <c r="G2603" t="s">
        <v>5</v>
      </c>
      <c r="H2603" s="5" t="s">
        <v>8</v>
      </c>
      <c r="I2603">
        <v>63232</v>
      </c>
      <c r="J2603" t="s">
        <v>3</v>
      </c>
      <c r="K2603" s="5" t="s">
        <v>8</v>
      </c>
      <c r="L2603">
        <v>28399.43</v>
      </c>
      <c r="M2603" t="str">
        <f>$G2603&amp;""</f>
        <v>e</v>
      </c>
      <c r="N2603" t="str">
        <f>$H2603&amp;""</f>
        <v>7/2</v>
      </c>
      <c r="O2603">
        <v>63232.14</v>
      </c>
      <c r="P2603" t="str">
        <f>$J2603&amp;""</f>
        <v>o</v>
      </c>
      <c r="Q2603" t="str">
        <f>$K2603&amp;""</f>
        <v>7/2</v>
      </c>
      <c r="R2603">
        <v>25</v>
      </c>
      <c r="AA2603" s="10">
        <f t="shared" si="3783"/>
        <v>2870.0219999999999</v>
      </c>
      <c r="AB2603" s="3" cm="1">
        <f t="array" ref="AB2603">100000000/Lvac(AA2603)</f>
        <v>34832.714028530107</v>
      </c>
      <c r="AC2603" s="28">
        <f t="shared" si="3784"/>
        <v>3.4842938486185824E-7</v>
      </c>
      <c r="AD2603" s="28">
        <f t="shared" si="3785"/>
        <v>2.8708644384728084E-7</v>
      </c>
      <c r="AE2603" s="21">
        <f t="shared" si="3786"/>
        <v>34832.7116290021</v>
      </c>
      <c r="AF2603" s="10" cm="1">
        <f t="array" ref="AF2603">Lair(100000000/AE2603)</f>
        <v>2870.0221977171586</v>
      </c>
      <c r="AG2603" s="10">
        <f t="shared" si="3787"/>
        <v>1.1068370561014881E-2</v>
      </c>
      <c r="AH2603" s="10" t="b">
        <f t="shared" si="3782"/>
        <v>1</v>
      </c>
      <c r="AI2603" s="10">
        <f>$AF2603</f>
        <v>2870.0221977171586</v>
      </c>
      <c r="AJ2603" s="10">
        <f>AL2603/AK2603*AI2603</f>
        <v>8.2394446650537658E-3</v>
      </c>
      <c r="AK2603" s="16" cm="1">
        <f t="array" ref="AK2603">100000000/Lvac($AA2603)-0</f>
        <v>34832.714028530107</v>
      </c>
      <c r="AL2603" s="16">
        <f>MAX(0.1,0.007/$AA2603*$AE2603)</f>
        <v>0.1</v>
      </c>
      <c r="AM2603" s="10" cm="1">
        <f t="array" ref="AM2603">Lvac($AI2603)-$BA2603</f>
        <v>-1.342601399301202E-4</v>
      </c>
      <c r="AN2603" s="10">
        <f>$AK2603-($AX2603-$AW2603)</f>
        <v>4.0285301074618474E-3</v>
      </c>
      <c r="AO2603" s="3">
        <f>AM2603/AJ2603</f>
        <v>-1.6294804490836895E-2</v>
      </c>
      <c r="AP2603" s="3">
        <v>-4.0297130644341941E-2</v>
      </c>
      <c r="AS2603" s="3">
        <f t="shared" si="3789"/>
        <v>4.0285301074618474E-3</v>
      </c>
      <c r="AT2603" s="3" cm="1">
        <f t="array" ref="AT2603">AS2603-(100000000/LvacE($A2603)-$E2603)</f>
        <v>-4.7061119403224438E-5</v>
      </c>
      <c r="AU2603" t="s">
        <v>4970</v>
      </c>
      <c r="AV2603" t="s">
        <v>4814</v>
      </c>
      <c r="AW2603" s="3">
        <v>28399.43</v>
      </c>
      <c r="AX2603" s="3">
        <v>63232.14</v>
      </c>
      <c r="AY2603" s="3"/>
      <c r="AZ2603" s="10" cm="1">
        <f t="array" ref="AZ2603">Lair(100000000/($AX2603-$AW2603))</f>
        <v>2870.0223319442657</v>
      </c>
      <c r="BA2603" s="10">
        <f>100000000/($AX2603-$AW2603)</f>
        <v>2870.8647704987638</v>
      </c>
      <c r="BB2603" s="12">
        <v>143000000</v>
      </c>
      <c r="BC2603" s="3">
        <v>0.56999999999999995</v>
      </c>
      <c r="BD2603" s="12" cm="1">
        <f t="array" ref="BD2603">SfromgA($BB2603,$BA2603,"")</f>
        <v>1.6699659077981062</v>
      </c>
      <c r="BE2603" s="29">
        <f>(10^MAX(0.05, -0.312925054856973*((LN($BD2603))^(1/3)) + 0.454808404431693)-1)*100</f>
        <v>60.080163812713884</v>
      </c>
      <c r="BG2603" s="3"/>
      <c r="BH2603" s="3"/>
      <c r="BI2603" s="12">
        <f>IF($BB2603="",$BF2603,$BB2603)</f>
        <v>143000000</v>
      </c>
      <c r="BJ2603" s="29">
        <f>IF($BB2603="",$BH2603,$BE2603)</f>
        <v>60.080163812713884</v>
      </c>
      <c r="BK2603" s="3">
        <f>LN(BN2603*100000000/($AX2603-$AW2603)/$BI2603)</f>
        <v>-8.2422235211006551</v>
      </c>
      <c r="BL2603" s="13">
        <f>EXP(BK$4341*$AX2603+BK$4342)*$BI2603/(100000000/($AX2603-$AW2603))</f>
        <v>45.858794981662022</v>
      </c>
      <c r="BM2603" s="3">
        <f t="shared" ref="BM2603" si="3860">LN(BL2603/$C2603)</f>
        <v>1.628342423726993</v>
      </c>
      <c r="BN2603" s="16" cm="1">
        <f t="array" ref="BN2603">$C2603*EXP(poly_from_str(100000000/$E2603,BN$4342))</f>
        <v>13.115084941858004</v>
      </c>
      <c r="BO2603" s="3">
        <f>LN($C2603)</f>
        <v>2.1972245773362196</v>
      </c>
      <c r="BP2603" s="13">
        <f>LN(BL2603/BN2603)</f>
        <v>1.2518039110701142</v>
      </c>
      <c r="BY2603">
        <v>12873</v>
      </c>
    </row>
    <row r="2604" spans="1:77" hidden="1" x14ac:dyDescent="0.25">
      <c r="A2604">
        <v>2869.4580000000001</v>
      </c>
      <c r="B2604" s="2" t="str">
        <f t="shared" si="3781"/>
        <v/>
      </c>
      <c r="C2604">
        <v>2</v>
      </c>
      <c r="D2604" t="s">
        <v>1155</v>
      </c>
      <c r="E2604">
        <v>34839.56</v>
      </c>
      <c r="R2604">
        <v>25</v>
      </c>
      <c r="S2604" t="s">
        <v>22</v>
      </c>
      <c r="AA2604" s="10">
        <f t="shared" si="3783"/>
        <v>2869.4580000000001</v>
      </c>
      <c r="AB2604" s="3" cm="1">
        <f t="array" ref="AB2604">100000000/Lvac(AA2604)</f>
        <v>34839.560171166981</v>
      </c>
      <c r="AC2604" s="28">
        <f t="shared" si="3784"/>
        <v>3.4849786963252294E-7</v>
      </c>
      <c r="AD2604" s="28">
        <f t="shared" si="3785"/>
        <v>2.8703002996794266E-7</v>
      </c>
      <c r="AE2604" s="21">
        <f t="shared" si="3786"/>
        <v>34839.560069181767</v>
      </c>
      <c r="AF2604" s="10" cm="1">
        <f t="array" ref="AF2604">Lair(100000000/AE2604)</f>
        <v>2869.4580084001113</v>
      </c>
      <c r="AG2604" s="10">
        <f t="shared" si="3787"/>
        <v>1.1070756249292895E-2</v>
      </c>
      <c r="AH2604" s="10" t="b">
        <f t="shared" si="3782"/>
        <v>1</v>
      </c>
      <c r="AI2604" s="10">
        <f t="shared" si="3788"/>
        <v>2869.4580000000001</v>
      </c>
      <c r="AJ2604">
        <v>7.0000000000000001E-3</v>
      </c>
      <c r="AK2604" s="3" cm="1">
        <f t="array" ref="AK2604">100000000/Lvac($AA2604)</f>
        <v>34839.560171166981</v>
      </c>
      <c r="AL2604" s="21">
        <f>AJ2604/AI2604*AK2604</f>
        <v>8.4990587490100522E-2</v>
      </c>
      <c r="AM2604" s="21"/>
      <c r="AN2604" s="21"/>
      <c r="AO2604" s="21"/>
      <c r="AP2604" s="21"/>
      <c r="AS2604" s="3">
        <f t="shared" si="3789"/>
        <v>1.7116698290919885E-4</v>
      </c>
      <c r="AT2604" s="3" cm="1">
        <f t="array" ref="AT2604">AS2604-(100000000/LvacE($A2604)-$E2604)</f>
        <v>-4.7023262595757842E-5</v>
      </c>
      <c r="BB2604"/>
      <c r="BC2604"/>
      <c r="BD2604"/>
      <c r="BE2604"/>
      <c r="BF2604"/>
      <c r="BG2604"/>
      <c r="BH2604"/>
      <c r="BI2604"/>
      <c r="BJ2604"/>
      <c r="BN2604" s="16" cm="1">
        <f t="array" ref="BN2604">$C2604*EXP(poly_from_str(100000000/$E2604,BN$4342))</f>
        <v>2.9086638651976306</v>
      </c>
      <c r="BO2604" s="16"/>
      <c r="BY2604" t="e">
        <v>#N/A</v>
      </c>
    </row>
    <row r="2605" spans="1:77" hidden="1" x14ac:dyDescent="0.25">
      <c r="A2605">
        <v>2868.2249999999999</v>
      </c>
      <c r="B2605" s="2" t="str">
        <f t="shared" si="3781"/>
        <v/>
      </c>
      <c r="C2605">
        <v>5</v>
      </c>
      <c r="D2605" t="s">
        <v>134</v>
      </c>
      <c r="E2605">
        <v>34854.54</v>
      </c>
      <c r="R2605">
        <v>25</v>
      </c>
      <c r="S2605" t="s">
        <v>22</v>
      </c>
      <c r="AA2605" s="10">
        <f t="shared" si="3783"/>
        <v>2868.2249999999999</v>
      </c>
      <c r="AB2605" s="3" cm="1">
        <f t="array" ref="AB2605">100000000/Lvac(AA2605)</f>
        <v>34854.536380495854</v>
      </c>
      <c r="AC2605" s="28">
        <f t="shared" si="3784"/>
        <v>3.4864768280033819E-7</v>
      </c>
      <c r="AD2605" s="28">
        <f t="shared" si="3785"/>
        <v>2.8690669962822603E-7</v>
      </c>
      <c r="AE2605" s="21">
        <f t="shared" si="3786"/>
        <v>34854.538538577719</v>
      </c>
      <c r="AF2605" s="10" cm="1">
        <f t="array" ref="AF2605">Lair(100000000/AE2605)</f>
        <v>2868.2248224002201</v>
      </c>
      <c r="AG2605" s="10">
        <f t="shared" si="3787"/>
        <v>1.1075976672069984E-2</v>
      </c>
      <c r="AH2605" s="10" t="b">
        <f t="shared" si="3782"/>
        <v>1</v>
      </c>
      <c r="AI2605" s="10">
        <f>100000000/AK2605</f>
        <v>2869.0258391455272</v>
      </c>
      <c r="AJ2605" s="10">
        <f>AL2605/AK2605*AI2605</f>
        <v>4.1156546328423485E-2</v>
      </c>
      <c r="AK2605" s="23" cm="1">
        <f t="array" ref="AK2605">100000000/Lvac($AA2605)+0.5</f>
        <v>34855.036380495854</v>
      </c>
      <c r="AL2605" s="24">
        <v>0.5</v>
      </c>
      <c r="AM2605" s="24"/>
      <c r="AN2605" s="24"/>
      <c r="AO2605" s="24"/>
      <c r="AP2605" s="24"/>
      <c r="AS2605" s="3">
        <f t="shared" si="3789"/>
        <v>-3.6195041466271505E-3</v>
      </c>
      <c r="AT2605" s="3" cm="1">
        <f t="array" ref="AT2605">AS2605-(100000000/LvacE($A2605)-$E2605)</f>
        <v>-4.6940083848312497E-5</v>
      </c>
      <c r="BB2605"/>
      <c r="BC2605"/>
      <c r="BD2605"/>
      <c r="BE2605"/>
      <c r="BF2605"/>
      <c r="BG2605"/>
      <c r="BH2605"/>
      <c r="BI2605"/>
      <c r="BJ2605"/>
      <c r="BN2605" s="16" cm="1">
        <f t="array" ref="BN2605">$C2605*EXP(poly_from_str(100000000/$E2605,BN$4342))</f>
        <v>7.2399055473319969</v>
      </c>
      <c r="BO2605" s="16"/>
      <c r="BY2605">
        <v>7111</v>
      </c>
    </row>
    <row r="2606" spans="1:77" hidden="1" x14ac:dyDescent="0.25">
      <c r="A2606">
        <v>2868.1909999999998</v>
      </c>
      <c r="B2606" s="2" t="str">
        <f t="shared" si="3781"/>
        <v/>
      </c>
      <c r="C2606">
        <v>0</v>
      </c>
      <c r="E2606">
        <v>34854.949999999997</v>
      </c>
      <c r="R2606">
        <v>25</v>
      </c>
      <c r="S2606" t="s">
        <v>22</v>
      </c>
      <c r="AA2606" s="10">
        <f t="shared" si="3783"/>
        <v>2868.1909999999998</v>
      </c>
      <c r="AB2606" s="3" cm="1">
        <f t="array" ref="AB2606">100000000/Lvac(AA2606)</f>
        <v>34854.949532182101</v>
      </c>
      <c r="AC2606" s="28">
        <f t="shared" si="3784"/>
        <v>3.4865181572635855E-7</v>
      </c>
      <c r="AD2606" s="28">
        <f t="shared" si="3785"/>
        <v>2.8690329879166368E-7</v>
      </c>
      <c r="AE2606" s="21">
        <f t="shared" si="3786"/>
        <v>34854.949811117716</v>
      </c>
      <c r="AF2606" s="10" cm="1">
        <f t="array" ref="AF2606">Lair(100000000/AE2606)</f>
        <v>2868.1909770454799</v>
      </c>
      <c r="AG2606" s="10">
        <f t="shared" si="3787"/>
        <v>1.1076120720722941E-2</v>
      </c>
      <c r="AH2606" s="10" t="b">
        <f t="shared" si="3782"/>
        <v>1</v>
      </c>
      <c r="AI2606" s="10">
        <f t="shared" si="3788"/>
        <v>2868.1909999999998</v>
      </c>
      <c r="AJ2606">
        <v>3.0000000000000001E-3</v>
      </c>
      <c r="AK2606" s="3" cm="1">
        <f t="array" ref="AK2606">100000000/Lvac($AA2606)</f>
        <v>34854.949532182101</v>
      </c>
      <c r="AL2606" s="21">
        <f t="shared" ref="AL2606:AL2608" si="3861">AJ2606/AI2606*AK2606</f>
        <v>3.645672432433765E-2</v>
      </c>
      <c r="AM2606" s="21"/>
      <c r="AN2606" s="21"/>
      <c r="AO2606" s="21"/>
      <c r="AP2606" s="21"/>
      <c r="AS2606" s="3">
        <f t="shared" si="3789"/>
        <v>-4.6781789569649845E-4</v>
      </c>
      <c r="AT2606" s="3" cm="1">
        <f t="array" ref="AT2606">AS2606-(100000000/LvacE($A2606)-$E2606)</f>
        <v>-4.6937770093791187E-5</v>
      </c>
      <c r="BB2606"/>
      <c r="BC2606"/>
      <c r="BD2606"/>
      <c r="BE2606"/>
      <c r="BF2606"/>
      <c r="BG2606"/>
      <c r="BH2606"/>
      <c r="BI2606"/>
      <c r="BJ2606"/>
      <c r="BN2606" s="16" cm="1">
        <f t="array" ref="BN2606">$C2606*EXP(poly_from_str(100000000/$E2606,BN$4342))</f>
        <v>0</v>
      </c>
      <c r="BO2606" s="16"/>
      <c r="BY2606" t="e">
        <v>#N/A</v>
      </c>
    </row>
    <row r="2607" spans="1:77" hidden="1" x14ac:dyDescent="0.25">
      <c r="A2607">
        <v>2868.1590000000001</v>
      </c>
      <c r="B2607" s="2" t="str">
        <f t="shared" si="3781"/>
        <v/>
      </c>
      <c r="C2607">
        <v>0</v>
      </c>
      <c r="E2607">
        <v>34855.339999999997</v>
      </c>
      <c r="R2607">
        <v>25</v>
      </c>
      <c r="S2607" t="s">
        <v>22</v>
      </c>
      <c r="AA2607" s="10">
        <f t="shared" si="3783"/>
        <v>2868.1590000000001</v>
      </c>
      <c r="AB2607" s="3" cm="1">
        <f t="array" ref="AB2607">100000000/Lvac(AA2607)</f>
        <v>34855.338389775112</v>
      </c>
      <c r="AC2607" s="28">
        <f t="shared" si="3784"/>
        <v>3.4865570562859309E-7</v>
      </c>
      <c r="AD2607" s="28">
        <f t="shared" si="3785"/>
        <v>2.8690009800431377E-7</v>
      </c>
      <c r="AE2607" s="21">
        <f t="shared" si="3786"/>
        <v>34855.33934988625</v>
      </c>
      <c r="AF2607" s="10" cm="1">
        <f t="array" ref="AF2607">Lair(100000000/AE2607)</f>
        <v>2868.1589209910944</v>
      </c>
      <c r="AG2607" s="10">
        <f t="shared" si="3787"/>
        <v>1.1076256300605216E-2</v>
      </c>
      <c r="AH2607" s="10" t="b">
        <f t="shared" si="3782"/>
        <v>1</v>
      </c>
      <c r="AI2607" s="10">
        <f t="shared" si="3788"/>
        <v>2868.1590000000001</v>
      </c>
      <c r="AJ2607">
        <v>3.0000000000000001E-3</v>
      </c>
      <c r="AK2607" s="3" cm="1">
        <f t="array" ref="AK2607">100000000/Lvac($AA2607)</f>
        <v>34855.338389775112</v>
      </c>
      <c r="AL2607" s="21">
        <f t="shared" si="3861"/>
        <v>3.6457537803631299E-2</v>
      </c>
      <c r="AM2607" s="21"/>
      <c r="AN2607" s="21"/>
      <c r="AO2607" s="21"/>
      <c r="AP2607" s="21"/>
      <c r="AS2607" s="3">
        <f t="shared" si="3789"/>
        <v>-1.6102248846436851E-3</v>
      </c>
      <c r="AT2607" s="3" cm="1">
        <f t="array" ref="AT2607">AS2607-(100000000/LvacE($A2607)-$E2607)</f>
        <v>-4.6935616410337389E-5</v>
      </c>
      <c r="BB2607"/>
      <c r="BC2607"/>
      <c r="BD2607"/>
      <c r="BE2607"/>
      <c r="BF2607"/>
      <c r="BG2607"/>
      <c r="BH2607"/>
      <c r="BI2607"/>
      <c r="BJ2607"/>
      <c r="BN2607" s="16" cm="1">
        <f t="array" ref="BN2607">$C2607*EXP(poly_from_str(100000000/$E2607,BN$4342))</f>
        <v>0</v>
      </c>
      <c r="BO2607" s="16"/>
      <c r="BY2607" t="e">
        <v>#N/A</v>
      </c>
    </row>
    <row r="2608" spans="1:77" hidden="1" x14ac:dyDescent="0.25">
      <c r="A2608">
        <v>2867.62</v>
      </c>
      <c r="B2608" s="2" t="str">
        <f t="shared" si="3781"/>
        <v/>
      </c>
      <c r="C2608">
        <v>7</v>
      </c>
      <c r="D2608" t="s">
        <v>1155</v>
      </c>
      <c r="E2608">
        <v>34861.89</v>
      </c>
      <c r="F2608">
        <v>34825</v>
      </c>
      <c r="G2608" t="s">
        <v>5</v>
      </c>
      <c r="H2608" s="5" t="s">
        <v>8</v>
      </c>
      <c r="I2608">
        <v>69686</v>
      </c>
      <c r="J2608" t="s">
        <v>3</v>
      </c>
      <c r="K2608" s="5" t="s">
        <v>4</v>
      </c>
      <c r="L2608">
        <v>34825.49</v>
      </c>
      <c r="M2608" t="str">
        <f t="shared" ref="M2608:M2609" si="3862">$G2608&amp;""</f>
        <v>e</v>
      </c>
      <c r="N2608" t="str">
        <f t="shared" ref="N2608:N2609" si="3863">$H2608&amp;""</f>
        <v>7/2</v>
      </c>
      <c r="O2608">
        <v>69686.259999999995</v>
      </c>
      <c r="P2608" t="str">
        <f t="shared" ref="P2608:P2609" si="3864">$J2608&amp;""</f>
        <v>o</v>
      </c>
      <c r="Q2608" t="str">
        <f t="shared" ref="Q2608:Q2609" si="3865">$K2608&amp;""</f>
        <v>9/2</v>
      </c>
      <c r="R2608">
        <v>25</v>
      </c>
      <c r="AA2608" s="10">
        <f t="shared" si="3783"/>
        <v>2867.62</v>
      </c>
      <c r="AB2608" s="3" cm="1">
        <f t="array" ref="AB2608">100000000/Lvac(AA2608)</f>
        <v>34861.889513945905</v>
      </c>
      <c r="AC2608" s="28">
        <f t="shared" si="3784"/>
        <v>3.4872123921579568E-7</v>
      </c>
      <c r="AD2608" s="28">
        <f t="shared" si="3785"/>
        <v>2.8684618474278826E-7</v>
      </c>
      <c r="AE2608" s="21">
        <f t="shared" si="3786"/>
        <v>34861.889803848011</v>
      </c>
      <c r="AF2608" s="10" cm="1">
        <f t="array" ref="AF2608">Lair(100000000/AE2608)</f>
        <v>2867.619976152509</v>
      </c>
      <c r="AG2608" s="10">
        <f t="shared" si="3787"/>
        <v>1.1078540656353685E-2</v>
      </c>
      <c r="AH2608" s="10" t="b">
        <f t="shared" si="3782"/>
        <v>1</v>
      </c>
      <c r="AI2608" s="10">
        <f t="shared" ref="AI2608:AI2609" si="3866">$AF2608</f>
        <v>2867.619976152509</v>
      </c>
      <c r="AJ2608">
        <v>2.9000000000000001E-2</v>
      </c>
      <c r="AK2608" s="3" cm="1">
        <f t="array" ref="AK2608">100000000/Lvac($AA2608)</f>
        <v>34861.889513945905</v>
      </c>
      <c r="AL2608" s="21">
        <f t="shared" si="3861"/>
        <v>0.35255536100040874</v>
      </c>
      <c r="AM2608" s="10" cm="1">
        <f t="array" ref="AM2608">Lvac($AI2608)-$BA2608</f>
        <v>-9.2141240366345301E-2</v>
      </c>
      <c r="AN2608" s="10">
        <f t="shared" ref="AN2608:AN2609" si="3867">$AK2608-($AX2608-$AW2608)</f>
        <v>1.1195139459086931</v>
      </c>
      <c r="AO2608" s="14">
        <f t="shared" ref="AO2608:AO2609" si="3868">AM2608/AJ2608</f>
        <v>-3.1772841505636307</v>
      </c>
      <c r="AP2608" s="14">
        <v>-3.1764616209768755</v>
      </c>
      <c r="AS2608" s="3">
        <f t="shared" si="3789"/>
        <v>-4.8605409392621368E-4</v>
      </c>
      <c r="AT2608" s="3" cm="1">
        <f t="array" ref="AT2608">AS2608-(100000000/LvacE($A2608)-$E2608)</f>
        <v>-4.6899047447368503E-5</v>
      </c>
      <c r="AU2608" t="s">
        <v>4756</v>
      </c>
      <c r="AV2608" t="s">
        <v>4833</v>
      </c>
      <c r="AW2608" s="3">
        <v>34825.49</v>
      </c>
      <c r="AX2608" s="3">
        <v>69686.259999999995</v>
      </c>
      <c r="AY2608" s="3"/>
      <c r="AZ2608" s="10" cm="1">
        <f t="array" ref="AZ2608">Lair(100000000/($AX2608-$AW2608))</f>
        <v>2867.7120947286094</v>
      </c>
      <c r="BA2608" s="10">
        <f t="shared" ref="BA2608:BA2609" si="3869">100000000/($AX2608-$AW2608)</f>
        <v>2868.5539648148911</v>
      </c>
      <c r="BB2608" s="12">
        <v>45400000</v>
      </c>
      <c r="BC2608" s="3">
        <v>0.28199999999999997</v>
      </c>
      <c r="BD2608" s="12" cm="1">
        <f t="array" ref="BD2608">SfromgA($BB2608,$BA2608,"")</f>
        <v>0.52890574723903439</v>
      </c>
      <c r="BE2608" s="29">
        <f t="shared" ref="BE2608:BE2609" si="3870">(10^MAX(0.05, -0.312925054856973*((LN($BD2608))^(1/3)) + 0.454808404431693)-1)*100</f>
        <v>429.72354512487686</v>
      </c>
      <c r="BG2608" s="3"/>
      <c r="BH2608" s="3"/>
      <c r="BI2608" s="12">
        <f t="shared" ref="BI2608:BI2609" si="3871">IF($BB2608="",$BF2608,$BB2608)</f>
        <v>45400000</v>
      </c>
      <c r="BJ2608" s="29">
        <f t="shared" ref="BJ2608:BJ2609" si="3872">IF($BB2608="",$BH2608,$BE2608)</f>
        <v>429.72354512487686</v>
      </c>
      <c r="BK2608" s="3">
        <f t="shared" ref="BK2608:BK2609" si="3873">LN(BN2608*100000000/($AX2608-$AW2608)/$BI2608)</f>
        <v>-7.3555364827042089</v>
      </c>
      <c r="BL2608" s="13">
        <f>EXP(BK$4341*$AX2608+BK$4342)*$BI2608/(100000000/($AX2608-$AW2608))</f>
        <v>8.9232005136793102</v>
      </c>
      <c r="BM2608" s="3">
        <f t="shared" ref="BM2608:BM2609" si="3874">LN(BL2608/$C2608)</f>
        <v>0.24274453516455211</v>
      </c>
      <c r="BN2608" s="16" cm="1">
        <f t="array" ref="BN2608">$C2608*EXP(poly_from_str(100000000/$E2608,BN$4342))</f>
        <v>10.114022664292712</v>
      </c>
      <c r="BO2608" s="3">
        <f t="shared" ref="BO2608:BO2609" si="3875">LN($C2608)</f>
        <v>1.9459101490553132</v>
      </c>
      <c r="BP2608" s="13">
        <f>LN(BL2608/BN2608)</f>
        <v>-0.12526815931861776</v>
      </c>
      <c r="BY2608">
        <v>9937</v>
      </c>
    </row>
    <row r="2609" spans="1:77" hidden="1" x14ac:dyDescent="0.25">
      <c r="A2609">
        <v>2865.8449999999998</v>
      </c>
      <c r="B2609" s="2" t="str">
        <f t="shared" si="3781"/>
        <v/>
      </c>
      <c r="C2609">
        <v>4</v>
      </c>
      <c r="D2609" t="s">
        <v>134</v>
      </c>
      <c r="E2609">
        <v>34883.480000000003</v>
      </c>
      <c r="F2609">
        <v>28885</v>
      </c>
      <c r="G2609" t="s">
        <v>5</v>
      </c>
      <c r="H2609" s="5" t="s">
        <v>4</v>
      </c>
      <c r="I2609">
        <v>63768</v>
      </c>
      <c r="J2609" t="s">
        <v>3</v>
      </c>
      <c r="K2609" s="5" t="s">
        <v>8</v>
      </c>
      <c r="L2609">
        <v>28885.14</v>
      </c>
      <c r="M2609" t="str">
        <f t="shared" si="3862"/>
        <v>e</v>
      </c>
      <c r="N2609" t="str">
        <f t="shared" si="3863"/>
        <v>9/2</v>
      </c>
      <c r="O2609">
        <v>63768.66</v>
      </c>
      <c r="P2609" t="str">
        <f t="shared" si="3864"/>
        <v>o</v>
      </c>
      <c r="Q2609" t="str">
        <f t="shared" si="3865"/>
        <v>7/2</v>
      </c>
      <c r="R2609">
        <v>25</v>
      </c>
      <c r="AA2609" s="10">
        <f t="shared" si="3783"/>
        <v>2865.8449999999998</v>
      </c>
      <c r="AB2609" s="3" cm="1">
        <f t="array" ref="AB2609">100000000/Lvac(AA2609)</f>
        <v>34883.480671134363</v>
      </c>
      <c r="AC2609" s="28">
        <f t="shared" si="3784"/>
        <v>3.4893722444863559E-7</v>
      </c>
      <c r="AD2609" s="28">
        <f t="shared" si="3785"/>
        <v>2.8666864107614334E-7</v>
      </c>
      <c r="AE2609" s="21">
        <f t="shared" si="3786"/>
        <v>34883.480270443004</v>
      </c>
      <c r="AF2609" s="10" cm="1">
        <f t="array" ref="AF2609">Lair(100000000/AE2609)</f>
        <v>2865.8450329202815</v>
      </c>
      <c r="AG2609" s="10">
        <f t="shared" si="3787"/>
        <v>1.1086072462246625E-2</v>
      </c>
      <c r="AH2609" s="10" t="b">
        <f t="shared" si="3782"/>
        <v>1</v>
      </c>
      <c r="AI2609" s="10">
        <f t="shared" si="3866"/>
        <v>2865.8450329202815</v>
      </c>
      <c r="AJ2609" s="10">
        <f>AL2609/AK2609*AI2609</f>
        <v>7.0000000000038269E-3</v>
      </c>
      <c r="AK2609" s="23" cm="1">
        <f t="array" ref="AK2609">100000000/Lvac($AA2609)+0</f>
        <v>34883.480671134363</v>
      </c>
      <c r="AL2609" s="23">
        <f>MAX(0.08,0.007/$AA2609*$AE2609)</f>
        <v>8.5205013492739845E-2</v>
      </c>
      <c r="AM2609" s="10" cm="1">
        <f t="array" ref="AM2609">Lvac($AI2609)-$BA2609</f>
        <v>3.2649280365149025E-3</v>
      </c>
      <c r="AN2609" s="10">
        <f t="shared" si="3867"/>
        <v>-3.9328865641437005E-2</v>
      </c>
      <c r="AO2609" s="3">
        <f t="shared" si="3868"/>
        <v>0.46641829093044535</v>
      </c>
      <c r="AP2609" s="3">
        <v>0.4617142456182004</v>
      </c>
      <c r="AS2609" s="3">
        <f t="shared" si="3789"/>
        <v>6.7113435943610966E-4</v>
      </c>
      <c r="AT2609" s="3" cm="1">
        <f t="array" ref="AT2609">AS2609-(100000000/LvacE($A2609)-$E2609)</f>
        <v>-4.6777866373304278E-5</v>
      </c>
      <c r="AU2609" t="s">
        <v>4737</v>
      </c>
      <c r="AV2609" t="s">
        <v>4845</v>
      </c>
      <c r="AW2609" s="3">
        <v>28885.14</v>
      </c>
      <c r="AX2609" s="3">
        <v>63768.66</v>
      </c>
      <c r="AY2609" s="3"/>
      <c r="AZ2609" s="10" cm="1">
        <f t="array" ref="AZ2609">Lair(100000000/($AX2609-$AW2609))</f>
        <v>2865.8417687951742</v>
      </c>
      <c r="BA2609" s="10">
        <f t="shared" si="3869"/>
        <v>2866.6831787617762</v>
      </c>
      <c r="BB2609" s="12">
        <v>12900000</v>
      </c>
      <c r="BC2609" s="3">
        <v>7.0000000000000001E-3</v>
      </c>
      <c r="BD2609" s="12" cm="1">
        <f t="array" ref="BD2609">SfromgA($BB2609,$BA2609,"")</f>
        <v>0.14998995140169913</v>
      </c>
      <c r="BE2609" s="29">
        <f t="shared" si="3870"/>
        <v>595.33520862881471</v>
      </c>
      <c r="BG2609" s="3"/>
      <c r="BH2609" s="3"/>
      <c r="BI2609" s="12">
        <f t="shared" si="3871"/>
        <v>12900000</v>
      </c>
      <c r="BJ2609" s="29">
        <f t="shared" si="3872"/>
        <v>595.33520862881471</v>
      </c>
      <c r="BK2609" s="3">
        <f t="shared" si="3873"/>
        <v>-6.6638964997652286</v>
      </c>
      <c r="BL2609" s="13">
        <f>EXP(BK$4341*$AX2609+BK$4342)*$BI2609/(100000000/($AX2609-$AW2609))</f>
        <v>3.9774560576951505</v>
      </c>
      <c r="BM2609" s="3">
        <f t="shared" si="3874"/>
        <v>-5.6519276707475558E-3</v>
      </c>
      <c r="BN2609" s="16" cm="1">
        <f t="array" ref="BN2609">$C2609*EXP(poly_from_str(100000000/$E2609,BN$4342))</f>
        <v>5.7427053577428442</v>
      </c>
      <c r="BO2609" s="3">
        <f t="shared" si="3875"/>
        <v>1.3862943611198906</v>
      </c>
      <c r="BP2609" s="13">
        <f>LN(BL2609/BN2609)</f>
        <v>-0.3672879825274506</v>
      </c>
      <c r="BY2609">
        <v>5647</v>
      </c>
    </row>
    <row r="2610" spans="1:77" hidden="1" x14ac:dyDescent="0.25">
      <c r="A2610">
        <v>2865.8150000000001</v>
      </c>
      <c r="B2610" s="2" t="str">
        <f t="shared" si="3781"/>
        <v/>
      </c>
      <c r="C2610">
        <v>0</v>
      </c>
      <c r="E2610">
        <v>34883.85</v>
      </c>
      <c r="R2610">
        <v>25</v>
      </c>
      <c r="S2610" t="s">
        <v>22</v>
      </c>
      <c r="AA2610" s="10">
        <f t="shared" si="3783"/>
        <v>2865.8150000000001</v>
      </c>
      <c r="AB2610" s="3" cm="1">
        <f t="array" ref="AB2610">100000000/Lvac(AA2610)</f>
        <v>34883.845821922587</v>
      </c>
      <c r="AC2610" s="28">
        <f t="shared" si="3784"/>
        <v>3.4894087720247121E-7</v>
      </c>
      <c r="AD2610" s="28">
        <f t="shared" si="3785"/>
        <v>2.8666564033818624E-7</v>
      </c>
      <c r="AE2610" s="21">
        <f t="shared" si="3786"/>
        <v>34883.848316427204</v>
      </c>
      <c r="AF2610" s="10" cm="1">
        <f t="array" ref="AF2610">Lair(100000000/AE2610)</f>
        <v>2865.8147950590487</v>
      </c>
      <c r="AG2610" s="10">
        <f t="shared" si="3787"/>
        <v>1.1086199880648715E-2</v>
      </c>
      <c r="AH2610" s="10" t="b">
        <f t="shared" si="3782"/>
        <v>1</v>
      </c>
      <c r="AI2610" s="10">
        <f t="shared" si="3788"/>
        <v>2865.8150000000001</v>
      </c>
      <c r="AJ2610">
        <v>3.0000000000000001E-3</v>
      </c>
      <c r="AK2610" s="3" cm="1">
        <f t="array" ref="AK2610">100000000/Lvac($AA2610)</f>
        <v>34883.845821922587</v>
      </c>
      <c r="AL2610" s="21">
        <f t="shared" ref="AL2610:AL2612" si="3876">AJ2610/AI2610*AK2610</f>
        <v>3.6517199283892285E-2</v>
      </c>
      <c r="AM2610" s="21"/>
      <c r="AN2610" s="21"/>
      <c r="AO2610" s="21"/>
      <c r="AP2610" s="21"/>
      <c r="AS2610" s="3">
        <f t="shared" si="3789"/>
        <v>-4.1780774117796682E-3</v>
      </c>
      <c r="AT2610" s="3" cm="1">
        <f t="array" ref="AT2610">AS2610-(100000000/LvacE($A2610)-$E2610)</f>
        <v>-4.677580000134185E-5</v>
      </c>
      <c r="BB2610"/>
      <c r="BC2610"/>
      <c r="BD2610"/>
      <c r="BE2610"/>
      <c r="BF2610"/>
      <c r="BG2610"/>
      <c r="BH2610"/>
      <c r="BI2610"/>
      <c r="BJ2610"/>
      <c r="BN2610" s="16" cm="1">
        <f t="array" ref="BN2610">$C2610*EXP(poly_from_str(100000000/$E2610,BN$4342))</f>
        <v>0</v>
      </c>
      <c r="BO2610" s="16"/>
      <c r="BY2610" t="e">
        <v>#N/A</v>
      </c>
    </row>
    <row r="2611" spans="1:77" hidden="1" x14ac:dyDescent="0.25">
      <c r="A2611">
        <v>2865.489</v>
      </c>
      <c r="B2611" s="2" t="str">
        <f t="shared" si="3781"/>
        <v/>
      </c>
      <c r="C2611">
        <v>3</v>
      </c>
      <c r="E2611">
        <v>34887.81</v>
      </c>
      <c r="F2611">
        <v>29263</v>
      </c>
      <c r="G2611" t="s">
        <v>5</v>
      </c>
      <c r="H2611" s="5" t="s">
        <v>15</v>
      </c>
      <c r="I2611">
        <v>64150</v>
      </c>
      <c r="J2611" t="s">
        <v>3</v>
      </c>
      <c r="K2611" s="5" t="s">
        <v>16</v>
      </c>
      <c r="L2611">
        <v>29263.08</v>
      </c>
      <c r="M2611" t="str">
        <f t="shared" ref="M2611:M2613" si="3877">$G2611&amp;""</f>
        <v>e</v>
      </c>
      <c r="N2611" t="str">
        <f t="shared" ref="N2611:N2613" si="3878">$H2611&amp;""</f>
        <v>13/2</v>
      </c>
      <c r="O2611">
        <v>64150.94</v>
      </c>
      <c r="P2611" t="str">
        <f t="shared" ref="P2611:P2613" si="3879">$J2611&amp;""</f>
        <v>o</v>
      </c>
      <c r="Q2611" t="str">
        <f t="shared" ref="Q2611:Q2613" si="3880">$K2611&amp;""</f>
        <v>11/2</v>
      </c>
      <c r="R2611">
        <v>25</v>
      </c>
      <c r="AA2611" s="10">
        <f t="shared" si="3783"/>
        <v>2865.489</v>
      </c>
      <c r="AB2611" s="3" cm="1">
        <f t="array" ref="AB2611">100000000/Lvac(AA2611)</f>
        <v>34887.814286748631</v>
      </c>
      <c r="AC2611" s="28">
        <f t="shared" si="3784"/>
        <v>3.489805753921931E-7</v>
      </c>
      <c r="AD2611" s="28">
        <f t="shared" si="3785"/>
        <v>2.8663303231920379E-7</v>
      </c>
      <c r="AE2611" s="21">
        <f t="shared" si="3786"/>
        <v>34887.811726893022</v>
      </c>
      <c r="AF2611" s="10" cm="1">
        <f t="array" ref="AF2611">Lair(100000000/AE2611)</f>
        <v>2865.4892102621807</v>
      </c>
      <c r="AG2611" s="10">
        <f t="shared" si="3787"/>
        <v>1.1087584751982757E-2</v>
      </c>
      <c r="AH2611" s="10" t="b">
        <f t="shared" si="3782"/>
        <v>1</v>
      </c>
      <c r="AI2611" s="10">
        <f t="shared" ref="AI2611:AI2613" si="3881">$AF2611</f>
        <v>2865.4892102621807</v>
      </c>
      <c r="AJ2611">
        <v>3.0000000000000001E-3</v>
      </c>
      <c r="AK2611" s="3" cm="1">
        <f t="array" ref="AK2611">100000000/Lvac($AA2611)</f>
        <v>34887.814286748631</v>
      </c>
      <c r="AL2611" s="21">
        <f t="shared" si="3876"/>
        <v>3.6525505831749273E-2</v>
      </c>
      <c r="AM2611" s="10" cm="1">
        <f t="array" ref="AM2611">Lvac($AI2611)-$BA2611</f>
        <v>3.9660409229327342E-3</v>
      </c>
      <c r="AN2611" s="10">
        <f t="shared" ref="AN2611:AN2613" si="3882">$AK2611-($AX2611-$AW2611)</f>
        <v>-4.5713251369306818E-2</v>
      </c>
      <c r="AO2611" s="3">
        <f t="shared" ref="AO2611:AO2613" si="3883">AM2611/AJ2611</f>
        <v>1.322013640977578</v>
      </c>
      <c r="AP2611" s="3">
        <v>1.2519090076542245</v>
      </c>
      <c r="AS2611" s="3">
        <f t="shared" si="3789"/>
        <v>4.2867486336035654E-3</v>
      </c>
      <c r="AT2611" s="3" cm="1">
        <f t="array" ref="AT2611">AS2611-(100000000/LvacE($A2611)-$E2611)</f>
        <v>-4.6753404603805393E-5</v>
      </c>
      <c r="AU2611" t="s">
        <v>4694</v>
      </c>
      <c r="AV2611" t="s">
        <v>4926</v>
      </c>
      <c r="AW2611" s="3">
        <v>29263.08</v>
      </c>
      <c r="AX2611" s="3">
        <v>64150.94</v>
      </c>
      <c r="AY2611" s="3"/>
      <c r="AZ2611" s="10" cm="1">
        <f t="array" ref="AZ2611">Lair(100000000/($AX2611-$AW2611))</f>
        <v>2865.4852451965717</v>
      </c>
      <c r="BA2611" s="10">
        <f t="shared" ref="BA2611:BA2613" si="3884">100000000/($AX2611-$AW2611)</f>
        <v>2866.3265674650152</v>
      </c>
      <c r="BB2611" s="12">
        <v>3320000</v>
      </c>
      <c r="BC2611" s="3">
        <v>2.5999999999999999E-2</v>
      </c>
      <c r="BD2611" s="12" cm="1">
        <f t="array" ref="BD2611">SfromgA($BB2611,$BA2611,"")</f>
        <v>3.8587660678527064E-2</v>
      </c>
      <c r="BE2611" s="29">
        <f>(10^MAX(0.05, -0.312925054856973*((LN($BD2611))^(1/3)) + 0.454808404431693)-1)*100</f>
        <v>729.00507289406244</v>
      </c>
      <c r="BG2611" s="3"/>
      <c r="BH2611" s="3"/>
      <c r="BI2611" s="12">
        <f>IF($BB2611="",$BF2611,$BB2611)</f>
        <v>3320000</v>
      </c>
      <c r="BJ2611" s="29">
        <f>IF($BB2611="",$BH2611,$BE2611)</f>
        <v>729.00507289406244</v>
      </c>
      <c r="BK2611" s="3">
        <f>LN(BN2611*100000000/($AX2611-$AW2611)/$BI2611)</f>
        <v>-5.5957263242292603</v>
      </c>
      <c r="BL2611" s="13">
        <f>EXP(BK$4341*$AX2611+BK$4342)*$BI2611/(100000000/($AX2611-$AW2611))</f>
        <v>0.99447394315941307</v>
      </c>
      <c r="BM2611" s="3">
        <f t="shared" ref="BM2611" si="3885">LN(BL2611/$C2611)</f>
        <v>-1.1041536706452595</v>
      </c>
      <c r="BN2611" s="16" cm="1">
        <f t="array" ref="BN2611">$C2611*EXP(poly_from_str(100000000/$E2611,BN$4342))</f>
        <v>4.3014942803217888</v>
      </c>
      <c r="BO2611" s="3">
        <f>LN($C2611)</f>
        <v>1.0986122886681098</v>
      </c>
      <c r="BP2611" s="13">
        <f>LN(BL2611/BN2611)</f>
        <v>-1.4645038513616546</v>
      </c>
      <c r="BY2611">
        <v>4230</v>
      </c>
    </row>
    <row r="2612" spans="1:77" hidden="1" x14ac:dyDescent="0.25">
      <c r="A2612">
        <v>2864.817</v>
      </c>
      <c r="B2612" s="2" t="str">
        <f t="shared" si="3781"/>
        <v/>
      </c>
      <c r="C2612">
        <v>5</v>
      </c>
      <c r="E2612">
        <v>34896</v>
      </c>
      <c r="F2612">
        <v>36640</v>
      </c>
      <c r="G2612" t="s">
        <v>5</v>
      </c>
      <c r="H2612" s="5" t="s">
        <v>8</v>
      </c>
      <c r="I2612">
        <v>71536</v>
      </c>
      <c r="J2612" t="s">
        <v>3</v>
      </c>
      <c r="K2612" s="5" t="s">
        <v>18</v>
      </c>
      <c r="L2612">
        <v>36640.379999999997</v>
      </c>
      <c r="M2612" t="str">
        <f t="shared" si="3877"/>
        <v>e</v>
      </c>
      <c r="N2612" t="str">
        <f t="shared" si="3878"/>
        <v>7/2</v>
      </c>
      <c r="O2612">
        <v>71536.38</v>
      </c>
      <c r="P2612" t="str">
        <f t="shared" si="3879"/>
        <v>o</v>
      </c>
      <c r="Q2612" t="str">
        <f t="shared" si="3880"/>
        <v>5/2</v>
      </c>
      <c r="R2612">
        <v>25</v>
      </c>
      <c r="AA2612" s="10">
        <f t="shared" si="3783"/>
        <v>2864.817</v>
      </c>
      <c r="AB2612" s="3" cm="1">
        <f t="array" ref="AB2612">100000000/Lvac(AA2612)</f>
        <v>34895.997530015215</v>
      </c>
      <c r="AC2612" s="28">
        <f t="shared" si="3784"/>
        <v>3.4906243575069541E-7</v>
      </c>
      <c r="AD2612" s="28">
        <f t="shared" si="3785"/>
        <v>2.8656581579015375E-7</v>
      </c>
      <c r="AE2612" s="21">
        <f t="shared" si="3786"/>
        <v>34895.999005537647</v>
      </c>
      <c r="AF2612" s="10" cm="1">
        <f t="array" ref="AF2612">Lair(100000000/AE2612)</f>
        <v>2864.8168788599473</v>
      </c>
      <c r="AG2612" s="10">
        <f t="shared" si="3787"/>
        <v>1.1090440947888681E-2</v>
      </c>
      <c r="AH2612" s="10" t="b">
        <f t="shared" si="3782"/>
        <v>1</v>
      </c>
      <c r="AI2612" s="10">
        <f t="shared" si="3881"/>
        <v>2864.8168788599473</v>
      </c>
      <c r="AJ2612">
        <v>3.0000000000000001E-3</v>
      </c>
      <c r="AK2612" s="3" cm="1">
        <f t="array" ref="AK2612">100000000/Lvac($AA2612)</f>
        <v>34895.997530015215</v>
      </c>
      <c r="AL2612" s="21">
        <f t="shared" si="3876"/>
        <v>3.6542647232554071E-2</v>
      </c>
      <c r="AM2612" s="10" cm="1">
        <f t="array" ref="AM2612">Lvac($AI2612)-$BA2612</f>
        <v>8.1665206380421296E-5</v>
      </c>
      <c r="AN2612" s="10">
        <f t="shared" si="3882"/>
        <v>-2.4699847926967777E-3</v>
      </c>
      <c r="AO2612" s="3">
        <f t="shared" si="3883"/>
        <v>2.7221735460140433E-2</v>
      </c>
      <c r="AP2612" s="3">
        <v>6.7611684850514095E-2</v>
      </c>
      <c r="AS2612" s="3">
        <f t="shared" si="3789"/>
        <v>-2.4699847854208201E-3</v>
      </c>
      <c r="AT2612" s="3" cm="1">
        <f t="array" ref="AT2612">AS2612-(100000000/LvacE($A2612)-$E2612)</f>
        <v>-4.6707114961463958E-5</v>
      </c>
      <c r="AU2612" t="s">
        <v>4800</v>
      </c>
      <c r="AV2612" t="s">
        <v>4855</v>
      </c>
      <c r="AW2612" s="3">
        <v>36640.379999999997</v>
      </c>
      <c r="AX2612" s="3">
        <v>71536.38</v>
      </c>
      <c r="AY2612" s="3"/>
      <c r="AZ2612" s="10" cm="1">
        <f t="array" ref="AZ2612">Lair(100000000/($AX2612-$AW2612))</f>
        <v>2864.8167972148226</v>
      </c>
      <c r="BA2612" s="10">
        <f t="shared" si="3884"/>
        <v>2865.6579550664828</v>
      </c>
      <c r="BN2612" s="16" cm="1">
        <f t="array" ref="BN2612">$C2612*EXP(poly_from_str(100000000/$E2612,BN$4342))</f>
        <v>7.1516959748899982</v>
      </c>
      <c r="BO2612" s="16"/>
      <c r="BY2612">
        <v>7035</v>
      </c>
    </row>
    <row r="2613" spans="1:77" hidden="1" x14ac:dyDescent="0.25">
      <c r="A2613">
        <v>2863.8209999999999</v>
      </c>
      <c r="B2613" s="2" t="str">
        <f t="shared" si="3781"/>
        <v/>
      </c>
      <c r="C2613">
        <v>4</v>
      </c>
      <c r="D2613" t="s">
        <v>170</v>
      </c>
      <c r="E2613">
        <v>34908.129999999997</v>
      </c>
      <c r="F2613">
        <v>33466</v>
      </c>
      <c r="G2613" t="s">
        <v>5</v>
      </c>
      <c r="H2613" s="5" t="s">
        <v>16</v>
      </c>
      <c r="I2613">
        <v>68374</v>
      </c>
      <c r="J2613" t="s">
        <v>3</v>
      </c>
      <c r="K2613" s="5" t="s">
        <v>4</v>
      </c>
      <c r="L2613">
        <v>33466.410000000003</v>
      </c>
      <c r="M2613" t="str">
        <f t="shared" si="3877"/>
        <v>e</v>
      </c>
      <c r="N2613" t="str">
        <f t="shared" si="3878"/>
        <v>11/2</v>
      </c>
      <c r="O2613">
        <v>68374.539999999994</v>
      </c>
      <c r="P2613" t="str">
        <f t="shared" si="3879"/>
        <v>o</v>
      </c>
      <c r="Q2613" t="str">
        <f t="shared" si="3880"/>
        <v>9/2</v>
      </c>
      <c r="R2613">
        <v>25</v>
      </c>
      <c r="AA2613" s="10">
        <f t="shared" si="3783"/>
        <v>2863.8209999999999</v>
      </c>
      <c r="AB2613" s="3" cm="1">
        <f t="array" ref="AB2613">100000000/Lvac(AA2613)</f>
        <v>34908.133329213662</v>
      </c>
      <c r="AC2613" s="28">
        <f t="shared" si="3784"/>
        <v>3.4918383516288205E-7</v>
      </c>
      <c r="AD2613" s="28">
        <f t="shared" si="3785"/>
        <v>2.8646619129391471E-7</v>
      </c>
      <c r="AE2613" s="21">
        <f t="shared" si="3786"/>
        <v>34908.131339290507</v>
      </c>
      <c r="AF2613" s="10" cm="1">
        <f t="array" ref="AF2613">Lair(100000000/AE2613)</f>
        <v>2863.8211632586813</v>
      </c>
      <c r="AG2613" s="10">
        <f t="shared" si="3787"/>
        <v>1.1094677937136026E-2</v>
      </c>
      <c r="AH2613" s="10" t="b">
        <f t="shared" si="3782"/>
        <v>1</v>
      </c>
      <c r="AI2613" s="10">
        <f t="shared" si="3881"/>
        <v>2863.8211632586813</v>
      </c>
      <c r="AJ2613" s="10">
        <f t="shared" ref="AJ2613:AJ2616" si="3886">AL2613/AK2613*AI2613</f>
        <v>8.2038794118562269E-3</v>
      </c>
      <c r="AK2613" s="16" cm="1">
        <f t="array" ref="AK2613">100000000/Lvac($AA2613)-0</f>
        <v>34908.133329213662</v>
      </c>
      <c r="AL2613" s="16">
        <f>MAX(0.1,0.007/$AA2613*$AE2613)</f>
        <v>0.1</v>
      </c>
      <c r="AM2613" s="10" cm="1">
        <f t="array" ref="AM2613">Lvac($AI2613)-$BA2613</f>
        <v>-1.0990605187544134E-4</v>
      </c>
      <c r="AN2613" s="10">
        <f t="shared" si="3882"/>
        <v>3.3292136722593568E-3</v>
      </c>
      <c r="AO2613" s="3">
        <f t="shared" si="3883"/>
        <v>-1.3396839026742076E-2</v>
      </c>
      <c r="AP2613" s="3">
        <v>-3.330191555190859E-2</v>
      </c>
      <c r="AS2613" s="3">
        <f t="shared" si="3789"/>
        <v>3.3292136649833992E-3</v>
      </c>
      <c r="AT2613" s="3" cm="1">
        <f t="array" ref="AT2613">AS2613-(100000000/LvacE($A2613)-$E2613)</f>
        <v>-4.663817526306957E-5</v>
      </c>
      <c r="AU2613" t="s">
        <v>4769</v>
      </c>
      <c r="AV2613" t="s">
        <v>4734</v>
      </c>
      <c r="AW2613" s="3">
        <v>33466.410000000003</v>
      </c>
      <c r="AX2613" s="3">
        <v>68374.539999999994</v>
      </c>
      <c r="AY2613" s="3"/>
      <c r="AZ2613" s="10" cm="1">
        <f t="array" ref="AZ2613">Lair(100000000/($AX2613-$AW2613))</f>
        <v>2863.8212731377103</v>
      </c>
      <c r="BA2613" s="10">
        <f t="shared" si="3884"/>
        <v>2864.6621861440308</v>
      </c>
      <c r="BB2613" s="12">
        <v>16000000</v>
      </c>
      <c r="BC2613" s="3">
        <v>0.47199999999999998</v>
      </c>
      <c r="BD2613" s="12" cm="1">
        <f t="array" ref="BD2613">SfromgA($BB2613,$BA2613,"")</f>
        <v>0.18564086726199228</v>
      </c>
      <c r="BE2613" s="29">
        <f>(10^MAX(0.05, -0.312925054856973*((LN($BD2613))^(1/3)) + 0.454808404431693)-1)*100</f>
        <v>571.58270460866834</v>
      </c>
      <c r="BG2613" s="3"/>
      <c r="BH2613" s="3"/>
      <c r="BI2613" s="12">
        <f>IF($BB2613="",$BF2613,$BB2613)</f>
        <v>16000000</v>
      </c>
      <c r="BJ2613" s="29">
        <f>IF($BB2613="",$BH2613,$BE2613)</f>
        <v>571.58270460866834</v>
      </c>
      <c r="BK2613" s="3">
        <f>LN(BN2613*100000000/($AX2613-$AW2613)/$BI2613)</f>
        <v>-6.8873146459843744</v>
      </c>
      <c r="BL2613" s="13">
        <f>EXP(BK$4341*$AX2613+BK$4342)*$BI2613/(100000000/($AX2613-$AW2613))</f>
        <v>3.479030330429802</v>
      </c>
      <c r="BM2613" s="3">
        <f t="shared" ref="BM2613" si="3887">LN(BL2613/$C2613)</f>
        <v>-0.13954074684212639</v>
      </c>
      <c r="BN2613" s="16" cm="1">
        <f t="array" ref="BN2613">$C2613*EXP(poly_from_str(100000000/$E2613,BN$4342))</f>
        <v>5.7006426985641356</v>
      </c>
      <c r="BO2613" s="3">
        <f>LN($C2613)</f>
        <v>1.3862943611198906</v>
      </c>
      <c r="BP2613" s="13">
        <f>LN(BL2613/BN2613)</f>
        <v>-0.49382530834052957</v>
      </c>
      <c r="BY2613">
        <v>5610</v>
      </c>
    </row>
    <row r="2614" spans="1:77" hidden="1" x14ac:dyDescent="0.25">
      <c r="A2614">
        <v>2863.5450000000001</v>
      </c>
      <c r="B2614" s="2" t="str">
        <f t="shared" si="3781"/>
        <v/>
      </c>
      <c r="C2614">
        <v>7</v>
      </c>
      <c r="D2614" t="s">
        <v>170</v>
      </c>
      <c r="E2614">
        <v>34911.5</v>
      </c>
      <c r="R2614">
        <v>25</v>
      </c>
      <c r="S2614" t="s">
        <v>22</v>
      </c>
      <c r="AA2614" s="10">
        <f t="shared" si="3783"/>
        <v>2863.5450000000001</v>
      </c>
      <c r="AB2614" s="3" cm="1">
        <f t="array" ref="AB2614">100000000/Lvac(AA2614)</f>
        <v>34911.49775522454</v>
      </c>
      <c r="AC2614" s="28">
        <f t="shared" si="3784"/>
        <v>3.4921749090724958E-7</v>
      </c>
      <c r="AD2614" s="28">
        <f t="shared" si="3785"/>
        <v>2.8643858450626028E-7</v>
      </c>
      <c r="AE2614" s="21">
        <f t="shared" si="3786"/>
        <v>34911.499097170068</v>
      </c>
      <c r="AF2614" s="10" cm="1">
        <f t="array" ref="AF2614">Lair(100000000/AE2614)</f>
        <v>2863.5448899243861</v>
      </c>
      <c r="AG2614" s="10">
        <f t="shared" si="3787"/>
        <v>1.1095852824946795E-2</v>
      </c>
      <c r="AH2614" s="10" t="b">
        <f t="shared" si="3782"/>
        <v>1</v>
      </c>
      <c r="AI2614" s="10">
        <f t="shared" ref="AI2614:AI2615" si="3888">100000000/AK2614</f>
        <v>2864.4268691814941</v>
      </c>
      <c r="AJ2614" s="10">
        <f t="shared" si="3886"/>
        <v>4.1024706444444482E-2</v>
      </c>
      <c r="AK2614" s="16" cm="1">
        <f t="array" ref="AK2614">100000000/Lvac($AA2614)-0.5</f>
        <v>34910.99775522454</v>
      </c>
      <c r="AL2614" s="22">
        <v>0.5</v>
      </c>
      <c r="AM2614" s="22"/>
      <c r="AN2614" s="22"/>
      <c r="AO2614" s="22"/>
      <c r="AP2614" s="22"/>
      <c r="AS2614" s="3">
        <f t="shared" si="3789"/>
        <v>-2.2447754599852487E-3</v>
      </c>
      <c r="AT2614" s="3" cm="1">
        <f t="array" ref="AT2614">AS2614-(100000000/LvacE($A2614)-$E2614)</f>
        <v>-4.6619003114756197E-5</v>
      </c>
      <c r="BB2614"/>
      <c r="BC2614"/>
      <c r="BD2614"/>
      <c r="BE2614"/>
      <c r="BF2614"/>
      <c r="BG2614"/>
      <c r="BH2614"/>
      <c r="BI2614"/>
      <c r="BJ2614"/>
      <c r="BN2614" s="16" cm="1">
        <f t="array" ref="BN2614">$C2614*EXP(poly_from_str(100000000/$E2614,BN$4342))</f>
        <v>9.9660446160216338</v>
      </c>
      <c r="BO2614" s="16"/>
      <c r="BY2614">
        <v>9809</v>
      </c>
    </row>
    <row r="2615" spans="1:77" hidden="1" x14ac:dyDescent="0.25">
      <c r="A2615" t="s">
        <v>3321</v>
      </c>
      <c r="B2615" s="2" t="str">
        <f t="shared" si="3781"/>
        <v/>
      </c>
      <c r="C2615">
        <v>1</v>
      </c>
      <c r="D2615" t="s">
        <v>134</v>
      </c>
      <c r="E2615">
        <v>34926.910000000003</v>
      </c>
      <c r="R2615">
        <v>26</v>
      </c>
      <c r="S2615" t="s">
        <v>22</v>
      </c>
      <c r="AA2615" s="10">
        <f t="shared" si="3783"/>
        <v>2862.2809999999999</v>
      </c>
      <c r="AB2615" s="3" cm="1">
        <f t="array" ref="AB2615">100000000/Lvac(AA2615)</f>
        <v>34926.914140506611</v>
      </c>
      <c r="AC2615" s="28">
        <f t="shared" si="3784"/>
        <v>3.4937170739001517E-7</v>
      </c>
      <c r="AD2615" s="28">
        <f t="shared" si="3785"/>
        <v>2.863121534233242E-7</v>
      </c>
      <c r="AE2615" s="21">
        <f t="shared" si="3786"/>
        <v>34926.9116635194</v>
      </c>
      <c r="AF2615" s="10" cm="1">
        <f t="array" ref="AF2615">Lair(100000000/AE2615)</f>
        <v>2862.2812030002556</v>
      </c>
      <c r="AG2615" s="10">
        <f t="shared" si="3787"/>
        <v>1.1101237813566631E-2</v>
      </c>
      <c r="AH2615" s="10" t="b">
        <f t="shared" si="3782"/>
        <v>1</v>
      </c>
      <c r="AI2615" s="10">
        <f t="shared" si="3888"/>
        <v>2863.0805474953931</v>
      </c>
      <c r="AJ2615" s="10">
        <f t="shared" si="3886"/>
        <v>4.0986151107232596E-2</v>
      </c>
      <c r="AK2615" s="23" cm="1">
        <f t="array" ref="AK2615">100000000/Lvac($AA2615)+0.5</f>
        <v>34927.414140506611</v>
      </c>
      <c r="AL2615" s="24">
        <v>0.5</v>
      </c>
      <c r="AM2615" s="24"/>
      <c r="AN2615" s="24"/>
      <c r="AO2615" s="24"/>
      <c r="AP2615" s="24"/>
      <c r="AS2615" s="3">
        <f t="shared" si="3789"/>
        <v>4.1405066076549701E-3</v>
      </c>
      <c r="AT2615" s="3" cm="1">
        <f t="array" ref="AT2615">AS2615-(100000000/LvacE($A2615)-$E2615)</f>
        <v>-4.6530811232514679E-5</v>
      </c>
      <c r="BB2615"/>
      <c r="BC2615"/>
      <c r="BD2615"/>
      <c r="BE2615"/>
      <c r="BF2615"/>
      <c r="BG2615"/>
      <c r="BH2615"/>
      <c r="BI2615"/>
      <c r="BJ2615"/>
      <c r="BN2615" s="16" cm="1">
        <f t="array" ref="BN2615">$C2615*EXP(poly_from_str(100000000/$E2615,BN$4342))</f>
        <v>1.4171288966151843</v>
      </c>
      <c r="BO2615" s="16"/>
      <c r="BY2615">
        <v>1396</v>
      </c>
    </row>
    <row r="2616" spans="1:77" hidden="1" x14ac:dyDescent="0.25">
      <c r="A2616" t="s">
        <v>3322</v>
      </c>
      <c r="B2616" s="2" t="str">
        <f t="shared" si="3781"/>
        <v/>
      </c>
      <c r="C2616">
        <v>9</v>
      </c>
      <c r="D2616" t="s">
        <v>134</v>
      </c>
      <c r="E2616">
        <v>34931.879999999997</v>
      </c>
      <c r="F2616">
        <v>28885</v>
      </c>
      <c r="G2616" t="s">
        <v>5</v>
      </c>
      <c r="H2616" s="5" t="s">
        <v>4</v>
      </c>
      <c r="I2616">
        <v>63816</v>
      </c>
      <c r="J2616" t="s">
        <v>3</v>
      </c>
      <c r="K2616" s="5" t="s">
        <v>16</v>
      </c>
      <c r="L2616">
        <v>28885.14</v>
      </c>
      <c r="M2616" t="str">
        <f>$G2616&amp;""</f>
        <v>e</v>
      </c>
      <c r="N2616" t="str">
        <f>$H2616&amp;""</f>
        <v>9/2</v>
      </c>
      <c r="O2616">
        <v>63816.91</v>
      </c>
      <c r="P2616" t="str">
        <f>$J2616&amp;""</f>
        <v>o</v>
      </c>
      <c r="Q2616" t="str">
        <f>$K2616&amp;""</f>
        <v>11/2</v>
      </c>
      <c r="R2616">
        <v>26</v>
      </c>
      <c r="AA2616" s="10">
        <f t="shared" si="3783"/>
        <v>2861.8739999999998</v>
      </c>
      <c r="AB2616" s="3" cm="1">
        <f t="array" ref="AB2616">100000000/Lvac(AA2616)</f>
        <v>34931.881017131396</v>
      </c>
      <c r="AC2616" s="28">
        <f t="shared" si="3784"/>
        <v>3.4942139311514067E-7</v>
      </c>
      <c r="AD2616" s="28">
        <f t="shared" si="3785"/>
        <v>2.8627144341570871E-7</v>
      </c>
      <c r="AE2616" s="21">
        <f t="shared" si="3786"/>
        <v>34931.8804085109</v>
      </c>
      <c r="AF2616" s="10" cm="1">
        <f t="array" ref="AF2616">Lair(100000000/AE2616)</f>
        <v>2861.8740498650041</v>
      </c>
      <c r="AG2616" s="10">
        <f t="shared" si="3787"/>
        <v>1.1102973264569195E-2</v>
      </c>
      <c r="AH2616" s="10" t="b">
        <f t="shared" si="3782"/>
        <v>1</v>
      </c>
      <c r="AI2616" s="10">
        <f>$AF2616</f>
        <v>2861.8740498650041</v>
      </c>
      <c r="AJ2616" s="10">
        <f t="shared" si="3886"/>
        <v>7.0000000000058262E-3</v>
      </c>
      <c r="AK2616" s="23" cm="1">
        <f t="array" ref="AK2616">100000000/Lvac($AA2616)+0</f>
        <v>34931.881017131396</v>
      </c>
      <c r="AL2616" s="23">
        <f>MAX(0.08,0.007/$AA2616*$AE2616)</f>
        <v>8.544162421531358E-2</v>
      </c>
      <c r="AM2616" s="10" cm="1">
        <f t="array" ref="AM2616">Lvac($AI2616)-$BA2616</f>
        <v>-9.0481542533780157E-3</v>
      </c>
      <c r="AN2616" s="10">
        <f>$AK2616-($AX2616-$AW2616)</f>
        <v>0.11101713139214553</v>
      </c>
      <c r="AO2616" s="3">
        <f>AM2616/AJ2616</f>
        <v>-1.2925934647672122</v>
      </c>
      <c r="AP2616" s="3">
        <v>-1.2997188262715273</v>
      </c>
      <c r="AS2616" s="3">
        <f t="shared" si="3789"/>
        <v>1.0171313988394104E-3</v>
      </c>
      <c r="AT2616" s="3" cm="1">
        <f t="array" ref="AT2616">AS2616-(100000000/LvacE($A2616)-$E2616)</f>
        <v>-4.6502282202709466E-5</v>
      </c>
      <c r="AU2616" t="s">
        <v>4737</v>
      </c>
      <c r="AV2616" t="s">
        <v>4923</v>
      </c>
      <c r="AW2616" s="3">
        <v>28885.14</v>
      </c>
      <c r="AX2616" s="3">
        <v>63816.91</v>
      </c>
      <c r="AY2616" s="3"/>
      <c r="AZ2616" s="10" cm="1">
        <f t="array" ref="AZ2616">Lair(100000000/($AX2616-$AW2616))</f>
        <v>2861.8830957950249</v>
      </c>
      <c r="BA2616" s="10">
        <f>100000000/($AX2616-$AW2616)</f>
        <v>2862.723532188606</v>
      </c>
      <c r="BB2616" s="12">
        <v>164000000</v>
      </c>
      <c r="BC2616" s="3">
        <v>0.13600000000000001</v>
      </c>
      <c r="BD2616" s="12" cm="1">
        <f t="array" ref="BD2616">SfromgA($BB2616,$BA2616,"")</f>
        <v>1.8989583175110807</v>
      </c>
      <c r="BE2616" s="29">
        <f>(10^MAX(0.05, -0.312925054856973*((LN($BD2616))^(1/3)) + 0.454808404431693)-1)*100</f>
        <v>53.092717482815409</v>
      </c>
      <c r="BG2616" s="3"/>
      <c r="BH2616" s="3"/>
      <c r="BI2616" s="12">
        <f>IF($BB2616="",$BF2616,$BB2616)</f>
        <v>164000000</v>
      </c>
      <c r="BJ2616" s="29">
        <f>IF($BB2616="",$BH2616,$BE2616)</f>
        <v>53.092717482815409</v>
      </c>
      <c r="BK2616" s="3">
        <f>LN(BN2616*100000000/($AX2616-$AW2616)/$BI2616)</f>
        <v>-8.4114937631350983</v>
      </c>
      <c r="BL2616" s="13">
        <f>EXP(BK$4341*$AX2616+BK$4342)*$BI2616/(100000000/($AX2616-$AW2616))</f>
        <v>50.450755726533885</v>
      </c>
      <c r="BM2616" s="3">
        <f t="shared" ref="BM2616" si="3889">LN(BL2616/$C2616)</f>
        <v>1.7237731490644621</v>
      </c>
      <c r="BN2616" s="16" cm="1">
        <f t="array" ref="BN2616">$C2616*EXP(poly_from_str(100000000/$E2616,BN$4342))</f>
        <v>12.735004833707254</v>
      </c>
      <c r="BO2616" s="3">
        <f>LN($C2616)</f>
        <v>2.1972245773362196</v>
      </c>
      <c r="BP2616" s="13">
        <f>LN(BL2616/BN2616)</f>
        <v>1.3766432384084966</v>
      </c>
      <c r="BY2616">
        <v>12543</v>
      </c>
    </row>
    <row r="2617" spans="1:77" hidden="1" x14ac:dyDescent="0.25">
      <c r="A2617" t="s">
        <v>3323</v>
      </c>
      <c r="B2617" s="2" t="str">
        <f t="shared" si="3781"/>
        <v/>
      </c>
      <c r="C2617">
        <v>0</v>
      </c>
      <c r="E2617">
        <v>34932.199999999997</v>
      </c>
      <c r="R2617">
        <v>26</v>
      </c>
      <c r="S2617" t="s">
        <v>22</v>
      </c>
      <c r="AA2617" s="10">
        <f t="shared" si="3783"/>
        <v>2861.848</v>
      </c>
      <c r="AB2617" s="3" cm="1">
        <f t="array" ref="AB2617">100000000/Lvac(AA2617)</f>
        <v>34932.198359464026</v>
      </c>
      <c r="AC2617" s="28">
        <f t="shared" si="3784"/>
        <v>3.4942456762204004E-7</v>
      </c>
      <c r="AD2617" s="28">
        <f t="shared" si="3785"/>
        <v>2.8626884277641646E-7</v>
      </c>
      <c r="AE2617" s="21">
        <f t="shared" si="3786"/>
        <v>34932.199341125182</v>
      </c>
      <c r="AF2617" s="10" cm="1">
        <f t="array" ref="AF2617">Lair(100000000/AE2617)</f>
        <v>2861.8479195727932</v>
      </c>
      <c r="AG2617" s="10">
        <f t="shared" si="3787"/>
        <v>1.1103084153921527E-2</v>
      </c>
      <c r="AH2617" s="10" t="b">
        <f t="shared" si="3782"/>
        <v>1</v>
      </c>
      <c r="AI2617" s="10">
        <f t="shared" si="3788"/>
        <v>2861.848</v>
      </c>
      <c r="AJ2617">
        <v>3.0000000000000001E-3</v>
      </c>
      <c r="AK2617" s="3" cm="1">
        <f t="array" ref="AK2617">100000000/Lvac($AA2617)</f>
        <v>34932.198359464026</v>
      </c>
      <c r="AL2617" s="21">
        <f>AJ2617/AI2617*AK2617</f>
        <v>3.6618504923529159E-2</v>
      </c>
      <c r="AM2617" s="21"/>
      <c r="AN2617" s="21"/>
      <c r="AO2617" s="21"/>
      <c r="AP2617" s="21"/>
      <c r="AS2617" s="3">
        <f t="shared" si="3789"/>
        <v>-1.6405359710915945E-3</v>
      </c>
      <c r="AT2617" s="3" cm="1">
        <f t="array" ref="AT2617">AS2617-(100000000/LvacE($A2617)-$E2617)</f>
        <v>-4.650046321330592E-5</v>
      </c>
      <c r="BB2617"/>
      <c r="BC2617"/>
      <c r="BD2617"/>
      <c r="BE2617"/>
      <c r="BF2617"/>
      <c r="BG2617"/>
      <c r="BH2617"/>
      <c r="BI2617"/>
      <c r="BJ2617"/>
      <c r="BN2617" s="16" cm="1">
        <f t="array" ref="BN2617">$C2617*EXP(poly_from_str(100000000/$E2617,BN$4342))</f>
        <v>0</v>
      </c>
      <c r="BO2617" s="16"/>
      <c r="BY2617" t="e">
        <v>#N/A</v>
      </c>
    </row>
    <row r="2618" spans="1:77" hidden="1" x14ac:dyDescent="0.25">
      <c r="A2618" t="s">
        <v>3324</v>
      </c>
      <c r="B2618" s="2" t="str">
        <f t="shared" si="3781"/>
        <v/>
      </c>
      <c r="C2618">
        <v>7</v>
      </c>
      <c r="D2618" t="s">
        <v>170</v>
      </c>
      <c r="E2618">
        <v>34940.54</v>
      </c>
      <c r="F2618">
        <v>30994</v>
      </c>
      <c r="G2618" t="s">
        <v>5</v>
      </c>
      <c r="H2618" s="5" t="s">
        <v>4</v>
      </c>
      <c r="I2618">
        <v>65935</v>
      </c>
      <c r="J2618" t="s">
        <v>3</v>
      </c>
      <c r="K2618" s="5" t="s">
        <v>8</v>
      </c>
      <c r="L2618">
        <v>30994.55</v>
      </c>
      <c r="M2618" t="str">
        <f>$G2618&amp;""</f>
        <v>e</v>
      </c>
      <c r="N2618" t="str">
        <f>$H2618&amp;""</f>
        <v>9/2</v>
      </c>
      <c r="O2618">
        <v>65935.25</v>
      </c>
      <c r="P2618" t="str">
        <f>$J2618&amp;""</f>
        <v>o</v>
      </c>
      <c r="Q2618" t="str">
        <f>$K2618&amp;""</f>
        <v>7/2</v>
      </c>
      <c r="R2618">
        <v>26</v>
      </c>
      <c r="AA2618" s="10">
        <f t="shared" si="3783"/>
        <v>2861.165</v>
      </c>
      <c r="AB2618" s="3" cm="1">
        <f t="array" ref="AB2618">100000000/Lvac(AA2618)</f>
        <v>34940.536764010911</v>
      </c>
      <c r="AC2618" s="28">
        <f t="shared" si="3784"/>
        <v>3.4950798014095659E-7</v>
      </c>
      <c r="AD2618" s="28">
        <f t="shared" si="3785"/>
        <v>2.862005259833357E-7</v>
      </c>
      <c r="AE2618" s="21">
        <f t="shared" si="3786"/>
        <v>34940.538701099031</v>
      </c>
      <c r="AF2618" s="10" cm="1">
        <f t="array" ref="AF2618">Lair(100000000/AE2618)</f>
        <v>2861.1648413706866</v>
      </c>
      <c r="AG2618" s="10">
        <f t="shared" si="3787"/>
        <v>1.1105998214715144E-2</v>
      </c>
      <c r="AH2618" s="10" t="b">
        <f t="shared" si="3782"/>
        <v>1</v>
      </c>
      <c r="AI2618" s="10">
        <f>$AF2618</f>
        <v>2861.1648413706866</v>
      </c>
      <c r="AJ2618" s="10">
        <f>AL2618/AK2618*AI2618</f>
        <v>8.1886688252531762E-3</v>
      </c>
      <c r="AK2618" s="16" cm="1">
        <f t="array" ref="AK2618">100000000/Lvac($AA2618)-0</f>
        <v>34940.536764010911</v>
      </c>
      <c r="AL2618" s="16">
        <f>MAX(0.1,0.007/$AA2618*$AE2618)</f>
        <v>0.1</v>
      </c>
      <c r="AM2618" s="10" cm="1">
        <f t="array" ref="AM2618">Lvac($AI2618)-$BA2618</f>
        <v>1.3212050055699365E-2</v>
      </c>
      <c r="AN2618" s="10">
        <f>$AK2618-($AX2618-$AW2618)</f>
        <v>-0.16323598908638814</v>
      </c>
      <c r="AO2618" s="3">
        <f>AM2618/AJ2618</f>
        <v>1.6134551705100708</v>
      </c>
      <c r="AP2618" s="3">
        <v>1.6328316499854298</v>
      </c>
      <c r="AS2618" s="3">
        <f t="shared" si="3789"/>
        <v>-3.2359890901716426E-3</v>
      </c>
      <c r="AT2618" s="3" cm="1">
        <f t="array" ref="AT2618">AS2618-(100000000/LvacE($A2618)-$E2618)</f>
        <v>-4.6452434617094696E-5</v>
      </c>
      <c r="AU2618" t="s">
        <v>4783</v>
      </c>
      <c r="AV2618" t="s">
        <v>4853</v>
      </c>
      <c r="AW2618" s="3">
        <v>30994.55</v>
      </c>
      <c r="AX2618" s="3">
        <v>65935.25</v>
      </c>
      <c r="AY2618" s="3"/>
      <c r="AZ2618" s="10" cm="1">
        <f t="array" ref="AZ2618">Lair(100000000/($AX2618-$AW2618))</f>
        <v>2861.1516325681887</v>
      </c>
      <c r="BA2618" s="10">
        <f>100000000/($AX2618-$AW2618)</f>
        <v>2861.9918891149864</v>
      </c>
      <c r="BB2618" s="12">
        <v>59700000</v>
      </c>
      <c r="BC2618" s="3">
        <v>0.28199999999999997</v>
      </c>
      <c r="BD2618" s="12" cm="1">
        <f t="array" ref="BD2618">SfromgA($BB2618,$BA2618,"")</f>
        <v>0.6907372654609889</v>
      </c>
      <c r="BE2618" s="29">
        <f>(10^MAX(0.05, -0.312925054856973*((LN($BD2618))^(1/3)) + 0.454808404431693)-1)*100</f>
        <v>378.03329054253726</v>
      </c>
      <c r="BG2618" s="3"/>
      <c r="BH2618" s="3"/>
      <c r="BI2618" s="12">
        <f>IF($BB2618="",$BF2618,$BB2618)</f>
        <v>59700000</v>
      </c>
      <c r="BJ2618" s="29">
        <f>IF($BB2618="",$BH2618,$BE2618)</f>
        <v>378.03329054253726</v>
      </c>
      <c r="BK2618" s="3">
        <f>LN(BN2618*100000000/($AX2618-$AW2618)/$BI2618)</f>
        <v>-7.6551556564664942</v>
      </c>
      <c r="BL2618" s="13">
        <f>EXP(BK$4341*$AX2618+BK$4342)*$BI2618/(100000000/($AX2618-$AW2618))</f>
        <v>15.638989576408541</v>
      </c>
      <c r="BM2618" s="3">
        <f t="shared" ref="BM2618" si="3890">LN(BL2618/$C2618)</f>
        <v>0.80385697888588514</v>
      </c>
      <c r="BN2618" s="16" cm="1">
        <f t="array" ref="BN2618">$C2618*EXP(poly_from_str(100000000/$E2618,BN$4342))</f>
        <v>9.8790247342174915</v>
      </c>
      <c r="BO2618" s="3">
        <f>LN($C2618)</f>
        <v>1.9459101490553132</v>
      </c>
      <c r="BP2618" s="13">
        <f>LN(BL2618/BN2618)</f>
        <v>0.45935333216527435</v>
      </c>
      <c r="BY2618">
        <v>9733</v>
      </c>
    </row>
    <row r="2619" spans="1:77" hidden="1" x14ac:dyDescent="0.25">
      <c r="A2619" t="s">
        <v>3325</v>
      </c>
      <c r="B2619" s="2" t="str">
        <f t="shared" si="3781"/>
        <v/>
      </c>
      <c r="C2619">
        <v>5</v>
      </c>
      <c r="D2619" t="s">
        <v>1155</v>
      </c>
      <c r="E2619">
        <v>34952.129999999997</v>
      </c>
      <c r="R2619">
        <v>26</v>
      </c>
      <c r="S2619" t="s">
        <v>22</v>
      </c>
      <c r="AA2619" s="10">
        <f t="shared" si="3783"/>
        <v>2860.2159999999999</v>
      </c>
      <c r="AB2619" s="3" cm="1">
        <f t="array" ref="AB2619">100000000/Lvac(AA2619)</f>
        <v>34952.129239357142</v>
      </c>
      <c r="AC2619" s="28">
        <f t="shared" si="3784"/>
        <v>3.4962394448531159E-7</v>
      </c>
      <c r="AD2619" s="28">
        <f t="shared" si="3785"/>
        <v>2.8610560265208968E-7</v>
      </c>
      <c r="AE2619" s="21">
        <f t="shared" si="3786"/>
        <v>34952.129694926327</v>
      </c>
      <c r="AF2619" s="10" cm="1">
        <f t="array" ref="AF2619">Lair(100000000/AE2619)</f>
        <v>2860.2159627179049</v>
      </c>
      <c r="AG2619" s="10">
        <f t="shared" si="3787"/>
        <v>1.1110050646412219E-2</v>
      </c>
      <c r="AH2619" s="10" t="b">
        <f t="shared" si="3782"/>
        <v>1</v>
      </c>
      <c r="AI2619" s="10">
        <f t="shared" si="3788"/>
        <v>2860.2159999999999</v>
      </c>
      <c r="AJ2619">
        <v>7.0000000000000001E-3</v>
      </c>
      <c r="AK2619" s="3" cm="1">
        <f t="array" ref="AK2619">100000000/Lvac($AA2619)</f>
        <v>34952.129239357142</v>
      </c>
      <c r="AL2619" s="21">
        <f t="shared" ref="AL2619:AL2625" si="3891">AJ2619/AI2619*AK2619</f>
        <v>8.5540709049771069E-2</v>
      </c>
      <c r="AM2619" s="21"/>
      <c r="AN2619" s="21"/>
      <c r="AO2619" s="21"/>
      <c r="AP2619" s="21"/>
      <c r="AS2619" s="3">
        <f t="shared" si="3789"/>
        <v>-7.6064285531174392E-4</v>
      </c>
      <c r="AT2619" s="3" cm="1">
        <f t="array" ref="AT2619">AS2619-(100000000/LvacE($A2619)-$E2619)</f>
        <v>-4.6385401219595224E-5</v>
      </c>
      <c r="BB2619"/>
      <c r="BC2619"/>
      <c r="BD2619"/>
      <c r="BE2619"/>
      <c r="BF2619"/>
      <c r="BG2619"/>
      <c r="BH2619"/>
      <c r="BI2619"/>
      <c r="BJ2619"/>
      <c r="BN2619" s="16" cm="1">
        <f t="array" ref="BN2619">$C2619*EXP(poly_from_str(100000000/$E2619,BN$4342))</f>
        <v>7.0315850749384641</v>
      </c>
      <c r="BO2619" s="16"/>
      <c r="BY2619">
        <v>6931</v>
      </c>
    </row>
    <row r="2620" spans="1:77" hidden="1" x14ac:dyDescent="0.25">
      <c r="A2620" t="s">
        <v>3326</v>
      </c>
      <c r="B2620" s="2" t="str">
        <f t="shared" si="3781"/>
        <v/>
      </c>
      <c r="C2620">
        <v>3</v>
      </c>
      <c r="E2620">
        <v>34954.35</v>
      </c>
      <c r="F2620">
        <v>27604</v>
      </c>
      <c r="G2620" t="s">
        <v>5</v>
      </c>
      <c r="H2620" s="5" t="s">
        <v>4</v>
      </c>
      <c r="I2620">
        <v>62558</v>
      </c>
      <c r="J2620" t="s">
        <v>3</v>
      </c>
      <c r="K2620" s="5" t="s">
        <v>16</v>
      </c>
      <c r="L2620">
        <v>27604.26</v>
      </c>
      <c r="M2620" t="str">
        <f t="shared" ref="M2620:M2621" si="3892">$G2620&amp;""</f>
        <v>e</v>
      </c>
      <c r="N2620" t="str">
        <f t="shared" ref="N2620:N2621" si="3893">$H2620&amp;""</f>
        <v>9/2</v>
      </c>
      <c r="O2620">
        <v>62558.67</v>
      </c>
      <c r="P2620" t="str">
        <f t="shared" ref="P2620:P2621" si="3894">$J2620&amp;""</f>
        <v>o</v>
      </c>
      <c r="Q2620" t="str">
        <f t="shared" ref="Q2620:Q2621" si="3895">$K2620&amp;""</f>
        <v>11/2</v>
      </c>
      <c r="R2620">
        <v>26</v>
      </c>
      <c r="AA2620" s="10">
        <f t="shared" si="3783"/>
        <v>2860.0340000000001</v>
      </c>
      <c r="AB2620" s="3" cm="1">
        <f t="array" ref="AB2620">100000000/Lvac(AA2620)</f>
        <v>34954.353332901715</v>
      </c>
      <c r="AC2620" s="28">
        <f t="shared" si="3784"/>
        <v>3.4964619301728579E-7</v>
      </c>
      <c r="AD2620" s="28">
        <f t="shared" si="3785"/>
        <v>2.8608739817787541E-7</v>
      </c>
      <c r="AE2620" s="21">
        <f t="shared" si="3786"/>
        <v>34954.351336534688</v>
      </c>
      <c r="AF2620" s="10" cm="1">
        <f t="array" ref="AF2620">Lair(100000000/AE2620)</f>
        <v>2860.0341633545058</v>
      </c>
      <c r="AG2620" s="10">
        <f t="shared" si="3787"/>
        <v>1.1110828286115079E-2</v>
      </c>
      <c r="AH2620" s="10" t="b">
        <f t="shared" si="3782"/>
        <v>1</v>
      </c>
      <c r="AI2620" s="10">
        <f t="shared" ref="AI2620:AI2621" si="3896">$AF2620</f>
        <v>2860.0341633545058</v>
      </c>
      <c r="AJ2620">
        <v>3.0000000000000001E-3</v>
      </c>
      <c r="AK2620" s="3" cm="1">
        <f t="array" ref="AK2620">100000000/Lvac($AA2620)</f>
        <v>34954.353332901715</v>
      </c>
      <c r="AL2620" s="21">
        <f t="shared" si="3891"/>
        <v>3.6664967622523886E-2</v>
      </c>
      <c r="AM2620" s="10" cm="1">
        <f t="array" ref="AM2620">Lvac($AI2620)-$BA2620</f>
        <v>4.8013624373197672E-3</v>
      </c>
      <c r="AN2620" s="10">
        <f t="shared" ref="AN2620:AN2621" si="3897">$AK2620-($AX2620-$AW2620)</f>
        <v>-5.6667098288016859E-2</v>
      </c>
      <c r="AO2620" s="3">
        <f t="shared" ref="AO2620:AO2621" si="3898">AM2620/AJ2620</f>
        <v>1.6004541457732557</v>
      </c>
      <c r="AP2620" s="3">
        <v>1.5459892577685725</v>
      </c>
      <c r="AS2620" s="3">
        <f t="shared" si="3789"/>
        <v>3.3329017169307917E-3</v>
      </c>
      <c r="AT2620" s="3" cm="1">
        <f t="array" ref="AT2620">AS2620-(100000000/LvacE($A2620)-$E2620)</f>
        <v>-4.6372500946745276E-5</v>
      </c>
      <c r="AU2620" t="s">
        <v>4713</v>
      </c>
      <c r="AV2620" t="s">
        <v>4816</v>
      </c>
      <c r="AW2620" s="3">
        <v>27604.26</v>
      </c>
      <c r="AX2620" s="3">
        <v>62558.67</v>
      </c>
      <c r="AY2620" s="3"/>
      <c r="AZ2620" s="10" cm="1">
        <f t="array" ref="AZ2620">Lair(100000000/($AX2620-$AW2620))</f>
        <v>2860.0293631721142</v>
      </c>
      <c r="BA2620" s="10">
        <f t="shared" ref="BA2620:BA2621" si="3899">100000000/($AX2620-$AW2620)</f>
        <v>2860.8693438109808</v>
      </c>
      <c r="BB2620" s="12">
        <v>12900000</v>
      </c>
      <c r="BC2620" s="3">
        <v>7.5999999999999998E-2</v>
      </c>
      <c r="BD2620" s="12" cm="1">
        <f t="array" ref="BD2620">SfromgA($BB2620,$BA2620,"")</f>
        <v>0.14907923042039375</v>
      </c>
      <c r="BE2620" s="29">
        <f t="shared" ref="BE2620:BE2621" si="3900">(10^MAX(0.05, -0.312925054856973*((LN($BD2620))^(1/3)) + 0.454808404431693)-1)*100</f>
        <v>595.99850888540584</v>
      </c>
      <c r="BG2620" s="3"/>
      <c r="BH2620" s="3"/>
      <c r="BI2620" s="12">
        <f t="shared" ref="BI2620:BI2621" si="3901">IF($BB2620="",$BF2620,$BB2620)</f>
        <v>12900000</v>
      </c>
      <c r="BJ2620" s="29">
        <f t="shared" ref="BJ2620:BJ2621" si="3902">IF($BB2620="",$BH2620,$BE2620)</f>
        <v>595.99850888540584</v>
      </c>
      <c r="BK2620" s="3">
        <f t="shared" ref="BK2620:BK2621" si="3903">LN(BN2620*100000000/($AX2620-$AW2620)/$BI2620)</f>
        <v>-6.9749484572454437</v>
      </c>
      <c r="BL2620" s="13">
        <f>EXP(BK$4341*$AX2620+BK$4342)*$BI2620/(100000000/($AX2620-$AW2620))</f>
        <v>4.3693217437011826</v>
      </c>
      <c r="BM2620" s="3">
        <f t="shared" ref="BM2620:BM2621" si="3904">LN(BL2620/$C2620)</f>
        <v>0.37599550100244183</v>
      </c>
      <c r="BN2620" s="16" cm="1">
        <f t="array" ref="BN2620">$C2620*EXP(poly_from_str(100000000/$E2620,BN$4342))</f>
        <v>4.2160918122179991</v>
      </c>
      <c r="BO2620" s="3">
        <f t="shared" ref="BO2620:BO2621" si="3905">LN($C2620)</f>
        <v>1.0986122886681098</v>
      </c>
      <c r="BP2620" s="13">
        <f>LN(BL2620/BN2620)</f>
        <v>3.5699201577051871E-2</v>
      </c>
      <c r="BY2620">
        <v>4156</v>
      </c>
    </row>
    <row r="2621" spans="1:77" hidden="1" x14ac:dyDescent="0.25">
      <c r="A2621" t="s">
        <v>3327</v>
      </c>
      <c r="B2621" s="2" t="str">
        <f t="shared" si="3781"/>
        <v/>
      </c>
      <c r="C2621">
        <v>1</v>
      </c>
      <c r="D2621" t="s">
        <v>14</v>
      </c>
      <c r="E2621">
        <v>34966.6</v>
      </c>
      <c r="F2621">
        <v>37011</v>
      </c>
      <c r="G2621" t="s">
        <v>5</v>
      </c>
      <c r="H2621" s="5" t="s">
        <v>18</v>
      </c>
      <c r="I2621">
        <v>71978</v>
      </c>
      <c r="J2621" t="s">
        <v>3</v>
      </c>
      <c r="K2621" s="5" t="s">
        <v>8</v>
      </c>
      <c r="L2621">
        <v>37011.919999999998</v>
      </c>
      <c r="M2621" t="str">
        <f t="shared" si="3892"/>
        <v>e</v>
      </c>
      <c r="N2621" t="str">
        <f t="shared" si="3893"/>
        <v>5/2</v>
      </c>
      <c r="O2621">
        <v>71978.52</v>
      </c>
      <c r="P2621" t="str">
        <f t="shared" si="3894"/>
        <v>o</v>
      </c>
      <c r="Q2621" t="str">
        <f t="shared" si="3895"/>
        <v>7/2</v>
      </c>
      <c r="R2621">
        <v>26</v>
      </c>
      <c r="AA2621" s="10">
        <f t="shared" si="3783"/>
        <v>2859.0320000000002</v>
      </c>
      <c r="AB2621" s="3" cm="1">
        <f t="array" ref="AB2621">100000000/Lvac(AA2621)</f>
        <v>34966.603138122242</v>
      </c>
      <c r="AC2621" s="28">
        <f t="shared" si="3784"/>
        <v>3.497687329137974E-7</v>
      </c>
      <c r="AD2621" s="28">
        <f t="shared" si="3785"/>
        <v>2.8598717354667856E-7</v>
      </c>
      <c r="AE2621" s="21">
        <f t="shared" si="3786"/>
        <v>34966.601257369373</v>
      </c>
      <c r="AF2621" s="10" cm="1">
        <f t="array" ref="AF2621">Lair(100000000/AE2621)</f>
        <v>2859.0321537864697</v>
      </c>
      <c r="AG2621" s="10">
        <f t="shared" si="3787"/>
        <v>1.1115112236960314E-2</v>
      </c>
      <c r="AH2621" s="10" t="b">
        <f t="shared" si="3782"/>
        <v>1</v>
      </c>
      <c r="AI2621" s="10">
        <f t="shared" si="3896"/>
        <v>2859.0321537864697</v>
      </c>
      <c r="AJ2621">
        <v>7.0000000000000001E-3</v>
      </c>
      <c r="AK2621" s="3" cm="1">
        <f t="array" ref="AK2621">100000000/Lvac($AA2621)</f>
        <v>34966.603138122242</v>
      </c>
      <c r="AL2621" s="21">
        <f t="shared" si="3891"/>
        <v>8.5611566712424023E-2</v>
      </c>
      <c r="AM2621" s="10" cm="1">
        <f t="array" ref="AM2621">Lvac($AI2621)-$BA2621</f>
        <v>-1.0283857500326121E-4</v>
      </c>
      <c r="AN2621" s="10">
        <f t="shared" si="3897"/>
        <v>3.1381222361233085E-3</v>
      </c>
      <c r="AO2621" s="3">
        <f t="shared" si="3898"/>
        <v>-1.4691225000465886E-2</v>
      </c>
      <c r="AP2621" s="3">
        <v>-3.6666120909753123E-2</v>
      </c>
      <c r="AS2621" s="3">
        <f t="shared" si="3789"/>
        <v>3.1381222433992662E-3</v>
      </c>
      <c r="AT2621" s="3" cm="1">
        <f t="array" ref="AT2621">AS2621-(100000000/LvacE($A2621)-$E2621)</f>
        <v>-4.6301262045744807E-5</v>
      </c>
      <c r="AU2621" t="s">
        <v>4763</v>
      </c>
      <c r="AV2621" t="s">
        <v>4711</v>
      </c>
      <c r="AW2621" s="3">
        <v>37011.919999999998</v>
      </c>
      <c r="AX2621" s="3">
        <v>71978.52</v>
      </c>
      <c r="AY2621" s="3"/>
      <c r="AZ2621" s="10" cm="1">
        <f t="array" ref="AZ2621">Lair(100000000/($AX2621-$AW2621))</f>
        <v>2859.0322565997726</v>
      </c>
      <c r="BA2621" s="10">
        <f t="shared" si="3899"/>
        <v>2859.871992129632</v>
      </c>
      <c r="BB2621" s="12">
        <v>3940000</v>
      </c>
      <c r="BC2621" s="3">
        <v>3.5000000000000003E-2</v>
      </c>
      <c r="BD2621" s="12" cm="1">
        <f t="array" ref="BD2621">SfromgA($BB2621,$BA2621,"")</f>
        <v>4.5485122152027789E-2</v>
      </c>
      <c r="BE2621" s="29">
        <f t="shared" si="3900"/>
        <v>713.97560165504376</v>
      </c>
      <c r="BG2621" s="3"/>
      <c r="BH2621" s="3"/>
      <c r="BI2621" s="12">
        <f t="shared" si="3901"/>
        <v>3940000</v>
      </c>
      <c r="BJ2621" s="29">
        <f t="shared" si="3902"/>
        <v>713.97560165504376</v>
      </c>
      <c r="BK2621" s="3">
        <f t="shared" si="3903"/>
        <v>-6.891614729375438</v>
      </c>
      <c r="BL2621" s="13">
        <f>EXP(BK$4341*$AX2621+BK$4342)*$BI2621/(100000000/($AX2621-$AW2621))</f>
        <v>0.65258637469477165</v>
      </c>
      <c r="BM2621" s="3">
        <f t="shared" si="3904"/>
        <v>-0.42681177353494293</v>
      </c>
      <c r="BN2621" s="16" cm="1">
        <f t="array" ref="BN2621">$C2621*EXP(poly_from_str(100000000/$E2621,BN$4342))</f>
        <v>1.4001010422927072</v>
      </c>
      <c r="BO2621" s="3">
        <f t="shared" si="3905"/>
        <v>0</v>
      </c>
      <c r="BP2621" s="13">
        <f>LN(BL2621/BN2621)</f>
        <v>-0.76335618061802479</v>
      </c>
      <c r="BY2621">
        <v>1381</v>
      </c>
    </row>
    <row r="2622" spans="1:77" hidden="1" x14ac:dyDescent="0.25">
      <c r="A2622" t="s">
        <v>3328</v>
      </c>
      <c r="B2622" s="2" t="str">
        <f t="shared" si="3781"/>
        <v/>
      </c>
      <c r="C2622">
        <v>2</v>
      </c>
      <c r="D2622" t="s">
        <v>143</v>
      </c>
      <c r="E2622">
        <v>34974.300000000003</v>
      </c>
      <c r="R2622">
        <v>26</v>
      </c>
      <c r="S2622" t="s">
        <v>22</v>
      </c>
      <c r="AA2622" s="10">
        <f t="shared" si="3783"/>
        <v>2858.4029999999998</v>
      </c>
      <c r="AB2622" s="3" cm="1">
        <f t="array" ref="AB2622">100000000/Lvac(AA2622)</f>
        <v>34974.297273491546</v>
      </c>
      <c r="AC2622" s="28">
        <f t="shared" si="3784"/>
        <v>3.4984570055377081E-7</v>
      </c>
      <c r="AD2622" s="28">
        <f t="shared" si="3785"/>
        <v>2.8592425808593472E-7</v>
      </c>
      <c r="AE2622" s="21">
        <f t="shared" si="3786"/>
        <v>34974.298908130448</v>
      </c>
      <c r="AF2622" s="10" cm="1">
        <f t="array" ref="AF2622">Lair(100000000/AE2622)</f>
        <v>2858.4028663967315</v>
      </c>
      <c r="AG2622" s="10">
        <f t="shared" si="3787"/>
        <v>1.1117803765510243E-2</v>
      </c>
      <c r="AH2622" s="10" t="b">
        <f t="shared" si="3782"/>
        <v>1</v>
      </c>
      <c r="AI2622" s="10">
        <f t="shared" si="3788"/>
        <v>2858.4029999999998</v>
      </c>
      <c r="AJ2622">
        <v>7.0000000000000001E-3</v>
      </c>
      <c r="AK2622" s="3" cm="1">
        <f t="array" ref="AK2622">100000000/Lvac($AA2622)</f>
        <v>34974.297273491546</v>
      </c>
      <c r="AL2622" s="21">
        <f t="shared" si="3891"/>
        <v>8.5649252717143395E-2</v>
      </c>
      <c r="AM2622" s="21"/>
      <c r="AN2622" s="21"/>
      <c r="AO2622" s="21"/>
      <c r="AP2622" s="21"/>
      <c r="AS2622" s="3">
        <f t="shared" si="3789"/>
        <v>-2.7265084572718479E-3</v>
      </c>
      <c r="AT2622" s="3" cm="1">
        <f t="array" ref="AT2622">AS2622-(100000000/LvacE($A2622)-$E2622)</f>
        <v>-4.6256340283434838E-5</v>
      </c>
      <c r="BB2622"/>
      <c r="BC2622"/>
      <c r="BD2622"/>
      <c r="BE2622"/>
      <c r="BF2622"/>
      <c r="BG2622"/>
      <c r="BH2622"/>
      <c r="BI2622"/>
      <c r="BJ2622"/>
      <c r="BN2622" s="16" cm="1">
        <f t="array" ref="BN2622">$C2622*EXP(poly_from_str(100000000/$E2622,BN$4342))</f>
        <v>2.7935794437145192</v>
      </c>
      <c r="BO2622" s="16"/>
      <c r="BY2622" t="e">
        <v>#N/A</v>
      </c>
    </row>
    <row r="2623" spans="1:77" hidden="1" x14ac:dyDescent="0.25">
      <c r="A2623" t="s">
        <v>3329</v>
      </c>
      <c r="B2623" s="2" t="str">
        <f t="shared" si="3781"/>
        <v/>
      </c>
      <c r="C2623">
        <v>4</v>
      </c>
      <c r="E2623">
        <v>34982.9</v>
      </c>
      <c r="F2623">
        <v>37011</v>
      </c>
      <c r="G2623" t="s">
        <v>5</v>
      </c>
      <c r="H2623" s="5" t="s">
        <v>18</v>
      </c>
      <c r="I2623">
        <v>71994</v>
      </c>
      <c r="J2623" t="s">
        <v>3</v>
      </c>
      <c r="K2623" s="5" t="s">
        <v>18</v>
      </c>
      <c r="L2623">
        <v>37011.919999999998</v>
      </c>
      <c r="M2623" t="str">
        <f t="shared" ref="M2623:M2624" si="3906">$G2623&amp;""</f>
        <v>e</v>
      </c>
      <c r="N2623" t="str">
        <f t="shared" ref="N2623:N2624" si="3907">$H2623&amp;""</f>
        <v>5/2</v>
      </c>
      <c r="O2623">
        <v>71994.81</v>
      </c>
      <c r="P2623" t="str">
        <f t="shared" ref="P2623:P2624" si="3908">$J2623&amp;""</f>
        <v>o</v>
      </c>
      <c r="Q2623" t="str">
        <f t="shared" ref="Q2623:Q2624" si="3909">$K2623&amp;""</f>
        <v>5/2</v>
      </c>
      <c r="R2623">
        <v>26</v>
      </c>
      <c r="AA2623" s="10">
        <f t="shared" si="3783"/>
        <v>2857.7</v>
      </c>
      <c r="AB2623" s="3" cm="1">
        <f t="array" ref="AB2623">100000000/Lvac(AA2623)</f>
        <v>34982.900609138625</v>
      </c>
      <c r="AC2623" s="28">
        <f t="shared" si="3784"/>
        <v>3.4993176330615535E-7</v>
      </c>
      <c r="AD2623" s="28">
        <f t="shared" si="3785"/>
        <v>2.8585394080751805E-7</v>
      </c>
      <c r="AE2623" s="21">
        <f t="shared" si="3786"/>
        <v>34982.900243794451</v>
      </c>
      <c r="AF2623" s="10" cm="1">
        <f t="array" ref="AF2623">Lair(100000000/AE2623)</f>
        <v>2857.7000298458424</v>
      </c>
      <c r="AG2623" s="10">
        <f t="shared" si="3787"/>
        <v>1.1120814047859928E-2</v>
      </c>
      <c r="AH2623" s="10" t="b">
        <f t="shared" si="3782"/>
        <v>1</v>
      </c>
      <c r="AI2623" s="10">
        <f t="shared" ref="AI2623:AI2624" si="3910">$AF2623</f>
        <v>2857.7000298458424</v>
      </c>
      <c r="AJ2623">
        <v>3.0000000000000001E-3</v>
      </c>
      <c r="AK2623" s="3" cm="1">
        <f t="array" ref="AK2623">100000000/Lvac($AA2623)</f>
        <v>34982.900609138625</v>
      </c>
      <c r="AL2623" s="21">
        <f t="shared" si="3891"/>
        <v>3.6724883903604573E-2</v>
      </c>
      <c r="AM2623" s="10" cm="1">
        <f t="array" ref="AM2623">Lvac($AI2623)-$BA2623</f>
        <v>-8.3704606549872551E-4</v>
      </c>
      <c r="AN2623" s="10">
        <f t="shared" ref="AN2623:AN2624" si="3911">$AK2623-($AX2623-$AW2623)</f>
        <v>1.0609138626023196E-2</v>
      </c>
      <c r="AO2623" s="3">
        <f t="shared" ref="AO2623:AO2624" si="3912">AM2623/AJ2623</f>
        <v>-0.27901535516624182</v>
      </c>
      <c r="AP2623" s="3">
        <v>-0.2889664143973884</v>
      </c>
      <c r="AS2623" s="3">
        <f t="shared" si="3789"/>
        <v>6.0913862398592755E-4</v>
      </c>
      <c r="AT2623" s="3" cm="1">
        <f t="array" ref="AT2623">AS2623-(100000000/LvacE($A2623)-$E2623)</f>
        <v>-4.6205947000999004E-5</v>
      </c>
      <c r="AU2623" t="s">
        <v>4763</v>
      </c>
      <c r="AV2623" t="s">
        <v>4895</v>
      </c>
      <c r="AW2623" s="3">
        <v>37011.919999999998</v>
      </c>
      <c r="AX2623" s="3">
        <v>71994.81</v>
      </c>
      <c r="AY2623" s="3"/>
      <c r="AZ2623" s="10" cm="1">
        <f t="array" ref="AZ2623">Lair(100000000/($AX2623-$AW2623))</f>
        <v>2857.7008666862362</v>
      </c>
      <c r="BA2623" s="10">
        <f t="shared" ref="BA2623:BA2624" si="3913">100000000/($AX2623-$AW2623)</f>
        <v>2858.5402749744235</v>
      </c>
      <c r="BB2623" s="12">
        <v>16300000</v>
      </c>
      <c r="BC2623" s="3">
        <v>6.7000000000000004E-2</v>
      </c>
      <c r="BD2623" s="12" cm="1">
        <f t="array" ref="BD2623">SfromgA($BB2623,$BA2623,"")</f>
        <v>0.18791173865106522</v>
      </c>
      <c r="BE2623" s="29">
        <f t="shared" ref="BE2623:BE2624" si="3914">(10^MAX(0.05, -0.312925054856973*((LN($BD2623))^(1/3)) + 0.454808404431693)-1)*100</f>
        <v>570.1952303741532</v>
      </c>
      <c r="BG2623" s="3"/>
      <c r="BH2623" s="3"/>
      <c r="BI2623" s="12">
        <f t="shared" ref="BI2623:BI2624" si="3915">IF($BB2623="",$BF2623,$BB2623)</f>
        <v>16300000</v>
      </c>
      <c r="BJ2623" s="29">
        <f t="shared" ref="BJ2623:BJ2624" si="3916">IF($BB2623="",$BH2623,$BE2623)</f>
        <v>570.1952303741532</v>
      </c>
      <c r="BK2623" s="3">
        <f t="shared" ref="BK2623:BK2624" si="3917">LN(BN2623*100000000/($AX2623-$AW2623)/$BI2623)</f>
        <v>-6.9307916870566748</v>
      </c>
      <c r="BL2623" s="13">
        <f>EXP(BK$4341*$AX2623+BK$4342)*$BI2623/(100000000/($AX2623-$AW2623))</f>
        <v>2.6977029696135268</v>
      </c>
      <c r="BM2623" s="3">
        <f t="shared" ref="BM2623:BM2624" si="3918">LN(BL2623/$C2623)</f>
        <v>-0.39389370219945896</v>
      </c>
      <c r="BN2623" s="16" cm="1">
        <f t="array" ref="BN2623">$C2623*EXP(poly_from_str(100000000/$E2623,BN$4342))</f>
        <v>5.5723540708920565</v>
      </c>
      <c r="BO2623" s="3">
        <f t="shared" ref="BO2623:BO2624" si="3919">LN($C2623)</f>
        <v>1.3862943611198906</v>
      </c>
      <c r="BP2623" s="13">
        <f t="shared" ref="BP2623:BP2624" si="3920">LN(BL2623/BN2623)</f>
        <v>-0.72541693964660248</v>
      </c>
      <c r="BY2623">
        <v>5498</v>
      </c>
    </row>
    <row r="2624" spans="1:77" hidden="1" x14ac:dyDescent="0.25">
      <c r="A2624" t="s">
        <v>3330</v>
      </c>
      <c r="B2624" s="2" t="str">
        <f t="shared" si="3781"/>
        <v/>
      </c>
      <c r="C2624">
        <v>3</v>
      </c>
      <c r="E2624">
        <v>34984.79</v>
      </c>
      <c r="F2624">
        <v>39120</v>
      </c>
      <c r="G2624" t="s">
        <v>5</v>
      </c>
      <c r="H2624" s="5" t="s">
        <v>19</v>
      </c>
      <c r="I2624">
        <v>74105</v>
      </c>
      <c r="J2624" t="s">
        <v>3</v>
      </c>
      <c r="K2624" s="5" t="s">
        <v>18</v>
      </c>
      <c r="L2624">
        <v>39120.49</v>
      </c>
      <c r="M2624" t="str">
        <f t="shared" si="3906"/>
        <v>e</v>
      </c>
      <c r="N2624" t="str">
        <f t="shared" si="3907"/>
        <v>3/2</v>
      </c>
      <c r="O2624">
        <v>74105.2</v>
      </c>
      <c r="P2624" t="str">
        <f t="shared" si="3908"/>
        <v>o</v>
      </c>
      <c r="Q2624" t="str">
        <f t="shared" si="3909"/>
        <v>5/2</v>
      </c>
      <c r="R2624">
        <v>26</v>
      </c>
      <c r="AA2624" s="10">
        <f t="shared" si="3783"/>
        <v>2857.5459999999998</v>
      </c>
      <c r="AB2624" s="3" cm="1">
        <f t="array" ref="AB2624">100000000/Lvac(AA2624)</f>
        <v>34984.785831055226</v>
      </c>
      <c r="AC2624" s="28">
        <f t="shared" si="3784"/>
        <v>3.4995062196724043E-7</v>
      </c>
      <c r="AD2624" s="28">
        <f t="shared" si="3785"/>
        <v>2.8583853702266259E-7</v>
      </c>
      <c r="AE2624" s="21">
        <f t="shared" si="3786"/>
        <v>34984.788331686461</v>
      </c>
      <c r="AF2624" s="10" cm="1">
        <f t="array" ref="AF2624">Lair(100000000/AE2624)</f>
        <v>2857.5457957394678</v>
      </c>
      <c r="AG2624" s="10">
        <f t="shared" si="3787"/>
        <v>1.112147378048424E-2</v>
      </c>
      <c r="AH2624" s="10" t="b">
        <f t="shared" si="3782"/>
        <v>1</v>
      </c>
      <c r="AI2624" s="10">
        <f t="shared" si="3910"/>
        <v>2857.5457957394678</v>
      </c>
      <c r="AJ2624">
        <v>3.0000000000000001E-3</v>
      </c>
      <c r="AK2624" s="3" cm="1">
        <f t="array" ref="AK2624">100000000/Lvac($AA2624)</f>
        <v>34984.785831055226</v>
      </c>
      <c r="AL2624" s="21">
        <f t="shared" si="3891"/>
        <v>3.6728845308323703E-2</v>
      </c>
      <c r="AM2624" s="10" cm="1">
        <f t="array" ref="AM2624">Lvac($AI2624)-$BA2624</f>
        <v>9.5334357547471882E-4</v>
      </c>
      <c r="AN2624" s="10">
        <f t="shared" si="3911"/>
        <v>-1.4168944770062808E-2</v>
      </c>
      <c r="AO2624" s="3">
        <f t="shared" si="3912"/>
        <v>0.31778119182490627</v>
      </c>
      <c r="AP2624" s="3">
        <v>0.38588476930575172</v>
      </c>
      <c r="AS2624" s="3">
        <f t="shared" si="3789"/>
        <v>-4.1689447753014974E-3</v>
      </c>
      <c r="AT2624" s="3" cm="1">
        <f t="array" ref="AT2624">AS2624-(100000000/LvacE($A2624)-$E2624)</f>
        <v>-4.6194880269467831E-5</v>
      </c>
      <c r="AU2624" t="s">
        <v>4728</v>
      </c>
      <c r="AV2624" t="s">
        <v>4935</v>
      </c>
      <c r="AW2624" s="3">
        <v>39120.400000000001</v>
      </c>
      <c r="AX2624" s="3">
        <v>74105.2</v>
      </c>
      <c r="AY2624" s="3"/>
      <c r="AZ2624" s="10" cm="1">
        <f t="array" ref="AZ2624">Lair(100000000/($AX2624-$AW2624))</f>
        <v>2857.5448426301359</v>
      </c>
      <c r="BA2624" s="10">
        <f t="shared" si="3913"/>
        <v>2858.3842125723177</v>
      </c>
      <c r="BB2624" s="12">
        <v>17000000</v>
      </c>
      <c r="BC2624" s="3">
        <v>0.125</v>
      </c>
      <c r="BD2624" s="12" cm="1">
        <f t="array" ref="BD2624">SfromgA($BB2624,$BA2624,"")</f>
        <v>0.19594947074819374</v>
      </c>
      <c r="BE2624" s="29">
        <f t="shared" si="3914"/>
        <v>565.38570679818099</v>
      </c>
      <c r="BG2624" s="3"/>
      <c r="BH2624" s="3"/>
      <c r="BI2624" s="12">
        <f t="shared" si="3915"/>
        <v>17000000</v>
      </c>
      <c r="BJ2624" s="29">
        <f t="shared" si="3916"/>
        <v>565.38570679818099</v>
      </c>
      <c r="BK2624" s="3">
        <f t="shared" si="3917"/>
        <v>-7.2611609318738575</v>
      </c>
      <c r="BL2624" s="13">
        <f>EXP(BK$4341*$AX2624+BK$4342)*$BI2624/(100000000/($AX2624-$AW2624))</f>
        <v>2.3968508608806873</v>
      </c>
      <c r="BM2624" s="3">
        <f t="shared" si="3918"/>
        <v>-0.22445655422510483</v>
      </c>
      <c r="BN2624" s="16" cm="1">
        <f t="array" ref="BN2624">$C2624*EXP(poly_from_str(100000000/$E2624,BN$4342))</f>
        <v>4.176824156625961</v>
      </c>
      <c r="BO2624" s="3">
        <f t="shared" si="3919"/>
        <v>1.0986122886681098</v>
      </c>
      <c r="BP2624" s="13">
        <f t="shared" si="3920"/>
        <v>-0.55539545217917474</v>
      </c>
      <c r="BY2624">
        <v>4122</v>
      </c>
    </row>
    <row r="2625" spans="1:77" hidden="1" x14ac:dyDescent="0.25">
      <c r="A2625" t="s">
        <v>3331</v>
      </c>
      <c r="B2625" s="2" t="str">
        <f t="shared" si="3781"/>
        <v/>
      </c>
      <c r="C2625">
        <v>1</v>
      </c>
      <c r="E2625">
        <v>35009.919999999998</v>
      </c>
      <c r="R2625">
        <v>26</v>
      </c>
      <c r="S2625" t="s">
        <v>22</v>
      </c>
      <c r="AA2625" s="10">
        <f t="shared" si="3783"/>
        <v>2855.4940000000001</v>
      </c>
      <c r="AB2625" s="3" cm="1">
        <f t="array" ref="AB2625">100000000/Lvac(AA2625)</f>
        <v>35009.92520567037</v>
      </c>
      <c r="AC2625" s="28">
        <f t="shared" si="3784"/>
        <v>3.502021016328523E-7</v>
      </c>
      <c r="AD2625" s="28">
        <f t="shared" si="3785"/>
        <v>2.856332865966921E-7</v>
      </c>
      <c r="AE2625" s="21">
        <f t="shared" si="3786"/>
        <v>35009.922079597352</v>
      </c>
      <c r="AF2625" s="10" cm="1">
        <f t="array" ref="AF2625">Lair(100000000/AE2625)</f>
        <v>2855.4942549823336</v>
      </c>
      <c r="AG2625" s="10">
        <f t="shared" si="3787"/>
        <v>1.1130274692517365E-2</v>
      </c>
      <c r="AH2625" s="10" t="b">
        <f t="shared" si="3782"/>
        <v>1</v>
      </c>
      <c r="AI2625" s="10">
        <f t="shared" si="3788"/>
        <v>2855.4940000000001</v>
      </c>
      <c r="AJ2625">
        <v>3.0000000000000001E-3</v>
      </c>
      <c r="AK2625" s="3" cm="1">
        <f t="array" ref="AK2625">100000000/Lvac($AA2625)</f>
        <v>35009.92520567037</v>
      </c>
      <c r="AL2625" s="21">
        <f t="shared" si="3891"/>
        <v>3.6781648155104193E-2</v>
      </c>
      <c r="AM2625" s="21"/>
      <c r="AN2625" s="21"/>
      <c r="AO2625" s="21"/>
      <c r="AP2625" s="21"/>
      <c r="AS2625" s="3">
        <f t="shared" si="3789"/>
        <v>5.2056703716516495E-3</v>
      </c>
      <c r="AT2625" s="3" cm="1">
        <f t="array" ref="AT2625">AS2625-(100000000/LvacE($A2625)-$E2625)</f>
        <v>-4.6046530769672245E-5</v>
      </c>
      <c r="BB2625"/>
      <c r="BC2625"/>
      <c r="BD2625"/>
      <c r="BE2625"/>
      <c r="BF2625"/>
      <c r="BG2625"/>
      <c r="BH2625"/>
      <c r="BI2625"/>
      <c r="BJ2625"/>
      <c r="BN2625" s="16" cm="1">
        <f t="array" ref="BN2625">$C2625*EXP(poly_from_str(100000000/$E2625,BN$4342))</f>
        <v>1.3814412172589783</v>
      </c>
      <c r="BO2625" s="16"/>
      <c r="BY2625" t="e">
        <v>#N/A</v>
      </c>
    </row>
    <row r="2626" spans="1:77" hidden="1" x14ac:dyDescent="0.25">
      <c r="A2626" t="s">
        <v>3332</v>
      </c>
      <c r="B2626" s="2" t="str">
        <f t="shared" ref="B2626:B2689" si="3921">IF(OR(A2626=A2625,A2626=A2627),IF(B2625="",1,B2625+1),"")</f>
        <v/>
      </c>
      <c r="C2626">
        <v>3</v>
      </c>
      <c r="D2626" t="s">
        <v>170</v>
      </c>
      <c r="E2626">
        <v>35037.46</v>
      </c>
      <c r="R2626">
        <v>26</v>
      </c>
      <c r="S2626" t="s">
        <v>22</v>
      </c>
      <c r="AA2626" s="10">
        <f t="shared" si="3783"/>
        <v>2853.25</v>
      </c>
      <c r="AB2626" s="3" cm="1">
        <f t="array" ref="AB2626">100000000/Lvac(AA2626)</f>
        <v>35037.458191672828</v>
      </c>
      <c r="AC2626" s="28">
        <f t="shared" si="3784"/>
        <v>3.5047752562866909E-7</v>
      </c>
      <c r="AD2626" s="28">
        <f t="shared" si="3785"/>
        <v>2.8540883146531015E-7</v>
      </c>
      <c r="AE2626" s="21">
        <f t="shared" si="3786"/>
        <v>35037.459278960625</v>
      </c>
      <c r="AF2626" s="10" cm="1">
        <f t="array" ref="AF2626">Lair(100000000/AE2626)</f>
        <v>2853.2499114532466</v>
      </c>
      <c r="AG2626" s="10">
        <f t="shared" si="3787"/>
        <v>1.1139920825667718E-2</v>
      </c>
      <c r="AH2626" s="10" t="b">
        <f t="shared" ref="AH2626:AH2689" si="3922">ABS(AE2626-AB2626)&lt;AG2626</f>
        <v>1</v>
      </c>
      <c r="AI2626" s="10">
        <f>100000000/AK2626</f>
        <v>2854.1290443348712</v>
      </c>
      <c r="AJ2626" s="10">
        <f>AL2626/AK2626*AI2626</f>
        <v>4.0730263008579425E-2</v>
      </c>
      <c r="AK2626" s="16" cm="1">
        <f t="array" ref="AK2626">100000000/Lvac($AA2626)-0.5</f>
        <v>35036.958191672828</v>
      </c>
      <c r="AL2626" s="22">
        <v>0.5</v>
      </c>
      <c r="AM2626" s="22"/>
      <c r="AN2626" s="22"/>
      <c r="AO2626" s="22"/>
      <c r="AP2626" s="22"/>
      <c r="AS2626" s="3">
        <f t="shared" si="3789"/>
        <v>-1.8083271716022864E-3</v>
      </c>
      <c r="AT2626" s="3" cm="1">
        <f t="array" ref="AT2626">AS2626-(100000000/LvacE($A2626)-$E2626)</f>
        <v>-4.5882377889938653E-5</v>
      </c>
      <c r="BB2626"/>
      <c r="BC2626"/>
      <c r="BD2626"/>
      <c r="BE2626"/>
      <c r="BF2626"/>
      <c r="BG2626"/>
      <c r="BH2626"/>
      <c r="BI2626"/>
      <c r="BJ2626"/>
      <c r="BN2626" s="16" cm="1">
        <f t="array" ref="BN2626">$C2626*EXP(poly_from_str(100000000/$E2626,BN$4342))</f>
        <v>4.1086281935744688</v>
      </c>
      <c r="BO2626" s="16"/>
      <c r="BY2626">
        <v>4062</v>
      </c>
    </row>
    <row r="2627" spans="1:77" hidden="1" x14ac:dyDescent="0.25">
      <c r="A2627" t="s">
        <v>3333</v>
      </c>
      <c r="B2627" s="2" t="str">
        <f t="shared" si="3921"/>
        <v/>
      </c>
      <c r="C2627">
        <v>3</v>
      </c>
      <c r="E2627">
        <v>35048</v>
      </c>
      <c r="F2627">
        <v>28720</v>
      </c>
      <c r="G2627" t="s">
        <v>5</v>
      </c>
      <c r="H2627" s="5" t="s">
        <v>4</v>
      </c>
      <c r="I2627">
        <v>63768</v>
      </c>
      <c r="J2627" t="s">
        <v>3</v>
      </c>
      <c r="K2627" s="5" t="s">
        <v>8</v>
      </c>
      <c r="L2627">
        <v>28720.71</v>
      </c>
      <c r="M2627" t="str">
        <f>$G2627&amp;""</f>
        <v>e</v>
      </c>
      <c r="N2627" t="str">
        <f>$H2627&amp;""</f>
        <v>9/2</v>
      </c>
      <c r="O2627">
        <v>63768.66</v>
      </c>
      <c r="P2627" t="str">
        <f>$J2627&amp;""</f>
        <v>o</v>
      </c>
      <c r="Q2627" t="str">
        <f>$K2627&amp;""</f>
        <v>7/2</v>
      </c>
      <c r="R2627">
        <v>26</v>
      </c>
      <c r="AA2627" s="10">
        <f t="shared" ref="AA2627:AA2690" si="3923">ROUND($A2627,3)+0</f>
        <v>2852.3919999999998</v>
      </c>
      <c r="AB2627" s="3" cm="1">
        <f t="array" ref="AB2627">100000000/Lvac(AA2627)</f>
        <v>35047.996957409676</v>
      </c>
      <c r="AC2627" s="28">
        <f t="shared" ref="AC2627:AC2690" si="3924">0.001/AA2627</f>
        <v>3.5058294932814285E-7</v>
      </c>
      <c r="AD2627" s="28">
        <f t="shared" ref="AD2627:AD2690" si="3925">0.01/AB2627</f>
        <v>2.8532301038920997E-7</v>
      </c>
      <c r="AE2627" s="21">
        <f t="shared" ref="AE2627:AE2690" si="3926">($AB2627/$AC2627^2+$E2627/$AD2627^2)/(1/$AC2627^2+1/$AD2627^2)</f>
        <v>35047.998787696823</v>
      </c>
      <c r="AF2627" s="10" cm="1">
        <f t="array" ref="AF2627">Lair(100000000/AE2627)</f>
        <v>2852.3918510343487</v>
      </c>
      <c r="AG2627" s="10">
        <f t="shared" ref="AG2627:AG2690" si="3927">0.0005/$AA2627*AB2627+0.005</f>
        <v>1.114361507068623E-2</v>
      </c>
      <c r="AH2627" s="10" t="b">
        <f t="shared" si="3922"/>
        <v>1</v>
      </c>
      <c r="AI2627" s="10">
        <f>$AF2627</f>
        <v>2852.3918510343487</v>
      </c>
      <c r="AJ2627">
        <v>3.0000000000000001E-3</v>
      </c>
      <c r="AK2627" s="3" cm="1">
        <f t="array" ref="AK2627">100000000/Lvac($AA2627)</f>
        <v>35047.996957409676</v>
      </c>
      <c r="AL2627" s="21">
        <f t="shared" ref="AL2627:AL2628" si="3928">AJ2627/AI2627*AK2627</f>
        <v>3.6861692349212535E-2</v>
      </c>
      <c r="AM2627" s="10" cm="1">
        <f t="array" ref="AM2627">Lvac($AI2627)-$BA2627</f>
        <v>-3.9717734703117458E-3</v>
      </c>
      <c r="AN2627" s="10">
        <f>$AK2627-($AX2627-$AW2627)</f>
        <v>4.6957409671449568E-2</v>
      </c>
      <c r="AO2627" s="3">
        <f>AM2627/AJ2627</f>
        <v>-1.3239244901039153</v>
      </c>
      <c r="AP2627" s="3">
        <v>-1.2742570761474781</v>
      </c>
      <c r="AS2627" s="3">
        <f t="shared" ref="AS2627:AS2690" si="3929">$AB2627-$E2627</f>
        <v>-3.0425903241848573E-3</v>
      </c>
      <c r="AT2627" s="3" cm="1">
        <f t="array" ref="AT2627">AS2627-(100000000/LvacE($A2627)-$E2627)</f>
        <v>-4.5819084334652871E-5</v>
      </c>
      <c r="AU2627" t="s">
        <v>4703</v>
      </c>
      <c r="AV2627" t="s">
        <v>4845</v>
      </c>
      <c r="AW2627" s="3">
        <v>28720.71</v>
      </c>
      <c r="AX2627" s="3">
        <v>63768.66</v>
      </c>
      <c r="AY2627" s="3"/>
      <c r="AZ2627" s="10" cm="1">
        <f t="array" ref="AZ2627">Lair(100000000/($AX2627-$AW2627))</f>
        <v>2852.3958218324688</v>
      </c>
      <c r="BA2627" s="10">
        <f>100000000/($AX2627-$AW2627)</f>
        <v>2853.233926663328</v>
      </c>
      <c r="BB2627" s="12">
        <v>39900000</v>
      </c>
      <c r="BC2627" s="3">
        <v>2.9000000000000001E-2</v>
      </c>
      <c r="BD2627" s="12" cm="1">
        <f t="array" ref="BD2627">SfromgA($BB2627,$BA2627,"")</f>
        <v>0.45742341700484929</v>
      </c>
      <c r="BE2627" s="29">
        <f>(10^MAX(0.05, -0.312925054856973*((LN($BD2627))^(1/3)) + 0.454808404431693)-1)*100</f>
        <v>453.50934456583872</v>
      </c>
      <c r="BG2627" s="3"/>
      <c r="BH2627" s="3"/>
      <c r="BI2627" s="12">
        <f>IF($BB2627="",$BF2627,$BB2627)</f>
        <v>39900000</v>
      </c>
      <c r="BJ2627" s="29">
        <f>IF($BB2627="",$BH2627,$BE2627)</f>
        <v>453.50934456583872</v>
      </c>
      <c r="BK2627" s="3">
        <f>LN(BN2627*100000000/($AX2627-$AW2627)/$BI2627)</f>
        <v>-8.1359247670929271</v>
      </c>
      <c r="BL2627" s="13">
        <f>EXP(BK$4341*$AX2627+BK$4342)*$BI2627/(100000000/($AX2627-$AW2627))</f>
        <v>12.360353580943604</v>
      </c>
      <c r="BM2627" s="3">
        <f t="shared" ref="BM2627" si="3930">LN(BL2627/$C2627)</f>
        <v>1.4158817698247261</v>
      </c>
      <c r="BN2627" s="16" cm="1">
        <f t="array" ref="BN2627">$C2627*EXP(poly_from_str(100000000/$E2627,BN$4342))</f>
        <v>4.0949469962500702</v>
      </c>
      <c r="BO2627" s="3">
        <f>LN($C2627)</f>
        <v>1.0986122886681098</v>
      </c>
      <c r="BP2627" s="13">
        <f>LN(BL2627/BN2627)</f>
        <v>1.1047402848002477</v>
      </c>
      <c r="BY2627">
        <v>4050</v>
      </c>
    </row>
    <row r="2628" spans="1:77" hidden="1" x14ac:dyDescent="0.25">
      <c r="A2628" t="s">
        <v>3334</v>
      </c>
      <c r="B2628" s="2" t="str">
        <f t="shared" si="3921"/>
        <v/>
      </c>
      <c r="C2628">
        <v>0</v>
      </c>
      <c r="E2628">
        <v>35058.800000000003</v>
      </c>
      <c r="R2628">
        <v>26</v>
      </c>
      <c r="S2628" t="s">
        <v>22</v>
      </c>
      <c r="AA2628" s="10">
        <f t="shared" si="3923"/>
        <v>2851.5129999999999</v>
      </c>
      <c r="AB2628" s="3" cm="1">
        <f t="array" ref="AB2628">100000000/Lvac(AA2628)</f>
        <v>35058.800241215453</v>
      </c>
      <c r="AC2628" s="28">
        <f t="shared" si="3924"/>
        <v>3.5069101911862232E-7</v>
      </c>
      <c r="AD2628" s="28">
        <f t="shared" si="3925"/>
        <v>2.8523508879929973E-7</v>
      </c>
      <c r="AE2628" s="21">
        <f t="shared" si="3926"/>
        <v>35058.800096039689</v>
      </c>
      <c r="AF2628" s="10" cm="1">
        <f t="array" ref="AF2628">Lair(100000000/AE2628)</f>
        <v>2851.5130118084626</v>
      </c>
      <c r="AG2628" s="10">
        <f t="shared" si="3927"/>
        <v>1.1147403192834025E-2</v>
      </c>
      <c r="AH2628" s="10" t="b">
        <f t="shared" si="3922"/>
        <v>1</v>
      </c>
      <c r="AI2628" s="10">
        <f t="shared" ref="AI2628:AI2690" si="3931">$AA2628</f>
        <v>2851.5129999999999</v>
      </c>
      <c r="AJ2628">
        <v>3.0000000000000001E-3</v>
      </c>
      <c r="AK2628" s="3" cm="1">
        <f t="array" ref="AK2628">100000000/Lvac($AA2628)</f>
        <v>35058.800241215453</v>
      </c>
      <c r="AL2628" s="21">
        <f t="shared" si="3928"/>
        <v>3.6884419157004147E-2</v>
      </c>
      <c r="AM2628" s="21"/>
      <c r="AN2628" s="21"/>
      <c r="AO2628" s="21"/>
      <c r="AP2628" s="21"/>
      <c r="AS2628" s="3">
        <f t="shared" si="3929"/>
        <v>2.4121544993249699E-4</v>
      </c>
      <c r="AT2628" s="3" cm="1">
        <f t="array" ref="AT2628">AS2628-(100000000/LvacE($A2628)-$E2628)</f>
        <v>-4.5753920858260244E-5</v>
      </c>
      <c r="BB2628"/>
      <c r="BC2628"/>
      <c r="BD2628"/>
      <c r="BE2628"/>
      <c r="BF2628"/>
      <c r="BG2628"/>
      <c r="BH2628"/>
      <c r="BI2628"/>
      <c r="BJ2628"/>
      <c r="BN2628" s="16" cm="1">
        <f t="array" ref="BN2628">$C2628*EXP(poly_from_str(100000000/$E2628,BN$4342))</f>
        <v>0</v>
      </c>
      <c r="BO2628" s="16"/>
      <c r="BY2628" t="e">
        <v>#N/A</v>
      </c>
    </row>
    <row r="2629" spans="1:77" hidden="1" x14ac:dyDescent="0.25">
      <c r="A2629" t="s">
        <v>3335</v>
      </c>
      <c r="B2629" s="2" t="str">
        <f t="shared" si="3921"/>
        <v/>
      </c>
      <c r="C2629">
        <v>6</v>
      </c>
      <c r="D2629" t="s">
        <v>170</v>
      </c>
      <c r="E2629">
        <v>35059.129999999997</v>
      </c>
      <c r="F2629">
        <v>33466</v>
      </c>
      <c r="G2629" t="s">
        <v>5</v>
      </c>
      <c r="H2629" s="5" t="s">
        <v>16</v>
      </c>
      <c r="I2629">
        <v>68525</v>
      </c>
      <c r="J2629" t="s">
        <v>3</v>
      </c>
      <c r="K2629" s="5" t="s">
        <v>16</v>
      </c>
      <c r="L2629">
        <v>33466.410000000003</v>
      </c>
      <c r="M2629" t="str">
        <f>$G2629&amp;""</f>
        <v>e</v>
      </c>
      <c r="N2629" t="str">
        <f>$H2629&amp;""</f>
        <v>11/2</v>
      </c>
      <c r="O2629">
        <v>68525.62</v>
      </c>
      <c r="P2629" t="str">
        <f>$J2629&amp;""</f>
        <v>o</v>
      </c>
      <c r="Q2629" t="str">
        <f>$K2629&amp;""</f>
        <v>11/2</v>
      </c>
      <c r="R2629">
        <v>26</v>
      </c>
      <c r="AA2629" s="10">
        <f t="shared" si="3923"/>
        <v>2851.4859999999999</v>
      </c>
      <c r="AB2629" s="3" cm="1">
        <f t="array" ref="AB2629">100000000/Lvac(AA2629)</f>
        <v>35059.132188124124</v>
      </c>
      <c r="AC2629" s="28">
        <f t="shared" si="3924"/>
        <v>3.50694339723218E-7</v>
      </c>
      <c r="AD2629" s="28">
        <f t="shared" si="3925"/>
        <v>2.8523238813616113E-7</v>
      </c>
      <c r="AE2629" s="21">
        <f t="shared" si="3926"/>
        <v>35059.130871179535</v>
      </c>
      <c r="AF2629" s="10" cm="1">
        <f t="array" ref="AF2629">Lair(100000000/AE2629)</f>
        <v>2851.4861071170349</v>
      </c>
      <c r="AG2629" s="10">
        <f t="shared" si="3927"/>
        <v>1.1147519606991604E-2</v>
      </c>
      <c r="AH2629" s="10" t="b">
        <f t="shared" si="3922"/>
        <v>1</v>
      </c>
      <c r="AI2629" s="10">
        <f>$AF2629</f>
        <v>2851.4861071170349</v>
      </c>
      <c r="AJ2629" s="10">
        <f>AL2629/AK2629*AI2629</f>
        <v>8.133361920700773E-3</v>
      </c>
      <c r="AK2629" s="16" cm="1">
        <f t="array" ref="AK2629">100000000/Lvac($AA2629)-0</f>
        <v>35059.132188124124</v>
      </c>
      <c r="AL2629" s="16">
        <f>MAX(0.1,0.007/$AA2629*$AE2629)</f>
        <v>0.1</v>
      </c>
      <c r="AM2629" s="10" cm="1">
        <f t="array" ref="AM2629">Lvac($AI2629)-$BA2629</f>
        <v>6.4377101698482875E-3</v>
      </c>
      <c r="AN2629" s="10">
        <f>$AK2629-($AX2629-$AW2629)</f>
        <v>-7.7811875868064817E-2</v>
      </c>
      <c r="AO2629" s="3">
        <f>AM2629/AJ2629</f>
        <v>0.79151896013175471</v>
      </c>
      <c r="AP2629" s="3">
        <v>0.77834567376884067</v>
      </c>
      <c r="AS2629" s="3">
        <f t="shared" si="3929"/>
        <v>2.1881241264054552E-3</v>
      </c>
      <c r="AT2629" s="3" cm="1">
        <f t="array" ref="AT2629">AS2629-(100000000/LvacE($A2629)-$E2629)</f>
        <v>-4.575191269395873E-5</v>
      </c>
      <c r="AU2629" t="s">
        <v>4769</v>
      </c>
      <c r="AV2629" t="s">
        <v>4864</v>
      </c>
      <c r="AW2629" s="3">
        <v>33466.410000000003</v>
      </c>
      <c r="AX2629" s="3">
        <v>68525.62</v>
      </c>
      <c r="AY2629" s="3"/>
      <c r="AZ2629" s="10" cm="1">
        <f t="array" ref="AZ2629">Lair(100000000/($AX2629-$AW2629))</f>
        <v>2851.47967098762</v>
      </c>
      <c r="BA2629" s="10">
        <f>100000000/($AX2629-$AW2629)</f>
        <v>2852.3175507947849</v>
      </c>
      <c r="BB2629" s="12">
        <v>48800000</v>
      </c>
      <c r="BC2629" s="3">
        <v>0.39500000000000002</v>
      </c>
      <c r="BD2629" s="12" cm="1">
        <f t="array" ref="BD2629">SfromgA($BB2629,$BA2629,"")</f>
        <v>0.55891633757786385</v>
      </c>
      <c r="BE2629" s="29">
        <f>(10^MAX(0.05, -0.312925054856973*((LN($BD2629))^(1/3)) + 0.454808404431693)-1)*100</f>
        <v>420.04014339748858</v>
      </c>
      <c r="BG2629" s="3"/>
      <c r="BH2629" s="3"/>
      <c r="BI2629" s="12">
        <f>IF($BB2629="",$BF2629,$BB2629)</f>
        <v>48800000</v>
      </c>
      <c r="BJ2629" s="29">
        <f>IF($BB2629="",$BH2629,$BE2629)</f>
        <v>420.04014339748858</v>
      </c>
      <c r="BK2629" s="3">
        <f>LN(BN2629*100000000/($AX2629-$AW2629)/$BI2629)</f>
        <v>-7.647989804935742</v>
      </c>
      <c r="BL2629" s="13">
        <f>EXP(BK$4341*$AX2629+BK$4342)*$BI2629/(100000000/($AX2629-$AW2629))</f>
        <v>10.535333638549455</v>
      </c>
      <c r="BM2629" s="3">
        <f t="shared" ref="BM2629" si="3932">LN(BL2629/$C2629)</f>
        <v>0.56297524706146018</v>
      </c>
      <c r="BN2629" s="16" cm="1">
        <f t="array" ref="BN2629">$C2629*EXP(poly_from_str(100000000/$E2629,BN$4342))</f>
        <v>8.1609774501158565</v>
      </c>
      <c r="BO2629" s="3">
        <f>LN($C2629)</f>
        <v>1.791759469228055</v>
      </c>
      <c r="BP2629" s="13">
        <f>LN(BL2629/BN2629)</f>
        <v>0.25537076893380234</v>
      </c>
      <c r="BY2629">
        <v>8075</v>
      </c>
    </row>
    <row r="2630" spans="1:77" hidden="1" x14ac:dyDescent="0.25">
      <c r="A2630" t="s">
        <v>3336</v>
      </c>
      <c r="B2630" s="2" t="str">
        <f t="shared" si="3921"/>
        <v/>
      </c>
      <c r="C2630">
        <v>1</v>
      </c>
      <c r="D2630" t="s">
        <v>14</v>
      </c>
      <c r="E2630">
        <v>35066.080000000002</v>
      </c>
      <c r="R2630">
        <v>26</v>
      </c>
      <c r="S2630" t="s">
        <v>22</v>
      </c>
      <c r="AA2630" s="10">
        <f t="shared" si="3923"/>
        <v>2850.9209999999998</v>
      </c>
      <c r="AB2630" s="3" cm="1">
        <f t="array" ref="AB2630">100000000/Lvac(AA2630)</f>
        <v>35066.079926835489</v>
      </c>
      <c r="AC2630" s="28">
        <f t="shared" si="3924"/>
        <v>3.507638408780882E-7</v>
      </c>
      <c r="AD2630" s="28">
        <f t="shared" si="3925"/>
        <v>2.8517587425981897E-7</v>
      </c>
      <c r="AE2630" s="21">
        <f t="shared" si="3926"/>
        <v>35066.079970884188</v>
      </c>
      <c r="AF2630" s="10" cm="1">
        <f t="array" ref="AF2630">Lair(100000000/AE2630)</f>
        <v>2850.9209964186066</v>
      </c>
      <c r="AG2630" s="10">
        <f t="shared" si="3927"/>
        <v>1.1149956439837422E-2</v>
      </c>
      <c r="AH2630" s="10" t="b">
        <f t="shared" si="3922"/>
        <v>1</v>
      </c>
      <c r="AI2630" s="10">
        <f t="shared" si="3931"/>
        <v>2850.9209999999998</v>
      </c>
      <c r="AJ2630">
        <v>7.0000000000000001E-3</v>
      </c>
      <c r="AK2630" s="3" cm="1">
        <f t="array" ref="AK2630">100000000/Lvac($AA2630)</f>
        <v>35066.079926835489</v>
      </c>
      <c r="AL2630" s="21">
        <f t="shared" ref="AL2630:AL2634" si="3933">AJ2630/AI2630*AK2630</f>
        <v>8.6099390157723915E-2</v>
      </c>
      <c r="AM2630" s="21"/>
      <c r="AN2630" s="21"/>
      <c r="AO2630" s="21"/>
      <c r="AP2630" s="21"/>
      <c r="AS2630" s="3">
        <f t="shared" si="3929"/>
        <v>-7.3164512286894023E-5</v>
      </c>
      <c r="AT2630" s="3" cm="1">
        <f t="array" ref="AT2630">AS2630-(100000000/LvacE($A2630)-$E2630)</f>
        <v>-4.5709864934906363E-5</v>
      </c>
      <c r="BB2630"/>
      <c r="BC2630"/>
      <c r="BD2630"/>
      <c r="BE2630"/>
      <c r="BF2630"/>
      <c r="BG2630"/>
      <c r="BH2630"/>
      <c r="BI2630"/>
      <c r="BJ2630"/>
      <c r="BN2630" s="16" cm="1">
        <f t="array" ref="BN2630">$C2630*EXP(poly_from_str(100000000/$E2630,BN$4342))</f>
        <v>1.3571515999529953</v>
      </c>
      <c r="BO2630" s="16"/>
      <c r="BY2630">
        <v>1343</v>
      </c>
    </row>
    <row r="2631" spans="1:77" hidden="1" x14ac:dyDescent="0.25">
      <c r="A2631" t="s">
        <v>3337</v>
      </c>
      <c r="B2631" s="2" t="str">
        <f t="shared" si="3921"/>
        <v/>
      </c>
      <c r="C2631">
        <v>2</v>
      </c>
      <c r="D2631" t="s">
        <v>1155</v>
      </c>
      <c r="E2631">
        <v>35074.97</v>
      </c>
      <c r="R2631">
        <v>26</v>
      </c>
      <c r="S2631" t="s">
        <v>22</v>
      </c>
      <c r="AA2631" s="10">
        <f t="shared" si="3923"/>
        <v>2850.1979999999999</v>
      </c>
      <c r="AB2631" s="3" cm="1">
        <f t="array" ref="AB2631">100000000/Lvac(AA2631)</f>
        <v>35074.974590331352</v>
      </c>
      <c r="AC2631" s="28">
        <f t="shared" si="3924"/>
        <v>3.5085281794457789E-7</v>
      </c>
      <c r="AD2631" s="28">
        <f t="shared" si="3925"/>
        <v>2.8510355650425948E-7</v>
      </c>
      <c r="AE2631" s="21">
        <f t="shared" si="3926"/>
        <v>35074.971825606692</v>
      </c>
      <c r="AF2631" s="10" cm="1">
        <f t="array" ref="AF2631">Lair(100000000/AE2631)</f>
        <v>2850.1982246728289</v>
      </c>
      <c r="AG2631" s="10">
        <f t="shared" si="3927"/>
        <v>1.1153076837176111E-2</v>
      </c>
      <c r="AH2631" s="10" t="b">
        <f t="shared" si="3922"/>
        <v>1</v>
      </c>
      <c r="AI2631" s="10">
        <f t="shared" si="3931"/>
        <v>2850.1979999999999</v>
      </c>
      <c r="AJ2631">
        <v>7.0000000000000001E-3</v>
      </c>
      <c r="AK2631" s="3" cm="1">
        <f t="array" ref="AK2631">100000000/Lvac($AA2631)</f>
        <v>35074.974590331352</v>
      </c>
      <c r="AL2631" s="21">
        <f t="shared" si="3933"/>
        <v>8.6143075720465548E-2</v>
      </c>
      <c r="AM2631" s="21"/>
      <c r="AN2631" s="21"/>
      <c r="AO2631" s="21"/>
      <c r="AP2631" s="21"/>
      <c r="AS2631" s="3">
        <f t="shared" si="3929"/>
        <v>4.5903313512098975E-3</v>
      </c>
      <c r="AT2631" s="3" cm="1">
        <f t="array" ref="AT2631">AS2631-(100000000/LvacE($A2631)-$E2631)</f>
        <v>-4.5655862777493894E-5</v>
      </c>
      <c r="BB2631"/>
      <c r="BC2631"/>
      <c r="BD2631"/>
      <c r="BE2631"/>
      <c r="BF2631"/>
      <c r="BG2631"/>
      <c r="BH2631"/>
      <c r="BI2631"/>
      <c r="BJ2631"/>
      <c r="BN2631" s="16" cm="1">
        <f t="array" ref="BN2631">$C2631*EXP(poly_from_str(100000000/$E2631,BN$4342))</f>
        <v>2.7065954092771185</v>
      </c>
      <c r="BO2631" s="16"/>
      <c r="BY2631">
        <v>2680</v>
      </c>
    </row>
    <row r="2632" spans="1:77" hidden="1" x14ac:dyDescent="0.25">
      <c r="A2632" t="s">
        <v>3338</v>
      </c>
      <c r="B2632" s="2" t="str">
        <f t="shared" si="3921"/>
        <v/>
      </c>
      <c r="C2632">
        <v>0</v>
      </c>
      <c r="E2632">
        <v>35076.82</v>
      </c>
      <c r="R2632">
        <v>26</v>
      </c>
      <c r="S2632" t="s">
        <v>22</v>
      </c>
      <c r="AA2632" s="10">
        <f t="shared" si="3923"/>
        <v>2850.0479999999998</v>
      </c>
      <c r="AB2632" s="3" cm="1">
        <f t="array" ref="AB2632">100000000/Lvac(AA2632)</f>
        <v>35076.820521408183</v>
      </c>
      <c r="AC2632" s="28">
        <f t="shared" si="3924"/>
        <v>3.5087128357136445E-7</v>
      </c>
      <c r="AD2632" s="28">
        <f t="shared" si="3925"/>
        <v>2.8508855282070881E-7</v>
      </c>
      <c r="AE2632" s="21">
        <f t="shared" si="3926"/>
        <v>35076.82020734137</v>
      </c>
      <c r="AF2632" s="10" cm="1">
        <f t="array" ref="AF2632">Lair(100000000/AE2632)</f>
        <v>2850.0480255196658</v>
      </c>
      <c r="AG2632" s="10">
        <f t="shared" si="3927"/>
        <v>1.1153724519974434E-2</v>
      </c>
      <c r="AH2632" s="10" t="b">
        <f t="shared" si="3922"/>
        <v>1</v>
      </c>
      <c r="AI2632" s="10">
        <f t="shared" si="3931"/>
        <v>2850.0479999999998</v>
      </c>
      <c r="AJ2632">
        <v>3.0000000000000001E-3</v>
      </c>
      <c r="AK2632" s="3" cm="1">
        <f t="array" ref="AK2632">100000000/Lvac($AA2632)</f>
        <v>35076.820521408183</v>
      </c>
      <c r="AL2632" s="21">
        <f t="shared" si="3933"/>
        <v>3.6922347119846599E-2</v>
      </c>
      <c r="AM2632" s="21"/>
      <c r="AN2632" s="21"/>
      <c r="AO2632" s="21"/>
      <c r="AP2632" s="21"/>
      <c r="AS2632" s="3">
        <f t="shared" si="3929"/>
        <v>5.2140818297630176E-4</v>
      </c>
      <c r="AT2632" s="3" cm="1">
        <f t="array" ref="AT2632">AS2632-(100000000/LvacE($A2632)-$E2632)</f>
        <v>-4.5644628698937595E-5</v>
      </c>
      <c r="BB2632"/>
      <c r="BC2632"/>
      <c r="BD2632"/>
      <c r="BE2632"/>
      <c r="BF2632"/>
      <c r="BG2632"/>
      <c r="BH2632"/>
      <c r="BI2632"/>
      <c r="BJ2632"/>
      <c r="BN2632" s="16" cm="1">
        <f t="array" ref="BN2632">$C2632*EXP(poly_from_str(100000000/$E2632,BN$4342))</f>
        <v>0</v>
      </c>
      <c r="BO2632" s="16"/>
      <c r="BY2632" t="e">
        <v>#N/A</v>
      </c>
    </row>
    <row r="2633" spans="1:77" hidden="1" x14ac:dyDescent="0.25">
      <c r="A2633" t="s">
        <v>3339</v>
      </c>
      <c r="B2633" s="2" t="str">
        <f t="shared" si="3921"/>
        <v/>
      </c>
      <c r="C2633">
        <v>0</v>
      </c>
      <c r="E2633">
        <v>35077.089999999997</v>
      </c>
      <c r="R2633">
        <v>26</v>
      </c>
      <c r="S2633" t="s">
        <v>22</v>
      </c>
      <c r="AA2633" s="10">
        <f t="shared" si="3923"/>
        <v>2850.0259999999998</v>
      </c>
      <c r="AB2633" s="3" cm="1">
        <f t="array" ref="AB2633">100000000/Lvac(AA2633)</f>
        <v>35077.091274303748</v>
      </c>
      <c r="AC2633" s="28">
        <f t="shared" si="3924"/>
        <v>3.5087399202673945E-7</v>
      </c>
      <c r="AD2633" s="28">
        <f t="shared" si="3925"/>
        <v>2.8508635228045978E-7</v>
      </c>
      <c r="AE2633" s="21">
        <f t="shared" si="3926"/>
        <v>35077.090506725785</v>
      </c>
      <c r="AF2633" s="10" cm="1">
        <f t="array" ref="AF2633">Lair(100000000/AE2633)</f>
        <v>2850.0260623689919</v>
      </c>
      <c r="AG2633" s="10">
        <f t="shared" si="3927"/>
        <v>1.1153819522050632E-2</v>
      </c>
      <c r="AH2633" s="10" t="b">
        <f t="shared" si="3922"/>
        <v>1</v>
      </c>
      <c r="AI2633" s="10">
        <f t="shared" si="3931"/>
        <v>2850.0259999999998</v>
      </c>
      <c r="AJ2633">
        <v>3.0000000000000001E-3</v>
      </c>
      <c r="AK2633" s="3" cm="1">
        <f t="array" ref="AK2633">100000000/Lvac($AA2633)</f>
        <v>35077.091274303748</v>
      </c>
      <c r="AL2633" s="21">
        <f t="shared" si="3933"/>
        <v>3.6922917132303792E-2</v>
      </c>
      <c r="AM2633" s="21"/>
      <c r="AN2633" s="21"/>
      <c r="AO2633" s="21"/>
      <c r="AP2633" s="21"/>
      <c r="AS2633" s="3">
        <f t="shared" si="3929"/>
        <v>1.2743037514155731E-3</v>
      </c>
      <c r="AT2633" s="3" cm="1">
        <f t="array" ref="AT2633">AS2633-(100000000/LvacE($A2633)-$E2633)</f>
        <v>-4.5642984332516789E-5</v>
      </c>
      <c r="BB2633"/>
      <c r="BC2633"/>
      <c r="BD2633"/>
      <c r="BE2633"/>
      <c r="BF2633"/>
      <c r="BG2633"/>
      <c r="BH2633"/>
      <c r="BI2633"/>
      <c r="BJ2633"/>
      <c r="BN2633" s="16" cm="1">
        <f t="array" ref="BN2633">$C2633*EXP(poly_from_str(100000000/$E2633,BN$4342))</f>
        <v>0</v>
      </c>
      <c r="BO2633" s="16"/>
      <c r="BY2633" t="e">
        <v>#N/A</v>
      </c>
    </row>
    <row r="2634" spans="1:77" hidden="1" x14ac:dyDescent="0.25">
      <c r="A2634" t="s">
        <v>3340</v>
      </c>
      <c r="B2634" s="2" t="str">
        <f t="shared" si="3921"/>
        <v/>
      </c>
      <c r="C2634">
        <v>0</v>
      </c>
      <c r="E2634">
        <v>35077.39</v>
      </c>
      <c r="R2634">
        <v>26</v>
      </c>
      <c r="S2634" t="s">
        <v>22</v>
      </c>
      <c r="AA2634" s="10">
        <f t="shared" si="3923"/>
        <v>2850.002</v>
      </c>
      <c r="AB2634" s="3" cm="1">
        <f t="array" ref="AB2634">100000000/Lvac(AA2634)</f>
        <v>35077.386645865816</v>
      </c>
      <c r="AC2634" s="28">
        <f t="shared" si="3924"/>
        <v>3.5087694675301982E-7</v>
      </c>
      <c r="AD2634" s="28">
        <f t="shared" si="3925"/>
        <v>2.8508395169109868E-7</v>
      </c>
      <c r="AE2634" s="21">
        <f t="shared" si="3926"/>
        <v>35077.388666258514</v>
      </c>
      <c r="AF2634" s="10" cm="1">
        <f t="array" ref="AF2634">Lair(100000000/AE2634)</f>
        <v>2850.0018358372304</v>
      </c>
      <c r="AG2634" s="10">
        <f t="shared" si="3927"/>
        <v>1.1153923163188275E-2</v>
      </c>
      <c r="AH2634" s="10" t="b">
        <f t="shared" si="3922"/>
        <v>1</v>
      </c>
      <c r="AI2634" s="10">
        <f t="shared" si="3931"/>
        <v>2850.002</v>
      </c>
      <c r="AJ2634">
        <v>3.0000000000000001E-3</v>
      </c>
      <c r="AK2634" s="3" cm="1">
        <f t="array" ref="AK2634">100000000/Lvac($AA2634)</f>
        <v>35077.386645865816</v>
      </c>
      <c r="AL2634" s="21">
        <f t="shared" si="3933"/>
        <v>3.6923538979129644E-2</v>
      </c>
      <c r="AM2634" s="21"/>
      <c r="AN2634" s="21"/>
      <c r="AO2634" s="21"/>
      <c r="AP2634" s="21"/>
      <c r="AS2634" s="3">
        <f t="shared" si="3929"/>
        <v>-3.3541341836098582E-3</v>
      </c>
      <c r="AT2634" s="3" cm="1">
        <f t="array" ref="AT2634">AS2634-(100000000/LvacE($A2634)-$E2634)</f>
        <v>-4.5641179895028472E-5</v>
      </c>
      <c r="BB2634"/>
      <c r="BC2634"/>
      <c r="BD2634"/>
      <c r="BE2634"/>
      <c r="BF2634"/>
      <c r="BG2634"/>
      <c r="BH2634"/>
      <c r="BI2634"/>
      <c r="BJ2634"/>
      <c r="BN2634" s="16" cm="1">
        <f t="array" ref="BN2634">$C2634*EXP(poly_from_str(100000000/$E2634,BN$4342))</f>
        <v>0</v>
      </c>
      <c r="BO2634" s="16"/>
      <c r="BY2634" t="e">
        <v>#N/A</v>
      </c>
    </row>
    <row r="2635" spans="1:77" hidden="1" x14ac:dyDescent="0.25">
      <c r="A2635" t="s">
        <v>3341</v>
      </c>
      <c r="B2635" s="2" t="str">
        <f t="shared" si="3921"/>
        <v/>
      </c>
      <c r="C2635">
        <v>5</v>
      </c>
      <c r="D2635" t="s">
        <v>170</v>
      </c>
      <c r="E2635">
        <v>35077.69</v>
      </c>
      <c r="F2635">
        <v>33466</v>
      </c>
      <c r="G2635" t="s">
        <v>5</v>
      </c>
      <c r="H2635" s="5" t="s">
        <v>16</v>
      </c>
      <c r="I2635">
        <v>68544</v>
      </c>
      <c r="J2635" t="s">
        <v>3</v>
      </c>
      <c r="K2635" s="5" t="s">
        <v>4</v>
      </c>
      <c r="L2635">
        <v>33466.410000000003</v>
      </c>
      <c r="M2635" t="str">
        <f>$G2635&amp;""</f>
        <v>e</v>
      </c>
      <c r="N2635" t="str">
        <f>$H2635&amp;""</f>
        <v>11/2</v>
      </c>
      <c r="O2635">
        <v>68544.19</v>
      </c>
      <c r="P2635" t="str">
        <f>$J2635&amp;""</f>
        <v>o</v>
      </c>
      <c r="Q2635" t="str">
        <f>$K2635&amp;""</f>
        <v>9/2</v>
      </c>
      <c r="R2635">
        <v>26</v>
      </c>
      <c r="AA2635" s="10">
        <f t="shared" si="3923"/>
        <v>2849.9769999999999</v>
      </c>
      <c r="AB2635" s="3" cm="1">
        <f t="array" ref="AB2635">100000000/Lvac(AA2635)</f>
        <v>35077.694329865801</v>
      </c>
      <c r="AC2635" s="28">
        <f t="shared" si="3924"/>
        <v>3.5088002464581298E-7</v>
      </c>
      <c r="AD2635" s="28">
        <f t="shared" si="3925"/>
        <v>2.8508145107718252E-7</v>
      </c>
      <c r="AE2635" s="21">
        <f t="shared" si="3926"/>
        <v>35077.69172169605</v>
      </c>
      <c r="AF2635" s="10" cm="1">
        <f t="array" ref="AF2635">Lair(100000000/AE2635)</f>
        <v>2849.977211917671</v>
      </c>
      <c r="AG2635" s="10">
        <f t="shared" si="3927"/>
        <v>1.1154031125490804E-2</v>
      </c>
      <c r="AH2635" s="10" t="b">
        <f t="shared" si="3922"/>
        <v>1</v>
      </c>
      <c r="AI2635" s="10">
        <f>$AF2635</f>
        <v>2849.977211917671</v>
      </c>
      <c r="AJ2635" s="10">
        <f>AL2635/AK2635*AI2635</f>
        <v>8.1247563911039256E-3</v>
      </c>
      <c r="AK2635" s="16" cm="1">
        <f t="array" ref="AK2635">100000000/Lvac($AA2635)-0</f>
        <v>35077.694329865801</v>
      </c>
      <c r="AL2635" s="16">
        <f>MAX(0.1,0.007/$AA2635*$AE2635)</f>
        <v>0.1</v>
      </c>
      <c r="AM2635" s="10" cm="1">
        <f t="array" ref="AM2635">Lvac($AI2635)-$BA2635</f>
        <v>7.1744873421266675E-3</v>
      </c>
      <c r="AN2635" s="10">
        <f>$AK2635-($AX2635-$AW2635)</f>
        <v>-8.5670134198153391E-2</v>
      </c>
      <c r="AO2635" s="3">
        <f>AM2635/AJ2635</f>
        <v>0.88304030259691968</v>
      </c>
      <c r="AP2635" s="3">
        <v>0.85695100427249271</v>
      </c>
      <c r="AS2635" s="3">
        <f t="shared" si="3929"/>
        <v>4.3298657983541489E-3</v>
      </c>
      <c r="AT2635" s="3" cm="1">
        <f t="array" ref="AT2635">AS2635-(100000000/LvacE($A2635)-$E2635)</f>
        <v>-4.5639309973921627E-5</v>
      </c>
      <c r="AU2635" t="s">
        <v>4769</v>
      </c>
      <c r="AV2635" t="s">
        <v>4896</v>
      </c>
      <c r="AW2635" s="3">
        <v>33466.410000000003</v>
      </c>
      <c r="AX2635" s="3">
        <v>68544.19</v>
      </c>
      <c r="AY2635" s="3"/>
      <c r="AZ2635" s="10" cm="1">
        <f t="array" ref="AZ2635">Lair(100000000/($AX2635-$AW2635))</f>
        <v>2849.9700391917067</v>
      </c>
      <c r="BA2635" s="10">
        <f>100000000/($AX2635-$AW2635)</f>
        <v>2850.807548254194</v>
      </c>
      <c r="BB2635" s="12">
        <v>88700000</v>
      </c>
      <c r="BC2635" s="3">
        <v>0.502</v>
      </c>
      <c r="BD2635" s="12" cm="1">
        <f t="array" ref="BD2635">SfromgA($BB2635,$BA2635,"")</f>
        <v>1.014286581068472</v>
      </c>
      <c r="BE2635" s="29">
        <f>(10^MAX(0.05, -0.312925054856973*((LN($BD2635))^(1/3)) + 0.454808404431693)-1)*100</f>
        <v>139.36320491658432</v>
      </c>
      <c r="BG2635" s="3"/>
      <c r="BH2635" s="3"/>
      <c r="BI2635" s="12">
        <f>IF($BB2635="",$BF2635,$BB2635)</f>
        <v>88700000</v>
      </c>
      <c r="BJ2635" s="29">
        <f>IF($BB2635="",$BH2635,$BE2635)</f>
        <v>139.36320491658432</v>
      </c>
      <c r="BK2635" s="3">
        <f>LN(BN2635*100000000/($AX2635-$AW2635)/$BI2635)</f>
        <v>-8.4343026111841297</v>
      </c>
      <c r="BL2635" s="13">
        <f>EXP(BK$4341*$AX2635+BK$4342)*$BI2635/(100000000/($AX2635-$AW2635))</f>
        <v>19.132393178262671</v>
      </c>
      <c r="BM2635" s="3">
        <f t="shared" ref="BM2635" si="3934">LN(BL2635/$C2635)</f>
        <v>1.3419449639914485</v>
      </c>
      <c r="BN2635" s="16" cm="1">
        <f t="array" ref="BN2635">$C2635*EXP(poly_from_str(100000000/$E2635,BN$4342))</f>
        <v>6.7605905973088927</v>
      </c>
      <c r="BO2635" s="3">
        <f>LN($C2635)</f>
        <v>1.6094379124341003</v>
      </c>
      <c r="BP2635" s="13">
        <f>LN(BL2635/BN2635)</f>
        <v>1.0402726237210911</v>
      </c>
      <c r="BY2635">
        <v>6694</v>
      </c>
    </row>
    <row r="2636" spans="1:77" hidden="1" x14ac:dyDescent="0.25">
      <c r="A2636" t="s">
        <v>3342</v>
      </c>
      <c r="B2636" s="2" t="str">
        <f t="shared" si="3921"/>
        <v/>
      </c>
      <c r="C2636">
        <v>2</v>
      </c>
      <c r="D2636" t="s">
        <v>14</v>
      </c>
      <c r="E2636">
        <v>35094.43</v>
      </c>
      <c r="R2636">
        <v>26</v>
      </c>
      <c r="S2636" t="s">
        <v>22</v>
      </c>
      <c r="AA2636" s="10">
        <f t="shared" si="3923"/>
        <v>2848.6179999999999</v>
      </c>
      <c r="AB2636" s="3" cm="1">
        <f t="array" ref="AB2636">100000000/Lvac(AA2636)</f>
        <v>35094.42815757799</v>
      </c>
      <c r="AC2636" s="28">
        <f t="shared" si="3924"/>
        <v>3.510474201876138E-7</v>
      </c>
      <c r="AD2636" s="28">
        <f t="shared" si="3925"/>
        <v>2.8494551770722286E-7</v>
      </c>
      <c r="AE2636" s="21">
        <f t="shared" si="3926"/>
        <v>35094.429268234569</v>
      </c>
      <c r="AF2636" s="10" cm="1">
        <f t="array" ref="AF2636">Lair(100000000/AE2636)</f>
        <v>2848.6179098435459</v>
      </c>
      <c r="AG2636" s="10">
        <f t="shared" si="3927"/>
        <v>1.1159904233838653E-2</v>
      </c>
      <c r="AH2636" s="10" t="b">
        <f t="shared" si="3922"/>
        <v>1</v>
      </c>
      <c r="AI2636" s="10">
        <f t="shared" si="3931"/>
        <v>2848.6179999999999</v>
      </c>
      <c r="AJ2636">
        <v>7.0000000000000001E-3</v>
      </c>
      <c r="AK2636" s="3" cm="1">
        <f t="array" ref="AK2636">100000000/Lvac($AA2636)</f>
        <v>35094.42815757799</v>
      </c>
      <c r="AL2636" s="21">
        <f t="shared" ref="AL2636:AL2642" si="3935">AJ2636/AI2636*AK2636</f>
        <v>8.6238659273741136E-2</v>
      </c>
      <c r="AM2636" s="21"/>
      <c r="AN2636" s="21"/>
      <c r="AO2636" s="21"/>
      <c r="AP2636" s="21"/>
      <c r="AS2636" s="3">
        <f t="shared" si="3929"/>
        <v>-1.8424220106680878E-3</v>
      </c>
      <c r="AT2636" s="3" cm="1">
        <f t="array" ref="AT2636">AS2636-(100000000/LvacE($A2636)-$E2636)</f>
        <v>-4.5537104597315192E-5</v>
      </c>
      <c r="BB2636"/>
      <c r="BC2636"/>
      <c r="BD2636"/>
      <c r="BE2636"/>
      <c r="BF2636"/>
      <c r="BG2636"/>
      <c r="BH2636"/>
      <c r="BI2636"/>
      <c r="BJ2636"/>
      <c r="BN2636" s="16" cm="1">
        <f t="array" ref="BN2636">$C2636*EXP(poly_from_str(100000000/$E2636,BN$4342))</f>
        <v>2.6897082341611944</v>
      </c>
      <c r="BO2636" s="16"/>
      <c r="BY2636">
        <v>2665</v>
      </c>
    </row>
    <row r="2637" spans="1:77" hidden="1" x14ac:dyDescent="0.25">
      <c r="A2637" t="s">
        <v>3343</v>
      </c>
      <c r="B2637" s="2" t="str">
        <f t="shared" si="3921"/>
        <v/>
      </c>
      <c r="C2637">
        <v>7</v>
      </c>
      <c r="E2637">
        <v>35096.18</v>
      </c>
      <c r="F2637">
        <v>28720</v>
      </c>
      <c r="G2637" t="s">
        <v>5</v>
      </c>
      <c r="H2637" s="5" t="s">
        <v>4</v>
      </c>
      <c r="I2637">
        <v>63816</v>
      </c>
      <c r="J2637" t="s">
        <v>3</v>
      </c>
      <c r="K2637" s="5" t="s">
        <v>16</v>
      </c>
      <c r="L2637">
        <v>28720.71</v>
      </c>
      <c r="M2637" t="str">
        <f>$G2637&amp;""</f>
        <v>e</v>
      </c>
      <c r="N2637" t="str">
        <f>$H2637&amp;""</f>
        <v>9/2</v>
      </c>
      <c r="O2637">
        <v>63816.91</v>
      </c>
      <c r="P2637" t="str">
        <f>$J2637&amp;""</f>
        <v>o</v>
      </c>
      <c r="Q2637" t="str">
        <f>$K2637&amp;""</f>
        <v>11/2</v>
      </c>
      <c r="R2637">
        <v>26</v>
      </c>
      <c r="AA2637" s="10">
        <f t="shared" si="3923"/>
        <v>2848.4760000000001</v>
      </c>
      <c r="AB2637" s="3" cm="1">
        <f t="array" ref="AB2637">100000000/Lvac(AA2637)</f>
        <v>35096.177573003653</v>
      </c>
      <c r="AC2637" s="28">
        <f t="shared" si="3924"/>
        <v>3.5106492032932697E-7</v>
      </c>
      <c r="AD2637" s="28">
        <f t="shared" si="3925"/>
        <v>2.8493131422072884E-7</v>
      </c>
      <c r="AE2637" s="21">
        <f t="shared" si="3926"/>
        <v>35096.179036171663</v>
      </c>
      <c r="AF2637" s="10" cm="1">
        <f t="array" ref="AF2637">Lair(100000000/AE2637)</f>
        <v>2848.4758812406194</v>
      </c>
      <c r="AG2637" s="10">
        <f t="shared" si="3927"/>
        <v>1.1160518391765219E-2</v>
      </c>
      <c r="AH2637" s="10" t="b">
        <f t="shared" si="3922"/>
        <v>1</v>
      </c>
      <c r="AI2637" s="10">
        <f>$AF2637</f>
        <v>2848.4758812406194</v>
      </c>
      <c r="AJ2637">
        <v>3.0000000000000001E-3</v>
      </c>
      <c r="AK2637" s="3" cm="1">
        <f t="array" ref="AK2637">100000000/Lvac($AA2637)</f>
        <v>35096.177573003653</v>
      </c>
      <c r="AL2637" s="21">
        <f t="shared" si="3935"/>
        <v>3.6963111891666713E-2</v>
      </c>
      <c r="AM2637" s="10" cm="1">
        <f t="array" ref="AM2637">Lvac($AI2637)-$BA2637</f>
        <v>1.7019651450027595E-3</v>
      </c>
      <c r="AN2637" s="10">
        <f>$AK2637-($AX2637-$AW2637)</f>
        <v>-2.2426996350986883E-2</v>
      </c>
      <c r="AO2637" s="3">
        <f>AM2637/AJ2637</f>
        <v>0.56732171500091988</v>
      </c>
      <c r="AP2637" s="3">
        <v>0.6069178947048689</v>
      </c>
      <c r="AS2637" s="3">
        <f t="shared" si="3929"/>
        <v>-2.4269963469123468E-3</v>
      </c>
      <c r="AT2637" s="3" cm="1">
        <f t="array" ref="AT2637">AS2637-(100000000/LvacE($A2637)-$E2637)</f>
        <v>-4.55263871117495E-5</v>
      </c>
      <c r="AU2637" t="s">
        <v>4703</v>
      </c>
      <c r="AV2637" t="s">
        <v>4923</v>
      </c>
      <c r="AW2637" s="3">
        <v>28720.71</v>
      </c>
      <c r="AX2637" s="3">
        <v>63816.91</v>
      </c>
      <c r="AY2637" s="3"/>
      <c r="AZ2637" s="10" cm="1">
        <f t="array" ref="AZ2637">Lair(100000000/($AX2637-$AW2637))</f>
        <v>2848.4741796932481</v>
      </c>
      <c r="BA2637" s="10">
        <f>100000000/($AX2637-$AW2637)</f>
        <v>2849.3113214536043</v>
      </c>
      <c r="BB2637" s="12">
        <v>104000000</v>
      </c>
      <c r="BC2637" s="3">
        <v>0.14099999999999999</v>
      </c>
      <c r="BD2637" s="12" cm="1">
        <f t="array" ref="BD2637">SfromgA($BB2637,$BA2637,"")</f>
        <v>1.1873709254019331</v>
      </c>
      <c r="BE2637" s="29">
        <f>(10^MAX(0.05, -0.312925054856973*((LN($BD2637))^(1/3)) + 0.454808404431693)-1)*100</f>
        <v>90.927581027717167</v>
      </c>
      <c r="BG2637" s="3"/>
      <c r="BH2637" s="3"/>
      <c r="BI2637" s="12">
        <f>IF($BB2637="",$BF2637,$BB2637)</f>
        <v>104000000</v>
      </c>
      <c r="BJ2637" s="29">
        <f>IF($BB2637="",$BH2637,$BE2637)</f>
        <v>90.927581027717167</v>
      </c>
      <c r="BK2637" s="3">
        <f>LN(BN2637*100000000/($AX2637-$AW2637)/$BI2637)</f>
        <v>-8.2634382869493201</v>
      </c>
      <c r="BL2637" s="13">
        <f>EXP(BK$4341*$AX2637+BK$4342)*$BI2637/(100000000/($AX2637-$AW2637))</f>
        <v>32.143759622892624</v>
      </c>
      <c r="BM2637" s="3">
        <f t="shared" ref="BM2637" si="3936">LN(BL2637/$C2637)</f>
        <v>1.5243081808562968</v>
      </c>
      <c r="BN2637" s="16" cm="1">
        <f t="array" ref="BN2637">$C2637*EXP(poly_from_str(100000000/$E2637,BN$4342))</f>
        <v>9.4086602439854428</v>
      </c>
      <c r="BO2637" s="3">
        <f>LN($C2637)</f>
        <v>1.9459101490553132</v>
      </c>
      <c r="BP2637" s="13">
        <f>LN(BL2637/BN2637)</f>
        <v>1.2285877622227184</v>
      </c>
      <c r="BY2637">
        <v>9323</v>
      </c>
    </row>
    <row r="2638" spans="1:77" hidden="1" x14ac:dyDescent="0.25">
      <c r="A2638" t="s">
        <v>3344</v>
      </c>
      <c r="B2638" s="2" t="str">
        <f t="shared" si="3921"/>
        <v/>
      </c>
      <c r="C2638">
        <v>1</v>
      </c>
      <c r="E2638">
        <v>35101.440000000002</v>
      </c>
      <c r="R2638">
        <v>26</v>
      </c>
      <c r="S2638" t="s">
        <v>22</v>
      </c>
      <c r="AA2638" s="10">
        <f t="shared" si="3923"/>
        <v>2848.049</v>
      </c>
      <c r="AB2638" s="3" cm="1">
        <f t="array" ref="AB2638">100000000/Lvac(AA2638)</f>
        <v>35101.43919000341</v>
      </c>
      <c r="AC2638" s="28">
        <f t="shared" si="3924"/>
        <v>3.5111755450836694E-7</v>
      </c>
      <c r="AD2638" s="28">
        <f t="shared" si="3925"/>
        <v>2.8488860373702043E-7</v>
      </c>
      <c r="AE2638" s="21">
        <f t="shared" si="3926"/>
        <v>35101.439678443916</v>
      </c>
      <c r="AF2638" s="10" cm="1">
        <f t="array" ref="AF2638">Lair(100000000/AE2638)</f>
        <v>2848.0489603671585</v>
      </c>
      <c r="AG2638" s="10">
        <f t="shared" si="3927"/>
        <v>1.1162365744059075E-2</v>
      </c>
      <c r="AH2638" s="10" t="b">
        <f t="shared" si="3922"/>
        <v>1</v>
      </c>
      <c r="AI2638" s="10">
        <f t="shared" si="3931"/>
        <v>2848.049</v>
      </c>
      <c r="AJ2638">
        <v>3.0000000000000001E-3</v>
      </c>
      <c r="AK2638" s="3" cm="1">
        <f t="array" ref="AK2638">100000000/Lvac($AA2638)</f>
        <v>35101.43919000341</v>
      </c>
      <c r="AL2638" s="21">
        <f t="shared" si="3935"/>
        <v>3.6974194464354453E-2</v>
      </c>
      <c r="AM2638" s="21"/>
      <c r="AN2638" s="21"/>
      <c r="AO2638" s="21"/>
      <c r="AP2638" s="21"/>
      <c r="AS2638" s="3">
        <f t="shared" si="3929"/>
        <v>-8.0999659257940948E-4</v>
      </c>
      <c r="AT2638" s="3" cm="1">
        <f t="array" ref="AT2638">AS2638-(100000000/LvacE($A2638)-$E2638)</f>
        <v>-4.5494096411857754E-5</v>
      </c>
      <c r="BB2638"/>
      <c r="BC2638"/>
      <c r="BD2638"/>
      <c r="BE2638"/>
      <c r="BF2638"/>
      <c r="BG2638"/>
      <c r="BH2638"/>
      <c r="BI2638"/>
      <c r="BJ2638"/>
      <c r="BN2638" s="16" cm="1">
        <f t="array" ref="BN2638">$C2638*EXP(poly_from_str(100000000/$E2638,BN$4342))</f>
        <v>1.3418101320169178</v>
      </c>
      <c r="BO2638" s="16"/>
      <c r="BY2638" t="e">
        <v>#N/A</v>
      </c>
    </row>
    <row r="2639" spans="1:77" hidden="1" x14ac:dyDescent="0.25">
      <c r="A2639" t="s">
        <v>3345</v>
      </c>
      <c r="B2639" s="2" t="str">
        <f t="shared" si="3921"/>
        <v/>
      </c>
      <c r="C2639">
        <v>1</v>
      </c>
      <c r="E2639">
        <v>35102.46</v>
      </c>
      <c r="F2639">
        <v>69686</v>
      </c>
      <c r="G2639" t="s">
        <v>3</v>
      </c>
      <c r="H2639" s="5" t="s">
        <v>4</v>
      </c>
      <c r="I2639">
        <v>104788</v>
      </c>
      <c r="J2639" t="s">
        <v>5</v>
      </c>
      <c r="K2639" s="5" t="s">
        <v>16</v>
      </c>
      <c r="L2639">
        <v>69686.259999999995</v>
      </c>
      <c r="M2639" t="str">
        <f>$G2639&amp;""</f>
        <v>o</v>
      </c>
      <c r="N2639" t="str">
        <f>$H2639&amp;""</f>
        <v>9/2</v>
      </c>
      <c r="O2639">
        <v>104788.68</v>
      </c>
      <c r="P2639" t="str">
        <f>$J2639&amp;""</f>
        <v>e</v>
      </c>
      <c r="Q2639" t="str">
        <f>$K2639&amp;""</f>
        <v>11/2</v>
      </c>
      <c r="R2639">
        <v>26</v>
      </c>
      <c r="AA2639" s="10">
        <f t="shared" si="3923"/>
        <v>2847.9659999999999</v>
      </c>
      <c r="AB2639" s="3" cm="1">
        <f t="array" ref="AB2639">100000000/Lvac(AA2639)</f>
        <v>35102.462123045269</v>
      </c>
      <c r="AC2639" s="28">
        <f t="shared" si="3924"/>
        <v>3.5112778734015786E-7</v>
      </c>
      <c r="AD2639" s="28">
        <f t="shared" si="3925"/>
        <v>2.8488030169926051E-7</v>
      </c>
      <c r="AE2639" s="21">
        <f t="shared" si="3926"/>
        <v>35102.460842756816</v>
      </c>
      <c r="AF2639" s="10" cm="1">
        <f t="array" ref="AF2639">Lair(100000000/AE2639)</f>
        <v>2847.9661038785971</v>
      </c>
      <c r="AG2639" s="10">
        <f t="shared" si="3927"/>
        <v>1.1162724927728292E-2</v>
      </c>
      <c r="AH2639" s="10" t="b">
        <f t="shared" si="3922"/>
        <v>1</v>
      </c>
      <c r="AI2639" s="10">
        <f>$AF2639</f>
        <v>2847.9661038785971</v>
      </c>
      <c r="AJ2639">
        <v>3.0000000000000001E-3</v>
      </c>
      <c r="AK2639" s="3" cm="1">
        <f t="array" ref="AK2639">100000000/Lvac($AA2639)</f>
        <v>35102.462123045269</v>
      </c>
      <c r="AL2639" s="21">
        <f t="shared" si="3935"/>
        <v>3.6976348217669958E-2</v>
      </c>
      <c r="AM2639" s="10" cm="1">
        <f t="array" ref="AM2639">Lvac($AI2639)-$BA2639</f>
        <v>-3.3146709852189815E-3</v>
      </c>
      <c r="AN2639" s="10">
        <f>$AK2639-($AX2639-$AW2639)</f>
        <v>4.2123045270272996E-2</v>
      </c>
      <c r="AO2639" s="3">
        <f>AM2639/AJ2639</f>
        <v>-1.1048903284063272</v>
      </c>
      <c r="AP2639" s="3">
        <v>-1.1395250285204384</v>
      </c>
      <c r="AS2639" s="3">
        <f t="shared" si="3929"/>
        <v>2.1230452693998814E-3</v>
      </c>
      <c r="AT2639" s="3" cm="1">
        <f t="array" ref="AT2639">AS2639-(100000000/LvacE($A2639)-$E2639)</f>
        <v>-4.54878099844791E-5</v>
      </c>
      <c r="AU2639" t="s">
        <v>4833</v>
      </c>
      <c r="AV2639" t="s">
        <v>4831</v>
      </c>
      <c r="AW2639" s="3">
        <v>69686.259999999995</v>
      </c>
      <c r="AX2639" s="3">
        <v>104788.68</v>
      </c>
      <c r="AY2639" s="3"/>
      <c r="AZ2639" s="10" cm="1">
        <f t="array" ref="AZ2639">Lair(100000000/($AX2639-$AW2639))</f>
        <v>2847.9694177359897</v>
      </c>
      <c r="BA2639" s="10">
        <f>100000000/($AX2639-$AW2639)</f>
        <v>2848.8064355676902</v>
      </c>
      <c r="BB2639" s="12">
        <v>20100000</v>
      </c>
      <c r="BC2639" s="3">
        <v>0.443</v>
      </c>
      <c r="BD2639" s="12" cm="1">
        <f t="array" ref="BD2639">SfromgA($BB2639,$BA2639,"")</f>
        <v>0.22936029715152126</v>
      </c>
      <c r="BE2639" s="29">
        <f>(10^MAX(0.05, -0.312925054856973*((LN($BD2639))^(1/3)) + 0.454808404431693)-1)*100</f>
        <v>546.86323201947721</v>
      </c>
      <c r="BG2639" s="3"/>
      <c r="BH2639" s="3"/>
      <c r="BI2639" s="12">
        <f>IF($BB2639="",$BF2639,$BB2639)</f>
        <v>20100000</v>
      </c>
      <c r="BJ2639" s="29">
        <f>IF($BB2639="",$BH2639,$BE2639)</f>
        <v>546.86323201947721</v>
      </c>
      <c r="BK2639" s="3">
        <f>LN(BN2639*100000000/($AX2639-$AW2639)/$BI2639)</f>
        <v>-8.5678856552000138</v>
      </c>
      <c r="BL2639" s="13">
        <f>EXP(BK$4341*$AX2639+BK$4342)*$BI2639/(100000000/($AX2639-$AW2639))</f>
        <v>0.27628649124699239</v>
      </c>
      <c r="BM2639" s="3">
        <f t="shared" ref="BM2639" si="3937">LN(BL2639/$C2639)</f>
        <v>-1.2863169398622152</v>
      </c>
      <c r="BN2639" s="16" cm="1">
        <f t="array" ref="BN2639">$C2639*EXP(poly_from_str(100000000/$E2639,BN$4342))</f>
        <v>1.341367112145325</v>
      </c>
      <c r="BO2639" s="3">
        <f>LN($C2639)</f>
        <v>0</v>
      </c>
      <c r="BP2639" s="13">
        <f>LN(BL2639/BN2639)</f>
        <v>-1.5800062666853851</v>
      </c>
      <c r="BY2639">
        <v>1329</v>
      </c>
    </row>
    <row r="2640" spans="1:77" hidden="1" x14ac:dyDescent="0.25">
      <c r="A2640" t="s">
        <v>3346</v>
      </c>
      <c r="B2640" s="2" t="str">
        <f t="shared" si="3921"/>
        <v/>
      </c>
      <c r="C2640">
        <v>2</v>
      </c>
      <c r="E2640">
        <v>35150.32</v>
      </c>
      <c r="R2640">
        <v>26</v>
      </c>
      <c r="S2640" t="s">
        <v>22</v>
      </c>
      <c r="AA2640" s="10">
        <f t="shared" si="3923"/>
        <v>2844.0880000000002</v>
      </c>
      <c r="AB2640" s="3" cm="1">
        <f t="array" ref="AB2640">100000000/Lvac(AA2640)</f>
        <v>35150.323070753839</v>
      </c>
      <c r="AC2640" s="28">
        <f t="shared" si="3924"/>
        <v>3.5160656069713736E-7</v>
      </c>
      <c r="AD2640" s="28">
        <f t="shared" si="3925"/>
        <v>2.8449240650992227E-7</v>
      </c>
      <c r="AE2640" s="21">
        <f t="shared" si="3926"/>
        <v>35150.321214951829</v>
      </c>
      <c r="AF2640" s="10" cm="1">
        <f t="array" ref="AF2640">Lair(100000000/AE2640)</f>
        <v>2844.0881501642175</v>
      </c>
      <c r="AG2640" s="10">
        <f t="shared" si="3927"/>
        <v>1.1179542101150498E-2</v>
      </c>
      <c r="AH2640" s="10" t="b">
        <f t="shared" si="3922"/>
        <v>1</v>
      </c>
      <c r="AI2640" s="10">
        <f t="shared" si="3931"/>
        <v>2844.0880000000002</v>
      </c>
      <c r="AJ2640">
        <v>3.0000000000000001E-3</v>
      </c>
      <c r="AK2640" s="3" cm="1">
        <f t="array" ref="AK2640">100000000/Lvac($AA2640)</f>
        <v>35150.323070753839</v>
      </c>
      <c r="AL2640" s="21">
        <f t="shared" si="3935"/>
        <v>3.7077252606902991E-2</v>
      </c>
      <c r="AM2640" s="21"/>
      <c r="AN2640" s="21"/>
      <c r="AO2640" s="21"/>
      <c r="AP2640" s="21"/>
      <c r="AS2640" s="3">
        <f t="shared" si="3929"/>
        <v>3.0707538389833644E-3</v>
      </c>
      <c r="AT2640" s="3" cm="1">
        <f t="array" ref="AT2640">AS2640-(100000000/LvacE($A2640)-$E2640)</f>
        <v>-4.5190987293608487E-5</v>
      </c>
      <c r="BB2640"/>
      <c r="BC2640"/>
      <c r="BD2640"/>
      <c r="BE2640"/>
      <c r="BF2640"/>
      <c r="BG2640"/>
      <c r="BH2640"/>
      <c r="BI2640"/>
      <c r="BJ2640"/>
      <c r="BN2640" s="16" cm="1">
        <f t="array" ref="BN2640">$C2640*EXP(poly_from_str(100000000/$E2640,BN$4342))</f>
        <v>2.6411079153603532</v>
      </c>
      <c r="BO2640" s="16"/>
      <c r="BY2640" t="e">
        <v>#N/A</v>
      </c>
    </row>
    <row r="2641" spans="1:77" hidden="1" x14ac:dyDescent="0.25">
      <c r="A2641" t="s">
        <v>3347</v>
      </c>
      <c r="B2641" s="2" t="str">
        <f t="shared" si="3921"/>
        <v/>
      </c>
      <c r="C2641">
        <v>1</v>
      </c>
      <c r="D2641" t="s">
        <v>14</v>
      </c>
      <c r="E2641">
        <v>35158.730000000003</v>
      </c>
      <c r="F2641">
        <v>26446</v>
      </c>
      <c r="G2641" t="s">
        <v>5</v>
      </c>
      <c r="H2641" s="5" t="s">
        <v>8</v>
      </c>
      <c r="I2641">
        <v>61605</v>
      </c>
      <c r="J2641" t="s">
        <v>3</v>
      </c>
      <c r="K2641" s="5" t="s">
        <v>8</v>
      </c>
      <c r="L2641">
        <v>26446.97</v>
      </c>
      <c r="M2641" t="str">
        <f>$G2641&amp;""</f>
        <v>e</v>
      </c>
      <c r="N2641" t="str">
        <f>$H2641&amp;""</f>
        <v>7/2</v>
      </c>
      <c r="O2641">
        <v>61605.66</v>
      </c>
      <c r="P2641" t="str">
        <f>$J2641&amp;""</f>
        <v>o</v>
      </c>
      <c r="Q2641" t="str">
        <f>$K2641&amp;""</f>
        <v>7/2</v>
      </c>
      <c r="R2641">
        <v>26</v>
      </c>
      <c r="S2641" t="s">
        <v>159</v>
      </c>
      <c r="AA2641" s="10">
        <f t="shared" si="3923"/>
        <v>2843.4079999999999</v>
      </c>
      <c r="AB2641" s="3" cm="1">
        <f t="array" ref="AB2641">100000000/Lvac(AA2641)</f>
        <v>35158.728849620769</v>
      </c>
      <c r="AC2641" s="28">
        <f t="shared" si="3924"/>
        <v>3.5169064727960252E-7</v>
      </c>
      <c r="AD2641" s="28">
        <f t="shared" si="3925"/>
        <v>2.8442438982283807E-7</v>
      </c>
      <c r="AE2641" s="21">
        <f t="shared" si="3926"/>
        <v>35158.729545112503</v>
      </c>
      <c r="AF2641" s="10" cm="1">
        <f t="array" ref="AF2641">Lair(100000000/AE2641)</f>
        <v>2843.4079437504465</v>
      </c>
      <c r="AG2641" s="10">
        <f t="shared" si="3927"/>
        <v>1.1182498053325583E-2</v>
      </c>
      <c r="AH2641" s="10" t="b">
        <f t="shared" si="3922"/>
        <v>1</v>
      </c>
      <c r="AI2641" s="10">
        <f>$AF2641</f>
        <v>2843.4079437504465</v>
      </c>
      <c r="AJ2641">
        <v>7.0000000000000001E-3</v>
      </c>
      <c r="AK2641" s="3" cm="1">
        <f t="array" ref="AK2641">100000000/Lvac($AA2641)</f>
        <v>35158.728849620769</v>
      </c>
      <c r="AL2641" s="21">
        <f t="shared" si="3935"/>
        <v>8.6554974458826886E-2</v>
      </c>
      <c r="AM2641" s="10" cm="1">
        <f t="array" ref="AM2641">Lvac($AI2641)-$BA2641</f>
        <v>-3.1990936722650076E-3</v>
      </c>
      <c r="AN2641" s="10">
        <f>$AK2641-($AX2641-$AW2641)</f>
        <v>3.884962076699594E-2</v>
      </c>
      <c r="AO2641" s="3">
        <f>AM2641/AJ2641</f>
        <v>-0.45701338175214395</v>
      </c>
      <c r="AP2641" s="3">
        <v>-0.44897575941961676</v>
      </c>
      <c r="AS2641" s="3">
        <f t="shared" si="3929"/>
        <v>-1.1503792338771746E-3</v>
      </c>
      <c r="AT2641" s="3" cm="1">
        <f t="array" ref="AT2641">AS2641-(100000000/LvacE($A2641)-$E2641)</f>
        <v>-4.513829480856657E-5</v>
      </c>
      <c r="AU2641" t="s">
        <v>4731</v>
      </c>
      <c r="AV2641" t="s">
        <v>4817</v>
      </c>
      <c r="AW2641" s="3">
        <v>26446.97</v>
      </c>
      <c r="AX2641" s="3">
        <v>61605.66</v>
      </c>
      <c r="AY2641" s="3"/>
      <c r="AZ2641" s="10" cm="1">
        <f t="array" ref="AZ2641">Lair(100000000/($AX2641-$AW2641))</f>
        <v>2843.4111420592885</v>
      </c>
      <c r="BA2641" s="10">
        <f>100000000/($AX2641-$AW2641)</f>
        <v>2844.2470410586966</v>
      </c>
      <c r="BB2641" s="12">
        <v>2450000</v>
      </c>
      <c r="BC2641" s="3">
        <v>1.7000000000000001E-2</v>
      </c>
      <c r="BD2641" s="12" cm="1">
        <f t="array" ref="BD2641">SfromgA($BB2641,$BA2641,"")</f>
        <v>2.7822835570208194E-2</v>
      </c>
      <c r="BE2641" s="29">
        <f>(10^MAX(0.05, -0.312925054856973*((LN($BD2641))^(1/3)) + 0.454808404431693)-1)*100</f>
        <v>758.21884976525189</v>
      </c>
      <c r="BG2641" s="3"/>
      <c r="BH2641" s="3"/>
      <c r="BI2641" s="12">
        <f>IF($BB2641="",$BF2641,$BB2641)</f>
        <v>2450000</v>
      </c>
      <c r="BJ2641" s="29">
        <f>IF($BB2641="",$BH2641,$BE2641)</f>
        <v>758.21884976525189</v>
      </c>
      <c r="BK2641" s="3">
        <f>LN(BN2641*100000000/($AX2641-$AW2641)/$BI2641)</f>
        <v>-6.4832705436243954</v>
      </c>
      <c r="BL2641" s="13">
        <f>EXP(BK$4341*$AX2641+BK$4342)*$BI2641/(100000000/($AX2641-$AW2641))</f>
        <v>0.89736330411562792</v>
      </c>
      <c r="BM2641" s="3">
        <f t="shared" ref="BM2641" si="3938">LN(BL2641/$C2641)</f>
        <v>-0.10829447761170982</v>
      </c>
      <c r="BN2641" s="16" cm="1">
        <f t="array" ref="BN2641">$C2641*EXP(poly_from_str(100000000/$E2641,BN$4342))</f>
        <v>1.3168919643890933</v>
      </c>
      <c r="BO2641" s="3">
        <f>LN($C2641)</f>
        <v>0</v>
      </c>
      <c r="BP2641" s="13">
        <f>LN(BL2641/BN2641)</f>
        <v>-0.38356886541285706</v>
      </c>
      <c r="BR2641" s="12">
        <v>52430000</v>
      </c>
      <c r="BS2641" s="3">
        <f>LN(BV2641*100000000/($AX2641-$AW2641)/$BR2641)</f>
        <v>-9.3454236772175161</v>
      </c>
      <c r="BT2641" s="13">
        <f>EXP(BS$4338*$AX2641+BS$4336)*$BR2641/(100000000/($AX2641-$AW2641))</f>
        <v>18.903605811714517</v>
      </c>
      <c r="BU2641" s="3">
        <f>LN(BT2641/$BN2641)</f>
        <v>2.664078299756155</v>
      </c>
      <c r="BV2641" s="3" cm="1">
        <f t="array" ref="BV2641">$BN2641*EXP(poly_from_str(100000000/$E2641,BV$4341))</f>
        <v>1.6104476377736818</v>
      </c>
      <c r="BW2641" s="12" t="s">
        <v>14</v>
      </c>
      <c r="BX2641" s="3">
        <f>LN(BT2641/BV2641)</f>
        <v>2.4628405113214695</v>
      </c>
      <c r="BY2641">
        <v>1308</v>
      </c>
    </row>
    <row r="2642" spans="1:77" hidden="1" x14ac:dyDescent="0.25">
      <c r="A2642" t="s">
        <v>3348</v>
      </c>
      <c r="B2642" s="2" t="str">
        <f t="shared" si="3921"/>
        <v/>
      </c>
      <c r="C2642">
        <v>0</v>
      </c>
      <c r="E2642">
        <v>35176.46</v>
      </c>
      <c r="R2642">
        <v>26</v>
      </c>
      <c r="S2642" t="s">
        <v>22</v>
      </c>
      <c r="AA2642" s="10">
        <f t="shared" si="3923"/>
        <v>2841.9749999999999</v>
      </c>
      <c r="AB2642" s="3" cm="1">
        <f t="array" ref="AB2642">100000000/Lvac(AA2642)</f>
        <v>35176.455961555163</v>
      </c>
      <c r="AC2642" s="28">
        <f t="shared" si="3924"/>
        <v>3.5186797913422885E-7</v>
      </c>
      <c r="AD2642" s="28">
        <f t="shared" si="3925"/>
        <v>2.8428105466136609E-7</v>
      </c>
      <c r="AE2642" s="21">
        <f t="shared" si="3926"/>
        <v>35176.458405048448</v>
      </c>
      <c r="AF2642" s="10" cm="1">
        <f t="array" ref="AF2642">Lair(100000000/AE2642)</f>
        <v>2841.9748025757876</v>
      </c>
      <c r="AG2642" s="10">
        <f t="shared" si="3927"/>
        <v>1.1188734236148306E-2</v>
      </c>
      <c r="AH2642" s="10" t="b">
        <f t="shared" si="3922"/>
        <v>1</v>
      </c>
      <c r="AI2642" s="10">
        <f t="shared" si="3931"/>
        <v>2841.9749999999999</v>
      </c>
      <c r="AJ2642">
        <v>3.0000000000000001E-3</v>
      </c>
      <c r="AK2642" s="3" cm="1">
        <f t="array" ref="AK2642">100000000/Lvac($AA2642)</f>
        <v>35176.455961555163</v>
      </c>
      <c r="AL2642" s="21">
        <f t="shared" si="3935"/>
        <v>3.7132405416889835E-2</v>
      </c>
      <c r="AM2642" s="21"/>
      <c r="AN2642" s="21"/>
      <c r="AO2642" s="21"/>
      <c r="AP2642" s="21"/>
      <c r="AS2642" s="3">
        <f t="shared" si="3929"/>
        <v>-4.0384448366239667E-3</v>
      </c>
      <c r="AT2642" s="3" cm="1">
        <f t="array" ref="AT2642">AS2642-(100000000/LvacE($A2642)-$E2642)</f>
        <v>-4.5026645238976926E-5</v>
      </c>
      <c r="BB2642"/>
      <c r="BC2642"/>
      <c r="BD2642"/>
      <c r="BE2642"/>
      <c r="BF2642"/>
      <c r="BG2642"/>
      <c r="BH2642"/>
      <c r="BI2642"/>
      <c r="BJ2642"/>
      <c r="BN2642" s="16" cm="1">
        <f t="array" ref="BN2642">$C2642*EXP(poly_from_str(100000000/$E2642,BN$4342))</f>
        <v>0</v>
      </c>
      <c r="BO2642" s="16"/>
      <c r="BY2642" t="e">
        <v>#N/A</v>
      </c>
    </row>
    <row r="2643" spans="1:77" hidden="1" x14ac:dyDescent="0.25">
      <c r="A2643" t="s">
        <v>3349</v>
      </c>
      <c r="B2643" s="2" t="str">
        <f t="shared" si="3921"/>
        <v/>
      </c>
      <c r="C2643">
        <v>20</v>
      </c>
      <c r="D2643" t="s">
        <v>170</v>
      </c>
      <c r="E2643">
        <v>35176.9</v>
      </c>
      <c r="F2643">
        <v>28399</v>
      </c>
      <c r="G2643" t="s">
        <v>5</v>
      </c>
      <c r="H2643" s="5" t="s">
        <v>8</v>
      </c>
      <c r="I2643">
        <v>63576</v>
      </c>
      <c r="J2643" t="s">
        <v>3</v>
      </c>
      <c r="K2643" s="5" t="s">
        <v>18</v>
      </c>
      <c r="L2643">
        <v>28399.43</v>
      </c>
      <c r="M2643" t="str">
        <f t="shared" ref="M2643:M2644" si="3939">$G2643&amp;""</f>
        <v>e</v>
      </c>
      <c r="N2643" t="str">
        <f t="shared" ref="N2643:N2644" si="3940">$H2643&amp;""</f>
        <v>7/2</v>
      </c>
      <c r="O2643">
        <v>63576.27</v>
      </c>
      <c r="P2643" t="str">
        <f t="shared" ref="P2643:P2644" si="3941">$J2643&amp;""</f>
        <v>o</v>
      </c>
      <c r="Q2643" t="str">
        <f t="shared" ref="Q2643:Q2644" si="3942">$K2643&amp;""</f>
        <v>5/2</v>
      </c>
      <c r="R2643">
        <v>26</v>
      </c>
      <c r="AA2643" s="10">
        <f t="shared" si="3923"/>
        <v>2841.9389999999999</v>
      </c>
      <c r="AB2643" s="3" cm="1">
        <f t="array" ref="AB2643">100000000/Lvac(AA2643)</f>
        <v>35176.901534391487</v>
      </c>
      <c r="AC2643" s="28">
        <f t="shared" si="3924"/>
        <v>3.5187243638938066E-7</v>
      </c>
      <c r="AD2643" s="28">
        <f t="shared" si="3925"/>
        <v>2.842774537781071E-7</v>
      </c>
      <c r="AE2643" s="21">
        <f t="shared" si="3926"/>
        <v>35176.900605977091</v>
      </c>
      <c r="AF2643" s="10" cm="1">
        <f t="array" ref="AF2643">Lair(100000000/AE2643)</f>
        <v>2841.9390750101738</v>
      </c>
      <c r="AG2643" s="10">
        <f t="shared" si="3927"/>
        <v>1.1188891023767838E-2</v>
      </c>
      <c r="AH2643" s="10" t="b">
        <f t="shared" si="3922"/>
        <v>1</v>
      </c>
      <c r="AI2643" s="10">
        <f t="shared" ref="AI2643:AI2644" si="3943">$AF2643</f>
        <v>2841.9390750101738</v>
      </c>
      <c r="AJ2643" s="10">
        <f>AL2643/AK2643*AI2643</f>
        <v>8.0789920403640109E-3</v>
      </c>
      <c r="AK2643" s="16" cm="1">
        <f t="array" ref="AK2643">100000000/Lvac($AA2643)-0</f>
        <v>35176.901534391487</v>
      </c>
      <c r="AL2643" s="16">
        <f>MAX(0.1,0.007/$AA2643*$AE2643)</f>
        <v>0.1</v>
      </c>
      <c r="AM2643" s="10" cm="1">
        <f t="array" ref="AM2643">Lvac($AI2643)-$BA2643</f>
        <v>-4.8978001736941223E-3</v>
      </c>
      <c r="AN2643" s="10">
        <f t="shared" ref="AN2643:AN2644" si="3944">$AK2643-($AX2643-$AW2643)</f>
        <v>6.1534391490567941E-2</v>
      </c>
      <c r="AO2643" s="3">
        <f t="shared" ref="AO2643:AO2644" si="3945">AM2643/AJ2643</f>
        <v>-0.60623901462260199</v>
      </c>
      <c r="AP2643" s="3">
        <v>-0.61552590443387423</v>
      </c>
      <c r="AS2643" s="3">
        <f t="shared" si="3929"/>
        <v>1.53439148562029E-3</v>
      </c>
      <c r="AT2643" s="3" cm="1">
        <f t="array" ref="AT2643">AS2643-(100000000/LvacE($A2643)-$E2643)</f>
        <v>-4.5023829443380237E-5</v>
      </c>
      <c r="AU2643" t="s">
        <v>4970</v>
      </c>
      <c r="AV2643" t="s">
        <v>4838</v>
      </c>
      <c r="AW2643" s="3">
        <v>28399.43</v>
      </c>
      <c r="AX2643" s="3">
        <v>63576.27</v>
      </c>
      <c r="AY2643" s="3"/>
      <c r="AZ2643" s="10" cm="1">
        <f t="array" ref="AZ2643">Lair(100000000/($AX2643-$AW2643))</f>
        <v>2841.9439716089705</v>
      </c>
      <c r="BA2643" s="10">
        <f t="shared" ref="BA2643:BA2644" si="3946">100000000/($AX2643-$AW2643)</f>
        <v>2842.779510609822</v>
      </c>
      <c r="BB2643" s="12">
        <v>373000000</v>
      </c>
      <c r="BC2643" s="3">
        <v>0.58899999999999997</v>
      </c>
      <c r="BD2643" s="12" cm="1">
        <f t="array" ref="BD2643">SfromgA($BB2643,$BA2643,"")</f>
        <v>4.2293314465119334</v>
      </c>
      <c r="BE2643" s="29">
        <f t="shared" ref="BE2643:BE2644" si="3947">(10^MAX(0.05, -0.312925054856973*((LN($BD2643))^(1/3)) + 0.454808404431693)-1)*100</f>
        <v>26.262037237093416</v>
      </c>
      <c r="BG2643" s="3"/>
      <c r="BH2643" s="3"/>
      <c r="BI2643" s="12">
        <f t="shared" ref="BI2643:BI2644" si="3948">IF($BB2643="",$BF2643,$BB2643)</f>
        <v>373000000</v>
      </c>
      <c r="BJ2643" s="29">
        <f t="shared" ref="BJ2643:BJ2644" si="3949">IF($BB2643="",$BH2643,$BE2643)</f>
        <v>26.262037237093416</v>
      </c>
      <c r="BK2643" s="3">
        <f t="shared" ref="BK2643:BK2644" si="3950">LN(BN2643*100000000/($AX2643-$AW2643)/$BI2643)</f>
        <v>-8.5195739201005249</v>
      </c>
      <c r="BL2643" s="13">
        <f>EXP(BK$4341*$AX2643+BK$4342)*$BI2643/(100000000/($AX2643-$AW2643))</f>
        <v>117.68184610832671</v>
      </c>
      <c r="BM2643" s="3">
        <f t="shared" ref="BM2643:BM2644" si="3951">LN(BL2643/$C2643)</f>
        <v>1.7722524901444123</v>
      </c>
      <c r="BN2643" s="16" cm="1">
        <f t="array" ref="BN2643">$C2643*EXP(poly_from_str(100000000/$E2643,BN$4342))</f>
        <v>26.179522050949444</v>
      </c>
      <c r="BO2643" s="3">
        <f t="shared" ref="BO2643:BO2644" si="3952">LN($C2643)</f>
        <v>2.9957322735539909</v>
      </c>
      <c r="BP2643" s="13">
        <f t="shared" ref="BP2643:BP2644" si="3953">LN(BL2643/BN2643)</f>
        <v>1.5030072596495518</v>
      </c>
      <c r="BR2643" s="12">
        <v>19970000</v>
      </c>
      <c r="BS2643" s="3">
        <f t="shared" ref="BS2643" si="3954">LN(BV2643*100000000/($AX2643-$AW2643)/$BR2643)</f>
        <v>-5.3972209125467767</v>
      </c>
      <c r="BT2643" s="13">
        <f>EXP(BS$4338*$AX2643+BS$4336)*$BR2643/(100000000/($AX2643-$AW2643))</f>
        <v>7.2038887619031238</v>
      </c>
      <c r="BU2643" s="3">
        <f>LN(BT2643/$BN2643)</f>
        <v>-1.2903565180116139</v>
      </c>
      <c r="BV2643" s="3" cm="1">
        <f t="array" ref="BV2643">$BN2643*EXP(poly_from_str(100000000/$E2643,BV$4341))</f>
        <v>31.816443247090774</v>
      </c>
      <c r="BW2643" s="12" t="s">
        <v>14</v>
      </c>
      <c r="BX2643" s="3">
        <f>LN(BT2643/BV2643)</f>
        <v>-1.4853622533492699</v>
      </c>
      <c r="BY2643">
        <v>26021</v>
      </c>
    </row>
    <row r="2644" spans="1:77" hidden="1" x14ac:dyDescent="0.25">
      <c r="A2644" t="s">
        <v>3350</v>
      </c>
      <c r="B2644" s="2" t="str">
        <f t="shared" si="3921"/>
        <v/>
      </c>
      <c r="C2644">
        <v>8</v>
      </c>
      <c r="E2644">
        <v>35178.35</v>
      </c>
      <c r="F2644">
        <v>27380</v>
      </c>
      <c r="G2644" t="s">
        <v>5</v>
      </c>
      <c r="H2644" s="5" t="s">
        <v>16</v>
      </c>
      <c r="I2644">
        <v>62558</v>
      </c>
      <c r="J2644" t="s">
        <v>3</v>
      </c>
      <c r="K2644" s="5" t="s">
        <v>16</v>
      </c>
      <c r="L2644">
        <v>27380.31</v>
      </c>
      <c r="M2644" t="str">
        <f t="shared" si="3939"/>
        <v>e</v>
      </c>
      <c r="N2644" t="str">
        <f t="shared" si="3940"/>
        <v>11/2</v>
      </c>
      <c r="O2644">
        <v>62558.67</v>
      </c>
      <c r="P2644" t="str">
        <f t="shared" si="3941"/>
        <v>o</v>
      </c>
      <c r="Q2644" t="str">
        <f t="shared" si="3942"/>
        <v>11/2</v>
      </c>
      <c r="R2644">
        <v>26</v>
      </c>
      <c r="AA2644" s="10">
        <f t="shared" si="3923"/>
        <v>2841.8220000000001</v>
      </c>
      <c r="AB2644" s="3" cm="1">
        <f t="array" ref="AB2644">100000000/Lvac(AA2644)</f>
        <v>35178.349724067193</v>
      </c>
      <c r="AC2644" s="28">
        <f t="shared" si="3924"/>
        <v>3.5188692324853563E-7</v>
      </c>
      <c r="AD2644" s="28">
        <f t="shared" si="3925"/>
        <v>2.8426575090753961E-7</v>
      </c>
      <c r="AE2644" s="21">
        <f t="shared" si="3926"/>
        <v>35178.349891036734</v>
      </c>
      <c r="AF2644" s="10" cm="1">
        <f t="array" ref="AF2644">Lair(100000000/AE2644)</f>
        <v>2841.8219865109991</v>
      </c>
      <c r="AG2644" s="10">
        <f t="shared" si="3927"/>
        <v>1.1189400624681489E-2</v>
      </c>
      <c r="AH2644" s="10" t="b">
        <f t="shared" si="3922"/>
        <v>1</v>
      </c>
      <c r="AI2644" s="10">
        <f t="shared" si="3943"/>
        <v>2841.8219865109991</v>
      </c>
      <c r="AJ2644">
        <v>3.0000000000000001E-3</v>
      </c>
      <c r="AK2644" s="3" cm="1">
        <f t="array" ref="AK2644">100000000/Lvac($AA2644)</f>
        <v>35178.349724067193</v>
      </c>
      <c r="AL2644" s="21">
        <f t="shared" ref="AL2644:AL2645" si="3955">AJ2644/AI2644*AK2644</f>
        <v>3.7136403924360697E-2</v>
      </c>
      <c r="AM2644" s="10" cm="1">
        <f t="array" ref="AM2644">Lvac($AI2644)-$BA2644</f>
        <v>8.1687492547644069E-4</v>
      </c>
      <c r="AN2644" s="10">
        <f t="shared" si="3944"/>
        <v>-1.0275932807417121E-2</v>
      </c>
      <c r="AO2644" s="3">
        <f t="shared" si="3945"/>
        <v>0.27229164182548021</v>
      </c>
      <c r="AP2644" s="3">
        <v>0.27678907872541458</v>
      </c>
      <c r="AS2644" s="3">
        <f t="shared" si="3929"/>
        <v>-2.7593280537985265E-4</v>
      </c>
      <c r="AT2644" s="3" cm="1">
        <f t="array" ref="AT2644">AS2644-(100000000/LvacE($A2644)-$E2644)</f>
        <v>-4.5014676288701594E-5</v>
      </c>
      <c r="AU2644" t="s">
        <v>4707</v>
      </c>
      <c r="AV2644" t="s">
        <v>4816</v>
      </c>
      <c r="AW2644" s="3">
        <v>27380.31</v>
      </c>
      <c r="AX2644" s="3">
        <v>62558.67</v>
      </c>
      <c r="AY2644" s="3"/>
      <c r="AZ2644" s="10" cm="1">
        <f t="array" ref="AZ2644">Lair(100000000/($AX2644-$AW2644))</f>
        <v>2841.8211698364416</v>
      </c>
      <c r="BA2644" s="10">
        <f t="shared" si="3946"/>
        <v>2842.6566787081601</v>
      </c>
      <c r="BB2644" s="12">
        <v>29500000</v>
      </c>
      <c r="BC2644" s="3">
        <v>0.16600000000000001</v>
      </c>
      <c r="BD2644" s="12" cm="1">
        <f t="array" ref="BD2644">SfromgA($BB2644,$BA2644,"")</f>
        <v>0.33444800443360823</v>
      </c>
      <c r="BE2644" s="29">
        <f t="shared" si="3947"/>
        <v>498.9235980170788</v>
      </c>
      <c r="BG2644" s="3"/>
      <c r="BH2644" s="3"/>
      <c r="BI2644" s="12">
        <f t="shared" si="3948"/>
        <v>29500000</v>
      </c>
      <c r="BJ2644" s="29">
        <f t="shared" si="3949"/>
        <v>498.9235980170788</v>
      </c>
      <c r="BK2644" s="3">
        <f t="shared" si="3950"/>
        <v>-6.8992025822445271</v>
      </c>
      <c r="BL2644" s="13">
        <f>EXP(BK$4341*$AX2644+BK$4342)*$BI2644/(100000000/($AX2644-$AW2644))</f>
        <v>10.055876816866464</v>
      </c>
      <c r="BM2644" s="3">
        <f t="shared" si="3951"/>
        <v>0.22871567981813209</v>
      </c>
      <c r="BN2644" s="16" cm="1">
        <f t="array" ref="BN2644">$C2644*EXP(poly_from_str(100000000/$E2644,BN$4342))</f>
        <v>10.466753442765734</v>
      </c>
      <c r="BO2644" s="3">
        <f t="shared" si="3952"/>
        <v>2.0794415416798357</v>
      </c>
      <c r="BP2644" s="13">
        <f t="shared" si="3953"/>
        <v>-4.0046673423864206E-2</v>
      </c>
      <c r="BY2644">
        <v>10404</v>
      </c>
    </row>
    <row r="2645" spans="1:77" hidden="1" x14ac:dyDescent="0.25">
      <c r="A2645" t="s">
        <v>3351</v>
      </c>
      <c r="B2645" s="2" t="str">
        <f t="shared" si="3921"/>
        <v/>
      </c>
      <c r="C2645">
        <v>1</v>
      </c>
      <c r="E2645">
        <v>35181.589999999997</v>
      </c>
      <c r="R2645">
        <v>26</v>
      </c>
      <c r="S2645" t="s">
        <v>22</v>
      </c>
      <c r="AA2645" s="10">
        <f t="shared" si="3923"/>
        <v>2841.56</v>
      </c>
      <c r="AB2645" s="3" cm="1">
        <f t="array" ref="AB2645">100000000/Lvac(AA2645)</f>
        <v>35181.593111224873</v>
      </c>
      <c r="AC2645" s="28">
        <f t="shared" si="3924"/>
        <v>3.5191936823435017E-7</v>
      </c>
      <c r="AD2645" s="28">
        <f t="shared" si="3925"/>
        <v>2.8423954447956612E-7</v>
      </c>
      <c r="AE2645" s="21">
        <f t="shared" si="3926"/>
        <v>35181.591228319172</v>
      </c>
      <c r="AF2645" s="10" cm="1">
        <f t="array" ref="AF2645">Lair(100000000/AE2645)</f>
        <v>2841.5601520866362</v>
      </c>
      <c r="AG2645" s="10">
        <f t="shared" si="3927"/>
        <v>1.1190542010590112E-2</v>
      </c>
      <c r="AH2645" s="10" t="b">
        <f t="shared" si="3922"/>
        <v>1</v>
      </c>
      <c r="AI2645" s="10">
        <f t="shared" si="3931"/>
        <v>2841.56</v>
      </c>
      <c r="AJ2645">
        <v>3.0000000000000001E-3</v>
      </c>
      <c r="AK2645" s="3" cm="1">
        <f t="array" ref="AK2645">100000000/Lvac($AA2645)</f>
        <v>35181.593111224873</v>
      </c>
      <c r="AL2645" s="21">
        <f t="shared" si="3955"/>
        <v>3.7143252063540667E-2</v>
      </c>
      <c r="AM2645" s="21"/>
      <c r="AN2645" s="21"/>
      <c r="AO2645" s="21"/>
      <c r="AP2645" s="21"/>
      <c r="AS2645" s="3">
        <f t="shared" si="3929"/>
        <v>3.111224876192864E-3</v>
      </c>
      <c r="AT2645" s="3" cm="1">
        <f t="array" ref="AT2645">AS2645-(100000000/LvacE($A2645)-$E2645)</f>
        <v>-4.4994150812271982E-5</v>
      </c>
      <c r="BB2645"/>
      <c r="BC2645"/>
      <c r="BD2645"/>
      <c r="BE2645"/>
      <c r="BF2645"/>
      <c r="BG2645"/>
      <c r="BH2645"/>
      <c r="BI2645"/>
      <c r="BJ2645"/>
      <c r="BN2645" s="16" cm="1">
        <f t="array" ref="BN2645">$C2645*EXP(poly_from_str(100000000/$E2645,BN$4342))</f>
        <v>1.3069320498286483</v>
      </c>
      <c r="BO2645" s="16"/>
      <c r="BY2645" t="e">
        <v>#N/A</v>
      </c>
    </row>
    <row r="2646" spans="1:77" hidden="1" x14ac:dyDescent="0.25">
      <c r="A2646" t="s">
        <v>3352</v>
      </c>
      <c r="B2646" s="2" t="str">
        <f t="shared" si="3921"/>
        <v/>
      </c>
      <c r="C2646">
        <v>8</v>
      </c>
      <c r="D2646" t="s">
        <v>134</v>
      </c>
      <c r="E2646">
        <v>35188.81</v>
      </c>
      <c r="F2646">
        <v>30733</v>
      </c>
      <c r="G2646" t="s">
        <v>5</v>
      </c>
      <c r="H2646" s="5" t="s">
        <v>16</v>
      </c>
      <c r="I2646">
        <v>65922</v>
      </c>
      <c r="J2646" t="s">
        <v>3</v>
      </c>
      <c r="K2646" s="5" t="s">
        <v>16</v>
      </c>
      <c r="L2646">
        <v>30733.53</v>
      </c>
      <c r="M2646" t="str">
        <f>$G2646&amp;""</f>
        <v>e</v>
      </c>
      <c r="N2646" t="str">
        <f>$H2646&amp;""</f>
        <v>11/2</v>
      </c>
      <c r="O2646">
        <v>65922.42</v>
      </c>
      <c r="P2646" t="str">
        <f>$J2646&amp;""</f>
        <v>o</v>
      </c>
      <c r="Q2646" t="str">
        <f>$K2646&amp;""</f>
        <v>11/2</v>
      </c>
      <c r="R2646">
        <v>26</v>
      </c>
      <c r="AA2646" s="10">
        <f t="shared" si="3923"/>
        <v>2840.9769999999999</v>
      </c>
      <c r="AB2646" s="3" cm="1">
        <f t="array" ref="AB2646">100000000/Lvac(AA2646)</f>
        <v>35188.812413049745</v>
      </c>
      <c r="AC2646" s="28">
        <f t="shared" si="3924"/>
        <v>3.5199158599312845E-7</v>
      </c>
      <c r="AD2646" s="28">
        <f t="shared" si="3925"/>
        <v>2.84181230176768E-7</v>
      </c>
      <c r="AE2646" s="21">
        <f t="shared" si="3926"/>
        <v>35188.81095220476</v>
      </c>
      <c r="AF2646" s="10" cm="1">
        <f t="array" ref="AF2646">Lair(100000000/AE2646)</f>
        <v>2840.9771179474083</v>
      </c>
      <c r="AG2646" s="10">
        <f t="shared" si="3927"/>
        <v>1.1193082945242032E-2</v>
      </c>
      <c r="AH2646" s="10" t="b">
        <f t="shared" si="3922"/>
        <v>1</v>
      </c>
      <c r="AI2646" s="10">
        <f>$AF2646</f>
        <v>2840.9771179474083</v>
      </c>
      <c r="AJ2646" s="10">
        <f>AL2646/AK2646*AI2646</f>
        <v>7.0000000000141477E-3</v>
      </c>
      <c r="AK2646" s="23" cm="1">
        <f t="array" ref="AK2646">100000000/Lvac($AA2646)+0</f>
        <v>35188.812413049745</v>
      </c>
      <c r="AL2646" s="23">
        <f>MAX(0.08,0.007/$AA2646*$AE2646)</f>
        <v>8.6703157633952449E-2</v>
      </c>
      <c r="AM2646" s="10" cm="1">
        <f t="array" ref="AM2646">Lvac($AI2646)-$BA2646</f>
        <v>6.3838048390607582E-3</v>
      </c>
      <c r="AN2646" s="10">
        <f>$AK2646-($AX2646-$AW2646)</f>
        <v>-7.7586950254044496E-2</v>
      </c>
      <c r="AO2646" s="3">
        <f>AM2646/AJ2646</f>
        <v>0.91197211986397941</v>
      </c>
      <c r="AP2646" s="3">
        <v>0.89511841788833679</v>
      </c>
      <c r="AS2646" s="3">
        <f t="shared" si="3929"/>
        <v>2.4130497477017343E-3</v>
      </c>
      <c r="AT2646" s="3" cm="1">
        <f t="array" ref="AT2646">AS2646-(100000000/LvacE($A2646)-$E2646)</f>
        <v>-4.4948377762921154E-5</v>
      </c>
      <c r="AU2646" t="s">
        <v>4823</v>
      </c>
      <c r="AV2646" t="s">
        <v>4828</v>
      </c>
      <c r="AW2646" s="3">
        <v>30733.53</v>
      </c>
      <c r="AX2646" s="3">
        <v>65922.42</v>
      </c>
      <c r="AY2646" s="3"/>
      <c r="AZ2646" s="10" cm="1">
        <f t="array" ref="AZ2646">Lair(100000000/($AX2646-$AW2646))</f>
        <v>2840.9707357082789</v>
      </c>
      <c r="BA2646" s="10">
        <f>100000000/($AX2646-$AW2646)</f>
        <v>2841.8060359391843</v>
      </c>
      <c r="BB2646" s="12">
        <v>118000000</v>
      </c>
      <c r="BC2646" s="3">
        <v>0.06</v>
      </c>
      <c r="BD2646" s="12" cm="1">
        <f t="array" ref="BD2646">SfromgA($BB2646,$BA2646,"")</f>
        <v>1.3365914056982762</v>
      </c>
      <c r="BE2646" s="29">
        <f>(10^MAX(0.05, -0.312925054856973*((LN($BD2646))^(1/3)) + 0.454808404431693)-1)*100</f>
        <v>76.868625151695539</v>
      </c>
      <c r="BG2646" s="3"/>
      <c r="BH2646" s="3"/>
      <c r="BI2646" s="12">
        <f>IF($BB2646="",$BF2646,$BB2646)</f>
        <v>118000000</v>
      </c>
      <c r="BJ2646" s="29">
        <f>IF($BB2646="",$BH2646,$BE2646)</f>
        <v>76.868625151695539</v>
      </c>
      <c r="BK2646" s="3">
        <f>LN(BN2646*100000000/($AX2646-$AW2646)/$BI2646)</f>
        <v>-8.2892872175679297</v>
      </c>
      <c r="BL2646" s="13">
        <f>EXP(BK$4341*$AX2646+BK$4342)*$BI2646/(100000000/($AX2646-$AW2646))</f>
        <v>31.161165571466629</v>
      </c>
      <c r="BM2646" s="3">
        <f t="shared" ref="BM2646" si="3956">LN(BL2646/$C2646)</f>
        <v>1.3597310846393829</v>
      </c>
      <c r="BN2646" s="16" cm="1">
        <f t="array" ref="BN2646">$C2646*EXP(poly_from_str(100000000/$E2646,BN$4342))</f>
        <v>10.430277844956805</v>
      </c>
      <c r="BO2646" s="3">
        <f>LN($C2646)</f>
        <v>2.0794415416798357</v>
      </c>
      <c r="BP2646" s="13">
        <f>LN(BL2646/BN2646)</f>
        <v>1.0944597186434399</v>
      </c>
      <c r="BY2646">
        <v>10372</v>
      </c>
    </row>
    <row r="2647" spans="1:77" hidden="1" x14ac:dyDescent="0.25">
      <c r="A2647" t="s">
        <v>3353</v>
      </c>
      <c r="B2647" s="2" t="str">
        <f t="shared" si="3921"/>
        <v/>
      </c>
      <c r="C2647">
        <v>0</v>
      </c>
      <c r="E2647">
        <v>35189.269999999997</v>
      </c>
      <c r="R2647">
        <v>26</v>
      </c>
      <c r="S2647" t="s">
        <v>22</v>
      </c>
      <c r="AA2647" s="10">
        <f t="shared" si="3923"/>
        <v>2840.94</v>
      </c>
      <c r="AB2647" s="3" cm="1">
        <f t="array" ref="AB2647">100000000/Lvac(AA2647)</f>
        <v>35189.270684845265</v>
      </c>
      <c r="AC2647" s="28">
        <f t="shared" si="3924"/>
        <v>3.5199617028166731E-7</v>
      </c>
      <c r="AD2647" s="28">
        <f t="shared" si="3925"/>
        <v>2.841775292690745E-7</v>
      </c>
      <c r="AE2647" s="21">
        <f t="shared" si="3926"/>
        <v>35189.270270235764</v>
      </c>
      <c r="AF2647" s="10" cm="1">
        <f t="array" ref="AF2647">Lair(100000000/AE2647)</f>
        <v>2840.9400334743536</v>
      </c>
      <c r="AG2647" s="10">
        <f t="shared" si="3927"/>
        <v>1.1193244258035239E-2</v>
      </c>
      <c r="AH2647" s="10" t="b">
        <f t="shared" si="3922"/>
        <v>1</v>
      </c>
      <c r="AI2647" s="10">
        <f t="shared" si="3931"/>
        <v>2840.94</v>
      </c>
      <c r="AJ2647">
        <v>3.0000000000000001E-3</v>
      </c>
      <c r="AK2647" s="3" cm="1">
        <f t="array" ref="AK2647">100000000/Lvac($AA2647)</f>
        <v>35189.270684845265</v>
      </c>
      <c r="AL2647" s="21">
        <f t="shared" ref="AL2647:AL2651" si="3957">AJ2647/AI2647*AK2647</f>
        <v>3.715946554821143E-2</v>
      </c>
      <c r="AM2647" s="21"/>
      <c r="AN2647" s="21"/>
      <c r="AO2647" s="21"/>
      <c r="AP2647" s="21"/>
      <c r="AS2647" s="3">
        <f t="shared" si="3929"/>
        <v>6.8484526855172589E-4</v>
      </c>
      <c r="AT2647" s="3" cm="1">
        <f t="array" ref="AT2647">AS2647-(100000000/LvacE($A2647)-$E2647)</f>
        <v>-4.4945474655833095E-5</v>
      </c>
      <c r="BB2647"/>
      <c r="BC2647"/>
      <c r="BD2647"/>
      <c r="BE2647"/>
      <c r="BF2647"/>
      <c r="BG2647"/>
      <c r="BH2647"/>
      <c r="BI2647"/>
      <c r="BJ2647"/>
      <c r="BN2647" s="16" cm="1">
        <f t="array" ref="BN2647">$C2647*EXP(poly_from_str(100000000/$E2647,BN$4342))</f>
        <v>0</v>
      </c>
      <c r="BO2647" s="16"/>
      <c r="BY2647" t="e">
        <v>#N/A</v>
      </c>
    </row>
    <row r="2648" spans="1:77" hidden="1" x14ac:dyDescent="0.25">
      <c r="A2648" t="s">
        <v>3354</v>
      </c>
      <c r="B2648" s="2" t="str">
        <f t="shared" si="3921"/>
        <v/>
      </c>
      <c r="C2648">
        <v>0</v>
      </c>
      <c r="E2648">
        <v>35189.67</v>
      </c>
      <c r="R2648">
        <v>26</v>
      </c>
      <c r="S2648" t="s">
        <v>22</v>
      </c>
      <c r="AA2648" s="10">
        <f t="shared" si="3923"/>
        <v>2840.9079999999999</v>
      </c>
      <c r="AB2648" s="3" cm="1">
        <f t="array" ref="AB2648">100000000/Lvac(AA2648)</f>
        <v>35189.667037645326</v>
      </c>
      <c r="AC2648" s="28">
        <f t="shared" si="3924"/>
        <v>3.5200013516805191E-7</v>
      </c>
      <c r="AD2648" s="28">
        <f t="shared" si="3925"/>
        <v>2.841743284840452E-7</v>
      </c>
      <c r="AE2648" s="21">
        <f t="shared" si="3926"/>
        <v>35189.668831104776</v>
      </c>
      <c r="AF2648" s="10" cm="1">
        <f t="array" ref="AF2648">Lair(100000000/AE2648)</f>
        <v>2840.907855204623</v>
      </c>
      <c r="AG2648" s="10">
        <f t="shared" si="3927"/>
        <v>1.1193383776884948E-2</v>
      </c>
      <c r="AH2648" s="10" t="b">
        <f t="shared" si="3922"/>
        <v>1</v>
      </c>
      <c r="AI2648" s="10">
        <f t="shared" si="3931"/>
        <v>2840.9079999999999</v>
      </c>
      <c r="AJ2648">
        <v>3.0000000000000001E-3</v>
      </c>
      <c r="AK2648" s="3" cm="1">
        <f t="array" ref="AK2648">100000000/Lvac($AA2648)</f>
        <v>35189.667037645326</v>
      </c>
      <c r="AL2648" s="21">
        <f t="shared" si="3957"/>
        <v>3.7160302661309687E-2</v>
      </c>
      <c r="AM2648" s="21"/>
      <c r="AN2648" s="21"/>
      <c r="AO2648" s="21"/>
      <c r="AP2648" s="21"/>
      <c r="AS2648" s="3">
        <f t="shared" si="3929"/>
        <v>-2.9623546724906191E-3</v>
      </c>
      <c r="AT2648" s="3" cm="1">
        <f t="array" ref="AT2648">AS2648-(100000000/LvacE($A2648)-$E2648)</f>
        <v>-4.4942949898540974E-5</v>
      </c>
      <c r="BB2648"/>
      <c r="BC2648"/>
      <c r="BD2648"/>
      <c r="BE2648"/>
      <c r="BF2648"/>
      <c r="BG2648"/>
      <c r="BH2648"/>
      <c r="BI2648"/>
      <c r="BJ2648"/>
      <c r="BN2648" s="16" cm="1">
        <f t="array" ref="BN2648">$C2648*EXP(poly_from_str(100000000/$E2648,BN$4342))</f>
        <v>0</v>
      </c>
      <c r="BO2648" s="16"/>
      <c r="BY2648" t="e">
        <v>#N/A</v>
      </c>
    </row>
    <row r="2649" spans="1:77" hidden="1" x14ac:dyDescent="0.25">
      <c r="A2649" t="s">
        <v>3355</v>
      </c>
      <c r="B2649" s="2" t="str">
        <f t="shared" si="3921"/>
        <v/>
      </c>
      <c r="C2649">
        <v>0</v>
      </c>
      <c r="E2649">
        <v>35190.01</v>
      </c>
      <c r="R2649">
        <v>26</v>
      </c>
      <c r="S2649" t="s">
        <v>22</v>
      </c>
      <c r="AA2649" s="10">
        <f t="shared" si="3923"/>
        <v>2840.88</v>
      </c>
      <c r="AB2649" s="3" cm="1">
        <f t="array" ref="AB2649">100000000/Lvac(AA2649)</f>
        <v>35190.013853669407</v>
      </c>
      <c r="AC2649" s="28">
        <f t="shared" si="3924"/>
        <v>3.5200360451691025E-7</v>
      </c>
      <c r="AD2649" s="28">
        <f t="shared" si="3925"/>
        <v>2.8417152779714691E-7</v>
      </c>
      <c r="AE2649" s="21">
        <f t="shared" si="3926"/>
        <v>35190.011520556713</v>
      </c>
      <c r="AF2649" s="10" cm="1">
        <f t="array" ref="AF2649">Lair(100000000/AE2649)</f>
        <v>2840.8801883607202</v>
      </c>
      <c r="AG2649" s="10">
        <f t="shared" si="3927"/>
        <v>1.1193505859745819E-2</v>
      </c>
      <c r="AH2649" s="10" t="b">
        <f t="shared" si="3922"/>
        <v>1</v>
      </c>
      <c r="AI2649" s="10">
        <f t="shared" si="3931"/>
        <v>2840.88</v>
      </c>
      <c r="AJ2649">
        <v>3.0000000000000001E-3</v>
      </c>
      <c r="AK2649" s="3" cm="1">
        <f t="array" ref="AK2649">100000000/Lvac($AA2649)</f>
        <v>35190.013853669407</v>
      </c>
      <c r="AL2649" s="21">
        <f t="shared" si="3957"/>
        <v>3.7161035158474916E-2</v>
      </c>
      <c r="AM2649" s="21"/>
      <c r="AN2649" s="21"/>
      <c r="AO2649" s="21"/>
      <c r="AP2649" s="21"/>
      <c r="AS2649" s="3">
        <f t="shared" si="3929"/>
        <v>3.8536694046342745E-3</v>
      </c>
      <c r="AT2649" s="3" cm="1">
        <f t="array" ref="AT2649">AS2649-(100000000/LvacE($A2649)-$E2649)</f>
        <v>-4.494075255934149E-5</v>
      </c>
      <c r="BB2649"/>
      <c r="BC2649"/>
      <c r="BD2649"/>
      <c r="BE2649"/>
      <c r="BF2649"/>
      <c r="BG2649"/>
      <c r="BH2649"/>
      <c r="BI2649"/>
      <c r="BJ2649"/>
      <c r="BN2649" s="16" cm="1">
        <f t="array" ref="BN2649">$C2649*EXP(poly_from_str(100000000/$E2649,BN$4342))</f>
        <v>0</v>
      </c>
      <c r="BO2649" s="16"/>
      <c r="BY2649" t="e">
        <v>#N/A</v>
      </c>
    </row>
    <row r="2650" spans="1:77" hidden="1" x14ac:dyDescent="0.25">
      <c r="A2650" t="s">
        <v>3356</v>
      </c>
      <c r="B2650" s="2" t="str">
        <f t="shared" si="3921"/>
        <v/>
      </c>
      <c r="C2650">
        <v>2</v>
      </c>
      <c r="E2650">
        <v>35193.660000000003</v>
      </c>
      <c r="R2650">
        <v>26</v>
      </c>
      <c r="S2650" t="s">
        <v>22</v>
      </c>
      <c r="AA2650" s="10">
        <f t="shared" si="3923"/>
        <v>2840.5859999999998</v>
      </c>
      <c r="AB2650" s="3" cm="1">
        <f t="array" ref="AB2650">100000000/Lvac(AA2650)</f>
        <v>35193.655834683108</v>
      </c>
      <c r="AC2650" s="28">
        <f t="shared" si="3924"/>
        <v>3.520400368093063E-7</v>
      </c>
      <c r="AD2650" s="28">
        <f t="shared" si="3925"/>
        <v>2.8414212058484328E-7</v>
      </c>
      <c r="AE2650" s="21">
        <f t="shared" si="3926"/>
        <v>35193.658356887274</v>
      </c>
      <c r="AF2650" s="10" cm="1">
        <f t="array" ref="AF2650">Lair(100000000/AE2650)</f>
        <v>2840.585796415402</v>
      </c>
      <c r="AG2650" s="10">
        <f t="shared" si="3927"/>
        <v>1.1194787947747951E-2</v>
      </c>
      <c r="AH2650" s="10" t="b">
        <f t="shared" si="3922"/>
        <v>1</v>
      </c>
      <c r="AI2650" s="10">
        <f t="shared" si="3931"/>
        <v>2840.5859999999998</v>
      </c>
      <c r="AJ2650">
        <v>3.0000000000000001E-3</v>
      </c>
      <c r="AK2650" s="3" cm="1">
        <f t="array" ref="AK2650">100000000/Lvac($AA2650)</f>
        <v>35193.655834683108</v>
      </c>
      <c r="AL2650" s="21">
        <f t="shared" si="3957"/>
        <v>3.7168727686487692E-2</v>
      </c>
      <c r="AM2650" s="21"/>
      <c r="AN2650" s="21"/>
      <c r="AO2650" s="21"/>
      <c r="AP2650" s="21"/>
      <c r="AS2650" s="3">
        <f t="shared" si="3929"/>
        <v>-4.1653168955235742E-3</v>
      </c>
      <c r="AT2650" s="3" cm="1">
        <f t="array" ref="AT2650">AS2650-(100000000/LvacE($A2650)-$E2650)</f>
        <v>-4.4917600462213159E-5</v>
      </c>
      <c r="BB2650"/>
      <c r="BC2650"/>
      <c r="BD2650"/>
      <c r="BE2650"/>
      <c r="BF2650"/>
      <c r="BG2650"/>
      <c r="BH2650"/>
      <c r="BI2650"/>
      <c r="BJ2650"/>
      <c r="BN2650" s="16" cm="1">
        <f t="array" ref="BN2650">$C2650*EXP(poly_from_str(100000000/$E2650,BN$4342))</f>
        <v>2.603340276287522</v>
      </c>
      <c r="BO2650" s="16"/>
      <c r="BY2650" t="e">
        <v>#N/A</v>
      </c>
    </row>
    <row r="2651" spans="1:77" hidden="1" x14ac:dyDescent="0.25">
      <c r="A2651" t="s">
        <v>3357</v>
      </c>
      <c r="B2651" s="2" t="str">
        <f t="shared" si="3921"/>
        <v/>
      </c>
      <c r="C2651">
        <v>5</v>
      </c>
      <c r="D2651" t="s">
        <v>1155</v>
      </c>
      <c r="E2651">
        <v>35206.620000000003</v>
      </c>
      <c r="R2651">
        <v>26</v>
      </c>
      <c r="S2651" t="s">
        <v>22</v>
      </c>
      <c r="AA2651" s="10">
        <f t="shared" si="3923"/>
        <v>2839.54</v>
      </c>
      <c r="AB2651" s="3" cm="1">
        <f t="array" ref="AB2651">100000000/Lvac(AA2651)</f>
        <v>35206.619473187369</v>
      </c>
      <c r="AC2651" s="28">
        <f t="shared" si="3924"/>
        <v>3.521697176303204E-7</v>
      </c>
      <c r="AD2651" s="28">
        <f t="shared" si="3925"/>
        <v>2.840374949266513E-7</v>
      </c>
      <c r="AE2651" s="21">
        <f t="shared" si="3926"/>
        <v>35206.619792371021</v>
      </c>
      <c r="AF2651" s="10" cm="1">
        <f t="array" ref="AF2651">Lair(100000000/AE2651)</f>
        <v>2839.53997425544</v>
      </c>
      <c r="AG2651" s="10">
        <f t="shared" si="3927"/>
        <v>1.1199352619295267E-2</v>
      </c>
      <c r="AH2651" s="10" t="b">
        <f t="shared" si="3922"/>
        <v>1</v>
      </c>
      <c r="AI2651" s="10">
        <f t="shared" si="3931"/>
        <v>2839.54</v>
      </c>
      <c r="AJ2651">
        <v>7.0000000000000001E-3</v>
      </c>
      <c r="AK2651" s="3" cm="1">
        <f t="array" ref="AK2651">100000000/Lvac($AA2651)</f>
        <v>35206.619473187369</v>
      </c>
      <c r="AL2651" s="21">
        <f t="shared" si="3957"/>
        <v>8.6790936670133753E-2</v>
      </c>
      <c r="AM2651" s="21"/>
      <c r="AN2651" s="21"/>
      <c r="AO2651" s="21"/>
      <c r="AP2651" s="21"/>
      <c r="AS2651" s="3">
        <f t="shared" si="3929"/>
        <v>-5.2681263332488015E-4</v>
      </c>
      <c r="AT2651" s="3" cm="1">
        <f t="array" ref="AT2651">AS2651-(100000000/LvacE($A2651)-$E2651)</f>
        <v>-4.4834960135631263E-5</v>
      </c>
      <c r="BB2651"/>
      <c r="BC2651"/>
      <c r="BD2651"/>
      <c r="BE2651"/>
      <c r="BF2651"/>
      <c r="BG2651"/>
      <c r="BH2651"/>
      <c r="BI2651"/>
      <c r="BJ2651"/>
      <c r="BN2651" s="16" cm="1">
        <f t="array" ref="BN2651">$C2651*EXP(poly_from_str(100000000/$E2651,BN$4342))</f>
        <v>6.4800907710103273</v>
      </c>
      <c r="BO2651" s="16"/>
      <c r="BY2651" t="e">
        <v>#N/A</v>
      </c>
    </row>
    <row r="2652" spans="1:77" hidden="1" x14ac:dyDescent="0.25">
      <c r="A2652" t="s">
        <v>3358</v>
      </c>
      <c r="B2652" s="2" t="str">
        <f t="shared" si="3921"/>
        <v/>
      </c>
      <c r="C2652">
        <v>7</v>
      </c>
      <c r="D2652" t="s">
        <v>170</v>
      </c>
      <c r="E2652">
        <v>35220</v>
      </c>
      <c r="F2652">
        <v>35801</v>
      </c>
      <c r="G2652" t="s">
        <v>5</v>
      </c>
      <c r="H2652" s="5" t="s">
        <v>8</v>
      </c>
      <c r="I2652">
        <v>71021</v>
      </c>
      <c r="J2652" t="s">
        <v>3</v>
      </c>
      <c r="K2652" s="5" t="s">
        <v>4</v>
      </c>
      <c r="L2652">
        <v>35801.120000000003</v>
      </c>
      <c r="M2652" t="str">
        <f>$G2652&amp;""</f>
        <v>e</v>
      </c>
      <c r="N2652" t="str">
        <f>$H2652&amp;""</f>
        <v>7/2</v>
      </c>
      <c r="O2652">
        <v>71021.100000000006</v>
      </c>
      <c r="P2652" t="str">
        <f>$J2652&amp;""</f>
        <v>o</v>
      </c>
      <c r="Q2652" t="str">
        <f>$K2652&amp;""</f>
        <v>9/2</v>
      </c>
      <c r="R2652">
        <v>26</v>
      </c>
      <c r="AA2652" s="10">
        <f t="shared" si="3923"/>
        <v>2838.4609999999998</v>
      </c>
      <c r="AB2652" s="3" cm="1">
        <f t="array" ref="AB2652">100000000/Lvac(AA2652)</f>
        <v>35220.002108849723</v>
      </c>
      <c r="AC2652" s="28">
        <f t="shared" si="3924"/>
        <v>3.523035898678897E-7</v>
      </c>
      <c r="AD2652" s="28">
        <f t="shared" si="3925"/>
        <v>2.8392956846210131E-7</v>
      </c>
      <c r="AE2652" s="21">
        <f t="shared" si="3926"/>
        <v>35220.000830380784</v>
      </c>
      <c r="AF2652" s="10" cm="1">
        <f t="array" ref="AF2652">Lair(100000000/AE2652)</f>
        <v>2838.4611030397846</v>
      </c>
      <c r="AG2652" s="10">
        <f t="shared" si="3927"/>
        <v>1.1204066589051202E-2</v>
      </c>
      <c r="AH2652" s="10" t="b">
        <f t="shared" si="3922"/>
        <v>1</v>
      </c>
      <c r="AI2652" s="10">
        <f>$AF2652</f>
        <v>2838.4611030397846</v>
      </c>
      <c r="AJ2652" s="10">
        <f>AL2652/AK2652*AI2652</f>
        <v>8.0592303608254621E-3</v>
      </c>
      <c r="AK2652" s="16" cm="1">
        <f t="array" ref="AK2652">100000000/Lvac($AA2652)-0</f>
        <v>35220.002108849723</v>
      </c>
      <c r="AL2652" s="16">
        <f>MAX(0.1,0.007/$AA2652*$AE2652)</f>
        <v>0.1</v>
      </c>
      <c r="AM2652" s="10" cm="1">
        <f t="array" ref="AM2652">Lvac($AI2652)-$BA2652</f>
        <v>-1.67926308904498E-3</v>
      </c>
      <c r="AN2652" s="10">
        <f>$AK2652-($AX2652-$AW2652)</f>
        <v>2.2108849720098078E-2</v>
      </c>
      <c r="AO2652" s="3">
        <f>AM2652/AJ2652</f>
        <v>-0.20836519293549297</v>
      </c>
      <c r="AP2652" s="3">
        <v>-0.2211536498527556</v>
      </c>
      <c r="AS2652" s="3">
        <f t="shared" si="3929"/>
        <v>2.1088497232994996E-3</v>
      </c>
      <c r="AT2652" s="3" cm="1">
        <f t="array" ref="AT2652">AS2652-(100000000/LvacE($A2652)-$E2652)</f>
        <v>-4.474922752706334E-5</v>
      </c>
      <c r="AU2652" t="s">
        <v>4805</v>
      </c>
      <c r="AV2652" t="s">
        <v>4917</v>
      </c>
      <c r="AW2652" s="3">
        <v>35801.120000000003</v>
      </c>
      <c r="AX2652" s="3">
        <v>71021.100000000006</v>
      </c>
      <c r="AY2652" s="3"/>
      <c r="AZ2652" s="10" cm="1">
        <f t="array" ref="AZ2652">Lair(100000000/($AX2652-$AW2652))</f>
        <v>2838.4627818911276</v>
      </c>
      <c r="BA2652" s="10">
        <f>100000000/($AX2652-$AW2652)</f>
        <v>2839.2974669491578</v>
      </c>
      <c r="BB2652" s="12">
        <v>92000000</v>
      </c>
      <c r="BC2652" s="3">
        <v>0.34399999999999997</v>
      </c>
      <c r="BD2652" s="12" cm="1">
        <f t="array" ref="BD2652">SfromgA($BB2652,$BA2652,"")</f>
        <v>1.0393309786671034</v>
      </c>
      <c r="BE2652" s="29">
        <f>(10^MAX(0.05, -0.312925054856973*((LN($BD2652))^(1/3)) + 0.454808404431693)-1)*100</f>
        <v>123.39516141150666</v>
      </c>
      <c r="BG2652" s="3"/>
      <c r="BH2652" s="3"/>
      <c r="BI2652" s="12">
        <f>IF($BB2652="",$BF2652,$BB2652)</f>
        <v>92000000</v>
      </c>
      <c r="BJ2652" s="29">
        <f>IF($BB2652="",$BH2652,$BE2652)</f>
        <v>123.39516141150666</v>
      </c>
      <c r="BK2652" s="3">
        <f>LN(BN2652*100000000/($AX2652-$AW2652)/$BI2652)</f>
        <v>-8.1852945204524872</v>
      </c>
      <c r="BL2652" s="13">
        <f>EXP(BK$4341*$AX2652+BK$4342)*$BI2652/(100000000/($AX2652-$AW2652))</f>
        <v>16.506615077813432</v>
      </c>
      <c r="BM2652" s="3">
        <f t="shared" ref="BM2652" si="3958">LN(BL2652/$C2652)</f>
        <v>0.85785106531362942</v>
      </c>
      <c r="BN2652" s="16" cm="1">
        <f t="array" ref="BN2652">$C2652*EXP(poly_from_str(100000000/$E2652,BN$4342))</f>
        <v>9.031267154754838</v>
      </c>
      <c r="BO2652" s="3">
        <f>LN($C2652)</f>
        <v>1.9459101490553132</v>
      </c>
      <c r="BP2652" s="13">
        <f>LN(BL2652/BN2652)</f>
        <v>0.60306852956961621</v>
      </c>
      <c r="BY2652">
        <v>8992</v>
      </c>
    </row>
    <row r="2653" spans="1:77" hidden="1" x14ac:dyDescent="0.25">
      <c r="A2653" t="s">
        <v>3359</v>
      </c>
      <c r="B2653" s="2" t="str">
        <f t="shared" si="3921"/>
        <v/>
      </c>
      <c r="C2653">
        <v>0</v>
      </c>
      <c r="E2653">
        <v>35225.57</v>
      </c>
      <c r="R2653">
        <v>26</v>
      </c>
      <c r="S2653" t="s">
        <v>22</v>
      </c>
      <c r="AA2653" s="10">
        <f t="shared" si="3923"/>
        <v>2838.0120000000002</v>
      </c>
      <c r="AB2653" s="3" cm="1">
        <f t="array" ref="AB2653">100000000/Lvac(AA2653)</f>
        <v>35225.573970109464</v>
      </c>
      <c r="AC2653" s="28">
        <f t="shared" si="3924"/>
        <v>3.5235932758564796E-7</v>
      </c>
      <c r="AD2653" s="28">
        <f t="shared" si="3925"/>
        <v>2.8388465745044961E-7</v>
      </c>
      <c r="AE2653" s="21">
        <f t="shared" si="3926"/>
        <v>35225.571562670862</v>
      </c>
      <c r="AF2653" s="10" cm="1">
        <f t="array" ref="AF2653">Lair(100000000/AE2653)</f>
        <v>2838.0121939691221</v>
      </c>
      <c r="AG2653" s="10">
        <f t="shared" si="3927"/>
        <v>1.1206029778963136E-2</v>
      </c>
      <c r="AH2653" s="10" t="b">
        <f t="shared" si="3922"/>
        <v>1</v>
      </c>
      <c r="AI2653" s="10">
        <f t="shared" si="3931"/>
        <v>2838.0120000000002</v>
      </c>
      <c r="AJ2653">
        <v>3.0000000000000001E-3</v>
      </c>
      <c r="AK2653" s="3" cm="1">
        <f t="array" ref="AK2653">100000000/Lvac($AA2653)</f>
        <v>35225.573970109464</v>
      </c>
      <c r="AL2653" s="21">
        <f t="shared" ref="AL2653:AL2654" si="3959">AJ2653/AI2653*AK2653</f>
        <v>3.7236178673778826E-2</v>
      </c>
      <c r="AM2653" s="21"/>
      <c r="AN2653" s="21"/>
      <c r="AO2653" s="21"/>
      <c r="AP2653" s="21"/>
      <c r="AS2653" s="3">
        <f t="shared" si="3929"/>
        <v>3.9701094647170976E-3</v>
      </c>
      <c r="AT2653" s="3" cm="1">
        <f t="array" ref="AT2653">AS2653-(100000000/LvacE($A2653)-$E2653)</f>
        <v>-4.4713415263686329E-5</v>
      </c>
      <c r="BB2653"/>
      <c r="BC2653"/>
      <c r="BD2653"/>
      <c r="BE2653"/>
      <c r="BF2653"/>
      <c r="BG2653"/>
      <c r="BH2653"/>
      <c r="BI2653"/>
      <c r="BJ2653"/>
      <c r="BN2653" s="16" cm="1">
        <f t="array" ref="BN2653">$C2653*EXP(poly_from_str(100000000/$E2653,BN$4342))</f>
        <v>0</v>
      </c>
      <c r="BO2653" s="16"/>
      <c r="BY2653" t="e">
        <v>#N/A</v>
      </c>
    </row>
    <row r="2654" spans="1:77" hidden="1" x14ac:dyDescent="0.25">
      <c r="A2654" t="s">
        <v>3360</v>
      </c>
      <c r="B2654" s="2" t="str">
        <f t="shared" si="3921"/>
        <v/>
      </c>
      <c r="C2654">
        <v>0</v>
      </c>
      <c r="E2654">
        <v>35225.949999999997</v>
      </c>
      <c r="R2654">
        <v>26</v>
      </c>
      <c r="S2654" t="s">
        <v>22</v>
      </c>
      <c r="AA2654" s="10">
        <f t="shared" si="3923"/>
        <v>2837.982</v>
      </c>
      <c r="AB2654" s="3" cm="1">
        <f t="array" ref="AB2654">100000000/Lvac(AA2654)</f>
        <v>35225.94631765558</v>
      </c>
      <c r="AC2654" s="28">
        <f t="shared" si="3924"/>
        <v>3.5236305233789364E-7</v>
      </c>
      <c r="AD2654" s="28">
        <f t="shared" si="3925"/>
        <v>2.8388165671472407E-7</v>
      </c>
      <c r="AE2654" s="21">
        <f t="shared" si="3926"/>
        <v>35225.948550633206</v>
      </c>
      <c r="AF2654" s="10" cm="1">
        <f t="array" ref="AF2654">Lair(100000000/AE2654)</f>
        <v>2837.9818200911564</v>
      </c>
      <c r="AG2654" s="10">
        <f t="shared" si="3927"/>
        <v>1.1206160982989953E-2</v>
      </c>
      <c r="AH2654" s="10" t="b">
        <f t="shared" si="3922"/>
        <v>1</v>
      </c>
      <c r="AI2654" s="10">
        <f t="shared" si="3931"/>
        <v>2837.982</v>
      </c>
      <c r="AJ2654">
        <v>3.0000000000000001E-3</v>
      </c>
      <c r="AK2654" s="3" cm="1">
        <f t="array" ref="AK2654">100000000/Lvac($AA2654)</f>
        <v>35225.94631765558</v>
      </c>
      <c r="AL2654" s="21">
        <f t="shared" si="3959"/>
        <v>3.7236965897939713E-2</v>
      </c>
      <c r="AM2654" s="21"/>
      <c r="AN2654" s="21"/>
      <c r="AO2654" s="21"/>
      <c r="AP2654" s="21"/>
      <c r="AS2654" s="3">
        <f t="shared" si="3929"/>
        <v>-3.6823444170295261E-3</v>
      </c>
      <c r="AT2654" s="3" cm="1">
        <f t="array" ref="AT2654">AS2654-(100000000/LvacE($A2654)-$E2654)</f>
        <v>-4.4711014197673649E-5</v>
      </c>
      <c r="BB2654"/>
      <c r="BC2654"/>
      <c r="BD2654"/>
      <c r="BE2654"/>
      <c r="BF2654"/>
      <c r="BG2654"/>
      <c r="BH2654"/>
      <c r="BI2654"/>
      <c r="BJ2654"/>
      <c r="BN2654" s="16" cm="1">
        <f t="array" ref="BN2654">$C2654*EXP(poly_from_str(100000000/$E2654,BN$4342))</f>
        <v>0</v>
      </c>
      <c r="BO2654" s="16"/>
      <c r="BY2654" t="e">
        <v>#N/A</v>
      </c>
    </row>
    <row r="2655" spans="1:77" hidden="1" x14ac:dyDescent="0.25">
      <c r="A2655" t="s">
        <v>3361</v>
      </c>
      <c r="B2655" s="2" t="str">
        <f t="shared" si="3921"/>
        <v/>
      </c>
      <c r="C2655">
        <v>2</v>
      </c>
      <c r="D2655" t="s">
        <v>170</v>
      </c>
      <c r="E2655">
        <v>35226.36</v>
      </c>
      <c r="R2655">
        <v>26</v>
      </c>
      <c r="S2655" t="s">
        <v>22</v>
      </c>
      <c r="AA2655" s="10">
        <f t="shared" si="3923"/>
        <v>2837.9490000000001</v>
      </c>
      <c r="AB2655" s="3" cm="1">
        <f t="array" ref="AB2655">100000000/Lvac(AA2655)</f>
        <v>35226.355909047874</v>
      </c>
      <c r="AC2655" s="28">
        <f t="shared" si="3924"/>
        <v>3.5236714965631872E-7</v>
      </c>
      <c r="AD2655" s="28">
        <f t="shared" si="3925"/>
        <v>2.8387835590542887E-7</v>
      </c>
      <c r="AE2655" s="21">
        <f t="shared" si="3926"/>
        <v>35226.358389851062</v>
      </c>
      <c r="AF2655" s="10" cm="1">
        <f t="array" ref="AF2655">Lair(100000000/AE2655)</f>
        <v>2837.9488001287395</v>
      </c>
      <c r="AG2655" s="10">
        <f t="shared" si="3927"/>
        <v>1.120630531222511E-2</v>
      </c>
      <c r="AH2655" s="10" t="b">
        <f t="shared" si="3922"/>
        <v>1</v>
      </c>
      <c r="AI2655" s="10">
        <f t="shared" ref="AI2655" si="3960">100000000/AK2655</f>
        <v>2838.8238530866947</v>
      </c>
      <c r="AJ2655" s="10">
        <f t="shared" ref="AJ2655:AJ2656" si="3961">AL2655/AK2655*AI2655</f>
        <v>4.0294604344269937E-2</v>
      </c>
      <c r="AK2655" s="16" cm="1">
        <f t="array" ref="AK2655">100000000/Lvac($AA2655)-0.5</f>
        <v>35225.855909047874</v>
      </c>
      <c r="AL2655" s="22">
        <v>0.5</v>
      </c>
      <c r="AM2655" s="22"/>
      <c r="AN2655" s="22"/>
      <c r="AO2655" s="22"/>
      <c r="AP2655" s="22"/>
      <c r="AS2655" s="3">
        <f t="shared" si="3929"/>
        <v>-4.0909521267167293E-3</v>
      </c>
      <c r="AT2655" s="3" cm="1">
        <f t="array" ref="AT2655">AS2655-(100000000/LvacE($A2655)-$E2655)</f>
        <v>-4.47083730250597E-5</v>
      </c>
      <c r="BB2655"/>
      <c r="BC2655"/>
      <c r="BD2655"/>
      <c r="BE2655"/>
      <c r="BF2655"/>
      <c r="BG2655"/>
      <c r="BH2655"/>
      <c r="BI2655"/>
      <c r="BJ2655"/>
      <c r="BN2655" s="16" cm="1">
        <f t="array" ref="BN2655">$C2655*EXP(poly_from_str(100000000/$E2655,BN$4342))</f>
        <v>2.5748115961671232</v>
      </c>
      <c r="BO2655" s="16"/>
      <c r="BY2655">
        <v>2564</v>
      </c>
    </row>
    <row r="2656" spans="1:77" hidden="1" x14ac:dyDescent="0.25">
      <c r="A2656" t="s">
        <v>3362</v>
      </c>
      <c r="B2656" s="2" t="str">
        <f t="shared" si="3921"/>
        <v/>
      </c>
      <c r="C2656">
        <v>9</v>
      </c>
      <c r="D2656" t="s">
        <v>134</v>
      </c>
      <c r="E2656">
        <v>35233.57</v>
      </c>
      <c r="F2656">
        <v>30733</v>
      </c>
      <c r="G2656" t="s">
        <v>5</v>
      </c>
      <c r="H2656" s="5" t="s">
        <v>16</v>
      </c>
      <c r="I2656">
        <v>65967</v>
      </c>
      <c r="J2656" t="s">
        <v>3</v>
      </c>
      <c r="K2656" s="5" t="s">
        <v>15</v>
      </c>
      <c r="L2656">
        <v>30733.53</v>
      </c>
      <c r="M2656" t="str">
        <f>$G2656&amp;""</f>
        <v>e</v>
      </c>
      <c r="N2656" t="str">
        <f>$H2656&amp;""</f>
        <v>11/2</v>
      </c>
      <c r="O2656">
        <v>65967.149999999994</v>
      </c>
      <c r="P2656" t="str">
        <f>$J2656&amp;""</f>
        <v>o</v>
      </c>
      <c r="Q2656" t="str">
        <f>$K2656&amp;""</f>
        <v>13/2</v>
      </c>
      <c r="R2656">
        <v>26</v>
      </c>
      <c r="AA2656" s="10">
        <f t="shared" si="3923"/>
        <v>2837.3679999999999</v>
      </c>
      <c r="AB2656" s="3" cm="1">
        <f t="array" ref="AB2656">100000000/Lvac(AA2656)</f>
        <v>35233.568760294518</v>
      </c>
      <c r="AC2656" s="28">
        <f t="shared" si="3924"/>
        <v>3.5243930290325403E-7</v>
      </c>
      <c r="AD2656" s="28">
        <f t="shared" si="3925"/>
        <v>2.8382024165741677E-7</v>
      </c>
      <c r="AE2656" s="21">
        <f t="shared" si="3926"/>
        <v>35233.569512309325</v>
      </c>
      <c r="AF2656" s="10" cm="1">
        <f t="array" ref="AF2656">Lair(100000000/AE2656)</f>
        <v>2837.3679394371047</v>
      </c>
      <c r="AG2656" s="10">
        <f t="shared" si="3927"/>
        <v>1.1208847206336034E-2</v>
      </c>
      <c r="AH2656" s="10" t="b">
        <f t="shared" si="3922"/>
        <v>1</v>
      </c>
      <c r="AI2656" s="10">
        <f>$AF2656</f>
        <v>2837.3679394371047</v>
      </c>
      <c r="AJ2656" s="10">
        <f t="shared" si="3961"/>
        <v>6.9999999999927013E-3</v>
      </c>
      <c r="AK2656" s="23" cm="1">
        <f t="array" ref="AK2656">100000000/Lvac($AA2656)+0</f>
        <v>35233.568760294518</v>
      </c>
      <c r="AL2656" s="23">
        <f>MAX(0.08,0.007/$AA2656*$AE2656)</f>
        <v>8.6923862743981492E-2</v>
      </c>
      <c r="AM2656" s="10" cm="1">
        <f t="array" ref="AM2656">Lvac($AI2656)-$BA2656</f>
        <v>4.0669758773219655E-3</v>
      </c>
      <c r="AN2656" s="10">
        <f>$AK2656-($AX2656-$AW2656)</f>
        <v>-5.1239705477200914E-2</v>
      </c>
      <c r="AO2656" s="3">
        <f>AM2656/AJ2656</f>
        <v>0.58099655390374372</v>
      </c>
      <c r="AP2656" s="3">
        <v>0.58965049698580996</v>
      </c>
      <c r="AS2656" s="3">
        <f t="shared" si="3929"/>
        <v>-1.2397054815664887E-3</v>
      </c>
      <c r="AT2656" s="3" cm="1">
        <f t="array" ref="AT2656">AS2656-(100000000/LvacE($A2656)-$E2656)</f>
        <v>-4.4661886931862682E-5</v>
      </c>
      <c r="AU2656" t="s">
        <v>4823</v>
      </c>
      <c r="AV2656" t="s">
        <v>4930</v>
      </c>
      <c r="AW2656" s="3">
        <v>30733.53</v>
      </c>
      <c r="AX2656" s="3">
        <v>65967.149999999994</v>
      </c>
      <c r="AY2656" s="3"/>
      <c r="AZ2656" s="10" cm="1">
        <f t="array" ref="AZ2656">Lair(100000000/($AX2656-$AW2656))</f>
        <v>2837.3638734583051</v>
      </c>
      <c r="BA2656" s="10">
        <f>100000000/($AX2656-$AW2656)</f>
        <v>2838.1982890205436</v>
      </c>
      <c r="BB2656" s="12">
        <v>67900000</v>
      </c>
      <c r="BC2656" s="3">
        <v>0.2</v>
      </c>
      <c r="BD2656" s="12" cm="1">
        <f t="array" ref="BD2656">SfromgA($BB2656,$BA2656,"")</f>
        <v>0.76618092571834007</v>
      </c>
      <c r="BE2656" s="29">
        <f>(10^MAX(0.05, -0.312925054856973*((LN($BD2656))^(1/3)) + 0.454808404431693)-1)*100</f>
        <v>353.04627846866089</v>
      </c>
      <c r="BG2656" s="3"/>
      <c r="BH2656" s="3"/>
      <c r="BI2656" s="12">
        <f>IF($BB2656="",$BF2656,$BB2656)</f>
        <v>67900000</v>
      </c>
      <c r="BJ2656" s="29">
        <f>IF($BB2656="",$BH2656,$BE2656)</f>
        <v>353.04627846866089</v>
      </c>
      <c r="BK2656" s="3">
        <f>LN(BN2656*100000000/($AX2656-$AW2656)/$BI2656)</f>
        <v>-7.6352152062634113</v>
      </c>
      <c r="BL2656" s="13">
        <f>EXP(BK$4341*$AX2656+BK$4342)*$BI2656/(100000000/($AX2656-$AW2656))</f>
        <v>17.892753111271144</v>
      </c>
      <c r="BM2656" s="3">
        <f t="shared" ref="BM2656" si="3962">LN(BL2656/$C2656)</f>
        <v>0.68717119941600446</v>
      </c>
      <c r="BN2656" s="16" cm="1">
        <f t="array" ref="BN2656">$C2656*EXP(poly_from_str(100000000/$E2656,BN$4342))</f>
        <v>11.558333150389284</v>
      </c>
      <c r="BO2656" s="3">
        <f>LN($C2656)</f>
        <v>2.1972245773362196</v>
      </c>
      <c r="BP2656" s="13">
        <f>LN(BL2656/BN2656)</f>
        <v>0.43698911504733018</v>
      </c>
      <c r="BY2656">
        <v>11514</v>
      </c>
    </row>
    <row r="2657" spans="1:77" hidden="1" x14ac:dyDescent="0.25">
      <c r="A2657" t="s">
        <v>3363</v>
      </c>
      <c r="B2657" s="2" t="str">
        <f t="shared" si="3921"/>
        <v/>
      </c>
      <c r="C2657">
        <v>0</v>
      </c>
      <c r="E2657">
        <v>35234</v>
      </c>
      <c r="R2657">
        <v>26</v>
      </c>
      <c r="S2657" t="s">
        <v>22</v>
      </c>
      <c r="AA2657" s="10">
        <f t="shared" si="3923"/>
        <v>2837.3330000000001</v>
      </c>
      <c r="AB2657" s="3" cm="1">
        <f t="array" ref="AB2657">100000000/Lvac(AA2657)</f>
        <v>35234.003363731717</v>
      </c>
      <c r="AC2657" s="28">
        <f t="shared" si="3924"/>
        <v>3.5244365042806044E-7</v>
      </c>
      <c r="AD2657" s="28">
        <f t="shared" si="3925"/>
        <v>2.8381674079913227E-7</v>
      </c>
      <c r="AE2657" s="21">
        <f t="shared" si="3926"/>
        <v>35234.001323226788</v>
      </c>
      <c r="AF2657" s="10" cm="1">
        <f t="array" ref="AF2657">Lair(100000000/AE2657)</f>
        <v>2837.3331643263482</v>
      </c>
      <c r="AG2657" s="10">
        <f t="shared" si="3927"/>
        <v>1.1209000382354083E-2</v>
      </c>
      <c r="AH2657" s="10" t="b">
        <f t="shared" si="3922"/>
        <v>1</v>
      </c>
      <c r="AI2657" s="10">
        <f t="shared" si="3931"/>
        <v>2837.3330000000001</v>
      </c>
      <c r="AJ2657">
        <v>3.0000000000000001E-3</v>
      </c>
      <c r="AK2657" s="3" cm="1">
        <f t="array" ref="AK2657">100000000/Lvac($AA2657)</f>
        <v>35234.003363731717</v>
      </c>
      <c r="AL2657" s="21">
        <f t="shared" ref="AL2657:AL2666" si="3963">AJ2657/AI2657*AK2657</f>
        <v>3.7254002294124497E-2</v>
      </c>
      <c r="AM2657" s="21"/>
      <c r="AN2657" s="21"/>
      <c r="AO2657" s="21"/>
      <c r="AP2657" s="21"/>
      <c r="AS2657" s="3">
        <f t="shared" si="3929"/>
        <v>3.3637317173997872E-3</v>
      </c>
      <c r="AT2657" s="3" cm="1">
        <f t="array" ref="AT2657">AS2657-(100000000/LvacE($A2657)-$E2657)</f>
        <v>-4.4659085688181221E-5</v>
      </c>
      <c r="BB2657"/>
      <c r="BC2657"/>
      <c r="BD2657"/>
      <c r="BE2657"/>
      <c r="BF2657"/>
      <c r="BG2657"/>
      <c r="BH2657"/>
      <c r="BI2657"/>
      <c r="BJ2657"/>
      <c r="BN2657" s="16" cm="1">
        <f t="array" ref="BN2657">$C2657*EXP(poly_from_str(100000000/$E2657,BN$4342))</f>
        <v>0</v>
      </c>
      <c r="BO2657" s="16"/>
      <c r="BY2657" t="e">
        <v>#N/A</v>
      </c>
    </row>
    <row r="2658" spans="1:77" hidden="1" x14ac:dyDescent="0.25">
      <c r="A2658" t="s">
        <v>3364</v>
      </c>
      <c r="B2658" s="2" t="str">
        <f t="shared" si="3921"/>
        <v/>
      </c>
      <c r="C2658">
        <v>0</v>
      </c>
      <c r="E2658">
        <v>35234.400000000001</v>
      </c>
      <c r="R2658">
        <v>26</v>
      </c>
      <c r="S2658" t="s">
        <v>22</v>
      </c>
      <c r="AA2658" s="10">
        <f t="shared" si="3923"/>
        <v>2837.3009999999999</v>
      </c>
      <c r="AB2658" s="3" cm="1">
        <f t="array" ref="AB2658">100000000/Lvac(AA2658)</f>
        <v>35234.400724827967</v>
      </c>
      <c r="AC2658" s="28">
        <f t="shared" si="3924"/>
        <v>3.5244762540174627E-7</v>
      </c>
      <c r="AD2658" s="28">
        <f t="shared" si="3925"/>
        <v>2.8381354001441801E-7</v>
      </c>
      <c r="AE2658" s="21">
        <f t="shared" si="3926"/>
        <v>35234.400285125455</v>
      </c>
      <c r="AF2658" s="10" cm="1">
        <f t="array" ref="AF2658">Lair(100000000/AE2658)</f>
        <v>2837.3010354094095</v>
      </c>
      <c r="AG2658" s="10">
        <f t="shared" si="3927"/>
        <v>1.1209140433959593E-2</v>
      </c>
      <c r="AH2658" s="10" t="b">
        <f t="shared" si="3922"/>
        <v>1</v>
      </c>
      <c r="AI2658" s="10">
        <f t="shared" si="3931"/>
        <v>2837.3009999999999</v>
      </c>
      <c r="AJ2658">
        <v>3.0000000000000001E-3</v>
      </c>
      <c r="AK2658" s="3" cm="1">
        <f t="array" ref="AK2658">100000000/Lvac($AA2658)</f>
        <v>35234.400724827967</v>
      </c>
      <c r="AL2658" s="21">
        <f t="shared" si="3963"/>
        <v>3.7254842603757554E-2</v>
      </c>
      <c r="AM2658" s="21"/>
      <c r="AN2658" s="21"/>
      <c r="AO2658" s="21"/>
      <c r="AP2658" s="21"/>
      <c r="AS2658" s="3">
        <f t="shared" si="3929"/>
        <v>7.2482796531403437E-4</v>
      </c>
      <c r="AT2658" s="3" cm="1">
        <f t="array" ref="AT2658">AS2658-(100000000/LvacE($A2658)-$E2658)</f>
        <v>-4.4656517275143415E-5</v>
      </c>
      <c r="BB2658"/>
      <c r="BC2658"/>
      <c r="BD2658"/>
      <c r="BE2658"/>
      <c r="BF2658"/>
      <c r="BG2658"/>
      <c r="BH2658"/>
      <c r="BI2658"/>
      <c r="BJ2658"/>
      <c r="BN2658" s="16" cm="1">
        <f t="array" ref="BN2658">$C2658*EXP(poly_from_str(100000000/$E2658,BN$4342))</f>
        <v>0</v>
      </c>
      <c r="BO2658" s="16"/>
      <c r="BY2658" t="e">
        <v>#N/A</v>
      </c>
    </row>
    <row r="2659" spans="1:77" hidden="1" x14ac:dyDescent="0.25">
      <c r="A2659" t="s">
        <v>3365</v>
      </c>
      <c r="B2659" s="2" t="str">
        <f t="shared" si="3921"/>
        <v/>
      </c>
      <c r="C2659">
        <v>0</v>
      </c>
      <c r="E2659">
        <v>35234.71</v>
      </c>
      <c r="R2659">
        <v>26</v>
      </c>
      <c r="S2659" t="s">
        <v>22</v>
      </c>
      <c r="AA2659" s="10">
        <f t="shared" si="3923"/>
        <v>2837.2759999999998</v>
      </c>
      <c r="AB2659" s="3" cm="1">
        <f t="array" ref="AB2659">100000000/Lvac(AA2659)</f>
        <v>35234.71116942048</v>
      </c>
      <c r="AC2659" s="28">
        <f t="shared" si="3924"/>
        <v>3.524507309123258E-7</v>
      </c>
      <c r="AD2659" s="28">
        <f t="shared" si="3925"/>
        <v>2.8381103940136186E-7</v>
      </c>
      <c r="AE2659" s="21">
        <f t="shared" si="3926"/>
        <v>35234.710460004899</v>
      </c>
      <c r="AF2659" s="10" cm="1">
        <f t="array" ref="AF2659">Lair(100000000/AE2659)</f>
        <v>2837.2760571284989</v>
      </c>
      <c r="AG2659" s="10">
        <f t="shared" si="3927"/>
        <v>1.1209249852573469E-2</v>
      </c>
      <c r="AH2659" s="10" t="b">
        <f t="shared" si="3922"/>
        <v>1</v>
      </c>
      <c r="AI2659" s="10">
        <f t="shared" si="3931"/>
        <v>2837.2759999999998</v>
      </c>
      <c r="AJ2659">
        <v>3.0000000000000001E-3</v>
      </c>
      <c r="AK2659" s="3" cm="1">
        <f t="array" ref="AK2659">100000000/Lvac($AA2659)</f>
        <v>35234.71116942048</v>
      </c>
      <c r="AL2659" s="21">
        <f t="shared" si="3963"/>
        <v>3.7255499115440814E-2</v>
      </c>
      <c r="AM2659" s="21"/>
      <c r="AN2659" s="21"/>
      <c r="AO2659" s="21"/>
      <c r="AP2659" s="21"/>
      <c r="AS2659" s="3">
        <f t="shared" si="3929"/>
        <v>1.1694204804371111E-3</v>
      </c>
      <c r="AT2659" s="3" cm="1">
        <f t="array" ref="AT2659">AS2659-(100000000/LvacE($A2659)-$E2659)</f>
        <v>-4.46545091108419E-5</v>
      </c>
      <c r="BB2659"/>
      <c r="BC2659"/>
      <c r="BD2659"/>
      <c r="BE2659"/>
      <c r="BF2659"/>
      <c r="BG2659"/>
      <c r="BH2659"/>
      <c r="BI2659"/>
      <c r="BJ2659"/>
      <c r="BN2659" s="16" cm="1">
        <f t="array" ref="BN2659">$C2659*EXP(poly_from_str(100000000/$E2659,BN$4342))</f>
        <v>0</v>
      </c>
      <c r="BO2659" s="16"/>
      <c r="BY2659" t="e">
        <v>#N/A</v>
      </c>
    </row>
    <row r="2660" spans="1:77" hidden="1" x14ac:dyDescent="0.25">
      <c r="A2660" t="s">
        <v>3366</v>
      </c>
      <c r="B2660" s="2" t="str">
        <f t="shared" si="3921"/>
        <v/>
      </c>
      <c r="C2660">
        <v>1</v>
      </c>
      <c r="E2660">
        <v>35250.629999999997</v>
      </c>
      <c r="F2660">
        <v>70381</v>
      </c>
      <c r="G2660" t="s">
        <v>3</v>
      </c>
      <c r="H2660" s="5" t="s">
        <v>15</v>
      </c>
      <c r="I2660">
        <v>105632</v>
      </c>
      <c r="J2660" t="s">
        <v>5</v>
      </c>
      <c r="K2660" s="5" t="s">
        <v>15</v>
      </c>
      <c r="L2660">
        <v>70381.48</v>
      </c>
      <c r="M2660" t="str">
        <f>$G2660&amp;""</f>
        <v>o</v>
      </c>
      <c r="N2660" t="str">
        <f>$H2660&amp;""</f>
        <v>13/2</v>
      </c>
      <c r="O2660">
        <v>105632.16</v>
      </c>
      <c r="P2660" t="str">
        <f>$J2660&amp;""</f>
        <v>e</v>
      </c>
      <c r="Q2660" t="str">
        <f>$K2660&amp;""</f>
        <v>13/2</v>
      </c>
      <c r="R2660">
        <v>26</v>
      </c>
      <c r="AA2660" s="10">
        <f t="shared" si="3923"/>
        <v>2835.9949999999999</v>
      </c>
      <c r="AB2660" s="3" cm="1">
        <f t="array" ref="AB2660">100000000/Lvac(AA2660)</f>
        <v>35250.625675091163</v>
      </c>
      <c r="AC2660" s="28">
        <f t="shared" si="3924"/>
        <v>3.5260993055347419E-7</v>
      </c>
      <c r="AD2660" s="28">
        <f t="shared" si="3925"/>
        <v>2.8368290799065762E-7</v>
      </c>
      <c r="AE2660" s="21">
        <f t="shared" si="3926"/>
        <v>35250.628300611555</v>
      </c>
      <c r="AF2660" s="10" cm="1">
        <f t="array" ref="AF2660">Lair(100000000/AE2660)</f>
        <v>2835.9947887604499</v>
      </c>
      <c r="AG2660" s="10">
        <f t="shared" si="3927"/>
        <v>1.1214860335630204E-2</v>
      </c>
      <c r="AH2660" s="10" t="b">
        <f t="shared" si="3922"/>
        <v>1</v>
      </c>
      <c r="AI2660" s="10">
        <f>$AF2660</f>
        <v>2835.9947887604499</v>
      </c>
      <c r="AJ2660">
        <v>3.0000000000000001E-3</v>
      </c>
      <c r="AK2660" s="3" cm="1">
        <f t="array" ref="AK2660">100000000/Lvac($AA2660)</f>
        <v>35250.625675091163</v>
      </c>
      <c r="AL2660" s="21">
        <f t="shared" si="3963"/>
        <v>3.728916479127075E-2</v>
      </c>
      <c r="AM2660" s="10" cm="1">
        <f t="array" ref="AM2660">Lvac($AI2660)-$BA2660</f>
        <v>4.1605528645050072E-3</v>
      </c>
      <c r="AN2660" s="10">
        <f>$AK2660-($AX2660-$AW2660)</f>
        <v>-5.4324908844137099E-2</v>
      </c>
      <c r="AO2660" s="3">
        <f>AM2660/AJ2660</f>
        <v>1.3868509548350023</v>
      </c>
      <c r="AP2660" s="3">
        <v>1.45728140250867</v>
      </c>
      <c r="AS2660" s="3">
        <f t="shared" si="3929"/>
        <v>-4.324908833950758E-3</v>
      </c>
      <c r="AT2660" s="3" cm="1">
        <f t="array" ref="AT2660">AS2660-(100000000/LvacE($A2660)-$E2660)</f>
        <v>-4.455145972315222E-5</v>
      </c>
      <c r="AU2660" t="s">
        <v>4871</v>
      </c>
      <c r="AV2660" t="s">
        <v>4882</v>
      </c>
      <c r="AW2660" s="3">
        <v>70381.48</v>
      </c>
      <c r="AX2660" s="3">
        <v>105632.16</v>
      </c>
      <c r="AY2660" s="3"/>
      <c r="AZ2660" s="10" cm="1">
        <f t="array" ref="AZ2660">Lair(100000000/($AX2660-$AW2660))</f>
        <v>2835.9906292274486</v>
      </c>
      <c r="BA2660" s="10">
        <f>100000000/($AX2660-$AW2660)</f>
        <v>2836.8247080623687</v>
      </c>
      <c r="BB2660" s="12">
        <v>99800000</v>
      </c>
      <c r="BC2660" s="3">
        <v>0.433</v>
      </c>
      <c r="BD2660" s="12" cm="1">
        <f t="array" ref="BD2660">SfromgA($BB2660,$BA2660,"")</f>
        <v>1.1245050336451941</v>
      </c>
      <c r="BE2660" s="29">
        <f>(10^MAX(0.05, -0.312925054856973*((LN($BD2660))^(1/3)) + 0.454808404431693)-1)*100</f>
        <v>100.2664476551363</v>
      </c>
      <c r="BG2660" s="3"/>
      <c r="BH2660" s="3"/>
      <c r="BI2660" s="12">
        <f>IF($BB2660="",$BF2660,$BB2660)</f>
        <v>99800000</v>
      </c>
      <c r="BJ2660" s="29">
        <f>IF($BB2660="",$BH2660,$BE2660)</f>
        <v>100.2664476551363</v>
      </c>
      <c r="BK2660" s="3">
        <f>LN(BN2660*100000000/($AX2660-$AW2660)/$BI2660)</f>
        <v>-10.223871431967826</v>
      </c>
      <c r="BL2660" s="13">
        <f>EXP(BK$4341*$AX2660+BK$4342)*$BI2660/(100000000/($AX2660-$AW2660))</f>
        <v>1.2920866038048722</v>
      </c>
      <c r="BM2660" s="3">
        <f t="shared" ref="BM2660" si="3964">LN(BL2660/$C2660)</f>
        <v>0.25625843392267045</v>
      </c>
      <c r="BN2660" s="16" cm="1">
        <f t="array" ref="BN2660">$C2660*EXP(poly_from_str(100000000/$E2660,BN$4342))</f>
        <v>1.2768124060652377</v>
      </c>
      <c r="BO2660" s="3">
        <f>LN($C2660)</f>
        <v>0</v>
      </c>
      <c r="BP2660" s="13">
        <f>LN(BL2660/BN2660)</f>
        <v>1.1891769726676792E-2</v>
      </c>
      <c r="BY2660">
        <v>1273</v>
      </c>
    </row>
    <row r="2661" spans="1:77" hidden="1" x14ac:dyDescent="0.25">
      <c r="A2661" t="s">
        <v>3367</v>
      </c>
      <c r="B2661" s="2" t="str">
        <f t="shared" si="3921"/>
        <v/>
      </c>
      <c r="C2661">
        <v>5</v>
      </c>
      <c r="E2661">
        <v>35260.699999999997</v>
      </c>
      <c r="R2661">
        <v>26</v>
      </c>
      <c r="S2661" t="s">
        <v>22</v>
      </c>
      <c r="AA2661" s="10">
        <f t="shared" si="3923"/>
        <v>2835.1849999999999</v>
      </c>
      <c r="AB2661" s="3" cm="1">
        <f t="array" ref="AB2661">100000000/Lvac(AA2661)</f>
        <v>35260.696132482677</v>
      </c>
      <c r="AC2661" s="28">
        <f t="shared" si="3924"/>
        <v>3.52710669674113E-7</v>
      </c>
      <c r="AD2661" s="28">
        <f t="shared" si="3925"/>
        <v>2.8360188813141022E-7</v>
      </c>
      <c r="AE2661" s="21">
        <f t="shared" si="3926"/>
        <v>35260.698481388579</v>
      </c>
      <c r="AF2661" s="10" cm="1">
        <f t="array" ref="AF2661">Lair(100000000/AE2661)</f>
        <v>2835.1848111237432</v>
      </c>
      <c r="AG2661" s="10">
        <f t="shared" si="3927"/>
        <v>1.1218411873031686E-2</v>
      </c>
      <c r="AH2661" s="10" t="b">
        <f t="shared" si="3922"/>
        <v>1</v>
      </c>
      <c r="AI2661" s="10">
        <f t="shared" si="3931"/>
        <v>2835.1849999999999</v>
      </c>
      <c r="AJ2661">
        <v>3.0000000000000001E-3</v>
      </c>
      <c r="AK2661" s="3" cm="1">
        <f t="array" ref="AK2661">100000000/Lvac($AA2661)</f>
        <v>35260.696132482677</v>
      </c>
      <c r="AL2661" s="21">
        <f t="shared" si="3963"/>
        <v>3.7310471238190118E-2</v>
      </c>
      <c r="AM2661" s="21"/>
      <c r="AN2661" s="21"/>
      <c r="AO2661" s="21"/>
      <c r="AP2661" s="21"/>
      <c r="AS2661" s="3">
        <f t="shared" si="3929"/>
        <v>-3.8675173200317658E-3</v>
      </c>
      <c r="AT2661" s="3" cm="1">
        <f t="array" ref="AT2661">AS2661-(100000000/LvacE($A2661)-$E2661)</f>
        <v>-4.4485932448878884E-5</v>
      </c>
      <c r="BB2661"/>
      <c r="BC2661"/>
      <c r="BD2661"/>
      <c r="BE2661"/>
      <c r="BF2661"/>
      <c r="BG2661"/>
      <c r="BH2661"/>
      <c r="BI2661"/>
      <c r="BJ2661"/>
      <c r="BN2661" s="16" cm="1">
        <f t="array" ref="BN2661">$C2661*EXP(poly_from_str(100000000/$E2661,BN$4342))</f>
        <v>6.3620795688230576</v>
      </c>
      <c r="BO2661" s="16"/>
      <c r="BY2661">
        <v>6345</v>
      </c>
    </row>
    <row r="2662" spans="1:77" hidden="1" x14ac:dyDescent="0.25">
      <c r="A2662" t="s">
        <v>3368</v>
      </c>
      <c r="B2662" s="2" t="str">
        <f t="shared" si="3921"/>
        <v/>
      </c>
      <c r="C2662">
        <v>3</v>
      </c>
      <c r="E2662">
        <v>35261.800000000003</v>
      </c>
      <c r="F2662">
        <v>26095</v>
      </c>
      <c r="G2662" t="s">
        <v>5</v>
      </c>
      <c r="H2662" s="5" t="s">
        <v>16</v>
      </c>
      <c r="I2662">
        <v>61357</v>
      </c>
      <c r="J2662" t="s">
        <v>3</v>
      </c>
      <c r="K2662" s="5" t="s">
        <v>4</v>
      </c>
      <c r="L2662">
        <v>26095.23</v>
      </c>
      <c r="M2662" t="str">
        <f>$G2662&amp;""</f>
        <v>e</v>
      </c>
      <c r="N2662" t="str">
        <f>$H2662&amp;""</f>
        <v>11/2</v>
      </c>
      <c r="O2662">
        <v>61357.04</v>
      </c>
      <c r="P2662" t="str">
        <f>$J2662&amp;""</f>
        <v>o</v>
      </c>
      <c r="Q2662" t="str">
        <f>$K2662&amp;""</f>
        <v>9/2</v>
      </c>
      <c r="R2662">
        <v>26</v>
      </c>
      <c r="AA2662" s="10">
        <f t="shared" si="3923"/>
        <v>2835.096</v>
      </c>
      <c r="AB2662" s="3" cm="1">
        <f t="array" ref="AB2662">100000000/Lvac(AA2662)</f>
        <v>35261.802990368466</v>
      </c>
      <c r="AC2662" s="28">
        <f t="shared" si="3924"/>
        <v>3.527217420503574E-7</v>
      </c>
      <c r="AD2662" s="28">
        <f t="shared" si="3925"/>
        <v>2.8359298594945457E-7</v>
      </c>
      <c r="AE2662" s="21">
        <f t="shared" si="3926"/>
        <v>35261.801174102402</v>
      </c>
      <c r="AF2662" s="10" cm="1">
        <f t="array" ref="AF2662">Lair(100000000/AE2662)</f>
        <v>2835.0961460373692</v>
      </c>
      <c r="AG2662" s="10">
        <f t="shared" si="3927"/>
        <v>1.1218802289299633E-2</v>
      </c>
      <c r="AH2662" s="10" t="b">
        <f t="shared" si="3922"/>
        <v>1</v>
      </c>
      <c r="AI2662" s="10">
        <f>$AF2662</f>
        <v>2835.0961460373692</v>
      </c>
      <c r="AJ2662">
        <v>3.0000000000000001E-3</v>
      </c>
      <c r="AK2662" s="3" cm="1">
        <f t="array" ref="AK2662">100000000/Lvac($AA2662)</f>
        <v>35261.802990368466</v>
      </c>
      <c r="AL2662" s="21">
        <f t="shared" si="3963"/>
        <v>3.7312811813794144E-2</v>
      </c>
      <c r="AM2662" s="10" cm="1">
        <f t="array" ref="AM2662">Lvac($AI2662)-$BA2662</f>
        <v>7.0982254783302778E-4</v>
      </c>
      <c r="AN2662" s="10">
        <f>$AK2662-($AX2662-$AW2662)</f>
        <v>-7.009631532127969E-3</v>
      </c>
      <c r="AO2662" s="3">
        <f>AM2662/AJ2662</f>
        <v>0.23660751594434259</v>
      </c>
      <c r="AP2662" s="3">
        <v>0.18791645849584407</v>
      </c>
      <c r="AS2662" s="3">
        <f t="shared" si="3929"/>
        <v>2.9903684626333416E-3</v>
      </c>
      <c r="AT2662" s="3" cm="1">
        <f t="array" ref="AT2662">AS2662-(100000000/LvacE($A2662)-$E2662)</f>
        <v>-4.4478721974883229E-5</v>
      </c>
      <c r="AU2662" t="s">
        <v>4733</v>
      </c>
      <c r="AV2662" t="s">
        <v>4898</v>
      </c>
      <c r="AW2662" s="3">
        <v>26095.23</v>
      </c>
      <c r="AX2662" s="3">
        <v>61357.04</v>
      </c>
      <c r="AY2662" s="3"/>
      <c r="AZ2662" s="10" cm="1">
        <f t="array" ref="AZ2662">Lair(100000000/($AX2662-$AW2662))</f>
        <v>2835.0954363888004</v>
      </c>
      <c r="BA2662" s="10">
        <f>100000000/($AX2662-$AW2662)</f>
        <v>2835.9292957451703</v>
      </c>
      <c r="BB2662" s="12">
        <v>5690000</v>
      </c>
      <c r="BC2662" s="3">
        <v>2.8000000000000001E-2</v>
      </c>
      <c r="BD2662" s="12" cm="1">
        <f t="array" ref="BD2662">SfromgA($BB2662,$BA2662,"")</f>
        <v>6.4051871436588387E-2</v>
      </c>
      <c r="BE2662" s="29">
        <f>(10^MAX(0.05, -0.312925054856973*((LN($BD2662))^(1/3)) + 0.454808404431693)-1)*100</f>
        <v>681.84299628089241</v>
      </c>
      <c r="BG2662" s="3"/>
      <c r="BH2662" s="3"/>
      <c r="BI2662" s="12">
        <f>IF($BB2662="",$BF2662,$BB2662)</f>
        <v>5690000</v>
      </c>
      <c r="BJ2662" s="29">
        <f>IF($BB2662="",$BH2662,$BE2662)</f>
        <v>681.84299628089241</v>
      </c>
      <c r="BK2662" s="3">
        <f>LN(BN2662*100000000/($AX2662-$AW2662)/$BI2662)</f>
        <v>-6.2649437028494495</v>
      </c>
      <c r="BL2662" s="13">
        <f>EXP(BK$4341*$AX2662+BK$4342)*$BI2662/(100000000/($AX2662-$AW2662))</f>
        <v>2.1300524985146447</v>
      </c>
      <c r="BM2662" s="3">
        <f t="shared" ref="BM2662" si="3965">LN(BL2662/$C2662)</f>
        <v>-0.34246566206053891</v>
      </c>
      <c r="BN2662" s="16" cm="1">
        <f t="array" ref="BN2662">$C2662*EXP(poly_from_str(100000000/$E2662,BN$4342))</f>
        <v>3.8158068897352768</v>
      </c>
      <c r="BO2662" s="3">
        <f>LN($C2662)</f>
        <v>1.0986122886681098</v>
      </c>
      <c r="BP2662" s="13">
        <f>LN(BL2662/BN2662)</f>
        <v>-0.58300552028268815</v>
      </c>
      <c r="BY2662">
        <v>3805</v>
      </c>
    </row>
    <row r="2663" spans="1:77" hidden="1" x14ac:dyDescent="0.25">
      <c r="A2663" t="s">
        <v>3369</v>
      </c>
      <c r="B2663" s="2" t="str">
        <f t="shared" si="3921"/>
        <v/>
      </c>
      <c r="C2663">
        <v>2</v>
      </c>
      <c r="D2663" t="s">
        <v>143</v>
      </c>
      <c r="E2663">
        <v>35266.47</v>
      </c>
      <c r="R2663">
        <v>26</v>
      </c>
      <c r="S2663" t="s">
        <v>22</v>
      </c>
      <c r="AA2663" s="10">
        <f t="shared" si="3923"/>
        <v>2834.721</v>
      </c>
      <c r="AB2663" s="3" cm="1">
        <f t="array" ref="AB2663">100000000/Lvac(AA2663)</f>
        <v>35266.467480728264</v>
      </c>
      <c r="AC2663" s="28">
        <f t="shared" si="3924"/>
        <v>3.5276840295746918E-7</v>
      </c>
      <c r="AD2663" s="28">
        <f t="shared" si="3925"/>
        <v>2.8355547675606032E-7</v>
      </c>
      <c r="AE2663" s="21">
        <f t="shared" si="3926"/>
        <v>35266.469011181223</v>
      </c>
      <c r="AF2663" s="10" cm="1">
        <f t="array" ref="AF2663">Lair(100000000/AE2663)</f>
        <v>2834.7208769760718</v>
      </c>
      <c r="AG2663" s="10">
        <f t="shared" si="3927"/>
        <v>1.1220447705564015E-2</v>
      </c>
      <c r="AH2663" s="10" t="b">
        <f t="shared" si="3922"/>
        <v>1</v>
      </c>
      <c r="AI2663" s="10">
        <f t="shared" si="3931"/>
        <v>2834.721</v>
      </c>
      <c r="AJ2663">
        <v>7.0000000000000001E-3</v>
      </c>
      <c r="AK2663" s="3" cm="1">
        <f t="array" ref="AK2663">100000000/Lvac($AA2663)</f>
        <v>35266.467480728264</v>
      </c>
      <c r="AL2663" s="21">
        <f t="shared" si="3963"/>
        <v>8.7086267877896223E-2</v>
      </c>
      <c r="AM2663" s="21"/>
      <c r="AN2663" s="21"/>
      <c r="AO2663" s="21"/>
      <c r="AP2663" s="21"/>
      <c r="AS2663" s="3">
        <f t="shared" si="3929"/>
        <v>-2.5192717366735451E-3</v>
      </c>
      <c r="AT2663" s="3" cm="1">
        <f t="array" ref="AT2663">AS2663-(100000000/LvacE($A2663)-$E2663)</f>
        <v>-4.4448286644183099E-5</v>
      </c>
      <c r="BB2663"/>
      <c r="BC2663"/>
      <c r="BD2663"/>
      <c r="BE2663"/>
      <c r="BF2663"/>
      <c r="BG2663"/>
      <c r="BH2663"/>
      <c r="BI2663"/>
      <c r="BJ2663"/>
      <c r="BN2663" s="16" cm="1">
        <f t="array" ref="BN2663">$C2663*EXP(poly_from_str(100000000/$E2663,BN$4342))</f>
        <v>2.5397930921893801</v>
      </c>
      <c r="BO2663" s="16"/>
      <c r="BY2663" t="e">
        <v>#N/A</v>
      </c>
    </row>
    <row r="2664" spans="1:77" hidden="1" x14ac:dyDescent="0.25">
      <c r="A2664" t="s">
        <v>3370</v>
      </c>
      <c r="B2664" s="2" t="str">
        <f t="shared" si="3921"/>
        <v/>
      </c>
      <c r="C2664">
        <v>2</v>
      </c>
      <c r="E2664">
        <v>35310.97</v>
      </c>
      <c r="F2664">
        <v>40098</v>
      </c>
      <c r="G2664" t="s">
        <v>5</v>
      </c>
      <c r="H2664" s="5" t="s">
        <v>18</v>
      </c>
      <c r="I2664">
        <v>75409</v>
      </c>
      <c r="J2664" t="s">
        <v>3</v>
      </c>
      <c r="K2664" s="5" t="s">
        <v>19</v>
      </c>
      <c r="L2664">
        <v>40098.660000000003</v>
      </c>
      <c r="M2664" t="str">
        <f t="shared" ref="M2664:M2667" si="3966">$G2664&amp;""</f>
        <v>e</v>
      </c>
      <c r="N2664" t="str">
        <f t="shared" ref="N2664:N2667" si="3967">$H2664&amp;""</f>
        <v>5/2</v>
      </c>
      <c r="O2664">
        <v>75409.58</v>
      </c>
      <c r="P2664" t="str">
        <f t="shared" ref="P2664:P2667" si="3968">$J2664&amp;""</f>
        <v>o</v>
      </c>
      <c r="Q2664" t="str">
        <f t="shared" ref="Q2664:Q2667" si="3969">$K2664&amp;""</f>
        <v>3/2</v>
      </c>
      <c r="R2664">
        <v>26</v>
      </c>
      <c r="AA2664" s="10">
        <f t="shared" si="3923"/>
        <v>2831.1480000000001</v>
      </c>
      <c r="AB2664" s="3" cm="1">
        <f t="array" ref="AB2664">100000000/Lvac(AA2664)</f>
        <v>35310.97271498591</v>
      </c>
      <c r="AC2664" s="28">
        <f t="shared" si="3924"/>
        <v>3.5321360804874911E-7</v>
      </c>
      <c r="AD2664" s="28">
        <f t="shared" si="3925"/>
        <v>2.8319808918081771E-7</v>
      </c>
      <c r="AE2664" s="21">
        <f t="shared" si="3926"/>
        <v>35310.971062372853</v>
      </c>
      <c r="AF2664" s="10" cm="1">
        <f t="array" ref="AF2664">Lair(100000000/AE2664)</f>
        <v>2831.1481325090149</v>
      </c>
      <c r="AG2664" s="10">
        <f t="shared" si="3927"/>
        <v>1.1236158038185555E-2</v>
      </c>
      <c r="AH2664" s="10" t="b">
        <f t="shared" si="3922"/>
        <v>1</v>
      </c>
      <c r="AI2664" s="10">
        <f t="shared" ref="AI2664:AI2667" si="3970">$AF2664</f>
        <v>2831.1481325090149</v>
      </c>
      <c r="AJ2664">
        <v>3.0000000000000001E-3</v>
      </c>
      <c r="AK2664" s="3" cm="1">
        <f t="array" ref="AK2664">100000000/Lvac($AA2664)</f>
        <v>35310.97271498591</v>
      </c>
      <c r="AL2664" s="21">
        <f t="shared" si="3963"/>
        <v>3.7416946477851036E-2</v>
      </c>
      <c r="AM2664" s="10" cm="1">
        <f t="array" ref="AM2664">Lvac($AI2664)-$BA2664</f>
        <v>-4.0952677240966295E-3</v>
      </c>
      <c r="AN2664" s="10">
        <f t="shared" ref="AN2664:AN2667" si="3971">$AK2664-($AX2664-$AW2664)</f>
        <v>5.2714985911734402E-2</v>
      </c>
      <c r="AO2664" s="3">
        <f t="shared" ref="AO2664:AO2667" si="3972">AM2664/AJ2664</f>
        <v>-1.3650892413655431</v>
      </c>
      <c r="AP2664" s="3">
        <v>-1.4092697368444835</v>
      </c>
      <c r="AS2664" s="3">
        <f t="shared" si="3929"/>
        <v>2.7149859088240191E-3</v>
      </c>
      <c r="AT2664" s="3" cm="1">
        <f t="array" ref="AT2664">AS2664-(100000000/LvacE($A2664)-$E2664)</f>
        <v>-4.4155240175314248E-5</v>
      </c>
      <c r="AU2664" t="s">
        <v>4732</v>
      </c>
      <c r="AV2664" t="s">
        <v>4900</v>
      </c>
      <c r="AW2664" s="3">
        <v>40098.660000000003</v>
      </c>
      <c r="AX2664" s="3">
        <v>75409.58</v>
      </c>
      <c r="AY2664" s="3"/>
      <c r="AZ2664" s="10" cm="1">
        <f t="array" ref="AZ2664">Lair(100000000/($AX2664-$AW2664))</f>
        <v>2831.1522267734244</v>
      </c>
      <c r="BA2664" s="10">
        <f t="shared" ref="BA2664:BA2667" si="3973">100000000/($AX2664-$AW2664)</f>
        <v>2831.9851196173877</v>
      </c>
      <c r="BB2664" s="12">
        <v>3320000</v>
      </c>
      <c r="BC2664" s="3">
        <v>1.9E-2</v>
      </c>
      <c r="BD2664" s="12" cm="1">
        <f t="array" ref="BD2664">SfromgA($BB2664,$BA2664,"")</f>
        <v>3.721725557489549E-2</v>
      </c>
      <c r="BE2664" s="29">
        <f t="shared" ref="BE2664:BE2667" si="3974">(10^MAX(0.05, -0.312925054856973*((LN($BD2664))^(1/3)) + 0.454808404431693)-1)*100</f>
        <v>732.27765380378059</v>
      </c>
      <c r="BG2664" s="3"/>
      <c r="BH2664" s="3"/>
      <c r="BI2664" s="12">
        <f t="shared" ref="BI2664:BI2667" si="3975">IF($BB2664="",$BF2664,$BB2664)</f>
        <v>3320000</v>
      </c>
      <c r="BJ2664" s="29">
        <f t="shared" ref="BJ2664:BJ2667" si="3976">IF($BB2664="",$BH2664,$BE2664)</f>
        <v>732.27765380378059</v>
      </c>
      <c r="BK2664" s="3">
        <f t="shared" ref="BK2664:BK2667" si="3977">LN(BN2664*100000000/($AX2664-$AW2664)/$BI2664)</f>
        <v>-6.1500806351850272</v>
      </c>
      <c r="BL2664" s="13">
        <f>EXP(BK$4341*$AX2664+BK$4342)*$BI2664/(100000000/($AX2664-$AW2664))</f>
        <v>0.42787626016945135</v>
      </c>
      <c r="BM2664" s="3">
        <f t="shared" ref="BM2664:BM2667" si="3978">LN(BL2664/$C2664)</f>
        <v>-1.5420684175147639</v>
      </c>
      <c r="BN2664" s="16" cm="1">
        <f t="array" ref="BN2664">$C2664*EXP(poly_from_str(100000000/$E2664,BN$4342))</f>
        <v>2.5009271053775746</v>
      </c>
      <c r="BO2664" s="3">
        <f t="shared" ref="BO2664:BO2667" si="3979">LN($C2664)</f>
        <v>0.69314718055994529</v>
      </c>
      <c r="BP2664" s="13">
        <f>LN(BL2664/BN2664)</f>
        <v>-1.7655827422350483</v>
      </c>
      <c r="BY2664">
        <v>2499</v>
      </c>
    </row>
    <row r="2665" spans="1:77" hidden="1" x14ac:dyDescent="0.25">
      <c r="A2665" t="s">
        <v>3371</v>
      </c>
      <c r="B2665" s="2" t="str">
        <f t="shared" si="3921"/>
        <v/>
      </c>
      <c r="C2665">
        <v>2</v>
      </c>
      <c r="D2665" t="s">
        <v>1155</v>
      </c>
      <c r="E2665">
        <v>35327.769999999997</v>
      </c>
      <c r="F2665">
        <v>33659</v>
      </c>
      <c r="G2665" t="s">
        <v>5</v>
      </c>
      <c r="H2665" s="5" t="s">
        <v>18</v>
      </c>
      <c r="I2665">
        <v>68987</v>
      </c>
      <c r="J2665" t="s">
        <v>3</v>
      </c>
      <c r="K2665" s="5" t="s">
        <v>8</v>
      </c>
      <c r="L2665">
        <v>33659.99</v>
      </c>
      <c r="M2665" t="str">
        <f t="shared" si="3966"/>
        <v>e</v>
      </c>
      <c r="N2665" t="str">
        <f t="shared" si="3967"/>
        <v>5/2</v>
      </c>
      <c r="O2665">
        <v>68987.070000000007</v>
      </c>
      <c r="P2665" t="str">
        <f t="shared" si="3968"/>
        <v>o</v>
      </c>
      <c r="Q2665" t="str">
        <f t="shared" si="3969"/>
        <v>7/2</v>
      </c>
      <c r="R2665">
        <v>26</v>
      </c>
      <c r="AA2665" s="10">
        <f t="shared" si="3923"/>
        <v>2829.8020000000001</v>
      </c>
      <c r="AB2665" s="3" cm="1">
        <f t="array" ref="AB2665">100000000/Lvac(AA2665)</f>
        <v>35327.767611816489</v>
      </c>
      <c r="AC2665" s="28">
        <f t="shared" si="3924"/>
        <v>3.5338161468540909E-7</v>
      </c>
      <c r="AD2665" s="28">
        <f t="shared" si="3925"/>
        <v>2.83063456199117E-7</v>
      </c>
      <c r="AE2665" s="21">
        <f t="shared" si="3926"/>
        <v>35327.769066586538</v>
      </c>
      <c r="AF2665" s="10" cm="1">
        <f t="array" ref="AF2665">Lair(100000000/AE2665)</f>
        <v>2829.8018834652235</v>
      </c>
      <c r="AG2665" s="10">
        <f t="shared" si="3927"/>
        <v>1.1242091780947306E-2</v>
      </c>
      <c r="AH2665" s="10" t="b">
        <f t="shared" si="3922"/>
        <v>1</v>
      </c>
      <c r="AI2665" s="10">
        <f t="shared" si="3970"/>
        <v>2829.8018834652235</v>
      </c>
      <c r="AJ2665">
        <v>2.9000000000000001E-2</v>
      </c>
      <c r="AK2665" s="3" cm="1">
        <f t="array" ref="AK2665">100000000/Lvac($AA2665)</f>
        <v>35327.767611816489</v>
      </c>
      <c r="AL2665" s="21">
        <f t="shared" si="3963"/>
        <v>0.36204133820425766</v>
      </c>
      <c r="AM2665" s="10" cm="1">
        <f t="array" ref="AM2665">Lvac($AI2665)-$BA2665</f>
        <v>-5.5212477652275993E-2</v>
      </c>
      <c r="AN2665" s="10">
        <f t="shared" si="3971"/>
        <v>0.68761181648005731</v>
      </c>
      <c r="AO2665" s="3">
        <f t="shared" si="3972"/>
        <v>-1.9038785397336548</v>
      </c>
      <c r="AP2665" s="3">
        <v>-1.8998591145834229</v>
      </c>
      <c r="AS2665" s="3">
        <f t="shared" si="3929"/>
        <v>-2.3881835077190772E-3</v>
      </c>
      <c r="AT2665" s="3" cm="1">
        <f t="array" ref="AT2665">AS2665-(100000000/LvacE($A2665)-$E2665)</f>
        <v>-4.4043430534657091E-5</v>
      </c>
      <c r="AU2665" t="s">
        <v>4890</v>
      </c>
      <c r="AV2665" t="s">
        <v>4915</v>
      </c>
      <c r="AW2665" s="3">
        <v>33659.99</v>
      </c>
      <c r="AX2665" s="3">
        <v>68987.070000000007</v>
      </c>
      <c r="AY2665" s="3"/>
      <c r="AZ2665" s="10" cm="1">
        <f t="array" ref="AZ2665">Lair(100000000/($AX2665-$AW2665))</f>
        <v>2829.8570824181911</v>
      </c>
      <c r="BA2665" s="10">
        <f t="shared" si="3973"/>
        <v>2830.6896579054928</v>
      </c>
      <c r="BB2665" s="12">
        <v>17500000</v>
      </c>
      <c r="BC2665" s="3">
        <v>0.08</v>
      </c>
      <c r="BD2665" s="12" cm="1">
        <f t="array" ref="BD2665">SfromgA($BB2665,$BA2665,"")</f>
        <v>0.19590620111715973</v>
      </c>
      <c r="BE2665" s="29">
        <f t="shared" si="3974"/>
        <v>565.41118939172861</v>
      </c>
      <c r="BG2665" s="3"/>
      <c r="BH2665" s="3"/>
      <c r="BI2665" s="12">
        <f t="shared" si="3975"/>
        <v>17500000</v>
      </c>
      <c r="BJ2665" s="29">
        <f t="shared" si="3976"/>
        <v>565.41118939172861</v>
      </c>
      <c r="BK2665" s="3">
        <f t="shared" si="3977"/>
        <v>-7.818658554429982</v>
      </c>
      <c r="BL2665" s="13">
        <f>EXP(BK$4341*$AX2665+BK$4342)*$BI2665/(100000000/($AX2665-$AW2665))</f>
        <v>3.6757445268078617</v>
      </c>
      <c r="BM2665" s="3">
        <f t="shared" si="3978"/>
        <v>0.60860852391446996</v>
      </c>
      <c r="BN2665" s="16" cm="1">
        <f t="array" ref="BN2665">$C2665*EXP(poly_from_str(100000000/$E2665,BN$4342))</f>
        <v>2.4862541693362479</v>
      </c>
      <c r="BO2665" s="3">
        <f t="shared" si="3979"/>
        <v>0.69314718055994529</v>
      </c>
      <c r="BP2665" s="13">
        <f t="shared" ref="BP2665:BP2666" si="3980">LN(BL2665/BN2665)</f>
        <v>0.39097847633200955</v>
      </c>
      <c r="BY2665">
        <v>2486</v>
      </c>
    </row>
    <row r="2666" spans="1:77" hidden="1" x14ac:dyDescent="0.25">
      <c r="A2666" t="s">
        <v>3372</v>
      </c>
      <c r="B2666" s="2" t="str">
        <f t="shared" si="3921"/>
        <v/>
      </c>
      <c r="C2666">
        <v>3</v>
      </c>
      <c r="E2666">
        <v>35338.11</v>
      </c>
      <c r="F2666">
        <v>36640</v>
      </c>
      <c r="G2666" t="s">
        <v>5</v>
      </c>
      <c r="H2666" s="5" t="s">
        <v>8</v>
      </c>
      <c r="I2666">
        <v>71978</v>
      </c>
      <c r="J2666" t="s">
        <v>3</v>
      </c>
      <c r="K2666" s="5" t="s">
        <v>8</v>
      </c>
      <c r="L2666">
        <v>36640.379999999997</v>
      </c>
      <c r="M2666" t="str">
        <f t="shared" si="3966"/>
        <v>e</v>
      </c>
      <c r="N2666" t="str">
        <f t="shared" si="3967"/>
        <v>7/2</v>
      </c>
      <c r="O2666">
        <v>71978.52</v>
      </c>
      <c r="P2666" t="str">
        <f t="shared" si="3968"/>
        <v>o</v>
      </c>
      <c r="Q2666" t="str">
        <f t="shared" si="3969"/>
        <v>7/2</v>
      </c>
      <c r="R2666">
        <v>26</v>
      </c>
      <c r="AA2666" s="10">
        <f t="shared" si="3923"/>
        <v>2828.9740000000002</v>
      </c>
      <c r="AB2666" s="3" cm="1">
        <f t="array" ref="AB2666">100000000/Lvac(AA2666)</f>
        <v>35338.107032469772</v>
      </c>
      <c r="AC2666" s="28">
        <f t="shared" si="3924"/>
        <v>3.5348504440125644E-7</v>
      </c>
      <c r="AD2666" s="28">
        <f t="shared" si="3925"/>
        <v>2.8298063591271832E-7</v>
      </c>
      <c r="AE2666" s="21">
        <f t="shared" si="3926"/>
        <v>35338.108840977744</v>
      </c>
      <c r="AF2666" s="10" cm="1">
        <f t="array" ref="AF2666">Lair(100000000/AE2666)</f>
        <v>2828.9738552137051</v>
      </c>
      <c r="AG2666" s="10">
        <f t="shared" si="3927"/>
        <v>1.1245746166714466E-2</v>
      </c>
      <c r="AH2666" s="10" t="b">
        <f t="shared" si="3922"/>
        <v>1</v>
      </c>
      <c r="AI2666" s="10">
        <f t="shared" si="3970"/>
        <v>2828.9738552137051</v>
      </c>
      <c r="AJ2666">
        <v>3.0000000000000001E-3</v>
      </c>
      <c r="AK2666" s="3" cm="1">
        <f t="array" ref="AK2666">100000000/Lvac($AA2666)</f>
        <v>35338.107032469772</v>
      </c>
      <c r="AL2666" s="21">
        <f t="shared" si="3963"/>
        <v>3.7474478918222746E-2</v>
      </c>
      <c r="AM2666" s="10" cm="1">
        <f t="array" ref="AM2666">Lvac($AI2666)-$BA2666</f>
        <v>2.4951509853963216E-3</v>
      </c>
      <c r="AN2666" s="10">
        <f t="shared" si="3971"/>
        <v>-3.2967530234600417E-2</v>
      </c>
      <c r="AO2666" s="3">
        <f t="shared" si="3972"/>
        <v>0.83171699513210717</v>
      </c>
      <c r="AP2666" s="3">
        <v>0.87999091738311108</v>
      </c>
      <c r="AS2666" s="3">
        <f t="shared" si="3929"/>
        <v>-2.9675302284886129E-3</v>
      </c>
      <c r="AT2666" s="3" cm="1">
        <f t="array" ref="AT2666">AS2666-(100000000/LvacE($A2666)-$E2666)</f>
        <v>-4.3974272557534277E-5</v>
      </c>
      <c r="AU2666" t="s">
        <v>4800</v>
      </c>
      <c r="AV2666" t="s">
        <v>4711</v>
      </c>
      <c r="AW2666" s="3">
        <v>36640.379999999997</v>
      </c>
      <c r="AX2666" s="3">
        <v>71978.52</v>
      </c>
      <c r="AY2666" s="3"/>
      <c r="AZ2666" s="10" cm="1">
        <f t="array" ref="AZ2666">Lair(100000000/($AX2666-$AW2666))</f>
        <v>2828.9713606738655</v>
      </c>
      <c r="BA2666" s="10">
        <f t="shared" si="3973"/>
        <v>2829.8037191544313</v>
      </c>
      <c r="BB2666" s="12">
        <v>22900000</v>
      </c>
      <c r="BC2666" s="3">
        <v>7.2999999999999995E-2</v>
      </c>
      <c r="BD2666" s="12" cm="1">
        <f t="array" ref="BD2666">SfromgA($BB2666,$BA2666,"")</f>
        <v>0.25611663155670833</v>
      </c>
      <c r="BE2666" s="29">
        <f t="shared" si="3974"/>
        <v>533.41483506231953</v>
      </c>
      <c r="BG2666" s="3"/>
      <c r="BH2666" s="3"/>
      <c r="BI2666" s="12">
        <f t="shared" si="3975"/>
        <v>22900000</v>
      </c>
      <c r="BJ2666" s="29">
        <f t="shared" si="3976"/>
        <v>533.41483506231953</v>
      </c>
      <c r="BK2666" s="3">
        <f t="shared" si="3977"/>
        <v>-7.6860811010061276</v>
      </c>
      <c r="BL2666" s="13">
        <f>EXP(BK$4341*$AX2666+BK$4342)*$BI2666/(100000000/($AX2666-$AW2666))</f>
        <v>3.8332535271816699</v>
      </c>
      <c r="BM2666" s="3">
        <f t="shared" si="3978"/>
        <v>0.24510163882018057</v>
      </c>
      <c r="BN2666" s="16" cm="1">
        <f t="array" ref="BN2666">$C2666*EXP(poly_from_str(100000000/$E2666,BN$4342))</f>
        <v>3.7158361856981674</v>
      </c>
      <c r="BO2666" s="3">
        <f t="shared" si="3979"/>
        <v>1.0986122886681098</v>
      </c>
      <c r="BP2666" s="13">
        <f t="shared" si="3980"/>
        <v>3.1110191012665142E-2</v>
      </c>
      <c r="BY2666">
        <v>3717</v>
      </c>
    </row>
    <row r="2667" spans="1:77" hidden="1" x14ac:dyDescent="0.25">
      <c r="A2667" t="s">
        <v>3373</v>
      </c>
      <c r="B2667" s="2" t="str">
        <f t="shared" si="3921"/>
        <v/>
      </c>
      <c r="C2667">
        <v>9</v>
      </c>
      <c r="D2667" t="s">
        <v>134</v>
      </c>
      <c r="E2667">
        <v>35350.46</v>
      </c>
      <c r="F2667">
        <v>28885</v>
      </c>
      <c r="G2667" t="s">
        <v>5</v>
      </c>
      <c r="H2667" s="5" t="s">
        <v>4</v>
      </c>
      <c r="I2667">
        <v>64235</v>
      </c>
      <c r="J2667" t="s">
        <v>3</v>
      </c>
      <c r="K2667" s="5" t="s">
        <v>4</v>
      </c>
      <c r="L2667">
        <v>28885.14</v>
      </c>
      <c r="M2667" t="str">
        <f t="shared" si="3966"/>
        <v>e</v>
      </c>
      <c r="N2667" t="str">
        <f t="shared" si="3967"/>
        <v>9/2</v>
      </c>
      <c r="O2667">
        <v>64235.61</v>
      </c>
      <c r="P2667" t="str">
        <f t="shared" si="3968"/>
        <v>o</v>
      </c>
      <c r="Q2667" t="str">
        <f t="shared" si="3969"/>
        <v>9/2</v>
      </c>
      <c r="R2667">
        <v>26</v>
      </c>
      <c r="AA2667" s="10">
        <f t="shared" si="3923"/>
        <v>2827.9850000000001</v>
      </c>
      <c r="AB2667" s="3" cm="1">
        <f t="array" ref="AB2667">100000000/Lvac(AA2667)</f>
        <v>35350.464830198827</v>
      </c>
      <c r="AC2667" s="28">
        <f t="shared" si="3924"/>
        <v>3.5360866482672292E-7</v>
      </c>
      <c r="AD2667" s="28">
        <f t="shared" si="3925"/>
        <v>2.8288171168423519E-7</v>
      </c>
      <c r="AE2667" s="21">
        <f t="shared" si="3926"/>
        <v>35350.461884913217</v>
      </c>
      <c r="AF2667" s="10" cm="1">
        <f t="array" ref="AF2667">Lair(100000000/AE2667)</f>
        <v>2827.985235630128</v>
      </c>
      <c r="AG2667" s="10">
        <f t="shared" si="3927"/>
        <v>1.1250115334805317E-2</v>
      </c>
      <c r="AH2667" s="10" t="b">
        <f t="shared" si="3922"/>
        <v>1</v>
      </c>
      <c r="AI2667" s="10">
        <f t="shared" si="3970"/>
        <v>2827.985235630128</v>
      </c>
      <c r="AJ2667" s="10">
        <f>AL2667/AK2667*AI2667</f>
        <v>7.0000000000287315E-3</v>
      </c>
      <c r="AK2667" s="23" cm="1">
        <f t="array" ref="AK2667">100000000/Lvac($AA2667)+0</f>
        <v>35350.464830198827</v>
      </c>
      <c r="AL2667" s="23">
        <f>MAX(0.08,0.007/$AA2667*$AE2667)</f>
        <v>8.7501607396924835E-2</v>
      </c>
      <c r="AM2667" s="10" cm="1">
        <f t="array" ref="AM2667">Lvac($AI2667)-$BA2667</f>
        <v>6.4938594323393772E-4</v>
      </c>
      <c r="AN2667" s="10">
        <f t="shared" si="3971"/>
        <v>-5.1698011739063077E-3</v>
      </c>
      <c r="AO2667" s="3">
        <f t="shared" si="3972"/>
        <v>9.2769420461610325E-2</v>
      </c>
      <c r="AP2667" s="3">
        <v>5.9099735758112865E-2</v>
      </c>
      <c r="AS2667" s="3">
        <f t="shared" si="3929"/>
        <v>4.8301988281309605E-3</v>
      </c>
      <c r="AT2667" s="3" cm="1">
        <f t="array" ref="AT2667">AS2667-(100000000/LvacE($A2667)-$E2667)</f>
        <v>-4.3891268433071673E-5</v>
      </c>
      <c r="AU2667" t="s">
        <v>4737</v>
      </c>
      <c r="AV2667" t="s">
        <v>4837</v>
      </c>
      <c r="AW2667" s="3">
        <v>28885.14</v>
      </c>
      <c r="AX2667" s="3">
        <v>64235.61</v>
      </c>
      <c r="AY2667" s="3"/>
      <c r="AZ2667" s="10" cm="1">
        <f t="array" ref="AZ2667">Lair(100000000/($AX2667-$AW2667))</f>
        <v>2827.9845864032236</v>
      </c>
      <c r="BA2667" s="10">
        <f t="shared" si="3973"/>
        <v>2828.8167031442581</v>
      </c>
      <c r="BB2667" s="12">
        <v>31000000</v>
      </c>
      <c r="BC2667" s="3">
        <v>3.3000000000000002E-2</v>
      </c>
      <c r="BD2667" s="12" cm="1">
        <f t="array" ref="BD2667">SfromgA($BB2667,$BA2667,"")</f>
        <v>0.34634544219486968</v>
      </c>
      <c r="BE2667" s="29">
        <f t="shared" si="3974"/>
        <v>494.15911972104317</v>
      </c>
      <c r="BG2667" s="3"/>
      <c r="BH2667" s="3"/>
      <c r="BI2667" s="12">
        <f t="shared" si="3975"/>
        <v>31000000</v>
      </c>
      <c r="BJ2667" s="29">
        <f t="shared" si="3976"/>
        <v>494.15911972104317</v>
      </c>
      <c r="BK2667" s="3">
        <f t="shared" si="3977"/>
        <v>-6.8950307965473092</v>
      </c>
      <c r="BL2667" s="13">
        <f>EXP(BK$4341*$AX2667+BK$4342)*$BI2667/(100000000/($AX2667-$AW2667))</f>
        <v>9.3485436341262158</v>
      </c>
      <c r="BM2667" s="3">
        <f t="shared" si="3978"/>
        <v>3.7995992776343378E-2</v>
      </c>
      <c r="BN2667" s="16" cm="1">
        <f t="array" ref="BN2667">$C2667*EXP(poly_from_str(100000000/$E2667,BN$4342))</f>
        <v>11.098979740253641</v>
      </c>
      <c r="BO2667" s="3">
        <f t="shared" si="3979"/>
        <v>2.1972245773362196</v>
      </c>
      <c r="BP2667" s="13">
        <f>LN(BL2667/BN2667)</f>
        <v>-0.17163261868879151</v>
      </c>
      <c r="BR2667" s="12">
        <v>9700000</v>
      </c>
      <c r="BS2667" s="3">
        <f>LN(BV2667*100000000/($AX2667-$AW2667)/$BR2667)</f>
        <v>-5.5970854091053139</v>
      </c>
      <c r="BT2667" s="13">
        <f>EXP(BS$4338*$AX2667+BS$4336)*$BR2667/(100000000/($AX2667-$AW2667))</f>
        <v>3.5164061940804836</v>
      </c>
      <c r="BU2667" s="3">
        <f>LN(BT2667/$BN2667)</f>
        <v>-1.1494136883245465</v>
      </c>
      <c r="BV2667" s="3" cm="1">
        <f t="array" ref="BV2667">$BN2667*EXP(poly_from_str(100000000/$E2667,BV$4341))</f>
        <v>12.716969176940662</v>
      </c>
      <c r="BW2667" s="12" t="s">
        <v>14</v>
      </c>
      <c r="BX2667" s="3">
        <f>LN(BT2667/BV2667)</f>
        <v>-1.2854977567907324</v>
      </c>
      <c r="BY2667">
        <v>11109</v>
      </c>
    </row>
    <row r="2668" spans="1:77" hidden="1" x14ac:dyDescent="0.25">
      <c r="A2668" t="s">
        <v>3374</v>
      </c>
      <c r="B2668" s="2" t="str">
        <f t="shared" si="3921"/>
        <v/>
      </c>
      <c r="C2668">
        <v>0</v>
      </c>
      <c r="E2668">
        <v>35350.85</v>
      </c>
      <c r="R2668">
        <v>26</v>
      </c>
      <c r="S2668" t="s">
        <v>22</v>
      </c>
      <c r="AA2668" s="10">
        <f t="shared" si="3923"/>
        <v>2827.9540000000002</v>
      </c>
      <c r="AB2668" s="3" cm="1">
        <f t="array" ref="AB2668">100000000/Lvac(AA2668)</f>
        <v>35350.852322506944</v>
      </c>
      <c r="AC2668" s="28">
        <f t="shared" si="3924"/>
        <v>3.5361254108093697E-7</v>
      </c>
      <c r="AD2668" s="28">
        <f t="shared" si="3925"/>
        <v>2.8287861092484234E-7</v>
      </c>
      <c r="AE2668" s="21">
        <f t="shared" si="3926"/>
        <v>35350.850906299544</v>
      </c>
      <c r="AF2668" s="10" cm="1">
        <f t="array" ref="AF2668">Lair(100000000/AE2668)</f>
        <v>2827.9541132976037</v>
      </c>
      <c r="AG2668" s="10">
        <f t="shared" si="3927"/>
        <v>1.1250252359569311E-2</v>
      </c>
      <c r="AH2668" s="10" t="b">
        <f t="shared" si="3922"/>
        <v>1</v>
      </c>
      <c r="AI2668" s="10">
        <f t="shared" si="3931"/>
        <v>2827.9540000000002</v>
      </c>
      <c r="AJ2668">
        <v>3.0000000000000001E-3</v>
      </c>
      <c r="AK2668" s="3" cm="1">
        <f t="array" ref="AK2668">100000000/Lvac($AA2668)</f>
        <v>35350.852322506944</v>
      </c>
      <c r="AL2668" s="21">
        <f t="shared" ref="AL2668:AL2675" si="3981">AJ2668/AI2668*AK2668</f>
        <v>3.7501514157415865E-2</v>
      </c>
      <c r="AM2668" s="21"/>
      <c r="AN2668" s="21"/>
      <c r="AO2668" s="21"/>
      <c r="AP2668" s="21"/>
      <c r="AS2668" s="3">
        <f t="shared" si="3929"/>
        <v>2.3225069453474134E-3</v>
      </c>
      <c r="AT2668" s="3" cm="1">
        <f t="array" ref="AT2668">AS2668-(100000000/LvacE($A2668)-$E2668)</f>
        <v>-4.3888663640245795E-5</v>
      </c>
      <c r="BB2668"/>
      <c r="BC2668"/>
      <c r="BD2668"/>
      <c r="BE2668"/>
      <c r="BF2668"/>
      <c r="BG2668"/>
      <c r="BH2668"/>
      <c r="BI2668"/>
      <c r="BJ2668"/>
      <c r="BN2668" s="16" cm="1">
        <f t="array" ref="BN2668">$C2668*EXP(poly_from_str(100000000/$E2668,BN$4342))</f>
        <v>0</v>
      </c>
      <c r="BO2668" s="16"/>
      <c r="BY2668" t="e">
        <v>#N/A</v>
      </c>
    </row>
    <row r="2669" spans="1:77" hidden="1" x14ac:dyDescent="0.25">
      <c r="A2669" t="s">
        <v>3375</v>
      </c>
      <c r="B2669" s="2" t="str">
        <f t="shared" si="3921"/>
        <v/>
      </c>
      <c r="C2669">
        <v>0</v>
      </c>
      <c r="E2669">
        <v>35351.19</v>
      </c>
      <c r="R2669">
        <v>26</v>
      </c>
      <c r="S2669" t="s">
        <v>22</v>
      </c>
      <c r="AA2669" s="10">
        <f t="shared" si="3923"/>
        <v>2827.9270000000001</v>
      </c>
      <c r="AB2669" s="3" cm="1">
        <f t="array" ref="AB2669">100000000/Lvac(AA2669)</f>
        <v>35351.18982272884</v>
      </c>
      <c r="AC2669" s="28">
        <f t="shared" si="3924"/>
        <v>3.5361591724255966E-7</v>
      </c>
      <c r="AD2669" s="28">
        <f t="shared" si="3925"/>
        <v>2.8287591026343782E-7</v>
      </c>
      <c r="AE2669" s="21">
        <f t="shared" si="3926"/>
        <v>35351.189930826033</v>
      </c>
      <c r="AF2669" s="10" cm="1">
        <f t="array" ref="AF2669">Lair(100000000/AE2669)</f>
        <v>2827.9269913523131</v>
      </c>
      <c r="AG2669" s="10">
        <f t="shared" si="3927"/>
        <v>1.125037170739005E-2</v>
      </c>
      <c r="AH2669" s="10" t="b">
        <f t="shared" si="3922"/>
        <v>1</v>
      </c>
      <c r="AI2669" s="10">
        <f t="shared" si="3931"/>
        <v>2827.9270000000001</v>
      </c>
      <c r="AJ2669">
        <v>3.0000000000000001E-3</v>
      </c>
      <c r="AK2669" s="3" cm="1">
        <f t="array" ref="AK2669">100000000/Lvac($AA2669)</f>
        <v>35351.18982272884</v>
      </c>
      <c r="AL2669" s="21">
        <f t="shared" si="3981"/>
        <v>3.7502230244340296E-2</v>
      </c>
      <c r="AM2669" s="21"/>
      <c r="AN2669" s="21"/>
      <c r="AO2669" s="21"/>
      <c r="AP2669" s="21"/>
      <c r="AS2669" s="3">
        <f t="shared" si="3929"/>
        <v>-1.7727116210153326E-4</v>
      </c>
      <c r="AT2669" s="3" cm="1">
        <f t="array" ref="AT2669">AS2669-(100000000/LvacE($A2669)-$E2669)</f>
        <v>-4.3886400817427784E-5</v>
      </c>
      <c r="BB2669"/>
      <c r="BC2669"/>
      <c r="BD2669"/>
      <c r="BE2669"/>
      <c r="BF2669"/>
      <c r="BG2669"/>
      <c r="BH2669"/>
      <c r="BI2669"/>
      <c r="BJ2669"/>
      <c r="BN2669" s="16" cm="1">
        <f t="array" ref="BN2669">$C2669*EXP(poly_from_str(100000000/$E2669,BN$4342))</f>
        <v>0</v>
      </c>
      <c r="BO2669" s="16"/>
      <c r="BY2669" t="e">
        <v>#N/A</v>
      </c>
    </row>
    <row r="2670" spans="1:77" hidden="1" x14ac:dyDescent="0.25">
      <c r="A2670" t="s">
        <v>3376</v>
      </c>
      <c r="B2670" s="2" t="str">
        <f t="shared" si="3921"/>
        <v/>
      </c>
      <c r="C2670">
        <v>3</v>
      </c>
      <c r="E2670">
        <v>35354.43</v>
      </c>
      <c r="F2670">
        <v>36640</v>
      </c>
      <c r="G2670" t="s">
        <v>5</v>
      </c>
      <c r="H2670" s="5" t="s">
        <v>8</v>
      </c>
      <c r="I2670">
        <v>71994</v>
      </c>
      <c r="J2670" t="s">
        <v>3</v>
      </c>
      <c r="K2670" s="5" t="s">
        <v>18</v>
      </c>
      <c r="L2670">
        <v>36640.379999999997</v>
      </c>
      <c r="M2670" t="str">
        <f>$G2670&amp;""</f>
        <v>e</v>
      </c>
      <c r="N2670" t="str">
        <f>$H2670&amp;""</f>
        <v>7/2</v>
      </c>
      <c r="O2670">
        <v>71994.81</v>
      </c>
      <c r="P2670" t="str">
        <f>$J2670&amp;""</f>
        <v>o</v>
      </c>
      <c r="Q2670" t="str">
        <f>$K2670&amp;""</f>
        <v>5/2</v>
      </c>
      <c r="R2670">
        <v>26</v>
      </c>
      <c r="AA2670" s="10">
        <f t="shared" si="3923"/>
        <v>2827.6680000000001</v>
      </c>
      <c r="AB2670" s="3" cm="1">
        <f t="array" ref="AB2670">100000000/Lvac(AA2670)</f>
        <v>35354.427652280465</v>
      </c>
      <c r="AC2670" s="28">
        <f t="shared" si="3924"/>
        <v>3.5364830666117803E-7</v>
      </c>
      <c r="AD2670" s="28">
        <f t="shared" si="3925"/>
        <v>2.8285000391895666E-7</v>
      </c>
      <c r="AE2670" s="21">
        <f t="shared" si="3926"/>
        <v>35354.42908408786</v>
      </c>
      <c r="AF2670" s="10" cm="1">
        <f t="array" ref="AF2670">Lair(100000000/AE2670)</f>
        <v>2827.6678854775605</v>
      </c>
      <c r="AG2670" s="10">
        <f t="shared" si="3927"/>
        <v>1.1251516736102057E-2</v>
      </c>
      <c r="AH2670" s="10" t="b">
        <f t="shared" si="3922"/>
        <v>1</v>
      </c>
      <c r="AI2670" s="10">
        <f>$AF2670</f>
        <v>2827.6678854775605</v>
      </c>
      <c r="AJ2670">
        <v>3.0000000000000001E-3</v>
      </c>
      <c r="AK2670" s="3" cm="1">
        <f t="array" ref="AK2670">100000000/Lvac($AA2670)</f>
        <v>35354.427652280465</v>
      </c>
      <c r="AL2670" s="21">
        <f t="shared" si="3981"/>
        <v>3.7509101935755983E-2</v>
      </c>
      <c r="AM2670" s="10" cm="1">
        <f t="array" ref="AM2670">Lvac($AI2670)-$BA2670</f>
        <v>7.3276741204608697E-5</v>
      </c>
      <c r="AN2670" s="10">
        <f>$AK2670-($AX2670-$AW2670)</f>
        <v>-2.3477195354644209E-3</v>
      </c>
      <c r="AO2670" s="3">
        <f>AM2670/AJ2670</f>
        <v>2.4425580401536234E-2</v>
      </c>
      <c r="AP2670" s="3">
        <v>6.2609078061844528E-2</v>
      </c>
      <c r="AS2670" s="3">
        <f t="shared" si="3929"/>
        <v>-2.3477195354644209E-3</v>
      </c>
      <c r="AT2670" s="3" cm="1">
        <f t="array" ref="AT2670">AS2670-(100000000/LvacE($A2670)-$E2670)</f>
        <v>-4.3864580220542848E-5</v>
      </c>
      <c r="AU2670" t="s">
        <v>4800</v>
      </c>
      <c r="AV2670" t="s">
        <v>4895</v>
      </c>
      <c r="AW2670" s="3">
        <v>36640.379999999997</v>
      </c>
      <c r="AX2670" s="3">
        <v>71994.81</v>
      </c>
      <c r="AY2670" s="3"/>
      <c r="AZ2670" s="10" cm="1">
        <f t="array" ref="AZ2670">Lair(100000000/($AX2670-$AW2670))</f>
        <v>2827.6678122187645</v>
      </c>
      <c r="BA2670" s="10">
        <f>100000000/($AX2670-$AW2670)</f>
        <v>2828.4998513623327</v>
      </c>
      <c r="BB2670" s="12">
        <v>8160000</v>
      </c>
      <c r="BC2670" s="3">
        <v>3.5999999999999997E-2</v>
      </c>
      <c r="BD2670" s="12" cm="1">
        <f t="array" ref="BD2670">SfromgA($BB2670,$BA2670,"")</f>
        <v>9.1136427281682184E-2</v>
      </c>
      <c r="BE2670" s="29">
        <f>(10^MAX(0.05, -0.312925054856973*((LN($BD2670))^(1/3)) + 0.454808404431693)-1)*100</f>
        <v>647.3174311344128</v>
      </c>
      <c r="BG2670" s="3"/>
      <c r="BH2670" s="3"/>
      <c r="BI2670" s="12">
        <f>IF($BB2670="",$BF2670,$BB2670)</f>
        <v>8160000</v>
      </c>
      <c r="BJ2670" s="29">
        <f>IF($BB2670="",$BH2670,$BE2670)</f>
        <v>647.3174311344128</v>
      </c>
      <c r="BK2670" s="3">
        <f>LN(BN2670*100000000/($AX2670-$AW2670)/$BI2670)</f>
        <v>-6.6604184420752865</v>
      </c>
      <c r="BL2670" s="13">
        <f>EXP(BK$4341*$AX2670+BK$4342)*$BI2670/(100000000/($AX2670-$AW2670))</f>
        <v>1.3648497345573489</v>
      </c>
      <c r="BM2670" s="3">
        <f t="shared" ref="BM2670" si="3982">LN(BL2670/$C2670)</f>
        <v>-0.78756795066430885</v>
      </c>
      <c r="BN2670" s="16" cm="1">
        <f t="array" ref="BN2670">$C2670*EXP(poly_from_str(100000000/$E2670,BN$4342))</f>
        <v>3.6944604520123905</v>
      </c>
      <c r="BO2670" s="3">
        <f>LN($C2670)</f>
        <v>1.0986122886681098</v>
      </c>
      <c r="BP2670" s="13">
        <f>LN(BL2670/BN2670)</f>
        <v>-0.99579018462799018</v>
      </c>
      <c r="BY2670">
        <v>3698</v>
      </c>
    </row>
    <row r="2671" spans="1:77" hidden="1" x14ac:dyDescent="0.25">
      <c r="A2671" t="s">
        <v>3377</v>
      </c>
      <c r="B2671" s="2" t="str">
        <f t="shared" si="3921"/>
        <v/>
      </c>
      <c r="C2671">
        <v>3</v>
      </c>
      <c r="D2671" t="s">
        <v>14</v>
      </c>
      <c r="E2671">
        <v>35355.99</v>
      </c>
      <c r="R2671">
        <v>26</v>
      </c>
      <c r="S2671" t="s">
        <v>22</v>
      </c>
      <c r="AA2671" s="10">
        <f t="shared" si="3923"/>
        <v>2827.5430000000001</v>
      </c>
      <c r="AB2671" s="3" cm="1">
        <f t="array" ref="AB2671">100000000/Lvac(AA2671)</f>
        <v>35355.99052353164</v>
      </c>
      <c r="AC2671" s="28">
        <f t="shared" si="3924"/>
        <v>3.5366394074289941E-7</v>
      </c>
      <c r="AD2671" s="28">
        <f t="shared" si="3925"/>
        <v>2.8283750085701517E-7</v>
      </c>
      <c r="AE2671" s="21">
        <f t="shared" si="3926"/>
        <v>35355.990204222551</v>
      </c>
      <c r="AF2671" s="10" cm="1">
        <f t="array" ref="AF2671">Lair(100000000/AE2671)</f>
        <v>2827.5430255375309</v>
      </c>
      <c r="AG2671" s="10">
        <f t="shared" si="3927"/>
        <v>1.1252069468710404E-2</v>
      </c>
      <c r="AH2671" s="10" t="b">
        <f t="shared" si="3922"/>
        <v>1</v>
      </c>
      <c r="AI2671" s="10">
        <f t="shared" si="3931"/>
        <v>2827.5430000000001</v>
      </c>
      <c r="AJ2671">
        <v>7.0000000000000001E-3</v>
      </c>
      <c r="AK2671" s="3" cm="1">
        <f t="array" ref="AK2671">100000000/Lvac($AA2671)</f>
        <v>35355.99052353164</v>
      </c>
      <c r="AL2671" s="21">
        <f t="shared" si="3981"/>
        <v>8.7528972561945639E-2</v>
      </c>
      <c r="AM2671" s="21"/>
      <c r="AN2671" s="21"/>
      <c r="AO2671" s="21"/>
      <c r="AP2671" s="21"/>
      <c r="AS2671" s="3">
        <f t="shared" si="3929"/>
        <v>5.2353164210217074E-4</v>
      </c>
      <c r="AT2671" s="3" cm="1">
        <f t="array" ref="AT2671">AS2671-(100000000/LvacE($A2671)-$E2671)</f>
        <v>-4.3854051909875125E-5</v>
      </c>
      <c r="BB2671"/>
      <c r="BC2671"/>
      <c r="BD2671"/>
      <c r="BE2671"/>
      <c r="BF2671"/>
      <c r="BG2671"/>
      <c r="BH2671"/>
      <c r="BI2671"/>
      <c r="BJ2671"/>
      <c r="BN2671" s="16" cm="1">
        <f t="array" ref="BN2671">$C2671*EXP(poly_from_str(100000000/$E2671,BN$4342))</f>
        <v>3.6924174170938819</v>
      </c>
      <c r="BO2671" s="16"/>
      <c r="BY2671" t="e">
        <v>#N/A</v>
      </c>
    </row>
    <row r="2672" spans="1:77" hidden="1" x14ac:dyDescent="0.25">
      <c r="A2672" t="s">
        <v>3378</v>
      </c>
      <c r="B2672" s="2" t="str">
        <f t="shared" si="3921"/>
        <v/>
      </c>
      <c r="C2672">
        <v>2</v>
      </c>
      <c r="D2672" t="s">
        <v>14</v>
      </c>
      <c r="E2672">
        <v>35361.81</v>
      </c>
      <c r="R2672">
        <v>26</v>
      </c>
      <c r="S2672" t="s">
        <v>22</v>
      </c>
      <c r="AA2672" s="10">
        <f t="shared" si="3923"/>
        <v>2827.078</v>
      </c>
      <c r="AB2672" s="3" cm="1">
        <f t="array" ref="AB2672">100000000/Lvac(AA2672)</f>
        <v>35361.805617812497</v>
      </c>
      <c r="AC2672" s="28">
        <f t="shared" si="3924"/>
        <v>3.5372211166441111E-7</v>
      </c>
      <c r="AD2672" s="28">
        <f t="shared" si="3925"/>
        <v>2.8279098946697413E-7</v>
      </c>
      <c r="AE2672" s="21">
        <f t="shared" si="3926"/>
        <v>35361.80829125426</v>
      </c>
      <c r="AF2672" s="10" cm="1">
        <f t="array" ref="AF2672">Lair(100000000/AE2672)</f>
        <v>2827.0777862552445</v>
      </c>
      <c r="AG2672" s="10">
        <f t="shared" si="3927"/>
        <v>1.1254126277699537E-2</v>
      </c>
      <c r="AH2672" s="10" t="b">
        <f t="shared" si="3922"/>
        <v>1</v>
      </c>
      <c r="AI2672" s="10">
        <f t="shared" si="3931"/>
        <v>2827.078</v>
      </c>
      <c r="AJ2672">
        <v>7.0000000000000001E-3</v>
      </c>
      <c r="AK2672" s="3" cm="1">
        <f t="array" ref="AK2672">100000000/Lvac($AA2672)</f>
        <v>35361.805617812497</v>
      </c>
      <c r="AL2672" s="21">
        <f t="shared" si="3981"/>
        <v>8.75577678877935E-2</v>
      </c>
      <c r="AM2672" s="21"/>
      <c r="AN2672" s="21"/>
      <c r="AO2672" s="21"/>
      <c r="AP2672" s="21"/>
      <c r="AS2672" s="3">
        <f t="shared" si="3929"/>
        <v>-4.3821875005960464E-3</v>
      </c>
      <c r="AT2672" s="3" cm="1">
        <f t="array" ref="AT2672">AS2672-(100000000/LvacE($A2672)-$E2672)</f>
        <v>-4.3814776290673763E-5</v>
      </c>
      <c r="BB2672"/>
      <c r="BC2672"/>
      <c r="BD2672"/>
      <c r="BE2672"/>
      <c r="BF2672"/>
      <c r="BG2672"/>
      <c r="BH2672"/>
      <c r="BI2672"/>
      <c r="BJ2672"/>
      <c r="BN2672" s="16" cm="1">
        <f t="array" ref="BN2672">$C2672*EXP(poly_from_str(100000000/$E2672,BN$4342))</f>
        <v>2.4565304955309171</v>
      </c>
      <c r="BO2672" s="16"/>
      <c r="BY2672" t="e">
        <v>#N/A</v>
      </c>
    </row>
    <row r="2673" spans="1:77" hidden="1" x14ac:dyDescent="0.25">
      <c r="A2673" t="s">
        <v>3379</v>
      </c>
      <c r="B2673" s="2" t="str">
        <f t="shared" si="3921"/>
        <v/>
      </c>
      <c r="C2673">
        <v>7</v>
      </c>
      <c r="E2673">
        <v>35378.15</v>
      </c>
      <c r="F2673">
        <v>24788</v>
      </c>
      <c r="G2673" t="s">
        <v>5</v>
      </c>
      <c r="H2673" s="5" t="s">
        <v>4</v>
      </c>
      <c r="I2673">
        <v>60166</v>
      </c>
      <c r="J2673" t="s">
        <v>3</v>
      </c>
      <c r="K2673" s="5" t="s">
        <v>4</v>
      </c>
      <c r="L2673">
        <v>24788.02</v>
      </c>
      <c r="M2673" t="str">
        <f>$G2673&amp;""</f>
        <v>e</v>
      </c>
      <c r="N2673" t="str">
        <f>$H2673&amp;""</f>
        <v>9/2</v>
      </c>
      <c r="O2673">
        <v>60166.2</v>
      </c>
      <c r="P2673" t="str">
        <f>$J2673&amp;""</f>
        <v>o</v>
      </c>
      <c r="Q2673" t="str">
        <f>$K2673&amp;""</f>
        <v>9/2</v>
      </c>
      <c r="R2673">
        <v>26</v>
      </c>
      <c r="AA2673" s="10">
        <f t="shared" si="3923"/>
        <v>2825.7719999999999</v>
      </c>
      <c r="AB2673" s="3" cm="1">
        <f t="array" ref="AB2673">100000000/Lvac(AA2673)</f>
        <v>35378.148139163808</v>
      </c>
      <c r="AC2673" s="28">
        <f t="shared" si="3924"/>
        <v>3.5388559303439912E-7</v>
      </c>
      <c r="AD2673" s="28">
        <f t="shared" si="3925"/>
        <v>2.8266035748010065E-7</v>
      </c>
      <c r="AE2673" s="21">
        <f t="shared" si="3926"/>
        <v>35378.149275222393</v>
      </c>
      <c r="AF2673" s="10" cm="1">
        <f t="array" ref="AF2673">Lair(100000000/AE2673)</f>
        <v>2825.7719092546927</v>
      </c>
      <c r="AG2673" s="10">
        <f t="shared" si="3927"/>
        <v>1.1259908467343404E-2</v>
      </c>
      <c r="AH2673" s="10" t="b">
        <f t="shared" si="3922"/>
        <v>1</v>
      </c>
      <c r="AI2673" s="10">
        <f>$AF2673</f>
        <v>2825.7719092546927</v>
      </c>
      <c r="AJ2673">
        <v>3.0000000000000001E-3</v>
      </c>
      <c r="AK2673" s="3" cm="1">
        <f t="array" ref="AK2673">100000000/Lvac($AA2673)</f>
        <v>35378.148139163808</v>
      </c>
      <c r="AL2673" s="21">
        <f t="shared" si="3981"/>
        <v>3.7559452010224266E-2</v>
      </c>
      <c r="AM2673" s="10" cm="1">
        <f t="array" ref="AM2673">Lvac($AI2673)-$BA2673</f>
        <v>2.4548115084144229E-3</v>
      </c>
      <c r="AN2673" s="10">
        <f>$AK2673-($AX2673-$AW2673)</f>
        <v>-3.186083618493285E-2</v>
      </c>
      <c r="AO2673" s="3">
        <f>AM2673/AJ2673</f>
        <v>0.81827050280480762</v>
      </c>
      <c r="AP2673" s="3">
        <v>0.84852634654453141</v>
      </c>
      <c r="AS2673" s="3">
        <f t="shared" si="3929"/>
        <v>-1.8608361933729611E-3</v>
      </c>
      <c r="AT2673" s="3" cm="1">
        <f t="array" ref="AT2673">AS2673-(100000000/LvacE($A2673)-$E2673)</f>
        <v>-4.3704021663870662E-5</v>
      </c>
      <c r="AU2673" t="s">
        <v>4700</v>
      </c>
      <c r="AV2673" t="s">
        <v>4721</v>
      </c>
      <c r="AW2673" s="3">
        <v>24788.02</v>
      </c>
      <c r="AX2673" s="3">
        <v>60166.2</v>
      </c>
      <c r="AY2673" s="3"/>
      <c r="AZ2673" s="10" cm="1">
        <f t="array" ref="AZ2673">Lair(100000000/($AX2673-$AW2673))</f>
        <v>2825.7694550442311</v>
      </c>
      <c r="BA2673" s="10">
        <f>100000000/($AX2673-$AW2673)</f>
        <v>2826.6010292219671</v>
      </c>
      <c r="BB2673" s="12">
        <v>13300000</v>
      </c>
      <c r="BC2673" s="3">
        <v>3.7999999999999999E-2</v>
      </c>
      <c r="BD2673" s="12" cm="1">
        <f t="array" ref="BD2673">SfromgA($BB2673,$BA2673,"")</f>
        <v>0.1482444827671125</v>
      </c>
      <c r="BE2673" s="29">
        <f>(10^MAX(0.05, -0.312925054856973*((LN($BD2673))^(1/3)) + 0.454808404431693)-1)*100</f>
        <v>596.60935112935863</v>
      </c>
      <c r="BG2673" s="3"/>
      <c r="BH2673" s="3"/>
      <c r="BI2673" s="12">
        <f>IF($BB2673="",$BF2673,$BB2673)</f>
        <v>13300000</v>
      </c>
      <c r="BJ2673" s="29">
        <f>IF($BB2673="",$BH2673,$BE2673)</f>
        <v>596.60935112935863</v>
      </c>
      <c r="BK2673" s="3">
        <f>LN(BN2673*100000000/($AX2673-$AW2673)/$BI2673)</f>
        <v>-6.3107544406909861</v>
      </c>
      <c r="BL2673" s="13">
        <f>EXP(BK$4341*$AX2673+BK$4342)*$BI2673/(100000000/($AX2673-$AW2673))</f>
        <v>5.468341426115038</v>
      </c>
      <c r="BM2673" s="3">
        <f t="shared" ref="BM2673" si="3983">LN(BL2673/$C2673)</f>
        <v>-0.24693479137575586</v>
      </c>
      <c r="BN2673" s="16" cm="1">
        <f t="array" ref="BN2673">$C2673*EXP(poly_from_str(100000000/$E2673,BN$4342))</f>
        <v>8.5479367107566322</v>
      </c>
      <c r="BO2673" s="3">
        <f>LN($C2673)</f>
        <v>1.9459101490553132</v>
      </c>
      <c r="BP2673" s="13">
        <f>LN(BL2673/BN2673)</f>
        <v>-0.44671457576732215</v>
      </c>
      <c r="BY2673">
        <v>8565</v>
      </c>
    </row>
    <row r="2674" spans="1:77" hidden="1" x14ac:dyDescent="0.25">
      <c r="A2674" t="s">
        <v>3380</v>
      </c>
      <c r="B2674" s="2" t="str">
        <f t="shared" si="3921"/>
        <v/>
      </c>
      <c r="C2674">
        <v>1</v>
      </c>
      <c r="D2674" t="s">
        <v>14</v>
      </c>
      <c r="E2674">
        <v>35394.480000000003</v>
      </c>
      <c r="R2674">
        <v>26</v>
      </c>
      <c r="S2674" t="s">
        <v>22</v>
      </c>
      <c r="AA2674" s="10">
        <f t="shared" si="3923"/>
        <v>2824.4679999999998</v>
      </c>
      <c r="AB2674" s="3" cm="1">
        <f t="array" ref="AB2674">100000000/Lvac(AA2674)</f>
        <v>35394.480710815704</v>
      </c>
      <c r="AC2674" s="28">
        <f t="shared" si="3924"/>
        <v>3.5404897488659813E-7</v>
      </c>
      <c r="AD2674" s="28">
        <f t="shared" si="3925"/>
        <v>2.8252992554695794E-7</v>
      </c>
      <c r="AE2674" s="21">
        <f t="shared" si="3926"/>
        <v>35394.480276543814</v>
      </c>
      <c r="AF2674" s="10" cm="1">
        <f t="array" ref="AF2674">Lair(100000000/AE2674)</f>
        <v>2824.4680346564678</v>
      </c>
      <c r="AG2674" s="10">
        <f t="shared" si="3927"/>
        <v>1.1265689806153886E-2</v>
      </c>
      <c r="AH2674" s="10" t="b">
        <f t="shared" si="3922"/>
        <v>1</v>
      </c>
      <c r="AI2674" s="10">
        <f t="shared" si="3931"/>
        <v>2824.4679999999998</v>
      </c>
      <c r="AJ2674">
        <v>7.0000000000000001E-3</v>
      </c>
      <c r="AK2674" s="3" cm="1">
        <f t="array" ref="AK2674">100000000/Lvac($AA2674)</f>
        <v>35394.480710815704</v>
      </c>
      <c r="AL2674" s="21">
        <f t="shared" si="3981"/>
        <v>8.7719657286154398E-2</v>
      </c>
      <c r="AM2674" s="21"/>
      <c r="AN2674" s="21"/>
      <c r="AO2674" s="21"/>
      <c r="AP2674" s="21"/>
      <c r="AS2674" s="3">
        <f t="shared" si="3929"/>
        <v>7.1081570058595389E-4</v>
      </c>
      <c r="AT2674" s="3" cm="1">
        <f t="array" ref="AT2674">AS2674-(100000000/LvacE($A2674)-$E2674)</f>
        <v>-4.3592692236416042E-5</v>
      </c>
      <c r="BB2674"/>
      <c r="BC2674"/>
      <c r="BD2674"/>
      <c r="BE2674"/>
      <c r="BF2674"/>
      <c r="BG2674"/>
      <c r="BH2674"/>
      <c r="BI2674"/>
      <c r="BJ2674"/>
      <c r="BN2674" s="16" cm="1">
        <f t="array" ref="BN2674">$C2674*EXP(poly_from_str(100000000/$E2674,BN$4342))</f>
        <v>1.2140091053748494</v>
      </c>
      <c r="BO2674" s="16"/>
      <c r="BY2674" t="e">
        <v>#N/A</v>
      </c>
    </row>
    <row r="2675" spans="1:77" hidden="1" x14ac:dyDescent="0.25">
      <c r="A2675" t="s">
        <v>3381</v>
      </c>
      <c r="B2675" s="2" t="str">
        <f t="shared" si="3921"/>
        <v/>
      </c>
      <c r="C2675">
        <v>3</v>
      </c>
      <c r="D2675" t="s">
        <v>1155</v>
      </c>
      <c r="E2675">
        <v>35410.629999999997</v>
      </c>
      <c r="F2675">
        <v>38694</v>
      </c>
      <c r="G2675" t="s">
        <v>5</v>
      </c>
      <c r="H2675" s="5" t="s">
        <v>18</v>
      </c>
      <c r="I2675">
        <v>74105</v>
      </c>
      <c r="J2675" t="s">
        <v>3</v>
      </c>
      <c r="K2675" s="5" t="s">
        <v>18</v>
      </c>
      <c r="L2675">
        <v>38694.51</v>
      </c>
      <c r="M2675" t="str">
        <f t="shared" ref="M2675:M2676" si="3984">$G2675&amp;""</f>
        <v>e</v>
      </c>
      <c r="N2675" t="str">
        <f t="shared" ref="N2675:N2676" si="3985">$H2675&amp;""</f>
        <v>5/2</v>
      </c>
      <c r="O2675">
        <v>74105.2</v>
      </c>
      <c r="P2675" t="str">
        <f t="shared" ref="P2675:P2676" si="3986">$J2675&amp;""</f>
        <v>o</v>
      </c>
      <c r="Q2675" t="str">
        <f t="shared" ref="Q2675:Q2676" si="3987">$K2675&amp;""</f>
        <v>5/2</v>
      </c>
      <c r="R2675">
        <v>26</v>
      </c>
      <c r="AA2675" s="10">
        <f t="shared" si="3923"/>
        <v>2823.18</v>
      </c>
      <c r="AB2675" s="3" cm="1">
        <f t="array" ref="AB2675">100000000/Lvac(AA2675)</f>
        <v>35410.627692665083</v>
      </c>
      <c r="AC2675" s="28">
        <f t="shared" si="3924"/>
        <v>3.5421050021606842E-7</v>
      </c>
      <c r="AD2675" s="28">
        <f t="shared" si="3925"/>
        <v>2.8240109401029874E-7</v>
      </c>
      <c r="AE2675" s="21">
        <f t="shared" si="3926"/>
        <v>35410.629103328596</v>
      </c>
      <c r="AF2675" s="10" cm="1">
        <f t="array" ref="AF2675">Lair(100000000/AE2675)</f>
        <v>2823.1798875265936</v>
      </c>
      <c r="AG2675" s="10">
        <f t="shared" si="3927"/>
        <v>1.1271408073991931E-2</v>
      </c>
      <c r="AH2675" s="10" t="b">
        <f t="shared" si="3922"/>
        <v>1</v>
      </c>
      <c r="AI2675" s="10">
        <f t="shared" ref="AI2675:AI2676" si="3988">$AF2675</f>
        <v>2823.1798875265936</v>
      </c>
      <c r="AJ2675">
        <v>2.9000000000000001E-2</v>
      </c>
      <c r="AK2675" s="3" cm="1">
        <f t="array" ref="AK2675">100000000/Lvac($AA2675)</f>
        <v>35410.627692665083</v>
      </c>
      <c r="AL2675" s="21">
        <f t="shared" si="3981"/>
        <v>0.36374168278273206</v>
      </c>
      <c r="AM2675" s="10" cm="1">
        <f t="array" ref="AM2675">Lvac($AI2675)-$BA2675</f>
        <v>4.856523818034475E-3</v>
      </c>
      <c r="AN2675" s="10">
        <f t="shared" ref="AN2675:AN2676" si="3989">$AK2675-($AX2675-$AW2675)</f>
        <v>-6.2307334912475199E-2</v>
      </c>
      <c r="AO2675" s="3">
        <f t="shared" ref="AO2675:AO2676" si="3990">AM2675/AJ2675</f>
        <v>0.16746633855291293</v>
      </c>
      <c r="AP2675" s="3">
        <v>0.17134568143178355</v>
      </c>
      <c r="AS2675" s="3">
        <f t="shared" si="3929"/>
        <v>-2.3073349148035049E-3</v>
      </c>
      <c r="AT2675" s="3" cm="1">
        <f t="array" ref="AT2675">AS2675-(100000000/LvacE($A2675)-$E2675)</f>
        <v>-4.3482003093231469E-5</v>
      </c>
      <c r="AU2675" t="s">
        <v>4789</v>
      </c>
      <c r="AV2675" t="s">
        <v>4935</v>
      </c>
      <c r="AW2675" s="3">
        <v>38694.51</v>
      </c>
      <c r="AX2675" s="3">
        <v>74105.2</v>
      </c>
      <c r="AY2675" s="3"/>
      <c r="AZ2675" s="10" cm="1">
        <f t="array" ref="AZ2675">Lair(100000000/($AX2675-$AW2675))</f>
        <v>2823.1750321915156</v>
      </c>
      <c r="BA2675" s="10">
        <f t="shared" ref="BA2675:BA2676" si="3991">100000000/($AX2675-$AW2675)</f>
        <v>2824.0059710782257</v>
      </c>
      <c r="BB2675" s="12">
        <v>551000</v>
      </c>
      <c r="BC2675" s="3">
        <v>6.0000000000000001E-3</v>
      </c>
      <c r="BD2675" s="12" cm="1">
        <f t="array" ref="BD2675">SfromgA($BB2675,$BA2675,"")</f>
        <v>6.1246572658911567E-3</v>
      </c>
      <c r="BE2675" s="29">
        <f t="shared" ref="BE2675:BE2676" si="3992">(10^MAX(0.05, -0.312925054856973*((LN($BD2675))^(1/3)) + 0.454808404431693)-1)*100</f>
        <v>884.65853016716062</v>
      </c>
      <c r="BG2675" s="3"/>
      <c r="BH2675" s="3"/>
      <c r="BI2675" s="12">
        <f t="shared" ref="BI2675:BI2676" si="3993">IF($BB2675="",$BF2675,$BB2675)</f>
        <v>551000</v>
      </c>
      <c r="BJ2675" s="29">
        <f t="shared" ref="BJ2675:BJ2676" si="3994">IF($BB2675="",$BH2675,$BE2675)</f>
        <v>884.65853016716062</v>
      </c>
      <c r="BK2675" s="3"/>
      <c r="BL2675" s="13">
        <f>EXP(BK$4341*$AX2675+BK$4342)*$BI2675/(100000000/($AX2675-$AW2675))</f>
        <v>7.8631884315464751E-2</v>
      </c>
      <c r="BM2675" s="3"/>
      <c r="BN2675" s="16" cm="1">
        <f t="array" ref="BN2675">$C2675*EXP(poly_from_str(100000000/$E2675,BN$4342))</f>
        <v>3.620897174996955</v>
      </c>
      <c r="BO2675" s="3">
        <f t="shared" ref="BO2675:BO2676" si="3995">LN($C2675)</f>
        <v>1.0986122886681098</v>
      </c>
      <c r="BP2675" s="17"/>
      <c r="BY2675">
        <v>3633</v>
      </c>
    </row>
    <row r="2676" spans="1:77" hidden="1" x14ac:dyDescent="0.25">
      <c r="A2676" t="s">
        <v>3382</v>
      </c>
      <c r="B2676" s="2" t="str">
        <f t="shared" si="3921"/>
        <v/>
      </c>
      <c r="C2676">
        <v>9</v>
      </c>
      <c r="D2676" t="s">
        <v>134</v>
      </c>
      <c r="E2676">
        <v>35414.800000000003</v>
      </c>
      <c r="F2676">
        <v>30733</v>
      </c>
      <c r="G2676" t="s">
        <v>5</v>
      </c>
      <c r="H2676" s="5" t="s">
        <v>16</v>
      </c>
      <c r="I2676">
        <v>66148</v>
      </c>
      <c r="J2676" t="s">
        <v>3</v>
      </c>
      <c r="K2676" s="5" t="s">
        <v>15</v>
      </c>
      <c r="L2676">
        <v>30733.53</v>
      </c>
      <c r="M2676" t="str">
        <f t="shared" si="3984"/>
        <v>e</v>
      </c>
      <c r="N2676" t="str">
        <f t="shared" si="3985"/>
        <v>11/2</v>
      </c>
      <c r="O2676">
        <v>66148.399999999994</v>
      </c>
      <c r="P2676" t="str">
        <f t="shared" si="3986"/>
        <v>o</v>
      </c>
      <c r="Q2676" t="str">
        <f t="shared" si="3987"/>
        <v>13/2</v>
      </c>
      <c r="R2676">
        <v>26</v>
      </c>
      <c r="AA2676" s="10">
        <f t="shared" si="3923"/>
        <v>2822.8470000000002</v>
      </c>
      <c r="AB2676" s="3" cm="1">
        <f t="array" ref="AB2676">100000000/Lvac(AA2676)</f>
        <v>35414.804736418024</v>
      </c>
      <c r="AC2676" s="28">
        <f t="shared" si="3924"/>
        <v>3.5425228501580142E-7</v>
      </c>
      <c r="AD2676" s="28">
        <f t="shared" si="3925"/>
        <v>2.8236778585755476E-7</v>
      </c>
      <c r="AE2676" s="21">
        <f t="shared" si="3926"/>
        <v>35414.801840125387</v>
      </c>
      <c r="AF2676" s="10" cm="1">
        <f t="array" ref="AF2676">Lair(100000000/AE2676)</f>
        <v>2822.8472308694463</v>
      </c>
      <c r="AG2676" s="10">
        <f t="shared" si="3927"/>
        <v>1.1272887750632257E-2</v>
      </c>
      <c r="AH2676" s="10" t="b">
        <f t="shared" si="3922"/>
        <v>1</v>
      </c>
      <c r="AI2676" s="10">
        <f t="shared" si="3988"/>
        <v>2822.8472308694463</v>
      </c>
      <c r="AJ2676" s="10">
        <f>AL2676/AK2676*AI2676</f>
        <v>7.0000000000283377E-3</v>
      </c>
      <c r="AK2676" s="23" cm="1">
        <f t="array" ref="AK2676">100000000/Lvac($AA2676)+0</f>
        <v>35414.804736418024</v>
      </c>
      <c r="AL2676" s="23">
        <f>MAX(0.08,0.007/$AA2676*$AE2676)</f>
        <v>8.7820421326723588E-2</v>
      </c>
      <c r="AM2676" s="10" cm="1">
        <f t="array" ref="AM2676">Lvac($AI2676)-$BA2676</f>
        <v>5.4344840041267162E-3</v>
      </c>
      <c r="AN2676" s="10">
        <f t="shared" si="3989"/>
        <v>-6.5263581971521489E-2</v>
      </c>
      <c r="AO2676" s="3">
        <f t="shared" si="3990"/>
        <v>0.77635485772924517</v>
      </c>
      <c r="AP2676" s="3">
        <v>0.7433655331472645</v>
      </c>
      <c r="AS2676" s="3">
        <f t="shared" si="3929"/>
        <v>4.7364180209115148E-3</v>
      </c>
      <c r="AT2676" s="3" cm="1">
        <f t="array" ref="AT2676">AS2676-(100000000/LvacE($A2676)-$E2676)</f>
        <v>-4.3453263060655445E-5</v>
      </c>
      <c r="AU2676" t="s">
        <v>4823</v>
      </c>
      <c r="AV2676" t="s">
        <v>4689</v>
      </c>
      <c r="AW2676" s="3">
        <v>30733.53</v>
      </c>
      <c r="AX2676" s="3">
        <v>66148.399999999994</v>
      </c>
      <c r="AY2676" s="3"/>
      <c r="AZ2676" s="10" cm="1">
        <f t="array" ref="AZ2676">Lair(100000000/($AX2676-$AW2676))</f>
        <v>2822.8417977156</v>
      </c>
      <c r="BA2676" s="10">
        <f t="shared" si="3991"/>
        <v>2823.6726550175113</v>
      </c>
      <c r="BB2676" s="12">
        <v>136000000</v>
      </c>
      <c r="BC2676" s="3">
        <v>0.16300000000000001</v>
      </c>
      <c r="BD2676" s="12" cm="1">
        <f t="array" ref="BD2676">SfromgA($BB2676,$BA2676,"")</f>
        <v>1.511176921439477</v>
      </c>
      <c r="BE2676" s="29">
        <f t="shared" si="3992"/>
        <v>66.645261065270063</v>
      </c>
      <c r="BG2676" s="3"/>
      <c r="BH2676" s="3"/>
      <c r="BI2676" s="12">
        <f t="shared" si="3993"/>
        <v>136000000</v>
      </c>
      <c r="BJ2676" s="29">
        <f t="shared" si="3994"/>
        <v>66.645261065270063</v>
      </c>
      <c r="BK2676" s="3">
        <f>LN(BN2676*100000000/($AX2676-$AW2676)/$BI2676)</f>
        <v>-8.3985451381142067</v>
      </c>
      <c r="BL2676" s="13">
        <f>EXP(BK$4341*$AX2676+BK$4342)*$BI2676/(100000000/($AX2676-$AW2676))</f>
        <v>35.529888542337268</v>
      </c>
      <c r="BM2676" s="3">
        <f t="shared" ref="BM2676" si="3996">LN(BL2676/$C2676)</f>
        <v>1.3731496956903118</v>
      </c>
      <c r="BN2676" s="16" cm="1">
        <f t="array" ref="BN2676">$C2676*EXP(poly_from_str(100000000/$E2676,BN$4342))</f>
        <v>10.846328428738543</v>
      </c>
      <c r="BO2676" s="3">
        <f t="shared" si="3995"/>
        <v>2.1972245773362196</v>
      </c>
      <c r="BP2676" s="13">
        <f>LN(BL2676/BN2676)</f>
        <v>1.1865476439727689</v>
      </c>
      <c r="BY2676">
        <v>10885</v>
      </c>
    </row>
    <row r="2677" spans="1:77" hidden="1" x14ac:dyDescent="0.25">
      <c r="A2677" t="s">
        <v>3383</v>
      </c>
      <c r="B2677" s="2" t="str">
        <f t="shared" si="3921"/>
        <v/>
      </c>
      <c r="C2677">
        <v>0</v>
      </c>
      <c r="E2677">
        <v>35415.21</v>
      </c>
      <c r="R2677">
        <v>26</v>
      </c>
      <c r="S2677" t="s">
        <v>22</v>
      </c>
      <c r="AA2677" s="10">
        <f t="shared" si="3923"/>
        <v>2822.8150000000001</v>
      </c>
      <c r="AB2677" s="3" cm="1">
        <f t="array" ref="AB2677">100000000/Lvac(AA2677)</f>
        <v>35415.206185913419</v>
      </c>
      <c r="AC2677" s="28">
        <f t="shared" si="3924"/>
        <v>3.5425630089113173E-7</v>
      </c>
      <c r="AD2677" s="28">
        <f t="shared" si="3925"/>
        <v>2.8236458507412423E-7</v>
      </c>
      <c r="AE2677" s="21">
        <f t="shared" si="3926"/>
        <v>35415.20851824672</v>
      </c>
      <c r="AF2677" s="10" cm="1">
        <f t="array" ref="AF2677">Lair(100000000/AE2677)</f>
        <v>2822.8148140891553</v>
      </c>
      <c r="AG2677" s="10">
        <f t="shared" si="3927"/>
        <v>1.1273029969359208E-2</v>
      </c>
      <c r="AH2677" s="10" t="b">
        <f t="shared" si="3922"/>
        <v>1</v>
      </c>
      <c r="AI2677" s="10">
        <f t="shared" si="3931"/>
        <v>2822.8150000000001</v>
      </c>
      <c r="AJ2677">
        <v>3.0000000000000001E-3</v>
      </c>
      <c r="AK2677" s="3" cm="1">
        <f t="array" ref="AK2677">100000000/Lvac($AA2677)</f>
        <v>35415.206185913419</v>
      </c>
      <c r="AL2677" s="21">
        <f t="shared" ref="AL2677:AL2686" si="3997">AJ2677/AI2677*AK2677</f>
        <v>3.7638179816155234E-2</v>
      </c>
      <c r="AM2677" s="21"/>
      <c r="AN2677" s="21"/>
      <c r="AO2677" s="21"/>
      <c r="AP2677" s="21"/>
      <c r="AS2677" s="3">
        <f t="shared" si="3929"/>
        <v>-3.8140865799505264E-3</v>
      </c>
      <c r="AT2677" s="3" cm="1">
        <f t="array" ref="AT2677">AS2677-(100000000/LvacE($A2677)-$E2677)</f>
        <v>-4.3450505472719669E-5</v>
      </c>
      <c r="BB2677"/>
      <c r="BC2677"/>
      <c r="BD2677"/>
      <c r="BE2677"/>
      <c r="BF2677"/>
      <c r="BG2677"/>
      <c r="BH2677"/>
      <c r="BI2677"/>
      <c r="BJ2677"/>
      <c r="BN2677" s="16" cm="1">
        <f t="array" ref="BN2677">$C2677*EXP(poly_from_str(100000000/$E2677,BN$4342))</f>
        <v>0</v>
      </c>
      <c r="BO2677" s="16"/>
      <c r="BY2677" t="e">
        <v>#N/A</v>
      </c>
    </row>
    <row r="2678" spans="1:77" hidden="1" x14ac:dyDescent="0.25">
      <c r="A2678" t="s">
        <v>3384</v>
      </c>
      <c r="B2678" s="2" t="str">
        <f t="shared" si="3921"/>
        <v/>
      </c>
      <c r="C2678">
        <v>0</v>
      </c>
      <c r="E2678">
        <v>35415.61</v>
      </c>
      <c r="R2678">
        <v>26</v>
      </c>
      <c r="S2678" t="s">
        <v>22</v>
      </c>
      <c r="AA2678" s="10">
        <f t="shared" si="3923"/>
        <v>2822.7829999999999</v>
      </c>
      <c r="AB2678" s="3" cm="1">
        <f t="array" ref="AB2678">100000000/Lvac(AA2678)</f>
        <v>35415.607644509932</v>
      </c>
      <c r="AC2678" s="28">
        <f t="shared" si="3924"/>
        <v>3.5426031685751263E-7</v>
      </c>
      <c r="AD2678" s="28">
        <f t="shared" si="3925"/>
        <v>2.8236138429069656E-7</v>
      </c>
      <c r="AE2678" s="21">
        <f t="shared" si="3926"/>
        <v>35415.609084929434</v>
      </c>
      <c r="AF2678" s="10" cm="1">
        <f t="array" ref="AF2678">Lair(100000000/AE2678)</f>
        <v>2822.7828851864174</v>
      </c>
      <c r="AG2678" s="10">
        <f t="shared" si="3927"/>
        <v>1.1273172192922717E-2</v>
      </c>
      <c r="AH2678" s="10" t="b">
        <f t="shared" si="3922"/>
        <v>1</v>
      </c>
      <c r="AI2678" s="10">
        <f t="shared" si="3931"/>
        <v>2822.7829999999999</v>
      </c>
      <c r="AJ2678">
        <v>3.0000000000000001E-3</v>
      </c>
      <c r="AK2678" s="3" cm="1">
        <f t="array" ref="AK2678">100000000/Lvac($AA2678)</f>
        <v>35415.607644509932</v>
      </c>
      <c r="AL2678" s="21">
        <f t="shared" si="3997"/>
        <v>3.7639033157536306E-2</v>
      </c>
      <c r="AM2678" s="21"/>
      <c r="AN2678" s="21"/>
      <c r="AO2678" s="21"/>
      <c r="AP2678" s="21"/>
      <c r="AS2678" s="3">
        <f t="shared" si="3929"/>
        <v>-2.3554900690214708E-3</v>
      </c>
      <c r="AT2678" s="3" cm="1">
        <f t="array" ref="AT2678">AS2678-(100000000/LvacE($A2678)-$E2678)</f>
        <v>-4.3447733332868665E-5</v>
      </c>
      <c r="BB2678"/>
      <c r="BC2678"/>
      <c r="BD2678"/>
      <c r="BE2678"/>
      <c r="BF2678"/>
      <c r="BG2678"/>
      <c r="BH2678"/>
      <c r="BI2678"/>
      <c r="BJ2678"/>
      <c r="BN2678" s="16" cm="1">
        <f t="array" ref="BN2678">$C2678*EXP(poly_from_str(100000000/$E2678,BN$4342))</f>
        <v>0</v>
      </c>
      <c r="BO2678" s="16"/>
      <c r="BY2678" t="e">
        <v>#N/A</v>
      </c>
    </row>
    <row r="2679" spans="1:77" hidden="1" x14ac:dyDescent="0.25">
      <c r="A2679" t="s">
        <v>3385</v>
      </c>
      <c r="B2679" s="2" t="str">
        <f t="shared" si="3921"/>
        <v/>
      </c>
      <c r="C2679">
        <v>0</v>
      </c>
      <c r="E2679">
        <v>35415.919999999998</v>
      </c>
      <c r="R2679">
        <v>26</v>
      </c>
      <c r="S2679" t="s">
        <v>22</v>
      </c>
      <c r="AA2679" s="10">
        <f t="shared" si="3923"/>
        <v>2822.7579999999998</v>
      </c>
      <c r="AB2679" s="3" cm="1">
        <f t="array" ref="AB2679">100000000/Lvac(AA2679)</f>
        <v>35415.921290371218</v>
      </c>
      <c r="AC2679" s="28">
        <f t="shared" si="3924"/>
        <v>3.5426345439460277E-7</v>
      </c>
      <c r="AD2679" s="28">
        <f t="shared" si="3925"/>
        <v>2.8235888367864573E-7</v>
      </c>
      <c r="AE2679" s="21">
        <f t="shared" si="3926"/>
        <v>35415.920501277913</v>
      </c>
      <c r="AF2679" s="10" cm="1">
        <f t="array" ref="AF2679">Lair(100000000/AE2679)</f>
        <v>2822.7580628962814</v>
      </c>
      <c r="AG2679" s="10">
        <f t="shared" si="3927"/>
        <v>1.1273283308447133E-2</v>
      </c>
      <c r="AH2679" s="10" t="b">
        <f t="shared" si="3922"/>
        <v>1</v>
      </c>
      <c r="AI2679" s="10">
        <f t="shared" si="3931"/>
        <v>2822.7579999999998</v>
      </c>
      <c r="AJ2679">
        <v>3.0000000000000001E-3</v>
      </c>
      <c r="AK2679" s="3" cm="1">
        <f t="array" ref="AK2679">100000000/Lvac($AA2679)</f>
        <v>35415.921290371218</v>
      </c>
      <c r="AL2679" s="21">
        <f t="shared" si="3997"/>
        <v>3.7639699850682801E-2</v>
      </c>
      <c r="AM2679" s="21"/>
      <c r="AN2679" s="21"/>
      <c r="AO2679" s="21"/>
      <c r="AP2679" s="21"/>
      <c r="AS2679" s="3">
        <f t="shared" si="3929"/>
        <v>1.2903712195111439E-3</v>
      </c>
      <c r="AT2679" s="3" cm="1">
        <f t="array" ref="AT2679">AS2679-(100000000/LvacE($A2679)-$E2679)</f>
        <v>-4.3445579649414867E-5</v>
      </c>
      <c r="BB2679"/>
      <c r="BC2679"/>
      <c r="BD2679"/>
      <c r="BE2679"/>
      <c r="BF2679"/>
      <c r="BG2679"/>
      <c r="BH2679"/>
      <c r="BI2679"/>
      <c r="BJ2679"/>
      <c r="BN2679" s="16" cm="1">
        <f t="array" ref="BN2679">$C2679*EXP(poly_from_str(100000000/$E2679,BN$4342))</f>
        <v>0</v>
      </c>
      <c r="BO2679" s="16"/>
      <c r="BY2679" t="e">
        <v>#N/A</v>
      </c>
    </row>
    <row r="2680" spans="1:77" hidden="1" x14ac:dyDescent="0.25">
      <c r="A2680" t="s">
        <v>3386</v>
      </c>
      <c r="B2680" s="2" t="str">
        <f t="shared" si="3921"/>
        <v/>
      </c>
      <c r="C2680">
        <v>1</v>
      </c>
      <c r="D2680" t="s">
        <v>14</v>
      </c>
      <c r="E2680">
        <v>35436.32</v>
      </c>
      <c r="R2680">
        <v>26</v>
      </c>
      <c r="S2680" t="s">
        <v>22</v>
      </c>
      <c r="AA2680" s="10">
        <f t="shared" si="3923"/>
        <v>2821.1329999999998</v>
      </c>
      <c r="AB2680" s="3" cm="1">
        <f t="array" ref="AB2680">100000000/Lvac(AA2680)</f>
        <v>35436.320194054162</v>
      </c>
      <c r="AC2680" s="28">
        <f t="shared" si="3924"/>
        <v>3.5446751358408131E-7</v>
      </c>
      <c r="AD2680" s="28">
        <f t="shared" si="3925"/>
        <v>2.8219634389910196E-7</v>
      </c>
      <c r="AE2680" s="21">
        <f t="shared" si="3926"/>
        <v>35436.320075279174</v>
      </c>
      <c r="AF2680" s="10" cm="1">
        <f t="array" ref="AF2680">Lair(100000000/AE2680)</f>
        <v>2821.1330094563045</v>
      </c>
      <c r="AG2680" s="10">
        <f t="shared" si="3927"/>
        <v>1.1280512154877874E-2</v>
      </c>
      <c r="AH2680" s="10" t="b">
        <f t="shared" si="3922"/>
        <v>1</v>
      </c>
      <c r="AI2680" s="10">
        <f t="shared" si="3931"/>
        <v>2821.1329999999998</v>
      </c>
      <c r="AJ2680">
        <v>7.0000000000000001E-3</v>
      </c>
      <c r="AK2680" s="3" cm="1">
        <f t="array" ref="AK2680">100000000/Lvac($AA2680)</f>
        <v>35436.320194054162</v>
      </c>
      <c r="AL2680" s="21">
        <f t="shared" si="3997"/>
        <v>8.7927170168290242E-2</v>
      </c>
      <c r="AM2680" s="21"/>
      <c r="AN2680" s="21"/>
      <c r="AO2680" s="21"/>
      <c r="AP2680" s="21"/>
      <c r="AS2680" s="3">
        <f t="shared" si="3929"/>
        <v>1.9405416242079809E-4</v>
      </c>
      <c r="AT2680" s="3" cm="1">
        <f t="array" ref="AT2680">AS2680-(100000000/LvacE($A2680)-$E2680)</f>
        <v>-4.3304586142767221E-5</v>
      </c>
      <c r="BB2680"/>
      <c r="BC2680"/>
      <c r="BD2680"/>
      <c r="BE2680"/>
      <c r="BF2680"/>
      <c r="BG2680"/>
      <c r="BH2680"/>
      <c r="BI2680"/>
      <c r="BJ2680"/>
      <c r="BN2680" s="16" cm="1">
        <f t="array" ref="BN2680">$C2680*EXP(poly_from_str(100000000/$E2680,BN$4342))</f>
        <v>1.1957686253522473</v>
      </c>
      <c r="BO2680" s="16"/>
      <c r="BY2680" t="e">
        <v>#N/A</v>
      </c>
    </row>
    <row r="2681" spans="1:77" hidden="1" x14ac:dyDescent="0.25">
      <c r="A2681" t="s">
        <v>3387</v>
      </c>
      <c r="B2681" s="2" t="str">
        <f t="shared" si="3921"/>
        <v/>
      </c>
      <c r="C2681">
        <v>2</v>
      </c>
      <c r="D2681" t="s">
        <v>14</v>
      </c>
      <c r="E2681">
        <v>35458.83</v>
      </c>
      <c r="F2681">
        <v>37919</v>
      </c>
      <c r="G2681" t="s">
        <v>5</v>
      </c>
      <c r="H2681" s="5" t="s">
        <v>8</v>
      </c>
      <c r="I2681">
        <v>73378</v>
      </c>
      <c r="J2681" t="s">
        <v>3</v>
      </c>
      <c r="K2681" s="5" t="s">
        <v>8</v>
      </c>
      <c r="L2681">
        <v>37919.58</v>
      </c>
      <c r="M2681" t="str">
        <f t="shared" ref="M2681:M2682" si="3998">$G2681&amp;""</f>
        <v>e</v>
      </c>
      <c r="N2681" t="str">
        <f t="shared" ref="N2681:N2682" si="3999">$H2681&amp;""</f>
        <v>7/2</v>
      </c>
      <c r="O2681">
        <v>73378.42</v>
      </c>
      <c r="P2681" t="str">
        <f t="shared" ref="P2681:P2682" si="4000">$J2681&amp;""</f>
        <v>o</v>
      </c>
      <c r="Q2681" t="str">
        <f t="shared" ref="Q2681:Q2682" si="4001">$K2681&amp;""</f>
        <v>7/2</v>
      </c>
      <c r="R2681">
        <v>26</v>
      </c>
      <c r="AA2681" s="10">
        <f t="shared" si="3923"/>
        <v>2819.3420000000001</v>
      </c>
      <c r="AB2681" s="3" cm="1">
        <f t="array" ref="AB2681">100000000/Lvac(AA2681)</f>
        <v>35458.830162529368</v>
      </c>
      <c r="AC2681" s="28">
        <f t="shared" si="3924"/>
        <v>3.5469269070584555E-7</v>
      </c>
      <c r="AD2681" s="28">
        <f t="shared" si="3925"/>
        <v>2.8201720006452336E-7</v>
      </c>
      <c r="AE2681" s="21">
        <f t="shared" si="3926"/>
        <v>35458.830062951813</v>
      </c>
      <c r="AF2681" s="10" cm="1">
        <f t="array" ref="AF2681">Lair(100000000/AE2681)</f>
        <v>2819.3420079178336</v>
      </c>
      <c r="AG2681" s="10">
        <f t="shared" si="3927"/>
        <v>1.1288493939814568E-2</v>
      </c>
      <c r="AH2681" s="10" t="b">
        <f t="shared" si="3922"/>
        <v>1</v>
      </c>
      <c r="AI2681" s="10">
        <f t="shared" ref="AI2681:AI2682" si="4002">$AF2681</f>
        <v>2819.3420079178336</v>
      </c>
      <c r="AJ2681">
        <v>7.0000000000000001E-3</v>
      </c>
      <c r="AK2681" s="3" cm="1">
        <f t="array" ref="AK2681">100000000/Lvac($AA2681)</f>
        <v>35458.830162529368</v>
      </c>
      <c r="AL2681" s="21">
        <f t="shared" si="3997"/>
        <v>8.8038914910155669E-2</v>
      </c>
      <c r="AM2681" s="10" cm="1">
        <f t="array" ref="AM2681">Lvac($AI2681)-$BA2681</f>
        <v>7.9033000338313286E-4</v>
      </c>
      <c r="AN2681" s="10">
        <f t="shared" ref="AN2681:AN2682" si="4003">$AK2681-($AX2681-$AW2681)</f>
        <v>-9.8374706285540015E-3</v>
      </c>
      <c r="AO2681" s="3">
        <f t="shared" ref="AO2681:AO2682" si="4004">AM2681/AJ2681</f>
        <v>0.11290428619759041</v>
      </c>
      <c r="AP2681" s="3">
        <v>0.11177289031495873</v>
      </c>
      <c r="AS2681" s="3">
        <f t="shared" si="3929"/>
        <v>1.6252936620730907E-4</v>
      </c>
      <c r="AT2681" s="3" cm="1">
        <f t="array" ref="AT2681">AS2681-(100000000/LvacE($A2681)-$E2681)</f>
        <v>-4.3147840187884867E-5</v>
      </c>
      <c r="AU2681" t="s">
        <v>4759</v>
      </c>
      <c r="AV2681" t="s">
        <v>4914</v>
      </c>
      <c r="AW2681" s="3">
        <v>37919.58</v>
      </c>
      <c r="AX2681" s="3">
        <v>73378.42</v>
      </c>
      <c r="AY2681" s="3"/>
      <c r="AZ2681" s="10" cm="1">
        <f t="array" ref="AZ2681">Lair(100000000/($AX2681-$AW2681))</f>
        <v>2819.3412177811952</v>
      </c>
      <c r="BA2681" s="10">
        <f t="shared" ref="BA2681:BA2682" si="4005">100000000/($AX2681-$AW2681)</f>
        <v>2820.1712182350016</v>
      </c>
      <c r="BB2681" s="12">
        <v>17400000</v>
      </c>
      <c r="BC2681" s="3">
        <v>0.123</v>
      </c>
      <c r="BD2681" s="12" cm="1">
        <f t="array" ref="BD2681">SfromgA($BB2681,$BA2681,"")</f>
        <v>0.19262339639679024</v>
      </c>
      <c r="BE2681" s="29">
        <f t="shared" ref="BE2681:BE2682" si="4006">(10^MAX(0.05, -0.312925054856973*((LN($BD2681))^(1/3)) + 0.454808404431693)-1)*100</f>
        <v>567.35720404907636</v>
      </c>
      <c r="BG2681" s="3"/>
      <c r="BH2681" s="3"/>
      <c r="BI2681" s="12">
        <f t="shared" ref="BI2681:BI2682" si="4007">IF($BB2681="",$BF2681,$BB2681)</f>
        <v>17400000</v>
      </c>
      <c r="BJ2681" s="29">
        <f t="shared" ref="BJ2681:BJ2682" si="4008">IF($BB2681="",$BH2681,$BE2681)</f>
        <v>567.35720404907636</v>
      </c>
      <c r="BK2681" s="3">
        <f t="shared" ref="BK2681:BK2682" si="4009">LN(BN2681*100000000/($AX2681-$AW2681)/$BI2681)</f>
        <v>-7.8637232591018966</v>
      </c>
      <c r="BL2681" s="13">
        <f>EXP(BK$4341*$AX2681+BK$4342)*$BI2681/(100000000/($AX2681-$AW2681))</f>
        <v>2.6276564327724254</v>
      </c>
      <c r="BM2681" s="3">
        <f t="shared" ref="BM2681:BM2682" si="4010">LN(BL2681/$C2681)</f>
        <v>0.2729451781722444</v>
      </c>
      <c r="BN2681" s="16" cm="1">
        <f t="array" ref="BN2681">$C2681*EXP(poly_from_str(100000000/$E2681,BN$4342))</f>
        <v>2.3719315597077837</v>
      </c>
      <c r="BO2681" s="3">
        <f t="shared" ref="BO2681:BO2682" si="4011">LN($C2681)</f>
        <v>0.69314718055994529</v>
      </c>
      <c r="BP2681" s="13">
        <f t="shared" ref="BP2681:BP2682" si="4012">LN(BL2681/BN2681)</f>
        <v>0.1023877314245366</v>
      </c>
      <c r="BY2681">
        <v>2385</v>
      </c>
    </row>
    <row r="2682" spans="1:77" hidden="1" x14ac:dyDescent="0.25">
      <c r="A2682" t="s">
        <v>3388</v>
      </c>
      <c r="B2682" s="2" t="str">
        <f t="shared" si="3921"/>
        <v/>
      </c>
      <c r="C2682">
        <v>2</v>
      </c>
      <c r="D2682" t="s">
        <v>14</v>
      </c>
      <c r="E2682">
        <v>35462.07</v>
      </c>
      <c r="F2682">
        <v>40098</v>
      </c>
      <c r="G2682" t="s">
        <v>5</v>
      </c>
      <c r="H2682" s="5" t="s">
        <v>18</v>
      </c>
      <c r="I2682">
        <v>75560</v>
      </c>
      <c r="J2682" t="s">
        <v>3</v>
      </c>
      <c r="K2682" s="5" t="s">
        <v>18</v>
      </c>
      <c r="L2682">
        <v>40098.660000000003</v>
      </c>
      <c r="M2682" t="str">
        <f t="shared" si="3998"/>
        <v>e</v>
      </c>
      <c r="N2682" t="str">
        <f t="shared" si="3999"/>
        <v>5/2</v>
      </c>
      <c r="O2682">
        <v>75560.75</v>
      </c>
      <c r="P2682" t="str">
        <f t="shared" si="4000"/>
        <v>o</v>
      </c>
      <c r="Q2682" t="str">
        <f t="shared" si="4001"/>
        <v>5/2</v>
      </c>
      <c r="R2682">
        <v>26</v>
      </c>
      <c r="AA2682" s="10">
        <f t="shared" si="3923"/>
        <v>2819.0839999999998</v>
      </c>
      <c r="AB2682" s="3" cm="1">
        <f t="array" ref="AB2682">100000000/Lvac(AA2682)</f>
        <v>35462.075161199115</v>
      </c>
      <c r="AC2682" s="28">
        <f t="shared" si="3924"/>
        <v>3.5472515185783753E-7</v>
      </c>
      <c r="AD2682" s="28">
        <f t="shared" si="3925"/>
        <v>2.8199139375073898E-7</v>
      </c>
      <c r="AE2682" s="21">
        <f t="shared" si="3926"/>
        <v>35462.071998616928</v>
      </c>
      <c r="AF2682" s="10" cm="1">
        <f t="array" ref="AF2682">Lair(100000000/AE2682)</f>
        <v>2819.08425142433</v>
      </c>
      <c r="AG2682" s="10">
        <f t="shared" si="3927"/>
        <v>1.1289644998375203E-2</v>
      </c>
      <c r="AH2682" s="10" t="b">
        <f t="shared" si="3922"/>
        <v>1</v>
      </c>
      <c r="AI2682" s="10">
        <f t="shared" si="4002"/>
        <v>2819.08425142433</v>
      </c>
      <c r="AJ2682">
        <v>7.0000000000000001E-3</v>
      </c>
      <c r="AK2682" s="3" cm="1">
        <f t="array" ref="AK2682">100000000/Lvac($AA2682)</f>
        <v>35462.075161199115</v>
      </c>
      <c r="AL2682" s="21">
        <f t="shared" si="3997"/>
        <v>8.8055022123930626E-2</v>
      </c>
      <c r="AM2682" s="10" cm="1">
        <f t="array" ref="AM2682">Lvac($AI2682)-$BA2682</f>
        <v>1.4314541399471636E-3</v>
      </c>
      <c r="AN2682" s="10">
        <f t="shared" si="4003"/>
        <v>-1.48388008819893E-2</v>
      </c>
      <c r="AO2682" s="3">
        <f t="shared" si="4004"/>
        <v>0.20449344856388052</v>
      </c>
      <c r="AP2682" s="3">
        <v>0.16856689743300585</v>
      </c>
      <c r="AS2682" s="3">
        <f t="shared" si="3929"/>
        <v>5.1611991148092784E-3</v>
      </c>
      <c r="AT2682" s="3" cm="1">
        <f t="array" ref="AT2682">AS2682-(100000000/LvacE($A2682)-$E2682)</f>
        <v>-4.3125153752043843E-5</v>
      </c>
      <c r="AU2682" t="s">
        <v>4732</v>
      </c>
      <c r="AV2682" t="s">
        <v>4938</v>
      </c>
      <c r="AW2682" s="3">
        <v>40098.660000000003</v>
      </c>
      <c r="AX2682" s="3">
        <v>75560.75</v>
      </c>
      <c r="AY2682" s="3"/>
      <c r="AZ2682" s="10" cm="1">
        <f t="array" ref="AZ2682">Lair(100000000/($AX2682-$AW2682))</f>
        <v>2819.0828203204051</v>
      </c>
      <c r="BA2682" s="10">
        <f t="shared" si="4005"/>
        <v>2819.9127575391076</v>
      </c>
      <c r="BB2682" s="12">
        <v>13200000</v>
      </c>
      <c r="BC2682" s="3">
        <v>7.3999999999999996E-2</v>
      </c>
      <c r="BD2682" s="12" cm="1">
        <f t="array" ref="BD2682">SfromgA($BB2682,$BA2682,"")</f>
        <v>0.14608792082381139</v>
      </c>
      <c r="BE2682" s="29">
        <f t="shared" si="4006"/>
        <v>598.20040733975191</v>
      </c>
      <c r="BG2682" s="3"/>
      <c r="BH2682" s="3"/>
      <c r="BI2682" s="12">
        <f t="shared" si="4007"/>
        <v>13200000</v>
      </c>
      <c r="BJ2682" s="29">
        <f t="shared" si="4008"/>
        <v>598.20040733975191</v>
      </c>
      <c r="BK2682" s="3">
        <f t="shared" si="4009"/>
        <v>-7.5887513744984769</v>
      </c>
      <c r="BL2682" s="13">
        <f>EXP(BK$4341*$AX2682+BK$4342)*$BI2682/(100000000/($AX2682-$AW2682))</f>
        <v>1.6889666020597947</v>
      </c>
      <c r="BM2682" s="3">
        <f t="shared" si="4010"/>
        <v>-0.169030316725053</v>
      </c>
      <c r="BN2682" s="16" cm="1">
        <f t="array" ref="BN2682">$C2682*EXP(poly_from_str(100000000/$E2682,BN$4342))</f>
        <v>2.3691110174253942</v>
      </c>
      <c r="BO2682" s="3">
        <f t="shared" si="4011"/>
        <v>0.69314718055994529</v>
      </c>
      <c r="BP2682" s="13">
        <f t="shared" si="4012"/>
        <v>-0.33839792281250097</v>
      </c>
      <c r="BY2682">
        <v>2382</v>
      </c>
    </row>
    <row r="2683" spans="1:77" hidden="1" x14ac:dyDescent="0.25">
      <c r="A2683" t="s">
        <v>3389</v>
      </c>
      <c r="B2683" s="2" t="str">
        <f t="shared" si="3921"/>
        <v/>
      </c>
      <c r="C2683">
        <v>1</v>
      </c>
      <c r="D2683" t="s">
        <v>14</v>
      </c>
      <c r="E2683">
        <v>35488.080000000002</v>
      </c>
      <c r="R2683">
        <v>26</v>
      </c>
      <c r="S2683" t="s">
        <v>22</v>
      </c>
      <c r="AA2683" s="10">
        <f t="shared" si="3923"/>
        <v>2817.018</v>
      </c>
      <c r="AB2683" s="3" cm="1">
        <f t="array" ref="AB2683">100000000/Lvac(AA2683)</f>
        <v>35488.081741043126</v>
      </c>
      <c r="AC2683" s="28">
        <f t="shared" si="3924"/>
        <v>3.5498530715813671E-7</v>
      </c>
      <c r="AD2683" s="28">
        <f t="shared" si="3925"/>
        <v>2.8178474319829674E-7</v>
      </c>
      <c r="AE2683" s="21">
        <f t="shared" si="3926"/>
        <v>35488.080672988515</v>
      </c>
      <c r="AF2683" s="10" cm="1">
        <f t="array" ref="AF2683">Lair(100000000/AE2683)</f>
        <v>2817.0180847856168</v>
      </c>
      <c r="AG2683" s="10">
        <f t="shared" si="3927"/>
        <v>1.1298873798648629E-2</v>
      </c>
      <c r="AH2683" s="10" t="b">
        <f t="shared" si="3922"/>
        <v>1</v>
      </c>
      <c r="AI2683" s="10">
        <f t="shared" si="3931"/>
        <v>2817.018</v>
      </c>
      <c r="AJ2683">
        <v>7.0000000000000001E-3</v>
      </c>
      <c r="AK2683" s="3" cm="1">
        <f t="array" ref="AK2683">100000000/Lvac($AA2683)</f>
        <v>35488.081741043126</v>
      </c>
      <c r="AL2683" s="21">
        <f t="shared" si="3997"/>
        <v>8.8184233181080804E-2</v>
      </c>
      <c r="AM2683" s="21"/>
      <c r="AN2683" s="21"/>
      <c r="AO2683" s="21"/>
      <c r="AP2683" s="21"/>
      <c r="AS2683" s="3">
        <f t="shared" si="3929"/>
        <v>1.7410431246389635E-3</v>
      </c>
      <c r="AT2683" s="3" cm="1">
        <f t="array" ref="AT2683">AS2683-(100000000/LvacE($A2683)-$E2683)</f>
        <v>-4.2942359868902713E-5</v>
      </c>
      <c r="BB2683"/>
      <c r="BC2683"/>
      <c r="BD2683"/>
      <c r="BE2683"/>
      <c r="BF2683"/>
      <c r="BG2683"/>
      <c r="BH2683"/>
      <c r="BI2683"/>
      <c r="BJ2683"/>
      <c r="BN2683" s="16" cm="1">
        <f t="array" ref="BN2683">$C2683*EXP(poly_from_str(100000000/$E2683,BN$4342))</f>
        <v>1.1732413630720644</v>
      </c>
      <c r="BO2683" s="16"/>
      <c r="BY2683" t="e">
        <v>#N/A</v>
      </c>
    </row>
    <row r="2684" spans="1:77" hidden="1" x14ac:dyDescent="0.25">
      <c r="A2684" t="s">
        <v>3390</v>
      </c>
      <c r="B2684" s="2" t="str">
        <f t="shared" si="3921"/>
        <v/>
      </c>
      <c r="C2684">
        <v>6</v>
      </c>
      <c r="E2684">
        <v>35514.980000000003</v>
      </c>
      <c r="F2684">
        <v>28720</v>
      </c>
      <c r="G2684" t="s">
        <v>5</v>
      </c>
      <c r="H2684" s="5" t="s">
        <v>4</v>
      </c>
      <c r="I2684">
        <v>64235</v>
      </c>
      <c r="J2684" t="s">
        <v>3</v>
      </c>
      <c r="K2684" s="5" t="s">
        <v>4</v>
      </c>
      <c r="L2684">
        <v>28720.71</v>
      </c>
      <c r="M2684" t="str">
        <f>$G2684&amp;""</f>
        <v>e</v>
      </c>
      <c r="N2684" t="str">
        <f>$H2684&amp;""</f>
        <v>9/2</v>
      </c>
      <c r="O2684">
        <v>64235.61</v>
      </c>
      <c r="P2684" t="str">
        <f>$J2684&amp;""</f>
        <v>o</v>
      </c>
      <c r="Q2684" t="str">
        <f>$K2684&amp;""</f>
        <v>9/2</v>
      </c>
      <c r="R2684">
        <v>26</v>
      </c>
      <c r="AA2684" s="10">
        <f t="shared" si="3923"/>
        <v>2814.884</v>
      </c>
      <c r="AB2684" s="3" cm="1">
        <f t="array" ref="AB2684">100000000/Lvac(AA2684)</f>
        <v>35514.984374559674</v>
      </c>
      <c r="AC2684" s="28">
        <f t="shared" si="3924"/>
        <v>3.5525442611489496E-7</v>
      </c>
      <c r="AD2684" s="28">
        <f t="shared" si="3925"/>
        <v>2.8157129099466155E-7</v>
      </c>
      <c r="AE2684" s="21">
        <f t="shared" si="3926"/>
        <v>35514.981687813335</v>
      </c>
      <c r="AF2684" s="10" cm="1">
        <f t="array" ref="AF2684">Lair(100000000/AE2684)</f>
        <v>2814.8842129596028</v>
      </c>
      <c r="AG2684" s="10">
        <f t="shared" si="3927"/>
        <v>1.1308427696231829E-2</v>
      </c>
      <c r="AH2684" s="10" t="b">
        <f t="shared" si="3922"/>
        <v>1</v>
      </c>
      <c r="AI2684" s="10">
        <f>$AF2684</f>
        <v>2814.8842129596028</v>
      </c>
      <c r="AJ2684">
        <v>3.0000000000000001E-3</v>
      </c>
      <c r="AK2684" s="3" cm="1">
        <f t="array" ref="AK2684">100000000/Lvac($AA2684)</f>
        <v>35514.984374559674</v>
      </c>
      <c r="AL2684" s="21">
        <f t="shared" si="3997"/>
        <v>3.7850563313812612E-2</v>
      </c>
      <c r="AM2684" s="10" cm="1">
        <f t="array" ref="AM2684">Lvac($AI2684)-$BA2684</f>
        <v>-6.476421107436181E-3</v>
      </c>
      <c r="AN2684" s="10">
        <f>$AK2684-($AX2684-$AW2684)</f>
        <v>8.4374559672141913E-2</v>
      </c>
      <c r="AO2684" s="3">
        <f>AM2684/AJ2684</f>
        <v>-2.1588070358120603</v>
      </c>
      <c r="AP2684" s="3">
        <v>-2.2298109332344516</v>
      </c>
      <c r="AS2684" s="3">
        <f t="shared" si="3929"/>
        <v>4.3745596703956835E-3</v>
      </c>
      <c r="AT2684" s="3" cm="1">
        <f t="array" ref="AT2684">AS2684-(100000000/LvacE($A2684)-$E2684)</f>
        <v>-4.2751540604513139E-5</v>
      </c>
      <c r="AU2684" t="s">
        <v>4703</v>
      </c>
      <c r="AV2684" t="s">
        <v>4837</v>
      </c>
      <c r="AW2684" s="3">
        <v>28720.71</v>
      </c>
      <c r="AX2684" s="3">
        <v>64235.61</v>
      </c>
      <c r="AY2684" s="3"/>
      <c r="AZ2684" s="10" cm="1">
        <f t="array" ref="AZ2684">Lair(100000000/($AX2684-$AW2684))</f>
        <v>2814.8906877969785</v>
      </c>
      <c r="BA2684" s="10">
        <f>100000000/($AX2684-$AW2684)</f>
        <v>2815.7195993794153</v>
      </c>
      <c r="BB2684" s="12">
        <v>73200000</v>
      </c>
      <c r="BC2684" s="3">
        <v>0.09</v>
      </c>
      <c r="BD2684" s="12" cm="1">
        <f t="array" ref="BD2684">SfromgA($BB2684,$BA2684,"")</f>
        <v>0.80651537781868987</v>
      </c>
      <c r="BE2684" s="29">
        <f>(10^MAX(0.05, -0.312925054856973*((LN($BD2684))^(1/3)) + 0.454808404431693)-1)*100</f>
        <v>338.81618263062643</v>
      </c>
      <c r="BG2684" s="3"/>
      <c r="BH2684" s="3"/>
      <c r="BI2684" s="12">
        <f>IF($BB2684="",$BF2684,$BB2684)</f>
        <v>73200000</v>
      </c>
      <c r="BJ2684" s="29">
        <f>IF($BB2684="",$BH2684,$BE2684)</f>
        <v>338.81618263062643</v>
      </c>
      <c r="BK2684" s="3">
        <f>LN(BN2684*100000000/($AX2684-$AW2684)/$BI2684)</f>
        <v>-8.2242137772484174</v>
      </c>
      <c r="BL2684" s="13">
        <f>EXP(BK$4341*$AX2684+BK$4342)*$BI2684/(100000000/($AX2684-$AW2684))</f>
        <v>22.177304041512407</v>
      </c>
      <c r="BM2684" s="3">
        <f t="shared" ref="BM2684" si="4013">LN(BL2684/$C2684)</f>
        <v>1.307309956231294</v>
      </c>
      <c r="BN2684" s="16" cm="1">
        <f t="array" ref="BN2684">$C2684*EXP(poly_from_str(100000000/$E2684,BN$4342))</f>
        <v>6.9693297877867257</v>
      </c>
      <c r="BO2684" s="3">
        <f>LN($C2684)</f>
        <v>1.791759469228055</v>
      </c>
      <c r="BP2684" s="13">
        <f>LN(BL2684/BN2684)</f>
        <v>1.1575503620123164</v>
      </c>
      <c r="BR2684" s="12">
        <v>2250000</v>
      </c>
      <c r="BS2684" s="3">
        <f>LN(BV2684*100000000/($AX2684-$AW2684)/$BR2684)</f>
        <v>-4.6607077365666134</v>
      </c>
      <c r="BT2684" s="13">
        <f>EXP(BS$4338*$AX2684+BS$4336)*$BR2684/(100000000/($AX2684-$AW2684))</f>
        <v>0.81945521624259421</v>
      </c>
      <c r="BU2684" s="3">
        <f>LN(BT2684/$BN2684)</f>
        <v>-2.1406345933985667</v>
      </c>
      <c r="BV2684" s="3" cm="1">
        <f t="array" ref="BV2684">$BN2684*EXP(poly_from_str(100000000/$E2684,BV$4341))</f>
        <v>7.5591586882656232</v>
      </c>
      <c r="BW2684" s="12" t="s">
        <v>14</v>
      </c>
      <c r="BX2684" s="3">
        <f>LN(BT2684/BV2684)</f>
        <v>-2.2218754293294336</v>
      </c>
      <c r="BY2684">
        <v>7024</v>
      </c>
    </row>
    <row r="2685" spans="1:77" hidden="1" x14ac:dyDescent="0.25">
      <c r="A2685" t="s">
        <v>3391</v>
      </c>
      <c r="B2685" s="2" t="str">
        <f t="shared" si="3921"/>
        <v/>
      </c>
      <c r="C2685">
        <v>1</v>
      </c>
      <c r="D2685" t="s">
        <v>14</v>
      </c>
      <c r="E2685">
        <v>35523.06</v>
      </c>
      <c r="R2685">
        <v>26</v>
      </c>
      <c r="S2685" t="s">
        <v>22</v>
      </c>
      <c r="AA2685" s="10">
        <f t="shared" si="3923"/>
        <v>2814.2440000000001</v>
      </c>
      <c r="AB2685" s="3" cm="1">
        <f t="array" ref="AB2685">100000000/Lvac(AA2685)</f>
        <v>35523.060595458002</v>
      </c>
      <c r="AC2685" s="28">
        <f t="shared" si="3924"/>
        <v>3.5533521613619857E-7</v>
      </c>
      <c r="AD2685" s="28">
        <f t="shared" si="3925"/>
        <v>2.8150727534098248E-7</v>
      </c>
      <c r="AE2685" s="21">
        <f t="shared" si="3926"/>
        <v>35523.060229614101</v>
      </c>
      <c r="AF2685" s="10" cm="1">
        <f t="array" ref="AF2685">Lair(100000000/AE2685)</f>
        <v>2814.2440289847036</v>
      </c>
      <c r="AG2685" s="10">
        <f t="shared" si="3927"/>
        <v>1.1311297207253174E-2</v>
      </c>
      <c r="AH2685" s="10" t="b">
        <f t="shared" si="3922"/>
        <v>1</v>
      </c>
      <c r="AI2685" s="10">
        <f t="shared" si="3931"/>
        <v>2814.2440000000001</v>
      </c>
      <c r="AJ2685">
        <v>7.0000000000000001E-3</v>
      </c>
      <c r="AK2685" s="3" cm="1">
        <f t="array" ref="AK2685">100000000/Lvac($AA2685)</f>
        <v>35523.060595458002</v>
      </c>
      <c r="AL2685" s="21">
        <f t="shared" si="3997"/>
        <v>8.8358160901544427E-2</v>
      </c>
      <c r="AM2685" s="21"/>
      <c r="AN2685" s="21"/>
      <c r="AO2685" s="21"/>
      <c r="AP2685" s="21"/>
      <c r="AS2685" s="3">
        <f t="shared" si="3929"/>
        <v>5.9545800468185917E-4</v>
      </c>
      <c r="AT2685" s="3" cm="1">
        <f t="array" ref="AT2685">AS2685-(100000000/LvacE($A2685)-$E2685)</f>
        <v>-4.269392229616642E-5</v>
      </c>
      <c r="BB2685"/>
      <c r="BC2685"/>
      <c r="BD2685"/>
      <c r="BE2685"/>
      <c r="BF2685"/>
      <c r="BG2685"/>
      <c r="BH2685"/>
      <c r="BI2685"/>
      <c r="BJ2685"/>
      <c r="BN2685" s="16" cm="1">
        <f t="array" ref="BN2685">$C2685*EXP(poly_from_str(100000000/$E2685,BN$4342))</f>
        <v>1.1580479623250484</v>
      </c>
      <c r="BO2685" s="16"/>
      <c r="BY2685" t="e">
        <v>#N/A</v>
      </c>
    </row>
    <row r="2686" spans="1:77" hidden="1" x14ac:dyDescent="0.25">
      <c r="A2686" t="s">
        <v>3392</v>
      </c>
      <c r="B2686" s="2" t="str">
        <f t="shared" si="3921"/>
        <v/>
      </c>
      <c r="C2686">
        <v>1</v>
      </c>
      <c r="E2686">
        <v>35529.440000000002</v>
      </c>
      <c r="F2686">
        <v>73029</v>
      </c>
      <c r="G2686" t="s">
        <v>3</v>
      </c>
      <c r="H2686" s="5" t="s">
        <v>4</v>
      </c>
      <c r="I2686">
        <v>108559</v>
      </c>
      <c r="J2686" t="s">
        <v>5</v>
      </c>
      <c r="K2686" s="5" t="s">
        <v>16</v>
      </c>
      <c r="L2686">
        <v>73029.899999999994</v>
      </c>
      <c r="M2686" t="str">
        <f t="shared" ref="M2686:M2687" si="4014">$G2686&amp;""</f>
        <v>o</v>
      </c>
      <c r="N2686" t="str">
        <f t="shared" ref="N2686:N2687" si="4015">$H2686&amp;""</f>
        <v>9/2</v>
      </c>
      <c r="O2686">
        <v>108559.4</v>
      </c>
      <c r="P2686" t="str">
        <f t="shared" ref="P2686:P2687" si="4016">$J2686&amp;""</f>
        <v>e</v>
      </c>
      <c r="Q2686" t="str">
        <f t="shared" ref="Q2686:Q2687" si="4017">$K2686&amp;""</f>
        <v>11/2</v>
      </c>
      <c r="R2686">
        <v>26</v>
      </c>
      <c r="AA2686" s="10">
        <f t="shared" si="3923"/>
        <v>2813.739</v>
      </c>
      <c r="AB2686" s="3" cm="1">
        <f t="array" ref="AB2686">100000000/Lvac(AA2686)</f>
        <v>35529.435831508847</v>
      </c>
      <c r="AC2686" s="28">
        <f t="shared" si="3924"/>
        <v>3.5539899045362771E-7</v>
      </c>
      <c r="AD2686" s="28">
        <f t="shared" si="3925"/>
        <v>2.8145676299007319E-7</v>
      </c>
      <c r="AE2686" s="21">
        <f t="shared" si="3926"/>
        <v>35529.438393300174</v>
      </c>
      <c r="AF2686" s="10" cm="1">
        <f t="array" ref="AF2686">Lair(100000000/AE2686)</f>
        <v>2813.7387971098819</v>
      </c>
      <c r="AG2686" s="10">
        <f t="shared" si="3927"/>
        <v>1.1313562812952595E-2</v>
      </c>
      <c r="AH2686" s="10" t="b">
        <f t="shared" si="3922"/>
        <v>1</v>
      </c>
      <c r="AI2686" s="10">
        <f t="shared" ref="AI2686:AI2687" si="4018">$AF2686</f>
        <v>2813.7387971098819</v>
      </c>
      <c r="AJ2686">
        <v>3.0000000000000001E-3</v>
      </c>
      <c r="AK2686" s="3" cm="1">
        <f t="array" ref="AK2686">100000000/Lvac($AA2686)</f>
        <v>35529.435831508847</v>
      </c>
      <c r="AL2686" s="21">
        <f t="shared" si="3997"/>
        <v>3.7881379609226058E-2</v>
      </c>
      <c r="AM2686" s="10" cm="1">
        <f t="array" ref="AM2686">Lvac($AI2686)-$BA2686</f>
        <v>4.8803448012222361E-3</v>
      </c>
      <c r="AN2686" s="10">
        <f t="shared" ref="AN2686:AN2687" si="4019">$AK2686-($AX2686-$AW2686)</f>
        <v>-6.4168491153395735E-2</v>
      </c>
      <c r="AO2686" s="3">
        <f t="shared" ref="AO2686:AO2687" si="4020">AM2686/AJ2686</f>
        <v>1.626781600407412</v>
      </c>
      <c r="AP2686" s="3">
        <v>1.6944281798411491</v>
      </c>
      <c r="AS2686" s="3">
        <f t="shared" si="3929"/>
        <v>-4.1684911557240412E-3</v>
      </c>
      <c r="AT2686" s="3" cm="1">
        <f t="array" ref="AT2686">AS2686-(100000000/LvacE($A2686)-$E2686)</f>
        <v>-4.2648331145755947E-5</v>
      </c>
      <c r="AU2686" t="s">
        <v>4949</v>
      </c>
      <c r="AV2686" t="s">
        <v>4909</v>
      </c>
      <c r="AW2686" s="3">
        <v>73029.899999999994</v>
      </c>
      <c r="AX2686" s="3">
        <v>108559.4</v>
      </c>
      <c r="AY2686" s="3"/>
      <c r="AZ2686" s="10" cm="1">
        <f t="array" ref="AZ2686">Lair(100000000/($AX2686-$AW2686))</f>
        <v>2813.7339179583514</v>
      </c>
      <c r="BA2686" s="10">
        <f t="shared" ref="BA2686:BA2687" si="4021">100000000/($AX2686-$AW2686)</f>
        <v>2814.5625466161923</v>
      </c>
      <c r="BN2686" s="16" cm="1">
        <f t="array" ref="BN2686">$C2686*EXP(poly_from_str(100000000/$E2686,BN$4342))</f>
        <v>1.1552799508400964</v>
      </c>
      <c r="BO2686" s="16"/>
      <c r="BY2686">
        <v>1165</v>
      </c>
    </row>
    <row r="2687" spans="1:77" hidden="1" x14ac:dyDescent="0.25">
      <c r="A2687" t="s">
        <v>3393</v>
      </c>
      <c r="B2687" s="2" t="str">
        <f t="shared" si="3921"/>
        <v/>
      </c>
      <c r="C2687">
        <v>9</v>
      </c>
      <c r="D2687" t="s">
        <v>134</v>
      </c>
      <c r="E2687">
        <v>35544.97</v>
      </c>
      <c r="F2687">
        <v>32760</v>
      </c>
      <c r="G2687" t="s">
        <v>5</v>
      </c>
      <c r="H2687" s="5" t="s">
        <v>15</v>
      </c>
      <c r="I2687">
        <v>68305</v>
      </c>
      <c r="J2687" t="s">
        <v>3</v>
      </c>
      <c r="K2687" s="5" t="s">
        <v>86</v>
      </c>
      <c r="L2687">
        <v>32760.11</v>
      </c>
      <c r="M2687" t="str">
        <f t="shared" si="4014"/>
        <v>e</v>
      </c>
      <c r="N2687" t="str">
        <f t="shared" si="4015"/>
        <v>13/2</v>
      </c>
      <c r="O2687">
        <v>68305.100000000006</v>
      </c>
      <c r="P2687" t="str">
        <f t="shared" si="4016"/>
        <v>o</v>
      </c>
      <c r="Q2687" t="str">
        <f t="shared" si="4017"/>
        <v>15/2</v>
      </c>
      <c r="R2687">
        <v>26</v>
      </c>
      <c r="AA2687" s="10">
        <f t="shared" si="3923"/>
        <v>2812.509</v>
      </c>
      <c r="AB2687" s="3" cm="1">
        <f t="array" ref="AB2687">100000000/Lvac(AA2687)</f>
        <v>35544.973212203622</v>
      </c>
      <c r="AC2687" s="28">
        <f t="shared" si="3924"/>
        <v>3.5555441778141866E-7</v>
      </c>
      <c r="AD2687" s="28">
        <f t="shared" si="3925"/>
        <v>2.8133373291069777E-7</v>
      </c>
      <c r="AE2687" s="21">
        <f t="shared" si="3926"/>
        <v>35544.971236778685</v>
      </c>
      <c r="AF2687" s="10" cm="1">
        <f t="array" ref="AF2687">Lair(100000000/AE2687)</f>
        <v>2812.5091563140404</v>
      </c>
      <c r="AG2687" s="10">
        <f t="shared" si="3927"/>
        <v>1.1319086127760591E-2</v>
      </c>
      <c r="AH2687" s="10" t="b">
        <f t="shared" si="3922"/>
        <v>1</v>
      </c>
      <c r="AI2687" s="10">
        <f t="shared" si="4018"/>
        <v>2812.5091563140404</v>
      </c>
      <c r="AJ2687" s="10">
        <f>AL2687/AK2687*AI2687</f>
        <v>7.0000000000194412E-3</v>
      </c>
      <c r="AK2687" s="23" cm="1">
        <f t="array" ref="AK2687">100000000/Lvac($AA2687)+0</f>
        <v>35544.973212203622</v>
      </c>
      <c r="AL2687" s="23">
        <f>MAX(0.08,0.007/$AA2687*$AE2687)</f>
        <v>8.846720087205083E-2</v>
      </c>
      <c r="AM2687" s="10" cm="1">
        <f t="array" ref="AM2687">Lvac($AI2687)-$BA2687</f>
        <v>1.4850833799755492E-3</v>
      </c>
      <c r="AN2687" s="10">
        <f t="shared" si="4019"/>
        <v>-1.678779638314154E-2</v>
      </c>
      <c r="AO2687" s="3">
        <f t="shared" si="4020"/>
        <v>0.21215476856734639</v>
      </c>
      <c r="AP2687" s="3">
        <v>0.18981874804619553</v>
      </c>
      <c r="AS2687" s="3">
        <f t="shared" si="3929"/>
        <v>3.2122036209329963E-3</v>
      </c>
      <c r="AT2687" s="3" cm="1">
        <f t="array" ref="AT2687">AS2687-(100000000/LvacE($A2687)-$E2687)</f>
        <v>-4.2536790715530515E-5</v>
      </c>
      <c r="AU2687" t="s">
        <v>4824</v>
      </c>
      <c r="AV2687" t="s">
        <v>4939</v>
      </c>
      <c r="AW2687" s="3">
        <v>32760.11</v>
      </c>
      <c r="AX2687" s="3">
        <v>68305.100000000006</v>
      </c>
      <c r="AY2687" s="3"/>
      <c r="AZ2687" s="10" cm="1">
        <f t="array" ref="AZ2687">Lair(100000000/($AX2687-$AW2687))</f>
        <v>2812.5076715937194</v>
      </c>
      <c r="BA2687" s="10">
        <f t="shared" si="4021"/>
        <v>2813.3360003758612</v>
      </c>
      <c r="BB2687" s="12">
        <v>156000000</v>
      </c>
      <c r="BC2687" s="3">
        <v>0.51600000000000001</v>
      </c>
      <c r="BD2687" s="12" cm="1">
        <f t="array" ref="BD2687">SfromgA($BB2687,$BA2687,"")</f>
        <v>1.7144418883033918</v>
      </c>
      <c r="BE2687" s="29">
        <f>(10^MAX(0.05, -0.312925054856973*((LN($BD2687))^(1/3)) + 0.454808404431693)-1)*100</f>
        <v>58.536483135900411</v>
      </c>
      <c r="BG2687" s="3"/>
      <c r="BH2687" s="3"/>
      <c r="BI2687" s="12">
        <f>IF($BB2687="",$BF2687,$BB2687)</f>
        <v>156000000</v>
      </c>
      <c r="BJ2687" s="29">
        <f>IF($BB2687="",$BH2687,$BE2687)</f>
        <v>58.536483135900411</v>
      </c>
      <c r="BK2687" s="3">
        <f>LN(BN2687*100000000/($AX2687-$AW2687)/$BI2687)</f>
        <v>-8.5875185174710982</v>
      </c>
      <c r="BL2687" s="13">
        <f>EXP(BK$4341*$AX2687+BK$4342)*$BI2687/(100000000/($AX2687-$AW2687))</f>
        <v>34.722101876077069</v>
      </c>
      <c r="BM2687" s="3">
        <f t="shared" ref="BM2687" si="4022">LN(BL2687/$C2687)</f>
        <v>1.3501518485290305</v>
      </c>
      <c r="BN2687" s="16" cm="1">
        <f t="array" ref="BN2687">$C2687*EXP(poly_from_str(100000000/$E2687,BN$4342))</f>
        <v>10.336918433473906</v>
      </c>
      <c r="BO2687" s="3">
        <f>LN($C2687)</f>
        <v>2.1972245773362196</v>
      </c>
      <c r="BP2687" s="13">
        <f>LN(BL2687/BN2687)</f>
        <v>1.2116546250448794</v>
      </c>
      <c r="BY2687">
        <v>10432</v>
      </c>
    </row>
    <row r="2688" spans="1:77" hidden="1" x14ac:dyDescent="0.25">
      <c r="A2688" t="s">
        <v>3394</v>
      </c>
      <c r="B2688" s="2" t="str">
        <f t="shared" si="3921"/>
        <v/>
      </c>
      <c r="C2688">
        <v>0</v>
      </c>
      <c r="E2688">
        <v>35545.440000000002</v>
      </c>
      <c r="R2688">
        <v>26</v>
      </c>
      <c r="S2688" t="s">
        <v>22</v>
      </c>
      <c r="AA2688" s="10">
        <f t="shared" si="3923"/>
        <v>2812.4720000000002</v>
      </c>
      <c r="AB2688" s="3" cm="1">
        <f t="array" ref="AB2688">100000000/Lvac(AA2688)</f>
        <v>35545.440807360865</v>
      </c>
      <c r="AC2688" s="28">
        <f t="shared" si="3924"/>
        <v>3.555590953438825E-7</v>
      </c>
      <c r="AD2688" s="28">
        <f t="shared" si="3925"/>
        <v>2.8133003200593781E-7</v>
      </c>
      <c r="AE2688" s="21">
        <f t="shared" si="3926"/>
        <v>35545.440310844046</v>
      </c>
      <c r="AF2688" s="10" cm="1">
        <f t="array" ref="AF2688">Lair(100000000/AE2688)</f>
        <v>2812.4720392880054</v>
      </c>
      <c r="AG2688" s="10">
        <f t="shared" si="3927"/>
        <v>1.1319252388532377E-2</v>
      </c>
      <c r="AH2688" s="10" t="b">
        <f t="shared" si="3922"/>
        <v>1</v>
      </c>
      <c r="AI2688" s="10">
        <f t="shared" si="3931"/>
        <v>2812.4720000000002</v>
      </c>
      <c r="AJ2688">
        <v>3.0000000000000001E-3</v>
      </c>
      <c r="AK2688" s="3" cm="1">
        <f t="array" ref="AK2688">100000000/Lvac($AA2688)</f>
        <v>35545.440807360865</v>
      </c>
      <c r="AL2688" s="21">
        <f t="shared" ref="AL2688:AL2700" si="4023">AJ2688/AI2688*AK2688</f>
        <v>3.7915514331194264E-2</v>
      </c>
      <c r="AM2688" s="21"/>
      <c r="AN2688" s="21"/>
      <c r="AO2688" s="21"/>
      <c r="AP2688" s="21"/>
      <c r="AS2688" s="3">
        <f t="shared" si="3929"/>
        <v>8.0736086238175631E-4</v>
      </c>
      <c r="AT2688" s="3" cm="1">
        <f t="array" ref="AT2688">AS2688-(100000000/LvacE($A2688)-$E2688)</f>
        <v>-4.2533421947155148E-5</v>
      </c>
      <c r="BB2688"/>
      <c r="BC2688"/>
      <c r="BD2688"/>
      <c r="BE2688"/>
      <c r="BF2688"/>
      <c r="BG2688"/>
      <c r="BH2688"/>
      <c r="BI2688"/>
      <c r="BJ2688"/>
      <c r="BN2688" s="16" cm="1">
        <f t="array" ref="BN2688">$C2688*EXP(poly_from_str(100000000/$E2688,BN$4342))</f>
        <v>0</v>
      </c>
      <c r="BO2688" s="16"/>
      <c r="BY2688" t="e">
        <v>#N/A</v>
      </c>
    </row>
    <row r="2689" spans="1:77" hidden="1" x14ac:dyDescent="0.25">
      <c r="A2689" t="s">
        <v>3395</v>
      </c>
      <c r="B2689" s="2" t="str">
        <f t="shared" si="3921"/>
        <v/>
      </c>
      <c r="C2689">
        <v>0</v>
      </c>
      <c r="E2689">
        <v>35545.870000000003</v>
      </c>
      <c r="R2689">
        <v>26</v>
      </c>
      <c r="S2689" t="s">
        <v>22</v>
      </c>
      <c r="AA2689" s="10">
        <f t="shared" si="3923"/>
        <v>2812.4380000000001</v>
      </c>
      <c r="AB2689" s="3" cm="1">
        <f t="array" ref="AB2689">100000000/Lvac(AA2689)</f>
        <v>35545.870500243596</v>
      </c>
      <c r="AC2689" s="28">
        <f t="shared" si="3924"/>
        <v>3.555633937530356E-7</v>
      </c>
      <c r="AD2689" s="28">
        <f t="shared" si="3925"/>
        <v>2.8132663117454024E-7</v>
      </c>
      <c r="AE2689" s="21">
        <f t="shared" si="3926"/>
        <v>35545.870192594331</v>
      </c>
      <c r="AF2689" s="10" cm="1">
        <f t="array" ref="AF2689">Lair(100000000/AE2689)</f>
        <v>2812.4380243428482</v>
      </c>
      <c r="AG2689" s="10">
        <f t="shared" si="3927"/>
        <v>1.1319405174486263E-2</v>
      </c>
      <c r="AH2689" s="10" t="b">
        <f t="shared" si="3922"/>
        <v>1</v>
      </c>
      <c r="AI2689" s="10">
        <f t="shared" si="3931"/>
        <v>2812.4380000000001</v>
      </c>
      <c r="AJ2689">
        <v>3.0000000000000001E-3</v>
      </c>
      <c r="AK2689" s="3" cm="1">
        <f t="array" ref="AK2689">100000000/Lvac($AA2689)</f>
        <v>35545.870500243596</v>
      </c>
      <c r="AL2689" s="21">
        <f t="shared" si="4023"/>
        <v>3.7916431046917581E-2</v>
      </c>
      <c r="AM2689" s="21"/>
      <c r="AN2689" s="21"/>
      <c r="AO2689" s="21"/>
      <c r="AP2689" s="21"/>
      <c r="AS2689" s="3">
        <f t="shared" si="3929"/>
        <v>5.0024359370581806E-4</v>
      </c>
      <c r="AT2689" s="3" cm="1">
        <f t="array" ref="AT2689">AS2689-(100000000/LvacE($A2689)-$E2689)</f>
        <v>-4.253032966516912E-5</v>
      </c>
      <c r="BB2689"/>
      <c r="BC2689"/>
      <c r="BD2689"/>
      <c r="BE2689"/>
      <c r="BF2689"/>
      <c r="BG2689"/>
      <c r="BH2689"/>
      <c r="BI2689"/>
      <c r="BJ2689"/>
      <c r="BN2689" s="16" cm="1">
        <f t="array" ref="BN2689">$C2689*EXP(poly_from_str(100000000/$E2689,BN$4342))</f>
        <v>0</v>
      </c>
      <c r="BO2689" s="16"/>
      <c r="BY2689" t="e">
        <v>#N/A</v>
      </c>
    </row>
    <row r="2690" spans="1:77" hidden="1" x14ac:dyDescent="0.25">
      <c r="A2690" t="s">
        <v>3396</v>
      </c>
      <c r="B2690" s="2" t="str">
        <f t="shared" ref="B2690:B2753" si="4024">IF(OR(A2690=A2689,A2690=A2691),IF(B2689="",1,B2689+1),"")</f>
        <v/>
      </c>
      <c r="C2690">
        <v>0</v>
      </c>
      <c r="E2690">
        <v>35546.269999999997</v>
      </c>
      <c r="R2690">
        <v>26</v>
      </c>
      <c r="S2690" t="s">
        <v>22</v>
      </c>
      <c r="AA2690" s="10">
        <f t="shared" si="3923"/>
        <v>2812.4059999999999</v>
      </c>
      <c r="AB2690" s="3" cm="1">
        <f t="array" ref="AB2690">100000000/Lvac(AA2690)</f>
        <v>35546.274926564191</v>
      </c>
      <c r="AC2690" s="28">
        <f t="shared" si="3924"/>
        <v>3.5556743940953051E-7</v>
      </c>
      <c r="AD2690" s="28">
        <f t="shared" si="3925"/>
        <v>2.813234303920513E-7</v>
      </c>
      <c r="AE2690" s="21">
        <f t="shared" si="3926"/>
        <v>35546.271896679478</v>
      </c>
      <c r="AF2690" s="10" cm="1">
        <f t="array" ref="AF2690">Lair(100000000/AE2690)</f>
        <v>2812.4062397351777</v>
      </c>
      <c r="AG2690" s="10">
        <f t="shared" si="3927"/>
        <v>1.1319548978092814E-2</v>
      </c>
      <c r="AH2690" s="10" t="b">
        <f t="shared" ref="AH2690:AH2753" si="4025">ABS(AE2690-AB2690)&lt;AG2690</f>
        <v>1</v>
      </c>
      <c r="AI2690" s="10">
        <f t="shared" si="3931"/>
        <v>2812.4059999999999</v>
      </c>
      <c r="AJ2690">
        <v>3.0000000000000001E-3</v>
      </c>
      <c r="AK2690" s="3" cm="1">
        <f t="array" ref="AK2690">100000000/Lvac($AA2690)</f>
        <v>35546.274926564191</v>
      </c>
      <c r="AL2690" s="21">
        <f t="shared" si="4023"/>
        <v>3.7917293868556884E-2</v>
      </c>
      <c r="AM2690" s="21"/>
      <c r="AN2690" s="21"/>
      <c r="AO2690" s="21"/>
      <c r="AP2690" s="21"/>
      <c r="AS2690" s="3">
        <f t="shared" si="3929"/>
        <v>4.9265641937381588E-3</v>
      </c>
      <c r="AT2690" s="3" cm="1">
        <f t="array" ref="AT2690">AS2690-(100000000/LvacE($A2690)-$E2690)</f>
        <v>-4.2527412006165832E-5</v>
      </c>
      <c r="BB2690"/>
      <c r="BC2690"/>
      <c r="BD2690"/>
      <c r="BE2690"/>
      <c r="BF2690"/>
      <c r="BG2690"/>
      <c r="BH2690"/>
      <c r="BI2690"/>
      <c r="BJ2690"/>
      <c r="BN2690" s="16" cm="1">
        <f t="array" ref="BN2690">$C2690*EXP(poly_from_str(100000000/$E2690,BN$4342))</f>
        <v>0</v>
      </c>
      <c r="BO2690" s="16"/>
      <c r="BY2690" t="e">
        <v>#N/A</v>
      </c>
    </row>
    <row r="2691" spans="1:77" hidden="1" x14ac:dyDescent="0.25">
      <c r="A2691" t="s">
        <v>3397</v>
      </c>
      <c r="B2691" s="2" t="str">
        <f t="shared" si="4024"/>
        <v/>
      </c>
      <c r="C2691">
        <v>0</v>
      </c>
      <c r="E2691">
        <v>35546.54</v>
      </c>
      <c r="R2691">
        <v>26</v>
      </c>
      <c r="S2691" t="s">
        <v>22</v>
      </c>
      <c r="AA2691" s="10">
        <f t="shared" ref="AA2691:AA2754" si="4026">ROUND($A2691,3)+0</f>
        <v>2812.3850000000002</v>
      </c>
      <c r="AB2691" s="3" cm="1">
        <f t="array" ref="AB2691">100000000/Lvac(AA2691)</f>
        <v>35546.540336338228</v>
      </c>
      <c r="AC2691" s="28">
        <f t="shared" ref="AC2691:AC2754" si="4027">0.001/AA2691</f>
        <v>3.5557009442163857E-7</v>
      </c>
      <c r="AD2691" s="28">
        <f t="shared" ref="AD2691:AD2754" si="4028">0.01/AB2691</f>
        <v>2.8132132987854467E-7</v>
      </c>
      <c r="AE2691" s="21">
        <f t="shared" ref="AE2691:AE2754" si="4029">($AB2691/$AC2691^2+$E2691/$AD2691^2)/(1/$AC2691^2+1/$AD2691^2)</f>
        <v>35546.54012948458</v>
      </c>
      <c r="AF2691" s="10" cm="1">
        <f t="array" ref="AF2691">Lair(100000000/AE2691)</f>
        <v>2812.3850163667453</v>
      </c>
      <c r="AG2691" s="10">
        <f t="shared" ref="AG2691:AG2754" si="4030">0.0005/$AA2691*AB2691+0.005</f>
        <v>1.1319643351877184E-2</v>
      </c>
      <c r="AH2691" s="10" t="b">
        <f t="shared" si="4025"/>
        <v>1</v>
      </c>
      <c r="AI2691" s="10">
        <f t="shared" ref="AI2691:AI2754" si="4031">$AA2691</f>
        <v>2812.3850000000002</v>
      </c>
      <c r="AJ2691">
        <v>3.0000000000000001E-3</v>
      </c>
      <c r="AK2691" s="3" cm="1">
        <f t="array" ref="AK2691">100000000/Lvac($AA2691)</f>
        <v>35546.540336338228</v>
      </c>
      <c r="AL2691" s="21">
        <f t="shared" si="4023"/>
        <v>3.7917860111263101E-2</v>
      </c>
      <c r="AM2691" s="21"/>
      <c r="AN2691" s="21"/>
      <c r="AO2691" s="21"/>
      <c r="AP2691" s="21"/>
      <c r="AS2691" s="3">
        <f t="shared" ref="AS2691:AS2754" si="4032">$AB2691-$E2691</f>
        <v>3.3633822749834508E-4</v>
      </c>
      <c r="AT2691" s="3" cm="1">
        <f t="array" ref="AT2691">AS2691-(100000000/LvacE($A2691)-$E2691)</f>
        <v>-4.2525505705270916E-5</v>
      </c>
      <c r="BB2691"/>
      <c r="BC2691"/>
      <c r="BD2691"/>
      <c r="BE2691"/>
      <c r="BF2691"/>
      <c r="BG2691"/>
      <c r="BH2691"/>
      <c r="BI2691"/>
      <c r="BJ2691"/>
      <c r="BN2691" s="16" cm="1">
        <f t="array" ref="BN2691">$C2691*EXP(poly_from_str(100000000/$E2691,BN$4342))</f>
        <v>0</v>
      </c>
      <c r="BO2691" s="16"/>
      <c r="BY2691" t="e">
        <v>#N/A</v>
      </c>
    </row>
    <row r="2692" spans="1:77" hidden="1" x14ac:dyDescent="0.25">
      <c r="A2692" t="s">
        <v>3398</v>
      </c>
      <c r="B2692" s="2" t="str">
        <f t="shared" si="4024"/>
        <v/>
      </c>
      <c r="C2692">
        <v>0</v>
      </c>
      <c r="E2692">
        <v>35546.769999999997</v>
      </c>
      <c r="R2692">
        <v>26</v>
      </c>
      <c r="S2692" t="s">
        <v>22</v>
      </c>
      <c r="AA2692" s="10">
        <f t="shared" si="4026"/>
        <v>2812.3670000000002</v>
      </c>
      <c r="AB2692" s="3" cm="1">
        <f t="array" ref="AB2692">100000000/Lvac(AA2692)</f>
        <v>35546.767833584709</v>
      </c>
      <c r="AC2692" s="28">
        <f t="shared" si="4027"/>
        <v>3.5557237017786085E-7</v>
      </c>
      <c r="AD2692" s="28">
        <f t="shared" si="4028"/>
        <v>2.8131952943839711E-7</v>
      </c>
      <c r="AE2692" s="21">
        <f t="shared" si="4029"/>
        <v>35546.76916597956</v>
      </c>
      <c r="AF2692" s="10" cm="1">
        <f t="array" ref="AF2692">Lair(100000000/AE2692)</f>
        <v>2812.3668945791514</v>
      </c>
      <c r="AG2692" s="10">
        <f t="shared" si="4030"/>
        <v>1.1319724245374928E-2</v>
      </c>
      <c r="AH2692" s="10" t="b">
        <f t="shared" si="4025"/>
        <v>1</v>
      </c>
      <c r="AI2692" s="10">
        <f t="shared" si="4031"/>
        <v>2812.3670000000002</v>
      </c>
      <c r="AJ2692">
        <v>3.0000000000000001E-3</v>
      </c>
      <c r="AK2692" s="3" cm="1">
        <f t="array" ref="AK2692">100000000/Lvac($AA2692)</f>
        <v>35546.767833584709</v>
      </c>
      <c r="AL2692" s="21">
        <f t="shared" si="4023"/>
        <v>3.7918345472249579E-2</v>
      </c>
      <c r="AM2692" s="21"/>
      <c r="AN2692" s="21"/>
      <c r="AO2692" s="21"/>
      <c r="AP2692" s="21"/>
      <c r="AS2692" s="3">
        <f t="shared" si="4032"/>
        <v>-2.1664152882294729E-3</v>
      </c>
      <c r="AT2692" s="3" cm="1">
        <f t="array" ref="AT2692">AS2692-(100000000/LvacE($A2692)-$E2692)</f>
        <v>-4.2523868614807725E-5</v>
      </c>
      <c r="BB2692"/>
      <c r="BC2692"/>
      <c r="BD2692"/>
      <c r="BE2692"/>
      <c r="BF2692"/>
      <c r="BG2692"/>
      <c r="BH2692"/>
      <c r="BI2692"/>
      <c r="BJ2692"/>
      <c r="BN2692" s="16" cm="1">
        <f t="array" ref="BN2692">$C2692*EXP(poly_from_str(100000000/$E2692,BN$4342))</f>
        <v>0</v>
      </c>
      <c r="BO2692" s="16"/>
      <c r="BY2692" t="e">
        <v>#N/A</v>
      </c>
    </row>
    <row r="2693" spans="1:77" hidden="1" x14ac:dyDescent="0.25">
      <c r="A2693" t="s">
        <v>3399</v>
      </c>
      <c r="B2693" s="2" t="str">
        <f t="shared" si="4024"/>
        <v/>
      </c>
      <c r="C2693">
        <v>1</v>
      </c>
      <c r="E2693">
        <v>35553.24</v>
      </c>
      <c r="R2693">
        <v>26</v>
      </c>
      <c r="S2693" t="s">
        <v>22</v>
      </c>
      <c r="AA2693" s="10">
        <f t="shared" si="4026"/>
        <v>2811.855</v>
      </c>
      <c r="AB2693" s="3" cm="1">
        <f t="array" ref="AB2693">100000000/Lvac(AA2693)</f>
        <v>35553.240085973695</v>
      </c>
      <c r="AC2693" s="28">
        <f t="shared" si="4027"/>
        <v>3.5563711500059572E-7</v>
      </c>
      <c r="AD2693" s="28">
        <f t="shared" si="4028"/>
        <v>2.812683169190297E-7</v>
      </c>
      <c r="AE2693" s="21">
        <f t="shared" si="4029"/>
        <v>35553.240033083086</v>
      </c>
      <c r="AF2693" s="10" cm="1">
        <f t="array" ref="AF2693">Lair(100000000/AE2693)</f>
        <v>2811.8550041832518</v>
      </c>
      <c r="AG2693" s="10">
        <f t="shared" si="4030"/>
        <v>1.1322025866549609E-2</v>
      </c>
      <c r="AH2693" s="10" t="b">
        <f t="shared" si="4025"/>
        <v>1</v>
      </c>
      <c r="AI2693" s="10">
        <f t="shared" si="4031"/>
        <v>2811.855</v>
      </c>
      <c r="AJ2693">
        <v>3.0000000000000001E-3</v>
      </c>
      <c r="AK2693" s="3" cm="1">
        <f t="array" ref="AK2693">100000000/Lvac($AA2693)</f>
        <v>35553.240085973695</v>
      </c>
      <c r="AL2693" s="21">
        <f t="shared" si="4023"/>
        <v>3.793215519929765E-2</v>
      </c>
      <c r="AM2693" s="21"/>
      <c r="AN2693" s="21"/>
      <c r="AO2693" s="21"/>
      <c r="AP2693" s="21"/>
      <c r="AS2693" s="3">
        <f t="shared" si="4032"/>
        <v>8.5973697423469275E-5</v>
      </c>
      <c r="AT2693" s="3" cm="1">
        <f t="array" ref="AT2693">AS2693-(100000000/LvacE($A2693)-$E2693)</f>
        <v>-4.2477207898627967E-5</v>
      </c>
      <c r="BB2693"/>
      <c r="BC2693"/>
      <c r="BD2693"/>
      <c r="BE2693"/>
      <c r="BF2693"/>
      <c r="BG2693"/>
      <c r="BH2693"/>
      <c r="BI2693"/>
      <c r="BJ2693"/>
      <c r="BN2693" s="16" cm="1">
        <f t="array" ref="BN2693">$C2693*EXP(poly_from_str(100000000/$E2693,BN$4342))</f>
        <v>1.1449634259382355</v>
      </c>
      <c r="BO2693" s="16"/>
      <c r="BY2693">
        <v>1156</v>
      </c>
    </row>
    <row r="2694" spans="1:77" hidden="1" x14ac:dyDescent="0.25">
      <c r="A2694" t="s">
        <v>3400</v>
      </c>
      <c r="B2694" s="2" t="str">
        <f t="shared" si="4024"/>
        <v/>
      </c>
      <c r="C2694">
        <v>6</v>
      </c>
      <c r="E2694">
        <v>35598.160000000003</v>
      </c>
      <c r="F2694">
        <v>31254</v>
      </c>
      <c r="G2694" t="s">
        <v>5</v>
      </c>
      <c r="H2694" s="5" t="s">
        <v>8</v>
      </c>
      <c r="I2694">
        <v>66852</v>
      </c>
      <c r="J2694" t="s">
        <v>3</v>
      </c>
      <c r="K2694" s="5" t="s">
        <v>8</v>
      </c>
      <c r="L2694">
        <v>31254.71</v>
      </c>
      <c r="M2694" t="str">
        <f t="shared" ref="M2694:M2699" si="4033">$G2694&amp;""</f>
        <v>e</v>
      </c>
      <c r="N2694" t="str">
        <f t="shared" ref="N2694:N2699" si="4034">$H2694&amp;""</f>
        <v>7/2</v>
      </c>
      <c r="O2694">
        <v>66852.87</v>
      </c>
      <c r="P2694" t="str">
        <f t="shared" ref="P2694:P2699" si="4035">$J2694&amp;""</f>
        <v>o</v>
      </c>
      <c r="Q2694" t="str">
        <f t="shared" ref="Q2694:Q2699" si="4036">$K2694&amp;""</f>
        <v>7/2</v>
      </c>
      <c r="R2694">
        <v>26</v>
      </c>
      <c r="AA2694" s="10">
        <f t="shared" si="4026"/>
        <v>2808.3069999999998</v>
      </c>
      <c r="AB2694" s="3" cm="1">
        <f t="array" ref="AB2694">100000000/Lvac(AA2694)</f>
        <v>35598.155607720742</v>
      </c>
      <c r="AC2694" s="28">
        <f t="shared" si="4027"/>
        <v>3.5608642502404479E-7</v>
      </c>
      <c r="AD2694" s="28">
        <f t="shared" si="4028"/>
        <v>2.8091343018431945E-7</v>
      </c>
      <c r="AE2694" s="21">
        <f t="shared" si="4029"/>
        <v>35598.158315078152</v>
      </c>
      <c r="AF2694" s="10" cm="1">
        <f t="array" ref="AF2694">Lair(100000000/AE2694)</f>
        <v>2808.3067864082705</v>
      </c>
      <c r="AG2694" s="10">
        <f t="shared" si="4030"/>
        <v>1.1338009983901467E-2</v>
      </c>
      <c r="AH2694" s="10" t="b">
        <f t="shared" si="4025"/>
        <v>1</v>
      </c>
      <c r="AI2694" s="10">
        <f t="shared" ref="AI2694:AI2699" si="4037">$AF2694</f>
        <v>2808.3067864082705</v>
      </c>
      <c r="AJ2694">
        <v>3.0000000000000001E-3</v>
      </c>
      <c r="AK2694" s="3" cm="1">
        <f t="array" ref="AK2694">100000000/Lvac($AA2694)</f>
        <v>35598.155607720742</v>
      </c>
      <c r="AL2694" s="21">
        <f t="shared" si="4023"/>
        <v>3.8028062795713552E-2</v>
      </c>
      <c r="AM2694" s="10" cm="1">
        <f t="array" ref="AM2694">Lvac($AI2694)-$BA2694</f>
        <v>1.3296112456373521E-4</v>
      </c>
      <c r="AN2694" s="10">
        <f t="shared" ref="AN2694:AN2699" si="4038">$AK2694-($AX2694-$AW2694)</f>
        <v>-4.3922792538069189E-3</v>
      </c>
      <c r="AO2694" s="3">
        <f t="shared" ref="AO2694:AO2699" si="4039">AM2694/AJ2694</f>
        <v>4.4320374854578404E-2</v>
      </c>
      <c r="AP2694" s="3">
        <v>0.11553501932818713</v>
      </c>
      <c r="AS2694" s="3">
        <f t="shared" si="4032"/>
        <v>-4.3922792610828765E-3</v>
      </c>
      <c r="AT2694" s="3" cm="1">
        <f t="array" ref="AT2694">AS2694-(100000000/LvacE($A2694)-$E2694)</f>
        <v>-4.2150604713242501E-5</v>
      </c>
      <c r="AU2694" t="s">
        <v>4730</v>
      </c>
      <c r="AV2694" t="s">
        <v>4825</v>
      </c>
      <c r="AW2694" s="3">
        <v>31254.71</v>
      </c>
      <c r="AX2694" s="3">
        <v>66852.87</v>
      </c>
      <c r="AY2694" s="3"/>
      <c r="AZ2694" s="10" cm="1">
        <f t="array" ref="AZ2694">Lair(100000000/($AX2694-$AW2694))</f>
        <v>2808.3066534796349</v>
      </c>
      <c r="BA2694" s="10">
        <f t="shared" ref="BA2694:BA2699" si="4040">100000000/($AX2694-$AW2694)</f>
        <v>2809.1339552381364</v>
      </c>
      <c r="BB2694" s="12">
        <v>9370000</v>
      </c>
      <c r="BC2694" s="3">
        <v>5.0999999999999997E-2</v>
      </c>
      <c r="BD2694" s="12" cm="1">
        <f t="array" ref="BD2694">SfromgA($BB2694,$BA2694,"")</f>
        <v>0.10251568044537766</v>
      </c>
      <c r="BE2694" s="29">
        <f t="shared" ref="BE2694:BE2699" si="4041">(10^MAX(0.05, -0.312925054856973*((LN($BD2694))^(1/3)) + 0.454808404431693)-1)*100</f>
        <v>635.41835275731455</v>
      </c>
      <c r="BG2694" s="3"/>
      <c r="BH2694" s="3"/>
      <c r="BI2694" s="12">
        <f t="shared" ref="BI2694:BI2699" si="4042">IF($BB2694="",$BF2694,$BB2694)</f>
        <v>9370000</v>
      </c>
      <c r="BJ2694" s="29">
        <f t="shared" ref="BJ2694:BJ2699" si="4043">IF($BB2694="",$BH2694,$BE2694)</f>
        <v>635.41835275731455</v>
      </c>
      <c r="BK2694" s="3">
        <f t="shared" ref="BK2694:BK2696" si="4044">LN(BN2694*100000000/($AX2694-$AW2694)/$BI2694)</f>
        <v>-6.202373348023535</v>
      </c>
      <c r="BL2694" s="13">
        <f t="shared" ref="BL2694:BL2699" si="4045">EXP(BK$4341*$AX2694+BK$4342)*$BI2694/(100000000/($AX2694-$AW2694))</f>
        <v>2.3323326569519329</v>
      </c>
      <c r="BM2694" s="3">
        <f t="shared" ref="BM2694:BM2696" si="4046">LN(BL2694/$C2694)</f>
        <v>-0.94489056213447664</v>
      </c>
      <c r="BN2694" s="16" cm="1">
        <f t="array" ref="BN2694">$C2694*EXP(poly_from_str(100000000/$E2694,BN$4342))</f>
        <v>6.7532157061308737</v>
      </c>
      <c r="BO2694" s="3">
        <f t="shared" ref="BO2694:BO2699" si="4047">LN($C2694)</f>
        <v>1.791759469228055</v>
      </c>
      <c r="BP2694" s="13">
        <f t="shared" ref="BP2694:BP2698" si="4048">LN(BL2694/BN2694)</f>
        <v>-1.0631498852562531</v>
      </c>
      <c r="BY2694">
        <v>6831</v>
      </c>
    </row>
    <row r="2695" spans="1:77" hidden="1" x14ac:dyDescent="0.25">
      <c r="A2695" t="s">
        <v>3401</v>
      </c>
      <c r="B2695" s="2" t="str">
        <f t="shared" si="4024"/>
        <v/>
      </c>
      <c r="C2695">
        <v>4</v>
      </c>
      <c r="E2695">
        <v>35602.11</v>
      </c>
      <c r="F2695">
        <v>29263</v>
      </c>
      <c r="G2695" t="s">
        <v>5</v>
      </c>
      <c r="H2695" s="5" t="s">
        <v>15</v>
      </c>
      <c r="I2695">
        <v>64865</v>
      </c>
      <c r="J2695" t="s">
        <v>3</v>
      </c>
      <c r="K2695" s="5" t="s">
        <v>16</v>
      </c>
      <c r="L2695">
        <v>29263.08</v>
      </c>
      <c r="M2695" t="str">
        <f t="shared" si="4033"/>
        <v>e</v>
      </c>
      <c r="N2695" t="str">
        <f t="shared" si="4034"/>
        <v>13/2</v>
      </c>
      <c r="O2695">
        <v>64865.15</v>
      </c>
      <c r="P2695" t="str">
        <f t="shared" si="4035"/>
        <v>o</v>
      </c>
      <c r="Q2695" t="str">
        <f t="shared" si="4036"/>
        <v>11/2</v>
      </c>
      <c r="R2695">
        <v>26</v>
      </c>
      <c r="AA2695" s="10">
        <f t="shared" si="4026"/>
        <v>2807.9949999999999</v>
      </c>
      <c r="AB2695" s="3" cm="1">
        <f t="array" ref="AB2695">100000000/Lvac(AA2695)</f>
        <v>35602.110766921964</v>
      </c>
      <c r="AC2695" s="28">
        <f t="shared" si="4027"/>
        <v>3.5612599025283167E-7</v>
      </c>
      <c r="AD2695" s="28">
        <f t="shared" si="4028"/>
        <v>2.808822225588667E-7</v>
      </c>
      <c r="AE2695" s="21">
        <f t="shared" si="4029"/>
        <v>35602.110294118276</v>
      </c>
      <c r="AF2695" s="10" cm="1">
        <f t="array" ref="AF2695">Lair(100000000/AE2695)</f>
        <v>2807.9950372926492</v>
      </c>
      <c r="AG2695" s="10">
        <f t="shared" si="4030"/>
        <v>1.1339418475980544E-2</v>
      </c>
      <c r="AH2695" s="10" t="b">
        <f t="shared" si="4025"/>
        <v>1</v>
      </c>
      <c r="AI2695" s="10">
        <f t="shared" si="4037"/>
        <v>2807.9950372926492</v>
      </c>
      <c r="AJ2695">
        <v>3.0000000000000001E-3</v>
      </c>
      <c r="AK2695" s="3" cm="1">
        <f t="array" ref="AK2695">100000000/Lvac($AA2695)</f>
        <v>35602.110766921964</v>
      </c>
      <c r="AL2695" s="21">
        <f t="shared" si="4023"/>
        <v>3.8036510350724861E-2</v>
      </c>
      <c r="AM2695" s="10" cm="1">
        <f t="array" ref="AM2695">Lvac($AI2695)-$BA2695</f>
        <v>-3.1790010098120547E-3</v>
      </c>
      <c r="AN2695" s="10">
        <f t="shared" si="4038"/>
        <v>4.0766921963950153E-2</v>
      </c>
      <c r="AO2695" s="3">
        <f t="shared" si="4039"/>
        <v>-1.059667003270685</v>
      </c>
      <c r="AP2695" s="3">
        <v>-1.0721009245268458</v>
      </c>
      <c r="AS2695" s="3">
        <f t="shared" si="4032"/>
        <v>7.6692196307703853E-4</v>
      </c>
      <c r="AT2695" s="3" cm="1">
        <f t="array" ref="AT2695">AS2695-(100000000/LvacE($A2695)-$E2695)</f>
        <v>-4.212161002214998E-5</v>
      </c>
      <c r="AU2695" t="s">
        <v>4694</v>
      </c>
      <c r="AV2695" t="s">
        <v>4891</v>
      </c>
      <c r="AW2695" s="3">
        <v>29263.08</v>
      </c>
      <c r="AX2695" s="3">
        <v>64865.15</v>
      </c>
      <c r="AY2695" s="3"/>
      <c r="AZ2695" s="10" cm="1">
        <f t="array" ref="AZ2695">Lair(100000000/($AX2695-$AW2695))</f>
        <v>2807.9982155168973</v>
      </c>
      <c r="BA2695" s="10">
        <f t="shared" si="4040"/>
        <v>2808.8254418914407</v>
      </c>
      <c r="BB2695" s="12">
        <v>9680000</v>
      </c>
      <c r="BC2695" s="3">
        <v>6.6000000000000003E-2</v>
      </c>
      <c r="BD2695" s="12" cm="1">
        <f t="array" ref="BD2695">SfromgA($BB2695,$BA2695,"")</f>
        <v>0.10587245115157838</v>
      </c>
      <c r="BE2695" s="29">
        <f t="shared" si="4041"/>
        <v>632.12275922457991</v>
      </c>
      <c r="BG2695" s="3"/>
      <c r="BH2695" s="3"/>
      <c r="BI2695" s="12">
        <f t="shared" si="4042"/>
        <v>9680000</v>
      </c>
      <c r="BJ2695" s="29">
        <f t="shared" si="4043"/>
        <v>632.12275922457991</v>
      </c>
      <c r="BK2695" s="3">
        <f t="shared" si="4044"/>
        <v>-6.6420133912305461</v>
      </c>
      <c r="BL2695" s="13">
        <f t="shared" si="4045"/>
        <v>2.8026203394770066</v>
      </c>
      <c r="BM2695" s="3">
        <f t="shared" si="4046"/>
        <v>-0.35573954603229102</v>
      </c>
      <c r="BN2695" s="16" cm="1">
        <f t="array" ref="BN2695">$C2695*EXP(poly_from_str(100000000/$E2695,BN$4342))</f>
        <v>4.4953223811084415</v>
      </c>
      <c r="BO2695" s="3">
        <f t="shared" si="4047"/>
        <v>1.3862943611198906</v>
      </c>
      <c r="BP2695" s="13">
        <f t="shared" si="4048"/>
        <v>-0.47248257019936951</v>
      </c>
      <c r="BY2695">
        <v>4548</v>
      </c>
    </row>
    <row r="2696" spans="1:77" hidden="1" x14ac:dyDescent="0.25">
      <c r="A2696" t="s">
        <v>3402</v>
      </c>
      <c r="B2696" s="2">
        <f t="shared" si="4024"/>
        <v>1</v>
      </c>
      <c r="C2696">
        <v>7</v>
      </c>
      <c r="D2696" t="s">
        <v>736</v>
      </c>
      <c r="E2696">
        <v>35631.71</v>
      </c>
      <c r="F2696">
        <v>24788</v>
      </c>
      <c r="G2696" t="s">
        <v>5</v>
      </c>
      <c r="H2696" s="5" t="s">
        <v>4</v>
      </c>
      <c r="I2696">
        <v>60419</v>
      </c>
      <c r="J2696" t="s">
        <v>3</v>
      </c>
      <c r="K2696" s="5" t="s">
        <v>16</v>
      </c>
      <c r="L2696">
        <v>24788.02</v>
      </c>
      <c r="M2696" t="str">
        <f t="shared" si="4033"/>
        <v>e</v>
      </c>
      <c r="N2696" t="str">
        <f t="shared" si="4034"/>
        <v>9/2</v>
      </c>
      <c r="O2696">
        <v>60419.73</v>
      </c>
      <c r="P2696" t="str">
        <f t="shared" si="4035"/>
        <v>o</v>
      </c>
      <c r="Q2696" t="str">
        <f t="shared" si="4036"/>
        <v>11/2</v>
      </c>
      <c r="R2696">
        <v>26</v>
      </c>
      <c r="AA2696" s="10">
        <f t="shared" si="4026"/>
        <v>2805.6619999999998</v>
      </c>
      <c r="AB2696" s="3" cm="1">
        <f t="array" ref="AB2696">100000000/Lvac(AA2696)</f>
        <v>35631.713602249401</v>
      </c>
      <c r="AC2696" s="28">
        <f t="shared" si="4027"/>
        <v>3.564221206973613E-7</v>
      </c>
      <c r="AD2696" s="28">
        <f t="shared" si="4028"/>
        <v>2.8064886554792886E-7</v>
      </c>
      <c r="AE2696" s="21">
        <f t="shared" si="4029"/>
        <v>35631.711378649612</v>
      </c>
      <c r="AF2696" s="10" cm="1">
        <f t="array" ref="AF2696">Lair(100000000/AE2696)</f>
        <v>2805.6621750963659</v>
      </c>
      <c r="AG2696" s="10">
        <f t="shared" si="4030"/>
        <v>1.1349965463097373E-2</v>
      </c>
      <c r="AH2696" s="10" t="b">
        <f t="shared" si="4025"/>
        <v>1</v>
      </c>
      <c r="AI2696" s="10">
        <f t="shared" si="4037"/>
        <v>2805.6621750963659</v>
      </c>
      <c r="AJ2696">
        <v>7.0000000000000001E-3</v>
      </c>
      <c r="AK2696" s="3" cm="1">
        <f t="array" ref="AK2696">100000000/Lvac($AA2696)</f>
        <v>35631.713602249401</v>
      </c>
      <c r="AL2696" s="21">
        <f t="shared" si="4023"/>
        <v>8.8899510935303155E-2</v>
      </c>
      <c r="AM2696" s="10" cm="1">
        <f t="array" ref="AM2696">Lvac($AI2696)-$BA2696</f>
        <v>-1.0858767973331851E-4</v>
      </c>
      <c r="AN2696" s="10">
        <f t="shared" si="4038"/>
        <v>3.6022493950440548E-3</v>
      </c>
      <c r="AO2696" s="3">
        <f t="shared" si="4039"/>
        <v>-1.5512525676188358E-2</v>
      </c>
      <c r="AP2696" s="3">
        <v>-4.0532404000259703E-2</v>
      </c>
      <c r="AS2696" s="3">
        <f t="shared" si="4032"/>
        <v>3.6022494023200125E-3</v>
      </c>
      <c r="AT2696" s="3" cm="1">
        <f t="array" ref="AT2696">AS2696-(100000000/LvacE($A2696)-$E2696)</f>
        <v>-4.1903396777343005E-5</v>
      </c>
      <c r="AU2696" t="s">
        <v>4700</v>
      </c>
      <c r="AV2696" t="s">
        <v>4844</v>
      </c>
      <c r="AW2696" s="3">
        <v>24788.02</v>
      </c>
      <c r="AX2696" s="3">
        <v>60419.73</v>
      </c>
      <c r="AY2696" s="3"/>
      <c r="AZ2696" s="10" cm="1">
        <f t="array" ref="AZ2696">Lair(100000000/($AX2696-$AW2696))</f>
        <v>2805.6622836575207</v>
      </c>
      <c r="BA2696" s="10">
        <f t="shared" si="4040"/>
        <v>2806.4889392061168</v>
      </c>
      <c r="BB2696" s="12">
        <v>13700000</v>
      </c>
      <c r="BC2696" s="3">
        <v>7.4999999999999997E-2</v>
      </c>
      <c r="BD2696" s="12" cm="1">
        <f t="array" ref="BD2696">SfromgA($BB2696,$BA2696,"")</f>
        <v>0.14946652304172348</v>
      </c>
      <c r="BE2696" s="29">
        <f t="shared" si="4041"/>
        <v>595.71603635243935</v>
      </c>
      <c r="BG2696" s="3"/>
      <c r="BH2696" s="3"/>
      <c r="BI2696" s="12">
        <f t="shared" si="4042"/>
        <v>13700000</v>
      </c>
      <c r="BJ2696" s="29">
        <f t="shared" si="4043"/>
        <v>595.71603635243935</v>
      </c>
      <c r="BK2696" s="3">
        <f t="shared" si="4044"/>
        <v>-6.4419851582161431</v>
      </c>
      <c r="BL2696" s="13">
        <f t="shared" si="4045"/>
        <v>5.564931261048768</v>
      </c>
      <c r="BM2696" s="3">
        <f t="shared" si="4046"/>
        <v>-0.22942551641689185</v>
      </c>
      <c r="BN2696" s="16" cm="1">
        <f t="array" ref="BN2696">$C2696*EXP(poly_from_str(100000000/$E2696,BN$4342))</f>
        <v>7.7774750307849256</v>
      </c>
      <c r="BO2696" s="3">
        <f t="shared" si="4047"/>
        <v>1.9459101490553132</v>
      </c>
      <c r="BP2696" s="13">
        <f t="shared" si="4048"/>
        <v>-0.334747106703769</v>
      </c>
      <c r="BY2696">
        <v>7879</v>
      </c>
    </row>
    <row r="2697" spans="1:77" hidden="1" x14ac:dyDescent="0.25">
      <c r="A2697" t="s">
        <v>3402</v>
      </c>
      <c r="B2697" s="2">
        <f t="shared" si="4024"/>
        <v>2</v>
      </c>
      <c r="C2697">
        <v>7</v>
      </c>
      <c r="D2697" t="s">
        <v>736</v>
      </c>
      <c r="E2697">
        <v>35631.71</v>
      </c>
      <c r="F2697">
        <v>66852</v>
      </c>
      <c r="G2697" t="s">
        <v>3</v>
      </c>
      <c r="H2697" s="5" t="s">
        <v>8</v>
      </c>
      <c r="I2697">
        <v>102484</v>
      </c>
      <c r="J2697" t="s">
        <v>5</v>
      </c>
      <c r="K2697" s="5" t="s">
        <v>4</v>
      </c>
      <c r="L2697">
        <v>66852.87</v>
      </c>
      <c r="M2697" t="str">
        <f t="shared" si="4033"/>
        <v>o</v>
      </c>
      <c r="N2697" t="str">
        <f t="shared" si="4034"/>
        <v>7/2</v>
      </c>
      <c r="O2697">
        <v>102484.66</v>
      </c>
      <c r="P2697" t="str">
        <f t="shared" si="4035"/>
        <v>e</v>
      </c>
      <c r="Q2697" t="str">
        <f t="shared" si="4036"/>
        <v>9/2</v>
      </c>
      <c r="R2697">
        <v>26</v>
      </c>
      <c r="AA2697" s="10">
        <f t="shared" si="4026"/>
        <v>2805.6619999999998</v>
      </c>
      <c r="AB2697" s="3" cm="1">
        <f t="array" ref="AB2697">100000000/Lvac(AA2697)</f>
        <v>35631.713602249401</v>
      </c>
      <c r="AC2697" s="28">
        <f t="shared" si="4027"/>
        <v>3.564221206973613E-7</v>
      </c>
      <c r="AD2697" s="28">
        <f t="shared" si="4028"/>
        <v>2.8064886554792886E-7</v>
      </c>
      <c r="AE2697" s="21">
        <f t="shared" si="4029"/>
        <v>35631.711378649612</v>
      </c>
      <c r="AF2697" s="10" cm="1">
        <f t="array" ref="AF2697">Lair(100000000/AE2697)</f>
        <v>2805.6621750963659</v>
      </c>
      <c r="AG2697" s="10">
        <f t="shared" si="4030"/>
        <v>1.1349965463097373E-2</v>
      </c>
      <c r="AH2697" s="10" t="b">
        <f t="shared" si="4025"/>
        <v>1</v>
      </c>
      <c r="AI2697" s="10">
        <f t="shared" si="4037"/>
        <v>2805.6621750963659</v>
      </c>
      <c r="AJ2697">
        <v>7.0000000000000001E-3</v>
      </c>
      <c r="AK2697" s="3" cm="1">
        <f t="array" ref="AK2697">100000000/Lvac($AA2697)</f>
        <v>35631.713602249401</v>
      </c>
      <c r="AL2697" s="21">
        <f t="shared" si="4023"/>
        <v>8.8899510935303155E-2</v>
      </c>
      <c r="AM2697" s="10" cm="1">
        <f t="array" ref="AM2697">Lvac($AI2697)-$BA2697</f>
        <v>6.192502306021197E-3</v>
      </c>
      <c r="AN2697" s="10">
        <f t="shared" si="4038"/>
        <v>-7.6397750606702175E-2</v>
      </c>
      <c r="AO2697" s="3">
        <f t="shared" si="4039"/>
        <v>0.88464318657445673</v>
      </c>
      <c r="AP2697" s="3">
        <v>0.85962330825038535</v>
      </c>
      <c r="AS2697" s="3">
        <f t="shared" si="4032"/>
        <v>3.6022494023200125E-3</v>
      </c>
      <c r="AT2697" s="3" cm="1">
        <f t="array" ref="AT2697">AS2697-(100000000/LvacE($A2697)-$E2697)</f>
        <v>-4.1903396777343005E-5</v>
      </c>
      <c r="AU2697" t="s">
        <v>4825</v>
      </c>
      <c r="AV2697" t="s">
        <v>4827</v>
      </c>
      <c r="AW2697" s="3">
        <v>66852.87</v>
      </c>
      <c r="AX2697" s="3">
        <v>102484.66</v>
      </c>
      <c r="AY2697" s="3"/>
      <c r="AZ2697" s="10" cm="1">
        <f t="array" ref="AZ2697">Lair(100000000/($AX2697-$AW2697))</f>
        <v>2805.6559841067283</v>
      </c>
      <c r="BA2697" s="10">
        <f t="shared" si="4040"/>
        <v>2806.4826381161311</v>
      </c>
      <c r="BB2697" s="15">
        <v>6460000</v>
      </c>
      <c r="BC2697" s="3">
        <v>0.21199999999999999</v>
      </c>
      <c r="BD2697" s="12" cm="1">
        <f t="array" ref="BD2697">SfromgA($BB2697,$BA2697,"")</f>
        <v>7.0477900388365322E-2</v>
      </c>
      <c r="BE2697" s="29">
        <f t="shared" si="4041"/>
        <v>672.63867457266463</v>
      </c>
      <c r="BG2697" s="3"/>
      <c r="BH2697" s="3"/>
      <c r="BI2697" s="12">
        <f t="shared" si="4042"/>
        <v>6460000</v>
      </c>
      <c r="BJ2697" s="29">
        <f t="shared" si="4043"/>
        <v>672.63867457266463</v>
      </c>
      <c r="BK2697" s="14"/>
      <c r="BL2697" s="13">
        <f t="shared" si="4045"/>
        <v>0.1073801969772171</v>
      </c>
      <c r="BM2697" s="14"/>
      <c r="BN2697" s="16" cm="1">
        <f t="array" ref="BN2697">$C2697*EXP(poly_from_str(100000000/$E2697,BN$4342))</f>
        <v>7.7774750307849256</v>
      </c>
      <c r="BO2697" s="3">
        <f t="shared" si="4047"/>
        <v>1.9459101490553132</v>
      </c>
      <c r="BP2697" s="17"/>
      <c r="BY2697">
        <v>7879</v>
      </c>
    </row>
    <row r="2698" spans="1:77" hidden="1" x14ac:dyDescent="0.25">
      <c r="A2698" t="s">
        <v>3403</v>
      </c>
      <c r="B2698" s="2" t="str">
        <f t="shared" si="4024"/>
        <v/>
      </c>
      <c r="C2698">
        <v>2</v>
      </c>
      <c r="E2698">
        <v>35646.449999999997</v>
      </c>
      <c r="F2698">
        <v>22527</v>
      </c>
      <c r="G2698" t="s">
        <v>5</v>
      </c>
      <c r="H2698" s="5" t="s">
        <v>8</v>
      </c>
      <c r="I2698">
        <v>58174</v>
      </c>
      <c r="J2698" t="s">
        <v>3</v>
      </c>
      <c r="K2698" s="5" t="s">
        <v>4</v>
      </c>
      <c r="L2698">
        <v>22527.7</v>
      </c>
      <c r="M2698" t="str">
        <f t="shared" si="4033"/>
        <v>e</v>
      </c>
      <c r="N2698" t="str">
        <f t="shared" si="4034"/>
        <v>7/2</v>
      </c>
      <c r="O2698">
        <v>58174.15</v>
      </c>
      <c r="P2698" t="str">
        <f t="shared" si="4035"/>
        <v>o</v>
      </c>
      <c r="Q2698" t="str">
        <f t="shared" si="4036"/>
        <v>9/2</v>
      </c>
      <c r="R2698">
        <v>26</v>
      </c>
      <c r="AA2698" s="10">
        <f t="shared" si="4026"/>
        <v>2804.502</v>
      </c>
      <c r="AB2698" s="3" cm="1">
        <f t="array" ref="AB2698">100000000/Lvac(AA2698)</f>
        <v>35646.450873828602</v>
      </c>
      <c r="AC2698" s="28">
        <f t="shared" si="4027"/>
        <v>3.565695442542027E-7</v>
      </c>
      <c r="AD2698" s="28">
        <f t="shared" si="4028"/>
        <v>2.8053283720713794E-7</v>
      </c>
      <c r="AE2698" s="21">
        <f t="shared" si="4029"/>
        <v>35646.450334089488</v>
      </c>
      <c r="AF2698" s="10" cm="1">
        <f t="array" ref="AF2698">Lair(100000000/AE2698)</f>
        <v>2804.502042466378</v>
      </c>
      <c r="AG2698" s="10">
        <f t="shared" si="4030"/>
        <v>1.1355219371180445E-2</v>
      </c>
      <c r="AH2698" s="10" t="b">
        <f t="shared" si="4025"/>
        <v>1</v>
      </c>
      <c r="AI2698" s="10">
        <f t="shared" si="4037"/>
        <v>2804.502042466378</v>
      </c>
      <c r="AJ2698">
        <v>3.0000000000000001E-3</v>
      </c>
      <c r="AK2698" s="3" cm="1">
        <f t="array" ref="AK2698">100000000/Lvac($AA2698)</f>
        <v>35646.450873828602</v>
      </c>
      <c r="AL2698" s="21">
        <f t="shared" si="4023"/>
        <v>3.8131315649690016E-2</v>
      </c>
      <c r="AM2698" s="10" cm="1">
        <f t="array" ref="AM2698">Lvac($AI2698)-$BA2698</f>
        <v>-2.6292400889360579E-5</v>
      </c>
      <c r="AN2698" s="10">
        <f t="shared" si="4038"/>
        <v>8.7382860510842875E-4</v>
      </c>
      <c r="AO2698" s="3">
        <f t="shared" si="4039"/>
        <v>-8.7641336297868602E-3</v>
      </c>
      <c r="AP2698" s="3">
        <v>-2.2923051195296768E-2</v>
      </c>
      <c r="AS2698" s="3">
        <f t="shared" si="4032"/>
        <v>8.7382860510842875E-4</v>
      </c>
      <c r="AT2698" s="3" cm="1">
        <f t="array" ref="AT2698">AS2698-(100000000/LvacE($A2698)-$E2698)</f>
        <v>-4.1793980926740915E-5</v>
      </c>
      <c r="AU2698" t="s">
        <v>4794</v>
      </c>
      <c r="AV2698" t="s">
        <v>4693</v>
      </c>
      <c r="AW2698" s="3">
        <v>22527.7</v>
      </c>
      <c r="AX2698" s="3">
        <v>58174.15</v>
      </c>
      <c r="AY2698" s="3"/>
      <c r="AZ2698" s="10" cm="1">
        <f t="array" ref="AZ2698">Lair(100000000/($AX2698-$AW2698))</f>
        <v>2804.5020687523574</v>
      </c>
      <c r="BA2698" s="10">
        <f t="shared" si="4040"/>
        <v>2805.3284408405329</v>
      </c>
      <c r="BB2698" s="12">
        <v>6840000</v>
      </c>
      <c r="BC2698" s="3">
        <v>4.8000000000000001E-2</v>
      </c>
      <c r="BD2698" s="12" cm="1">
        <f t="array" ref="BD2698">SfromgA($BB2698,$BA2698,"")</f>
        <v>7.4531627658516966E-2</v>
      </c>
      <c r="BE2698" s="29">
        <f t="shared" si="4041"/>
        <v>667.20334717911533</v>
      </c>
      <c r="BG2698" s="3"/>
      <c r="BH2698" s="3"/>
      <c r="BI2698" s="12">
        <f t="shared" si="4042"/>
        <v>6840000</v>
      </c>
      <c r="BJ2698" s="29">
        <f t="shared" si="4043"/>
        <v>667.20334717911533</v>
      </c>
      <c r="BK2698" s="3">
        <f t="shared" ref="BK2698:BK2699" si="4049">LN(BN2698*100000000/($AX2698-$AW2698)/$BI2698)</f>
        <v>-7.0062798249716405</v>
      </c>
      <c r="BL2698" s="13">
        <f t="shared" si="4045"/>
        <v>3.2966593473495651</v>
      </c>
      <c r="BM2698" s="3">
        <f t="shared" ref="BM2698:BM2699" si="4050">LN(BL2698/$C2698)</f>
        <v>0.49976245618657783</v>
      </c>
      <c r="BN2698" s="16" cm="1">
        <f t="array" ref="BN2698">$C2698*EXP(poly_from_str(100000000/$E2698,BN$4342))</f>
        <v>2.2094476724291305</v>
      </c>
      <c r="BO2698" s="3">
        <f t="shared" si="4047"/>
        <v>0.69314718055994529</v>
      </c>
      <c r="BP2698" s="13">
        <f t="shared" si="4048"/>
        <v>0.40016707443033256</v>
      </c>
      <c r="BR2698" s="12">
        <v>46290000</v>
      </c>
      <c r="BS2698" s="3">
        <f>LN(BV2698*100000000/($AX2698-$AW2698)/$BR2698)</f>
        <v>-8.880301675821908</v>
      </c>
      <c r="BT2698" s="13">
        <f>EXP(BS$4338*$AX2698+BS$4336)*$BR2698/(100000000/($AX2698-$AW2698))</f>
        <v>16.9213721089633</v>
      </c>
      <c r="BU2698" s="3">
        <f>LN(BT2698/$BN2698)</f>
        <v>2.035834882484314</v>
      </c>
      <c r="BV2698" s="3" cm="1">
        <f t="array" ref="BV2698">$BN2698*EXP(poly_from_str(100000000/$E2698,BV$4341))</f>
        <v>2.2952893979210036</v>
      </c>
      <c r="BW2698" s="12" t="s">
        <v>14</v>
      </c>
      <c r="BX2698" s="3">
        <f>LN(BT2698/BV2698)</f>
        <v>1.9977185099258616</v>
      </c>
      <c r="BY2698">
        <v>2240</v>
      </c>
    </row>
    <row r="2699" spans="1:77" hidden="1" x14ac:dyDescent="0.25">
      <c r="A2699" t="s">
        <v>3404</v>
      </c>
      <c r="B2699" s="2" t="str">
        <f t="shared" si="4024"/>
        <v/>
      </c>
      <c r="C2699">
        <v>3</v>
      </c>
      <c r="E2699">
        <v>35664.410000000003</v>
      </c>
      <c r="F2699">
        <v>48745</v>
      </c>
      <c r="G2699" t="s">
        <v>5</v>
      </c>
      <c r="H2699" s="5" t="s">
        <v>18</v>
      </c>
      <c r="I2699">
        <v>84409</v>
      </c>
      <c r="J2699" t="s">
        <v>3</v>
      </c>
      <c r="K2699" s="5" t="s">
        <v>19</v>
      </c>
      <c r="L2699">
        <v>48745.48</v>
      </c>
      <c r="M2699" t="str">
        <f t="shared" si="4033"/>
        <v>e</v>
      </c>
      <c r="N2699" t="str">
        <f t="shared" si="4034"/>
        <v>5/2</v>
      </c>
      <c r="O2699">
        <v>84409.93</v>
      </c>
      <c r="P2699" t="str">
        <f t="shared" si="4035"/>
        <v>o</v>
      </c>
      <c r="Q2699" t="str">
        <f t="shared" si="4036"/>
        <v>3/2</v>
      </c>
      <c r="R2699">
        <v>26</v>
      </c>
      <c r="AA2699" s="10">
        <f t="shared" si="4026"/>
        <v>2803.09</v>
      </c>
      <c r="AB2699" s="3" cm="1">
        <f t="array" ref="AB2699">100000000/Lvac(AA2699)</f>
        <v>35664.40614903652</v>
      </c>
      <c r="AC2699" s="28">
        <f t="shared" si="4027"/>
        <v>3.5674915896385772E-7</v>
      </c>
      <c r="AD2699" s="28">
        <f t="shared" si="4028"/>
        <v>2.8039160271480229E-7</v>
      </c>
      <c r="AE2699" s="21">
        <f t="shared" si="4029"/>
        <v>35664.408529498774</v>
      </c>
      <c r="AF2699" s="10" cm="1">
        <f t="array" ref="AF2699">Lair(100000000/AE2699)</f>
        <v>2803.0898128950794</v>
      </c>
      <c r="AG2699" s="10">
        <f t="shared" si="4030"/>
        <v>1.1361623449307107E-2</v>
      </c>
      <c r="AH2699" s="10" t="b">
        <f t="shared" si="4025"/>
        <v>1</v>
      </c>
      <c r="AI2699" s="10">
        <f t="shared" si="4037"/>
        <v>2803.0898128950794</v>
      </c>
      <c r="AJ2699">
        <v>3.0000000000000001E-3</v>
      </c>
      <c r="AK2699" s="3" cm="1">
        <f t="array" ref="AK2699">100000000/Lvac($AA2699)</f>
        <v>35664.40614903652</v>
      </c>
      <c r="AL2699" s="21">
        <f t="shared" si="4023"/>
        <v>3.8169743243654804E-2</v>
      </c>
      <c r="AM2699" s="10" cm="1">
        <f t="array" ref="AM2699">Lvac($AI2699)-$BA2699</f>
        <v>3.2603838067188917E-3</v>
      </c>
      <c r="AN2699" s="10">
        <f t="shared" si="4038"/>
        <v>-4.3850963469594717E-2</v>
      </c>
      <c r="AO2699" s="3">
        <f t="shared" si="4039"/>
        <v>1.0867946022396306</v>
      </c>
      <c r="AP2699" s="3">
        <v>1.1491781431989996</v>
      </c>
      <c r="AS2699" s="3">
        <f t="shared" si="4032"/>
        <v>-3.8509634832735173E-3</v>
      </c>
      <c r="AT2699" s="3" cm="1">
        <f t="array" ref="AT2699">AS2699-(100000000/LvacE($A2699)-$E2699)</f>
        <v>-4.1659943235572428E-5</v>
      </c>
      <c r="AU2699" t="s">
        <v>4757</v>
      </c>
      <c r="AV2699" t="s">
        <v>4925</v>
      </c>
      <c r="AW2699" s="3">
        <v>48745.48</v>
      </c>
      <c r="AX2699" s="3">
        <v>84409.93</v>
      </c>
      <c r="AY2699" s="3"/>
      <c r="AZ2699" s="10" cm="1">
        <f t="array" ref="AZ2699">Lair(100000000/($AX2699-$AW2699))</f>
        <v>2803.086553307458</v>
      </c>
      <c r="BA2699" s="10">
        <f t="shared" si="4040"/>
        <v>2803.9125796135936</v>
      </c>
      <c r="BB2699" s="12">
        <v>53500000</v>
      </c>
      <c r="BC2699" s="3">
        <v>0.214</v>
      </c>
      <c r="BD2699" s="12" cm="1">
        <f t="array" ref="BD2699">SfromgA($BB2699,$BA2699,"")</f>
        <v>0.58207714755468243</v>
      </c>
      <c r="BE2699" s="29">
        <f t="shared" si="4041"/>
        <v>412.63978997090146</v>
      </c>
      <c r="BG2699" s="3"/>
      <c r="BH2699" s="3"/>
      <c r="BI2699" s="12">
        <f t="shared" si="4042"/>
        <v>53500000</v>
      </c>
      <c r="BJ2699" s="29">
        <f t="shared" si="4043"/>
        <v>412.63978997090146</v>
      </c>
      <c r="BK2699" s="3">
        <f t="shared" si="4049"/>
        <v>-8.6652252574584203</v>
      </c>
      <c r="BL2699" s="13">
        <f t="shared" si="4045"/>
        <v>3.5145439894425619</v>
      </c>
      <c r="BM2699" s="3">
        <f t="shared" si="4050"/>
        <v>0.15829749544523128</v>
      </c>
      <c r="BN2699" s="16" cm="1">
        <f t="array" ref="BN2699">$C2699*EXP(poly_from_str(100000000/$E2699,BN$4342))</f>
        <v>3.2910145258679533</v>
      </c>
      <c r="BO2699" s="3">
        <f t="shared" si="4047"/>
        <v>1.0986122886681098</v>
      </c>
      <c r="BP2699" s="13">
        <f>LN(BL2699/BN2699)</f>
        <v>6.5713900346031792E-2</v>
      </c>
      <c r="BY2699">
        <v>3339</v>
      </c>
    </row>
    <row r="2700" spans="1:77" hidden="1" x14ac:dyDescent="0.25">
      <c r="A2700" t="s">
        <v>3405</v>
      </c>
      <c r="B2700" s="2" t="str">
        <f t="shared" si="4024"/>
        <v/>
      </c>
      <c r="C2700">
        <v>0</v>
      </c>
      <c r="E2700">
        <v>35671.43</v>
      </c>
      <c r="R2700">
        <v>26</v>
      </c>
      <c r="S2700" t="s">
        <v>22</v>
      </c>
      <c r="AA2700" s="10">
        <f t="shared" si="4026"/>
        <v>2802.538</v>
      </c>
      <c r="AB2700" s="3" cm="1">
        <f t="array" ref="AB2700">100000000/Lvac(AA2700)</f>
        <v>35671.430410413464</v>
      </c>
      <c r="AC2700" s="28">
        <f t="shared" si="4027"/>
        <v>3.5681942582045276E-7</v>
      </c>
      <c r="AD2700" s="28">
        <f t="shared" si="4028"/>
        <v>2.8033638923211578E-7</v>
      </c>
      <c r="AE2700" s="21">
        <f t="shared" si="4029"/>
        <v>35671.430156641232</v>
      </c>
      <c r="AF2700" s="10" cm="1">
        <f t="array" ref="AF2700">Lair(100000000/AE2700)</f>
        <v>2802.5380199387068</v>
      </c>
      <c r="AG2700" s="10">
        <f t="shared" si="4030"/>
        <v>1.1364129658618985E-2</v>
      </c>
      <c r="AH2700" s="10" t="b">
        <f t="shared" si="4025"/>
        <v>1</v>
      </c>
      <c r="AI2700" s="10">
        <f t="shared" si="4031"/>
        <v>2802.538</v>
      </c>
      <c r="AJ2700">
        <v>3.0000000000000001E-3</v>
      </c>
      <c r="AK2700" s="3" cm="1">
        <f t="array" ref="AK2700">100000000/Lvac($AA2700)</f>
        <v>35671.430410413464</v>
      </c>
      <c r="AL2700" s="21">
        <f t="shared" si="4023"/>
        <v>3.8184777951713905E-2</v>
      </c>
      <c r="AM2700" s="21"/>
      <c r="AN2700" s="21"/>
      <c r="AO2700" s="21"/>
      <c r="AP2700" s="21"/>
      <c r="AS2700" s="3">
        <f t="shared" si="4032"/>
        <v>4.1041346412384883E-4</v>
      </c>
      <c r="AT2700" s="3" cm="1">
        <f t="array" ref="AT2700">AS2700-(100000000/LvacE($A2700)-$E2700)</f>
        <v>-4.1607294406276196E-5</v>
      </c>
      <c r="BB2700"/>
      <c r="BC2700"/>
      <c r="BD2700"/>
      <c r="BE2700"/>
      <c r="BF2700"/>
      <c r="BG2700"/>
      <c r="BH2700"/>
      <c r="BI2700"/>
      <c r="BJ2700"/>
      <c r="BN2700" s="16" cm="1">
        <f t="array" ref="BN2700">$C2700*EXP(poly_from_str(100000000/$E2700,BN$4342))</f>
        <v>0</v>
      </c>
      <c r="BO2700" s="16"/>
      <c r="BY2700" t="e">
        <v>#N/A</v>
      </c>
    </row>
    <row r="2701" spans="1:77" hidden="1" x14ac:dyDescent="0.25">
      <c r="A2701" t="s">
        <v>3406</v>
      </c>
      <c r="B2701" s="2" t="str">
        <f t="shared" si="4024"/>
        <v/>
      </c>
      <c r="C2701">
        <v>9</v>
      </c>
      <c r="D2701" t="s">
        <v>170</v>
      </c>
      <c r="E2701">
        <v>35671.79</v>
      </c>
      <c r="F2701">
        <v>33466</v>
      </c>
      <c r="G2701" t="s">
        <v>5</v>
      </c>
      <c r="H2701" s="5" t="s">
        <v>16</v>
      </c>
      <c r="I2701">
        <v>69138</v>
      </c>
      <c r="J2701" t="s">
        <v>3</v>
      </c>
      <c r="K2701" s="5" t="s">
        <v>4</v>
      </c>
      <c r="L2701">
        <v>33466.410000000003</v>
      </c>
      <c r="M2701" t="str">
        <f>$G2701&amp;""</f>
        <v>e</v>
      </c>
      <c r="N2701" t="str">
        <f>$H2701&amp;""</f>
        <v>11/2</v>
      </c>
      <c r="O2701">
        <v>69138.28</v>
      </c>
      <c r="P2701" t="str">
        <f>$J2701&amp;""</f>
        <v>o</v>
      </c>
      <c r="Q2701" t="str">
        <f>$K2701&amp;""</f>
        <v>9/2</v>
      </c>
      <c r="R2701">
        <v>26</v>
      </c>
      <c r="AA2701" s="10">
        <f t="shared" si="4026"/>
        <v>2802.51</v>
      </c>
      <c r="AB2701" s="3" cm="1">
        <f t="array" ref="AB2701">100000000/Lvac(AA2701)</f>
        <v>35671.786787259611</v>
      </c>
      <c r="AC2701" s="28">
        <f t="shared" si="4027"/>
        <v>3.5682299081894442E-7</v>
      </c>
      <c r="AD2701" s="28">
        <f t="shared" si="4028"/>
        <v>2.8033358854823494E-7</v>
      </c>
      <c r="AE2701" s="21">
        <f t="shared" si="4029"/>
        <v>35671.788773833687</v>
      </c>
      <c r="AF2701" s="10" cm="1">
        <f t="array" ref="AF2701">Lair(100000000/AE2701)</f>
        <v>2802.5098439193912</v>
      </c>
      <c r="AG2701" s="10">
        <f t="shared" si="4030"/>
        <v>1.136425682464284E-2</v>
      </c>
      <c r="AH2701" s="10" t="b">
        <f t="shared" si="4025"/>
        <v>1</v>
      </c>
      <c r="AI2701" s="10">
        <f>$AF2701</f>
        <v>2802.5098439193912</v>
      </c>
      <c r="AJ2701" s="10">
        <f>AL2701/AK2701*AI2701</f>
        <v>7.8563764148767683E-3</v>
      </c>
      <c r="AK2701" s="16" cm="1">
        <f t="array" ref="AK2701">100000000/Lvac($AA2701)-0</f>
        <v>35671.786787259611</v>
      </c>
      <c r="AL2701" s="16">
        <f>MAX(0.1,0.007/$AA2701*$AE2701)</f>
        <v>0.1</v>
      </c>
      <c r="AM2701" s="10" cm="1">
        <f t="array" ref="AM2701">Lvac($AI2701)-$BA2701</f>
        <v>6.3832990581431659E-3</v>
      </c>
      <c r="AN2701" s="10">
        <f>$AK2701-($AX2701-$AW2701)</f>
        <v>-8.321274038462434E-2</v>
      </c>
      <c r="AO2701" s="3">
        <f>AM2701/AJ2701</f>
        <v>0.8124991371411131</v>
      </c>
      <c r="AP2701" s="3">
        <v>0.83237068586933138</v>
      </c>
      <c r="AS2701" s="3">
        <f t="shared" si="4032"/>
        <v>-3.2127403901540674E-3</v>
      </c>
      <c r="AT2701" s="3" cm="1">
        <f t="array" ref="AT2701">AS2701-(100000000/LvacE($A2701)-$E2701)</f>
        <v>-4.1604624129831791E-5</v>
      </c>
      <c r="AU2701" t="s">
        <v>4769</v>
      </c>
      <c r="AV2701" t="s">
        <v>4874</v>
      </c>
      <c r="AW2701" s="3">
        <v>33466.410000000003</v>
      </c>
      <c r="AX2701" s="3">
        <v>69138.28</v>
      </c>
      <c r="AY2701" s="3"/>
      <c r="AZ2701" s="10" cm="1">
        <f t="array" ref="AZ2701">Lair(100000000/($AX2701-$AW2701))</f>
        <v>2802.503462179026</v>
      </c>
      <c r="BA2701" s="10">
        <f>100000000/($AX2701-$AW2701)</f>
        <v>2803.3293460645605</v>
      </c>
      <c r="BB2701" s="12">
        <v>109000000</v>
      </c>
      <c r="BC2701" s="3">
        <v>0.48399999999999999</v>
      </c>
      <c r="BD2701" s="12" cm="1">
        <f t="array" ref="BD2701">SfromgA($BB2701,$BA2701,"")</f>
        <v>1.1851743069066676</v>
      </c>
      <c r="BE2701" s="29">
        <f>(10^MAX(0.05, -0.312925054856973*((LN($BD2701))^(1/3)) + 0.454808404431693)-1)*100</f>
        <v>91.203599357742249</v>
      </c>
      <c r="BG2701" s="3"/>
      <c r="BH2701" s="3"/>
      <c r="BI2701" s="12">
        <f>IF($BB2701="",$BF2701,$BB2701)</f>
        <v>109000000</v>
      </c>
      <c r="BJ2701" s="29">
        <f>IF($BB2701="",$BH2701,$BE2701)</f>
        <v>91.203599357742249</v>
      </c>
      <c r="BK2701" s="3">
        <f>LN(BN2701*100000000/($AX2701-$AW2701)/$BI2701)</f>
        <v>-8.2813794895693178</v>
      </c>
      <c r="BL2701" s="13">
        <f>EXP(BK$4341*$AX2701+BK$4342)*$BI2701/(100000000/($AX2701-$AW2701))</f>
        <v>22.854004669239412</v>
      </c>
      <c r="BM2701" s="3">
        <f t="shared" ref="BM2701" si="4051">LN(BL2701/$C2701)</f>
        <v>0.93190178369559828</v>
      </c>
      <c r="BN2701" s="16" cm="1">
        <f t="array" ref="BN2701">$C2701*EXP(poly_from_str(100000000/$E2701,BN$4342))</f>
        <v>9.8445293864452577</v>
      </c>
      <c r="BO2701" s="3">
        <f>LN($C2701)</f>
        <v>2.1972245773362196</v>
      </c>
      <c r="BP2701" s="13">
        <f>LN(BL2701/BN2701)</f>
        <v>0.84221045237427916</v>
      </c>
      <c r="BY2701">
        <v>9991</v>
      </c>
    </row>
    <row r="2702" spans="1:77" hidden="1" x14ac:dyDescent="0.25">
      <c r="A2702" t="s">
        <v>3407</v>
      </c>
      <c r="B2702" s="2" t="str">
        <f t="shared" si="4024"/>
        <v/>
      </c>
      <c r="C2702">
        <v>7</v>
      </c>
      <c r="E2702">
        <v>35677.78</v>
      </c>
      <c r="R2702">
        <v>26</v>
      </c>
      <c r="S2702" t="s">
        <v>22</v>
      </c>
      <c r="AA2702" s="10">
        <f t="shared" si="4026"/>
        <v>2802.0390000000002</v>
      </c>
      <c r="AB2702" s="3" cm="1">
        <f t="array" ref="AB2702">100000000/Lvac(AA2702)</f>
        <v>35677.782622400264</v>
      </c>
      <c r="AC2702" s="28">
        <f t="shared" si="4027"/>
        <v>3.5688296986587263E-7</v>
      </c>
      <c r="AD2702" s="28">
        <f t="shared" si="4028"/>
        <v>2.8028647704472277E-7</v>
      </c>
      <c r="AE2702" s="21">
        <f t="shared" si="4029"/>
        <v>35677.78100044257</v>
      </c>
      <c r="AF2702" s="10" cm="1">
        <f t="array" ref="AF2702">Lair(100000000/AE2702)</f>
        <v>2802.0391273907157</v>
      </c>
      <c r="AG2702" s="10">
        <f t="shared" si="4030"/>
        <v>1.1366396510255613E-2</v>
      </c>
      <c r="AH2702" s="10" t="b">
        <f t="shared" si="4025"/>
        <v>1</v>
      </c>
      <c r="AI2702" s="10">
        <f t="shared" si="4031"/>
        <v>2802.0390000000002</v>
      </c>
      <c r="AJ2702">
        <v>3.0000000000000001E-3</v>
      </c>
      <c r="AK2702" s="3" cm="1">
        <f t="array" ref="AK2702">100000000/Lvac($AA2702)</f>
        <v>35677.782622400264</v>
      </c>
      <c r="AL2702" s="21">
        <f t="shared" ref="AL2702:AL2704" si="4052">AJ2702/AI2702*AK2702</f>
        <v>3.8198379061533685E-2</v>
      </c>
      <c r="AM2702" s="21"/>
      <c r="AN2702" s="21"/>
      <c r="AO2702" s="21"/>
      <c r="AP2702" s="21"/>
      <c r="AS2702" s="3">
        <f t="shared" si="4032"/>
        <v>2.6224002649541944E-3</v>
      </c>
      <c r="AT2702" s="3" cm="1">
        <f t="array" ref="AT2702">AS2702-(100000000/LvacE($A2702)-$E2702)</f>
        <v>-4.1559578676242381E-5</v>
      </c>
      <c r="BB2702"/>
      <c r="BC2702"/>
      <c r="BD2702"/>
      <c r="BE2702"/>
      <c r="BF2702"/>
      <c r="BG2702"/>
      <c r="BH2702"/>
      <c r="BI2702"/>
      <c r="BJ2702"/>
      <c r="BN2702" s="16" cm="1">
        <f t="array" ref="BN2702">$C2702*EXP(poly_from_str(100000000/$E2702,BN$4342))</f>
        <v>7.6388666374429697</v>
      </c>
      <c r="BO2702" s="16"/>
      <c r="BY2702" t="e">
        <v>#N/A</v>
      </c>
    </row>
    <row r="2703" spans="1:77" hidden="1" x14ac:dyDescent="0.25">
      <c r="A2703" t="s">
        <v>3408</v>
      </c>
      <c r="B2703" s="2" t="str">
        <f t="shared" si="4024"/>
        <v/>
      </c>
      <c r="C2703">
        <v>1</v>
      </c>
      <c r="D2703" t="s">
        <v>1155</v>
      </c>
      <c r="E2703">
        <v>35730.25</v>
      </c>
      <c r="F2703">
        <v>65935</v>
      </c>
      <c r="G2703" t="s">
        <v>3</v>
      </c>
      <c r="H2703" s="5" t="s">
        <v>8</v>
      </c>
      <c r="I2703">
        <v>101665</v>
      </c>
      <c r="J2703" t="s">
        <v>5</v>
      </c>
      <c r="K2703" s="5" t="s">
        <v>18</v>
      </c>
      <c r="L2703">
        <v>65935.25</v>
      </c>
      <c r="M2703" t="str">
        <f>$G2703&amp;""</f>
        <v>o</v>
      </c>
      <c r="N2703" t="str">
        <f>$H2703&amp;""</f>
        <v>7/2</v>
      </c>
      <c r="O2703">
        <v>101665.58</v>
      </c>
      <c r="P2703" t="str">
        <f>$J2703&amp;""</f>
        <v>e</v>
      </c>
      <c r="Q2703" t="str">
        <f>$K2703&amp;""</f>
        <v>5/2</v>
      </c>
      <c r="R2703">
        <v>26</v>
      </c>
      <c r="AA2703" s="10">
        <f t="shared" si="4026"/>
        <v>2797.924</v>
      </c>
      <c r="AB2703" s="3" cm="1">
        <f t="array" ref="AB2703">100000000/Lvac(AA2703)</f>
        <v>35730.252470632076</v>
      </c>
      <c r="AC2703" s="28">
        <f t="shared" si="4027"/>
        <v>3.574078495341546E-7</v>
      </c>
      <c r="AD2703" s="28">
        <f t="shared" si="4028"/>
        <v>2.7987487656907388E-7</v>
      </c>
      <c r="AE2703" s="21">
        <f t="shared" si="4029"/>
        <v>35730.250939118654</v>
      </c>
      <c r="AF2703" s="10" cm="1">
        <f t="array" ref="AF2703">Lair(100000000/AE2703)</f>
        <v>2797.9241199340931</v>
      </c>
      <c r="AG2703" s="10">
        <f t="shared" si="4030"/>
        <v>1.1385136349420512E-2</v>
      </c>
      <c r="AH2703" s="10" t="b">
        <f t="shared" si="4025"/>
        <v>1</v>
      </c>
      <c r="AI2703" s="10">
        <f>$AF2703</f>
        <v>2797.9241199340931</v>
      </c>
      <c r="AJ2703">
        <v>2.9000000000000001E-2</v>
      </c>
      <c r="AK2703" s="3" cm="1">
        <f t="array" ref="AK2703">100000000/Lvac($AA2703)</f>
        <v>35730.252470632076</v>
      </c>
      <c r="AL2703" s="21">
        <f t="shared" si="4052"/>
        <v>0.37033789239171294</v>
      </c>
      <c r="AM2703" s="10" cm="1">
        <f t="array" ref="AM2703">Lvac($AI2703)-$BA2703</f>
        <v>6.1928214367981127E-3</v>
      </c>
      <c r="AN2703" s="10">
        <f>$AK2703-($AX2703-$AW2703)</f>
        <v>-7.7529367925308179E-2</v>
      </c>
      <c r="AO2703" s="3">
        <f>AM2703/AJ2703</f>
        <v>0.21354556678614181</v>
      </c>
      <c r="AP2703" s="3">
        <v>0.20940889886207575</v>
      </c>
      <c r="AS2703" s="3">
        <f t="shared" si="4032"/>
        <v>2.4706320764380507E-3</v>
      </c>
      <c r="AT2703" s="3" cm="1">
        <f t="array" ref="AT2703">AS2703-(100000000/LvacE($A2703)-$E2703)</f>
        <v>-4.1161700210068375E-5</v>
      </c>
      <c r="AU2703" t="s">
        <v>4853</v>
      </c>
      <c r="AV2703" t="s">
        <v>4941</v>
      </c>
      <c r="AW2703" s="3">
        <v>65935.25</v>
      </c>
      <c r="AX2703" s="3">
        <v>101665.58</v>
      </c>
      <c r="AY2703" s="3"/>
      <c r="AZ2703" s="10" cm="1">
        <f t="array" ref="AZ2703">Lair(100000000/($AX2703-$AW2703))</f>
        <v>2797.9179286240119</v>
      </c>
      <c r="BA2703" s="10">
        <f>100000000/($AX2703-$AW2703)</f>
        <v>2798.7426928326718</v>
      </c>
      <c r="BB2703" s="12">
        <v>3900000</v>
      </c>
      <c r="BC2703" s="3">
        <v>1.4999999999999999E-2</v>
      </c>
      <c r="BD2703" s="12" cm="1">
        <f t="array" ref="BD2703">SfromgA($BB2703,$BA2703,"")</f>
        <v>4.2197515855201116E-2</v>
      </c>
      <c r="BE2703" s="29">
        <f>(10^MAX(0.05, -0.312925054856973*((LN($BD2703))^(1/3)) + 0.454808404431693)-1)*100</f>
        <v>720.86246464009491</v>
      </c>
      <c r="BG2703" s="3"/>
      <c r="BH2703" s="3"/>
      <c r="BI2703" s="12">
        <f>IF($BB2703="",$BF2703,$BB2703)</f>
        <v>3900000</v>
      </c>
      <c r="BJ2703" s="29">
        <f>IF($BB2703="",$BH2703,$BE2703)</f>
        <v>720.86246464009491</v>
      </c>
      <c r="BK2703" s="3"/>
      <c r="BL2703" s="13">
        <f>EXP(BK$4341*$AX2703+BK$4342)*$BI2703/(100000000/($AX2703-$AW2703))</f>
        <v>6.9180465363328711E-2</v>
      </c>
      <c r="BM2703" s="3"/>
      <c r="BN2703" s="16" cm="1">
        <f t="array" ref="BN2703">$C2703*EXP(poly_from_str(100000000/$E2703,BN$4342))</f>
        <v>1.0688187021460145</v>
      </c>
      <c r="BO2703" s="3">
        <f>LN($C2703)</f>
        <v>0</v>
      </c>
      <c r="BP2703" s="17"/>
      <c r="BY2703">
        <v>1088</v>
      </c>
    </row>
    <row r="2704" spans="1:77" hidden="1" x14ac:dyDescent="0.25">
      <c r="A2704" t="s">
        <v>3409</v>
      </c>
      <c r="B2704" s="2" t="str">
        <f t="shared" si="4024"/>
        <v/>
      </c>
      <c r="C2704">
        <v>2</v>
      </c>
      <c r="D2704" t="s">
        <v>14</v>
      </c>
      <c r="E2704">
        <v>35740</v>
      </c>
      <c r="R2704">
        <v>26</v>
      </c>
      <c r="S2704" t="s">
        <v>22</v>
      </c>
      <c r="AA2704" s="10">
        <f t="shared" si="4026"/>
        <v>2797.1610000000001</v>
      </c>
      <c r="AB2704" s="3" cm="1">
        <f t="array" ref="AB2704">100000000/Lvac(AA2704)</f>
        <v>35739.998352627743</v>
      </c>
      <c r="AC2704" s="28">
        <f t="shared" si="4027"/>
        <v>3.5750534202357321E-7</v>
      </c>
      <c r="AD2704" s="28">
        <f t="shared" si="4028"/>
        <v>2.7979855794438674E-7</v>
      </c>
      <c r="AE2704" s="21">
        <f t="shared" si="4029"/>
        <v>35739.999374236271</v>
      </c>
      <c r="AF2704" s="10" cm="1">
        <f t="array" ref="AF2704">Lair(100000000/AE2704)</f>
        <v>2797.1609200406142</v>
      </c>
      <c r="AG2704" s="10">
        <f t="shared" si="4030"/>
        <v>1.1388620167489063E-2</v>
      </c>
      <c r="AH2704" s="10" t="b">
        <f t="shared" si="4025"/>
        <v>1</v>
      </c>
      <c r="AI2704" s="10">
        <f t="shared" si="4031"/>
        <v>2797.1610000000001</v>
      </c>
      <c r="AJ2704">
        <v>7.0000000000000001E-3</v>
      </c>
      <c r="AK2704" s="3" cm="1">
        <f t="array" ref="AK2704">100000000/Lvac($AA2704)</f>
        <v>35739.998352627743</v>
      </c>
      <c r="AL2704" s="21">
        <f t="shared" si="4052"/>
        <v>8.9440682344846867E-2</v>
      </c>
      <c r="AM2704" s="21"/>
      <c r="AN2704" s="21"/>
      <c r="AO2704" s="21"/>
      <c r="AP2704" s="21"/>
      <c r="AS2704" s="3">
        <f t="shared" si="4032"/>
        <v>-1.6473722571390681E-3</v>
      </c>
      <c r="AT2704" s="3" cm="1">
        <f t="array" ref="AT2704">AS2704-(100000000/LvacE($A2704)-$E2704)</f>
        <v>-4.1087056160904467E-5</v>
      </c>
      <c r="BB2704"/>
      <c r="BC2704"/>
      <c r="BD2704"/>
      <c r="BE2704"/>
      <c r="BF2704"/>
      <c r="BG2704"/>
      <c r="BH2704"/>
      <c r="BI2704"/>
      <c r="BJ2704"/>
      <c r="BN2704" s="16" cm="1">
        <f t="array" ref="BN2704">$C2704*EXP(poly_from_str(100000000/$E2704,BN$4342))</f>
        <v>2.1293212877989438</v>
      </c>
      <c r="BO2704" s="16"/>
      <c r="BY2704" t="e">
        <v>#N/A</v>
      </c>
    </row>
    <row r="2705" spans="1:77" hidden="1" x14ac:dyDescent="0.25">
      <c r="A2705" t="s">
        <v>3410</v>
      </c>
      <c r="B2705" s="2" t="str">
        <f t="shared" si="4024"/>
        <v/>
      </c>
      <c r="C2705">
        <v>9</v>
      </c>
      <c r="D2705" t="s">
        <v>134</v>
      </c>
      <c r="E2705">
        <v>35765.379999999997</v>
      </c>
      <c r="F2705">
        <v>32760</v>
      </c>
      <c r="G2705" t="s">
        <v>5</v>
      </c>
      <c r="H2705" s="5" t="s">
        <v>15</v>
      </c>
      <c r="I2705">
        <v>68525</v>
      </c>
      <c r="J2705" t="s">
        <v>3</v>
      </c>
      <c r="K2705" s="5" t="s">
        <v>16</v>
      </c>
      <c r="L2705">
        <v>32760.11</v>
      </c>
      <c r="M2705" t="str">
        <f>$G2705&amp;""</f>
        <v>e</v>
      </c>
      <c r="N2705" t="str">
        <f>$H2705&amp;""</f>
        <v>13/2</v>
      </c>
      <c r="O2705">
        <v>68525.62</v>
      </c>
      <c r="P2705" t="str">
        <f>$J2705&amp;""</f>
        <v>o</v>
      </c>
      <c r="Q2705" t="str">
        <f>$K2705&amp;""</f>
        <v>11/2</v>
      </c>
      <c r="R2705">
        <v>26</v>
      </c>
      <c r="AA2705" s="10">
        <f t="shared" si="4026"/>
        <v>2795.1759999999999</v>
      </c>
      <c r="AB2705" s="3" cm="1">
        <f t="array" ref="AB2705">100000000/Lvac(AA2705)</f>
        <v>35765.377897956008</v>
      </c>
      <c r="AC2705" s="28">
        <f t="shared" si="4027"/>
        <v>3.577592251793805E-7</v>
      </c>
      <c r="AD2705" s="28">
        <f t="shared" si="4028"/>
        <v>2.7960000949889306E-7</v>
      </c>
      <c r="AE2705" s="21">
        <f t="shared" si="4029"/>
        <v>35765.379202932192</v>
      </c>
      <c r="AF2705" s="10" cm="1">
        <f t="array" ref="AF2705">Lair(100000000/AE2705)</f>
        <v>2795.1758980068594</v>
      </c>
      <c r="AG2705" s="10">
        <f t="shared" si="4030"/>
        <v>1.1397696942510242E-2</v>
      </c>
      <c r="AH2705" s="10" t="b">
        <f t="shared" si="4025"/>
        <v>1</v>
      </c>
      <c r="AI2705" s="10">
        <f>$AF2705</f>
        <v>2795.1758980068594</v>
      </c>
      <c r="AJ2705" s="10">
        <f>AL2705/AK2705*AI2705</f>
        <v>6.9999999999870296E-3</v>
      </c>
      <c r="AK2705" s="23" cm="1">
        <f t="array" ref="AK2705">100000000/Lvac($AA2705)+0</f>
        <v>35765.377897956008</v>
      </c>
      <c r="AL2705" s="23">
        <f>MAX(0.08,0.007/$AA2705*$AE2705)</f>
        <v>8.9567760463214255E-2</v>
      </c>
      <c r="AM2705" s="10" cm="1">
        <f t="array" ref="AM2705">Lvac($AI2705)-$BA2705</f>
        <v>1.0225175054529245E-2</v>
      </c>
      <c r="AN2705" s="10">
        <f>$AK2705-($AX2705-$AW2705)</f>
        <v>-0.1321020439863787</v>
      </c>
      <c r="AO2705" s="3">
        <f>AM2705/AJ2705</f>
        <v>1.4607392935068846</v>
      </c>
      <c r="AP2705" s="3">
        <v>1.4753132111164504</v>
      </c>
      <c r="AS2705" s="3">
        <f t="shared" si="4032"/>
        <v>-2.102043988998048E-3</v>
      </c>
      <c r="AT2705" s="3" cm="1">
        <f t="array" ref="AT2705">AS2705-(100000000/LvacE($A2705)-$E2705)</f>
        <v>-4.0891587559599429E-5</v>
      </c>
      <c r="AU2705" t="s">
        <v>4824</v>
      </c>
      <c r="AV2705" t="s">
        <v>4864</v>
      </c>
      <c r="AW2705" s="3">
        <v>32760.11</v>
      </c>
      <c r="AX2705" s="3">
        <v>68525.62</v>
      </c>
      <c r="AY2705" s="3"/>
      <c r="AZ2705" s="10" cm="1">
        <f t="array" ref="AZ2705">Lair(100000000/($AX2705-$AW2705))</f>
        <v>2795.1656753264315</v>
      </c>
      <c r="BA2705" s="10">
        <f>100000000/($AX2705-$AW2705)</f>
        <v>2795.9897677958461</v>
      </c>
      <c r="BB2705" s="12">
        <v>165000000</v>
      </c>
      <c r="BC2705" s="3">
        <v>0.435</v>
      </c>
      <c r="BD2705" s="12" cm="1">
        <f t="array" ref="BD2705">SfromgA($BB2705,$BA2705,"")</f>
        <v>1.780016537976234</v>
      </c>
      <c r="BE2705" s="29">
        <f>(10^MAX(0.05, -0.312925054856973*((LN($BD2705))^(1/3)) + 0.454808404431693)-1)*100</f>
        <v>56.440963724782669</v>
      </c>
      <c r="BG2705" s="3"/>
      <c r="BH2705" s="3"/>
      <c r="BI2705" s="12">
        <f>IF($BB2705="",$BF2705,$BB2705)</f>
        <v>165000000</v>
      </c>
      <c r="BJ2705" s="29">
        <f>IF($BB2705="",$BH2705,$BE2705)</f>
        <v>56.440963724782669</v>
      </c>
      <c r="BK2705" s="3">
        <f>LN(BN2705*100000000/($AX2705-$AW2705)/$BI2705)</f>
        <v>-8.7358327283345449</v>
      </c>
      <c r="BL2705" s="13">
        <f>EXP(BK$4341*$AX2705+BK$4342)*$BI2705/(100000000/($AX2705-$AW2705))</f>
        <v>36.339145625191037</v>
      </c>
      <c r="BM2705" s="3">
        <f t="shared" ref="BM2705" si="4053">LN(BL2705/$C2705)</f>
        <v>1.3956709747662981</v>
      </c>
      <c r="BN2705" s="16" cm="1">
        <f t="array" ref="BN2705">$C2705*EXP(poly_from_str(100000000/$E2705,BN$4342))</f>
        <v>9.4847178859877026</v>
      </c>
      <c r="BO2705" s="3">
        <f>LN($C2705)</f>
        <v>2.1972245773362196</v>
      </c>
      <c r="BP2705" s="13">
        <f>LN(BL2705/BN2705)</f>
        <v>1.3432136923326052</v>
      </c>
      <c r="BY2705">
        <v>9667</v>
      </c>
    </row>
    <row r="2706" spans="1:77" hidden="1" x14ac:dyDescent="0.25">
      <c r="A2706" t="s">
        <v>3411</v>
      </c>
      <c r="B2706" s="2" t="str">
        <f t="shared" si="4024"/>
        <v/>
      </c>
      <c r="C2706">
        <v>0</v>
      </c>
      <c r="E2706">
        <v>35765.81</v>
      </c>
      <c r="R2706">
        <v>26</v>
      </c>
      <c r="S2706" t="s">
        <v>22</v>
      </c>
      <c r="AA2706" s="10">
        <f t="shared" si="4026"/>
        <v>2795.1419999999998</v>
      </c>
      <c r="AB2706" s="3" cm="1">
        <f t="array" ref="AB2706">100000000/Lvac(AA2706)</f>
        <v>35765.812924546037</v>
      </c>
      <c r="AC2706" s="28">
        <f t="shared" si="4027"/>
        <v>3.5776357694886346E-7</v>
      </c>
      <c r="AD2706" s="28">
        <f t="shared" si="4028"/>
        <v>2.7959660866919681E-7</v>
      </c>
      <c r="AE2706" s="21">
        <f t="shared" si="4029"/>
        <v>35765.811108916416</v>
      </c>
      <c r="AF2706" s="10" cm="1">
        <f t="array" ref="AF2706">Lair(100000000/AE2706)</f>
        <v>2795.142141900888</v>
      </c>
      <c r="AG2706" s="10">
        <f t="shared" si="4030"/>
        <v>1.1397852582184741E-2</v>
      </c>
      <c r="AH2706" s="10" t="b">
        <f t="shared" si="4025"/>
        <v>1</v>
      </c>
      <c r="AI2706" s="10">
        <f t="shared" si="4031"/>
        <v>2795.1419999999998</v>
      </c>
      <c r="AJ2706">
        <v>3.0000000000000001E-3</v>
      </c>
      <c r="AK2706" s="3" cm="1">
        <f t="array" ref="AK2706">100000000/Lvac($AA2706)</f>
        <v>35765.812924546037</v>
      </c>
      <c r="AL2706" s="21">
        <f t="shared" ref="AL2706:AL2714" si="4054">AJ2706/AI2706*AK2706</f>
        <v>3.8387115493108442E-2</v>
      </c>
      <c r="AM2706" s="21"/>
      <c r="AN2706" s="21"/>
      <c r="AO2706" s="21"/>
      <c r="AP2706" s="21"/>
      <c r="AS2706" s="3">
        <f t="shared" si="4032"/>
        <v>2.9245460391393863E-3</v>
      </c>
      <c r="AT2706" s="3" cm="1">
        <f t="array" ref="AT2706">AS2706-(100000000/LvacE($A2706)-$E2706)</f>
        <v>-4.0888218791224062E-5</v>
      </c>
      <c r="BB2706"/>
      <c r="BC2706"/>
      <c r="BD2706"/>
      <c r="BE2706"/>
      <c r="BF2706"/>
      <c r="BG2706"/>
      <c r="BH2706"/>
      <c r="BI2706"/>
      <c r="BJ2706"/>
      <c r="BN2706" s="16" cm="1">
        <f t="array" ref="BN2706">$C2706*EXP(poly_from_str(100000000/$E2706,BN$4342))</f>
        <v>0</v>
      </c>
      <c r="BO2706" s="16"/>
      <c r="BY2706" t="e">
        <v>#N/A</v>
      </c>
    </row>
    <row r="2707" spans="1:77" hidden="1" x14ac:dyDescent="0.25">
      <c r="A2707" t="s">
        <v>3412</v>
      </c>
      <c r="B2707" s="2" t="str">
        <f t="shared" si="4024"/>
        <v/>
      </c>
      <c r="C2707">
        <v>1</v>
      </c>
      <c r="E2707">
        <v>35788.699999999997</v>
      </c>
      <c r="R2707">
        <v>26</v>
      </c>
      <c r="S2707" t="s">
        <v>22</v>
      </c>
      <c r="AA2707" s="10">
        <f t="shared" si="4026"/>
        <v>2793.3539999999998</v>
      </c>
      <c r="AB2707" s="3" cm="1">
        <f t="array" ref="AB2707">100000000/Lvac(AA2707)</f>
        <v>35788.705125841945</v>
      </c>
      <c r="AC2707" s="28">
        <f t="shared" si="4027"/>
        <v>3.5799257809787092E-7</v>
      </c>
      <c r="AD2707" s="28">
        <f t="shared" si="4028"/>
        <v>2.7941776504172266E-7</v>
      </c>
      <c r="AE2707" s="21">
        <f t="shared" si="4029"/>
        <v>35788.701940506653</v>
      </c>
      <c r="AF2707" s="10" cm="1">
        <f t="array" ref="AF2707">Lair(100000000/AE2707)</f>
        <v>2793.3542486321448</v>
      </c>
      <c r="AG2707" s="10">
        <f t="shared" si="4030"/>
        <v>1.1406045407392323E-2</v>
      </c>
      <c r="AH2707" s="10" t="b">
        <f t="shared" si="4025"/>
        <v>1</v>
      </c>
      <c r="AI2707" s="10">
        <f t="shared" si="4031"/>
        <v>2793.3539999999998</v>
      </c>
      <c r="AJ2707">
        <v>3.0000000000000001E-3</v>
      </c>
      <c r="AK2707" s="3" cm="1">
        <f t="array" ref="AK2707">100000000/Lvac($AA2707)</f>
        <v>35788.705125841945</v>
      </c>
      <c r="AL2707" s="21">
        <f t="shared" si="4054"/>
        <v>3.8436272444353936E-2</v>
      </c>
      <c r="AM2707" s="21"/>
      <c r="AN2707" s="21"/>
      <c r="AO2707" s="21"/>
      <c r="AP2707" s="21"/>
      <c r="AS2707" s="3">
        <f t="shared" si="4032"/>
        <v>5.1258419480291195E-3</v>
      </c>
      <c r="AT2707" s="3" cm="1">
        <f t="array" ref="AT2707">AS2707-(100000000/LvacE($A2707)-$E2707)</f>
        <v>-4.0710532630328089E-5</v>
      </c>
      <c r="BB2707"/>
      <c r="BC2707"/>
      <c r="BD2707"/>
      <c r="BE2707"/>
      <c r="BF2707"/>
      <c r="BG2707"/>
      <c r="BH2707"/>
      <c r="BI2707"/>
      <c r="BJ2707"/>
      <c r="BN2707" s="16" cm="1">
        <f t="array" ref="BN2707">$C2707*EXP(poly_from_str(100000000/$E2707,BN$4342))</f>
        <v>1.0439585829551163</v>
      </c>
      <c r="BO2707" s="16"/>
      <c r="BY2707" t="e">
        <v>#N/A</v>
      </c>
    </row>
    <row r="2708" spans="1:77" hidden="1" x14ac:dyDescent="0.25">
      <c r="A2708" t="s">
        <v>3413</v>
      </c>
      <c r="B2708" s="2" t="str">
        <f t="shared" si="4024"/>
        <v/>
      </c>
      <c r="C2708">
        <v>9</v>
      </c>
      <c r="D2708" t="s">
        <v>14</v>
      </c>
      <c r="E2708">
        <v>35794.5</v>
      </c>
      <c r="F2708">
        <v>31254</v>
      </c>
      <c r="G2708" t="s">
        <v>5</v>
      </c>
      <c r="H2708" s="5" t="s">
        <v>8</v>
      </c>
      <c r="I2708">
        <v>67049</v>
      </c>
      <c r="J2708" t="s">
        <v>3</v>
      </c>
      <c r="K2708" s="5" t="s">
        <v>4</v>
      </c>
      <c r="L2708">
        <v>31254.71</v>
      </c>
      <c r="M2708" t="str">
        <f>$G2708&amp;""</f>
        <v>e</v>
      </c>
      <c r="N2708" t="str">
        <f>$H2708&amp;""</f>
        <v>7/2</v>
      </c>
      <c r="O2708">
        <v>67049.179999999993</v>
      </c>
      <c r="P2708" t="str">
        <f>$J2708&amp;""</f>
        <v>o</v>
      </c>
      <c r="Q2708" t="str">
        <f>$K2708&amp;""</f>
        <v>9/2</v>
      </c>
      <c r="R2708">
        <v>26</v>
      </c>
      <c r="AA2708" s="10">
        <f t="shared" si="4026"/>
        <v>2792.902</v>
      </c>
      <c r="AB2708" s="3" cm="1">
        <f t="array" ref="AB2708">100000000/Lvac(AA2708)</f>
        <v>35794.496833381148</v>
      </c>
      <c r="AC2708" s="28">
        <f t="shared" si="4027"/>
        <v>3.5805051519888632E-7</v>
      </c>
      <c r="AD2708" s="28">
        <f t="shared" si="4028"/>
        <v>2.7937255401434291E-7</v>
      </c>
      <c r="AE2708" s="21">
        <f t="shared" si="4029"/>
        <v>35794.498801684975</v>
      </c>
      <c r="AF2708" s="10" cm="1">
        <f t="array" ref="AF2708">Lair(100000000/AE2708)</f>
        <v>2792.9018464132855</v>
      </c>
      <c r="AG2708" s="10">
        <f t="shared" si="4030"/>
        <v>1.1408119016238512E-2</v>
      </c>
      <c r="AH2708" s="10" t="b">
        <f t="shared" si="4025"/>
        <v>1</v>
      </c>
      <c r="AI2708" s="10">
        <f>$AF2708</f>
        <v>2792.9018464132855</v>
      </c>
      <c r="AJ2708">
        <v>7.0000000000000001E-3</v>
      </c>
      <c r="AK2708" s="3" cm="1">
        <f t="array" ref="AK2708">100000000/Lvac($AA2708)</f>
        <v>35794.496833381148</v>
      </c>
      <c r="AL2708" s="21">
        <f t="shared" si="4054"/>
        <v>8.9713671160855643E-2</v>
      </c>
      <c r="AM2708" s="10" cm="1">
        <f t="array" ref="AM2708">Lvac($AI2708)-$BA2708</f>
        <v>-2.2479449621641834E-3</v>
      </c>
      <c r="AN2708" s="10">
        <f>$AK2708-($AX2708-$AW2708)</f>
        <v>2.6833381154574454E-2</v>
      </c>
      <c r="AO2708" s="3">
        <f>AM2708/AJ2708</f>
        <v>-0.32113499459488332</v>
      </c>
      <c r="AP2708" s="3">
        <v>-0.29918868260990295</v>
      </c>
      <c r="AS2708" s="3">
        <f t="shared" si="4032"/>
        <v>-3.1666188515373506E-3</v>
      </c>
      <c r="AT2708" s="3" cm="1">
        <f t="array" ref="AT2708">AS2708-(100000000/LvacE($A2708)-$E2708)</f>
        <v>-4.0665370761416852E-5</v>
      </c>
      <c r="AU2708" t="s">
        <v>4730</v>
      </c>
      <c r="AV2708" t="s">
        <v>4857</v>
      </c>
      <c r="AW2708" s="3">
        <v>31254.71</v>
      </c>
      <c r="AX2708" s="3">
        <v>67049.179999999993</v>
      </c>
      <c r="AY2708" s="3"/>
      <c r="AZ2708" s="10" cm="1">
        <f t="array" ref="AZ2708">Lair(100000000/($AX2708-$AW2708))</f>
        <v>2792.9040938099683</v>
      </c>
      <c r="BA2708" s="10">
        <f>100000000/($AX2708-$AW2708)</f>
        <v>2793.7276344642069</v>
      </c>
      <c r="BB2708" s="12">
        <v>52800000</v>
      </c>
      <c r="BC2708" s="3">
        <v>0.19900000000000001</v>
      </c>
      <c r="BD2708" s="12" cm="1">
        <f t="array" ref="BD2708">SfromgA($BB2708,$BA2708,"")</f>
        <v>0.56822386982083128</v>
      </c>
      <c r="BE2708" s="29">
        <f>(10^MAX(0.05, -0.312925054856973*((LN($BD2708))^(1/3)) + 0.454808404431693)-1)*100</f>
        <v>417.06014250573594</v>
      </c>
      <c r="BG2708" s="3"/>
      <c r="BH2708" s="3"/>
      <c r="BI2708" s="12">
        <f>IF($BB2708="",$BF2708,$BB2708)</f>
        <v>52800000</v>
      </c>
      <c r="BJ2708" s="29">
        <f>IF($BB2708="",$BH2708,$BE2708)</f>
        <v>417.06014250573594</v>
      </c>
      <c r="BK2708" s="3">
        <f>LN(BN2708*100000000/($AX2708-$AW2708)/$BI2708)</f>
        <v>-7.6090023943922178</v>
      </c>
      <c r="BL2708" s="13">
        <f>EXP(BK$4341*$AX2708+BK$4342)*$BI2708/(100000000/($AX2708-$AW2708))</f>
        <v>13.0195333950192</v>
      </c>
      <c r="BM2708" s="3">
        <f t="shared" ref="BM2708" si="4055">LN(BL2708/$C2708)</f>
        <v>0.36922622124589416</v>
      </c>
      <c r="BN2708" s="16" cm="1">
        <f t="array" ref="BN2708">$C2708*EXP(poly_from_str(100000000/$E2708,BN$4342))</f>
        <v>9.373506959453632</v>
      </c>
      <c r="BO2708" s="3">
        <f>LN($C2708)</f>
        <v>2.1972245773362196</v>
      </c>
      <c r="BP2708" s="13">
        <f>LN(BL2708/BN2708)</f>
        <v>0.32856349706676585</v>
      </c>
      <c r="BY2708">
        <v>9567</v>
      </c>
    </row>
    <row r="2709" spans="1:77" hidden="1" x14ac:dyDescent="0.25">
      <c r="A2709" t="s">
        <v>3414</v>
      </c>
      <c r="B2709" s="2" t="str">
        <f t="shared" si="4024"/>
        <v/>
      </c>
      <c r="C2709">
        <v>7</v>
      </c>
      <c r="E2709">
        <v>35870.629999999997</v>
      </c>
      <c r="R2709">
        <v>26</v>
      </c>
      <c r="S2709" t="s">
        <v>22</v>
      </c>
      <c r="AA2709" s="10">
        <f t="shared" si="4026"/>
        <v>2786.9740000000002</v>
      </c>
      <c r="AB2709" s="3" cm="1">
        <f t="array" ref="AB2709">100000000/Lvac(AA2709)</f>
        <v>35870.629203779958</v>
      </c>
      <c r="AC2709" s="28">
        <f t="shared" si="4027"/>
        <v>3.5881210230163608E-7</v>
      </c>
      <c r="AD2709" s="28">
        <f t="shared" si="4028"/>
        <v>2.7877960944566381E-7</v>
      </c>
      <c r="AE2709" s="21">
        <f t="shared" si="4029"/>
        <v>35870.629700283695</v>
      </c>
      <c r="AF2709" s="10" cm="1">
        <f t="array" ref="AF2709">Lair(100000000/AE2709)</f>
        <v>2786.9739614220925</v>
      </c>
      <c r="AG2709" s="10">
        <f t="shared" si="4030"/>
        <v>1.1435407937745374E-2</v>
      </c>
      <c r="AH2709" s="10" t="b">
        <f t="shared" si="4025"/>
        <v>1</v>
      </c>
      <c r="AI2709" s="10">
        <f t="shared" si="4031"/>
        <v>2786.9740000000002</v>
      </c>
      <c r="AJ2709">
        <v>3.0000000000000001E-3</v>
      </c>
      <c r="AK2709" s="3" cm="1">
        <f t="array" ref="AK2709">100000000/Lvac($AA2709)</f>
        <v>35870.629203779958</v>
      </c>
      <c r="AL2709" s="21">
        <f t="shared" si="4054"/>
        <v>3.861244762647225E-2</v>
      </c>
      <c r="AM2709" s="21"/>
      <c r="AN2709" s="21"/>
      <c r="AO2709" s="21"/>
      <c r="AP2709" s="21"/>
      <c r="AS2709" s="3">
        <f t="shared" si="4032"/>
        <v>-7.9622003977419809E-4</v>
      </c>
      <c r="AT2709" s="3" cm="1">
        <f t="array" ref="AT2709">AS2709-(100000000/LvacE($A2709)-$E2709)</f>
        <v>-4.0064085624180734E-5</v>
      </c>
      <c r="BB2709"/>
      <c r="BC2709"/>
      <c r="BD2709"/>
      <c r="BE2709"/>
      <c r="BF2709"/>
      <c r="BG2709"/>
      <c r="BH2709"/>
      <c r="BI2709"/>
      <c r="BJ2709"/>
      <c r="BN2709" s="16" cm="1">
        <f t="array" ref="BN2709">$C2709*EXP(poly_from_str(100000000/$E2709,BN$4342))</f>
        <v>7.0658306297534468</v>
      </c>
      <c r="BO2709" s="16"/>
      <c r="BY2709">
        <v>7238</v>
      </c>
    </row>
    <row r="2710" spans="1:77" hidden="1" x14ac:dyDescent="0.25">
      <c r="A2710" t="s">
        <v>3415</v>
      </c>
      <c r="B2710" s="2" t="str">
        <f t="shared" si="4024"/>
        <v/>
      </c>
      <c r="C2710">
        <v>1</v>
      </c>
      <c r="E2710">
        <v>35906.959999999999</v>
      </c>
      <c r="F2710">
        <v>39732</v>
      </c>
      <c r="G2710" t="s">
        <v>5</v>
      </c>
      <c r="H2710" s="5" t="s">
        <v>16</v>
      </c>
      <c r="I2710">
        <v>75640</v>
      </c>
      <c r="J2710" t="s">
        <v>3</v>
      </c>
      <c r="K2710" s="5" t="s">
        <v>16</v>
      </c>
      <c r="L2710">
        <v>39732.99</v>
      </c>
      <c r="M2710" t="str">
        <f t="shared" ref="M2710:M2711" si="4056">$G2710&amp;""</f>
        <v>e</v>
      </c>
      <c r="N2710" t="str">
        <f t="shared" ref="N2710:N2711" si="4057">$H2710&amp;""</f>
        <v>11/2</v>
      </c>
      <c r="O2710">
        <v>75640</v>
      </c>
      <c r="P2710" t="str">
        <f t="shared" ref="P2710:P2711" si="4058">$J2710&amp;""</f>
        <v>o</v>
      </c>
      <c r="Q2710" t="str">
        <f t="shared" ref="Q2710:Q2711" si="4059">$K2710&amp;""</f>
        <v>11/2</v>
      </c>
      <c r="R2710">
        <v>26</v>
      </c>
      <c r="AA2710" s="10">
        <f t="shared" si="4026"/>
        <v>2784.154</v>
      </c>
      <c r="AB2710" s="3" cm="1">
        <f t="array" ref="AB2710">100000000/Lvac(AA2710)</f>
        <v>35906.959804795944</v>
      </c>
      <c r="AC2710" s="28">
        <f t="shared" si="4027"/>
        <v>3.5917553411197798E-7</v>
      </c>
      <c r="AD2710" s="28">
        <f t="shared" si="4028"/>
        <v>2.7849754070976351E-7</v>
      </c>
      <c r="AE2710" s="21">
        <f t="shared" si="4029"/>
        <v>35906.95992670596</v>
      </c>
      <c r="AF2710" s="10" cm="1">
        <f t="array" ref="AF2710">Lair(100000000/AE2710)</f>
        <v>2784.1539905468553</v>
      </c>
      <c r="AG2710" s="10">
        <f t="shared" si="4030"/>
        <v>1.1448450733112455E-2</v>
      </c>
      <c r="AH2710" s="10" t="b">
        <f t="shared" si="4025"/>
        <v>1</v>
      </c>
      <c r="AI2710" s="10">
        <f t="shared" ref="AI2710:AI2711" si="4060">$AF2710</f>
        <v>2784.1539905468553</v>
      </c>
      <c r="AJ2710">
        <v>3.0000000000000001E-3</v>
      </c>
      <c r="AK2710" s="3" cm="1">
        <f t="array" ref="AK2710">100000000/Lvac($AA2710)</f>
        <v>35906.959804795944</v>
      </c>
      <c r="AL2710" s="21">
        <f t="shared" si="4054"/>
        <v>3.8690704530042752E-2</v>
      </c>
      <c r="AM2710" s="10" cm="1">
        <f t="array" ref="AM2710">Lvac($AI2710)-$BA2710</f>
        <v>3.8837233169033425E-3</v>
      </c>
      <c r="AN2710" s="10">
        <f t="shared" ref="AN2710:AN2711" si="4061">$AK2710-($AX2710-$AW2710)</f>
        <v>-5.0195204057672527E-2</v>
      </c>
      <c r="AO2710" s="3">
        <f t="shared" ref="AO2710:AO2711" si="4062">AM2710/AJ2710</f>
        <v>1.2945744389677809</v>
      </c>
      <c r="AP2710" s="3">
        <v>1.2977262551127449</v>
      </c>
      <c r="AS2710" s="3">
        <f t="shared" si="4032"/>
        <v>-1.9520405476214364E-4</v>
      </c>
      <c r="AT2710" s="3" cm="1">
        <f t="array" ref="AT2710">AS2710-(100000000/LvacE($A2710)-$E2710)</f>
        <v>-3.977213054895401E-5</v>
      </c>
      <c r="AU2710" t="s">
        <v>4720</v>
      </c>
      <c r="AV2710" t="s">
        <v>4933</v>
      </c>
      <c r="AW2710" s="3">
        <v>39732.99</v>
      </c>
      <c r="AX2710" s="3">
        <v>75640</v>
      </c>
      <c r="AY2710" s="3"/>
      <c r="AZ2710" s="10" cm="1">
        <f t="array" ref="AZ2710">Lair(100000000/($AX2710-$AW2710))</f>
        <v>2784.1501077697799</v>
      </c>
      <c r="BA2710" s="10">
        <f t="shared" ref="BA2710:BA2711" si="4063">100000000/($AX2710-$AW2710)</f>
        <v>2784.9715139188697</v>
      </c>
      <c r="BB2710" s="12">
        <v>11600000</v>
      </c>
      <c r="BC2710" s="3">
        <v>4.5999999999999999E-2</v>
      </c>
      <c r="BD2710" s="12" cm="1">
        <f t="array" ref="BD2710">SfromgA($BB2710,$BA2710,"")</f>
        <v>0.12366694182198693</v>
      </c>
      <c r="BE2710" s="29">
        <f t="shared" ref="BE2710:BE2711" si="4064">(10^MAX(0.05, -0.312925054856973*((LN($BD2710))^(1/3)) + 0.454808404431693)-1)*100</f>
        <v>615.99014437130734</v>
      </c>
      <c r="BG2710" s="3"/>
      <c r="BH2710" s="3"/>
      <c r="BI2710" s="12">
        <f t="shared" ref="BI2710:BI2711" si="4065">IF($BB2710="",$BF2710,$BB2710)</f>
        <v>11600000</v>
      </c>
      <c r="BJ2710" s="29">
        <f t="shared" ref="BJ2710:BJ2711" si="4066">IF($BB2710="",$BH2710,$BE2710)</f>
        <v>615.99014437130734</v>
      </c>
      <c r="BK2710" s="3">
        <f t="shared" ref="BK2710:BK2711" si="4067">LN(BN2710*100000000/($AX2710-$AW2710)/$BI2710)</f>
        <v>-8.3403373920893831</v>
      </c>
      <c r="BL2710" s="13">
        <f>EXP(BK$4341*$AX2710+BK$4342)*$BI2710/(100000000/($AX2710-$AW2710))</f>
        <v>1.4938430201189679</v>
      </c>
      <c r="BM2710" s="3">
        <f t="shared" ref="BM2710:BM2711" si="4068">LN(BL2710/$C2710)</f>
        <v>0.40135200764179929</v>
      </c>
      <c r="BN2710" s="16" cm="1">
        <f t="array" ref="BN2710">$C2710*EXP(poly_from_str(100000000/$E2710,BN$4342))</f>
        <v>0.99420221249024932</v>
      </c>
      <c r="BO2710" s="3">
        <f t="shared" ref="BO2710:BO2711" si="4069">LN($C2710)</f>
        <v>0</v>
      </c>
      <c r="BP2710" s="13">
        <f>LN(BL2710/BN2710)</f>
        <v>0.40716666756828512</v>
      </c>
      <c r="BY2710">
        <v>1020</v>
      </c>
    </row>
    <row r="2711" spans="1:77" hidden="1" x14ac:dyDescent="0.25">
      <c r="A2711" t="s">
        <v>3416</v>
      </c>
      <c r="B2711" s="2" t="str">
        <f t="shared" si="4024"/>
        <v/>
      </c>
      <c r="C2711">
        <v>2</v>
      </c>
      <c r="E2711">
        <v>35924.089999999997</v>
      </c>
      <c r="F2711">
        <v>39485</v>
      </c>
      <c r="G2711" t="s">
        <v>5</v>
      </c>
      <c r="H2711" s="5" t="s">
        <v>113</v>
      </c>
      <c r="I2711">
        <v>75409</v>
      </c>
      <c r="J2711" t="s">
        <v>3</v>
      </c>
      <c r="K2711" s="5" t="s">
        <v>19</v>
      </c>
      <c r="L2711">
        <v>39485.480000000003</v>
      </c>
      <c r="M2711" t="str">
        <f t="shared" si="4056"/>
        <v>e</v>
      </c>
      <c r="N2711" t="str">
        <f t="shared" si="4057"/>
        <v>1/2</v>
      </c>
      <c r="O2711">
        <v>75409.58</v>
      </c>
      <c r="P2711" t="str">
        <f t="shared" si="4058"/>
        <v>o</v>
      </c>
      <c r="Q2711" t="str">
        <f t="shared" si="4059"/>
        <v>3/2</v>
      </c>
      <c r="R2711">
        <v>26</v>
      </c>
      <c r="S2711" t="s">
        <v>3417</v>
      </c>
      <c r="AA2711" s="10">
        <f t="shared" si="4026"/>
        <v>2782.826</v>
      </c>
      <c r="AB2711" s="3" cm="1">
        <f t="array" ref="AB2711">100000000/Lvac(AA2711)</f>
        <v>35924.094183202171</v>
      </c>
      <c r="AC2711" s="28">
        <f t="shared" si="4027"/>
        <v>3.5934693725011915E-7</v>
      </c>
      <c r="AD2711" s="28">
        <f t="shared" si="4028"/>
        <v>2.7836470834874728E-7</v>
      </c>
      <c r="AE2711" s="21">
        <f t="shared" si="4029"/>
        <v>35924.091568811891</v>
      </c>
      <c r="AF2711" s="10" cm="1">
        <f t="array" ref="AF2711">Lair(100000000/AE2711)</f>
        <v>2782.8262025316922</v>
      </c>
      <c r="AG2711" s="10">
        <f t="shared" si="4030"/>
        <v>1.145460660910926E-2</v>
      </c>
      <c r="AH2711" s="10" t="b">
        <f t="shared" si="4025"/>
        <v>1</v>
      </c>
      <c r="AI2711" s="10">
        <f t="shared" si="4060"/>
        <v>2782.8262025316922</v>
      </c>
      <c r="AJ2711">
        <v>3.0000000000000001E-3</v>
      </c>
      <c r="AK2711" s="3" cm="1">
        <f t="array" ref="AK2711">100000000/Lvac($AA2711)</f>
        <v>35924.094183202171</v>
      </c>
      <c r="AL2711" s="21">
        <f t="shared" si="4054"/>
        <v>3.8727636836091331E-2</v>
      </c>
      <c r="AM2711" s="10" cm="1">
        <f t="array" ref="AM2711">Lvac($AI2711)-$BA2711</f>
        <v>6.533066630254325E-4</v>
      </c>
      <c r="AN2711" s="10">
        <f t="shared" si="4061"/>
        <v>-5.8167978277197108E-3</v>
      </c>
      <c r="AO2711" s="3">
        <f t="shared" si="4062"/>
        <v>0.21776888767514416</v>
      </c>
      <c r="AP2711" s="3">
        <v>0.15024187390129859</v>
      </c>
      <c r="AS2711" s="3">
        <f t="shared" si="4032"/>
        <v>4.1832021743175574E-3</v>
      </c>
      <c r="AT2711" s="3" cm="1">
        <f t="array" ref="AT2711">AS2711-(100000000/LvacE($A2711)-$E2711)</f>
        <v>-3.9633298001717776E-5</v>
      </c>
      <c r="AU2711" t="s">
        <v>4804</v>
      </c>
      <c r="AV2711" t="s">
        <v>4900</v>
      </c>
      <c r="AW2711" s="3">
        <v>39485.480000000003</v>
      </c>
      <c r="AX2711" s="3">
        <v>75409.58</v>
      </c>
      <c r="AY2711" s="3"/>
      <c r="AZ2711" s="10" cm="1">
        <f t="array" ref="AZ2711">Lair(100000000/($AX2711-$AW2711))</f>
        <v>2782.8255493841766</v>
      </c>
      <c r="BA2711" s="10">
        <f t="shared" si="4063"/>
        <v>2783.6466327618509</v>
      </c>
      <c r="BB2711" s="12">
        <v>6880000</v>
      </c>
      <c r="BC2711" s="3">
        <v>0.25600000000000001</v>
      </c>
      <c r="BD2711" s="12" cm="1">
        <f t="array" ref="BD2711">SfromgA($BB2711,$BA2711,"")</f>
        <v>7.3242659958925704E-2</v>
      </c>
      <c r="BE2711" s="29">
        <f t="shared" si="4064"/>
        <v>668.90306778261606</v>
      </c>
      <c r="BG2711" s="3"/>
      <c r="BH2711" s="3"/>
      <c r="BI2711" s="12">
        <f t="shared" si="4065"/>
        <v>6880000</v>
      </c>
      <c r="BJ2711" s="29">
        <f t="shared" si="4066"/>
        <v>668.90306778261606</v>
      </c>
      <c r="BK2711" s="3">
        <f t="shared" si="4067"/>
        <v>-7.132487841669243</v>
      </c>
      <c r="BL2711" s="13">
        <f>EXP(BK$4341*$AX2711+BK$4342)*$BI2711/(100000000/($AX2711-$AW2711))</f>
        <v>0.90208073793315469</v>
      </c>
      <c r="BM2711" s="3">
        <f t="shared" si="4068"/>
        <v>-0.79619843358151199</v>
      </c>
      <c r="BN2711" s="16" cm="1">
        <f t="array" ref="BN2711">$C2711*EXP(poly_from_str(100000000/$E2711,BN$4342))</f>
        <v>1.9741230663873282</v>
      </c>
      <c r="BO2711" s="3">
        <f t="shared" si="4069"/>
        <v>0.69314718055994529</v>
      </c>
      <c r="BP2711" s="13">
        <f>LN(BL2711/BN2711)</f>
        <v>-0.78317553575083165</v>
      </c>
      <c r="BY2711">
        <v>2027</v>
      </c>
    </row>
    <row r="2712" spans="1:77" hidden="1" x14ac:dyDescent="0.25">
      <c r="A2712" t="s">
        <v>3418</v>
      </c>
      <c r="B2712" s="2" t="str">
        <f t="shared" si="4024"/>
        <v/>
      </c>
      <c r="C2712">
        <v>2</v>
      </c>
      <c r="E2712">
        <v>35925.18</v>
      </c>
      <c r="R2712">
        <v>26</v>
      </c>
      <c r="S2712" t="s">
        <v>22</v>
      </c>
      <c r="AA2712" s="10">
        <f t="shared" si="4026"/>
        <v>2782.7420000000002</v>
      </c>
      <c r="AB2712" s="3" cm="1">
        <f t="array" ref="AB2712">100000000/Lvac(AA2712)</f>
        <v>35925.178534129715</v>
      </c>
      <c r="AC2712" s="28">
        <f t="shared" si="4027"/>
        <v>3.5935778451613552E-7</v>
      </c>
      <c r="AD2712" s="28">
        <f t="shared" si="4028"/>
        <v>2.7835630630199314E-7</v>
      </c>
      <c r="AE2712" s="21">
        <f t="shared" si="4029"/>
        <v>35925.179450301206</v>
      </c>
      <c r="AF2712" s="10" cm="1">
        <f t="array" ref="AF2712">Lair(100000000/AE2712)</f>
        <v>2782.7419290302814</v>
      </c>
      <c r="AG2712" s="10">
        <f t="shared" si="4030"/>
        <v>1.1454996283185741E-2</v>
      </c>
      <c r="AH2712" s="10" t="b">
        <f t="shared" si="4025"/>
        <v>1</v>
      </c>
      <c r="AI2712" s="10">
        <f t="shared" si="4031"/>
        <v>2782.7420000000002</v>
      </c>
      <c r="AJ2712">
        <v>3.0000000000000001E-3</v>
      </c>
      <c r="AK2712" s="3" cm="1">
        <f t="array" ref="AK2712">100000000/Lvac($AA2712)</f>
        <v>35925.178534129715</v>
      </c>
      <c r="AL2712" s="21">
        <f t="shared" si="4054"/>
        <v>3.8729977699114446E-2</v>
      </c>
      <c r="AM2712" s="21"/>
      <c r="AN2712" s="21"/>
      <c r="AO2712" s="21"/>
      <c r="AP2712" s="21"/>
      <c r="AS2712" s="3">
        <f t="shared" si="4032"/>
        <v>-1.4658702857559547E-3</v>
      </c>
      <c r="AT2712" s="3" cm="1">
        <f t="array" ref="AT2712">AS2712-(100000000/LvacE($A2712)-$E2712)</f>
        <v>-3.9624479541089386E-5</v>
      </c>
      <c r="BB2712"/>
      <c r="BC2712"/>
      <c r="BD2712"/>
      <c r="BE2712"/>
      <c r="BF2712"/>
      <c r="BG2712"/>
      <c r="BH2712"/>
      <c r="BI2712"/>
      <c r="BJ2712"/>
      <c r="BN2712" s="16" cm="1">
        <f t="array" ref="BN2712">$C2712*EXP(poly_from_str(100000000/$E2712,BN$4342))</f>
        <v>1.9732155420023993</v>
      </c>
      <c r="BO2712" s="16"/>
      <c r="BY2712">
        <v>2027</v>
      </c>
    </row>
    <row r="2713" spans="1:77" hidden="1" x14ac:dyDescent="0.25">
      <c r="A2713" t="s">
        <v>3419</v>
      </c>
      <c r="B2713" s="2" t="str">
        <f t="shared" si="4024"/>
        <v/>
      </c>
      <c r="C2713">
        <v>0</v>
      </c>
      <c r="E2713">
        <v>35969.01</v>
      </c>
      <c r="R2713">
        <v>26</v>
      </c>
      <c r="S2713" t="s">
        <v>22</v>
      </c>
      <c r="AA2713" s="10">
        <f t="shared" si="4026"/>
        <v>2779.3510000000001</v>
      </c>
      <c r="AB2713" s="3" cm="1">
        <f t="array" ref="AB2713">100000000/Lvac(AA2713)</f>
        <v>35969.007473799291</v>
      </c>
      <c r="AC2713" s="28">
        <f t="shared" si="4027"/>
        <v>3.5979622580955052E-7</v>
      </c>
      <c r="AD2713" s="28">
        <f t="shared" si="4028"/>
        <v>2.7801712369417605E-7</v>
      </c>
      <c r="AE2713" s="21">
        <f t="shared" si="4029"/>
        <v>35969.009055565046</v>
      </c>
      <c r="AF2713" s="10" cm="1">
        <f t="array" ref="AF2713">Lair(100000000/AE2713)</f>
        <v>2779.3508777695306</v>
      </c>
      <c r="AG2713" s="10">
        <f t="shared" si="4030"/>
        <v>1.147075656759425E-2</v>
      </c>
      <c r="AH2713" s="10" t="b">
        <f t="shared" si="4025"/>
        <v>1</v>
      </c>
      <c r="AI2713" s="10">
        <f t="shared" si="4031"/>
        <v>2779.3510000000001</v>
      </c>
      <c r="AJ2713">
        <v>3.0000000000000001E-3</v>
      </c>
      <c r="AK2713" s="3" cm="1">
        <f t="array" ref="AK2713">100000000/Lvac($AA2713)</f>
        <v>35969.007473799291</v>
      </c>
      <c r="AL2713" s="21">
        <f t="shared" si="4054"/>
        <v>3.8824539405565496E-2</v>
      </c>
      <c r="AM2713" s="21"/>
      <c r="AN2713" s="21"/>
      <c r="AO2713" s="21"/>
      <c r="AP2713" s="21"/>
      <c r="AS2713" s="3">
        <f t="shared" si="4032"/>
        <v>-2.5262007111450657E-3</v>
      </c>
      <c r="AT2713" s="3" cm="1">
        <f t="array" ref="AT2713">AS2713-(100000000/LvacE($A2713)-$E2713)</f>
        <v>-3.9265949453692883E-5</v>
      </c>
      <c r="BB2713"/>
      <c r="BC2713"/>
      <c r="BD2713"/>
      <c r="BE2713"/>
      <c r="BF2713"/>
      <c r="BG2713"/>
      <c r="BH2713"/>
      <c r="BI2713"/>
      <c r="BJ2713"/>
      <c r="BN2713" s="16" cm="1">
        <f t="array" ref="BN2713">$C2713*EXP(poly_from_str(100000000/$E2713,BN$4342))</f>
        <v>0</v>
      </c>
      <c r="BO2713" s="16"/>
      <c r="BY2713" t="e">
        <v>#N/A</v>
      </c>
    </row>
    <row r="2714" spans="1:77" hidden="1" x14ac:dyDescent="0.25">
      <c r="A2714" t="s">
        <v>3420</v>
      </c>
      <c r="B2714" s="2" t="str">
        <f t="shared" si="4024"/>
        <v/>
      </c>
      <c r="C2714">
        <v>0</v>
      </c>
      <c r="E2714">
        <v>35969.339999999997</v>
      </c>
      <c r="R2714">
        <v>26</v>
      </c>
      <c r="S2714" t="s">
        <v>22</v>
      </c>
      <c r="AA2714" s="10">
        <f t="shared" si="4026"/>
        <v>2779.3249999999998</v>
      </c>
      <c r="AB2714" s="3" cm="1">
        <f t="array" ref="AB2714">100000000/Lvac(AA2714)</f>
        <v>35969.343938944228</v>
      </c>
      <c r="AC2714" s="28">
        <f t="shared" si="4027"/>
        <v>3.5979959162746351E-7</v>
      </c>
      <c r="AD2714" s="28">
        <f t="shared" si="4028"/>
        <v>2.7801452306092632E-7</v>
      </c>
      <c r="AE2714" s="21">
        <f t="shared" si="4029"/>
        <v>35969.341472562905</v>
      </c>
      <c r="AF2714" s="10" cm="1">
        <f t="array" ref="AF2714">Lair(100000000/AE2714)</f>
        <v>2779.3251905853249</v>
      </c>
      <c r="AG2714" s="10">
        <f t="shared" si="4030"/>
        <v>1.1470877630169957E-2</v>
      </c>
      <c r="AH2714" s="10" t="b">
        <f t="shared" si="4025"/>
        <v>1</v>
      </c>
      <c r="AI2714" s="10">
        <f t="shared" si="4031"/>
        <v>2779.3249999999998</v>
      </c>
      <c r="AJ2714">
        <v>3.0000000000000001E-3</v>
      </c>
      <c r="AK2714" s="3" cm="1">
        <f t="array" ref="AK2714">100000000/Lvac($AA2714)</f>
        <v>35969.343938944228</v>
      </c>
      <c r="AL2714" s="21">
        <f t="shared" si="4054"/>
        <v>3.882526578101974E-2</v>
      </c>
      <c r="AM2714" s="21"/>
      <c r="AN2714" s="21"/>
      <c r="AO2714" s="21"/>
      <c r="AP2714" s="21"/>
      <c r="AS2714" s="3">
        <f t="shared" si="4032"/>
        <v>3.9389442317769863E-3</v>
      </c>
      <c r="AT2714" s="3" cm="1">
        <f t="array" ref="AT2714">AS2714-(100000000/LvacE($A2714)-$E2714)</f>
        <v>-3.9263177313841879E-5</v>
      </c>
      <c r="BB2714"/>
      <c r="BC2714"/>
      <c r="BD2714"/>
      <c r="BE2714"/>
      <c r="BF2714"/>
      <c r="BG2714"/>
      <c r="BH2714"/>
      <c r="BI2714"/>
      <c r="BJ2714"/>
      <c r="BN2714" s="16" cm="1">
        <f t="array" ref="BN2714">$C2714*EXP(poly_from_str(100000000/$E2714,BN$4342))</f>
        <v>0</v>
      </c>
      <c r="BO2714" s="16"/>
      <c r="BY2714" t="e">
        <v>#N/A</v>
      </c>
    </row>
    <row r="2715" spans="1:77" hidden="1" x14ac:dyDescent="0.25">
      <c r="A2715" t="s">
        <v>3421</v>
      </c>
      <c r="B2715" s="2" t="str">
        <f t="shared" si="4024"/>
        <v/>
      </c>
      <c r="C2715">
        <v>5</v>
      </c>
      <c r="D2715" t="s">
        <v>170</v>
      </c>
      <c r="E2715">
        <v>35969.769999999997</v>
      </c>
      <c r="R2715">
        <v>26</v>
      </c>
      <c r="S2715" t="s">
        <v>22</v>
      </c>
      <c r="AA2715" s="10">
        <f t="shared" si="4026"/>
        <v>2779.2919999999999</v>
      </c>
      <c r="AB2715" s="3" cm="1">
        <f t="array" ref="AB2715">100000000/Lvac(AA2715)</f>
        <v>35969.770999923756</v>
      </c>
      <c r="AC2715" s="28">
        <f t="shared" si="4027"/>
        <v>3.5980386371781015E-7</v>
      </c>
      <c r="AD2715" s="28">
        <f t="shared" si="4028"/>
        <v>2.7801122225718914E-7</v>
      </c>
      <c r="AE2715" s="21">
        <f t="shared" si="4029"/>
        <v>35969.770373807485</v>
      </c>
      <c r="AF2715" s="10" cm="1">
        <f t="array" ref="AF2715">Lair(100000000/AE2715)</f>
        <v>2779.2920483808934</v>
      </c>
      <c r="AG2715" s="10">
        <f t="shared" si="4030"/>
        <v>1.1471031291408702E-2</v>
      </c>
      <c r="AH2715" s="10" t="b">
        <f t="shared" si="4025"/>
        <v>1</v>
      </c>
      <c r="AI2715" s="10">
        <f>100000000/AK2715</f>
        <v>2780.1508682289382</v>
      </c>
      <c r="AJ2715" s="10">
        <f>AL2715/AK2715*AI2715</f>
        <v>3.8646194250570594E-2</v>
      </c>
      <c r="AK2715" s="16" cm="1">
        <f t="array" ref="AK2715">100000000/Lvac($AA2715)-0.5</f>
        <v>35969.270999923756</v>
      </c>
      <c r="AL2715" s="22">
        <v>0.5</v>
      </c>
      <c r="AM2715" s="22"/>
      <c r="AN2715" s="22"/>
      <c r="AO2715" s="22"/>
      <c r="AP2715" s="22"/>
      <c r="AS2715" s="3">
        <f t="shared" si="4032"/>
        <v>9.9992375908186659E-4</v>
      </c>
      <c r="AT2715" s="3" cm="1">
        <f t="array" ref="AT2715">AS2715-(100000000/LvacE($A2715)-$E2715)</f>
        <v>-3.9259655750356615E-5</v>
      </c>
      <c r="BB2715"/>
      <c r="BC2715"/>
      <c r="BD2715"/>
      <c r="BE2715"/>
      <c r="BF2715"/>
      <c r="BG2715"/>
      <c r="BH2715"/>
      <c r="BI2715"/>
      <c r="BJ2715"/>
      <c r="BN2715" s="16" cm="1">
        <f t="array" ref="BN2715">$C2715*EXP(poly_from_str(100000000/$E2715,BN$4342))</f>
        <v>4.8405453136790628</v>
      </c>
      <c r="BO2715" s="16"/>
      <c r="BY2715">
        <v>4982</v>
      </c>
    </row>
    <row r="2716" spans="1:77" hidden="1" x14ac:dyDescent="0.25">
      <c r="A2716" t="s">
        <v>3422</v>
      </c>
      <c r="B2716" s="2" t="str">
        <f t="shared" si="4024"/>
        <v/>
      </c>
      <c r="C2716">
        <v>5</v>
      </c>
      <c r="D2716" t="s">
        <v>143</v>
      </c>
      <c r="E2716">
        <v>35972.57</v>
      </c>
      <c r="R2716">
        <v>26</v>
      </c>
      <c r="S2716" t="s">
        <v>22</v>
      </c>
      <c r="AA2716" s="10">
        <f t="shared" si="4026"/>
        <v>2779.076</v>
      </c>
      <c r="AB2716" s="3" cm="1">
        <f t="array" ref="AB2716">100000000/Lvac(AA2716)</f>
        <v>35972.566558584338</v>
      </c>
      <c r="AC2716" s="28">
        <f t="shared" si="4027"/>
        <v>3.5983182899640025E-7</v>
      </c>
      <c r="AD2716" s="28">
        <f t="shared" si="4028"/>
        <v>2.7798961699644538E-7</v>
      </c>
      <c r="AE2716" s="21">
        <f t="shared" si="4029"/>
        <v>35972.568713725384</v>
      </c>
      <c r="AF2716" s="10" cm="1">
        <f t="array" ref="AF2716">Lair(100000000/AE2716)</f>
        <v>2779.0758334950824</v>
      </c>
      <c r="AG2716" s="10">
        <f t="shared" si="4030"/>
        <v>1.1472037209235073E-2</v>
      </c>
      <c r="AH2716" s="10" t="b">
        <f t="shared" si="4025"/>
        <v>1</v>
      </c>
      <c r="AI2716" s="10">
        <f t="shared" si="4031"/>
        <v>2779.076</v>
      </c>
      <c r="AJ2716">
        <v>7.0000000000000001E-3</v>
      </c>
      <c r="AK2716" s="3" cm="1">
        <f t="array" ref="AK2716">100000000/Lvac($AA2716)</f>
        <v>35972.566558584338</v>
      </c>
      <c r="AL2716" s="21">
        <f t="shared" ref="AL2716:AL2779" si="4070">AJ2716/AI2716*AK2716</f>
        <v>9.0608520929291017E-2</v>
      </c>
      <c r="AM2716" s="21"/>
      <c r="AN2716" s="21"/>
      <c r="AO2716" s="21"/>
      <c r="AP2716" s="21"/>
      <c r="AS2716" s="3">
        <f t="shared" si="4032"/>
        <v>-3.4414156616549008E-3</v>
      </c>
      <c r="AT2716" s="3" cm="1">
        <f t="array" ref="AT2716">AS2716-(100000000/LvacE($A2716)-$E2716)</f>
        <v>-3.923662006855011E-5</v>
      </c>
      <c r="BB2716"/>
      <c r="BC2716"/>
      <c r="BD2716"/>
      <c r="BE2716"/>
      <c r="BF2716"/>
      <c r="BG2716"/>
      <c r="BH2716"/>
      <c r="BI2716"/>
      <c r="BJ2716"/>
      <c r="BN2716" s="16" cm="1">
        <f t="array" ref="BN2716">$C2716*EXP(poly_from_str(100000000/$E2716,BN$4342))</f>
        <v>4.8347584762495082</v>
      </c>
      <c r="BO2716" s="16"/>
      <c r="BY2716" t="e">
        <v>#N/A</v>
      </c>
    </row>
    <row r="2717" spans="1:77" hidden="1" x14ac:dyDescent="0.25">
      <c r="A2717" t="s">
        <v>3423</v>
      </c>
      <c r="B2717" s="2" t="str">
        <f t="shared" si="4024"/>
        <v/>
      </c>
      <c r="C2717">
        <v>3</v>
      </c>
      <c r="D2717" t="s">
        <v>1155</v>
      </c>
      <c r="E2717">
        <v>35980.629999999997</v>
      </c>
      <c r="F2717">
        <v>28885</v>
      </c>
      <c r="G2717" t="s">
        <v>5</v>
      </c>
      <c r="H2717" s="5" t="s">
        <v>4</v>
      </c>
      <c r="I2717">
        <v>64865</v>
      </c>
      <c r="J2717" t="s">
        <v>3</v>
      </c>
      <c r="K2717" s="5" t="s">
        <v>16</v>
      </c>
      <c r="L2717">
        <v>28885.14</v>
      </c>
      <c r="M2717" t="str">
        <f t="shared" ref="M2717:M2719" si="4071">$G2717&amp;""</f>
        <v>e</v>
      </c>
      <c r="N2717" t="str">
        <f t="shared" ref="N2717:N2719" si="4072">$H2717&amp;""</f>
        <v>9/2</v>
      </c>
      <c r="O2717">
        <v>64865.15</v>
      </c>
      <c r="P2717" t="str">
        <f t="shared" ref="P2717:P2719" si="4073">$J2717&amp;""</f>
        <v>o</v>
      </c>
      <c r="Q2717" t="str">
        <f t="shared" ref="Q2717:Q2719" si="4074">$K2717&amp;""</f>
        <v>11/2</v>
      </c>
      <c r="R2717">
        <v>26</v>
      </c>
      <c r="AA2717" s="10">
        <f t="shared" si="4026"/>
        <v>2778.453</v>
      </c>
      <c r="AB2717" s="3" cm="1">
        <f t="array" ref="AB2717">100000000/Lvac(AA2717)</f>
        <v>35980.632109099963</v>
      </c>
      <c r="AC2717" s="28">
        <f t="shared" si="4027"/>
        <v>3.5991251246646968E-7</v>
      </c>
      <c r="AD2717" s="28">
        <f t="shared" si="4028"/>
        <v>2.7792730182388518E-7</v>
      </c>
      <c r="AE2717" s="21">
        <f t="shared" si="4029"/>
        <v>35980.630787861344</v>
      </c>
      <c r="AF2717" s="10" cm="1">
        <f t="array" ref="AF2717">Lair(100000000/AE2717)</f>
        <v>2778.4531020323634</v>
      </c>
      <c r="AG2717" s="10">
        <f t="shared" si="4030"/>
        <v>1.1474939851258949E-2</v>
      </c>
      <c r="AH2717" s="10" t="b">
        <f t="shared" si="4025"/>
        <v>1</v>
      </c>
      <c r="AI2717" s="10">
        <f t="shared" ref="AI2717:AI2719" si="4075">$AF2717</f>
        <v>2778.4531020323634</v>
      </c>
      <c r="AJ2717">
        <v>2.9000000000000001E-2</v>
      </c>
      <c r="AK2717" s="3" cm="1">
        <f t="array" ref="AK2717">100000000/Lvac($AA2717)</f>
        <v>35980.632109099963</v>
      </c>
      <c r="AL2717" s="21">
        <f t="shared" si="4070"/>
        <v>0.3755464975819286</v>
      </c>
      <c r="AM2717" s="10" cm="1">
        <f t="array" ref="AM2717">Lvac($AI2717)-$BA2717</f>
        <v>-4.7952710864592518E-2</v>
      </c>
      <c r="AN2717" s="10">
        <f t="shared" ref="AN2717:AN2719" si="4076">$AK2717-($AX2717-$AW2717)</f>
        <v>0.62210909996065311</v>
      </c>
      <c r="AO2717" s="3">
        <f t="shared" ref="AO2717:AO2719" si="4077">AM2717/AJ2717</f>
        <v>-1.6535417539514661</v>
      </c>
      <c r="AP2717" s="3">
        <v>-1.6570609681335113</v>
      </c>
      <c r="AS2717" s="3">
        <f t="shared" si="4032"/>
        <v>2.1090999653097242E-3</v>
      </c>
      <c r="AT2717" s="3" cm="1">
        <f t="array" ref="AT2717">AS2717-(100000000/LvacE($A2717)-$E2717)</f>
        <v>-3.917005960829556E-5</v>
      </c>
      <c r="AU2717" t="s">
        <v>4737</v>
      </c>
      <c r="AV2717" t="s">
        <v>4891</v>
      </c>
      <c r="AW2717" s="3">
        <v>28885.14</v>
      </c>
      <c r="AX2717" s="3">
        <v>64865.15</v>
      </c>
      <c r="AY2717" s="3"/>
      <c r="AZ2717" s="10" cm="1">
        <f t="array" ref="AZ2717">Lair(100000000/($AX2717-$AW2717))</f>
        <v>2778.50104306807</v>
      </c>
      <c r="BA2717" s="10">
        <f t="shared" ref="BA2717:BA2719" si="4078">100000000/($AX2717-$AW2717)</f>
        <v>2779.3210730069277</v>
      </c>
      <c r="BB2717" s="12">
        <v>31200000</v>
      </c>
      <c r="BC2717" s="3">
        <v>0.111</v>
      </c>
      <c r="BD2717" s="12" cm="1">
        <f t="array" ref="BD2717">SfromgA($BB2717,$BA2717,"")</f>
        <v>0.33060096338126899</v>
      </c>
      <c r="BE2717" s="29">
        <f t="shared" ref="BE2717:BE2719" si="4079">(10^MAX(0.05, -0.312925054856973*((LN($BD2717))^(1/3)) + 0.454808404431693)-1)*100</f>
        <v>500.48641764471074</v>
      </c>
      <c r="BG2717" s="3"/>
      <c r="BH2717" s="3"/>
      <c r="BI2717" s="12">
        <f t="shared" ref="BI2717:BI2719" si="4080">IF($BB2717="",$BF2717,$BB2717)</f>
        <v>31200000</v>
      </c>
      <c r="BJ2717" s="29">
        <f t="shared" ref="BJ2717:BJ2719" si="4081">IF($BB2717="",$BH2717,$BE2717)</f>
        <v>500.48641764471074</v>
      </c>
      <c r="BK2717" s="3">
        <f t="shared" ref="BK2717:BK2719" si="4082">LN(BN2717*100000000/($AX2717-$AW2717)/$BI2717)</f>
        <v>-8.2644095516891287</v>
      </c>
      <c r="BL2717" s="13">
        <f>EXP(BK$4341*$AX2717+BK$4342)*$BI2717/(100000000/($AX2717-$AW2717))</f>
        <v>9.1291330401792212</v>
      </c>
      <c r="BM2717" s="3">
        <f t="shared" ref="BM2717:BM2719" si="4083">LN(BL2717/$C2717)</f>
        <v>1.1128584441659908</v>
      </c>
      <c r="BN2717" s="16" cm="1">
        <f t="array" ref="BN2717">$C2717*EXP(poly_from_str(100000000/$E2717,BN$4342))</f>
        <v>2.8908689815210291</v>
      </c>
      <c r="BO2717" s="3">
        <f t="shared" ref="BO2717:BO2719" si="4084">LN($C2717)</f>
        <v>1.0986122886681098</v>
      </c>
      <c r="BP2717" s="13">
        <f>LN(BL2717/BN2717)</f>
        <v>1.1499135902592141</v>
      </c>
      <c r="BY2717">
        <v>2977</v>
      </c>
    </row>
    <row r="2718" spans="1:77" hidden="1" x14ac:dyDescent="0.25">
      <c r="A2718" t="s">
        <v>3424</v>
      </c>
      <c r="B2718" s="2" t="str">
        <f t="shared" si="4024"/>
        <v/>
      </c>
      <c r="C2718">
        <v>2</v>
      </c>
      <c r="E2718">
        <v>35985.660000000003</v>
      </c>
      <c r="F2718">
        <v>31254</v>
      </c>
      <c r="G2718" t="s">
        <v>5</v>
      </c>
      <c r="H2718" s="5" t="s">
        <v>8</v>
      </c>
      <c r="I2718">
        <v>67240</v>
      </c>
      <c r="J2718" t="s">
        <v>3</v>
      </c>
      <c r="K2718" s="5" t="s">
        <v>8</v>
      </c>
      <c r="L2718">
        <v>31254.71</v>
      </c>
      <c r="M2718" t="str">
        <f t="shared" si="4071"/>
        <v>e</v>
      </c>
      <c r="N2718" t="str">
        <f t="shared" si="4072"/>
        <v>7/2</v>
      </c>
      <c r="O2718">
        <v>67240.350000000006</v>
      </c>
      <c r="P2718" t="str">
        <f t="shared" si="4073"/>
        <v>o</v>
      </c>
      <c r="Q2718" t="str">
        <f t="shared" si="4074"/>
        <v>7/2</v>
      </c>
      <c r="R2718">
        <v>26</v>
      </c>
      <c r="AA2718" s="10">
        <f t="shared" si="4026"/>
        <v>2778.0650000000001</v>
      </c>
      <c r="AB2718" s="3" cm="1">
        <f t="array" ref="AB2718">100000000/Lvac(AA2718)</f>
        <v>35985.657104869511</v>
      </c>
      <c r="AC2718" s="28">
        <f t="shared" si="4027"/>
        <v>3.5996277984856367E-7</v>
      </c>
      <c r="AD2718" s="28">
        <f t="shared" si="4028"/>
        <v>2.7788849237511404E-7</v>
      </c>
      <c r="AE2718" s="21">
        <f t="shared" si="4029"/>
        <v>35985.658918892754</v>
      </c>
      <c r="AF2718" s="10" cm="1">
        <f t="array" ref="AF2718">Lair(100000000/AE2718)</f>
        <v>2778.064859951583</v>
      </c>
      <c r="AG2718" s="10">
        <f t="shared" si="4030"/>
        <v>1.1476748583073022E-2</v>
      </c>
      <c r="AH2718" s="10" t="b">
        <f t="shared" si="4025"/>
        <v>1</v>
      </c>
      <c r="AI2718" s="10">
        <f t="shared" si="4075"/>
        <v>2778.064859951583</v>
      </c>
      <c r="AJ2718">
        <v>3.0000000000000001E-3</v>
      </c>
      <c r="AK2718" s="3" cm="1">
        <f t="array" ref="AK2718">100000000/Lvac($AA2718)</f>
        <v>35985.657104869511</v>
      </c>
      <c r="AL2718" s="21">
        <f t="shared" si="4070"/>
        <v>3.8860493457481785E-2</v>
      </c>
      <c r="AM2718" s="10" cm="1">
        <f t="array" ref="AM2718">Lvac($AI2718)-$BA2718</f>
        <v>-1.4609556251343747E-3</v>
      </c>
      <c r="AN2718" s="10">
        <f t="shared" si="4076"/>
        <v>1.7104869504692033E-2</v>
      </c>
      <c r="AO2718" s="3">
        <f t="shared" si="4077"/>
        <v>-0.48698520837812487</v>
      </c>
      <c r="AP2718" s="3">
        <v>-0.44029103461677249</v>
      </c>
      <c r="AS2718" s="3">
        <f t="shared" si="4032"/>
        <v>-2.8951304921065457E-3</v>
      </c>
      <c r="AT2718" s="3" cm="1">
        <f t="array" ref="AT2718">AS2718-(100000000/LvacE($A2718)-$E2718)</f>
        <v>-3.9128499338403344E-5</v>
      </c>
      <c r="AU2718" t="s">
        <v>4730</v>
      </c>
      <c r="AV2718" t="s">
        <v>4847</v>
      </c>
      <c r="AW2718" s="3">
        <v>31254.71</v>
      </c>
      <c r="AX2718" s="3">
        <v>67240.350000000006</v>
      </c>
      <c r="AY2718" s="3"/>
      <c r="AZ2718" s="10" cm="1">
        <f t="array" ref="AZ2718">Lair(100000000/($AX2718-$AW2718))</f>
        <v>2778.0663205515239</v>
      </c>
      <c r="BA2718" s="10">
        <f t="shared" si="4078"/>
        <v>2778.8862446242442</v>
      </c>
      <c r="BB2718" s="12">
        <v>2640000</v>
      </c>
      <c r="BC2718" s="3">
        <v>8.9999999999999993E-3</v>
      </c>
      <c r="BD2718" s="12" cm="1">
        <f t="array" ref="BD2718">SfromgA($BB2718,$BA2718,"")</f>
        <v>2.7960800053090786E-2</v>
      </c>
      <c r="BE2718" s="29">
        <f t="shared" si="4079"/>
        <v>757.78323244742319</v>
      </c>
      <c r="BG2718" s="3"/>
      <c r="BH2718" s="3"/>
      <c r="BI2718" s="12">
        <f t="shared" si="4080"/>
        <v>2640000</v>
      </c>
      <c r="BJ2718" s="29">
        <f t="shared" si="4081"/>
        <v>757.78323244742319</v>
      </c>
      <c r="BK2718" s="3">
        <f t="shared" si="4082"/>
        <v>-6.2025477798583779</v>
      </c>
      <c r="BL2718" s="13">
        <f>EXP(BK$4341*$AX2718+BK$4342)*$BI2718/(100000000/($AX2718-$AW2718))</f>
        <v>0.64501607292257546</v>
      </c>
      <c r="BM2718" s="3">
        <f t="shared" si="4083"/>
        <v>-1.1316272237969827</v>
      </c>
      <c r="BN2718" s="16" cm="1">
        <f t="array" ref="BN2718">$C2718*EXP(poly_from_str(100000000/$E2718,BN$4342))</f>
        <v>1.9230956402393831</v>
      </c>
      <c r="BO2718" s="3">
        <f t="shared" si="4084"/>
        <v>0.69314718055994529</v>
      </c>
      <c r="BP2718" s="13">
        <f t="shared" ref="BP2718:BP2719" si="4085">LN(BL2718/BN2718)</f>
        <v>-1.0924162435208158</v>
      </c>
      <c r="BY2718">
        <v>1981</v>
      </c>
    </row>
    <row r="2719" spans="1:77" hidden="1" x14ac:dyDescent="0.25">
      <c r="A2719" t="s">
        <v>3425</v>
      </c>
      <c r="B2719" s="2" t="str">
        <f t="shared" si="4024"/>
        <v/>
      </c>
      <c r="C2719">
        <v>2</v>
      </c>
      <c r="E2719">
        <v>35989.06</v>
      </c>
      <c r="F2719">
        <v>27604</v>
      </c>
      <c r="G2719" t="s">
        <v>5</v>
      </c>
      <c r="H2719" s="5" t="s">
        <v>4</v>
      </c>
      <c r="I2719">
        <v>63593</v>
      </c>
      <c r="J2719" t="s">
        <v>3</v>
      </c>
      <c r="K2719" s="5" t="s">
        <v>4</v>
      </c>
      <c r="L2719">
        <v>27604.26</v>
      </c>
      <c r="M2719" t="str">
        <f t="shared" si="4071"/>
        <v>e</v>
      </c>
      <c r="N2719" t="str">
        <f t="shared" si="4072"/>
        <v>9/2</v>
      </c>
      <c r="O2719">
        <v>63593.35</v>
      </c>
      <c r="P2719" t="str">
        <f t="shared" si="4073"/>
        <v>o</v>
      </c>
      <c r="Q2719" t="str">
        <f t="shared" si="4074"/>
        <v>9/2</v>
      </c>
      <c r="R2719">
        <v>26</v>
      </c>
      <c r="AA2719" s="10">
        <f t="shared" si="4026"/>
        <v>2777.8020000000001</v>
      </c>
      <c r="AB2719" s="3" cm="1">
        <f t="array" ref="AB2719">100000000/Lvac(AA2719)</f>
        <v>35989.064021312195</v>
      </c>
      <c r="AC2719" s="28">
        <f t="shared" si="4027"/>
        <v>3.5999686082737356E-7</v>
      </c>
      <c r="AD2719" s="28">
        <f t="shared" si="4028"/>
        <v>2.7786218597066451E-7</v>
      </c>
      <c r="AE2719" s="21">
        <f t="shared" si="4029"/>
        <v>35989.061501292694</v>
      </c>
      <c r="AF2719" s="10" cm="1">
        <f t="array" ref="AF2719">Lair(100000000/AE2719)</f>
        <v>2777.8021945167866</v>
      </c>
      <c r="AG2719" s="10">
        <f t="shared" si="4030"/>
        <v>1.1477975035893883E-2</v>
      </c>
      <c r="AH2719" s="10" t="b">
        <f t="shared" si="4025"/>
        <v>1</v>
      </c>
      <c r="AI2719" s="10">
        <f t="shared" si="4075"/>
        <v>2777.8021945167866</v>
      </c>
      <c r="AJ2719">
        <v>3.0000000000000001E-3</v>
      </c>
      <c r="AK2719" s="3" cm="1">
        <f t="array" ref="AK2719">100000000/Lvac($AA2719)</f>
        <v>35989.064021312195</v>
      </c>
      <c r="AL2719" s="21">
        <f t="shared" si="4070"/>
        <v>3.8867847493625457E-2</v>
      </c>
      <c r="AM2719" s="10" cm="1">
        <f t="array" ref="AM2719">Lvac($AI2719)-$BA2719</f>
        <v>2.2003095004947681E-3</v>
      </c>
      <c r="AN2719" s="10">
        <f t="shared" si="4076"/>
        <v>-2.5978687801398337E-2</v>
      </c>
      <c r="AO2719" s="3">
        <f t="shared" si="4077"/>
        <v>0.73343650016492268</v>
      </c>
      <c r="AP2719" s="3">
        <v>0.66858178236846777</v>
      </c>
      <c r="AS2719" s="3">
        <f t="shared" si="4032"/>
        <v>4.0213121974375099E-3</v>
      </c>
      <c r="AT2719" s="3" cm="1">
        <f t="array" ref="AT2719">AS2719-(100000000/LvacE($A2719)-$E2719)</f>
        <v>-3.9100290450733155E-5</v>
      </c>
      <c r="AU2719" t="s">
        <v>4713</v>
      </c>
      <c r="AV2719" t="s">
        <v>4835</v>
      </c>
      <c r="AW2719" s="3">
        <v>27604.26</v>
      </c>
      <c r="AX2719" s="3">
        <v>63593.35</v>
      </c>
      <c r="AY2719" s="3"/>
      <c r="AZ2719" s="10" cm="1">
        <f t="array" ref="AZ2719">Lair(100000000/($AX2719-$AW2719))</f>
        <v>2777.7999947429557</v>
      </c>
      <c r="BA2719" s="10">
        <f t="shared" si="4078"/>
        <v>2778.6198539612978</v>
      </c>
      <c r="BB2719" s="12">
        <v>7480000</v>
      </c>
      <c r="BC2719" s="3">
        <v>3.5000000000000003E-2</v>
      </c>
      <c r="BD2719" s="12" cm="1">
        <f t="array" ref="BD2719">SfromgA($BB2719,$BA2719,"")</f>
        <v>7.9199485694765426E-2</v>
      </c>
      <c r="BE2719" s="29">
        <f t="shared" si="4079"/>
        <v>661.2545242231422</v>
      </c>
      <c r="BG2719" s="3"/>
      <c r="BH2719" s="3"/>
      <c r="BI2719" s="12">
        <f t="shared" si="4080"/>
        <v>7480000</v>
      </c>
      <c r="BJ2719" s="29">
        <f t="shared" si="4081"/>
        <v>661.2545242231422</v>
      </c>
      <c r="BK2719" s="3">
        <f t="shared" si="4082"/>
        <v>-7.2455563937737715</v>
      </c>
      <c r="BL2719" s="13">
        <f>EXP(BK$4341*$AX2719+BK$4342)*$BI2719/(100000000/($AX2719-$AW2719))</f>
        <v>2.4113079556449817</v>
      </c>
      <c r="BM2719" s="3">
        <f t="shared" si="4083"/>
        <v>0.18702213990792213</v>
      </c>
      <c r="BN2719" s="16" cm="1">
        <f t="array" ref="BN2719">$C2719*EXP(poly_from_str(100000000/$E2719,BN$4342))</f>
        <v>1.9202921351253341</v>
      </c>
      <c r="BO2719" s="3">
        <f t="shared" si="4084"/>
        <v>0.69314718055994529</v>
      </c>
      <c r="BP2719" s="13">
        <f t="shared" si="4085"/>
        <v>0.22769199229126758</v>
      </c>
      <c r="BY2719">
        <v>1978</v>
      </c>
    </row>
    <row r="2720" spans="1:77" hidden="1" x14ac:dyDescent="0.25">
      <c r="A2720">
        <v>2777.2890000000002</v>
      </c>
      <c r="B2720" s="2" t="str">
        <f t="shared" si="4024"/>
        <v/>
      </c>
      <c r="C2720">
        <v>2</v>
      </c>
      <c r="E2720">
        <v>35995.71</v>
      </c>
      <c r="R2720">
        <v>27</v>
      </c>
      <c r="S2720" t="s">
        <v>22</v>
      </c>
      <c r="AA2720" s="10">
        <f t="shared" si="4026"/>
        <v>2777.2890000000002</v>
      </c>
      <c r="AB2720" s="3" cm="1">
        <f t="array" ref="AB2720">100000000/Lvac(AA2720)</f>
        <v>35995.711308103921</v>
      </c>
      <c r="AC2720" s="28">
        <f t="shared" si="4027"/>
        <v>3.600633567482534E-7</v>
      </c>
      <c r="AD2720" s="28">
        <f t="shared" si="4028"/>
        <v>2.7781087347893701E-7</v>
      </c>
      <c r="AE2720" s="21">
        <f t="shared" si="4029"/>
        <v>35995.710488133634</v>
      </c>
      <c r="AF2720" s="10" cm="1">
        <f t="array" ref="AF2720">Lair(100000000/AE2720)</f>
        <v>2777.289063268985</v>
      </c>
      <c r="AG2720" s="10">
        <f t="shared" si="4030"/>
        <v>1.148036832106848E-2</v>
      </c>
      <c r="AH2720" s="10" t="b">
        <f t="shared" si="4025"/>
        <v>1</v>
      </c>
      <c r="AI2720" s="10">
        <f t="shared" si="4031"/>
        <v>2777.2890000000002</v>
      </c>
      <c r="AJ2720">
        <v>3.0000000000000001E-3</v>
      </c>
      <c r="AK2720" s="3" cm="1">
        <f t="array" ref="AK2720">100000000/Lvac($AA2720)</f>
        <v>35995.711308103921</v>
      </c>
      <c r="AL2720" s="21">
        <f t="shared" si="4070"/>
        <v>3.8882209926410879E-2</v>
      </c>
      <c r="AM2720" s="21"/>
      <c r="AN2720" s="21"/>
      <c r="AO2720" s="21"/>
      <c r="AP2720" s="21"/>
      <c r="AS2720" s="3">
        <f t="shared" si="4032"/>
        <v>1.3081039214739576E-3</v>
      </c>
      <c r="AT2720" s="3" cm="1">
        <f t="array" ref="AT2720">AS2720-(100000000/LvacE($A2720)-$E2720)</f>
        <v>-3.9045160519890487E-5</v>
      </c>
      <c r="BB2720"/>
      <c r="BC2720"/>
      <c r="BD2720"/>
      <c r="BE2720"/>
      <c r="BF2720"/>
      <c r="BG2720"/>
      <c r="BH2720"/>
      <c r="BI2720"/>
      <c r="BJ2720"/>
      <c r="BN2720" s="16" cm="1">
        <f t="array" ref="BN2720">$C2720*EXP(poly_from_str(100000000/$E2720,BN$4342))</f>
        <v>1.9148132615026534</v>
      </c>
      <c r="BO2720" s="16"/>
      <c r="BY2720" t="e">
        <v>#N/A</v>
      </c>
    </row>
    <row r="2721" spans="1:77" hidden="1" x14ac:dyDescent="0.25">
      <c r="A2721">
        <v>2776.8679999999999</v>
      </c>
      <c r="B2721" s="2" t="str">
        <f t="shared" si="4024"/>
        <v/>
      </c>
      <c r="C2721">
        <v>7</v>
      </c>
      <c r="D2721" t="s">
        <v>1155</v>
      </c>
      <c r="E2721">
        <v>36001.17</v>
      </c>
      <c r="F2721">
        <v>35384</v>
      </c>
      <c r="G2721" t="s">
        <v>5</v>
      </c>
      <c r="H2721" s="5" t="s">
        <v>18</v>
      </c>
      <c r="I2721">
        <v>71385</v>
      </c>
      <c r="J2721" t="s">
        <v>3</v>
      </c>
      <c r="K2721" s="5" t="s">
        <v>8</v>
      </c>
      <c r="L2721">
        <v>35384.17</v>
      </c>
      <c r="M2721" t="str">
        <f t="shared" ref="M2721:M2723" si="4086">$G2721&amp;""</f>
        <v>e</v>
      </c>
      <c r="N2721" t="str">
        <f t="shared" ref="N2721:N2723" si="4087">$H2721&amp;""</f>
        <v>5/2</v>
      </c>
      <c r="O2721">
        <v>71385.600000000006</v>
      </c>
      <c r="P2721" t="str">
        <f t="shared" ref="P2721:P2723" si="4088">$J2721&amp;""</f>
        <v>o</v>
      </c>
      <c r="Q2721" t="str">
        <f t="shared" ref="Q2721:Q2723" si="4089">$K2721&amp;""</f>
        <v>7/2</v>
      </c>
      <c r="R2721">
        <v>27</v>
      </c>
      <c r="AA2721" s="10">
        <f t="shared" si="4026"/>
        <v>2776.8679999999999</v>
      </c>
      <c r="AB2721" s="3" cm="1">
        <f t="array" ref="AB2721">100000000/Lvac(AA2721)</f>
        <v>36001.168323561389</v>
      </c>
      <c r="AC2721" s="28">
        <f t="shared" si="4027"/>
        <v>3.6011794582961814E-7</v>
      </c>
      <c r="AD2721" s="28">
        <f t="shared" si="4028"/>
        <v>2.7776876322803619E-7</v>
      </c>
      <c r="AE2721" s="21">
        <f t="shared" si="4029"/>
        <v>36001.169374655903</v>
      </c>
      <c r="AF2721" s="10" cm="1">
        <f t="array" ref="AF2721">Lair(100000000/AE2721)</f>
        <v>2776.8679189220356</v>
      </c>
      <c r="AG2721" s="10">
        <f t="shared" si="4030"/>
        <v>1.1482333392073623E-2</v>
      </c>
      <c r="AH2721" s="10" t="b">
        <f t="shared" si="4025"/>
        <v>1</v>
      </c>
      <c r="AI2721" s="10">
        <f t="shared" ref="AI2721:AI2723" si="4090">$AF2721</f>
        <v>2776.8679189220356</v>
      </c>
      <c r="AJ2721">
        <v>2.9000000000000001E-2</v>
      </c>
      <c r="AK2721" s="3" cm="1">
        <f t="array" ref="AK2721">100000000/Lvac($AA2721)</f>
        <v>36001.168323561389</v>
      </c>
      <c r="AL2721" s="21">
        <f t="shared" si="4070"/>
        <v>0.37597534771785918</v>
      </c>
      <c r="AM2721" s="10" cm="1">
        <f t="array" ref="AM2721">Lvac($AI2721)-$BA2721</f>
        <v>2.0108528296077566E-2</v>
      </c>
      <c r="AN2721" s="10">
        <f t="shared" ref="AN2721:AN2723" si="4091">$AK2721-($AX2721-$AW2721)</f>
        <v>-0.26167643861845136</v>
      </c>
      <c r="AO2721" s="3">
        <f t="shared" ref="AO2721:AO2723" si="4092">AM2721/AJ2721</f>
        <v>0.69339752745095051</v>
      </c>
      <c r="AP2721" s="3">
        <v>0.69619400004865317</v>
      </c>
      <c r="AS2721" s="3">
        <f t="shared" si="4032"/>
        <v>-1.6764386091381311E-3</v>
      </c>
      <c r="AT2721" s="3" cm="1">
        <f t="array" ref="AT2721">AS2721-(100000000/LvacE($A2721)-$E2721)</f>
        <v>-3.899982402799651E-5</v>
      </c>
      <c r="AU2721" t="s">
        <v>4723</v>
      </c>
      <c r="AV2721" t="s">
        <v>4869</v>
      </c>
      <c r="AW2721" s="3">
        <v>35384.17</v>
      </c>
      <c r="AX2721" s="3">
        <v>71385.600000000006</v>
      </c>
      <c r="AY2721" s="3"/>
      <c r="AZ2721" s="10" cm="1">
        <f t="array" ref="AZ2721">Lair(100000000/($AX2721-$AW2721))</f>
        <v>2776.8478152886255</v>
      </c>
      <c r="BA2721" s="10">
        <f t="shared" ref="BA2721:BA2723" si="4093">100000000/($AX2721-$AW2721)</f>
        <v>2777.6674426543605</v>
      </c>
      <c r="BN2721" s="16" cm="1">
        <f t="array" ref="BN2721">$C2721*EXP(poly_from_str(100000000/$E2721,BN$4342))</f>
        <v>6.6861173699854657</v>
      </c>
      <c r="BO2721" s="16"/>
      <c r="BY2721">
        <v>6893</v>
      </c>
    </row>
    <row r="2722" spans="1:77" hidden="1" x14ac:dyDescent="0.25">
      <c r="A2722">
        <v>2776.7289999999998</v>
      </c>
      <c r="B2722" s="2" t="str">
        <f t="shared" si="4024"/>
        <v/>
      </c>
      <c r="C2722">
        <v>1</v>
      </c>
      <c r="D2722" t="s">
        <v>1155</v>
      </c>
      <c r="E2722">
        <v>36002.97</v>
      </c>
      <c r="F2722">
        <v>30733</v>
      </c>
      <c r="G2722" t="s">
        <v>5</v>
      </c>
      <c r="H2722" s="5" t="s">
        <v>16</v>
      </c>
      <c r="I2722">
        <v>66735</v>
      </c>
      <c r="J2722" t="s">
        <v>3</v>
      </c>
      <c r="K2722" s="5" t="s">
        <v>15</v>
      </c>
      <c r="L2722">
        <v>30733.53</v>
      </c>
      <c r="M2722" t="str">
        <f t="shared" si="4086"/>
        <v>e</v>
      </c>
      <c r="N2722" t="str">
        <f t="shared" si="4087"/>
        <v>11/2</v>
      </c>
      <c r="O2722">
        <v>66735.88</v>
      </c>
      <c r="P2722" t="str">
        <f t="shared" si="4088"/>
        <v>o</v>
      </c>
      <c r="Q2722" t="str">
        <f t="shared" si="4089"/>
        <v>13/2</v>
      </c>
      <c r="R2722">
        <v>27</v>
      </c>
      <c r="AA2722" s="10">
        <f t="shared" si="4026"/>
        <v>2776.7289999999998</v>
      </c>
      <c r="AB2722" s="3" cm="1">
        <f t="array" ref="AB2722">100000000/Lvac(AA2722)</f>
        <v>36002.970409334979</v>
      </c>
      <c r="AC2722" s="28">
        <f t="shared" si="4027"/>
        <v>3.601359729379425E-7</v>
      </c>
      <c r="AD2722" s="28">
        <f t="shared" si="4028"/>
        <v>2.7775485984365234E-7</v>
      </c>
      <c r="AE2722" s="21">
        <f t="shared" si="4029"/>
        <v>36002.970152670714</v>
      </c>
      <c r="AF2722" s="10" cm="1">
        <f t="array" ref="AF2722">Lair(100000000/AE2722)</f>
        <v>2776.7290197962534</v>
      </c>
      <c r="AG2722" s="10">
        <f t="shared" si="4030"/>
        <v>1.1482982388510903E-2</v>
      </c>
      <c r="AH2722" s="10" t="b">
        <f t="shared" si="4025"/>
        <v>1</v>
      </c>
      <c r="AI2722" s="10">
        <f t="shared" si="4090"/>
        <v>2776.7290197962534</v>
      </c>
      <c r="AJ2722">
        <v>2.9000000000000001E-2</v>
      </c>
      <c r="AK2722" s="3" cm="1">
        <f t="array" ref="AK2722">100000000/Lvac($AA2722)</f>
        <v>36002.970409334979</v>
      </c>
      <c r="AL2722" s="21">
        <f t="shared" si="4070"/>
        <v>0.37601297585290688</v>
      </c>
      <c r="AM2722" s="10" cm="1">
        <f t="array" ref="AM2722">Lvac($AI2722)-$BA2722</f>
        <v>-4.7844215547684144E-2</v>
      </c>
      <c r="AN2722" s="10">
        <f t="shared" si="4091"/>
        <v>0.62040933497337392</v>
      </c>
      <c r="AO2722" s="3">
        <f t="shared" si="4092"/>
        <v>-1.6498005361270394</v>
      </c>
      <c r="AP2722" s="3">
        <v>-1.6504833317632237</v>
      </c>
      <c r="AS2722" s="3">
        <f t="shared" si="4032"/>
        <v>4.0933497803052887E-4</v>
      </c>
      <c r="AT2722" s="3" cm="1">
        <f t="array" ref="AT2722">AS2722-(100000000/LvacE($A2722)-$E2722)</f>
        <v>-3.8984842831268907E-5</v>
      </c>
      <c r="AU2722" t="s">
        <v>4823</v>
      </c>
      <c r="AV2722" t="s">
        <v>4904</v>
      </c>
      <c r="AW2722" s="3">
        <v>30733.53</v>
      </c>
      <c r="AX2722" s="3">
        <v>66735.88</v>
      </c>
      <c r="AY2722" s="3"/>
      <c r="AZ2722" s="10" cm="1">
        <f t="array" ref="AZ2722">Lair(100000000/($AX2722-$AW2722))</f>
        <v>2776.7768523655523</v>
      </c>
      <c r="BA2722" s="10">
        <f t="shared" si="4093"/>
        <v>2777.5964624531448</v>
      </c>
      <c r="BB2722" s="12">
        <v>38200000</v>
      </c>
      <c r="BC2722" s="3">
        <v>7.8E-2</v>
      </c>
      <c r="BD2722" s="12" cm="1">
        <f t="array" ref="BD2722">SfromgA($BB2722,$BA2722,"")</f>
        <v>0.40402121835882043</v>
      </c>
      <c r="BE2722" s="29">
        <f t="shared" ref="BE2722:BE2723" si="4094">(10^MAX(0.05, -0.312925054856973*((LN($BD2722))^(1/3)) + 0.454808404431693)-1)*100</f>
        <v>472.31640532590768</v>
      </c>
      <c r="BG2722" s="3"/>
      <c r="BH2722" s="3"/>
      <c r="BI2722" s="12">
        <f t="shared" ref="BI2722:BI2723" si="4095">IF($BB2722="",$BF2722,$BB2722)</f>
        <v>38200000</v>
      </c>
      <c r="BJ2722" s="29">
        <f t="shared" ref="BJ2722:BJ2723" si="4096">IF($BB2722="",$BH2722,$BE2722)</f>
        <v>472.31640532590768</v>
      </c>
      <c r="BK2722" s="3">
        <f t="shared" ref="BK2722:BK2723" si="4097">LN(BN2722*100000000/($AX2722-$AW2722)/$BI2722)</f>
        <v>-9.5756570163055379</v>
      </c>
      <c r="BL2722" s="13">
        <f>EXP(BK$4341*$AX2722+BK$4342)*$BI2722/(100000000/($AX2722-$AW2722))</f>
        <v>9.7023731250599052</v>
      </c>
      <c r="BM2722" s="3">
        <f t="shared" ref="BM2722:BM2723" si="4098">LN(BL2722/$C2722)</f>
        <v>2.2723705076549319</v>
      </c>
      <c r="BN2722" s="16" cm="1">
        <f t="array" ref="BN2722">$C2722*EXP(poly_from_str(100000000/$E2722,BN$4342))</f>
        <v>0.95441929301196338</v>
      </c>
      <c r="BO2722" s="3">
        <f t="shared" ref="BO2722:BO2723" si="4099">LN($C2722)</f>
        <v>0</v>
      </c>
      <c r="BP2722" s="13">
        <f t="shared" ref="BP2722:BP2723" si="4100">LN(BL2722/BN2722)</f>
        <v>2.3190227012505087</v>
      </c>
      <c r="BY2722">
        <v>984</v>
      </c>
    </row>
    <row r="2723" spans="1:77" hidden="1" x14ac:dyDescent="0.25">
      <c r="A2723">
        <v>2776.3180000000002</v>
      </c>
      <c r="B2723" s="2" t="str">
        <f t="shared" si="4024"/>
        <v/>
      </c>
      <c r="C2723">
        <v>4</v>
      </c>
      <c r="E2723">
        <v>36008.300000000003</v>
      </c>
      <c r="F2723">
        <v>48401</v>
      </c>
      <c r="G2723" t="s">
        <v>5</v>
      </c>
      <c r="H2723" s="5" t="s">
        <v>19</v>
      </c>
      <c r="I2723">
        <v>84409</v>
      </c>
      <c r="J2723" t="s">
        <v>3</v>
      </c>
      <c r="K2723" s="5" t="s">
        <v>19</v>
      </c>
      <c r="L2723">
        <v>48401.64</v>
      </c>
      <c r="M2723" t="str">
        <f t="shared" si="4086"/>
        <v>e</v>
      </c>
      <c r="N2723" t="str">
        <f t="shared" si="4087"/>
        <v>3/2</v>
      </c>
      <c r="O2723">
        <v>84409.93</v>
      </c>
      <c r="P2723" t="str">
        <f t="shared" si="4088"/>
        <v>o</v>
      </c>
      <c r="Q2723" t="str">
        <f t="shared" si="4089"/>
        <v>3/2</v>
      </c>
      <c r="R2723">
        <v>27</v>
      </c>
      <c r="AA2723" s="10">
        <f t="shared" si="4026"/>
        <v>2776.3180000000002</v>
      </c>
      <c r="AB2723" s="3" cm="1">
        <f t="array" ref="AB2723">100000000/Lvac(AA2723)</f>
        <v>36008.299934273367</v>
      </c>
      <c r="AC2723" s="28">
        <f t="shared" si="4027"/>
        <v>3.6018928667393287E-7</v>
      </c>
      <c r="AD2723" s="28">
        <f t="shared" si="4028"/>
        <v>2.7771374983693177E-7</v>
      </c>
      <c r="AE2723" s="21">
        <f t="shared" si="4029"/>
        <v>36008.299975494869</v>
      </c>
      <c r="AF2723" s="10" cm="1">
        <f t="array" ref="AF2723">Lair(100000000/AE2723)</f>
        <v>2776.3179968215682</v>
      </c>
      <c r="AG2723" s="10">
        <f t="shared" si="4030"/>
        <v>1.1484901933833475E-2</v>
      </c>
      <c r="AH2723" s="10" t="b">
        <f t="shared" si="4025"/>
        <v>1</v>
      </c>
      <c r="AI2723" s="10">
        <f t="shared" si="4090"/>
        <v>2776.3179968215682</v>
      </c>
      <c r="AJ2723">
        <v>3.0000000000000001E-3</v>
      </c>
      <c r="AK2723" s="3" cm="1">
        <f t="array" ref="AK2723">100000000/Lvac($AA2723)</f>
        <v>36008.299934273367</v>
      </c>
      <c r="AL2723" s="21">
        <f t="shared" si="4070"/>
        <v>3.8909411647545786E-2</v>
      </c>
      <c r="AM2723" s="10" cm="1">
        <f t="array" ref="AM2723">Lvac($AI2723)-$BA2723</f>
        <v>-7.6935952392886975E-4</v>
      </c>
      <c r="AN2723" s="10">
        <f t="shared" si="4091"/>
        <v>9.9342733738012612E-3</v>
      </c>
      <c r="AO2723" s="3">
        <f t="shared" si="4092"/>
        <v>-0.25645317464295658</v>
      </c>
      <c r="AP2723" s="3">
        <v>-0.25539343945032061</v>
      </c>
      <c r="AS2723" s="3">
        <f t="shared" si="4032"/>
        <v>-6.572663551196456E-5</v>
      </c>
      <c r="AT2723" s="3" cm="1">
        <f t="array" ref="AT2723">AS2723-(100000000/LvacE($A2723)-$E2723)</f>
        <v>-3.8940466765780002E-5</v>
      </c>
      <c r="AU2723" t="s">
        <v>4940</v>
      </c>
      <c r="AV2723" t="s">
        <v>4925</v>
      </c>
      <c r="AW2723" s="3">
        <v>48401.64</v>
      </c>
      <c r="AX2723" s="3">
        <v>84409.93</v>
      </c>
      <c r="AY2723" s="3"/>
      <c r="AZ2723" s="10" cm="1">
        <f t="array" ref="AZ2723">Lair(100000000/($AX2723-$AW2723))</f>
        <v>2776.3187659938249</v>
      </c>
      <c r="BA2723" s="10">
        <f t="shared" si="4093"/>
        <v>2777.138264549636</v>
      </c>
      <c r="BB2723" s="12">
        <v>20400000</v>
      </c>
      <c r="BC2723" s="3">
        <v>0.112</v>
      </c>
      <c r="BD2723" s="12" cm="1">
        <f t="array" ref="BD2723">SfromgA($BB2723,$BA2723,"")</f>
        <v>0.21565326335996057</v>
      </c>
      <c r="BE2723" s="29">
        <f t="shared" si="4094"/>
        <v>554.2006815029913</v>
      </c>
      <c r="BG2723" s="3"/>
      <c r="BH2723" s="3"/>
      <c r="BI2723" s="12">
        <f t="shared" si="4095"/>
        <v>20400000</v>
      </c>
      <c r="BJ2723" s="29">
        <f t="shared" si="4096"/>
        <v>554.2006815029913</v>
      </c>
      <c r="BK2723" s="3">
        <f t="shared" si="4097"/>
        <v>-7.5645252050796739</v>
      </c>
      <c r="BL2723" s="13">
        <f>EXP(BK$4341*$AX2723+BK$4342)*$BI2723/(100000000/($AX2723-$AW2723))</f>
        <v>1.3530452955007104</v>
      </c>
      <c r="BM2723" s="3">
        <f t="shared" si="4098"/>
        <v>-1.0839365346640335</v>
      </c>
      <c r="BN2723" s="16" cm="1">
        <f t="array" ref="BN2723">$C2723*EXP(poly_from_str(100000000/$E2723,BN$4342))</f>
        <v>3.808913502371071</v>
      </c>
      <c r="BO2723" s="3">
        <f t="shared" si="4099"/>
        <v>1.3862943611198906</v>
      </c>
      <c r="BP2723" s="13">
        <f t="shared" si="4100"/>
        <v>-1.0349861520327153</v>
      </c>
      <c r="BY2723">
        <v>3928</v>
      </c>
    </row>
    <row r="2724" spans="1:77" hidden="1" x14ac:dyDescent="0.25">
      <c r="A2724">
        <v>2775.9789999999998</v>
      </c>
      <c r="B2724" s="2" t="str">
        <f t="shared" si="4024"/>
        <v/>
      </c>
      <c r="C2724">
        <v>4</v>
      </c>
      <c r="E2724">
        <v>36012.699999999997</v>
      </c>
      <c r="R2724">
        <v>27</v>
      </c>
      <c r="S2724" t="s">
        <v>22</v>
      </c>
      <c r="AA2724" s="10">
        <f t="shared" si="4026"/>
        <v>2775.9789999999998</v>
      </c>
      <c r="AB2724" s="3" cm="1">
        <f t="array" ref="AB2724">100000000/Lvac(AA2724)</f>
        <v>36012.697007353301</v>
      </c>
      <c r="AC2724" s="28">
        <f t="shared" si="4027"/>
        <v>3.6023327265804248E-7</v>
      </c>
      <c r="AD2724" s="28">
        <f t="shared" si="4028"/>
        <v>2.7767984158359859E-7</v>
      </c>
      <c r="AE2724" s="21">
        <f t="shared" si="4029"/>
        <v>36012.698884581041</v>
      </c>
      <c r="AF2724" s="10" cm="1">
        <f t="array" ref="AF2724">Lair(100000000/AE2724)</f>
        <v>2775.9788552895388</v>
      </c>
      <c r="AG2724" s="10">
        <f t="shared" si="4030"/>
        <v>1.1486485850100685E-2</v>
      </c>
      <c r="AH2724" s="10" t="b">
        <f t="shared" si="4025"/>
        <v>1</v>
      </c>
      <c r="AI2724" s="10">
        <f t="shared" si="4031"/>
        <v>2775.9789999999998</v>
      </c>
      <c r="AJ2724">
        <v>3.0000000000000001E-3</v>
      </c>
      <c r="AK2724" s="3" cm="1">
        <f t="array" ref="AK2724">100000000/Lvac($AA2724)</f>
        <v>36012.697007353301</v>
      </c>
      <c r="AL2724" s="21">
        <f t="shared" si="4070"/>
        <v>3.8918915100604114E-2</v>
      </c>
      <c r="AM2724" s="21"/>
      <c r="AN2724" s="21"/>
      <c r="AO2724" s="21"/>
      <c r="AP2724" s="21"/>
      <c r="AS2724" s="3">
        <f t="shared" si="4032"/>
        <v>-2.9926466959295794E-3</v>
      </c>
      <c r="AT2724" s="3" cm="1">
        <f t="array" ref="AT2724">AS2724-(100000000/LvacE($A2724)-$E2724)</f>
        <v>-3.8903810491319746E-5</v>
      </c>
      <c r="BB2724"/>
      <c r="BC2724"/>
      <c r="BD2724"/>
      <c r="BE2724"/>
      <c r="BF2724"/>
      <c r="BG2724"/>
      <c r="BH2724"/>
      <c r="BI2724"/>
      <c r="BJ2724"/>
      <c r="BN2724" s="16" cm="1">
        <f t="array" ref="BN2724">$C2724*EXP(poly_from_str(100000000/$E2724,BN$4342))</f>
        <v>3.8016847713491191</v>
      </c>
      <c r="BO2724" s="16"/>
      <c r="BY2724">
        <v>3921</v>
      </c>
    </row>
    <row r="2725" spans="1:77" hidden="1" x14ac:dyDescent="0.25">
      <c r="A2725">
        <v>2775.21</v>
      </c>
      <c r="B2725" s="2" t="str">
        <f t="shared" si="4024"/>
        <v/>
      </c>
      <c r="C2725">
        <v>4</v>
      </c>
      <c r="E2725">
        <v>36022.68</v>
      </c>
      <c r="R2725">
        <v>27</v>
      </c>
      <c r="S2725" t="s">
        <v>22</v>
      </c>
      <c r="AA2725" s="10">
        <f t="shared" si="4026"/>
        <v>2775.21</v>
      </c>
      <c r="AB2725" s="3" cm="1">
        <f t="array" ref="AB2725">100000000/Lvac(AA2725)</f>
        <v>36022.67547069343</v>
      </c>
      <c r="AC2725" s="28">
        <f t="shared" si="4027"/>
        <v>3.6033309191016177E-7</v>
      </c>
      <c r="AD2725" s="28">
        <f t="shared" si="4028"/>
        <v>2.7760292286272821E-7</v>
      </c>
      <c r="AE2725" s="21">
        <f t="shared" si="4029"/>
        <v>36022.6783130107</v>
      </c>
      <c r="AF2725" s="10" cm="1">
        <f t="array" ref="AF2725">Lair(100000000/AE2725)</f>
        <v>2775.2097810147416</v>
      </c>
      <c r="AG2725" s="10">
        <f t="shared" si="4030"/>
        <v>1.1490081015615654E-2</v>
      </c>
      <c r="AH2725" s="10" t="b">
        <f t="shared" si="4025"/>
        <v>1</v>
      </c>
      <c r="AI2725" s="10">
        <f t="shared" si="4031"/>
        <v>2775.21</v>
      </c>
      <c r="AJ2725">
        <v>3.0000000000000001E-3</v>
      </c>
      <c r="AK2725" s="3" cm="1">
        <f t="array" ref="AK2725">100000000/Lvac($AA2725)</f>
        <v>36022.67547069343</v>
      </c>
      <c r="AL2725" s="21">
        <f t="shared" si="4070"/>
        <v>3.8940486093693917E-2</v>
      </c>
      <c r="AM2725" s="21"/>
      <c r="AN2725" s="21"/>
      <c r="AO2725" s="21"/>
      <c r="AP2725" s="21"/>
      <c r="AS2725" s="3">
        <f t="shared" si="4032"/>
        <v>-4.5293065704754554E-3</v>
      </c>
      <c r="AT2725" s="3" cm="1">
        <f t="array" ref="AT2725">AS2725-(100000000/LvacE($A2725)-$E2725)</f>
        <v>-3.8820435293018818E-5</v>
      </c>
      <c r="BB2725"/>
      <c r="BC2725"/>
      <c r="BD2725"/>
      <c r="BE2725"/>
      <c r="BF2725"/>
      <c r="BG2725"/>
      <c r="BH2725"/>
      <c r="BI2725"/>
      <c r="BJ2725"/>
      <c r="BN2725" s="16" cm="1">
        <f t="array" ref="BN2725">$C2725*EXP(poly_from_str(100000000/$E2725,BN$4342))</f>
        <v>3.7853083366567426</v>
      </c>
      <c r="BO2725" s="16"/>
      <c r="BY2725" t="e">
        <v>#N/A</v>
      </c>
    </row>
    <row r="2726" spans="1:77" hidden="1" x14ac:dyDescent="0.25">
      <c r="A2726">
        <v>2774.7939999999999</v>
      </c>
      <c r="B2726" s="2" t="str">
        <f t="shared" si="4024"/>
        <v/>
      </c>
      <c r="C2726">
        <v>6</v>
      </c>
      <c r="E2726">
        <v>36028.080000000002</v>
      </c>
      <c r="F2726">
        <v>29267</v>
      </c>
      <c r="G2726" t="s">
        <v>5</v>
      </c>
      <c r="H2726" s="5" t="s">
        <v>18</v>
      </c>
      <c r="I2726">
        <v>65295</v>
      </c>
      <c r="J2726" t="s">
        <v>3</v>
      </c>
      <c r="K2726" s="5" t="s">
        <v>8</v>
      </c>
      <c r="L2726">
        <v>29267.86</v>
      </c>
      <c r="M2726" t="str">
        <f t="shared" ref="M2726:M2727" si="4101">$G2726&amp;""</f>
        <v>e</v>
      </c>
      <c r="N2726" t="str">
        <f t="shared" ref="N2726:N2727" si="4102">$H2726&amp;""</f>
        <v>5/2</v>
      </c>
      <c r="O2726">
        <v>65295.9</v>
      </c>
      <c r="P2726" t="str">
        <f t="shared" ref="P2726:P2727" si="4103">$J2726&amp;""</f>
        <v>o</v>
      </c>
      <c r="Q2726" t="str">
        <f t="shared" ref="Q2726:Q2727" si="4104">$K2726&amp;""</f>
        <v>7/2</v>
      </c>
      <c r="R2726">
        <v>27</v>
      </c>
      <c r="AA2726" s="10">
        <f t="shared" si="4026"/>
        <v>2774.7939999999999</v>
      </c>
      <c r="AB2726" s="3" cm="1">
        <f t="array" ref="AB2726">100000000/Lvac(AA2726)</f>
        <v>36028.075748094285</v>
      </c>
      <c r="AC2726" s="28">
        <f t="shared" si="4027"/>
        <v>3.6038711342175313E-7</v>
      </c>
      <c r="AD2726" s="28">
        <f t="shared" si="4028"/>
        <v>2.7756131273619165E-7</v>
      </c>
      <c r="AE2726" s="21">
        <f t="shared" si="4029"/>
        <v>36028.078416927528</v>
      </c>
      <c r="AF2726" s="10" cm="1">
        <f t="array" ref="AF2726">Lair(100000000/AE2726)</f>
        <v>2774.7937944423852</v>
      </c>
      <c r="AG2726" s="10">
        <f t="shared" si="4030"/>
        <v>1.1492027110497984E-2</v>
      </c>
      <c r="AH2726" s="10" t="b">
        <f t="shared" si="4025"/>
        <v>1</v>
      </c>
      <c r="AI2726" s="10">
        <f t="shared" ref="AI2726:AI2727" si="4105">$AF2726</f>
        <v>2774.7937944423852</v>
      </c>
      <c r="AJ2726">
        <v>3.0000000000000001E-3</v>
      </c>
      <c r="AK2726" s="3" cm="1">
        <f t="array" ref="AK2726">100000000/Lvac($AA2726)</f>
        <v>36028.075748094285</v>
      </c>
      <c r="AL2726" s="21">
        <f t="shared" si="4070"/>
        <v>3.8952165548576619E-2</v>
      </c>
      <c r="AM2726" s="10" cm="1">
        <f t="array" ref="AM2726">Lvac($AI2726)-$BA2726</f>
        <v>-2.9596536601275147E-3</v>
      </c>
      <c r="AN2726" s="10">
        <f t="shared" ref="AN2726:AN2727" si="4106">$AK2726-($AX2726-$AW2726)</f>
        <v>3.5748094283917453E-2</v>
      </c>
      <c r="AO2726" s="3">
        <f t="shared" ref="AO2726:AO2727" si="4107">AM2726/AJ2726</f>
        <v>-0.98655122004250484</v>
      </c>
      <c r="AP2726" s="3">
        <v>-0.91801533623462694</v>
      </c>
      <c r="AS2726" s="3">
        <f t="shared" si="4032"/>
        <v>-4.2519057169556618E-3</v>
      </c>
      <c r="AT2726" s="3" cm="1">
        <f t="array" ref="AT2726">AS2726-(100000000/LvacE($A2726)-$E2726)</f>
        <v>-3.877520066453144E-5</v>
      </c>
      <c r="AU2726" t="s">
        <v>4695</v>
      </c>
      <c r="AV2726" t="s">
        <v>4820</v>
      </c>
      <c r="AW2726" s="3">
        <v>29267.86</v>
      </c>
      <c r="AX2726" s="3">
        <v>65295.9</v>
      </c>
      <c r="AY2726" s="3"/>
      <c r="AZ2726" s="10" cm="1">
        <f t="array" ref="AZ2726">Lair(100000000/($AX2726-$AW2726))</f>
        <v>2774.7967533757815</v>
      </c>
      <c r="BA2726" s="10">
        <f t="shared" ref="BA2726:BA2727" si="4108">100000000/($AX2726-$AW2726)</f>
        <v>2775.6158814079254</v>
      </c>
      <c r="BB2726" s="12">
        <v>16000000</v>
      </c>
      <c r="BC2726" s="3">
        <v>0.127</v>
      </c>
      <c r="BD2726" s="12" cm="1">
        <f t="array" ref="BD2726">SfromgA($BB2726,$BA2726,"")</f>
        <v>0.16886180756526256</v>
      </c>
      <c r="BE2726" s="29">
        <f t="shared" ref="BE2726:BE2727" si="4109">(10^MAX(0.05, -0.312925054856973*((LN($BD2726))^(1/3)) + 0.454808404431693)-1)*100</f>
        <v>582.26618302828933</v>
      </c>
      <c r="BG2726" s="3"/>
      <c r="BH2726" s="3"/>
      <c r="BI2726" s="12">
        <f t="shared" ref="BI2726:BI2727" si="4110">IF($BB2726="",$BF2726,$BB2726)</f>
        <v>16000000</v>
      </c>
      <c r="BJ2726" s="29">
        <f t="shared" ref="BJ2726:BJ2727" si="4111">IF($BB2726="",$BH2726,$BE2726)</f>
        <v>582.26618302828933</v>
      </c>
      <c r="BK2726" s="3">
        <f t="shared" ref="BK2726:BK2727" si="4112">LN(BN2726*100000000/($AX2726-$AW2726)/$BI2726)</f>
        <v>-6.9252194896715382</v>
      </c>
      <c r="BL2726" s="13">
        <f>EXP(BK$4341*$AX2726+BK$4342)*$BI2726/(100000000/($AX2726-$AW2726))</f>
        <v>4.5369134617447591</v>
      </c>
      <c r="BM2726" s="3">
        <f t="shared" ref="BM2726:BM2727" si="4113">LN(BL2726/$C2726)</f>
        <v>-0.27951254262173231</v>
      </c>
      <c r="BN2726" s="16" cm="1">
        <f t="array" ref="BN2726">$C2726*EXP(poly_from_str(100000000/$E2726,BN$4342))</f>
        <v>5.664688180077798</v>
      </c>
      <c r="BO2726" s="3">
        <f t="shared" ref="BO2726:BO2727" si="4114">LN($C2726)</f>
        <v>1.791759469228055</v>
      </c>
      <c r="BP2726" s="13">
        <f t="shared" ref="BP2726:BP2727" si="4115">LN(BL2726/BN2726)</f>
        <v>-0.22200492312443143</v>
      </c>
      <c r="BY2726">
        <v>5847</v>
      </c>
    </row>
    <row r="2727" spans="1:77" hidden="1" x14ac:dyDescent="0.25">
      <c r="A2727">
        <v>2774.7080000000001</v>
      </c>
      <c r="B2727" s="2" t="str">
        <f t="shared" si="4024"/>
        <v/>
      </c>
      <c r="C2727">
        <v>4</v>
      </c>
      <c r="E2727">
        <v>36029.19</v>
      </c>
      <c r="F2727">
        <v>39732</v>
      </c>
      <c r="G2727" t="s">
        <v>5</v>
      </c>
      <c r="H2727" s="5" t="s">
        <v>16</v>
      </c>
      <c r="I2727">
        <v>75762</v>
      </c>
      <c r="J2727" t="s">
        <v>3</v>
      </c>
      <c r="K2727" s="5" t="s">
        <v>4</v>
      </c>
      <c r="L2727">
        <v>39732.99</v>
      </c>
      <c r="M2727" t="str">
        <f t="shared" si="4101"/>
        <v>e</v>
      </c>
      <c r="N2727" t="str">
        <f t="shared" si="4102"/>
        <v>11/2</v>
      </c>
      <c r="O2727">
        <v>75762.23</v>
      </c>
      <c r="P2727" t="str">
        <f t="shared" si="4103"/>
        <v>o</v>
      </c>
      <c r="Q2727" t="str">
        <f t="shared" si="4104"/>
        <v>9/2</v>
      </c>
      <c r="R2727">
        <v>27</v>
      </c>
      <c r="AA2727" s="10">
        <f t="shared" si="4026"/>
        <v>2774.7080000000001</v>
      </c>
      <c r="AB2727" s="3" cm="1">
        <f t="array" ref="AB2727">100000000/Lvac(AA2727)</f>
        <v>36029.1923535561</v>
      </c>
      <c r="AC2727" s="28">
        <f t="shared" si="4027"/>
        <v>3.6039828335089673E-7</v>
      </c>
      <c r="AD2727" s="28">
        <f t="shared" si="4028"/>
        <v>2.7755271064279062E-7</v>
      </c>
      <c r="AE2727" s="21">
        <f t="shared" si="4029"/>
        <v>36029.190876209446</v>
      </c>
      <c r="AF2727" s="10" cm="1">
        <f t="array" ref="AF2727">Lair(100000000/AE2727)</f>
        <v>2774.7081137804571</v>
      </c>
      <c r="AG2727" s="10">
        <f t="shared" si="4030"/>
        <v>1.1492429537370437E-2</v>
      </c>
      <c r="AH2727" s="10" t="b">
        <f t="shared" si="4025"/>
        <v>1</v>
      </c>
      <c r="AI2727" s="10">
        <f t="shared" si="4105"/>
        <v>2774.7081137804571</v>
      </c>
      <c r="AJ2727">
        <v>3.0000000000000001E-3</v>
      </c>
      <c r="AK2727" s="3" cm="1">
        <f t="array" ref="AK2727">100000000/Lvac($AA2727)</f>
        <v>36029.1923535561</v>
      </c>
      <c r="AL2727" s="21">
        <f t="shared" si="4070"/>
        <v>3.8954575626840328E-2</v>
      </c>
      <c r="AM2727" s="10" cm="1">
        <f t="array" ref="AM2727">Lvac($AI2727)-$BA2727</f>
        <v>3.7842712704332371E-3</v>
      </c>
      <c r="AN2727" s="10">
        <f t="shared" si="4106"/>
        <v>-4.7646443897974677E-2</v>
      </c>
      <c r="AO2727" s="3">
        <f t="shared" si="4107"/>
        <v>1.2614237568110791</v>
      </c>
      <c r="AP2727" s="3">
        <v>1.2234877056774469</v>
      </c>
      <c r="AS2727" s="3">
        <f t="shared" si="4032"/>
        <v>2.353556097659748E-3</v>
      </c>
      <c r="AT2727" s="3" cm="1">
        <f t="array" ref="AT2727">AS2727-(100000000/LvacE($A2727)-$E2727)</f>
        <v>-3.8765851058997214E-5</v>
      </c>
      <c r="AU2727" t="s">
        <v>4720</v>
      </c>
      <c r="AV2727" t="s">
        <v>4927</v>
      </c>
      <c r="AW2727" s="3">
        <v>39732.99</v>
      </c>
      <c r="AX2727" s="3">
        <v>75762.23</v>
      </c>
      <c r="AY2727" s="3"/>
      <c r="AZ2727" s="10" cm="1">
        <f t="array" ref="AZ2727">Lair(100000000/($AX2727-$AW2727))</f>
        <v>2774.7043304301201</v>
      </c>
      <c r="BA2727" s="10">
        <f t="shared" si="4108"/>
        <v>2775.5234359647889</v>
      </c>
      <c r="BB2727" s="12">
        <v>31700000</v>
      </c>
      <c r="BC2727" s="3">
        <v>6.0999999999999999E-2</v>
      </c>
      <c r="BD2727" s="12" cm="1">
        <f t="array" ref="BD2727">SfromgA($BB2727,$BA2727,"")</f>
        <v>0.33452402875786957</v>
      </c>
      <c r="BE2727" s="29">
        <f t="shared" si="4109"/>
        <v>498.89282633717391</v>
      </c>
      <c r="BG2727" s="3"/>
      <c r="BH2727" s="3"/>
      <c r="BI2727" s="12">
        <f t="shared" si="4110"/>
        <v>31700000</v>
      </c>
      <c r="BJ2727" s="29">
        <f t="shared" si="4111"/>
        <v>498.89282633717391</v>
      </c>
      <c r="BK2727" s="3">
        <f t="shared" si="4112"/>
        <v>-8.0149274017320788</v>
      </c>
      <c r="BL2727" s="13">
        <f>EXP(BK$4341*$AX2727+BK$4342)*$BI2727/(100000000/($AX2727-$AW2727))</f>
        <v>4.0583432593304112</v>
      </c>
      <c r="BM2727" s="3">
        <f t="shared" si="4113"/>
        <v>1.4480465008564277E-2</v>
      </c>
      <c r="BN2727" s="16" cm="1">
        <f t="array" ref="BN2727">$C2727*EXP(poly_from_str(100000000/$E2727,BN$4342))</f>
        <v>3.7746407142919751</v>
      </c>
      <c r="BO2727" s="3">
        <f t="shared" si="4114"/>
        <v>1.3862943611198906</v>
      </c>
      <c r="BP2727" s="13">
        <f t="shared" si="4115"/>
        <v>7.246962297889005E-2</v>
      </c>
      <c r="BY2727">
        <v>3897</v>
      </c>
    </row>
    <row r="2728" spans="1:77" hidden="1" x14ac:dyDescent="0.25">
      <c r="A2728">
        <v>2772.4389999999999</v>
      </c>
      <c r="B2728" s="2" t="str">
        <f t="shared" si="4024"/>
        <v/>
      </c>
      <c r="C2728">
        <v>9</v>
      </c>
      <c r="E2728">
        <v>36058.68</v>
      </c>
      <c r="R2728">
        <v>27</v>
      </c>
      <c r="S2728" t="s">
        <v>22</v>
      </c>
      <c r="AA2728" s="10">
        <f t="shared" si="4026"/>
        <v>2772.4389999999999</v>
      </c>
      <c r="AB2728" s="3" cm="1">
        <f t="array" ref="AB2728">100000000/Lvac(AA2728)</f>
        <v>36058.677582555589</v>
      </c>
      <c r="AC2728" s="28">
        <f t="shared" si="4027"/>
        <v>3.6069323797565974E-7</v>
      </c>
      <c r="AD2728" s="28">
        <f t="shared" si="4028"/>
        <v>2.7732575541921107E-7</v>
      </c>
      <c r="AE2728" s="21">
        <f t="shared" si="4029"/>
        <v>36058.679101853289</v>
      </c>
      <c r="AF2728" s="10" cm="1">
        <f t="array" ref="AF2728">Lair(100000000/AE2728)</f>
        <v>2772.4388831798929</v>
      </c>
      <c r="AG2728" s="10">
        <f t="shared" si="4030"/>
        <v>1.1503060587186156E-2</v>
      </c>
      <c r="AH2728" s="10" t="b">
        <f t="shared" si="4025"/>
        <v>1</v>
      </c>
      <c r="AI2728" s="10">
        <f t="shared" si="4031"/>
        <v>2772.4389999999999</v>
      </c>
      <c r="AJ2728">
        <v>3.0000000000000001E-3</v>
      </c>
      <c r="AK2728" s="3" cm="1">
        <f t="array" ref="AK2728">100000000/Lvac($AA2728)</f>
        <v>36058.677582555589</v>
      </c>
      <c r="AL2728" s="21">
        <f t="shared" si="4070"/>
        <v>3.9018363523116932E-2</v>
      </c>
      <c r="AM2728" s="21"/>
      <c r="AN2728" s="21"/>
      <c r="AO2728" s="21"/>
      <c r="AP2728" s="21"/>
      <c r="AS2728" s="3">
        <f t="shared" si="4032"/>
        <v>-2.4174444115487859E-3</v>
      </c>
      <c r="AT2728" s="3" cm="1">
        <f t="array" ref="AT2728">AS2728-(100000000/LvacE($A2728)-$E2728)</f>
        <v>-3.8517559005413204E-5</v>
      </c>
      <c r="BB2728"/>
      <c r="BC2728"/>
      <c r="BD2728"/>
      <c r="BE2728"/>
      <c r="BF2728"/>
      <c r="BG2728"/>
      <c r="BH2728"/>
      <c r="BI2728"/>
      <c r="BJ2728"/>
      <c r="BN2728" s="16" cm="1">
        <f t="array" ref="BN2728">$C2728*EXP(poly_from_str(100000000/$E2728,BN$4342))</f>
        <v>8.3845476138949468</v>
      </c>
      <c r="BO2728" s="16"/>
      <c r="BY2728">
        <v>8668</v>
      </c>
    </row>
    <row r="2729" spans="1:77" hidden="1" x14ac:dyDescent="0.25">
      <c r="A2729">
        <v>2770.239</v>
      </c>
      <c r="B2729" s="2" t="str">
        <f t="shared" si="4024"/>
        <v/>
      </c>
      <c r="C2729">
        <v>4</v>
      </c>
      <c r="E2729">
        <v>36087.31</v>
      </c>
      <c r="F2729">
        <v>29835</v>
      </c>
      <c r="G2729" t="s">
        <v>5</v>
      </c>
      <c r="H2729" s="5" t="s">
        <v>4</v>
      </c>
      <c r="I2729">
        <v>65922</v>
      </c>
      <c r="J2729" t="s">
        <v>3</v>
      </c>
      <c r="K2729" s="5" t="s">
        <v>16</v>
      </c>
      <c r="L2729">
        <v>29835.09</v>
      </c>
      <c r="M2729" t="str">
        <f t="shared" ref="M2729:M2730" si="4116">$G2729&amp;""</f>
        <v>e</v>
      </c>
      <c r="N2729" t="str">
        <f t="shared" ref="N2729:N2730" si="4117">$H2729&amp;""</f>
        <v>9/2</v>
      </c>
      <c r="O2729">
        <v>65922.42</v>
      </c>
      <c r="P2729" t="str">
        <f t="shared" ref="P2729:P2730" si="4118">$J2729&amp;""</f>
        <v>o</v>
      </c>
      <c r="Q2729" t="str">
        <f t="shared" ref="Q2729:Q2730" si="4119">$K2729&amp;""</f>
        <v>11/2</v>
      </c>
      <c r="R2729">
        <v>27</v>
      </c>
      <c r="AA2729" s="10">
        <f t="shared" si="4026"/>
        <v>2770.239</v>
      </c>
      <c r="AB2729" s="3" cm="1">
        <f t="array" ref="AB2729">100000000/Lvac(AA2729)</f>
        <v>36087.312284792242</v>
      </c>
      <c r="AC2729" s="28">
        <f t="shared" si="4027"/>
        <v>3.6097968442434028E-7</v>
      </c>
      <c r="AD2729" s="28">
        <f t="shared" si="4028"/>
        <v>2.7710570188997301E-7</v>
      </c>
      <c r="AE2729" s="21">
        <f t="shared" si="4029"/>
        <v>36087.310847169523</v>
      </c>
      <c r="AF2729" s="10" cm="1">
        <f t="array" ref="AF2729">Lair(100000000/AE2729)</f>
        <v>2770.2391103647096</v>
      </c>
      <c r="AG2729" s="10">
        <f t="shared" si="4030"/>
        <v>1.1513393300143461E-2</v>
      </c>
      <c r="AH2729" s="10" t="b">
        <f t="shared" si="4025"/>
        <v>1</v>
      </c>
      <c r="AI2729" s="10">
        <f t="shared" ref="AI2729:AI2730" si="4120">$AF2729</f>
        <v>2770.2391103647096</v>
      </c>
      <c r="AJ2729">
        <v>3.0000000000000001E-3</v>
      </c>
      <c r="AK2729" s="3" cm="1">
        <f t="array" ref="AK2729">100000000/Lvac($AA2729)</f>
        <v>36087.312284792242</v>
      </c>
      <c r="AL2729" s="21">
        <f t="shared" si="4070"/>
        <v>3.9080358243922038E-2</v>
      </c>
      <c r="AM2729" s="10" cm="1">
        <f t="array" ref="AM2729">Lvac($AI2729)-$BA2729</f>
        <v>1.4706986480632622E-3</v>
      </c>
      <c r="AN2729" s="10">
        <f t="shared" ref="AN2729:AN2730" si="4121">$AK2729-($AX2729-$AW2729)</f>
        <v>-1.7715207759465557E-2</v>
      </c>
      <c r="AO2729" s="3">
        <f t="shared" ref="AO2729:AO2730" si="4122">AM2729/AJ2729</f>
        <v>0.49023288268775406</v>
      </c>
      <c r="AP2729" s="3">
        <v>0.45343569627220859</v>
      </c>
      <c r="AS2729" s="3">
        <f t="shared" si="4032"/>
        <v>2.2847922446089797E-3</v>
      </c>
      <c r="AT2729" s="3" cm="1">
        <f t="array" ref="AT2729">AS2729-(100000000/LvacE($A2729)-$E2729)</f>
        <v>-3.8274345570243895E-5</v>
      </c>
      <c r="AU2729" t="s">
        <v>4692</v>
      </c>
      <c r="AV2729" t="s">
        <v>4828</v>
      </c>
      <c r="AW2729" s="3">
        <v>29835.09</v>
      </c>
      <c r="AX2729" s="3">
        <v>65922.42</v>
      </c>
      <c r="AY2729" s="3"/>
      <c r="AZ2729" s="10" cm="1">
        <f t="array" ref="AZ2729">Lair(100000000/($AX2729-$AW2729))</f>
        <v>2770.2376400237677</v>
      </c>
      <c r="BA2729" s="10">
        <f t="shared" ref="BA2729:BA2730" si="4123">100000000/($AX2729-$AW2729)</f>
        <v>2771.0556585926415</v>
      </c>
      <c r="BB2729" s="12">
        <v>12400000</v>
      </c>
      <c r="BC2729" s="3">
        <v>0.114</v>
      </c>
      <c r="BD2729" s="12" cm="1">
        <f t="array" ref="BD2729">SfromgA($BB2729,$BA2729,"")</f>
        <v>0.13022392829601356</v>
      </c>
      <c r="BE2729" s="29">
        <f t="shared" ref="BE2729:BE2730" si="4124">(10^MAX(0.05, -0.312925054856973*((LN($BD2729))^(1/3)) + 0.454808404431693)-1)*100</f>
        <v>610.53100373663244</v>
      </c>
      <c r="BG2729" s="3"/>
      <c r="BH2729" s="3"/>
      <c r="BI2729" s="12">
        <f t="shared" ref="BI2729:BI2730" si="4125">IF($BB2729="",$BF2729,$BB2729)</f>
        <v>12400000</v>
      </c>
      <c r="BJ2729" s="29">
        <f t="shared" ref="BJ2729:BJ2730" si="4126">IF($BB2729="",$BH2729,$BE2729)</f>
        <v>610.53100373663244</v>
      </c>
      <c r="BK2729" s="3">
        <f t="shared" ref="BK2729:BK2730" si="4127">LN(BN2729*100000000/($AX2729-$AW2729)/$BI2729)</f>
        <v>-7.1033286903513462</v>
      </c>
      <c r="BL2729" s="13">
        <f>EXP(BK$4341*$AX2729+BK$4342)*$BI2729/(100000000/($AX2729-$AW2729))</f>
        <v>3.3581690534660136</v>
      </c>
      <c r="BM2729" s="3">
        <f t="shared" ref="BM2729:BM2730" si="4128">LN(BL2729/$C2729)</f>
        <v>-0.17489846023381345</v>
      </c>
      <c r="BN2729" s="16" cm="1">
        <f t="array" ref="BN2729">$C2729*EXP(poly_from_str(100000000/$E2729,BN$4342))</f>
        <v>3.6799336033834309</v>
      </c>
      <c r="BO2729" s="3">
        <f t="shared" ref="BO2729:BO2730" si="4129">LN($C2729)</f>
        <v>1.3862943611198906</v>
      </c>
      <c r="BP2729" s="13">
        <f t="shared" ref="BP2729:BP2730" si="4130">LN(BL2729/BN2729)</f>
        <v>-9.14988085731432E-2</v>
      </c>
      <c r="BY2729">
        <v>3810</v>
      </c>
    </row>
    <row r="2730" spans="1:77" hidden="1" x14ac:dyDescent="0.25">
      <c r="A2730">
        <v>2769.7890000000002</v>
      </c>
      <c r="B2730" s="2" t="str">
        <f t="shared" si="4024"/>
        <v/>
      </c>
      <c r="C2730">
        <v>5</v>
      </c>
      <c r="D2730" t="s">
        <v>1155</v>
      </c>
      <c r="E2730">
        <v>36093.17</v>
      </c>
      <c r="F2730">
        <v>22080</v>
      </c>
      <c r="G2730" t="s">
        <v>5</v>
      </c>
      <c r="H2730" s="5" t="s">
        <v>8</v>
      </c>
      <c r="I2730">
        <v>58174</v>
      </c>
      <c r="J2730" t="s">
        <v>3</v>
      </c>
      <c r="K2730" s="5" t="s">
        <v>4</v>
      </c>
      <c r="L2730">
        <v>22080.94</v>
      </c>
      <c r="M2730" t="str">
        <f t="shared" si="4116"/>
        <v>e</v>
      </c>
      <c r="N2730" t="str">
        <f t="shared" si="4117"/>
        <v>7/2</v>
      </c>
      <c r="O2730">
        <v>58174.15</v>
      </c>
      <c r="P2730" t="str">
        <f t="shared" si="4118"/>
        <v>o</v>
      </c>
      <c r="Q2730" t="str">
        <f t="shared" si="4119"/>
        <v>9/2</v>
      </c>
      <c r="R2730">
        <v>27</v>
      </c>
      <c r="AA2730" s="10">
        <f t="shared" si="4026"/>
        <v>2769.7890000000002</v>
      </c>
      <c r="AB2730" s="3" cm="1">
        <f t="array" ref="AB2730">100000000/Lvac(AA2730)</f>
        <v>36093.174986236059</v>
      </c>
      <c r="AC2730" s="28">
        <f t="shared" si="4027"/>
        <v>3.6103833180072559E-7</v>
      </c>
      <c r="AD2730" s="28">
        <f t="shared" si="4028"/>
        <v>2.7706069094263521E-7</v>
      </c>
      <c r="AE2730" s="21">
        <f t="shared" si="4029"/>
        <v>36093.171848071885</v>
      </c>
      <c r="AF2730" s="10" cm="1">
        <f t="array" ref="AF2730">Lair(100000000/AE2730)</f>
        <v>2769.789240835159</v>
      </c>
      <c r="AG2730" s="10">
        <f t="shared" si="4030"/>
        <v>1.1515509843211171E-2</v>
      </c>
      <c r="AH2730" s="10" t="b">
        <f t="shared" si="4025"/>
        <v>1</v>
      </c>
      <c r="AI2730" s="10">
        <f t="shared" si="4120"/>
        <v>2769.789240835159</v>
      </c>
      <c r="AJ2730">
        <v>2.9000000000000001E-2</v>
      </c>
      <c r="AK2730" s="3" cm="1">
        <f t="array" ref="AK2730">100000000/Lvac($AA2730)</f>
        <v>36093.174986236059</v>
      </c>
      <c r="AL2730" s="21">
        <f t="shared" si="4070"/>
        <v>0.37789953804760956</v>
      </c>
      <c r="AM2730" s="10" cm="1">
        <f t="array" ref="AM2730">Lvac($AI2730)-$BA2730</f>
        <v>2.9286396211318788E-3</v>
      </c>
      <c r="AN2730" s="10">
        <f t="shared" si="4121"/>
        <v>-3.5013763947063126E-2</v>
      </c>
      <c r="AO2730" s="3">
        <f t="shared" si="4122"/>
        <v>0.10098757314247857</v>
      </c>
      <c r="AP2730" s="3">
        <v>9.2680892254881242E-2</v>
      </c>
      <c r="AS2730" s="3">
        <f t="shared" si="4032"/>
        <v>4.9862360610859469E-3</v>
      </c>
      <c r="AT2730" s="3" cm="1">
        <f t="array" ref="AT2730">AS2730-(100000000/LvacE($A2730)-$E2730)</f>
        <v>-3.8224308809731156E-5</v>
      </c>
      <c r="AU2730" t="s">
        <v>4785</v>
      </c>
      <c r="AV2730" t="s">
        <v>4693</v>
      </c>
      <c r="AW2730" s="3">
        <v>22080.94</v>
      </c>
      <c r="AX2730" s="3">
        <v>58174.15</v>
      </c>
      <c r="AY2730" s="3"/>
      <c r="AZ2730" s="10" cm="1">
        <f t="array" ref="AZ2730">Lair(100000000/($AX2730-$AW2730))</f>
        <v>2769.7863129078064</v>
      </c>
      <c r="BA2730" s="10">
        <f t="shared" si="4123"/>
        <v>2770.6042216804763</v>
      </c>
      <c r="BB2730" s="12">
        <v>8310000</v>
      </c>
      <c r="BC2730" s="3">
        <v>0.126</v>
      </c>
      <c r="BD2730" s="12" cm="1">
        <f t="array" ref="BD2730">SfromgA($BB2730,$BA2730,"")</f>
        <v>8.7228390392470545E-2</v>
      </c>
      <c r="BE2730" s="29">
        <f t="shared" si="4124"/>
        <v>651.69779384931394</v>
      </c>
      <c r="BG2730" s="3"/>
      <c r="BH2730" s="3"/>
      <c r="BI2730" s="12">
        <f t="shared" si="4125"/>
        <v>8310000</v>
      </c>
      <c r="BJ2730" s="29">
        <f t="shared" si="4126"/>
        <v>651.69779384931394</v>
      </c>
      <c r="BK2730" s="3">
        <f t="shared" si="4127"/>
        <v>-6.4826946500649854</v>
      </c>
      <c r="BL2730" s="13">
        <f>EXP(BK$4341*$AX2730+BK$4342)*$BI2730/(100000000/($AX2730-$AW2730))</f>
        <v>4.0553488372874789</v>
      </c>
      <c r="BM2730" s="3">
        <f t="shared" si="4128"/>
        <v>-0.20940120210871638</v>
      </c>
      <c r="BN2730" s="16" cm="1">
        <f t="array" ref="BN2730">$C2730*EXP(poly_from_str(100000000/$E2730,BN$4342))</f>
        <v>4.58804868597898</v>
      </c>
      <c r="BO2730" s="3">
        <f t="shared" si="4129"/>
        <v>1.6094379124341003</v>
      </c>
      <c r="BP2730" s="13">
        <f t="shared" si="4130"/>
        <v>-0.12341810047632268</v>
      </c>
      <c r="BY2730">
        <v>4752</v>
      </c>
    </row>
    <row r="2731" spans="1:77" hidden="1" x14ac:dyDescent="0.25">
      <c r="A2731">
        <v>2767.9949999999999</v>
      </c>
      <c r="B2731" s="2" t="str">
        <f t="shared" si="4024"/>
        <v/>
      </c>
      <c r="C2731">
        <v>2</v>
      </c>
      <c r="E2731">
        <v>36116.57</v>
      </c>
      <c r="R2731">
        <v>27</v>
      </c>
      <c r="S2731" t="s">
        <v>22</v>
      </c>
      <c r="AA2731" s="10">
        <f t="shared" si="4026"/>
        <v>2767.9949999999999</v>
      </c>
      <c r="AB2731" s="3" cm="1">
        <f t="array" ref="AB2731">100000000/Lvac(AA2731)</f>
        <v>36116.566568949245</v>
      </c>
      <c r="AC2731" s="28">
        <f t="shared" si="4027"/>
        <v>3.6127232888787733E-7</v>
      </c>
      <c r="AD2731" s="28">
        <f t="shared" si="4028"/>
        <v>2.7688124730542277E-7</v>
      </c>
      <c r="AE2731" s="21">
        <f t="shared" si="4029"/>
        <v>36116.568730407147</v>
      </c>
      <c r="AF2731" s="10" cm="1">
        <f t="array" ref="AF2731">Lair(100000000/AE2731)</f>
        <v>2767.9948343359674</v>
      </c>
      <c r="AG2731" s="10">
        <f t="shared" si="4030"/>
        <v>1.1523958057899172E-2</v>
      </c>
      <c r="AH2731" s="10" t="b">
        <f t="shared" si="4025"/>
        <v>1</v>
      </c>
      <c r="AI2731" s="10">
        <f t="shared" si="4031"/>
        <v>2767.9949999999999</v>
      </c>
      <c r="AJ2731">
        <v>3.0000000000000001E-3</v>
      </c>
      <c r="AK2731" s="3" cm="1">
        <f t="array" ref="AK2731">100000000/Lvac($AA2731)</f>
        <v>36116.566568949245</v>
      </c>
      <c r="AL2731" s="21">
        <f t="shared" si="4070"/>
        <v>3.9143748347395042E-2</v>
      </c>
      <c r="AM2731" s="21"/>
      <c r="AN2731" s="21"/>
      <c r="AO2731" s="21"/>
      <c r="AP2731" s="21"/>
      <c r="AS2731" s="3">
        <f t="shared" si="4032"/>
        <v>-3.4310507544432767E-3</v>
      </c>
      <c r="AT2731" s="3" cm="1">
        <f t="array" ref="AT2731">AS2731-(100000000/LvacE($A2731)-$E2731)</f>
        <v>-3.8023768865969032E-5</v>
      </c>
      <c r="BB2731"/>
      <c r="BC2731"/>
      <c r="BD2731"/>
      <c r="BE2731"/>
      <c r="BF2731"/>
      <c r="BG2731"/>
      <c r="BH2731"/>
      <c r="BI2731"/>
      <c r="BJ2731"/>
      <c r="BN2731" s="16" cm="1">
        <f t="array" ref="BN2731">$C2731*EXP(poly_from_str(100000000/$E2731,BN$4342))</f>
        <v>1.8163134999440171</v>
      </c>
      <c r="BO2731" s="16"/>
      <c r="BY2731" t="e">
        <v>#N/A</v>
      </c>
    </row>
    <row r="2732" spans="1:77" hidden="1" x14ac:dyDescent="0.25">
      <c r="A2732">
        <v>2766.88</v>
      </c>
      <c r="B2732" s="2" t="str">
        <f t="shared" si="4024"/>
        <v/>
      </c>
      <c r="C2732">
        <v>3</v>
      </c>
      <c r="E2732">
        <v>36131.120000000003</v>
      </c>
      <c r="F2732">
        <v>35863</v>
      </c>
      <c r="G2732" t="s">
        <v>5</v>
      </c>
      <c r="H2732" s="5" t="s">
        <v>19</v>
      </c>
      <c r="I2732">
        <v>71994</v>
      </c>
      <c r="J2732" t="s">
        <v>3</v>
      </c>
      <c r="K2732" s="5" t="s">
        <v>18</v>
      </c>
      <c r="L2732">
        <v>35863.74</v>
      </c>
      <c r="M2732" t="str">
        <f>$G2732&amp;""</f>
        <v>e</v>
      </c>
      <c r="N2732" t="str">
        <f>$H2732&amp;""</f>
        <v>3/2</v>
      </c>
      <c r="O2732">
        <v>71994.81</v>
      </c>
      <c r="P2732" t="str">
        <f>$J2732&amp;""</f>
        <v>o</v>
      </c>
      <c r="Q2732" t="str">
        <f>$K2732&amp;""</f>
        <v>5/2</v>
      </c>
      <c r="R2732">
        <v>27</v>
      </c>
      <c r="AA2732" s="10">
        <f t="shared" si="4026"/>
        <v>2766.88</v>
      </c>
      <c r="AB2732" s="3" cm="1">
        <f t="array" ref="AB2732">100000000/Lvac(AA2732)</f>
        <v>36131.12009928294</v>
      </c>
      <c r="AC2732" s="28">
        <f t="shared" si="4027"/>
        <v>3.6141791476319899E-7</v>
      </c>
      <c r="AD2732" s="28">
        <f t="shared" si="4028"/>
        <v>2.7676972018917454E-7</v>
      </c>
      <c r="AE2732" s="21">
        <f t="shared" si="4029"/>
        <v>36131.120036700413</v>
      </c>
      <c r="AF2732" s="10" cm="1">
        <f t="array" ref="AF2732">Lair(100000000/AE2732)</f>
        <v>2766.8800047927489</v>
      </c>
      <c r="AG2732" s="10">
        <f t="shared" si="4030"/>
        <v>1.1529217042170775E-2</v>
      </c>
      <c r="AH2732" s="10" t="b">
        <f t="shared" si="4025"/>
        <v>1</v>
      </c>
      <c r="AI2732" s="10">
        <f>$AF2732</f>
        <v>2766.8800047927489</v>
      </c>
      <c r="AJ2732">
        <v>3.0000000000000001E-3</v>
      </c>
      <c r="AK2732" s="3" cm="1">
        <f t="array" ref="AK2732">100000000/Lvac($AA2732)</f>
        <v>36131.12009928294</v>
      </c>
      <c r="AL2732" s="21">
        <f t="shared" si="4070"/>
        <v>3.917530218516576E-2</v>
      </c>
      <c r="AM2732" s="10" cm="1">
        <f t="array" ref="AM2732">Lvac($AI2732)-$BA2732</f>
        <v>-3.8328905279740866E-3</v>
      </c>
      <c r="AN2732" s="10">
        <f>$AK2732-($AX2732-$AW2732)</f>
        <v>5.0099282940209378E-2</v>
      </c>
      <c r="AO2732" s="3">
        <f>AM2732/AJ2732</f>
        <v>-1.2776301759913622</v>
      </c>
      <c r="AP2732" s="3">
        <v>-1.2792281474200233</v>
      </c>
      <c r="AS2732" s="3">
        <f t="shared" si="4032"/>
        <v>9.9282937298994511E-5</v>
      </c>
      <c r="AT2732" s="3" cm="1">
        <f t="array" ref="AT2732">AS2732-(100000000/LvacE($A2732)-$E2732)</f>
        <v>-3.7898309528827667E-5</v>
      </c>
      <c r="AU2732" t="s">
        <v>4806</v>
      </c>
      <c r="AV2732" t="s">
        <v>4895</v>
      </c>
      <c r="AW2732" s="3">
        <v>35863.74</v>
      </c>
      <c r="AX2732" s="3">
        <v>71994.81</v>
      </c>
      <c r="AY2732" s="3"/>
      <c r="AZ2732" s="10" cm="1">
        <f t="array" ref="AZ2732">Lair(100000000/($AX2732-$AW2732))</f>
        <v>2766.883836751429</v>
      </c>
      <c r="BA2732" s="10">
        <f>100000000/($AX2732-$AW2732)</f>
        <v>2767.7010395761877</v>
      </c>
      <c r="BB2732" s="12">
        <v>9850000</v>
      </c>
      <c r="BC2732" s="3">
        <v>9.5000000000000001E-2</v>
      </c>
      <c r="BD2732" s="12" cm="1">
        <f t="array" ref="BD2732">SfromgA($BB2732,$BA2732,"")</f>
        <v>0.1030687765774411</v>
      </c>
      <c r="BE2732" s="29">
        <f>(10^MAX(0.05, -0.312925054856973*((LN($BD2732))^(1/3)) + 0.454808404431693)-1)*100</f>
        <v>634.86912224333526</v>
      </c>
      <c r="BG2732" s="3"/>
      <c r="BH2732" s="3"/>
      <c r="BI2732" s="12">
        <f>IF($BB2732="",$BF2732,$BB2732)</f>
        <v>9850000</v>
      </c>
      <c r="BJ2732" s="29">
        <f>IF($BB2732="",$BH2732,$BE2732)</f>
        <v>634.86912224333526</v>
      </c>
      <c r="BK2732" s="3">
        <f>LN(BN2732*100000000/($AX2732-$AW2732)/$BI2732)</f>
        <v>-7.1814059295208477</v>
      </c>
      <c r="BL2732" s="13">
        <f>EXP(BK$4341*$AX2732+BK$4342)*$BI2732/(100000000/($AX2732-$AW2732))</f>
        <v>1.6837123395328737</v>
      </c>
      <c r="BM2732" s="3">
        <f t="shared" ref="BM2732" si="4131">LN(BL2732/$C2732)</f>
        <v>-0.57761120719415637</v>
      </c>
      <c r="BN2732" s="16" cm="1">
        <f t="array" ref="BN2732">$C2732*EXP(poly_from_str(100000000/$E2732,BN$4342))</f>
        <v>2.7068992149177862</v>
      </c>
      <c r="BO2732" s="3">
        <f>LN($C2732)</f>
        <v>1.0986122886681098</v>
      </c>
      <c r="BP2732" s="13">
        <f>LN(BL2732/BN2732)</f>
        <v>-0.47480269718242973</v>
      </c>
      <c r="BY2732">
        <v>2809</v>
      </c>
    </row>
    <row r="2733" spans="1:77" hidden="1" x14ac:dyDescent="0.25">
      <c r="A2733">
        <v>2766.47</v>
      </c>
      <c r="B2733" s="2" t="str">
        <f t="shared" si="4024"/>
        <v/>
      </c>
      <c r="C2733">
        <v>9</v>
      </c>
      <c r="D2733" t="s">
        <v>14</v>
      </c>
      <c r="E2733">
        <v>36136.47</v>
      </c>
      <c r="R2733">
        <v>27</v>
      </c>
      <c r="S2733" t="s">
        <v>22</v>
      </c>
      <c r="AA2733" s="10">
        <f t="shared" si="4026"/>
        <v>2766.47</v>
      </c>
      <c r="AB2733" s="3" cm="1">
        <f t="array" ref="AB2733">100000000/Lvac(AA2733)</f>
        <v>36136.474571362865</v>
      </c>
      <c r="AC2733" s="28">
        <f t="shared" si="4027"/>
        <v>3.6147147809302109E-7</v>
      </c>
      <c r="AD2733" s="28">
        <f t="shared" si="4028"/>
        <v>2.7672871021914013E-7</v>
      </c>
      <c r="AE2733" s="21">
        <f t="shared" si="4029"/>
        <v>36136.47168919463</v>
      </c>
      <c r="AF2733" s="10" cm="1">
        <f t="array" ref="AF2733">Lair(100000000/AE2733)</f>
        <v>2766.4702206592856</v>
      </c>
      <c r="AG2733" s="10">
        <f t="shared" si="4030"/>
        <v>1.1531152438190702E-2</v>
      </c>
      <c r="AH2733" s="10" t="b">
        <f t="shared" si="4025"/>
        <v>1</v>
      </c>
      <c r="AI2733" s="10">
        <f t="shared" si="4031"/>
        <v>2766.47</v>
      </c>
      <c r="AJ2733">
        <v>7.0000000000000001E-3</v>
      </c>
      <c r="AK2733" s="3" cm="1">
        <f t="array" ref="AK2733">100000000/Lvac($AA2733)</f>
        <v>36136.474571362865</v>
      </c>
      <c r="AL2733" s="21">
        <f t="shared" si="4070"/>
        <v>9.1436134134669833E-2</v>
      </c>
      <c r="AM2733" s="21"/>
      <c r="AN2733" s="21"/>
      <c r="AO2733" s="21"/>
      <c r="AP2733" s="21"/>
      <c r="AS2733" s="3">
        <f t="shared" si="4032"/>
        <v>4.5713628642261028E-3</v>
      </c>
      <c r="AT2733" s="3" cm="1">
        <f t="array" ref="AT2733">AS2733-(100000000/LvacE($A2733)-$E2733)</f>
        <v>-3.7852019886486232E-5</v>
      </c>
      <c r="BB2733"/>
      <c r="BC2733"/>
      <c r="BD2733"/>
      <c r="BE2733"/>
      <c r="BF2733"/>
      <c r="BG2733"/>
      <c r="BH2733"/>
      <c r="BI2733"/>
      <c r="BJ2733"/>
      <c r="BN2733" s="16" cm="1">
        <f t="array" ref="BN2733">$C2733*EXP(poly_from_str(100000000/$E2733,BN$4342))</f>
        <v>8.1013517286264349</v>
      </c>
      <c r="BO2733" s="16"/>
      <c r="BY2733">
        <v>8409</v>
      </c>
    </row>
    <row r="2734" spans="1:77" hidden="1" x14ac:dyDescent="0.25">
      <c r="A2734">
        <v>2765.8580000000002</v>
      </c>
      <c r="B2734" s="2" t="str">
        <f t="shared" si="4024"/>
        <v/>
      </c>
      <c r="C2734">
        <v>6</v>
      </c>
      <c r="E2734">
        <v>36144.47</v>
      </c>
      <c r="F2734">
        <v>28720</v>
      </c>
      <c r="G2734" t="s">
        <v>5</v>
      </c>
      <c r="H2734" s="5" t="s">
        <v>4</v>
      </c>
      <c r="I2734">
        <v>64865</v>
      </c>
      <c r="J2734" t="s">
        <v>3</v>
      </c>
      <c r="K2734" s="5" t="s">
        <v>16</v>
      </c>
      <c r="L2734">
        <v>28720.71</v>
      </c>
      <c r="M2734" t="str">
        <f t="shared" ref="M2734:M2736" si="4132">$G2734&amp;""</f>
        <v>e</v>
      </c>
      <c r="N2734" t="str">
        <f t="shared" ref="N2734:N2736" si="4133">$H2734&amp;""</f>
        <v>9/2</v>
      </c>
      <c r="O2734">
        <v>64865.15</v>
      </c>
      <c r="P2734" t="str">
        <f t="shared" ref="P2734:P2736" si="4134">$J2734&amp;""</f>
        <v>o</v>
      </c>
      <c r="Q2734" t="str">
        <f t="shared" ref="Q2734:Q2736" si="4135">$K2734&amp;""</f>
        <v>11/2</v>
      </c>
      <c r="R2734">
        <v>27</v>
      </c>
      <c r="AA2734" s="10">
        <f t="shared" si="4026"/>
        <v>2765.8580000000002</v>
      </c>
      <c r="AB2734" s="3" cm="1">
        <f t="array" ref="AB2734">100000000/Lvac(AA2734)</f>
        <v>36144.470053422847</v>
      </c>
      <c r="AC2734" s="28">
        <f t="shared" si="4027"/>
        <v>3.6155146070405639E-7</v>
      </c>
      <c r="AD2734" s="28">
        <f t="shared" si="4028"/>
        <v>2.7666749533800428E-7</v>
      </c>
      <c r="AE2734" s="21">
        <f t="shared" si="4029"/>
        <v>36144.470019729619</v>
      </c>
      <c r="AF2734" s="10" cm="1">
        <f t="array" ref="AF2734">Lair(100000000/AE2734)</f>
        <v>2765.8580025784186</v>
      </c>
      <c r="AG2734" s="10">
        <f t="shared" si="4030"/>
        <v>1.1534042972094528E-2</v>
      </c>
      <c r="AH2734" s="10" t="b">
        <f t="shared" si="4025"/>
        <v>1</v>
      </c>
      <c r="AI2734" s="10">
        <f t="shared" ref="AI2734:AI2736" si="4136">$AF2734</f>
        <v>2765.8580025784186</v>
      </c>
      <c r="AJ2734">
        <v>3.0000000000000001E-3</v>
      </c>
      <c r="AK2734" s="3" cm="1">
        <f t="array" ref="AK2734">100000000/Lvac($AA2734)</f>
        <v>36144.470053422847</v>
      </c>
      <c r="AL2734" s="21">
        <f t="shared" si="4070"/>
        <v>3.9204257796019736E-2</v>
      </c>
      <c r="AM2734" s="10" cm="1">
        <f t="array" ref="AM2734">Lvac($AI2734)-$BA2734</f>
        <v>-2.2978592037361523E-3</v>
      </c>
      <c r="AN2734" s="10">
        <f t="shared" ref="AN2734:AN2736" si="4137">$AK2734-($AX2734-$AW2734)</f>
        <v>3.0053422844503075E-2</v>
      </c>
      <c r="AO2734" s="3">
        <f t="shared" ref="AO2734:AO2736" si="4138">AM2734/AJ2734</f>
        <v>-0.76595306791205076</v>
      </c>
      <c r="AP2734" s="3">
        <v>-0.76681274958900758</v>
      </c>
      <c r="AS2734" s="3">
        <f t="shared" si="4032"/>
        <v>5.3422845667228103E-5</v>
      </c>
      <c r="AT2734" s="3" cm="1">
        <f t="array" ref="AT2734">AS2734-(100000000/LvacE($A2734)-$E2734)</f>
        <v>-3.778276004595682E-5</v>
      </c>
      <c r="AU2734" t="s">
        <v>4703</v>
      </c>
      <c r="AV2734" t="s">
        <v>4891</v>
      </c>
      <c r="AW2734" s="3">
        <v>28720.71</v>
      </c>
      <c r="AX2734" s="3">
        <v>64865.15</v>
      </c>
      <c r="AY2734" s="3"/>
      <c r="AZ2734" s="10" cm="1">
        <f t="array" ref="AZ2734">Lair(100000000/($AX2734-$AW2734))</f>
        <v>2765.8602998790416</v>
      </c>
      <c r="BA2734" s="10">
        <f t="shared" ref="BA2734:BA2736" si="4139">100000000/($AX2734-$AW2734)</f>
        <v>2766.6772538182913</v>
      </c>
      <c r="BB2734" s="12">
        <v>12800000</v>
      </c>
      <c r="BC2734" s="3">
        <v>5.8000000000000003E-2</v>
      </c>
      <c r="BD2734" s="12" cm="1">
        <f t="array" ref="BD2734">SfromgA($BB2734,$BA2734,"")</f>
        <v>0.13378851345028683</v>
      </c>
      <c r="BE2734" s="29">
        <f t="shared" ref="BE2734:BE2736" si="4140">(10^MAX(0.05, -0.312925054856973*((LN($BD2734))^(1/3)) + 0.454808404431693)-1)*100</f>
        <v>607.6575794934306</v>
      </c>
      <c r="BG2734" s="3"/>
      <c r="BH2734" s="3"/>
      <c r="BI2734" s="12">
        <f t="shared" ref="BI2734:BI2736" si="4141">IF($BB2734="",$BF2734,$BB2734)</f>
        <v>12800000</v>
      </c>
      <c r="BJ2734" s="29">
        <f t="shared" ref="BJ2734:BJ2736" si="4142">IF($BB2734="",$BH2734,$BE2734)</f>
        <v>607.6575794934306</v>
      </c>
      <c r="BK2734" s="3">
        <f t="shared" ref="BK2734:BK2736" si="4143">LN(BN2734*100000000/($AX2734-$AW2734)/$BI2734)</f>
        <v>-6.7565602082285521</v>
      </c>
      <c r="BL2734" s="13">
        <f>EXP(BK$4341*$AX2734+BK$4342)*$BI2734/(100000000/($AX2734-$AW2734))</f>
        <v>3.7624014448396137</v>
      </c>
      <c r="BM2734" s="3">
        <f t="shared" ref="BM2734:BM2736" si="4144">LN(BL2734/$C2734)</f>
        <v>-0.46670203355869244</v>
      </c>
      <c r="BN2734" s="16" cm="1">
        <f t="array" ref="BN2734">$C2734*EXP(poly_from_str(100000000/$E2734,BN$4342))</f>
        <v>5.3816401530287097</v>
      </c>
      <c r="BO2734" s="3">
        <f t="shared" ref="BO2734:BO2736" si="4145">LN($C2734)</f>
        <v>1.791759469228055</v>
      </c>
      <c r="BP2734" s="13">
        <f>LN(BL2734/BN2734)</f>
        <v>-0.357935753201363</v>
      </c>
      <c r="BY2734">
        <v>5588</v>
      </c>
    </row>
    <row r="2735" spans="1:77" hidden="1" x14ac:dyDescent="0.25">
      <c r="A2735">
        <v>2765.7710000000002</v>
      </c>
      <c r="B2735" s="2" t="str">
        <f t="shared" si="4024"/>
        <v/>
      </c>
      <c r="C2735">
        <v>2</v>
      </c>
      <c r="E2735">
        <v>36145.61</v>
      </c>
      <c r="F2735">
        <v>26095</v>
      </c>
      <c r="G2735" t="s">
        <v>5</v>
      </c>
      <c r="H2735" s="5" t="s">
        <v>16</v>
      </c>
      <c r="I2735">
        <v>62240</v>
      </c>
      <c r="J2735" t="s">
        <v>3</v>
      </c>
      <c r="K2735" s="5" t="s">
        <v>16</v>
      </c>
      <c r="L2735">
        <v>26095.23</v>
      </c>
      <c r="M2735" t="str">
        <f t="shared" si="4132"/>
        <v>e</v>
      </c>
      <c r="N2735" t="str">
        <f t="shared" si="4133"/>
        <v>11/2</v>
      </c>
      <c r="O2735">
        <v>62240.83</v>
      </c>
      <c r="P2735" t="str">
        <f t="shared" si="4134"/>
        <v>o</v>
      </c>
      <c r="Q2735" t="str">
        <f t="shared" si="4135"/>
        <v>11/2</v>
      </c>
      <c r="R2735">
        <v>27</v>
      </c>
      <c r="AA2735" s="10">
        <f t="shared" si="4026"/>
        <v>2765.7710000000002</v>
      </c>
      <c r="AB2735" s="3" cm="1">
        <f t="array" ref="AB2735">100000000/Lvac(AA2735)</f>
        <v>36145.606953300245</v>
      </c>
      <c r="AC2735" s="28">
        <f t="shared" si="4027"/>
        <v>3.6156283365470244E-7</v>
      </c>
      <c r="AD2735" s="28">
        <f t="shared" si="4028"/>
        <v>2.7665879322264246E-7</v>
      </c>
      <c r="AE2735" s="21">
        <f t="shared" si="4029"/>
        <v>36145.6088749111</v>
      </c>
      <c r="AF2735" s="10" cm="1">
        <f t="array" ref="AF2735">Lair(100000000/AE2735)</f>
        <v>2765.770852955497</v>
      </c>
      <c r="AG2735" s="10">
        <f t="shared" si="4030"/>
        <v>1.1534454037102175E-2</v>
      </c>
      <c r="AH2735" s="10" t="b">
        <f t="shared" si="4025"/>
        <v>1</v>
      </c>
      <c r="AI2735" s="10">
        <f t="shared" si="4136"/>
        <v>2765.770852955497</v>
      </c>
      <c r="AJ2735">
        <v>3.0000000000000001E-3</v>
      </c>
      <c r="AK2735" s="3" cm="1">
        <f t="array" ref="AK2735">100000000/Lvac($AA2735)</f>
        <v>36145.606953300245</v>
      </c>
      <c r="AL2735" s="21">
        <f t="shared" si="4070"/>
        <v>3.9206726307071095E-2</v>
      </c>
      <c r="AM2735" s="10" cm="1">
        <f t="array" ref="AM2735">Lvac($AI2735)-$BA2735</f>
        <v>-6.7928656972071622E-4</v>
      </c>
      <c r="AN2735" s="10">
        <f t="shared" si="4137"/>
        <v>6.9533002388197929E-3</v>
      </c>
      <c r="AO2735" s="3">
        <f t="shared" si="4138"/>
        <v>-0.22642885657357206</v>
      </c>
      <c r="AP2735" s="3">
        <v>-0.17740210463064918</v>
      </c>
      <c r="AS2735" s="3">
        <f t="shared" si="4032"/>
        <v>-3.0466997559415177E-3</v>
      </c>
      <c r="AT2735" s="3" cm="1">
        <f t="array" ref="AT2735">AS2735-(100000000/LvacE($A2735)-$E2735)</f>
        <v>-3.7772901123389602E-5</v>
      </c>
      <c r="AU2735" t="s">
        <v>4733</v>
      </c>
      <c r="AV2735" t="s">
        <v>4887</v>
      </c>
      <c r="AW2735" s="3">
        <v>26095.23</v>
      </c>
      <c r="AX2735" s="3">
        <v>62240.83</v>
      </c>
      <c r="AY2735" s="3"/>
      <c r="AZ2735" s="10" cm="1">
        <f t="array" ref="AZ2735">Lair(100000000/($AX2735-$AW2735))</f>
        <v>2765.771532076943</v>
      </c>
      <c r="BA2735" s="10">
        <f t="shared" si="4139"/>
        <v>2766.5884644327384</v>
      </c>
      <c r="BB2735" s="12">
        <v>3840000</v>
      </c>
      <c r="BC2735" s="3">
        <v>1.9E-2</v>
      </c>
      <c r="BD2735" s="12" cm="1">
        <f t="array" ref="BD2735">SfromgA($BB2735,$BA2735,"")</f>
        <v>4.0132689920904123E-2</v>
      </c>
      <c r="BE2735" s="29">
        <f t="shared" si="4140"/>
        <v>725.4392384738544</v>
      </c>
      <c r="BG2735" s="3"/>
      <c r="BH2735" s="3"/>
      <c r="BI2735" s="12">
        <f t="shared" si="4141"/>
        <v>3840000</v>
      </c>
      <c r="BJ2735" s="29">
        <f t="shared" si="4142"/>
        <v>725.4392384738544</v>
      </c>
      <c r="BK2735" s="3">
        <f t="shared" si="4143"/>
        <v>-6.6517414770976204</v>
      </c>
      <c r="BL2735" s="13">
        <f>EXP(BK$4341*$AX2735+BK$4342)*$BI2735/(100000000/($AX2735-$AW2735))</f>
        <v>1.3778343600586473</v>
      </c>
      <c r="BM2735" s="3">
        <f t="shared" si="4144"/>
        <v>-0.37263421834392979</v>
      </c>
      <c r="BN2735" s="16" cm="1">
        <f t="array" ref="BN2735">$C2735*EXP(poly_from_str(100000000/$E2735,BN$4342))</f>
        <v>1.7929659584141961</v>
      </c>
      <c r="BO2735" s="3">
        <f t="shared" si="4145"/>
        <v>0.69314718055994529</v>
      </c>
      <c r="BP2735" s="13">
        <f>LN(BL2735/BN2735)</f>
        <v>-0.26335824640086664</v>
      </c>
      <c r="BY2735">
        <v>1862</v>
      </c>
    </row>
    <row r="2736" spans="1:77" hidden="1" x14ac:dyDescent="0.25">
      <c r="A2736">
        <v>2765.4259999999999</v>
      </c>
      <c r="B2736" s="2" t="str">
        <f t="shared" si="4024"/>
        <v/>
      </c>
      <c r="C2736">
        <v>7</v>
      </c>
      <c r="E2736">
        <v>36150.120000000003</v>
      </c>
      <c r="F2736">
        <v>35828</v>
      </c>
      <c r="G2736" t="s">
        <v>5</v>
      </c>
      <c r="H2736" s="5" t="s">
        <v>4</v>
      </c>
      <c r="I2736">
        <v>71978</v>
      </c>
      <c r="J2736" t="s">
        <v>3</v>
      </c>
      <c r="K2736" s="5" t="s">
        <v>8</v>
      </c>
      <c r="L2736">
        <v>35828.46</v>
      </c>
      <c r="M2736" t="str">
        <f t="shared" si="4132"/>
        <v>e</v>
      </c>
      <c r="N2736" t="str">
        <f t="shared" si="4133"/>
        <v>9/2</v>
      </c>
      <c r="O2736">
        <v>71978.52</v>
      </c>
      <c r="P2736" t="str">
        <f t="shared" si="4134"/>
        <v>o</v>
      </c>
      <c r="Q2736" t="str">
        <f t="shared" si="4135"/>
        <v>7/2</v>
      </c>
      <c r="R2736">
        <v>27</v>
      </c>
      <c r="AA2736" s="10">
        <f t="shared" si="4026"/>
        <v>2765.4259999999999</v>
      </c>
      <c r="AB2736" s="3" cm="1">
        <f t="array" ref="AB2736">100000000/Lvac(AA2736)</f>
        <v>36150.11605357637</v>
      </c>
      <c r="AC2736" s="28">
        <f t="shared" si="4027"/>
        <v>3.6160794033179701E-7</v>
      </c>
      <c r="AD2736" s="28">
        <f t="shared" si="4028"/>
        <v>2.7662428483436888E-7</v>
      </c>
      <c r="AE2736" s="21">
        <f t="shared" si="4029"/>
        <v>36150.118543118617</v>
      </c>
      <c r="AF2736" s="10" cm="1">
        <f t="array" ref="AF2736">Lair(100000000/AE2736)</f>
        <v>2765.4258095440696</v>
      </c>
      <c r="AG2736" s="10">
        <f t="shared" si="4030"/>
        <v>1.1536084504444591E-2</v>
      </c>
      <c r="AH2736" s="10" t="b">
        <f t="shared" si="4025"/>
        <v>1</v>
      </c>
      <c r="AI2736" s="10">
        <f t="shared" si="4136"/>
        <v>2765.4258095440696</v>
      </c>
      <c r="AJ2736">
        <v>3.0000000000000001E-3</v>
      </c>
      <c r="AK2736" s="3" cm="1">
        <f t="array" ref="AK2736">100000000/Lvac($AA2736)</f>
        <v>36150.11605357637</v>
      </c>
      <c r="AL2736" s="21">
        <f t="shared" si="4070"/>
        <v>3.9216509727523344E-2</v>
      </c>
      <c r="AM2736" s="10" cm="1">
        <f t="array" ref="AM2736">Lvac($AI2736)-$BA2736</f>
        <v>-4.4797843220294453E-3</v>
      </c>
      <c r="AN2736" s="10">
        <f t="shared" si="4137"/>
        <v>5.6053576365229674E-2</v>
      </c>
      <c r="AO2736" s="3">
        <f t="shared" si="4138"/>
        <v>-1.4932614406764817</v>
      </c>
      <c r="AP2736" s="3">
        <v>-1.4297606952216786</v>
      </c>
      <c r="AS2736" s="3">
        <f t="shared" si="4032"/>
        <v>-3.9464236324420199E-3</v>
      </c>
      <c r="AT2736" s="3" cm="1">
        <f t="array" ref="AT2736">AS2736-(100000000/LvacE($A2736)-$E2736)</f>
        <v>-3.7733756471425295E-5</v>
      </c>
      <c r="AU2736" t="s">
        <v>4768</v>
      </c>
      <c r="AV2736" t="s">
        <v>4711</v>
      </c>
      <c r="AW2736" s="3">
        <v>35828.46</v>
      </c>
      <c r="AX2736" s="3">
        <v>71978.52</v>
      </c>
      <c r="AY2736" s="3"/>
      <c r="AZ2736" s="10" cm="1">
        <f t="array" ref="AZ2736">Lair(100000000/($AX2736-$AW2736))</f>
        <v>2765.4302882394727</v>
      </c>
      <c r="BA2736" s="10">
        <f t="shared" si="4139"/>
        <v>2766.247137625774</v>
      </c>
      <c r="BB2736" s="12">
        <v>44500000</v>
      </c>
      <c r="BC2736" s="3">
        <v>0.06</v>
      </c>
      <c r="BD2736" s="12" cm="1">
        <f t="array" ref="BD2736">SfromgA($BB2736,$BA2736,"")</f>
        <v>0.46490723361302316</v>
      </c>
      <c r="BE2736" s="29">
        <f t="shared" si="4140"/>
        <v>450.95604455542866</v>
      </c>
      <c r="BG2736" s="3"/>
      <c r="BH2736" s="3"/>
      <c r="BI2736" s="12">
        <f t="shared" si="4141"/>
        <v>44500000</v>
      </c>
      <c r="BJ2736" s="29">
        <f t="shared" si="4142"/>
        <v>450.95604455542866</v>
      </c>
      <c r="BK2736" s="3">
        <f t="shared" si="4143"/>
        <v>-7.8511365713211427</v>
      </c>
      <c r="BL2736" s="13">
        <f>EXP(BK$4341*$AX2736+BK$4342)*$BI2736/(100000000/($AX2736-$AW2736))</f>
        <v>7.6200427546343077</v>
      </c>
      <c r="BM2736" s="3">
        <f t="shared" si="4144"/>
        <v>8.4871831471898238E-2</v>
      </c>
      <c r="BN2736" s="16" cm="1">
        <f t="array" ref="BN2736">$C2736*EXP(poly_from_str(100000000/$E2736,BN$4342))</f>
        <v>6.2627307948409721</v>
      </c>
      <c r="BO2736" s="3">
        <f t="shared" si="4145"/>
        <v>1.9459101490553132</v>
      </c>
      <c r="BP2736" s="13">
        <f>LN(BL2736/BN2736)</f>
        <v>0.19616566132768032</v>
      </c>
      <c r="BY2736">
        <v>6505</v>
      </c>
    </row>
    <row r="2737" spans="1:77" hidden="1" x14ac:dyDescent="0.25">
      <c r="A2737">
        <v>2765.3530000000001</v>
      </c>
      <c r="B2737" s="2" t="str">
        <f t="shared" si="4024"/>
        <v/>
      </c>
      <c r="C2737">
        <v>1</v>
      </c>
      <c r="D2737" t="s">
        <v>14</v>
      </c>
      <c r="E2737">
        <v>36151.07</v>
      </c>
      <c r="R2737">
        <v>27</v>
      </c>
      <c r="S2737" t="s">
        <v>22</v>
      </c>
      <c r="AA2737" s="10">
        <f t="shared" si="4026"/>
        <v>2765.3530000000001</v>
      </c>
      <c r="AB2737" s="3" cm="1">
        <f t="array" ref="AB2737">100000000/Lvac(AA2737)</f>
        <v>36151.070297259364</v>
      </c>
      <c r="AC2737" s="28">
        <f t="shared" si="4027"/>
        <v>3.6161748608586316E-7</v>
      </c>
      <c r="AD2737" s="28">
        <f t="shared" si="4028"/>
        <v>2.7661698305950588E-7</v>
      </c>
      <c r="AE2737" s="21">
        <f t="shared" si="4029"/>
        <v>36151.070109730441</v>
      </c>
      <c r="AF2737" s="10" cm="1">
        <f t="array" ref="AF2737">Lair(100000000/AE2737)</f>
        <v>2765.3530143456542</v>
      </c>
      <c r="AG2737" s="10">
        <f t="shared" si="4030"/>
        <v>1.1536429580104125E-2</v>
      </c>
      <c r="AH2737" s="10" t="b">
        <f t="shared" si="4025"/>
        <v>1</v>
      </c>
      <c r="AI2737" s="10">
        <f t="shared" si="4031"/>
        <v>2765.3530000000001</v>
      </c>
      <c r="AJ2737">
        <v>7.0000000000000001E-3</v>
      </c>
      <c r="AK2737" s="3" cm="1">
        <f t="array" ref="AK2737">100000000/Lvac($AA2737)</f>
        <v>36151.070297259364</v>
      </c>
      <c r="AL2737" s="21">
        <f t="shared" si="4070"/>
        <v>9.1510014121457747E-2</v>
      </c>
      <c r="AM2737" s="21"/>
      <c r="AN2737" s="21"/>
      <c r="AO2737" s="21"/>
      <c r="AP2737" s="21"/>
      <c r="AS2737" s="3">
        <f t="shared" si="4032"/>
        <v>2.9725936474278569E-4</v>
      </c>
      <c r="AT2737" s="3" cm="1">
        <f t="array" ref="AT2737">AS2737-(100000000/LvacE($A2737)-$E2737)</f>
        <v>-3.772546915570274E-5</v>
      </c>
      <c r="BB2737"/>
      <c r="BC2737"/>
      <c r="BD2737"/>
      <c r="BE2737"/>
      <c r="BF2737"/>
      <c r="BG2737"/>
      <c r="BH2737"/>
      <c r="BI2737"/>
      <c r="BJ2737"/>
      <c r="BN2737" s="16" cm="1">
        <f t="array" ref="BN2737">$C2737*EXP(poly_from_str(100000000/$E2737,BN$4342))</f>
        <v>0.89429536548957944</v>
      </c>
      <c r="BO2737" s="16"/>
      <c r="BY2737" t="e">
        <v>#N/A</v>
      </c>
    </row>
    <row r="2738" spans="1:77" hidden="1" x14ac:dyDescent="0.25">
      <c r="A2738">
        <v>2762.3440000000001</v>
      </c>
      <c r="B2738" s="2" t="str">
        <f t="shared" si="4024"/>
        <v/>
      </c>
      <c r="C2738">
        <v>9</v>
      </c>
      <c r="E2738">
        <v>36190.449999999997</v>
      </c>
      <c r="R2738">
        <v>27</v>
      </c>
      <c r="S2738" t="s">
        <v>22</v>
      </c>
      <c r="AA2738" s="10">
        <f t="shared" si="4026"/>
        <v>2762.3440000000001</v>
      </c>
      <c r="AB2738" s="3" cm="1">
        <f t="array" ref="AB2738">100000000/Lvac(AA2738)</f>
        <v>36190.447318125051</v>
      </c>
      <c r="AC2738" s="28">
        <f t="shared" si="4027"/>
        <v>3.6201139322256751E-7</v>
      </c>
      <c r="AD2738" s="28">
        <f t="shared" si="4028"/>
        <v>2.7631600991546072E-7</v>
      </c>
      <c r="AE2738" s="21">
        <f t="shared" si="4029"/>
        <v>36190.44901272979</v>
      </c>
      <c r="AF2738" s="10" cm="1">
        <f t="array" ref="AF2738">Lair(100000000/AE2738)</f>
        <v>2762.3438706474612</v>
      </c>
      <c r="AG2738" s="10">
        <f t="shared" si="4030"/>
        <v>1.155067712749119E-2</v>
      </c>
      <c r="AH2738" s="10" t="b">
        <f t="shared" si="4025"/>
        <v>1</v>
      </c>
      <c r="AI2738" s="10">
        <f t="shared" si="4031"/>
        <v>2762.3440000000001</v>
      </c>
      <c r="AJ2738">
        <v>3.0000000000000001E-3</v>
      </c>
      <c r="AK2738" s="3" cm="1">
        <f t="array" ref="AK2738">100000000/Lvac($AA2738)</f>
        <v>36190.447318125051</v>
      </c>
      <c r="AL2738" s="21">
        <f t="shared" si="4070"/>
        <v>3.9304062764947148E-2</v>
      </c>
      <c r="AM2738" s="21"/>
      <c r="AN2738" s="21"/>
      <c r="AO2738" s="21"/>
      <c r="AP2738" s="21"/>
      <c r="AS2738" s="3">
        <f t="shared" si="4032"/>
        <v>-2.6818749465746805E-3</v>
      </c>
      <c r="AT2738" s="3" cm="1">
        <f t="array" ref="AT2738">AS2738-(100000000/LvacE($A2738)-$E2738)</f>
        <v>-3.738139639608562E-5</v>
      </c>
      <c r="BB2738"/>
      <c r="BC2738"/>
      <c r="BD2738"/>
      <c r="BE2738"/>
      <c r="BF2738"/>
      <c r="BG2738"/>
      <c r="BH2738"/>
      <c r="BI2738"/>
      <c r="BJ2738"/>
      <c r="BN2738" s="16" cm="1">
        <f t="array" ref="BN2738">$C2738*EXP(poly_from_str(100000000/$E2738,BN$4342))</f>
        <v>7.9072797951306519</v>
      </c>
      <c r="BO2738" s="16"/>
      <c r="BY2738" t="e">
        <v>#N/A</v>
      </c>
    </row>
    <row r="2739" spans="1:77" hidden="1" x14ac:dyDescent="0.25">
      <c r="A2739">
        <v>2762.127</v>
      </c>
      <c r="B2739" s="2" t="str">
        <f t="shared" si="4024"/>
        <v/>
      </c>
      <c r="C2739">
        <v>6</v>
      </c>
      <c r="D2739" t="s">
        <v>143</v>
      </c>
      <c r="E2739">
        <v>36193.29</v>
      </c>
      <c r="R2739">
        <v>27</v>
      </c>
      <c r="S2739" t="s">
        <v>22</v>
      </c>
      <c r="AA2739" s="10">
        <f t="shared" si="4026"/>
        <v>2762.127</v>
      </c>
      <c r="AB2739" s="3" cm="1">
        <f t="array" ref="AB2739">100000000/Lvac(AA2739)</f>
        <v>36193.2903863908</v>
      </c>
      <c r="AC2739" s="28">
        <f t="shared" si="4027"/>
        <v>3.6203983379475313E-7</v>
      </c>
      <c r="AD2739" s="28">
        <f t="shared" si="4028"/>
        <v>2.7629430464161792E-7</v>
      </c>
      <c r="AE2739" s="21">
        <f t="shared" si="4029"/>
        <v>36193.290142212594</v>
      </c>
      <c r="AF2739" s="10" cm="1">
        <f t="array" ref="AF2739">Lair(100000000/AE2739)</f>
        <v>2762.1270186356796</v>
      </c>
      <c r="AG2739" s="10">
        <f t="shared" si="4030"/>
        <v>1.1551706417987081E-2</v>
      </c>
      <c r="AH2739" s="10" t="b">
        <f t="shared" si="4025"/>
        <v>1</v>
      </c>
      <c r="AI2739" s="10">
        <f t="shared" si="4031"/>
        <v>2762.127</v>
      </c>
      <c r="AJ2739">
        <v>7.0000000000000001E-3</v>
      </c>
      <c r="AK2739" s="3" cm="1">
        <f t="array" ref="AK2739">100000000/Lvac($AA2739)</f>
        <v>36193.2903863908</v>
      </c>
      <c r="AL2739" s="21">
        <f t="shared" si="4070"/>
        <v>9.1723889851819118E-2</v>
      </c>
      <c r="AM2739" s="21"/>
      <c r="AN2739" s="21"/>
      <c r="AO2739" s="21"/>
      <c r="AP2739" s="21"/>
      <c r="AS2739" s="3">
        <f t="shared" si="4032"/>
        <v>3.8639079866698012E-4</v>
      </c>
      <c r="AT2739" s="3" cm="1">
        <f t="array" ref="AT2739">AS2739-(100000000/LvacE($A2739)-$E2739)</f>
        <v>-3.7356396205723286E-5</v>
      </c>
      <c r="BB2739"/>
      <c r="BC2739"/>
      <c r="BD2739"/>
      <c r="BE2739"/>
      <c r="BF2739"/>
      <c r="BG2739"/>
      <c r="BH2739"/>
      <c r="BI2739"/>
      <c r="BJ2739"/>
      <c r="BN2739" s="16" cm="1">
        <f t="array" ref="BN2739">$C2739*EXP(poly_from_str(100000000/$E2739,BN$4342))</f>
        <v>5.2647512021476235</v>
      </c>
      <c r="BO2739" s="16"/>
      <c r="BY2739">
        <v>5481</v>
      </c>
    </row>
    <row r="2740" spans="1:77" hidden="1" x14ac:dyDescent="0.25">
      <c r="A2740">
        <v>2762.002</v>
      </c>
      <c r="B2740" s="2" t="str">
        <f t="shared" si="4024"/>
        <v/>
      </c>
      <c r="C2740">
        <v>5</v>
      </c>
      <c r="E2740">
        <v>36194.93</v>
      </c>
      <c r="R2740">
        <v>27</v>
      </c>
      <c r="S2740" t="s">
        <v>22</v>
      </c>
      <c r="AA2740" s="10">
        <f t="shared" si="4026"/>
        <v>2762.002</v>
      </c>
      <c r="AB2740" s="3" cm="1">
        <f t="array" ref="AB2740">100000000/Lvac(AA2740)</f>
        <v>36194.928301292923</v>
      </c>
      <c r="AC2740" s="28">
        <f t="shared" si="4027"/>
        <v>3.6205621864140579E-7</v>
      </c>
      <c r="AD2740" s="28">
        <f t="shared" si="4028"/>
        <v>2.7628180160375646E-7</v>
      </c>
      <c r="AE2740" s="21">
        <f t="shared" si="4029"/>
        <v>36194.929374855965</v>
      </c>
      <c r="AF2740" s="10" cm="1">
        <f t="array" ref="AF2740">Lair(100000000/AE2740)</f>
        <v>2762.0019180730915</v>
      </c>
      <c r="AG2740" s="10">
        <f t="shared" si="4030"/>
        <v>1.1552299437381459E-2</v>
      </c>
      <c r="AH2740" s="10" t="b">
        <f t="shared" si="4025"/>
        <v>1</v>
      </c>
      <c r="AI2740" s="10">
        <f t="shared" si="4031"/>
        <v>2762.002</v>
      </c>
      <c r="AJ2740">
        <v>3.0000000000000001E-3</v>
      </c>
      <c r="AK2740" s="3" cm="1">
        <f t="array" ref="AK2740">100000000/Lvac($AA2740)</f>
        <v>36194.928301292923</v>
      </c>
      <c r="AL2740" s="21">
        <f t="shared" si="4070"/>
        <v>3.9313796624288751E-2</v>
      </c>
      <c r="AM2740" s="21"/>
      <c r="AN2740" s="21"/>
      <c r="AO2740" s="21"/>
      <c r="AP2740" s="21"/>
      <c r="AS2740" s="3">
        <f t="shared" si="4032"/>
        <v>-1.6987070775940083E-3</v>
      </c>
      <c r="AT2740" s="3" cm="1">
        <f t="array" ref="AT2740">AS2740-(100000000/LvacE($A2740)-$E2740)</f>
        <v>-3.7341989809647202E-5</v>
      </c>
      <c r="BB2740"/>
      <c r="BC2740"/>
      <c r="BD2740"/>
      <c r="BE2740"/>
      <c r="BF2740"/>
      <c r="BG2740"/>
      <c r="BH2740"/>
      <c r="BI2740"/>
      <c r="BJ2740"/>
      <c r="BN2740" s="16" cm="1">
        <f t="array" ref="BN2740">$C2740*EXP(poly_from_str(100000000/$E2740,BN$4342))</f>
        <v>4.3840369265296673</v>
      </c>
      <c r="BO2740" s="16"/>
      <c r="BY2740" t="e">
        <v>#N/A</v>
      </c>
    </row>
    <row r="2741" spans="1:77" hidden="1" x14ac:dyDescent="0.25">
      <c r="A2741">
        <v>2761.2089999999998</v>
      </c>
      <c r="B2741" s="2" t="str">
        <f t="shared" si="4024"/>
        <v/>
      </c>
      <c r="C2741">
        <v>3</v>
      </c>
      <c r="E2741">
        <v>36205.32</v>
      </c>
      <c r="R2741">
        <v>27</v>
      </c>
      <c r="S2741" t="s">
        <v>22</v>
      </c>
      <c r="AA2741" s="10">
        <f t="shared" si="4026"/>
        <v>2761.2089999999998</v>
      </c>
      <c r="AB2741" s="3" cm="1">
        <f t="array" ref="AB2741">100000000/Lvac(AA2741)</f>
        <v>36205.32268770376</v>
      </c>
      <c r="AC2741" s="28">
        <f t="shared" si="4027"/>
        <v>3.6216019866659861E-7</v>
      </c>
      <c r="AD2741" s="28">
        <f t="shared" si="4028"/>
        <v>2.7620248233269448E-7</v>
      </c>
      <c r="AE2741" s="21">
        <f t="shared" si="4029"/>
        <v>36205.320988388485</v>
      </c>
      <c r="AF2741" s="10" cm="1">
        <f t="array" ref="AF2741">Lair(100000000/AE2741)</f>
        <v>2761.2091296055542</v>
      </c>
      <c r="AG2741" s="10">
        <f t="shared" si="4030"/>
        <v>1.1556063428683552E-2</v>
      </c>
      <c r="AH2741" s="10" t="b">
        <f t="shared" si="4025"/>
        <v>1</v>
      </c>
      <c r="AI2741" s="10">
        <f t="shared" si="4031"/>
        <v>2761.2089999999998</v>
      </c>
      <c r="AJ2741">
        <v>3.0000000000000001E-3</v>
      </c>
      <c r="AK2741" s="3" cm="1">
        <f t="array" ref="AK2741">100000000/Lvac($AA2741)</f>
        <v>36205.32268770376</v>
      </c>
      <c r="AL2741" s="21">
        <f t="shared" si="4070"/>
        <v>3.9336380572101315E-2</v>
      </c>
      <c r="AM2741" s="21"/>
      <c r="AN2741" s="21"/>
      <c r="AO2741" s="21"/>
      <c r="AP2741" s="21"/>
      <c r="AS2741" s="3">
        <f t="shared" si="4032"/>
        <v>2.6877037598751485E-3</v>
      </c>
      <c r="AT2741" s="3" cm="1">
        <f t="array" ref="AT2741">AS2741-(100000000/LvacE($A2741)-$E2741)</f>
        <v>-3.7250392779242247E-5</v>
      </c>
      <c r="BB2741"/>
      <c r="BC2741"/>
      <c r="BD2741"/>
      <c r="BE2741"/>
      <c r="BF2741"/>
      <c r="BG2741"/>
      <c r="BH2741"/>
      <c r="BI2741"/>
      <c r="BJ2741"/>
      <c r="BN2741" s="16" cm="1">
        <f t="array" ref="BN2741">$C2741*EXP(poly_from_str(100000000/$E2741,BN$4342))</f>
        <v>2.618061506461602</v>
      </c>
      <c r="BO2741" s="16"/>
      <c r="BY2741">
        <v>2727</v>
      </c>
    </row>
    <row r="2742" spans="1:77" hidden="1" x14ac:dyDescent="0.25">
      <c r="A2742">
        <v>2760.6170000000002</v>
      </c>
      <c r="B2742" s="2" t="str">
        <f t="shared" si="4024"/>
        <v/>
      </c>
      <c r="C2742">
        <v>9</v>
      </c>
      <c r="D2742" t="s">
        <v>14</v>
      </c>
      <c r="E2742">
        <v>36213.089999999997</v>
      </c>
      <c r="F2742">
        <v>27380</v>
      </c>
      <c r="G2742" t="s">
        <v>5</v>
      </c>
      <c r="H2742" s="5" t="s">
        <v>16</v>
      </c>
      <c r="I2742">
        <v>63593</v>
      </c>
      <c r="J2742" t="s">
        <v>3</v>
      </c>
      <c r="K2742" s="5" t="s">
        <v>4</v>
      </c>
      <c r="L2742">
        <v>27380.31</v>
      </c>
      <c r="M2742" t="str">
        <f t="shared" ref="M2742:M2746" si="4146">$G2742&amp;""</f>
        <v>e</v>
      </c>
      <c r="N2742" t="str">
        <f t="shared" ref="N2742:N2746" si="4147">$H2742&amp;""</f>
        <v>11/2</v>
      </c>
      <c r="O2742">
        <v>63593.35</v>
      </c>
      <c r="P2742" t="str">
        <f t="shared" ref="P2742:P2746" si="4148">$J2742&amp;""</f>
        <v>o</v>
      </c>
      <c r="Q2742" t="str">
        <f t="shared" ref="Q2742:Q2746" si="4149">$K2742&amp;""</f>
        <v>9/2</v>
      </c>
      <c r="R2742">
        <v>27</v>
      </c>
      <c r="AA2742" s="10">
        <f t="shared" si="4026"/>
        <v>2760.6170000000002</v>
      </c>
      <c r="AB2742" s="3" cm="1">
        <f t="array" ref="AB2742">100000000/Lvac(AA2742)</f>
        <v>36213.08632409283</v>
      </c>
      <c r="AC2742" s="28">
        <f t="shared" si="4027"/>
        <v>3.6223786204315915E-7</v>
      </c>
      <c r="AD2742" s="28">
        <f t="shared" si="4028"/>
        <v>2.7614326794750236E-7</v>
      </c>
      <c r="AE2742" s="21">
        <f t="shared" si="4029"/>
        <v>36213.088648938021</v>
      </c>
      <c r="AF2742" s="10" cm="1">
        <f t="array" ref="AF2742">Lair(100000000/AE2742)</f>
        <v>2760.6168227617645</v>
      </c>
      <c r="AG2742" s="10">
        <f t="shared" si="4030"/>
        <v>1.1558875484011875E-2</v>
      </c>
      <c r="AH2742" s="10" t="b">
        <f t="shared" si="4025"/>
        <v>1</v>
      </c>
      <c r="AI2742" s="10">
        <f t="shared" ref="AI2742:AI2746" si="4150">$AF2742</f>
        <v>2760.6168227617645</v>
      </c>
      <c r="AJ2742">
        <v>7.0000000000000001E-3</v>
      </c>
      <c r="AK2742" s="3" cm="1">
        <f t="array" ref="AK2742">100000000/Lvac($AA2742)</f>
        <v>36213.08632409283</v>
      </c>
      <c r="AL2742" s="21">
        <f t="shared" si="4070"/>
        <v>9.1824262671504273E-2</v>
      </c>
      <c r="AM2742" s="10" cm="1">
        <f t="array" ref="AM2742">Lvac($AI2742)-$BA2742</f>
        <v>-3.7097343574714614E-3</v>
      </c>
      <c r="AN2742" s="10">
        <f t="shared" ref="AN2742:AN2746" si="4151">$AK2742-($AX2742-$AW2742)</f>
        <v>4.6324092836584896E-2</v>
      </c>
      <c r="AO2742" s="3">
        <f t="shared" ref="AO2742:AO2746" si="4152">AM2742/AJ2742</f>
        <v>-0.52996205106735161</v>
      </c>
      <c r="AP2742" s="3">
        <v>-0.50463615083832081</v>
      </c>
      <c r="AS2742" s="3">
        <f t="shared" si="4032"/>
        <v>-3.6759071663254872E-3</v>
      </c>
      <c r="AT2742" s="3" cm="1">
        <f t="array" ref="AT2742">AS2742-(100000000/LvacE($A2742)-$E2742)</f>
        <v>-3.718180232681334E-5</v>
      </c>
      <c r="AU2742" t="s">
        <v>4707</v>
      </c>
      <c r="AV2742" t="s">
        <v>4835</v>
      </c>
      <c r="AW2742" s="3">
        <v>27380.31</v>
      </c>
      <c r="AX2742" s="3">
        <v>63593.35</v>
      </c>
      <c r="AY2742" s="3"/>
      <c r="AZ2742" s="10" cm="1">
        <f t="array" ref="AZ2742">Lair(100000000/($AX2742-$AW2742))</f>
        <v>2760.6205315949351</v>
      </c>
      <c r="BA2742" s="10">
        <f t="shared" ref="BA2742:BA2746" si="4153">100000000/($AX2742-$AW2742)</f>
        <v>2761.4362119280795</v>
      </c>
      <c r="BB2742" s="12">
        <v>42900000</v>
      </c>
      <c r="BC2742" s="3">
        <v>0.14399999999999999</v>
      </c>
      <c r="BD2742" s="12" cm="1">
        <f t="array" ref="BD2742">SfromgA($BB2742,$BA2742,"")</f>
        <v>0.4458571124504398</v>
      </c>
      <c r="BE2742" s="29">
        <f t="shared" ref="BE2742:BE2746" si="4154">(10^MAX(0.05, -0.312925054856973*((LN($BD2742))^(1/3)) + 0.454808404431693)-1)*100</f>
        <v>457.49136504906068</v>
      </c>
      <c r="BG2742" s="3"/>
      <c r="BH2742" s="3"/>
      <c r="BI2742" s="12">
        <f t="shared" ref="BI2742:BI2746" si="4155">IF($BB2742="",$BF2742,$BB2742)</f>
        <v>42900000</v>
      </c>
      <c r="BJ2742" s="29">
        <f t="shared" ref="BJ2742:BJ2746" si="4156">IF($BB2742="",$BH2742,$BE2742)</f>
        <v>457.49136504906068</v>
      </c>
      <c r="BK2742" s="3">
        <f t="shared" ref="BK2742:BK2746" si="4157">LN(BN2742*100000000/($AX2742-$AW2742)/$BI2742)</f>
        <v>-7.5933601575356073</v>
      </c>
      <c r="BL2742" s="13">
        <f>EXP(BK$4341*$AX2742+BK$4342)*$BI2742/(100000000/($AX2742-$AW2742))</f>
        <v>13.915617803950767</v>
      </c>
      <c r="BM2742" s="3">
        <f t="shared" ref="BM2742:BM2746" si="4158">LN(BL2742/$C2742)</f>
        <v>0.43578721507148843</v>
      </c>
      <c r="BN2742" s="16" cm="1">
        <f t="array" ref="BN2742">$C2742*EXP(poly_from_str(100000000/$E2742,BN$4342))</f>
        <v>7.8265048916302655</v>
      </c>
      <c r="BO2742" s="3">
        <f t="shared" ref="BO2742:BO2746" si="4159">LN($C2742)</f>
        <v>2.1972245773362196</v>
      </c>
      <c r="BP2742" s="13">
        <f t="shared" ref="BP2742:BP2743" si="4160">LN(BL2742/BN2742)</f>
        <v>0.5754957560531041</v>
      </c>
      <c r="BY2742">
        <v>8156</v>
      </c>
    </row>
    <row r="2743" spans="1:77" hidden="1" x14ac:dyDescent="0.25">
      <c r="A2743">
        <v>2760.143</v>
      </c>
      <c r="B2743" s="2" t="str">
        <f t="shared" si="4024"/>
        <v/>
      </c>
      <c r="C2743">
        <v>8</v>
      </c>
      <c r="D2743" t="s">
        <v>1155</v>
      </c>
      <c r="E2743">
        <v>36219.300000000003</v>
      </c>
      <c r="F2743">
        <v>33466</v>
      </c>
      <c r="G2743" t="s">
        <v>5</v>
      </c>
      <c r="H2743" s="5" t="s">
        <v>16</v>
      </c>
      <c r="I2743">
        <v>69686</v>
      </c>
      <c r="J2743" t="s">
        <v>3</v>
      </c>
      <c r="K2743" s="5" t="s">
        <v>4</v>
      </c>
      <c r="L2743">
        <v>33466.410000000003</v>
      </c>
      <c r="M2743" t="str">
        <f t="shared" si="4146"/>
        <v>e</v>
      </c>
      <c r="N2743" t="str">
        <f t="shared" si="4147"/>
        <v>11/2</v>
      </c>
      <c r="O2743">
        <v>69686.259999999995</v>
      </c>
      <c r="P2743" t="str">
        <f t="shared" si="4148"/>
        <v>o</v>
      </c>
      <c r="Q2743" t="str">
        <f t="shared" si="4149"/>
        <v>9/2</v>
      </c>
      <c r="R2743">
        <v>27</v>
      </c>
      <c r="AA2743" s="10">
        <f t="shared" si="4026"/>
        <v>2760.143</v>
      </c>
      <c r="AB2743" s="3" cm="1">
        <f t="array" ref="AB2743">100000000/Lvac(AA2743)</f>
        <v>36219.304879427982</v>
      </c>
      <c r="AC2743" s="28">
        <f t="shared" si="4027"/>
        <v>3.6230006923554323E-7</v>
      </c>
      <c r="AD2743" s="28">
        <f t="shared" si="4028"/>
        <v>2.760958564304156E-7</v>
      </c>
      <c r="AE2743" s="21">
        <f t="shared" si="4029"/>
        <v>36219.30179263129</v>
      </c>
      <c r="AF2743" s="10" cm="1">
        <f t="array" ref="AF2743">Lair(100000000/AE2743)</f>
        <v>2760.143235246047</v>
      </c>
      <c r="AG2743" s="10">
        <f t="shared" si="4030"/>
        <v>1.1561128332740003E-2</v>
      </c>
      <c r="AH2743" s="10" t="b">
        <f t="shared" si="4025"/>
        <v>1</v>
      </c>
      <c r="AI2743" s="10">
        <f t="shared" si="4150"/>
        <v>2760.143235246047</v>
      </c>
      <c r="AJ2743">
        <v>2.9000000000000001E-2</v>
      </c>
      <c r="AK2743" s="3" cm="1">
        <f t="array" ref="AK2743">100000000/Lvac($AA2743)</f>
        <v>36219.304879427982</v>
      </c>
      <c r="AL2743" s="21">
        <f t="shared" si="4070"/>
        <v>0.38054541086516458</v>
      </c>
      <c r="AM2743" s="10" cm="1">
        <f t="array" ref="AM2743">Lvac($AI2743)-$BA2743</f>
        <v>4.1788631334384263E-2</v>
      </c>
      <c r="AN2743" s="10">
        <f t="shared" si="4151"/>
        <v>-0.54512057200918207</v>
      </c>
      <c r="AO2743" s="3">
        <f t="shared" si="4152"/>
        <v>1.4409872873925607</v>
      </c>
      <c r="AP2743" s="3">
        <v>1.4328733838016794</v>
      </c>
      <c r="AS2743" s="3">
        <f t="shared" si="4032"/>
        <v>4.8794279791763984E-3</v>
      </c>
      <c r="AT2743" s="3" cm="1">
        <f t="array" ref="AT2743">AS2743-(100000000/LvacE($A2743)-$E2743)</f>
        <v>-3.7126759707462043E-5</v>
      </c>
      <c r="AU2743" t="s">
        <v>4769</v>
      </c>
      <c r="AV2743" t="s">
        <v>4833</v>
      </c>
      <c r="AW2743" s="3">
        <v>33466.410000000003</v>
      </c>
      <c r="AX2743" s="3">
        <v>69686.259999999995</v>
      </c>
      <c r="AY2743" s="3"/>
      <c r="AZ2743" s="10" cm="1">
        <f t="array" ref="AZ2743">Lair(100000000/($AX2743-$AW2743))</f>
        <v>2760.1014567655666</v>
      </c>
      <c r="BA2743" s="10">
        <f t="shared" si="4153"/>
        <v>2760.9170109760262</v>
      </c>
      <c r="BB2743" s="12">
        <v>62200000</v>
      </c>
      <c r="BC2743" s="3">
        <v>0.64500000000000002</v>
      </c>
      <c r="BD2743" s="12" cm="1">
        <f t="array" ref="BD2743">SfromgA($BB2743,$BA2743,"")</f>
        <v>0.64607628849132714</v>
      </c>
      <c r="BE2743" s="29">
        <f t="shared" si="4154"/>
        <v>392.31680600424392</v>
      </c>
      <c r="BG2743" s="3"/>
      <c r="BH2743" s="3"/>
      <c r="BI2743" s="12">
        <f t="shared" si="4155"/>
        <v>62200000</v>
      </c>
      <c r="BJ2743" s="29">
        <f t="shared" si="4156"/>
        <v>392.31680600424392</v>
      </c>
      <c r="BK2743" s="3">
        <f t="shared" si="4157"/>
        <v>-8.0856409093676351</v>
      </c>
      <c r="BL2743" s="13">
        <f>EXP(BK$4341*$AX2743+BK$4342)*$BI2743/(100000000/($AX2743-$AW2743))</f>
        <v>12.701787883755451</v>
      </c>
      <c r="BM2743" s="3">
        <f t="shared" si="4158"/>
        <v>0.46230122012484259</v>
      </c>
      <c r="BN2743" s="16" cm="1">
        <f t="array" ref="BN2743">$C2743*EXP(poly_from_str(100000000/$E2743,BN$4342))</f>
        <v>6.9372572984949503</v>
      </c>
      <c r="BO2743" s="3">
        <f t="shared" si="4159"/>
        <v>2.0794415416798357</v>
      </c>
      <c r="BP2743" s="13">
        <f t="shared" si="4160"/>
        <v>0.60483626734480789</v>
      </c>
      <c r="BY2743">
        <v>7231</v>
      </c>
    </row>
    <row r="2744" spans="1:77" hidden="1" x14ac:dyDescent="0.25">
      <c r="A2744">
        <v>2759.3139999999999</v>
      </c>
      <c r="B2744" s="2" t="str">
        <f t="shared" si="4024"/>
        <v/>
      </c>
      <c r="C2744">
        <v>2</v>
      </c>
      <c r="E2744">
        <v>36230.19</v>
      </c>
      <c r="F2744">
        <v>30505</v>
      </c>
      <c r="G2744" t="s">
        <v>5</v>
      </c>
      <c r="H2744" s="5" t="s">
        <v>16</v>
      </c>
      <c r="I2744">
        <v>66735</v>
      </c>
      <c r="J2744" t="s">
        <v>3</v>
      </c>
      <c r="K2744" s="5" t="s">
        <v>15</v>
      </c>
      <c r="L2744">
        <v>30505.72</v>
      </c>
      <c r="M2744" t="str">
        <f t="shared" si="4146"/>
        <v>e</v>
      </c>
      <c r="N2744" t="str">
        <f t="shared" si="4147"/>
        <v>11/2</v>
      </c>
      <c r="O2744">
        <v>66735.88</v>
      </c>
      <c r="P2744" t="str">
        <f t="shared" si="4148"/>
        <v>o</v>
      </c>
      <c r="Q2744" t="str">
        <f t="shared" si="4149"/>
        <v>13/2</v>
      </c>
      <c r="R2744">
        <v>27</v>
      </c>
      <c r="AA2744" s="10">
        <f t="shared" si="4026"/>
        <v>2759.3139999999999</v>
      </c>
      <c r="AB2744" s="3" cm="1">
        <f t="array" ref="AB2744">100000000/Lvac(AA2744)</f>
        <v>36230.185926926722</v>
      </c>
      <c r="AC2744" s="28">
        <f t="shared" si="4027"/>
        <v>3.6240891757878954E-7</v>
      </c>
      <c r="AD2744" s="28">
        <f t="shared" si="4028"/>
        <v>2.7601293628934641E-7</v>
      </c>
      <c r="AE2744" s="21">
        <f t="shared" si="4029"/>
        <v>36230.188504749014</v>
      </c>
      <c r="AF2744" s="10" cm="1">
        <f t="array" ref="AF2744">Lair(100000000/AE2744)</f>
        <v>2759.313803661114</v>
      </c>
      <c r="AG2744" s="10">
        <f t="shared" si="4030"/>
        <v>1.1565071232727903E-2</v>
      </c>
      <c r="AH2744" s="10" t="b">
        <f t="shared" si="4025"/>
        <v>1</v>
      </c>
      <c r="AI2744" s="10">
        <f t="shared" si="4150"/>
        <v>2759.313803661114</v>
      </c>
      <c r="AJ2744">
        <v>3.0000000000000001E-3</v>
      </c>
      <c r="AK2744" s="3" cm="1">
        <f t="array" ref="AK2744">100000000/Lvac($AA2744)</f>
        <v>36230.185926926722</v>
      </c>
      <c r="AL2744" s="21">
        <f t="shared" si="4070"/>
        <v>3.9390430199192028E-2</v>
      </c>
      <c r="AM2744" s="10" cm="1">
        <f t="array" ref="AM2744">Lvac($AI2744)-$BA2744</f>
        <v>-2.1715827124353382E-3</v>
      </c>
      <c r="AN2744" s="10">
        <f t="shared" si="4151"/>
        <v>2.592692671896657E-2</v>
      </c>
      <c r="AO2744" s="3">
        <f t="shared" si="4152"/>
        <v>-0.72386090414511273</v>
      </c>
      <c r="AP2744" s="3">
        <v>-0.65839870906832709</v>
      </c>
      <c r="AS2744" s="3">
        <f t="shared" si="4032"/>
        <v>-4.073073279869277E-3</v>
      </c>
      <c r="AT2744" s="3" cm="1">
        <f t="array" ref="AT2744">AS2744-(100000000/LvacE($A2744)-$E2744)</f>
        <v>-3.7030200473964214E-5</v>
      </c>
      <c r="AU2744" t="s">
        <v>4701</v>
      </c>
      <c r="AV2744" t="s">
        <v>4904</v>
      </c>
      <c r="AW2744" s="3">
        <v>30505.72</v>
      </c>
      <c r="AX2744" s="3">
        <v>66735.88</v>
      </c>
      <c r="AY2744" s="3"/>
      <c r="AZ2744" s="10" cm="1">
        <f t="array" ref="AZ2744">Lair(100000000/($AX2744-$AW2744))</f>
        <v>2759.3159747163832</v>
      </c>
      <c r="BA2744" s="10">
        <f t="shared" si="4153"/>
        <v>2760.1313380895913</v>
      </c>
      <c r="BB2744" s="12">
        <v>5450000</v>
      </c>
      <c r="BC2744" s="3">
        <v>3.1E-2</v>
      </c>
      <c r="BD2744" s="12" cm="1">
        <f t="array" ref="BD2744">SfromgA($BB2744,$BA2744,"")</f>
        <v>5.656126399867635E-2</v>
      </c>
      <c r="BE2744" s="29">
        <f t="shared" si="4154"/>
        <v>693.65990819559511</v>
      </c>
      <c r="BG2744" s="3"/>
      <c r="BH2744" s="3"/>
      <c r="BI2744" s="12">
        <f t="shared" si="4155"/>
        <v>5450000</v>
      </c>
      <c r="BJ2744" s="29">
        <f t="shared" si="4156"/>
        <v>693.65990819559511</v>
      </c>
      <c r="BK2744" s="3">
        <f t="shared" si="4157"/>
        <v>-7.0424476236747138</v>
      </c>
      <c r="BL2744" s="13">
        <f>EXP(BK$4341*$AX2744+BK$4342)*$BI2744/(100000000/($AX2744-$AW2744))</f>
        <v>1.3929980678314657</v>
      </c>
      <c r="BM2744" s="3">
        <f t="shared" si="4158"/>
        <v>-0.36168887281889855</v>
      </c>
      <c r="BN2744" s="16" cm="1">
        <f t="array" ref="BN2744">$C2744*EXP(poly_from_str(100000000/$E2744,BN$4342))</f>
        <v>1.7257211120840279</v>
      </c>
      <c r="BO2744" s="3">
        <f t="shared" si="4159"/>
        <v>0.69314718055994529</v>
      </c>
      <c r="BP2744" s="13">
        <f>LN(BL2744/BN2744)</f>
        <v>-0.21418669138031587</v>
      </c>
      <c r="BY2744">
        <v>1800</v>
      </c>
    </row>
    <row r="2745" spans="1:77" hidden="1" x14ac:dyDescent="0.25">
      <c r="A2745">
        <v>2758.16</v>
      </c>
      <c r="B2745" s="2" t="str">
        <f t="shared" si="4024"/>
        <v/>
      </c>
      <c r="C2745">
        <v>6</v>
      </c>
      <c r="D2745" t="s">
        <v>1155</v>
      </c>
      <c r="E2745">
        <v>36245.339999999997</v>
      </c>
      <c r="F2745">
        <v>30994</v>
      </c>
      <c r="G2745" t="s">
        <v>5</v>
      </c>
      <c r="H2745" s="5" t="s">
        <v>4</v>
      </c>
      <c r="I2745">
        <v>67240</v>
      </c>
      <c r="J2745" t="s">
        <v>3</v>
      </c>
      <c r="K2745" s="5" t="s">
        <v>8</v>
      </c>
      <c r="L2745">
        <v>30994.55</v>
      </c>
      <c r="M2745" t="str">
        <f t="shared" si="4146"/>
        <v>e</v>
      </c>
      <c r="N2745" t="str">
        <f t="shared" si="4147"/>
        <v>9/2</v>
      </c>
      <c r="O2745">
        <v>67240.350000000006</v>
      </c>
      <c r="P2745" t="str">
        <f t="shared" si="4148"/>
        <v>o</v>
      </c>
      <c r="Q2745" t="str">
        <f t="shared" si="4149"/>
        <v>7/2</v>
      </c>
      <c r="R2745">
        <v>27</v>
      </c>
      <c r="AA2745" s="10">
        <f t="shared" si="4026"/>
        <v>2758.16</v>
      </c>
      <c r="AB2745" s="3" cm="1">
        <f t="array" ref="AB2745">100000000/Lvac(AA2745)</f>
        <v>36245.343653953671</v>
      </c>
      <c r="AC2745" s="28">
        <f t="shared" si="4027"/>
        <v>3.6256054761145113E-7</v>
      </c>
      <c r="AD2745" s="28">
        <f t="shared" si="4028"/>
        <v>2.7589750825577265E-7</v>
      </c>
      <c r="AE2745" s="21">
        <f t="shared" si="4029"/>
        <v>36245.341339969382</v>
      </c>
      <c r="AF2745" s="10" cm="1">
        <f t="array" ref="AF2745">Lair(100000000/AE2745)</f>
        <v>2758.1601760964131</v>
      </c>
      <c r="AG2745" s="10">
        <f t="shared" si="4030"/>
        <v>1.157056582177134E-2</v>
      </c>
      <c r="AH2745" s="10" t="b">
        <f t="shared" si="4025"/>
        <v>1</v>
      </c>
      <c r="AI2745" s="10">
        <f t="shared" si="4150"/>
        <v>2758.1601760964131</v>
      </c>
      <c r="AJ2745">
        <v>2.9000000000000001E-2</v>
      </c>
      <c r="AK2745" s="3" cm="1">
        <f t="array" ref="AK2745">100000000/Lvac($AA2745)</f>
        <v>36245.343653953671</v>
      </c>
      <c r="AL2745" s="21">
        <f t="shared" si="4070"/>
        <v>0.38109279333163509</v>
      </c>
      <c r="AM2745" s="10" cm="1">
        <f t="array" ref="AM2745">Lvac($AI2745)-$BA2745</f>
        <v>3.4912505080228584E-2</v>
      </c>
      <c r="AN2745" s="10">
        <f t="shared" si="4151"/>
        <v>-0.45634604633232811</v>
      </c>
      <c r="AO2745" s="3">
        <f t="shared" si="4152"/>
        <v>1.2038794855251236</v>
      </c>
      <c r="AP2745" s="3">
        <v>1.1978057204158112</v>
      </c>
      <c r="AS2745" s="3">
        <f t="shared" si="4032"/>
        <v>3.653953674074728E-3</v>
      </c>
      <c r="AT2745" s="3" cm="1">
        <f t="array" ref="AT2745">AS2745-(100000000/LvacE($A2745)-$E2745)</f>
        <v>-3.6895195080433041E-5</v>
      </c>
      <c r="AU2745" t="s">
        <v>4783</v>
      </c>
      <c r="AV2745" t="s">
        <v>4847</v>
      </c>
      <c r="AW2745" s="3">
        <v>30994.55</v>
      </c>
      <c r="AX2745" s="3">
        <v>67240.350000000006</v>
      </c>
      <c r="AY2745" s="3"/>
      <c r="AZ2745" s="10" cm="1">
        <f t="array" ref="AZ2745">Lair(100000000/($AX2745-$AW2745))</f>
        <v>2758.1252720697539</v>
      </c>
      <c r="BA2745" s="10">
        <f t="shared" si="4153"/>
        <v>2758.9403461918346</v>
      </c>
      <c r="BB2745" s="12">
        <v>70200000</v>
      </c>
      <c r="BC2745" s="3">
        <v>0.34300000000000003</v>
      </c>
      <c r="BD2745" s="12" cm="1">
        <f t="array" ref="BD2745">SfromgA($BB2745,$BA2745,"")</f>
        <v>0.72760789508490964</v>
      </c>
      <c r="BE2745" s="29">
        <f t="shared" si="4154"/>
        <v>366.01266053466952</v>
      </c>
      <c r="BG2745" s="3"/>
      <c r="BH2745" s="3"/>
      <c r="BI2745" s="12">
        <f t="shared" si="4155"/>
        <v>70200000</v>
      </c>
      <c r="BJ2745" s="29">
        <f t="shared" si="4156"/>
        <v>366.01266053466952</v>
      </c>
      <c r="BK2745" s="3">
        <f t="shared" si="4157"/>
        <v>-8.5069320695895065</v>
      </c>
      <c r="BL2745" s="13">
        <f>EXP(BK$4341*$AX2745+BK$4342)*$BI2745/(100000000/($AX2745-$AW2745))</f>
        <v>17.275561852807741</v>
      </c>
      <c r="BM2745" s="3">
        <f t="shared" si="4158"/>
        <v>1.0575334239377525</v>
      </c>
      <c r="BN2745" s="16" cm="1">
        <f t="array" ref="BN2745">$C2745*EXP(poly_from_str(100000000/$E2745,BN$4342))</f>
        <v>5.1413970747216267</v>
      </c>
      <c r="BO2745" s="3">
        <f t="shared" si="4159"/>
        <v>1.791759469228055</v>
      </c>
      <c r="BP2745" s="13">
        <f>LN(BL2745/BN2745)</f>
        <v>1.2119680462103133</v>
      </c>
      <c r="BY2745">
        <v>5367</v>
      </c>
    </row>
    <row r="2746" spans="1:77" hidden="1" x14ac:dyDescent="0.25">
      <c r="A2746">
        <v>2757.1289999999999</v>
      </c>
      <c r="B2746" s="2" t="str">
        <f t="shared" si="4024"/>
        <v/>
      </c>
      <c r="C2746">
        <v>8</v>
      </c>
      <c r="D2746" t="s">
        <v>1155</v>
      </c>
      <c r="E2746">
        <v>36258.9</v>
      </c>
      <c r="F2746">
        <v>28720</v>
      </c>
      <c r="G2746" t="s">
        <v>5</v>
      </c>
      <c r="H2746" s="5" t="s">
        <v>4</v>
      </c>
      <c r="I2746">
        <v>64979</v>
      </c>
      <c r="J2746" t="s">
        <v>3</v>
      </c>
      <c r="K2746" s="5" t="s">
        <v>8</v>
      </c>
      <c r="L2746">
        <v>28720.71</v>
      </c>
      <c r="M2746" t="str">
        <f t="shared" si="4146"/>
        <v>e</v>
      </c>
      <c r="N2746" t="str">
        <f t="shared" si="4147"/>
        <v>9/2</v>
      </c>
      <c r="O2746">
        <v>64979.55</v>
      </c>
      <c r="P2746" t="str">
        <f t="shared" si="4148"/>
        <v>o</v>
      </c>
      <c r="Q2746" t="str">
        <f t="shared" si="4149"/>
        <v>7/2</v>
      </c>
      <c r="R2746">
        <v>27</v>
      </c>
      <c r="AA2746" s="10">
        <f t="shared" si="4026"/>
        <v>2757.1289999999999</v>
      </c>
      <c r="AB2746" s="3" cm="1">
        <f t="array" ref="AB2746">100000000/Lvac(AA2746)</f>
        <v>36258.896513680629</v>
      </c>
      <c r="AC2746" s="28">
        <f t="shared" si="4027"/>
        <v>3.6269612339502435E-7</v>
      </c>
      <c r="AD2746" s="28">
        <f t="shared" si="4028"/>
        <v>2.7579438321370205E-7</v>
      </c>
      <c r="AE2746" s="21">
        <f t="shared" si="4029"/>
        <v>36258.898722715618</v>
      </c>
      <c r="AF2746" s="10" cm="1">
        <f t="array" ref="AF2746">Lair(100000000/AE2746)</f>
        <v>2757.1288320159929</v>
      </c>
      <c r="AG2746" s="10">
        <f t="shared" si="4030"/>
        <v>1.1575480602046665E-2</v>
      </c>
      <c r="AH2746" s="10" t="b">
        <f t="shared" si="4025"/>
        <v>1</v>
      </c>
      <c r="AI2746" s="10">
        <f t="shared" si="4150"/>
        <v>2757.1288320159929</v>
      </c>
      <c r="AJ2746">
        <v>2.9000000000000001E-2</v>
      </c>
      <c r="AK2746" s="3" cm="1">
        <f t="array" ref="AK2746">100000000/Lvac($AA2746)</f>
        <v>36258.896513680629</v>
      </c>
      <c r="AL2746" s="21">
        <f t="shared" si="4070"/>
        <v>0.38137789815497419</v>
      </c>
      <c r="AM2746" s="10" cm="1">
        <f t="array" ref="AM2746">Lvac($AI2746)-$BA2746</f>
        <v>-4.466605701509252E-3</v>
      </c>
      <c r="AN2746" s="10">
        <f t="shared" si="4151"/>
        <v>5.6513680625357665E-2</v>
      </c>
      <c r="AO2746" s="3">
        <f t="shared" si="4152"/>
        <v>-0.15402088625893973</v>
      </c>
      <c r="AP2746" s="3">
        <v>-0.14822692742984206</v>
      </c>
      <c r="AS2746" s="3">
        <f t="shared" si="4032"/>
        <v>-3.4863193723140284E-3</v>
      </c>
      <c r="AT2746" s="3" cm="1">
        <f t="array" ref="AT2746">AS2746-(100000000/LvacE($A2746)-$E2746)</f>
        <v>-3.6773999454453588E-5</v>
      </c>
      <c r="AU2746" t="s">
        <v>4703</v>
      </c>
      <c r="AV2746" t="s">
        <v>4907</v>
      </c>
      <c r="AW2746" s="3">
        <v>28720.71</v>
      </c>
      <c r="AX2746" s="3">
        <v>64979.55</v>
      </c>
      <c r="AY2746" s="3"/>
      <c r="AZ2746" s="10" cm="1">
        <f t="array" ref="AZ2746">Lair(100000000/($AX2746-$AW2746))</f>
        <v>2757.1332975371311</v>
      </c>
      <c r="BA2746" s="10">
        <f t="shared" si="4153"/>
        <v>2757.9481307179158</v>
      </c>
      <c r="BB2746" s="12">
        <v>17100000</v>
      </c>
      <c r="BC2746" s="3">
        <v>0.04</v>
      </c>
      <c r="BD2746" s="12" cm="1">
        <f t="array" ref="BD2746">SfromgA($BB2746,$BA2746,"")</f>
        <v>0.1770466658258095</v>
      </c>
      <c r="BE2746" s="29">
        <f t="shared" si="4154"/>
        <v>576.95592196841517</v>
      </c>
      <c r="BG2746" s="3"/>
      <c r="BH2746" s="3"/>
      <c r="BI2746" s="12">
        <f t="shared" si="4155"/>
        <v>17100000</v>
      </c>
      <c r="BJ2746" s="29">
        <f t="shared" si="4156"/>
        <v>576.95592196841517</v>
      </c>
      <c r="BK2746" s="3">
        <f t="shared" si="4157"/>
        <v>-6.8135666520934102</v>
      </c>
      <c r="BL2746" s="13">
        <f>EXP(BK$4341*$AX2746+BK$4342)*$BI2746/(100000000/($AX2746-$AW2746))</f>
        <v>4.9986040281752997</v>
      </c>
      <c r="BM2746" s="3">
        <f t="shared" si="4158"/>
        <v>-0.47028286259267821</v>
      </c>
      <c r="BN2746" s="16" cm="1">
        <f t="array" ref="BN2746">$C2746*EXP(poly_from_str(100000000/$E2746,BN$4342))</f>
        <v>6.8126427782800283</v>
      </c>
      <c r="BO2746" s="3">
        <f t="shared" si="4159"/>
        <v>2.0794415416798357</v>
      </c>
      <c r="BP2746" s="13">
        <f>LN(BL2746/BN2746)</f>
        <v>-0.30962143896222022</v>
      </c>
      <c r="BY2746">
        <v>7116</v>
      </c>
    </row>
    <row r="2747" spans="1:77" hidden="1" x14ac:dyDescent="0.25">
      <c r="A2747">
        <v>2755.6990000000001</v>
      </c>
      <c r="B2747" s="2" t="str">
        <f t="shared" si="4024"/>
        <v/>
      </c>
      <c r="C2747">
        <v>2</v>
      </c>
      <c r="E2747">
        <v>36277.71</v>
      </c>
      <c r="R2747">
        <v>27</v>
      </c>
      <c r="S2747" t="s">
        <v>22</v>
      </c>
      <c r="AA2747" s="10">
        <f t="shared" si="4026"/>
        <v>2755.6990000000001</v>
      </c>
      <c r="AB2747" s="3" cm="1">
        <f t="array" ref="AB2747">100000000/Lvac(AA2747)</f>
        <v>36277.711155530393</v>
      </c>
      <c r="AC2747" s="28">
        <f t="shared" si="4027"/>
        <v>3.6288433533560814E-7</v>
      </c>
      <c r="AD2747" s="28">
        <f t="shared" si="4028"/>
        <v>2.7565134848579169E-7</v>
      </c>
      <c r="AE2747" s="21">
        <f t="shared" si="4029"/>
        <v>36277.710422795695</v>
      </c>
      <c r="AF2747" s="10" cm="1">
        <f t="array" ref="AF2747">Lair(100000000/AE2747)</f>
        <v>2755.6990556623527</v>
      </c>
      <c r="AG2747" s="10">
        <f t="shared" si="4030"/>
        <v>1.1582306550085911E-2</v>
      </c>
      <c r="AH2747" s="10" t="b">
        <f t="shared" si="4025"/>
        <v>1</v>
      </c>
      <c r="AI2747" s="10">
        <f t="shared" si="4031"/>
        <v>2755.6990000000001</v>
      </c>
      <c r="AJ2747">
        <v>3.0000000000000001E-3</v>
      </c>
      <c r="AK2747" s="3" cm="1">
        <f t="array" ref="AK2747">100000000/Lvac($AA2747)</f>
        <v>36277.711155530393</v>
      </c>
      <c r="AL2747" s="21">
        <f t="shared" si="4070"/>
        <v>3.9493839300515469E-2</v>
      </c>
      <c r="AM2747" s="21"/>
      <c r="AN2747" s="21"/>
      <c r="AO2747" s="21"/>
      <c r="AP2747" s="21"/>
      <c r="AS2747" s="3">
        <f t="shared" si="4032"/>
        <v>1.155530393589288E-3</v>
      </c>
      <c r="AT2747" s="3" cm="1">
        <f t="array" ref="AT2747">AS2747-(100000000/LvacE($A2747)-$E2747)</f>
        <v>-3.6604971683118492E-5</v>
      </c>
      <c r="BB2747"/>
      <c r="BC2747"/>
      <c r="BD2747"/>
      <c r="BE2747"/>
      <c r="BF2747"/>
      <c r="BG2747"/>
      <c r="BH2747"/>
      <c r="BI2747"/>
      <c r="BJ2747"/>
      <c r="BN2747" s="16" cm="1">
        <f t="array" ref="BN2747">$C2747*EXP(poly_from_str(100000000/$E2747,BN$4342))</f>
        <v>1.6884549705722223</v>
      </c>
      <c r="BO2747" s="16"/>
      <c r="BY2747">
        <v>1765</v>
      </c>
    </row>
    <row r="2748" spans="1:77" hidden="1" x14ac:dyDescent="0.25">
      <c r="A2748">
        <v>2755.5360000000001</v>
      </c>
      <c r="B2748" s="2" t="str">
        <f t="shared" si="4024"/>
        <v/>
      </c>
      <c r="C2748">
        <v>1</v>
      </c>
      <c r="E2748">
        <v>36279.86</v>
      </c>
      <c r="R2748">
        <v>27</v>
      </c>
      <c r="S2748" t="s">
        <v>22</v>
      </c>
      <c r="AA2748" s="10">
        <f t="shared" si="4026"/>
        <v>2755.5360000000001</v>
      </c>
      <c r="AB2748" s="3" cm="1">
        <f t="array" ref="AB2748">100000000/Lvac(AA2748)</f>
        <v>36279.857001256372</v>
      </c>
      <c r="AC2748" s="28">
        <f t="shared" si="4027"/>
        <v>3.6290580126697671E-7</v>
      </c>
      <c r="AD2748" s="28">
        <f t="shared" si="4028"/>
        <v>2.7563504452770308E-7</v>
      </c>
      <c r="AE2748" s="21">
        <f t="shared" si="4029"/>
        <v>36279.858902957727</v>
      </c>
      <c r="AF2748" s="10" cm="1">
        <f t="array" ref="AF2748">Lair(100000000/AE2748)</f>
        <v>2755.5358555539351</v>
      </c>
      <c r="AG2748" s="10">
        <f t="shared" si="4030"/>
        <v>1.158308528744614E-2</v>
      </c>
      <c r="AH2748" s="10" t="b">
        <f t="shared" si="4025"/>
        <v>1</v>
      </c>
      <c r="AI2748" s="10">
        <f t="shared" si="4031"/>
        <v>2755.5360000000001</v>
      </c>
      <c r="AJ2748">
        <v>3.0000000000000001E-3</v>
      </c>
      <c r="AK2748" s="3" cm="1">
        <f t="array" ref="AK2748">100000000/Lvac($AA2748)</f>
        <v>36279.857001256372</v>
      </c>
      <c r="AL2748" s="21">
        <f t="shared" si="4070"/>
        <v>3.9498511724676839E-2</v>
      </c>
      <c r="AM2748" s="21"/>
      <c r="AN2748" s="21"/>
      <c r="AO2748" s="21"/>
      <c r="AP2748" s="21"/>
      <c r="AS2748" s="3">
        <f t="shared" si="4032"/>
        <v>-2.9987436282681301E-3</v>
      </c>
      <c r="AT2748" s="3" cm="1">
        <f t="array" ref="AT2748">AS2748-(100000000/LvacE($A2748)-$E2748)</f>
        <v>-3.6585639463737607E-5</v>
      </c>
      <c r="BB2748"/>
      <c r="BC2748"/>
      <c r="BD2748"/>
      <c r="BE2748"/>
      <c r="BF2748"/>
      <c r="BG2748"/>
      <c r="BH2748"/>
      <c r="BI2748"/>
      <c r="BJ2748"/>
      <c r="BN2748" s="16" cm="1">
        <f t="array" ref="BN2748">$C2748*EXP(poly_from_str(100000000/$E2748,BN$4342))</f>
        <v>0.84338896438754762</v>
      </c>
      <c r="BO2748" s="16"/>
      <c r="BY2748" t="e">
        <v>#N/A</v>
      </c>
    </row>
    <row r="2749" spans="1:77" hidden="1" x14ac:dyDescent="0.25">
      <c r="A2749">
        <v>2754.97</v>
      </c>
      <c r="B2749" s="2" t="str">
        <f t="shared" si="4024"/>
        <v/>
      </c>
      <c r="C2749">
        <v>3</v>
      </c>
      <c r="D2749" t="s">
        <v>14</v>
      </c>
      <c r="E2749">
        <v>36287.31</v>
      </c>
      <c r="F2749">
        <v>66148</v>
      </c>
      <c r="G2749" t="s">
        <v>3</v>
      </c>
      <c r="H2749" s="5" t="s">
        <v>15</v>
      </c>
      <c r="I2749">
        <v>102435</v>
      </c>
      <c r="J2749" t="s">
        <v>5</v>
      </c>
      <c r="K2749" s="5" t="s">
        <v>16</v>
      </c>
      <c r="L2749">
        <v>66148.399999999994</v>
      </c>
      <c r="M2749" t="str">
        <f>$G2749&amp;""</f>
        <v>o</v>
      </c>
      <c r="N2749" t="str">
        <f>$H2749&amp;""</f>
        <v>13/2</v>
      </c>
      <c r="O2749">
        <v>102435.67</v>
      </c>
      <c r="P2749" t="str">
        <f>$J2749&amp;""</f>
        <v>e</v>
      </c>
      <c r="Q2749" t="str">
        <f>$K2749&amp;""</f>
        <v>11/2</v>
      </c>
      <c r="R2749">
        <v>27</v>
      </c>
      <c r="AA2749" s="10">
        <f t="shared" si="4026"/>
        <v>2754.97</v>
      </c>
      <c r="AB2749" s="3" cm="1">
        <f t="array" ref="AB2749">100000000/Lvac(AA2749)</f>
        <v>36287.310191655291</v>
      </c>
      <c r="AC2749" s="28">
        <f t="shared" si="4027"/>
        <v>3.6298035913276735E-7</v>
      </c>
      <c r="AD2749" s="28">
        <f t="shared" si="4028"/>
        <v>2.7557843078431376E-7</v>
      </c>
      <c r="AE2749" s="21">
        <f t="shared" si="4029"/>
        <v>36287.310070077488</v>
      </c>
      <c r="AF2749" s="10" cm="1">
        <f t="array" ref="AF2749">Lair(100000000/AE2749)</f>
        <v>2754.9700092307985</v>
      </c>
      <c r="AG2749" s="10">
        <f t="shared" si="4030"/>
        <v>1.1585790442664584E-2</v>
      </c>
      <c r="AH2749" s="10" t="b">
        <f t="shared" si="4025"/>
        <v>1</v>
      </c>
      <c r="AI2749" s="10">
        <f>$AF2749</f>
        <v>2754.9700092307985</v>
      </c>
      <c r="AJ2749">
        <v>7.0000000000000001E-3</v>
      </c>
      <c r="AK2749" s="3" cm="1">
        <f t="array" ref="AK2749">100000000/Lvac($AA2749)</f>
        <v>36287.310191655291</v>
      </c>
      <c r="AL2749" s="21">
        <f t="shared" si="4070"/>
        <v>9.2201065888375414E-2</v>
      </c>
      <c r="AM2749" s="10" cm="1">
        <f t="array" ref="AM2749">Lvac($AI2749)-$BA2749</f>
        <v>-3.0430641686507443E-3</v>
      </c>
      <c r="AN2749" s="10">
        <f>$AK2749-($AX2749-$AW2749)</f>
        <v>4.0191655287344474E-2</v>
      </c>
      <c r="AO2749" s="3">
        <f>AM2749/AJ2749</f>
        <v>-0.43472345266439205</v>
      </c>
      <c r="AP2749" s="3">
        <v>-0.43604245839950245</v>
      </c>
      <c r="AS2749" s="3">
        <f t="shared" si="4032"/>
        <v>1.9165529374731705E-4</v>
      </c>
      <c r="AT2749" s="3" cm="1">
        <f t="array" ref="AT2749">AS2749-(100000000/LvacE($A2749)-$E2749)</f>
        <v>-3.6518395063467324E-5</v>
      </c>
      <c r="AU2749" t="s">
        <v>4689</v>
      </c>
      <c r="AV2749" t="s">
        <v>4945</v>
      </c>
      <c r="AW2749" s="3">
        <v>66148.399999999994</v>
      </c>
      <c r="AX2749" s="3">
        <v>102435.67</v>
      </c>
      <c r="AY2749" s="3"/>
      <c r="AZ2749" s="10" cm="1">
        <f t="array" ref="AZ2749">Lair(100000000/($AX2749-$AW2749))</f>
        <v>2754.9730515562687</v>
      </c>
      <c r="BA2749" s="10">
        <f>100000000/($AX2749-$AW2749)</f>
        <v>2755.7873601403462</v>
      </c>
      <c r="BB2749" s="12">
        <v>133000000</v>
      </c>
      <c r="BC2749" s="3">
        <v>0.17699999999999999</v>
      </c>
      <c r="BD2749" s="12" cm="1">
        <f t="array" ref="BD2749">SfromgA($BB2749,$BA2749,"")</f>
        <v>1.3737955725684803</v>
      </c>
      <c r="BE2749" s="29">
        <f>(10^MAX(0.05, -0.312925054856973*((LN($BD2749))^(1/3)) + 0.454808404431693)-1)*100</f>
        <v>74.305936923639294</v>
      </c>
      <c r="BG2749" s="3"/>
      <c r="BH2749" s="3"/>
      <c r="BI2749" s="12">
        <f>IF($BB2749="",$BF2749,$BB2749)</f>
        <v>133000000</v>
      </c>
      <c r="BJ2749" s="29">
        <f>IF($BB2749="",$BH2749,$BE2749)</f>
        <v>74.305936923639294</v>
      </c>
      <c r="BK2749" s="3">
        <f>LN(BN2749*100000000/($AX2749-$AW2749)/$BI2749)</f>
        <v>-9.8595633655566601</v>
      </c>
      <c r="BL2749" s="13">
        <f>EXP(BK$4341*$AX2749+BK$4342)*$BI2749/(100000000/($AX2749-$AW2749))</f>
        <v>2.2598339852244638</v>
      </c>
      <c r="BM2749" s="3">
        <f t="shared" ref="BM2749" si="4161">LN(BL2749/$C2749)</f>
        <v>-0.28332093594735774</v>
      </c>
      <c r="BN2749" s="16" cm="1">
        <f t="array" ref="BN2749">$C2749*EXP(poly_from_str(100000000/$E2749,BN$4342))</f>
        <v>2.5214593642984116</v>
      </c>
      <c r="BO2749" s="3">
        <f>LN($C2749)</f>
        <v>1.0986122886681098</v>
      </c>
      <c r="BP2749" s="13">
        <f>LN(BL2749/BN2749)</f>
        <v>-0.10954649399829394</v>
      </c>
      <c r="BY2749">
        <v>2638</v>
      </c>
    </row>
    <row r="2750" spans="1:77" hidden="1" x14ac:dyDescent="0.25">
      <c r="A2750">
        <v>2753.8389999999999</v>
      </c>
      <c r="B2750" s="2" t="str">
        <f t="shared" si="4024"/>
        <v/>
      </c>
      <c r="C2750">
        <v>3</v>
      </c>
      <c r="D2750" t="s">
        <v>143</v>
      </c>
      <c r="E2750">
        <v>36302.21</v>
      </c>
      <c r="R2750">
        <v>27</v>
      </c>
      <c r="S2750" t="s">
        <v>22</v>
      </c>
      <c r="AA2750" s="10">
        <f t="shared" si="4026"/>
        <v>2753.8389999999999</v>
      </c>
      <c r="AB2750" s="3" cm="1">
        <f t="array" ref="AB2750">100000000/Lvac(AA2750)</f>
        <v>36302.212581044158</v>
      </c>
      <c r="AC2750" s="28">
        <f t="shared" si="4027"/>
        <v>3.631294349451802E-7</v>
      </c>
      <c r="AD2750" s="28">
        <f t="shared" si="4028"/>
        <v>2.7546530332483584E-7</v>
      </c>
      <c r="AE2750" s="21">
        <f t="shared" si="4029"/>
        <v>36302.210942758604</v>
      </c>
      <c r="AF2750" s="10" cm="1">
        <f t="array" ref="AF2750">Lair(100000000/AE2750)</f>
        <v>2753.8391242847974</v>
      </c>
      <c r="AG2750" s="10">
        <f t="shared" si="4030"/>
        <v>1.1591200970907187E-2</v>
      </c>
      <c r="AH2750" s="10" t="b">
        <f t="shared" si="4025"/>
        <v>1</v>
      </c>
      <c r="AI2750" s="10">
        <f t="shared" si="4031"/>
        <v>2753.8389999999999</v>
      </c>
      <c r="AJ2750">
        <v>7.0000000000000001E-3</v>
      </c>
      <c r="AK2750" s="3" cm="1">
        <f t="array" ref="AK2750">100000000/Lvac($AA2750)</f>
        <v>36302.212581044158</v>
      </c>
      <c r="AL2750" s="21">
        <f t="shared" si="4070"/>
        <v>9.2276813592700638E-2</v>
      </c>
      <c r="AM2750" s="21"/>
      <c r="AN2750" s="21"/>
      <c r="AO2750" s="21"/>
      <c r="AP2750" s="21"/>
      <c r="AS2750" s="3">
        <f t="shared" si="4032"/>
        <v>2.5810441584326327E-3</v>
      </c>
      <c r="AT2750" s="3" cm="1">
        <f t="array" ref="AT2750">AS2750-(100000000/LvacE($A2750)-$E2750)</f>
        <v>-3.638352791313082E-5</v>
      </c>
      <c r="BB2750"/>
      <c r="BC2750"/>
      <c r="BD2750"/>
      <c r="BE2750"/>
      <c r="BF2750"/>
      <c r="BG2750"/>
      <c r="BH2750"/>
      <c r="BI2750"/>
      <c r="BJ2750"/>
      <c r="BN2750" s="16" cm="1">
        <f t="array" ref="BN2750">$C2750*EXP(poly_from_str(100000000/$E2750,BN$4342))</f>
        <v>2.504087315786073</v>
      </c>
      <c r="BO2750" s="16"/>
      <c r="BY2750" t="e">
        <v>#N/A</v>
      </c>
    </row>
    <row r="2751" spans="1:77" hidden="1" x14ac:dyDescent="0.25">
      <c r="A2751">
        <v>2752.7649999999999</v>
      </c>
      <c r="B2751" s="2" t="str">
        <f t="shared" si="4024"/>
        <v/>
      </c>
      <c r="C2751">
        <v>5</v>
      </c>
      <c r="D2751" t="s">
        <v>143</v>
      </c>
      <c r="E2751">
        <v>36316.370000000003</v>
      </c>
      <c r="R2751">
        <v>27</v>
      </c>
      <c r="S2751" t="s">
        <v>22</v>
      </c>
      <c r="AA2751" s="10">
        <f t="shared" si="4026"/>
        <v>2752.7649999999999</v>
      </c>
      <c r="AB2751" s="3" cm="1">
        <f t="array" ref="AB2751">100000000/Lvac(AA2751)</f>
        <v>36316.37525594511</v>
      </c>
      <c r="AC2751" s="28">
        <f t="shared" si="4027"/>
        <v>3.6327111104652959E-7</v>
      </c>
      <c r="AD2751" s="28">
        <f t="shared" si="4028"/>
        <v>2.7535787725298844E-7</v>
      </c>
      <c r="AE2751" s="21">
        <f t="shared" si="4029"/>
        <v>36316.371917898672</v>
      </c>
      <c r="AF2751" s="10" cm="1">
        <f t="array" ref="AF2751">Lair(100000000/AE2751)</f>
        <v>2752.7652530358273</v>
      </c>
      <c r="AG2751" s="10">
        <f t="shared" si="4030"/>
        <v>1.1596344994204939E-2</v>
      </c>
      <c r="AH2751" s="10" t="b">
        <f t="shared" si="4025"/>
        <v>1</v>
      </c>
      <c r="AI2751" s="10">
        <f t="shared" si="4031"/>
        <v>2752.7649999999999</v>
      </c>
      <c r="AJ2751">
        <v>7.0000000000000001E-3</v>
      </c>
      <c r="AK2751" s="3" cm="1">
        <f t="array" ref="AK2751">100000000/Lvac($AA2751)</f>
        <v>36316.37525594511</v>
      </c>
      <c r="AL2751" s="21">
        <f t="shared" si="4070"/>
        <v>9.2348829918869127E-2</v>
      </c>
      <c r="AM2751" s="21"/>
      <c r="AN2751" s="21"/>
      <c r="AO2751" s="21"/>
      <c r="AP2751" s="21"/>
      <c r="AS2751" s="3">
        <f t="shared" si="4032"/>
        <v>5.255945106910076E-3</v>
      </c>
      <c r="AT2751" s="3" cm="1">
        <f t="array" ref="AT2751">AS2751-(100000000/LvacE($A2751)-$E2751)</f>
        <v>-3.6254823498893529E-5</v>
      </c>
      <c r="BB2751"/>
      <c r="BC2751"/>
      <c r="BD2751"/>
      <c r="BE2751"/>
      <c r="BF2751"/>
      <c r="BG2751"/>
      <c r="BH2751"/>
      <c r="BI2751"/>
      <c r="BJ2751"/>
      <c r="BN2751" s="16" cm="1">
        <f t="array" ref="BN2751">$C2751*EXP(poly_from_str(100000000/$E2751,BN$4342))</f>
        <v>4.1460526591744218</v>
      </c>
      <c r="BO2751" s="16"/>
      <c r="BY2751">
        <v>4344</v>
      </c>
    </row>
    <row r="2752" spans="1:77" hidden="1" x14ac:dyDescent="0.25">
      <c r="A2752">
        <v>2752.3679999999999</v>
      </c>
      <c r="B2752" s="2" t="str">
        <f t="shared" si="4024"/>
        <v/>
      </c>
      <c r="C2752">
        <v>5</v>
      </c>
      <c r="E2752">
        <v>36321.61</v>
      </c>
      <c r="F2752">
        <v>23844</v>
      </c>
      <c r="G2752" t="s">
        <v>5</v>
      </c>
      <c r="H2752" s="5" t="s">
        <v>4</v>
      </c>
      <c r="I2752">
        <v>60166</v>
      </c>
      <c r="J2752" t="s">
        <v>3</v>
      </c>
      <c r="K2752" s="5" t="s">
        <v>4</v>
      </c>
      <c r="L2752">
        <v>23844.58</v>
      </c>
      <c r="M2752" t="str">
        <f t="shared" ref="M2752:M2753" si="4162">$G2752&amp;""</f>
        <v>e</v>
      </c>
      <c r="N2752" t="str">
        <f t="shared" ref="N2752:N2753" si="4163">$H2752&amp;""</f>
        <v>9/2</v>
      </c>
      <c r="O2752">
        <v>60166.2</v>
      </c>
      <c r="P2752" t="str">
        <f t="shared" ref="P2752:P2753" si="4164">$J2752&amp;""</f>
        <v>o</v>
      </c>
      <c r="Q2752" t="str">
        <f t="shared" ref="Q2752:Q2753" si="4165">$K2752&amp;""</f>
        <v>9/2</v>
      </c>
      <c r="R2752">
        <v>27</v>
      </c>
      <c r="AA2752" s="10">
        <f t="shared" si="4026"/>
        <v>2752.3679999999999</v>
      </c>
      <c r="AB2752" s="3" cm="1">
        <f t="array" ref="AB2752">100000000/Lvac(AA2752)</f>
        <v>36321.613232322117</v>
      </c>
      <c r="AC2752" s="28">
        <f t="shared" si="4027"/>
        <v>3.633235090656482E-7</v>
      </c>
      <c r="AD2752" s="28">
        <f t="shared" si="4028"/>
        <v>2.7531816761655107E-7</v>
      </c>
      <c r="AE2752" s="21">
        <f t="shared" si="4029"/>
        <v>36321.611179044878</v>
      </c>
      <c r="AF2752" s="10" cm="1">
        <f t="array" ref="AF2752">Lair(100000000/AE2752)</f>
        <v>2752.3681556008473</v>
      </c>
      <c r="AG2752" s="10">
        <f t="shared" si="4030"/>
        <v>1.1598247987246277E-2</v>
      </c>
      <c r="AH2752" s="10" t="b">
        <f t="shared" si="4025"/>
        <v>1</v>
      </c>
      <c r="AI2752" s="10">
        <f t="shared" ref="AI2752:AI2753" si="4166">$AF2752</f>
        <v>2752.3681556008473</v>
      </c>
      <c r="AJ2752">
        <v>3.0000000000000001E-3</v>
      </c>
      <c r="AK2752" s="3" cm="1">
        <f t="array" ref="AK2752">100000000/Lvac($AA2752)</f>
        <v>36321.613232322117</v>
      </c>
      <c r="AL2752" s="21">
        <f t="shared" si="4070"/>
        <v>3.9589485685347613E-2</v>
      </c>
      <c r="AM2752" s="10" cm="1">
        <f t="array" ref="AM2752">Lvac($AI2752)-$BA2752</f>
        <v>6.6862913490695064E-4</v>
      </c>
      <c r="AN2752" s="10">
        <f t="shared" ref="AN2752:AN2753" si="4167">$AK2752-($AX2752-$AW2752)</f>
        <v>-6.7676778780878522E-3</v>
      </c>
      <c r="AO2752" s="3">
        <f t="shared" ref="AO2752:AO2753" si="4168">AM2752/AJ2752</f>
        <v>0.22287637830231688</v>
      </c>
      <c r="AP2752" s="3">
        <v>0.17099683979419447</v>
      </c>
      <c r="AS2752" s="3">
        <f t="shared" si="4032"/>
        <v>3.2323221166734584E-3</v>
      </c>
      <c r="AT2752" s="3" cm="1">
        <f t="array" ref="AT2752">AS2752-(100000000/LvacE($A2752)-$E2752)</f>
        <v>-3.62071004929021E-5</v>
      </c>
      <c r="AU2752" t="s">
        <v>4758</v>
      </c>
      <c r="AV2752" t="s">
        <v>4721</v>
      </c>
      <c r="AW2752" s="3">
        <v>23844.58</v>
      </c>
      <c r="AX2752" s="3">
        <v>60166.2</v>
      </c>
      <c r="AY2752" s="3"/>
      <c r="AZ2752" s="10" cm="1">
        <f t="array" ref="AZ2752">Lair(100000000/($AX2752-$AW2752))</f>
        <v>2752.3674871339658</v>
      </c>
      <c r="BA2752" s="10">
        <f t="shared" ref="BA2752:BA2753" si="4169">100000000/($AX2752-$AW2752)</f>
        <v>2753.1811631749911</v>
      </c>
      <c r="BB2752" s="12">
        <v>6970000</v>
      </c>
      <c r="BC2752" s="3">
        <v>2.3E-2</v>
      </c>
      <c r="BD2752" s="12" cm="1">
        <f t="array" ref="BD2752">SfromgA($BB2752,$BA2752,"")</f>
        <v>7.1791083273755635E-2</v>
      </c>
      <c r="BE2752" s="29">
        <f t="shared" ref="BE2752:BE2753" si="4170">(10^MAX(0.05, -0.312925054856973*((LN($BD2752))^(1/3)) + 0.454808404431693)-1)*100</f>
        <v>670.84871531085253</v>
      </c>
      <c r="BG2752" s="3"/>
      <c r="BH2752" s="3"/>
      <c r="BI2752" s="12">
        <f t="shared" ref="BI2752:BI2753" si="4171">IF($BB2752="",$BF2752,$BB2752)</f>
        <v>6970000</v>
      </c>
      <c r="BJ2752" s="29">
        <f t="shared" ref="BJ2752:BJ2753" si="4172">IF($BB2752="",$BH2752,$BE2752)</f>
        <v>670.84871531085253</v>
      </c>
      <c r="BK2752" s="3">
        <f t="shared" ref="BK2752:BK2753" si="4173">LN(BN2752*100000000/($AX2752-$AW2752)/$BI2752)</f>
        <v>-6.4169023197200392</v>
      </c>
      <c r="BL2752" s="13">
        <f>EXP(BK$4341*$AX2752+BK$4342)*$BI2752/(100000000/($AX2752-$AW2752))</f>
        <v>2.9421613301451663</v>
      </c>
      <c r="BM2752" s="3">
        <f t="shared" ref="BM2752:BM2753" si="4174">LN(BL2752/$C2752)</f>
        <v>-0.53029345486331614</v>
      </c>
      <c r="BN2752" s="16" cm="1">
        <f t="array" ref="BN2752">$C2752*EXP(poly_from_str(100000000/$E2752,BN$4342))</f>
        <v>4.135925623406453</v>
      </c>
      <c r="BO2752" s="3">
        <f t="shared" ref="BO2752:BO2753" si="4175">LN($C2752)</f>
        <v>1.6094379124341003</v>
      </c>
      <c r="BP2752" s="13">
        <f t="shared" ref="BP2752:BP2753" si="4176">LN(BL2752/BN2752)</f>
        <v>-0.34056669673826878</v>
      </c>
      <c r="BY2752">
        <v>4335</v>
      </c>
    </row>
    <row r="2753" spans="1:78" hidden="1" x14ac:dyDescent="0.25">
      <c r="A2753">
        <v>2752.2510000000002</v>
      </c>
      <c r="B2753" s="2" t="str">
        <f t="shared" si="4024"/>
        <v/>
      </c>
      <c r="C2753">
        <v>3</v>
      </c>
      <c r="E2753">
        <v>36323.160000000003</v>
      </c>
      <c r="F2753">
        <v>25033</v>
      </c>
      <c r="G2753" t="s">
        <v>5</v>
      </c>
      <c r="H2753" s="5" t="s">
        <v>4</v>
      </c>
      <c r="I2753">
        <v>61357</v>
      </c>
      <c r="J2753" t="s">
        <v>3</v>
      </c>
      <c r="K2753" s="5" t="s">
        <v>4</v>
      </c>
      <c r="L2753">
        <v>25033.91</v>
      </c>
      <c r="M2753" t="str">
        <f t="shared" si="4162"/>
        <v>e</v>
      </c>
      <c r="N2753" t="str">
        <f t="shared" si="4163"/>
        <v>9/2</v>
      </c>
      <c r="O2753">
        <v>61357.04</v>
      </c>
      <c r="P2753" t="str">
        <f t="shared" si="4164"/>
        <v>o</v>
      </c>
      <c r="Q2753" t="str">
        <f t="shared" si="4165"/>
        <v>9/2</v>
      </c>
      <c r="R2753">
        <v>27</v>
      </c>
      <c r="AA2753" s="10">
        <f t="shared" si="4026"/>
        <v>2752.2510000000002</v>
      </c>
      <c r="AB2753" s="3" cm="1">
        <f t="array" ref="AB2753">100000000/Lvac(AA2753)</f>
        <v>36323.157206320524</v>
      </c>
      <c r="AC2753" s="28">
        <f t="shared" si="4027"/>
        <v>3.6333895418695461E-7</v>
      </c>
      <c r="AD2753" s="28">
        <f t="shared" si="4028"/>
        <v>2.7530646477668848E-7</v>
      </c>
      <c r="AE2753" s="21">
        <f t="shared" si="4029"/>
        <v>36323.158981067616</v>
      </c>
      <c r="AF2753" s="10" cm="1">
        <f t="array" ref="AF2753">Lair(100000000/AE2753)</f>
        <v>2752.2508655180895</v>
      </c>
      <c r="AG2753" s="10">
        <f t="shared" si="4030"/>
        <v>1.1598808976056422E-2</v>
      </c>
      <c r="AH2753" s="10" t="b">
        <f t="shared" si="4025"/>
        <v>1</v>
      </c>
      <c r="AI2753" s="10">
        <f t="shared" si="4166"/>
        <v>2752.2508655180895</v>
      </c>
      <c r="AJ2753">
        <v>3.0000000000000001E-3</v>
      </c>
      <c r="AK2753" s="3" cm="1">
        <f t="array" ref="AK2753">100000000/Lvac($AA2753)</f>
        <v>36323.157206320524</v>
      </c>
      <c r="AL2753" s="21">
        <f t="shared" si="4070"/>
        <v>3.9592855790945104E-2</v>
      </c>
      <c r="AM2753" s="10" cm="1">
        <f t="array" ref="AM2753">Lvac($AI2753)-$BA2753</f>
        <v>-2.1965824198559858E-3</v>
      </c>
      <c r="AN2753" s="10">
        <f t="shared" si="4167"/>
        <v>2.7206320519326255E-2</v>
      </c>
      <c r="AO2753" s="3">
        <f t="shared" si="4168"/>
        <v>-0.73219413995199523</v>
      </c>
      <c r="AP2753" s="3">
        <v>-0.6873559558092287</v>
      </c>
      <c r="AS2753" s="3">
        <f t="shared" si="4032"/>
        <v>-2.7936794795095921E-3</v>
      </c>
      <c r="AT2753" s="3" cm="1">
        <f t="array" ref="AT2753">AS2753-(100000000/LvacE($A2753)-$E2753)</f>
        <v>-3.6193021514918655E-5</v>
      </c>
      <c r="AU2753" t="s">
        <v>4741</v>
      </c>
      <c r="AV2753" t="s">
        <v>4898</v>
      </c>
      <c r="AW2753" s="3">
        <v>25033.91</v>
      </c>
      <c r="AX2753" s="3">
        <v>61357.04</v>
      </c>
      <c r="AY2753" s="3"/>
      <c r="AZ2753" s="10" cm="1">
        <f t="array" ref="AZ2753">Lair(100000000/($AX2753-$AW2753))</f>
        <v>2752.2530615674809</v>
      </c>
      <c r="BA2753" s="10">
        <f t="shared" si="4169"/>
        <v>2753.0667098347521</v>
      </c>
      <c r="BB2753" s="12">
        <v>10100000</v>
      </c>
      <c r="BC2753" s="3">
        <v>3.3000000000000002E-2</v>
      </c>
      <c r="BD2753" s="12" cm="1">
        <f t="array" ref="BD2753">SfromgA($BB2753,$BA2753,"")</f>
        <v>0.10401714720427578</v>
      </c>
      <c r="BE2753" s="29">
        <f t="shared" si="4170"/>
        <v>633.93315261619966</v>
      </c>
      <c r="BG2753" s="3"/>
      <c r="BH2753" s="3"/>
      <c r="BI2753" s="12">
        <f t="shared" si="4171"/>
        <v>10100000</v>
      </c>
      <c r="BJ2753" s="29">
        <f t="shared" si="4172"/>
        <v>633.93315261619966</v>
      </c>
      <c r="BK2753" s="3">
        <f t="shared" si="4173"/>
        <v>-7.2994137043727889</v>
      </c>
      <c r="BL2753" s="13">
        <f>EXP(BK$4341*$AX2753+BK$4342)*$BI2753/(100000000/($AX2753-$AW2753))</f>
        <v>3.894736484200136</v>
      </c>
      <c r="BM2753" s="3">
        <f t="shared" si="4174"/>
        <v>0.26101373347505563</v>
      </c>
      <c r="BN2753" s="16" cm="1">
        <f t="array" ref="BN2753">$C2753*EXP(poly_from_str(100000000/$E2753,BN$4342))</f>
        <v>2.4797594038709656</v>
      </c>
      <c r="BO2753" s="3">
        <f t="shared" si="4175"/>
        <v>1.0986122886681098</v>
      </c>
      <c r="BP2753" s="13">
        <f t="shared" si="4176"/>
        <v>0.45146448124065114</v>
      </c>
      <c r="BY2753">
        <v>2599</v>
      </c>
    </row>
    <row r="2754" spans="1:78" hidden="1" x14ac:dyDescent="0.25">
      <c r="A2754">
        <v>2746.2489999999998</v>
      </c>
      <c r="B2754" s="2" t="str">
        <f t="shared" ref="B2754:B2817" si="4177">IF(OR(A2754=A2753,A2754=A2755),IF(B2753="",1,B2753+1),"")</f>
        <v/>
      </c>
      <c r="C2754">
        <v>7</v>
      </c>
      <c r="E2754">
        <v>36402.54</v>
      </c>
      <c r="R2754">
        <v>27</v>
      </c>
      <c r="S2754" t="s">
        <v>22</v>
      </c>
      <c r="AA2754" s="10">
        <f t="shared" si="4026"/>
        <v>2746.2489999999998</v>
      </c>
      <c r="AB2754" s="3" cm="1">
        <f t="array" ref="AB2754">100000000/Lvac(AA2754)</f>
        <v>36402.538213765394</v>
      </c>
      <c r="AC2754" s="28">
        <f t="shared" si="4027"/>
        <v>3.641330411044301E-7</v>
      </c>
      <c r="AD2754" s="28">
        <f t="shared" si="4028"/>
        <v>2.7470611915238817E-7</v>
      </c>
      <c r="AE2754" s="21">
        <f t="shared" si="4029"/>
        <v>36402.53935212049</v>
      </c>
      <c r="AF2754" s="10" cm="1">
        <f t="array" ref="AF2754">Lair(100000000/AE2754)</f>
        <v>2746.2489141166266</v>
      </c>
      <c r="AG2754" s="10">
        <f t="shared" si="4030"/>
        <v>1.1627683471849311E-2</v>
      </c>
      <c r="AH2754" s="10" t="b">
        <f t="shared" ref="AH2754:AH2817" si="4178">ABS(AE2754-AB2754)&lt;AG2754</f>
        <v>1</v>
      </c>
      <c r="AI2754" s="10">
        <f t="shared" si="4031"/>
        <v>2746.2489999999998</v>
      </c>
      <c r="AJ2754">
        <v>3.0000000000000001E-3</v>
      </c>
      <c r="AK2754" s="3" cm="1">
        <f t="array" ref="AK2754">100000000/Lvac($AA2754)</f>
        <v>36402.538213765394</v>
      </c>
      <c r="AL2754" s="21">
        <f t="shared" si="4070"/>
        <v>3.9766100831095871E-2</v>
      </c>
      <c r="AM2754" s="21"/>
      <c r="AN2754" s="21"/>
      <c r="AO2754" s="21"/>
      <c r="AP2754" s="21"/>
      <c r="AS2754" s="3">
        <f t="shared" si="4032"/>
        <v>-1.7862346066976897E-3</v>
      </c>
      <c r="AT2754" s="3" cm="1">
        <f t="array" ref="AT2754">AS2754-(100000000/LvacE($A2754)-$E2754)</f>
        <v>-3.5460885555949062E-5</v>
      </c>
      <c r="BB2754"/>
      <c r="BC2754"/>
      <c r="BD2754"/>
      <c r="BE2754"/>
      <c r="BF2754"/>
      <c r="BG2754"/>
      <c r="BH2754"/>
      <c r="BI2754"/>
      <c r="BJ2754"/>
      <c r="BN2754" s="13" cm="1">
        <f t="array" ref="BN2754">$C2754*EXP(poly_from_str(100000000/$E2754,BN$4343))</f>
        <v>4.4963447048499816</v>
      </c>
      <c r="BO2754" s="13"/>
      <c r="BY2754">
        <v>4342</v>
      </c>
    </row>
    <row r="2755" spans="1:78" hidden="1" x14ac:dyDescent="0.25">
      <c r="A2755">
        <v>2745.5940000000001</v>
      </c>
      <c r="B2755" s="2" t="str">
        <f t="shared" si="4177"/>
        <v/>
      </c>
      <c r="C2755">
        <v>4</v>
      </c>
      <c r="D2755" t="s">
        <v>1155</v>
      </c>
      <c r="E2755">
        <v>36411.22</v>
      </c>
      <c r="F2755">
        <v>28885</v>
      </c>
      <c r="G2755" t="s">
        <v>5</v>
      </c>
      <c r="H2755" s="5" t="s">
        <v>4</v>
      </c>
      <c r="I2755">
        <v>65295</v>
      </c>
      <c r="J2755" t="s">
        <v>3</v>
      </c>
      <c r="K2755" s="5" t="s">
        <v>8</v>
      </c>
      <c r="L2755">
        <v>28885.14</v>
      </c>
      <c r="M2755" t="str">
        <f t="shared" ref="M2755:M2764" si="4179">$G2755&amp;""</f>
        <v>e</v>
      </c>
      <c r="N2755" t="str">
        <f t="shared" ref="N2755:N2764" si="4180">$H2755&amp;""</f>
        <v>9/2</v>
      </c>
      <c r="O2755">
        <v>65295.9</v>
      </c>
      <c r="P2755" t="str">
        <f t="shared" ref="P2755:P2764" si="4181">$J2755&amp;""</f>
        <v>o</v>
      </c>
      <c r="Q2755" t="str">
        <f t="shared" ref="Q2755:Q2764" si="4182">$K2755&amp;""</f>
        <v>7/2</v>
      </c>
      <c r="R2755">
        <v>27</v>
      </c>
      <c r="AA2755" s="10">
        <f t="shared" ref="AA2755:AA2818" si="4183">ROUND($A2755,3)+0</f>
        <v>2745.5940000000001</v>
      </c>
      <c r="AB2755" s="3" cm="1">
        <f t="array" ref="AB2755">100000000/Lvac(AA2755)</f>
        <v>36411.222088188646</v>
      </c>
      <c r="AC2755" s="28">
        <f t="shared" ref="AC2755:AC2818" si="4184">0.001/AA2755</f>
        <v>3.6421991015423258E-7</v>
      </c>
      <c r="AD2755" s="28">
        <f t="shared" ref="AD2755:AD2818" si="4185">0.01/AB2755</f>
        <v>2.7464060326730639E-7</v>
      </c>
      <c r="AE2755" s="21">
        <f t="shared" ref="AE2755:AE2818" si="4186">($AB2755/$AC2755^2+$E2755/$AD2755^2)/(1/$AC2755^2+1/$AD2755^2)</f>
        <v>36411.220756939823</v>
      </c>
      <c r="AF2755" s="10" cm="1">
        <f t="array" ref="AF2755">Lair(100000000/AE2755)</f>
        <v>2745.5941003883772</v>
      </c>
      <c r="AG2755" s="10">
        <f t="shared" ref="AG2755:AG2818" si="4187">0.0005/$AA2755*AB2755+0.005</f>
        <v>1.1630846018782939E-2</v>
      </c>
      <c r="AH2755" s="10" t="b">
        <f t="shared" si="4178"/>
        <v>1</v>
      </c>
      <c r="AI2755" s="10">
        <f t="shared" ref="AI2755:AI2764" si="4188">$AF2755</f>
        <v>2745.5941003883772</v>
      </c>
      <c r="AJ2755">
        <v>2.9000000000000001E-2</v>
      </c>
      <c r="AK2755" s="3" cm="1">
        <f t="array" ref="AK2755">100000000/Lvac($AA2755)</f>
        <v>36411.222088188646</v>
      </c>
      <c r="AL2755" s="21">
        <f t="shared" si="4070"/>
        <v>0.3845890550275094</v>
      </c>
      <c r="AM2755" s="10" cm="1">
        <f t="array" ref="AM2755">Lvac($AI2755)-$BA2755</f>
        <v>-3.4754168421386566E-2</v>
      </c>
      <c r="AN2755" s="10">
        <f t="shared" ref="AN2755:AN2764" si="4189">$AK2755-($AX2755-$AW2755)</f>
        <v>0.46208818864397472</v>
      </c>
      <c r="AO2755" s="3">
        <f t="shared" ref="AO2755:AO2764" si="4190">AM2755/AJ2755</f>
        <v>-1.1984196007374677</v>
      </c>
      <c r="AP2755" s="3">
        <v>-1.201882108395286</v>
      </c>
      <c r="AS2755" s="3">
        <f t="shared" ref="AS2755:AS2818" si="4191">$AB2755-$E2755</f>
        <v>2.0881886448478326E-3</v>
      </c>
      <c r="AT2755" s="3" cm="1">
        <f t="array" ref="AT2755">AS2755-(100000000/LvacE($A2755)-$E2755)</f>
        <v>-3.5379824112169445E-5</v>
      </c>
      <c r="AU2755" t="s">
        <v>4737</v>
      </c>
      <c r="AV2755" t="s">
        <v>4820</v>
      </c>
      <c r="AW2755" s="3">
        <v>28885.14</v>
      </c>
      <c r="AX2755" s="3">
        <v>65295.9</v>
      </c>
      <c r="AY2755" s="3"/>
      <c r="AZ2755" s="10" cm="1">
        <f t="array" ref="AZ2755">Lair(100000000/($AX2755-$AW2755))</f>
        <v>2745.6288461305935</v>
      </c>
      <c r="BA2755" s="10">
        <f t="shared" ref="BA2755:BA2764" si="4192">100000000/($AX2755-$AW2755)</f>
        <v>2746.4408872542072</v>
      </c>
      <c r="BB2755" s="12">
        <v>57300000</v>
      </c>
      <c r="BC2755" s="3">
        <v>3.3000000000000002E-2</v>
      </c>
      <c r="BD2755" s="12" cm="1">
        <f t="array" ref="BD2755">SfromgA($BB2755,$BA2755,"")</f>
        <v>0.5858666134819186</v>
      </c>
      <c r="BE2755" s="29">
        <f t="shared" ref="BE2755:BE2762" si="4193">(10^MAX(0.05, -0.312925054856973*((LN($BD2755))^(1/3)) + 0.454808404431693)-1)*100</f>
        <v>411.43321540225514</v>
      </c>
      <c r="BG2755" s="3"/>
      <c r="BH2755" s="3"/>
      <c r="BI2755" s="12">
        <f t="shared" ref="BI2755:BI2762" si="4194">IF($BB2755="",$BF2755,$BB2755)</f>
        <v>57300000</v>
      </c>
      <c r="BJ2755" s="29">
        <f t="shared" ref="BJ2755:BJ2762" si="4195">IF($BB2755="",$BH2755,$BE2755)</f>
        <v>411.43321540225514</v>
      </c>
      <c r="BK2755" s="3">
        <f t="shared" ref="BK2755:BK2762" si="4196">LN(BN2755*100000000/($AX2755-$AW2755)/$BI2755)</f>
        <v>-8.9917296150270758</v>
      </c>
      <c r="BL2755" s="13">
        <f t="shared" ref="BL2755:BL2762" si="4197">EXP(BK$4341*$AX2755+BK$4342)*$BI2755/(100000000/($AX2755-$AW2755))</f>
        <v>16.420419294165203</v>
      </c>
      <c r="BM2755" s="3">
        <f t="shared" ref="BM2755:BM2762" si="4198">LN(BL2755/$C2755)</f>
        <v>1.4122312781548079</v>
      </c>
      <c r="BN2755" s="13" cm="1">
        <f t="array" ref="BN2755">$C2755*EXP(poly_from_str(100000000/$E2755,BN$4343))</f>
        <v>2.5961262678424348</v>
      </c>
      <c r="BO2755" s="3">
        <f t="shared" ref="BO2755:BO2762" si="4199">LN($C2755)</f>
        <v>1.3862943611198906</v>
      </c>
      <c r="BP2755" s="13">
        <f>LN(BL2755/BN2755)</f>
        <v>1.8445052022311061</v>
      </c>
      <c r="BQ2755" s="13"/>
      <c r="BS2755" s="13"/>
      <c r="BT2755" s="13"/>
      <c r="BU2755" s="13"/>
      <c r="BV2755" s="13"/>
      <c r="BW2755" s="13"/>
      <c r="BX2755" s="13"/>
      <c r="BY2755">
        <v>2508</v>
      </c>
      <c r="BZ2755" s="13"/>
    </row>
    <row r="2756" spans="1:78" hidden="1" x14ac:dyDescent="0.25">
      <c r="A2756">
        <v>2745.09</v>
      </c>
      <c r="B2756" s="2" t="str">
        <f t="shared" si="4177"/>
        <v/>
      </c>
      <c r="C2756">
        <v>5</v>
      </c>
      <c r="D2756" t="s">
        <v>1155</v>
      </c>
      <c r="E2756">
        <v>36417.910000000003</v>
      </c>
      <c r="F2756">
        <v>28399</v>
      </c>
      <c r="G2756" t="s">
        <v>5</v>
      </c>
      <c r="H2756" s="5" t="s">
        <v>8</v>
      </c>
      <c r="I2756">
        <v>64817</v>
      </c>
      <c r="J2756" t="s">
        <v>3</v>
      </c>
      <c r="K2756" s="5" t="s">
        <v>18</v>
      </c>
      <c r="L2756">
        <v>28399.43</v>
      </c>
      <c r="M2756" t="str">
        <f t="shared" si="4179"/>
        <v>e</v>
      </c>
      <c r="N2756" t="str">
        <f t="shared" si="4180"/>
        <v>7/2</v>
      </c>
      <c r="O2756">
        <v>64817.53</v>
      </c>
      <c r="P2756" t="str">
        <f t="shared" si="4181"/>
        <v>o</v>
      </c>
      <c r="Q2756" t="str">
        <f t="shared" si="4182"/>
        <v>5/2</v>
      </c>
      <c r="R2756">
        <v>27</v>
      </c>
      <c r="AA2756" s="10">
        <f t="shared" si="4183"/>
        <v>2745.09</v>
      </c>
      <c r="AB2756" s="3" cm="1">
        <f t="array" ref="AB2756">100000000/Lvac(AA2756)</f>
        <v>36417.906852154665</v>
      </c>
      <c r="AC2756" s="28">
        <f t="shared" si="4184"/>
        <v>3.6428678112557328E-7</v>
      </c>
      <c r="AD2756" s="28">
        <f t="shared" si="4185"/>
        <v>2.7459019104521518E-7</v>
      </c>
      <c r="AE2756" s="21">
        <f t="shared" si="4186"/>
        <v>36417.908859483228</v>
      </c>
      <c r="AF2756" s="10" cm="1">
        <f t="array" ref="AF2756">Lair(100000000/AE2756)</f>
        <v>2745.0898486845831</v>
      </c>
      <c r="AG2756" s="10">
        <f t="shared" si="4187"/>
        <v>1.1633281031251191E-2</v>
      </c>
      <c r="AH2756" s="10" t="b">
        <f t="shared" si="4178"/>
        <v>1</v>
      </c>
      <c r="AI2756" s="10">
        <f t="shared" si="4188"/>
        <v>2745.0898486845831</v>
      </c>
      <c r="AJ2756">
        <v>2.9000000000000001E-2</v>
      </c>
      <c r="AK2756" s="3" cm="1">
        <f t="array" ref="AK2756">100000000/Lvac($AA2756)</f>
        <v>36417.906852154665</v>
      </c>
      <c r="AL2756" s="21">
        <f t="shared" si="4070"/>
        <v>0.38473032101975319</v>
      </c>
      <c r="AM2756" s="10" cm="1">
        <f t="array" ref="AM2756">Lvac($AI2756)-$BA2756</f>
        <v>1.441187434920721E-2</v>
      </c>
      <c r="AN2756" s="10">
        <f t="shared" si="4189"/>
        <v>-0.19314784533344209</v>
      </c>
      <c r="AO2756" s="3">
        <f t="shared" si="4190"/>
        <v>0.49696118445542098</v>
      </c>
      <c r="AP2756" s="3">
        <v>0.50218022272082596</v>
      </c>
      <c r="AS2756" s="3">
        <f t="shared" si="4191"/>
        <v>-3.1478453383897431E-3</v>
      </c>
      <c r="AT2756" s="3" cm="1">
        <f t="array" ref="AT2756">AS2756-(100000000/LvacE($A2756)-$E2756)</f>
        <v>-3.5317301808390766E-5</v>
      </c>
      <c r="AU2756" t="s">
        <v>4970</v>
      </c>
      <c r="AV2756" t="s">
        <v>4877</v>
      </c>
      <c r="AW2756" s="3">
        <v>28399.43</v>
      </c>
      <c r="AX2756" s="3">
        <v>64817.53</v>
      </c>
      <c r="AY2756" s="3"/>
      <c r="AZ2756" s="10" cm="1">
        <f t="array" ref="AZ2756">Lair(100000000/($AX2756-$AW2756))</f>
        <v>2745.0754403041728</v>
      </c>
      <c r="BA2756" s="10">
        <f t="shared" si="4192"/>
        <v>2745.8873472256928</v>
      </c>
      <c r="BB2756" s="12">
        <v>17900000</v>
      </c>
      <c r="BC2756" s="3">
        <v>0.27500000000000002</v>
      </c>
      <c r="BD2756" s="12" cm="1">
        <f t="array" ref="BD2756">SfromgA($BB2756,$BA2756,"")</f>
        <v>0.18290877392661431</v>
      </c>
      <c r="BE2756" s="29">
        <f t="shared" si="4193"/>
        <v>573.26949729242926</v>
      </c>
      <c r="BG2756" s="3"/>
      <c r="BH2756" s="3"/>
      <c r="BI2756" s="12">
        <f t="shared" si="4194"/>
        <v>17900000</v>
      </c>
      <c r="BJ2756" s="29">
        <f t="shared" si="4195"/>
        <v>573.26949729242926</v>
      </c>
      <c r="BK2756" s="3">
        <f t="shared" si="4196"/>
        <v>-7.5973272627181734</v>
      </c>
      <c r="BL2756" s="13">
        <f t="shared" si="4197"/>
        <v>5.3205353242405931</v>
      </c>
      <c r="BM2756" s="3">
        <f t="shared" si="4198"/>
        <v>6.2136010714365579E-2</v>
      </c>
      <c r="BN2756" s="13" cm="1">
        <f t="array" ref="BN2756">$C2756*EXP(poly_from_str(100000000/$E2756,BN$4343))</f>
        <v>3.2710938737058015</v>
      </c>
      <c r="BO2756" s="3">
        <f t="shared" si="4199"/>
        <v>1.6094379124341003</v>
      </c>
      <c r="BP2756" s="13">
        <f>LN(BL2756/BN2756)</f>
        <v>0.48644947622511525</v>
      </c>
      <c r="BQ2756" s="13"/>
      <c r="BS2756" s="13"/>
      <c r="BT2756" s="13"/>
      <c r="BU2756" s="13"/>
      <c r="BV2756" s="13"/>
      <c r="BW2756" s="13"/>
      <c r="BX2756" s="13"/>
      <c r="BY2756">
        <v>3161</v>
      </c>
      <c r="BZ2756" s="13"/>
    </row>
    <row r="2757" spans="1:78" hidden="1" x14ac:dyDescent="0.25">
      <c r="A2757">
        <v>2744.59</v>
      </c>
      <c r="B2757" s="2" t="str">
        <f t="shared" si="4177"/>
        <v/>
      </c>
      <c r="C2757">
        <v>4</v>
      </c>
      <c r="E2757">
        <v>36424.54</v>
      </c>
      <c r="F2757">
        <v>31254</v>
      </c>
      <c r="G2757" t="s">
        <v>5</v>
      </c>
      <c r="H2757" s="5" t="s">
        <v>8</v>
      </c>
      <c r="I2757">
        <v>67679</v>
      </c>
      <c r="J2757" t="s">
        <v>3</v>
      </c>
      <c r="K2757" s="5" t="s">
        <v>8</v>
      </c>
      <c r="L2757">
        <v>31254.71</v>
      </c>
      <c r="M2757" t="str">
        <f t="shared" si="4179"/>
        <v>e</v>
      </c>
      <c r="N2757" t="str">
        <f t="shared" si="4180"/>
        <v>7/2</v>
      </c>
      <c r="O2757">
        <v>67679.210000000006</v>
      </c>
      <c r="P2757" t="str">
        <f t="shared" si="4181"/>
        <v>o</v>
      </c>
      <c r="Q2757" t="str">
        <f t="shared" si="4182"/>
        <v>7/2</v>
      </c>
      <c r="R2757">
        <v>27</v>
      </c>
      <c r="AA2757" s="10">
        <f t="shared" si="4183"/>
        <v>2744.59</v>
      </c>
      <c r="AB2757" s="3" cm="1">
        <f t="array" ref="AB2757">100000000/Lvac(AA2757)</f>
        <v>36424.540988152286</v>
      </c>
      <c r="AC2757" s="28">
        <f t="shared" si="4184"/>
        <v>3.643531456428829E-7</v>
      </c>
      <c r="AD2757" s="28">
        <f t="shared" si="4185"/>
        <v>2.7454017892092787E-7</v>
      </c>
      <c r="AE2757" s="21">
        <f t="shared" si="4186"/>
        <v>36424.540357857695</v>
      </c>
      <c r="AF2757" s="10" cm="1">
        <f t="array" ref="AF2757">Lair(100000000/AE2757)</f>
        <v>2744.5900474952437</v>
      </c>
      <c r="AG2757" s="10">
        <f t="shared" si="4187"/>
        <v>1.1635698043815704E-2</v>
      </c>
      <c r="AH2757" s="10" t="b">
        <f t="shared" si="4178"/>
        <v>1</v>
      </c>
      <c r="AI2757" s="10">
        <f t="shared" si="4188"/>
        <v>2744.5900474952437</v>
      </c>
      <c r="AJ2757">
        <v>3.0000000000000001E-3</v>
      </c>
      <c r="AK2757" s="3" cm="1">
        <f t="array" ref="AK2757">100000000/Lvac($AA2757)</f>
        <v>36424.540988152286</v>
      </c>
      <c r="AL2757" s="21">
        <f t="shared" si="4070"/>
        <v>3.9814187573908061E-2</v>
      </c>
      <c r="AM2757" s="10" cm="1">
        <f t="array" ref="AM2757">Lvac($AI2757)-$BA2757</f>
        <v>-3.0418684300457244E-3</v>
      </c>
      <c r="AN2757" s="10">
        <f t="shared" si="4189"/>
        <v>4.0988152279169299E-2</v>
      </c>
      <c r="AO2757" s="3">
        <f t="shared" si="4190"/>
        <v>-1.0139561433485749</v>
      </c>
      <c r="AP2757" s="3">
        <v>-1.0297917300097954</v>
      </c>
      <c r="AS2757" s="3">
        <f t="shared" si="4191"/>
        <v>9.8815228557214141E-4</v>
      </c>
      <c r="AT2757" s="3" cm="1">
        <f t="array" ref="AT2757">AS2757-(100000000/LvacE($A2757)-$E2757)</f>
        <v>-3.5255128750577569E-5</v>
      </c>
      <c r="AU2757" t="s">
        <v>4730</v>
      </c>
      <c r="AV2757" t="s">
        <v>4856</v>
      </c>
      <c r="AW2757" s="3">
        <v>31254.71</v>
      </c>
      <c r="AX2757" s="3">
        <v>67679.210000000006</v>
      </c>
      <c r="AY2757" s="3"/>
      <c r="AZ2757" s="10" cm="1">
        <f t="array" ref="AZ2757">Lair(100000000/($AX2757-$AW2757))</f>
        <v>2744.5930886262668</v>
      </c>
      <c r="BA2757" s="10">
        <f t="shared" si="4192"/>
        <v>2745.4048785844689</v>
      </c>
      <c r="BB2757" s="12">
        <v>11000000</v>
      </c>
      <c r="BC2757" s="3">
        <v>2.7E-2</v>
      </c>
      <c r="BD2757" s="12" cm="1">
        <f t="array" ref="BD2757">SfromgA($BB2757,$BA2757,"")</f>
        <v>0.11234280114413847</v>
      </c>
      <c r="BE2757" s="29">
        <f t="shared" si="4193"/>
        <v>626.01119366574483</v>
      </c>
      <c r="BG2757" s="3"/>
      <c r="BH2757" s="3"/>
      <c r="BI2757" s="12">
        <f t="shared" si="4194"/>
        <v>11000000</v>
      </c>
      <c r="BJ2757" s="29">
        <f t="shared" si="4195"/>
        <v>626.01119366574483</v>
      </c>
      <c r="BK2757" s="3">
        <f t="shared" si="4196"/>
        <v>-7.3258804644384181</v>
      </c>
      <c r="BL2757" s="13">
        <f t="shared" si="4197"/>
        <v>2.6311297512026575</v>
      </c>
      <c r="BM2757" s="3">
        <f t="shared" si="4198"/>
        <v>-0.41888104397114673</v>
      </c>
      <c r="BN2757" s="13" cm="1">
        <f t="array" ref="BN2757">$C2757*EXP(poly_from_str(100000000/$E2757,BN$4343))</f>
        <v>2.6375264481990164</v>
      </c>
      <c r="BO2757" s="3">
        <f t="shared" si="4199"/>
        <v>1.3862943611198906</v>
      </c>
      <c r="BP2757" s="13">
        <f>LN(BL2757/BN2757)</f>
        <v>-2.4282093563449251E-3</v>
      </c>
      <c r="BQ2757" s="13"/>
      <c r="BS2757" s="13"/>
      <c r="BT2757" s="13"/>
      <c r="BU2757" s="13"/>
      <c r="BV2757" s="13"/>
      <c r="BW2757" s="13"/>
      <c r="BX2757" s="13"/>
      <c r="BY2757">
        <v>2550</v>
      </c>
      <c r="BZ2757" s="13"/>
    </row>
    <row r="2758" spans="1:78" hidden="1" x14ac:dyDescent="0.25">
      <c r="A2758">
        <v>2743.68</v>
      </c>
      <c r="B2758" s="2" t="str">
        <f t="shared" si="4177"/>
        <v/>
      </c>
      <c r="C2758">
        <v>9</v>
      </c>
      <c r="E2758">
        <v>36436.620000000003</v>
      </c>
      <c r="F2758">
        <v>27380</v>
      </c>
      <c r="G2758" t="s">
        <v>5</v>
      </c>
      <c r="H2758" s="5" t="s">
        <v>16</v>
      </c>
      <c r="I2758">
        <v>63816</v>
      </c>
      <c r="J2758" t="s">
        <v>3</v>
      </c>
      <c r="K2758" s="5" t="s">
        <v>16</v>
      </c>
      <c r="L2758">
        <v>27380.31</v>
      </c>
      <c r="M2758" t="str">
        <f t="shared" si="4179"/>
        <v>e</v>
      </c>
      <c r="N2758" t="str">
        <f t="shared" si="4180"/>
        <v>11/2</v>
      </c>
      <c r="O2758">
        <v>63816.91</v>
      </c>
      <c r="P2758" t="str">
        <f t="shared" si="4181"/>
        <v>o</v>
      </c>
      <c r="Q2758" t="str">
        <f t="shared" si="4182"/>
        <v>11/2</v>
      </c>
      <c r="R2758">
        <v>27</v>
      </c>
      <c r="AA2758" s="10">
        <f t="shared" si="4183"/>
        <v>2743.68</v>
      </c>
      <c r="AB2758" s="3" cm="1">
        <f t="array" ref="AB2758">100000000/Lvac(AA2758)</f>
        <v>36436.621320059116</v>
      </c>
      <c r="AC2758" s="28">
        <f t="shared" si="4184"/>
        <v>3.6447399113599257E-7</v>
      </c>
      <c r="AD2758" s="28">
        <f t="shared" si="4185"/>
        <v>2.7444915685678005E-7</v>
      </c>
      <c r="AE2758" s="21">
        <f t="shared" si="4186"/>
        <v>36436.62047765281</v>
      </c>
      <c r="AF2758" s="10" cm="1">
        <f t="array" ref="AF2758">Lair(100000000/AE2758)</f>
        <v>2743.680063436635</v>
      </c>
      <c r="AG2758" s="10">
        <f t="shared" si="4187"/>
        <v>1.1640100398016372E-2</v>
      </c>
      <c r="AH2758" s="10" t="b">
        <f t="shared" si="4178"/>
        <v>1</v>
      </c>
      <c r="AI2758" s="10">
        <f t="shared" si="4188"/>
        <v>2743.680063436635</v>
      </c>
      <c r="AJ2758">
        <v>3.0000000000000001E-3</v>
      </c>
      <c r="AK2758" s="3" cm="1">
        <f t="array" ref="AK2758">100000000/Lvac($AA2758)</f>
        <v>36436.621320059116</v>
      </c>
      <c r="AL2758" s="21">
        <f t="shared" si="4070"/>
        <v>3.9840601466943543E-2</v>
      </c>
      <c r="AM2758" s="10" cm="1">
        <f t="array" ref="AM2758">Lvac($AI2758)-$BA2758</f>
        <v>-1.5424256589540164E-3</v>
      </c>
      <c r="AN2758" s="10">
        <f t="shared" si="4189"/>
        <v>2.132005910971202E-2</v>
      </c>
      <c r="AO2758" s="3">
        <f t="shared" si="4190"/>
        <v>-0.5141418863180055</v>
      </c>
      <c r="AP2758" s="3">
        <v>-0.53529255804581533</v>
      </c>
      <c r="AS2758" s="3">
        <f t="shared" si="4191"/>
        <v>1.3200591129134409E-3</v>
      </c>
      <c r="AT2758" s="3" cm="1">
        <f t="array" ref="AT2758">AS2758-(100000000/LvacE($A2758)-$E2758)</f>
        <v>-3.5141631087753922E-5</v>
      </c>
      <c r="AU2758" t="s">
        <v>4707</v>
      </c>
      <c r="AV2758" t="s">
        <v>4923</v>
      </c>
      <c r="AW2758" s="3">
        <v>27380.31</v>
      </c>
      <c r="AX2758" s="3">
        <v>63816.91</v>
      </c>
      <c r="AY2758" s="3"/>
      <c r="AZ2758" s="10" cm="1">
        <f t="array" ref="AZ2758">Lair(100000000/($AX2758-$AW2758))</f>
        <v>2743.6816054884257</v>
      </c>
      <c r="BA2758" s="10">
        <f t="shared" si="4192"/>
        <v>2744.4931744454748</v>
      </c>
      <c r="BB2758" s="12">
        <v>33900000</v>
      </c>
      <c r="BC2758" s="3">
        <v>0.114</v>
      </c>
      <c r="BD2758" s="12" cm="1">
        <f t="array" ref="BD2758">SfromgA($BB2758,$BA2758,"")</f>
        <v>0.34587527957693009</v>
      </c>
      <c r="BE2758" s="29">
        <f t="shared" si="4193"/>
        <v>494.34549840705085</v>
      </c>
      <c r="BG2758" s="3"/>
      <c r="BH2758" s="3"/>
      <c r="BI2758" s="12">
        <f t="shared" si="4194"/>
        <v>33900000</v>
      </c>
      <c r="BJ2758" s="29">
        <f t="shared" si="4195"/>
        <v>494.34549840705085</v>
      </c>
      <c r="BK2758" s="3">
        <f t="shared" si="4196"/>
        <v>-7.6265524207273225</v>
      </c>
      <c r="BL2758" s="13">
        <f t="shared" si="4197"/>
        <v>10.87779272854082</v>
      </c>
      <c r="BM2758" s="3">
        <f t="shared" si="4198"/>
        <v>0.18949876929482184</v>
      </c>
      <c r="BN2758" s="13" cm="1">
        <f t="array" ref="BN2758">$C2758*EXP(poly_from_str(100000000/$E2758,BN$4343))</f>
        <v>6.019603844719108</v>
      </c>
      <c r="BO2758" s="3">
        <f t="shared" si="4199"/>
        <v>2.1972245773362196</v>
      </c>
      <c r="BP2758" s="13">
        <f t="shared" ref="BP2758:BP2761" si="4200">LN(BL2758/BN2758)</f>
        <v>0.59170189600072098</v>
      </c>
      <c r="BQ2758" s="13"/>
      <c r="BS2758" s="13"/>
      <c r="BT2758" s="13"/>
      <c r="BU2758" s="13"/>
      <c r="BV2758" s="13"/>
      <c r="BW2758" s="13"/>
      <c r="BX2758" s="13"/>
      <c r="BY2758">
        <v>5824</v>
      </c>
      <c r="BZ2758" s="13"/>
    </row>
    <row r="2759" spans="1:78" hidden="1" x14ac:dyDescent="0.25">
      <c r="A2759">
        <v>2743.5949999999998</v>
      </c>
      <c r="B2759" s="2" t="str">
        <f t="shared" si="4177"/>
        <v/>
      </c>
      <c r="C2759">
        <v>9</v>
      </c>
      <c r="D2759" t="s">
        <v>14</v>
      </c>
      <c r="E2759">
        <v>36437.75</v>
      </c>
      <c r="F2759">
        <v>27138</v>
      </c>
      <c r="G2759" t="s">
        <v>5</v>
      </c>
      <c r="H2759" s="5" t="s">
        <v>8</v>
      </c>
      <c r="I2759">
        <v>63576</v>
      </c>
      <c r="J2759" t="s">
        <v>3</v>
      </c>
      <c r="K2759" s="5" t="s">
        <v>18</v>
      </c>
      <c r="L2759">
        <v>27138.55</v>
      </c>
      <c r="M2759" t="str">
        <f t="shared" si="4179"/>
        <v>e</v>
      </c>
      <c r="N2759" t="str">
        <f t="shared" si="4180"/>
        <v>7/2</v>
      </c>
      <c r="O2759">
        <v>63576.27</v>
      </c>
      <c r="P2759" t="str">
        <f t="shared" si="4181"/>
        <v>o</v>
      </c>
      <c r="Q2759" t="str">
        <f t="shared" si="4182"/>
        <v>5/2</v>
      </c>
      <c r="R2759">
        <v>27</v>
      </c>
      <c r="AA2759" s="10">
        <f t="shared" si="4183"/>
        <v>2743.5949999999998</v>
      </c>
      <c r="AB2759" s="3" cm="1">
        <f t="array" ref="AB2759">100000000/Lvac(AA2759)</f>
        <v>36437.750111892405</v>
      </c>
      <c r="AC2759" s="28">
        <f t="shared" si="4184"/>
        <v>3.6448528299548589E-7</v>
      </c>
      <c r="AD2759" s="28">
        <f t="shared" si="4185"/>
        <v>2.7444065479597878E-7</v>
      </c>
      <c r="AE2759" s="21">
        <f t="shared" si="4186"/>
        <v>36437.75004048417</v>
      </c>
      <c r="AF2759" s="10" cm="1">
        <f t="array" ref="AF2759">Lair(100000000/AE2759)</f>
        <v>2743.5950053769984</v>
      </c>
      <c r="AG2759" s="10">
        <f t="shared" si="4187"/>
        <v>1.1640511830625949E-2</v>
      </c>
      <c r="AH2759" s="10" t="b">
        <f t="shared" si="4178"/>
        <v>1</v>
      </c>
      <c r="AI2759" s="10">
        <f t="shared" si="4188"/>
        <v>2743.5950053769984</v>
      </c>
      <c r="AJ2759">
        <v>7.0000000000000001E-3</v>
      </c>
      <c r="AK2759" s="3" cm="1">
        <f t="array" ref="AK2759">100000000/Lvac($AA2759)</f>
        <v>36437.750111892405</v>
      </c>
      <c r="AL2759" s="21">
        <f t="shared" si="4070"/>
        <v>9.2967165446562833E-2</v>
      </c>
      <c r="AM2759" s="10" cm="1">
        <f t="array" ref="AM2759">Lvac($AI2759)-$BA2759</f>
        <v>-2.2625812375736132E-3</v>
      </c>
      <c r="AN2759" s="10">
        <f t="shared" si="4189"/>
        <v>3.0111892403510865E-2</v>
      </c>
      <c r="AO2759" s="3">
        <f t="shared" si="4190"/>
        <v>-0.32322589108194472</v>
      </c>
      <c r="AP2759" s="3">
        <v>-0.32399421999278794</v>
      </c>
      <c r="AS2759" s="3">
        <f t="shared" si="4191"/>
        <v>1.1189240467501804E-4</v>
      </c>
      <c r="AT2759" s="3" cm="1">
        <f t="array" ref="AT2759">AS2759-(100000000/LvacE($A2759)-$E2759)</f>
        <v>-3.5131008189637214E-5</v>
      </c>
      <c r="AU2759" t="s">
        <v>4718</v>
      </c>
      <c r="AV2759" t="s">
        <v>4838</v>
      </c>
      <c r="AW2759" s="3">
        <v>27138.55</v>
      </c>
      <c r="AX2759" s="3">
        <v>63576.27</v>
      </c>
      <c r="AY2759" s="3"/>
      <c r="AZ2759" s="10" cm="1">
        <f t="array" ref="AZ2759">Lair(100000000/($AX2759-$AW2759))</f>
        <v>2743.5972674098157</v>
      </c>
      <c r="BA2759" s="10">
        <f t="shared" si="4192"/>
        <v>2744.4088159193275</v>
      </c>
      <c r="BB2759" s="12">
        <v>40100000</v>
      </c>
      <c r="BC2759" s="3">
        <v>0.114</v>
      </c>
      <c r="BD2759" s="12" cm="1">
        <f t="array" ref="BD2759">SfromgA($BB2759,$BA2759,"")</f>
        <v>0.40909497949912499</v>
      </c>
      <c r="BE2759" s="29">
        <f t="shared" si="4193"/>
        <v>470.47910811946707</v>
      </c>
      <c r="BG2759" s="3"/>
      <c r="BH2759" s="3"/>
      <c r="BI2759" s="12">
        <f t="shared" si="4194"/>
        <v>40100000</v>
      </c>
      <c r="BJ2759" s="29">
        <f t="shared" si="4195"/>
        <v>470.47910811946707</v>
      </c>
      <c r="BK2759" s="3">
        <f t="shared" si="4196"/>
        <v>-7.7932162950241999</v>
      </c>
      <c r="BL2759" s="13">
        <f t="shared" si="4197"/>
        <v>13.105071185355021</v>
      </c>
      <c r="BM2759" s="3">
        <f t="shared" si="4198"/>
        <v>0.37577469134771074</v>
      </c>
      <c r="BN2759" s="13" cm="1">
        <f t="array" ref="BN2759">$C2759*EXP(poly_from_str(100000000/$E2759,BN$4343))</f>
        <v>6.0276042949609172</v>
      </c>
      <c r="BO2759" s="3">
        <f t="shared" si="4199"/>
        <v>2.1972245773362196</v>
      </c>
      <c r="BP2759" s="13">
        <f t="shared" si="4200"/>
        <v>0.776649634573228</v>
      </c>
      <c r="BQ2759" s="13"/>
      <c r="BR2759" s="12">
        <v>82040000</v>
      </c>
      <c r="BS2759" s="3">
        <f>LN(BV2759*100000000/($AX2759-$AW2759)/$BR2759)</f>
        <v>-8.7175488398309273</v>
      </c>
      <c r="BT2759" s="13">
        <f>EXP(BS$4338*$AX2759+BS$4336)*$BR2759/(100000000/($AX2759-$AW2759))</f>
        <v>30.655538947713296</v>
      </c>
      <c r="BU2759" s="3">
        <f>LN(BT2759/$BN2759)</f>
        <v>1.62646372801981</v>
      </c>
      <c r="BV2759" s="3" cm="1">
        <f t="array" ref="BV2759">$BN2759*EXP(poly_from_str(100000000/$E2759,BV$4341))</f>
        <v>4.8932058816544357</v>
      </c>
      <c r="BW2759" s="12" t="s">
        <v>14</v>
      </c>
      <c r="BX2759" s="3">
        <f>LN(BT2759/BV2759)</f>
        <v>1.8349656739348807</v>
      </c>
      <c r="BY2759">
        <v>5832</v>
      </c>
      <c r="BZ2759" s="13"/>
    </row>
    <row r="2760" spans="1:78" hidden="1" x14ac:dyDescent="0.25">
      <c r="A2760">
        <v>2743.4059999999999</v>
      </c>
      <c r="B2760" s="2" t="str">
        <f t="shared" si="4177"/>
        <v/>
      </c>
      <c r="C2760">
        <v>1</v>
      </c>
      <c r="E2760">
        <v>36440.26</v>
      </c>
      <c r="F2760">
        <v>39120</v>
      </c>
      <c r="G2760" t="s">
        <v>5</v>
      </c>
      <c r="H2760" s="5" t="s">
        <v>19</v>
      </c>
      <c r="I2760">
        <v>75560</v>
      </c>
      <c r="J2760" t="s">
        <v>3</v>
      </c>
      <c r="K2760" s="5" t="s">
        <v>18</v>
      </c>
      <c r="L2760">
        <v>39120.49</v>
      </c>
      <c r="M2760" t="str">
        <f t="shared" si="4179"/>
        <v>e</v>
      </c>
      <c r="N2760" t="str">
        <f t="shared" si="4180"/>
        <v>3/2</v>
      </c>
      <c r="O2760">
        <v>75560.75</v>
      </c>
      <c r="P2760" t="str">
        <f t="shared" si="4181"/>
        <v>o</v>
      </c>
      <c r="Q2760" t="str">
        <f t="shared" si="4182"/>
        <v>5/2</v>
      </c>
      <c r="R2760">
        <v>27</v>
      </c>
      <c r="AA2760" s="10">
        <f t="shared" si="4183"/>
        <v>2743.4059999999999</v>
      </c>
      <c r="AB2760" s="3" cm="1">
        <f t="array" ref="AB2760">100000000/Lvac(AA2760)</f>
        <v>36440.26026438766</v>
      </c>
      <c r="AC2760" s="28">
        <f t="shared" si="4184"/>
        <v>3.6451039328484376E-7</v>
      </c>
      <c r="AD2760" s="28">
        <f t="shared" si="4185"/>
        <v>2.7442175021380958E-7</v>
      </c>
      <c r="AE2760" s="21">
        <f t="shared" si="4186"/>
        <v>36440.260095642167</v>
      </c>
      <c r="AF2760" s="10" cm="1">
        <f t="array" ref="AF2760">Lair(100000000/AE2760)</f>
        <v>2743.4060127046873</v>
      </c>
      <c r="AG2760" s="10">
        <f t="shared" si="4187"/>
        <v>1.1641426800187005E-2</v>
      </c>
      <c r="AH2760" s="10" t="b">
        <f t="shared" si="4178"/>
        <v>1</v>
      </c>
      <c r="AI2760" s="10">
        <f t="shared" si="4188"/>
        <v>2743.4060127046873</v>
      </c>
      <c r="AJ2760">
        <v>3.0000000000000001E-3</v>
      </c>
      <c r="AK2760" s="3" cm="1">
        <f t="array" ref="AK2760">100000000/Lvac($AA2760)</f>
        <v>36440.26026438766</v>
      </c>
      <c r="AL2760" s="21">
        <f t="shared" si="4070"/>
        <v>3.984856061658372E-2</v>
      </c>
      <c r="AM2760" s="10" cm="1">
        <f t="array" ref="AM2760">Lvac($AI2760)-$BA2760</f>
        <v>6.7704375351240742E-3</v>
      </c>
      <c r="AN2760" s="10">
        <f t="shared" si="4189"/>
        <v>-8.9735612338699866E-2</v>
      </c>
      <c r="AO2760" s="3">
        <f t="shared" si="4190"/>
        <v>2.2568125117080249</v>
      </c>
      <c r="AP2760" s="3">
        <v>2.2525765892472314</v>
      </c>
      <c r="AS2760" s="3">
        <f t="shared" si="4191"/>
        <v>2.6438765780767426E-4</v>
      </c>
      <c r="AT2760" s="3" cm="1">
        <f t="array" ref="AT2760">AS2760-(100000000/LvacE($A2760)-$E2760)</f>
        <v>-3.5107368603348732E-5</v>
      </c>
      <c r="AU2760" t="s">
        <v>4728</v>
      </c>
      <c r="AV2760" t="s">
        <v>4938</v>
      </c>
      <c r="AW2760" s="3">
        <v>39120.400000000001</v>
      </c>
      <c r="AX2760" s="3">
        <v>75560.75</v>
      </c>
      <c r="AY2760" s="3"/>
      <c r="AZ2760" s="10" cm="1">
        <f t="array" ref="AZ2760">Lair(100000000/($AX2760-$AW2760))</f>
        <v>2743.3992439081767</v>
      </c>
      <c r="BA2760" s="10">
        <f t="shared" si="4192"/>
        <v>2744.2107444083276</v>
      </c>
      <c r="BB2760" s="12">
        <v>11400000</v>
      </c>
      <c r="BC2760" s="3">
        <v>7.0999999999999994E-2</v>
      </c>
      <c r="BD2760" s="12" cm="1">
        <f t="array" ref="BD2760">SfromgA($BB2760,$BA2760,"")</f>
        <v>0.11627613633015063</v>
      </c>
      <c r="BE2760" s="29">
        <f t="shared" si="4193"/>
        <v>622.43877916386975</v>
      </c>
      <c r="BG2760" s="3"/>
      <c r="BH2760" s="3"/>
      <c r="BI2760" s="12">
        <f t="shared" si="4194"/>
        <v>11400000</v>
      </c>
      <c r="BJ2760" s="29">
        <f t="shared" si="4195"/>
        <v>622.43877916386975</v>
      </c>
      <c r="BK2760" s="3">
        <f t="shared" si="4196"/>
        <v>-8.7298027740701567</v>
      </c>
      <c r="BL2760" s="13">
        <f t="shared" si="4197"/>
        <v>1.4988914900262931</v>
      </c>
      <c r="BM2760" s="3">
        <f t="shared" si="4198"/>
        <v>0.40472582825900666</v>
      </c>
      <c r="BN2760" s="13" cm="1">
        <f t="array" ref="BN2760">$C2760*EXP(poly_from_str(100000000/$E2760,BN$4343))</f>
        <v>0.67171062517511892</v>
      </c>
      <c r="BO2760" s="3">
        <f t="shared" si="4199"/>
        <v>0</v>
      </c>
      <c r="BP2760" s="13">
        <f t="shared" si="4200"/>
        <v>0.80265347675917864</v>
      </c>
      <c r="BQ2760" s="13"/>
      <c r="BS2760" s="13"/>
      <c r="BT2760" s="13"/>
      <c r="BU2760" s="13"/>
      <c r="BV2760" s="13"/>
      <c r="BW2760" s="13"/>
      <c r="BX2760" s="13"/>
      <c r="BY2760">
        <v>650</v>
      </c>
      <c r="BZ2760" s="13"/>
    </row>
    <row r="2761" spans="1:78" hidden="1" x14ac:dyDescent="0.25">
      <c r="A2761">
        <v>2742.3119999999999</v>
      </c>
      <c r="B2761" s="2" t="str">
        <f t="shared" si="4177"/>
        <v/>
      </c>
      <c r="C2761">
        <v>7</v>
      </c>
      <c r="E2761">
        <v>36454.800000000003</v>
      </c>
      <c r="F2761">
        <v>27138</v>
      </c>
      <c r="G2761" t="s">
        <v>5</v>
      </c>
      <c r="H2761" s="5" t="s">
        <v>8</v>
      </c>
      <c r="I2761">
        <v>63593</v>
      </c>
      <c r="J2761" t="s">
        <v>3</v>
      </c>
      <c r="K2761" s="5" t="s">
        <v>4</v>
      </c>
      <c r="L2761">
        <v>27138.55</v>
      </c>
      <c r="M2761" t="str">
        <f t="shared" si="4179"/>
        <v>e</v>
      </c>
      <c r="N2761" t="str">
        <f t="shared" si="4180"/>
        <v>7/2</v>
      </c>
      <c r="O2761">
        <v>63593.35</v>
      </c>
      <c r="P2761" t="str">
        <f t="shared" si="4181"/>
        <v>o</v>
      </c>
      <c r="Q2761" t="str">
        <f t="shared" si="4182"/>
        <v>9/2</v>
      </c>
      <c r="R2761">
        <v>27</v>
      </c>
      <c r="AA2761" s="10">
        <f t="shared" si="4183"/>
        <v>2742.3119999999999</v>
      </c>
      <c r="AB2761" s="3" cm="1">
        <f t="array" ref="AB2761">100000000/Lvac(AA2761)</f>
        <v>36454.796727245193</v>
      </c>
      <c r="AC2761" s="28">
        <f t="shared" si="4184"/>
        <v>3.6465580867530758E-7</v>
      </c>
      <c r="AD2761" s="28">
        <f t="shared" si="4185"/>
        <v>2.7431232369281893E-7</v>
      </c>
      <c r="AE2761" s="21">
        <f t="shared" si="4186"/>
        <v>36454.798817287054</v>
      </c>
      <c r="AF2761" s="10" cm="1">
        <f t="array" ref="AF2761">Lair(100000000/AE2761)</f>
        <v>2742.3118427682184</v>
      </c>
      <c r="AG2761" s="10">
        <f t="shared" si="4187"/>
        <v>1.1646726690333776E-2</v>
      </c>
      <c r="AH2761" s="10" t="b">
        <f t="shared" si="4178"/>
        <v>1</v>
      </c>
      <c r="AI2761" s="10">
        <f t="shared" si="4188"/>
        <v>2742.3118427682184</v>
      </c>
      <c r="AJ2761">
        <v>3.0000000000000001E-3</v>
      </c>
      <c r="AK2761" s="3" cm="1">
        <f t="array" ref="AK2761">100000000/Lvac($AA2761)</f>
        <v>36454.796727245193</v>
      </c>
      <c r="AL2761" s="21">
        <f t="shared" si="4070"/>
        <v>3.9880362428562473E-2</v>
      </c>
      <c r="AM2761" s="10" cm="1">
        <f t="array" ref="AM2761">Lvac($AI2761)-$BA2761</f>
        <v>8.8995885107578943E-5</v>
      </c>
      <c r="AN2761" s="10">
        <f t="shared" si="4189"/>
        <v>-3.2727548095863312E-3</v>
      </c>
      <c r="AO2761" s="3">
        <f t="shared" si="4190"/>
        <v>2.9665295035859646E-2</v>
      </c>
      <c r="AP2761" s="3">
        <v>8.2088593444495928E-2</v>
      </c>
      <c r="AS2761" s="3">
        <f t="shared" si="4191"/>
        <v>-3.2727548095863312E-3</v>
      </c>
      <c r="AT2761" s="3" cm="1">
        <f t="array" ref="AT2761">AS2761-(100000000/LvacE($A2761)-$E2761)</f>
        <v>-3.4970180422533303E-5</v>
      </c>
      <c r="AU2761" t="s">
        <v>4718</v>
      </c>
      <c r="AV2761" t="s">
        <v>4835</v>
      </c>
      <c r="AW2761" s="3">
        <v>27138.55</v>
      </c>
      <c r="AX2761" s="3">
        <v>63593.35</v>
      </c>
      <c r="AY2761" s="3"/>
      <c r="AZ2761" s="10" cm="1">
        <f t="array" ref="AZ2761">Lair(100000000/($AX2761-$AW2761))</f>
        <v>2742.3117537939011</v>
      </c>
      <c r="BA2761" s="10">
        <f t="shared" si="4192"/>
        <v>2743.1229906624089</v>
      </c>
      <c r="BB2761" s="12">
        <v>17800000</v>
      </c>
      <c r="BC2761" s="3">
        <v>0.14899999999999999</v>
      </c>
      <c r="BD2761" s="12" cm="1">
        <f t="array" ref="BD2761">SfromgA($BB2761,$BA2761,"")</f>
        <v>0.18133815903977316</v>
      </c>
      <c r="BE2761" s="29">
        <f t="shared" si="4193"/>
        <v>574.2480618617551</v>
      </c>
      <c r="BG2761" s="3"/>
      <c r="BH2761" s="3"/>
      <c r="BI2761" s="12">
        <f t="shared" si="4194"/>
        <v>17800000</v>
      </c>
      <c r="BJ2761" s="29">
        <f t="shared" si="4195"/>
        <v>574.2480618617551</v>
      </c>
      <c r="BK2761" s="3">
        <f t="shared" si="4196"/>
        <v>-7.2128800047392048</v>
      </c>
      <c r="BL2761" s="13">
        <f t="shared" si="4197"/>
        <v>5.812392556486297</v>
      </c>
      <c r="BM2761" s="3">
        <f t="shared" si="4198"/>
        <v>-0.18591786321826989</v>
      </c>
      <c r="BN2761" s="13" cm="1">
        <f t="array" ref="BN2761">$C2761*EXP(poly_from_str(100000000/$E2761,BN$4343))</f>
        <v>4.7825634175568652</v>
      </c>
      <c r="BO2761" s="3">
        <f t="shared" si="4199"/>
        <v>1.9459101490553132</v>
      </c>
      <c r="BP2761" s="13">
        <f t="shared" si="4200"/>
        <v>0.1950156032567015</v>
      </c>
      <c r="BQ2761" s="13"/>
      <c r="BS2761" s="13"/>
      <c r="BT2761" s="13"/>
      <c r="BU2761" s="13"/>
      <c r="BV2761" s="13"/>
      <c r="BW2761" s="13"/>
      <c r="BX2761" s="13"/>
      <c r="BY2761">
        <v>4632</v>
      </c>
      <c r="BZ2761" s="13"/>
    </row>
    <row r="2762" spans="1:78" hidden="1" x14ac:dyDescent="0.25">
      <c r="A2762">
        <v>2741.6619999999998</v>
      </c>
      <c r="B2762" s="2" t="str">
        <f t="shared" si="4177"/>
        <v/>
      </c>
      <c r="C2762">
        <v>4</v>
      </c>
      <c r="E2762">
        <v>36463.440000000002</v>
      </c>
      <c r="F2762">
        <v>26095</v>
      </c>
      <c r="G2762" t="s">
        <v>5</v>
      </c>
      <c r="H2762" s="5" t="s">
        <v>16</v>
      </c>
      <c r="I2762">
        <v>62558</v>
      </c>
      <c r="J2762" t="s">
        <v>3</v>
      </c>
      <c r="K2762" s="5" t="s">
        <v>16</v>
      </c>
      <c r="L2762">
        <v>26095.23</v>
      </c>
      <c r="M2762" t="str">
        <f t="shared" si="4179"/>
        <v>e</v>
      </c>
      <c r="N2762" t="str">
        <f t="shared" si="4180"/>
        <v>11/2</v>
      </c>
      <c r="O2762">
        <v>62558.67</v>
      </c>
      <c r="P2762" t="str">
        <f t="shared" si="4181"/>
        <v>o</v>
      </c>
      <c r="Q2762" t="str">
        <f t="shared" si="4182"/>
        <v>11/2</v>
      </c>
      <c r="R2762">
        <v>27</v>
      </c>
      <c r="AA2762" s="10">
        <f t="shared" si="4183"/>
        <v>2741.6619999999998</v>
      </c>
      <c r="AB2762" s="3" cm="1">
        <f t="array" ref="AB2762">100000000/Lvac(AA2762)</f>
        <v>36463.439058771073</v>
      </c>
      <c r="AC2762" s="28">
        <f t="shared" si="4184"/>
        <v>3.6474226217527909E-7</v>
      </c>
      <c r="AD2762" s="28">
        <f t="shared" si="4185"/>
        <v>2.7424730793719678E-7</v>
      </c>
      <c r="AE2762" s="21">
        <f t="shared" si="4186"/>
        <v>36463.439660063254</v>
      </c>
      <c r="AF2762" s="10" cm="1">
        <f t="array" ref="AF2762">Lair(100000000/AE2762)</f>
        <v>2741.6619547868213</v>
      </c>
      <c r="AG2762" s="10">
        <f t="shared" si="4187"/>
        <v>1.1649878624493296E-2</v>
      </c>
      <c r="AH2762" s="10" t="b">
        <f t="shared" si="4178"/>
        <v>1</v>
      </c>
      <c r="AI2762" s="10">
        <f t="shared" si="4188"/>
        <v>2741.6619547868213</v>
      </c>
      <c r="AJ2762">
        <v>3.0000000000000001E-3</v>
      </c>
      <c r="AK2762" s="3" cm="1">
        <f t="array" ref="AK2762">100000000/Lvac($AA2762)</f>
        <v>36463.439058771073</v>
      </c>
      <c r="AL2762" s="21">
        <f t="shared" si="4070"/>
        <v>3.9899272404944945E-2</v>
      </c>
      <c r="AM2762" s="10" cm="1">
        <f t="array" ref="AM2762">Lvac($AI2762)-$BA2762</f>
        <v>2.5567180728103267E-5</v>
      </c>
      <c r="AN2762" s="10">
        <f t="shared" si="4189"/>
        <v>-9.4122892915038392E-4</v>
      </c>
      <c r="AO2762" s="3">
        <f t="shared" si="4190"/>
        <v>8.5223935760344229E-3</v>
      </c>
      <c r="AP2762" s="3">
        <v>2.3597106064698892E-2</v>
      </c>
      <c r="AS2762" s="3">
        <f t="shared" si="4191"/>
        <v>-9.4122892915038392E-4</v>
      </c>
      <c r="AT2762" s="3" cm="1">
        <f t="array" ref="AT2762">AS2762-(100000000/LvacE($A2762)-$E2762)</f>
        <v>-3.4888347727246583E-5</v>
      </c>
      <c r="AU2762" t="s">
        <v>4733</v>
      </c>
      <c r="AV2762" t="s">
        <v>4816</v>
      </c>
      <c r="AW2762" s="3">
        <v>26095.23</v>
      </c>
      <c r="AX2762" s="3">
        <v>62558.67</v>
      </c>
      <c r="AY2762" s="3"/>
      <c r="AZ2762" s="10" cm="1">
        <f t="array" ref="AZ2762">Lair(100000000/($AX2762-$AW2762))</f>
        <v>2741.661929225836</v>
      </c>
      <c r="BA2762" s="10">
        <f t="shared" si="4192"/>
        <v>2742.4730085806495</v>
      </c>
      <c r="BB2762" s="12">
        <v>1540000</v>
      </c>
      <c r="BC2762" s="3">
        <v>3.0000000000000001E-3</v>
      </c>
      <c r="BD2762" s="12" cm="1">
        <f t="array" ref="BD2762">SfromgA($BB2762,$BA2762,"")</f>
        <v>1.5677657287550151E-2</v>
      </c>
      <c r="BE2762" s="29">
        <f t="shared" si="4193"/>
        <v>807.61560700401469</v>
      </c>
      <c r="BG2762" s="3"/>
      <c r="BH2762" s="3"/>
      <c r="BI2762" s="12">
        <f t="shared" si="4194"/>
        <v>1540000</v>
      </c>
      <c r="BJ2762" s="29">
        <f t="shared" si="4195"/>
        <v>807.61560700401469</v>
      </c>
      <c r="BK2762" s="3">
        <f t="shared" si="4196"/>
        <v>-5.3152819971572347</v>
      </c>
      <c r="BL2762" s="13">
        <f t="shared" si="4197"/>
        <v>0.54412752889933425</v>
      </c>
      <c r="BM2762" s="3">
        <f t="shared" si="4198"/>
        <v>-1.9948659925962877</v>
      </c>
      <c r="BN2762" s="13" cm="1">
        <f t="array" ref="BN2762">$C2762*EXP(poly_from_str(100000000/$E2762,BN$4343))</f>
        <v>2.7604552921123067</v>
      </c>
      <c r="BO2762" s="3">
        <f t="shared" si="4199"/>
        <v>1.3862943611198906</v>
      </c>
      <c r="BP2762" s="13">
        <f>LN(BL2762/BN2762)</f>
        <v>-1.6239672585111571</v>
      </c>
      <c r="BQ2762" s="13"/>
      <c r="BS2762" s="13"/>
      <c r="BT2762" s="13"/>
      <c r="BU2762" s="13"/>
      <c r="BV2762" s="13"/>
      <c r="BW2762" s="13"/>
      <c r="BX2762" s="13"/>
      <c r="BY2762">
        <v>2675</v>
      </c>
      <c r="BZ2762" s="13"/>
    </row>
    <row r="2763" spans="1:78" hidden="1" x14ac:dyDescent="0.25">
      <c r="A2763">
        <v>2741.2620000000002</v>
      </c>
      <c r="B2763" s="2" t="str">
        <f t="shared" si="4177"/>
        <v/>
      </c>
      <c r="C2763">
        <v>1</v>
      </c>
      <c r="D2763" t="s">
        <v>14</v>
      </c>
      <c r="E2763">
        <v>36468.76</v>
      </c>
      <c r="F2763">
        <v>66148</v>
      </c>
      <c r="G2763" t="s">
        <v>3</v>
      </c>
      <c r="H2763" s="5" t="s">
        <v>15</v>
      </c>
      <c r="I2763">
        <v>102617</v>
      </c>
      <c r="J2763" t="s">
        <v>5</v>
      </c>
      <c r="K2763" s="5" t="s">
        <v>16</v>
      </c>
      <c r="L2763">
        <v>66148.399999999994</v>
      </c>
      <c r="M2763" t="str">
        <f t="shared" si="4179"/>
        <v>o</v>
      </c>
      <c r="N2763" t="str">
        <f t="shared" si="4180"/>
        <v>13/2</v>
      </c>
      <c r="O2763">
        <v>102617.24</v>
      </c>
      <c r="P2763" t="str">
        <f t="shared" si="4181"/>
        <v>e</v>
      </c>
      <c r="Q2763" t="str">
        <f t="shared" si="4182"/>
        <v>11/2</v>
      </c>
      <c r="R2763">
        <v>27</v>
      </c>
      <c r="AA2763" s="10">
        <f t="shared" si="4183"/>
        <v>2741.2620000000002</v>
      </c>
      <c r="AB2763" s="3" cm="1">
        <f t="array" ref="AB2763">100000000/Lvac(AA2763)</f>
        <v>36468.759453552986</v>
      </c>
      <c r="AC2763" s="28">
        <f t="shared" si="4184"/>
        <v>3.6479548470740847E-7</v>
      </c>
      <c r="AD2763" s="28">
        <f t="shared" si="4185"/>
        <v>2.7420729824210527E-7</v>
      </c>
      <c r="AE2763" s="21">
        <f t="shared" si="4186"/>
        <v>36468.759802717315</v>
      </c>
      <c r="AF2763" s="10" cm="1">
        <f t="array" ref="AF2763">Lair(100000000/AE2763)</f>
        <v>2741.2619737528212</v>
      </c>
      <c r="AG2763" s="10">
        <f t="shared" si="4187"/>
        <v>1.1651819390768373E-2</v>
      </c>
      <c r="AH2763" s="10" t="b">
        <f t="shared" si="4178"/>
        <v>1</v>
      </c>
      <c r="AI2763" s="10">
        <f t="shared" si="4188"/>
        <v>2741.2619737528212</v>
      </c>
      <c r="AJ2763">
        <v>7.0000000000000001E-3</v>
      </c>
      <c r="AK2763" s="3" cm="1">
        <f t="array" ref="AK2763">100000000/Lvac($AA2763)</f>
        <v>36468.759453552986</v>
      </c>
      <c r="AL2763" s="21">
        <f t="shared" si="4070"/>
        <v>9.3125472362419873E-2</v>
      </c>
      <c r="AM2763" s="10" cm="1">
        <f t="array" ref="AM2763">Lvac($AI2763)-$BA2763</f>
        <v>6.0299916322037461E-3</v>
      </c>
      <c r="AN2763" s="10">
        <f t="shared" si="4189"/>
        <v>-8.0546447024971712E-2</v>
      </c>
      <c r="AO2763" s="3">
        <f t="shared" si="4190"/>
        <v>0.86142737602910657</v>
      </c>
      <c r="AP2763" s="3">
        <v>0.86517788187328337</v>
      </c>
      <c r="AS2763" s="3">
        <f t="shared" si="4191"/>
        <v>-5.4644701594952494E-4</v>
      </c>
      <c r="AT2763" s="3" cm="1">
        <f t="array" ref="AT2763">AS2763-(100000000/LvacE($A2763)-$E2763)</f>
        <v>-3.4837881685234606E-5</v>
      </c>
      <c r="AU2763" t="s">
        <v>4689</v>
      </c>
      <c r="AV2763" t="s">
        <v>4840</v>
      </c>
      <c r="AW2763" s="3">
        <v>66148.399999999994</v>
      </c>
      <c r="AX2763" s="3">
        <v>102617.24</v>
      </c>
      <c r="AY2763" s="3"/>
      <c r="AZ2763" s="10" cm="1">
        <f t="array" ref="AZ2763">Lair(100000000/($AX2763-$AW2763))</f>
        <v>2741.2559452223281</v>
      </c>
      <c r="BA2763" s="10">
        <f t="shared" si="4192"/>
        <v>2742.0669261758799</v>
      </c>
      <c r="BN2763" s="13" cm="1">
        <f t="array" ref="BN2763">$C2763*EXP(poly_from_str(100000000/$E2763,BN$4343))</f>
        <v>0.6943747796202786</v>
      </c>
      <c r="BO2763" s="13"/>
      <c r="BY2763">
        <v>673</v>
      </c>
    </row>
    <row r="2764" spans="1:78" hidden="1" x14ac:dyDescent="0.25">
      <c r="A2764">
        <v>2738.596</v>
      </c>
      <c r="B2764" s="2" t="str">
        <f t="shared" si="4177"/>
        <v/>
      </c>
      <c r="C2764">
        <v>6</v>
      </c>
      <c r="E2764">
        <v>36504.26</v>
      </c>
      <c r="F2764">
        <v>63816</v>
      </c>
      <c r="G2764" t="s">
        <v>3</v>
      </c>
      <c r="H2764" s="5" t="s">
        <v>16</v>
      </c>
      <c r="I2764">
        <v>100321</v>
      </c>
      <c r="J2764" t="s">
        <v>5</v>
      </c>
      <c r="K2764" s="5" t="s">
        <v>4</v>
      </c>
      <c r="L2764">
        <v>63816.91</v>
      </c>
      <c r="M2764" t="str">
        <f t="shared" si="4179"/>
        <v>o</v>
      </c>
      <c r="N2764" t="str">
        <f t="shared" si="4180"/>
        <v>11/2</v>
      </c>
      <c r="O2764">
        <v>100321.12</v>
      </c>
      <c r="P2764" t="str">
        <f t="shared" si="4181"/>
        <v>e</v>
      </c>
      <c r="Q2764" t="str">
        <f t="shared" si="4182"/>
        <v>9/2</v>
      </c>
      <c r="R2764">
        <v>27</v>
      </c>
      <c r="AA2764" s="10">
        <f t="shared" si="4183"/>
        <v>2738.596</v>
      </c>
      <c r="AB2764" s="3" cm="1">
        <f t="array" ref="AB2764">100000000/Lvac(AA2764)</f>
        <v>36504.259580682236</v>
      </c>
      <c r="AC2764" s="28">
        <f t="shared" si="4184"/>
        <v>3.6515061002060911E-7</v>
      </c>
      <c r="AD2764" s="28">
        <f t="shared" si="4185"/>
        <v>2.7394063363750352E-7</v>
      </c>
      <c r="AE2764" s="21">
        <f t="shared" si="4186"/>
        <v>36504.259848990812</v>
      </c>
      <c r="AF2764" s="10" cm="1">
        <f t="array" ref="AF2764">Lair(100000000/AE2764)</f>
        <v>2738.5959798700706</v>
      </c>
      <c r="AG2764" s="10">
        <f t="shared" si="4187"/>
        <v>1.1664776327118391E-2</v>
      </c>
      <c r="AH2764" s="10" t="b">
        <f t="shared" si="4178"/>
        <v>1</v>
      </c>
      <c r="AI2764" s="10">
        <f t="shared" si="4188"/>
        <v>2738.5959798700706</v>
      </c>
      <c r="AJ2764">
        <v>3.0000000000000001E-3</v>
      </c>
      <c r="AK2764" s="3" cm="1">
        <f t="array" ref="AK2764">100000000/Lvac($AA2764)</f>
        <v>36504.259580682236</v>
      </c>
      <c r="AL2764" s="21">
        <f t="shared" si="4070"/>
        <v>3.9988658256645222E-2</v>
      </c>
      <c r="AM2764" s="10" cm="1">
        <f t="array" ref="AM2764">Lvac($AI2764)-$BA2764</f>
        <v>-3.7408463381325419E-3</v>
      </c>
      <c r="AN2764" s="10">
        <f t="shared" si="4189"/>
        <v>4.9580682243686169E-2</v>
      </c>
      <c r="AO2764" s="3">
        <f t="shared" si="4190"/>
        <v>-1.246948779377514</v>
      </c>
      <c r="AP2764" s="3">
        <v>-1.2402371771713661</v>
      </c>
      <c r="AS2764" s="3">
        <f t="shared" si="4191"/>
        <v>-4.1931776650017127E-4</v>
      </c>
      <c r="AT2764" s="3" cm="1">
        <f t="array" ref="AT2764">AS2764-(100000000/LvacE($A2764)-$E2764)</f>
        <v>-3.4499287721700966E-5</v>
      </c>
      <c r="AU2764" t="s">
        <v>4923</v>
      </c>
      <c r="AV2764" t="s">
        <v>4836</v>
      </c>
      <c r="AW2764" s="3">
        <v>63816.91</v>
      </c>
      <c r="AX2764" s="3">
        <v>100321.12</v>
      </c>
      <c r="AY2764" s="3"/>
      <c r="AZ2764" s="10" cm="1">
        <f t="array" ref="AZ2764">Lair(100000000/($AX2764-$AW2764))</f>
        <v>2738.5997198102777</v>
      </c>
      <c r="BA2764" s="10">
        <f t="shared" si="4192"/>
        <v>2739.4100570865667</v>
      </c>
      <c r="BB2764" s="12">
        <v>197000000</v>
      </c>
      <c r="BC2764" s="3">
        <v>0.16900000000000001</v>
      </c>
      <c r="BD2764" s="12" cm="1">
        <f t="array" ref="BD2764">SfromgA($BB2764,$BA2764,"")</f>
        <v>1.9988063642480973</v>
      </c>
      <c r="BE2764" s="29">
        <f>(10^MAX(0.05, -0.312925054856973*((LN($BD2764))^(1/3)) + 0.454808404431693)-1)*100</f>
        <v>50.643426627810982</v>
      </c>
      <c r="BG2764" s="3"/>
      <c r="BH2764" s="3"/>
      <c r="BI2764" s="12">
        <f>IF($BB2764="",$BF2764,$BB2764)</f>
        <v>197000000</v>
      </c>
      <c r="BJ2764" s="29">
        <f>IF($BB2764="",$BH2764,$BE2764)</f>
        <v>50.643426627810982</v>
      </c>
      <c r="BK2764" s="3">
        <f>LN(BN2764*100000000/($AX2764-$AW2764)/$BI2764)</f>
        <v>-9.7155819562739758</v>
      </c>
      <c r="BL2764" s="13">
        <f>EXP(BK$4341*$AX2764+BK$4342)*$BI2764/(100000000/($AX2764-$AW2764))</f>
        <v>3.9541687153312304</v>
      </c>
      <c r="BM2764" s="3">
        <f t="shared" ref="BM2764" si="4201">LN(BL2764/$C2764)</f>
        <v>-0.41698907585751782</v>
      </c>
      <c r="BN2764" s="13" cm="1">
        <f t="array" ref="BN2764">$C2764*EXP(poly_from_str(100000000/$E2764,BN$4343))</f>
        <v>4.3389590185321074</v>
      </c>
      <c r="BO2764" s="3">
        <f>LN($C2764)</f>
        <v>1.791759469228055</v>
      </c>
      <c r="BP2764" s="13">
        <f>LN(BL2764/BN2764)</f>
        <v>-9.2864068490288887E-2</v>
      </c>
      <c r="BQ2764" s="13"/>
      <c r="BS2764" s="13"/>
      <c r="BT2764" s="13"/>
      <c r="BU2764" s="13"/>
      <c r="BV2764" s="13"/>
      <c r="BW2764" s="13"/>
      <c r="BX2764" s="13"/>
      <c r="BY2764">
        <v>4214</v>
      </c>
      <c r="BZ2764" s="13"/>
    </row>
    <row r="2765" spans="1:78" hidden="1" x14ac:dyDescent="0.25">
      <c r="A2765">
        <v>2736.1370000000002</v>
      </c>
      <c r="B2765" s="2" t="str">
        <f t="shared" si="4177"/>
        <v/>
      </c>
      <c r="C2765">
        <v>1</v>
      </c>
      <c r="D2765" t="s">
        <v>14</v>
      </c>
      <c r="E2765">
        <v>36537.06</v>
      </c>
      <c r="R2765">
        <v>27</v>
      </c>
      <c r="S2765" t="s">
        <v>22</v>
      </c>
      <c r="AA2765" s="10">
        <f t="shared" si="4183"/>
        <v>2736.1370000000002</v>
      </c>
      <c r="AB2765" s="3" cm="1">
        <f t="array" ref="AB2765">100000000/Lvac(AA2765)</f>
        <v>36537.064646940882</v>
      </c>
      <c r="AC2765" s="28">
        <f t="shared" si="4184"/>
        <v>3.6547877536833865E-7</v>
      </c>
      <c r="AD2765" s="28">
        <f t="shared" si="4185"/>
        <v>2.7369467406947986E-7</v>
      </c>
      <c r="AE2765" s="21">
        <f t="shared" si="4186"/>
        <v>36537.061669660339</v>
      </c>
      <c r="AF2765" s="10" cm="1">
        <f t="array" ref="AF2765">Lair(100000000/AE2765)</f>
        <v>2736.1372229704507</v>
      </c>
      <c r="AG2765" s="10">
        <f t="shared" si="4187"/>
        <v>1.1676760821358887E-2</v>
      </c>
      <c r="AH2765" s="10" t="b">
        <f t="shared" si="4178"/>
        <v>1</v>
      </c>
      <c r="AI2765" s="10">
        <f t="shared" ref="AI2765:AI2816" si="4202">$AA2765</f>
        <v>2736.1370000000002</v>
      </c>
      <c r="AJ2765">
        <v>7.0000000000000001E-3</v>
      </c>
      <c r="AK2765" s="3" cm="1">
        <f t="array" ref="AK2765">100000000/Lvac($AA2765)</f>
        <v>36537.064646940882</v>
      </c>
      <c r="AL2765" s="21">
        <f t="shared" si="4070"/>
        <v>9.3474651499024411E-2</v>
      </c>
      <c r="AM2765" s="21"/>
      <c r="AN2765" s="21"/>
      <c r="AO2765" s="21"/>
      <c r="AP2765" s="21"/>
      <c r="AS2765" s="3">
        <f t="shared" si="4191"/>
        <v>4.6469408844131976E-3</v>
      </c>
      <c r="AT2765" s="3" cm="1">
        <f t="array" ref="AT2765">AS2765-(100000000/LvacE($A2765)-$E2765)</f>
        <v>-3.4183525713160634E-5</v>
      </c>
      <c r="BB2765"/>
      <c r="BC2765"/>
      <c r="BD2765"/>
      <c r="BE2765"/>
      <c r="BF2765"/>
      <c r="BG2765"/>
      <c r="BH2765"/>
      <c r="BI2765"/>
      <c r="BJ2765"/>
      <c r="BN2765" s="13" cm="1">
        <f t="array" ref="BN2765">$C2765*EXP(poly_from_str(100000000/$E2765,BN$4343))</f>
        <v>0.75029175132537029</v>
      </c>
      <c r="BO2765" s="13"/>
      <c r="BY2765">
        <v>730</v>
      </c>
    </row>
    <row r="2766" spans="1:78" hidden="1" x14ac:dyDescent="0.25">
      <c r="A2766">
        <v>2735.652</v>
      </c>
      <c r="B2766" s="2" t="str">
        <f t="shared" si="4177"/>
        <v/>
      </c>
      <c r="C2766">
        <v>2</v>
      </c>
      <c r="E2766">
        <v>36543.54</v>
      </c>
      <c r="F2766">
        <v>30505</v>
      </c>
      <c r="G2766" t="s">
        <v>5</v>
      </c>
      <c r="H2766" s="5" t="s">
        <v>16</v>
      </c>
      <c r="I2766">
        <v>67049</v>
      </c>
      <c r="J2766" t="s">
        <v>3</v>
      </c>
      <c r="K2766" s="5" t="s">
        <v>4</v>
      </c>
      <c r="L2766">
        <v>30505.72</v>
      </c>
      <c r="M2766" t="str">
        <f t="shared" ref="M2766:M2768" si="4203">$G2766&amp;""</f>
        <v>e</v>
      </c>
      <c r="N2766" t="str">
        <f t="shared" ref="N2766:N2768" si="4204">$H2766&amp;""</f>
        <v>11/2</v>
      </c>
      <c r="O2766">
        <v>67049.179999999993</v>
      </c>
      <c r="P2766" t="str">
        <f t="shared" ref="P2766:P2768" si="4205">$J2766&amp;""</f>
        <v>o</v>
      </c>
      <c r="Q2766" t="str">
        <f t="shared" ref="Q2766:Q2768" si="4206">$K2766&amp;""</f>
        <v>9/2</v>
      </c>
      <c r="R2766">
        <v>27</v>
      </c>
      <c r="AA2766" s="10">
        <f t="shared" si="4183"/>
        <v>2735.652</v>
      </c>
      <c r="AB2766" s="3" cm="1">
        <f t="array" ref="AB2766">100000000/Lvac(AA2766)</f>
        <v>36543.541905036371</v>
      </c>
      <c r="AC2766" s="28">
        <f t="shared" si="4184"/>
        <v>3.6554357060035415E-7</v>
      </c>
      <c r="AD2766" s="28">
        <f t="shared" si="4185"/>
        <v>2.7364616232291968E-7</v>
      </c>
      <c r="AE2766" s="21">
        <f t="shared" si="4186"/>
        <v>36543.540684174572</v>
      </c>
      <c r="AF2766" s="10" cm="1">
        <f t="array" ref="AF2766">Lair(100000000/AE2766)</f>
        <v>2735.6520913987115</v>
      </c>
      <c r="AG2766" s="10">
        <f t="shared" si="4187"/>
        <v>1.167912839517533E-2</v>
      </c>
      <c r="AH2766" s="10" t="b">
        <f t="shared" si="4178"/>
        <v>1</v>
      </c>
      <c r="AI2766" s="10">
        <f t="shared" ref="AI2766:AI2768" si="4207">$AF2766</f>
        <v>2735.6520913987115</v>
      </c>
      <c r="AJ2766">
        <v>3.0000000000000001E-3</v>
      </c>
      <c r="AK2766" s="3" cm="1">
        <f t="array" ref="AK2766">100000000/Lvac($AA2766)</f>
        <v>36543.541905036371</v>
      </c>
      <c r="AL2766" s="21">
        <f t="shared" si="4070"/>
        <v>4.0074769032145484E-2</v>
      </c>
      <c r="AM2766" s="10" cm="1">
        <f t="array" ref="AM2766">Lvac($AI2766)-$BA2766</f>
        <v>-6.0418240286708169E-3</v>
      </c>
      <c r="AN2766" s="10">
        <f t="shared" ref="AN2766:AN2768" si="4208">$AK2766-($AX2766-$AW2766)</f>
        <v>8.1905036378884688E-2</v>
      </c>
      <c r="AO2766" s="3">
        <f t="shared" ref="AO2766:AO2768" si="4209">AM2766/AJ2766</f>
        <v>-2.0139413428902722</v>
      </c>
      <c r="AP2766" s="3">
        <v>-2.0444149586182903</v>
      </c>
      <c r="AS2766" s="3">
        <f t="shared" si="4191"/>
        <v>1.9050363698625006E-3</v>
      </c>
      <c r="AT2766" s="3" cm="1">
        <f t="array" ref="AT2766">AS2766-(100000000/LvacE($A2766)-$E2766)</f>
        <v>-3.4120857890229672E-5</v>
      </c>
      <c r="AU2766" t="s">
        <v>4701</v>
      </c>
      <c r="AV2766" t="s">
        <v>4857</v>
      </c>
      <c r="AW2766" s="3">
        <v>30505.72</v>
      </c>
      <c r="AX2766" s="3">
        <v>67049.179999999993</v>
      </c>
      <c r="AY2766" s="3"/>
      <c r="AZ2766" s="10" cm="1">
        <f t="array" ref="AZ2766">Lair(100000000/($AX2766-$AW2766))</f>
        <v>2735.6581317598288</v>
      </c>
      <c r="BA2766" s="10">
        <f t="shared" ref="BA2766:BA2768" si="4210">100000000/($AX2766-$AW2766)</f>
        <v>2736.4677564740728</v>
      </c>
      <c r="BB2766" s="12">
        <v>16500000</v>
      </c>
      <c r="BC2766" s="3">
        <v>1.2999999999999999E-2</v>
      </c>
      <c r="BD2766" s="12" cm="1">
        <f t="array" ref="BD2766">SfromgA($BB2766,$BA2766,"")</f>
        <v>0.16687385925829304</v>
      </c>
      <c r="BE2766" s="29">
        <f t="shared" ref="BE2766:BE2768" si="4211">(10^MAX(0.05, -0.312925054856973*((LN($BD2766))^(1/3)) + 0.454808404431693)-1)*100</f>
        <v>583.58644098217133</v>
      </c>
      <c r="BG2766" s="3"/>
      <c r="BH2766" s="3"/>
      <c r="BI2766" s="12">
        <f t="shared" ref="BI2766:BI2768" si="4212">IF($BB2766="",$BF2766,$BB2766)</f>
        <v>16500000</v>
      </c>
      <c r="BJ2766" s="29">
        <f t="shared" ref="BJ2766:BJ2768" si="4213">IF($BB2766="",$BH2766,$BE2766)</f>
        <v>583.58644098217133</v>
      </c>
      <c r="BK2766" s="3">
        <f t="shared" ref="BK2766:BK2768" si="4214">LN(BN2766*100000000/($AX2766-$AW2766)/$BI2766)</f>
        <v>-8.2913955780927413</v>
      </c>
      <c r="BL2766" s="13">
        <f>EXP(BK$4341*$AX2766+BK$4342)*$BI2766/(100000000/($AX2766-$AW2766))</f>
        <v>4.1537386731765791</v>
      </c>
      <c r="BM2766" s="3">
        <f t="shared" ref="BM2766:BM2768" si="4215">LN(BL2766/$C2766)</f>
        <v>0.73086163323202058</v>
      </c>
      <c r="BN2766" s="13" cm="1">
        <f t="array" ref="BN2766">$C2766*EXP(poly_from_str(100000000/$E2766,BN$4343))</f>
        <v>1.5114238189753668</v>
      </c>
      <c r="BO2766" s="3">
        <f t="shared" ref="BO2766:BO2768" si="4216">LN($C2766)</f>
        <v>0.69314718055994529</v>
      </c>
      <c r="BP2766" s="13">
        <f t="shared" ref="BP2766:BP2767" si="4217">LN(BL2766/BN2766)</f>
        <v>1.0109566807672898</v>
      </c>
      <c r="BQ2766" s="13"/>
      <c r="BS2766" s="13"/>
      <c r="BT2766" s="13"/>
      <c r="BU2766" s="13"/>
      <c r="BV2766" s="13"/>
      <c r="BW2766" s="13"/>
      <c r="BX2766" s="13"/>
      <c r="BY2766">
        <v>1471</v>
      </c>
      <c r="BZ2766" s="13"/>
    </row>
    <row r="2767" spans="1:78" hidden="1" x14ac:dyDescent="0.25">
      <c r="A2767">
        <v>2735.402</v>
      </c>
      <c r="B2767" s="2" t="str">
        <f t="shared" si="4177"/>
        <v/>
      </c>
      <c r="C2767">
        <v>8</v>
      </c>
      <c r="E2767">
        <v>36546.879999999997</v>
      </c>
      <c r="F2767">
        <v>21611</v>
      </c>
      <c r="G2767" t="s">
        <v>5</v>
      </c>
      <c r="H2767" s="5" t="s">
        <v>18</v>
      </c>
      <c r="I2767">
        <v>58158</v>
      </c>
      <c r="J2767" t="s">
        <v>3</v>
      </c>
      <c r="K2767" s="5" t="s">
        <v>8</v>
      </c>
      <c r="L2767">
        <v>21611.19</v>
      </c>
      <c r="M2767" t="str">
        <f t="shared" si="4203"/>
        <v>e</v>
      </c>
      <c r="N2767" t="str">
        <f t="shared" si="4204"/>
        <v>5/2</v>
      </c>
      <c r="O2767">
        <v>58158.080000000002</v>
      </c>
      <c r="P2767" t="str">
        <f t="shared" si="4205"/>
        <v>o</v>
      </c>
      <c r="Q2767" t="str">
        <f t="shared" si="4206"/>
        <v>7/2</v>
      </c>
      <c r="R2767">
        <v>27</v>
      </c>
      <c r="AA2767" s="10">
        <f t="shared" si="4183"/>
        <v>2735.402</v>
      </c>
      <c r="AB2767" s="3" cm="1">
        <f t="array" ref="AB2767">100000000/Lvac(AA2767)</f>
        <v>36546.881594911523</v>
      </c>
      <c r="AC2767" s="28">
        <f t="shared" si="4184"/>
        <v>3.6557697917892874E-7</v>
      </c>
      <c r="AD2767" s="28">
        <f t="shared" si="4185"/>
        <v>2.7362115626829064E-7</v>
      </c>
      <c r="AE2767" s="21">
        <f t="shared" si="4186"/>
        <v>36546.880572662179</v>
      </c>
      <c r="AF2767" s="10" cm="1">
        <f t="array" ref="AF2767">Lair(100000000/AE2767)</f>
        <v>2735.4020765157838</v>
      </c>
      <c r="AG2767" s="10">
        <f t="shared" si="4187"/>
        <v>1.1680349285938873E-2</v>
      </c>
      <c r="AH2767" s="10" t="b">
        <f t="shared" si="4178"/>
        <v>1</v>
      </c>
      <c r="AI2767" s="10">
        <f t="shared" si="4207"/>
        <v>2735.4020765157838</v>
      </c>
      <c r="AJ2767">
        <v>3.0000000000000001E-3</v>
      </c>
      <c r="AK2767" s="3" cm="1">
        <f t="array" ref="AK2767">100000000/Lvac($AA2767)</f>
        <v>36546.881594911523</v>
      </c>
      <c r="AL2767" s="21">
        <f t="shared" si="4070"/>
        <v>4.0082094594440489E-2</v>
      </c>
      <c r="AM2767" s="10" cm="1">
        <f t="array" ref="AM2767">Lvac($AI2767)-$BA2767</f>
        <v>7.0581084901277791E-4</v>
      </c>
      <c r="AN2767" s="10">
        <f t="shared" si="4208"/>
        <v>-8.4050884761381894E-3</v>
      </c>
      <c r="AO2767" s="3">
        <f t="shared" si="4209"/>
        <v>0.23527028300425928</v>
      </c>
      <c r="AP2767" s="3">
        <v>0.20975884475168036</v>
      </c>
      <c r="AS2767" s="3">
        <f t="shared" si="4191"/>
        <v>1.5949115258990787E-3</v>
      </c>
      <c r="AT2767" s="3" cm="1">
        <f t="array" ref="AT2767">AS2767-(100000000/LvacE($A2767)-$E2767)</f>
        <v>-3.4088501706719398E-5</v>
      </c>
      <c r="AU2767" t="s">
        <v>4791</v>
      </c>
      <c r="AV2767" t="s">
        <v>4897</v>
      </c>
      <c r="AW2767" s="3">
        <v>21611.19</v>
      </c>
      <c r="AX2767" s="3">
        <v>58158.080000000002</v>
      </c>
      <c r="AY2767" s="3"/>
      <c r="AZ2767" s="10" cm="1">
        <f t="array" ref="AZ2767">Lair(100000000/($AX2767-$AW2767))</f>
        <v>2735.4013708758275</v>
      </c>
      <c r="BA2767" s="10">
        <f t="shared" si="4210"/>
        <v>2736.2109334063721</v>
      </c>
      <c r="BB2767" s="12">
        <v>6760000</v>
      </c>
      <c r="BC2767" s="3">
        <v>4.1000000000000002E-2</v>
      </c>
      <c r="BD2767" s="12" cm="1">
        <f t="array" ref="BD2767">SfromgA($BB2767,$BA2767,"")</f>
        <v>6.8348466918900855E-2</v>
      </c>
      <c r="BE2767" s="29">
        <f t="shared" si="4211"/>
        <v>675.60419151252211</v>
      </c>
      <c r="BG2767" s="3"/>
      <c r="BH2767" s="3"/>
      <c r="BI2767" s="12">
        <f t="shared" si="4212"/>
        <v>6760000</v>
      </c>
      <c r="BJ2767" s="29">
        <f t="shared" si="4213"/>
        <v>675.60419151252211</v>
      </c>
      <c r="BK2767" s="3">
        <f t="shared" si="4214"/>
        <v>-6.0091575016360377</v>
      </c>
      <c r="BL2767" s="13">
        <f>EXP(BK$4341*$AX2767+BK$4342)*$BI2767/(100000000/($AX2767-$AW2767))</f>
        <v>3.3444836844431594</v>
      </c>
      <c r="BM2767" s="3">
        <f t="shared" si="4215"/>
        <v>-0.87212921444007385</v>
      </c>
      <c r="BN2767" s="13" cm="1">
        <f t="array" ref="BN2767">$C2767*EXP(poly_from_str(100000000/$E2767,BN$4343))</f>
        <v>6.0681062733512015</v>
      </c>
      <c r="BO2767" s="3">
        <f t="shared" si="4216"/>
        <v>2.0794415416798357</v>
      </c>
      <c r="BP2767" s="13">
        <f t="shared" si="4217"/>
        <v>-0.59573424782935003</v>
      </c>
      <c r="BQ2767" s="13"/>
      <c r="BR2767" s="12">
        <v>9700000</v>
      </c>
      <c r="BS2767" s="3">
        <f>LN(BV2767*100000000/($AX2767-$AW2767)/$BR2767)</f>
        <v>-6.6110619168770555</v>
      </c>
      <c r="BT2767" s="13">
        <f>EXP(BS$4338*$AX2767+BS$4336)*$BR2767/(100000000/($AX2767-$AW2767))</f>
        <v>3.6354173047876897</v>
      </c>
      <c r="BU2767" s="3">
        <f>LN(BT2767/$BN2767)</f>
        <v>-0.51232266880554467</v>
      </c>
      <c r="BV2767" s="3" cm="1">
        <f t="array" ref="BV2767">$BN2767*EXP(poly_from_str(100000000/$E2767,BV$4341))</f>
        <v>4.7695175407243111</v>
      </c>
      <c r="BW2767" s="12" t="s">
        <v>14</v>
      </c>
      <c r="BX2767" s="3">
        <f>LN(BT2767/BV2767)</f>
        <v>-0.27152124901899144</v>
      </c>
      <c r="BY2767">
        <v>5907</v>
      </c>
      <c r="BZ2767" s="13"/>
    </row>
    <row r="2768" spans="1:78" hidden="1" x14ac:dyDescent="0.25">
      <c r="A2768">
        <v>2734.3679999999999</v>
      </c>
      <c r="B2768" s="2" t="str">
        <f t="shared" si="4177"/>
        <v/>
      </c>
      <c r="C2768">
        <v>8</v>
      </c>
      <c r="E2768">
        <v>36560.699999999997</v>
      </c>
      <c r="F2768">
        <v>48745</v>
      </c>
      <c r="G2768" t="s">
        <v>5</v>
      </c>
      <c r="H2768" s="5" t="s">
        <v>18</v>
      </c>
      <c r="I2768">
        <v>85306</v>
      </c>
      <c r="J2768" t="s">
        <v>3</v>
      </c>
      <c r="K2768" s="5" t="s">
        <v>18</v>
      </c>
      <c r="L2768">
        <v>48745.48</v>
      </c>
      <c r="M2768" t="str">
        <f t="shared" si="4203"/>
        <v>e</v>
      </c>
      <c r="N2768" t="str">
        <f t="shared" si="4204"/>
        <v>5/2</v>
      </c>
      <c r="O2768">
        <v>85306.1</v>
      </c>
      <c r="P2768" t="str">
        <f t="shared" si="4205"/>
        <v>o</v>
      </c>
      <c r="Q2768" t="str">
        <f t="shared" si="4206"/>
        <v>5/2</v>
      </c>
      <c r="R2768">
        <v>27</v>
      </c>
      <c r="AA2768" s="10">
        <f t="shared" si="4183"/>
        <v>2734.3679999999999</v>
      </c>
      <c r="AB2768" s="3" cm="1">
        <f t="array" ref="AB2768">100000000/Lvac(AA2768)</f>
        <v>36560.701037863022</v>
      </c>
      <c r="AC2768" s="28">
        <f t="shared" si="4184"/>
        <v>3.6571522194525393E-7</v>
      </c>
      <c r="AD2768" s="28">
        <f t="shared" si="4185"/>
        <v>2.7351773122850657E-7</v>
      </c>
      <c r="AE2768" s="21">
        <f t="shared" si="4186"/>
        <v>36560.700372289575</v>
      </c>
      <c r="AF2768" s="10" cm="1">
        <f t="array" ref="AF2768">Lair(100000000/AE2768)</f>
        <v>2734.3680497807936</v>
      </c>
      <c r="AG2768" s="10">
        <f t="shared" si="4187"/>
        <v>1.1685402447268074E-2</v>
      </c>
      <c r="AH2768" s="10" t="b">
        <f t="shared" si="4178"/>
        <v>1</v>
      </c>
      <c r="AI2768" s="10">
        <f t="shared" si="4207"/>
        <v>2734.3680497807936</v>
      </c>
      <c r="AJ2768">
        <v>3.0000000000000001E-3</v>
      </c>
      <c r="AK2768" s="3" cm="1">
        <f t="array" ref="AK2768">100000000/Lvac($AA2768)</f>
        <v>36560.701037863022</v>
      </c>
      <c r="AL2768" s="21">
        <f t="shared" si="4070"/>
        <v>4.0112413953338123E-2</v>
      </c>
      <c r="AM2768" s="10" cm="1">
        <f t="array" ref="AM2768">Lvac($AI2768)-$BA2768</f>
        <v>-6.0128210893708456E-3</v>
      </c>
      <c r="AN2768" s="10">
        <f t="shared" si="4208"/>
        <v>8.1037863019446377E-2</v>
      </c>
      <c r="AO2768" s="3">
        <f t="shared" si="4209"/>
        <v>-2.0042736964569485</v>
      </c>
      <c r="AP2768" s="3">
        <v>-2.0208713123489965</v>
      </c>
      <c r="AS2768" s="3">
        <f t="shared" si="4191"/>
        <v>1.0378630249761045E-3</v>
      </c>
      <c r="AT2768" s="3" cm="1">
        <f t="array" ref="AT2768">AS2768-(100000000/LvacE($A2768)-$E2768)</f>
        <v>-3.3954318496398628E-5</v>
      </c>
      <c r="AU2768" t="s">
        <v>4757</v>
      </c>
      <c r="AV2768" t="s">
        <v>4924</v>
      </c>
      <c r="AW2768" s="3">
        <v>48745.48</v>
      </c>
      <c r="AX2768" s="3">
        <v>85306.1</v>
      </c>
      <c r="AY2768" s="3"/>
      <c r="AZ2768" s="10" cm="1">
        <f t="array" ref="AZ2768">Lair(100000000/($AX2768-$AW2768))</f>
        <v>2734.3740611462458</v>
      </c>
      <c r="BA2768" s="10">
        <f t="shared" si="4210"/>
        <v>2735.183374899003</v>
      </c>
      <c r="BB2768" s="12">
        <v>215000000</v>
      </c>
      <c r="BC2768" s="3">
        <v>0.58799999999999997</v>
      </c>
      <c r="BD2768" s="12" cm="1">
        <f t="array" ref="BD2768">SfromgA($BB2768,$BA2768,"")</f>
        <v>2.171356654293735</v>
      </c>
      <c r="BE2768" s="29">
        <f t="shared" si="4211"/>
        <v>47.003963296349369</v>
      </c>
      <c r="BG2768" s="3"/>
      <c r="BH2768" s="3"/>
      <c r="BI2768" s="12">
        <f t="shared" si="4212"/>
        <v>215000000</v>
      </c>
      <c r="BJ2768" s="29">
        <f t="shared" si="4213"/>
        <v>47.003963296349369</v>
      </c>
      <c r="BK2768" s="3">
        <f t="shared" si="4214"/>
        <v>-9.4539107742753004</v>
      </c>
      <c r="BL2768" s="13">
        <f>EXP(BK$4341*$AX2768+BK$4342)*$BI2768/(100000000/($AX2768-$AW2768))</f>
        <v>13.525710209223755</v>
      </c>
      <c r="BM2768" s="3">
        <f t="shared" si="4215"/>
        <v>0.52515079252239971</v>
      </c>
      <c r="BN2768" s="13" cm="1">
        <f t="array" ref="BN2768">$C2768*EXP(poly_from_str(100000000/$E2768,BN$4343))</f>
        <v>6.1612769412065811</v>
      </c>
      <c r="BO2768" s="3">
        <f t="shared" si="4216"/>
        <v>2.0794415416798357</v>
      </c>
      <c r="BP2768" s="13">
        <f>LN(BL2768/BN2768)</f>
        <v>0.78630828248916285</v>
      </c>
      <c r="BQ2768" s="13"/>
      <c r="BS2768" s="13"/>
      <c r="BT2768" s="13"/>
      <c r="BU2768" s="13"/>
      <c r="BV2768" s="13"/>
      <c r="BW2768" s="13"/>
      <c r="BX2768" s="13"/>
      <c r="BY2768">
        <v>6002</v>
      </c>
      <c r="BZ2768" s="13"/>
    </row>
    <row r="2769" spans="1:78" hidden="1" x14ac:dyDescent="0.25">
      <c r="A2769">
        <v>2733.8270000000002</v>
      </c>
      <c r="B2769" s="2" t="str">
        <f t="shared" si="4177"/>
        <v/>
      </c>
      <c r="C2769">
        <v>1</v>
      </c>
      <c r="D2769" t="s">
        <v>14</v>
      </c>
      <c r="E2769">
        <v>36567.94</v>
      </c>
      <c r="R2769">
        <v>27</v>
      </c>
      <c r="S2769" t="s">
        <v>22</v>
      </c>
      <c r="AA2769" s="10">
        <f t="shared" si="4183"/>
        <v>2733.8270000000002</v>
      </c>
      <c r="AB2769" s="3" cm="1">
        <f t="array" ref="AB2769">100000000/Lvac(AA2769)</f>
        <v>36567.935685286349</v>
      </c>
      <c r="AC2769" s="28">
        <f t="shared" si="4184"/>
        <v>3.6578759372849852E-7</v>
      </c>
      <c r="AD2769" s="28">
        <f t="shared" si="4185"/>
        <v>2.7346361812880916E-7</v>
      </c>
      <c r="AE2769" s="21">
        <f t="shared" si="4186"/>
        <v>36567.938453063958</v>
      </c>
      <c r="AF2769" s="10" cm="1">
        <f t="array" ref="AF2769">Lair(100000000/AE2769)</f>
        <v>2733.8267930692045</v>
      </c>
      <c r="AG2769" s="10">
        <f t="shared" si="4187"/>
        <v>1.1688048600969694E-2</v>
      </c>
      <c r="AH2769" s="10" t="b">
        <f t="shared" si="4178"/>
        <v>1</v>
      </c>
      <c r="AI2769" s="10">
        <f t="shared" si="4202"/>
        <v>2733.8270000000002</v>
      </c>
      <c r="AJ2769">
        <v>7.0000000000000001E-3</v>
      </c>
      <c r="AK2769" s="3" cm="1">
        <f t="array" ref="AK2769">100000000/Lvac($AA2769)</f>
        <v>36567.935685286349</v>
      </c>
      <c r="AL2769" s="21">
        <f t="shared" si="4070"/>
        <v>9.3632680413575711E-2</v>
      </c>
      <c r="AM2769" s="21"/>
      <c r="AN2769" s="21"/>
      <c r="AO2769" s="21"/>
      <c r="AP2769" s="21"/>
      <c r="AS2769" s="3">
        <f t="shared" si="4191"/>
        <v>-4.3147136530024E-3</v>
      </c>
      <c r="AT2769" s="3" cm="1">
        <f t="array" ref="AT2769">AS2769-(100000000/LvacE($A2769)-$E2769)</f>
        <v>-3.388386539882049E-5</v>
      </c>
      <c r="BB2769"/>
      <c r="BC2769"/>
      <c r="BD2769"/>
      <c r="BE2769"/>
      <c r="BF2769"/>
      <c r="BG2769"/>
      <c r="BH2769"/>
      <c r="BI2769"/>
      <c r="BJ2769"/>
      <c r="BN2769" s="13" cm="1">
        <f t="array" ref="BN2769">$C2769*EXP(poly_from_str(100000000/$E2769,BN$4343))</f>
        <v>0.77629604761815119</v>
      </c>
      <c r="BO2769" s="13"/>
      <c r="BY2769">
        <v>756</v>
      </c>
    </row>
    <row r="2770" spans="1:78" hidden="1" x14ac:dyDescent="0.25">
      <c r="A2770">
        <v>2733.7460000000001</v>
      </c>
      <c r="B2770" s="2" t="str">
        <f t="shared" si="4177"/>
        <v/>
      </c>
      <c r="C2770">
        <v>3</v>
      </c>
      <c r="E2770">
        <v>36569.019999999997</v>
      </c>
      <c r="F2770">
        <v>24788</v>
      </c>
      <c r="G2770" t="s">
        <v>5</v>
      </c>
      <c r="H2770" s="5" t="s">
        <v>4</v>
      </c>
      <c r="I2770">
        <v>61357</v>
      </c>
      <c r="J2770" t="s">
        <v>3</v>
      </c>
      <c r="K2770" s="5" t="s">
        <v>4</v>
      </c>
      <c r="L2770">
        <v>24788.02</v>
      </c>
      <c r="M2770" t="str">
        <f t="shared" ref="M2770:M2773" si="4218">$G2770&amp;""</f>
        <v>e</v>
      </c>
      <c r="N2770" t="str">
        <f t="shared" ref="N2770:N2773" si="4219">$H2770&amp;""</f>
        <v>9/2</v>
      </c>
      <c r="O2770">
        <v>61357.04</v>
      </c>
      <c r="P2770" t="str">
        <f t="shared" ref="P2770:P2773" si="4220">$J2770&amp;""</f>
        <v>o</v>
      </c>
      <c r="Q2770" t="str">
        <f t="shared" ref="Q2770:Q2773" si="4221">$K2770&amp;""</f>
        <v>9/2</v>
      </c>
      <c r="R2770">
        <v>27</v>
      </c>
      <c r="AA2770" s="10">
        <f t="shared" si="4183"/>
        <v>2733.7460000000001</v>
      </c>
      <c r="AB2770" s="3" cm="1">
        <f t="array" ref="AB2770">100000000/Lvac(AA2770)</f>
        <v>36569.019122920792</v>
      </c>
      <c r="AC2770" s="28">
        <f t="shared" si="4184"/>
        <v>3.6579843189528215E-7</v>
      </c>
      <c r="AD2770" s="28">
        <f t="shared" si="4185"/>
        <v>2.7345551616756885E-7</v>
      </c>
      <c r="AE2770" s="21">
        <f t="shared" si="4186"/>
        <v>36569.019685568404</v>
      </c>
      <c r="AF2770" s="10" cm="1">
        <f t="array" ref="AF2770">Lair(100000000/AE2770)</f>
        <v>2733.7459579365673</v>
      </c>
      <c r="AG2770" s="10">
        <f t="shared" si="4187"/>
        <v>1.1688444925556506E-2</v>
      </c>
      <c r="AH2770" s="10" t="b">
        <f t="shared" si="4178"/>
        <v>1</v>
      </c>
      <c r="AI2770" s="10">
        <f t="shared" ref="AI2770:AI2773" si="4222">$AF2770</f>
        <v>2733.7459579365673</v>
      </c>
      <c r="AJ2770">
        <v>3.0000000000000001E-3</v>
      </c>
      <c r="AK2770" s="3" cm="1">
        <f t="array" ref="AK2770">100000000/Lvac($AA2770)</f>
        <v>36569.019122920792</v>
      </c>
      <c r="AL2770" s="21">
        <f t="shared" si="4070"/>
        <v>4.0130670170819137E-2</v>
      </c>
      <c r="AM2770" s="10" cm="1">
        <f t="array" ref="AM2770">Lvac($AI2770)-$BA2770</f>
        <v>2.3512539883085992E-5</v>
      </c>
      <c r="AN2770" s="10">
        <f t="shared" ref="AN2770:AN2773" si="4223">$AK2770-($AX2770-$AW2770)</f>
        <v>-8.7707921193214133E-4</v>
      </c>
      <c r="AO2770" s="3">
        <f t="shared" ref="AO2770:AO2773" si="4224">AM2770/AJ2770</f>
        <v>7.8375132943619974E-3</v>
      </c>
      <c r="AP2770" s="3">
        <v>2.1862052411355155E-2</v>
      </c>
      <c r="AS2770" s="3">
        <f t="shared" si="4191"/>
        <v>-8.7707920465618372E-4</v>
      </c>
      <c r="AT2770" s="3" cm="1">
        <f t="array" ref="AT2770">AS2770-(100000000/LvacE($A2770)-$E2770)</f>
        <v>-3.3873307984322309E-5</v>
      </c>
      <c r="AU2770" t="s">
        <v>4700</v>
      </c>
      <c r="AV2770" t="s">
        <v>4898</v>
      </c>
      <c r="AW2770" s="3">
        <v>24788.02</v>
      </c>
      <c r="AX2770" s="3">
        <v>61357.04</v>
      </c>
      <c r="AY2770" s="3"/>
      <c r="AZ2770" s="10" cm="1">
        <f t="array" ref="AZ2770">Lair(100000000/($AX2770-$AW2770))</f>
        <v>2733.745934429719</v>
      </c>
      <c r="BA2770" s="10">
        <f t="shared" ref="BA2770:BA2773" si="4225">100000000/($AX2770-$AW2770)</f>
        <v>2734.5550960895312</v>
      </c>
      <c r="BB2770" s="12">
        <v>8270000</v>
      </c>
      <c r="BC2770" s="3">
        <v>2.5999999999999999E-2</v>
      </c>
      <c r="BD2770" s="12" cm="1">
        <f t="array" ref="BD2770">SfromgA($BB2770,$BA2770,"")</f>
        <v>8.3463944095699821E-2</v>
      </c>
      <c r="BE2770" s="29">
        <f t="shared" ref="BE2770:BE2771" si="4226">(10^MAX(0.05, -0.312925054856973*((LN($BD2770))^(1/3)) + 0.454808404431693)-1)*100</f>
        <v>656.07967307530521</v>
      </c>
      <c r="BG2770" s="3"/>
      <c r="BH2770" s="3"/>
      <c r="BI2770" s="12">
        <f t="shared" ref="BI2770:BI2771" si="4227">IF($BB2770="",$BF2770,$BB2770)</f>
        <v>8270000</v>
      </c>
      <c r="BJ2770" s="29">
        <f t="shared" ref="BJ2770:BJ2771" si="4228">IF($BB2770="",$BH2770,$BE2770)</f>
        <v>656.07967307530521</v>
      </c>
      <c r="BK2770" s="3">
        <f>LN(BN2770*100000000/($AX2770-$AW2770)/$BI2770)</f>
        <v>-7.167848954259405</v>
      </c>
      <c r="BL2770" s="13">
        <f>EXP(BK$4341*$AX2770+BK$4342)*$BI2770/(100000000/($AX2770-$AW2770))</f>
        <v>3.2106448755593147</v>
      </c>
      <c r="BM2770" s="3">
        <f t="shared" ref="BM2770" si="4229">LN(BL2770/$C2770)</f>
        <v>6.7859524109823849E-2</v>
      </c>
      <c r="BN2770" s="13" cm="1">
        <f t="array" ref="BN2770">$C2770*EXP(poly_from_str(100000000/$E2770,BN$4343))</f>
        <v>2.3316404640133332</v>
      </c>
      <c r="BO2770" s="3">
        <f t="shared" ref="BO2770:BO2771" si="4230">LN($C2770)</f>
        <v>1.0986122886681098</v>
      </c>
      <c r="BP2770" s="13">
        <f t="shared" ref="BP2770" si="4231">LN(BL2770/BN2770)</f>
        <v>0.31989973112726794</v>
      </c>
      <c r="BQ2770" s="13"/>
      <c r="BS2770" s="13"/>
      <c r="BT2770" s="13"/>
      <c r="BU2770" s="13"/>
      <c r="BV2770" s="13"/>
      <c r="BW2770" s="13"/>
      <c r="BX2770" s="13"/>
      <c r="BY2770">
        <v>2272</v>
      </c>
      <c r="BZ2770" s="13"/>
    </row>
    <row r="2771" spans="1:78" hidden="1" x14ac:dyDescent="0.25">
      <c r="A2771">
        <v>2733.2809999999999</v>
      </c>
      <c r="B2771" s="2" t="str">
        <f t="shared" si="4177"/>
        <v/>
      </c>
      <c r="C2771">
        <v>9</v>
      </c>
      <c r="D2771" t="s">
        <v>14</v>
      </c>
      <c r="E2771">
        <v>36575.24</v>
      </c>
      <c r="F2771">
        <v>28720</v>
      </c>
      <c r="G2771" t="s">
        <v>5</v>
      </c>
      <c r="H2771" s="5" t="s">
        <v>4</v>
      </c>
      <c r="I2771">
        <v>65295</v>
      </c>
      <c r="J2771" t="s">
        <v>3</v>
      </c>
      <c r="K2771" s="5" t="s">
        <v>8</v>
      </c>
      <c r="L2771">
        <v>28720.71</v>
      </c>
      <c r="M2771" t="str">
        <f t="shared" si="4218"/>
        <v>e</v>
      </c>
      <c r="N2771" t="str">
        <f t="shared" si="4219"/>
        <v>9/2</v>
      </c>
      <c r="O2771">
        <v>65295.9</v>
      </c>
      <c r="P2771" t="str">
        <f t="shared" si="4220"/>
        <v>o</v>
      </c>
      <c r="Q2771" t="str">
        <f t="shared" si="4221"/>
        <v>7/2</v>
      </c>
      <c r="R2771">
        <v>27</v>
      </c>
      <c r="AA2771" s="10">
        <f t="shared" si="4183"/>
        <v>2733.2809999999999</v>
      </c>
      <c r="AB2771" s="3" cm="1">
        <f t="array" ref="AB2771">100000000/Lvac(AA2771)</f>
        <v>36575.240099820199</v>
      </c>
      <c r="AC2771" s="28">
        <f t="shared" si="4184"/>
        <v>3.6586066342977546E-7</v>
      </c>
      <c r="AD2771" s="28">
        <f t="shared" si="4185"/>
        <v>2.7340900490901109E-7</v>
      </c>
      <c r="AE2771" s="21">
        <f t="shared" si="4186"/>
        <v>36575.24003576977</v>
      </c>
      <c r="AF2771" s="10" cm="1">
        <f t="array" ref="AF2771">Lair(100000000/AE2771)</f>
        <v>2733.2810047867702</v>
      </c>
      <c r="AG2771" s="10">
        <f t="shared" si="4187"/>
        <v>1.1690720804011772E-2</v>
      </c>
      <c r="AH2771" s="10" t="b">
        <f t="shared" si="4178"/>
        <v>1</v>
      </c>
      <c r="AI2771" s="10">
        <f t="shared" si="4222"/>
        <v>2733.2810047867702</v>
      </c>
      <c r="AJ2771">
        <v>7.0000000000000001E-3</v>
      </c>
      <c r="AK2771" s="3" cm="1">
        <f t="array" ref="AK2771">100000000/Lvac($AA2771)</f>
        <v>36575.240099820199</v>
      </c>
      <c r="AL2771" s="21">
        <f t="shared" si="4070"/>
        <v>9.3670091092121238E-2</v>
      </c>
      <c r="AM2771" s="10" cm="1">
        <f t="array" ref="AM2771">Lvac($AI2771)-$BA2771</f>
        <v>-3.7403032069960318E-3</v>
      </c>
      <c r="AN2771" s="10">
        <f t="shared" si="4223"/>
        <v>5.0099820196919609E-2</v>
      </c>
      <c r="AO2771" s="3">
        <f t="shared" si="4224"/>
        <v>-0.5343290295708617</v>
      </c>
      <c r="AP2771" s="3">
        <v>-0.53501301941391177</v>
      </c>
      <c r="AS2771" s="3">
        <f t="shared" si="4191"/>
        <v>9.982020128518343E-5</v>
      </c>
      <c r="AT2771" s="3" cm="1">
        <f t="array" ref="AT2771">AS2771-(100000000/LvacE($A2771)-$E2771)</f>
        <v>-3.3812611945904791E-5</v>
      </c>
      <c r="AU2771" t="s">
        <v>4703</v>
      </c>
      <c r="AV2771" t="s">
        <v>4820</v>
      </c>
      <c r="AW2771" s="3">
        <v>28720.71</v>
      </c>
      <c r="AX2771" s="3">
        <v>65295.9</v>
      </c>
      <c r="AY2771" s="3"/>
      <c r="AZ2771" s="10" cm="1">
        <f t="array" ref="AZ2771">Lair(100000000/($AX2771-$AW2771))</f>
        <v>2733.2847441846238</v>
      </c>
      <c r="BA2771" s="10">
        <f t="shared" si="4225"/>
        <v>2734.0937941812467</v>
      </c>
      <c r="BB2771" s="12">
        <v>1400000</v>
      </c>
      <c r="BC2771" s="3">
        <v>1E-3</v>
      </c>
      <c r="BD2771" s="12" cm="1">
        <f t="array" ref="BD2771">SfromgA($BB2771,$BA2771,"")</f>
        <v>1.4122176108131419E-2</v>
      </c>
      <c r="BE2771" s="29">
        <f t="shared" si="4226"/>
        <v>816.39740265091427</v>
      </c>
      <c r="BG2771" s="3"/>
      <c r="BH2771" s="3"/>
      <c r="BI2771" s="12">
        <f t="shared" si="4227"/>
        <v>1400000</v>
      </c>
      <c r="BJ2771" s="29">
        <f t="shared" si="4228"/>
        <v>816.39740265091427</v>
      </c>
      <c r="BK2771" s="3"/>
      <c r="BL2771" s="13">
        <f>EXP(BK$4341*$AX2771+BK$4342)*$BI2771/(100000000/($AX2771-$AW2771))</f>
        <v>0.40300877564325804</v>
      </c>
      <c r="BM2771" s="3"/>
      <c r="BN2771" s="13" cm="1">
        <f t="array" ref="BN2771">$C2771*EXP(poly_from_str(100000000/$E2771,BN$4343))</f>
        <v>7.0425687953422278</v>
      </c>
      <c r="BO2771" s="3">
        <f t="shared" si="4230"/>
        <v>2.1972245773362196</v>
      </c>
      <c r="BP2771" s="17"/>
      <c r="BQ2771" s="13"/>
      <c r="BS2771" s="13"/>
      <c r="BT2771" s="13"/>
      <c r="BU2771" s="13"/>
      <c r="BV2771" s="13"/>
      <c r="BW2771" s="13"/>
      <c r="BX2771" s="13"/>
      <c r="BY2771">
        <v>6866</v>
      </c>
      <c r="BZ2771" s="13"/>
    </row>
    <row r="2772" spans="1:78" hidden="1" x14ac:dyDescent="0.25">
      <c r="A2772">
        <v>2732.9520000000002</v>
      </c>
      <c r="B2772" s="2" t="str">
        <f t="shared" si="4177"/>
        <v/>
      </c>
      <c r="C2772">
        <v>1</v>
      </c>
      <c r="D2772" t="s">
        <v>14</v>
      </c>
      <c r="E2772">
        <v>36579.64</v>
      </c>
      <c r="F2772">
        <v>68987</v>
      </c>
      <c r="G2772" t="s">
        <v>3</v>
      </c>
      <c r="H2772" s="5" t="s">
        <v>8</v>
      </c>
      <c r="I2772">
        <v>105566</v>
      </c>
      <c r="J2772" t="s">
        <v>5</v>
      </c>
      <c r="K2772" s="5" t="s">
        <v>4</v>
      </c>
      <c r="L2772">
        <v>68987.070000000007</v>
      </c>
      <c r="M2772" t="str">
        <f t="shared" si="4218"/>
        <v>o</v>
      </c>
      <c r="N2772" t="str">
        <f t="shared" si="4219"/>
        <v>7/2</v>
      </c>
      <c r="O2772">
        <v>105566.62</v>
      </c>
      <c r="P2772" t="str">
        <f t="shared" si="4220"/>
        <v>e</v>
      </c>
      <c r="Q2772" t="str">
        <f t="shared" si="4221"/>
        <v>9/2</v>
      </c>
      <c r="R2772">
        <v>27</v>
      </c>
      <c r="AA2772" s="10">
        <f t="shared" si="4183"/>
        <v>2732.9520000000002</v>
      </c>
      <c r="AB2772" s="3" cm="1">
        <f t="array" ref="AB2772">100000000/Lvac(AA2772)</f>
        <v>36579.64288684402</v>
      </c>
      <c r="AC2772" s="28">
        <f t="shared" si="4184"/>
        <v>3.6590470670542326E-7</v>
      </c>
      <c r="AD2772" s="28">
        <f t="shared" si="4185"/>
        <v>2.7337609694370556E-7</v>
      </c>
      <c r="AE2772" s="21">
        <f t="shared" si="4186"/>
        <v>36579.641034158027</v>
      </c>
      <c r="AF2772" s="10" cm="1">
        <f t="array" ref="AF2772">Lair(100000000/AE2772)</f>
        <v>2732.9521384260379</v>
      </c>
      <c r="AG2772" s="10">
        <f t="shared" si="4187"/>
        <v>1.1692331750949893E-2</v>
      </c>
      <c r="AH2772" s="10" t="b">
        <f t="shared" si="4178"/>
        <v>1</v>
      </c>
      <c r="AI2772" s="10">
        <f t="shared" si="4222"/>
        <v>2732.9521384260379</v>
      </c>
      <c r="AJ2772">
        <v>7.0000000000000001E-3</v>
      </c>
      <c r="AK2772" s="3" cm="1">
        <f t="array" ref="AK2772">100000000/Lvac($AA2772)</f>
        <v>36579.64288684402</v>
      </c>
      <c r="AL2772" s="21">
        <f t="shared" si="4070"/>
        <v>9.3692639767697067E-2</v>
      </c>
      <c r="AM2772" s="10" cm="1">
        <f t="array" ref="AM2772">Lvac($AI2772)-$BA2772</f>
        <v>-6.8034090286346327E-3</v>
      </c>
      <c r="AN2772" s="10">
        <f t="shared" si="4223"/>
        <v>9.288684403145453E-2</v>
      </c>
      <c r="AO2772" s="3">
        <f t="shared" si="4224"/>
        <v>-0.97191557551923324</v>
      </c>
      <c r="AP2772" s="3">
        <v>-0.99169551133724909</v>
      </c>
      <c r="AS2772" s="3">
        <f t="shared" si="4191"/>
        <v>2.886844020395074E-3</v>
      </c>
      <c r="AT2772" s="3" cm="1">
        <f t="array" ref="AT2772">AS2772-(100000000/LvacE($A2772)-$E2772)</f>
        <v>-3.3769603760447353E-5</v>
      </c>
      <c r="AU2772" t="s">
        <v>4915</v>
      </c>
      <c r="AV2772" t="s">
        <v>4873</v>
      </c>
      <c r="AW2772" s="3">
        <v>68987.070000000007</v>
      </c>
      <c r="AX2772" s="3">
        <v>105566.62</v>
      </c>
      <c r="AY2772" s="3"/>
      <c r="AZ2772" s="10" cm="1">
        <f t="array" ref="AZ2772">Lair(100000000/($AX2772-$AW2772))</f>
        <v>2732.9589401883513</v>
      </c>
      <c r="BA2772" s="10">
        <f t="shared" si="4225"/>
        <v>2733.7679113056347</v>
      </c>
      <c r="BN2772" s="13" cm="1">
        <f t="array" ref="BN2772">$C2772*EXP(poly_from_str(100000000/$E2772,BN$4343))</f>
        <v>0.78626335580235873</v>
      </c>
      <c r="BO2772" s="13"/>
      <c r="BY2772">
        <v>767</v>
      </c>
    </row>
    <row r="2773" spans="1:78" hidden="1" x14ac:dyDescent="0.25">
      <c r="A2773">
        <v>2732.665</v>
      </c>
      <c r="B2773" s="2" t="str">
        <f t="shared" si="4177"/>
        <v/>
      </c>
      <c r="C2773">
        <v>7</v>
      </c>
      <c r="E2773">
        <v>36583.480000000003</v>
      </c>
      <c r="F2773">
        <v>26095</v>
      </c>
      <c r="G2773" t="s">
        <v>5</v>
      </c>
      <c r="H2773" s="5" t="s">
        <v>16</v>
      </c>
      <c r="I2773">
        <v>62678</v>
      </c>
      <c r="J2773" t="s">
        <v>3</v>
      </c>
      <c r="K2773" s="5" t="s">
        <v>15</v>
      </c>
      <c r="L2773">
        <v>26095.23</v>
      </c>
      <c r="M2773" t="str">
        <f t="shared" si="4218"/>
        <v>e</v>
      </c>
      <c r="N2773" t="str">
        <f t="shared" si="4219"/>
        <v>11/2</v>
      </c>
      <c r="O2773">
        <v>62678.7</v>
      </c>
      <c r="P2773" t="str">
        <f t="shared" si="4220"/>
        <v>o</v>
      </c>
      <c r="Q2773" t="str">
        <f t="shared" si="4221"/>
        <v>13/2</v>
      </c>
      <c r="R2773">
        <v>27</v>
      </c>
      <c r="AA2773" s="10">
        <f t="shared" si="4183"/>
        <v>2732.665</v>
      </c>
      <c r="AB2773" s="3" cm="1">
        <f t="array" ref="AB2773">100000000/Lvac(AA2773)</f>
        <v>36583.484481645472</v>
      </c>
      <c r="AC2773" s="28">
        <f t="shared" si="4184"/>
        <v>3.6594313609608202E-7</v>
      </c>
      <c r="AD2773" s="28">
        <f t="shared" si="4185"/>
        <v>2.7334738999553646E-7</v>
      </c>
      <c r="AE2773" s="21">
        <f t="shared" si="4186"/>
        <v>36583.481605033114</v>
      </c>
      <c r="AF2773" s="10" cm="1">
        <f t="array" ref="AF2773">Lair(100000000/AE2773)</f>
        <v>2732.6652148850062</v>
      </c>
      <c r="AG2773" s="10">
        <f t="shared" si="4187"/>
        <v>1.1693737520267847E-2</v>
      </c>
      <c r="AH2773" s="10" t="b">
        <f t="shared" si="4178"/>
        <v>1</v>
      </c>
      <c r="AI2773" s="10">
        <f t="shared" si="4222"/>
        <v>2732.6652148850062</v>
      </c>
      <c r="AJ2773">
        <v>3.0000000000000001E-3</v>
      </c>
      <c r="AK2773" s="3" cm="1">
        <f t="array" ref="AK2773">100000000/Lvac($AA2773)</f>
        <v>36583.484481645472</v>
      </c>
      <c r="AL2773" s="21">
        <f t="shared" si="4070"/>
        <v>4.0162421963407198E-2</v>
      </c>
      <c r="AM2773" s="10" cm="1">
        <f t="array" ref="AM2773">Lvac($AI2773)-$BA2773</f>
        <v>-8.6711450876464369E-4</v>
      </c>
      <c r="AN2773" s="10">
        <f t="shared" si="4223"/>
        <v>1.4481645470368676E-2</v>
      </c>
      <c r="AO2773" s="3">
        <f t="shared" si="4224"/>
        <v>-0.28903816958821454</v>
      </c>
      <c r="AP2773" s="3">
        <v>-0.3606838455804488</v>
      </c>
      <c r="AS2773" s="3">
        <f t="shared" si="4191"/>
        <v>4.4816454683314078E-3</v>
      </c>
      <c r="AT2773" s="3" cm="1">
        <f t="array" ref="AT2773">AS2773-(100000000/LvacE($A2773)-$E2773)</f>
        <v>-3.3732023439370096E-5</v>
      </c>
      <c r="AU2773" t="s">
        <v>4733</v>
      </c>
      <c r="AV2773" t="s">
        <v>4883</v>
      </c>
      <c r="AW2773" s="3">
        <v>26095.23</v>
      </c>
      <c r="AX2773" s="3">
        <v>62678.7</v>
      </c>
      <c r="AY2773" s="3"/>
      <c r="AZ2773" s="10" cm="1">
        <f t="array" ref="AZ2773">Lair(100000000/($AX2773-$AW2773))</f>
        <v>2732.6660817896445</v>
      </c>
      <c r="BA2773" s="10">
        <f t="shared" si="4225"/>
        <v>2733.474982006901</v>
      </c>
      <c r="BB2773" s="12">
        <v>16700000</v>
      </c>
      <c r="BC2773" s="3">
        <v>9.9000000000000005E-2</v>
      </c>
      <c r="BD2773" s="12" cm="1">
        <f t="array" ref="BD2773">SfromgA($BB2773,$BA2773,"")</f>
        <v>0.16834303056462274</v>
      </c>
      <c r="BE2773" s="29">
        <f>(10^MAX(0.05, -0.312925054856973*((LN($BD2773))^(1/3)) + 0.454808404431693)-1)*100</f>
        <v>582.60953050814078</v>
      </c>
      <c r="BG2773" s="3"/>
      <c r="BH2773" s="3"/>
      <c r="BI2773" s="12">
        <f>IF($BB2773="",$BF2773,$BB2773)</f>
        <v>16700000</v>
      </c>
      <c r="BJ2773" s="29">
        <f>IF($BB2773="",$BH2773,$BE2773)</f>
        <v>582.60953050814078</v>
      </c>
      <c r="BK2773" s="3">
        <f>LN(BN2773*100000000/($AX2773-$AW2773)/$BI2773)</f>
        <v>-7.0079744910106685</v>
      </c>
      <c r="BL2773" s="13">
        <f>EXP(BK$4341*$AX2773+BK$4342)*$BI2773/(100000000/($AX2773-$AW2773))</f>
        <v>5.8662826737661691</v>
      </c>
      <c r="BM2773" s="3">
        <f t="shared" ref="BM2773" si="4232">LN(BL2773/$C2773)</f>
        <v>-0.17668899115679201</v>
      </c>
      <c r="BN2773" s="13" cm="1">
        <f t="array" ref="BN2773">$C2773*EXP(poly_from_str(100000000/$E2773,BN$4343))</f>
        <v>5.5268377716564423</v>
      </c>
      <c r="BO2773" s="3">
        <f>LN($C2773)</f>
        <v>1.9459101490553132</v>
      </c>
      <c r="BP2773" s="13">
        <f>LN(BL2773/BN2773)</f>
        <v>5.960533744914407E-2</v>
      </c>
      <c r="BQ2773" s="13"/>
      <c r="BS2773" s="13"/>
      <c r="BT2773" s="13"/>
      <c r="BU2773" s="13"/>
      <c r="BV2773" s="13"/>
      <c r="BW2773" s="13"/>
      <c r="BX2773" s="13"/>
      <c r="BY2773">
        <v>5390</v>
      </c>
      <c r="BZ2773" s="13"/>
    </row>
    <row r="2774" spans="1:78" hidden="1" x14ac:dyDescent="0.25">
      <c r="A2774">
        <v>2731.453</v>
      </c>
      <c r="B2774" s="2" t="str">
        <f t="shared" si="4177"/>
        <v/>
      </c>
      <c r="C2774">
        <v>1</v>
      </c>
      <c r="E2774">
        <v>36599.72</v>
      </c>
      <c r="R2774">
        <v>27</v>
      </c>
      <c r="S2774" t="s">
        <v>22</v>
      </c>
      <c r="AA2774" s="10">
        <f t="shared" si="4183"/>
        <v>2731.453</v>
      </c>
      <c r="AB2774" s="3" cm="1">
        <f t="array" ref="AB2774">100000000/Lvac(AA2774)</f>
        <v>36599.716425306375</v>
      </c>
      <c r="AC2774" s="28">
        <f t="shared" si="4184"/>
        <v>3.6610551234086767E-7</v>
      </c>
      <c r="AD2774" s="28">
        <f t="shared" si="4185"/>
        <v>2.7322616065641529E-7</v>
      </c>
      <c r="AE2774" s="21">
        <f t="shared" si="4186"/>
        <v>36599.718721235637</v>
      </c>
      <c r="AF2774" s="10" cm="1">
        <f t="array" ref="AF2774">Lair(100000000/AE2774)</f>
        <v>2731.4528286445484</v>
      </c>
      <c r="AG2774" s="10">
        <f t="shared" si="4187"/>
        <v>1.1699678966708631E-2</v>
      </c>
      <c r="AH2774" s="10" t="b">
        <f t="shared" si="4178"/>
        <v>1</v>
      </c>
      <c r="AI2774" s="10">
        <f t="shared" si="4202"/>
        <v>2731.453</v>
      </c>
      <c r="AJ2774">
        <v>3.0000000000000001E-3</v>
      </c>
      <c r="AK2774" s="3" cm="1">
        <f t="array" ref="AK2774">100000000/Lvac($AA2774)</f>
        <v>36599.716425306375</v>
      </c>
      <c r="AL2774" s="21">
        <f t="shared" si="4070"/>
        <v>4.0198073800251775E-2</v>
      </c>
      <c r="AM2774" s="21"/>
      <c r="AN2774" s="21"/>
      <c r="AO2774" s="21"/>
      <c r="AP2774" s="21"/>
      <c r="AS2774" s="3">
        <f t="shared" si="4191"/>
        <v>-3.5746936264331453E-3</v>
      </c>
      <c r="AT2774" s="3" cm="1">
        <f t="array" ref="AT2774">AS2774-(100000000/LvacE($A2774)-$E2774)</f>
        <v>-3.3572825486771762E-5</v>
      </c>
      <c r="BB2774"/>
      <c r="BC2774"/>
      <c r="BD2774"/>
      <c r="BE2774"/>
      <c r="BF2774"/>
      <c r="BG2774"/>
      <c r="BH2774"/>
      <c r="BI2774"/>
      <c r="BJ2774"/>
      <c r="BN2774" s="13" cm="1">
        <f t="array" ref="BN2774">$C2774*EXP(poly_from_str(100000000/$E2774,BN$4343))</f>
        <v>0.80351421506865295</v>
      </c>
      <c r="BO2774" s="13"/>
      <c r="BY2774">
        <v>784</v>
      </c>
    </row>
    <row r="2775" spans="1:78" hidden="1" x14ac:dyDescent="0.25">
      <c r="A2775">
        <v>2731.3339999999998</v>
      </c>
      <c r="B2775" s="2" t="str">
        <f t="shared" si="4177"/>
        <v/>
      </c>
      <c r="C2775">
        <v>1</v>
      </c>
      <c r="E2775">
        <v>36601.31</v>
      </c>
      <c r="R2775">
        <v>27</v>
      </c>
      <c r="S2775" t="s">
        <v>22</v>
      </c>
      <c r="AA2775" s="10">
        <f t="shared" si="4183"/>
        <v>2731.3339999999998</v>
      </c>
      <c r="AB2775" s="3" cm="1">
        <f t="array" ref="AB2775">100000000/Lvac(AA2775)</f>
        <v>36601.310932308741</v>
      </c>
      <c r="AC2775" s="28">
        <f t="shared" si="4184"/>
        <v>3.6612146299207644E-7</v>
      </c>
      <c r="AD2775" s="28">
        <f t="shared" si="4185"/>
        <v>2.7321425777601837E-7</v>
      </c>
      <c r="AE2775" s="21">
        <f t="shared" si="4186"/>
        <v>36601.310333474663</v>
      </c>
      <c r="AF2775" s="10" cm="1">
        <f t="array" ref="AF2775">Lair(100000000/AE2775)</f>
        <v>2731.3340446897705</v>
      </c>
      <c r="AG2775" s="10">
        <f t="shared" si="4187"/>
        <v>1.1700262752982379E-2</v>
      </c>
      <c r="AH2775" s="10" t="b">
        <f t="shared" si="4178"/>
        <v>1</v>
      </c>
      <c r="AI2775" s="10">
        <f t="shared" si="4202"/>
        <v>2731.3339999999998</v>
      </c>
      <c r="AJ2775">
        <v>3.0000000000000001E-3</v>
      </c>
      <c r="AK2775" s="3" cm="1">
        <f t="array" ref="AK2775">100000000/Lvac($AA2775)</f>
        <v>36601.310932308741</v>
      </c>
      <c r="AL2775" s="21">
        <f t="shared" si="4070"/>
        <v>4.0201576517894272E-2</v>
      </c>
      <c r="AM2775" s="21"/>
      <c r="AN2775" s="21"/>
      <c r="AO2775" s="21"/>
      <c r="AP2775" s="21"/>
      <c r="AS2775" s="3">
        <f t="shared" si="4191"/>
        <v>9.3230874335858971E-4</v>
      </c>
      <c r="AT2775" s="3" cm="1">
        <f t="array" ref="AT2775">AS2775-(100000000/LvacE($A2775)-$E2775)</f>
        <v>-3.3557153074070811E-5</v>
      </c>
      <c r="BB2775"/>
      <c r="BC2775"/>
      <c r="BD2775"/>
      <c r="BE2775"/>
      <c r="BF2775"/>
      <c r="BG2775"/>
      <c r="BH2775"/>
      <c r="BI2775"/>
      <c r="BJ2775"/>
      <c r="BN2775" s="13" cm="1">
        <f t="array" ref="BN2775">$C2775*EXP(poly_from_str(100000000/$E2775,BN$4343))</f>
        <v>0.80488793297102046</v>
      </c>
      <c r="BO2775" s="13"/>
      <c r="BY2775" t="e">
        <v>#N/A</v>
      </c>
    </row>
    <row r="2776" spans="1:78" hidden="1" x14ac:dyDescent="0.25">
      <c r="A2776">
        <v>2730.422</v>
      </c>
      <c r="B2776" s="2" t="str">
        <f t="shared" si="4177"/>
        <v/>
      </c>
      <c r="C2776">
        <v>1</v>
      </c>
      <c r="E2776">
        <v>36613.54</v>
      </c>
      <c r="R2776">
        <v>27</v>
      </c>
      <c r="S2776" t="s">
        <v>22</v>
      </c>
      <c r="AA2776" s="10">
        <f t="shared" si="4183"/>
        <v>2730.422</v>
      </c>
      <c r="AB2776" s="3" cm="1">
        <f t="array" ref="AB2776">100000000/Lvac(AA2776)</f>
        <v>36613.535633403604</v>
      </c>
      <c r="AC2776" s="28">
        <f t="shared" si="4184"/>
        <v>3.6624375279718668E-7</v>
      </c>
      <c r="AD2776" s="28">
        <f t="shared" si="4185"/>
        <v>2.7312303570258609E-7</v>
      </c>
      <c r="AE2776" s="21">
        <f t="shared" si="4186"/>
        <v>36613.538439465301</v>
      </c>
      <c r="AF2776" s="10" cm="1">
        <f t="array" ref="AF2776">Lair(100000000/AE2776)</f>
        <v>2730.4217907291445</v>
      </c>
      <c r="AG2776" s="10">
        <f t="shared" si="4187"/>
        <v>1.1704739346775628E-2</v>
      </c>
      <c r="AH2776" s="10" t="b">
        <f t="shared" si="4178"/>
        <v>1</v>
      </c>
      <c r="AI2776" s="10">
        <f t="shared" si="4202"/>
        <v>2730.422</v>
      </c>
      <c r="AJ2776">
        <v>3.0000000000000001E-3</v>
      </c>
      <c r="AK2776" s="3" cm="1">
        <f t="array" ref="AK2776">100000000/Lvac($AA2776)</f>
        <v>36613.535633403604</v>
      </c>
      <c r="AL2776" s="21">
        <f t="shared" si="4070"/>
        <v>4.0228436080653768E-2</v>
      </c>
      <c r="AM2776" s="21"/>
      <c r="AN2776" s="21"/>
      <c r="AO2776" s="21"/>
      <c r="AP2776" s="21"/>
      <c r="AS2776" s="3">
        <f t="shared" si="4191"/>
        <v>-4.3665963967214338E-3</v>
      </c>
      <c r="AT2776" s="3" cm="1">
        <f t="array" ref="AT2776">AS2776-(100000000/LvacE($A2776)-$E2776)</f>
        <v>-3.3436765079386532E-5</v>
      </c>
      <c r="BB2776"/>
      <c r="BC2776"/>
      <c r="BD2776"/>
      <c r="BE2776"/>
      <c r="BF2776"/>
      <c r="BG2776"/>
      <c r="BH2776"/>
      <c r="BI2776"/>
      <c r="BJ2776"/>
      <c r="BN2776" s="13" cm="1">
        <f t="array" ref="BN2776">$C2776*EXP(poly_from_str(100000000/$E2776,BN$4343))</f>
        <v>0.81549194715827156</v>
      </c>
      <c r="BO2776" s="13"/>
      <c r="BY2776">
        <v>797</v>
      </c>
    </row>
    <row r="2777" spans="1:78" hidden="1" x14ac:dyDescent="0.25">
      <c r="A2777">
        <v>2730.259</v>
      </c>
      <c r="B2777" s="2" t="str">
        <f t="shared" si="4177"/>
        <v/>
      </c>
      <c r="C2777">
        <v>3</v>
      </c>
      <c r="E2777">
        <v>36615.72</v>
      </c>
      <c r="F2777">
        <v>39024</v>
      </c>
      <c r="G2777" t="s">
        <v>5</v>
      </c>
      <c r="H2777" s="5" t="s">
        <v>4</v>
      </c>
      <c r="I2777">
        <v>75640</v>
      </c>
      <c r="J2777" t="s">
        <v>3</v>
      </c>
      <c r="K2777" s="5" t="s">
        <v>16</v>
      </c>
      <c r="L2777">
        <v>39024.269999999997</v>
      </c>
      <c r="M2777" t="str">
        <f t="shared" ref="M2777:M2781" si="4233">$G2777&amp;""</f>
        <v>e</v>
      </c>
      <c r="N2777" t="str">
        <f t="shared" ref="N2777:N2781" si="4234">$H2777&amp;""</f>
        <v>9/2</v>
      </c>
      <c r="O2777">
        <v>75640</v>
      </c>
      <c r="P2777" t="str">
        <f t="shared" ref="P2777:P2781" si="4235">$J2777&amp;""</f>
        <v>o</v>
      </c>
      <c r="Q2777" t="str">
        <f t="shared" ref="Q2777:Q2781" si="4236">$K2777&amp;""</f>
        <v>11/2</v>
      </c>
      <c r="R2777">
        <v>27</v>
      </c>
      <c r="AA2777" s="10">
        <f t="shared" si="4183"/>
        <v>2730.259</v>
      </c>
      <c r="AB2777" s="3" cm="1">
        <f t="array" ref="AB2777">100000000/Lvac(AA2777)</f>
        <v>36615.721390825434</v>
      </c>
      <c r="AC2777" s="28">
        <f t="shared" si="4184"/>
        <v>3.6626561802378458E-7</v>
      </c>
      <c r="AD2777" s="28">
        <f t="shared" si="4185"/>
        <v>2.7310673175773168E-7</v>
      </c>
      <c r="AE2777" s="21">
        <f t="shared" si="4186"/>
        <v>36615.720496977076</v>
      </c>
      <c r="AF2777" s="10" cm="1">
        <f t="array" ref="AF2777">Lair(100000000/AE2777)</f>
        <v>2730.2590666535943</v>
      </c>
      <c r="AG2777" s="10">
        <f t="shared" si="4187"/>
        <v>1.1705539912298692E-2</v>
      </c>
      <c r="AH2777" s="10" t="b">
        <f t="shared" si="4178"/>
        <v>1</v>
      </c>
      <c r="AI2777" s="10">
        <f t="shared" ref="AI2777:AI2781" si="4237">$AF2777</f>
        <v>2730.2590666535943</v>
      </c>
      <c r="AJ2777">
        <v>3.0000000000000001E-3</v>
      </c>
      <c r="AK2777" s="3" cm="1">
        <f t="array" ref="AK2777">100000000/Lvac($AA2777)</f>
        <v>36615.721390825434</v>
      </c>
      <c r="AL2777" s="21">
        <f t="shared" si="4070"/>
        <v>4.0233238491581329E-2</v>
      </c>
      <c r="AM2777" s="10" cm="1">
        <f t="array" ref="AM2777">Lvac($AI2777)-$BA2777</f>
        <v>7.0880454813959659E-4</v>
      </c>
      <c r="AN2777" s="10">
        <f t="shared" ref="AN2777:AN2781" si="4238">$AK2777-($AX2777-$AW2777)</f>
        <v>-8.6091745688463561E-3</v>
      </c>
      <c r="AO2777" s="3">
        <f t="shared" ref="AO2777:AO2781" si="4239">AM2777/AJ2777</f>
        <v>0.23626818271319885</v>
      </c>
      <c r="AP2777" s="3">
        <v>0.21404494085193923</v>
      </c>
      <c r="AS2777" s="3">
        <f t="shared" si="4191"/>
        <v>1.390825433190912E-3</v>
      </c>
      <c r="AT2777" s="3" cm="1">
        <f t="array" ref="AT2777">AS2777-(100000000/LvacE($A2777)-$E2777)</f>
        <v>-3.3415199141018093E-5</v>
      </c>
      <c r="AU2777" t="s">
        <v>4697</v>
      </c>
      <c r="AV2777" t="s">
        <v>4933</v>
      </c>
      <c r="AW2777" s="3">
        <v>39024.269999999997</v>
      </c>
      <c r="AX2777" s="3">
        <v>75640</v>
      </c>
      <c r="AY2777" s="3"/>
      <c r="AZ2777" s="10" cm="1">
        <f t="array" ref="AZ2777">Lair(100000000/($AX2777-$AW2777))</f>
        <v>2730.2583580205446</v>
      </c>
      <c r="BA2777" s="10">
        <f t="shared" ref="BA2777:BA2781" si="4240">100000000/($AX2777-$AW2777)</f>
        <v>2731.0666754424942</v>
      </c>
      <c r="BB2777" s="12">
        <v>28300000</v>
      </c>
      <c r="BC2777" s="3">
        <v>0.185</v>
      </c>
      <c r="BD2777" s="12" cm="1">
        <f t="array" ref="BD2777">SfromgA($BB2777,$BA2777,"")</f>
        <v>0.28452255791974174</v>
      </c>
      <c r="BE2777" s="29">
        <f t="shared" ref="BE2777:BE2781" si="4241">(10^MAX(0.05, -0.312925054856973*((LN($BD2777))^(1/3)) + 0.454808404431693)-1)*100</f>
        <v>520.182680273301</v>
      </c>
      <c r="BG2777" s="3"/>
      <c r="BH2777" s="3"/>
      <c r="BI2777" s="12">
        <f t="shared" ref="BI2777:BI2781" si="4242">IF($BB2777="",$BF2777,$BB2777)</f>
        <v>28300000</v>
      </c>
      <c r="BJ2777" s="29">
        <f t="shared" ref="BJ2777:BJ2781" si="4243">IF($BB2777="",$BH2777,$BE2777)</f>
        <v>520.182680273301</v>
      </c>
      <c r="BK2777" s="3">
        <f t="shared" ref="BK2777:BK2781" si="4244">LN(BN2777*100000000/($AX2777-$AW2777)/$BI2777)</f>
        <v>-8.3489526107425345</v>
      </c>
      <c r="BL2777" s="13">
        <f>EXP(BK$4341*$AX2777+BK$4342)*$BI2777/(100000000/($AX2777-$AW2777))</f>
        <v>3.7163949636705205</v>
      </c>
      <c r="BM2777" s="3">
        <f t="shared" ref="BM2777:BM2781" si="4245">LN(BL2777/$C2777)</f>
        <v>0.21414181395253323</v>
      </c>
      <c r="BN2777" s="13" cm="1">
        <f t="array" ref="BN2777">$C2777*EXP(poly_from_str(100000000/$E2777,BN$4343))</f>
        <v>2.4521672279957665</v>
      </c>
      <c r="BO2777" s="3">
        <f t="shared" ref="BO2777:BO2781" si="4246">LN($C2777)</f>
        <v>1.0986122886681098</v>
      </c>
      <c r="BP2777" s="13">
        <f>LN(BL2777/BN2777)</f>
        <v>0.41578188622143464</v>
      </c>
      <c r="BQ2777" s="13"/>
      <c r="BS2777" s="13"/>
      <c r="BT2777" s="13"/>
      <c r="BU2777" s="13"/>
      <c r="BV2777" s="13"/>
      <c r="BW2777" s="13"/>
      <c r="BX2777" s="13"/>
      <c r="BY2777">
        <v>2395</v>
      </c>
      <c r="BZ2777" s="13"/>
    </row>
    <row r="2778" spans="1:78" hidden="1" x14ac:dyDescent="0.25">
      <c r="A2778">
        <v>2729.7190000000001</v>
      </c>
      <c r="B2778" s="2" t="str">
        <f t="shared" si="4177"/>
        <v/>
      </c>
      <c r="C2778">
        <v>7</v>
      </c>
      <c r="E2778">
        <v>36622.959999999999</v>
      </c>
      <c r="F2778">
        <v>21535</v>
      </c>
      <c r="G2778" t="s">
        <v>5</v>
      </c>
      <c r="H2778" s="5" t="s">
        <v>4</v>
      </c>
      <c r="I2778">
        <v>58158</v>
      </c>
      <c r="J2778" t="s">
        <v>3</v>
      </c>
      <c r="K2778" s="5" t="s">
        <v>8</v>
      </c>
      <c r="L2778">
        <v>21535.17</v>
      </c>
      <c r="M2778" t="str">
        <f t="shared" si="4233"/>
        <v>e</v>
      </c>
      <c r="N2778" t="str">
        <f t="shared" si="4234"/>
        <v>9/2</v>
      </c>
      <c r="O2778">
        <v>58158.080000000002</v>
      </c>
      <c r="P2778" t="str">
        <f t="shared" si="4235"/>
        <v>o</v>
      </c>
      <c r="Q2778" t="str">
        <f t="shared" si="4236"/>
        <v>7/2</v>
      </c>
      <c r="R2778">
        <v>27</v>
      </c>
      <c r="AA2778" s="10">
        <f t="shared" si="4183"/>
        <v>2729.7190000000001</v>
      </c>
      <c r="AB2778" s="3" cm="1">
        <f t="array" ref="AB2778">100000000/Lvac(AA2778)</f>
        <v>36622.964415054848</v>
      </c>
      <c r="AC2778" s="28">
        <f t="shared" si="4184"/>
        <v>3.6633807362589338E-7</v>
      </c>
      <c r="AD2778" s="28">
        <f t="shared" si="4185"/>
        <v>2.7305271868951255E-7</v>
      </c>
      <c r="AE2778" s="21">
        <f t="shared" si="4186"/>
        <v>36622.961576808571</v>
      </c>
      <c r="AF2778" s="10" cm="1">
        <f t="array" ref="AF2778">Lair(100000000/AE2778)</f>
        <v>2729.719211562181</v>
      </c>
      <c r="AG2778" s="10">
        <f t="shared" si="4187"/>
        <v>1.1708193117140418E-2</v>
      </c>
      <c r="AH2778" s="10" t="b">
        <f t="shared" si="4178"/>
        <v>1</v>
      </c>
      <c r="AI2778" s="10">
        <f t="shared" si="4237"/>
        <v>2729.719211562181</v>
      </c>
      <c r="AJ2778">
        <v>3.0000000000000001E-3</v>
      </c>
      <c r="AK2778" s="3" cm="1">
        <f t="array" ref="AK2778">100000000/Lvac($AA2778)</f>
        <v>36622.964415054848</v>
      </c>
      <c r="AL2778" s="21">
        <f t="shared" si="4070"/>
        <v>4.0249155583400857E-2</v>
      </c>
      <c r="AM2778" s="10" cm="1">
        <f t="array" ref="AM2778">Lvac($AI2778)-$BA2778</f>
        <v>-3.8454587283922592E-3</v>
      </c>
      <c r="AN2778" s="10">
        <f t="shared" si="4238"/>
        <v>5.4415054844866972E-2</v>
      </c>
      <c r="AO2778" s="3">
        <f t="shared" si="4239"/>
        <v>-1.2818195761307531</v>
      </c>
      <c r="AP2778" s="3">
        <v>-1.3523573688871693</v>
      </c>
      <c r="AS2778" s="3">
        <f t="shared" si="4191"/>
        <v>4.415054849232547E-3</v>
      </c>
      <c r="AT2778" s="3" cm="1">
        <f t="array" ref="AT2778">AS2778-(100000000/LvacE($A2778)-$E2778)</f>
        <v>-3.3343647373840213E-5</v>
      </c>
      <c r="AU2778" t="s">
        <v>4793</v>
      </c>
      <c r="AV2778" t="s">
        <v>4897</v>
      </c>
      <c r="AW2778" s="3">
        <v>21535.17</v>
      </c>
      <c r="AX2778" s="3">
        <v>58158.080000000002</v>
      </c>
      <c r="AY2778" s="3"/>
      <c r="AZ2778" s="10" cm="1">
        <f t="array" ref="AZ2778">Lair(100000000/($AX2778-$AW2778))</f>
        <v>2729.7230560905518</v>
      </c>
      <c r="BA2778" s="10">
        <f t="shared" si="4240"/>
        <v>2730.5312439672321</v>
      </c>
      <c r="BB2778" s="12">
        <v>4530000</v>
      </c>
      <c r="BC2778" s="3">
        <v>2.4E-2</v>
      </c>
      <c r="BD2778" s="12" cm="1">
        <f t="array" ref="BD2778">SfromgA($BB2778,$BA2778,"")</f>
        <v>4.551693528977728E-2</v>
      </c>
      <c r="BE2778" s="29">
        <f t="shared" si="4241"/>
        <v>713.91117384329345</v>
      </c>
      <c r="BG2778" s="3"/>
      <c r="BH2778" s="3"/>
      <c r="BI2778" s="12">
        <f t="shared" si="4242"/>
        <v>4530000</v>
      </c>
      <c r="BJ2778" s="29">
        <f t="shared" si="4243"/>
        <v>713.91117384329345</v>
      </c>
      <c r="BK2778" s="3">
        <f t="shared" si="4244"/>
        <v>-5.6620141263643742</v>
      </c>
      <c r="BL2778" s="13">
        <f>EXP(BK$4341*$AX2778+BK$4342)*$BI2778/(100000000/($AX2778-$AW2778))</f>
        <v>2.2458617125793943</v>
      </c>
      <c r="BM2778" s="3">
        <f t="shared" si="4245"/>
        <v>-1.1368208651691578</v>
      </c>
      <c r="BN2778" s="13" cm="1">
        <f t="array" ref="BN2778">$C2778*EXP(poly_from_str(100000000/$E2778,BN$4343))</f>
        <v>5.7659325830014758</v>
      </c>
      <c r="BO2778" s="3">
        <f t="shared" si="4246"/>
        <v>1.9459101490553132</v>
      </c>
      <c r="BP2778" s="13">
        <f>LN(BL2778/BN2778)</f>
        <v>-0.94287762310101364</v>
      </c>
      <c r="BQ2778" s="13"/>
      <c r="BR2778" s="12">
        <v>48270000</v>
      </c>
      <c r="BS2778" s="3">
        <f>LN(BV2778*100000000/($AX2778-$AW2778)/$BR2778)</f>
        <v>-8.2911800438796242</v>
      </c>
      <c r="BT2778" s="13">
        <f>EXP(BS$4338*$AX2778+BS$4336)*$BR2778/(100000000/($AX2778-$AW2778))</f>
        <v>18.128516172188483</v>
      </c>
      <c r="BU2778" s="3">
        <f>LN(BT2778/$BN2778)</f>
        <v>1.1455192706457862</v>
      </c>
      <c r="BV2778" s="3" cm="1">
        <f t="array" ref="BV2778">$BN2778*EXP(poly_from_str(100000000/$E2778,BV$4341))</f>
        <v>4.4321699713650755</v>
      </c>
      <c r="BW2778" s="12" t="s">
        <v>14</v>
      </c>
      <c r="BX2778" s="3">
        <f>LN(BT2778/BV2778)</f>
        <v>1.4085968779835778</v>
      </c>
      <c r="BY2778">
        <v>5634</v>
      </c>
      <c r="BZ2778" s="13"/>
    </row>
    <row r="2779" spans="1:78" hidden="1" x14ac:dyDescent="0.25">
      <c r="A2779">
        <v>2729.1849999999999</v>
      </c>
      <c r="B2779" s="2" t="str">
        <f t="shared" si="4177"/>
        <v/>
      </c>
      <c r="C2779">
        <v>9</v>
      </c>
      <c r="D2779" t="s">
        <v>14</v>
      </c>
      <c r="E2779">
        <v>36630.129999999997</v>
      </c>
      <c r="F2779">
        <v>27138</v>
      </c>
      <c r="G2779" t="s">
        <v>5</v>
      </c>
      <c r="H2779" s="5" t="s">
        <v>8</v>
      </c>
      <c r="I2779">
        <v>63768</v>
      </c>
      <c r="J2779" t="s">
        <v>3</v>
      </c>
      <c r="K2779" s="5" t="s">
        <v>8</v>
      </c>
      <c r="L2779">
        <v>27138.55</v>
      </c>
      <c r="M2779" t="str">
        <f t="shared" si="4233"/>
        <v>e</v>
      </c>
      <c r="N2779" t="str">
        <f t="shared" si="4234"/>
        <v>7/2</v>
      </c>
      <c r="O2779">
        <v>63768.66</v>
      </c>
      <c r="P2779" t="str">
        <f t="shared" si="4235"/>
        <v>o</v>
      </c>
      <c r="Q2779" t="str">
        <f t="shared" si="4236"/>
        <v>7/2</v>
      </c>
      <c r="R2779">
        <v>27</v>
      </c>
      <c r="AA2779" s="10">
        <f t="shared" si="4183"/>
        <v>2729.1849999999999</v>
      </c>
      <c r="AB2779" s="3" cm="1">
        <f t="array" ref="AB2779">100000000/Lvac(AA2779)</f>
        <v>36630.129779592746</v>
      </c>
      <c r="AC2779" s="28">
        <f t="shared" si="4184"/>
        <v>3.664097523619689E-7</v>
      </c>
      <c r="AD2779" s="28">
        <f t="shared" si="4185"/>
        <v>2.7299930576743863E-7</v>
      </c>
      <c r="AE2779" s="21">
        <f t="shared" si="4186"/>
        <v>36630.12992132255</v>
      </c>
      <c r="AF2779" s="10" cm="1">
        <f t="array" ref="AF2779">Lair(100000000/AE2779)</f>
        <v>2729.1849894396282</v>
      </c>
      <c r="AG2779" s="10">
        <f t="shared" si="4187"/>
        <v>1.171081839076368E-2</v>
      </c>
      <c r="AH2779" s="10" t="b">
        <f t="shared" si="4178"/>
        <v>1</v>
      </c>
      <c r="AI2779" s="10">
        <f t="shared" si="4237"/>
        <v>2729.1849894396282</v>
      </c>
      <c r="AJ2779">
        <v>7.0000000000000001E-3</v>
      </c>
      <c r="AK2779" s="3" cm="1">
        <f t="array" ref="AK2779">100000000/Lvac($AA2779)</f>
        <v>36630.129779592746</v>
      </c>
      <c r="AL2779" s="21">
        <f t="shared" si="4070"/>
        <v>9.3951457834229465E-2</v>
      </c>
      <c r="AM2779" s="10" cm="1">
        <f t="array" ref="AM2779">Lvac($AI2779)-$BA2779</f>
        <v>-1.4847094935248606E-3</v>
      </c>
      <c r="AN2779" s="10">
        <f t="shared" si="4238"/>
        <v>1.9779592745180707E-2</v>
      </c>
      <c r="AO2779" s="3">
        <f t="shared" si="4239"/>
        <v>-0.21210135621783721</v>
      </c>
      <c r="AP2779" s="3">
        <v>-0.21059236665418471</v>
      </c>
      <c r="AS2779" s="3">
        <f t="shared" si="4191"/>
        <v>-2.2040725161787122E-4</v>
      </c>
      <c r="AT2779" s="3" cm="1">
        <f t="array" ref="AT2779">AS2779-(100000000/LvacE($A2779)-$E2779)</f>
        <v>-3.3272735890932381E-5</v>
      </c>
      <c r="AU2779" t="s">
        <v>4718</v>
      </c>
      <c r="AV2779" t="s">
        <v>4845</v>
      </c>
      <c r="AW2779" s="3">
        <v>27138.55</v>
      </c>
      <c r="AX2779" s="3">
        <v>63768.66</v>
      </c>
      <c r="AY2779" s="3"/>
      <c r="AZ2779" s="10" cm="1">
        <f t="array" ref="AZ2779">Lair(100000000/($AX2779-$AW2779))</f>
        <v>2729.1864737899423</v>
      </c>
      <c r="BA2779" s="10">
        <f t="shared" si="4240"/>
        <v>2729.9945318209529</v>
      </c>
      <c r="BB2779" s="12">
        <v>67900000</v>
      </c>
      <c r="BC2779" s="3">
        <v>0.193</v>
      </c>
      <c r="BD2779" s="12" cm="1">
        <f t="array" ref="BD2779">SfromgA($BB2779,$BA2779,"")</f>
        <v>0.68184940465174426</v>
      </c>
      <c r="BE2779" s="29">
        <f t="shared" si="4241"/>
        <v>380.89385670646641</v>
      </c>
      <c r="BG2779" s="3"/>
      <c r="BH2779" s="3"/>
      <c r="BI2779" s="12">
        <f t="shared" si="4242"/>
        <v>67900000</v>
      </c>
      <c r="BJ2779" s="29">
        <f t="shared" si="4243"/>
        <v>380.89385670646641</v>
      </c>
      <c r="BK2779" s="3">
        <f t="shared" si="4244"/>
        <v>-8.1106186087654439</v>
      </c>
      <c r="BL2779" s="13">
        <f>EXP(BK$4341*$AX2779+BK$4342)*$BI2779/(100000000/($AX2779-$AW2779))</f>
        <v>21.983830922042433</v>
      </c>
      <c r="BM2779" s="3">
        <f t="shared" si="4245"/>
        <v>0.89308264771901447</v>
      </c>
      <c r="BN2779" s="13" cm="1">
        <f t="array" ref="BN2779">$C2779*EXP(poly_from_str(100000000/$E2779,BN$4343))</f>
        <v>7.4698364045913674</v>
      </c>
      <c r="BO2779" s="3">
        <f t="shared" si="4246"/>
        <v>2.1972245773362196</v>
      </c>
      <c r="BP2779" s="13">
        <f t="shared" ref="BP2779:BP2780" si="4247">LN(BL2779/BN2779)</f>
        <v>1.079434126472764</v>
      </c>
      <c r="BQ2779" s="13"/>
      <c r="BS2779" s="13"/>
      <c r="BT2779" s="13"/>
      <c r="BU2779" s="13"/>
      <c r="BV2779" s="13"/>
      <c r="BW2779" s="13"/>
      <c r="BX2779" s="13"/>
      <c r="BY2779">
        <v>7302</v>
      </c>
      <c r="BZ2779" s="13"/>
    </row>
    <row r="2780" spans="1:78" hidden="1" x14ac:dyDescent="0.25">
      <c r="A2780">
        <v>2728.529</v>
      </c>
      <c r="B2780" s="2" t="str">
        <f t="shared" si="4177"/>
        <v/>
      </c>
      <c r="C2780">
        <v>8</v>
      </c>
      <c r="D2780" t="s">
        <v>14</v>
      </c>
      <c r="E2780">
        <v>36638.94</v>
      </c>
      <c r="F2780">
        <v>21535</v>
      </c>
      <c r="G2780" t="s">
        <v>5</v>
      </c>
      <c r="H2780" s="5" t="s">
        <v>4</v>
      </c>
      <c r="I2780">
        <v>58174</v>
      </c>
      <c r="J2780" t="s">
        <v>3</v>
      </c>
      <c r="K2780" s="5" t="s">
        <v>4</v>
      </c>
      <c r="L2780">
        <v>21535.17</v>
      </c>
      <c r="M2780" t="str">
        <f t="shared" si="4233"/>
        <v>e</v>
      </c>
      <c r="N2780" t="str">
        <f t="shared" si="4234"/>
        <v>9/2</v>
      </c>
      <c r="O2780">
        <v>58174.15</v>
      </c>
      <c r="P2780" t="str">
        <f t="shared" si="4235"/>
        <v>o</v>
      </c>
      <c r="Q2780" t="str">
        <f t="shared" si="4236"/>
        <v>9/2</v>
      </c>
      <c r="R2780">
        <v>27</v>
      </c>
      <c r="AA2780" s="10">
        <f t="shared" si="4183"/>
        <v>2728.529</v>
      </c>
      <c r="AB2780" s="3" cm="1">
        <f t="array" ref="AB2780">100000000/Lvac(AA2780)</f>
        <v>36638.93601361016</v>
      </c>
      <c r="AC2780" s="28">
        <f t="shared" si="4184"/>
        <v>3.6649784554241499E-7</v>
      </c>
      <c r="AD2780" s="28">
        <f t="shared" si="4185"/>
        <v>2.7293368989441532E-7</v>
      </c>
      <c r="AE2780" s="21">
        <f t="shared" si="4186"/>
        <v>36638.938577882276</v>
      </c>
      <c r="AF2780" s="10" cm="1">
        <f t="array" ref="AF2780">Lair(100000000/AE2780)</f>
        <v>2728.5288090264135</v>
      </c>
      <c r="AG2780" s="10">
        <f t="shared" si="4187"/>
        <v>1.171404555597726E-2</v>
      </c>
      <c r="AH2780" s="10" t="b">
        <f t="shared" si="4178"/>
        <v>1</v>
      </c>
      <c r="AI2780" s="10">
        <f t="shared" si="4237"/>
        <v>2728.5288090264135</v>
      </c>
      <c r="AJ2780">
        <v>7.0000000000000001E-3</v>
      </c>
      <c r="AK2780" s="3" cm="1">
        <f t="array" ref="AK2780">100000000/Lvac($AA2780)</f>
        <v>36638.93601361016</v>
      </c>
      <c r="AL2780" s="21">
        <f t="shared" ref="AL2780:AL2783" si="4248">AJ2780/AI2780*AK2780</f>
        <v>9.3996644362639145E-2</v>
      </c>
      <c r="AM2780" s="10" cm="1">
        <f t="array" ref="AM2780">Lvac($AI2780)-$BA2780</f>
        <v>3.0856455732646282E-3</v>
      </c>
      <c r="AN2780" s="10">
        <f t="shared" si="4238"/>
        <v>-4.398638984275749E-2</v>
      </c>
      <c r="AO2780" s="3">
        <f t="shared" si="4239"/>
        <v>0.44080651046637542</v>
      </c>
      <c r="AP2780" s="3">
        <v>0.46809505244839655</v>
      </c>
      <c r="AS2780" s="3">
        <f t="shared" si="4191"/>
        <v>-3.9863898418843746E-3</v>
      </c>
      <c r="AT2780" s="3" cm="1">
        <f t="array" ref="AT2780">AS2780-(100000000/LvacE($A2780)-$E2780)</f>
        <v>-3.3185395295731723E-5</v>
      </c>
      <c r="AU2780" t="s">
        <v>4793</v>
      </c>
      <c r="AV2780" t="s">
        <v>4693</v>
      </c>
      <c r="AW2780" s="3">
        <v>21535.17</v>
      </c>
      <c r="AX2780" s="3">
        <v>58174.15</v>
      </c>
      <c r="AY2780" s="3"/>
      <c r="AZ2780" s="10" cm="1">
        <f t="array" ref="AZ2780">Lair(100000000/($AX2780-$AW2780))</f>
        <v>2728.5257241272498</v>
      </c>
      <c r="BA2780" s="10">
        <f t="shared" si="4240"/>
        <v>2729.3336222787857</v>
      </c>
      <c r="BB2780" s="12">
        <v>17500000</v>
      </c>
      <c r="BC2780" s="3">
        <v>9.9000000000000005E-2</v>
      </c>
      <c r="BD2780" s="12" cm="1">
        <f t="array" ref="BD2780">SfromgA($BB2780,$BA2780,"")</f>
        <v>0.17560678193057999</v>
      </c>
      <c r="BE2780" s="29">
        <f t="shared" si="4241"/>
        <v>577.87594439475481</v>
      </c>
      <c r="BG2780" s="3"/>
      <c r="BH2780" s="3"/>
      <c r="BI2780" s="12">
        <f t="shared" si="4242"/>
        <v>17500000</v>
      </c>
      <c r="BJ2780" s="29">
        <f t="shared" si="4243"/>
        <v>577.87594439475481</v>
      </c>
      <c r="BK2780" s="3">
        <f t="shared" si="4244"/>
        <v>-6.8635220114390378</v>
      </c>
      <c r="BL2780" s="13">
        <f>EXP(BK$4341*$AX2780+BK$4342)*$BI2780/(100000000/($AX2780-$AW2780))</f>
        <v>8.6692815779076398</v>
      </c>
      <c r="BM2780" s="3">
        <f t="shared" si="4245"/>
        <v>8.0344382692856237E-2</v>
      </c>
      <c r="BN2780" s="13" cm="1">
        <f t="array" ref="BN2780">$C2780*EXP(poly_from_str(100000000/$E2780,BN$4343))</f>
        <v>6.701803461101119</v>
      </c>
      <c r="BO2780" s="3">
        <f t="shared" si="4246"/>
        <v>2.0794415416798357</v>
      </c>
      <c r="BP2780" s="13">
        <f t="shared" si="4247"/>
        <v>0.25740926089773003</v>
      </c>
      <c r="BQ2780" s="13"/>
      <c r="BR2780" s="12">
        <v>44660000</v>
      </c>
      <c r="BS2780" s="3">
        <f>LN(BV2780*100000000/($AX2780-$AW2780)/$BR2780)</f>
        <v>-8.0681308092892383</v>
      </c>
      <c r="BT2780" s="13">
        <f>EXP(BS$4338*$AX2780+BS$4336)*$BR2780/(100000000/($AX2780-$AW2780))</f>
        <v>16.780086810907463</v>
      </c>
      <c r="BU2780" s="3">
        <f>LN(BT2780/$BN2780)</f>
        <v>0.91781621102553468</v>
      </c>
      <c r="BV2780" s="3" cm="1">
        <f t="array" ref="BV2780">$BN2780*EXP(poly_from_str(100000000/$E2780,BV$4341))</f>
        <v>5.1276385476545299</v>
      </c>
      <c r="BW2780" s="12" t="s">
        <v>14</v>
      </c>
      <c r="BX2780" s="3">
        <f>LN(BT2780/BV2780)</f>
        <v>1.1855476433931922</v>
      </c>
      <c r="BY2780">
        <v>6554</v>
      </c>
      <c r="BZ2780" s="13"/>
    </row>
    <row r="2781" spans="1:78" hidden="1" x14ac:dyDescent="0.25">
      <c r="A2781">
        <v>2728.3290000000002</v>
      </c>
      <c r="B2781" s="2" t="str">
        <f t="shared" si="4177"/>
        <v/>
      </c>
      <c r="C2781">
        <v>1</v>
      </c>
      <c r="E2781">
        <v>36641.620000000003</v>
      </c>
      <c r="F2781">
        <v>29267</v>
      </c>
      <c r="G2781" t="s">
        <v>5</v>
      </c>
      <c r="H2781" s="5" t="s">
        <v>18</v>
      </c>
      <c r="I2781">
        <v>65909</v>
      </c>
      <c r="J2781" t="s">
        <v>3</v>
      </c>
      <c r="K2781" s="5" t="s">
        <v>18</v>
      </c>
      <c r="L2781">
        <v>29267.86</v>
      </c>
      <c r="M2781" t="str">
        <f t="shared" si="4233"/>
        <v>e</v>
      </c>
      <c r="N2781" t="str">
        <f t="shared" si="4234"/>
        <v>5/2</v>
      </c>
      <c r="O2781">
        <v>65909.440000000002</v>
      </c>
      <c r="P2781" t="str">
        <f t="shared" si="4235"/>
        <v>o</v>
      </c>
      <c r="Q2781" t="str">
        <f t="shared" si="4236"/>
        <v>5/2</v>
      </c>
      <c r="R2781">
        <v>27</v>
      </c>
      <c r="AA2781" s="10">
        <f t="shared" si="4183"/>
        <v>2728.3290000000002</v>
      </c>
      <c r="AB2781" s="3" cm="1">
        <f t="array" ref="AB2781">100000000/Lvac(AA2781)</f>
        <v>36641.62168332265</v>
      </c>
      <c r="AC2781" s="28">
        <f t="shared" si="4184"/>
        <v>3.6652471164584623E-7</v>
      </c>
      <c r="AD2781" s="28">
        <f t="shared" si="4185"/>
        <v>2.7291368505536091E-7</v>
      </c>
      <c r="AE2781" s="21">
        <f t="shared" si="4186"/>
        <v>36641.620600400762</v>
      </c>
      <c r="AF2781" s="10" cm="1">
        <f t="array" ref="AF2781">Lair(100000000/AE2781)</f>
        <v>2728.3290806385498</v>
      </c>
      <c r="AG2781" s="10">
        <f t="shared" si="4187"/>
        <v>1.1715029910858011E-2</v>
      </c>
      <c r="AH2781" s="10" t="b">
        <f t="shared" si="4178"/>
        <v>1</v>
      </c>
      <c r="AI2781" s="10">
        <f t="shared" si="4237"/>
        <v>2728.3290806385498</v>
      </c>
      <c r="AJ2781">
        <v>3.0000000000000001E-3</v>
      </c>
      <c r="AK2781" s="3" cm="1">
        <f t="array" ref="AK2781">100000000/Lvac($AA2781)</f>
        <v>36641.62168332265</v>
      </c>
      <c r="AL2781" s="21">
        <f t="shared" si="4248"/>
        <v>4.02901782743307E-2</v>
      </c>
      <c r="AM2781" s="10" cm="1">
        <f t="array" ref="AM2781">Lvac($AI2781)-$BA2781</f>
        <v>-3.0239976858865703E-3</v>
      </c>
      <c r="AN2781" s="10">
        <f t="shared" si="4238"/>
        <v>4.1683322648168541E-2</v>
      </c>
      <c r="AO2781" s="3">
        <f t="shared" si="4239"/>
        <v>-1.0079992286288568</v>
      </c>
      <c r="AP2781" s="3">
        <v>-1.0348852486761946</v>
      </c>
      <c r="AS2781" s="3">
        <f t="shared" si="4191"/>
        <v>1.6833226472954266E-3</v>
      </c>
      <c r="AT2781" s="3" cm="1">
        <f t="array" ref="AT2781">AS2781-(100000000/LvacE($A2781)-$E2781)</f>
        <v>-3.3158728911075741E-5</v>
      </c>
      <c r="AU2781" t="s">
        <v>4695</v>
      </c>
      <c r="AV2781" t="s">
        <v>4902</v>
      </c>
      <c r="AW2781" s="3">
        <v>29267.86</v>
      </c>
      <c r="AX2781" s="3">
        <v>65909.440000000002</v>
      </c>
      <c r="AY2781" s="3"/>
      <c r="AZ2781" s="10" cm="1">
        <f t="array" ref="AZ2781">Lair(100000000/($AX2781-$AW2781))</f>
        <v>2728.3321039047582</v>
      </c>
      <c r="BA2781" s="10">
        <f t="shared" si="4240"/>
        <v>2729.1399552093549</v>
      </c>
      <c r="BB2781" s="12">
        <v>2890000</v>
      </c>
      <c r="BC2781" s="3">
        <v>1.7999999999999999E-2</v>
      </c>
      <c r="BD2781" s="12" cm="1">
        <f t="array" ref="BD2781">SfromgA($BB2781,$BA2781,"")</f>
        <v>2.8994032781348215E-2</v>
      </c>
      <c r="BE2781" s="29">
        <f t="shared" si="4241"/>
        <v>754.58204151798429</v>
      </c>
      <c r="BG2781" s="3"/>
      <c r="BH2781" s="3"/>
      <c r="BI2781" s="12">
        <f t="shared" si="4242"/>
        <v>2890000</v>
      </c>
      <c r="BJ2781" s="29">
        <f t="shared" si="4243"/>
        <v>754.58204151798429</v>
      </c>
      <c r="BK2781" s="3">
        <f t="shared" si="4244"/>
        <v>-7.1392742360048791</v>
      </c>
      <c r="BL2781" s="13">
        <f>EXP(BK$4341*$AX2781+BK$4342)*$BI2781/(100000000/($AX2781-$AW2781))</f>
        <v>0.7954748713036186</v>
      </c>
      <c r="BM2781" s="3">
        <f t="shared" si="4245"/>
        <v>-0.22881602025932929</v>
      </c>
      <c r="BN2781" s="13" cm="1">
        <f t="array" ref="BN2781">$C2781*EXP(poly_from_str(100000000/$E2781,BN$4343))</f>
        <v>0.84008770679892353</v>
      </c>
      <c r="BO2781" s="3">
        <f t="shared" si="4246"/>
        <v>0</v>
      </c>
      <c r="BP2781" s="13">
        <f>LN(BL2781/BN2781)</f>
        <v>-5.4567040519769995E-2</v>
      </c>
      <c r="BQ2781" s="13"/>
      <c r="BS2781" s="13"/>
      <c r="BT2781" s="13"/>
      <c r="BU2781" s="13"/>
      <c r="BV2781" s="13"/>
      <c r="BW2781" s="13"/>
      <c r="BX2781" s="13"/>
      <c r="BY2781">
        <v>822</v>
      </c>
      <c r="BZ2781" s="13"/>
    </row>
    <row r="2782" spans="1:78" hidden="1" x14ac:dyDescent="0.25">
      <c r="A2782">
        <v>2727.8879999999999</v>
      </c>
      <c r="B2782" s="2" t="str">
        <f t="shared" si="4177"/>
        <v/>
      </c>
      <c r="C2782">
        <v>1</v>
      </c>
      <c r="D2782" t="s">
        <v>14</v>
      </c>
      <c r="E2782">
        <v>36647.54</v>
      </c>
      <c r="R2782">
        <v>27</v>
      </c>
      <c r="S2782" t="s">
        <v>22</v>
      </c>
      <c r="AA2782" s="10">
        <f t="shared" si="4183"/>
        <v>2727.8879999999999</v>
      </c>
      <c r="AB2782" s="3" cm="1">
        <f t="array" ref="AB2782">100000000/Lvac(AA2782)</f>
        <v>36647.544976431163</v>
      </c>
      <c r="AC2782" s="28">
        <f t="shared" si="4184"/>
        <v>3.6658396532408955E-7</v>
      </c>
      <c r="AD2782" s="28">
        <f t="shared" si="4185"/>
        <v>2.7286957438571172E-7</v>
      </c>
      <c r="AE2782" s="21">
        <f t="shared" si="4186"/>
        <v>36647.541774235229</v>
      </c>
      <c r="AF2782" s="10" cm="1">
        <f t="array" ref="AF2782">Lair(100000000/AE2782)</f>
        <v>2727.8882383708296</v>
      </c>
      <c r="AG2782" s="10">
        <f t="shared" si="4187"/>
        <v>1.1717201178426527E-2</v>
      </c>
      <c r="AH2782" s="10" t="b">
        <f t="shared" si="4178"/>
        <v>1</v>
      </c>
      <c r="AI2782" s="10">
        <f t="shared" si="4202"/>
        <v>2727.8879999999999</v>
      </c>
      <c r="AJ2782">
        <v>7.0000000000000001E-3</v>
      </c>
      <c r="AK2782" s="3" cm="1">
        <f t="array" ref="AK2782">100000000/Lvac($AA2782)</f>
        <v>36647.544976431163</v>
      </c>
      <c r="AL2782" s="21">
        <f t="shared" si="4248"/>
        <v>9.4040816497971386E-2</v>
      </c>
      <c r="AM2782" s="21"/>
      <c r="AN2782" s="21"/>
      <c r="AO2782" s="21"/>
      <c r="AP2782" s="21"/>
      <c r="AS2782" s="3">
        <f t="shared" si="4191"/>
        <v>4.9764311625040136E-3</v>
      </c>
      <c r="AT2782" s="3" cm="1">
        <f t="array" ref="AT2782">AS2782-(100000000/LvacE($A2782)-$E2782)</f>
        <v>-3.3099822758231312E-5</v>
      </c>
      <c r="BB2782"/>
      <c r="BC2782"/>
      <c r="BD2782"/>
      <c r="BE2782"/>
      <c r="BF2782"/>
      <c r="BG2782"/>
      <c r="BH2782"/>
      <c r="BI2782"/>
      <c r="BJ2782"/>
      <c r="BN2782" s="13" cm="1">
        <f t="array" ref="BN2782">$C2782*EXP(poly_from_str(100000000/$E2782,BN$4343))</f>
        <v>0.84531683546920855</v>
      </c>
      <c r="BO2782" s="13"/>
      <c r="BY2782">
        <v>827</v>
      </c>
    </row>
    <row r="2783" spans="1:78" hidden="1" x14ac:dyDescent="0.25">
      <c r="A2783">
        <v>2727.0039999999999</v>
      </c>
      <c r="B2783" s="2" t="str">
        <f t="shared" si="4177"/>
        <v/>
      </c>
      <c r="C2783">
        <v>9</v>
      </c>
      <c r="D2783" t="s">
        <v>14</v>
      </c>
      <c r="E2783">
        <v>36659.42</v>
      </c>
      <c r="F2783">
        <v>29263</v>
      </c>
      <c r="G2783" t="s">
        <v>5</v>
      </c>
      <c r="H2783" s="5" t="s">
        <v>15</v>
      </c>
      <c r="I2783">
        <v>65922</v>
      </c>
      <c r="J2783" t="s">
        <v>3</v>
      </c>
      <c r="K2783" s="5" t="s">
        <v>16</v>
      </c>
      <c r="L2783">
        <v>29263.08</v>
      </c>
      <c r="M2783" t="str">
        <f t="shared" ref="M2783:M2784" si="4249">$G2783&amp;""</f>
        <v>e</v>
      </c>
      <c r="N2783" t="str">
        <f t="shared" ref="N2783:N2784" si="4250">$H2783&amp;""</f>
        <v>13/2</v>
      </c>
      <c r="O2783">
        <v>65922.42</v>
      </c>
      <c r="P2783" t="str">
        <f t="shared" ref="P2783:P2784" si="4251">$J2783&amp;""</f>
        <v>o</v>
      </c>
      <c r="Q2783" t="str">
        <f t="shared" ref="Q2783:Q2784" si="4252">$K2783&amp;""</f>
        <v>11/2</v>
      </c>
      <c r="R2783">
        <v>27</v>
      </c>
      <c r="AA2783" s="10">
        <f t="shared" si="4183"/>
        <v>2727.0039999999999</v>
      </c>
      <c r="AB2783" s="3" cm="1">
        <f t="array" ref="AB2783">100000000/Lvac(AA2783)</f>
        <v>36659.424194169165</v>
      </c>
      <c r="AC2783" s="28">
        <f t="shared" si="4184"/>
        <v>3.6670279911580625E-7</v>
      </c>
      <c r="AD2783" s="28">
        <f t="shared" si="4185"/>
        <v>2.7278115299995742E-7</v>
      </c>
      <c r="AE2783" s="21">
        <f t="shared" si="4186"/>
        <v>36659.42149409002</v>
      </c>
      <c r="AF2783" s="10" cm="1">
        <f t="array" ref="AF2783">Lair(100000000/AE2783)</f>
        <v>2727.004200863119</v>
      </c>
      <c r="AG2783" s="10">
        <f t="shared" si="4187"/>
        <v>1.1721556732987772E-2</v>
      </c>
      <c r="AH2783" s="10" t="b">
        <f t="shared" si="4178"/>
        <v>1</v>
      </c>
      <c r="AI2783" s="10">
        <f t="shared" ref="AI2783:AI2784" si="4253">$AF2783</f>
        <v>2727.004200863119</v>
      </c>
      <c r="AJ2783">
        <v>7.0000000000000001E-3</v>
      </c>
      <c r="AK2783" s="3" cm="1">
        <f t="array" ref="AK2783">100000000/Lvac($AA2783)</f>
        <v>36659.424194169165</v>
      </c>
      <c r="AL2783" s="21">
        <f t="shared" si="4248"/>
        <v>9.4101787330567038E-2</v>
      </c>
      <c r="AM2783" s="10" cm="1">
        <f t="array" ref="AM2783">Lvac($AI2783)-$BA2783</f>
        <v>-6.0639535454356519E-3</v>
      </c>
      <c r="AN2783" s="10">
        <f t="shared" ref="AN2783:AN2784" si="4254">$AK2783-($AX2783-$AW2783)</f>
        <v>8.4194169168767985E-2</v>
      </c>
      <c r="AO2783" s="3">
        <f t="shared" ref="AO2783:AO2784" si="4255">AM2783/AJ2783</f>
        <v>-0.86627907791937886</v>
      </c>
      <c r="AP2783" s="3">
        <v>-0.89498075060743887</v>
      </c>
      <c r="AS2783" s="3">
        <f t="shared" si="4191"/>
        <v>4.1941691670217551E-3</v>
      </c>
      <c r="AT2783" s="3" cm="1">
        <f t="array" ref="AT2783">AS2783-(100000000/LvacE($A2783)-$E2783)</f>
        <v>-3.2981428375933319E-5</v>
      </c>
      <c r="AU2783" t="s">
        <v>4694</v>
      </c>
      <c r="AV2783" t="s">
        <v>4828</v>
      </c>
      <c r="AW2783" s="3">
        <v>29263.08</v>
      </c>
      <c r="AX2783" s="3">
        <v>65922.42</v>
      </c>
      <c r="AY2783" s="3"/>
      <c r="AZ2783" s="10" cm="1">
        <f t="array" ref="AZ2783">Lair(100000000/($AX2783-$AW2783))</f>
        <v>2727.0102633501133</v>
      </c>
      <c r="BA2783" s="10">
        <f t="shared" ref="BA2783:BA2784" si="4256">100000000/($AX2783-$AW2783)</f>
        <v>2727.8177948648286</v>
      </c>
      <c r="BB2783" s="12">
        <v>101000000</v>
      </c>
      <c r="BC2783" s="3">
        <v>0.187</v>
      </c>
      <c r="BD2783" s="12" cm="1">
        <f t="array" ref="BD2783">SfromgA($BB2783,$BA2783,"")</f>
        <v>1.0118142887654475</v>
      </c>
      <c r="BE2783" s="29">
        <f t="shared" ref="BE2783:BE2784" si="4257">(10^MAX(0.05, -0.312925054856973*((LN($BD2783))^(1/3)) + 0.454808404431693)-1)*100</f>
        <v>141.92316844820527</v>
      </c>
      <c r="BG2783" s="3"/>
      <c r="BH2783" s="3"/>
      <c r="BI2783" s="12">
        <f t="shared" ref="BI2783:BI2784" si="4258">IF($BB2783="",$BF2783,$BB2783)</f>
        <v>101000000</v>
      </c>
      <c r="BJ2783" s="29">
        <f t="shared" ref="BJ2783:BJ2784" si="4259">IF($BB2783="",$BH2783,$BE2783)</f>
        <v>141.92316844820527</v>
      </c>
      <c r="BK2783" s="3">
        <f t="shared" ref="BK2783:BK2784" si="4260">LN(BN2783*100000000/($AX2783-$AW2783)/$BI2783)</f>
        <v>-8.4778027489781991</v>
      </c>
      <c r="BL2783" s="13">
        <f>EXP(BK$4341*$AX2783+BK$4342)*$BI2783/(100000000/($AX2783-$AW2783))</f>
        <v>27.786390483856451</v>
      </c>
      <c r="BM2783" s="3">
        <f t="shared" ref="BM2783:BM2784" si="4261">LN(BL2783/$C2783)</f>
        <v>1.127321772550772</v>
      </c>
      <c r="BN2783" s="13" cm="1">
        <f t="array" ref="BN2783">$C2783*EXP(poly_from_str(100000000/$E2783,BN$4343))</f>
        <v>7.70270141025751</v>
      </c>
      <c r="BO2783" s="3">
        <f t="shared" ref="BO2783:BO2784" si="4262">LN($C2783)</f>
        <v>2.1972245773362196</v>
      </c>
      <c r="BP2783" s="13">
        <f t="shared" ref="BP2783:BP2784" si="4263">LN(BL2783/BN2783)</f>
        <v>1.2829752500537095</v>
      </c>
      <c r="BQ2783" s="13"/>
      <c r="BS2783" s="13"/>
      <c r="BT2783" s="13"/>
      <c r="BU2783" s="13"/>
      <c r="BV2783" s="13"/>
      <c r="BW2783" s="13"/>
      <c r="BX2783" s="13"/>
      <c r="BY2783">
        <v>7540</v>
      </c>
      <c r="BZ2783" s="13"/>
    </row>
    <row r="2784" spans="1:78" hidden="1" x14ac:dyDescent="0.25">
      <c r="A2784">
        <v>2726.4169999999999</v>
      </c>
      <c r="B2784" s="2" t="str">
        <f t="shared" si="4177"/>
        <v/>
      </c>
      <c r="C2784">
        <v>6</v>
      </c>
      <c r="D2784" t="s">
        <v>170</v>
      </c>
      <c r="E2784">
        <v>36667.32</v>
      </c>
      <c r="F2784">
        <v>29267</v>
      </c>
      <c r="G2784" t="s">
        <v>5</v>
      </c>
      <c r="H2784" s="5" t="s">
        <v>18</v>
      </c>
      <c r="I2784">
        <v>65935</v>
      </c>
      <c r="J2784" t="s">
        <v>3</v>
      </c>
      <c r="K2784" s="5" t="s">
        <v>8</v>
      </c>
      <c r="L2784">
        <v>29267.86</v>
      </c>
      <c r="M2784" t="str">
        <f t="shared" si="4249"/>
        <v>e</v>
      </c>
      <c r="N2784" t="str">
        <f t="shared" si="4250"/>
        <v>5/2</v>
      </c>
      <c r="O2784">
        <v>65935.25</v>
      </c>
      <c r="P2784" t="str">
        <f t="shared" si="4251"/>
        <v>o</v>
      </c>
      <c r="Q2784" t="str">
        <f t="shared" si="4252"/>
        <v>7/2</v>
      </c>
      <c r="R2784">
        <v>27</v>
      </c>
      <c r="AA2784" s="10">
        <f t="shared" si="4183"/>
        <v>2726.4169999999999</v>
      </c>
      <c r="AB2784" s="3" cm="1">
        <f t="array" ref="AB2784">100000000/Lvac(AA2784)</f>
        <v>36667.316572763513</v>
      </c>
      <c r="AC2784" s="28">
        <f t="shared" si="4184"/>
        <v>3.6678175055393218E-7</v>
      </c>
      <c r="AD2784" s="28">
        <f t="shared" si="4185"/>
        <v>2.727224388006621E-7</v>
      </c>
      <c r="AE2784" s="21">
        <f t="shared" si="4186"/>
        <v>36667.31877979132</v>
      </c>
      <c r="AF2784" s="10" cm="1">
        <f t="array" ref="AF2784">Lair(100000000/AE2784)</f>
        <v>2726.4168358864326</v>
      </c>
      <c r="AG2784" s="10">
        <f t="shared" si="4187"/>
        <v>1.1724451280336706E-2</v>
      </c>
      <c r="AH2784" s="10" t="b">
        <f t="shared" si="4178"/>
        <v>1</v>
      </c>
      <c r="AI2784" s="10">
        <f t="shared" si="4253"/>
        <v>2726.4168358864326</v>
      </c>
      <c r="AJ2784" s="10">
        <f>AL2784/AK2784*AI2784</f>
        <v>7.4355504867013242E-3</v>
      </c>
      <c r="AK2784" s="16" cm="1">
        <f t="array" ref="AK2784">100000000/Lvac($AA2784)-0</f>
        <v>36667.316572763513</v>
      </c>
      <c r="AL2784" s="16">
        <f>MAX(0.1,0.007/$AA2784*$AE2784)</f>
        <v>0.1</v>
      </c>
      <c r="AM2784" s="10" cm="1">
        <f t="array" ref="AM2784">Lvac($AI2784)-$BA2784</f>
        <v>5.2971721829635499E-3</v>
      </c>
      <c r="AN2784" s="10">
        <f t="shared" si="4254"/>
        <v>-7.3427236486168113E-2</v>
      </c>
      <c r="AO2784" s="3">
        <f t="shared" si="4255"/>
        <v>0.71241156824066765</v>
      </c>
      <c r="AP2784" s="3">
        <v>0.73448833788273082</v>
      </c>
      <c r="AS2784" s="3">
        <f t="shared" si="4191"/>
        <v>-3.4272364864591509E-3</v>
      </c>
      <c r="AT2784" s="3" cm="1">
        <f t="array" ref="AT2784">AS2784-(100000000/LvacE($A2784)-$E2784)</f>
        <v>-3.2902571547310799E-5</v>
      </c>
      <c r="AU2784" t="s">
        <v>4695</v>
      </c>
      <c r="AV2784" t="s">
        <v>4853</v>
      </c>
      <c r="AW2784" s="3">
        <v>29267.86</v>
      </c>
      <c r="AX2784" s="3">
        <v>65935.25</v>
      </c>
      <c r="AY2784" s="3"/>
      <c r="AZ2784" s="10" cm="1">
        <f t="array" ref="AZ2784">Lair(100000000/($AX2784-$AW2784))</f>
        <v>2726.411539995253</v>
      </c>
      <c r="BA2784" s="10">
        <f t="shared" si="4256"/>
        <v>2727.2189266811738</v>
      </c>
      <c r="BB2784" s="12">
        <v>15000000</v>
      </c>
      <c r="BC2784" s="3">
        <v>6.2E-2</v>
      </c>
      <c r="BD2784" s="12" cm="1">
        <f t="array" ref="BD2784">SfromgA($BB2784,$BA2784,"")</f>
        <v>0.15017049958224626</v>
      </c>
      <c r="BE2784" s="29">
        <f t="shared" si="4257"/>
        <v>595.20409652078956</v>
      </c>
      <c r="BG2784" s="3"/>
      <c r="BH2784" s="3"/>
      <c r="BI2784" s="12">
        <f t="shared" si="4258"/>
        <v>15000000</v>
      </c>
      <c r="BJ2784" s="29">
        <f t="shared" si="4259"/>
        <v>595.20409652078956</v>
      </c>
      <c r="BK2784" s="3">
        <f t="shared" si="4260"/>
        <v>-6.9682234699747028</v>
      </c>
      <c r="BL2784" s="13">
        <f>EXP(BK$4341*$AX2784+BK$4342)*$BI2784/(100000000/($AX2784-$AW2784))</f>
        <v>4.1235761069304226</v>
      </c>
      <c r="BM2784" s="3">
        <f t="shared" si="4261"/>
        <v>-0.3750386952305656</v>
      </c>
      <c r="BN2784" s="13" cm="1">
        <f t="array" ref="BN2784">$C2784*EXP(poly_from_str(100000000/$E2784,BN$4343))</f>
        <v>5.1773825447557824</v>
      </c>
      <c r="BO2784" s="3">
        <f t="shared" si="4262"/>
        <v>1.791759469228055</v>
      </c>
      <c r="BP2784" s="13">
        <f t="shared" si="4263"/>
        <v>-0.22757885432651731</v>
      </c>
      <c r="BQ2784" s="13"/>
      <c r="BS2784" s="13"/>
      <c r="BT2784" s="13"/>
      <c r="BU2784" s="13"/>
      <c r="BV2784" s="13"/>
      <c r="BW2784" s="13"/>
      <c r="BX2784" s="13"/>
      <c r="BY2784">
        <v>5070</v>
      </c>
      <c r="BZ2784" s="13"/>
    </row>
    <row r="2785" spans="1:78" hidden="1" x14ac:dyDescent="0.25">
      <c r="A2785">
        <v>2725.9659999999999</v>
      </c>
      <c r="B2785" s="2" t="str">
        <f t="shared" si="4177"/>
        <v/>
      </c>
      <c r="C2785">
        <v>5</v>
      </c>
      <c r="E2785">
        <v>36673.379999999997</v>
      </c>
      <c r="R2785">
        <v>27</v>
      </c>
      <c r="S2785" t="s">
        <v>22</v>
      </c>
      <c r="AA2785" s="10">
        <f t="shared" si="4183"/>
        <v>2725.9659999999999</v>
      </c>
      <c r="AB2785" s="3" cm="1">
        <f t="array" ref="AB2785">100000000/Lvac(AA2785)</f>
        <v>36673.3827022224</v>
      </c>
      <c r="AC2785" s="28">
        <f t="shared" si="4184"/>
        <v>3.6684243310444812E-7</v>
      </c>
      <c r="AD2785" s="28">
        <f t="shared" si="4185"/>
        <v>2.7267732789192646E-7</v>
      </c>
      <c r="AE2785" s="21">
        <f t="shared" si="4186"/>
        <v>36673.380961669944</v>
      </c>
      <c r="AF2785" s="10" cm="1">
        <f t="array" ref="AF2785">Lair(100000000/AE2785)</f>
        <v>2725.9661293838781</v>
      </c>
      <c r="AG2785" s="10">
        <f t="shared" si="4187"/>
        <v>1.1726676470326922E-2</v>
      </c>
      <c r="AH2785" s="10" t="b">
        <f t="shared" si="4178"/>
        <v>1</v>
      </c>
      <c r="AI2785" s="10">
        <f t="shared" si="4202"/>
        <v>2725.9659999999999</v>
      </c>
      <c r="AJ2785">
        <v>3.0000000000000001E-3</v>
      </c>
      <c r="AK2785" s="3" cm="1">
        <f t="array" ref="AK2785">100000000/Lvac($AA2785)</f>
        <v>36673.3827022224</v>
      </c>
      <c r="AL2785" s="21">
        <f t="shared" ref="AL2785:AL2822" si="4264">AJ2785/AI2785*AK2785</f>
        <v>4.0360058821961545E-2</v>
      </c>
      <c r="AM2785" s="21"/>
      <c r="AN2785" s="21"/>
      <c r="AO2785" s="21"/>
      <c r="AP2785" s="21"/>
      <c r="AS2785" s="3">
        <f t="shared" si="4191"/>
        <v>2.7022224021493457E-3</v>
      </c>
      <c r="AT2785" s="3" cm="1">
        <f t="array" ref="AT2785">AS2785-(100000000/LvacE($A2785)-$E2785)</f>
        <v>-3.2841846405062824E-5</v>
      </c>
      <c r="BB2785"/>
      <c r="BC2785"/>
      <c r="BD2785"/>
      <c r="BE2785"/>
      <c r="BF2785"/>
      <c r="BG2785"/>
      <c r="BH2785"/>
      <c r="BI2785"/>
      <c r="BJ2785"/>
      <c r="BN2785" s="13" cm="1">
        <f t="array" ref="BN2785">$C2785*EXP(poly_from_str(100000000/$E2785,BN$4343))</f>
        <v>4.3415814151532741</v>
      </c>
      <c r="BO2785" s="13"/>
      <c r="BY2785" t="e">
        <v>#N/A</v>
      </c>
    </row>
    <row r="2786" spans="1:78" hidden="1" x14ac:dyDescent="0.25">
      <c r="A2786">
        <v>2725.4140000000002</v>
      </c>
      <c r="B2786" s="2" t="str">
        <f t="shared" si="4177"/>
        <v/>
      </c>
      <c r="C2786">
        <v>2</v>
      </c>
      <c r="E2786">
        <v>36680.81</v>
      </c>
      <c r="R2786">
        <v>27</v>
      </c>
      <c r="S2786" t="s">
        <v>22</v>
      </c>
      <c r="AA2786" s="10">
        <f t="shared" si="4183"/>
        <v>2725.4140000000002</v>
      </c>
      <c r="AB2786" s="3" cm="1">
        <f t="array" ref="AB2786">100000000/Lvac(AA2786)</f>
        <v>36680.810053988804</v>
      </c>
      <c r="AC2786" s="28">
        <f t="shared" si="4184"/>
        <v>3.6691673265052571E-7</v>
      </c>
      <c r="AD2786" s="28">
        <f t="shared" si="4185"/>
        <v>2.7262211454113087E-7</v>
      </c>
      <c r="AE2786" s="21">
        <f t="shared" si="4186"/>
        <v>36680.810019203564</v>
      </c>
      <c r="AF2786" s="10" cm="1">
        <f t="array" ref="AF2786">Lair(100000000/AE2786)</f>
        <v>2725.4140025847119</v>
      </c>
      <c r="AG2786" s="10">
        <f t="shared" si="4187"/>
        <v>1.1729401487992064E-2</v>
      </c>
      <c r="AH2786" s="10" t="b">
        <f t="shared" si="4178"/>
        <v>1</v>
      </c>
      <c r="AI2786" s="10">
        <f t="shared" si="4202"/>
        <v>2725.4140000000002</v>
      </c>
      <c r="AJ2786">
        <v>3.0000000000000001E-3</v>
      </c>
      <c r="AK2786" s="3" cm="1">
        <f t="array" ref="AK2786">100000000/Lvac($AA2786)</f>
        <v>36680.810053988804</v>
      </c>
      <c r="AL2786" s="21">
        <f t="shared" si="4264"/>
        <v>4.0376408927952377E-2</v>
      </c>
      <c r="AM2786" s="21"/>
      <c r="AN2786" s="21"/>
      <c r="AO2786" s="21"/>
      <c r="AP2786" s="21"/>
      <c r="AS2786" s="3">
        <f t="shared" si="4191"/>
        <v>5.398880603024736E-5</v>
      </c>
      <c r="AT2786" s="3" cm="1">
        <f t="array" ref="AT2786">AS2786-(100000000/LvacE($A2786)-$E2786)</f>
        <v>-3.2767369702924043E-5</v>
      </c>
      <c r="BB2786"/>
      <c r="BC2786"/>
      <c r="BD2786"/>
      <c r="BE2786"/>
      <c r="BF2786"/>
      <c r="BG2786"/>
      <c r="BH2786"/>
      <c r="BI2786"/>
      <c r="BJ2786"/>
      <c r="BN2786" s="13" cm="1">
        <f t="array" ref="BN2786">$C2786*EXP(poly_from_str(100000000/$E2786,BN$4343))</f>
        <v>1.7499631775852571</v>
      </c>
      <c r="BO2786" s="13"/>
      <c r="BY2786">
        <v>1715</v>
      </c>
    </row>
    <row r="2787" spans="1:78" hidden="1" x14ac:dyDescent="0.25">
      <c r="A2787">
        <v>2724.03</v>
      </c>
      <c r="B2787" s="2" t="str">
        <f t="shared" si="4177"/>
        <v/>
      </c>
      <c r="C2787">
        <v>100</v>
      </c>
      <c r="D2787" t="s">
        <v>14</v>
      </c>
      <c r="E2787">
        <v>36699.449999999997</v>
      </c>
      <c r="F2787">
        <v>25979</v>
      </c>
      <c r="G2787" t="s">
        <v>5</v>
      </c>
      <c r="H2787" s="5" t="s">
        <v>86</v>
      </c>
      <c r="I2787">
        <v>62678</v>
      </c>
      <c r="J2787" t="s">
        <v>3</v>
      </c>
      <c r="K2787" s="5" t="s">
        <v>15</v>
      </c>
      <c r="L2787">
        <v>25979.34</v>
      </c>
      <c r="M2787" t="str">
        <f>$G2787&amp;""</f>
        <v>e</v>
      </c>
      <c r="N2787" t="str">
        <f>$H2787&amp;""</f>
        <v>15/2</v>
      </c>
      <c r="O2787">
        <v>62678.7</v>
      </c>
      <c r="P2787" t="str">
        <f>$J2787&amp;""</f>
        <v>o</v>
      </c>
      <c r="Q2787" t="str">
        <f>$K2787&amp;""</f>
        <v>13/2</v>
      </c>
      <c r="R2787">
        <v>27</v>
      </c>
      <c r="AA2787" s="10">
        <f t="shared" si="4183"/>
        <v>2724.03</v>
      </c>
      <c r="AB2787" s="3" cm="1">
        <f t="array" ref="AB2787">100000000/Lvac(AA2787)</f>
        <v>36699.445488493642</v>
      </c>
      <c r="AC2787" s="28">
        <f t="shared" si="4184"/>
        <v>3.6710315231476893E-7</v>
      </c>
      <c r="AD2787" s="28">
        <f t="shared" si="4185"/>
        <v>2.7248368107183784E-7</v>
      </c>
      <c r="AE2787" s="21">
        <f t="shared" si="4186"/>
        <v>36699.448397377702</v>
      </c>
      <c r="AF2787" s="10" cm="1">
        <f t="array" ref="AF2787">Lair(100000000/AE2787)</f>
        <v>2724.0297840752783</v>
      </c>
      <c r="AG2787" s="10">
        <f t="shared" si="4187"/>
        <v>1.1736241063515021E-2</v>
      </c>
      <c r="AH2787" s="10" t="b">
        <f t="shared" si="4178"/>
        <v>1</v>
      </c>
      <c r="AI2787" s="10">
        <f>$AF2787</f>
        <v>2724.0297840752783</v>
      </c>
      <c r="AJ2787">
        <v>7.0000000000000001E-3</v>
      </c>
      <c r="AK2787" s="3" cm="1">
        <f t="array" ref="AK2787">100000000/Lvac($AA2787)</f>
        <v>36699.445488493642</v>
      </c>
      <c r="AL2787" s="21">
        <f t="shared" si="4264"/>
        <v>9.4307382364640188E-2</v>
      </c>
      <c r="AM2787" s="10" cm="1">
        <f t="array" ref="AM2787">Lvac($AI2787)-$BA2787</f>
        <v>-6.5632863797873142E-3</v>
      </c>
      <c r="AN2787" s="10">
        <f>$AK2787-($AX2787-$AW2787)</f>
        <v>8.5488493641605601E-2</v>
      </c>
      <c r="AO2787" s="3">
        <f>AM2787/AJ2787</f>
        <v>-0.93761233996961635</v>
      </c>
      <c r="AP2787" s="3">
        <v>-0.90675849222472082</v>
      </c>
      <c r="AS2787" s="3">
        <f t="shared" si="4191"/>
        <v>-4.5115063549019396E-3</v>
      </c>
      <c r="AT2787" s="3" cm="1">
        <f t="array" ref="AT2787">AS2787-(100000000/LvacE($A2787)-$E2787)</f>
        <v>-3.2579882827121764E-5</v>
      </c>
      <c r="AU2787" t="s">
        <v>4958</v>
      </c>
      <c r="AV2787" t="s">
        <v>4883</v>
      </c>
      <c r="AW2787" s="3">
        <v>25979.34</v>
      </c>
      <c r="AX2787" s="3">
        <v>62678.7</v>
      </c>
      <c r="AY2787" s="3"/>
      <c r="AZ2787" s="10" cm="1">
        <f t="array" ref="AZ2787">Lair(100000000/($AX2787-$AW2787))</f>
        <v>2724.0363457749913</v>
      </c>
      <c r="BA2787" s="10">
        <f>100000000/($AX2787-$AW2787)</f>
        <v>2724.8431580278238</v>
      </c>
      <c r="BB2787" s="12">
        <v>304000000</v>
      </c>
      <c r="BC2787" s="3">
        <v>0.315</v>
      </c>
      <c r="BD2787" s="12" cm="1">
        <f t="array" ref="BD2787">SfromgA($BB2787,$BA2787,"")</f>
        <v>3.0355086273779741</v>
      </c>
      <c r="BE2787" s="29">
        <f>(10^MAX(0.05, -0.312925054856973*((LN($BD2787))^(1/3)) + 0.454808404431693)-1)*100</f>
        <v>35.135453967376741</v>
      </c>
      <c r="BF2787" s="12">
        <v>297480983.54866713</v>
      </c>
      <c r="BG2787" s="12" cm="1">
        <f t="array" ref="BG2787">SfromgA($BF2787,$BA2787,"")</f>
        <v>2.9704147764567903</v>
      </c>
      <c r="BH2787" s="29">
        <f>(10^MAX(0.05, -0.312925054856973*((LN($BG2787))^(1/3)) + 0.454808404431693)-1)*100</f>
        <v>35.797528191709624</v>
      </c>
      <c r="BI2787" s="12">
        <f>IF($BB2787="",$BF2787,$BB2787)</f>
        <v>304000000</v>
      </c>
      <c r="BJ2787" s="29">
        <f>IF($BB2787="",$BH2787,$BE2787)</f>
        <v>35.135453967376741</v>
      </c>
      <c r="BK2787" s="3">
        <f>LN(BN2787*100000000/($AX2787-$AW2787)/$BI2787)</f>
        <v>-7.1317110128306593</v>
      </c>
      <c r="BL2787" s="13">
        <f>EXP(BK$4341*$AX2787+BK$4342)*$BI2787/(100000000/($AX2787-$AW2787))</f>
        <v>107.12570489951344</v>
      </c>
      <c r="BM2787" s="3">
        <f t="shared" ref="BM2787" si="4265">LN(BL2787/$C2787)</f>
        <v>6.883277106702182E-2</v>
      </c>
      <c r="BN2787" s="13" cm="1">
        <f t="array" ref="BN2787">$C2787*EXP(poly_from_str(100000000/$E2787,BN$4343))</f>
        <v>89.180383348781248</v>
      </c>
      <c r="BO2787" s="3">
        <f>LN($C2787)</f>
        <v>4.6051701859880918</v>
      </c>
      <c r="BP2787" s="13">
        <f>LN(BL2787/BN2787)</f>
        <v>0.18334185926913413</v>
      </c>
      <c r="BQ2787" s="13"/>
      <c r="BS2787" s="13"/>
      <c r="BT2787" s="13"/>
      <c r="BU2787" s="13"/>
      <c r="BV2787" s="13"/>
      <c r="BW2787" s="13"/>
      <c r="BX2787" s="13"/>
      <c r="BY2787">
        <v>87461</v>
      </c>
      <c r="BZ2787" s="13"/>
    </row>
    <row r="2788" spans="1:78" hidden="1" x14ac:dyDescent="0.25">
      <c r="A2788">
        <v>2723.6559999999999</v>
      </c>
      <c r="B2788" s="2" t="str">
        <f t="shared" si="4177"/>
        <v/>
      </c>
      <c r="C2788">
        <v>3</v>
      </c>
      <c r="E2788">
        <v>36704.480000000003</v>
      </c>
      <c r="R2788">
        <v>27</v>
      </c>
      <c r="S2788" t="s">
        <v>22</v>
      </c>
      <c r="AA2788" s="10">
        <f t="shared" si="4183"/>
        <v>2723.6559999999999</v>
      </c>
      <c r="AB2788" s="3" cm="1">
        <f t="array" ref="AB2788">100000000/Lvac(AA2788)</f>
        <v>36704.484614693523</v>
      </c>
      <c r="AC2788" s="28">
        <f t="shared" si="4184"/>
        <v>3.6715356124268262E-7</v>
      </c>
      <c r="AD2788" s="28">
        <f t="shared" si="4185"/>
        <v>2.7244627202848133E-7</v>
      </c>
      <c r="AE2788" s="21">
        <f t="shared" si="4186"/>
        <v>36704.481638697027</v>
      </c>
      <c r="AF2788" s="10" cm="1">
        <f t="array" ref="AF2788">Lair(100000000/AE2788)</f>
        <v>2723.6562208458245</v>
      </c>
      <c r="AG2788" s="10">
        <f t="shared" si="4187"/>
        <v>1.1738091119930991E-2</v>
      </c>
      <c r="AH2788" s="10" t="b">
        <f t="shared" si="4178"/>
        <v>1</v>
      </c>
      <c r="AI2788" s="10">
        <f t="shared" si="4202"/>
        <v>2723.6559999999999</v>
      </c>
      <c r="AJ2788">
        <v>3.0000000000000001E-3</v>
      </c>
      <c r="AK2788" s="3" cm="1">
        <f t="array" ref="AK2788">100000000/Lvac($AA2788)</f>
        <v>36704.484614693523</v>
      </c>
      <c r="AL2788" s="21">
        <f t="shared" si="4264"/>
        <v>4.0428546719585942E-2</v>
      </c>
      <c r="AM2788" s="21"/>
      <c r="AN2788" s="21"/>
      <c r="AO2788" s="21"/>
      <c r="AP2788" s="21"/>
      <c r="AS2788" s="3">
        <f t="shared" si="4191"/>
        <v>4.6146935201250017E-3</v>
      </c>
      <c r="AT2788" s="3" cm="1">
        <f t="array" ref="AT2788">AS2788-(100000000/LvacE($A2788)-$E2788)</f>
        <v>-3.2529023883398622E-5</v>
      </c>
      <c r="BB2788"/>
      <c r="BC2788"/>
      <c r="BD2788"/>
      <c r="BE2788"/>
      <c r="BF2788"/>
      <c r="BG2788"/>
      <c r="BH2788"/>
      <c r="BI2788"/>
      <c r="BJ2788"/>
      <c r="BN2788" s="13" cm="1">
        <f t="array" ref="BN2788">$C2788*EXP(poly_from_str(100000000/$E2788,BN$4343))</f>
        <v>2.6891031695321495</v>
      </c>
      <c r="BO2788" s="13"/>
      <c r="BY2788" t="e">
        <v>#N/A</v>
      </c>
    </row>
    <row r="2789" spans="1:78" hidden="1" x14ac:dyDescent="0.25">
      <c r="A2789">
        <v>2722.1610000000001</v>
      </c>
      <c r="B2789" s="2" t="str">
        <f t="shared" si="4177"/>
        <v/>
      </c>
      <c r="C2789">
        <v>9</v>
      </c>
      <c r="D2789" t="s">
        <v>14</v>
      </c>
      <c r="E2789">
        <v>36724.639999999999</v>
      </c>
      <c r="F2789">
        <v>44679</v>
      </c>
      <c r="G2789" t="s">
        <v>5</v>
      </c>
      <c r="H2789" s="5" t="s">
        <v>8</v>
      </c>
      <c r="I2789">
        <v>81404</v>
      </c>
      <c r="J2789" t="s">
        <v>3</v>
      </c>
      <c r="K2789" s="5" t="s">
        <v>18</v>
      </c>
      <c r="L2789">
        <v>44679.98</v>
      </c>
      <c r="M2789" t="str">
        <f t="shared" ref="M2789:M2790" si="4266">$G2789&amp;""</f>
        <v>e</v>
      </c>
      <c r="N2789" t="str">
        <f t="shared" ref="N2789:N2790" si="4267">$H2789&amp;""</f>
        <v>7/2</v>
      </c>
      <c r="O2789">
        <v>81404.52</v>
      </c>
      <c r="P2789" t="str">
        <f t="shared" ref="P2789:P2790" si="4268">$J2789&amp;""</f>
        <v>o</v>
      </c>
      <c r="Q2789" t="str">
        <f t="shared" ref="Q2789:Q2790" si="4269">$K2789&amp;""</f>
        <v>5/2</v>
      </c>
      <c r="R2789">
        <v>27</v>
      </c>
      <c r="AA2789" s="10">
        <f t="shared" si="4183"/>
        <v>2722.1610000000001</v>
      </c>
      <c r="AB2789" s="3" cm="1">
        <f t="array" ref="AB2789">100000000/Lvac(AA2789)</f>
        <v>36724.641474455253</v>
      </c>
      <c r="AC2789" s="28">
        <f t="shared" si="4184"/>
        <v>3.6735520051899941E-7</v>
      </c>
      <c r="AD2789" s="28">
        <f t="shared" si="4185"/>
        <v>2.7229673588388199E-7</v>
      </c>
      <c r="AE2789" s="21">
        <f t="shared" si="4186"/>
        <v>36724.64052284394</v>
      </c>
      <c r="AF2789" s="10" cm="1">
        <f t="array" ref="AF2789">Lair(100000000/AE2789)</f>
        <v>2722.161070540657</v>
      </c>
      <c r="AG2789" s="10">
        <f t="shared" si="4187"/>
        <v>1.1745494016418435E-2</v>
      </c>
      <c r="AH2789" s="10" t="b">
        <f t="shared" si="4178"/>
        <v>1</v>
      </c>
      <c r="AI2789" s="10">
        <f t="shared" ref="AI2789:AI2790" si="4270">$AF2789</f>
        <v>2722.161070540657</v>
      </c>
      <c r="AJ2789">
        <v>7.0000000000000001E-3</v>
      </c>
      <c r="AK2789" s="3" cm="1">
        <f t="array" ref="AK2789">100000000/Lvac($AA2789)</f>
        <v>36724.641474455253</v>
      </c>
      <c r="AL2789" s="21">
        <f t="shared" si="4264"/>
        <v>9.4436913782669302E-2</v>
      </c>
      <c r="AM2789" s="10" cm="1">
        <f t="array" ref="AM2789">Lvac($AI2789)-$BA2789</f>
        <v>-7.4533385568429367E-3</v>
      </c>
      <c r="AN2789" s="10">
        <f t="shared" ref="AN2789:AN2790" si="4271">$AK2789-($AX2789-$AW2789)</f>
        <v>0.10147445525217336</v>
      </c>
      <c r="AO2789" s="3">
        <f t="shared" ref="AO2789:AO2790" si="4272">AM2789/AJ2789</f>
        <v>-1.0647626509775623</v>
      </c>
      <c r="AP2789" s="3">
        <v>-1.0748423238250584</v>
      </c>
      <c r="AS2789" s="3">
        <f t="shared" si="4191"/>
        <v>1.4744552536285482E-3</v>
      </c>
      <c r="AT2789" s="3" cm="1">
        <f t="array" ref="AT2789">AS2789-(100000000/LvacE($A2789)-$E2789)</f>
        <v>-3.2324947824236006E-5</v>
      </c>
      <c r="AU2789" t="s">
        <v>4801</v>
      </c>
      <c r="AV2789" t="s">
        <v>4911</v>
      </c>
      <c r="AW2789" s="3">
        <v>44679.98</v>
      </c>
      <c r="AX2789" s="3">
        <v>81404.52</v>
      </c>
      <c r="AY2789" s="3"/>
      <c r="AZ2789" s="10" cm="1">
        <f t="array" ref="AZ2789">Lair(100000000/($AX2789-$AW2789))</f>
        <v>2722.1685220778409</v>
      </c>
      <c r="BA2789" s="10">
        <f t="shared" ref="BA2789:BA2790" si="4273">100000000/($AX2789-$AW2789)</f>
        <v>2722.9748827350868</v>
      </c>
      <c r="BB2789" s="12">
        <v>239000000</v>
      </c>
      <c r="BC2789" s="3">
        <v>0.32</v>
      </c>
      <c r="BD2789" s="12" cm="1">
        <f t="array" ref="BD2789">SfromgA($BB2789,$BA2789,"")</f>
        <v>2.3815635066368177</v>
      </c>
      <c r="BE2789" s="29">
        <f t="shared" ref="BE2789:BE2790" si="4274">(10^MAX(0.05, -0.312925054856973*((LN($BD2789))^(1/3)) + 0.454808404431693)-1)*100</f>
        <v>43.329131023110357</v>
      </c>
      <c r="BG2789" s="3"/>
      <c r="BH2789" s="3"/>
      <c r="BI2789" s="12">
        <f t="shared" ref="BI2789:BI2790" si="4275">IF($BB2789="",$BF2789,$BB2789)</f>
        <v>239000000</v>
      </c>
      <c r="BJ2789" s="29">
        <f t="shared" ref="BJ2789:BJ2790" si="4276">IF($BB2789="",$BH2789,$BE2789)</f>
        <v>43.329131023110357</v>
      </c>
      <c r="BK2789" s="3">
        <f t="shared" ref="BK2789:BK2790" si="4277">LN(BN2789*100000000/($AX2789-$AW2789)/$BI2789)</f>
        <v>-9.2743604684208734</v>
      </c>
      <c r="BL2789" s="13">
        <f>EXP(BK$4341*$AX2789+BK$4342)*$BI2789/(100000000/($AX2789-$AW2789))</f>
        <v>20.314481358042233</v>
      </c>
      <c r="BM2789" s="3">
        <f t="shared" ref="BM2789:BM2790" si="4278">LN(BL2789/$C2789)</f>
        <v>0.81410942177719237</v>
      </c>
      <c r="BN2789" s="13" cm="1">
        <f t="array" ref="BN2789">$C2789*EXP(poly_from_str(100000000/$E2789,BN$4343))</f>
        <v>8.2328592551232713</v>
      </c>
      <c r="BO2789" s="3">
        <f t="shared" ref="BO2789:BO2790" si="4279">LN($C2789)</f>
        <v>2.1972245773362196</v>
      </c>
      <c r="BP2789" s="13">
        <f t="shared" ref="BP2789:BP2790" si="4280">LN(BL2789/BN2789)</f>
        <v>0.90320062615480212</v>
      </c>
      <c r="BQ2789" s="13"/>
      <c r="BS2789" s="13"/>
      <c r="BT2789" s="13"/>
      <c r="BU2789" s="13"/>
      <c r="BV2789" s="13"/>
      <c r="BW2789" s="13"/>
      <c r="BX2789" s="13"/>
      <c r="BY2789">
        <v>8083</v>
      </c>
      <c r="BZ2789" s="13"/>
    </row>
    <row r="2790" spans="1:78" hidden="1" x14ac:dyDescent="0.25">
      <c r="A2790">
        <v>2721.0770000000002</v>
      </c>
      <c r="B2790" s="2" t="str">
        <f t="shared" si="4177"/>
        <v/>
      </c>
      <c r="C2790">
        <v>8</v>
      </c>
      <c r="D2790" t="s">
        <v>14</v>
      </c>
      <c r="E2790">
        <v>36739.269999999997</v>
      </c>
      <c r="F2790">
        <v>21418</v>
      </c>
      <c r="G2790" t="s">
        <v>5</v>
      </c>
      <c r="H2790" s="5" t="s">
        <v>18</v>
      </c>
      <c r="I2790">
        <v>58158</v>
      </c>
      <c r="J2790" t="s">
        <v>3</v>
      </c>
      <c r="K2790" s="5" t="s">
        <v>8</v>
      </c>
      <c r="L2790">
        <v>21418.84</v>
      </c>
      <c r="M2790" t="str">
        <f t="shared" si="4266"/>
        <v>e</v>
      </c>
      <c r="N2790" t="str">
        <f t="shared" si="4267"/>
        <v>5/2</v>
      </c>
      <c r="O2790">
        <v>58158.080000000002</v>
      </c>
      <c r="P2790" t="str">
        <f t="shared" si="4268"/>
        <v>o</v>
      </c>
      <c r="Q2790" t="str">
        <f t="shared" si="4269"/>
        <v>7/2</v>
      </c>
      <c r="R2790">
        <v>27</v>
      </c>
      <c r="AA2790" s="10">
        <f t="shared" si="4183"/>
        <v>2721.0770000000002</v>
      </c>
      <c r="AB2790" s="3" cm="1">
        <f t="array" ref="AB2790">100000000/Lvac(AA2790)</f>
        <v>36739.270734042526</v>
      </c>
      <c r="AC2790" s="28">
        <f t="shared" si="4184"/>
        <v>3.6750154442524042E-7</v>
      </c>
      <c r="AD2790" s="28">
        <f t="shared" si="4185"/>
        <v>2.7218830968068246E-7</v>
      </c>
      <c r="AE2790" s="21">
        <f t="shared" si="4186"/>
        <v>36739.270260024961</v>
      </c>
      <c r="AF2790" s="10" cm="1">
        <f t="array" ref="AF2790">Lair(100000000/AE2790)</f>
        <v>2721.0770351098054</v>
      </c>
      <c r="AG2790" s="10">
        <f t="shared" si="4187"/>
        <v>1.1750869367908832E-2</v>
      </c>
      <c r="AH2790" s="10" t="b">
        <f t="shared" si="4178"/>
        <v>1</v>
      </c>
      <c r="AI2790" s="10">
        <f t="shared" si="4270"/>
        <v>2721.0770351098054</v>
      </c>
      <c r="AJ2790">
        <v>7.0000000000000001E-3</v>
      </c>
      <c r="AK2790" s="3" cm="1">
        <f t="array" ref="AK2790">100000000/Lvac($AA2790)</f>
        <v>36739.270734042526</v>
      </c>
      <c r="AL2790" s="21">
        <f t="shared" si="4264"/>
        <v>9.4512169931241855E-2</v>
      </c>
      <c r="AM2790" s="10" cm="1">
        <f t="array" ref="AM2790">Lvac($AI2790)-$BA2790</f>
        <v>-2.2418605144594039E-3</v>
      </c>
      <c r="AN2790" s="10">
        <f t="shared" si="4271"/>
        <v>3.073404252063483E-2</v>
      </c>
      <c r="AO2790" s="3">
        <f t="shared" si="4272"/>
        <v>-0.32026578777991482</v>
      </c>
      <c r="AP2790" s="3">
        <v>-0.32528268658487441</v>
      </c>
      <c r="AS2790" s="3">
        <f t="shared" si="4191"/>
        <v>7.3404252907494083E-4</v>
      </c>
      <c r="AT2790" s="3" cm="1">
        <f t="array" ref="AT2790">AS2790-(100000000/LvacE($A2790)-$E2790)</f>
        <v>-3.2176183594856411E-5</v>
      </c>
      <c r="AU2790" t="s">
        <v>4787</v>
      </c>
      <c r="AV2790" t="s">
        <v>4897</v>
      </c>
      <c r="AW2790" s="3">
        <v>21418.84</v>
      </c>
      <c r="AX2790" s="3">
        <v>58158.080000000002</v>
      </c>
      <c r="AY2790" s="3"/>
      <c r="AZ2790" s="10" cm="1">
        <f t="array" ref="AZ2790">Lair(100000000/($AX2790-$AW2790))</f>
        <v>2721.0792764285734</v>
      </c>
      <c r="BA2790" s="10">
        <f t="shared" si="4273"/>
        <v>2721.8853737856302</v>
      </c>
      <c r="BB2790" s="12">
        <v>23400000</v>
      </c>
      <c r="BC2790" s="3">
        <v>0.13100000000000001</v>
      </c>
      <c r="BD2790" s="12" cm="1">
        <f t="array" ref="BD2790">SfromgA($BB2790,$BA2790,"")</f>
        <v>0.23289422145629698</v>
      </c>
      <c r="BE2790" s="29">
        <f t="shared" si="4274"/>
        <v>545.02405397480004</v>
      </c>
      <c r="BG2790" s="3"/>
      <c r="BH2790" s="3"/>
      <c r="BI2790" s="12">
        <f t="shared" si="4275"/>
        <v>23400000</v>
      </c>
      <c r="BJ2790" s="29">
        <f t="shared" si="4276"/>
        <v>545.02405397480004</v>
      </c>
      <c r="BK2790" s="3">
        <f t="shared" si="4277"/>
        <v>-7.054219855694325</v>
      </c>
      <c r="BL2790" s="13">
        <f>EXP(BK$4341*$AX2790+BK$4342)*$BI2790/(100000000/($AX2790-$AW2790))</f>
        <v>11.637990146457939</v>
      </c>
      <c r="BM2790" s="3">
        <f t="shared" si="4278"/>
        <v>0.37483321788457591</v>
      </c>
      <c r="BN2790" s="13" cm="1">
        <f t="array" ref="BN2790">$C2790*EXP(poly_from_str(100000000/$E2790,BN$4343))</f>
        <v>7.4256977499846295</v>
      </c>
      <c r="BO2790" s="3">
        <f t="shared" si="4279"/>
        <v>2.0794415416798357</v>
      </c>
      <c r="BP2790" s="13">
        <f t="shared" si="4280"/>
        <v>0.44932810622893715</v>
      </c>
      <c r="BQ2790" s="13"/>
      <c r="BS2790" s="13"/>
      <c r="BT2790" s="13"/>
      <c r="BU2790" s="13"/>
      <c r="BV2790" s="13"/>
      <c r="BW2790" s="13"/>
      <c r="BX2790" s="13"/>
      <c r="BY2790">
        <v>7295</v>
      </c>
      <c r="BZ2790" s="13"/>
    </row>
    <row r="2791" spans="1:78" hidden="1" x14ac:dyDescent="0.25">
      <c r="A2791">
        <v>2720.6889999999999</v>
      </c>
      <c r="B2791" s="2" t="str">
        <f t="shared" si="4177"/>
        <v/>
      </c>
      <c r="C2791">
        <v>3</v>
      </c>
      <c r="E2791">
        <v>36744.51</v>
      </c>
      <c r="R2791">
        <v>27</v>
      </c>
      <c r="S2791" t="s">
        <v>22</v>
      </c>
      <c r="AA2791" s="10">
        <f t="shared" si="4183"/>
        <v>2720.6889999999999</v>
      </c>
      <c r="AB2791" s="3" cm="1">
        <f t="array" ref="AB2791">100000000/Lvac(AA2791)</f>
        <v>36744.509870053014</v>
      </c>
      <c r="AC2791" s="28">
        <f t="shared" si="4184"/>
        <v>3.6755395416381662E-7</v>
      </c>
      <c r="AD2791" s="28">
        <f t="shared" si="4185"/>
        <v>2.7214950030263047E-7</v>
      </c>
      <c r="AE2791" s="21">
        <f t="shared" si="4186"/>
        <v>36744.509953984933</v>
      </c>
      <c r="AF2791" s="10" cm="1">
        <f t="array" ref="AF2791">Lair(100000000/AE2791)</f>
        <v>2720.6889937850551</v>
      </c>
      <c r="AG2791" s="10">
        <f t="shared" si="4187"/>
        <v>1.1752794948274687E-2</v>
      </c>
      <c r="AH2791" s="10" t="b">
        <f t="shared" si="4178"/>
        <v>1</v>
      </c>
      <c r="AI2791" s="10">
        <f t="shared" si="4202"/>
        <v>2720.6889999999999</v>
      </c>
      <c r="AJ2791">
        <v>3.0000000000000001E-3</v>
      </c>
      <c r="AK2791" s="3" cm="1">
        <f t="array" ref="AK2791">100000000/Lvac($AA2791)</f>
        <v>36744.509870053014</v>
      </c>
      <c r="AL2791" s="21">
        <f t="shared" si="4264"/>
        <v>4.0516769689648117E-2</v>
      </c>
      <c r="AM2791" s="21"/>
      <c r="AN2791" s="21"/>
      <c r="AO2791" s="21"/>
      <c r="AP2791" s="21"/>
      <c r="AS2791" s="3">
        <f t="shared" si="4191"/>
        <v>-1.2994698772672564E-4</v>
      </c>
      <c r="AT2791" s="3" cm="1">
        <f t="array" ref="AT2791">AS2791-(100000000/LvacE($A2791)-$E2791)</f>
        <v>-3.2122770790010691E-5</v>
      </c>
      <c r="BB2791"/>
      <c r="BC2791"/>
      <c r="BD2791"/>
      <c r="BE2791"/>
      <c r="BF2791"/>
      <c r="BG2791"/>
      <c r="BH2791"/>
      <c r="BI2791"/>
      <c r="BJ2791"/>
      <c r="BN2791" s="13" cm="1">
        <f t="array" ref="BN2791">$C2791*EXP(poly_from_str(100000000/$E2791,BN$4343))</f>
        <v>2.799150124123547</v>
      </c>
      <c r="BO2791" s="13"/>
      <c r="BY2791">
        <v>2751</v>
      </c>
    </row>
    <row r="2792" spans="1:78" hidden="1" x14ac:dyDescent="0.25">
      <c r="A2792">
        <v>2720.4090000000001</v>
      </c>
      <c r="B2792" s="2" t="str">
        <f t="shared" si="4177"/>
        <v/>
      </c>
      <c r="C2792">
        <v>1</v>
      </c>
      <c r="D2792" t="s">
        <v>14</v>
      </c>
      <c r="E2792">
        <v>36748.29</v>
      </c>
      <c r="F2792">
        <v>66735</v>
      </c>
      <c r="G2792" t="s">
        <v>3</v>
      </c>
      <c r="H2792" s="5" t="s">
        <v>15</v>
      </c>
      <c r="I2792">
        <v>103484</v>
      </c>
      <c r="J2792" t="s">
        <v>5</v>
      </c>
      <c r="K2792" s="5" t="s">
        <v>86</v>
      </c>
      <c r="L2792">
        <v>66735.88</v>
      </c>
      <c r="M2792" t="str">
        <f>$G2792&amp;""</f>
        <v>o</v>
      </c>
      <c r="N2792" t="str">
        <f>$H2792&amp;""</f>
        <v>13/2</v>
      </c>
      <c r="O2792">
        <v>103484.19</v>
      </c>
      <c r="P2792" t="str">
        <f>$J2792&amp;""</f>
        <v>e</v>
      </c>
      <c r="Q2792" t="str">
        <f>$K2792&amp;""</f>
        <v>15/2</v>
      </c>
      <c r="R2792">
        <v>27</v>
      </c>
      <c r="AA2792" s="10">
        <f t="shared" si="4183"/>
        <v>2720.4090000000001</v>
      </c>
      <c r="AB2792" s="3" cm="1">
        <f t="array" ref="AB2792">100000000/Lvac(AA2792)</f>
        <v>36748.291618146824</v>
      </c>
      <c r="AC2792" s="28">
        <f t="shared" si="4184"/>
        <v>3.6759178491175408E-7</v>
      </c>
      <c r="AD2792" s="28">
        <f t="shared" si="4185"/>
        <v>2.7212149353527659E-7</v>
      </c>
      <c r="AE2792" s="21">
        <f t="shared" si="4186"/>
        <v>36748.290572843878</v>
      </c>
      <c r="AF2792" s="10" cm="1">
        <f t="array" ref="AF2792">Lair(100000000/AE2792)</f>
        <v>2720.4090773860944</v>
      </c>
      <c r="AG2792" s="10">
        <f t="shared" si="4187"/>
        <v>1.1754185054186121E-2</v>
      </c>
      <c r="AH2792" s="10" t="b">
        <f t="shared" si="4178"/>
        <v>1</v>
      </c>
      <c r="AI2792" s="10">
        <f>$AF2792</f>
        <v>2720.4090773860944</v>
      </c>
      <c r="AJ2792">
        <v>7.0000000000000001E-3</v>
      </c>
      <c r="AK2792" s="3" cm="1">
        <f t="array" ref="AK2792">100000000/Lvac($AA2792)</f>
        <v>36748.291618146824</v>
      </c>
      <c r="AL2792" s="21">
        <f t="shared" si="4264"/>
        <v>9.4558588068745536E-2</v>
      </c>
      <c r="AM2792" s="10" cm="1">
        <f t="array" ref="AM2792">Lvac($AI2792)-$BA2792</f>
        <v>1.438582315131498E-3</v>
      </c>
      <c r="AN2792" s="10">
        <f>$AK2792-($AX2792-$AW2792)</f>
        <v>-1.838185317319585E-2</v>
      </c>
      <c r="AO2792" s="3">
        <f>AM2792/AJ2792</f>
        <v>0.20551175930449972</v>
      </c>
      <c r="AP2792" s="3">
        <v>0.19445393114178192</v>
      </c>
      <c r="AS2792" s="3">
        <f t="shared" si="4191"/>
        <v>1.6181468236027285E-3</v>
      </c>
      <c r="AT2792" s="3" cm="1">
        <f t="array" ref="AT2792">AS2792-(100000000/LvacE($A2792)-$E2792)</f>
        <v>-3.2084171834867448E-5</v>
      </c>
      <c r="AU2792" t="s">
        <v>4904</v>
      </c>
      <c r="AV2792" t="s">
        <v>4956</v>
      </c>
      <c r="AW2792" s="3">
        <v>66735.88</v>
      </c>
      <c r="AX2792" s="3">
        <v>103484.19</v>
      </c>
      <c r="AY2792" s="3"/>
      <c r="AZ2792" s="10" cm="1">
        <f t="array" ref="AZ2792">Lair(100000000/($AX2792-$AW2792))</f>
        <v>2720.4076391513809</v>
      </c>
      <c r="BA2792" s="10">
        <f>100000000/($AX2792-$AW2792)</f>
        <v>2721.2135741752481</v>
      </c>
      <c r="BB2792" s="12">
        <v>150000000</v>
      </c>
      <c r="BC2792" s="3">
        <v>0.2</v>
      </c>
      <c r="BD2792" s="12" cm="1">
        <f t="array" ref="BD2792">SfromgA($BB2792,$BA2792,"")</f>
        <v>1.4918065339854045</v>
      </c>
      <c r="BE2792" s="29">
        <f>(10^MAX(0.05, -0.312925054856973*((LN($BD2792))^(1/3)) + 0.454808404431693)-1)*100</f>
        <v>67.589031846719337</v>
      </c>
      <c r="BG2792" s="3"/>
      <c r="BH2792" s="3"/>
      <c r="BI2792" s="12">
        <f>IF($BB2792="",$BF2792,$BB2792)</f>
        <v>150000000</v>
      </c>
      <c r="BJ2792" s="29">
        <f>IF($BB2792="",$BH2792,$BE2792)</f>
        <v>67.589031846719337</v>
      </c>
      <c r="BK2792" s="3">
        <f>LN(BN2792*100000000/($AX2792-$AW2792)/$BI2792)</f>
        <v>-10.982868673907415</v>
      </c>
      <c r="BL2792" s="13">
        <f>EXP(BK$4341*$AX2792+BK$4342)*$BI2792/(100000000/($AX2792-$AW2792))</f>
        <v>2.3834191028397509</v>
      </c>
      <c r="BM2792" s="3">
        <f t="shared" ref="BM2792" si="4281">LN(BL2792/$C2792)</f>
        <v>0.86853605459577254</v>
      </c>
      <c r="BN2792" s="13" cm="1">
        <f t="array" ref="BN2792">$C2792*EXP(poly_from_str(100000000/$E2792,BN$4343))</f>
        <v>0.9365465531558218</v>
      </c>
      <c r="BO2792" s="3">
        <f>LN($C2792)</f>
        <v>0</v>
      </c>
      <c r="BP2792" s="13">
        <f>LN(BL2792/BN2792)</f>
        <v>0.93409210320600566</v>
      </c>
      <c r="BQ2792" s="13"/>
      <c r="BS2792" s="13"/>
      <c r="BT2792" s="13"/>
      <c r="BU2792" s="13"/>
      <c r="BV2792" s="13"/>
      <c r="BW2792" s="13"/>
      <c r="BX2792" s="13"/>
      <c r="BY2792">
        <v>920</v>
      </c>
      <c r="BZ2792" s="13"/>
    </row>
    <row r="2793" spans="1:78" hidden="1" x14ac:dyDescent="0.25">
      <c r="A2793">
        <v>2720.1709999999998</v>
      </c>
      <c r="B2793" s="2" t="str">
        <f t="shared" si="4177"/>
        <v/>
      </c>
      <c r="C2793">
        <v>7</v>
      </c>
      <c r="E2793">
        <v>36751.51</v>
      </c>
      <c r="R2793">
        <v>27</v>
      </c>
      <c r="S2793" t="s">
        <v>22</v>
      </c>
      <c r="AA2793" s="10">
        <f t="shared" si="4183"/>
        <v>2720.1709999999998</v>
      </c>
      <c r="AB2793" s="3" cm="1">
        <f t="array" ref="AB2793">100000000/Lvac(AA2793)</f>
        <v>36751.506716097334</v>
      </c>
      <c r="AC2793" s="28">
        <f t="shared" si="4184"/>
        <v>3.6762394717096834E-7</v>
      </c>
      <c r="AD2793" s="28">
        <f t="shared" si="4185"/>
        <v>2.7209768778323181E-7</v>
      </c>
      <c r="AE2793" s="21">
        <f t="shared" si="4186"/>
        <v>36751.508837720874</v>
      </c>
      <c r="AF2793" s="10" cm="1">
        <f t="array" ref="AF2793">Lair(100000000/AE2793)</f>
        <v>2720.1708429589989</v>
      </c>
      <c r="AG2793" s="10">
        <f t="shared" si="4187"/>
        <v>1.1755366981726027E-2</v>
      </c>
      <c r="AH2793" s="10" t="b">
        <f t="shared" si="4178"/>
        <v>1</v>
      </c>
      <c r="AI2793" s="10">
        <f t="shared" si="4202"/>
        <v>2720.1709999999998</v>
      </c>
      <c r="AJ2793">
        <v>3.0000000000000001E-3</v>
      </c>
      <c r="AK2793" s="3" cm="1">
        <f t="array" ref="AK2793">100000000/Lvac($AA2793)</f>
        <v>36751.506716097334</v>
      </c>
      <c r="AL2793" s="21">
        <f t="shared" si="4264"/>
        <v>4.0532201890356161E-2</v>
      </c>
      <c r="AM2793" s="21"/>
      <c r="AN2793" s="21"/>
      <c r="AO2793" s="21"/>
      <c r="AP2793" s="21"/>
      <c r="AS2793" s="3">
        <f t="shared" si="4191"/>
        <v>-3.2839026680449024E-3</v>
      </c>
      <c r="AT2793" s="3" cm="1">
        <f t="array" ref="AT2793">AS2793-(100000000/LvacE($A2793)-$E2793)</f>
        <v>-3.2051328162197024E-5</v>
      </c>
      <c r="BB2793"/>
      <c r="BC2793"/>
      <c r="BD2793"/>
      <c r="BE2793"/>
      <c r="BF2793"/>
      <c r="BG2793"/>
      <c r="BH2793"/>
      <c r="BI2793"/>
      <c r="BJ2793"/>
      <c r="BN2793" s="13" cm="1">
        <f t="array" ref="BN2793">$C2793*EXP(poly_from_str(100000000/$E2793,BN$4343))</f>
        <v>6.5767059906329326</v>
      </c>
      <c r="BO2793" s="13"/>
      <c r="BY2793" t="e">
        <v>#N/A</v>
      </c>
    </row>
    <row r="2794" spans="1:78" hidden="1" x14ac:dyDescent="0.25">
      <c r="A2794">
        <v>2720.087</v>
      </c>
      <c r="B2794" s="2" t="str">
        <f t="shared" si="4177"/>
        <v/>
      </c>
      <c r="C2794">
        <v>5</v>
      </c>
      <c r="E2794">
        <v>36752.639999999999</v>
      </c>
      <c r="R2794">
        <v>27</v>
      </c>
      <c r="S2794" t="s">
        <v>22</v>
      </c>
      <c r="AA2794" s="10">
        <f t="shared" si="4183"/>
        <v>2720.087</v>
      </c>
      <c r="AB2794" s="3" cm="1">
        <f t="array" ref="AB2794">100000000/Lvac(AA2794)</f>
        <v>36752.641590865962</v>
      </c>
      <c r="AC2794" s="28">
        <f t="shared" si="4184"/>
        <v>3.6763529990033411E-7</v>
      </c>
      <c r="AD2794" s="28">
        <f t="shared" si="4185"/>
        <v>2.7208928575314363E-7</v>
      </c>
      <c r="AE2794" s="21">
        <f t="shared" si="4186"/>
        <v>36752.640563013869</v>
      </c>
      <c r="AF2794" s="10" cm="1">
        <f t="array" ref="AF2794">Lair(100000000/AE2794)</f>
        <v>2720.0870760761582</v>
      </c>
      <c r="AG2794" s="10">
        <f t="shared" si="4187"/>
        <v>1.1755784206693751E-2</v>
      </c>
      <c r="AH2794" s="10" t="b">
        <f t="shared" si="4178"/>
        <v>1</v>
      </c>
      <c r="AI2794" s="10">
        <f t="shared" si="4202"/>
        <v>2720.087</v>
      </c>
      <c r="AJ2794">
        <v>3.0000000000000001E-3</v>
      </c>
      <c r="AK2794" s="3" cm="1">
        <f t="array" ref="AK2794">100000000/Lvac($AA2794)</f>
        <v>36752.641590865962</v>
      </c>
      <c r="AL2794" s="21">
        <f t="shared" si="4264"/>
        <v>4.0534705240162498E-2</v>
      </c>
      <c r="AM2794" s="21"/>
      <c r="AN2794" s="21"/>
      <c r="AO2794" s="21"/>
      <c r="AP2794" s="21"/>
      <c r="AS2794" s="3">
        <f t="shared" si="4191"/>
        <v>1.5908659624983557E-3</v>
      </c>
      <c r="AT2794" s="3" cm="1">
        <f t="array" ref="AT2794">AS2794-(100000000/LvacE($A2794)-$E2794)</f>
        <v>-3.2039730285760015E-5</v>
      </c>
      <c r="BB2794"/>
      <c r="BC2794"/>
      <c r="BD2794"/>
      <c r="BE2794"/>
      <c r="BF2794"/>
      <c r="BG2794"/>
      <c r="BH2794"/>
      <c r="BI2794"/>
      <c r="BJ2794"/>
      <c r="BN2794" s="13" cm="1">
        <f t="array" ref="BN2794">$C2794*EXP(poly_from_str(100000000/$E2794,BN$4343))</f>
        <v>4.7028858049289415</v>
      </c>
      <c r="BO2794" s="13"/>
      <c r="BY2794">
        <v>4623</v>
      </c>
    </row>
    <row r="2795" spans="1:78" hidden="1" x14ac:dyDescent="0.25">
      <c r="A2795">
        <v>2718.89</v>
      </c>
      <c r="B2795" s="2" t="str">
        <f t="shared" si="4177"/>
        <v/>
      </c>
      <c r="C2795">
        <v>3</v>
      </c>
      <c r="D2795" t="s">
        <v>14</v>
      </c>
      <c r="E2795">
        <v>36768.82</v>
      </c>
      <c r="R2795">
        <v>27</v>
      </c>
      <c r="S2795" t="s">
        <v>22</v>
      </c>
      <c r="AA2795" s="10">
        <f t="shared" si="4183"/>
        <v>2718.89</v>
      </c>
      <c r="AB2795" s="3" cm="1">
        <f t="array" ref="AB2795">100000000/Lvac(AA2795)</f>
        <v>36768.821174947698</v>
      </c>
      <c r="AC2795" s="28">
        <f t="shared" si="4184"/>
        <v>3.6779715251444524E-7</v>
      </c>
      <c r="AD2795" s="28">
        <f t="shared" si="4185"/>
        <v>2.719695568269527E-7</v>
      </c>
      <c r="AE2795" s="21">
        <f t="shared" si="4186"/>
        <v>36768.820415345857</v>
      </c>
      <c r="AF2795" s="10" cm="1">
        <f t="array" ref="AF2795">Lair(100000000/AE2795)</f>
        <v>2718.8900561722312</v>
      </c>
      <c r="AG2795" s="10">
        <f t="shared" si="4187"/>
        <v>1.1761733864729302E-2</v>
      </c>
      <c r="AH2795" s="10" t="b">
        <f t="shared" si="4178"/>
        <v>1</v>
      </c>
      <c r="AI2795" s="10">
        <f t="shared" si="4202"/>
        <v>2718.89</v>
      </c>
      <c r="AJ2795">
        <v>7.0000000000000001E-3</v>
      </c>
      <c r="AK2795" s="3" cm="1">
        <f t="array" ref="AK2795">100000000/Lvac($AA2795)</f>
        <v>36768.821174947698</v>
      </c>
      <c r="AL2795" s="21">
        <f t="shared" si="4264"/>
        <v>9.4664274106210228E-2</v>
      </c>
      <c r="AM2795" s="21"/>
      <c r="AN2795" s="21"/>
      <c r="AO2795" s="21"/>
      <c r="AP2795" s="21"/>
      <c r="AS2795" s="3">
        <f t="shared" si="4191"/>
        <v>1.1749476980185136E-3</v>
      </c>
      <c r="AT2795" s="3" cm="1">
        <f t="array" ref="AT2795">AS2795-(100000000/LvacE($A2795)-$E2795)</f>
        <v>-3.1873991247266531E-5</v>
      </c>
      <c r="BB2795"/>
      <c r="BC2795"/>
      <c r="BD2795"/>
      <c r="BE2795"/>
      <c r="BF2795"/>
      <c r="BG2795"/>
      <c r="BH2795"/>
      <c r="BI2795"/>
      <c r="BJ2795"/>
      <c r="BN2795" s="13" cm="1">
        <f t="array" ref="BN2795">$C2795*EXP(poly_from_str(100000000/$E2795,BN$4343))</f>
        <v>2.8668985640578217</v>
      </c>
      <c r="BO2795" s="13"/>
      <c r="BY2795">
        <v>2820</v>
      </c>
    </row>
    <row r="2796" spans="1:78" hidden="1" x14ac:dyDescent="0.25">
      <c r="A2796">
        <v>2718.7550000000001</v>
      </c>
      <c r="B2796" s="2" t="str">
        <f t="shared" si="4177"/>
        <v/>
      </c>
      <c r="C2796">
        <v>8</v>
      </c>
      <c r="D2796" t="s">
        <v>14</v>
      </c>
      <c r="E2796">
        <v>36770.65</v>
      </c>
      <c r="F2796">
        <v>27380</v>
      </c>
      <c r="G2796" t="s">
        <v>5</v>
      </c>
      <c r="H2796" s="5" t="s">
        <v>16</v>
      </c>
      <c r="I2796">
        <v>64150</v>
      </c>
      <c r="J2796" t="s">
        <v>3</v>
      </c>
      <c r="K2796" s="5" t="s">
        <v>16</v>
      </c>
      <c r="L2796">
        <v>27380.31</v>
      </c>
      <c r="M2796" t="str">
        <f t="shared" ref="M2796:M2797" si="4282">$G2796&amp;""</f>
        <v>e</v>
      </c>
      <c r="N2796" t="str">
        <f t="shared" ref="N2796:N2797" si="4283">$H2796&amp;""</f>
        <v>11/2</v>
      </c>
      <c r="O2796">
        <v>64150.94</v>
      </c>
      <c r="P2796" t="str">
        <f t="shared" ref="P2796:P2797" si="4284">$J2796&amp;""</f>
        <v>o</v>
      </c>
      <c r="Q2796" t="str">
        <f t="shared" ref="Q2796:Q2797" si="4285">$K2796&amp;""</f>
        <v>11/2</v>
      </c>
      <c r="R2796">
        <v>27</v>
      </c>
      <c r="AA2796" s="10">
        <f t="shared" si="4183"/>
        <v>2718.7550000000001</v>
      </c>
      <c r="AB2796" s="3" cm="1">
        <f t="array" ref="AB2796">100000000/Lvac(AA2796)</f>
        <v>36770.646833987565</v>
      </c>
      <c r="AC2796" s="28">
        <f t="shared" si="4184"/>
        <v>3.6781541551187949E-7</v>
      </c>
      <c r="AD2796" s="28">
        <f t="shared" si="4185"/>
        <v>2.7195605356490156E-7</v>
      </c>
      <c r="AE2796" s="21">
        <f t="shared" si="4186"/>
        <v>36770.648880953355</v>
      </c>
      <c r="AF2796" s="10" cm="1">
        <f t="array" ref="AF2796">Lair(100000000/AE2796)</f>
        <v>2718.7548486427968</v>
      </c>
      <c r="AG2796" s="10">
        <f t="shared" si="4187"/>
        <v>1.1762405371941856E-2</v>
      </c>
      <c r="AH2796" s="10" t="b">
        <f t="shared" si="4178"/>
        <v>1</v>
      </c>
      <c r="AI2796" s="10">
        <f t="shared" ref="AI2796:AI2797" si="4286">$AF2796</f>
        <v>2718.7548486427968</v>
      </c>
      <c r="AJ2796">
        <v>7.0000000000000001E-3</v>
      </c>
      <c r="AK2796" s="3" cm="1">
        <f t="array" ref="AK2796">100000000/Lvac($AA2796)</f>
        <v>36770.646833987565</v>
      </c>
      <c r="AL2796" s="21">
        <f t="shared" si="4264"/>
        <v>9.4673680477812994E-2</v>
      </c>
      <c r="AM2796" s="10" cm="1">
        <f t="array" ref="AM2796">Lvac($AI2796)-$BA2796</f>
        <v>-1.3964376662443101E-3</v>
      </c>
      <c r="AN2796" s="10">
        <f t="shared" ref="AN2796:AN2797" si="4287">$AK2796-($AX2796-$AW2796)</f>
        <v>1.6833987559948582E-2</v>
      </c>
      <c r="AO2796" s="3">
        <f t="shared" ref="AO2796:AO2797" si="4288">AM2796/AJ2796</f>
        <v>-0.19949109517775859</v>
      </c>
      <c r="AP2796" s="3">
        <v>-0.17786341290307714</v>
      </c>
      <c r="AS2796" s="3">
        <f t="shared" si="4191"/>
        <v>-3.1660124368499964E-3</v>
      </c>
      <c r="AT2796" s="3" cm="1">
        <f t="array" ref="AT2796">AS2796-(100000000/LvacE($A2796)-$E2796)</f>
        <v>-3.185524110449478E-5</v>
      </c>
      <c r="AU2796" t="s">
        <v>4707</v>
      </c>
      <c r="AV2796" t="s">
        <v>4926</v>
      </c>
      <c r="AW2796" s="3">
        <v>27380.31</v>
      </c>
      <c r="AX2796" s="3">
        <v>64150.94</v>
      </c>
      <c r="AY2796" s="3"/>
      <c r="AZ2796" s="10" cm="1">
        <f t="array" ref="AZ2796">Lair(100000000/($AX2796-$AW2796))</f>
        <v>2718.7562447431219</v>
      </c>
      <c r="BA2796" s="10">
        <f t="shared" ref="BA2796:BA2797" si="4289">100000000/($AX2796-$AW2796)</f>
        <v>2719.5617806929058</v>
      </c>
      <c r="BB2796" s="12">
        <v>29300000</v>
      </c>
      <c r="BC2796" s="3">
        <v>0.216</v>
      </c>
      <c r="BD2796" s="12" cm="1">
        <f t="array" ref="BD2796">SfromgA($BB2796,$BA2796,"")</f>
        <v>0.29086922103226076</v>
      </c>
      <c r="BE2796" s="29">
        <f t="shared" ref="BE2796:BE2797" si="4290">(10^MAX(0.05, -0.312925054856973*((LN($BD2796))^(1/3)) + 0.454808404431693)-1)*100</f>
        <v>517.35103733981271</v>
      </c>
      <c r="BG2796" s="3"/>
      <c r="BH2796" s="3"/>
      <c r="BI2796" s="12">
        <f t="shared" ref="BI2796:BI2797" si="4291">IF($BB2796="",$BF2796,$BB2796)</f>
        <v>29300000</v>
      </c>
      <c r="BJ2796" s="29">
        <f t="shared" ref="BJ2796:BJ2797" si="4292">IF($BB2796="",$BH2796,$BE2796)</f>
        <v>517.35103733981271</v>
      </c>
      <c r="BK2796" s="3">
        <f t="shared" ref="BK2796:BK2797" si="4293">LN(BN2796*100000000/($AX2796-$AW2796)/$BI2796)</f>
        <v>-7.2490251261404595</v>
      </c>
      <c r="BL2796" s="13">
        <f>EXP(BK$4341*$AX2796+BK$4342)*$BI2796/(100000000/($AX2796-$AW2796))</f>
        <v>9.2501693746098592</v>
      </c>
      <c r="BM2796" s="3">
        <f t="shared" ref="BM2796:BM2797" si="4294">LN(BL2796/$C2796)</f>
        <v>0.14520032044549125</v>
      </c>
      <c r="BN2796" s="13" cm="1">
        <f t="array" ref="BN2796">$C2796*EXP(poly_from_str(100000000/$E2796,BN$4343))</f>
        <v>7.6587356514835987</v>
      </c>
      <c r="BO2796" s="3">
        <f t="shared" ref="BO2796:BO2797" si="4295">LN($C2796)</f>
        <v>2.0794415416798357</v>
      </c>
      <c r="BP2796" s="13">
        <f t="shared" ref="BP2796:BP2797" si="4296">LN(BL2796/BN2796)</f>
        <v>0.18879495054954445</v>
      </c>
      <c r="BQ2796" s="13"/>
      <c r="BS2796" s="13"/>
      <c r="BT2796" s="13"/>
      <c r="BU2796" s="13"/>
      <c r="BV2796" s="13"/>
      <c r="BW2796" s="13"/>
      <c r="BX2796" s="13"/>
      <c r="BY2796">
        <v>7535</v>
      </c>
      <c r="BZ2796" s="13"/>
    </row>
    <row r="2797" spans="1:78" hidden="1" x14ac:dyDescent="0.25">
      <c r="A2797">
        <v>2718.654</v>
      </c>
      <c r="B2797" s="2" t="str">
        <f t="shared" si="4177"/>
        <v/>
      </c>
      <c r="C2797">
        <v>20</v>
      </c>
      <c r="D2797" t="s">
        <v>14</v>
      </c>
      <c r="E2797">
        <v>36772.01</v>
      </c>
      <c r="F2797">
        <v>23647</v>
      </c>
      <c r="G2797" t="s">
        <v>5</v>
      </c>
      <c r="H2797" s="5" t="s">
        <v>15</v>
      </c>
      <c r="I2797">
        <v>60419</v>
      </c>
      <c r="J2797" t="s">
        <v>3</v>
      </c>
      <c r="K2797" s="5" t="s">
        <v>16</v>
      </c>
      <c r="L2797">
        <v>23647.77</v>
      </c>
      <c r="M2797" t="str">
        <f t="shared" si="4282"/>
        <v>e</v>
      </c>
      <c r="N2797" t="str">
        <f t="shared" si="4283"/>
        <v>13/2</v>
      </c>
      <c r="O2797">
        <v>60419.73</v>
      </c>
      <c r="P2797" t="str">
        <f t="shared" si="4284"/>
        <v>o</v>
      </c>
      <c r="Q2797" t="str">
        <f t="shared" si="4285"/>
        <v>11/2</v>
      </c>
      <c r="R2797">
        <v>27</v>
      </c>
      <c r="AA2797" s="10">
        <f t="shared" si="4183"/>
        <v>2718.654</v>
      </c>
      <c r="AB2797" s="3" cm="1">
        <f t="array" ref="AB2797">100000000/Lvac(AA2797)</f>
        <v>36772.012815972928</v>
      </c>
      <c r="AC2797" s="28">
        <f t="shared" si="4184"/>
        <v>3.6782908012567987E-7</v>
      </c>
      <c r="AD2797" s="28">
        <f t="shared" si="4185"/>
        <v>2.7194595112444394E-7</v>
      </c>
      <c r="AE2797" s="21">
        <f t="shared" si="4186"/>
        <v>36772.0109952274</v>
      </c>
      <c r="AF2797" s="10" cm="1">
        <f t="array" ref="AF2797">Lair(100000000/AE2797)</f>
        <v>2718.6541346199865</v>
      </c>
      <c r="AG2797" s="10">
        <f t="shared" si="4187"/>
        <v>1.1762907824234517E-2</v>
      </c>
      <c r="AH2797" s="10" t="b">
        <f t="shared" si="4178"/>
        <v>1</v>
      </c>
      <c r="AI2797" s="10">
        <f t="shared" si="4286"/>
        <v>2718.6541346199865</v>
      </c>
      <c r="AJ2797">
        <v>7.0000000000000001E-3</v>
      </c>
      <c r="AK2797" s="3" cm="1">
        <f t="array" ref="AK2797">100000000/Lvac($AA2797)</f>
        <v>36772.012815972928</v>
      </c>
      <c r="AL2797" s="21">
        <f t="shared" si="4264"/>
        <v>9.4680704850964956E-2</v>
      </c>
      <c r="AM2797" s="10" cm="1">
        <f t="array" ref="AM2797">Lvac($AI2797)-$BA2797</f>
        <v>-3.7713372639700538E-3</v>
      </c>
      <c r="AN2797" s="10">
        <f t="shared" si="4287"/>
        <v>5.2815972921962384E-2</v>
      </c>
      <c r="AO2797" s="3">
        <f t="shared" si="4288"/>
        <v>-0.5387624662814362</v>
      </c>
      <c r="AP2797" s="3">
        <v>-0.55799853979416569</v>
      </c>
      <c r="AS2797" s="3">
        <f t="shared" si="4191"/>
        <v>2.8159729263279587E-3</v>
      </c>
      <c r="AT2797" s="3" cm="1">
        <f t="array" ref="AT2797">AS2797-(100000000/LvacE($A2797)-$E2797)</f>
        <v>-3.184120578225702E-5</v>
      </c>
      <c r="AU2797" t="s">
        <v>4961</v>
      </c>
      <c r="AV2797" t="s">
        <v>4844</v>
      </c>
      <c r="AW2797" s="3">
        <v>23647.77</v>
      </c>
      <c r="AX2797" s="3">
        <v>60419.73</v>
      </c>
      <c r="AY2797" s="3"/>
      <c r="AZ2797" s="10" cm="1">
        <f t="array" ref="AZ2797">Lair(100000000/($AX2797-$AW2797))</f>
        <v>2718.6579050462105</v>
      </c>
      <c r="BA2797" s="10">
        <f t="shared" si="4289"/>
        <v>2719.463417234218</v>
      </c>
      <c r="BB2797" s="12">
        <v>102000000</v>
      </c>
      <c r="BC2797" s="3">
        <v>0.33900000000000002</v>
      </c>
      <c r="BD2797" s="12" cm="1">
        <f t="array" ref="BD2797">SfromgA($BB2797,$BA2797,"")</f>
        <v>1.0124724032945283</v>
      </c>
      <c r="BE2797" s="29">
        <f t="shared" si="4290"/>
        <v>141.20612778756677</v>
      </c>
      <c r="BG2797" s="3"/>
      <c r="BH2797" s="3"/>
      <c r="BI2797" s="12">
        <f t="shared" si="4291"/>
        <v>102000000</v>
      </c>
      <c r="BJ2797" s="29">
        <f t="shared" si="4292"/>
        <v>141.20612778756677</v>
      </c>
      <c r="BK2797" s="3">
        <f t="shared" si="4293"/>
        <v>-7.5788291382732478</v>
      </c>
      <c r="BL2797" s="13">
        <f>EXP(BK$4341*$AX2797+BK$4342)*$BI2797/(100000000/($AX2797-$AW2797))</f>
        <v>42.758210677605014</v>
      </c>
      <c r="BM2797" s="3">
        <f t="shared" si="4294"/>
        <v>0.75982896602114725</v>
      </c>
      <c r="BN2797" s="13" cm="1">
        <f t="array" ref="BN2797">$C2797*EXP(poly_from_str(100000000/$E2797,BN$4343))</f>
        <v>19.172258534714086</v>
      </c>
      <c r="BO2797" s="3">
        <f t="shared" si="4295"/>
        <v>2.9957322735539909</v>
      </c>
      <c r="BP2797" s="13">
        <f t="shared" si="4296"/>
        <v>0.80209687335333613</v>
      </c>
      <c r="BQ2797" s="13"/>
      <c r="BS2797" s="13"/>
      <c r="BT2797" s="13"/>
      <c r="BU2797" s="13"/>
      <c r="BV2797" s="13"/>
      <c r="BW2797" s="13"/>
      <c r="BX2797" s="13"/>
      <c r="BY2797">
        <v>18863</v>
      </c>
      <c r="BZ2797" s="13"/>
    </row>
    <row r="2798" spans="1:78" hidden="1" x14ac:dyDescent="0.25">
      <c r="A2798">
        <v>2718.5160000000001</v>
      </c>
      <c r="B2798" s="2" t="str">
        <f t="shared" si="4177"/>
        <v/>
      </c>
      <c r="C2798">
        <v>3</v>
      </c>
      <c r="D2798" t="s">
        <v>1155</v>
      </c>
      <c r="E2798">
        <v>36773.879999999997</v>
      </c>
      <c r="R2798">
        <v>27</v>
      </c>
      <c r="S2798" t="s">
        <v>22</v>
      </c>
      <c r="AA2798" s="10">
        <f t="shared" si="4183"/>
        <v>2718.5160000000001</v>
      </c>
      <c r="AB2798" s="3" cm="1">
        <f t="array" ref="AB2798">100000000/Lvac(AA2798)</f>
        <v>36773.879371268922</v>
      </c>
      <c r="AC2798" s="28">
        <f t="shared" si="4184"/>
        <v>3.6784775222952523E-7</v>
      </c>
      <c r="AD2798" s="28">
        <f t="shared" si="4185"/>
        <v>2.7193214779001273E-7</v>
      </c>
      <c r="AE2798" s="21">
        <f t="shared" si="4186"/>
        <v>36773.879777821639</v>
      </c>
      <c r="AF2798" s="10" cm="1">
        <f t="array" ref="AF2798">Lair(100000000/AE2798)</f>
        <v>2718.5159699438714</v>
      </c>
      <c r="AG2798" s="10">
        <f t="shared" si="4187"/>
        <v>1.176359443374049E-2</v>
      </c>
      <c r="AH2798" s="10" t="b">
        <f t="shared" si="4178"/>
        <v>1</v>
      </c>
      <c r="AI2798" s="10">
        <f t="shared" si="4202"/>
        <v>2718.5160000000001</v>
      </c>
      <c r="AJ2798">
        <v>7.0000000000000001E-3</v>
      </c>
      <c r="AK2798" s="3" cm="1">
        <f t="array" ref="AK2798">100000000/Lvac($AA2798)</f>
        <v>36773.879371268922</v>
      </c>
      <c r="AL2798" s="21">
        <f t="shared" si="4264"/>
        <v>9.4690322072366856E-2</v>
      </c>
      <c r="AM2798" s="21"/>
      <c r="AN2798" s="21"/>
      <c r="AO2798" s="21"/>
      <c r="AP2798" s="21"/>
      <c r="AS2798" s="3">
        <f t="shared" si="4191"/>
        <v>-6.287310752668418E-4</v>
      </c>
      <c r="AT2798" s="3" cm="1">
        <f t="array" ref="AT2798">AS2798-(100000000/LvacE($A2798)-$E2798)</f>
        <v>-3.1822040909901261E-5</v>
      </c>
      <c r="BB2798"/>
      <c r="BC2798"/>
      <c r="BD2798"/>
      <c r="BE2798"/>
      <c r="BF2798"/>
      <c r="BG2798"/>
      <c r="BH2798"/>
      <c r="BI2798"/>
      <c r="BJ2798"/>
      <c r="BN2798" s="13" cm="1">
        <f t="array" ref="BN2798">$C2798*EXP(poly_from_str(100000000/$E2798,BN$4343))</f>
        <v>2.8810849430564325</v>
      </c>
      <c r="BO2798" s="13"/>
      <c r="BY2798">
        <v>2835</v>
      </c>
    </row>
    <row r="2799" spans="1:78" hidden="1" x14ac:dyDescent="0.25">
      <c r="A2799">
        <v>2715.944</v>
      </c>
      <c r="B2799" s="2" t="str">
        <f t="shared" si="4177"/>
        <v/>
      </c>
      <c r="C2799">
        <v>5</v>
      </c>
      <c r="E2799">
        <v>36808.699999999997</v>
      </c>
      <c r="R2799">
        <v>27</v>
      </c>
      <c r="S2799" t="s">
        <v>22</v>
      </c>
      <c r="AA2799" s="10">
        <f t="shared" si="4183"/>
        <v>2715.944</v>
      </c>
      <c r="AB2799" s="3" cm="1">
        <f t="array" ref="AB2799">100000000/Lvac(AA2799)</f>
        <v>36808.702342383585</v>
      </c>
      <c r="AC2799" s="28">
        <f t="shared" si="4184"/>
        <v>3.6819610419066079E-7</v>
      </c>
      <c r="AD2799" s="28">
        <f t="shared" si="4185"/>
        <v>2.7167488565565224E-7</v>
      </c>
      <c r="AE2799" s="21">
        <f t="shared" si="4186"/>
        <v>36808.700825716383</v>
      </c>
      <c r="AF2799" s="10" cm="1">
        <f t="array" ref="AF2799">Lair(100000000/AE2799)</f>
        <v>2715.9441119139988</v>
      </c>
      <c r="AG2799" s="10">
        <f t="shared" si="4187"/>
        <v>1.1776410401389643E-2</v>
      </c>
      <c r="AH2799" s="10" t="b">
        <f t="shared" si="4178"/>
        <v>1</v>
      </c>
      <c r="AI2799" s="10">
        <f t="shared" si="4202"/>
        <v>2715.944</v>
      </c>
      <c r="AJ2799">
        <v>3.0000000000000001E-3</v>
      </c>
      <c r="AK2799" s="3" cm="1">
        <f t="array" ref="AK2799">100000000/Lvac($AA2799)</f>
        <v>36808.702342383585</v>
      </c>
      <c r="AL2799" s="21">
        <f t="shared" si="4264"/>
        <v>4.0658462408337863E-2</v>
      </c>
      <c r="AM2799" s="21"/>
      <c r="AN2799" s="21"/>
      <c r="AO2799" s="21"/>
      <c r="AP2799" s="21"/>
      <c r="AS2799" s="3">
        <f t="shared" si="4191"/>
        <v>2.3423835882567801E-3</v>
      </c>
      <c r="AT2799" s="3" cm="1">
        <f t="array" ref="AT2799">AS2799-(100000000/LvacE($A2799)-$E2799)</f>
        <v>-3.1462550396099687E-5</v>
      </c>
      <c r="BB2799"/>
      <c r="BC2799"/>
      <c r="BD2799"/>
      <c r="BE2799"/>
      <c r="BF2799"/>
      <c r="BG2799"/>
      <c r="BH2799"/>
      <c r="BI2799"/>
      <c r="BJ2799"/>
      <c r="BN2799" s="13" cm="1">
        <f t="array" ref="BN2799">$C2799*EXP(poly_from_str(100000000/$E2799,BN$4343))</f>
        <v>4.9658005696779597</v>
      </c>
      <c r="BO2799" s="13"/>
      <c r="BY2799">
        <v>4893</v>
      </c>
    </row>
    <row r="2800" spans="1:78" hidden="1" x14ac:dyDescent="0.25">
      <c r="A2800">
        <v>2715.4589999999998</v>
      </c>
      <c r="B2800" s="2" t="str">
        <f t="shared" si="4177"/>
        <v/>
      </c>
      <c r="C2800">
        <v>1</v>
      </c>
      <c r="E2800">
        <v>36815.279999999999</v>
      </c>
      <c r="F2800">
        <v>64865</v>
      </c>
      <c r="G2800" t="s">
        <v>3</v>
      </c>
      <c r="H2800" s="5" t="s">
        <v>16</v>
      </c>
      <c r="I2800">
        <v>101680</v>
      </c>
      <c r="J2800" t="s">
        <v>5</v>
      </c>
      <c r="K2800" s="5" t="s">
        <v>15</v>
      </c>
      <c r="L2800">
        <v>64865.15</v>
      </c>
      <c r="M2800" t="str">
        <f t="shared" ref="M2800:M2804" si="4297">$G2800&amp;""</f>
        <v>o</v>
      </c>
      <c r="N2800" t="str">
        <f t="shared" ref="N2800:N2804" si="4298">$H2800&amp;""</f>
        <v>11/2</v>
      </c>
      <c r="O2800">
        <v>101680.38</v>
      </c>
      <c r="P2800" t="str">
        <f t="shared" ref="P2800:P2804" si="4299">$J2800&amp;""</f>
        <v>e</v>
      </c>
      <c r="Q2800" t="str">
        <f t="shared" ref="Q2800:Q2804" si="4300">$K2800&amp;""</f>
        <v>13/2</v>
      </c>
      <c r="R2800">
        <v>27</v>
      </c>
      <c r="AA2800" s="10">
        <f t="shared" si="4183"/>
        <v>2715.4589999999998</v>
      </c>
      <c r="AB2800" s="3" cm="1">
        <f t="array" ref="AB2800">100000000/Lvac(AA2800)</f>
        <v>36815.276274140262</v>
      </c>
      <c r="AC2800" s="28">
        <f t="shared" si="4184"/>
        <v>3.6826186659419275E-7</v>
      </c>
      <c r="AD2800" s="28">
        <f t="shared" si="4185"/>
        <v>2.7162637394152024E-7</v>
      </c>
      <c r="AE2800" s="21">
        <f t="shared" si="4186"/>
        <v>36815.27868720024</v>
      </c>
      <c r="AF2800" s="10" cm="1">
        <f t="array" ref="AF2800">Lair(100000000/AE2800)</f>
        <v>2715.4588220052956</v>
      </c>
      <c r="AG2800" s="10">
        <f t="shared" si="4187"/>
        <v>1.1778831179947895E-2</v>
      </c>
      <c r="AH2800" s="10" t="b">
        <f t="shared" si="4178"/>
        <v>1</v>
      </c>
      <c r="AI2800" s="10">
        <f t="shared" ref="AI2800:AI2804" si="4301">$AF2800</f>
        <v>2715.4588220052956</v>
      </c>
      <c r="AJ2800">
        <v>3.0000000000000001E-3</v>
      </c>
      <c r="AK2800" s="3" cm="1">
        <f t="array" ref="AK2800">100000000/Lvac($AA2800)</f>
        <v>36815.276274140262</v>
      </c>
      <c r="AL2800" s="21">
        <f t="shared" si="4264"/>
        <v>4.0672989745747436E-2</v>
      </c>
      <c r="AM2800" s="10" cm="1">
        <f t="array" ref="AM2800">Lvac($AI2800)-$BA2800</f>
        <v>-3.5921890998906747E-3</v>
      </c>
      <c r="AN2800" s="10">
        <f t="shared" ref="AN2800:AN2804" si="4302">$AK2800-($AX2800-$AW2800)</f>
        <v>4.6274140258901753E-2</v>
      </c>
      <c r="AO2800" s="3">
        <f t="shared" ref="AO2800:AO2804" si="4303">AM2800/AJ2800</f>
        <v>-1.197396366630225</v>
      </c>
      <c r="AP2800" s="3">
        <v>-1.1380504687015975</v>
      </c>
      <c r="AS2800" s="3">
        <f t="shared" si="4191"/>
        <v>-3.7258597367326729E-3</v>
      </c>
      <c r="AT2800" s="3" cm="1">
        <f t="array" ref="AT2800">AS2800-(100000000/LvacE($A2800)-$E2800)</f>
        <v>-3.1394331017509103E-5</v>
      </c>
      <c r="AU2800" t="s">
        <v>4891</v>
      </c>
      <c r="AV2800" t="s">
        <v>4937</v>
      </c>
      <c r="AW2800" s="3">
        <v>64865.15</v>
      </c>
      <c r="AX2800" s="3">
        <v>101680.38</v>
      </c>
      <c r="AY2800" s="3"/>
      <c r="AZ2800" s="10" cm="1">
        <f t="array" ref="AZ2800">Lair(100000000/($AX2800-$AW2800))</f>
        <v>2715.4624133270181</v>
      </c>
      <c r="BA2800" s="10">
        <f t="shared" ref="BA2800:BA2804" si="4304">100000000/($AX2800-$AW2800)</f>
        <v>2716.2671535666082</v>
      </c>
      <c r="BB2800" s="12">
        <v>140000000</v>
      </c>
      <c r="BC2800" s="3">
        <v>0.28199999999999997</v>
      </c>
      <c r="BD2800" s="12" cm="1">
        <f t="array" ref="BD2800">SfromgA($BB2800,$BA2800,"")</f>
        <v>1.3847738108451348</v>
      </c>
      <c r="BE2800" s="29">
        <f t="shared" ref="BE2800:BE2804" si="4305">(10^MAX(0.05, -0.312925054856973*((LN($BD2800))^(1/3)) + 0.454808404431693)-1)*100</f>
        <v>73.59741917439932</v>
      </c>
      <c r="BG2800" s="3"/>
      <c r="BH2800" s="3"/>
      <c r="BI2800" s="12">
        <f t="shared" ref="BI2800:BI2804" si="4306">IF($BB2800="",$BF2800,$BB2800)</f>
        <v>140000000</v>
      </c>
      <c r="BJ2800" s="29">
        <f t="shared" ref="BJ2800:BJ2804" si="4307">IF($BB2800="",$BH2800,$BE2800)</f>
        <v>73.59741917439932</v>
      </c>
      <c r="BK2800" s="3">
        <f t="shared" ref="BK2800:BK2801" si="4308">LN(BN2800*100000000/($AX2800-$AW2800)/$BI2800)</f>
        <v>-10.850731645009125</v>
      </c>
      <c r="BL2800" s="13">
        <f>EXP(BK$4341*$AX2800+BK$4342)*$BI2800/(100000000/($AX2800-$AW2800))</f>
        <v>2.5559304479842266</v>
      </c>
      <c r="BM2800" s="3">
        <f t="shared" ref="BM2800:BM2801" si="4309">LN(BL2800/$C2800)</f>
        <v>0.93841632487127824</v>
      </c>
      <c r="BN2800" s="13" cm="1">
        <f t="array" ref="BN2800">$C2800*EXP(poly_from_str(100000000/$E2800,BN$4343))</f>
        <v>0.99940766434894246</v>
      </c>
      <c r="BO2800" s="3">
        <f t="shared" ref="BO2800:BO2804" si="4310">LN($C2800)</f>
        <v>0</v>
      </c>
      <c r="BP2800" s="13">
        <f t="shared" ref="BP2800:BP2803" si="4311">LN(BL2800/BN2800)</f>
        <v>0.93900883602240426</v>
      </c>
      <c r="BQ2800" s="13"/>
      <c r="BS2800" s="13"/>
      <c r="BT2800" s="13"/>
      <c r="BU2800" s="13"/>
      <c r="BV2800" s="13"/>
      <c r="BW2800" s="13"/>
      <c r="BX2800" s="13"/>
      <c r="BY2800">
        <v>985</v>
      </c>
      <c r="BZ2800" s="13"/>
    </row>
    <row r="2801" spans="1:78" hidden="1" x14ac:dyDescent="0.25">
      <c r="A2801">
        <v>2714.1109999999999</v>
      </c>
      <c r="B2801" s="2">
        <f t="shared" si="4177"/>
        <v>1</v>
      </c>
      <c r="C2801">
        <v>4</v>
      </c>
      <c r="D2801" t="s">
        <v>736</v>
      </c>
      <c r="E2801">
        <v>36833.56</v>
      </c>
      <c r="F2801">
        <v>66148</v>
      </c>
      <c r="G2801" t="s">
        <v>3</v>
      </c>
      <c r="H2801" s="5" t="s">
        <v>15</v>
      </c>
      <c r="I2801">
        <v>102981</v>
      </c>
      <c r="J2801" t="s">
        <v>5</v>
      </c>
      <c r="K2801" s="5" t="s">
        <v>15</v>
      </c>
      <c r="L2801">
        <v>66148.399999999994</v>
      </c>
      <c r="M2801" t="str">
        <f t="shared" si="4297"/>
        <v>o</v>
      </c>
      <c r="N2801" t="str">
        <f t="shared" si="4298"/>
        <v>13/2</v>
      </c>
      <c r="O2801">
        <v>102981.94</v>
      </c>
      <c r="P2801" t="str">
        <f t="shared" si="4299"/>
        <v>e</v>
      </c>
      <c r="Q2801" t="str">
        <f t="shared" si="4300"/>
        <v>13/2</v>
      </c>
      <c r="R2801">
        <v>27</v>
      </c>
      <c r="AA2801" s="10">
        <f t="shared" si="4183"/>
        <v>2714.1109999999999</v>
      </c>
      <c r="AB2801" s="3" cm="1">
        <f t="array" ref="AB2801">100000000/Lvac(AA2801)</f>
        <v>36833.560076634385</v>
      </c>
      <c r="AC2801" s="28">
        <f t="shared" si="4184"/>
        <v>3.6844476883959427E-7</v>
      </c>
      <c r="AD2801" s="28">
        <f t="shared" si="4185"/>
        <v>2.7149154138764789E-7</v>
      </c>
      <c r="AE2801" s="21">
        <f t="shared" si="4186"/>
        <v>36833.560026967258</v>
      </c>
      <c r="AF2801" s="10" cm="1">
        <f t="array" ref="AF2801">Lair(100000000/AE2801)</f>
        <v>2714.1110036599639</v>
      </c>
      <c r="AG2801" s="10">
        <f t="shared" si="4187"/>
        <v>1.1785566263987433E-2</v>
      </c>
      <c r="AH2801" s="10" t="b">
        <f t="shared" si="4178"/>
        <v>1</v>
      </c>
      <c r="AI2801" s="10">
        <f t="shared" si="4301"/>
        <v>2714.1110036599639</v>
      </c>
      <c r="AJ2801">
        <v>7.0000000000000001E-3</v>
      </c>
      <c r="AK2801" s="3" cm="1">
        <f t="array" ref="AK2801">100000000/Lvac($AA2801)</f>
        <v>36833.560076634385</v>
      </c>
      <c r="AL2801" s="21">
        <f t="shared" si="4264"/>
        <v>9.4997927567719853E-2</v>
      </c>
      <c r="AM2801" s="10" cm="1">
        <f t="array" ref="AM2801">Lvac($AI2801)-$BA2801</f>
        <v>-1.4761416400688177E-3</v>
      </c>
      <c r="AN2801" s="10">
        <f t="shared" si="4302"/>
        <v>2.0076634376891889E-2</v>
      </c>
      <c r="AO2801" s="3">
        <f t="shared" si="4303"/>
        <v>-0.21087737715268823</v>
      </c>
      <c r="AP2801" s="3">
        <v>-0.21140035538077687</v>
      </c>
      <c r="AS2801" s="3">
        <f t="shared" si="4191"/>
        <v>7.6634387369267642E-5</v>
      </c>
      <c r="AT2801" s="3" cm="1">
        <f t="array" ref="AT2801">AS2801-(100000000/LvacE($A2801)-$E2801)</f>
        <v>-3.1204006518237293E-5</v>
      </c>
      <c r="AU2801" t="s">
        <v>4689</v>
      </c>
      <c r="AV2801" t="s">
        <v>4841</v>
      </c>
      <c r="AW2801" s="3">
        <v>66148.399999999994</v>
      </c>
      <c r="AX2801" s="3">
        <v>102981.94</v>
      </c>
      <c r="AY2801" s="3"/>
      <c r="AZ2801" s="10" cm="1">
        <f t="array" ref="AZ2801">Lair(100000000/($AX2801-$AW2801))</f>
        <v>2714.1124794452389</v>
      </c>
      <c r="BA2801" s="10">
        <f t="shared" si="4304"/>
        <v>2714.916893678967</v>
      </c>
      <c r="BB2801" s="12">
        <v>183000000</v>
      </c>
      <c r="BC2801" s="3">
        <v>0.14099999999999999</v>
      </c>
      <c r="BD2801" s="12" cm="1">
        <f t="array" ref="BD2801">SfromgA($BB2801,$BA2801,"")</f>
        <v>1.8073991323438761</v>
      </c>
      <c r="BE2801" s="29">
        <f t="shared" si="4305"/>
        <v>55.622330219896</v>
      </c>
      <c r="BG2801" s="3"/>
      <c r="BH2801" s="3"/>
      <c r="BI2801" s="12">
        <f t="shared" si="4306"/>
        <v>183000000</v>
      </c>
      <c r="BJ2801" s="29">
        <f t="shared" si="4307"/>
        <v>55.622330219896</v>
      </c>
      <c r="BK2801" s="3">
        <f t="shared" si="4308"/>
        <v>-9.7154813943426657</v>
      </c>
      <c r="BL2801" s="13">
        <f>EXP(BK$4341*$AX2801+BK$4342)*$BI2801/(100000000/($AX2801-$AW2801))</f>
        <v>3.0278855894076062</v>
      </c>
      <c r="BM2801" s="3">
        <f t="shared" si="4309"/>
        <v>-0.27842981047002024</v>
      </c>
      <c r="BN2801" s="13" cm="1">
        <f t="array" ref="BN2801">$C2801*EXP(poly_from_str(100000000/$E2801,BN$4343))</f>
        <v>4.067378523955492</v>
      </c>
      <c r="BO2801" s="3">
        <f t="shared" si="4310"/>
        <v>1.3862943611198906</v>
      </c>
      <c r="BP2801" s="13">
        <f t="shared" si="4311"/>
        <v>-0.29513414397661564</v>
      </c>
      <c r="BQ2801" s="13"/>
      <c r="BS2801" s="13"/>
      <c r="BT2801" s="13"/>
      <c r="BU2801" s="13"/>
      <c r="BV2801" s="13"/>
      <c r="BW2801" s="13"/>
      <c r="BX2801" s="13"/>
      <c r="BY2801">
        <v>4012</v>
      </c>
      <c r="BZ2801" s="13"/>
    </row>
    <row r="2802" spans="1:78" hidden="1" x14ac:dyDescent="0.25">
      <c r="A2802">
        <v>2714.1109999999999</v>
      </c>
      <c r="B2802" s="2">
        <f t="shared" si="4177"/>
        <v>2</v>
      </c>
      <c r="C2802">
        <v>4</v>
      </c>
      <c r="D2802" t="s">
        <v>736</v>
      </c>
      <c r="E2802">
        <v>36833.56</v>
      </c>
      <c r="F2802">
        <v>71021</v>
      </c>
      <c r="G2802" t="s">
        <v>3</v>
      </c>
      <c r="H2802" s="5" t="s">
        <v>4</v>
      </c>
      <c r="I2802">
        <v>107854</v>
      </c>
      <c r="J2802" t="s">
        <v>5</v>
      </c>
      <c r="K2802" s="5" t="s">
        <v>4</v>
      </c>
      <c r="L2802">
        <v>71021.100000000006</v>
      </c>
      <c r="M2802" t="str">
        <f t="shared" si="4297"/>
        <v>o</v>
      </c>
      <c r="N2802" t="str">
        <f t="shared" si="4298"/>
        <v>9/2</v>
      </c>
      <c r="O2802">
        <v>107854.46</v>
      </c>
      <c r="P2802" t="str">
        <f t="shared" si="4299"/>
        <v>e</v>
      </c>
      <c r="Q2802" t="str">
        <f t="shared" si="4300"/>
        <v>9/2</v>
      </c>
      <c r="R2802">
        <v>27</v>
      </c>
      <c r="AA2802" s="10">
        <f t="shared" si="4183"/>
        <v>2714.1109999999999</v>
      </c>
      <c r="AB2802" s="3" cm="1">
        <f t="array" ref="AB2802">100000000/Lvac(AA2802)</f>
        <v>36833.560076634385</v>
      </c>
      <c r="AC2802" s="28">
        <f t="shared" si="4184"/>
        <v>3.6844476883959427E-7</v>
      </c>
      <c r="AD2802" s="28">
        <f t="shared" si="4185"/>
        <v>2.7149154138764789E-7</v>
      </c>
      <c r="AE2802" s="21">
        <f t="shared" si="4186"/>
        <v>36833.560026967258</v>
      </c>
      <c r="AF2802" s="10" cm="1">
        <f t="array" ref="AF2802">Lair(100000000/AE2802)</f>
        <v>2714.1110036599639</v>
      </c>
      <c r="AG2802" s="10">
        <f t="shared" si="4187"/>
        <v>1.1785566263987433E-2</v>
      </c>
      <c r="AH2802" s="10" t="b">
        <f t="shared" si="4178"/>
        <v>1</v>
      </c>
      <c r="AI2802" s="10">
        <f t="shared" si="4301"/>
        <v>2714.1110036599639</v>
      </c>
      <c r="AJ2802">
        <v>7.0000000000000001E-3</v>
      </c>
      <c r="AK2802" s="3" cm="1">
        <f t="array" ref="AK2802">100000000/Lvac($AA2802)</f>
        <v>36833.560076634385</v>
      </c>
      <c r="AL2802" s="21">
        <f t="shared" si="4264"/>
        <v>9.4997927567719853E-2</v>
      </c>
      <c r="AM2802" s="10" cm="1">
        <f t="array" ref="AM2802">Lvac($AI2802)-$BA2802</f>
        <v>-1.474359920803181E-2</v>
      </c>
      <c r="AN2802" s="10">
        <f t="shared" si="4302"/>
        <v>0.20007663438445888</v>
      </c>
      <c r="AO2802" s="3">
        <f t="shared" si="4303"/>
        <v>-2.1062284582902584</v>
      </c>
      <c r="AP2802" s="3">
        <v>-2.1067514365183473</v>
      </c>
      <c r="AS2802" s="3">
        <f t="shared" si="4191"/>
        <v>7.6634387369267642E-5</v>
      </c>
      <c r="AT2802" s="3" cm="1">
        <f t="array" ref="AT2802">AS2802-(100000000/LvacE($A2802)-$E2802)</f>
        <v>-3.1204006518237293E-5</v>
      </c>
      <c r="AU2802" t="s">
        <v>4917</v>
      </c>
      <c r="AV2802" t="s">
        <v>4893</v>
      </c>
      <c r="AW2802" s="3">
        <v>71021.100000000006</v>
      </c>
      <c r="AX2802" s="3">
        <v>107854.46</v>
      </c>
      <c r="AY2802" s="3"/>
      <c r="AZ2802" s="10" cm="1">
        <f t="array" ref="AZ2802">Lair(100000000/($AX2802-$AW2802))</f>
        <v>2714.1257436998199</v>
      </c>
      <c r="BA2802" s="10">
        <f t="shared" si="4304"/>
        <v>2714.9301611365349</v>
      </c>
      <c r="BB2802" s="12">
        <v>1050000</v>
      </c>
      <c r="BC2802" s="3">
        <v>5.0000000000000001E-3</v>
      </c>
      <c r="BD2802" s="12" cm="1">
        <f t="array" ref="BD2802">SfromgA($BB2802,$BA2802,"")</f>
        <v>1.0370474926633576E-2</v>
      </c>
      <c r="BE2802" s="29">
        <f t="shared" si="4305"/>
        <v>842.01015620595626</v>
      </c>
      <c r="BG2802" s="3"/>
      <c r="BH2802" s="3"/>
      <c r="BI2802" s="12">
        <f t="shared" si="4306"/>
        <v>1050000</v>
      </c>
      <c r="BJ2802" s="29">
        <f t="shared" si="4307"/>
        <v>842.01015620595626</v>
      </c>
      <c r="BK2802" s="3"/>
      <c r="BL2802" s="13">
        <f>EXP(BK$4341*$AX2802+BK$4342)*$BI2802/(100000000/($AX2802-$AW2802))</f>
        <v>1.1997570054011397E-2</v>
      </c>
      <c r="BM2802" s="3"/>
      <c r="BN2802" s="13" cm="1">
        <f t="array" ref="BN2802">$C2802*EXP(poly_from_str(100000000/$E2802,BN$4343))</f>
        <v>4.067378523955492</v>
      </c>
      <c r="BO2802" s="3">
        <f t="shared" si="4310"/>
        <v>1.3862943611198906</v>
      </c>
      <c r="BP2802" s="17"/>
      <c r="BQ2802" s="13"/>
      <c r="BS2802" s="13"/>
      <c r="BT2802" s="13"/>
      <c r="BU2802" s="13"/>
      <c r="BV2802" s="13"/>
      <c r="BW2802" s="13"/>
      <c r="BX2802" s="13"/>
      <c r="BY2802">
        <v>4012</v>
      </c>
      <c r="BZ2802" s="13"/>
    </row>
    <row r="2803" spans="1:78" hidden="1" x14ac:dyDescent="0.25">
      <c r="A2803">
        <v>2712.5039999999999</v>
      </c>
      <c r="B2803" s="2" t="str">
        <f t="shared" si="4177"/>
        <v/>
      </c>
      <c r="C2803">
        <v>5</v>
      </c>
      <c r="E2803">
        <v>36855.379999999997</v>
      </c>
      <c r="F2803">
        <v>27380</v>
      </c>
      <c r="G2803" t="s">
        <v>5</v>
      </c>
      <c r="H2803" s="5" t="s">
        <v>16</v>
      </c>
      <c r="I2803">
        <v>64235</v>
      </c>
      <c r="J2803" t="s">
        <v>3</v>
      </c>
      <c r="K2803" s="5" t="s">
        <v>4</v>
      </c>
      <c r="L2803">
        <v>27380.31</v>
      </c>
      <c r="M2803" t="str">
        <f t="shared" si="4297"/>
        <v>e</v>
      </c>
      <c r="N2803" t="str">
        <f t="shared" si="4298"/>
        <v>11/2</v>
      </c>
      <c r="O2803">
        <v>64235.61</v>
      </c>
      <c r="P2803" t="str">
        <f t="shared" si="4299"/>
        <v>o</v>
      </c>
      <c r="Q2803" t="str">
        <f t="shared" si="4300"/>
        <v>9/2</v>
      </c>
      <c r="R2803">
        <v>27</v>
      </c>
      <c r="AA2803" s="10">
        <f t="shared" si="4183"/>
        <v>2712.5039999999999</v>
      </c>
      <c r="AB2803" s="3" cm="1">
        <f t="array" ref="AB2803">100000000/Lvac(AA2803)</f>
        <v>36855.380607931314</v>
      </c>
      <c r="AC2803" s="28">
        <f t="shared" si="4184"/>
        <v>3.6866305081946427E-7</v>
      </c>
      <c r="AD2803" s="28">
        <f t="shared" si="4185"/>
        <v>2.7133080258701737E-7</v>
      </c>
      <c r="AE2803" s="21">
        <f t="shared" si="4186"/>
        <v>36855.380213599674</v>
      </c>
      <c r="AF2803" s="10" cm="1">
        <f t="array" ref="AF2803">Lair(100000000/AE2803)</f>
        <v>2712.504029023848</v>
      </c>
      <c r="AG2803" s="10">
        <f t="shared" si="4187"/>
        <v>1.179360852701624E-2</v>
      </c>
      <c r="AH2803" s="10" t="b">
        <f t="shared" si="4178"/>
        <v>1</v>
      </c>
      <c r="AI2803" s="10">
        <f t="shared" si="4301"/>
        <v>2712.504029023848</v>
      </c>
      <c r="AJ2803">
        <v>3.0000000000000001E-3</v>
      </c>
      <c r="AK2803" s="3" cm="1">
        <f t="array" ref="AK2803">100000000/Lvac($AA2803)</f>
        <v>36855.380607931314</v>
      </c>
      <c r="AL2803" s="21">
        <f t="shared" si="4264"/>
        <v>4.0761650725946945E-2</v>
      </c>
      <c r="AM2803" s="10" cm="1">
        <f t="array" ref="AM2803">Lvac($AI2803)-$BA2803</f>
        <v>-5.9053706281702034E-3</v>
      </c>
      <c r="AN2803" s="10">
        <f t="shared" si="4302"/>
        <v>8.0607931311533321E-2</v>
      </c>
      <c r="AO2803" s="3">
        <f t="shared" si="4303"/>
        <v>-1.9684568760567345</v>
      </c>
      <c r="AP2803" s="3">
        <v>-1.9781338276819345</v>
      </c>
      <c r="AS2803" s="3">
        <f t="shared" si="4191"/>
        <v>6.0793131706304848E-4</v>
      </c>
      <c r="AT2803" s="3" cm="1">
        <f t="array" ref="AT2803">AS2803-(100000000/LvacE($A2803)-$E2803)</f>
        <v>-3.0975730624049902E-5</v>
      </c>
      <c r="AU2803" t="s">
        <v>4707</v>
      </c>
      <c r="AV2803" t="s">
        <v>4837</v>
      </c>
      <c r="AW2803" s="3">
        <v>27380.31</v>
      </c>
      <c r="AX2803" s="3">
        <v>64235.61</v>
      </c>
      <c r="AY2803" s="3"/>
      <c r="AZ2803" s="10" cm="1">
        <f t="array" ref="AZ2803">Lair(100000000/($AX2803-$AW2803))</f>
        <v>2712.5099329691429</v>
      </c>
      <c r="BA2803" s="10">
        <f t="shared" si="4304"/>
        <v>2713.3139602716569</v>
      </c>
      <c r="BB2803" s="12">
        <v>4770000</v>
      </c>
      <c r="BC2803" s="3">
        <v>2.3E-2</v>
      </c>
      <c r="BD2803" s="12" cm="1">
        <f t="array" ref="BD2803">SfromgA($BB2803,$BA2803,"")</f>
        <v>4.7027499437371952E-2</v>
      </c>
      <c r="BE2803" s="29">
        <f t="shared" si="4305"/>
        <v>710.89753059232623</v>
      </c>
      <c r="BG2803" s="3"/>
      <c r="BH2803" s="3"/>
      <c r="BI2803" s="12">
        <f t="shared" si="4306"/>
        <v>4770000</v>
      </c>
      <c r="BJ2803" s="29">
        <f t="shared" si="4307"/>
        <v>710.89753059232623</v>
      </c>
      <c r="BK2803" s="3">
        <f t="shared" ref="BK2803:BK2804" si="4312">LN(BN2803*100000000/($AX2803-$AW2803)/$BI2803)</f>
        <v>-5.825380043177157</v>
      </c>
      <c r="BL2803" s="13">
        <f>EXP(BK$4341*$AX2803+BK$4342)*$BI2803/(100000000/($AX2803-$AW2803))</f>
        <v>1.4997034930587572</v>
      </c>
      <c r="BM2803" s="3">
        <f t="shared" ref="BM2803:BM2804" si="4313">LN(BL2803/$C2803)</f>
        <v>-1.204170495159643</v>
      </c>
      <c r="BN2803" s="13" cm="1">
        <f t="array" ref="BN2803">$C2803*EXP(poly_from_str(100000000/$E2803,BN$4343))</f>
        <v>5.1890507950987397</v>
      </c>
      <c r="BO2803" s="3">
        <f t="shared" si="4310"/>
        <v>1.6094379124341003</v>
      </c>
      <c r="BP2803" s="13">
        <f t="shared" si="4311"/>
        <v>-1.2412833720589436</v>
      </c>
      <c r="BQ2803" s="13"/>
      <c r="BR2803" s="12">
        <v>5260000</v>
      </c>
      <c r="BS2803" s="3">
        <f>LN(BV2803*100000000/($AX2803-$AW2803)/$BR2803)</f>
        <v>-6.2530757517320961</v>
      </c>
      <c r="BT2803" s="13">
        <f>EXP(BS$4338*$AX2803+BS$4336)*$BR2803/(100000000/($AX2803-$AW2803))</f>
        <v>1.9880065211069369</v>
      </c>
      <c r="BU2803" s="3">
        <f>LN(BT2803/$BN2803)</f>
        <v>-0.95941840086952068</v>
      </c>
      <c r="BV2803" s="3" cm="1">
        <f t="array" ref="BV2803">$BN2803*EXP(poly_from_str(100000000/$E2803,BV$4341))</f>
        <v>3.7308638522827882</v>
      </c>
      <c r="BW2803" s="12" t="s">
        <v>14</v>
      </c>
      <c r="BX2803" s="3">
        <f>LN(BT2803/BV2803)</f>
        <v>-0.62950741416395029</v>
      </c>
      <c r="BY2803">
        <v>5122</v>
      </c>
      <c r="BZ2803" s="13"/>
    </row>
    <row r="2804" spans="1:78" hidden="1" x14ac:dyDescent="0.25">
      <c r="A2804">
        <v>2712.384</v>
      </c>
      <c r="B2804" s="2" t="str">
        <f t="shared" si="4177"/>
        <v/>
      </c>
      <c r="C2804">
        <v>2</v>
      </c>
      <c r="E2804">
        <v>36857.01</v>
      </c>
      <c r="F2804">
        <v>35137</v>
      </c>
      <c r="G2804" t="s">
        <v>5</v>
      </c>
      <c r="H2804" s="5" t="s">
        <v>19</v>
      </c>
      <c r="I2804">
        <v>71994</v>
      </c>
      <c r="J2804" t="s">
        <v>3</v>
      </c>
      <c r="K2804" s="5" t="s">
        <v>18</v>
      </c>
      <c r="L2804">
        <v>35137.82</v>
      </c>
      <c r="M2804" t="str">
        <f t="shared" si="4297"/>
        <v>e</v>
      </c>
      <c r="N2804" t="str">
        <f t="shared" si="4298"/>
        <v>3/2</v>
      </c>
      <c r="O2804">
        <v>71994.81</v>
      </c>
      <c r="P2804" t="str">
        <f t="shared" si="4299"/>
        <v>o</v>
      </c>
      <c r="Q2804" t="str">
        <f t="shared" si="4300"/>
        <v>5/2</v>
      </c>
      <c r="R2804">
        <v>27</v>
      </c>
      <c r="AA2804" s="10">
        <f t="shared" si="4183"/>
        <v>2712.384</v>
      </c>
      <c r="AB2804" s="3" cm="1">
        <f t="array" ref="AB2804">100000000/Lvac(AA2804)</f>
        <v>36857.011056461182</v>
      </c>
      <c r="AC2804" s="28">
        <f t="shared" si="4184"/>
        <v>3.686793610344258E-7</v>
      </c>
      <c r="AD2804" s="28">
        <f t="shared" si="4185"/>
        <v>2.7131879968999712E-7</v>
      </c>
      <c r="AE2804" s="21">
        <f t="shared" si="4186"/>
        <v>36857.010371150267</v>
      </c>
      <c r="AF2804" s="10" cm="1">
        <f t="array" ref="AF2804">Lair(100000000/AE2804)</f>
        <v>2712.3840504362279</v>
      </c>
      <c r="AG2804" s="10">
        <f t="shared" si="4187"/>
        <v>1.1794209642967438E-2</v>
      </c>
      <c r="AH2804" s="10" t="b">
        <f t="shared" si="4178"/>
        <v>1</v>
      </c>
      <c r="AI2804" s="10">
        <f t="shared" si="4301"/>
        <v>2712.3840504362279</v>
      </c>
      <c r="AJ2804">
        <v>3.0000000000000001E-3</v>
      </c>
      <c r="AK2804" s="3" cm="1">
        <f t="array" ref="AK2804">100000000/Lvac($AA2804)</f>
        <v>36857.011056461182</v>
      </c>
      <c r="AL2804" s="21">
        <f t="shared" si="4264"/>
        <v>4.076525709978298E-2</v>
      </c>
      <c r="AM2804" s="10" cm="1">
        <f t="array" ref="AM2804">Lvac($AI2804)-$BA2804</f>
        <v>-1.4996005211287411E-3</v>
      </c>
      <c r="AN2804" s="10">
        <f t="shared" si="4302"/>
        <v>2.1056461184343789E-2</v>
      </c>
      <c r="AO2804" s="3">
        <f t="shared" si="4303"/>
        <v>-0.49986684037624701</v>
      </c>
      <c r="AP2804" s="3">
        <v>-0.51668297510332195</v>
      </c>
      <c r="AS2804" s="3">
        <f t="shared" si="4191"/>
        <v>1.0564611802692525E-3</v>
      </c>
      <c r="AT2804" s="3" cm="1">
        <f t="array" ref="AT2804">AS2804-(100000000/LvacE($A2804)-$E2804)</f>
        <v>-3.0958617571741343E-5</v>
      </c>
      <c r="AU2804" t="s">
        <v>4735</v>
      </c>
      <c r="AV2804" t="s">
        <v>4895</v>
      </c>
      <c r="AW2804" s="3">
        <v>35137.82</v>
      </c>
      <c r="AX2804" s="3">
        <v>71994.81</v>
      </c>
      <c r="AY2804" s="3"/>
      <c r="AZ2804" s="10" cm="1">
        <f t="array" ref="AZ2804">Lair(100000000/($AX2804-$AW2804))</f>
        <v>2712.3855496748083</v>
      </c>
      <c r="BA2804" s="10">
        <f t="shared" si="4304"/>
        <v>2713.1895469488963</v>
      </c>
      <c r="BB2804" s="12">
        <v>15300000</v>
      </c>
      <c r="BC2804" s="3">
        <v>7.5999999999999998E-2</v>
      </c>
      <c r="BD2804" s="12" cm="1">
        <f t="array" ref="BD2804">SfromgA($BB2804,$BA2804,"")</f>
        <v>0.15082217391720096</v>
      </c>
      <c r="BE2804" s="29">
        <f t="shared" si="4305"/>
        <v>594.73191091666695</v>
      </c>
      <c r="BG2804" s="3"/>
      <c r="BH2804" s="3"/>
      <c r="BI2804" s="12">
        <f t="shared" si="4306"/>
        <v>15300000</v>
      </c>
      <c r="BJ2804" s="29">
        <f t="shared" si="4307"/>
        <v>594.73191091666695</v>
      </c>
      <c r="BK2804" s="3">
        <f t="shared" si="4312"/>
        <v>-7.9057089239966691</v>
      </c>
      <c r="BL2804" s="13">
        <f>EXP(BK$4341*$AX2804+BK$4342)*$BI2804/(100000000/($AX2804-$AW2804))</f>
        <v>2.6678544784601352</v>
      </c>
      <c r="BM2804" s="3">
        <f t="shared" si="4313"/>
        <v>0.2881274027000954</v>
      </c>
      <c r="BN2804" s="13" cm="1">
        <f t="array" ref="BN2804">$C2804*EXP(poly_from_str(100000000/$E2804,BN$4343))</f>
        <v>2.0787656622795803</v>
      </c>
      <c r="BO2804" s="3">
        <f t="shared" si="4310"/>
        <v>0.69314718055994529</v>
      </c>
      <c r="BP2804" s="13">
        <f>LN(BL2804/BN2804)</f>
        <v>0.24950029729339163</v>
      </c>
      <c r="BQ2804" s="13"/>
      <c r="BS2804" s="13"/>
      <c r="BT2804" s="13"/>
      <c r="BU2804" s="13"/>
      <c r="BV2804" s="13"/>
      <c r="BW2804" s="13"/>
      <c r="BX2804" s="13"/>
      <c r="BY2804">
        <v>2052</v>
      </c>
      <c r="BZ2804" s="13"/>
    </row>
    <row r="2805" spans="1:78" hidden="1" x14ac:dyDescent="0.25">
      <c r="A2805">
        <v>2712.18</v>
      </c>
      <c r="B2805" s="2" t="str">
        <f t="shared" si="4177"/>
        <v/>
      </c>
      <c r="C2805">
        <v>1</v>
      </c>
      <c r="E2805">
        <v>36859.78</v>
      </c>
      <c r="R2805">
        <v>27</v>
      </c>
      <c r="S2805" t="s">
        <v>22</v>
      </c>
      <c r="AA2805" s="10">
        <f t="shared" si="4183"/>
        <v>2712.18</v>
      </c>
      <c r="AB2805" s="3" cm="1">
        <f t="array" ref="AB2805">100000000/Lvac(AA2805)</f>
        <v>36859.783150046307</v>
      </c>
      <c r="AC2805" s="28">
        <f t="shared" si="4184"/>
        <v>3.6870709171220204E-7</v>
      </c>
      <c r="AD2805" s="28">
        <f t="shared" si="4185"/>
        <v>2.7129839476517478E-7</v>
      </c>
      <c r="AE2805" s="21">
        <f t="shared" si="4186"/>
        <v>36859.781106441384</v>
      </c>
      <c r="AF2805" s="10" cm="1">
        <f t="array" ref="AF2805">Lair(100000000/AE2805)</f>
        <v>2712.1801503787883</v>
      </c>
      <c r="AG2805" s="10">
        <f t="shared" si="4187"/>
        <v>1.1795231723198001E-2</v>
      </c>
      <c r="AH2805" s="10" t="b">
        <f t="shared" si="4178"/>
        <v>1</v>
      </c>
      <c r="AI2805" s="10">
        <f t="shared" si="4202"/>
        <v>2712.18</v>
      </c>
      <c r="AJ2805">
        <v>3.0000000000000001E-3</v>
      </c>
      <c r="AK2805" s="3" cm="1">
        <f t="array" ref="AK2805">100000000/Lvac($AA2805)</f>
        <v>36859.783150046307</v>
      </c>
      <c r="AL2805" s="21">
        <f t="shared" si="4264"/>
        <v>4.0771390339188009E-2</v>
      </c>
      <c r="AM2805" s="21"/>
      <c r="AN2805" s="21"/>
      <c r="AO2805" s="21"/>
      <c r="AP2805" s="21"/>
      <c r="AS2805" s="3">
        <f t="shared" si="4191"/>
        <v>3.150046308292076E-3</v>
      </c>
      <c r="AT2805" s="3" cm="1">
        <f t="array" ref="AT2805">AS2805-(100000000/LvacE($A2805)-$E2805)</f>
        <v>-3.0929521017242223E-5</v>
      </c>
      <c r="BB2805"/>
      <c r="BC2805"/>
      <c r="BD2805"/>
      <c r="BE2805"/>
      <c r="BF2805"/>
      <c r="BG2805"/>
      <c r="BH2805"/>
      <c r="BI2805"/>
      <c r="BJ2805"/>
      <c r="BN2805" s="13" cm="1">
        <f t="array" ref="BN2805">$C2805*EXP(poly_from_str(100000000/$E2805,BN$4343))</f>
        <v>1.0420574563300304</v>
      </c>
      <c r="BO2805" s="13"/>
      <c r="BY2805">
        <v>1029</v>
      </c>
    </row>
    <row r="2806" spans="1:78" hidden="1" x14ac:dyDescent="0.25">
      <c r="A2806">
        <v>2711.9279999999999</v>
      </c>
      <c r="B2806" s="2" t="str">
        <f t="shared" si="4177"/>
        <v/>
      </c>
      <c r="C2806">
        <v>9</v>
      </c>
      <c r="D2806" t="s">
        <v>14</v>
      </c>
      <c r="E2806">
        <v>36863.21</v>
      </c>
      <c r="F2806">
        <v>21294</v>
      </c>
      <c r="G2806" t="s">
        <v>5</v>
      </c>
      <c r="H2806" s="5" t="s">
        <v>8</v>
      </c>
      <c r="I2806">
        <v>58158</v>
      </c>
      <c r="J2806" t="s">
        <v>3</v>
      </c>
      <c r="K2806" s="5" t="s">
        <v>8</v>
      </c>
      <c r="L2806">
        <v>21294.89</v>
      </c>
      <c r="M2806" t="str">
        <f t="shared" ref="M2806:M2808" si="4314">$G2806&amp;""</f>
        <v>e</v>
      </c>
      <c r="N2806" t="str">
        <f t="shared" ref="N2806:N2808" si="4315">$H2806&amp;""</f>
        <v>7/2</v>
      </c>
      <c r="O2806">
        <v>58158.080000000002</v>
      </c>
      <c r="P2806" t="str">
        <f t="shared" ref="P2806:P2808" si="4316">$J2806&amp;""</f>
        <v>o</v>
      </c>
      <c r="Q2806" t="str">
        <f t="shared" ref="Q2806:Q2808" si="4317">$K2806&amp;""</f>
        <v>7/2</v>
      </c>
      <c r="R2806">
        <v>27</v>
      </c>
      <c r="AA2806" s="10">
        <f t="shared" si="4183"/>
        <v>2711.9279999999999</v>
      </c>
      <c r="AB2806" s="3" cm="1">
        <f t="array" ref="AB2806">100000000/Lvac(AA2806)</f>
        <v>36863.208076678522</v>
      </c>
      <c r="AC2806" s="28">
        <f t="shared" si="4184"/>
        <v>3.6874135301527183E-7</v>
      </c>
      <c r="AD2806" s="28">
        <f t="shared" si="4185"/>
        <v>2.7127318868176564E-7</v>
      </c>
      <c r="AE2806" s="21">
        <f t="shared" si="4186"/>
        <v>36863.209324603777</v>
      </c>
      <c r="AF2806" s="10" cm="1">
        <f t="array" ref="AF2806">Lair(100000000/AE2806)</f>
        <v>2711.9279081884169</v>
      </c>
      <c r="AG2806" s="10">
        <f t="shared" si="4187"/>
        <v>1.1796494611338967E-2</v>
      </c>
      <c r="AH2806" s="10" t="b">
        <f t="shared" si="4178"/>
        <v>1</v>
      </c>
      <c r="AI2806" s="10">
        <f t="shared" ref="AI2806:AI2808" si="4318">$AF2806</f>
        <v>2711.9279081884169</v>
      </c>
      <c r="AJ2806">
        <v>7.0000000000000001E-3</v>
      </c>
      <c r="AK2806" s="3" cm="1">
        <f t="array" ref="AK2806">100000000/Lvac($AA2806)</f>
        <v>36863.208076678522</v>
      </c>
      <c r="AL2806" s="21">
        <f t="shared" si="4264"/>
        <v>9.5150927780054254E-2</v>
      </c>
      <c r="AM2806" s="10" cm="1">
        <f t="array" ref="AM2806">Lvac($AI2806)-$BA2806</f>
        <v>-1.4220816774468403E-3</v>
      </c>
      <c r="AN2806" s="10">
        <f t="shared" ref="AN2806:AN2808" si="4319">$AK2806-($AX2806-$AW2806)</f>
        <v>1.807667851971928E-2</v>
      </c>
      <c r="AO2806" s="3">
        <f t="shared" ref="AO2806:AO2808" si="4320">AM2806/AJ2806</f>
        <v>-0.20315452534954861</v>
      </c>
      <c r="AP2806" s="3">
        <v>-0.19003541871955218</v>
      </c>
      <c r="AS2806" s="3">
        <f t="shared" si="4191"/>
        <v>-1.9233214770792983E-3</v>
      </c>
      <c r="AT2806" s="3" cm="1">
        <f t="array" ref="AT2806">AS2806-(100000000/LvacE($A2806)-$E2806)</f>
        <v>-3.08935486827977E-5</v>
      </c>
      <c r="AU2806" t="s">
        <v>4786</v>
      </c>
      <c r="AV2806" t="s">
        <v>4897</v>
      </c>
      <c r="AW2806" s="3">
        <v>21294.89</v>
      </c>
      <c r="AX2806" s="3">
        <v>58158.080000000002</v>
      </c>
      <c r="AY2806" s="3"/>
      <c r="AZ2806" s="10" cm="1">
        <f t="array" ref="AZ2806">Lair(100000000/($AX2806-$AW2806))</f>
        <v>2711.9293299268852</v>
      </c>
      <c r="BA2806" s="10">
        <f t="shared" ref="BA2806:BA2808" si="4321">100000000/($AX2806-$AW2806)</f>
        <v>2712.7332170655873</v>
      </c>
      <c r="BB2806" s="12">
        <v>37800000</v>
      </c>
      <c r="BC2806" s="3">
        <v>0.128</v>
      </c>
      <c r="BD2806" s="12" cm="1">
        <f t="array" ref="BD2806">SfromgA($BB2806,$BA2806,"")</f>
        <v>0.37243150811012177</v>
      </c>
      <c r="BE2806" s="29">
        <f t="shared" ref="BE2806:BE2808" si="4322">(10^MAX(0.05, -0.312925054856973*((LN($BD2806))^(1/3)) + 0.454808404431693)-1)*100</f>
        <v>484.04376769358004</v>
      </c>
      <c r="BG2806" s="3"/>
      <c r="BH2806" s="3"/>
      <c r="BI2806" s="12">
        <f t="shared" ref="BI2806:BI2808" si="4323">IF($BB2806="",$BF2806,$BB2806)</f>
        <v>37800000</v>
      </c>
      <c r="BJ2806" s="29">
        <f t="shared" ref="BJ2806:BJ2808" si="4324">IF($BB2806="",$BH2806,$BE2806)</f>
        <v>484.04376769358004</v>
      </c>
      <c r="BK2806" s="3">
        <f t="shared" ref="BK2806:BK2808" si="4325">LN(BN2806*100000000/($AX2806-$AW2806)/$BI2806)</f>
        <v>-7.3005094317358097</v>
      </c>
      <c r="BL2806" s="13">
        <f>EXP(BK$4341*$AX2806+BK$4342)*$BI2806/(100000000/($AX2806-$AW2806))</f>
        <v>18.863256669953188</v>
      </c>
      <c r="BM2806" s="3">
        <f t="shared" ref="BM2806:BM2808" si="4326">LN(BL2806/$C2806)</f>
        <v>0.7399913609937544</v>
      </c>
      <c r="BN2806" s="13" cm="1">
        <f t="array" ref="BN2806">$C2806*EXP(poly_from_str(100000000/$E2806,BN$4343))</f>
        <v>9.4083562397545109</v>
      </c>
      <c r="BO2806" s="3">
        <f t="shared" ref="BO2806:BO2808" si="4327">LN($C2806)</f>
        <v>2.1972245773362196</v>
      </c>
      <c r="BP2806" s="13">
        <f t="shared" ref="BP2806:BP2807" si="4328">LN(BL2806/BN2806)</f>
        <v>0.6956176822704222</v>
      </c>
      <c r="BQ2806" s="13"/>
      <c r="BR2806" s="12">
        <v>6820000</v>
      </c>
      <c r="BS2806" s="3">
        <f>LN(BV2806*100000000/($AX2806-$AW2806)/$BR2806)</f>
        <v>-5.9201905402597639</v>
      </c>
      <c r="BT2806" s="13">
        <f>EXP(BS$4338*$AX2806+BS$4336)*$BR2806/(100000000/($AX2806-$AW2806))</f>
        <v>2.578157228280479</v>
      </c>
      <c r="BU2806" s="3">
        <f>LN(BT2806/$BN2806)</f>
        <v>-1.2945233649304078</v>
      </c>
      <c r="BV2806" s="3" cm="1">
        <f t="array" ref="BV2806">$BN2806*EXP(poly_from_str(100000000/$E2806,BV$4341))</f>
        <v>6.7494938491745504</v>
      </c>
      <c r="BW2806" s="12" t="s">
        <v>14</v>
      </c>
      <c r="BX2806" s="3">
        <f>LN(BT2806/BV2806)</f>
        <v>-0.96239262563628203</v>
      </c>
      <c r="BY2806">
        <v>9290</v>
      </c>
      <c r="BZ2806" s="13"/>
    </row>
    <row r="2807" spans="1:78" hidden="1" x14ac:dyDescent="0.25">
      <c r="A2807">
        <v>2711.7040000000002</v>
      </c>
      <c r="B2807" s="2" t="str">
        <f t="shared" si="4177"/>
        <v/>
      </c>
      <c r="C2807">
        <v>5</v>
      </c>
      <c r="E2807">
        <v>36866.25</v>
      </c>
      <c r="F2807">
        <v>38694</v>
      </c>
      <c r="G2807" t="s">
        <v>5</v>
      </c>
      <c r="H2807" s="5" t="s">
        <v>18</v>
      </c>
      <c r="I2807">
        <v>75560</v>
      </c>
      <c r="J2807" t="s">
        <v>3</v>
      </c>
      <c r="K2807" s="5" t="s">
        <v>18</v>
      </c>
      <c r="L2807">
        <v>38694.51</v>
      </c>
      <c r="M2807" t="str">
        <f t="shared" si="4314"/>
        <v>e</v>
      </c>
      <c r="N2807" t="str">
        <f t="shared" si="4315"/>
        <v>5/2</v>
      </c>
      <c r="O2807">
        <v>75560.75</v>
      </c>
      <c r="P2807" t="str">
        <f t="shared" si="4316"/>
        <v>o</v>
      </c>
      <c r="Q2807" t="str">
        <f t="shared" si="4317"/>
        <v>5/2</v>
      </c>
      <c r="R2807">
        <v>27</v>
      </c>
      <c r="AA2807" s="10">
        <f t="shared" si="4183"/>
        <v>2711.7040000000002</v>
      </c>
      <c r="AB2807" s="3" cm="1">
        <f t="array" ref="AB2807">100000000/Lvac(AA2807)</f>
        <v>36866.252990249443</v>
      </c>
      <c r="AC2807" s="28">
        <f t="shared" si="4184"/>
        <v>3.6877181285273024E-7</v>
      </c>
      <c r="AD2807" s="28">
        <f t="shared" si="4185"/>
        <v>2.7125078327447185E-7</v>
      </c>
      <c r="AE2807" s="21">
        <f t="shared" si="4186"/>
        <v>36866.251049835024</v>
      </c>
      <c r="AF2807" s="10" cm="1">
        <f t="array" ref="AF2807">Lair(100000000/AE2807)</f>
        <v>2711.7041427353997</v>
      </c>
      <c r="AG2807" s="10">
        <f t="shared" si="4187"/>
        <v>1.1797617474150836E-2</v>
      </c>
      <c r="AH2807" s="10" t="b">
        <f t="shared" si="4178"/>
        <v>1</v>
      </c>
      <c r="AI2807" s="10">
        <f t="shared" si="4318"/>
        <v>2711.7041427353997</v>
      </c>
      <c r="AJ2807">
        <v>3.0000000000000001E-3</v>
      </c>
      <c r="AK2807" s="3" cm="1">
        <f t="array" ref="AK2807">100000000/Lvac($AA2807)</f>
        <v>36866.252990249443</v>
      </c>
      <c r="AL2807" s="21">
        <f t="shared" si="4264"/>
        <v>4.0785702698076472E-2</v>
      </c>
      <c r="AM2807" s="10" cm="1">
        <f t="array" ref="AM2807">Lvac($AI2807)-$BA2807</f>
        <v>-8.1301390218868619E-4</v>
      </c>
      <c r="AN2807" s="10">
        <f t="shared" si="4319"/>
        <v>1.2990249444555957E-2</v>
      </c>
      <c r="AO2807" s="3">
        <f t="shared" si="4320"/>
        <v>-0.27100463406289538</v>
      </c>
      <c r="AP2807" s="3">
        <v>-0.31859458567851107</v>
      </c>
      <c r="AS2807" s="3">
        <f t="shared" si="4191"/>
        <v>2.9902494425186887E-3</v>
      </c>
      <c r="AT2807" s="3" cm="1">
        <f t="array" ref="AT2807">AS2807-(100000000/LvacE($A2807)-$E2807)</f>
        <v>-3.0861527193337679E-5</v>
      </c>
      <c r="AU2807" t="s">
        <v>4789</v>
      </c>
      <c r="AV2807" t="s">
        <v>4938</v>
      </c>
      <c r="AW2807" s="3">
        <v>38694.51</v>
      </c>
      <c r="AX2807" s="3">
        <v>75560.75</v>
      </c>
      <c r="AY2807" s="3"/>
      <c r="AZ2807" s="10" cm="1">
        <f t="array" ref="AZ2807">Lair(100000000/($AX2807-$AW2807))</f>
        <v>2711.704955553093</v>
      </c>
      <c r="BA2807" s="10">
        <f t="shared" si="4321"/>
        <v>2712.5087885284752</v>
      </c>
      <c r="BB2807" s="12">
        <v>42400000</v>
      </c>
      <c r="BC2807" s="3">
        <v>0.124</v>
      </c>
      <c r="BD2807" s="12" cm="1">
        <f t="array" ref="BD2807">SfromgA($BB2807,$BA2807,"")</f>
        <v>0.41765018529337467</v>
      </c>
      <c r="BE2807" s="29">
        <f t="shared" si="4322"/>
        <v>467.40730390154692</v>
      </c>
      <c r="BG2807" s="3"/>
      <c r="BH2807" s="3"/>
      <c r="BI2807" s="12">
        <f t="shared" si="4323"/>
        <v>42400000</v>
      </c>
      <c r="BJ2807" s="29">
        <f t="shared" si="4324"/>
        <v>467.40730390154692</v>
      </c>
      <c r="BK2807" s="3">
        <f t="shared" si="4325"/>
        <v>-8.0004079669256658</v>
      </c>
      <c r="BL2807" s="13">
        <f>EXP(BK$4341*$AX2807+BK$4342)*$BI2807/(100000000/($AX2807-$AW2807))</f>
        <v>5.6399792421720427</v>
      </c>
      <c r="BM2807" s="3">
        <f t="shared" si="4326"/>
        <v>0.12044247260314439</v>
      </c>
      <c r="BN2807" s="13" cm="1">
        <f t="array" ref="BN2807">$C2807*EXP(poly_from_str(100000000/$E2807,BN$4343))</f>
        <v>5.2415733737145578</v>
      </c>
      <c r="BO2807" s="3">
        <f t="shared" si="4327"/>
        <v>1.6094379124341003</v>
      </c>
      <c r="BP2807" s="13">
        <f t="shared" si="4328"/>
        <v>7.3258669614687771E-2</v>
      </c>
      <c r="BQ2807" s="13"/>
      <c r="BS2807" s="13"/>
      <c r="BT2807" s="13"/>
      <c r="BU2807" s="13"/>
      <c r="BV2807" s="13"/>
      <c r="BW2807" s="13"/>
      <c r="BX2807" s="13"/>
      <c r="BY2807">
        <v>5177</v>
      </c>
      <c r="BZ2807" s="13"/>
    </row>
    <row r="2808" spans="1:78" hidden="1" x14ac:dyDescent="0.25">
      <c r="A2808">
        <v>2711.5459999999998</v>
      </c>
      <c r="B2808" s="2" t="str">
        <f t="shared" si="4177"/>
        <v/>
      </c>
      <c r="C2808">
        <v>2</v>
      </c>
      <c r="E2808">
        <v>36868.400000000001</v>
      </c>
      <c r="F2808">
        <v>23651</v>
      </c>
      <c r="G2808" t="s">
        <v>5</v>
      </c>
      <c r="H2808" s="5" t="s">
        <v>8</v>
      </c>
      <c r="I2808">
        <v>60520</v>
      </c>
      <c r="J2808" t="s">
        <v>3</v>
      </c>
      <c r="K2808" s="5" t="s">
        <v>8</v>
      </c>
      <c r="L2808">
        <v>23651.88</v>
      </c>
      <c r="M2808" t="str">
        <f t="shared" si="4314"/>
        <v>e</v>
      </c>
      <c r="N2808" t="str">
        <f t="shared" si="4315"/>
        <v>7/2</v>
      </c>
      <c r="O2808">
        <v>60520.32</v>
      </c>
      <c r="P2808" t="str">
        <f t="shared" si="4316"/>
        <v>o</v>
      </c>
      <c r="Q2808" t="str">
        <f t="shared" si="4317"/>
        <v>7/2</v>
      </c>
      <c r="R2808">
        <v>27</v>
      </c>
      <c r="AA2808" s="10">
        <f t="shared" si="4183"/>
        <v>2711.5459999999998</v>
      </c>
      <c r="AB2808" s="3" cm="1">
        <f t="array" ref="AB2808">100000000/Lvac(AA2808)</f>
        <v>36868.401044328675</v>
      </c>
      <c r="AC2808" s="28">
        <f t="shared" si="4184"/>
        <v>3.6879330094344707E-7</v>
      </c>
      <c r="AD2808" s="28">
        <f t="shared" si="4185"/>
        <v>2.7123497946050093E-7</v>
      </c>
      <c r="AE2808" s="21">
        <f t="shared" si="4186"/>
        <v>36868.400366593844</v>
      </c>
      <c r="AF2808" s="10" cm="1">
        <f t="array" ref="AF2808">Lair(100000000/AE2808)</f>
        <v>2711.5460498478451</v>
      </c>
      <c r="AG2808" s="10">
        <f t="shared" si="4187"/>
        <v>1.1798409660822403E-2</v>
      </c>
      <c r="AH2808" s="10" t="b">
        <f t="shared" si="4178"/>
        <v>1</v>
      </c>
      <c r="AI2808" s="10">
        <f t="shared" si="4318"/>
        <v>2711.5460498478451</v>
      </c>
      <c r="AJ2808">
        <v>3.0000000000000001E-3</v>
      </c>
      <c r="AK2808" s="3" cm="1">
        <f t="array" ref="AK2808">100000000/Lvac($AA2808)</f>
        <v>36868.401044328675</v>
      </c>
      <c r="AL2808" s="21">
        <f t="shared" si="4264"/>
        <v>4.0790457215060943E-2</v>
      </c>
      <c r="AM2808" s="10" cm="1">
        <f t="array" ref="AM2808">Lvac($AI2808)-$BA2808</f>
        <v>2.9157638086871884E-3</v>
      </c>
      <c r="AN2808" s="10">
        <f t="shared" si="4319"/>
        <v>-3.8955671327130403E-2</v>
      </c>
      <c r="AO2808" s="3">
        <f t="shared" si="4320"/>
        <v>0.97192126956239611</v>
      </c>
      <c r="AP2808" s="3">
        <v>0.95530131026559195</v>
      </c>
      <c r="AS2808" s="3">
        <f t="shared" si="4191"/>
        <v>1.0443286737427115E-3</v>
      </c>
      <c r="AT2808" s="3" cm="1">
        <f t="array" ref="AT2808">AS2808-(100000000/LvacE($A2808)-$E2808)</f>
        <v>-3.0838935344945639E-5</v>
      </c>
      <c r="AU2808" t="s">
        <v>4754</v>
      </c>
      <c r="AV2808" t="s">
        <v>4725</v>
      </c>
      <c r="AW2808" s="3">
        <v>23651.88</v>
      </c>
      <c r="AX2808" s="3">
        <v>60520.32</v>
      </c>
      <c r="AY2808" s="3"/>
      <c r="AZ2808" s="10" cm="1">
        <f t="array" ref="AZ2808">Lair(100000000/($AX2808-$AW2808))</f>
        <v>2711.5431347876965</v>
      </c>
      <c r="BA2808" s="10">
        <f t="shared" si="4321"/>
        <v>2712.3469287010785</v>
      </c>
      <c r="BB2808" s="12">
        <v>8350000</v>
      </c>
      <c r="BC2808" s="3">
        <v>2.7E-2</v>
      </c>
      <c r="BD2808" s="12" cm="1">
        <f t="array" ref="BD2808">SfromgA($BB2808,$BA2808,"")</f>
        <v>8.223478282192323E-2</v>
      </c>
      <c r="BE2808" s="29">
        <f t="shared" si="4322"/>
        <v>657.54735104997724</v>
      </c>
      <c r="BG2808" s="3"/>
      <c r="BH2808" s="3"/>
      <c r="BI2808" s="12">
        <f t="shared" si="4323"/>
        <v>8350000</v>
      </c>
      <c r="BJ2808" s="29">
        <f t="shared" si="4324"/>
        <v>657.54735104997724</v>
      </c>
      <c r="BK2808" s="3">
        <f t="shared" si="4325"/>
        <v>-7.2898871200182853</v>
      </c>
      <c r="BL2808" s="13">
        <f>EXP(BK$4341*$AX2808+BK$4342)*$BI2808/(100000000/($AX2808-$AW2808))</f>
        <v>3.482768152710868</v>
      </c>
      <c r="BM2808" s="3">
        <f t="shared" si="4326"/>
        <v>0.55468024320807663</v>
      </c>
      <c r="BN2808" s="13" cm="1">
        <f t="array" ref="BN2808">$C2808*EXP(poly_from_str(100000000/$E2808,BN$4343))</f>
        <v>2.1007940921411707</v>
      </c>
      <c r="BO2808" s="3">
        <f t="shared" si="4327"/>
        <v>0.69314718055994529</v>
      </c>
      <c r="BP2808" s="13">
        <f>LN(BL2808/BN2808)</f>
        <v>0.50551201140037838</v>
      </c>
      <c r="BQ2808" s="13"/>
      <c r="BS2808" s="13"/>
      <c r="BT2808" s="13"/>
      <c r="BU2808" s="13"/>
      <c r="BV2808" s="13"/>
      <c r="BW2808" s="13"/>
      <c r="BX2808" s="13"/>
      <c r="BY2808">
        <v>2075</v>
      </c>
      <c r="BZ2808" s="13"/>
    </row>
    <row r="2809" spans="1:78" hidden="1" x14ac:dyDescent="0.25">
      <c r="A2809">
        <v>2711.0050000000001</v>
      </c>
      <c r="B2809" s="2" t="str">
        <f t="shared" si="4177"/>
        <v/>
      </c>
      <c r="C2809">
        <v>3</v>
      </c>
      <c r="D2809" t="s">
        <v>1155</v>
      </c>
      <c r="E2809">
        <v>36875.760000000002</v>
      </c>
      <c r="R2809">
        <v>27</v>
      </c>
      <c r="S2809" t="s">
        <v>3426</v>
      </c>
      <c r="U2809" s="4" t="s">
        <v>4643</v>
      </c>
      <c r="W2809">
        <f>$E2809-V2810</f>
        <v>-0.44999999998981366</v>
      </c>
      <c r="AA2809" s="10">
        <f t="shared" si="4183"/>
        <v>2711.0050000000001</v>
      </c>
      <c r="AB2809" s="3" cm="1">
        <f t="array" ref="AB2809">100000000/Lvac(AA2809)</f>
        <v>36875.757986476514</v>
      </c>
      <c r="AC2809" s="28">
        <f t="shared" si="4184"/>
        <v>3.6886689622483172E-7</v>
      </c>
      <c r="AD2809" s="28">
        <f t="shared" si="4185"/>
        <v>2.71180866401914E-7</v>
      </c>
      <c r="AE2809" s="21">
        <f t="shared" si="4186"/>
        <v>36875.759293552845</v>
      </c>
      <c r="AF2809" s="10" cm="1">
        <f t="array" ref="AF2809">Lair(100000000/AE2809)</f>
        <v>2711.0049039020309</v>
      </c>
      <c r="AG2809" s="10">
        <f t="shared" si="4187"/>
        <v>1.1801123197204822E-2</v>
      </c>
      <c r="AH2809" s="10" t="b">
        <f t="shared" si="4178"/>
        <v>1</v>
      </c>
      <c r="AI2809" s="10">
        <f t="shared" si="4202"/>
        <v>2711.0050000000001</v>
      </c>
      <c r="AJ2809">
        <v>7.0000000000000001E-3</v>
      </c>
      <c r="AK2809" s="3" cm="1">
        <f t="array" ref="AK2809">100000000/Lvac($AA2809)</f>
        <v>36875.757986476514</v>
      </c>
      <c r="AL2809" s="21">
        <f t="shared" si="4264"/>
        <v>9.5215724760867496E-2</v>
      </c>
      <c r="AM2809" s="21"/>
      <c r="AN2809" s="21"/>
      <c r="AO2809" s="21"/>
      <c r="AP2809" s="21"/>
      <c r="AS2809" s="3">
        <f t="shared" si="4191"/>
        <v>-2.0135234881308861E-3</v>
      </c>
      <c r="AT2809" s="3" cm="1">
        <f t="array" ref="AT2809">AS2809-(100000000/LvacE($A2809)-$E2809)</f>
        <v>-3.0761439120396972E-5</v>
      </c>
      <c r="BB2809"/>
      <c r="BC2809"/>
      <c r="BD2809"/>
      <c r="BE2809"/>
      <c r="BF2809"/>
      <c r="BG2809"/>
      <c r="BH2809"/>
      <c r="BI2809"/>
      <c r="BJ2809"/>
      <c r="BN2809" s="13" cm="1">
        <f t="array" ref="BN2809">$C2809*EXP(poly_from_str(100000000/$E2809,BN$4343))</f>
        <v>3.1726112178979999</v>
      </c>
      <c r="BO2809" s="13"/>
      <c r="BY2809">
        <v>3134</v>
      </c>
    </row>
    <row r="2810" spans="1:78" x14ac:dyDescent="0.25">
      <c r="A2810">
        <v>2710.9969999999998</v>
      </c>
      <c r="B2810" s="2" t="str">
        <f t="shared" si="4177"/>
        <v/>
      </c>
      <c r="C2810">
        <v>4</v>
      </c>
      <c r="D2810" t="s">
        <v>14</v>
      </c>
      <c r="E2810">
        <v>36875.870000000003</v>
      </c>
      <c r="F2810">
        <v>30994</v>
      </c>
      <c r="G2810" t="s">
        <v>5</v>
      </c>
      <c r="H2810" s="5" t="s">
        <v>4</v>
      </c>
      <c r="I2810">
        <v>67870</v>
      </c>
      <c r="J2810" t="s">
        <v>3</v>
      </c>
      <c r="K2810" s="5" t="s">
        <v>4</v>
      </c>
      <c r="L2810">
        <v>30994.55</v>
      </c>
      <c r="M2810" t="str">
        <f t="shared" ref="M2810:M2815" si="4329">$G2810&amp;""</f>
        <v>e</v>
      </c>
      <c r="N2810" t="str">
        <f t="shared" ref="N2810:N2815" si="4330">$H2810&amp;""</f>
        <v>9/2</v>
      </c>
      <c r="O2810">
        <v>67870.759999999995</v>
      </c>
      <c r="P2810" t="str">
        <f t="shared" ref="P2810:P2815" si="4331">$J2810&amp;""</f>
        <v>o</v>
      </c>
      <c r="Q2810" t="str">
        <f t="shared" ref="Q2810:Q2815" si="4332">$K2810&amp;""</f>
        <v>9/2</v>
      </c>
      <c r="R2810">
        <v>27</v>
      </c>
      <c r="S2810" t="s">
        <v>3427</v>
      </c>
      <c r="U2810" s="4" t="s">
        <v>5017</v>
      </c>
      <c r="V2810">
        <f>$O2810-$L2810</f>
        <v>36876.209999999992</v>
      </c>
      <c r="W2810">
        <f>$E2810-V2810</f>
        <v>-0.33999999998923158</v>
      </c>
      <c r="AA2810" s="10">
        <f t="shared" si="4183"/>
        <v>2710.9969999999998</v>
      </c>
      <c r="AB2810" s="3" cm="1">
        <f t="array" ref="AB2810">100000000/Lvac(AA2810)</f>
        <v>36875.866798777301</v>
      </c>
      <c r="AC2810" s="28">
        <f t="shared" si="4184"/>
        <v>3.6886798473034091E-7</v>
      </c>
      <c r="AD2810" s="28">
        <f t="shared" si="4185"/>
        <v>2.711800662088185E-7</v>
      </c>
      <c r="AE2810" s="21">
        <f t="shared" si="4186"/>
        <v>36875.868876855748</v>
      </c>
      <c r="AF2810" s="10" cm="1">
        <f t="array" ref="AF2810">Lair(100000000/AE2810)</f>
        <v>2710.9968472178475</v>
      </c>
      <c r="AG2810" s="10">
        <f t="shared" si="4187"/>
        <v>1.1801163335624736E-2</v>
      </c>
      <c r="AH2810" s="10" t="b">
        <f t="shared" si="4178"/>
        <v>1</v>
      </c>
      <c r="AI2810" s="10">
        <f t="shared" ref="AI2810:AI2815" si="4333">$AF2810</f>
        <v>2710.9968472178475</v>
      </c>
      <c r="AJ2810" s="25">
        <f>0.007*4</f>
        <v>2.8000000000000001E-2</v>
      </c>
      <c r="AK2810" s="3" cm="1">
        <f t="array" ref="AK2810">100000000/Lvac($AA2810)</f>
        <v>36875.866798777301</v>
      </c>
      <c r="AL2810" s="21">
        <f t="shared" si="4264"/>
        <v>0.38086516825919192</v>
      </c>
      <c r="AM2810" s="10" cm="1">
        <f t="array" ref="AM2810">Lvac($AI2810)-$BA2810</f>
        <v>2.5085493229653366E-2</v>
      </c>
      <c r="AN2810" s="10">
        <f t="shared" ref="AN2810:AN2815" si="4334">$AK2810-($AX2810-$AW2810)</f>
        <v>-0.34320122269127751</v>
      </c>
      <c r="AO2810" s="14">
        <f t="shared" ref="AO2810:AO2815" si="4335">AM2810/AJ2810</f>
        <v>0.89591047248762024</v>
      </c>
      <c r="AP2810" s="14">
        <v>0.90136829497363835</v>
      </c>
      <c r="AS2810" s="3">
        <f t="shared" si="4191"/>
        <v>-3.201222702045925E-3</v>
      </c>
      <c r="AT2810" s="3" cm="1">
        <f t="array" ref="AT2810">AS2810-(100000000/LvacE($A2810)-$E2810)</f>
        <v>-3.0760289519093931E-5</v>
      </c>
      <c r="AU2810" t="s">
        <v>4783</v>
      </c>
      <c r="AV2810" t="s">
        <v>4750</v>
      </c>
      <c r="AW2810" s="3">
        <v>30994.55</v>
      </c>
      <c r="AX2810" s="3">
        <v>67870.759999999995</v>
      </c>
      <c r="AY2810" s="3"/>
      <c r="AZ2810" s="10" cm="1">
        <f t="array" ref="AZ2810">Lair(100000000/($AX2810-$AW2810))</f>
        <v>2710.9717677780118</v>
      </c>
      <c r="BA2810" s="10">
        <f t="shared" ref="BA2810:BA2815" si="4336">100000000/($AX2810-$AW2810)</f>
        <v>2711.7754237759254</v>
      </c>
      <c r="BB2810" s="12">
        <v>18600000</v>
      </c>
      <c r="BC2810" s="3">
        <v>0.14399999999999999</v>
      </c>
      <c r="BD2810" s="12" cm="1">
        <f t="array" ref="BD2810">SfromgA($BB2810,$BA2810,"")</f>
        <v>0.18306590445560694</v>
      </c>
      <c r="BE2810" s="29">
        <f t="shared" ref="BE2810:BE2813" si="4337">(10^MAX(0.05, -0.312925054856973*((LN($BD2810))^(1/3)) + 0.454808404431693)-1)*100</f>
        <v>573.17195738835449</v>
      </c>
      <c r="BG2810" s="3"/>
      <c r="BH2810" s="3"/>
      <c r="BI2810" s="12">
        <f t="shared" ref="BI2810:BI2813" si="4338">IF($BB2810="",$BF2810,$BB2810)</f>
        <v>18600000</v>
      </c>
      <c r="BJ2810" s="29">
        <f t="shared" ref="BJ2810:BJ2813" si="4339">IF($BB2810="",$BH2810,$BE2810)</f>
        <v>573.17195738835449</v>
      </c>
      <c r="BK2810" s="3">
        <f t="shared" ref="BK2810:BK2813" si="4340">LN(BN2810*100000000/($AX2810-$AW2810)/$BI2810)</f>
        <v>-7.3909752232533794</v>
      </c>
      <c r="BL2810" s="13">
        <f>EXP(BK$4341*$AX2810+BK$4342)*$BI2810/(100000000/($AX2810-$AW2810))</f>
        <v>4.4390954538873615</v>
      </c>
      <c r="BM2810" s="3">
        <f t="shared" ref="BM2810:BM2813" si="4341">LN(BL2810/$C2810)</f>
        <v>0.10415626796721403</v>
      </c>
      <c r="BN2810" s="13" cm="1">
        <f t="array" ref="BN2810">$C2810*EXP(poly_from_str(100000000/$E2810,BN$4343))</f>
        <v>4.2305756790691271</v>
      </c>
      <c r="BO2810" s="3">
        <f t="shared" ref="BO2810:BO2813" si="4342">LN($C2810)</f>
        <v>1.3862943611198906</v>
      </c>
      <c r="BP2810" s="13">
        <f t="shared" ref="BP2810:BP2813" si="4343">LN(BL2810/BN2810)</f>
        <v>4.8112550946329803E-2</v>
      </c>
      <c r="BQ2810" s="13"/>
      <c r="BS2810" s="13"/>
      <c r="BT2810" s="13"/>
      <c r="BU2810" s="13"/>
      <c r="BV2810" s="13"/>
      <c r="BW2810" s="13"/>
      <c r="BX2810" s="13"/>
      <c r="BY2810">
        <v>4180</v>
      </c>
      <c r="BZ2810" s="13"/>
    </row>
    <row r="2811" spans="1:78" hidden="1" x14ac:dyDescent="0.25">
      <c r="A2811">
        <v>2710.7449999999999</v>
      </c>
      <c r="B2811" s="2" t="str">
        <f t="shared" si="4177"/>
        <v/>
      </c>
      <c r="C2811">
        <v>9</v>
      </c>
      <c r="D2811" t="s">
        <v>14</v>
      </c>
      <c r="E2811">
        <v>36879.29</v>
      </c>
      <c r="F2811">
        <v>21294</v>
      </c>
      <c r="G2811" t="s">
        <v>5</v>
      </c>
      <c r="H2811" s="5" t="s">
        <v>8</v>
      </c>
      <c r="I2811">
        <v>58174</v>
      </c>
      <c r="J2811" t="s">
        <v>3</v>
      </c>
      <c r="K2811" s="5" t="s">
        <v>4</v>
      </c>
      <c r="L2811">
        <v>21294.89</v>
      </c>
      <c r="M2811" t="str">
        <f t="shared" si="4329"/>
        <v>e</v>
      </c>
      <c r="N2811" t="str">
        <f t="shared" si="4330"/>
        <v>7/2</v>
      </c>
      <c r="O2811">
        <v>58174.15</v>
      </c>
      <c r="P2811" t="str">
        <f t="shared" si="4331"/>
        <v>o</v>
      </c>
      <c r="Q2811" t="str">
        <f t="shared" si="4332"/>
        <v>9/2</v>
      </c>
      <c r="R2811">
        <v>27</v>
      </c>
      <c r="AA2811" s="10">
        <f t="shared" si="4183"/>
        <v>2710.7449999999999</v>
      </c>
      <c r="AB2811" s="3" cm="1">
        <f t="array" ref="AB2811">100000000/Lvac(AA2811)</f>
        <v>36879.29471497448</v>
      </c>
      <c r="AC2811" s="28">
        <f t="shared" si="4184"/>
        <v>3.6890227594259147E-7</v>
      </c>
      <c r="AD2811" s="28">
        <f t="shared" si="4185"/>
        <v>2.7115486012642204E-7</v>
      </c>
      <c r="AE2811" s="21">
        <f t="shared" si="4186"/>
        <v>36879.291653842556</v>
      </c>
      <c r="AF2811" s="10" cm="1">
        <f t="array" ref="AF2811">Lair(100000000/AE2811)</f>
        <v>2710.7452250153051</v>
      </c>
      <c r="AG2811" s="10">
        <f t="shared" si="4187"/>
        <v>1.1802427877755836E-2</v>
      </c>
      <c r="AH2811" s="10" t="b">
        <f t="shared" si="4178"/>
        <v>1</v>
      </c>
      <c r="AI2811" s="10">
        <f t="shared" si="4333"/>
        <v>2710.7452250153051</v>
      </c>
      <c r="AJ2811">
        <v>7.0000000000000001E-3</v>
      </c>
      <c r="AK2811" s="3" cm="1">
        <f t="array" ref="AK2811">100000000/Lvac($AA2811)</f>
        <v>36879.29471497448</v>
      </c>
      <c r="AL2811" s="21">
        <f t="shared" si="4264"/>
        <v>9.5233982383336593E-2</v>
      </c>
      <c r="AM2811" s="10" cm="1">
        <f t="array" ref="AM2811">Lvac($AI2811)-$BA2811</f>
        <v>-2.3273498336493503E-3</v>
      </c>
      <c r="AN2811" s="10">
        <f t="shared" si="4334"/>
        <v>3.4714974477537908E-2</v>
      </c>
      <c r="AO2811" s="3">
        <f t="shared" si="4335"/>
        <v>-0.33247854766419288</v>
      </c>
      <c r="AP2811" s="3">
        <v>-0.36463134983932832</v>
      </c>
      <c r="AS2811" s="3">
        <f t="shared" si="4191"/>
        <v>4.7149744787020609E-3</v>
      </c>
      <c r="AT2811" s="3" cm="1">
        <f t="array" ref="AT2811">AS2811-(100000000/LvacE($A2811)-$E2811)</f>
        <v>-3.0724128009751439E-5</v>
      </c>
      <c r="AU2811" t="s">
        <v>4786</v>
      </c>
      <c r="AV2811" t="s">
        <v>4693</v>
      </c>
      <c r="AW2811" s="3">
        <v>21294.89</v>
      </c>
      <c r="AX2811" s="3">
        <v>58174.15</v>
      </c>
      <c r="AY2811" s="3"/>
      <c r="AZ2811" s="10" cm="1">
        <f t="array" ref="AZ2811">Lair(100000000/($AX2811-$AW2811))</f>
        <v>2710.7475518035435</v>
      </c>
      <c r="BA2811" s="10">
        <f t="shared" si="4336"/>
        <v>2711.5511536836693</v>
      </c>
      <c r="BB2811" s="12">
        <v>33500000</v>
      </c>
      <c r="BC2811" s="3">
        <v>0.23599999999999999</v>
      </c>
      <c r="BD2811" s="12" cm="1">
        <f t="array" ref="BD2811">SfromgA($BB2811,$BA2811,"")</f>
        <v>0.32963367514991304</v>
      </c>
      <c r="BE2811" s="29">
        <f t="shared" si="4337"/>
        <v>500.88114297418542</v>
      </c>
      <c r="BG2811" s="3"/>
      <c r="BH2811" s="3"/>
      <c r="BI2811" s="12">
        <f t="shared" si="4338"/>
        <v>33500000</v>
      </c>
      <c r="BJ2811" s="29">
        <f t="shared" si="4339"/>
        <v>500.88114297418542</v>
      </c>
      <c r="BK2811" s="3">
        <f t="shared" si="4340"/>
        <v>-7.1653737175294285</v>
      </c>
      <c r="BL2811" s="13">
        <f>EXP(BK$4341*$AX2811+BK$4342)*$BI2811/(100000000/($AX2811-$AW2811))</f>
        <v>16.704315758607773</v>
      </c>
      <c r="BM2811" s="3">
        <f t="shared" si="4341"/>
        <v>0.61844253735870414</v>
      </c>
      <c r="BN2811" s="13" cm="1">
        <f t="array" ref="BN2811">$C2811*EXP(poly_from_str(100000000/$E2811,BN$4343))</f>
        <v>9.5487107722244726</v>
      </c>
      <c r="BO2811" s="3">
        <f t="shared" si="4342"/>
        <v>2.1972245773362196</v>
      </c>
      <c r="BP2811" s="13">
        <f t="shared" si="4343"/>
        <v>0.55926096698812078</v>
      </c>
      <c r="BQ2811" s="13"/>
      <c r="BR2811" s="12">
        <v>55410000</v>
      </c>
      <c r="BS2811" s="3">
        <f>LN(BV2811*100000000/($AX2811-$AW2811)/$BR2811)</f>
        <v>-8.0052712053569763</v>
      </c>
      <c r="BT2811" s="13">
        <f>EXP(BS$4338*$AX2811+BS$4336)*$BR2811/(100000000/($AX2811-$AW2811))</f>
        <v>20.95571378160497</v>
      </c>
      <c r="BU2811" s="3">
        <f>LN(BT2811/$BN2811)</f>
        <v>0.78600519568161931</v>
      </c>
      <c r="BV2811" s="3" cm="1">
        <f t="array" ref="BV2811">$BN2811*EXP(poly_from_str(100000000/$E2811,BV$4341))</f>
        <v>6.8190713979562085</v>
      </c>
      <c r="BW2811" s="12" t="s">
        <v>14</v>
      </c>
      <c r="BX2811" s="3">
        <f>LN(BT2811/BV2811)</f>
        <v>1.1226880394609304</v>
      </c>
      <c r="BY2811">
        <v>9435</v>
      </c>
      <c r="BZ2811" s="13"/>
    </row>
    <row r="2812" spans="1:78" hidden="1" x14ac:dyDescent="0.25">
      <c r="A2812">
        <v>2710.3</v>
      </c>
      <c r="B2812" s="2" t="str">
        <f t="shared" si="4177"/>
        <v/>
      </c>
      <c r="C2812">
        <v>40</v>
      </c>
      <c r="D2812" t="s">
        <v>14</v>
      </c>
      <c r="E2812">
        <v>36885.35</v>
      </c>
      <c r="F2812">
        <v>29263</v>
      </c>
      <c r="G2812" t="s">
        <v>5</v>
      </c>
      <c r="H2812" s="5" t="s">
        <v>15</v>
      </c>
      <c r="I2812">
        <v>66148</v>
      </c>
      <c r="J2812" t="s">
        <v>3</v>
      </c>
      <c r="K2812" s="5" t="s">
        <v>15</v>
      </c>
      <c r="L2812">
        <v>29263.08</v>
      </c>
      <c r="M2812" t="str">
        <f t="shared" si="4329"/>
        <v>e</v>
      </c>
      <c r="N2812" t="str">
        <f t="shared" si="4330"/>
        <v>13/2</v>
      </c>
      <c r="O2812">
        <v>66148.399999999994</v>
      </c>
      <c r="P2812" t="str">
        <f t="shared" si="4331"/>
        <v>o</v>
      </c>
      <c r="Q2812" t="str">
        <f t="shared" si="4332"/>
        <v>13/2</v>
      </c>
      <c r="R2812">
        <v>27</v>
      </c>
      <c r="AA2812" s="10">
        <f t="shared" si="4183"/>
        <v>2710.3</v>
      </c>
      <c r="AB2812" s="3" cm="1">
        <f t="array" ref="AB2812">100000000/Lvac(AA2812)</f>
        <v>36885.349536230766</v>
      </c>
      <c r="AC2812" s="28">
        <f t="shared" si="4184"/>
        <v>3.6896284544146403E-7</v>
      </c>
      <c r="AD2812" s="28">
        <f t="shared" si="4185"/>
        <v>2.7111034938620996E-7</v>
      </c>
      <c r="AE2812" s="21">
        <f t="shared" si="4186"/>
        <v>36885.349837395872</v>
      </c>
      <c r="AF2812" s="10" cm="1">
        <f t="array" ref="AF2812">Lair(100000000/AE2812)</f>
        <v>2710.2999778694584</v>
      </c>
      <c r="AG2812" s="10">
        <f t="shared" si="4187"/>
        <v>1.1804661759995345E-2</v>
      </c>
      <c r="AH2812" s="10" t="b">
        <f t="shared" si="4178"/>
        <v>1</v>
      </c>
      <c r="AI2812" s="10">
        <f t="shared" si="4333"/>
        <v>2710.2999778694584</v>
      </c>
      <c r="AJ2812">
        <v>7.0000000000000001E-3</v>
      </c>
      <c r="AK2812" s="3" cm="1">
        <f t="array" ref="AK2812">100000000/Lvac($AA2812)</f>
        <v>36885.349536230766</v>
      </c>
      <c r="AL2812" s="21">
        <f t="shared" si="4264"/>
        <v>9.5265265417808831E-2</v>
      </c>
      <c r="AM2812" s="10" cm="1">
        <f t="array" ref="AM2812">Lvac($AI2812)-$BA2812</f>
        <v>-2.1930748480372131E-3</v>
      </c>
      <c r="AN2812" s="10">
        <f t="shared" si="4334"/>
        <v>2.9536230773373973E-2</v>
      </c>
      <c r="AO2812" s="3">
        <f t="shared" si="4335"/>
        <v>-0.31329640686245902</v>
      </c>
      <c r="AP2812" s="3">
        <v>-0.31013413789488758</v>
      </c>
      <c r="AS2812" s="3">
        <f t="shared" si="4191"/>
        <v>-4.6376923273783177E-4</v>
      </c>
      <c r="AT2812" s="3" cm="1">
        <f t="array" ref="AT2812">AS2812-(100000000/LvacE($A2812)-$E2812)</f>
        <v>-3.0660186894237995E-5</v>
      </c>
      <c r="AU2812" t="s">
        <v>4694</v>
      </c>
      <c r="AV2812" t="s">
        <v>4689</v>
      </c>
      <c r="AW2812" s="3">
        <v>29263.08</v>
      </c>
      <c r="AX2812" s="3">
        <v>66148.399999999994</v>
      </c>
      <c r="AY2812" s="3"/>
      <c r="AZ2812" s="10" cm="1">
        <f t="array" ref="AZ2812">Lair(100000000/($AX2812-$AW2812))</f>
        <v>2710.3021704151452</v>
      </c>
      <c r="BA2812" s="10">
        <f t="shared" si="4336"/>
        <v>2711.1056648010649</v>
      </c>
      <c r="BB2812" s="12">
        <v>143000000</v>
      </c>
      <c r="BC2812" s="3">
        <v>0.46600000000000003</v>
      </c>
      <c r="BD2812" s="12" cm="1">
        <f t="array" ref="BD2812">SfromgA($BB2812,$BA2812,"")</f>
        <v>1.4063995887162204</v>
      </c>
      <c r="BE2812" s="29">
        <f t="shared" si="4337"/>
        <v>72.258397235803784</v>
      </c>
      <c r="BG2812" s="3"/>
      <c r="BH2812" s="3"/>
      <c r="BI2812" s="12">
        <f t="shared" si="4338"/>
        <v>143000000</v>
      </c>
      <c r="BJ2812" s="29">
        <f t="shared" si="4339"/>
        <v>72.258397235803784</v>
      </c>
      <c r="BK2812" s="3">
        <f t="shared" si="4340"/>
        <v>-7.1196376083414243</v>
      </c>
      <c r="BL2812" s="13">
        <f>EXP(BK$4341*$AX2812+BK$4342)*$BI2812/(100000000/($AX2812-$AW2812))</f>
        <v>38.909789187283607</v>
      </c>
      <c r="BM2812" s="3">
        <f t="shared" si="4341"/>
        <v>-2.7633585089396066E-2</v>
      </c>
      <c r="BN2812" s="13" cm="1">
        <f t="array" ref="BN2812">$C2812*EXP(poly_from_str(100000000/$E2812,BN$4343))</f>
        <v>42.674679347401991</v>
      </c>
      <c r="BO2812" s="3">
        <f t="shared" si="4342"/>
        <v>3.6888794541139363</v>
      </c>
      <c r="BP2812" s="13">
        <f t="shared" si="4343"/>
        <v>-9.2359885800013725E-2</v>
      </c>
      <c r="BQ2812" s="13"/>
      <c r="BS2812" s="13"/>
      <c r="BT2812" s="13"/>
      <c r="BU2812" s="13"/>
      <c r="BV2812" s="13"/>
      <c r="BW2812" s="13"/>
      <c r="BX2812" s="13"/>
      <c r="BY2812">
        <v>42175</v>
      </c>
      <c r="BZ2812" s="13"/>
    </row>
    <row r="2813" spans="1:78" hidden="1" x14ac:dyDescent="0.25">
      <c r="A2813">
        <v>2710.1329999999998</v>
      </c>
      <c r="B2813" s="2" t="str">
        <f t="shared" si="4177"/>
        <v/>
      </c>
      <c r="C2813">
        <v>3</v>
      </c>
      <c r="D2813" t="s">
        <v>1155</v>
      </c>
      <c r="E2813">
        <v>36887.620000000003</v>
      </c>
      <c r="F2813">
        <v>38726</v>
      </c>
      <c r="G2813" t="s">
        <v>5</v>
      </c>
      <c r="H2813" s="5" t="s">
        <v>8</v>
      </c>
      <c r="I2813">
        <v>75614</v>
      </c>
      <c r="J2813" t="s">
        <v>3</v>
      </c>
      <c r="K2813" s="5" t="s">
        <v>18</v>
      </c>
      <c r="L2813">
        <v>38726.5</v>
      </c>
      <c r="M2813" t="str">
        <f t="shared" si="4329"/>
        <v>e</v>
      </c>
      <c r="N2813" t="str">
        <f t="shared" si="4330"/>
        <v>7/2</v>
      </c>
      <c r="O2813">
        <v>75614.81</v>
      </c>
      <c r="P2813" t="str">
        <f t="shared" si="4331"/>
        <v>o</v>
      </c>
      <c r="Q2813" t="str">
        <f t="shared" si="4332"/>
        <v>5/2</v>
      </c>
      <c r="R2813">
        <v>27</v>
      </c>
      <c r="AA2813" s="10">
        <f t="shared" si="4183"/>
        <v>2710.1329999999998</v>
      </c>
      <c r="AB2813" s="3" cm="1">
        <f t="array" ref="AB2813">100000000/Lvac(AA2813)</f>
        <v>36887.622308062026</v>
      </c>
      <c r="AC2813" s="28">
        <f t="shared" si="4184"/>
        <v>3.6898558115044542E-7</v>
      </c>
      <c r="AD2813" s="28">
        <f t="shared" si="4185"/>
        <v>2.7109364535578742E-7</v>
      </c>
      <c r="AE2813" s="21">
        <f t="shared" si="4186"/>
        <v>36887.620809110063</v>
      </c>
      <c r="AF2813" s="10" cm="1">
        <f t="array" ref="AF2813">Lair(100000000/AE2813)</f>
        <v>2710.1331101340497</v>
      </c>
      <c r="AG2813" s="10">
        <f t="shared" si="4187"/>
        <v>1.1805500377299201E-2</v>
      </c>
      <c r="AH2813" s="10" t="b">
        <f t="shared" si="4178"/>
        <v>1</v>
      </c>
      <c r="AI2813" s="10">
        <f t="shared" si="4333"/>
        <v>2710.1331101340497</v>
      </c>
      <c r="AJ2813">
        <v>2.9000000000000001E-2</v>
      </c>
      <c r="AK2813" s="3" cm="1">
        <f t="array" ref="AK2813">100000000/Lvac($AA2813)</f>
        <v>36887.622308062026</v>
      </c>
      <c r="AL2813" s="21">
        <f t="shared" si="4264"/>
        <v>0.3947190058428115</v>
      </c>
      <c r="AM2813" s="10" cm="1">
        <f t="array" ref="AM2813">Lvac($AI2813)-$BA2813</f>
        <v>5.0648912430915516E-2</v>
      </c>
      <c r="AN2813" s="10">
        <f t="shared" si="4334"/>
        <v>-0.68769193797197659</v>
      </c>
      <c r="AO2813" s="3">
        <f t="shared" si="4335"/>
        <v>1.7465142217557073</v>
      </c>
      <c r="AP2813" s="3">
        <v>1.7427155793609863</v>
      </c>
      <c r="AS2813" s="3">
        <f t="shared" si="4191"/>
        <v>2.3080620230757631E-3</v>
      </c>
      <c r="AT2813" s="3" cm="1">
        <f t="array" ref="AT2813">AS2813-(100000000/LvacE($A2813)-$E2813)</f>
        <v>-3.0636168958153576E-5</v>
      </c>
      <c r="AU2813" t="s">
        <v>4745</v>
      </c>
      <c r="AV2813" t="s">
        <v>4942</v>
      </c>
      <c r="AW2813" s="3">
        <v>38726.5</v>
      </c>
      <c r="AX2813" s="3">
        <v>75614.81</v>
      </c>
      <c r="AY2813" s="3"/>
      <c r="AZ2813" s="10" cm="1">
        <f t="array" ref="AZ2813">Lair(100000000/($AX2813-$AW2813))</f>
        <v>2710.0824734422254</v>
      </c>
      <c r="BA2813" s="10">
        <f t="shared" si="4336"/>
        <v>2710.8859148060728</v>
      </c>
      <c r="BB2813" s="12">
        <v>35000000</v>
      </c>
      <c r="BC2813" s="3">
        <v>0.13500000000000001</v>
      </c>
      <c r="BD2813" s="12" cm="1">
        <f t="array" ref="BD2813">SfromgA($BB2813,$BA2813,"")</f>
        <v>0.34413997868947976</v>
      </c>
      <c r="BE2813" s="29">
        <f t="shared" si="4337"/>
        <v>495.03472113565755</v>
      </c>
      <c r="BG2813" s="3"/>
      <c r="BH2813" s="3"/>
      <c r="BI2813" s="12">
        <f t="shared" si="4338"/>
        <v>35000000</v>
      </c>
      <c r="BJ2813" s="29">
        <f t="shared" si="4339"/>
        <v>495.03472113565755</v>
      </c>
      <c r="BK2813" s="3">
        <f t="shared" si="4340"/>
        <v>-8.3004173134064505</v>
      </c>
      <c r="BL2813" s="13">
        <f>EXP(BK$4341*$AX2813+BK$4342)*$BI2813/(100000000/($AX2813-$AW2813))</f>
        <v>4.6393351471966247</v>
      </c>
      <c r="BM2813" s="3">
        <f t="shared" si="4341"/>
        <v>0.4359587800613498</v>
      </c>
      <c r="BN2813" s="13" cm="1">
        <f t="array" ref="BN2813">$C2813*EXP(poly_from_str(100000000/$E2813,BN$4343))</f>
        <v>3.2072393122284177</v>
      </c>
      <c r="BO2813" s="3">
        <f t="shared" si="4342"/>
        <v>1.0986122886681098</v>
      </c>
      <c r="BP2813" s="13">
        <f t="shared" si="4343"/>
        <v>0.36916052896639834</v>
      </c>
      <c r="BQ2813" s="13"/>
      <c r="BS2813" s="13"/>
      <c r="BT2813" s="13"/>
      <c r="BU2813" s="13"/>
      <c r="BV2813" s="13"/>
      <c r="BW2813" s="13"/>
      <c r="BX2813" s="13"/>
      <c r="BY2813">
        <v>3170</v>
      </c>
      <c r="BZ2813" s="13"/>
    </row>
    <row r="2814" spans="1:78" hidden="1" x14ac:dyDescent="0.25">
      <c r="A2814">
        <v>2709.7280000000001</v>
      </c>
      <c r="B2814" s="2" t="str">
        <f t="shared" si="4177"/>
        <v/>
      </c>
      <c r="C2814">
        <v>4</v>
      </c>
      <c r="E2814">
        <v>36893.129999999997</v>
      </c>
      <c r="F2814">
        <v>30505</v>
      </c>
      <c r="G2814" t="s">
        <v>5</v>
      </c>
      <c r="H2814" s="5" t="s">
        <v>16</v>
      </c>
      <c r="I2814">
        <v>67398</v>
      </c>
      <c r="J2814" t="s">
        <v>3</v>
      </c>
      <c r="K2814" s="5" t="s">
        <v>4</v>
      </c>
      <c r="L2814">
        <v>30505.72</v>
      </c>
      <c r="M2814" t="str">
        <f t="shared" si="4329"/>
        <v>e</v>
      </c>
      <c r="N2814" t="str">
        <f t="shared" si="4330"/>
        <v>11/2</v>
      </c>
      <c r="O2814">
        <v>67398.789999999994</v>
      </c>
      <c r="P2814" t="str">
        <f t="shared" si="4331"/>
        <v>o</v>
      </c>
      <c r="Q2814" t="str">
        <f t="shared" si="4332"/>
        <v>9/2</v>
      </c>
      <c r="R2814">
        <v>27</v>
      </c>
      <c r="AA2814" s="10">
        <f t="shared" si="4183"/>
        <v>2709.7280000000001</v>
      </c>
      <c r="AB2814" s="3" cm="1">
        <f t="array" ref="AB2814">100000000/Lvac(AA2814)</f>
        <v>36893.135283365853</v>
      </c>
      <c r="AC2814" s="28">
        <f t="shared" si="4184"/>
        <v>3.6904073028732033E-7</v>
      </c>
      <c r="AD2814" s="28">
        <f t="shared" si="4185"/>
        <v>2.7105313558180398E-7</v>
      </c>
      <c r="AE2814" s="21">
        <f t="shared" si="4186"/>
        <v>36893.131851408216</v>
      </c>
      <c r="AF2814" s="10" cm="1">
        <f t="array" ref="AF2814">Lair(100000000/AE2814)</f>
        <v>2709.7282520844378</v>
      </c>
      <c r="AG2814" s="10">
        <f t="shared" si="4187"/>
        <v>1.1807534793781119E-2</v>
      </c>
      <c r="AH2814" s="10" t="b">
        <f t="shared" si="4178"/>
        <v>1</v>
      </c>
      <c r="AI2814" s="10">
        <f t="shared" si="4333"/>
        <v>2709.7282520844378</v>
      </c>
      <c r="AJ2814">
        <v>3.0000000000000001E-3</v>
      </c>
      <c r="AK2814" s="3" cm="1">
        <f t="array" ref="AK2814">100000000/Lvac($AA2814)</f>
        <v>36893.135283365853</v>
      </c>
      <c r="AL2814" s="21">
        <f t="shared" si="4264"/>
        <v>4.0845204962880792E-2</v>
      </c>
      <c r="AM2814" s="10" cm="1">
        <f t="array" ref="AM2814">Lvac($AI2814)-$BA2814</f>
        <v>-4.544219198578503E-3</v>
      </c>
      <c r="AN2814" s="10">
        <f t="shared" si="4334"/>
        <v>6.528336586052319E-2</v>
      </c>
      <c r="AO2814" s="3">
        <f t="shared" si="4335"/>
        <v>-1.5147397328595009</v>
      </c>
      <c r="AP2814" s="3">
        <v>-1.5987881570254103</v>
      </c>
      <c r="AS2814" s="3">
        <f t="shared" si="4191"/>
        <v>5.2833658555755392E-3</v>
      </c>
      <c r="AT2814" s="3" cm="1">
        <f t="array" ref="AT2814">AS2814-(100000000/LvacE($A2814)-$E2814)</f>
        <v>-3.0577830330003053E-5</v>
      </c>
      <c r="AU2814" t="s">
        <v>4701</v>
      </c>
      <c r="AV2814" t="s">
        <v>4858</v>
      </c>
      <c r="AW2814" s="3">
        <v>30505.72</v>
      </c>
      <c r="AX2814" s="3">
        <v>67398.789999999994</v>
      </c>
      <c r="AY2814" s="3"/>
      <c r="AZ2814" s="10" cm="1">
        <f t="array" ref="AZ2814">Lair(100000000/($AX2814-$AW2814))</f>
        <v>2709.7327952072624</v>
      </c>
      <c r="BA2814" s="10">
        <f t="shared" si="4336"/>
        <v>2710.5361521825107</v>
      </c>
      <c r="BN2814" s="13" cm="1">
        <f t="array" ref="BN2814">$C2814*EXP(poly_from_str(100000000/$E2814,BN$4343))</f>
        <v>4.2978310524264378</v>
      </c>
      <c r="BO2814" s="13"/>
      <c r="BY2814">
        <v>4249</v>
      </c>
    </row>
    <row r="2815" spans="1:78" hidden="1" x14ac:dyDescent="0.25">
      <c r="A2815">
        <v>2709.5320000000002</v>
      </c>
      <c r="B2815" s="2" t="str">
        <f t="shared" si="4177"/>
        <v/>
      </c>
      <c r="C2815">
        <v>2</v>
      </c>
      <c r="D2815" t="s">
        <v>1155</v>
      </c>
      <c r="E2815">
        <v>36895.800000000003</v>
      </c>
      <c r="F2815">
        <v>28399</v>
      </c>
      <c r="G2815" t="s">
        <v>5</v>
      </c>
      <c r="H2815" s="5" t="s">
        <v>8</v>
      </c>
      <c r="I2815">
        <v>65295</v>
      </c>
      <c r="J2815" t="s">
        <v>3</v>
      </c>
      <c r="K2815" s="5" t="s">
        <v>8</v>
      </c>
      <c r="L2815">
        <v>28399.43</v>
      </c>
      <c r="M2815" t="str">
        <f t="shared" si="4329"/>
        <v>e</v>
      </c>
      <c r="N2815" t="str">
        <f t="shared" si="4330"/>
        <v>7/2</v>
      </c>
      <c r="O2815">
        <v>65295.9</v>
      </c>
      <c r="P2815" t="str">
        <f t="shared" si="4331"/>
        <v>o</v>
      </c>
      <c r="Q2815" t="str">
        <f t="shared" si="4332"/>
        <v>7/2</v>
      </c>
      <c r="R2815">
        <v>27</v>
      </c>
      <c r="AA2815" s="10">
        <f t="shared" si="4183"/>
        <v>2709.5320000000002</v>
      </c>
      <c r="AB2815" s="3" cm="1">
        <f t="array" ref="AB2815">100000000/Lvac(AA2815)</f>
        <v>36895.803882896806</v>
      </c>
      <c r="AC2815" s="28">
        <f t="shared" si="4184"/>
        <v>3.6906742566612978E-7</v>
      </c>
      <c r="AD2815" s="28">
        <f t="shared" si="4185"/>
        <v>2.7103353085187931E-7</v>
      </c>
      <c r="AE2815" s="21">
        <f t="shared" si="4186"/>
        <v>36895.801360397185</v>
      </c>
      <c r="AF2815" s="10" cm="1">
        <f t="array" ref="AF2815">Lair(100000000/AE2815)</f>
        <v>2709.5321852560478</v>
      </c>
      <c r="AG2815" s="10">
        <f t="shared" si="4187"/>
        <v>1.180851967847156E-2</v>
      </c>
      <c r="AH2815" s="10" t="b">
        <f t="shared" si="4178"/>
        <v>1</v>
      </c>
      <c r="AI2815" s="10">
        <f t="shared" si="4333"/>
        <v>2709.5321852560478</v>
      </c>
      <c r="AJ2815">
        <v>2.9000000000000001E-2</v>
      </c>
      <c r="AK2815" s="3" cm="1">
        <f t="array" ref="AK2815">100000000/Lvac($AA2815)</f>
        <v>36895.803882896806</v>
      </c>
      <c r="AL2815" s="21">
        <f t="shared" si="4264"/>
        <v>0.39489411435166094</v>
      </c>
      <c r="AM2815" s="10" cm="1">
        <f t="array" ref="AM2815">Lvac($AI2815)-$BA2815</f>
        <v>4.9116830095044861E-2</v>
      </c>
      <c r="AN2815" s="10">
        <f t="shared" si="4334"/>
        <v>-0.6661171031955746</v>
      </c>
      <c r="AO2815" s="3">
        <f t="shared" si="4335"/>
        <v>1.6936837963808571</v>
      </c>
      <c r="AP2815" s="3">
        <v>1.6872941152291003</v>
      </c>
      <c r="AS2815" s="3">
        <f t="shared" si="4191"/>
        <v>3.8828968026791699E-3</v>
      </c>
      <c r="AT2815" s="3" cm="1">
        <f t="array" ref="AT2815">AS2815-(100000000/LvacE($A2815)-$E2815)</f>
        <v>-3.054956323467195E-5</v>
      </c>
      <c r="AU2815" t="s">
        <v>4970</v>
      </c>
      <c r="AV2815" t="s">
        <v>4820</v>
      </c>
      <c r="AW2815" s="3">
        <v>28399.43</v>
      </c>
      <c r="AX2815" s="3">
        <v>65295.9</v>
      </c>
      <c r="AY2815" s="3"/>
      <c r="AZ2815" s="10" cm="1">
        <f t="array" ref="AZ2815">Lair(100000000/($AX2815-$AW2815))</f>
        <v>2709.4830802758938</v>
      </c>
      <c r="BA2815" s="10">
        <f t="shared" si="4336"/>
        <v>2710.2863769894516</v>
      </c>
      <c r="BB2815" s="12">
        <v>5080000</v>
      </c>
      <c r="BC2815" s="3">
        <v>1.7999999999999999E-2</v>
      </c>
      <c r="BD2815" s="12" cm="1">
        <f t="array" ref="BD2815">SfromgA($BB2815,$BA2815,"")</f>
        <v>4.9916326719922278E-2</v>
      </c>
      <c r="BE2815" s="29">
        <f>(10^MAX(0.05, -0.312925054856973*((LN($BD2815))^(1/3)) + 0.454808404431693)-1)*100</f>
        <v>705.36800212378932</v>
      </c>
      <c r="BG2815" s="3"/>
      <c r="BH2815" s="3"/>
      <c r="BI2815" s="12">
        <f>IF($BB2815="",$BF2815,$BB2815)</f>
        <v>5080000</v>
      </c>
      <c r="BJ2815" s="29">
        <f>IF($BB2815="",$BH2815,$BE2815)</f>
        <v>705.36800212378932</v>
      </c>
      <c r="BK2815" s="3">
        <f>LN(BN2815*100000000/($AX2815-$AW2815)/$BI2815)</f>
        <v>-6.7686231954804734</v>
      </c>
      <c r="BL2815" s="13">
        <f>EXP(BK$4341*$AX2815+BK$4342)*$BI2815/(100000000/($AX2815-$AW2815))</f>
        <v>1.4751915183354711</v>
      </c>
      <c r="BM2815" s="3">
        <f t="shared" ref="BM2815" si="4344">LN(BL2815/$C2815)</f>
        <v>-0.30435935625772453</v>
      </c>
      <c r="BN2815" s="13" cm="1">
        <f t="array" ref="BN2815">$C2815*EXP(poly_from_str(100000000/$E2815,BN$4343))</f>
        <v>2.1541345492532256</v>
      </c>
      <c r="BO2815" s="3">
        <f>LN($C2815)</f>
        <v>0.69314718055994529</v>
      </c>
      <c r="BP2815" s="13">
        <f>LN(BL2815/BN2815)</f>
        <v>-0.37860121731549606</v>
      </c>
      <c r="BQ2815" s="13"/>
      <c r="BS2815" s="13"/>
      <c r="BT2815" s="13"/>
      <c r="BU2815" s="13"/>
      <c r="BV2815" s="13"/>
      <c r="BW2815" s="13"/>
      <c r="BX2815" s="13"/>
      <c r="BY2815">
        <v>2130</v>
      </c>
      <c r="BZ2815" s="13"/>
    </row>
    <row r="2816" spans="1:78" hidden="1" x14ac:dyDescent="0.25">
      <c r="A2816">
        <v>2708.66</v>
      </c>
      <c r="B2816" s="2" t="str">
        <f t="shared" si="4177"/>
        <v/>
      </c>
      <c r="C2816">
        <v>1</v>
      </c>
      <c r="E2816">
        <v>36907.68</v>
      </c>
      <c r="R2816">
        <v>27</v>
      </c>
      <c r="S2816" t="s">
        <v>22</v>
      </c>
      <c r="AA2816" s="10">
        <f t="shared" si="4183"/>
        <v>2708.66</v>
      </c>
      <c r="AB2816" s="3" cm="1">
        <f t="array" ref="AB2816">100000000/Lvac(AA2816)</f>
        <v>36907.681108510747</v>
      </c>
      <c r="AC2816" s="28">
        <f t="shared" si="4184"/>
        <v>3.6918623969047426E-7</v>
      </c>
      <c r="AD2816" s="28">
        <f t="shared" si="4185"/>
        <v>2.7094630981012908E-7</v>
      </c>
      <c r="AE2816" s="21">
        <f t="shared" si="4186"/>
        <v>36907.680388048895</v>
      </c>
      <c r="AF2816" s="10" cm="1">
        <f t="array" ref="AF2816">Lair(100000000/AE2816)</f>
        <v>2708.6600528777176</v>
      </c>
      <c r="AG2816" s="10">
        <f t="shared" si="4187"/>
        <v>1.1812904002073119E-2</v>
      </c>
      <c r="AH2816" s="10" t="b">
        <f t="shared" si="4178"/>
        <v>1</v>
      </c>
      <c r="AI2816" s="10">
        <f t="shared" si="4202"/>
        <v>2708.66</v>
      </c>
      <c r="AJ2816">
        <v>3.0000000000000001E-3</v>
      </c>
      <c r="AK2816" s="3" cm="1">
        <f t="array" ref="AK2816">100000000/Lvac($AA2816)</f>
        <v>36907.681108510747</v>
      </c>
      <c r="AL2816" s="21">
        <f t="shared" si="4264"/>
        <v>4.0877424012438719E-2</v>
      </c>
      <c r="AM2816" s="21"/>
      <c r="AN2816" s="21"/>
      <c r="AO2816" s="21"/>
      <c r="AP2816" s="21"/>
      <c r="AS2816" s="3">
        <f t="shared" si="4191"/>
        <v>1.1085107471444644E-3</v>
      </c>
      <c r="AT2816" s="3" cm="1">
        <f t="array" ref="AT2816">AS2816-(100000000/LvacE($A2816)-$E2816)</f>
        <v>-3.0423536372836679E-5</v>
      </c>
      <c r="BB2816"/>
      <c r="BC2816"/>
      <c r="BD2816"/>
      <c r="BE2816"/>
      <c r="BF2816"/>
      <c r="BG2816"/>
      <c r="BH2816"/>
      <c r="BI2816"/>
      <c r="BJ2816"/>
      <c r="BN2816" s="13" cm="1">
        <f t="array" ref="BN2816">$C2816*EXP(poly_from_str(100000000/$E2816,BN$4343))</f>
        <v>1.0887053745554549</v>
      </c>
      <c r="BO2816" s="13"/>
      <c r="BY2816">
        <v>1077</v>
      </c>
    </row>
    <row r="2817" spans="1:78" hidden="1" x14ac:dyDescent="0.25">
      <c r="A2817">
        <v>2708.1550000000002</v>
      </c>
      <c r="B2817" s="2" t="str">
        <f t="shared" si="4177"/>
        <v/>
      </c>
      <c r="C2817">
        <v>9</v>
      </c>
      <c r="D2817" t="s">
        <v>1155</v>
      </c>
      <c r="E2817">
        <v>36914.559999999998</v>
      </c>
      <c r="F2817">
        <v>33466</v>
      </c>
      <c r="G2817" t="s">
        <v>5</v>
      </c>
      <c r="H2817" s="5" t="s">
        <v>16</v>
      </c>
      <c r="I2817">
        <v>70381</v>
      </c>
      <c r="J2817" t="s">
        <v>3</v>
      </c>
      <c r="K2817" s="5" t="s">
        <v>15</v>
      </c>
      <c r="L2817">
        <v>33466.410000000003</v>
      </c>
      <c r="M2817" t="str">
        <f t="shared" ref="M2817:M2819" si="4345">$G2817&amp;""</f>
        <v>e</v>
      </c>
      <c r="N2817" t="str">
        <f t="shared" ref="N2817:N2819" si="4346">$H2817&amp;""</f>
        <v>11/2</v>
      </c>
      <c r="O2817">
        <v>70381.48</v>
      </c>
      <c r="P2817" t="str">
        <f t="shared" ref="P2817:P2819" si="4347">$J2817&amp;""</f>
        <v>o</v>
      </c>
      <c r="Q2817" t="str">
        <f t="shared" ref="Q2817:Q2819" si="4348">$K2817&amp;""</f>
        <v>13/2</v>
      </c>
      <c r="R2817">
        <v>27</v>
      </c>
      <c r="AA2817" s="10">
        <f t="shared" si="4183"/>
        <v>2708.1550000000002</v>
      </c>
      <c r="AB2817" s="3" cm="1">
        <f t="array" ref="AB2817">100000000/Lvac(AA2817)</f>
        <v>36914.563044742092</v>
      </c>
      <c r="AC2817" s="28">
        <f t="shared" si="4184"/>
        <v>3.6925508325778989E-7</v>
      </c>
      <c r="AD2817" s="28">
        <f t="shared" si="4185"/>
        <v>2.7089579762543999E-7</v>
      </c>
      <c r="AE2817" s="21">
        <f t="shared" si="4186"/>
        <v>36914.561065335794</v>
      </c>
      <c r="AF2817" s="10" cm="1">
        <f t="array" ref="AF2817">Lair(100000000/AE2817)</f>
        <v>2708.1551452227768</v>
      </c>
      <c r="AG2817" s="10">
        <f t="shared" si="4187"/>
        <v>1.1815445025255587E-2</v>
      </c>
      <c r="AH2817" s="10" t="b">
        <f t="shared" si="4178"/>
        <v>1</v>
      </c>
      <c r="AI2817" s="10">
        <f t="shared" ref="AI2817:AI2819" si="4349">$AF2817</f>
        <v>2708.1551452227768</v>
      </c>
      <c r="AJ2817">
        <v>2.9000000000000001E-2</v>
      </c>
      <c r="AK2817" s="3" cm="1">
        <f t="array" ref="AK2817">100000000/Lvac($AA2817)</f>
        <v>36914.563044742092</v>
      </c>
      <c r="AL2817" s="21">
        <f t="shared" si="4264"/>
        <v>0.39529579026738437</v>
      </c>
      <c r="AM2817" s="10" cm="1">
        <f t="array" ref="AM2817">Lvac($AI2817)-$BA2817</f>
        <v>3.7347421849517559E-2</v>
      </c>
      <c r="AN2817" s="10">
        <f t="shared" ref="AN2817:AN2819" si="4350">$AK2817-($AX2817-$AW2817)</f>
        <v>-0.50695525790069951</v>
      </c>
      <c r="AO2817" s="3">
        <f t="shared" ref="AO2817:AO2819" si="4351">AM2817/AJ2817</f>
        <v>1.2878421327419847</v>
      </c>
      <c r="AP2817" s="3">
        <v>1.2828332425732665</v>
      </c>
      <c r="AS2817" s="3">
        <f t="shared" si="4191"/>
        <v>3.0447420940618031E-3</v>
      </c>
      <c r="AT2817" s="3" cm="1">
        <f t="array" ref="AT2817">AS2817-(100000000/LvacE($A2817)-$E2817)</f>
        <v>-3.0350347515195608E-5</v>
      </c>
      <c r="AU2817" t="s">
        <v>4769</v>
      </c>
      <c r="AV2817" t="s">
        <v>4871</v>
      </c>
      <c r="AW2817" s="3">
        <v>33466.410000000003</v>
      </c>
      <c r="AX2817" s="3">
        <v>70381.48</v>
      </c>
      <c r="AY2817" s="3"/>
      <c r="AZ2817" s="10" cm="1">
        <f t="array" ref="AZ2817">Lair(100000000/($AX2817-$AW2817))</f>
        <v>2708.1178068096301</v>
      </c>
      <c r="BA2817" s="10">
        <f t="shared" ref="BA2817:BA2819" si="4352">100000000/($AX2817-$AW2817)</f>
        <v>2708.9207740903653</v>
      </c>
      <c r="BB2817" s="12">
        <v>130000000</v>
      </c>
      <c r="BC2817" s="3">
        <v>0.36399999999999999</v>
      </c>
      <c r="BD2817" s="12" cm="1">
        <f t="array" ref="BD2817">SfromgA($BB2817,$BA2817,"")</f>
        <v>1.2754564176380063</v>
      </c>
      <c r="BE2817" s="29">
        <f>(10^MAX(0.05, -0.312925054856973*((LN($BD2817))^(1/3)) + 0.454808404431693)-1)*100</f>
        <v>81.741404687015589</v>
      </c>
      <c r="BG2817" s="3"/>
      <c r="BH2817" s="3"/>
      <c r="BI2817" s="12">
        <f>IF($BB2817="",$BF2817,$BB2817)</f>
        <v>130000000</v>
      </c>
      <c r="BJ2817" s="29">
        <f>IF($BB2817="",$BH2817,$BE2817)</f>
        <v>81.741404687015589</v>
      </c>
      <c r="BK2817" s="3">
        <f>LN(BN2817*100000000/($AX2817-$AW2817)/$BI2817)</f>
        <v>-8.4903355495494175</v>
      </c>
      <c r="BL2817" s="13">
        <f>EXP(BK$4341*$AX2817+BK$4342)*$BI2817/(100000000/($AX2817-$AW2817))</f>
        <v>25.664580418120128</v>
      </c>
      <c r="BM2817" s="3">
        <f t="shared" ref="BM2817" si="4353">LN(BL2817/$C2817)</f>
        <v>1.0478872701348565</v>
      </c>
      <c r="BN2817" s="13" cm="1">
        <f t="array" ref="BN2817">$C2817*EXP(poly_from_str(100000000/$E2817,BN$4343))</f>
        <v>9.8591884966615435</v>
      </c>
      <c r="BO2817" s="3">
        <f>LN($C2817)</f>
        <v>2.1972245773362196</v>
      </c>
      <c r="BP2817" s="13">
        <f>LN(BL2817/BN2817)</f>
        <v>0.95670798481339736</v>
      </c>
      <c r="BQ2817" s="13"/>
      <c r="BS2817" s="13"/>
      <c r="BT2817" s="13"/>
      <c r="BU2817" s="13"/>
      <c r="BV2817" s="13"/>
      <c r="BW2817" s="13"/>
      <c r="BX2817" s="13"/>
      <c r="BY2817">
        <v>9754</v>
      </c>
      <c r="BZ2817" s="13"/>
    </row>
    <row r="2818" spans="1:78" hidden="1" x14ac:dyDescent="0.25">
      <c r="A2818">
        <v>2707.422</v>
      </c>
      <c r="B2818" s="2" t="str">
        <f t="shared" ref="B2818:B2881" si="4354">IF(OR(A2818=A2817,A2818=A2819),IF(B2817="",1,B2817+1),"")</f>
        <v/>
      </c>
      <c r="C2818">
        <v>2</v>
      </c>
      <c r="E2818">
        <v>36924.559999999998</v>
      </c>
      <c r="F2818">
        <v>68525</v>
      </c>
      <c r="G2818" t="s">
        <v>3</v>
      </c>
      <c r="H2818" s="5" t="s">
        <v>16</v>
      </c>
      <c r="I2818">
        <v>105450</v>
      </c>
      <c r="J2818" t="s">
        <v>5</v>
      </c>
      <c r="K2818" s="5" t="s">
        <v>16</v>
      </c>
      <c r="L2818">
        <v>68525.62</v>
      </c>
      <c r="M2818" t="str">
        <f t="shared" si="4345"/>
        <v>o</v>
      </c>
      <c r="N2818" t="str">
        <f t="shared" si="4346"/>
        <v>11/2</v>
      </c>
      <c r="O2818">
        <v>105450.18</v>
      </c>
      <c r="P2818" t="str">
        <f t="shared" si="4347"/>
        <v>e</v>
      </c>
      <c r="Q2818" t="str">
        <f t="shared" si="4348"/>
        <v>11/2</v>
      </c>
      <c r="R2818">
        <v>27</v>
      </c>
      <c r="AA2818" s="10">
        <f t="shared" si="4183"/>
        <v>2707.422</v>
      </c>
      <c r="AB2818" s="3" cm="1">
        <f t="array" ref="AB2818">100000000/Lvac(AA2818)</f>
        <v>36924.556640109869</v>
      </c>
      <c r="AC2818" s="28">
        <f t="shared" si="4184"/>
        <v>3.6935505436537044E-7</v>
      </c>
      <c r="AD2818" s="28">
        <f t="shared" si="4185"/>
        <v>2.7082247994109551E-7</v>
      </c>
      <c r="AE2818" s="21">
        <f t="shared" si="4186"/>
        <v>36924.558825223314</v>
      </c>
      <c r="AF2818" s="10" cm="1">
        <f t="array" ref="AF2818">Lair(100000000/AE2818)</f>
        <v>2707.4218397719214</v>
      </c>
      <c r="AG2818" s="10">
        <f t="shared" si="4187"/>
        <v>1.1819135812612491E-2</v>
      </c>
      <c r="AH2818" s="10" t="b">
        <f t="shared" ref="AH2818:AH2881" si="4355">ABS(AE2818-AB2818)&lt;AG2818</f>
        <v>1</v>
      </c>
      <c r="AI2818" s="10">
        <f t="shared" si="4349"/>
        <v>2707.4218397719214</v>
      </c>
      <c r="AJ2818">
        <v>3.0000000000000001E-3</v>
      </c>
      <c r="AK2818" s="3" cm="1">
        <f t="array" ref="AK2818">100000000/Lvac($AA2818)</f>
        <v>36924.556640109869</v>
      </c>
      <c r="AL2818" s="21">
        <f t="shared" si="4264"/>
        <v>4.0914817297056823E-2</v>
      </c>
      <c r="AM2818" s="10" cm="1">
        <f t="array" ref="AM2818">Lvac($AI2818)-$BA2818</f>
        <v>8.6163766354729887E-5</v>
      </c>
      <c r="AN2818" s="10">
        <f t="shared" si="4350"/>
        <v>-3.3598901281948201E-3</v>
      </c>
      <c r="AO2818" s="3">
        <f t="shared" si="4351"/>
        <v>2.8721255451576628E-2</v>
      </c>
      <c r="AP2818" s="3">
        <v>8.2143499942806855E-2</v>
      </c>
      <c r="AS2818" s="3">
        <f t="shared" si="4191"/>
        <v>-3.3598901281948201E-3</v>
      </c>
      <c r="AT2818" s="3" cm="1">
        <f t="array" ref="AT2818">AS2818-(100000000/LvacE($A2818)-$E2818)</f>
        <v>-3.0243834771681577E-5</v>
      </c>
      <c r="AU2818" t="s">
        <v>4864</v>
      </c>
      <c r="AV2818" t="s">
        <v>4878</v>
      </c>
      <c r="AW2818" s="3">
        <v>68525.62</v>
      </c>
      <c r="AX2818" s="3">
        <v>105450.18</v>
      </c>
      <c r="AY2818" s="3"/>
      <c r="AZ2818" s="10" cm="1">
        <f t="array" ref="AZ2818">Lair(100000000/($AX2818-$AW2818))</f>
        <v>2707.4217536289366</v>
      </c>
      <c r="BA2818" s="10">
        <f t="shared" si="4352"/>
        <v>2708.2245529804554</v>
      </c>
      <c r="BN2818" s="13" cm="1">
        <f t="array" ref="BN2818">$C2818*EXP(poly_from_str(100000000/$E2818,BN$4343))</f>
        <v>2.2106337352189298</v>
      </c>
      <c r="BO2818" s="13"/>
      <c r="BY2818">
        <v>2188</v>
      </c>
    </row>
    <row r="2819" spans="1:78" hidden="1" x14ac:dyDescent="0.25">
      <c r="A2819">
        <v>2707.0430000000001</v>
      </c>
      <c r="B2819" s="2" t="str">
        <f t="shared" si="4354"/>
        <v/>
      </c>
      <c r="C2819">
        <v>1</v>
      </c>
      <c r="E2819">
        <v>36929.730000000003</v>
      </c>
      <c r="F2819">
        <v>64235</v>
      </c>
      <c r="G2819" t="s">
        <v>3</v>
      </c>
      <c r="H2819" s="5" t="s">
        <v>4</v>
      </c>
      <c r="I2819">
        <v>101165</v>
      </c>
      <c r="J2819" t="s">
        <v>5</v>
      </c>
      <c r="K2819" s="5" t="s">
        <v>16</v>
      </c>
      <c r="L2819">
        <v>64235.61</v>
      </c>
      <c r="M2819" t="str">
        <f t="shared" si="4345"/>
        <v>o</v>
      </c>
      <c r="N2819" t="str">
        <f t="shared" si="4346"/>
        <v>9/2</v>
      </c>
      <c r="O2819">
        <v>101165.33</v>
      </c>
      <c r="P2819" t="str">
        <f t="shared" si="4347"/>
        <v>e</v>
      </c>
      <c r="Q2819" t="str">
        <f t="shared" si="4348"/>
        <v>11/2</v>
      </c>
      <c r="R2819">
        <v>27</v>
      </c>
      <c r="AA2819" s="10">
        <f t="shared" ref="AA2819:AA2882" si="4356">ROUND($A2819,3)+0</f>
        <v>2707.0430000000001</v>
      </c>
      <c r="AB2819" s="3" cm="1">
        <f t="array" ref="AB2819">100000000/Lvac(AA2819)</f>
        <v>36929.725983011194</v>
      </c>
      <c r="AC2819" s="28">
        <f t="shared" ref="AC2819:AC2882" si="4357">0.001/AA2819</f>
        <v>3.6940676598044433E-7</v>
      </c>
      <c r="AD2819" s="28">
        <f t="shared" ref="AD2819:AD2882" si="4358">0.01/AB2819</f>
        <v>2.7078457079806947E-7</v>
      </c>
      <c r="AE2819" s="21">
        <f t="shared" ref="AE2819:AE2882" si="4359">($AB2819/$AC2819^2+$E2819/$AD2819^2)/(1/$AC2819^2+1/$AD2819^2)</f>
        <v>36929.728595981956</v>
      </c>
      <c r="AF2819" s="10" cm="1">
        <f t="array" ref="AF2819">Lair(100000000/AE2819)</f>
        <v>2707.0428084520117</v>
      </c>
      <c r="AG2819" s="10">
        <f t="shared" ref="AG2819:AG2882" si="4360">0.0005/$AA2819*AB2819+0.005</f>
        <v>1.1821045321964076E-2</v>
      </c>
      <c r="AH2819" s="10" t="b">
        <f t="shared" si="4355"/>
        <v>1</v>
      </c>
      <c r="AI2819" s="10">
        <f t="shared" si="4349"/>
        <v>2707.0428084520117</v>
      </c>
      <c r="AJ2819">
        <v>3.0000000000000001E-3</v>
      </c>
      <c r="AK2819" s="3" cm="1">
        <f t="array" ref="AK2819">100000000/Lvac($AA2819)</f>
        <v>36929.725983011194</v>
      </c>
      <c r="AL2819" s="21">
        <f t="shared" si="4264"/>
        <v>4.0926274827691761E-2</v>
      </c>
      <c r="AM2819" s="10" cm="1">
        <f t="array" ref="AM2819">Lvac($AI2819)-$BA2819</f>
        <v>-6.3029427792571369E-4</v>
      </c>
      <c r="AN2819" s="10">
        <f t="shared" si="4350"/>
        <v>5.9830111931660213E-3</v>
      </c>
      <c r="AO2819" s="3">
        <f t="shared" si="4351"/>
        <v>-0.21009809264190457</v>
      </c>
      <c r="AP2819" s="3">
        <v>-0.14623336058624167</v>
      </c>
      <c r="AS2819" s="3">
        <f t="shared" ref="AS2819:AS2882" si="4361">$AB2819-$E2819</f>
        <v>-4.0169888088712469E-3</v>
      </c>
      <c r="AT2819" s="3" cm="1">
        <f t="array" ref="AT2819">AS2819-(100000000/LvacE($A2819)-$E2819)</f>
        <v>-3.0188646633177996E-5</v>
      </c>
      <c r="AU2819" t="s">
        <v>4837</v>
      </c>
      <c r="AV2819" t="s">
        <v>4948</v>
      </c>
      <c r="AW2819" s="3">
        <v>64235.61</v>
      </c>
      <c r="AX2819" s="3">
        <v>101165.33</v>
      </c>
      <c r="AY2819" s="3"/>
      <c r="AZ2819" s="10" cm="1">
        <f t="array" ref="AZ2819">Lair(100000000/($AX2819-$AW2819))</f>
        <v>2707.0434385942776</v>
      </c>
      <c r="BA2819" s="10">
        <f t="shared" si="4352"/>
        <v>2707.8461466807762</v>
      </c>
      <c r="BB2819" s="12">
        <v>94300000</v>
      </c>
      <c r="BC2819" s="3">
        <v>9.5000000000000001E-2</v>
      </c>
      <c r="BD2819" s="12" cm="1">
        <f t="array" ref="BD2819">SfromgA($BB2819,$BA2819,"")</f>
        <v>0.92409582487311626</v>
      </c>
      <c r="BE2819" s="29">
        <f>(10^MAX(0.05, -0.312925054856973*((LN($BD2819))^(1/3)) + 0.454808404431693)-1)*100</f>
        <v>288.19082883781846</v>
      </c>
      <c r="BG2819" s="3"/>
      <c r="BH2819" s="3"/>
      <c r="BI2819" s="12">
        <f>IF($BB2819="",$BF2819,$BB2819)</f>
        <v>94300000</v>
      </c>
      <c r="BJ2819" s="29">
        <f>IF($BB2819="",$BH2819,$BE2819)</f>
        <v>288.19082883781846</v>
      </c>
      <c r="BK2819" s="3">
        <f>LN(BN2819*100000000/($AX2819-$AW2819)/$BI2819)</f>
        <v>-10.353342845268683</v>
      </c>
      <c r="BL2819" s="13">
        <f>EXP(BK$4341*$AX2819+BK$4342)*$BI2819/(100000000/($AX2819-$AW2819))</f>
        <v>1.7958773895501743</v>
      </c>
      <c r="BM2819" s="3">
        <f t="shared" ref="BM2819" si="4362">LN(BL2819/$C2819)</f>
        <v>0.58549369892497471</v>
      </c>
      <c r="BN2819" s="13" cm="1">
        <f t="array" ref="BN2819">$C2819*EXP(poly_from_str(100000000/$E2819,BN$4343))</f>
        <v>1.110421956731884</v>
      </c>
      <c r="BO2819" s="3">
        <f>LN($C2819)</f>
        <v>0</v>
      </c>
      <c r="BP2819" s="13">
        <f>LN(BL2819/BN2819)</f>
        <v>0.48075361463619648</v>
      </c>
      <c r="BQ2819" s="13"/>
      <c r="BS2819" s="13"/>
      <c r="BT2819" s="13"/>
      <c r="BU2819" s="13"/>
      <c r="BV2819" s="13"/>
      <c r="BW2819" s="13"/>
      <c r="BX2819" s="13"/>
      <c r="BY2819">
        <v>1099</v>
      </c>
      <c r="BZ2819" s="13"/>
    </row>
    <row r="2820" spans="1:78" hidden="1" x14ac:dyDescent="0.25">
      <c r="A2820">
        <v>2706.9189999999999</v>
      </c>
      <c r="B2820" s="2" t="str">
        <f t="shared" si="4354"/>
        <v/>
      </c>
      <c r="C2820">
        <v>1</v>
      </c>
      <c r="E2820">
        <v>36931.42</v>
      </c>
      <c r="R2820">
        <v>27</v>
      </c>
      <c r="S2820" t="s">
        <v>22</v>
      </c>
      <c r="AA2820" s="10">
        <f t="shared" si="4356"/>
        <v>2706.9189999999999</v>
      </c>
      <c r="AB2820" s="3" cm="1">
        <f t="array" ref="AB2820">100000000/Lvac(AA2820)</f>
        <v>36931.417586225129</v>
      </c>
      <c r="AC2820" s="28">
        <f t="shared" si="4357"/>
        <v>3.6942368796406544E-7</v>
      </c>
      <c r="AD2820" s="28">
        <f t="shared" si="4358"/>
        <v>2.7077216780679037E-7</v>
      </c>
      <c r="AE2820" s="21">
        <f t="shared" si="4359"/>
        <v>36931.419156437885</v>
      </c>
      <c r="AF2820" s="10" cm="1">
        <f t="array" ref="AF2820">Lair(100000000/AE2820)</f>
        <v>2706.9188849035909</v>
      </c>
      <c r="AG2820" s="10">
        <f t="shared" si="4360"/>
        <v>1.1821670243222115E-2</v>
      </c>
      <c r="AH2820" s="10" t="b">
        <f t="shared" si="4355"/>
        <v>1</v>
      </c>
      <c r="AI2820" s="10">
        <f t="shared" ref="AI2820:AI2879" si="4363">$AA2820</f>
        <v>2706.9189999999999</v>
      </c>
      <c r="AJ2820">
        <v>3.0000000000000001E-3</v>
      </c>
      <c r="AK2820" s="3" cm="1">
        <f t="array" ref="AK2820">100000000/Lvac($AA2820)</f>
        <v>36931.417586225129</v>
      </c>
      <c r="AL2820" s="21">
        <f t="shared" si="4264"/>
        <v>4.0930021459332694E-2</v>
      </c>
      <c r="AM2820" s="21"/>
      <c r="AN2820" s="21"/>
      <c r="AO2820" s="21"/>
      <c r="AP2820" s="21"/>
      <c r="AS2820" s="3">
        <f t="shared" si="4361"/>
        <v>-2.4137748696375638E-3</v>
      </c>
      <c r="AT2820" s="3" cm="1">
        <f t="array" ref="AT2820">AS2820-(100000000/LvacE($A2820)-$E2820)</f>
        <v>-3.017056587850675E-5</v>
      </c>
      <c r="BB2820"/>
      <c r="BC2820"/>
      <c r="BD2820"/>
      <c r="BE2820"/>
      <c r="BF2820"/>
      <c r="BG2820"/>
      <c r="BH2820"/>
      <c r="BI2820"/>
      <c r="BJ2820"/>
      <c r="BN2820" s="13" cm="1">
        <f t="array" ref="BN2820">$C2820*EXP(poly_from_str(100000000/$E2820,BN$4343))</f>
        <v>1.1120924766717946</v>
      </c>
      <c r="BO2820" s="13"/>
      <c r="BY2820" t="e">
        <v>#N/A</v>
      </c>
    </row>
    <row r="2821" spans="1:78" hidden="1" x14ac:dyDescent="0.25">
      <c r="A2821">
        <v>2706.6109999999999</v>
      </c>
      <c r="B2821" s="2" t="str">
        <f t="shared" si="4354"/>
        <v/>
      </c>
      <c r="C2821">
        <v>5</v>
      </c>
      <c r="E2821">
        <v>36935.620000000003</v>
      </c>
      <c r="F2821">
        <v>36670</v>
      </c>
      <c r="G2821" t="s">
        <v>5</v>
      </c>
      <c r="H2821" s="5" t="s">
        <v>16</v>
      </c>
      <c r="I2821">
        <v>73606</v>
      </c>
      <c r="J2821" t="s">
        <v>3</v>
      </c>
      <c r="K2821" s="5" t="s">
        <v>4</v>
      </c>
      <c r="L2821">
        <v>36670.57</v>
      </c>
      <c r="M2821" t="str">
        <f>$G2821&amp;""</f>
        <v>e</v>
      </c>
      <c r="N2821" t="str">
        <f>$H2821&amp;""</f>
        <v>11/2</v>
      </c>
      <c r="O2821">
        <v>73606.17</v>
      </c>
      <c r="P2821" t="str">
        <f>$J2821&amp;""</f>
        <v>o</v>
      </c>
      <c r="Q2821" t="str">
        <f>$K2821&amp;""</f>
        <v>9/2</v>
      </c>
      <c r="R2821">
        <v>27</v>
      </c>
      <c r="AA2821" s="10">
        <f t="shared" si="4356"/>
        <v>2706.6109999999999</v>
      </c>
      <c r="AB2821" s="3" cm="1">
        <f t="array" ref="AB2821">100000000/Lvac(AA2821)</f>
        <v>36935.619980902789</v>
      </c>
      <c r="AC2821" s="28">
        <f t="shared" si="4357"/>
        <v>3.6946572669659587E-7</v>
      </c>
      <c r="AD2821" s="28">
        <f t="shared" si="4358"/>
        <v>2.7074136037706705E-7</v>
      </c>
      <c r="AE2821" s="21">
        <f t="shared" si="4359"/>
        <v>36935.61999332792</v>
      </c>
      <c r="AF2821" s="10" cm="1">
        <f t="array" ref="AF2821">Lair(100000000/AE2821)</f>
        <v>2706.6109990894465</v>
      </c>
      <c r="AG2821" s="10">
        <f t="shared" si="4360"/>
        <v>1.1823222838616778E-2</v>
      </c>
      <c r="AH2821" s="10" t="b">
        <f t="shared" si="4355"/>
        <v>1</v>
      </c>
      <c r="AI2821" s="10">
        <f>$AF2821</f>
        <v>2706.6109990894465</v>
      </c>
      <c r="AJ2821">
        <v>3.0000000000000001E-3</v>
      </c>
      <c r="AK2821" s="3" cm="1">
        <f t="array" ref="AK2821">100000000/Lvac($AA2821)</f>
        <v>36935.619980902789</v>
      </c>
      <c r="AL2821" s="21">
        <f t="shared" si="4264"/>
        <v>4.0939337045473409E-2</v>
      </c>
      <c r="AM2821" s="10" cm="1">
        <f t="array" ref="AM2821">Lvac($AI2821)-$BA2821</f>
        <v>-1.4655294075964775E-3</v>
      </c>
      <c r="AN2821" s="10">
        <f>$AK2821-($AX2821-$AW2821)</f>
        <v>1.9980902790848631E-2</v>
      </c>
      <c r="AO2821" s="3">
        <f>AM2821/AJ2821</f>
        <v>-0.48850980253215914</v>
      </c>
      <c r="AP2821" s="3">
        <v>-0.4882062115333004</v>
      </c>
      <c r="AS2821" s="3">
        <f t="shared" si="4361"/>
        <v>-1.9097213225904852E-5</v>
      </c>
      <c r="AT2821" s="3" cm="1">
        <f t="array" ref="AT2821">AS2821-(100000000/LvacE($A2821)-$E2821)</f>
        <v>-3.0125622288323939E-5</v>
      </c>
      <c r="AU2821" t="s">
        <v>4767</v>
      </c>
      <c r="AV2821" t="s">
        <v>4931</v>
      </c>
      <c r="AW2821" s="3">
        <v>36670.57</v>
      </c>
      <c r="AX2821" s="3">
        <v>73606.17</v>
      </c>
      <c r="AY2821" s="3"/>
      <c r="AZ2821" s="10" cm="1">
        <f t="array" ref="AZ2821">Lair(100000000/($AX2821-$AW2821))</f>
        <v>2706.6124642654249</v>
      </c>
      <c r="BA2821" s="10">
        <f>100000000/($AX2821-$AW2821)</f>
        <v>2707.4150683893049</v>
      </c>
      <c r="BB2821" s="12">
        <v>46600000</v>
      </c>
      <c r="BC2821" s="3">
        <v>0.184</v>
      </c>
      <c r="BD2821" s="12" cm="1">
        <f t="array" ref="BD2821">SfromgA($BB2821,$BA2821,"")</f>
        <v>0.45644011033330306</v>
      </c>
      <c r="BE2821" s="29">
        <f>(10^MAX(0.05, -0.312925054856973*((LN($BD2821))^(1/3)) + 0.454808404431693)-1)*100</f>
        <v>453.84614548870809</v>
      </c>
      <c r="BG2821" s="3"/>
      <c r="BH2821" s="3"/>
      <c r="BI2821" s="12">
        <f>IF($BB2821="",$BF2821,$BB2821)</f>
        <v>46600000</v>
      </c>
      <c r="BJ2821" s="29">
        <f>IF($BB2821="",$BH2821,$BE2821)</f>
        <v>453.84614548870809</v>
      </c>
      <c r="BK2821" s="3">
        <f>LN(BN2821*100000000/($AX2821-$AW2821)/$BI2821)</f>
        <v>-8.0339507394674285</v>
      </c>
      <c r="BL2821" s="13">
        <f>EXP(BK$4341*$AX2821+BK$4342)*$BI2821/(100000000/($AX2821-$AW2821))</f>
        <v>7.2046127597426803</v>
      </c>
      <c r="BM2821" s="3">
        <f t="shared" ref="BM2821" si="4364">LN(BL2821/$C2821)</f>
        <v>0.36528356952758506</v>
      </c>
      <c r="BN2821" s="13" cm="1">
        <f t="array" ref="BN2821">$C2821*EXP(poly_from_str(100000000/$E2821,BN$4343))</f>
        <v>5.5812387516638973</v>
      </c>
      <c r="BO2821" s="3">
        <f>LN($C2821)</f>
        <v>1.6094379124341003</v>
      </c>
      <c r="BP2821" s="13">
        <f>LN(BL2821/BN2821)</f>
        <v>0.25531073170041307</v>
      </c>
      <c r="BQ2821" s="13"/>
      <c r="BS2821" s="13"/>
      <c r="BT2821" s="13"/>
      <c r="BU2821" s="13"/>
      <c r="BV2821" s="13"/>
      <c r="BW2821" s="13"/>
      <c r="BX2821" s="13"/>
      <c r="BY2821">
        <v>5526</v>
      </c>
      <c r="BZ2821" s="13"/>
    </row>
    <row r="2822" spans="1:78" hidden="1" x14ac:dyDescent="0.25">
      <c r="A2822">
        <v>2705.7820000000002</v>
      </c>
      <c r="B2822" s="2" t="str">
        <f t="shared" si="4354"/>
        <v/>
      </c>
      <c r="C2822">
        <v>0</v>
      </c>
      <c r="E2822">
        <v>36946.94</v>
      </c>
      <c r="R2822">
        <v>27</v>
      </c>
      <c r="S2822" t="s">
        <v>22</v>
      </c>
      <c r="AA2822" s="10">
        <f t="shared" si="4356"/>
        <v>2705.7820000000002</v>
      </c>
      <c r="AB2822" s="3" cm="1">
        <f t="array" ref="AB2822">100000000/Lvac(AA2822)</f>
        <v>36946.935724294213</v>
      </c>
      <c r="AC2822" s="28">
        <f t="shared" si="4357"/>
        <v>3.695789239487882E-7</v>
      </c>
      <c r="AD2822" s="28">
        <f t="shared" si="4358"/>
        <v>2.7065844038114823E-7</v>
      </c>
      <c r="AE2822" s="21">
        <f t="shared" si="4359"/>
        <v>36946.938507366373</v>
      </c>
      <c r="AF2822" s="10" cm="1">
        <f t="array" ref="AF2822">Lair(100000000/AE2822)</f>
        <v>2705.7817961724668</v>
      </c>
      <c r="AG2822" s="10">
        <f t="shared" si="4360"/>
        <v>1.1827404374094849E-2</v>
      </c>
      <c r="AH2822" s="10" t="b">
        <f t="shared" si="4355"/>
        <v>1</v>
      </c>
      <c r="AI2822" s="10">
        <f t="shared" si="4363"/>
        <v>2705.7820000000002</v>
      </c>
      <c r="AJ2822">
        <v>3.0000000000000001E-3</v>
      </c>
      <c r="AK2822" s="3" cm="1">
        <f t="array" ref="AK2822">100000000/Lvac($AA2822)</f>
        <v>36946.935724294213</v>
      </c>
      <c r="AL2822" s="21">
        <f t="shared" si="4264"/>
        <v>4.0964426244569092E-2</v>
      </c>
      <c r="AM2822" s="21"/>
      <c r="AN2822" s="21"/>
      <c r="AO2822" s="21"/>
      <c r="AP2822" s="21"/>
      <c r="AS2822" s="3">
        <f t="shared" si="4361"/>
        <v>-4.2757057890412398E-3</v>
      </c>
      <c r="AT2822" s="3" cm="1">
        <f t="array" ref="AT2822">AS2822-(100000000/LvacE($A2822)-$E2822)</f>
        <v>-3.0004390282556415E-5</v>
      </c>
      <c r="BB2822"/>
      <c r="BC2822"/>
      <c r="BD2822"/>
      <c r="BE2822"/>
      <c r="BF2822"/>
      <c r="BG2822"/>
      <c r="BH2822"/>
      <c r="BI2822"/>
      <c r="BJ2822"/>
      <c r="BN2822" s="13" cm="1">
        <f t="array" ref="BN2822">$C2822*EXP(poly_from_str(100000000/$E2822,BN$4343))</f>
        <v>0</v>
      </c>
      <c r="BO2822" s="13"/>
      <c r="BY2822" t="e">
        <v>#N/A</v>
      </c>
    </row>
    <row r="2823" spans="1:78" hidden="1" x14ac:dyDescent="0.25">
      <c r="A2823">
        <v>2705.7429999999999</v>
      </c>
      <c r="B2823" s="2" t="str">
        <f t="shared" si="4354"/>
        <v/>
      </c>
      <c r="C2823">
        <v>2</v>
      </c>
      <c r="D2823" t="s">
        <v>170</v>
      </c>
      <c r="E2823">
        <v>36947.47</v>
      </c>
      <c r="R2823">
        <v>27</v>
      </c>
      <c r="S2823" t="s">
        <v>22</v>
      </c>
      <c r="AA2823" s="10">
        <f t="shared" si="4356"/>
        <v>2705.7429999999999</v>
      </c>
      <c r="AB2823" s="3" cm="1">
        <f t="array" ref="AB2823">100000000/Lvac(AA2823)</f>
        <v>36947.468240037291</v>
      </c>
      <c r="AC2823" s="28">
        <f t="shared" si="4357"/>
        <v>3.6958425098022985E-7</v>
      </c>
      <c r="AD2823" s="28">
        <f t="shared" si="4358"/>
        <v>2.7065453944050558E-7</v>
      </c>
      <c r="AE2823" s="21">
        <f t="shared" si="4359"/>
        <v>36947.469385626355</v>
      </c>
      <c r="AF2823" s="10" cm="1">
        <f t="array" ref="AF2823">Lair(100000000/AE2823)</f>
        <v>2705.7429161013947</v>
      </c>
      <c r="AG2823" s="10">
        <f t="shared" si="4360"/>
        <v>1.1827601187555006E-2</v>
      </c>
      <c r="AH2823" s="10" t="b">
        <f t="shared" si="4355"/>
        <v>1</v>
      </c>
      <c r="AI2823" s="10">
        <f>100000000/AK2823</f>
        <v>2706.5820218405847</v>
      </c>
      <c r="AJ2823" s="10">
        <f>AL2823/AK2823*AI2823</f>
        <v>3.6627931204753335E-2</v>
      </c>
      <c r="AK2823" s="16" cm="1">
        <f t="array" ref="AK2823">100000000/Lvac($AA2823)-0.5</f>
        <v>36946.968240037291</v>
      </c>
      <c r="AL2823" s="22">
        <v>0.5</v>
      </c>
      <c r="AM2823" s="22"/>
      <c r="AN2823" s="22"/>
      <c r="AO2823" s="22"/>
      <c r="AP2823" s="22"/>
      <c r="AS2823" s="3">
        <f t="shared" si="4361"/>
        <v>-1.7599627099116333E-3</v>
      </c>
      <c r="AT2823" s="3" cm="1">
        <f t="array" ref="AT2823">AS2823-(100000000/LvacE($A2823)-$E2823)</f>
        <v>-2.9998671379871666E-5</v>
      </c>
      <c r="BB2823"/>
      <c r="BC2823"/>
      <c r="BD2823"/>
      <c r="BE2823"/>
      <c r="BF2823"/>
      <c r="BG2823"/>
      <c r="BH2823"/>
      <c r="BI2823"/>
      <c r="BJ2823"/>
      <c r="BN2823" s="13" cm="1">
        <f t="array" ref="BN2823">$C2823*EXP(poly_from_str(100000000/$E2823,BN$4343))</f>
        <v>2.2559992013095851</v>
      </c>
      <c r="BO2823" s="13"/>
      <c r="BY2823">
        <v>2235</v>
      </c>
    </row>
    <row r="2824" spans="1:78" hidden="1" x14ac:dyDescent="0.25">
      <c r="A2824">
        <v>2705.6579999999999</v>
      </c>
      <c r="B2824" s="2" t="str">
        <f t="shared" si="4354"/>
        <v/>
      </c>
      <c r="C2824">
        <v>4</v>
      </c>
      <c r="E2824">
        <v>36948.629999999997</v>
      </c>
      <c r="F2824">
        <v>27452</v>
      </c>
      <c r="G2824" t="s">
        <v>5</v>
      </c>
      <c r="H2824" s="5" t="s">
        <v>18</v>
      </c>
      <c r="I2824">
        <v>64401</v>
      </c>
      <c r="J2824" t="s">
        <v>3</v>
      </c>
      <c r="K2824" s="5" t="s">
        <v>18</v>
      </c>
      <c r="L2824">
        <v>27452.45</v>
      </c>
      <c r="M2824" t="str">
        <f t="shared" ref="M2824:M2826" si="4365">$G2824&amp;""</f>
        <v>e</v>
      </c>
      <c r="N2824" t="str">
        <f t="shared" ref="N2824:N2826" si="4366">$H2824&amp;""</f>
        <v>5/2</v>
      </c>
      <c r="O2824">
        <v>64401.03</v>
      </c>
      <c r="P2824" t="str">
        <f t="shared" ref="P2824:P2826" si="4367">$J2824&amp;""</f>
        <v>o</v>
      </c>
      <c r="Q2824" t="str">
        <f t="shared" ref="Q2824:Q2826" si="4368">$K2824&amp;""</f>
        <v>5/2</v>
      </c>
      <c r="R2824">
        <v>27</v>
      </c>
      <c r="AA2824" s="10">
        <f t="shared" si="4356"/>
        <v>2705.6579999999999</v>
      </c>
      <c r="AB2824" s="3" cm="1">
        <f t="array" ref="AB2824">100000000/Lvac(AA2824)</f>
        <v>36948.628904457459</v>
      </c>
      <c r="AC2824" s="28">
        <f t="shared" si="4357"/>
        <v>3.6959586170905562E-7</v>
      </c>
      <c r="AD2824" s="28">
        <f t="shared" si="4358"/>
        <v>2.7064603739040519E-7</v>
      </c>
      <c r="AE2824" s="21">
        <f t="shared" si="4359"/>
        <v>36948.629617595638</v>
      </c>
      <c r="AF2824" s="10" cm="1">
        <f t="array" ref="AF2824">Lair(100000000/AE2824)</f>
        <v>2705.65794777574</v>
      </c>
      <c r="AG2824" s="10">
        <f t="shared" si="4360"/>
        <v>1.1828030169455536E-2</v>
      </c>
      <c r="AH2824" s="10" t="b">
        <f t="shared" si="4355"/>
        <v>1</v>
      </c>
      <c r="AI2824" s="10">
        <f t="shared" ref="AI2824:AI2826" si="4369">$AF2824</f>
        <v>2705.65794777574</v>
      </c>
      <c r="AJ2824">
        <v>3.0000000000000001E-3</v>
      </c>
      <c r="AK2824" s="3" cm="1">
        <f t="array" ref="AK2824">100000000/Lvac($AA2824)</f>
        <v>36948.628904457459</v>
      </c>
      <c r="AL2824" s="21">
        <f t="shared" ref="AL2824:AL2837" si="4370">AJ2824/AI2824*AK2824</f>
        <v>4.0968181807495757E-2</v>
      </c>
      <c r="AM2824" s="10" cm="1">
        <f t="array" ref="AM2824">Lvac($AI2824)-$BA2824</f>
        <v>-3.634457774751354E-3</v>
      </c>
      <c r="AN2824" s="10">
        <f t="shared" ref="AN2824:AN2826" si="4371">$AK2824-($AX2824-$AW2824)</f>
        <v>4.8904457456956152E-2</v>
      </c>
      <c r="AO2824" s="3">
        <f t="shared" ref="AO2824:AO2826" si="4372">AM2824/AJ2824</f>
        <v>-1.2114859249171179</v>
      </c>
      <c r="AP2824" s="3">
        <v>-1.1940736397567282</v>
      </c>
      <c r="AS2824" s="3">
        <f t="shared" si="4361"/>
        <v>-1.0955425386782736E-3</v>
      </c>
      <c r="AT2824" s="3" cm="1">
        <f t="array" ref="AT2824">AS2824-(100000000/LvacE($A2824)-$E2824)</f>
        <v>-2.9986214940436184E-5</v>
      </c>
      <c r="AU2824" t="s">
        <v>4778</v>
      </c>
      <c r="AV2824" t="s">
        <v>4832</v>
      </c>
      <c r="AW2824" s="3">
        <v>27452.45</v>
      </c>
      <c r="AX2824" s="3">
        <v>64401.03</v>
      </c>
      <c r="AY2824" s="3"/>
      <c r="AZ2824" s="10" cm="1">
        <f t="array" ref="AZ2824">Lair(100000000/($AX2824-$AW2824))</f>
        <v>2705.6615813571429</v>
      </c>
      <c r="BA2824" s="10">
        <f t="shared" ref="BA2824:BA2826" si="4373">100000000/($AX2824-$AW2824)</f>
        <v>2706.4639561249714</v>
      </c>
      <c r="BB2824" s="12">
        <v>6310000</v>
      </c>
      <c r="BC2824" s="3">
        <v>2.3E-2</v>
      </c>
      <c r="BD2824" s="12" cm="1">
        <f t="array" ref="BD2824">SfromgA($BB2824,$BA2824,"")</f>
        <v>6.1740403312639594E-2</v>
      </c>
      <c r="BE2824" s="29">
        <f t="shared" ref="BE2824:BE2826" si="4374">(10^MAX(0.05, -0.312925054856973*((LN($BD2824))^(1/3)) + 0.454808404431693)-1)*100</f>
        <v>685.35317861850103</v>
      </c>
      <c r="BG2824" s="3"/>
      <c r="BH2824" s="3"/>
      <c r="BI2824" s="12">
        <f t="shared" ref="BI2824:BI2826" si="4375">IF($BB2824="",$BF2824,$BB2824)</f>
        <v>6310000</v>
      </c>
      <c r="BJ2824" s="29">
        <f t="shared" ref="BJ2824:BJ2826" si="4376">IF($BB2824="",$BH2824,$BE2824)</f>
        <v>685.35317861850103</v>
      </c>
      <c r="BK2824" s="3">
        <f t="shared" ref="BK2824:BK2826" si="4377">LN(BN2824*100000000/($AX2824-$AW2824)/$BI2824)</f>
        <v>-6.2464865433561627</v>
      </c>
      <c r="BL2824" s="13">
        <f>EXP(BK$4341*$AX2824+BK$4342)*$BI2824/(100000000/($AX2824-$AW2824))</f>
        <v>1.964064270274436</v>
      </c>
      <c r="BM2824" s="3">
        <f t="shared" ref="BM2824:BM2826" si="4378">LN(BL2824/$C2824)</f>
        <v>-0.71127842755072079</v>
      </c>
      <c r="BN2824" s="13" cm="1">
        <f t="array" ref="BN2824">$C2824*EXP(poly_from_str(100000000/$E2824,BN$4343))</f>
        <v>4.5166087808862132</v>
      </c>
      <c r="BO2824" s="3">
        <f t="shared" ref="BO2824:BO2826" si="4379">LN($C2824)</f>
        <v>1.3862943611198906</v>
      </c>
      <c r="BP2824" s="13">
        <f t="shared" ref="BP2824:BP2826" si="4380">LN(BL2824/BN2824)</f>
        <v>-0.83274550896635136</v>
      </c>
      <c r="BQ2824" s="13"/>
      <c r="BR2824" s="12">
        <v>12630000</v>
      </c>
      <c r="BS2824" s="3">
        <f>LN(BV2824*100000000/($AX2824-$AW2824)/$BR2824)</f>
        <v>-7.2966387154978998</v>
      </c>
      <c r="BT2824" s="13">
        <f>EXP(BS$4338*$AX2824+BS$4336)*$BR2824/(100000000/($AX2824-$AW2824))</f>
        <v>4.7855649260419746</v>
      </c>
      <c r="BU2824" s="3">
        <f>LN(BT2824/$BN2824)</f>
        <v>5.7842637269393503E-2</v>
      </c>
      <c r="BV2824" s="3" cm="1">
        <f t="array" ref="BV2824">$BN2824*EXP(poly_from_str(100000000/$E2824,BV$4341))</f>
        <v>3.1630872553405185</v>
      </c>
      <c r="BW2824" s="12" t="s">
        <v>14</v>
      </c>
      <c r="BX2824" s="3">
        <f>LN(BT2824/BV2824)</f>
        <v>0.41405554960185309</v>
      </c>
      <c r="BY2824">
        <v>4474</v>
      </c>
      <c r="BZ2824" s="13"/>
    </row>
    <row r="2825" spans="1:78" hidden="1" x14ac:dyDescent="0.25">
      <c r="A2825">
        <v>2705.2620000000002</v>
      </c>
      <c r="B2825" s="2" t="str">
        <f t="shared" si="4354"/>
        <v/>
      </c>
      <c r="C2825">
        <v>6</v>
      </c>
      <c r="D2825" t="s">
        <v>143</v>
      </c>
      <c r="E2825">
        <v>36954.04</v>
      </c>
      <c r="F2825">
        <v>35024</v>
      </c>
      <c r="G2825" t="s">
        <v>5</v>
      </c>
      <c r="H2825" s="5" t="s">
        <v>8</v>
      </c>
      <c r="I2825">
        <v>71978</v>
      </c>
      <c r="J2825" t="s">
        <v>3</v>
      </c>
      <c r="K2825" s="5" t="s">
        <v>8</v>
      </c>
      <c r="L2825">
        <v>35024.49</v>
      </c>
      <c r="M2825" t="str">
        <f t="shared" si="4365"/>
        <v>e</v>
      </c>
      <c r="N2825" t="str">
        <f t="shared" si="4366"/>
        <v>7/2</v>
      </c>
      <c r="O2825">
        <v>71978.52</v>
      </c>
      <c r="P2825" t="str">
        <f t="shared" si="4367"/>
        <v>o</v>
      </c>
      <c r="Q2825" t="str">
        <f t="shared" si="4368"/>
        <v>7/2</v>
      </c>
      <c r="R2825">
        <v>27</v>
      </c>
      <c r="AA2825" s="10">
        <f t="shared" si="4356"/>
        <v>2705.2620000000002</v>
      </c>
      <c r="AB2825" s="3" cm="1">
        <f t="array" ref="AB2825">100000000/Lvac(AA2825)</f>
        <v>36954.037196502228</v>
      </c>
      <c r="AC2825" s="28">
        <f t="shared" si="4357"/>
        <v>3.6964996366340854E-7</v>
      </c>
      <c r="AD2825" s="28">
        <f t="shared" si="4358"/>
        <v>2.7060642783967649E-7</v>
      </c>
      <c r="AE2825" s="21">
        <f t="shared" si="4359"/>
        <v>36954.039021798613</v>
      </c>
      <c r="AF2825" s="10" cm="1">
        <f t="array" ref="AF2825">Lair(100000000/AE2825)</f>
        <v>2705.2618663697253</v>
      </c>
      <c r="AG2825" s="10">
        <f t="shared" si="4360"/>
        <v>1.1830029253451647E-2</v>
      </c>
      <c r="AH2825" s="10" t="b">
        <f t="shared" si="4355"/>
        <v>1</v>
      </c>
      <c r="AI2825" s="10">
        <f t="shared" si="4369"/>
        <v>2705.2618663697253</v>
      </c>
      <c r="AJ2825">
        <v>7.0000000000000001E-3</v>
      </c>
      <c r="AK2825" s="3" cm="1">
        <f t="array" ref="AK2825">100000000/Lvac($AA2825)</f>
        <v>36954.037196502228</v>
      </c>
      <c r="AL2825" s="21">
        <f t="shared" si="4370"/>
        <v>9.5620414271629831E-2</v>
      </c>
      <c r="AM2825" s="10" cm="1">
        <f t="array" ref="AM2825">Lvac($AI2825)-$BA2825</f>
        <v>-6.6064691009160015E-4</v>
      </c>
      <c r="AN2825" s="10">
        <f t="shared" si="4371"/>
        <v>7.1965022216318175E-3</v>
      </c>
      <c r="AO2825" s="3">
        <f t="shared" si="4372"/>
        <v>-9.4378130013085731E-2</v>
      </c>
      <c r="AP2825" s="3">
        <v>-7.5283486759352466E-2</v>
      </c>
      <c r="AS2825" s="3">
        <f t="shared" si="4361"/>
        <v>-2.803497773129493E-3</v>
      </c>
      <c r="AT2825" s="3" cm="1">
        <f t="array" ref="AT2825">AS2825-(100000000/LvacE($A2825)-$E2825)</f>
        <v>-2.9928130970802158E-5</v>
      </c>
      <c r="AU2825" t="s">
        <v>4765</v>
      </c>
      <c r="AV2825" t="s">
        <v>4711</v>
      </c>
      <c r="AW2825" s="3">
        <v>35024.49</v>
      </c>
      <c r="AX2825" s="3">
        <v>71978.52</v>
      </c>
      <c r="AY2825" s="3"/>
      <c r="AZ2825" s="10" cm="1">
        <f t="array" ref="AZ2825">Lair(100000000/($AX2825-$AW2825))</f>
        <v>2705.2625268573438</v>
      </c>
      <c r="BA2825" s="10">
        <f t="shared" si="4373"/>
        <v>2706.0648053811719</v>
      </c>
      <c r="BB2825" s="12">
        <v>20900000</v>
      </c>
      <c r="BC2825" s="3">
        <v>2.9000000000000001E-2</v>
      </c>
      <c r="BD2825" s="12" cm="1">
        <f t="array" ref="BD2825">SfromgA($BB2825,$BA2825,"")</f>
        <v>0.20440627545284129</v>
      </c>
      <c r="BE2825" s="29">
        <f t="shared" si="4374"/>
        <v>560.48555148471507</v>
      </c>
      <c r="BG2825" s="3"/>
      <c r="BH2825" s="3"/>
      <c r="BI2825" s="12">
        <f t="shared" si="4375"/>
        <v>20900000</v>
      </c>
      <c r="BJ2825" s="29">
        <f t="shared" si="4376"/>
        <v>560.48555148471507</v>
      </c>
      <c r="BK2825" s="3">
        <f t="shared" si="4377"/>
        <v>-7.0340285651114955</v>
      </c>
      <c r="BL2825" s="13">
        <f>EXP(BK$4341*$AX2825+BK$4342)*$BI2825/(100000000/($AX2825-$AW2825))</f>
        <v>3.6584444731064192</v>
      </c>
      <c r="BM2825" s="3">
        <f t="shared" si="4378"/>
        <v>-0.49472141950397402</v>
      </c>
      <c r="BN2825" s="13" cm="1">
        <f t="array" ref="BN2825">$C2825*EXP(poly_from_str(100000000/$E2825,BN$4343))</f>
        <v>6.8071967260972617</v>
      </c>
      <c r="BO2825" s="3">
        <f t="shared" si="4379"/>
        <v>1.791759469228055</v>
      </c>
      <c r="BP2825" s="13">
        <f t="shared" si="4380"/>
        <v>-0.62094234488196687</v>
      </c>
      <c r="BQ2825" s="13"/>
      <c r="BS2825" s="13"/>
      <c r="BT2825" s="13"/>
      <c r="BU2825" s="13"/>
      <c r="BV2825" s="13"/>
      <c r="BW2825" s="13"/>
      <c r="BX2825" s="13"/>
      <c r="BY2825">
        <v>6744</v>
      </c>
      <c r="BZ2825" s="13"/>
    </row>
    <row r="2826" spans="1:78" hidden="1" x14ac:dyDescent="0.25">
      <c r="A2826">
        <v>2704.4029999999998</v>
      </c>
      <c r="B2826" s="2" t="str">
        <f t="shared" si="4354"/>
        <v/>
      </c>
      <c r="C2826">
        <v>1</v>
      </c>
      <c r="E2826">
        <v>36965.769999999997</v>
      </c>
      <c r="F2826">
        <v>36640</v>
      </c>
      <c r="G2826" t="s">
        <v>5</v>
      </c>
      <c r="H2826" s="5" t="s">
        <v>8</v>
      </c>
      <c r="I2826">
        <v>73606</v>
      </c>
      <c r="J2826" t="s">
        <v>3</v>
      </c>
      <c r="K2826" s="5" t="s">
        <v>4</v>
      </c>
      <c r="L2826">
        <v>36640.379999999997</v>
      </c>
      <c r="M2826" t="str">
        <f t="shared" si="4365"/>
        <v>e</v>
      </c>
      <c r="N2826" t="str">
        <f t="shared" si="4366"/>
        <v>7/2</v>
      </c>
      <c r="O2826">
        <v>73606.17</v>
      </c>
      <c r="P2826" t="str">
        <f t="shared" si="4367"/>
        <v>o</v>
      </c>
      <c r="Q2826" t="str">
        <f t="shared" si="4368"/>
        <v>9/2</v>
      </c>
      <c r="R2826">
        <v>27</v>
      </c>
      <c r="AA2826" s="10">
        <f t="shared" si="4356"/>
        <v>2704.4029999999998</v>
      </c>
      <c r="AB2826" s="3" cm="1">
        <f t="array" ref="AB2826">100000000/Lvac(AA2826)</f>
        <v>36965.774263502113</v>
      </c>
      <c r="AC2826" s="28">
        <f t="shared" si="4357"/>
        <v>3.6976737564630717E-7</v>
      </c>
      <c r="AD2826" s="28">
        <f t="shared" si="4358"/>
        <v>2.7052050712416503E-7</v>
      </c>
      <c r="AE2826" s="21">
        <f t="shared" si="4359"/>
        <v>36965.77148639856</v>
      </c>
      <c r="AF2826" s="10" cm="1">
        <f t="array" ref="AF2826">Lair(100000000/AE2826)</f>
        <v>2704.4032031831912</v>
      </c>
      <c r="AG2826" s="10">
        <f t="shared" si="4360"/>
        <v>1.183436866907449E-2</v>
      </c>
      <c r="AH2826" s="10" t="b">
        <f t="shared" si="4355"/>
        <v>1</v>
      </c>
      <c r="AI2826" s="10">
        <f t="shared" si="4369"/>
        <v>2704.4032031831912</v>
      </c>
      <c r="AJ2826">
        <v>3.0000000000000001E-3</v>
      </c>
      <c r="AK2826" s="3" cm="1">
        <f t="array" ref="AK2826">100000000/Lvac($AA2826)</f>
        <v>36965.774263502113</v>
      </c>
      <c r="AL2826" s="21">
        <f t="shared" si="4370"/>
        <v>4.1006208933629322E-2</v>
      </c>
      <c r="AM2826" s="10" cm="1">
        <f t="array" ref="AM2826">Lvac($AI2826)-$BA2826</f>
        <v>1.3548497749980015E-3</v>
      </c>
      <c r="AN2826" s="10">
        <f t="shared" si="4371"/>
        <v>-1.5736497887701262E-2</v>
      </c>
      <c r="AO2826" s="3">
        <f t="shared" si="4372"/>
        <v>0.45161659166600049</v>
      </c>
      <c r="AP2826" s="3">
        <v>0.3838725291037311</v>
      </c>
      <c r="AS2826" s="3">
        <f t="shared" si="4361"/>
        <v>4.2635021163732745E-3</v>
      </c>
      <c r="AT2826" s="3" cm="1">
        <f t="array" ref="AT2826">AS2826-(100000000/LvacE($A2826)-$E2826)</f>
        <v>-2.980181307066232E-5</v>
      </c>
      <c r="AU2826" t="s">
        <v>4800</v>
      </c>
      <c r="AV2826" t="s">
        <v>4931</v>
      </c>
      <c r="AW2826" s="3">
        <v>36640.379999999997</v>
      </c>
      <c r="AX2826" s="3">
        <v>73606.17</v>
      </c>
      <c r="AY2826" s="3"/>
      <c r="AZ2826" s="10" cm="1">
        <f t="array" ref="AZ2826">Lair(100000000/($AX2826-$AW2826))</f>
        <v>2704.4018486600512</v>
      </c>
      <c r="BA2826" s="10">
        <f t="shared" si="4373"/>
        <v>2705.203919624063</v>
      </c>
      <c r="BB2826" s="12">
        <v>7050000</v>
      </c>
      <c r="BC2826" s="3">
        <v>4.2999999999999997E-2</v>
      </c>
      <c r="BD2826" s="12" cm="1">
        <f t="array" ref="BD2826">SfromgA($BB2826,$BA2826,"")</f>
        <v>6.8884657108696207E-2</v>
      </c>
      <c r="BE2826" s="29">
        <f t="shared" si="4374"/>
        <v>674.84994021396267</v>
      </c>
      <c r="BG2826" s="3"/>
      <c r="BH2826" s="3"/>
      <c r="BI2826" s="12">
        <f t="shared" si="4375"/>
        <v>7050000</v>
      </c>
      <c r="BJ2826" s="29">
        <f t="shared" si="4376"/>
        <v>674.84994021396267</v>
      </c>
      <c r="BK2826" s="3">
        <f t="shared" si="4377"/>
        <v>-7.7291292937745473</v>
      </c>
      <c r="BL2826" s="13">
        <f>EXP(BK$4341*$AX2826+BK$4342)*$BI2826/(100000000/($AX2826-$AW2826))</f>
        <v>1.0908591452269862</v>
      </c>
      <c r="BM2826" s="3">
        <f t="shared" si="4378"/>
        <v>8.6965592399602137E-2</v>
      </c>
      <c r="BN2826" s="13" cm="1">
        <f t="array" ref="BN2826">$C2826*EXP(poly_from_str(100000000/$E2826,BN$4343))</f>
        <v>1.1462277191838481</v>
      </c>
      <c r="BO2826" s="3">
        <f t="shared" si="4379"/>
        <v>0</v>
      </c>
      <c r="BP2826" s="13">
        <f t="shared" si="4380"/>
        <v>-4.9510713992466981E-2</v>
      </c>
      <c r="BQ2826" s="13"/>
      <c r="BS2826" s="13"/>
      <c r="BT2826" s="13"/>
      <c r="BU2826" s="13"/>
      <c r="BV2826" s="13"/>
      <c r="BW2826" s="13"/>
      <c r="BX2826" s="13"/>
      <c r="BY2826">
        <v>1136</v>
      </c>
      <c r="BZ2826" s="13"/>
    </row>
    <row r="2827" spans="1:78" hidden="1" x14ac:dyDescent="0.25">
      <c r="A2827">
        <v>2704.299</v>
      </c>
      <c r="B2827" s="2" t="str">
        <f t="shared" si="4354"/>
        <v/>
      </c>
      <c r="C2827">
        <v>5</v>
      </c>
      <c r="E2827">
        <v>36967.199999999997</v>
      </c>
      <c r="R2827">
        <v>27</v>
      </c>
      <c r="S2827" t="s">
        <v>22</v>
      </c>
      <c r="AA2827" s="10">
        <f t="shared" si="4356"/>
        <v>2704.299</v>
      </c>
      <c r="AB2827" s="3" cm="1">
        <f t="array" ref="AB2827">100000000/Lvac(AA2827)</f>
        <v>36967.195788063844</v>
      </c>
      <c r="AC2827" s="28">
        <f t="shared" si="4357"/>
        <v>3.6978159589601594E-7</v>
      </c>
      <c r="AD2827" s="28">
        <f t="shared" si="4358"/>
        <v>2.7051010461628933E-7</v>
      </c>
      <c r="AE2827" s="21">
        <f t="shared" si="4359"/>
        <v>36967.198531726164</v>
      </c>
      <c r="AF2827" s="10" cm="1">
        <f t="array" ref="AF2827">Lair(100000000/AE2827)</f>
        <v>2704.2987992789604</v>
      </c>
      <c r="AG2827" s="10">
        <f t="shared" si="4360"/>
        <v>1.1834894327155364E-2</v>
      </c>
      <c r="AH2827" s="10" t="b">
        <f t="shared" si="4355"/>
        <v>1</v>
      </c>
      <c r="AI2827" s="10">
        <f t="shared" si="4363"/>
        <v>2704.299</v>
      </c>
      <c r="AJ2827">
        <v>3.0000000000000001E-3</v>
      </c>
      <c r="AK2827" s="3" cm="1">
        <f t="array" ref="AK2827">100000000/Lvac($AA2827)</f>
        <v>36967.195788063844</v>
      </c>
      <c r="AL2827" s="21">
        <f t="shared" si="4370"/>
        <v>4.1009365962932184E-2</v>
      </c>
      <c r="AM2827" s="21"/>
      <c r="AN2827" s="21"/>
      <c r="AO2827" s="21"/>
      <c r="AP2827" s="21"/>
      <c r="AS2827" s="3">
        <f t="shared" si="4361"/>
        <v>-4.2119361532968469E-3</v>
      </c>
      <c r="AT2827" s="3" cm="1">
        <f t="array" ref="AT2827">AS2827-(100000000/LvacE($A2827)-$E2827)</f>
        <v>-2.9786475352011621E-5</v>
      </c>
      <c r="BB2827"/>
      <c r="BC2827"/>
      <c r="BD2827"/>
      <c r="BE2827"/>
      <c r="BF2827"/>
      <c r="BG2827"/>
      <c r="BH2827"/>
      <c r="BI2827"/>
      <c r="BJ2827"/>
      <c r="BN2827" s="13" cm="1">
        <f t="array" ref="BN2827">$C2827*EXP(poly_from_str(100000000/$E2827,BN$4343))</f>
        <v>5.7382804943224821</v>
      </c>
      <c r="BO2827" s="13"/>
      <c r="BY2827">
        <v>5688</v>
      </c>
    </row>
    <row r="2828" spans="1:78" hidden="1" x14ac:dyDescent="0.25">
      <c r="A2828">
        <v>2703.9340000000002</v>
      </c>
      <c r="B2828" s="2" t="str">
        <f t="shared" si="4354"/>
        <v/>
      </c>
      <c r="C2828">
        <v>2</v>
      </c>
      <c r="D2828" t="s">
        <v>14</v>
      </c>
      <c r="E2828">
        <v>36972.19</v>
      </c>
      <c r="R2828">
        <v>27</v>
      </c>
      <c r="S2828" t="s">
        <v>22</v>
      </c>
      <c r="AA2828" s="10">
        <f t="shared" si="4356"/>
        <v>2703.9340000000002</v>
      </c>
      <c r="AB2828" s="3" cm="1">
        <f t="array" ref="AB2828">100000000/Lvac(AA2828)</f>
        <v>36972.185657794776</v>
      </c>
      <c r="AC2828" s="28">
        <f t="shared" si="4357"/>
        <v>3.6983151215969028E-7</v>
      </c>
      <c r="AD2828" s="28">
        <f t="shared" si="4358"/>
        <v>2.704735958149047E-7</v>
      </c>
      <c r="AE2828" s="21">
        <f t="shared" si="4359"/>
        <v>36972.188486846906</v>
      </c>
      <c r="AF2828" s="10" cm="1">
        <f t="array" ref="AF2828">Lair(100000000/AE2828)</f>
        <v>2703.9337930878664</v>
      </c>
      <c r="AG2828" s="10">
        <f t="shared" si="4360"/>
        <v>1.1836739664835528E-2</v>
      </c>
      <c r="AH2828" s="10" t="b">
        <f t="shared" si="4355"/>
        <v>1</v>
      </c>
      <c r="AI2828" s="10">
        <f t="shared" si="4363"/>
        <v>2703.9340000000002</v>
      </c>
      <c r="AJ2828">
        <v>7.0000000000000001E-3</v>
      </c>
      <c r="AK2828" s="3" cm="1">
        <f t="array" ref="AK2828">100000000/Lvac($AA2828)</f>
        <v>36972.185657794776</v>
      </c>
      <c r="AL2828" s="21">
        <f t="shared" si="4370"/>
        <v>9.5714355307697382E-2</v>
      </c>
      <c r="AM2828" s="21"/>
      <c r="AN2828" s="21"/>
      <c r="AO2828" s="21"/>
      <c r="AP2828" s="21"/>
      <c r="AS2828" s="3">
        <f t="shared" si="4361"/>
        <v>-4.3422052258392796E-3</v>
      </c>
      <c r="AT2828" s="3" cm="1">
        <f t="array" ref="AT2828">AS2828-(100000000/LvacE($A2828)-$E2828)</f>
        <v>-2.9732640541624278E-5</v>
      </c>
      <c r="BB2828"/>
      <c r="BC2828"/>
      <c r="BD2828"/>
      <c r="BE2828"/>
      <c r="BF2828"/>
      <c r="BG2828"/>
      <c r="BH2828"/>
      <c r="BI2828"/>
      <c r="BJ2828"/>
      <c r="BN2828" s="13" cm="1">
        <f t="array" ref="BN2828">$C2828*EXP(poly_from_str(100000000/$E2828,BN$4343))</f>
        <v>2.3052898253832117</v>
      </c>
      <c r="BO2828" s="13"/>
      <c r="BY2828" t="e">
        <v>#N/A</v>
      </c>
    </row>
    <row r="2829" spans="1:78" hidden="1" x14ac:dyDescent="0.25">
      <c r="A2829">
        <v>2703.5439999999999</v>
      </c>
      <c r="B2829" s="2" t="str">
        <f t="shared" si="4354"/>
        <v/>
      </c>
      <c r="C2829">
        <v>6</v>
      </c>
      <c r="E2829">
        <v>36977.519999999997</v>
      </c>
      <c r="F2829">
        <v>23442</v>
      </c>
      <c r="G2829" t="s">
        <v>5</v>
      </c>
      <c r="H2829" s="5" t="s">
        <v>16</v>
      </c>
      <c r="I2829">
        <v>60419</v>
      </c>
      <c r="J2829" t="s">
        <v>3</v>
      </c>
      <c r="K2829" s="5" t="s">
        <v>16</v>
      </c>
      <c r="L2829">
        <v>23442.25</v>
      </c>
      <c r="M2829" t="str">
        <f>$G2829&amp;""</f>
        <v>e</v>
      </c>
      <c r="N2829" t="str">
        <f>$H2829&amp;""</f>
        <v>11/2</v>
      </c>
      <c r="O2829">
        <v>60419.73</v>
      </c>
      <c r="P2829" t="str">
        <f>$J2829&amp;""</f>
        <v>o</v>
      </c>
      <c r="Q2829" t="str">
        <f>$K2829&amp;""</f>
        <v>11/2</v>
      </c>
      <c r="R2829">
        <v>27</v>
      </c>
      <c r="AA2829" s="10">
        <f t="shared" si="4356"/>
        <v>2703.5439999999999</v>
      </c>
      <c r="AB2829" s="3" cm="1">
        <f t="array" ref="AB2829">100000000/Lvac(AA2829)</f>
        <v>36977.518788203815</v>
      </c>
      <c r="AC2829" s="28">
        <f t="shared" si="4357"/>
        <v>3.6988486224008194E-7</v>
      </c>
      <c r="AD2829" s="28">
        <f t="shared" si="4358"/>
        <v>2.7043458641119255E-7</v>
      </c>
      <c r="AE2829" s="21">
        <f t="shared" si="4359"/>
        <v>36977.519577877174</v>
      </c>
      <c r="AF2829" s="10" cm="1">
        <f t="array" ref="AF2829">Lair(100000000/AE2829)</f>
        <v>2703.5439422612681</v>
      </c>
      <c r="AG2829" s="10">
        <f t="shared" si="4360"/>
        <v>1.1838712221477405E-2</v>
      </c>
      <c r="AH2829" s="10" t="b">
        <f t="shared" si="4355"/>
        <v>1</v>
      </c>
      <c r="AI2829" s="10">
        <f>$AF2829</f>
        <v>2703.5439422612681</v>
      </c>
      <c r="AJ2829">
        <v>3.0000000000000001E-3</v>
      </c>
      <c r="AK2829" s="3" cm="1">
        <f t="array" ref="AK2829">100000000/Lvac($AA2829)</f>
        <v>36977.518788203815</v>
      </c>
      <c r="AL2829" s="21">
        <f t="shared" si="4370"/>
        <v>4.1032274205177695E-2</v>
      </c>
      <c r="AM2829" s="10" cm="1">
        <f t="array" ref="AM2829">Lvac($AI2829)-$BA2829</f>
        <v>-2.8945256990482449E-3</v>
      </c>
      <c r="AN2829" s="10">
        <f>$AK2829-($AX2829-$AW2829)</f>
        <v>3.8788203812146094E-2</v>
      </c>
      <c r="AO2829" s="3">
        <f>AM2829/AJ2829</f>
        <v>-0.96484189968274825</v>
      </c>
      <c r="AP2829" s="3">
        <v>-0.9455910152003828</v>
      </c>
      <c r="AS2829" s="3">
        <f t="shared" si="4361"/>
        <v>-1.2117961814510636E-3</v>
      </c>
      <c r="AT2829" s="3" cm="1">
        <f t="array" ref="AT2829">AS2829-(100000000/LvacE($A2829)-$E2829)</f>
        <v>-2.9675044061150402E-5</v>
      </c>
      <c r="AU2829" t="s">
        <v>4777</v>
      </c>
      <c r="AV2829" t="s">
        <v>4844</v>
      </c>
      <c r="AW2829" s="3">
        <v>23442.25</v>
      </c>
      <c r="AX2829" s="3">
        <v>60419.73</v>
      </c>
      <c r="AY2829" s="3"/>
      <c r="AZ2829" s="10" cm="1">
        <f t="array" ref="AZ2829">Lair(100000000/($AX2829-$AW2829))</f>
        <v>2703.5468360892241</v>
      </c>
      <c r="BA2829" s="10">
        <f>100000000/($AX2829-$AW2829)</f>
        <v>2704.3487008849706</v>
      </c>
      <c r="BB2829" s="12">
        <v>19700000</v>
      </c>
      <c r="BC2829" s="3">
        <v>0.13600000000000001</v>
      </c>
      <c r="BD2829" s="12" cm="1">
        <f t="array" ref="BD2829">SfromgA($BB2829,$BA2829,"")</f>
        <v>0.1923037058562368</v>
      </c>
      <c r="BE2829" s="29">
        <f>(10^MAX(0.05, -0.312925054856973*((LN($BD2829))^(1/3)) + 0.454808404431693)-1)*100</f>
        <v>567.54806850262219</v>
      </c>
      <c r="BG2829" s="3"/>
      <c r="BH2829" s="3"/>
      <c r="BI2829" s="12">
        <f>IF($BB2829="",$BF2829,$BB2829)</f>
        <v>19700000</v>
      </c>
      <c r="BJ2829" s="29">
        <f>IF($BB2829="",$BH2829,$BE2829)</f>
        <v>567.54806850262219</v>
      </c>
      <c r="BK2829" s="3">
        <f>LN(BN2829*100000000/($AX2829-$AW2829)/$BI2829)</f>
        <v>-6.9550751424885879</v>
      </c>
      <c r="BL2829" s="13">
        <f>EXP(BK$4341*$AX2829+BK$4342)*$BI2829/(100000000/($AX2829-$AW2829))</f>
        <v>8.3043588741520722</v>
      </c>
      <c r="BM2829" s="3">
        <f t="shared" ref="BM2829" si="4381">LN(BL2829/$C2829)</f>
        <v>0.32502107328381591</v>
      </c>
      <c r="BN2829" s="13" cm="1">
        <f t="array" ref="BN2829">$C2829*EXP(poly_from_str(100000000/$E2829,BN$4343))</f>
        <v>6.9478875583988557</v>
      </c>
      <c r="BO2829" s="3">
        <f>LN($C2829)</f>
        <v>1.791759469228055</v>
      </c>
      <c r="BP2829" s="13">
        <f>LN(BL2829/BN2829)</f>
        <v>0.17834287756867617</v>
      </c>
      <c r="BQ2829" s="13"/>
      <c r="BS2829" s="13"/>
      <c r="BT2829" s="13"/>
      <c r="BU2829" s="13"/>
      <c r="BV2829" s="13"/>
      <c r="BW2829" s="13"/>
      <c r="BX2829" s="13"/>
      <c r="BY2829">
        <v>6889</v>
      </c>
      <c r="BZ2829" s="13"/>
    </row>
    <row r="2830" spans="1:78" hidden="1" x14ac:dyDescent="0.25">
      <c r="A2830">
        <v>2703.1559999999999</v>
      </c>
      <c r="B2830" s="2" t="str">
        <f t="shared" si="4354"/>
        <v/>
      </c>
      <c r="C2830">
        <v>2</v>
      </c>
      <c r="E2830">
        <v>36982.83</v>
      </c>
      <c r="R2830">
        <v>27</v>
      </c>
      <c r="S2830" t="s">
        <v>22</v>
      </c>
      <c r="AA2830" s="10">
        <f t="shared" si="4356"/>
        <v>2703.1559999999999</v>
      </c>
      <c r="AB2830" s="3" cm="1">
        <f t="array" ref="AB2830">100000000/Lvac(AA2830)</f>
        <v>36982.826096136312</v>
      </c>
      <c r="AC2830" s="28">
        <f t="shared" si="4357"/>
        <v>3.6993795400635405E-7</v>
      </c>
      <c r="AD2830" s="28">
        <f t="shared" si="4358"/>
        <v>2.7039577705622464E-7</v>
      </c>
      <c r="AE2830" s="21">
        <f t="shared" si="4359"/>
        <v>36982.828640618318</v>
      </c>
      <c r="AF2830" s="10" cm="1">
        <f t="array" ref="AF2830">Lair(100000000/AE2830)</f>
        <v>2703.1558140079132</v>
      </c>
      <c r="AG2830" s="10">
        <f t="shared" si="4360"/>
        <v>1.1840675509688732E-2</v>
      </c>
      <c r="AH2830" s="10" t="b">
        <f t="shared" si="4355"/>
        <v>1</v>
      </c>
      <c r="AI2830" s="10">
        <f t="shared" si="4363"/>
        <v>2703.1559999999999</v>
      </c>
      <c r="AJ2830">
        <v>3.0000000000000001E-3</v>
      </c>
      <c r="AK2830" s="3" cm="1">
        <f t="array" ref="AK2830">100000000/Lvac($AA2830)</f>
        <v>36982.826096136312</v>
      </c>
      <c r="AL2830" s="21">
        <f t="shared" si="4370"/>
        <v>4.1044053058132399E-2</v>
      </c>
      <c r="AM2830" s="21"/>
      <c r="AN2830" s="21"/>
      <c r="AO2830" s="21"/>
      <c r="AP2830" s="21"/>
      <c r="AS2830" s="3">
        <f t="shared" si="4361"/>
        <v>-3.903863689629361E-3</v>
      </c>
      <c r="AT2830" s="3" cm="1">
        <f t="array" ref="AT2830">AS2830-(100000000/LvacE($A2830)-$E2830)</f>
        <v>-2.961762947961688E-5</v>
      </c>
      <c r="BB2830"/>
      <c r="BC2830"/>
      <c r="BD2830"/>
      <c r="BE2830"/>
      <c r="BF2830"/>
      <c r="BG2830"/>
      <c r="BH2830"/>
      <c r="BI2830"/>
      <c r="BJ2830"/>
      <c r="BN2830" s="13" cm="1">
        <f t="array" ref="BN2830">$C2830*EXP(poly_from_str(100000000/$E2830,BN$4343))</f>
        <v>2.3266106498971131</v>
      </c>
      <c r="BO2830" s="13"/>
      <c r="BY2830">
        <v>2307</v>
      </c>
    </row>
    <row r="2831" spans="1:78" hidden="1" x14ac:dyDescent="0.25">
      <c r="A2831">
        <v>2702.8180000000002</v>
      </c>
      <c r="B2831" s="2" t="str">
        <f t="shared" si="4354"/>
        <v/>
      </c>
      <c r="C2831">
        <v>6</v>
      </c>
      <c r="E2831">
        <v>36987.449999999997</v>
      </c>
      <c r="F2831">
        <v>23532</v>
      </c>
      <c r="G2831" t="s">
        <v>5</v>
      </c>
      <c r="H2831" s="5" t="s">
        <v>18</v>
      </c>
      <c r="I2831">
        <v>60520</v>
      </c>
      <c r="J2831" t="s">
        <v>3</v>
      </c>
      <c r="K2831" s="5" t="s">
        <v>8</v>
      </c>
      <c r="L2831">
        <v>23532.86</v>
      </c>
      <c r="M2831" t="str">
        <f>$G2831&amp;""</f>
        <v>e</v>
      </c>
      <c r="N2831" t="str">
        <f>$H2831&amp;""</f>
        <v>5/2</v>
      </c>
      <c r="O2831">
        <v>60520.32</v>
      </c>
      <c r="P2831" t="str">
        <f>$J2831&amp;""</f>
        <v>o</v>
      </c>
      <c r="Q2831" t="str">
        <f>$K2831&amp;""</f>
        <v>7/2</v>
      </c>
      <c r="R2831">
        <v>27</v>
      </c>
      <c r="AA2831" s="10">
        <f t="shared" si="4356"/>
        <v>2702.8180000000002</v>
      </c>
      <c r="AB2831" s="3" cm="1">
        <f t="array" ref="AB2831">100000000/Lvac(AA2831)</f>
        <v>36987.450714385821</v>
      </c>
      <c r="AC2831" s="28">
        <f t="shared" si="4357"/>
        <v>3.6998421647332522E-7</v>
      </c>
      <c r="AD2831" s="28">
        <f t="shared" si="4358"/>
        <v>2.7036196890721701E-7</v>
      </c>
      <c r="AE2831" s="21">
        <f t="shared" si="4359"/>
        <v>36987.45024867836</v>
      </c>
      <c r="AF2831" s="10" cm="1">
        <f t="array" ref="AF2831">Lair(100000000/AE2831)</f>
        <v>2702.8180340329595</v>
      </c>
      <c r="AG2831" s="10">
        <f t="shared" si="4360"/>
        <v>1.1842386485953885E-2</v>
      </c>
      <c r="AH2831" s="10" t="b">
        <f t="shared" si="4355"/>
        <v>1</v>
      </c>
      <c r="AI2831" s="10">
        <f>$AF2831</f>
        <v>2702.8180340329595</v>
      </c>
      <c r="AJ2831">
        <v>3.0000000000000001E-3</v>
      </c>
      <c r="AK2831" s="3" cm="1">
        <f t="array" ref="AK2831">100000000/Lvac($AA2831)</f>
        <v>36987.450714385821</v>
      </c>
      <c r="AL2831" s="21">
        <f t="shared" si="4370"/>
        <v>4.1054318398781382E-2</v>
      </c>
      <c r="AM2831" s="10" cm="1">
        <f t="array" ref="AM2831">Lvac($AI2831)-$BA2831</f>
        <v>7.12778479737608E-4</v>
      </c>
      <c r="AN2831" s="10">
        <f>$AK2831-($AX2831-$AW2831)</f>
        <v>-9.2856141782249324E-3</v>
      </c>
      <c r="AO2831" s="3">
        <f>AM2831/AJ2831</f>
        <v>0.23759282657920267</v>
      </c>
      <c r="AP2831" s="3">
        <v>0.22624577195529127</v>
      </c>
      <c r="AS2831" s="3">
        <f t="shared" si="4361"/>
        <v>7.1438582381233573E-4</v>
      </c>
      <c r="AT2831" s="3" cm="1">
        <f t="array" ref="AT2831">AS2831-(100000000/LvacE($A2831)-$E2831)</f>
        <v>-2.9567549063358456E-5</v>
      </c>
      <c r="AU2831" t="s">
        <v>4751</v>
      </c>
      <c r="AV2831" t="s">
        <v>4725</v>
      </c>
      <c r="AW2831" s="3">
        <v>23532.86</v>
      </c>
      <c r="AX2831" s="3">
        <v>60520.32</v>
      </c>
      <c r="AY2831" s="3"/>
      <c r="AZ2831" s="10" cm="1">
        <f t="array" ref="AZ2831">Lair(100000000/($AX2831-$AW2831))</f>
        <v>2702.8173214262811</v>
      </c>
      <c r="BA2831" s="10">
        <f>100000000/($AX2831-$AW2831)</f>
        <v>2703.619010334854</v>
      </c>
      <c r="BB2831" s="12">
        <v>20100000</v>
      </c>
      <c r="BC2831" s="3">
        <v>0.192</v>
      </c>
      <c r="BD2831" s="12" cm="1">
        <f t="array" ref="BD2831">SfromgA($BB2831,$BA2831,"")</f>
        <v>0.19604956897641865</v>
      </c>
      <c r="BE2831" s="29">
        <f>(10^MAX(0.05, -0.312925054856973*((LN($BD2831))^(1/3)) + 0.454808404431693)-1)*100</f>
        <v>565.32677286893215</v>
      </c>
      <c r="BG2831" s="3"/>
      <c r="BH2831" s="3"/>
      <c r="BI2831" s="12">
        <f>IF($BB2831="",$BF2831,$BB2831)</f>
        <v>20100000</v>
      </c>
      <c r="BJ2831" s="29">
        <f>IF($BB2831="",$BH2831,$BE2831)</f>
        <v>565.32677286893215</v>
      </c>
      <c r="BK2831" s="3">
        <f>LN(BN2831*100000000/($AX2831-$AW2831)/$BI2831)</f>
        <v>-6.966879619932965</v>
      </c>
      <c r="BL2831" s="13">
        <f>EXP(BK$4341*$AX2831+BK$4342)*$BI2831/(100000000/($AX2831-$AW2831))</f>
        <v>8.4107339032169417</v>
      </c>
      <c r="BM2831" s="3">
        <f t="shared" ref="BM2831" si="4382">LN(BL2831/$C2831)</f>
        <v>0.33774926649242282</v>
      </c>
      <c r="BN2831" s="13" cm="1">
        <f t="array" ref="BN2831">$C2831*EXP(poly_from_str(100000000/$E2831,BN$4343))</f>
        <v>7.0076627184820861</v>
      </c>
      <c r="BO2831" s="3">
        <f>LN($C2831)</f>
        <v>1.791759469228055</v>
      </c>
      <c r="BP2831" s="13">
        <f>LN(BL2831/BN2831)</f>
        <v>0.18250451131505877</v>
      </c>
      <c r="BQ2831" s="13"/>
      <c r="BS2831" s="13"/>
      <c r="BT2831" s="13"/>
      <c r="BU2831" s="13"/>
      <c r="BV2831" s="13"/>
      <c r="BW2831" s="13"/>
      <c r="BX2831" s="13"/>
      <c r="BY2831">
        <v>6951</v>
      </c>
      <c r="BZ2831" s="13"/>
    </row>
    <row r="2832" spans="1:78" hidden="1" x14ac:dyDescent="0.25">
      <c r="A2832">
        <v>2702.2359999999999</v>
      </c>
      <c r="B2832" s="2" t="str">
        <f t="shared" si="4354"/>
        <v/>
      </c>
      <c r="C2832">
        <v>6</v>
      </c>
      <c r="E2832">
        <v>36995.42</v>
      </c>
      <c r="R2832">
        <v>27</v>
      </c>
      <c r="S2832" t="s">
        <v>22</v>
      </c>
      <c r="AA2832" s="10">
        <f t="shared" si="4356"/>
        <v>2702.2359999999999</v>
      </c>
      <c r="AB2832" s="3" cm="1">
        <f t="array" ref="AB2832">100000000/Lvac(AA2832)</f>
        <v>36995.416525279063</v>
      </c>
      <c r="AC2832" s="28">
        <f t="shared" si="4357"/>
        <v>3.7006390263470697E-7</v>
      </c>
      <c r="AD2832" s="28">
        <f t="shared" si="4358"/>
        <v>2.7030375487641757E-7</v>
      </c>
      <c r="AE2832" s="21">
        <f t="shared" si="4359"/>
        <v>36995.418791125558</v>
      </c>
      <c r="AF2832" s="10" cm="1">
        <f t="array" ref="AF2832">Lair(100000000/AE2832)</f>
        <v>2702.2358344878294</v>
      </c>
      <c r="AG2832" s="10">
        <f t="shared" si="4360"/>
        <v>1.184533410947065E-2</v>
      </c>
      <c r="AH2832" s="10" t="b">
        <f t="shared" si="4355"/>
        <v>1</v>
      </c>
      <c r="AI2832" s="10">
        <f t="shared" si="4363"/>
        <v>2702.2359999999999</v>
      </c>
      <c r="AJ2832">
        <v>3.0000000000000001E-3</v>
      </c>
      <c r="AK2832" s="3" cm="1">
        <f t="array" ref="AK2832">100000000/Lvac($AA2832)</f>
        <v>36995.416525279063</v>
      </c>
      <c r="AL2832" s="21">
        <f t="shared" si="4370"/>
        <v>4.1072004656823903E-2</v>
      </c>
      <c r="AM2832" s="21"/>
      <c r="AN2832" s="21"/>
      <c r="AO2832" s="21"/>
      <c r="AP2832" s="21"/>
      <c r="AS2832" s="3">
        <f t="shared" si="4361"/>
        <v>-3.4747209356282838E-3</v>
      </c>
      <c r="AT2832" s="3" cm="1">
        <f t="array" ref="AT2832">AS2832-(100000000/LvacE($A2832)-$E2832)</f>
        <v>-2.9481154342647642E-5</v>
      </c>
      <c r="BB2832"/>
      <c r="BC2832"/>
      <c r="BD2832"/>
      <c r="BE2832"/>
      <c r="BF2832"/>
      <c r="BG2832"/>
      <c r="BH2832"/>
      <c r="BI2832"/>
      <c r="BJ2832"/>
      <c r="BN2832" s="13" cm="1">
        <f t="array" ref="BN2832">$C2832*EXP(poly_from_str(100000000/$E2832,BN$4343))</f>
        <v>7.0557545194574018</v>
      </c>
      <c r="BO2832" s="13"/>
      <c r="BY2832" t="e">
        <v>#N/A</v>
      </c>
    </row>
    <row r="2833" spans="1:78" hidden="1" x14ac:dyDescent="0.25">
      <c r="A2833">
        <v>2702.029</v>
      </c>
      <c r="B2833" s="2" t="str">
        <f t="shared" si="4354"/>
        <v/>
      </c>
      <c r="C2833">
        <v>4</v>
      </c>
      <c r="E2833">
        <v>36998.25</v>
      </c>
      <c r="R2833">
        <v>27</v>
      </c>
      <c r="S2833" t="s">
        <v>22</v>
      </c>
      <c r="AA2833" s="10">
        <f t="shared" si="4356"/>
        <v>2702.029</v>
      </c>
      <c r="AB2833" s="3" cm="1">
        <f t="array" ref="AB2833">100000000/Lvac(AA2833)</f>
        <v>36998.250553278645</v>
      </c>
      <c r="AC2833" s="28">
        <f t="shared" si="4357"/>
        <v>3.7009225289587934E-7</v>
      </c>
      <c r="AD2833" s="28">
        <f t="shared" si="4358"/>
        <v>2.7028304988636382E-7</v>
      </c>
      <c r="AE2833" s="21">
        <f t="shared" si="4359"/>
        <v>36998.250192450214</v>
      </c>
      <c r="AF2833" s="10" cm="1">
        <f t="array" ref="AF2833">Lair(100000000/AE2833)</f>
        <v>2702.0290263532211</v>
      </c>
      <c r="AG2833" s="10">
        <f t="shared" si="4360"/>
        <v>1.1846382950234553E-2</v>
      </c>
      <c r="AH2833" s="10" t="b">
        <f t="shared" si="4355"/>
        <v>1</v>
      </c>
      <c r="AI2833" s="10">
        <f t="shared" si="4363"/>
        <v>2702.029</v>
      </c>
      <c r="AJ2833">
        <v>3.0000000000000001E-3</v>
      </c>
      <c r="AK2833" s="3" cm="1">
        <f t="array" ref="AK2833">100000000/Lvac($AA2833)</f>
        <v>36998.250553278645</v>
      </c>
      <c r="AL2833" s="21">
        <f t="shared" si="4370"/>
        <v>4.1078297701407328E-2</v>
      </c>
      <c r="AM2833" s="21"/>
      <c r="AN2833" s="21"/>
      <c r="AO2833" s="21"/>
      <c r="AP2833" s="21"/>
      <c r="AS2833" s="3">
        <f t="shared" si="4361"/>
        <v>5.5327864538412541E-4</v>
      </c>
      <c r="AT2833" s="3" cm="1">
        <f t="array" ref="AT2833">AS2833-(100000000/LvacE($A2833)-$E2833)</f>
        <v>-2.945038431789726E-5</v>
      </c>
      <c r="BB2833"/>
      <c r="BC2833"/>
      <c r="BD2833"/>
      <c r="BE2833"/>
      <c r="BF2833"/>
      <c r="BG2833"/>
      <c r="BH2833"/>
      <c r="BI2833"/>
      <c r="BJ2833"/>
      <c r="BN2833" s="13" cm="1">
        <f t="array" ref="BN2833">$C2833*EXP(poly_from_str(100000000/$E2833,BN$4343))</f>
        <v>4.7152369078275544</v>
      </c>
      <c r="BO2833" s="13"/>
      <c r="BY2833" t="e">
        <v>#N/A</v>
      </c>
    </row>
    <row r="2834" spans="1:78" hidden="1" x14ac:dyDescent="0.25">
      <c r="A2834">
        <v>2701.41</v>
      </c>
      <c r="B2834" s="2" t="str">
        <f t="shared" si="4354"/>
        <v/>
      </c>
      <c r="C2834">
        <v>1</v>
      </c>
      <c r="E2834">
        <v>37006.730000000003</v>
      </c>
      <c r="R2834">
        <v>27</v>
      </c>
      <c r="S2834" t="s">
        <v>22</v>
      </c>
      <c r="AA2834" s="10">
        <f t="shared" si="4356"/>
        <v>2701.41</v>
      </c>
      <c r="AB2834" s="3" cm="1">
        <f t="array" ref="AB2834">100000000/Lvac(AA2834)</f>
        <v>37006.72784637726</v>
      </c>
      <c r="AC2834" s="28">
        <f t="shared" si="4357"/>
        <v>3.7017705568573454E-7</v>
      </c>
      <c r="AD2834" s="28">
        <f t="shared" si="4358"/>
        <v>2.7022113496529905E-7</v>
      </c>
      <c r="AE2834" s="21">
        <f t="shared" si="4359"/>
        <v>37006.729251340214</v>
      </c>
      <c r="AF2834" s="10" cm="1">
        <f t="array" ref="AF2834">Lair(100000000/AE2834)</f>
        <v>2701.4098974350873</v>
      </c>
      <c r="AG2834" s="10">
        <f t="shared" si="4360"/>
        <v>1.184952077736761E-2</v>
      </c>
      <c r="AH2834" s="10" t="b">
        <f t="shared" si="4355"/>
        <v>1</v>
      </c>
      <c r="AI2834" s="10">
        <f t="shared" si="4363"/>
        <v>2701.41</v>
      </c>
      <c r="AJ2834">
        <v>3.0000000000000001E-3</v>
      </c>
      <c r="AK2834" s="3" cm="1">
        <f t="array" ref="AK2834">100000000/Lvac($AA2834)</f>
        <v>37006.72784637726</v>
      </c>
      <c r="AL2834" s="21">
        <f t="shared" si="4370"/>
        <v>4.1097124664205655E-2</v>
      </c>
      <c r="AM2834" s="21"/>
      <c r="AN2834" s="21"/>
      <c r="AO2834" s="21"/>
      <c r="AP2834" s="21"/>
      <c r="AS2834" s="3">
        <f t="shared" si="4361"/>
        <v>-2.1536227432079613E-3</v>
      </c>
      <c r="AT2834" s="3" cm="1">
        <f t="array" ref="AT2834">AS2834-(100000000/LvacE($A2834)-$E2834)</f>
        <v>-2.9358183383010328E-5</v>
      </c>
      <c r="BB2834"/>
      <c r="BC2834"/>
      <c r="BD2834"/>
      <c r="BE2834"/>
      <c r="BF2834"/>
      <c r="BG2834"/>
      <c r="BH2834"/>
      <c r="BI2834"/>
      <c r="BJ2834"/>
      <c r="BN2834" s="13" cm="1">
        <f t="array" ref="BN2834">$C2834*EXP(poly_from_str(100000000/$E2834,BN$4343))</f>
        <v>1.1873621350989538</v>
      </c>
      <c r="BO2834" s="13"/>
      <c r="BY2834">
        <v>1178</v>
      </c>
    </row>
    <row r="2835" spans="1:78" hidden="1" x14ac:dyDescent="0.25">
      <c r="A2835">
        <v>2700.8220000000001</v>
      </c>
      <c r="B2835" s="2" t="str">
        <f t="shared" si="4354"/>
        <v/>
      </c>
      <c r="C2835">
        <v>1</v>
      </c>
      <c r="D2835" t="s">
        <v>14</v>
      </c>
      <c r="E2835">
        <v>37014.78</v>
      </c>
      <c r="F2835">
        <v>65967</v>
      </c>
      <c r="G2835" t="s">
        <v>3</v>
      </c>
      <c r="H2835" s="5" t="s">
        <v>15</v>
      </c>
      <c r="I2835">
        <v>102981</v>
      </c>
      <c r="J2835" t="s">
        <v>5</v>
      </c>
      <c r="K2835" s="5" t="s">
        <v>15</v>
      </c>
      <c r="L2835">
        <v>65967.149999999994</v>
      </c>
      <c r="M2835" t="str">
        <f t="shared" ref="M2835:M2836" si="4383">$G2835&amp;""</f>
        <v>o</v>
      </c>
      <c r="N2835" t="str">
        <f t="shared" ref="N2835:N2836" si="4384">$H2835&amp;""</f>
        <v>13/2</v>
      </c>
      <c r="O2835">
        <v>102981.94</v>
      </c>
      <c r="P2835" t="str">
        <f t="shared" ref="P2835:P2836" si="4385">$J2835&amp;""</f>
        <v>e</v>
      </c>
      <c r="Q2835" t="str">
        <f t="shared" ref="Q2835:Q2836" si="4386">$K2835&amp;""</f>
        <v>13/2</v>
      </c>
      <c r="R2835">
        <v>27</v>
      </c>
      <c r="AA2835" s="10">
        <f t="shared" si="4356"/>
        <v>2700.8220000000001</v>
      </c>
      <c r="AB2835" s="3" cm="1">
        <f t="array" ref="AB2835">100000000/Lvac(AA2835)</f>
        <v>37014.78418847463</v>
      </c>
      <c r="AC2835" s="28">
        <f t="shared" si="4357"/>
        <v>3.7025764748658E-7</v>
      </c>
      <c r="AD2835" s="28">
        <f t="shared" si="4358"/>
        <v>2.7016232079272048E-7</v>
      </c>
      <c r="AE2835" s="21">
        <f t="shared" si="4359"/>
        <v>37014.781455204517</v>
      </c>
      <c r="AF2835" s="10" cm="1">
        <f t="array" ref="AF2835">Lair(100000000/AE2835)</f>
        <v>2700.8221994469873</v>
      </c>
      <c r="AG2835" s="10">
        <f t="shared" si="4360"/>
        <v>1.1852503457924038E-2</v>
      </c>
      <c r="AH2835" s="10" t="b">
        <f t="shared" si="4355"/>
        <v>1</v>
      </c>
      <c r="AI2835" s="10">
        <f t="shared" ref="AI2835:AI2836" si="4387">$AF2835</f>
        <v>2700.8221994469873</v>
      </c>
      <c r="AJ2835">
        <v>7.0000000000000001E-3</v>
      </c>
      <c r="AK2835" s="3" cm="1">
        <f t="array" ref="AK2835">100000000/Lvac($AA2835)</f>
        <v>37014.78418847463</v>
      </c>
      <c r="AL2835" s="21">
        <f t="shared" si="4370"/>
        <v>9.5935041326443371E-2</v>
      </c>
      <c r="AM2835" s="10" cm="1">
        <f t="array" ref="AM2835">Lvac($AI2835)-$BA2835</f>
        <v>6.2366474367081537E-4</v>
      </c>
      <c r="AN2835" s="10">
        <f t="shared" ref="AN2835:AN2836" si="4388">$AK2835-($AX2835-$AW2835)</f>
        <v>-5.8115253777941689E-3</v>
      </c>
      <c r="AO2835" s="3">
        <f t="shared" ref="AO2835:AO2836" si="4389">AM2835/AJ2835</f>
        <v>8.9094963381545045E-2</v>
      </c>
      <c r="AP2835" s="3">
        <v>6.0595669375678493E-2</v>
      </c>
      <c r="AS2835" s="3">
        <f t="shared" si="4361"/>
        <v>4.1884746315190569E-3</v>
      </c>
      <c r="AT2835" s="3" cm="1">
        <f t="array" ref="AT2835">AS2835-(100000000/LvacE($A2835)-$E2835)</f>
        <v>-2.9270398954395205E-5</v>
      </c>
      <c r="AU2835" t="s">
        <v>4930</v>
      </c>
      <c r="AV2835" t="s">
        <v>4841</v>
      </c>
      <c r="AW2835" s="3">
        <v>65967.149999999994</v>
      </c>
      <c r="AX2835" s="3">
        <v>102981.94</v>
      </c>
      <c r="AY2835" s="3"/>
      <c r="AZ2835" s="10" cm="1">
        <f t="array" ref="AZ2835">Lair(100000000/($AX2835-$AW2835))</f>
        <v>2700.821575932523</v>
      </c>
      <c r="BA2835" s="10">
        <f t="shared" ref="BA2835:BA2836" si="4390">100000000/($AX2835-$AW2835)</f>
        <v>2701.6227837575188</v>
      </c>
      <c r="BB2835" s="12">
        <v>113000000</v>
      </c>
      <c r="BC2835" s="3">
        <v>0.246</v>
      </c>
      <c r="BD2835" s="12" cm="1">
        <f t="array" ref="BD2835">SfromgA($BB2835,$BA2835,"")</f>
        <v>1.0997296492522444</v>
      </c>
      <c r="BE2835" s="29">
        <f t="shared" ref="BE2835:BE2836" si="4391">(10^MAX(0.05, -0.312925054856973*((LN($BD2835))^(1/3)) + 0.454808404431693)-1)*100</f>
        <v>105.11220507979706</v>
      </c>
      <c r="BG2835" s="3"/>
      <c r="BH2835" s="3"/>
      <c r="BI2835" s="12">
        <f t="shared" ref="BI2835:BI2836" si="4392">IF($BB2835="",$BF2835,$BB2835)</f>
        <v>113000000</v>
      </c>
      <c r="BJ2835" s="29">
        <f t="shared" ref="BJ2835:BJ2836" si="4393">IF($BB2835="",$BH2835,$BE2835)</f>
        <v>105.11220507979706</v>
      </c>
      <c r="BK2835" s="3">
        <f t="shared" ref="BK2835:BK2836" si="4394">LN(BN2835*100000000/($AX2835-$AW2835)/$BI2835)</f>
        <v>-10.462727190251412</v>
      </c>
      <c r="BL2835" s="13">
        <f>EXP(BK$4341*$AX2835+BK$4342)*$BI2835/(100000000/($AX2835-$AW2835))</f>
        <v>1.8788782737906526</v>
      </c>
      <c r="BM2835" s="3">
        <f t="shared" ref="BM2835:BM2836" si="4395">LN(BL2835/$C2835)</f>
        <v>0.63067493589041379</v>
      </c>
      <c r="BN2835" s="13" cm="1">
        <f t="array" ref="BN2835">$C2835*EXP(poly_from_str(100000000/$E2835,BN$4343))</f>
        <v>1.1954985367591553</v>
      </c>
      <c r="BO2835" s="3">
        <f t="shared" ref="BO2835:BO2836" si="4396">LN($C2835)</f>
        <v>0</v>
      </c>
      <c r="BP2835" s="13">
        <f>LN(BL2835/BN2835)</f>
        <v>0.4521116519321306</v>
      </c>
      <c r="BQ2835" s="13"/>
      <c r="BS2835" s="13"/>
      <c r="BT2835" s="13"/>
      <c r="BU2835" s="13"/>
      <c r="BV2835" s="13"/>
      <c r="BW2835" s="13"/>
      <c r="BX2835" s="13"/>
      <c r="BY2835">
        <v>1187</v>
      </c>
      <c r="BZ2835" s="13"/>
    </row>
    <row r="2836" spans="1:78" hidden="1" x14ac:dyDescent="0.25">
      <c r="A2836">
        <v>2700.6010000000001</v>
      </c>
      <c r="B2836" s="2" t="str">
        <f t="shared" si="4354"/>
        <v/>
      </c>
      <c r="C2836">
        <v>4</v>
      </c>
      <c r="E2836">
        <v>37017.81</v>
      </c>
      <c r="F2836">
        <v>29835</v>
      </c>
      <c r="G2836" t="s">
        <v>5</v>
      </c>
      <c r="H2836" s="5" t="s">
        <v>4</v>
      </c>
      <c r="I2836">
        <v>66852</v>
      </c>
      <c r="J2836" t="s">
        <v>3</v>
      </c>
      <c r="K2836" s="5" t="s">
        <v>8</v>
      </c>
      <c r="L2836">
        <v>29835.09</v>
      </c>
      <c r="M2836" t="str">
        <f t="shared" si="4383"/>
        <v>e</v>
      </c>
      <c r="N2836" t="str">
        <f t="shared" si="4384"/>
        <v>9/2</v>
      </c>
      <c r="O2836">
        <v>66852.87</v>
      </c>
      <c r="P2836" t="str">
        <f t="shared" si="4385"/>
        <v>o</v>
      </c>
      <c r="Q2836" t="str">
        <f t="shared" si="4386"/>
        <v>7/2</v>
      </c>
      <c r="R2836">
        <v>27</v>
      </c>
      <c r="AA2836" s="10">
        <f t="shared" si="4356"/>
        <v>2700.6010000000001</v>
      </c>
      <c r="AB2836" s="3" cm="1">
        <f t="array" ref="AB2836">100000000/Lvac(AA2836)</f>
        <v>37017.813074369617</v>
      </c>
      <c r="AC2836" s="28">
        <f t="shared" si="4357"/>
        <v>3.7028794701623824E-7</v>
      </c>
      <c r="AD2836" s="28">
        <f t="shared" si="4358"/>
        <v>2.7014021546626151E-7</v>
      </c>
      <c r="AE2836" s="21">
        <f t="shared" si="4359"/>
        <v>37017.811067902141</v>
      </c>
      <c r="AF2836" s="10" cm="1">
        <f t="array" ref="AF2836">Lair(100000000/AE2836)</f>
        <v>2700.6011463881673</v>
      </c>
      <c r="AG2836" s="10">
        <f t="shared" si="4360"/>
        <v>1.1853625003169593E-2</v>
      </c>
      <c r="AH2836" s="10" t="b">
        <f t="shared" si="4355"/>
        <v>1</v>
      </c>
      <c r="AI2836" s="10">
        <f t="shared" si="4387"/>
        <v>2700.6011463881673</v>
      </c>
      <c r="AJ2836">
        <v>3.0000000000000001E-3</v>
      </c>
      <c r="AK2836" s="3" cm="1">
        <f t="array" ref="AK2836">100000000/Lvac($AA2836)</f>
        <v>37017.813074369617</v>
      </c>
      <c r="AL2836" s="21">
        <f t="shared" si="4370"/>
        <v>4.11217477899814E-2</v>
      </c>
      <c r="AM2836" s="10" cm="1">
        <f t="array" ref="AM2836">Lvac($AI2836)-$BA2836</f>
        <v>-2.2672051736662979E-3</v>
      </c>
      <c r="AN2836" s="10">
        <f t="shared" si="4388"/>
        <v>3.3074369617679622E-2</v>
      </c>
      <c r="AO2836" s="3">
        <f t="shared" si="4389"/>
        <v>-0.75573505788876594</v>
      </c>
      <c r="AP2836" s="3">
        <v>-0.80454287414492376</v>
      </c>
      <c r="AS2836" s="3">
        <f t="shared" si="4361"/>
        <v>3.0743696188437752E-3</v>
      </c>
      <c r="AT2836" s="3" cm="1">
        <f t="array" ref="AT2836">AS2836-(100000000/LvacE($A2836)-$E2836)</f>
        <v>-2.9237358830869198E-5</v>
      </c>
      <c r="AU2836" t="s">
        <v>4692</v>
      </c>
      <c r="AV2836" t="s">
        <v>4825</v>
      </c>
      <c r="AW2836" s="3">
        <v>29835.09</v>
      </c>
      <c r="AX2836" s="3">
        <v>66852.87</v>
      </c>
      <c r="AY2836" s="3"/>
      <c r="AZ2836" s="10" cm="1">
        <f t="array" ref="AZ2836">Lair(100000000/($AX2836-$AW2836))</f>
        <v>2700.603413047048</v>
      </c>
      <c r="BA2836" s="10">
        <f t="shared" si="4390"/>
        <v>2701.4045682912374</v>
      </c>
      <c r="BB2836" s="12">
        <v>6300000</v>
      </c>
      <c r="BC2836" s="3">
        <v>2.1999999999999999E-2</v>
      </c>
      <c r="BD2836" s="12" cm="1">
        <f t="array" ref="BD2836">SfromgA($BB2836,$BA2836,"")</f>
        <v>6.1297505210569203E-2</v>
      </c>
      <c r="BE2836" s="29">
        <f t="shared" si="4391"/>
        <v>686.03895277991433</v>
      </c>
      <c r="BG2836" s="3"/>
      <c r="BH2836" s="3"/>
      <c r="BI2836" s="12">
        <f t="shared" si="4392"/>
        <v>6300000</v>
      </c>
      <c r="BJ2836" s="29">
        <f t="shared" si="4393"/>
        <v>686.03895277991433</v>
      </c>
      <c r="BK2836" s="3">
        <f t="shared" si="4394"/>
        <v>-6.1871134150697262</v>
      </c>
      <c r="BL2836" s="13">
        <f>EXP(BK$4341*$AX2836+BK$4342)*$BI2836/(100000000/($AX2836-$AW2836))</f>
        <v>1.6307007507561639</v>
      </c>
      <c r="BM2836" s="3">
        <f t="shared" si="4395"/>
        <v>-0.89728453024601151</v>
      </c>
      <c r="BN2836" s="13" cm="1">
        <f t="array" ref="BN2836">$C2836*EXP(poly_from_str(100000000/$E2836,BN$4343))</f>
        <v>4.7942613427891967</v>
      </c>
      <c r="BO2836" s="3">
        <f t="shared" si="4396"/>
        <v>1.3862943611198906</v>
      </c>
      <c r="BP2836" s="13">
        <f>LN(BL2836/BN2836)</f>
        <v>-1.0784098182100621</v>
      </c>
      <c r="BQ2836" s="13"/>
      <c r="BS2836" s="13"/>
      <c r="BT2836" s="13"/>
      <c r="BU2836" s="13"/>
      <c r="BV2836" s="13"/>
      <c r="BW2836" s="13"/>
      <c r="BX2836" s="13"/>
      <c r="BY2836">
        <v>4760</v>
      </c>
      <c r="BZ2836" s="13"/>
    </row>
    <row r="2837" spans="1:78" hidden="1" x14ac:dyDescent="0.25">
      <c r="A2837">
        <v>2699.3270000000002</v>
      </c>
      <c r="B2837" s="2" t="str">
        <f t="shared" si="4354"/>
        <v/>
      </c>
      <c r="C2837">
        <v>0</v>
      </c>
      <c r="E2837">
        <v>37035.279999999999</v>
      </c>
      <c r="R2837">
        <v>27</v>
      </c>
      <c r="S2837" t="s">
        <v>22</v>
      </c>
      <c r="AA2837" s="10">
        <f t="shared" si="4356"/>
        <v>2699.3270000000002</v>
      </c>
      <c r="AB2837" s="3" cm="1">
        <f t="array" ref="AB2837">100000000/Lvac(AA2837)</f>
        <v>37035.283380143854</v>
      </c>
      <c r="AC2837" s="28">
        <f t="shared" si="4357"/>
        <v>3.7046271163145479E-7</v>
      </c>
      <c r="AD2837" s="28">
        <f t="shared" si="4358"/>
        <v>2.7001278476409371E-7</v>
      </c>
      <c r="AE2837" s="21">
        <f t="shared" si="4359"/>
        <v>37035.281172668954</v>
      </c>
      <c r="AF2837" s="10" cm="1">
        <f t="array" ref="AF2837">Lair(100000000/AE2837)</f>
        <v>2699.3271609013987</v>
      </c>
      <c r="AG2837" s="10">
        <f t="shared" si="4360"/>
        <v>1.186009575352372E-2</v>
      </c>
      <c r="AH2837" s="10" t="b">
        <f t="shared" si="4355"/>
        <v>1</v>
      </c>
      <c r="AI2837" s="10">
        <f t="shared" si="4363"/>
        <v>2699.3270000000002</v>
      </c>
      <c r="AJ2837">
        <v>3.0000000000000001E-3</v>
      </c>
      <c r="AK2837" s="3" cm="1">
        <f t="array" ref="AK2837">100000000/Lvac($AA2837)</f>
        <v>37035.283380143854</v>
      </c>
      <c r="AL2837" s="21">
        <f t="shared" si="4370"/>
        <v>4.1160574521142329E-2</v>
      </c>
      <c r="AM2837" s="21"/>
      <c r="AN2837" s="21"/>
      <c r="AO2837" s="21"/>
      <c r="AP2837" s="21"/>
      <c r="AS2837" s="3">
        <f t="shared" si="4361"/>
        <v>3.3801438548834994E-3</v>
      </c>
      <c r="AT2837" s="3" cm="1">
        <f t="array" ref="AT2837">AS2837-(100000000/LvacE($A2837)-$E2837)</f>
        <v>-2.9046270356047899E-5</v>
      </c>
      <c r="BB2837"/>
      <c r="BC2837"/>
      <c r="BD2837"/>
      <c r="BE2837"/>
      <c r="BF2837"/>
      <c r="BG2837"/>
      <c r="BH2837"/>
      <c r="BI2837"/>
      <c r="BJ2837"/>
      <c r="BN2837" s="13" cm="1">
        <f t="array" ref="BN2837">$C2837*EXP(poly_from_str(100000000/$E2837,BN$4343))</f>
        <v>0</v>
      </c>
      <c r="BO2837" s="13"/>
      <c r="BY2837" t="e">
        <v>#N/A</v>
      </c>
    </row>
    <row r="2838" spans="1:78" hidden="1" x14ac:dyDescent="0.25">
      <c r="A2838">
        <v>2699.3</v>
      </c>
      <c r="B2838" s="2" t="str">
        <f t="shared" si="4354"/>
        <v/>
      </c>
      <c r="C2838">
        <v>5</v>
      </c>
      <c r="D2838" t="s">
        <v>170</v>
      </c>
      <c r="E2838">
        <v>37035.65</v>
      </c>
      <c r="F2838">
        <v>38726</v>
      </c>
      <c r="G2838" t="s">
        <v>5</v>
      </c>
      <c r="H2838" s="5" t="s">
        <v>8</v>
      </c>
      <c r="I2838">
        <v>75762</v>
      </c>
      <c r="J2838" t="s">
        <v>3</v>
      </c>
      <c r="K2838" s="5" t="s">
        <v>4</v>
      </c>
      <c r="L2838">
        <v>38726.5</v>
      </c>
      <c r="M2838" t="str">
        <f>$G2838&amp;""</f>
        <v>e</v>
      </c>
      <c r="N2838" t="str">
        <f>$H2838&amp;""</f>
        <v>7/2</v>
      </c>
      <c r="O2838">
        <v>75762.23</v>
      </c>
      <c r="P2838" t="str">
        <f>$J2838&amp;""</f>
        <v>o</v>
      </c>
      <c r="Q2838" t="str">
        <f>$K2838&amp;""</f>
        <v>9/2</v>
      </c>
      <c r="R2838">
        <v>27</v>
      </c>
      <c r="AA2838" s="10">
        <f t="shared" si="4356"/>
        <v>2699.3</v>
      </c>
      <c r="AB2838" s="3" cm="1">
        <f t="array" ref="AB2838">100000000/Lvac(AA2838)</f>
        <v>37035.653808385789</v>
      </c>
      <c r="AC2838" s="28">
        <f t="shared" si="4357"/>
        <v>3.7046641721927908E-7</v>
      </c>
      <c r="AD2838" s="28">
        <f t="shared" si="4358"/>
        <v>2.7001008411348072E-7</v>
      </c>
      <c r="AE2838" s="21">
        <f t="shared" si="4359"/>
        <v>37035.651321203863</v>
      </c>
      <c r="AF2838" s="10" cm="1">
        <f t="array" ref="AF2838">Lair(100000000/AE2838)</f>
        <v>2699.3001812854345</v>
      </c>
      <c r="AG2838" s="10">
        <f t="shared" si="4360"/>
        <v>1.1860232987883116E-2</v>
      </c>
      <c r="AH2838" s="10" t="b">
        <f t="shared" si="4355"/>
        <v>1</v>
      </c>
      <c r="AI2838" s="10">
        <f>$AF2838</f>
        <v>2699.3001812854345</v>
      </c>
      <c r="AJ2838" s="10">
        <f>AL2838/AK2838*AI2838</f>
        <v>7.28838268996414E-3</v>
      </c>
      <c r="AK2838" s="16" cm="1">
        <f t="array" ref="AK2838">100000000/Lvac($AA2838)-0</f>
        <v>37035.653808385789</v>
      </c>
      <c r="AL2838" s="16">
        <f>MAX(0.1,0.007/$AA2838*$AE2838)</f>
        <v>0.1</v>
      </c>
      <c r="AM2838" s="10" cm="1">
        <f t="array" ref="AM2838">Lvac($AI2838)-$BA2838</f>
        <v>5.7361012695764657E-3</v>
      </c>
      <c r="AN2838" s="10">
        <f>$AK2838-($AX2838-$AW2838)</f>
        <v>-7.6191614207345992E-2</v>
      </c>
      <c r="AO2838" s="3">
        <f>AM2838/AJ2838</f>
        <v>0.78701977017135583</v>
      </c>
      <c r="AP2838" s="3">
        <v>0.76214062305037245</v>
      </c>
      <c r="AS2838" s="3">
        <f t="shared" si="4361"/>
        <v>3.8083857871242799E-3</v>
      </c>
      <c r="AT2838" s="3" cm="1">
        <f t="array" ref="AT2838">AS2838-(100000000/LvacE($A2838)-$E2838)</f>
        <v>-2.904220309574157E-5</v>
      </c>
      <c r="AU2838" t="s">
        <v>4745</v>
      </c>
      <c r="AV2838" t="s">
        <v>4927</v>
      </c>
      <c r="AW2838" s="3">
        <v>38726.5</v>
      </c>
      <c r="AX2838" s="3">
        <v>75762.23</v>
      </c>
      <c r="AY2838" s="3"/>
      <c r="AZ2838" s="10" cm="1">
        <f t="array" ref="AZ2838">Lair(100000000/($AX2838-$AW2838))</f>
        <v>2699.2944465660444</v>
      </c>
      <c r="BA2838" s="10">
        <f>100000000/($AX2838-$AW2838)</f>
        <v>2700.0952863626562</v>
      </c>
      <c r="BB2838" s="12">
        <v>26000000</v>
      </c>
      <c r="BC2838" s="3">
        <v>0.13300000000000001</v>
      </c>
      <c r="BD2838" s="12" cm="1">
        <f t="array" ref="BD2838">SfromgA($BB2838,$BA2838,"")</f>
        <v>0.25260618498913295</v>
      </c>
      <c r="BE2838" s="29">
        <f>(10^MAX(0.05, -0.312925054856973*((LN($BD2838))^(1/3)) + 0.454808404431693)-1)*100</f>
        <v>535.12007907264547</v>
      </c>
      <c r="BG2838" s="3"/>
      <c r="BH2838" s="3"/>
      <c r="BI2838" s="12">
        <f>IF($BB2838="",$BF2838,$BB2838)</f>
        <v>26000000</v>
      </c>
      <c r="BJ2838" s="29">
        <f>IF($BB2838="",$BH2838,$BE2838)</f>
        <v>535.12007907264547</v>
      </c>
      <c r="BK2838" s="3">
        <f>LN(BN2838*100000000/($AX2838-$AW2838)/$BI2838)</f>
        <v>-7.3670104899156099</v>
      </c>
      <c r="BL2838" s="13">
        <f>EXP(BK$4341*$AX2838+BK$4342)*$BI2838/(100000000/($AX2838-$AW2838))</f>
        <v>3.4215955405867273</v>
      </c>
      <c r="BM2838" s="3">
        <f t="shared" ref="BM2838" si="4397">LN(BL2838/$C2838)</f>
        <v>-0.37933093781666077</v>
      </c>
      <c r="BN2838" s="13" cm="1">
        <f t="array" ref="BN2838">$C2838*EXP(poly_from_str(100000000/$E2838,BN$4343))</f>
        <v>6.0833422885822488</v>
      </c>
      <c r="BO2838" s="3">
        <f>LN($C2838)</f>
        <v>1.6094379124341003</v>
      </c>
      <c r="BP2838" s="13">
        <f>LN(BL2838/BN2838)</f>
        <v>-0.57544728883757978</v>
      </c>
      <c r="BQ2838" s="13"/>
      <c r="BS2838" s="13"/>
      <c r="BT2838" s="13"/>
      <c r="BU2838" s="13"/>
      <c r="BV2838" s="13"/>
      <c r="BW2838" s="13"/>
      <c r="BX2838" s="13"/>
      <c r="BY2838">
        <v>6043</v>
      </c>
      <c r="BZ2838" s="13"/>
    </row>
    <row r="2839" spans="1:78" hidden="1" x14ac:dyDescent="0.25">
      <c r="A2839">
        <v>2699.1350000000002</v>
      </c>
      <c r="B2839" s="2" t="str">
        <f t="shared" si="4354"/>
        <v/>
      </c>
      <c r="C2839">
        <v>2</v>
      </c>
      <c r="D2839" t="s">
        <v>14</v>
      </c>
      <c r="E2839">
        <v>37037.919999999998</v>
      </c>
      <c r="R2839">
        <v>27</v>
      </c>
      <c r="S2839" t="s">
        <v>22</v>
      </c>
      <c r="AA2839" s="10">
        <f t="shared" si="4356"/>
        <v>2699.1350000000002</v>
      </c>
      <c r="AB2839" s="3" cm="1">
        <f t="array" ref="AB2839">100000000/Lvac(AA2839)</f>
        <v>37037.917697542201</v>
      </c>
      <c r="AC2839" s="28">
        <f t="shared" si="4357"/>
        <v>3.7048906408905071E-7</v>
      </c>
      <c r="AD2839" s="28">
        <f t="shared" si="4358"/>
        <v>2.699935801375678E-7</v>
      </c>
      <c r="AE2839" s="21">
        <f t="shared" si="4359"/>
        <v>37037.919201359691</v>
      </c>
      <c r="AF2839" s="10" cm="1">
        <f t="array" ref="AF2839">Lair(100000000/AE2839)</f>
        <v>2699.1348904033316</v>
      </c>
      <c r="AG2839" s="10">
        <f t="shared" si="4360"/>
        <v>1.1861071731784849E-2</v>
      </c>
      <c r="AH2839" s="10" t="b">
        <f t="shared" si="4355"/>
        <v>1</v>
      </c>
      <c r="AI2839" s="10">
        <f t="shared" si="4363"/>
        <v>2699.1350000000002</v>
      </c>
      <c r="AJ2839">
        <v>7.0000000000000001E-3</v>
      </c>
      <c r="AK2839" s="3" cm="1">
        <f t="array" ref="AK2839">100000000/Lvac($AA2839)</f>
        <v>37037.917697542201</v>
      </c>
      <c r="AL2839" s="21">
        <f t="shared" ref="AL2839:AL2845" si="4398">AJ2839/AI2839*AK2839</f>
        <v>9.605500424498789E-2</v>
      </c>
      <c r="AM2839" s="21"/>
      <c r="AN2839" s="21"/>
      <c r="AO2839" s="21"/>
      <c r="AP2839" s="21"/>
      <c r="AS2839" s="3">
        <f t="shared" si="4361"/>
        <v>-2.3024577967589721E-3</v>
      </c>
      <c r="AT2839" s="3" cm="1">
        <f t="array" ref="AT2839">AS2839-(100000000/LvacE($A2839)-$E2839)</f>
        <v>-2.9017377528361976E-5</v>
      </c>
      <c r="BB2839"/>
      <c r="BC2839"/>
      <c r="BD2839"/>
      <c r="BE2839"/>
      <c r="BF2839"/>
      <c r="BG2839"/>
      <c r="BH2839"/>
      <c r="BI2839"/>
      <c r="BJ2839"/>
      <c r="BN2839" s="13" cm="1">
        <f t="array" ref="BN2839">$C2839*EXP(poly_from_str(100000000/$E2839,BN$4343))</f>
        <v>2.4379550749091887</v>
      </c>
      <c r="BO2839" s="13"/>
      <c r="BY2839">
        <v>2422</v>
      </c>
    </row>
    <row r="2840" spans="1:78" hidden="1" x14ac:dyDescent="0.25">
      <c r="A2840">
        <v>2698.1819999999998</v>
      </c>
      <c r="B2840" s="2" t="str">
        <f t="shared" si="4354"/>
        <v/>
      </c>
      <c r="C2840">
        <v>1</v>
      </c>
      <c r="D2840" t="s">
        <v>1155</v>
      </c>
      <c r="E2840">
        <v>37051</v>
      </c>
      <c r="R2840">
        <v>27</v>
      </c>
      <c r="S2840" t="s">
        <v>22</v>
      </c>
      <c r="AA2840" s="10">
        <f t="shared" si="4356"/>
        <v>2698.1819999999998</v>
      </c>
      <c r="AB2840" s="3" cm="1">
        <f t="array" ref="AB2840">100000000/Lvac(AA2840)</f>
        <v>37050.998789878002</v>
      </c>
      <c r="AC2840" s="28">
        <f t="shared" si="4357"/>
        <v>3.7061992111725604E-7</v>
      </c>
      <c r="AD2840" s="28">
        <f t="shared" si="4358"/>
        <v>2.6989825717550992E-7</v>
      </c>
      <c r="AE2840" s="21">
        <f t="shared" si="4359"/>
        <v>37050.999580639094</v>
      </c>
      <c r="AF2840" s="10" cm="1">
        <f t="array" ref="AF2840">Lair(100000000/AE2840)</f>
        <v>2698.1819424108298</v>
      </c>
      <c r="AG2840" s="10">
        <f t="shared" si="4360"/>
        <v>1.1865919124410068E-2</v>
      </c>
      <c r="AH2840" s="10" t="b">
        <f t="shared" si="4355"/>
        <v>1</v>
      </c>
      <c r="AI2840" s="10">
        <f t="shared" si="4363"/>
        <v>2698.1819999999998</v>
      </c>
      <c r="AJ2840">
        <v>7.0000000000000001E-3</v>
      </c>
      <c r="AK2840" s="3" cm="1">
        <f t="array" ref="AK2840">100000000/Lvac($AA2840)</f>
        <v>37050.998789878002</v>
      </c>
      <c r="AL2840" s="21">
        <f t="shared" si="4398"/>
        <v>9.6122867741740933E-2</v>
      </c>
      <c r="AM2840" s="21"/>
      <c r="AN2840" s="21"/>
      <c r="AO2840" s="21"/>
      <c r="AP2840" s="21"/>
      <c r="AS2840" s="3">
        <f t="shared" si="4361"/>
        <v>-1.2101219981559552E-3</v>
      </c>
      <c r="AT2840" s="3" cm="1">
        <f t="array" ref="AT2840">AS2840-(100000000/LvacE($A2840)-$E2840)</f>
        <v>-2.8873691917397082E-5</v>
      </c>
      <c r="BB2840"/>
      <c r="BC2840"/>
      <c r="BD2840"/>
      <c r="BE2840"/>
      <c r="BF2840"/>
      <c r="BG2840"/>
      <c r="BH2840"/>
      <c r="BI2840"/>
      <c r="BJ2840"/>
      <c r="BN2840" s="13" cm="1">
        <f t="array" ref="BN2840">$C2840*EXP(poly_from_str(100000000/$E2840,BN$4343))</f>
        <v>1.2323067357404593</v>
      </c>
      <c r="BO2840" s="13"/>
      <c r="BY2840" t="e">
        <v>#N/A</v>
      </c>
    </row>
    <row r="2841" spans="1:78" hidden="1" x14ac:dyDescent="0.25">
      <c r="A2841">
        <v>2696.9290000000001</v>
      </c>
      <c r="B2841" s="2" t="str">
        <f t="shared" si="4354"/>
        <v/>
      </c>
      <c r="C2841">
        <v>1</v>
      </c>
      <c r="E2841">
        <v>37068.21</v>
      </c>
      <c r="R2841">
        <v>27</v>
      </c>
      <c r="S2841" t="s">
        <v>22</v>
      </c>
      <c r="AA2841" s="10">
        <f t="shared" si="4356"/>
        <v>2696.9290000000001</v>
      </c>
      <c r="AB2841" s="3" cm="1">
        <f t="array" ref="AB2841">100000000/Lvac(AA2841)</f>
        <v>37068.211816428557</v>
      </c>
      <c r="AC2841" s="28">
        <f t="shared" si="4357"/>
        <v>3.7079211206524159E-7</v>
      </c>
      <c r="AD2841" s="28">
        <f t="shared" si="4358"/>
        <v>2.6977292698991267E-7</v>
      </c>
      <c r="AE2841" s="21">
        <f t="shared" si="4359"/>
        <v>37068.210628708985</v>
      </c>
      <c r="AF2841" s="10" cm="1">
        <f t="array" ref="AF2841">Lair(100000000/AE2841)</f>
        <v>2696.9290864183672</v>
      </c>
      <c r="AG2841" s="10">
        <f t="shared" si="4360"/>
        <v>1.1872300274947645E-2</v>
      </c>
      <c r="AH2841" s="10" t="b">
        <f t="shared" si="4355"/>
        <v>1</v>
      </c>
      <c r="AI2841" s="10">
        <f t="shared" si="4363"/>
        <v>2696.9290000000001</v>
      </c>
      <c r="AJ2841">
        <v>3.0000000000000001E-3</v>
      </c>
      <c r="AK2841" s="3" cm="1">
        <f t="array" ref="AK2841">100000000/Lvac($AA2841)</f>
        <v>37068.211816428557</v>
      </c>
      <c r="AL2841" s="21">
        <f t="shared" si="4398"/>
        <v>4.1233801649685868E-2</v>
      </c>
      <c r="AM2841" s="21"/>
      <c r="AN2841" s="21"/>
      <c r="AO2841" s="21"/>
      <c r="AP2841" s="21"/>
      <c r="AS2841" s="3">
        <f t="shared" si="4361"/>
        <v>1.8164285575039685E-3</v>
      </c>
      <c r="AT2841" s="3" cm="1">
        <f t="array" ref="AT2841">AS2841-(100000000/LvacE($A2841)-$E2841)</f>
        <v>-2.868392039090395E-5</v>
      </c>
      <c r="BB2841"/>
      <c r="BC2841"/>
      <c r="BD2841"/>
      <c r="BE2841"/>
      <c r="BF2841"/>
      <c r="BG2841"/>
      <c r="BH2841"/>
      <c r="BI2841"/>
      <c r="BJ2841"/>
      <c r="BN2841" s="13" cm="1">
        <f t="array" ref="BN2841">$C2841*EXP(poly_from_str(100000000/$E2841,BN$4343))</f>
        <v>1.2499054070686837</v>
      </c>
      <c r="BO2841" s="13"/>
      <c r="BY2841">
        <v>1243</v>
      </c>
    </row>
    <row r="2842" spans="1:78" hidden="1" x14ac:dyDescent="0.25">
      <c r="A2842">
        <v>2695.6419999999998</v>
      </c>
      <c r="B2842" s="2" t="str">
        <f t="shared" si="4354"/>
        <v/>
      </c>
      <c r="C2842">
        <v>2</v>
      </c>
      <c r="E2842">
        <v>37085.910000000003</v>
      </c>
      <c r="R2842">
        <v>27</v>
      </c>
      <c r="S2842" t="s">
        <v>22</v>
      </c>
      <c r="AA2842" s="10">
        <f t="shared" si="4356"/>
        <v>2695.6419999999998</v>
      </c>
      <c r="AB2842" s="3" cm="1">
        <f t="array" ref="AB2842">100000000/Lvac(AA2842)</f>
        <v>37085.908573890541</v>
      </c>
      <c r="AC2842" s="28">
        <f t="shared" si="4357"/>
        <v>3.7096914204482647E-7</v>
      </c>
      <c r="AD2842" s="28">
        <f t="shared" si="4358"/>
        <v>2.6964419599093399E-7</v>
      </c>
      <c r="AE2842" s="21">
        <f t="shared" si="4359"/>
        <v>37085.909507005752</v>
      </c>
      <c r="AF2842" s="10" cm="1">
        <f t="array" ref="AF2842">Lair(100000000/AE2842)</f>
        <v>2695.6419321714038</v>
      </c>
      <c r="AG2842" s="10">
        <f t="shared" si="4360"/>
        <v>1.1878863842804524E-2</v>
      </c>
      <c r="AH2842" s="10" t="b">
        <f t="shared" si="4355"/>
        <v>1</v>
      </c>
      <c r="AI2842" s="10">
        <f t="shared" si="4363"/>
        <v>2695.6419999999998</v>
      </c>
      <c r="AJ2842">
        <v>3.0000000000000001E-3</v>
      </c>
      <c r="AK2842" s="3" cm="1">
        <f t="array" ref="AK2842">100000000/Lvac($AA2842)</f>
        <v>37085.908573890541</v>
      </c>
      <c r="AL2842" s="21">
        <f t="shared" si="4398"/>
        <v>4.1273183056827145E-2</v>
      </c>
      <c r="AM2842" s="21"/>
      <c r="AN2842" s="21"/>
      <c r="AO2842" s="21"/>
      <c r="AP2842" s="21"/>
      <c r="AS2842" s="3">
        <f t="shared" si="4361"/>
        <v>-1.4261094620451331E-3</v>
      </c>
      <c r="AT2842" s="3" cm="1">
        <f t="array" ref="AT2842">AS2842-(100000000/LvacE($A2842)-$E2842)</f>
        <v>-2.8487993404269218E-5</v>
      </c>
      <c r="BB2842"/>
      <c r="BC2842"/>
      <c r="BD2842"/>
      <c r="BE2842"/>
      <c r="BF2842"/>
      <c r="BG2842"/>
      <c r="BH2842"/>
      <c r="BI2842"/>
      <c r="BJ2842"/>
      <c r="BN2842" s="13" cm="1">
        <f t="array" ref="BN2842">$C2842*EXP(poly_from_str(100000000/$E2842,BN$4343))</f>
        <v>2.5361489011663965</v>
      </c>
      <c r="BO2842" s="13"/>
      <c r="BY2842">
        <v>2523</v>
      </c>
    </row>
    <row r="2843" spans="1:78" hidden="1" x14ac:dyDescent="0.25">
      <c r="A2843">
        <v>2695.5990000000002</v>
      </c>
      <c r="B2843" s="2" t="str">
        <f t="shared" si="4354"/>
        <v/>
      </c>
      <c r="C2843">
        <v>2</v>
      </c>
      <c r="E2843">
        <v>37086.5</v>
      </c>
      <c r="R2843">
        <v>27</v>
      </c>
      <c r="S2843" t="s">
        <v>22</v>
      </c>
      <c r="AA2843" s="10">
        <f t="shared" si="4356"/>
        <v>2695.5990000000002</v>
      </c>
      <c r="AB2843" s="3" cm="1">
        <f t="array" ref="AB2843">100000000/Lvac(AA2843)</f>
        <v>37086.500132544563</v>
      </c>
      <c r="AC2843" s="28">
        <f t="shared" si="4357"/>
        <v>3.7097505971771021E-7</v>
      </c>
      <c r="AD2843" s="28">
        <f t="shared" si="4358"/>
        <v>2.6963989495532601E-7</v>
      </c>
      <c r="AE2843" s="21">
        <f t="shared" si="4359"/>
        <v>37086.500045817644</v>
      </c>
      <c r="AF2843" s="10" cm="1">
        <f t="array" ref="AF2843">Lair(100000000/AE2843)</f>
        <v>2695.5990063040213</v>
      </c>
      <c r="AG2843" s="10">
        <f t="shared" si="4360"/>
        <v>1.1879083300695793E-2</v>
      </c>
      <c r="AH2843" s="10" t="b">
        <f t="shared" si="4355"/>
        <v>1</v>
      </c>
      <c r="AI2843" s="10">
        <f t="shared" si="4363"/>
        <v>2695.5990000000002</v>
      </c>
      <c r="AJ2843">
        <v>3.0000000000000001E-3</v>
      </c>
      <c r="AK2843" s="3" cm="1">
        <f t="array" ref="AK2843">100000000/Lvac($AA2843)</f>
        <v>37086.500132544563</v>
      </c>
      <c r="AL2843" s="21">
        <f t="shared" si="4398"/>
        <v>4.1274499804174761E-2</v>
      </c>
      <c r="AM2843" s="21"/>
      <c r="AN2843" s="21"/>
      <c r="AO2843" s="21"/>
      <c r="AP2843" s="21"/>
      <c r="AS2843" s="3">
        <f t="shared" si="4361"/>
        <v>1.3254456280265003E-4</v>
      </c>
      <c r="AT2843" s="3" cm="1">
        <f t="array" ref="AT2843">AS2843-(100000000/LvacE($A2843)-$E2843)</f>
        <v>-2.8481437766458839E-5</v>
      </c>
      <c r="BB2843"/>
      <c r="BC2843"/>
      <c r="BD2843"/>
      <c r="BE2843"/>
      <c r="BF2843"/>
      <c r="BG2843"/>
      <c r="BH2843"/>
      <c r="BI2843"/>
      <c r="BJ2843"/>
      <c r="BN2843" s="13" cm="1">
        <f t="array" ref="BN2843">$C2843*EXP(poly_from_str(100000000/$E2843,BN$4343))</f>
        <v>2.5373625200916976</v>
      </c>
      <c r="BO2843" s="13"/>
      <c r="BY2843" t="e">
        <v>#N/A</v>
      </c>
    </row>
    <row r="2844" spans="1:78" hidden="1" x14ac:dyDescent="0.25">
      <c r="A2844">
        <v>2695.096</v>
      </c>
      <c r="B2844" s="2" t="str">
        <f t="shared" si="4354"/>
        <v/>
      </c>
      <c r="C2844">
        <v>3</v>
      </c>
      <c r="E2844">
        <v>37093.42</v>
      </c>
      <c r="R2844">
        <v>27</v>
      </c>
      <c r="S2844" t="s">
        <v>22</v>
      </c>
      <c r="AA2844" s="10">
        <f t="shared" si="4356"/>
        <v>2695.096</v>
      </c>
      <c r="AB2844" s="3" cm="1">
        <f t="array" ref="AB2844">100000000/Lvac(AA2844)</f>
        <v>37093.421394830257</v>
      </c>
      <c r="AC2844" s="28">
        <f t="shared" si="4357"/>
        <v>3.7104429675232348E-7</v>
      </c>
      <c r="AD2844" s="28">
        <f t="shared" si="4358"/>
        <v>2.6958958284160086E-7</v>
      </c>
      <c r="AE2844" s="21">
        <f t="shared" si="4359"/>
        <v>37093.420481925685</v>
      </c>
      <c r="AF2844" s="10" cm="1">
        <f t="array" ref="AF2844">Lair(100000000/AE2844)</f>
        <v>2695.0960663326018</v>
      </c>
      <c r="AG2844" s="10">
        <f t="shared" si="4360"/>
        <v>1.1881651227791192E-2</v>
      </c>
      <c r="AH2844" s="10" t="b">
        <f t="shared" si="4355"/>
        <v>1</v>
      </c>
      <c r="AI2844" s="10">
        <f t="shared" si="4363"/>
        <v>2695.096</v>
      </c>
      <c r="AJ2844">
        <v>3.0000000000000001E-3</v>
      </c>
      <c r="AK2844" s="3" cm="1">
        <f t="array" ref="AK2844">100000000/Lvac($AA2844)</f>
        <v>37093.421394830257</v>
      </c>
      <c r="AL2844" s="21">
        <f t="shared" si="4398"/>
        <v>4.1289907366747147E-2</v>
      </c>
      <c r="AM2844" s="21"/>
      <c r="AN2844" s="21"/>
      <c r="AO2844" s="21"/>
      <c r="AP2844" s="21"/>
      <c r="AS2844" s="3">
        <f t="shared" si="4361"/>
        <v>1.3948302585049532E-3</v>
      </c>
      <c r="AT2844" s="3" cm="1">
        <f t="array" ref="AT2844">AS2844-(100000000/LvacE($A2844)-$E2844)</f>
        <v>-2.8404574550222605E-5</v>
      </c>
      <c r="BB2844"/>
      <c r="BC2844"/>
      <c r="BD2844"/>
      <c r="BE2844"/>
      <c r="BF2844"/>
      <c r="BG2844"/>
      <c r="BH2844"/>
      <c r="BI2844"/>
      <c r="BJ2844"/>
      <c r="BN2844" s="13" cm="1">
        <f t="array" ref="BN2844">$C2844*EXP(poly_from_str(100000000/$E2844,BN$4343))</f>
        <v>3.827411849360018</v>
      </c>
      <c r="BO2844" s="13"/>
      <c r="BY2844">
        <v>3809</v>
      </c>
    </row>
    <row r="2845" spans="1:78" hidden="1" x14ac:dyDescent="0.25">
      <c r="A2845">
        <v>2692.741</v>
      </c>
      <c r="B2845" s="2" t="str">
        <f t="shared" si="4354"/>
        <v/>
      </c>
      <c r="C2845">
        <v>4</v>
      </c>
      <c r="E2845">
        <v>37125.86</v>
      </c>
      <c r="F2845">
        <v>25409</v>
      </c>
      <c r="G2845" t="s">
        <v>5</v>
      </c>
      <c r="H2845" s="5" t="s">
        <v>8</v>
      </c>
      <c r="I2845">
        <v>62535</v>
      </c>
      <c r="J2845" t="s">
        <v>3</v>
      </c>
      <c r="K2845" s="5" t="s">
        <v>4</v>
      </c>
      <c r="L2845">
        <v>25409.74</v>
      </c>
      <c r="M2845" t="str">
        <f>$G2845&amp;""</f>
        <v>e</v>
      </c>
      <c r="N2845" t="str">
        <f>$H2845&amp;""</f>
        <v>7/2</v>
      </c>
      <c r="O2845">
        <v>62535.62</v>
      </c>
      <c r="P2845" t="str">
        <f>$J2845&amp;""</f>
        <v>o</v>
      </c>
      <c r="Q2845" t="str">
        <f>$K2845&amp;""</f>
        <v>9/2</v>
      </c>
      <c r="R2845">
        <v>27</v>
      </c>
      <c r="AA2845" s="10">
        <f t="shared" si="4356"/>
        <v>2692.741</v>
      </c>
      <c r="AB2845" s="3" cm="1">
        <f t="array" ref="AB2845">100000000/Lvac(AA2845)</f>
        <v>37125.860501803749</v>
      </c>
      <c r="AC2845" s="28">
        <f t="shared" si="4357"/>
        <v>3.7136880227247998E-7</v>
      </c>
      <c r="AD2845" s="28">
        <f t="shared" si="4358"/>
        <v>2.69354026138038E-7</v>
      </c>
      <c r="AE2845" s="21">
        <f t="shared" si="4359"/>
        <v>37125.86017298088</v>
      </c>
      <c r="AF2845" s="10" cm="1">
        <f t="array" ref="AF2845">Lair(100000000/AE2845)</f>
        <v>2692.7410238508814</v>
      </c>
      <c r="AG2845" s="10">
        <f t="shared" si="4360"/>
        <v>1.1893693173945015E-2</v>
      </c>
      <c r="AH2845" s="10" t="b">
        <f t="shared" si="4355"/>
        <v>1</v>
      </c>
      <c r="AI2845" s="10">
        <f>$AF2845</f>
        <v>2692.7410238508814</v>
      </c>
      <c r="AJ2845">
        <v>3.0000000000000001E-3</v>
      </c>
      <c r="AK2845" s="3" cm="1">
        <f t="array" ref="AK2845">100000000/Lvac($AA2845)</f>
        <v>37125.860501803749</v>
      </c>
      <c r="AL2845" s="21">
        <f t="shared" si="4398"/>
        <v>4.1362158677305881E-2</v>
      </c>
      <c r="AM2845" s="10" cm="1">
        <f t="array" ref="AM2845">Lvac($AI2845)-$BA2845</f>
        <v>1.4384810474439291E-3</v>
      </c>
      <c r="AN2845" s="10">
        <f>$AK2845-($AX2845-$AW2845)</f>
        <v>-1.9498196255881339E-2</v>
      </c>
      <c r="AO2845" s="3">
        <f>AM2845/AJ2845</f>
        <v>0.47949368248130969</v>
      </c>
      <c r="AP2845" s="3">
        <v>0.47154147478067898</v>
      </c>
      <c r="AS2845" s="3">
        <f t="shared" si="4361"/>
        <v>5.0180374819319695E-4</v>
      </c>
      <c r="AT2845" s="3" cm="1">
        <f t="array" ref="AT2845">AS2845-(100000000/LvacE($A2845)-$E2845)</f>
        <v>-2.8042661142535508E-5</v>
      </c>
      <c r="AU2845" t="s">
        <v>4715</v>
      </c>
      <c r="AV2845" t="s">
        <v>4834</v>
      </c>
      <c r="AW2845" s="3">
        <v>25409.74</v>
      </c>
      <c r="AX2845" s="3">
        <v>62535.62</v>
      </c>
      <c r="AY2845" s="3"/>
      <c r="AZ2845" s="10" cm="1">
        <f t="array" ref="AZ2845">Lair(100000000/($AX2845-$AW2845))</f>
        <v>2692.7395857160477</v>
      </c>
      <c r="BA2845" s="10">
        <f>100000000/($AX2845-$AW2845)</f>
        <v>2693.5388467559555</v>
      </c>
      <c r="BB2845" s="12">
        <v>6080000</v>
      </c>
      <c r="BC2845" s="3">
        <v>0.11</v>
      </c>
      <c r="BD2845" s="12" cm="1">
        <f t="array" ref="BD2845">SfromgA($BB2845,$BA2845,"")</f>
        <v>5.8641715874459245E-2</v>
      </c>
      <c r="BE2845" s="29">
        <f>(10^MAX(0.05, -0.312925054856973*((LN($BD2845))^(1/3)) + 0.454808404431693)-1)*100</f>
        <v>690.24535255508761</v>
      </c>
      <c r="BG2845" s="3"/>
      <c r="BH2845" s="3"/>
      <c r="BI2845" s="12">
        <f>IF($BB2845="",$BF2845,$BB2845)</f>
        <v>6080000</v>
      </c>
      <c r="BJ2845" s="29">
        <f>IF($BB2845="",$BH2845,$BE2845)</f>
        <v>690.24535255508761</v>
      </c>
      <c r="BK2845" s="3">
        <f>LN(BN2845*100000000/($AX2845-$AW2845)/$BI2845)</f>
        <v>-6.0660977439894879</v>
      </c>
      <c r="BL2845" s="13">
        <f>EXP(BK$4341*$AX2845+BK$4342)*$BI2845/(100000000/($AX2845-$AW2845))</f>
        <v>2.191105424226401</v>
      </c>
      <c r="BM2845" s="3">
        <f t="shared" ref="BM2845" si="4399">LN(BL2845/$C2845)</f>
        <v>-0.60188818471918715</v>
      </c>
      <c r="BN2845" s="13" cm="1">
        <f t="array" ref="BN2845">$C2845*EXP(poly_from_str(100000000/$E2845,BN$4343))</f>
        <v>5.2373012944860262</v>
      </c>
      <c r="BO2845" s="3">
        <f>LN($C2845)</f>
        <v>1.3862943611198906</v>
      </c>
      <c r="BP2845" s="13">
        <f>LN(BL2845/BN2845)</f>
        <v>-0.87140016912756912</v>
      </c>
      <c r="BQ2845" s="13"/>
      <c r="BS2845" s="13"/>
      <c r="BT2845" s="13"/>
      <c r="BU2845" s="13"/>
      <c r="BV2845" s="13"/>
      <c r="BW2845" s="13"/>
      <c r="BX2845" s="13"/>
      <c r="BY2845">
        <v>5217</v>
      </c>
      <c r="BZ2845" s="13"/>
    </row>
    <row r="2846" spans="1:78" hidden="1" x14ac:dyDescent="0.25">
      <c r="A2846" t="s">
        <v>3428</v>
      </c>
      <c r="B2846" s="2" t="str">
        <f t="shared" si="4354"/>
        <v/>
      </c>
      <c r="C2846">
        <v>6</v>
      </c>
      <c r="D2846" t="s">
        <v>134</v>
      </c>
      <c r="E2846">
        <v>37136.19</v>
      </c>
      <c r="R2846">
        <v>28</v>
      </c>
      <c r="S2846" t="s">
        <v>22</v>
      </c>
      <c r="AA2846" s="10">
        <f t="shared" si="4356"/>
        <v>2691.9920000000002</v>
      </c>
      <c r="AB2846" s="3" cm="1">
        <f t="array" ref="AB2846">100000000/Lvac(AA2846)</f>
        <v>37136.189547980139</v>
      </c>
      <c r="AC2846" s="28">
        <f t="shared" si="4357"/>
        <v>3.7147212918909118E-7</v>
      </c>
      <c r="AD2846" s="28">
        <f t="shared" si="4358"/>
        <v>2.6927910810773818E-7</v>
      </c>
      <c r="AE2846" s="21">
        <f t="shared" si="4359"/>
        <v>37136.189844294124</v>
      </c>
      <c r="AF2846" s="10" cm="1">
        <f t="array" ref="AF2846">Lair(100000000/AE2846)</f>
        <v>2691.9919785190777</v>
      </c>
      <c r="AG2846" s="10">
        <f t="shared" si="4360"/>
        <v>1.1897529700678929E-2</v>
      </c>
      <c r="AH2846" s="10" t="b">
        <f t="shared" si="4355"/>
        <v>1</v>
      </c>
      <c r="AI2846" s="10">
        <f>100000000/AK2846</f>
        <v>2692.7548259464875</v>
      </c>
      <c r="AJ2846" s="10">
        <f>AL2846/AK2846*AI2846</f>
        <v>3.625464276329049E-2</v>
      </c>
      <c r="AK2846" s="23" cm="1">
        <f t="array" ref="AK2846">100000000/Lvac($AA2846)+0.5</f>
        <v>37136.689547980139</v>
      </c>
      <c r="AL2846" s="24">
        <v>0.5</v>
      </c>
      <c r="AM2846" s="24"/>
      <c r="AN2846" s="24"/>
      <c r="AO2846" s="24"/>
      <c r="AP2846" s="24"/>
      <c r="AS2846" s="3">
        <f t="shared" si="4361"/>
        <v>-4.5201986358733848E-4</v>
      </c>
      <c r="AT2846" s="3" cm="1">
        <f t="array" ref="AT2846">AS2846-(100000000/LvacE($A2846)-$E2846)</f>
        <v>-2.7926842449232936E-5</v>
      </c>
      <c r="BB2846"/>
      <c r="BC2846"/>
      <c r="BD2846"/>
      <c r="BE2846"/>
      <c r="BF2846"/>
      <c r="BG2846"/>
      <c r="BH2846"/>
      <c r="BI2846"/>
      <c r="BJ2846"/>
      <c r="BN2846" s="13" cm="1">
        <f t="array" ref="BN2846">$C2846*EXP(poly_from_str(100000000/$E2846,BN$4343))</f>
        <v>7.92025797627144</v>
      </c>
      <c r="BO2846" s="13"/>
      <c r="BY2846">
        <v>7892</v>
      </c>
    </row>
    <row r="2847" spans="1:78" hidden="1" x14ac:dyDescent="0.25">
      <c r="A2847" t="s">
        <v>3429</v>
      </c>
      <c r="B2847" s="2" t="str">
        <f t="shared" si="4354"/>
        <v/>
      </c>
      <c r="C2847">
        <v>1</v>
      </c>
      <c r="E2847">
        <v>37142.800000000003</v>
      </c>
      <c r="R2847">
        <v>28</v>
      </c>
      <c r="S2847" t="s">
        <v>22</v>
      </c>
      <c r="AA2847" s="10">
        <f t="shared" si="4356"/>
        <v>2691.5129999999999</v>
      </c>
      <c r="AB2847" s="3" cm="1">
        <f t="array" ref="AB2847">100000000/Lvac(AA2847)</f>
        <v>37142.798186469103</v>
      </c>
      <c r="AC2847" s="28">
        <f t="shared" si="4357"/>
        <v>3.7153823890131687E-7</v>
      </c>
      <c r="AD2847" s="28">
        <f t="shared" si="4358"/>
        <v>2.6923119657804724E-7</v>
      </c>
      <c r="AE2847" s="21">
        <f t="shared" si="4359"/>
        <v>37142.799375590112</v>
      </c>
      <c r="AF2847" s="10" cm="1">
        <f t="array" ref="AF2847">Lair(100000000/AE2847)</f>
        <v>2691.512913826788</v>
      </c>
      <c r="AG2847" s="10">
        <f t="shared" si="4360"/>
        <v>1.1899984913033878E-2</v>
      </c>
      <c r="AH2847" s="10" t="b">
        <f t="shared" si="4355"/>
        <v>1</v>
      </c>
      <c r="AI2847" s="10">
        <f t="shared" si="4363"/>
        <v>2691.5129999999999</v>
      </c>
      <c r="AJ2847">
        <v>3.0000000000000001E-3</v>
      </c>
      <c r="AK2847" s="3" cm="1">
        <f t="array" ref="AK2847">100000000/Lvac($AA2847)</f>
        <v>37142.798186469103</v>
      </c>
      <c r="AL2847" s="21">
        <f t="shared" ref="AL2847:AL2852" si="4400">AJ2847/AI2847*AK2847</f>
        <v>4.1399909478203267E-2</v>
      </c>
      <c r="AM2847" s="21"/>
      <c r="AN2847" s="21"/>
      <c r="AO2847" s="21"/>
      <c r="AP2847" s="21"/>
      <c r="AS2847" s="3">
        <f t="shared" si="4361"/>
        <v>-1.8135309001081623E-3</v>
      </c>
      <c r="AT2847" s="3" cm="1">
        <f t="array" ref="AT2847">AS2847-(100000000/LvacE($A2847)-$E2847)</f>
        <v>-2.7852591301780194E-5</v>
      </c>
      <c r="BB2847"/>
      <c r="BC2847"/>
      <c r="BD2847"/>
      <c r="BE2847"/>
      <c r="BF2847"/>
      <c r="BG2847"/>
      <c r="BH2847"/>
      <c r="BI2847"/>
      <c r="BJ2847"/>
      <c r="BN2847" s="13" cm="1">
        <f t="array" ref="BN2847">$C2847*EXP(poly_from_str(100000000/$E2847,BN$4343))</f>
        <v>1.3269115187951848</v>
      </c>
      <c r="BO2847" s="13"/>
      <c r="BY2847">
        <v>1322</v>
      </c>
    </row>
    <row r="2848" spans="1:78" hidden="1" x14ac:dyDescent="0.25">
      <c r="A2848" t="s">
        <v>3430</v>
      </c>
      <c r="B2848" s="2" t="str">
        <f t="shared" si="4354"/>
        <v/>
      </c>
      <c r="C2848">
        <v>5</v>
      </c>
      <c r="E2848">
        <v>37144.43</v>
      </c>
      <c r="F2848">
        <v>24461</v>
      </c>
      <c r="G2848" t="s">
        <v>5</v>
      </c>
      <c r="H2848" s="5" t="s">
        <v>18</v>
      </c>
      <c r="I2848">
        <v>61605</v>
      </c>
      <c r="J2848" t="s">
        <v>3</v>
      </c>
      <c r="K2848" s="5" t="s">
        <v>8</v>
      </c>
      <c r="L2848">
        <v>24461.24</v>
      </c>
      <c r="M2848" t="str">
        <f t="shared" ref="M2848:M2849" si="4401">$G2848&amp;""</f>
        <v>e</v>
      </c>
      <c r="N2848" t="str">
        <f t="shared" ref="N2848:N2849" si="4402">$H2848&amp;""</f>
        <v>5/2</v>
      </c>
      <c r="O2848">
        <v>61605.66</v>
      </c>
      <c r="P2848" t="str">
        <f t="shared" ref="P2848:P2849" si="4403">$J2848&amp;""</f>
        <v>o</v>
      </c>
      <c r="Q2848" t="str">
        <f t="shared" ref="Q2848:Q2849" si="4404">$K2848&amp;""</f>
        <v>7/2</v>
      </c>
      <c r="R2848">
        <v>28</v>
      </c>
      <c r="AA2848" s="10">
        <f t="shared" si="4356"/>
        <v>2691.395</v>
      </c>
      <c r="AB2848" s="3" cm="1">
        <f t="array" ref="AB2848">100000000/Lvac(AA2848)</f>
        <v>37144.42656288205</v>
      </c>
      <c r="AC2848" s="28">
        <f t="shared" si="4357"/>
        <v>3.7155452841370368E-7</v>
      </c>
      <c r="AD2848" s="28">
        <f t="shared" si="4358"/>
        <v>2.6921939373787162E-7</v>
      </c>
      <c r="AE2848" s="21">
        <f t="shared" si="4359"/>
        <v>37144.428816715124</v>
      </c>
      <c r="AF2848" s="10" cm="1">
        <f t="array" ref="AF2848">Lair(100000000/AE2848)</f>
        <v>2691.3948366835666</v>
      </c>
      <c r="AG2848" s="10">
        <f t="shared" si="4360"/>
        <v>1.1900589947384545E-2</v>
      </c>
      <c r="AH2848" s="10" t="b">
        <f t="shared" si="4355"/>
        <v>1</v>
      </c>
      <c r="AI2848" s="10">
        <f t="shared" ref="AI2848:AI2849" si="4405">$AF2848</f>
        <v>2691.3948366835666</v>
      </c>
      <c r="AJ2848">
        <v>3.0000000000000001E-3</v>
      </c>
      <c r="AK2848" s="3" cm="1">
        <f t="array" ref="AK2848">100000000/Lvac($AA2848)</f>
        <v>37144.42656288205</v>
      </c>
      <c r="AL2848" s="21">
        <f t="shared" si="4400"/>
        <v>4.1403542196713973E-2</v>
      </c>
      <c r="AM2848" s="10" cm="1">
        <f t="array" ref="AM2848">Lvac($AI2848)-$BA2848</f>
        <v>-6.3902749207045417E-4</v>
      </c>
      <c r="AN2848" s="10">
        <f t="shared" ref="AN2848:AN2849" si="4406">$AK2848-($AX2848-$AW2848)</f>
        <v>6.5628820520942099E-3</v>
      </c>
      <c r="AO2848" s="3">
        <f t="shared" ref="AO2848:AO2849" si="4407">AM2848/AJ2848</f>
        <v>-0.21300916402348472</v>
      </c>
      <c r="AP2848" s="3">
        <v>-0.1585572499607224</v>
      </c>
      <c r="AS2848" s="3">
        <f t="shared" si="4361"/>
        <v>-3.4371179499430582E-3</v>
      </c>
      <c r="AT2848" s="3" cm="1">
        <f t="array" ref="AT2848">AS2848-(100000000/LvacE($A2848)-$E2848)</f>
        <v>-2.7834263164550066E-5</v>
      </c>
      <c r="AU2848" t="s">
        <v>4712</v>
      </c>
      <c r="AV2848" t="s">
        <v>4817</v>
      </c>
      <c r="AW2848" s="3">
        <v>24461.24</v>
      </c>
      <c r="AX2848" s="3">
        <v>61605.66</v>
      </c>
      <c r="AY2848" s="3"/>
      <c r="AZ2848" s="10" cm="1">
        <f t="array" ref="AZ2848">Lair(100000000/($AX2848-$AW2848))</f>
        <v>2691.3954755572877</v>
      </c>
      <c r="BA2848" s="10">
        <f t="shared" ref="BA2848:BA2849" si="4408">100000000/($AX2848-$AW2848)</f>
        <v>2692.1944130504662</v>
      </c>
      <c r="BB2848" s="12">
        <v>8830000</v>
      </c>
      <c r="BC2848" s="3">
        <v>4.1000000000000002E-2</v>
      </c>
      <c r="BD2848" s="12" cm="1">
        <f t="array" ref="BD2848">SfromgA($BB2848,$BA2848,"")</f>
        <v>8.5038055204864696E-2</v>
      </c>
      <c r="BE2848" s="29">
        <f t="shared" ref="BE2848:BE2849" si="4409">(10^MAX(0.05, -0.312925054856973*((LN($BD2848))^(1/3)) + 0.454808404431693)-1)*100</f>
        <v>654.22709064362834</v>
      </c>
      <c r="BG2848" s="3"/>
      <c r="BH2848" s="3"/>
      <c r="BI2848" s="12">
        <f t="shared" ref="BI2848:BI2849" si="4410">IF($BB2848="",$BF2848,$BB2848)</f>
        <v>8830000</v>
      </c>
      <c r="BJ2848" s="29">
        <f t="shared" ref="BJ2848:BJ2849" si="4411">IF($BB2848="",$BH2848,$BE2848)</f>
        <v>654.22709064362834</v>
      </c>
      <c r="BK2848" s="3">
        <f t="shared" ref="BK2848:BK2849" si="4412">LN(BN2848*100000000/($AX2848-$AW2848)/$BI2848)</f>
        <v>-6.2019851044322305</v>
      </c>
      <c r="BL2848" s="13">
        <f>EXP(BK$4341*$AX2848+BK$4342)*$BI2848/(100000000/($AX2848-$AW2848))</f>
        <v>3.4168335395609661</v>
      </c>
      <c r="BM2848" s="3">
        <f t="shared" ref="BM2848:BM2849" si="4413">LN(BL2848/$C2848)</f>
        <v>-0.38072365586335616</v>
      </c>
      <c r="BN2848" s="13" cm="1">
        <f t="array" ref="BN2848">$C2848*EXP(poly_from_str(100000000/$E2848,BN$4343))</f>
        <v>6.6430325009082605</v>
      </c>
      <c r="BO2848" s="3">
        <f t="shared" ref="BO2848:BO2849" si="4414">LN($C2848)</f>
        <v>1.6094379124341003</v>
      </c>
      <c r="BP2848" s="13">
        <f t="shared" ref="BP2848:BP2849" si="4415">LN(BL2848/BN2848)</f>
        <v>-0.66485430460502215</v>
      </c>
      <c r="BQ2848" s="13"/>
      <c r="BR2848" s="12">
        <v>59870000</v>
      </c>
      <c r="BS2848" s="14"/>
      <c r="BT2848" s="13">
        <f>EXP(BS$4338*$AX2848+BS$4336)*$BR2848/(100000000/($AX2848-$AW2848))</f>
        <v>22.805255870563428</v>
      </c>
      <c r="BU2848" s="14"/>
      <c r="BV2848" s="3" cm="1">
        <f t="array" ref="BV2848">$BN2848*EXP(poly_from_str(100000000/$E2848,BV$4341))</f>
        <v>4.4064723686000811</v>
      </c>
      <c r="BW2848" s="12" t="s">
        <v>5051</v>
      </c>
      <c r="BX2848" s="14"/>
      <c r="BY2848">
        <v>6621</v>
      </c>
      <c r="BZ2848" s="13"/>
    </row>
    <row r="2849" spans="1:78" hidden="1" x14ac:dyDescent="0.25">
      <c r="A2849" t="s">
        <v>3431</v>
      </c>
      <c r="B2849" s="2" t="str">
        <f t="shared" si="4354"/>
        <v/>
      </c>
      <c r="C2849">
        <v>4</v>
      </c>
      <c r="E2849">
        <v>37146.339999999997</v>
      </c>
      <c r="F2849">
        <v>26446</v>
      </c>
      <c r="G2849" t="s">
        <v>5</v>
      </c>
      <c r="H2849" s="5" t="s">
        <v>8</v>
      </c>
      <c r="I2849">
        <v>63593</v>
      </c>
      <c r="J2849" t="s">
        <v>3</v>
      </c>
      <c r="K2849" s="5" t="s">
        <v>4</v>
      </c>
      <c r="L2849">
        <v>26446.97</v>
      </c>
      <c r="M2849" t="str">
        <f t="shared" si="4401"/>
        <v>e</v>
      </c>
      <c r="N2849" t="str">
        <f t="shared" si="4402"/>
        <v>7/2</v>
      </c>
      <c r="O2849">
        <v>63593.35</v>
      </c>
      <c r="P2849" t="str">
        <f t="shared" si="4403"/>
        <v>o</v>
      </c>
      <c r="Q2849" t="str">
        <f t="shared" si="4404"/>
        <v>9/2</v>
      </c>
      <c r="R2849">
        <v>28</v>
      </c>
      <c r="AA2849" s="10">
        <f t="shared" si="4356"/>
        <v>2691.2559999999999</v>
      </c>
      <c r="AB2849" s="3" cm="1">
        <f t="array" ref="AB2849">100000000/Lvac(AA2849)</f>
        <v>37146.344918253119</v>
      </c>
      <c r="AC2849" s="28">
        <f t="shared" si="4357"/>
        <v>3.7157371873950309E-7</v>
      </c>
      <c r="AD2849" s="28">
        <f t="shared" si="4358"/>
        <v>2.6920549039230401E-7</v>
      </c>
      <c r="AE2849" s="21">
        <f t="shared" si="4359"/>
        <v>37146.341692960865</v>
      </c>
      <c r="AF2849" s="10" cm="1">
        <f t="array" ref="AF2849">Lair(100000000/AE2849)</f>
        <v>2691.2562336858523</v>
      </c>
      <c r="AG2849" s="10">
        <f t="shared" si="4360"/>
        <v>1.1901302759427777E-2</v>
      </c>
      <c r="AH2849" s="10" t="b">
        <f t="shared" si="4355"/>
        <v>1</v>
      </c>
      <c r="AI2849" s="10">
        <f t="shared" si="4405"/>
        <v>2691.2562336858523</v>
      </c>
      <c r="AJ2849">
        <v>3.0000000000000001E-3</v>
      </c>
      <c r="AK2849" s="3" cm="1">
        <f t="array" ref="AK2849">100000000/Lvac($AA2849)</f>
        <v>37146.344918253119</v>
      </c>
      <c r="AL2849" s="21">
        <f t="shared" si="4400"/>
        <v>4.1407812961063266E-2</v>
      </c>
      <c r="AM2849" s="10" cm="1">
        <f t="array" ref="AM2849">Lvac($AI2849)-$BA2849</f>
        <v>2.7761698852373229E-3</v>
      </c>
      <c r="AN2849" s="10">
        <f t="shared" si="4406"/>
        <v>-3.5081746878859121E-2</v>
      </c>
      <c r="AO2849" s="3">
        <f t="shared" si="4407"/>
        <v>0.92538996174577426</v>
      </c>
      <c r="AP2849" s="3">
        <v>0.84747592927669757</v>
      </c>
      <c r="AS2849" s="3">
        <f t="shared" si="4361"/>
        <v>4.9182531220139936E-3</v>
      </c>
      <c r="AT2849" s="3" cm="1">
        <f t="array" ref="AT2849">AS2849-(100000000/LvacE($A2849)-$E2849)</f>
        <v>-2.7812689950224012E-5</v>
      </c>
      <c r="AU2849" t="s">
        <v>4731</v>
      </c>
      <c r="AV2849" t="s">
        <v>4835</v>
      </c>
      <c r="AW2849" s="3">
        <v>26446.97</v>
      </c>
      <c r="AX2849" s="3">
        <v>63593.35</v>
      </c>
      <c r="AY2849" s="3"/>
      <c r="AZ2849" s="10" cm="1">
        <f t="array" ref="AZ2849">Lair(100000000/($AX2849-$AW2849))</f>
        <v>2691.2534581839909</v>
      </c>
      <c r="BA2849" s="10">
        <f t="shared" si="4408"/>
        <v>2692.0523614952522</v>
      </c>
      <c r="BB2849" s="12">
        <v>6280000</v>
      </c>
      <c r="BC2849" s="3">
        <v>1.4999999999999999E-2</v>
      </c>
      <c r="BD2849" s="12" cm="1">
        <f t="array" ref="BD2849">SfromgA($BB2849,$BA2849,"")</f>
        <v>6.0470493395815554E-2</v>
      </c>
      <c r="BE2849" s="29">
        <f t="shared" si="4409"/>
        <v>687.33127030085416</v>
      </c>
      <c r="BG2849" s="3"/>
      <c r="BH2849" s="3"/>
      <c r="BI2849" s="12">
        <f t="shared" si="4410"/>
        <v>6280000</v>
      </c>
      <c r="BJ2849" s="29">
        <f t="shared" si="4411"/>
        <v>687.33127030085416</v>
      </c>
      <c r="BK2849" s="3">
        <f t="shared" si="4412"/>
        <v>-6.0829021352686787</v>
      </c>
      <c r="BL2849" s="13">
        <f>EXP(BK$4341*$AX2849+BK$4342)*$BI2849/(100000000/($AX2849-$AW2849))</f>
        <v>2.0895672677341417</v>
      </c>
      <c r="BM2849" s="3">
        <f t="shared" si="4413"/>
        <v>-0.64933736551179277</v>
      </c>
      <c r="BN2849" s="13" cm="1">
        <f t="array" ref="BN2849">$C2849*EXP(poly_from_str(100000000/$E2849,BN$4343))</f>
        <v>5.322373028148399</v>
      </c>
      <c r="BO2849" s="3">
        <f t="shared" si="4414"/>
        <v>1.3862943611198906</v>
      </c>
      <c r="BP2849" s="13">
        <f t="shared" si="4415"/>
        <v>-0.93496226621382517</v>
      </c>
      <c r="BQ2849" s="13"/>
      <c r="BS2849" s="13"/>
      <c r="BT2849" s="13"/>
      <c r="BU2849" s="13"/>
      <c r="BV2849" s="13"/>
      <c r="BW2849" s="13"/>
      <c r="BX2849" s="13"/>
      <c r="BY2849">
        <v>5305</v>
      </c>
      <c r="BZ2849" s="13"/>
    </row>
    <row r="2850" spans="1:78" hidden="1" x14ac:dyDescent="0.25">
      <c r="A2850" t="s">
        <v>3432</v>
      </c>
      <c r="B2850" s="2" t="str">
        <f t="shared" si="4354"/>
        <v/>
      </c>
      <c r="C2850">
        <v>8</v>
      </c>
      <c r="E2850">
        <v>37179.39</v>
      </c>
      <c r="R2850">
        <v>28</v>
      </c>
      <c r="S2850" t="s">
        <v>22</v>
      </c>
      <c r="AA2850" s="10">
        <f t="shared" si="4356"/>
        <v>2688.864</v>
      </c>
      <c r="AB2850" s="3" cm="1">
        <f t="array" ref="AB2850">100000000/Lvac(AA2850)</f>
        <v>37179.388262867207</v>
      </c>
      <c r="AC2850" s="28">
        <f t="shared" si="4357"/>
        <v>3.7190426886595975E-7</v>
      </c>
      <c r="AD2850" s="28">
        <f t="shared" si="4358"/>
        <v>2.6896623283034131E-7</v>
      </c>
      <c r="AE2850" s="21">
        <f t="shared" si="4359"/>
        <v>37179.389403438137</v>
      </c>
      <c r="AF2850" s="10" cm="1">
        <f t="array" ref="AF2850">Lair(100000000/AE2850)</f>
        <v>2688.8639175077165</v>
      </c>
      <c r="AG2850" s="10">
        <f t="shared" si="4360"/>
        <v>1.1913586604392637E-2</v>
      </c>
      <c r="AH2850" s="10" t="b">
        <f t="shared" si="4355"/>
        <v>1</v>
      </c>
      <c r="AI2850" s="10">
        <f t="shared" si="4363"/>
        <v>2688.864</v>
      </c>
      <c r="AJ2850">
        <v>3.0000000000000001E-3</v>
      </c>
      <c r="AK2850" s="3" cm="1">
        <f t="array" ref="AK2850">100000000/Lvac($AA2850)</f>
        <v>37179.388262867207</v>
      </c>
      <c r="AL2850" s="21">
        <f t="shared" si="4400"/>
        <v>4.1481519626355823E-2</v>
      </c>
      <c r="AM2850" s="21"/>
      <c r="AN2850" s="21"/>
      <c r="AO2850" s="21"/>
      <c r="AP2850" s="21"/>
      <c r="AS2850" s="3">
        <f t="shared" si="4361"/>
        <v>-1.7371327921864577E-3</v>
      </c>
      <c r="AT2850" s="3" cm="1">
        <f t="array" ref="AT2850">AS2850-(100000000/LvacE($A2850)-$E2850)</f>
        <v>-2.7439382392913103E-5</v>
      </c>
      <c r="BB2850"/>
      <c r="BC2850"/>
      <c r="BD2850"/>
      <c r="BE2850"/>
      <c r="BF2850"/>
      <c r="BG2850"/>
      <c r="BH2850"/>
      <c r="BI2850"/>
      <c r="BJ2850"/>
      <c r="BN2850" s="13" cm="1">
        <f t="array" ref="BN2850">$C2850*EXP(poly_from_str(100000000/$E2850,BN$4343))</f>
        <v>10.920577294566227</v>
      </c>
      <c r="BO2850" s="13"/>
      <c r="BY2850">
        <v>10894</v>
      </c>
    </row>
    <row r="2851" spans="1:78" hidden="1" x14ac:dyDescent="0.25">
      <c r="A2851" t="s">
        <v>3433</v>
      </c>
      <c r="B2851" s="2" t="str">
        <f t="shared" si="4354"/>
        <v/>
      </c>
      <c r="C2851">
        <v>5</v>
      </c>
      <c r="E2851">
        <v>37180</v>
      </c>
      <c r="R2851">
        <v>28</v>
      </c>
      <c r="S2851" t="s">
        <v>22</v>
      </c>
      <c r="AA2851" s="10">
        <f t="shared" si="4356"/>
        <v>2688.82</v>
      </c>
      <c r="AB2851" s="3" cm="1">
        <f t="array" ref="AB2851">100000000/Lvac(AA2851)</f>
        <v>37179.99663419991</v>
      </c>
      <c r="AC2851" s="28">
        <f t="shared" si="4357"/>
        <v>3.719103547280963E-7</v>
      </c>
      <c r="AD2851" s="28">
        <f t="shared" si="4358"/>
        <v>2.689618317716987E-7</v>
      </c>
      <c r="AE2851" s="21">
        <f t="shared" si="4359"/>
        <v>37179.998844174886</v>
      </c>
      <c r="AF2851" s="10" cm="1">
        <f t="array" ref="AF2851">Lair(100000000/AE2851)</f>
        <v>2688.8198401678437</v>
      </c>
      <c r="AG2851" s="10">
        <f t="shared" si="4360"/>
        <v>1.1913812868507357E-2</v>
      </c>
      <c r="AH2851" s="10" t="b">
        <f t="shared" si="4355"/>
        <v>1</v>
      </c>
      <c r="AI2851" s="10">
        <f t="shared" si="4363"/>
        <v>2688.82</v>
      </c>
      <c r="AJ2851">
        <v>3.0000000000000001E-3</v>
      </c>
      <c r="AK2851" s="3" cm="1">
        <f t="array" ref="AK2851">100000000/Lvac($AA2851)</f>
        <v>37179.99663419991</v>
      </c>
      <c r="AL2851" s="21">
        <f t="shared" si="4400"/>
        <v>4.1482877211044149E-2</v>
      </c>
      <c r="AM2851" s="21"/>
      <c r="AN2851" s="21"/>
      <c r="AO2851" s="21"/>
      <c r="AP2851" s="21"/>
      <c r="AS2851" s="3">
        <f t="shared" si="4361"/>
        <v>-3.3658000902505592E-3</v>
      </c>
      <c r="AT2851" s="3" cm="1">
        <f t="array" ref="AT2851">AS2851-(100000000/LvacE($A2851)-$E2851)</f>
        <v>-2.7432477509137243E-5</v>
      </c>
      <c r="BB2851"/>
      <c r="BC2851"/>
      <c r="BD2851"/>
      <c r="BE2851"/>
      <c r="BF2851"/>
      <c r="BG2851"/>
      <c r="BH2851"/>
      <c r="BI2851"/>
      <c r="BJ2851"/>
      <c r="BN2851" s="13" cm="1">
        <f t="array" ref="BN2851">$C2851*EXP(poly_from_str(100000000/$E2851,BN$4343))</f>
        <v>6.8285512764199687</v>
      </c>
      <c r="BO2851" s="13"/>
      <c r="BY2851">
        <v>6812</v>
      </c>
    </row>
    <row r="2852" spans="1:78" hidden="1" x14ac:dyDescent="0.25">
      <c r="A2852" t="s">
        <v>3434</v>
      </c>
      <c r="B2852" s="2" t="str">
        <f t="shared" si="4354"/>
        <v/>
      </c>
      <c r="C2852">
        <v>7</v>
      </c>
      <c r="E2852">
        <v>37188.76</v>
      </c>
      <c r="F2852">
        <v>65295</v>
      </c>
      <c r="G2852" t="s">
        <v>3</v>
      </c>
      <c r="H2852" s="5" t="s">
        <v>8</v>
      </c>
      <c r="I2852">
        <v>102484</v>
      </c>
      <c r="J2852" t="s">
        <v>5</v>
      </c>
      <c r="K2852" s="5" t="s">
        <v>4</v>
      </c>
      <c r="L2852">
        <v>65295.9</v>
      </c>
      <c r="M2852" t="str">
        <f t="shared" ref="M2852:M2853" si="4416">$G2852&amp;""</f>
        <v>o</v>
      </c>
      <c r="N2852" t="str">
        <f t="shared" ref="N2852:N2853" si="4417">$H2852&amp;""</f>
        <v>7/2</v>
      </c>
      <c r="O2852">
        <v>102484.66</v>
      </c>
      <c r="P2852" t="str">
        <f t="shared" ref="P2852:P2853" si="4418">$J2852&amp;""</f>
        <v>e</v>
      </c>
      <c r="Q2852" t="str">
        <f t="shared" ref="Q2852:Q2853" si="4419">$K2852&amp;""</f>
        <v>9/2</v>
      </c>
      <c r="R2852">
        <v>28</v>
      </c>
      <c r="AA2852" s="10">
        <f t="shared" si="4356"/>
        <v>2688.1860000000001</v>
      </c>
      <c r="AB2852" s="3" cm="1">
        <f t="array" ref="AB2852">100000000/Lvac(AA2852)</f>
        <v>37188.764922743285</v>
      </c>
      <c r="AC2852" s="28">
        <f t="shared" si="4357"/>
        <v>3.7199806858602787E-7</v>
      </c>
      <c r="AD2852" s="28">
        <f t="shared" si="4358"/>
        <v>2.6889841651838152E-7</v>
      </c>
      <c r="AE2852" s="21">
        <f t="shared" si="4359"/>
        <v>37188.761689436906</v>
      </c>
      <c r="AF2852" s="10" cm="1">
        <f t="array" ref="AF2852">Lair(100000000/AE2852)</f>
        <v>2688.1862337323996</v>
      </c>
      <c r="AG2852" s="10">
        <f t="shared" si="4360"/>
        <v>1.1917074362180162E-2</v>
      </c>
      <c r="AH2852" s="10" t="b">
        <f t="shared" si="4355"/>
        <v>1</v>
      </c>
      <c r="AI2852" s="10">
        <f t="shared" ref="AI2852:AI2853" si="4420">$AF2852</f>
        <v>2688.1862337323996</v>
      </c>
      <c r="AJ2852">
        <v>3.0000000000000001E-3</v>
      </c>
      <c r="AK2852" s="3" cm="1">
        <f t="array" ref="AK2852">100000000/Lvac($AA2852)</f>
        <v>37188.764922743285</v>
      </c>
      <c r="AL2852" s="21">
        <f t="shared" si="4400"/>
        <v>4.1502442564526544E-2</v>
      </c>
      <c r="AM2852" s="10" cm="1">
        <f t="array" ref="AM2852">Lvac($AI2852)-$BA2852</f>
        <v>-1.2215705692142365E-4</v>
      </c>
      <c r="AN2852" s="10">
        <f t="shared" ref="AN2852:AN2853" si="4421">$AK2852-($AX2852-$AW2852)</f>
        <v>4.9227432828047313E-3</v>
      </c>
      <c r="AO2852" s="3">
        <f t="shared" ref="AO2852:AO2853" si="4422">AM2852/AJ2852</f>
        <v>-4.0719018973807884E-2</v>
      </c>
      <c r="AP2852" s="3">
        <v>-0.11864856242027599</v>
      </c>
      <c r="AS2852" s="3">
        <f t="shared" si="4361"/>
        <v>4.9227432828047313E-3</v>
      </c>
      <c r="AT2852" s="3" cm="1">
        <f t="array" ref="AT2852">AS2852-(100000000/LvacE($A2852)-$E2852)</f>
        <v>-2.7332920581102371E-5</v>
      </c>
      <c r="AU2852" t="s">
        <v>4820</v>
      </c>
      <c r="AV2852" t="s">
        <v>4827</v>
      </c>
      <c r="AW2852" s="3">
        <v>65295.9</v>
      </c>
      <c r="AX2852" s="3">
        <v>102484.66</v>
      </c>
      <c r="AY2852" s="3"/>
      <c r="AZ2852" s="10" cm="1">
        <f t="array" ref="AZ2852">Lair(100000000/($AX2852-$AW2852))</f>
        <v>2688.1863558600753</v>
      </c>
      <c r="BA2852" s="10">
        <f t="shared" ref="BA2852:BA2853" si="4423">100000000/($AX2852-$AW2852)</f>
        <v>2688.9845211295024</v>
      </c>
      <c r="BB2852" s="12">
        <v>522000000</v>
      </c>
      <c r="BC2852" s="3">
        <v>0.55600000000000005</v>
      </c>
      <c r="BD2852" s="12" cm="1">
        <f t="array" ref="BD2852">SfromgA($BB2852,$BA2852,"")</f>
        <v>5.0092045879691591</v>
      </c>
      <c r="BE2852" s="29">
        <f t="shared" ref="BE2852:BE2853" si="4424">(10^MAX(0.05, -0.312925054856973*((LN($BD2852))^(1/3)) + 0.454808404431693)-1)*100</f>
        <v>22.447852281146119</v>
      </c>
      <c r="BG2852" s="3"/>
      <c r="BH2852" s="3"/>
      <c r="BI2852" s="12">
        <f t="shared" ref="BI2852:BI2853" si="4425">IF($BB2852="",$BF2852,$BB2852)</f>
        <v>522000000</v>
      </c>
      <c r="BJ2852" s="29">
        <f t="shared" ref="BJ2852:BJ2853" si="4426">IF($BB2852="",$BH2852,$BE2852)</f>
        <v>22.447852281146119</v>
      </c>
      <c r="BK2852" s="3">
        <f t="shared" ref="BK2852:BK2853" si="4427">LN(BN2852*100000000/($AX2852-$AW2852)/$BI2852)</f>
        <v>-9.9119824676606925</v>
      </c>
      <c r="BL2852" s="13">
        <f>EXP(BK$4341*$AX2852+BK$4342)*$BI2852/(100000000/($AX2852-$AW2852))</f>
        <v>9.0559963522236728</v>
      </c>
      <c r="BM2852" s="3">
        <f t="shared" ref="BM2852:BM2853" si="4428">LN(BL2852/$C2852)</f>
        <v>0.25751696960327641</v>
      </c>
      <c r="BN2852" s="13" cm="1">
        <f t="array" ref="BN2852">$C2852*EXP(poly_from_str(100000000/$E2852,BN$4343))</f>
        <v>9.6241616809819064</v>
      </c>
      <c r="BO2852" s="3">
        <f t="shared" ref="BO2852:BO2853" si="4429">LN($C2852)</f>
        <v>1.9459101490553132</v>
      </c>
      <c r="BP2852" s="13">
        <f t="shared" ref="BP2852:BP2853" si="4430">LN(BL2852/BN2852)</f>
        <v>-6.0849659642198198E-2</v>
      </c>
      <c r="BQ2852" s="13"/>
      <c r="BS2852" s="13"/>
      <c r="BT2852" s="13"/>
      <c r="BU2852" s="13"/>
      <c r="BV2852" s="13"/>
      <c r="BW2852" s="13"/>
      <c r="BX2852" s="13"/>
      <c r="BY2852">
        <v>9603</v>
      </c>
      <c r="BZ2852" s="13"/>
    </row>
    <row r="2853" spans="1:78" hidden="1" x14ac:dyDescent="0.25">
      <c r="A2853" t="s">
        <v>3435</v>
      </c>
      <c r="B2853" s="2" t="str">
        <f t="shared" si="4354"/>
        <v/>
      </c>
      <c r="C2853">
        <v>6</v>
      </c>
      <c r="D2853" t="s">
        <v>134</v>
      </c>
      <c r="E2853">
        <v>37191.599999999999</v>
      </c>
      <c r="F2853">
        <v>38448</v>
      </c>
      <c r="G2853" t="s">
        <v>5</v>
      </c>
      <c r="H2853" s="5" t="s">
        <v>4</v>
      </c>
      <c r="I2853">
        <v>75640</v>
      </c>
      <c r="J2853" t="s">
        <v>3</v>
      </c>
      <c r="K2853" s="5" t="s">
        <v>16</v>
      </c>
      <c r="L2853">
        <v>38448.379999999997</v>
      </c>
      <c r="M2853" t="str">
        <f t="shared" si="4416"/>
        <v>e</v>
      </c>
      <c r="N2853" t="str">
        <f t="shared" si="4417"/>
        <v>9/2</v>
      </c>
      <c r="O2853">
        <v>75640</v>
      </c>
      <c r="P2853" t="str">
        <f t="shared" si="4418"/>
        <v>o</v>
      </c>
      <c r="Q2853" t="str">
        <f t="shared" si="4419"/>
        <v>11/2</v>
      </c>
      <c r="R2853">
        <v>28</v>
      </c>
      <c r="AA2853" s="10">
        <f t="shared" si="4356"/>
        <v>2687.9810000000002</v>
      </c>
      <c r="AB2853" s="3" cm="1">
        <f t="array" ref="AB2853">100000000/Lvac(AA2853)</f>
        <v>37191.600979757182</v>
      </c>
      <c r="AC2853" s="28">
        <f t="shared" si="4357"/>
        <v>3.7202643917497925E-7</v>
      </c>
      <c r="AD2853" s="28">
        <f t="shared" si="4358"/>
        <v>2.6887791158661998E-7</v>
      </c>
      <c r="AE2853" s="21">
        <f t="shared" si="4359"/>
        <v>37191.60033617563</v>
      </c>
      <c r="AF2853" s="10" cm="1">
        <f t="array" ref="AF2853">Lair(100000000/AE2853)</f>
        <v>2687.981046516752</v>
      </c>
      <c r="AG2853" s="10">
        <f t="shared" si="4360"/>
        <v>1.1918129439857868E-2</v>
      </c>
      <c r="AH2853" s="10" t="b">
        <f t="shared" si="4355"/>
        <v>1</v>
      </c>
      <c r="AI2853" s="10">
        <f t="shared" si="4420"/>
        <v>2687.981046516752</v>
      </c>
      <c r="AJ2853" s="10">
        <f>AL2853/AK2853*AI2853</f>
        <v>7.0000000000068237E-3</v>
      </c>
      <c r="AK2853" s="23" cm="1">
        <f t="array" ref="AK2853">100000000/Lvac($AA2853)+0</f>
        <v>37191.600979757182</v>
      </c>
      <c r="AL2853" s="23">
        <f>MAX(0.08,0.007/$AA2853*$AE2853)</f>
        <v>9.6853810482004671E-2</v>
      </c>
      <c r="AM2853" s="10" cm="1">
        <f t="array" ref="AM2853">Lvac($AI2853)-$BA2853</f>
        <v>1.4216019962987048E-3</v>
      </c>
      <c r="AN2853" s="10">
        <f t="shared" si="4421"/>
        <v>-1.9020242820261046E-2</v>
      </c>
      <c r="AO2853" s="3">
        <f t="shared" si="4422"/>
        <v>0.20308599947104558</v>
      </c>
      <c r="AP2853" s="3">
        <v>0.19643915569096471</v>
      </c>
      <c r="AS2853" s="3">
        <f t="shared" si="4361"/>
        <v>9.7975718381348997E-4</v>
      </c>
      <c r="AT2853" s="3" cm="1">
        <f t="array" ref="AT2853">AS2853-(100000000/LvacE($A2853)-$E2853)</f>
        <v>-2.730067353695631E-5</v>
      </c>
      <c r="AU2853" t="s">
        <v>4811</v>
      </c>
      <c r="AV2853" t="s">
        <v>4933</v>
      </c>
      <c r="AW2853" s="3">
        <v>38448.379999999997</v>
      </c>
      <c r="AX2853" s="3">
        <v>75640</v>
      </c>
      <c r="AY2853" s="3"/>
      <c r="AZ2853" s="10" cm="1">
        <f t="array" ref="AZ2853">Lair(100000000/($AX2853-$AW2853))</f>
        <v>2687.9796252566684</v>
      </c>
      <c r="BA2853" s="10">
        <f t="shared" si="4423"/>
        <v>2688.7777407921458</v>
      </c>
      <c r="BB2853" s="12">
        <v>81500000</v>
      </c>
      <c r="BC2853" s="3">
        <v>0.28399999999999997</v>
      </c>
      <c r="BD2853" s="12" cm="1">
        <f t="array" ref="BD2853">SfromgA($BB2853,$BA2853,"")</f>
        <v>0.78190804409637338</v>
      </c>
      <c r="BE2853" s="29">
        <f t="shared" si="4424"/>
        <v>347.59645127443849</v>
      </c>
      <c r="BG2853" s="3"/>
      <c r="BH2853" s="3"/>
      <c r="BI2853" s="12">
        <f t="shared" si="4425"/>
        <v>81500000</v>
      </c>
      <c r="BJ2853" s="29">
        <f t="shared" si="4426"/>
        <v>347.59645127443849</v>
      </c>
      <c r="BK2853" s="3">
        <f t="shared" si="4427"/>
        <v>-8.2069836278140222</v>
      </c>
      <c r="BL2853" s="13">
        <f>EXP(BK$4341*$AX2853+BK$4342)*$BI2853/(100000000/($AX2853-$AW2853))</f>
        <v>10.871023509464846</v>
      </c>
      <c r="BM2853" s="3">
        <f t="shared" si="4428"/>
        <v>0.59434138657677449</v>
      </c>
      <c r="BN2853" s="13" cm="1">
        <f t="array" ref="BN2853">$C2853*EXP(poly_from_str(100000000/$E2853,BN$4343))</f>
        <v>8.2671344741110815</v>
      </c>
      <c r="BO2853" s="3">
        <f t="shared" si="4429"/>
        <v>1.791759469228055</v>
      </c>
      <c r="BP2853" s="13">
        <f t="shared" si="4430"/>
        <v>0.27381290329292285</v>
      </c>
      <c r="BQ2853" s="13"/>
      <c r="BS2853" s="13"/>
      <c r="BT2853" s="13"/>
      <c r="BU2853" s="13"/>
      <c r="BV2853" s="13"/>
      <c r="BW2853" s="13"/>
      <c r="BX2853" s="13"/>
      <c r="BY2853">
        <v>8250</v>
      </c>
      <c r="BZ2853" s="13"/>
    </row>
    <row r="2854" spans="1:78" hidden="1" x14ac:dyDescent="0.25">
      <c r="A2854" t="s">
        <v>3436</v>
      </c>
      <c r="B2854" s="2" t="str">
        <f t="shared" si="4354"/>
        <v/>
      </c>
      <c r="C2854">
        <v>0</v>
      </c>
      <c r="E2854">
        <v>37192.080000000002</v>
      </c>
      <c r="R2854">
        <v>28</v>
      </c>
      <c r="S2854" t="s">
        <v>22</v>
      </c>
      <c r="AA2854" s="10">
        <f t="shared" si="4356"/>
        <v>2687.9459999999999</v>
      </c>
      <c r="AB2854" s="3" cm="1">
        <f t="array" ref="AB2854">100000000/Lvac(AA2854)</f>
        <v>37192.085227842166</v>
      </c>
      <c r="AC2854" s="28">
        <f t="shared" si="4357"/>
        <v>3.7203128336655576E-7</v>
      </c>
      <c r="AD2854" s="28">
        <f t="shared" si="4358"/>
        <v>2.6887441074462678E-7</v>
      </c>
      <c r="AE2854" s="21">
        <f t="shared" si="4359"/>
        <v>37192.081793723024</v>
      </c>
      <c r="AF2854" s="10" cm="1">
        <f t="array" ref="AF2854">Lair(100000000/AE2854)</f>
        <v>2687.9462482046288</v>
      </c>
      <c r="AG2854" s="10">
        <f t="shared" si="4360"/>
        <v>1.1918309599196221E-2</v>
      </c>
      <c r="AH2854" s="10" t="b">
        <f t="shared" si="4355"/>
        <v>1</v>
      </c>
      <c r="AI2854" s="10">
        <f t="shared" si="4363"/>
        <v>2687.9459999999999</v>
      </c>
      <c r="AJ2854">
        <v>3.0000000000000001E-3</v>
      </c>
      <c r="AK2854" s="3" cm="1">
        <f t="array" ref="AK2854">100000000/Lvac($AA2854)</f>
        <v>37192.085227842166</v>
      </c>
      <c r="AL2854" s="21">
        <f t="shared" ref="AL2854:AL2917" si="4431">AJ2854/AI2854*AK2854</f>
        <v>4.1509857595177328E-2</v>
      </c>
      <c r="AM2854" s="21"/>
      <c r="AN2854" s="21"/>
      <c r="AO2854" s="21"/>
      <c r="AP2854" s="21"/>
      <c r="AS2854" s="3">
        <f t="shared" si="4361"/>
        <v>5.227842164458707E-3</v>
      </c>
      <c r="AT2854" s="3" cm="1">
        <f t="array" ref="AT2854">AS2854-(100000000/LvacE($A2854)-$E2854)</f>
        <v>-2.7295172912999988E-5</v>
      </c>
      <c r="BB2854"/>
      <c r="BC2854"/>
      <c r="BD2854"/>
      <c r="BE2854"/>
      <c r="BF2854"/>
      <c r="BG2854"/>
      <c r="BH2854"/>
      <c r="BI2854"/>
      <c r="BJ2854"/>
      <c r="BN2854" s="13" cm="1">
        <f t="array" ref="BN2854">$C2854*EXP(poly_from_str(100000000/$E2854,BN$4343))</f>
        <v>0</v>
      </c>
      <c r="BO2854" s="13"/>
      <c r="BY2854" t="e">
        <v>#N/A</v>
      </c>
    </row>
    <row r="2855" spans="1:78" hidden="1" x14ac:dyDescent="0.25">
      <c r="A2855" t="s">
        <v>3437</v>
      </c>
      <c r="B2855" s="2" t="str">
        <f t="shared" si="4354"/>
        <v/>
      </c>
      <c r="C2855">
        <v>1</v>
      </c>
      <c r="D2855" t="s">
        <v>14</v>
      </c>
      <c r="E2855">
        <v>37198.17</v>
      </c>
      <c r="F2855">
        <v>63232</v>
      </c>
      <c r="G2855" t="s">
        <v>3</v>
      </c>
      <c r="H2855" s="5" t="s">
        <v>8</v>
      </c>
      <c r="I2855">
        <v>100430</v>
      </c>
      <c r="J2855" t="s">
        <v>5</v>
      </c>
      <c r="K2855" s="5" t="s">
        <v>4</v>
      </c>
      <c r="L2855">
        <v>63232.14</v>
      </c>
      <c r="M2855" t="str">
        <f t="shared" ref="M2855:M2859" si="4432">$G2855&amp;""</f>
        <v>o</v>
      </c>
      <c r="N2855" t="str">
        <f t="shared" ref="N2855:N2859" si="4433">$H2855&amp;""</f>
        <v>7/2</v>
      </c>
      <c r="O2855">
        <v>100430.29</v>
      </c>
      <c r="P2855" t="str">
        <f t="shared" ref="P2855:P2859" si="4434">$J2855&amp;""</f>
        <v>e</v>
      </c>
      <c r="Q2855" t="str">
        <f t="shared" ref="Q2855:Q2859" si="4435">$K2855&amp;""</f>
        <v>9/2</v>
      </c>
      <c r="R2855">
        <v>28</v>
      </c>
      <c r="AA2855" s="10">
        <f t="shared" si="4356"/>
        <v>2687.5059999999999</v>
      </c>
      <c r="AB2855" s="3" cm="1">
        <f t="array" ref="AB2855">100000000/Lvac(AA2855)</f>
        <v>37198.173993902899</v>
      </c>
      <c r="AC2855" s="28">
        <f t="shared" si="4357"/>
        <v>3.7209219253836086E-7</v>
      </c>
      <c r="AD2855" s="28">
        <f t="shared" si="4358"/>
        <v>2.6883040015994028E-7</v>
      </c>
      <c r="AE2855" s="21">
        <f t="shared" si="4359"/>
        <v>37198.171369757183</v>
      </c>
      <c r="AF2855" s="10" cm="1">
        <f t="array" ref="AF2855">Lair(100000000/AE2855)</f>
        <v>2687.5061896008483</v>
      </c>
      <c r="AG2855" s="10">
        <f t="shared" si="4360"/>
        <v>1.1920575059907384E-2</v>
      </c>
      <c r="AH2855" s="10" t="b">
        <f t="shared" si="4355"/>
        <v>1</v>
      </c>
      <c r="AI2855" s="10">
        <f t="shared" ref="AI2855:AI2859" si="4436">$AF2855</f>
        <v>2687.5061896008483</v>
      </c>
      <c r="AJ2855">
        <v>7.0000000000000001E-3</v>
      </c>
      <c r="AK2855" s="3" cm="1">
        <f t="array" ref="AK2855">100000000/Lvac($AA2855)</f>
        <v>37198.173993902899</v>
      </c>
      <c r="AL2855" s="21">
        <f t="shared" si="4431"/>
        <v>9.6888044003349189E-2</v>
      </c>
      <c r="AM2855" s="10" cm="1">
        <f t="array" ref="AM2855">Lvac($AI2855)-$BA2855</f>
        <v>-1.5443888423760654E-3</v>
      </c>
      <c r="AN2855" s="10">
        <f t="shared" ref="AN2855:AN2859" si="4437">$AK2855-($AX2855-$AW2855)</f>
        <v>2.3993902905203868E-2</v>
      </c>
      <c r="AO2855" s="3">
        <f t="shared" ref="AO2855:AO2859" si="4438">AM2855/AJ2855</f>
        <v>-0.22062697748229507</v>
      </c>
      <c r="AP2855" s="3">
        <v>-0.24771932859429008</v>
      </c>
      <c r="AS2855" s="3">
        <f t="shared" si="4361"/>
        <v>3.9939029011293314E-3</v>
      </c>
      <c r="AT2855" s="3" cm="1">
        <f t="array" ref="AT2855">AS2855-(100000000/LvacE($A2855)-$E2855)</f>
        <v>-2.722586941672489E-5</v>
      </c>
      <c r="AU2855" t="s">
        <v>4814</v>
      </c>
      <c r="AV2855" t="s">
        <v>4727</v>
      </c>
      <c r="AW2855" s="3">
        <v>63232.14</v>
      </c>
      <c r="AX2855" s="3">
        <v>100430.29</v>
      </c>
      <c r="AY2855" s="3"/>
      <c r="AZ2855" s="10" cm="1">
        <f t="array" ref="AZ2855">Lair(100000000/($AX2855-$AW2855))</f>
        <v>2687.5077336182721</v>
      </c>
      <c r="BA2855" s="10">
        <f t="shared" ref="BA2855:BA2859" si="4439">100000000/($AX2855-$AW2855)</f>
        <v>2688.3057356347026</v>
      </c>
      <c r="BB2855" s="12">
        <v>18900000</v>
      </c>
      <c r="BC2855" s="3">
        <v>6.5000000000000002E-2</v>
      </c>
      <c r="BD2855" s="12" cm="1">
        <f t="array" ref="BD2855">SfromgA($BB2855,$BA2855,"")</f>
        <v>0.181230437967761</v>
      </c>
      <c r="BE2855" s="29">
        <f t="shared" ref="BE2855:BE2859" si="4440">(10^MAX(0.05, -0.312925054856973*((LN($BD2855))^(1/3)) + 0.454808404431693)-1)*100</f>
        <v>574.31541805050585</v>
      </c>
      <c r="BG2855" s="3"/>
      <c r="BH2855" s="3"/>
      <c r="BI2855" s="12">
        <f t="shared" ref="BI2855:BI2859" si="4441">IF($BB2855="",$BF2855,$BB2855)</f>
        <v>18900000</v>
      </c>
      <c r="BJ2855" s="29">
        <f t="shared" ref="BJ2855:BJ2859" si="4442">IF($BB2855="",$BH2855,$BE2855)</f>
        <v>574.31541805050585</v>
      </c>
      <c r="BK2855" s="3">
        <f t="shared" ref="BK2855:BK2859" si="4443">LN(BN2855*100000000/($AX2855-$AW2855)/$BI2855)</f>
        <v>-8.5324907800444336</v>
      </c>
      <c r="BL2855" s="13">
        <f>EXP(BK$4341*$AX2855+BK$4342)*$BI2855/(100000000/($AX2855-$AW2855))</f>
        <v>0.38337765383937072</v>
      </c>
      <c r="BM2855" s="3">
        <f t="shared" ref="BM2855:BM2859" si="4444">LN(BL2855/$C2855)</f>
        <v>-0.95873473426487721</v>
      </c>
      <c r="BN2855" s="13" cm="1">
        <f t="array" ref="BN2855">$C2855*EXP(poly_from_str(100000000/$E2855,BN$4343))</f>
        <v>1.3847439707338038</v>
      </c>
      <c r="BO2855" s="3">
        <f t="shared" ref="BO2855:BO2859" si="4445">LN($C2855)</f>
        <v>0</v>
      </c>
      <c r="BP2855" s="13">
        <f t="shared" ref="BP2855:BP2859" si="4446">LN(BL2855/BN2855)</f>
        <v>-1.2842499981397542</v>
      </c>
      <c r="BQ2855" s="13"/>
      <c r="BS2855" s="13"/>
      <c r="BT2855" s="13"/>
      <c r="BU2855" s="13"/>
      <c r="BV2855" s="13"/>
      <c r="BW2855" s="13"/>
      <c r="BX2855" s="13"/>
      <c r="BY2855">
        <v>1382</v>
      </c>
      <c r="BZ2855" s="13"/>
    </row>
    <row r="2856" spans="1:78" hidden="1" x14ac:dyDescent="0.25">
      <c r="A2856" t="s">
        <v>3438</v>
      </c>
      <c r="B2856" s="2" t="str">
        <f t="shared" si="4354"/>
        <v/>
      </c>
      <c r="C2856">
        <v>8</v>
      </c>
      <c r="E2856">
        <v>37201.68</v>
      </c>
      <c r="F2856">
        <v>28720</v>
      </c>
      <c r="G2856" t="s">
        <v>5</v>
      </c>
      <c r="H2856" s="5" t="s">
        <v>4</v>
      </c>
      <c r="I2856">
        <v>65922</v>
      </c>
      <c r="J2856" t="s">
        <v>3</v>
      </c>
      <c r="K2856" s="5" t="s">
        <v>16</v>
      </c>
      <c r="L2856">
        <v>28720.71</v>
      </c>
      <c r="M2856" t="str">
        <f t="shared" si="4432"/>
        <v>e</v>
      </c>
      <c r="N2856" t="str">
        <f t="shared" si="4433"/>
        <v>9/2</v>
      </c>
      <c r="O2856">
        <v>65922.42</v>
      </c>
      <c r="P2856" t="str">
        <f t="shared" si="4434"/>
        <v>o</v>
      </c>
      <c r="Q2856" t="str">
        <f t="shared" si="4435"/>
        <v>11/2</v>
      </c>
      <c r="R2856">
        <v>28</v>
      </c>
      <c r="AA2856" s="10">
        <f t="shared" si="4356"/>
        <v>2687.2530000000002</v>
      </c>
      <c r="AB2856" s="3" cm="1">
        <f t="array" ref="AB2856">100000000/Lvac(AA2856)</f>
        <v>37201.67593715679</v>
      </c>
      <c r="AC2856" s="28">
        <f t="shared" si="4357"/>
        <v>3.7212722434396761E-7</v>
      </c>
      <c r="AD2856" s="28">
        <f t="shared" si="4358"/>
        <v>2.6880509407405665E-7</v>
      </c>
      <c r="AE2856" s="21">
        <f t="shared" si="4359"/>
        <v>37201.678606943628</v>
      </c>
      <c r="AF2856" s="10" cm="1">
        <f t="array" ref="AF2856">Lair(100000000/AE2856)</f>
        <v>2687.2528071378115</v>
      </c>
      <c r="AG2856" s="10">
        <f t="shared" si="4360"/>
        <v>1.1921878203718962E-2</v>
      </c>
      <c r="AH2856" s="10" t="b">
        <f t="shared" si="4355"/>
        <v>1</v>
      </c>
      <c r="AI2856" s="10">
        <f t="shared" si="4436"/>
        <v>2687.2528071378115</v>
      </c>
      <c r="AJ2856">
        <v>3.0000000000000001E-3</v>
      </c>
      <c r="AK2856" s="3" cm="1">
        <f t="array" ref="AK2856">100000000/Lvac($AA2856)</f>
        <v>37201.67593715679</v>
      </c>
      <c r="AL2856" s="21">
        <f t="shared" si="4431"/>
        <v>4.1531272202982909E-2</v>
      </c>
      <c r="AM2856" s="10" cm="1">
        <f t="array" ref="AM2856">Lvac($AI2856)-$BA2856</f>
        <v>2.2683400479763804E-3</v>
      </c>
      <c r="AN2856" s="10">
        <f t="shared" si="4437"/>
        <v>-3.4062843209540006E-2</v>
      </c>
      <c r="AO2856" s="3">
        <f t="shared" si="4438"/>
        <v>0.75611334932546015</v>
      </c>
      <c r="AP2856" s="3">
        <v>0.82041620953532401</v>
      </c>
      <c r="AS2856" s="3">
        <f t="shared" si="4361"/>
        <v>-4.062843210704159E-3</v>
      </c>
      <c r="AT2856" s="3" cm="1">
        <f t="array" ref="AT2856">AS2856-(100000000/LvacE($A2856)-$E2856)</f>
        <v>-2.7185960789211094E-5</v>
      </c>
      <c r="AU2856" t="s">
        <v>4703</v>
      </c>
      <c r="AV2856" t="s">
        <v>4828</v>
      </c>
      <c r="AW2856" s="3">
        <v>28720.71</v>
      </c>
      <c r="AX2856" s="3">
        <v>65922.42</v>
      </c>
      <c r="AY2856" s="3"/>
      <c r="AZ2856" s="10" cm="1">
        <f t="array" ref="AZ2856">Lair(100000000/($AX2856-$AW2856))</f>
        <v>2687.2505393432684</v>
      </c>
      <c r="BA2856" s="10">
        <f t="shared" si="4439"/>
        <v>2688.0484794919375</v>
      </c>
      <c r="BB2856" s="12">
        <v>19300000</v>
      </c>
      <c r="BC2856" s="3">
        <v>5.7000000000000002E-2</v>
      </c>
      <c r="BD2856" s="12" cm="1">
        <f t="array" ref="BD2856">SfromgA($BB2856,$BA2856,"")</f>
        <v>0.18501287846633144</v>
      </c>
      <c r="BE2856" s="29">
        <f t="shared" si="4440"/>
        <v>571.96871345563989</v>
      </c>
      <c r="BG2856" s="3"/>
      <c r="BH2856" s="3"/>
      <c r="BI2856" s="12">
        <f t="shared" si="4441"/>
        <v>19300000</v>
      </c>
      <c r="BJ2856" s="29">
        <f t="shared" si="4442"/>
        <v>571.96871345563989</v>
      </c>
      <c r="BK2856" s="3">
        <f t="shared" si="4443"/>
        <v>-6.4714321717086953</v>
      </c>
      <c r="BL2856" s="13">
        <f>EXP(BK$4341*$AX2856+BK$4342)*$BI2856/(100000000/($AX2856-$AW2856))</f>
        <v>5.388232547848399</v>
      </c>
      <c r="BM2856" s="3">
        <f t="shared" si="4444"/>
        <v>-0.39522412373488791</v>
      </c>
      <c r="BN2856" s="13" cm="1">
        <f t="array" ref="BN2856">$C2856*EXP(poly_from_str(100000000/$E2856,BN$4343))</f>
        <v>11.107413243353063</v>
      </c>
      <c r="BO2856" s="3">
        <f t="shared" si="4445"/>
        <v>2.0794415416798357</v>
      </c>
      <c r="BP2856" s="13">
        <f t="shared" si="4446"/>
        <v>-0.72339532721579403</v>
      </c>
      <c r="BQ2856" s="13"/>
      <c r="BS2856" s="13"/>
      <c r="BT2856" s="13"/>
      <c r="BU2856" s="13"/>
      <c r="BV2856" s="13"/>
      <c r="BW2856" s="13"/>
      <c r="BX2856" s="13"/>
      <c r="BY2856">
        <v>11087</v>
      </c>
      <c r="BZ2856" s="13"/>
    </row>
    <row r="2857" spans="1:78" hidden="1" x14ac:dyDescent="0.25">
      <c r="A2857" t="s">
        <v>3439</v>
      </c>
      <c r="B2857" s="2" t="str">
        <f t="shared" si="4354"/>
        <v/>
      </c>
      <c r="C2857">
        <v>5</v>
      </c>
      <c r="E2857">
        <v>37206.89</v>
      </c>
      <c r="F2857">
        <v>25033</v>
      </c>
      <c r="G2857" t="s">
        <v>5</v>
      </c>
      <c r="H2857" s="5" t="s">
        <v>4</v>
      </c>
      <c r="I2857">
        <v>62240</v>
      </c>
      <c r="J2857" t="s">
        <v>3</v>
      </c>
      <c r="K2857" s="5" t="s">
        <v>16</v>
      </c>
      <c r="L2857">
        <v>25033.91</v>
      </c>
      <c r="M2857" t="str">
        <f t="shared" si="4432"/>
        <v>e</v>
      </c>
      <c r="N2857" t="str">
        <f t="shared" si="4433"/>
        <v>9/2</v>
      </c>
      <c r="O2857">
        <v>62240.83</v>
      </c>
      <c r="P2857" t="str">
        <f t="shared" si="4434"/>
        <v>o</v>
      </c>
      <c r="Q2857" t="str">
        <f t="shared" si="4435"/>
        <v>11/2</v>
      </c>
      <c r="R2857">
        <v>28</v>
      </c>
      <c r="AA2857" s="10">
        <f t="shared" si="4356"/>
        <v>2686.8760000000002</v>
      </c>
      <c r="AB2857" s="3" cm="1">
        <f t="array" ref="AB2857">100000000/Lvac(AA2857)</f>
        <v>37206.895471281146</v>
      </c>
      <c r="AC2857" s="28">
        <f t="shared" si="4357"/>
        <v>3.7217943812814583E-7</v>
      </c>
      <c r="AD2857" s="28">
        <f t="shared" si="4358"/>
        <v>2.6876738500578987E-7</v>
      </c>
      <c r="AE2857" s="21">
        <f t="shared" si="4359"/>
        <v>37206.891875285903</v>
      </c>
      <c r="AF2857" s="10" cm="1">
        <f t="array" ref="AF2857">Lair(100000000/AE2857)</f>
        <v>2686.8762596975384</v>
      </c>
      <c r="AG2857" s="10">
        <f t="shared" si="4360"/>
        <v>1.1923820725497036E-2</v>
      </c>
      <c r="AH2857" s="10" t="b">
        <f t="shared" si="4355"/>
        <v>1</v>
      </c>
      <c r="AI2857" s="10">
        <f t="shared" si="4436"/>
        <v>2686.8762596975384</v>
      </c>
      <c r="AJ2857">
        <v>3.0000000000000001E-3</v>
      </c>
      <c r="AK2857" s="3" cm="1">
        <f t="array" ref="AK2857">100000000/Lvac($AA2857)</f>
        <v>37206.895471281146</v>
      </c>
      <c r="AL2857" s="21">
        <f t="shared" si="4431"/>
        <v>4.1542920337689311E-2</v>
      </c>
      <c r="AM2857" s="10" cm="1">
        <f t="array" ref="AM2857">Lvac($AI2857)-$BA2857</f>
        <v>2.0316130953688116E-3</v>
      </c>
      <c r="AN2857" s="10">
        <f t="shared" si="4437"/>
        <v>-2.4528718851797748E-2</v>
      </c>
      <c r="AO2857" s="3">
        <f t="shared" si="4438"/>
        <v>0.67720436512293725</v>
      </c>
      <c r="AP2857" s="3">
        <v>0.59061769722272095</v>
      </c>
      <c r="AS2857" s="3">
        <f t="shared" si="4361"/>
        <v>5.4712811470380984E-3</v>
      </c>
      <c r="AT2857" s="3" cm="1">
        <f t="array" ref="AT2857">AS2857-(100000000/LvacE($A2857)-$E2857)</f>
        <v>-2.7126407076139003E-5</v>
      </c>
      <c r="AU2857" t="s">
        <v>4741</v>
      </c>
      <c r="AV2857" t="s">
        <v>4887</v>
      </c>
      <c r="AW2857" s="3">
        <v>25033.91</v>
      </c>
      <c r="AX2857" s="3">
        <v>62240.83</v>
      </c>
      <c r="AY2857" s="3"/>
      <c r="AZ2857" s="10" cm="1">
        <f t="array" ref="AZ2857">Lair(100000000/($AX2857-$AW2857))</f>
        <v>2686.8742285729913</v>
      </c>
      <c r="BA2857" s="10">
        <f t="shared" si="4439"/>
        <v>2687.6720782048073</v>
      </c>
      <c r="BB2857" s="12">
        <v>18800000</v>
      </c>
      <c r="BC2857" s="3">
        <v>7.6999999999999999E-2</v>
      </c>
      <c r="BD2857" s="12" cm="1">
        <f t="array" ref="BD2857">SfromgA($BB2857,$BA2857,"")</f>
        <v>0.18014410201395997</v>
      </c>
      <c r="BE2857" s="29">
        <f t="shared" si="4440"/>
        <v>574.99643287479307</v>
      </c>
      <c r="BG2857" s="3"/>
      <c r="BH2857" s="3"/>
      <c r="BI2857" s="12">
        <f t="shared" si="4441"/>
        <v>18800000</v>
      </c>
      <c r="BJ2857" s="29">
        <f t="shared" si="4442"/>
        <v>574.99643287479307</v>
      </c>
      <c r="BK2857" s="3">
        <f t="shared" si="4443"/>
        <v>-6.9113958653231435</v>
      </c>
      <c r="BL2857" s="13">
        <f>EXP(BK$4341*$AX2857+BK$4342)*$BI2857/(100000000/($AX2857-$AW2857))</f>
        <v>6.9437154924971392</v>
      </c>
      <c r="BM2857" s="3">
        <f t="shared" si="4444"/>
        <v>0.32839909238198456</v>
      </c>
      <c r="BN2857" s="13" cm="1">
        <f t="array" ref="BN2857">$C2857*EXP(poly_from_str(100000000/$E2857,BN$4343))</f>
        <v>6.969481717656838</v>
      </c>
      <c r="BO2857" s="3">
        <f t="shared" si="4445"/>
        <v>1.6094379124341003</v>
      </c>
      <c r="BP2857" s="13">
        <f t="shared" si="4446"/>
        <v>-3.7038581753431931E-3</v>
      </c>
      <c r="BQ2857" s="13"/>
      <c r="BS2857" s="13"/>
      <c r="BT2857" s="13"/>
      <c r="BU2857" s="13"/>
      <c r="BV2857" s="13"/>
      <c r="BW2857" s="13"/>
      <c r="BX2857" s="13"/>
      <c r="BY2857">
        <v>6957</v>
      </c>
      <c r="BZ2857" s="13"/>
    </row>
    <row r="2858" spans="1:78" hidden="1" x14ac:dyDescent="0.25">
      <c r="A2858" t="s">
        <v>3440</v>
      </c>
      <c r="B2858" s="2" t="str">
        <f t="shared" si="4354"/>
        <v/>
      </c>
      <c r="C2858">
        <v>3</v>
      </c>
      <c r="E2858">
        <v>37212.730000000003</v>
      </c>
      <c r="F2858">
        <v>63576</v>
      </c>
      <c r="G2858" t="s">
        <v>3</v>
      </c>
      <c r="H2858" s="5" t="s">
        <v>18</v>
      </c>
      <c r="I2858">
        <v>100788</v>
      </c>
      <c r="J2858" t="s">
        <v>5</v>
      </c>
      <c r="K2858" s="5" t="s">
        <v>8</v>
      </c>
      <c r="L2858">
        <v>63576.27</v>
      </c>
      <c r="M2858" t="str">
        <f t="shared" si="4432"/>
        <v>o</v>
      </c>
      <c r="N2858" t="str">
        <f t="shared" si="4433"/>
        <v>5/2</v>
      </c>
      <c r="O2858">
        <v>100788.95</v>
      </c>
      <c r="P2858" t="str">
        <f t="shared" si="4434"/>
        <v>e</v>
      </c>
      <c r="Q2858" t="str">
        <f t="shared" si="4435"/>
        <v>7/2</v>
      </c>
      <c r="R2858">
        <v>28</v>
      </c>
      <c r="AA2858" s="10">
        <f t="shared" si="4356"/>
        <v>2686.4549999999999</v>
      </c>
      <c r="AB2858" s="3" cm="1">
        <f t="array" ref="AB2858">100000000/Lvac(AA2858)</f>
        <v>37212.725913015274</v>
      </c>
      <c r="AC2858" s="28">
        <f t="shared" si="4357"/>
        <v>3.7223776314883368E-7</v>
      </c>
      <c r="AD2858" s="28">
        <f t="shared" si="4358"/>
        <v>2.6872527487975468E-7</v>
      </c>
      <c r="AE2858" s="21">
        <f t="shared" si="4359"/>
        <v>37212.728599759794</v>
      </c>
      <c r="AF2858" s="10" cm="1">
        <f t="array" ref="AF2858">Lair(100000000/AE2858)</f>
        <v>2686.4548060280513</v>
      </c>
      <c r="AG2858" s="10">
        <f t="shared" si="4360"/>
        <v>1.1925990927265723E-2</v>
      </c>
      <c r="AH2858" s="10" t="b">
        <f t="shared" si="4355"/>
        <v>1</v>
      </c>
      <c r="AI2858" s="10">
        <f t="shared" si="4436"/>
        <v>2686.4548060280513</v>
      </c>
      <c r="AJ2858">
        <v>3.0000000000000001E-3</v>
      </c>
      <c r="AK2858" s="3" cm="1">
        <f t="array" ref="AK2858">100000000/Lvac($AA2858)</f>
        <v>37212.725913015274</v>
      </c>
      <c r="AL2858" s="21">
        <f t="shared" si="4431"/>
        <v>4.1555948564086932E-2</v>
      </c>
      <c r="AM2858" s="10" cm="1">
        <f t="array" ref="AM2858">Lvac($AI2858)-$BA2858</f>
        <v>-3.5095518155685568E-3</v>
      </c>
      <c r="AN2858" s="10">
        <f t="shared" si="4437"/>
        <v>4.5913015273981728E-2</v>
      </c>
      <c r="AO2858" s="3">
        <f t="shared" si="4438"/>
        <v>-1.169850605189519</v>
      </c>
      <c r="AP2858" s="3">
        <v>-1.1051777378270344</v>
      </c>
      <c r="AS2858" s="3">
        <f t="shared" si="4361"/>
        <v>-4.0869847289286554E-3</v>
      </c>
      <c r="AT2858" s="3" cm="1">
        <f t="array" ref="AT2858">AS2858-(100000000/LvacE($A2858)-$E2858)</f>
        <v>-2.7059817512053996E-5</v>
      </c>
      <c r="AU2858" t="s">
        <v>4838</v>
      </c>
      <c r="AV2858" t="s">
        <v>4868</v>
      </c>
      <c r="AW2858" s="3">
        <v>63576.27</v>
      </c>
      <c r="AX2858" s="3">
        <v>100788.95</v>
      </c>
      <c r="AY2858" s="3"/>
      <c r="AZ2858" s="10" cm="1">
        <f t="array" ref="AZ2858">Lair(100000000/($AX2858-$AW2858))</f>
        <v>2686.4583147359663</v>
      </c>
      <c r="BA2858" s="10">
        <f t="shared" si="4439"/>
        <v>2687.2560643307602</v>
      </c>
      <c r="BB2858" s="12">
        <v>257000000</v>
      </c>
      <c r="BC2858" s="3">
        <v>0.71399999999999997</v>
      </c>
      <c r="BD2858" s="12" cm="1">
        <f t="array" ref="BD2858">SfromgA($BB2858,$BA2858,"")</f>
        <v>2.461464848611207</v>
      </c>
      <c r="BE2858" s="29">
        <f t="shared" si="4440"/>
        <v>42.101264549569194</v>
      </c>
      <c r="BG2858" s="3"/>
      <c r="BH2858" s="3"/>
      <c r="BI2858" s="12">
        <f t="shared" si="4441"/>
        <v>257000000</v>
      </c>
      <c r="BJ2858" s="29">
        <f t="shared" si="4442"/>
        <v>42.101264549569194</v>
      </c>
      <c r="BK2858" s="3">
        <f t="shared" si="4443"/>
        <v>-10.033203269289706</v>
      </c>
      <c r="BL2858" s="13">
        <f>EXP(BK$4341*$AX2858+BK$4342)*$BI2858/(100000000/($AX2858-$AW2858))</f>
        <v>5.0749614105199425</v>
      </c>
      <c r="BM2858" s="3">
        <f t="shared" si="4444"/>
        <v>0.52570663239239701</v>
      </c>
      <c r="BN2858" s="13" cm="1">
        <f t="array" ref="BN2858">$C2858*EXP(poly_from_str(100000000/$E2858,BN$4343))</f>
        <v>4.2000963773497055</v>
      </c>
      <c r="BO2858" s="3">
        <f t="shared" si="4445"/>
        <v>1.0986122886681098</v>
      </c>
      <c r="BP2858" s="13">
        <f t="shared" si="4446"/>
        <v>0.18921144904643702</v>
      </c>
      <c r="BQ2858" s="13"/>
      <c r="BS2858" s="13"/>
      <c r="BT2858" s="13"/>
      <c r="BU2858" s="13"/>
      <c r="BV2858" s="13"/>
      <c r="BW2858" s="13"/>
      <c r="BX2858" s="13"/>
      <c r="BY2858">
        <v>4193</v>
      </c>
      <c r="BZ2858" s="13"/>
    </row>
    <row r="2859" spans="1:78" hidden="1" x14ac:dyDescent="0.25">
      <c r="A2859" t="s">
        <v>3441</v>
      </c>
      <c r="B2859" s="2" t="str">
        <f t="shared" si="4354"/>
        <v/>
      </c>
      <c r="C2859">
        <v>9</v>
      </c>
      <c r="D2859" t="s">
        <v>14</v>
      </c>
      <c r="E2859">
        <v>37214.1</v>
      </c>
      <c r="F2859">
        <v>29835</v>
      </c>
      <c r="G2859" t="s">
        <v>5</v>
      </c>
      <c r="H2859" s="5" t="s">
        <v>4</v>
      </c>
      <c r="I2859">
        <v>67049</v>
      </c>
      <c r="J2859" t="s">
        <v>3</v>
      </c>
      <c r="K2859" s="5" t="s">
        <v>4</v>
      </c>
      <c r="L2859">
        <v>29835.09</v>
      </c>
      <c r="M2859" t="str">
        <f t="shared" si="4432"/>
        <v>e</v>
      </c>
      <c r="N2859" t="str">
        <f t="shared" si="4433"/>
        <v>9/2</v>
      </c>
      <c r="O2859">
        <v>67049.179999999993</v>
      </c>
      <c r="P2859" t="str">
        <f t="shared" si="4434"/>
        <v>o</v>
      </c>
      <c r="Q2859" t="str">
        <f t="shared" si="4435"/>
        <v>9/2</v>
      </c>
      <c r="R2859">
        <v>28</v>
      </c>
      <c r="AA2859" s="10">
        <f t="shared" si="4356"/>
        <v>2686.3560000000002</v>
      </c>
      <c r="AB2859" s="3" cm="1">
        <f t="array" ref="AB2859">100000000/Lvac(AA2859)</f>
        <v>37214.097232378095</v>
      </c>
      <c r="AC2859" s="28">
        <f t="shared" si="4357"/>
        <v>3.7225148118864365E-7</v>
      </c>
      <c r="AD2859" s="28">
        <f t="shared" si="4358"/>
        <v>2.6871537249866453E-7</v>
      </c>
      <c r="AE2859" s="21">
        <f t="shared" si="4359"/>
        <v>37214.099051878045</v>
      </c>
      <c r="AF2859" s="10" cm="1">
        <f t="array" ref="AF2859">Lair(100000000/AE2859)</f>
        <v>2686.3558686492338</v>
      </c>
      <c r="AG2859" s="10">
        <f t="shared" si="4360"/>
        <v>1.1926501407925475E-2</v>
      </c>
      <c r="AH2859" s="10" t="b">
        <f t="shared" si="4355"/>
        <v>1</v>
      </c>
      <c r="AI2859" s="10">
        <f t="shared" si="4436"/>
        <v>2686.3558686492338</v>
      </c>
      <c r="AJ2859">
        <v>7.0000000000000001E-3</v>
      </c>
      <c r="AK2859" s="3" cm="1">
        <f t="array" ref="AK2859">100000000/Lvac($AA2859)</f>
        <v>37214.097232378095</v>
      </c>
      <c r="AL2859" s="21">
        <f t="shared" si="4431"/>
        <v>9.6971024452405061E-2</v>
      </c>
      <c r="AM2859" s="10" cm="1">
        <f t="array" ref="AM2859">Lvac($AI2859)-$BA2859</f>
        <v>-6.5361766564819845E-4</v>
      </c>
      <c r="AN2859" s="10">
        <f t="shared" si="4437"/>
        <v>7.2323780987062491E-3</v>
      </c>
      <c r="AO2859" s="3">
        <f t="shared" si="4438"/>
        <v>-9.3373952235456914E-2</v>
      </c>
      <c r="AP2859" s="3">
        <v>-7.4605043989452363E-2</v>
      </c>
      <c r="AS2859" s="3">
        <f t="shared" si="4361"/>
        <v>-2.767621903331019E-3</v>
      </c>
      <c r="AT2859" s="3" cm="1">
        <f t="array" ref="AT2859">AS2859-(100000000/LvacE($A2859)-$E2859)</f>
        <v>-2.7044137823395431E-5</v>
      </c>
      <c r="AU2859" t="s">
        <v>4692</v>
      </c>
      <c r="AV2859" t="s">
        <v>4857</v>
      </c>
      <c r="AW2859" s="3">
        <v>29835.09</v>
      </c>
      <c r="AX2859" s="3">
        <v>67049.179999999993</v>
      </c>
      <c r="AY2859" s="3"/>
      <c r="AZ2859" s="10" cm="1">
        <f t="array" ref="AZ2859">Lair(100000000/($AX2859-$AW2859))</f>
        <v>2686.3565221097342</v>
      </c>
      <c r="BA2859" s="10">
        <f t="shared" si="4439"/>
        <v>2687.154247221953</v>
      </c>
      <c r="BB2859" s="12">
        <v>126000000</v>
      </c>
      <c r="BC2859" s="3">
        <v>0.24</v>
      </c>
      <c r="BD2859" s="12" cm="1">
        <f t="array" ref="BD2859">SfromgA($BB2859,$BA2859,"")</f>
        <v>1.2066510473702812</v>
      </c>
      <c r="BE2859" s="29">
        <f t="shared" si="4440"/>
        <v>88.622080565373039</v>
      </c>
      <c r="BG2859" s="3"/>
      <c r="BH2859" s="3"/>
      <c r="BI2859" s="12">
        <f t="shared" si="4441"/>
        <v>126000000</v>
      </c>
      <c r="BJ2859" s="29">
        <f t="shared" si="4442"/>
        <v>88.622080565373039</v>
      </c>
      <c r="BK2859" s="3">
        <f t="shared" si="4443"/>
        <v>-8.220806606161041</v>
      </c>
      <c r="BL2859" s="13">
        <f>EXP(BK$4341*$AX2859+BK$4342)*$BI2859/(100000000/($AX2859-$AW2859))</f>
        <v>32.301560948093034</v>
      </c>
      <c r="BM2859" s="3">
        <f t="shared" si="4444"/>
        <v>1.2778909782910484</v>
      </c>
      <c r="BN2859" s="13" cm="1">
        <f t="array" ref="BN2859">$C2859*EXP(poly_from_str(100000000/$E2859,BN$4343))</f>
        <v>12.613249975571462</v>
      </c>
      <c r="BO2859" s="3">
        <f t="shared" si="4445"/>
        <v>2.1972245773362196</v>
      </c>
      <c r="BP2859" s="13">
        <f t="shared" si="4446"/>
        <v>0.94036770883558873</v>
      </c>
      <c r="BQ2859" s="13"/>
      <c r="BS2859" s="13"/>
      <c r="BT2859" s="13"/>
      <c r="BU2859" s="13"/>
      <c r="BV2859" s="13"/>
      <c r="BW2859" s="13"/>
      <c r="BX2859" s="13"/>
      <c r="BY2859">
        <v>12594</v>
      </c>
      <c r="BZ2859" s="13"/>
    </row>
    <row r="2860" spans="1:78" hidden="1" x14ac:dyDescent="0.25">
      <c r="A2860" t="s">
        <v>3442</v>
      </c>
      <c r="B2860" s="2" t="str">
        <f t="shared" si="4354"/>
        <v/>
      </c>
      <c r="C2860">
        <v>6</v>
      </c>
      <c r="E2860">
        <v>37223.230000000003</v>
      </c>
      <c r="R2860">
        <v>28</v>
      </c>
      <c r="S2860" t="s">
        <v>22</v>
      </c>
      <c r="AA2860" s="10">
        <f t="shared" si="4356"/>
        <v>2685.6970000000001</v>
      </c>
      <c r="AB2860" s="3" cm="1">
        <f t="array" ref="AB2860">100000000/Lvac(AA2860)</f>
        <v>37223.228085811534</v>
      </c>
      <c r="AC2860" s="28">
        <f t="shared" si="4357"/>
        <v>3.7234282199369472E-7</v>
      </c>
      <c r="AD2860" s="28">
        <f t="shared" si="4358"/>
        <v>2.6864945664966988E-7</v>
      </c>
      <c r="AE2860" s="21">
        <f t="shared" si="4359"/>
        <v>37223.229344667205</v>
      </c>
      <c r="AF2860" s="10" cm="1">
        <f t="array" ref="AF2860">Lair(100000000/AE2860)</f>
        <v>2685.696909167048</v>
      </c>
      <c r="AG2860" s="10">
        <f t="shared" si="4360"/>
        <v>1.1929900894593011E-2</v>
      </c>
      <c r="AH2860" s="10" t="b">
        <f t="shared" si="4355"/>
        <v>1</v>
      </c>
      <c r="AI2860" s="10">
        <f t="shared" si="4363"/>
        <v>2685.6970000000001</v>
      </c>
      <c r="AJ2860">
        <v>3.0000000000000001E-3</v>
      </c>
      <c r="AK2860" s="3" cm="1">
        <f t="array" ref="AK2860">100000000/Lvac($AA2860)</f>
        <v>37223.228085811534</v>
      </c>
      <c r="AL2860" s="21">
        <f t="shared" si="4431"/>
        <v>4.1579405367558067E-2</v>
      </c>
      <c r="AM2860" s="21"/>
      <c r="AN2860" s="21"/>
      <c r="AO2860" s="21"/>
      <c r="AP2860" s="21"/>
      <c r="AS2860" s="3">
        <f t="shared" si="4361"/>
        <v>-1.9141884695272893E-3</v>
      </c>
      <c r="AT2860" s="3" cm="1">
        <f t="array" ref="AT2860">AS2860-(100000000/LvacE($A2860)-$E2860)</f>
        <v>-2.6939633244182914E-5</v>
      </c>
      <c r="BB2860"/>
      <c r="BC2860"/>
      <c r="BD2860"/>
      <c r="BE2860"/>
      <c r="BF2860"/>
      <c r="BG2860"/>
      <c r="BH2860"/>
      <c r="BI2860"/>
      <c r="BJ2860"/>
      <c r="BN2860" s="13" cm="1">
        <f t="array" ref="BN2860">$C2860*EXP(poly_from_str(100000000/$E2860,BN$4343))</f>
        <v>8.4664562765789988</v>
      </c>
      <c r="BO2860" s="13"/>
      <c r="BY2860" t="e">
        <v>#N/A</v>
      </c>
    </row>
    <row r="2861" spans="1:78" hidden="1" x14ac:dyDescent="0.25">
      <c r="A2861" t="s">
        <v>3443</v>
      </c>
      <c r="B2861" s="2" t="str">
        <f t="shared" si="4354"/>
        <v/>
      </c>
      <c r="C2861">
        <v>6</v>
      </c>
      <c r="D2861" t="s">
        <v>1155</v>
      </c>
      <c r="E2861">
        <v>37228.559999999998</v>
      </c>
      <c r="F2861">
        <v>35801</v>
      </c>
      <c r="G2861" t="s">
        <v>5</v>
      </c>
      <c r="H2861" s="5" t="s">
        <v>8</v>
      </c>
      <c r="I2861">
        <v>73029</v>
      </c>
      <c r="J2861" t="s">
        <v>3</v>
      </c>
      <c r="K2861" s="5" t="s">
        <v>4</v>
      </c>
      <c r="L2861">
        <v>35801.120000000003</v>
      </c>
      <c r="M2861" t="str">
        <f t="shared" ref="M2861:M2865" si="4447">$G2861&amp;""</f>
        <v>e</v>
      </c>
      <c r="N2861" t="str">
        <f t="shared" ref="N2861:N2865" si="4448">$H2861&amp;""</f>
        <v>7/2</v>
      </c>
      <c r="O2861">
        <v>73029.899999999994</v>
      </c>
      <c r="P2861" t="str">
        <f t="shared" ref="P2861:P2865" si="4449">$J2861&amp;""</f>
        <v>o</v>
      </c>
      <c r="Q2861" t="str">
        <f t="shared" ref="Q2861:Q2865" si="4450">$K2861&amp;""</f>
        <v>9/2</v>
      </c>
      <c r="R2861">
        <v>28</v>
      </c>
      <c r="AA2861" s="10">
        <f t="shared" si="4356"/>
        <v>2685.3119999999999</v>
      </c>
      <c r="AB2861" s="3" cm="1">
        <f t="array" ref="AB2861">100000000/Lvac(AA2861)</f>
        <v>37228.564573131727</v>
      </c>
      <c r="AC2861" s="28">
        <f t="shared" si="4357"/>
        <v>3.7239620572953907E-7</v>
      </c>
      <c r="AD2861" s="28">
        <f t="shared" si="4358"/>
        <v>2.6861094739110927E-7</v>
      </c>
      <c r="AE2861" s="21">
        <f t="shared" si="4359"/>
        <v>37228.561565046053</v>
      </c>
      <c r="AF2861" s="10" cm="1">
        <f t="array" ref="AF2861">Lair(100000000/AE2861)</f>
        <v>2685.3122169867565</v>
      </c>
      <c r="AG2861" s="10">
        <f t="shared" si="4360"/>
        <v>1.1931888095895696E-2</v>
      </c>
      <c r="AH2861" s="10" t="b">
        <f t="shared" si="4355"/>
        <v>1</v>
      </c>
      <c r="AI2861" s="10">
        <f t="shared" ref="AI2861:AI2865" si="4451">$AF2861</f>
        <v>2685.3122169867565</v>
      </c>
      <c r="AJ2861">
        <v>2.9000000000000001E-2</v>
      </c>
      <c r="AK2861" s="3" cm="1">
        <f t="array" ref="AK2861">100000000/Lvac($AA2861)</f>
        <v>37228.564573131727</v>
      </c>
      <c r="AL2861" s="21">
        <f t="shared" si="4431"/>
        <v>0.40204947707432442</v>
      </c>
      <c r="AM2861" s="10" cm="1">
        <f t="array" ref="AM2861">Lvac($AI2861)-$BA2861</f>
        <v>1.5760394152493973E-2</v>
      </c>
      <c r="AN2861" s="10">
        <f t="shared" ref="AN2861:AN2865" si="4452">$AK2861-($AX2861-$AW2861)</f>
        <v>-0.21542686826433055</v>
      </c>
      <c r="AO2861" s="3">
        <f t="shared" ref="AO2861:AO2865" si="4453">AM2861/AJ2861</f>
        <v>0.54346186732737833</v>
      </c>
      <c r="AP2861" s="3">
        <v>0.53597776606442615</v>
      </c>
      <c r="AS2861" s="3">
        <f t="shared" si="4361"/>
        <v>4.5731317295576446E-3</v>
      </c>
      <c r="AT2861" s="3" cm="1">
        <f t="array" ref="AT2861">AS2861-(100000000/LvacE($A2861)-$E2861)</f>
        <v>-2.687845699256286E-5</v>
      </c>
      <c r="AU2861" t="s">
        <v>4805</v>
      </c>
      <c r="AV2861" t="s">
        <v>4949</v>
      </c>
      <c r="AW2861" s="3">
        <v>35801.120000000003</v>
      </c>
      <c r="AX2861" s="3">
        <v>73029.899999999994</v>
      </c>
      <c r="AY2861" s="3"/>
      <c r="AZ2861" s="10" cm="1">
        <f t="array" ref="AZ2861">Lair(100000000/($AX2861-$AW2861))</f>
        <v>2685.2964603816731</v>
      </c>
      <c r="BA2861" s="10">
        <f t="shared" ref="BA2861:BA2865" si="4454">100000000/($AX2861-$AW2861)</f>
        <v>2686.0939305558768</v>
      </c>
      <c r="BN2861" s="13" cm="1">
        <f t="array" ref="BN2861">$C2861*EXP(poly_from_str(100000000/$E2861,BN$4343))</f>
        <v>8.5001276094116314</v>
      </c>
      <c r="BO2861" s="13"/>
      <c r="BY2861">
        <v>8490</v>
      </c>
    </row>
    <row r="2862" spans="1:78" hidden="1" x14ac:dyDescent="0.25">
      <c r="A2862" t="s">
        <v>3444</v>
      </c>
      <c r="B2862" s="2" t="str">
        <f t="shared" si="4354"/>
        <v/>
      </c>
      <c r="C2862">
        <v>3</v>
      </c>
      <c r="E2862">
        <v>37237.699999999997</v>
      </c>
      <c r="F2862">
        <v>31254</v>
      </c>
      <c r="G2862" t="s">
        <v>5</v>
      </c>
      <c r="H2862" s="5" t="s">
        <v>8</v>
      </c>
      <c r="I2862">
        <v>68492</v>
      </c>
      <c r="J2862" t="s">
        <v>3</v>
      </c>
      <c r="K2862" s="5" t="s">
        <v>8</v>
      </c>
      <c r="L2862">
        <v>31254.71</v>
      </c>
      <c r="M2862" t="str">
        <f t="shared" si="4447"/>
        <v>e</v>
      </c>
      <c r="N2862" t="str">
        <f t="shared" si="4448"/>
        <v>7/2</v>
      </c>
      <c r="O2862">
        <v>68492.429999999993</v>
      </c>
      <c r="P2862" t="str">
        <f t="shared" si="4449"/>
        <v>o</v>
      </c>
      <c r="Q2862" t="str">
        <f t="shared" si="4450"/>
        <v>7/2</v>
      </c>
      <c r="R2862">
        <v>28</v>
      </c>
      <c r="AA2862" s="10">
        <f t="shared" si="4356"/>
        <v>2684.6529999999998</v>
      </c>
      <c r="AB2862" s="3" cm="1">
        <f t="array" ref="AB2862">100000000/Lvac(AA2862)</f>
        <v>37237.702527892412</v>
      </c>
      <c r="AC2862" s="28">
        <f t="shared" si="4357"/>
        <v>3.7248761758037264E-7</v>
      </c>
      <c r="AD2862" s="28">
        <f t="shared" si="4358"/>
        <v>2.6854503154456514E-7</v>
      </c>
      <c r="AE2862" s="21">
        <f t="shared" si="4359"/>
        <v>37237.70086455276</v>
      </c>
      <c r="AF2862" s="10" cm="1">
        <f t="array" ref="AF2862">Lair(100000000/AE2862)</f>
        <v>2684.6531199252931</v>
      </c>
      <c r="AG2862" s="10">
        <f t="shared" si="4360"/>
        <v>1.1935291549390633E-2</v>
      </c>
      <c r="AH2862" s="10" t="b">
        <f t="shared" si="4355"/>
        <v>1</v>
      </c>
      <c r="AI2862" s="10">
        <f t="shared" si="4451"/>
        <v>2684.6531199252931</v>
      </c>
      <c r="AJ2862">
        <v>3.0000000000000001E-3</v>
      </c>
      <c r="AK2862" s="3" cm="1">
        <f t="array" ref="AK2862">100000000/Lvac($AA2862)</f>
        <v>37237.702527892412</v>
      </c>
      <c r="AL2862" s="21">
        <f t="shared" si="4431"/>
        <v>4.1611747437518457E-2</v>
      </c>
      <c r="AM2862" s="10" cm="1">
        <f t="array" ref="AM2862">Lvac($AI2862)-$BA2862</f>
        <v>1.3799796311104728E-3</v>
      </c>
      <c r="AN2862" s="10">
        <f t="shared" si="4452"/>
        <v>-1.747210758185247E-2</v>
      </c>
      <c r="AO2862" s="3">
        <f t="shared" si="4453"/>
        <v>0.45999321037015761</v>
      </c>
      <c r="AP2862" s="3">
        <v>0.42000850044132676</v>
      </c>
      <c r="AS2862" s="3">
        <f t="shared" si="4361"/>
        <v>2.5278924149461091E-3</v>
      </c>
      <c r="AT2862" s="3" cm="1">
        <f t="array" ref="AT2862">AS2862-(100000000/LvacE($A2862)-$E2862)</f>
        <v>-2.6773523131851107E-5</v>
      </c>
      <c r="AU2862" t="s">
        <v>4730</v>
      </c>
      <c r="AV2862" t="s">
        <v>4826</v>
      </c>
      <c r="AW2862" s="3">
        <v>31254.71</v>
      </c>
      <c r="AX2862" s="3">
        <v>68492.429999999993</v>
      </c>
      <c r="AY2862" s="3"/>
      <c r="AZ2862" s="10" cm="1">
        <f t="array" ref="AZ2862">Lair(100000000/($AX2862-$AW2862))</f>
        <v>2684.6517402774007</v>
      </c>
      <c r="BA2862" s="10">
        <f t="shared" si="4454"/>
        <v>2685.4490554201498</v>
      </c>
      <c r="BB2862" s="12">
        <v>6740000</v>
      </c>
      <c r="BC2862" s="3">
        <v>1.7000000000000001E-2</v>
      </c>
      <c r="BD2862" s="12" cm="1">
        <f t="array" ref="BD2862">SfromgA($BB2862,$BA2862,"")</f>
        <v>6.4423454734735E-2</v>
      </c>
      <c r="BE2862" s="29">
        <f t="shared" ref="BE2862:BE2865" si="4455">(10^MAX(0.05, -0.312925054856973*((LN($BD2862))^(1/3)) + 0.454808404431693)-1)*100</f>
        <v>681.28915065236311</v>
      </c>
      <c r="BG2862" s="3"/>
      <c r="BH2862" s="3"/>
      <c r="BI2862" s="12">
        <f t="shared" ref="BI2862:BI2865" si="4456">IF($BB2862="",$BF2862,$BB2862)</f>
        <v>6740000</v>
      </c>
      <c r="BJ2862" s="29">
        <f t="shared" ref="BJ2862:BJ2865" si="4457">IF($BB2862="",$BH2862,$BE2862)</f>
        <v>681.28915065236311</v>
      </c>
      <c r="BK2862" s="3">
        <f t="shared" ref="BK2862:BK2865" si="4458">LN(BN2862*100000000/($AX2862-$AW2862)/$BI2862)</f>
        <v>-6.3742572031354179</v>
      </c>
      <c r="BL2862" s="13">
        <f>EXP(BK$4341*$AX2862+BK$4342)*$BI2862/(100000000/($AX2862-$AW2862))</f>
        <v>1.5494034552573377</v>
      </c>
      <c r="BM2862" s="3">
        <f t="shared" ref="BM2862:BM2865" si="4459">LN(BL2862/$C2862)</f>
        <v>-0.66074229939339912</v>
      </c>
      <c r="BN2862" s="13" cm="1">
        <f t="array" ref="BN2862">$C2862*EXP(poly_from_str(100000000/$E2862,BN$4343))</f>
        <v>4.2789602200032935</v>
      </c>
      <c r="BO2862" s="3">
        <f t="shared" ref="BO2862:BO2865" si="4460">LN($C2862)</f>
        <v>1.0986122886681098</v>
      </c>
      <c r="BP2862" s="13">
        <f>LN(BL2862/BN2862)</f>
        <v>-1.0158400515529078</v>
      </c>
      <c r="BQ2862" s="13"/>
      <c r="BS2862" s="13"/>
      <c r="BT2862" s="13"/>
      <c r="BU2862" s="13"/>
      <c r="BV2862" s="13"/>
      <c r="BW2862" s="13"/>
      <c r="BX2862" s="13"/>
      <c r="BY2862">
        <v>4275</v>
      </c>
      <c r="BZ2862" s="13"/>
    </row>
    <row r="2863" spans="1:78" hidden="1" x14ac:dyDescent="0.25">
      <c r="A2863" t="s">
        <v>3445</v>
      </c>
      <c r="B2863" s="2" t="str">
        <f t="shared" si="4354"/>
        <v/>
      </c>
      <c r="C2863">
        <v>8</v>
      </c>
      <c r="D2863" t="s">
        <v>1155</v>
      </c>
      <c r="E2863">
        <v>37243.18</v>
      </c>
      <c r="F2863">
        <v>30994</v>
      </c>
      <c r="G2863" t="s">
        <v>5</v>
      </c>
      <c r="H2863" s="5" t="s">
        <v>4</v>
      </c>
      <c r="I2863">
        <v>68238</v>
      </c>
      <c r="J2863" t="s">
        <v>3</v>
      </c>
      <c r="K2863" s="5" t="s">
        <v>16</v>
      </c>
      <c r="L2863">
        <v>30994.55</v>
      </c>
      <c r="M2863" t="str">
        <f t="shared" si="4447"/>
        <v>e</v>
      </c>
      <c r="N2863" t="str">
        <f t="shared" si="4448"/>
        <v>9/2</v>
      </c>
      <c r="O2863">
        <v>68238.12</v>
      </c>
      <c r="P2863" t="str">
        <f t="shared" si="4449"/>
        <v>o</v>
      </c>
      <c r="Q2863" t="str">
        <f t="shared" si="4450"/>
        <v>11/2</v>
      </c>
      <c r="R2863">
        <v>28</v>
      </c>
      <c r="AA2863" s="10">
        <f t="shared" si="4356"/>
        <v>2684.2579999999998</v>
      </c>
      <c r="AB2863" s="3" cm="1">
        <f t="array" ref="AB2863">100000000/Lvac(AA2863)</f>
        <v>37243.181904652163</v>
      </c>
      <c r="AC2863" s="28">
        <f t="shared" si="4357"/>
        <v>3.7254243072014688E-7</v>
      </c>
      <c r="AD2863" s="28">
        <f t="shared" si="4358"/>
        <v>2.6850552204699966E-7</v>
      </c>
      <c r="AE2863" s="21">
        <f t="shared" si="4359"/>
        <v>37243.180651149014</v>
      </c>
      <c r="AF2863" s="10" cm="1">
        <f t="array" ref="AF2863">Lair(100000000/AE2863)</f>
        <v>2684.2580903498588</v>
      </c>
      <c r="AG2863" s="10">
        <f t="shared" si="4360"/>
        <v>1.1937332757255854E-2</v>
      </c>
      <c r="AH2863" s="10" t="b">
        <f t="shared" si="4355"/>
        <v>1</v>
      </c>
      <c r="AI2863" s="10">
        <f t="shared" si="4451"/>
        <v>2684.2580903498588</v>
      </c>
      <c r="AJ2863">
        <v>2.9000000000000001E-2</v>
      </c>
      <c r="AK2863" s="3" cm="1">
        <f t="array" ref="AK2863">100000000/Lvac($AA2863)</f>
        <v>37243.181904652163</v>
      </c>
      <c r="AL2863" s="21">
        <f t="shared" si="4431"/>
        <v>0.40236528637756358</v>
      </c>
      <c r="AM2863" s="10" cm="1">
        <f t="array" ref="AM2863">Lvac($AI2863)-$BA2863</f>
        <v>2.8069897705790936E-2</v>
      </c>
      <c r="AN2863" s="10">
        <f t="shared" si="4452"/>
        <v>-0.38809534782922128</v>
      </c>
      <c r="AO2863" s="3">
        <f t="shared" si="4453"/>
        <v>0.96792750709623909</v>
      </c>
      <c r="AP2863" s="3">
        <v>0.96481124562379927</v>
      </c>
      <c r="AS2863" s="3">
        <f t="shared" si="4361"/>
        <v>1.9046521629206836E-3</v>
      </c>
      <c r="AT2863" s="3" cm="1">
        <f t="array" ref="AT2863">AS2863-(100000000/LvacE($A2863)-$E2863)</f>
        <v>-2.6710491511039436E-5</v>
      </c>
      <c r="AU2863" t="s">
        <v>4783</v>
      </c>
      <c r="AV2863" t="s">
        <v>4929</v>
      </c>
      <c r="AW2863" s="3">
        <v>30994.55</v>
      </c>
      <c r="AX2863" s="3">
        <v>68238.12</v>
      </c>
      <c r="AY2863" s="3"/>
      <c r="AZ2863" s="10" cm="1">
        <f t="array" ref="AZ2863">Lair(100000000/($AX2863-$AW2863))</f>
        <v>2684.2300271995769</v>
      </c>
      <c r="BA2863" s="10">
        <f t="shared" si="4454"/>
        <v>2685.0272409438735</v>
      </c>
      <c r="BB2863" s="12">
        <v>95800000</v>
      </c>
      <c r="BC2863" s="3">
        <v>0.32800000000000001</v>
      </c>
      <c r="BD2863" s="12" cm="1">
        <f t="array" ref="BD2863">SfromgA($BB2863,$BA2863,"")</f>
        <v>0.91526100093073504</v>
      </c>
      <c r="BE2863" s="29">
        <f t="shared" si="4455"/>
        <v>292.90133016808892</v>
      </c>
      <c r="BG2863" s="3"/>
      <c r="BH2863" s="3"/>
      <c r="BI2863" s="12">
        <f t="shared" si="4456"/>
        <v>95800000</v>
      </c>
      <c r="BJ2863" s="29">
        <f t="shared" si="4457"/>
        <v>292.90133016808892</v>
      </c>
      <c r="BK2863" s="3">
        <f t="shared" si="4458"/>
        <v>-8.0437434496587095</v>
      </c>
      <c r="BL2863" s="13">
        <f>EXP(BK$4341*$AX2863+BK$4342)*$BI2863/(100000000/($AX2863-$AW2863))</f>
        <v>22.455876709724425</v>
      </c>
      <c r="BM2863" s="3">
        <f t="shared" si="4459"/>
        <v>1.0321108070602751</v>
      </c>
      <c r="BN2863" s="13" cm="1">
        <f t="array" ref="BN2863">$C2863*EXP(poly_from_str(100000000/$E2863,BN$4343))</f>
        <v>11.456802298298381</v>
      </c>
      <c r="BO2863" s="3">
        <f t="shared" si="4460"/>
        <v>2.0794415416798357</v>
      </c>
      <c r="BP2863" s="13">
        <f t="shared" ref="BP2863:BP2864" si="4461">LN(BL2863/BN2863)</f>
        <v>0.6729687079521629</v>
      </c>
      <c r="BQ2863" s="13"/>
      <c r="BS2863" s="13"/>
      <c r="BT2863" s="13"/>
      <c r="BU2863" s="13"/>
      <c r="BV2863" s="13"/>
      <c r="BW2863" s="13"/>
      <c r="BX2863" s="13"/>
      <c r="BY2863">
        <v>11447</v>
      </c>
      <c r="BZ2863" s="13"/>
    </row>
    <row r="2864" spans="1:78" hidden="1" x14ac:dyDescent="0.25">
      <c r="A2864" t="s">
        <v>3446</v>
      </c>
      <c r="B2864" s="2" t="str">
        <f t="shared" si="4354"/>
        <v/>
      </c>
      <c r="C2864">
        <v>9</v>
      </c>
      <c r="D2864" t="s">
        <v>14</v>
      </c>
      <c r="E2864">
        <v>37244.67</v>
      </c>
      <c r="F2864">
        <v>23175</v>
      </c>
      <c r="G2864" t="s">
        <v>5</v>
      </c>
      <c r="H2864" s="5" t="s">
        <v>15</v>
      </c>
      <c r="I2864">
        <v>60419</v>
      </c>
      <c r="J2864" t="s">
        <v>3</v>
      </c>
      <c r="K2864" s="5" t="s">
        <v>16</v>
      </c>
      <c r="L2864">
        <v>23175.09</v>
      </c>
      <c r="M2864" t="str">
        <f t="shared" si="4447"/>
        <v>e</v>
      </c>
      <c r="N2864" t="str">
        <f t="shared" si="4448"/>
        <v>13/2</v>
      </c>
      <c r="O2864">
        <v>60419.73</v>
      </c>
      <c r="P2864" t="str">
        <f t="shared" si="4449"/>
        <v>o</v>
      </c>
      <c r="Q2864" t="str">
        <f t="shared" si="4450"/>
        <v>11/2</v>
      </c>
      <c r="R2864">
        <v>28</v>
      </c>
      <c r="AA2864" s="10">
        <f t="shared" si="4356"/>
        <v>2684.1509999999998</v>
      </c>
      <c r="AB2864" s="3" cm="1">
        <f t="array" ref="AB2864">100000000/Lvac(AA2864)</f>
        <v>37244.66646908917</v>
      </c>
      <c r="AC2864" s="28">
        <f t="shared" si="4357"/>
        <v>3.725572816134413E-7</v>
      </c>
      <c r="AD2864" s="28">
        <f t="shared" si="4358"/>
        <v>2.6849481947433729E-7</v>
      </c>
      <c r="AE2864" s="21">
        <f t="shared" si="4359"/>
        <v>37244.668793003846</v>
      </c>
      <c r="AF2864" s="10" cm="1">
        <f t="array" ref="AF2864">Lair(100000000/AE2864)</f>
        <v>2684.1508325105078</v>
      </c>
      <c r="AG2864" s="10">
        <f t="shared" si="4360"/>
        <v>1.1937885847161574E-2</v>
      </c>
      <c r="AH2864" s="10" t="b">
        <f t="shared" si="4355"/>
        <v>1</v>
      </c>
      <c r="AI2864" s="10">
        <f t="shared" si="4451"/>
        <v>2684.1508325105078</v>
      </c>
      <c r="AJ2864">
        <v>7.0000000000000001E-3</v>
      </c>
      <c r="AK2864" s="3" cm="1">
        <f t="array" ref="AK2864">100000000/Lvac($AA2864)</f>
        <v>37244.66646908917</v>
      </c>
      <c r="AL2864" s="21">
        <f t="shared" si="4431"/>
        <v>9.7130407921144121E-2</v>
      </c>
      <c r="AM2864" s="10" cm="1">
        <f t="array" ref="AM2864">Lvac($AI2864)-$BA2864</f>
        <v>-2.0756736771545548E-3</v>
      </c>
      <c r="AN2864" s="10">
        <f t="shared" si="4452"/>
        <v>2.6469089170859661E-2</v>
      </c>
      <c r="AO2864" s="3">
        <f t="shared" si="4453"/>
        <v>-0.29652481102207923</v>
      </c>
      <c r="AP2864" s="3">
        <v>-0.27259198785551625</v>
      </c>
      <c r="AS2864" s="3">
        <f t="shared" si="4361"/>
        <v>-3.5309108279761858E-3</v>
      </c>
      <c r="AT2864" s="3" cm="1">
        <f t="array" ref="AT2864">AS2864-(100000000/LvacE($A2864)-$E2864)</f>
        <v>-2.6693400286603719E-5</v>
      </c>
      <c r="AU2864" t="s">
        <v>4964</v>
      </c>
      <c r="AV2864" t="s">
        <v>4844</v>
      </c>
      <c r="AW2864" s="3">
        <v>23175.09</v>
      </c>
      <c r="AX2864" s="3">
        <v>60419.73</v>
      </c>
      <c r="AY2864" s="3"/>
      <c r="AZ2864" s="10" cm="1">
        <f t="array" ref="AZ2864">Lair(100000000/($AX2864-$AW2864))</f>
        <v>2684.1529076852426</v>
      </c>
      <c r="BA2864" s="10">
        <f t="shared" si="4454"/>
        <v>2684.9501028872878</v>
      </c>
      <c r="BB2864" s="12">
        <v>84000000</v>
      </c>
      <c r="BC2864" s="3">
        <v>0.36899999999999999</v>
      </c>
      <c r="BD2864" s="12" cm="1">
        <f t="array" ref="BD2864">SfromgA($BB2864,$BA2864,"")</f>
        <v>0.80245613835044172</v>
      </c>
      <c r="BE2864" s="29">
        <f t="shared" si="4455"/>
        <v>340.28884619045516</v>
      </c>
      <c r="BG2864" s="3"/>
      <c r="BH2864" s="3"/>
      <c r="BI2864" s="12">
        <f t="shared" si="4456"/>
        <v>84000000</v>
      </c>
      <c r="BJ2864" s="29">
        <f t="shared" si="4457"/>
        <v>340.28884619045516</v>
      </c>
      <c r="BK2864" s="3">
        <f t="shared" si="4458"/>
        <v>-7.7934459765279058</v>
      </c>
      <c r="BL2864" s="13">
        <f>EXP(BK$4341*$AX2864+BK$4342)*$BI2864/(100000000/($AX2864-$AW2864))</f>
        <v>35.665280079843704</v>
      </c>
      <c r="BM2864" s="3">
        <f t="shared" si="4459"/>
        <v>1.3769530914358112</v>
      </c>
      <c r="BN2864" s="13" cm="1">
        <f t="array" ref="BN2864">$C2864*EXP(poly_from_str(100000000/$E2864,BN$4343))</f>
        <v>12.903053092010138</v>
      </c>
      <c r="BO2864" s="3">
        <f t="shared" si="4460"/>
        <v>2.1972245773362196</v>
      </c>
      <c r="BP2864" s="13">
        <f t="shared" si="4461"/>
        <v>1.0167137116079941</v>
      </c>
      <c r="BQ2864" s="13"/>
      <c r="BS2864" s="13"/>
      <c r="BT2864" s="13"/>
      <c r="BU2864" s="13"/>
      <c r="BV2864" s="13"/>
      <c r="BW2864" s="13"/>
      <c r="BX2864" s="13"/>
      <c r="BY2864">
        <v>12893</v>
      </c>
      <c r="BZ2864" s="13"/>
    </row>
    <row r="2865" spans="1:78" hidden="1" x14ac:dyDescent="0.25">
      <c r="A2865" t="s">
        <v>3447</v>
      </c>
      <c r="B2865" s="2" t="str">
        <f t="shared" si="4354"/>
        <v/>
      </c>
      <c r="C2865">
        <v>4</v>
      </c>
      <c r="E2865">
        <v>37252.870000000003</v>
      </c>
      <c r="F2865">
        <v>27604</v>
      </c>
      <c r="G2865" t="s">
        <v>5</v>
      </c>
      <c r="H2865" s="5" t="s">
        <v>4</v>
      </c>
      <c r="I2865">
        <v>64857</v>
      </c>
      <c r="J2865" t="s">
        <v>3</v>
      </c>
      <c r="K2865" s="5" t="s">
        <v>4</v>
      </c>
      <c r="L2865">
        <v>27604.26</v>
      </c>
      <c r="M2865" t="str">
        <f t="shared" si="4447"/>
        <v>e</v>
      </c>
      <c r="N2865" t="str">
        <f t="shared" si="4448"/>
        <v>9/2</v>
      </c>
      <c r="O2865">
        <v>64857.15</v>
      </c>
      <c r="P2865" t="str">
        <f t="shared" si="4449"/>
        <v>o</v>
      </c>
      <c r="Q2865" t="str">
        <f t="shared" si="4450"/>
        <v>9/2</v>
      </c>
      <c r="R2865">
        <v>28</v>
      </c>
      <c r="S2865" t="s">
        <v>159</v>
      </c>
      <c r="AA2865" s="10">
        <f t="shared" si="4356"/>
        <v>2683.56</v>
      </c>
      <c r="AB2865" s="3" cm="1">
        <f t="array" ref="AB2865">100000000/Lvac(AA2865)</f>
        <v>37252.868392138793</v>
      </c>
      <c r="AC2865" s="28">
        <f t="shared" si="4357"/>
        <v>3.7263932984542923E-7</v>
      </c>
      <c r="AD2865" s="28">
        <f t="shared" si="4358"/>
        <v>2.6843570526532203E-7</v>
      </c>
      <c r="AE2865" s="21">
        <f t="shared" si="4359"/>
        <v>37252.869450692044</v>
      </c>
      <c r="AF2865" s="10" cm="1">
        <f t="array" ref="AF2865">Lair(100000000/AE2865)</f>
        <v>2683.5599237413935</v>
      </c>
      <c r="AG2865" s="10">
        <f t="shared" si="4360"/>
        <v>1.1940941956233287E-2</v>
      </c>
      <c r="AH2865" s="10" t="b">
        <f t="shared" si="4355"/>
        <v>1</v>
      </c>
      <c r="AI2865" s="10">
        <f t="shared" si="4451"/>
        <v>2683.5599237413935</v>
      </c>
      <c r="AJ2865">
        <v>3.0000000000000001E-3</v>
      </c>
      <c r="AK2865" s="3" cm="1">
        <f t="array" ref="AK2865">100000000/Lvac($AA2865)</f>
        <v>37252.868392138793</v>
      </c>
      <c r="AL2865" s="21">
        <f t="shared" si="4431"/>
        <v>4.1645652920842401E-2</v>
      </c>
      <c r="AM2865" s="10" cm="1">
        <f t="array" ref="AM2865">Lvac($AI2865)-$BA2865</f>
        <v>1.4807355391894816E-3</v>
      </c>
      <c r="AN2865" s="10">
        <f t="shared" si="4452"/>
        <v>-2.1607861206575762E-2</v>
      </c>
      <c r="AO2865" s="3">
        <f t="shared" si="4453"/>
        <v>0.49357851306316053</v>
      </c>
      <c r="AP2865" s="3">
        <v>0.51900415974159841</v>
      </c>
      <c r="AS2865" s="3">
        <f t="shared" si="4361"/>
        <v>-1.6078612097771838E-3</v>
      </c>
      <c r="AT2865" s="3" cm="1">
        <f t="array" ref="AT2865">AS2865-(100000000/LvacE($A2865)-$E2865)</f>
        <v>-2.6598878321237862E-5</v>
      </c>
      <c r="AU2865" t="s">
        <v>4713</v>
      </c>
      <c r="AV2865" t="s">
        <v>4849</v>
      </c>
      <c r="AW2865" s="3">
        <v>27604.26</v>
      </c>
      <c r="AX2865" s="3">
        <v>64857.15</v>
      </c>
      <c r="AY2865" s="3"/>
      <c r="AZ2865" s="10" cm="1">
        <f t="array" ref="AZ2865">Lair(100000000/($AX2865-$AW2865))</f>
        <v>2683.5584433617564</v>
      </c>
      <c r="BA2865" s="10">
        <f t="shared" si="4454"/>
        <v>2684.3554956407411</v>
      </c>
      <c r="BB2865" s="12">
        <v>4820000</v>
      </c>
      <c r="BC2865" s="3">
        <v>8.0000000000000002E-3</v>
      </c>
      <c r="BD2865" s="12" cm="1">
        <f t="array" ref="BD2865">SfromgA($BB2865,$BA2865,"")</f>
        <v>4.6015112489111512E-2</v>
      </c>
      <c r="BE2865" s="29">
        <f t="shared" si="4455"/>
        <v>712.90750276038602</v>
      </c>
      <c r="BG2865" s="3"/>
      <c r="BH2865" s="3"/>
      <c r="BI2865" s="12">
        <f t="shared" si="4456"/>
        <v>4820000</v>
      </c>
      <c r="BJ2865" s="29">
        <f t="shared" si="4457"/>
        <v>712.90750276038602</v>
      </c>
      <c r="BK2865" s="3">
        <f t="shared" si="4458"/>
        <v>-5.7405341590981234</v>
      </c>
      <c r="BL2865" s="13">
        <f>EXP(BK$4341*$AX2865+BK$4342)*$BI2865/(100000000/($AX2865-$AW2865))</f>
        <v>1.4611158528340042</v>
      </c>
      <c r="BM2865" s="3">
        <f t="shared" si="4459"/>
        <v>-1.007093934551972</v>
      </c>
      <c r="BN2865" s="13" cm="1">
        <f t="array" ref="BN2865">$C2865*EXP(poly_from_str(100000000/$E2865,BN$4343))</f>
        <v>5.7693209521992861</v>
      </c>
      <c r="BO2865" s="3">
        <f t="shared" si="4460"/>
        <v>1.3862943611198906</v>
      </c>
      <c r="BP2865" s="13">
        <f>LN(BL2865/BN2865)</f>
        <v>-1.373353961099224</v>
      </c>
      <c r="BQ2865" s="13"/>
      <c r="BS2865" s="13"/>
      <c r="BT2865" s="13"/>
      <c r="BU2865" s="13"/>
      <c r="BV2865" s="13"/>
      <c r="BW2865" s="13"/>
      <c r="BX2865" s="13"/>
      <c r="BY2865">
        <v>5766</v>
      </c>
      <c r="BZ2865" s="13"/>
    </row>
    <row r="2866" spans="1:78" hidden="1" x14ac:dyDescent="0.25">
      <c r="A2866" t="s">
        <v>3448</v>
      </c>
      <c r="B2866" s="2" t="str">
        <f t="shared" si="4354"/>
        <v/>
      </c>
      <c r="C2866">
        <v>1</v>
      </c>
      <c r="E2866">
        <v>37255.06</v>
      </c>
      <c r="R2866">
        <v>28</v>
      </c>
      <c r="S2866" t="s">
        <v>22</v>
      </c>
      <c r="AA2866" s="10">
        <f t="shared" si="4356"/>
        <v>2683.402</v>
      </c>
      <c r="AB2866" s="3" cm="1">
        <f t="array" ref="AB2866">100000000/Lvac(AA2866)</f>
        <v>37255.061734813884</v>
      </c>
      <c r="AC2866" s="28">
        <f t="shared" si="4357"/>
        <v>3.7266127102834385E-7</v>
      </c>
      <c r="AD2866" s="28">
        <f t="shared" si="4358"/>
        <v>2.6841990146684578E-7</v>
      </c>
      <c r="AE2866" s="21">
        <f t="shared" si="4359"/>
        <v>37255.060592588045</v>
      </c>
      <c r="AF2866" s="10" cm="1">
        <f t="array" ref="AF2866">Lair(100000000/AE2866)</f>
        <v>2683.4020822767302</v>
      </c>
      <c r="AG2866" s="10">
        <f t="shared" si="4360"/>
        <v>1.1941759329167578E-2</v>
      </c>
      <c r="AH2866" s="10" t="b">
        <f t="shared" si="4355"/>
        <v>1</v>
      </c>
      <c r="AI2866" s="10">
        <f t="shared" si="4363"/>
        <v>2683.402</v>
      </c>
      <c r="AJ2866">
        <v>3.0000000000000001E-3</v>
      </c>
      <c r="AK2866" s="3" cm="1">
        <f t="array" ref="AK2866">100000000/Lvac($AA2866)</f>
        <v>37255.061734813884</v>
      </c>
      <c r="AL2866" s="21">
        <f t="shared" si="4431"/>
        <v>4.1650555975005485E-2</v>
      </c>
      <c r="AM2866" s="21"/>
      <c r="AN2866" s="21"/>
      <c r="AO2866" s="21"/>
      <c r="AP2866" s="21"/>
      <c r="AS2866" s="3">
        <f t="shared" si="4361"/>
        <v>1.7348138862871565E-3</v>
      </c>
      <c r="AT2866" s="3" cm="1">
        <f t="array" ref="AT2866">AS2866-(100000000/LvacE($A2866)-$E2866)</f>
        <v>-2.6573565264698118E-5</v>
      </c>
      <c r="BB2866"/>
      <c r="BC2866"/>
      <c r="BD2866"/>
      <c r="BE2866"/>
      <c r="BF2866"/>
      <c r="BG2866"/>
      <c r="BH2866"/>
      <c r="BI2866"/>
      <c r="BJ2866"/>
      <c r="BN2866" s="13" cm="1">
        <f t="array" ref="BN2866">$C2866*EXP(poly_from_str(100000000/$E2866,BN$4343))</f>
        <v>1.4446438370059631</v>
      </c>
      <c r="BO2866" s="13"/>
      <c r="BY2866" t="e">
        <v>#N/A</v>
      </c>
    </row>
    <row r="2867" spans="1:78" hidden="1" x14ac:dyDescent="0.25">
      <c r="A2867" t="s">
        <v>3449</v>
      </c>
      <c r="B2867" s="2" t="str">
        <f t="shared" si="4354"/>
        <v/>
      </c>
      <c r="C2867">
        <v>3</v>
      </c>
      <c r="E2867">
        <v>37256.74</v>
      </c>
      <c r="F2867">
        <v>24461</v>
      </c>
      <c r="G2867" t="s">
        <v>5</v>
      </c>
      <c r="H2867" s="5" t="s">
        <v>18</v>
      </c>
      <c r="I2867">
        <v>61717</v>
      </c>
      <c r="J2867" t="s">
        <v>3</v>
      </c>
      <c r="K2867" s="5" t="s">
        <v>18</v>
      </c>
      <c r="L2867">
        <v>24461.24</v>
      </c>
      <c r="M2867" t="str">
        <f>$G2867&amp;""</f>
        <v>e</v>
      </c>
      <c r="N2867" t="str">
        <f>$H2867&amp;""</f>
        <v>5/2</v>
      </c>
      <c r="O2867">
        <v>61717.98</v>
      </c>
      <c r="P2867" t="str">
        <f>$J2867&amp;""</f>
        <v>o</v>
      </c>
      <c r="Q2867" t="str">
        <f>$K2867&amp;""</f>
        <v>5/2</v>
      </c>
      <c r="R2867">
        <v>28</v>
      </c>
      <c r="AA2867" s="10">
        <f t="shared" si="4356"/>
        <v>2683.2809999999999</v>
      </c>
      <c r="AB2867" s="3" cm="1">
        <f t="array" ref="AB2867">100000000/Lvac(AA2867)</f>
        <v>37256.741621242807</v>
      </c>
      <c r="AC2867" s="28">
        <f t="shared" si="4357"/>
        <v>3.7267807583328023E-7</v>
      </c>
      <c r="AD2867" s="28">
        <f t="shared" si="4358"/>
        <v>2.6840779855794649E-7</v>
      </c>
      <c r="AE2867" s="21">
        <f t="shared" si="4359"/>
        <v>37256.740553727999</v>
      </c>
      <c r="AF2867" s="10" cm="1">
        <f t="array" ref="AF2867">Lair(100000000/AE2867)</f>
        <v>2683.2810768882164</v>
      </c>
      <c r="AG2867" s="10">
        <f t="shared" si="4360"/>
        <v>1.1942385389611229E-2</v>
      </c>
      <c r="AH2867" s="10" t="b">
        <f t="shared" si="4355"/>
        <v>1</v>
      </c>
      <c r="AI2867" s="10">
        <f>$AF2867</f>
        <v>2683.2810768882164</v>
      </c>
      <c r="AJ2867">
        <v>3.0000000000000001E-3</v>
      </c>
      <c r="AK2867" s="3" cm="1">
        <f t="array" ref="AK2867">100000000/Lvac($AA2867)</f>
        <v>37256.741621242807</v>
      </c>
      <c r="AL2867" s="21">
        <f t="shared" si="4431"/>
        <v>4.1654311144081718E-2</v>
      </c>
      <c r="AM2867" s="10" cm="1">
        <f t="array" ref="AM2867">Lvac($AI2867)-$BA2867</f>
        <v>-3.989208835264435E-5</v>
      </c>
      <c r="AN2867" s="10">
        <f>$AK2867-($AX2867-$AW2867)</f>
        <v>1.6212428017752245E-3</v>
      </c>
      <c r="AO2867" s="3">
        <f>AM2867/AJ2867</f>
        <v>-1.3297362784214783E-2</v>
      </c>
      <c r="AP2867" s="3">
        <v>-3.8932929631603962E-2</v>
      </c>
      <c r="AS2867" s="3">
        <f t="shared" si="4361"/>
        <v>1.6212428090511821E-3</v>
      </c>
      <c r="AT2867" s="3" cm="1">
        <f t="array" ref="AT2867">AS2867-(100000000/LvacE($A2867)-$E2867)</f>
        <v>-2.6554167561698705E-5</v>
      </c>
      <c r="AU2867" t="s">
        <v>4712</v>
      </c>
      <c r="AV2867" t="s">
        <v>4875</v>
      </c>
      <c r="AW2867" s="3">
        <v>24461.24</v>
      </c>
      <c r="AX2867" s="3">
        <v>61717.98</v>
      </c>
      <c r="AY2867" s="3"/>
      <c r="AZ2867" s="10" cm="1">
        <f t="array" ref="AZ2867">Lair(100000000/($AX2867-$AW2867))</f>
        <v>2683.2811167707168</v>
      </c>
      <c r="BA2867" s="10">
        <f>100000000/($AX2867-$AW2867)</f>
        <v>2684.0781023782538</v>
      </c>
      <c r="BB2867" s="12">
        <v>4850000</v>
      </c>
      <c r="BC2867" s="3">
        <v>7.8E-2</v>
      </c>
      <c r="BD2867" s="12" cm="1">
        <f t="array" ref="BD2867">SfromgA($BB2867,$BA2867,"")</f>
        <v>4.6287161107936951E-2</v>
      </c>
      <c r="BE2867" s="29">
        <f>(10^MAX(0.05, -0.312925054856973*((LN($BD2867))^(1/3)) + 0.454808404431693)-1)*100</f>
        <v>712.36351762856532</v>
      </c>
      <c r="BG2867" s="3"/>
      <c r="BH2867" s="3"/>
      <c r="BI2867" s="12">
        <f>IF($BB2867="",$BF2867,$BB2867)</f>
        <v>4850000</v>
      </c>
      <c r="BJ2867" s="29">
        <f>IF($BB2867="",$BH2867,$BE2867)</f>
        <v>712.36351762856532</v>
      </c>
      <c r="BK2867" s="3">
        <f>LN(BN2867*100000000/($AX2867-$AW2867)/$BI2867)</f>
        <v>-6.0316935060402352</v>
      </c>
      <c r="BL2867" s="13">
        <f>EXP(BK$4341*$AX2867+BK$4342)*$BI2867/(100000000/($AX2867-$AW2867))</f>
        <v>1.8664218824199261</v>
      </c>
      <c r="BM2867" s="3">
        <f t="shared" ref="BM2867" si="4462">LN(BL2867/$C2867)</f>
        <v>-0.47458912261188213</v>
      </c>
      <c r="BN2867" s="13" cm="1">
        <f t="array" ref="BN2867">$C2867*EXP(poly_from_str(100000000/$E2867,BN$4343))</f>
        <v>4.3392571070014681</v>
      </c>
      <c r="BO2867" s="3">
        <f>LN($C2867)</f>
        <v>1.0986122886681098</v>
      </c>
      <c r="BP2867" s="13">
        <f>LN(BL2867/BN2867)</f>
        <v>-0.84367999390226411</v>
      </c>
      <c r="BQ2867" s="13"/>
      <c r="BS2867" s="13"/>
      <c r="BT2867" s="13"/>
      <c r="BU2867" s="13"/>
      <c r="BV2867" s="13"/>
      <c r="BW2867" s="13"/>
      <c r="BX2867" s="13"/>
      <c r="BY2867">
        <v>4337</v>
      </c>
      <c r="BZ2867" s="13"/>
    </row>
    <row r="2868" spans="1:78" hidden="1" x14ac:dyDescent="0.25">
      <c r="A2868" t="s">
        <v>3450</v>
      </c>
      <c r="B2868" s="2" t="str">
        <f t="shared" si="4354"/>
        <v/>
      </c>
      <c r="C2868">
        <v>3</v>
      </c>
      <c r="E2868">
        <v>37258.94</v>
      </c>
      <c r="R2868">
        <v>28</v>
      </c>
      <c r="S2868" t="s">
        <v>22</v>
      </c>
      <c r="AA2868" s="10">
        <f t="shared" si="4356"/>
        <v>2683.123</v>
      </c>
      <c r="AB2868" s="3" cm="1">
        <f t="array" ref="AB2868">100000000/Lvac(AA2868)</f>
        <v>37258.935420022521</v>
      </c>
      <c r="AC2868" s="28">
        <f t="shared" si="4357"/>
        <v>3.7270002157933127E-7</v>
      </c>
      <c r="AD2868" s="28">
        <f t="shared" si="4358"/>
        <v>2.6839199475962795E-7</v>
      </c>
      <c r="AE2868" s="21">
        <f t="shared" si="4359"/>
        <v>37258.938435972428</v>
      </c>
      <c r="AF2868" s="10" cm="1">
        <f t="array" ref="AF2868">Lair(100000000/AE2868)</f>
        <v>2683.1227828005035</v>
      </c>
      <c r="AG2868" s="10">
        <f t="shared" si="4360"/>
        <v>1.1943203017532652E-2</v>
      </c>
      <c r="AH2868" s="10" t="b">
        <f t="shared" si="4355"/>
        <v>1</v>
      </c>
      <c r="AI2868" s="10">
        <f t="shared" si="4363"/>
        <v>2683.123</v>
      </c>
      <c r="AJ2868">
        <v>3.0000000000000001E-3</v>
      </c>
      <c r="AK2868" s="3" cm="1">
        <f t="array" ref="AK2868">100000000/Lvac($AA2868)</f>
        <v>37258.935420022521</v>
      </c>
      <c r="AL2868" s="21">
        <f t="shared" si="4431"/>
        <v>4.1659218105195905E-2</v>
      </c>
      <c r="AM2868" s="21"/>
      <c r="AN2868" s="21"/>
      <c r="AO2868" s="21"/>
      <c r="AP2868" s="21"/>
      <c r="AS2868" s="3">
        <f t="shared" si="4361"/>
        <v>-4.5799774816259742E-3</v>
      </c>
      <c r="AT2868" s="3" cm="1">
        <f t="array" ref="AT2868">AS2868-(100000000/LvacE($A2868)-$E2868)</f>
        <v>-2.6528832677286118E-5</v>
      </c>
      <c r="BB2868"/>
      <c r="BC2868"/>
      <c r="BD2868"/>
      <c r="BE2868"/>
      <c r="BF2868"/>
      <c r="BG2868"/>
      <c r="BH2868"/>
      <c r="BI2868"/>
      <c r="BJ2868"/>
      <c r="BN2868" s="13" cm="1">
        <f t="array" ref="BN2868">$C2868*EXP(poly_from_str(100000000/$E2868,BN$4343))</f>
        <v>4.3462325953941345</v>
      </c>
      <c r="BO2868" s="13"/>
      <c r="BY2868">
        <v>4344</v>
      </c>
    </row>
    <row r="2869" spans="1:78" hidden="1" x14ac:dyDescent="0.25">
      <c r="A2869" t="s">
        <v>3451</v>
      </c>
      <c r="B2869" s="2" t="str">
        <f t="shared" si="4354"/>
        <v/>
      </c>
      <c r="C2869">
        <v>1</v>
      </c>
      <c r="E2869">
        <v>37260.870000000003</v>
      </c>
      <c r="F2869">
        <v>27604</v>
      </c>
      <c r="G2869" t="s">
        <v>5</v>
      </c>
      <c r="H2869" s="5" t="s">
        <v>4</v>
      </c>
      <c r="I2869">
        <v>64865</v>
      </c>
      <c r="J2869" t="s">
        <v>3</v>
      </c>
      <c r="K2869" s="5" t="s">
        <v>16</v>
      </c>
      <c r="L2869">
        <v>27604.26</v>
      </c>
      <c r="M2869" t="str">
        <f t="shared" ref="M2869:M2870" si="4463">$G2869&amp;""</f>
        <v>e</v>
      </c>
      <c r="N2869" t="str">
        <f t="shared" ref="N2869:N2870" si="4464">$H2869&amp;""</f>
        <v>9/2</v>
      </c>
      <c r="O2869">
        <v>64865.15</v>
      </c>
      <c r="P2869" t="str">
        <f t="shared" ref="P2869:P2870" si="4465">$J2869&amp;""</f>
        <v>o</v>
      </c>
      <c r="Q2869" t="str">
        <f t="shared" ref="Q2869:Q2870" si="4466">$K2869&amp;""</f>
        <v>11/2</v>
      </c>
      <c r="R2869">
        <v>28</v>
      </c>
      <c r="S2869" t="s">
        <v>159</v>
      </c>
      <c r="AA2869" s="10">
        <f t="shared" si="4356"/>
        <v>2682.9839999999999</v>
      </c>
      <c r="AB2869" s="3" cm="1">
        <f t="array" ref="AB2869">100000000/Lvac(AA2869)</f>
        <v>37260.865621179299</v>
      </c>
      <c r="AC2869" s="28">
        <f t="shared" si="4357"/>
        <v>3.727193304171773E-7</v>
      </c>
      <c r="AD2869" s="28">
        <f t="shared" si="4358"/>
        <v>2.6837809141814304E-7</v>
      </c>
      <c r="AE2869" s="21">
        <f t="shared" si="4359"/>
        <v>37260.868504869977</v>
      </c>
      <c r="AF2869" s="10" cm="1">
        <f t="array" ref="AF2869">Lair(100000000/AE2869)</f>
        <v>2682.9837923469227</v>
      </c>
      <c r="AG2869" s="10">
        <f t="shared" si="4360"/>
        <v>1.1943922442545184E-2</v>
      </c>
      <c r="AH2869" s="10" t="b">
        <f t="shared" si="4355"/>
        <v>1</v>
      </c>
      <c r="AI2869" s="10">
        <f t="shared" ref="AI2869:AI2870" si="4467">$AF2869</f>
        <v>2682.9837923469227</v>
      </c>
      <c r="AJ2869">
        <v>3.0000000000000001E-3</v>
      </c>
      <c r="AK2869" s="3" cm="1">
        <f t="array" ref="AK2869">100000000/Lvac($AA2869)</f>
        <v>37260.865621179299</v>
      </c>
      <c r="AL2869" s="21">
        <f t="shared" si="4431"/>
        <v>4.1663537879875451E-2</v>
      </c>
      <c r="AM2869" s="10" cm="1">
        <f t="array" ref="AM2869">Lvac($AI2869)-$BA2869</f>
        <v>1.5482242974940164E-3</v>
      </c>
      <c r="AN2869" s="10">
        <f t="shared" ref="AN2869:AN2870" si="4468">$AK2869-($AX2869-$AW2869)</f>
        <v>-2.4378820700803772E-2</v>
      </c>
      <c r="AO2869" s="3">
        <f t="shared" ref="AO2869:AO2870" si="4469">AM2869/AJ2869</f>
        <v>0.51607476583133882</v>
      </c>
      <c r="AP2869" s="3">
        <v>0.5853090976112677</v>
      </c>
      <c r="AS2869" s="3">
        <f t="shared" si="4361"/>
        <v>-4.378820704005193E-3</v>
      </c>
      <c r="AT2869" s="3" cm="1">
        <f t="array" ref="AT2869">AS2869-(100000000/LvacE($A2869)-$E2869)</f>
        <v>-2.6506531867198646E-5</v>
      </c>
      <c r="AU2869" t="s">
        <v>4713</v>
      </c>
      <c r="AV2869" t="s">
        <v>4891</v>
      </c>
      <c r="AW2869" s="3">
        <v>27604.26</v>
      </c>
      <c r="AX2869" s="3">
        <v>64865.15</v>
      </c>
      <c r="AY2869" s="3"/>
      <c r="AZ2869" s="10" cm="1">
        <f t="array" ref="AZ2869">Lair(100000000/($AX2869-$AW2869))</f>
        <v>2682.9822444947167</v>
      </c>
      <c r="BA2869" s="10">
        <f t="shared" ref="BA2869:BA2870" si="4470">100000000/($AX2869-$AW2869)</f>
        <v>2683.7791582541372</v>
      </c>
      <c r="BB2869" s="12">
        <v>2730000</v>
      </c>
      <c r="BC2869" s="3">
        <v>8.1000000000000003E-2</v>
      </c>
      <c r="BD2869" s="12" cm="1">
        <f t="array" ref="BD2869">SfromgA($BB2869,$BA2869,"")</f>
        <v>2.6045718036424206E-2</v>
      </c>
      <c r="BE2869" s="29">
        <f t="shared" ref="BE2869:BE2870" si="4471">(10^MAX(0.05, -0.312925054856973*((LN($BD2869))^(1/3)) + 0.454808404431693)-1)*100</f>
        <v>764.014552631485</v>
      </c>
      <c r="BG2869" s="3"/>
      <c r="BH2869" s="3"/>
      <c r="BI2869" s="12">
        <f t="shared" ref="BI2869:BI2870" si="4472">IF($BB2869="",$BF2869,$BB2869)</f>
        <v>2730000</v>
      </c>
      <c r="BJ2869" s="29">
        <f t="shared" ref="BJ2869:BJ2870" si="4473">IF($BB2869="",$BH2869,$BE2869)</f>
        <v>764.014552631485</v>
      </c>
      <c r="BK2869" s="3">
        <f t="shared" ref="BK2869:BK2870" si="4474">LN(BN2869*100000000/($AX2869-$AW2869)/$BI2869)</f>
        <v>-6.5527265356736875</v>
      </c>
      <c r="BL2869" s="13">
        <f>EXP(BK$4341*$AX2869+BK$4342)*$BI2869/(100000000/($AX2869-$AW2869))</f>
        <v>0.82723620492267247</v>
      </c>
      <c r="BM2869" s="3">
        <f t="shared" ref="BM2869:BM2870" si="4475">LN(BL2869/$C2869)</f>
        <v>-0.18966500814578385</v>
      </c>
      <c r="BN2869" s="13" cm="1">
        <f t="array" ref="BN2869">$C2869*EXP(poly_from_str(100000000/$E2869,BN$4343))</f>
        <v>1.4507844608311251</v>
      </c>
      <c r="BO2869" s="3">
        <f t="shared" ref="BO2869:BO2870" si="4476">LN($C2869)</f>
        <v>0</v>
      </c>
      <c r="BP2869" s="13">
        <f t="shared" ref="BP2869:BP2870" si="4477">LN(BL2869/BN2869)</f>
        <v>-0.56176942575622801</v>
      </c>
      <c r="BQ2869" s="13"/>
      <c r="BS2869" s="13"/>
      <c r="BT2869" s="13"/>
      <c r="BU2869" s="13"/>
      <c r="BV2869" s="13"/>
      <c r="BW2869" s="13"/>
      <c r="BX2869" s="13"/>
      <c r="BY2869">
        <v>1450</v>
      </c>
      <c r="BZ2869" s="13"/>
    </row>
    <row r="2870" spans="1:78" hidden="1" x14ac:dyDescent="0.25">
      <c r="A2870" t="s">
        <v>3452</v>
      </c>
      <c r="B2870" s="2" t="str">
        <f t="shared" si="4354"/>
        <v/>
      </c>
      <c r="C2870">
        <v>7</v>
      </c>
      <c r="E2870">
        <v>37262.53</v>
      </c>
      <c r="F2870">
        <v>27138</v>
      </c>
      <c r="G2870" t="s">
        <v>5</v>
      </c>
      <c r="H2870" s="5" t="s">
        <v>8</v>
      </c>
      <c r="I2870">
        <v>64401</v>
      </c>
      <c r="J2870" t="s">
        <v>3</v>
      </c>
      <c r="K2870" s="5" t="s">
        <v>18</v>
      </c>
      <c r="L2870">
        <v>27138.55</v>
      </c>
      <c r="M2870" t="str">
        <f t="shared" si="4463"/>
        <v>e</v>
      </c>
      <c r="N2870" t="str">
        <f t="shared" si="4464"/>
        <v>7/2</v>
      </c>
      <c r="O2870">
        <v>64401.03</v>
      </c>
      <c r="P2870" t="str">
        <f t="shared" si="4465"/>
        <v>o</v>
      </c>
      <c r="Q2870" t="str">
        <f t="shared" si="4466"/>
        <v>5/2</v>
      </c>
      <c r="R2870">
        <v>28</v>
      </c>
      <c r="AA2870" s="10">
        <f t="shared" si="4356"/>
        <v>2682.864</v>
      </c>
      <c r="AB2870" s="3" cm="1">
        <f t="array" ref="AB2870">100000000/Lvac(AA2870)</f>
        <v>37262.532142741533</v>
      </c>
      <c r="AC2870" s="28">
        <f t="shared" si="4357"/>
        <v>3.7273600152672668E-7</v>
      </c>
      <c r="AD2870" s="28">
        <f t="shared" si="4358"/>
        <v>2.6836608853346343E-7</v>
      </c>
      <c r="AE2870" s="21">
        <f t="shared" si="4359"/>
        <v>37262.530731543935</v>
      </c>
      <c r="AF2870" s="10" cm="1">
        <f t="array" ref="AF2870">Lair(100000000/AE2870)</f>
        <v>2682.864101610533</v>
      </c>
      <c r="AG2870" s="10">
        <f t="shared" si="4360"/>
        <v>1.1944543618823305E-2</v>
      </c>
      <c r="AH2870" s="10" t="b">
        <f t="shared" si="4355"/>
        <v>1</v>
      </c>
      <c r="AI2870" s="10">
        <f t="shared" si="4467"/>
        <v>2682.864101610533</v>
      </c>
      <c r="AJ2870">
        <v>3.0000000000000001E-3</v>
      </c>
      <c r="AK2870" s="3" cm="1">
        <f t="array" ref="AK2870">100000000/Lvac($AA2870)</f>
        <v>37262.532142741533</v>
      </c>
      <c r="AL2870" s="21">
        <f t="shared" si="4431"/>
        <v>4.1667260134838027E-2</v>
      </c>
      <c r="AM2870" s="10" cm="1">
        <f t="array" ref="AM2870">Lvac($AI2870)-$BA2870</f>
        <v>-3.653709180525766E-3</v>
      </c>
      <c r="AN2870" s="10">
        <f t="shared" si="4468"/>
        <v>5.2142741536954418E-2</v>
      </c>
      <c r="AO2870" s="3">
        <f t="shared" si="4469"/>
        <v>-1.2179030601752554</v>
      </c>
      <c r="AP2870" s="3">
        <v>-1.2517813799301318</v>
      </c>
      <c r="AS2870" s="3">
        <f t="shared" si="4361"/>
        <v>2.1427415340440348E-3</v>
      </c>
      <c r="AT2870" s="3" cm="1">
        <f t="array" ref="AT2870">AS2870-(100000000/LvacE($A2870)-$E2870)</f>
        <v>-2.6487257855478674E-5</v>
      </c>
      <c r="AU2870" t="s">
        <v>4718</v>
      </c>
      <c r="AV2870" t="s">
        <v>4832</v>
      </c>
      <c r="AW2870" s="3">
        <v>27138.55</v>
      </c>
      <c r="AX2870" s="3">
        <v>64401.03</v>
      </c>
      <c r="AY2870" s="3"/>
      <c r="AZ2870" s="10" cm="1">
        <f t="array" ref="AZ2870">Lair(100000000/($AX2870-$AW2870))</f>
        <v>2682.8677544416173</v>
      </c>
      <c r="BA2870" s="10">
        <f t="shared" si="4470"/>
        <v>2683.664640678774</v>
      </c>
      <c r="BB2870" s="12">
        <v>20500000</v>
      </c>
      <c r="BC2870" s="3">
        <v>5.6000000000000001E-2</v>
      </c>
      <c r="BD2870" s="12" cm="1">
        <f t="array" ref="BD2870">SfromgA($BB2870,$BA2870,"")</f>
        <v>0.19555636371088364</v>
      </c>
      <c r="BE2870" s="29">
        <f t="shared" si="4471"/>
        <v>565.61737579102203</v>
      </c>
      <c r="BG2870" s="3"/>
      <c r="BH2870" s="3"/>
      <c r="BI2870" s="12">
        <f t="shared" si="4472"/>
        <v>20500000</v>
      </c>
      <c r="BJ2870" s="29">
        <f t="shared" si="4473"/>
        <v>565.61737579102203</v>
      </c>
      <c r="BK2870" s="3">
        <f t="shared" si="4474"/>
        <v>-6.6217732529142994</v>
      </c>
      <c r="BL2870" s="13">
        <f>EXP(BK$4341*$AX2870+BK$4342)*$BI2870/(100000000/($AX2870-$AW2870))</f>
        <v>6.4350837072767497</v>
      </c>
      <c r="BM2870" s="3">
        <f t="shared" si="4475"/>
        <v>-8.4145299968013176E-2</v>
      </c>
      <c r="BN2870" s="13" cm="1">
        <f t="array" ref="BN2870">$C2870*EXP(poly_from_str(100000000/$E2870,BN$4343))</f>
        <v>10.167777471772883</v>
      </c>
      <c r="BO2870" s="3">
        <f t="shared" si="4476"/>
        <v>1.9459101490553132</v>
      </c>
      <c r="BP2870" s="13">
        <f t="shared" si="4477"/>
        <v>-0.45745879940821399</v>
      </c>
      <c r="BQ2870" s="13"/>
      <c r="BR2870" s="12">
        <v>3430000</v>
      </c>
      <c r="BS2870" s="3">
        <f>LN(BV2870*100000000/($AX2870-$AW2870)/$BR2870)</f>
        <v>-5.276528647979454</v>
      </c>
      <c r="BT2870" s="13">
        <f>EXP(BS$4338*$AX2870+BS$4336)*$BR2870/(100000000/($AX2870-$AW2870))</f>
        <v>1.3106839635576331</v>
      </c>
      <c r="BU2870" s="3">
        <f>LN(BT2870/$BN2870)</f>
        <v>-2.0486745379482607</v>
      </c>
      <c r="BV2870" s="3" cm="1">
        <f t="array" ref="BV2870">$BN2870*EXP(poly_from_str(100000000/$E2870,BV$4341))</f>
        <v>6.5312844805110499</v>
      </c>
      <c r="BW2870" s="12" t="s">
        <v>14</v>
      </c>
      <c r="BX2870" s="3">
        <f>LN(BT2870/BV2870)</f>
        <v>-1.6060545179165924</v>
      </c>
      <c r="BY2870">
        <v>10164</v>
      </c>
      <c r="BZ2870" s="13"/>
    </row>
    <row r="2871" spans="1:78" hidden="1" x14ac:dyDescent="0.25">
      <c r="A2871" t="s">
        <v>3453</v>
      </c>
      <c r="B2871" s="2" t="str">
        <f t="shared" si="4354"/>
        <v/>
      </c>
      <c r="C2871">
        <v>4</v>
      </c>
      <c r="E2871">
        <v>37266.21</v>
      </c>
      <c r="R2871">
        <v>28</v>
      </c>
      <c r="S2871" t="s">
        <v>22</v>
      </c>
      <c r="AA2871" s="10">
        <f t="shared" si="4356"/>
        <v>2682.5990000000002</v>
      </c>
      <c r="AB2871" s="3" cm="1">
        <f t="array" ref="AB2871">100000000/Lvac(AA2871)</f>
        <v>37266.21290598112</v>
      </c>
      <c r="AC2871" s="28">
        <f t="shared" si="4357"/>
        <v>3.7277282217729897E-7</v>
      </c>
      <c r="AD2871" s="28">
        <f t="shared" si="4358"/>
        <v>2.6833958216331203E-7</v>
      </c>
      <c r="AE2871" s="21">
        <f t="shared" si="4359"/>
        <v>37266.210991860047</v>
      </c>
      <c r="AF2871" s="10" cm="1">
        <f t="array" ref="AF2871">Lair(100000000/AE2871)</f>
        <v>2682.5991377953378</v>
      </c>
      <c r="AG2871" s="10">
        <f t="shared" si="4360"/>
        <v>1.1945915678411332E-2</v>
      </c>
      <c r="AH2871" s="10" t="b">
        <f t="shared" si="4355"/>
        <v>1</v>
      </c>
      <c r="AI2871" s="10">
        <f t="shared" si="4363"/>
        <v>2682.5990000000002</v>
      </c>
      <c r="AJ2871">
        <v>3.0000000000000001E-3</v>
      </c>
      <c r="AK2871" s="3" cm="1">
        <f t="array" ref="AK2871">100000000/Lvac($AA2871)</f>
        <v>37266.21290598112</v>
      </c>
      <c r="AL2871" s="21">
        <f t="shared" si="4431"/>
        <v>4.1675494070467993E-2</v>
      </c>
      <c r="AM2871" s="21"/>
      <c r="AN2871" s="21"/>
      <c r="AO2871" s="21"/>
      <c r="AP2871" s="21"/>
      <c r="AS2871" s="3">
        <f t="shared" si="4361"/>
        <v>2.9059811204206198E-3</v>
      </c>
      <c r="AT2871" s="3" cm="1">
        <f t="array" ref="AT2871">AS2871-(100000000/LvacE($A2871)-$E2871)</f>
        <v>-2.6444693503435701E-5</v>
      </c>
      <c r="BB2871"/>
      <c r="BC2871"/>
      <c r="BD2871"/>
      <c r="BE2871"/>
      <c r="BF2871"/>
      <c r="BG2871"/>
      <c r="BH2871"/>
      <c r="BI2871"/>
      <c r="BJ2871"/>
      <c r="BN2871" s="13" cm="1">
        <f t="array" ref="BN2871">$C2871*EXP(poly_from_str(100000000/$E2871,BN$4343))</f>
        <v>5.8257269851088775</v>
      </c>
      <c r="BO2871" s="13"/>
      <c r="BY2871">
        <v>5824</v>
      </c>
    </row>
    <row r="2872" spans="1:78" hidden="1" x14ac:dyDescent="0.25">
      <c r="A2872" t="s">
        <v>3454</v>
      </c>
      <c r="B2872" s="2" t="str">
        <f t="shared" si="4354"/>
        <v/>
      </c>
      <c r="C2872">
        <v>2</v>
      </c>
      <c r="E2872">
        <v>37286.35</v>
      </c>
      <c r="F2872">
        <v>25934</v>
      </c>
      <c r="G2872" t="s">
        <v>5</v>
      </c>
      <c r="H2872" s="5" t="s">
        <v>18</v>
      </c>
      <c r="I2872">
        <v>63221</v>
      </c>
      <c r="J2872" t="s">
        <v>3</v>
      </c>
      <c r="K2872" s="5" t="s">
        <v>19</v>
      </c>
      <c r="L2872">
        <v>25934.98</v>
      </c>
      <c r="M2872" t="str">
        <f>$G2872&amp;""</f>
        <v>e</v>
      </c>
      <c r="N2872" t="str">
        <f>$H2872&amp;""</f>
        <v>5/2</v>
      </c>
      <c r="O2872">
        <v>63221.279999999999</v>
      </c>
      <c r="P2872" t="str">
        <f>$J2872&amp;""</f>
        <v>o</v>
      </c>
      <c r="Q2872" t="str">
        <f>$K2872&amp;""</f>
        <v>3/2</v>
      </c>
      <c r="R2872">
        <v>28</v>
      </c>
      <c r="AA2872" s="10">
        <f t="shared" si="4356"/>
        <v>2681.15</v>
      </c>
      <c r="AB2872" s="3" cm="1">
        <f t="array" ref="AB2872">100000000/Lvac(AA2872)</f>
        <v>37286.351906428208</v>
      </c>
      <c r="AC2872" s="28">
        <f t="shared" si="4357"/>
        <v>3.7297428342315798E-7</v>
      </c>
      <c r="AD2872" s="28">
        <f t="shared" si="4358"/>
        <v>2.6819464733625465E-7</v>
      </c>
      <c r="AE2872" s="21">
        <f t="shared" si="4359"/>
        <v>37286.350649769956</v>
      </c>
      <c r="AF2872" s="10" cm="1">
        <f t="array" ref="AF2872">Lair(100000000/AE2872)</f>
        <v>2681.1500903676638</v>
      </c>
      <c r="AG2872" s="10">
        <f t="shared" si="4360"/>
        <v>1.195342519188188E-2</v>
      </c>
      <c r="AH2872" s="10" t="b">
        <f t="shared" si="4355"/>
        <v>1</v>
      </c>
      <c r="AI2872" s="10">
        <f>$AF2872</f>
        <v>2681.1500903676638</v>
      </c>
      <c r="AJ2872">
        <v>3.0000000000000001E-3</v>
      </c>
      <c r="AK2872" s="3" cm="1">
        <f t="array" ref="AK2872">100000000/Lvac($AA2872)</f>
        <v>37286.351906428208</v>
      </c>
      <c r="AL2872" s="21">
        <f t="shared" si="4431"/>
        <v>4.1720549745107888E-2</v>
      </c>
      <c r="AM2872" s="10" cm="1">
        <f t="array" ref="AM2872">Lvac($AI2872)-$BA2872</f>
        <v>-3.6431605303732795E-3</v>
      </c>
      <c r="AN2872" s="10">
        <f>$AK2872-($AX2872-$AW2872)</f>
        <v>5.1906428205256816E-2</v>
      </c>
      <c r="AO2872" s="3">
        <f>AM2872/AJ2872</f>
        <v>-1.2143868434577598</v>
      </c>
      <c r="AP2872" s="3">
        <v>-1.244516637295116</v>
      </c>
      <c r="AS2872" s="3">
        <f t="shared" si="4361"/>
        <v>1.9064282096223906E-3</v>
      </c>
      <c r="AT2872" s="3" cm="1">
        <f t="array" ref="AT2872">AS2872-(100000000/LvacE($A2872)-$E2872)</f>
        <v>-2.6211113436147571E-5</v>
      </c>
      <c r="AU2872" t="s">
        <v>4708</v>
      </c>
      <c r="AV2872" t="s">
        <v>4702</v>
      </c>
      <c r="AW2872" s="3">
        <v>25934.98</v>
      </c>
      <c r="AX2872" s="3">
        <v>63221.279999999999</v>
      </c>
      <c r="AY2872" s="3"/>
      <c r="AZ2872" s="10" cm="1">
        <f t="array" ref="AZ2872">Lair(100000000/($AX2872-$AW2872))</f>
        <v>2681.1537326528569</v>
      </c>
      <c r="BA2872" s="10">
        <f>100000000/($AX2872-$AW2872)</f>
        <v>2681.9502069124583</v>
      </c>
      <c r="BB2872" s="12">
        <v>3540000</v>
      </c>
      <c r="BC2872" s="3">
        <v>1.7000000000000001E-2</v>
      </c>
      <c r="BD2872" s="12" cm="1">
        <f t="array" ref="BD2872">SfromgA($BB2872,$BA2872,"")</f>
        <v>3.370456709378071E-2</v>
      </c>
      <c r="BE2872" s="29">
        <f>(10^MAX(0.05, -0.312925054856973*((LN($BD2872))^(1/3)) + 0.454808404431693)-1)*100</f>
        <v>741.1936465236605</v>
      </c>
      <c r="BG2872" s="3"/>
      <c r="BH2872" s="3"/>
      <c r="BI2872" s="12">
        <f>IF($BB2872="",$BF2872,$BB2872)</f>
        <v>3540000</v>
      </c>
      <c r="BJ2872" s="29">
        <f>IF($BB2872="",$BH2872,$BE2872)</f>
        <v>741.1936465236605</v>
      </c>
      <c r="BK2872" s="3">
        <f>LN(BN2872*100000000/($AX2872-$AW2872)/$BI2872)</f>
        <v>-6.1016641911392071</v>
      </c>
      <c r="BL2872" s="13">
        <f>EXP(BK$4341*$AX2872+BK$4342)*$BI2872/(100000000/($AX2872-$AW2872))</f>
        <v>1.2162146891513701</v>
      </c>
      <c r="BM2872" s="3">
        <f t="shared" ref="BM2872" si="4478">LN(BL2872/$C2872)</f>
        <v>-0.49740385902128947</v>
      </c>
      <c r="BN2872" s="13" cm="1">
        <f t="array" ref="BN2872">$C2872*EXP(poly_from_str(100000000/$E2872,BN$4343))</f>
        <v>2.9555170079894011</v>
      </c>
      <c r="BO2872" s="3">
        <f>LN($C2872)</f>
        <v>0.69314718055994529</v>
      </c>
      <c r="BP2872" s="13">
        <f>LN(BL2872/BN2872)</f>
        <v>-0.88793027441812411</v>
      </c>
      <c r="BQ2872" s="13"/>
      <c r="BS2872" s="13"/>
      <c r="BT2872" s="13"/>
      <c r="BU2872" s="13"/>
      <c r="BV2872" s="13"/>
      <c r="BW2872" s="13"/>
      <c r="BX2872" s="13"/>
      <c r="BY2872">
        <v>2956</v>
      </c>
      <c r="BZ2872" s="13"/>
    </row>
    <row r="2873" spans="1:78" hidden="1" x14ac:dyDescent="0.25">
      <c r="A2873" t="s">
        <v>3455</v>
      </c>
      <c r="B2873" s="2" t="str">
        <f t="shared" si="4354"/>
        <v/>
      </c>
      <c r="C2873">
        <v>5</v>
      </c>
      <c r="E2873">
        <v>37288.42</v>
      </c>
      <c r="R2873">
        <v>28</v>
      </c>
      <c r="S2873" t="s">
        <v>22</v>
      </c>
      <c r="AA2873" s="10">
        <f t="shared" si="4356"/>
        <v>2681.0010000000002</v>
      </c>
      <c r="AB2873" s="3" cm="1">
        <f t="array" ref="AB2873">100000000/Lvac(AA2873)</f>
        <v>37288.424024745036</v>
      </c>
      <c r="AC2873" s="28">
        <f t="shared" si="4357"/>
        <v>3.7299501193770536E-7</v>
      </c>
      <c r="AD2873" s="28">
        <f t="shared" si="4358"/>
        <v>2.681797437554315E-7</v>
      </c>
      <c r="AE2873" s="21">
        <f t="shared" si="4359"/>
        <v>37288.421371557139</v>
      </c>
      <c r="AF2873" s="10" cm="1">
        <f t="array" ref="AF2873">Lair(100000000/AE2873)</f>
        <v>2681.0011907724352</v>
      </c>
      <c r="AG2873" s="10">
        <f t="shared" si="4360"/>
        <v>1.1954198082123998E-2</v>
      </c>
      <c r="AH2873" s="10" t="b">
        <f t="shared" si="4355"/>
        <v>1</v>
      </c>
      <c r="AI2873" s="10">
        <f t="shared" si="4363"/>
        <v>2681.0010000000002</v>
      </c>
      <c r="AJ2873">
        <v>3.0000000000000001E-3</v>
      </c>
      <c r="AK2873" s="3" cm="1">
        <f t="array" ref="AK2873">100000000/Lvac($AA2873)</f>
        <v>37288.424024745036</v>
      </c>
      <c r="AL2873" s="21">
        <f t="shared" si="4431"/>
        <v>4.1725188492743981E-2</v>
      </c>
      <c r="AM2873" s="21"/>
      <c r="AN2873" s="21"/>
      <c r="AO2873" s="21"/>
      <c r="AP2873" s="21"/>
      <c r="AS2873" s="3">
        <f t="shared" si="4361"/>
        <v>4.0247450378956273E-3</v>
      </c>
      <c r="AT2873" s="3" cm="1">
        <f t="array" ref="AT2873">AS2873-(100000000/LvacE($A2873)-$E2873)</f>
        <v>-2.6187008188571781E-5</v>
      </c>
      <c r="BB2873"/>
      <c r="BC2873"/>
      <c r="BD2873"/>
      <c r="BE2873"/>
      <c r="BF2873"/>
      <c r="BG2873"/>
      <c r="BH2873"/>
      <c r="BI2873"/>
      <c r="BJ2873"/>
      <c r="BN2873" s="13" cm="1">
        <f t="array" ref="BN2873">$C2873*EXP(poly_from_str(100000000/$E2873,BN$4343))</f>
        <v>7.3997642492392828</v>
      </c>
      <c r="BO2873" s="13"/>
      <c r="BY2873">
        <v>7401</v>
      </c>
    </row>
    <row r="2874" spans="1:78" hidden="1" x14ac:dyDescent="0.25">
      <c r="A2874" t="s">
        <v>3456</v>
      </c>
      <c r="B2874" s="2" t="str">
        <f t="shared" si="4354"/>
        <v/>
      </c>
      <c r="C2874">
        <v>1</v>
      </c>
      <c r="E2874">
        <v>37290.54</v>
      </c>
      <c r="R2874">
        <v>28</v>
      </c>
      <c r="S2874" t="s">
        <v>22</v>
      </c>
      <c r="AA2874" s="10">
        <f t="shared" si="4356"/>
        <v>2680.8490000000002</v>
      </c>
      <c r="AB2874" s="3" cm="1">
        <f t="array" ref="AB2874">100000000/Lvac(AA2874)</f>
        <v>37290.538100877297</v>
      </c>
      <c r="AC2874" s="28">
        <f t="shared" si="4357"/>
        <v>3.7301616017910743E-7</v>
      </c>
      <c r="AD2874" s="28">
        <f t="shared" si="4358"/>
        <v>2.6816454010259347E-7</v>
      </c>
      <c r="AE2874" s="21">
        <f t="shared" si="4359"/>
        <v>37290.539352911583</v>
      </c>
      <c r="AF2874" s="10" cm="1">
        <f t="array" ref="AF2874">Lair(100000000/AE2874)</f>
        <v>2680.8489099850694</v>
      </c>
      <c r="AG2874" s="10">
        <f t="shared" si="4360"/>
        <v>1.1954986666700976E-2</v>
      </c>
      <c r="AH2874" s="10" t="b">
        <f t="shared" si="4355"/>
        <v>1</v>
      </c>
      <c r="AI2874" s="10">
        <f t="shared" si="4363"/>
        <v>2680.8490000000002</v>
      </c>
      <c r="AJ2874">
        <v>3.0000000000000001E-3</v>
      </c>
      <c r="AK2874" s="3" cm="1">
        <f t="array" ref="AK2874">100000000/Lvac($AA2874)</f>
        <v>37290.538100877297</v>
      </c>
      <c r="AL2874" s="21">
        <f t="shared" si="4431"/>
        <v>4.172992000020586E-2</v>
      </c>
      <c r="AM2874" s="21"/>
      <c r="AN2874" s="21"/>
      <c r="AO2874" s="21"/>
      <c r="AP2874" s="21"/>
      <c r="AS2874" s="3">
        <f t="shared" si="4361"/>
        <v>-1.8991227043443359E-3</v>
      </c>
      <c r="AT2874" s="3" cm="1">
        <f t="array" ref="AT2874">AS2874-(100000000/LvacE($A2874)-$E2874)</f>
        <v>-2.6162422727793455E-5</v>
      </c>
      <c r="BB2874"/>
      <c r="BC2874"/>
      <c r="BD2874"/>
      <c r="BE2874"/>
      <c r="BF2874"/>
      <c r="BG2874"/>
      <c r="BH2874"/>
      <c r="BI2874"/>
      <c r="BJ2874"/>
      <c r="BN2874" s="13" cm="1">
        <f t="array" ref="BN2874">$C2874*EXP(poly_from_str(100000000/$E2874,BN$4343))</f>
        <v>1.4822006363480473</v>
      </c>
      <c r="BO2874" s="13"/>
      <c r="BY2874">
        <v>1483</v>
      </c>
    </row>
    <row r="2875" spans="1:78" hidden="1" x14ac:dyDescent="0.25">
      <c r="A2875" t="s">
        <v>3457</v>
      </c>
      <c r="B2875" s="2" t="str">
        <f t="shared" si="4354"/>
        <v/>
      </c>
      <c r="C2875">
        <v>1</v>
      </c>
      <c r="E2875">
        <v>37297.230000000003</v>
      </c>
      <c r="F2875">
        <v>25934</v>
      </c>
      <c r="G2875" t="s">
        <v>5</v>
      </c>
      <c r="H2875" s="5" t="s">
        <v>18</v>
      </c>
      <c r="I2875">
        <v>63232</v>
      </c>
      <c r="J2875" t="s">
        <v>3</v>
      </c>
      <c r="K2875" s="5" t="s">
        <v>8</v>
      </c>
      <c r="L2875">
        <v>25934.98</v>
      </c>
      <c r="M2875" t="str">
        <f t="shared" ref="M2875:M2878" si="4479">$G2875&amp;""</f>
        <v>e</v>
      </c>
      <c r="N2875" t="str">
        <f t="shared" ref="N2875:N2878" si="4480">$H2875&amp;""</f>
        <v>5/2</v>
      </c>
      <c r="O2875">
        <v>63232.14</v>
      </c>
      <c r="P2875" t="str">
        <f t="shared" ref="P2875:P2878" si="4481">$J2875&amp;""</f>
        <v>o</v>
      </c>
      <c r="Q2875" t="str">
        <f t="shared" ref="Q2875:Q2878" si="4482">$K2875&amp;""</f>
        <v>7/2</v>
      </c>
      <c r="R2875">
        <v>28</v>
      </c>
      <c r="AA2875" s="10">
        <f t="shared" si="4356"/>
        <v>2680.3679999999999</v>
      </c>
      <c r="AB2875" s="3" cm="1">
        <f t="array" ref="AB2875">100000000/Lvac(AA2875)</f>
        <v>37297.229618905047</v>
      </c>
      <c r="AC2875" s="28">
        <f t="shared" si="4357"/>
        <v>3.7308309903714718E-7</v>
      </c>
      <c r="AD2875" s="28">
        <f t="shared" si="4358"/>
        <v>2.6811642854383068E-7</v>
      </c>
      <c r="AE2875" s="21">
        <f t="shared" si="4359"/>
        <v>37297.229870210889</v>
      </c>
      <c r="AF2875" s="10" cm="1">
        <f t="array" ref="AF2875">Lair(100000000/AE2875)</f>
        <v>2680.3679819388631</v>
      </c>
      <c r="AG2875" s="10">
        <f t="shared" si="4360"/>
        <v>1.1957483005860584E-2</v>
      </c>
      <c r="AH2875" s="10" t="b">
        <f t="shared" si="4355"/>
        <v>1</v>
      </c>
      <c r="AI2875" s="10">
        <f t="shared" ref="AI2875:AI2878" si="4483">$AF2875</f>
        <v>2680.3679819388631</v>
      </c>
      <c r="AJ2875">
        <v>3.0000000000000001E-3</v>
      </c>
      <c r="AK2875" s="3" cm="1">
        <f t="array" ref="AK2875">100000000/Lvac($AA2875)</f>
        <v>37297.229618905047</v>
      </c>
      <c r="AL2875" s="21">
        <f t="shared" si="4431"/>
        <v>4.1744898316453359E-2</v>
      </c>
      <c r="AM2875" s="10" cm="1">
        <f t="array" ref="AM2875">Lvac($AI2875)-$BA2875</f>
        <v>-5.0227286146764527E-3</v>
      </c>
      <c r="AN2875" s="10">
        <f t="shared" ref="AN2875:AN2878" si="4484">$AK2875-($AX2875-$AW2875)</f>
        <v>6.9618905043171253E-2</v>
      </c>
      <c r="AO2875" s="3">
        <f t="shared" ref="AO2875:AO2878" si="4485">AM2875/AJ2875</f>
        <v>-1.6742428715588176</v>
      </c>
      <c r="AP2875" s="3">
        <v>-1.6682210458990692</v>
      </c>
      <c r="AS2875" s="3">
        <f t="shared" si="4361"/>
        <v>-3.8109495653770864E-4</v>
      </c>
      <c r="AT2875" s="3" cm="1">
        <f t="array" ref="AT2875">AS2875-(100000000/LvacE($A2875)-$E2875)</f>
        <v>-2.6084504497703165E-5</v>
      </c>
      <c r="AU2875" t="s">
        <v>4708</v>
      </c>
      <c r="AV2875" t="s">
        <v>4814</v>
      </c>
      <c r="AW2875" s="3">
        <v>25934.98</v>
      </c>
      <c r="AX2875" s="3">
        <v>63232.14</v>
      </c>
      <c r="AY2875" s="3"/>
      <c r="AZ2875" s="10" cm="1">
        <f t="array" ref="AZ2875">Lair(100000000/($AX2875-$AW2875))</f>
        <v>2680.3730034608143</v>
      </c>
      <c r="BA2875" s="10">
        <f t="shared" ref="BA2875:BA2878" si="4486">100000000/($AX2875-$AW2875)</f>
        <v>2681.1692901014444</v>
      </c>
      <c r="BB2875" s="12">
        <v>4990000</v>
      </c>
      <c r="BC2875" s="3">
        <v>2.4E-2</v>
      </c>
      <c r="BD2875" s="12" cm="1">
        <f t="array" ref="BD2875">SfromgA($BB2875,$BA2875,"")</f>
        <v>4.7468620928593094E-2</v>
      </c>
      <c r="BE2875" s="29">
        <f t="shared" ref="BE2875:BE2878" si="4487">(10^MAX(0.05, -0.312925054856973*((LN($BD2875))^(1/3)) + 0.454808404431693)-1)*100</f>
        <v>710.03384246170697</v>
      </c>
      <c r="BG2875" s="3"/>
      <c r="BH2875" s="3"/>
      <c r="BI2875" s="12">
        <f t="shared" ref="BI2875:BI2878" si="4488">IF($BB2875="",$BF2875,$BB2875)</f>
        <v>4990000</v>
      </c>
      <c r="BJ2875" s="29">
        <f t="shared" ref="BJ2875:BJ2878" si="4489">IF($BB2875="",$BH2875,$BE2875)</f>
        <v>710.03384246170697</v>
      </c>
      <c r="BK2875" s="3">
        <f t="shared" ref="BK2875:BK2878" si="4490">LN(BN2875*100000000/($AX2875-$AW2875)/$BI2875)</f>
        <v>-7.130634174719118</v>
      </c>
      <c r="BL2875" s="13">
        <f>EXP(BK$4341*$AX2875+BK$4342)*$BI2875/(100000000/($AX2875-$AW2875))</f>
        <v>1.7134666123241102</v>
      </c>
      <c r="BM2875" s="3">
        <f t="shared" ref="BM2875:BM2878" si="4491">LN(BL2875/$C2875)</f>
        <v>0.53851857706776152</v>
      </c>
      <c r="BN2875" s="13" cm="1">
        <f t="array" ref="BN2875">$C2875*EXP(poly_from_str(100000000/$E2875,BN$4343))</f>
        <v>1.4892967257321261</v>
      </c>
      <c r="BO2875" s="3">
        <f t="shared" ref="BO2875:BO2878" si="4492">LN($C2875)</f>
        <v>0</v>
      </c>
      <c r="BP2875" s="13">
        <f>LN(BL2875/BN2875)</f>
        <v>0.14021456468857629</v>
      </c>
      <c r="BQ2875" s="13"/>
      <c r="BS2875" s="13"/>
      <c r="BT2875" s="13"/>
      <c r="BU2875" s="13"/>
      <c r="BV2875" s="13"/>
      <c r="BW2875" s="13"/>
      <c r="BX2875" s="13"/>
      <c r="BY2875">
        <v>1490</v>
      </c>
      <c r="BZ2875" s="13"/>
    </row>
    <row r="2876" spans="1:78" hidden="1" x14ac:dyDescent="0.25">
      <c r="A2876" t="s">
        <v>3458</v>
      </c>
      <c r="B2876" s="2" t="str">
        <f t="shared" si="4354"/>
        <v/>
      </c>
      <c r="C2876">
        <v>70</v>
      </c>
      <c r="D2876" t="s">
        <v>14</v>
      </c>
      <c r="E2876">
        <v>37309.760000000002</v>
      </c>
      <c r="F2876">
        <v>20848</v>
      </c>
      <c r="G2876" t="s">
        <v>5</v>
      </c>
      <c r="H2876" s="5" t="s">
        <v>18</v>
      </c>
      <c r="I2876">
        <v>58158</v>
      </c>
      <c r="J2876" t="s">
        <v>3</v>
      </c>
      <c r="K2876" s="5" t="s">
        <v>8</v>
      </c>
      <c r="L2876">
        <v>20848.39</v>
      </c>
      <c r="M2876" t="str">
        <f t="shared" si="4479"/>
        <v>e</v>
      </c>
      <c r="N2876" t="str">
        <f t="shared" si="4480"/>
        <v>5/2</v>
      </c>
      <c r="O2876">
        <v>58158.080000000002</v>
      </c>
      <c r="P2876" t="str">
        <f t="shared" si="4481"/>
        <v>o</v>
      </c>
      <c r="Q2876" t="str">
        <f t="shared" si="4482"/>
        <v>7/2</v>
      </c>
      <c r="R2876">
        <v>28</v>
      </c>
      <c r="AA2876" s="10">
        <f t="shared" si="4356"/>
        <v>2679.4679999999998</v>
      </c>
      <c r="AB2876" s="3" cm="1">
        <f t="array" ref="AB2876">100000000/Lvac(AA2876)</f>
        <v>37309.756583211863</v>
      </c>
      <c r="AC2876" s="28">
        <f t="shared" si="4357"/>
        <v>3.7320841301332955E-7</v>
      </c>
      <c r="AD2876" s="28">
        <f t="shared" si="4358"/>
        <v>2.68026406918443E-7</v>
      </c>
      <c r="AE2876" s="21">
        <f t="shared" si="4359"/>
        <v>37309.758837378526</v>
      </c>
      <c r="AF2876" s="10" cm="1">
        <f t="array" ref="AF2876">Lair(100000000/AE2876)</f>
        <v>2679.4678381037343</v>
      </c>
      <c r="AG2876" s="10">
        <f t="shared" si="4360"/>
        <v>1.1962157522167062E-2</v>
      </c>
      <c r="AH2876" s="10" t="b">
        <f t="shared" si="4355"/>
        <v>1</v>
      </c>
      <c r="AI2876" s="10">
        <f t="shared" si="4483"/>
        <v>2679.4678381037343</v>
      </c>
      <c r="AJ2876">
        <v>7.0000000000000001E-3</v>
      </c>
      <c r="AK2876" s="3" cm="1">
        <f t="array" ref="AK2876">100000000/Lvac($AA2876)</f>
        <v>37309.756583211863</v>
      </c>
      <c r="AL2876" s="21">
        <f t="shared" si="4431"/>
        <v>9.7470211199591206E-2</v>
      </c>
      <c r="AM2876" s="10" cm="1">
        <f t="array" ref="AM2876">Lvac($AI2876)-$BA2876</f>
        <v>-4.9451587810835917E-3</v>
      </c>
      <c r="AN2876" s="10">
        <f t="shared" si="4484"/>
        <v>6.6583211861143354E-2</v>
      </c>
      <c r="AO2876" s="3">
        <f t="shared" si="4485"/>
        <v>-0.70645125444051304</v>
      </c>
      <c r="AP2876" s="3">
        <v>-0.6833176596176469</v>
      </c>
      <c r="AS2876" s="3">
        <f t="shared" si="4361"/>
        <v>-3.4167881385656074E-3</v>
      </c>
      <c r="AT2876" s="3" cm="1">
        <f t="array" ref="AT2876">AS2876-(100000000/LvacE($A2876)-$E2876)</f>
        <v>-2.5938301405403763E-5</v>
      </c>
      <c r="AU2876" t="s">
        <v>4795</v>
      </c>
      <c r="AV2876" t="s">
        <v>4897</v>
      </c>
      <c r="AW2876" s="3">
        <v>20848.39</v>
      </c>
      <c r="AX2876" s="3">
        <v>58158.080000000002</v>
      </c>
      <c r="AY2876" s="3"/>
      <c r="AZ2876" s="10" cm="1">
        <f t="array" ref="AZ2876">Lair(100000000/($AX2876-$AW2876))</f>
        <v>2679.4727820746471</v>
      </c>
      <c r="BA2876" s="10">
        <f t="shared" si="4486"/>
        <v>2680.2688524080472</v>
      </c>
      <c r="BB2876" s="12">
        <v>147000000</v>
      </c>
      <c r="BC2876" s="3">
        <v>0.51700000000000002</v>
      </c>
      <c r="BD2876" s="12" cm="1">
        <f t="array" ref="BD2876">SfromgA($BB2876,$BA2876,"")</f>
        <v>1.3969657965349105</v>
      </c>
      <c r="BE2876" s="29">
        <f t="shared" si="4487"/>
        <v>72.833606332571193</v>
      </c>
      <c r="BG2876" s="3"/>
      <c r="BH2876" s="3"/>
      <c r="BI2876" s="12">
        <f t="shared" si="4488"/>
        <v>147000000</v>
      </c>
      <c r="BJ2876" s="29">
        <f t="shared" si="4489"/>
        <v>72.833606332571193</v>
      </c>
      <c r="BK2876" s="3">
        <f t="shared" si="4490"/>
        <v>-6.2565796320270772</v>
      </c>
      <c r="BL2876" s="13">
        <f>EXP(BK$4341*$AX2876+BK$4342)*$BI2876/(100000000/($AX2876-$AW2876))</f>
        <v>74.245636534329904</v>
      </c>
      <c r="BM2876" s="3">
        <f t="shared" si="4491"/>
        <v>5.8883766692177604E-2</v>
      </c>
      <c r="BN2876" s="13" cm="1">
        <f t="array" ref="BN2876">$C2876*EXP(poly_from_str(100000000/$E2876,BN$4343))</f>
        <v>105.18188884136133</v>
      </c>
      <c r="BO2876" s="3">
        <f t="shared" si="4492"/>
        <v>4.2484952420493594</v>
      </c>
      <c r="BP2876" s="13">
        <f>LN(BL2876/BN2876)</f>
        <v>-0.3483121174383102</v>
      </c>
      <c r="BQ2876" s="13"/>
      <c r="BR2876" s="12">
        <v>10130000</v>
      </c>
      <c r="BS2876" s="3">
        <f>LN(BV2876*100000000/($AX2876-$AW2876)/$BR2876)</f>
        <v>-4.0369874626295585</v>
      </c>
      <c r="BT2876" s="13">
        <f>EXP(BS$4338*$AX2876+BS$4336)*$BR2876/(100000000/($AX2876-$AW2876))</f>
        <v>3.875816397314777</v>
      </c>
      <c r="BU2876" s="3">
        <f>LN(BT2876/$BN2876)</f>
        <v>-3.3009348023871135</v>
      </c>
      <c r="BV2876" s="3" cm="1">
        <f t="array" ref="BV2876">$BN2876*EXP(poly_from_str(100000000/$E2876,BV$4341))</f>
        <v>66.709810566403448</v>
      </c>
      <c r="BW2876" s="12" t="s">
        <v>14</v>
      </c>
      <c r="BX2876" s="3">
        <f>LN(BT2876/BV2876)</f>
        <v>-2.8455957032664885</v>
      </c>
      <c r="BY2876">
        <v>105255</v>
      </c>
      <c r="BZ2876" s="13"/>
    </row>
    <row r="2877" spans="1:78" hidden="1" x14ac:dyDescent="0.25">
      <c r="A2877" t="s">
        <v>3459</v>
      </c>
      <c r="B2877" s="2" t="str">
        <f t="shared" si="4354"/>
        <v/>
      </c>
      <c r="C2877">
        <v>3</v>
      </c>
      <c r="E2877">
        <v>37321.71</v>
      </c>
      <c r="F2877">
        <v>26446</v>
      </c>
      <c r="G2877" t="s">
        <v>5</v>
      </c>
      <c r="H2877" s="5" t="s">
        <v>8</v>
      </c>
      <c r="I2877">
        <v>63768</v>
      </c>
      <c r="J2877" t="s">
        <v>3</v>
      </c>
      <c r="K2877" s="5" t="s">
        <v>8</v>
      </c>
      <c r="L2877">
        <v>26446.97</v>
      </c>
      <c r="M2877" t="str">
        <f t="shared" si="4479"/>
        <v>e</v>
      </c>
      <c r="N2877" t="str">
        <f t="shared" si="4480"/>
        <v>7/2</v>
      </c>
      <c r="O2877">
        <v>63768.66</v>
      </c>
      <c r="P2877" t="str">
        <f t="shared" si="4481"/>
        <v>o</v>
      </c>
      <c r="Q2877" t="str">
        <f t="shared" si="4482"/>
        <v>7/2</v>
      </c>
      <c r="R2877">
        <v>28</v>
      </c>
      <c r="AA2877" s="10">
        <f t="shared" si="4356"/>
        <v>2678.61</v>
      </c>
      <c r="AB2877" s="3" cm="1">
        <f t="array" ref="AB2877">100000000/Lvac(AA2877)</f>
        <v>37321.706792932469</v>
      </c>
      <c r="AC2877" s="28">
        <f t="shared" si="4357"/>
        <v>3.7332795741074663E-7</v>
      </c>
      <c r="AD2877" s="28">
        <f t="shared" si="4358"/>
        <v>2.6794058630495644E-7</v>
      </c>
      <c r="AE2877" s="21">
        <f t="shared" si="4359"/>
        <v>37321.708909661669</v>
      </c>
      <c r="AF2877" s="10" cm="1">
        <f t="array" ref="AF2877">Lair(100000000/AE2877)</f>
        <v>2678.6098480719497</v>
      </c>
      <c r="AG2877" s="10">
        <f t="shared" si="4360"/>
        <v>1.1966618282044133E-2</v>
      </c>
      <c r="AH2877" s="10" t="b">
        <f t="shared" si="4355"/>
        <v>1</v>
      </c>
      <c r="AI2877" s="10">
        <f t="shared" si="4483"/>
        <v>2678.6098480719497</v>
      </c>
      <c r="AJ2877">
        <v>3.0000000000000001E-3</v>
      </c>
      <c r="AK2877" s="3" cm="1">
        <f t="array" ref="AK2877">100000000/Lvac($AA2877)</f>
        <v>37321.706792932469</v>
      </c>
      <c r="AL2877" s="21">
        <f t="shared" si="4431"/>
        <v>4.1799712063102193E-2</v>
      </c>
      <c r="AM2877" s="10" cm="1">
        <f t="array" ref="AM2877">Lvac($AI2877)-$BA2877</f>
        <v>-1.3575659481830371E-3</v>
      </c>
      <c r="AN2877" s="10">
        <f t="shared" si="4484"/>
        <v>1.6792932467069477E-2</v>
      </c>
      <c r="AO2877" s="3">
        <f t="shared" si="4485"/>
        <v>-0.45252198272767902</v>
      </c>
      <c r="AP2877" s="3">
        <v>-0.40186713325359352</v>
      </c>
      <c r="AS2877" s="3">
        <f t="shared" si="4361"/>
        <v>-3.2070675297291018E-3</v>
      </c>
      <c r="AT2877" s="3" cm="1">
        <f t="array" ref="AT2877">AS2877-(100000000/LvacE($A2877)-$E2877)</f>
        <v>-2.5798435672186315E-5</v>
      </c>
      <c r="AU2877" t="s">
        <v>4731</v>
      </c>
      <c r="AV2877" t="s">
        <v>4845</v>
      </c>
      <c r="AW2877" s="3">
        <v>26446.97</v>
      </c>
      <c r="AX2877" s="3">
        <v>63768.66</v>
      </c>
      <c r="AY2877" s="3"/>
      <c r="AZ2877" s="10" cm="1">
        <f t="array" ref="AZ2877">Lair(100000000/($AX2877-$AW2877))</f>
        <v>2678.6112053118418</v>
      </c>
      <c r="BA2877" s="10">
        <f t="shared" si="4486"/>
        <v>2679.407068650964</v>
      </c>
      <c r="BB2877" s="12">
        <v>3910000</v>
      </c>
      <c r="BC2877" s="3">
        <v>1.4999999999999999E-2</v>
      </c>
      <c r="BD2877" s="12" cm="1">
        <f t="array" ref="BD2877">SfromgA($BB2877,$BA2877,"")</f>
        <v>3.7121559558938137E-2</v>
      </c>
      <c r="BE2877" s="29">
        <f t="shared" si="4487"/>
        <v>732.51023531201133</v>
      </c>
      <c r="BG2877" s="3"/>
      <c r="BH2877" s="3"/>
      <c r="BI2877" s="12">
        <f t="shared" si="4488"/>
        <v>3910000</v>
      </c>
      <c r="BJ2877" s="29">
        <f t="shared" si="4489"/>
        <v>732.51023531201133</v>
      </c>
      <c r="BK2877" s="3">
        <f t="shared" si="4490"/>
        <v>-5.771473386637771</v>
      </c>
      <c r="BL2877" s="13">
        <f>EXP(BK$4341*$AX2877+BK$4342)*$BI2877/(100000000/($AX2877-$AW2877))</f>
        <v>1.2898328594773356</v>
      </c>
      <c r="BM2877" s="3">
        <f t="shared" si="4491"/>
        <v>-0.84409964498560575</v>
      </c>
      <c r="BN2877" s="13" cm="1">
        <f t="array" ref="BN2877">$C2877*EXP(poly_from_str(100000000/$E2877,BN$4343))</f>
        <v>4.5458909605292206</v>
      </c>
      <c r="BO2877" s="3">
        <f t="shared" si="4492"/>
        <v>1.0986122886681098</v>
      </c>
      <c r="BP2877" s="13">
        <f>LN(BL2877/BN2877)</f>
        <v>-1.2597110956549085</v>
      </c>
      <c r="BQ2877" s="13"/>
      <c r="BS2877" s="13"/>
      <c r="BT2877" s="13"/>
      <c r="BU2877" s="13"/>
      <c r="BV2877" s="13"/>
      <c r="BW2877" s="13"/>
      <c r="BX2877" s="13"/>
      <c r="BY2877">
        <v>4550</v>
      </c>
      <c r="BZ2877" s="13"/>
    </row>
    <row r="2878" spans="1:78" hidden="1" x14ac:dyDescent="0.25">
      <c r="A2878" t="s">
        <v>3460</v>
      </c>
      <c r="B2878" s="2" t="str">
        <f t="shared" si="4354"/>
        <v/>
      </c>
      <c r="C2878">
        <v>6</v>
      </c>
      <c r="D2878" t="s">
        <v>1155</v>
      </c>
      <c r="E2878">
        <v>37336.769999999997</v>
      </c>
      <c r="F2878">
        <v>30994</v>
      </c>
      <c r="G2878" t="s">
        <v>5</v>
      </c>
      <c r="H2878" s="5" t="s">
        <v>4</v>
      </c>
      <c r="I2878">
        <v>68331</v>
      </c>
      <c r="J2878" t="s">
        <v>3</v>
      </c>
      <c r="K2878" s="5" t="s">
        <v>8</v>
      </c>
      <c r="L2878">
        <v>30994.55</v>
      </c>
      <c r="M2878" t="str">
        <f t="shared" si="4479"/>
        <v>e</v>
      </c>
      <c r="N2878" t="str">
        <f t="shared" si="4480"/>
        <v>9/2</v>
      </c>
      <c r="O2878">
        <v>68331.73</v>
      </c>
      <c r="P2878" t="str">
        <f t="shared" si="4481"/>
        <v>o</v>
      </c>
      <c r="Q2878" t="str">
        <f t="shared" si="4482"/>
        <v>7/2</v>
      </c>
      <c r="R2878">
        <v>28</v>
      </c>
      <c r="AA2878" s="10">
        <f t="shared" si="4356"/>
        <v>2677.529</v>
      </c>
      <c r="AB2878" s="3" cm="1">
        <f t="array" ref="AB2878">100000000/Lvac(AA2878)</f>
        <v>37336.773845084426</v>
      </c>
      <c r="AC2878" s="28">
        <f t="shared" si="4357"/>
        <v>3.7347868127665474E-7</v>
      </c>
      <c r="AD2878" s="28">
        <f t="shared" si="4358"/>
        <v>2.6783246033766652E-7</v>
      </c>
      <c r="AE2878" s="21">
        <f t="shared" si="4359"/>
        <v>37336.771305858514</v>
      </c>
      <c r="AF2878" s="10" cm="1">
        <f t="array" ref="AF2878">Lair(100000000/AE2878)</f>
        <v>2677.5291821056785</v>
      </c>
      <c r="AG2878" s="10">
        <f t="shared" si="4360"/>
        <v>1.1972244529393413E-2</v>
      </c>
      <c r="AH2878" s="10" t="b">
        <f t="shared" si="4355"/>
        <v>1</v>
      </c>
      <c r="AI2878" s="10">
        <f t="shared" si="4483"/>
        <v>2677.5291821056785</v>
      </c>
      <c r="AJ2878">
        <v>2.9000000000000001E-2</v>
      </c>
      <c r="AK2878" s="3" cm="1">
        <f t="array" ref="AK2878">100000000/Lvac($AA2878)</f>
        <v>37336.773845084426</v>
      </c>
      <c r="AL2878" s="21">
        <f t="shared" si="4431"/>
        <v>0.40439015520119659</v>
      </c>
      <c r="AM2878" s="10" cm="1">
        <f t="array" ref="AM2878">Lvac($AI2878)-$BA2878</f>
        <v>3.0751693874663033E-2</v>
      </c>
      <c r="AN2878" s="10">
        <f t="shared" si="4484"/>
        <v>-0.42615491557080531</v>
      </c>
      <c r="AO2878" s="3">
        <f t="shared" si="4485"/>
        <v>1.060403237057346</v>
      </c>
      <c r="AP2878" s="3">
        <v>1.0541222225834519</v>
      </c>
      <c r="AS2878" s="3">
        <f t="shared" si="4361"/>
        <v>3.8450844294857234E-3</v>
      </c>
      <c r="AT2878" s="3" cm="1">
        <f t="array" ref="AT2878">AS2878-(100000000/LvacE($A2878)-$E2878)</f>
        <v>-2.5621557142585516E-5</v>
      </c>
      <c r="AU2878" t="s">
        <v>4783</v>
      </c>
      <c r="AV2878" t="s">
        <v>4918</v>
      </c>
      <c r="AW2878" s="3">
        <v>30994.55</v>
      </c>
      <c r="AX2878" s="3">
        <v>68331.75</v>
      </c>
      <c r="AY2878" s="3"/>
      <c r="AZ2878" s="10" cm="1">
        <f t="array" ref="AZ2878">Lair(100000000/($AX2878-$AW2878))</f>
        <v>2677.4984377964447</v>
      </c>
      <c r="BA2878" s="10">
        <f t="shared" si="4486"/>
        <v>2678.2940338322105</v>
      </c>
      <c r="BB2878" s="12">
        <v>43600000</v>
      </c>
      <c r="BC2878" s="3">
        <v>0.30399999999999999</v>
      </c>
      <c r="BD2878" s="12" cm="1">
        <f t="array" ref="BD2878">SfromgA($BB2878,$BA2878,"")</f>
        <v>0.41342297782390525</v>
      </c>
      <c r="BE2878" s="29">
        <f t="shared" si="4487"/>
        <v>468.92108926816752</v>
      </c>
      <c r="BG2878" s="3"/>
      <c r="BH2878" s="3"/>
      <c r="BI2878" s="12">
        <f t="shared" si="4488"/>
        <v>43600000</v>
      </c>
      <c r="BJ2878" s="29">
        <f t="shared" si="4489"/>
        <v>468.92108926816752</v>
      </c>
      <c r="BK2878" s="3">
        <f t="shared" si="4490"/>
        <v>-7.4797451888548476</v>
      </c>
      <c r="BL2878" s="13">
        <f>EXP(BK$4341*$AX2878+BK$4342)*$BI2878/(100000000/($AX2878-$AW2878))</f>
        <v>10.173065887658261</v>
      </c>
      <c r="BM2878" s="3">
        <f t="shared" si="4491"/>
        <v>0.52798415928117681</v>
      </c>
      <c r="BN2878" s="13" cm="1">
        <f t="array" ref="BN2878">$C2878*EXP(poly_from_str(100000000/$E2878,BN$4343))</f>
        <v>9.187898182453452</v>
      </c>
      <c r="BO2878" s="3">
        <f t="shared" si="4492"/>
        <v>1.791759469228055</v>
      </c>
      <c r="BP2878" s="13">
        <f>LN(BL2878/BN2878)</f>
        <v>0.10185642532263917</v>
      </c>
      <c r="BQ2878" s="13"/>
      <c r="BS2878" s="13"/>
      <c r="BT2878" s="13"/>
      <c r="BU2878" s="13"/>
      <c r="BV2878" s="13"/>
      <c r="BW2878" s="13"/>
      <c r="BX2878" s="13"/>
      <c r="BY2878">
        <v>9200</v>
      </c>
      <c r="BZ2878" s="13"/>
    </row>
    <row r="2879" spans="1:78" hidden="1" x14ac:dyDescent="0.25">
      <c r="A2879" t="s">
        <v>3461</v>
      </c>
      <c r="B2879" s="2" t="str">
        <f t="shared" si="4354"/>
        <v/>
      </c>
      <c r="C2879">
        <v>1</v>
      </c>
      <c r="D2879" t="s">
        <v>14</v>
      </c>
      <c r="E2879">
        <v>37340.11</v>
      </c>
      <c r="R2879">
        <v>28</v>
      </c>
      <c r="S2879" t="s">
        <v>22</v>
      </c>
      <c r="AA2879" s="10">
        <f t="shared" si="4356"/>
        <v>2677.29</v>
      </c>
      <c r="AB2879" s="3" cm="1">
        <f t="array" ref="AB2879">100000000/Lvac(AA2879)</f>
        <v>37340.10668570616</v>
      </c>
      <c r="AC2879" s="28">
        <f t="shared" si="4357"/>
        <v>3.7351202148441151E-7</v>
      </c>
      <c r="AD2879" s="28">
        <f t="shared" si="4358"/>
        <v>2.6780855459708725E-7</v>
      </c>
      <c r="AE2879" s="21">
        <f t="shared" si="4359"/>
        <v>37340.108874672718</v>
      </c>
      <c r="AF2879" s="10" cm="1">
        <f t="array" ref="AF2879">Lair(100000000/AE2879)</f>
        <v>2677.2898430419141</v>
      </c>
      <c r="AG2879" s="10">
        <f t="shared" si="4360"/>
        <v>1.1973489365310848E-2</v>
      </c>
      <c r="AH2879" s="10" t="b">
        <f t="shared" si="4355"/>
        <v>1</v>
      </c>
      <c r="AI2879" s="10">
        <f t="shared" si="4363"/>
        <v>2677.29</v>
      </c>
      <c r="AJ2879">
        <v>7.0000000000000001E-3</v>
      </c>
      <c r="AK2879" s="3" cm="1">
        <f t="array" ref="AK2879">100000000/Lvac($AA2879)</f>
        <v>37340.10668570616</v>
      </c>
      <c r="AL2879" s="21">
        <f t="shared" si="4431"/>
        <v>9.7628851114351878E-2</v>
      </c>
      <c r="AM2879" s="21"/>
      <c r="AN2879" s="21"/>
      <c r="AO2879" s="21"/>
      <c r="AP2879" s="21"/>
      <c r="AS2879" s="3">
        <f t="shared" si="4361"/>
        <v>-3.3142938409582712E-3</v>
      </c>
      <c r="AT2879" s="3" cm="1">
        <f t="array" ref="AT2879">AS2879-(100000000/LvacE($A2879)-$E2879)</f>
        <v>-2.5582354282960296E-5</v>
      </c>
      <c r="BB2879"/>
      <c r="BC2879"/>
      <c r="BD2879"/>
      <c r="BE2879"/>
      <c r="BF2879"/>
      <c r="BG2879"/>
      <c r="BH2879"/>
      <c r="BI2879"/>
      <c r="BJ2879"/>
      <c r="BN2879" s="13" cm="1">
        <f t="array" ref="BN2879">$C2879*EXP(poly_from_str(100000000/$E2879,BN$4343))</f>
        <v>1.5348713695464546</v>
      </c>
      <c r="BO2879" s="13"/>
      <c r="BY2879" t="e">
        <v>#N/A</v>
      </c>
    </row>
    <row r="2880" spans="1:78" hidden="1" x14ac:dyDescent="0.25">
      <c r="A2880" t="s">
        <v>3462</v>
      </c>
      <c r="B2880" s="2" t="str">
        <f t="shared" si="4354"/>
        <v/>
      </c>
      <c r="C2880">
        <v>4</v>
      </c>
      <c r="E2880">
        <v>37348.449999999997</v>
      </c>
      <c r="F2880">
        <v>63816</v>
      </c>
      <c r="G2880" t="s">
        <v>3</v>
      </c>
      <c r="H2880" s="5" t="s">
        <v>16</v>
      </c>
      <c r="I2880">
        <v>101165</v>
      </c>
      <c r="J2880" t="s">
        <v>5</v>
      </c>
      <c r="K2880" s="5" t="s">
        <v>16</v>
      </c>
      <c r="L2880">
        <v>63816.91</v>
      </c>
      <c r="M2880" t="str">
        <f t="shared" ref="M2880:M2882" si="4493">$G2880&amp;""</f>
        <v>o</v>
      </c>
      <c r="N2880" t="str">
        <f t="shared" ref="N2880:N2882" si="4494">$H2880&amp;""</f>
        <v>11/2</v>
      </c>
      <c r="O2880">
        <v>101165.33</v>
      </c>
      <c r="P2880" t="str">
        <f t="shared" ref="P2880:P2882" si="4495">$J2880&amp;""</f>
        <v>e</v>
      </c>
      <c r="Q2880" t="str">
        <f t="shared" ref="Q2880:Q2882" si="4496">$K2880&amp;""</f>
        <v>11/2</v>
      </c>
      <c r="R2880">
        <v>28</v>
      </c>
      <c r="AA2880" s="10">
        <f t="shared" si="4356"/>
        <v>2676.692</v>
      </c>
      <c r="AB2880" s="3" cm="1">
        <f t="array" ref="AB2880">100000000/Lvac(AA2880)</f>
        <v>37348.448367079131</v>
      </c>
      <c r="AC2880" s="28">
        <f t="shared" si="4357"/>
        <v>3.7359546783866059E-7</v>
      </c>
      <c r="AD2880" s="28">
        <f t="shared" si="4358"/>
        <v>2.6774874023453467E-7</v>
      </c>
      <c r="AE2880" s="21">
        <f t="shared" si="4359"/>
        <v>37348.44944588915</v>
      </c>
      <c r="AF2880" s="10" cm="1">
        <f t="array" ref="AF2880">Lair(100000000/AE2880)</f>
        <v>2676.691922679342</v>
      </c>
      <c r="AG2880" s="10">
        <f t="shared" si="4360"/>
        <v>1.1976605520373494E-2</v>
      </c>
      <c r="AH2880" s="10" t="b">
        <f t="shared" si="4355"/>
        <v>1</v>
      </c>
      <c r="AI2880" s="10">
        <f t="shared" ref="AI2880:AI2882" si="4497">$AF2880</f>
        <v>2676.691922679342</v>
      </c>
      <c r="AJ2880">
        <v>3.0000000000000001E-3</v>
      </c>
      <c r="AK2880" s="3" cm="1">
        <f t="array" ref="AK2880">100000000/Lvac($AA2880)</f>
        <v>37348.448367079131</v>
      </c>
      <c r="AL2880" s="21">
        <f t="shared" si="4431"/>
        <v>4.1859634331425449E-2</v>
      </c>
      <c r="AM2880" s="10" cm="1">
        <f t="array" ref="AM2880">Lvac($AI2880)-$BA2880</f>
        <v>-2.1109593117216718E-3</v>
      </c>
      <c r="AN2880" s="10">
        <f t="shared" ref="AN2880:AN2882" si="4498">$AK2880-($AX2880-$AW2880)</f>
        <v>2.8367079132294748E-2</v>
      </c>
      <c r="AO2880" s="3">
        <f t="shared" ref="AO2880:AO2882" si="4499">AM2880/AJ2880</f>
        <v>-0.70365310390722391</v>
      </c>
      <c r="AP2880" s="3">
        <v>-0.67787336138280807</v>
      </c>
      <c r="AS2880" s="3">
        <f t="shared" si="4361"/>
        <v>-1.6329208665410988E-3</v>
      </c>
      <c r="AT2880" s="3" cm="1">
        <f t="array" ref="AT2880">AS2880-(100000000/LvacE($A2880)-$E2880)</f>
        <v>-2.5484099751338363E-5</v>
      </c>
      <c r="AU2880" t="s">
        <v>4923</v>
      </c>
      <c r="AV2880" t="s">
        <v>4948</v>
      </c>
      <c r="AW2880" s="3">
        <v>63816.91</v>
      </c>
      <c r="AX2880" s="3">
        <v>101165.33</v>
      </c>
      <c r="AY2880" s="3"/>
      <c r="AZ2880" s="10" cm="1">
        <f t="array" ref="AZ2880">Lair(100000000/($AX2880-$AW2880))</f>
        <v>2676.6940331317955</v>
      </c>
      <c r="BA2880" s="10">
        <f t="shared" ref="BA2880:BA2882" si="4500">100000000/($AX2880-$AW2880)</f>
        <v>2677.4894359654304</v>
      </c>
      <c r="BB2880" s="12">
        <v>186000000</v>
      </c>
      <c r="BC2880" s="3">
        <v>0.115</v>
      </c>
      <c r="BD2880" s="12" cm="1">
        <f t="array" ref="BD2880">SfromgA($BB2880,$BA2880,"")</f>
        <v>1.7620961492635705</v>
      </c>
      <c r="BE2880" s="29">
        <f t="shared" ref="BE2880:BE2882" si="4501">(10^MAX(0.05, -0.312925054856973*((LN($BD2880))^(1/3)) + 0.454808404431693)-1)*100</f>
        <v>56.993974836012207</v>
      </c>
      <c r="BG2880" s="3"/>
      <c r="BH2880" s="3"/>
      <c r="BI2880" s="12">
        <f t="shared" ref="BI2880:BI2882" si="4502">IF($BB2880="",$BF2880,$BB2880)</f>
        <v>186000000</v>
      </c>
      <c r="BJ2880" s="29">
        <f t="shared" ref="BJ2880:BJ2882" si="4503">IF($BB2880="",$BH2880,$BE2880)</f>
        <v>56.993974836012207</v>
      </c>
      <c r="BK2880" s="3">
        <f t="shared" ref="BK2880:BK2882" si="4504">LN(BN2880*100000000/($AX2880-$AW2880)/$BI2880)</f>
        <v>-9.3281124988784132</v>
      </c>
      <c r="BL2880" s="13">
        <f>EXP(BK$4341*$AX2880+BK$4342)*$BI2880/(100000000/($AX2880-$AW2880))</f>
        <v>3.5824006353492566</v>
      </c>
      <c r="BM2880" s="3">
        <f t="shared" ref="BM2880:BM2882" si="4505">LN(BL2880/$C2880)</f>
        <v>-0.11026121690458948</v>
      </c>
      <c r="BN2880" s="13" cm="1">
        <f t="array" ref="BN2880">$C2880*EXP(poly_from_str(100000000/$E2880,BN$4343))</f>
        <v>6.1750061345897329</v>
      </c>
      <c r="BO2880" s="3">
        <f t="shared" ref="BO2880:BO2882" si="4506">LN($C2880)</f>
        <v>1.3862943611198906</v>
      </c>
      <c r="BP2880" s="13">
        <f>LN(BL2880/BN2880)</f>
        <v>-0.54447673175407352</v>
      </c>
      <c r="BQ2880" s="13"/>
      <c r="BS2880" s="13"/>
      <c r="BT2880" s="13"/>
      <c r="BU2880" s="13"/>
      <c r="BV2880" s="13"/>
      <c r="BW2880" s="13"/>
      <c r="BX2880" s="13"/>
      <c r="BY2880">
        <v>6184</v>
      </c>
      <c r="BZ2880" s="13"/>
    </row>
    <row r="2881" spans="1:78" hidden="1" x14ac:dyDescent="0.25">
      <c r="A2881" t="s">
        <v>3463</v>
      </c>
      <c r="B2881" s="2">
        <f t="shared" si="4354"/>
        <v>1</v>
      </c>
      <c r="C2881">
        <v>5</v>
      </c>
      <c r="D2881" t="s">
        <v>736</v>
      </c>
      <c r="E2881">
        <v>37365.1</v>
      </c>
      <c r="F2881">
        <v>27452</v>
      </c>
      <c r="G2881" t="s">
        <v>5</v>
      </c>
      <c r="H2881" s="5" t="s">
        <v>18</v>
      </c>
      <c r="I2881">
        <v>64817</v>
      </c>
      <c r="J2881" t="s">
        <v>3</v>
      </c>
      <c r="K2881" s="5" t="s">
        <v>18</v>
      </c>
      <c r="L2881">
        <v>27452.45</v>
      </c>
      <c r="M2881" t="str">
        <f t="shared" si="4493"/>
        <v>e</v>
      </c>
      <c r="N2881" t="str">
        <f t="shared" si="4494"/>
        <v>5/2</v>
      </c>
      <c r="O2881">
        <v>64817.53</v>
      </c>
      <c r="P2881" t="str">
        <f t="shared" si="4495"/>
        <v>o</v>
      </c>
      <c r="Q2881" t="str">
        <f t="shared" si="4496"/>
        <v>5/2</v>
      </c>
      <c r="R2881">
        <v>28</v>
      </c>
      <c r="AA2881" s="10">
        <f t="shared" si="4356"/>
        <v>2675.4989999999998</v>
      </c>
      <c r="AB2881" s="3" cm="1">
        <f t="array" ref="AB2881">100000000/Lvac(AA2881)</f>
        <v>37365.10102071063</v>
      </c>
      <c r="AC2881" s="28">
        <f t="shared" si="4357"/>
        <v>3.7376205335901832E-7</v>
      </c>
      <c r="AD2881" s="28">
        <f t="shared" si="4358"/>
        <v>2.6762941158535144E-7</v>
      </c>
      <c r="AE2881" s="21">
        <f t="shared" si="4359"/>
        <v>37365.100345957195</v>
      </c>
      <c r="AF2881" s="10" cm="1">
        <f t="array" ref="AF2881">Lair(100000000/AE2881)</f>
        <v>2675.4990483179522</v>
      </c>
      <c r="AG2881" s="10">
        <f t="shared" si="4360"/>
        <v>1.1982828440733978E-2</v>
      </c>
      <c r="AH2881" s="10" t="b">
        <f t="shared" si="4355"/>
        <v>1</v>
      </c>
      <c r="AI2881" s="10">
        <f t="shared" si="4497"/>
        <v>2675.4990483179522</v>
      </c>
      <c r="AJ2881">
        <v>7.0000000000000001E-3</v>
      </c>
      <c r="AK2881" s="3" cm="1">
        <f t="array" ref="AK2881">100000000/Lvac($AA2881)</f>
        <v>37365.10102071063</v>
      </c>
      <c r="AL2881" s="21">
        <f t="shared" si="4431"/>
        <v>9.7759596404794355E-2</v>
      </c>
      <c r="AM2881" s="10" cm="1">
        <f t="array" ref="AM2881">Lvac($AI2881)-$BA2881</f>
        <v>-1.4572902427971712E-3</v>
      </c>
      <c r="AN2881" s="10">
        <f t="shared" si="4498"/>
        <v>2.1020710628363304E-2</v>
      </c>
      <c r="AO2881" s="3">
        <f t="shared" si="4499"/>
        <v>-0.20818432039959589</v>
      </c>
      <c r="AP2881" s="3">
        <v>-0.2150885424530965</v>
      </c>
      <c r="AS2881" s="3">
        <f t="shared" si="4361"/>
        <v>1.0207106315647252E-3</v>
      </c>
      <c r="AT2881" s="3" cm="1">
        <f t="array" ref="AT2881">AS2881-(100000000/LvacE($A2881)-$E2881)</f>
        <v>-2.52873869612813E-5</v>
      </c>
      <c r="AU2881" t="s">
        <v>4778</v>
      </c>
      <c r="AV2881" t="s">
        <v>4877</v>
      </c>
      <c r="AW2881" s="3">
        <v>27452.45</v>
      </c>
      <c r="AX2881" s="3">
        <v>64817.53</v>
      </c>
      <c r="AY2881" s="3"/>
      <c r="AZ2881" s="10" cm="1">
        <f t="array" ref="AZ2881">Lair(100000000/($AX2881-$AW2881))</f>
        <v>2675.5005052583506</v>
      </c>
      <c r="BA2881" s="10">
        <f t="shared" si="4500"/>
        <v>2676.2956214733113</v>
      </c>
      <c r="BB2881" s="12">
        <v>6830000</v>
      </c>
      <c r="BC2881" s="3">
        <v>3.2000000000000001E-2</v>
      </c>
      <c r="BD2881" s="12" cm="1">
        <f t="array" ref="BD2881">SfromgA($BB2881,$BA2881,"")</f>
        <v>6.4618416951715621E-2</v>
      </c>
      <c r="BE2881" s="29">
        <f t="shared" si="4501"/>
        <v>680.99968199836997</v>
      </c>
      <c r="BG2881" s="3"/>
      <c r="BH2881" s="3"/>
      <c r="BI2881" s="12">
        <f t="shared" si="4502"/>
        <v>6830000</v>
      </c>
      <c r="BJ2881" s="29">
        <f t="shared" si="4503"/>
        <v>680.99968199836997</v>
      </c>
      <c r="BK2881" s="3">
        <f t="shared" si="4504"/>
        <v>-5.7895661107172511</v>
      </c>
      <c r="BL2881" s="13">
        <f>EXP(BK$4341*$AX2881+BK$4342)*$BI2881/(100000000/($AX2881-$AW2881))</f>
        <v>2.0829154240556007</v>
      </c>
      <c r="BM2881" s="3">
        <f t="shared" si="4505"/>
        <v>-0.87566935392937106</v>
      </c>
      <c r="BN2881" s="13" cm="1">
        <f t="array" ref="BN2881">$C2881*EXP(poly_from_str(100000000/$E2881,BN$4343))</f>
        <v>7.8074642737849542</v>
      </c>
      <c r="BO2881" s="3">
        <f t="shared" si="4506"/>
        <v>1.6094379124341003</v>
      </c>
      <c r="BP2881" s="13">
        <f t="shared" ref="BP2881:BP2882" si="4507">LN(BL2881/BN2881)</f>
        <v>-1.3213116757758061</v>
      </c>
      <c r="BQ2881" s="13"/>
      <c r="BR2881" s="12">
        <v>21840000</v>
      </c>
      <c r="BS2881" s="3">
        <f>LN(BV2881*100000000/($AX2881-$AW2881)/$BR2881)</f>
        <v>-7.4221337445223554</v>
      </c>
      <c r="BT2881" s="13">
        <f>EXP(BS$4338*$AX2881+BS$4336)*$BR2881/(100000000/($AX2881-$AW2881))</f>
        <v>8.3685585748863307</v>
      </c>
      <c r="BU2881" s="3">
        <f>LN(BT2881/$BN2881)</f>
        <v>6.9401422115210359E-2</v>
      </c>
      <c r="BV2881" s="3" cm="1">
        <f t="array" ref="BV2881">$BN2881*EXP(poly_from_str(100000000/$E2881,BV$4341))</f>
        <v>4.8789550984560766</v>
      </c>
      <c r="BW2881" s="12"/>
      <c r="BX2881" s="3">
        <f>LN(BT2881/BV2881)</f>
        <v>0.53955057862630884</v>
      </c>
      <c r="BY2881">
        <v>7822</v>
      </c>
      <c r="BZ2881" s="13"/>
    </row>
    <row r="2882" spans="1:78" hidden="1" x14ac:dyDescent="0.25">
      <c r="A2882" t="s">
        <v>3463</v>
      </c>
      <c r="B2882" s="2">
        <f t="shared" ref="B2882:B2945" si="4508">IF(OR(A2882=A2881,A2882=A2883),IF(B2881="",1,B2881+1),"")</f>
        <v>2</v>
      </c>
      <c r="C2882">
        <v>5</v>
      </c>
      <c r="D2882" t="s">
        <v>736</v>
      </c>
      <c r="E2882">
        <v>37365.1</v>
      </c>
      <c r="F2882">
        <v>30505</v>
      </c>
      <c r="G2882" t="s">
        <v>5</v>
      </c>
      <c r="H2882" s="5" t="s">
        <v>16</v>
      </c>
      <c r="I2882">
        <v>67870</v>
      </c>
      <c r="J2882" t="s">
        <v>3</v>
      </c>
      <c r="K2882" s="5" t="s">
        <v>4</v>
      </c>
      <c r="L2882">
        <v>30505.72</v>
      </c>
      <c r="M2882" t="str">
        <f t="shared" si="4493"/>
        <v>e</v>
      </c>
      <c r="N2882" t="str">
        <f t="shared" si="4494"/>
        <v>11/2</v>
      </c>
      <c r="O2882">
        <v>67870.759999999995</v>
      </c>
      <c r="P2882" t="str">
        <f t="shared" si="4495"/>
        <v>o</v>
      </c>
      <c r="Q2882" t="str">
        <f t="shared" si="4496"/>
        <v>9/2</v>
      </c>
      <c r="R2882">
        <v>28</v>
      </c>
      <c r="AA2882" s="10">
        <f t="shared" si="4356"/>
        <v>2675.4989999999998</v>
      </c>
      <c r="AB2882" s="3" cm="1">
        <f t="array" ref="AB2882">100000000/Lvac(AA2882)</f>
        <v>37365.10102071063</v>
      </c>
      <c r="AC2882" s="28">
        <f t="shared" si="4357"/>
        <v>3.7376205335901832E-7</v>
      </c>
      <c r="AD2882" s="28">
        <f t="shared" si="4358"/>
        <v>2.6762941158535144E-7</v>
      </c>
      <c r="AE2882" s="21">
        <f t="shared" si="4359"/>
        <v>37365.100345957195</v>
      </c>
      <c r="AF2882" s="10" cm="1">
        <f t="array" ref="AF2882">Lair(100000000/AE2882)</f>
        <v>2675.4990483179522</v>
      </c>
      <c r="AG2882" s="10">
        <f t="shared" si="4360"/>
        <v>1.1982828440733978E-2</v>
      </c>
      <c r="AH2882" s="10" t="b">
        <f t="shared" ref="AH2882:AH2945" si="4509">ABS(AE2882-AB2882)&lt;AG2882</f>
        <v>1</v>
      </c>
      <c r="AI2882" s="10">
        <f t="shared" si="4497"/>
        <v>2675.4990483179522</v>
      </c>
      <c r="AJ2882">
        <v>7.0000000000000001E-3</v>
      </c>
      <c r="AK2882" s="3" cm="1">
        <f t="array" ref="AK2882">100000000/Lvac($AA2882)</f>
        <v>37365.10102071063</v>
      </c>
      <c r="AL2882" s="21">
        <f t="shared" si="4431"/>
        <v>9.7759596404794355E-2</v>
      </c>
      <c r="AM2882" s="10" cm="1">
        <f t="array" ref="AM2882">Lvac($AI2882)-$BA2882</f>
        <v>-4.3223166117059009E-3</v>
      </c>
      <c r="AN2882" s="10">
        <f t="shared" si="4498"/>
        <v>6.1020710636512376E-2</v>
      </c>
      <c r="AO2882" s="3">
        <f t="shared" si="4499"/>
        <v>-0.61747380167227151</v>
      </c>
      <c r="AP2882" s="3">
        <v>-0.62437802372577211</v>
      </c>
      <c r="AS2882" s="3">
        <f t="shared" si="4361"/>
        <v>1.0207106315647252E-3</v>
      </c>
      <c r="AT2882" s="3" cm="1">
        <f t="array" ref="AT2882">AS2882-(100000000/LvacE($A2882)-$E2882)</f>
        <v>-2.52873869612813E-5</v>
      </c>
      <c r="AU2882" t="s">
        <v>4701</v>
      </c>
      <c r="AV2882" t="s">
        <v>4750</v>
      </c>
      <c r="AW2882" s="3">
        <v>30505.72</v>
      </c>
      <c r="AX2882" s="3">
        <v>67870.759999999995</v>
      </c>
      <c r="AY2882" s="3"/>
      <c r="AZ2882" s="10" cm="1">
        <f t="array" ref="AZ2882">Lair(100000000/($AX2882-$AW2882))</f>
        <v>2675.5033695969273</v>
      </c>
      <c r="BA2882" s="10">
        <f t="shared" si="4500"/>
        <v>2676.2984864996802</v>
      </c>
      <c r="BB2882" s="12">
        <v>9280000</v>
      </c>
      <c r="BC2882" s="3">
        <v>1.4999999999999999E-2</v>
      </c>
      <c r="BD2882" s="12" cm="1">
        <f t="array" ref="BD2882">SfromgA($BB2882,$BA2882,"")</f>
        <v>8.7798072496846347E-2</v>
      </c>
      <c r="BE2882" s="29">
        <f t="shared" si="4501"/>
        <v>651.04890590427317</v>
      </c>
      <c r="BG2882" s="3"/>
      <c r="BH2882" s="3"/>
      <c r="BI2882" s="12">
        <f t="shared" si="4502"/>
        <v>9280000</v>
      </c>
      <c r="BJ2882" s="29">
        <f t="shared" si="4503"/>
        <v>651.04890590427317</v>
      </c>
      <c r="BK2882" s="3">
        <f t="shared" si="4504"/>
        <v>-6.0961019134138406</v>
      </c>
      <c r="BL2882" s="13">
        <f>EXP(BK$4341*$AX2882+BK$4342)*$BI2882/(100000000/($AX2882-$AW2882))</f>
        <v>2.2441334944297116</v>
      </c>
      <c r="BM2882" s="3">
        <f t="shared" si="4505"/>
        <v>-0.8011184370467741</v>
      </c>
      <c r="BN2882" s="13" cm="1">
        <f t="array" ref="BN2882">$C2882*EXP(poly_from_str(100000000/$E2882,BN$4343))</f>
        <v>7.8074642737849542</v>
      </c>
      <c r="BO2882" s="3">
        <f t="shared" si="4506"/>
        <v>1.6094379124341003</v>
      </c>
      <c r="BP2882" s="13">
        <f t="shared" si="4507"/>
        <v>-1.246760758893209</v>
      </c>
      <c r="BQ2882" s="13"/>
      <c r="BS2882" s="13"/>
      <c r="BT2882" s="13"/>
      <c r="BU2882" s="13"/>
      <c r="BV2882" s="13"/>
      <c r="BW2882" s="13"/>
      <c r="BX2882" s="13"/>
      <c r="BY2882">
        <v>7822</v>
      </c>
      <c r="BZ2882" s="13"/>
    </row>
    <row r="2883" spans="1:78" hidden="1" x14ac:dyDescent="0.25">
      <c r="A2883" t="s">
        <v>3464</v>
      </c>
      <c r="B2883" s="2" t="str">
        <f t="shared" si="4508"/>
        <v/>
      </c>
      <c r="C2883">
        <v>2</v>
      </c>
      <c r="E2883">
        <v>37374.71</v>
      </c>
      <c r="R2883">
        <v>28</v>
      </c>
      <c r="S2883" t="s">
        <v>22</v>
      </c>
      <c r="AA2883" s="10">
        <f t="shared" ref="AA2883:AA2946" si="4510">ROUND($A2883,3)+0</f>
        <v>2674.8110000000001</v>
      </c>
      <c r="AB2883" s="3" cm="1">
        <f t="array" ref="AB2883">100000000/Lvac(AA2883)</f>
        <v>37374.711315547633</v>
      </c>
      <c r="AC2883" s="28">
        <f t="shared" ref="AC2883:AC2946" si="4511">0.001/AA2883</f>
        <v>3.7385819035438391E-7</v>
      </c>
      <c r="AD2883" s="28">
        <f t="shared" ref="AD2883:AD2946" si="4512">0.01/AB2883</f>
        <v>2.6756059506578893E-7</v>
      </c>
      <c r="AE2883" s="21">
        <f t="shared" ref="AE2883:AE2946" si="4513">($AB2883/$AC2883^2+$E2883/$AD2883^2)/(1/$AC2883^2+1/$AD2883^2)</f>
        <v>37374.71044558537</v>
      </c>
      <c r="AF2883" s="10" cm="1">
        <f t="array" ref="AF2883">Lair(100000000/AE2883)</f>
        <v>2674.8110622644949</v>
      </c>
      <c r="AG2883" s="10">
        <f t="shared" ref="AG2883:AG2946" si="4514">0.0005/$AA2883*AB2883+0.005</f>
        <v>1.1986420968724078E-2</v>
      </c>
      <c r="AH2883" s="10" t="b">
        <f t="shared" si="4509"/>
        <v>1</v>
      </c>
      <c r="AI2883" s="10">
        <f t="shared" ref="AI2883:AI2940" si="4515">$AA2883</f>
        <v>2674.8110000000001</v>
      </c>
      <c r="AJ2883">
        <v>3.0000000000000001E-3</v>
      </c>
      <c r="AK2883" s="3" cm="1">
        <f t="array" ref="AK2883">100000000/Lvac($AA2883)</f>
        <v>37374.711315547633</v>
      </c>
      <c r="AL2883" s="21">
        <f t="shared" si="4431"/>
        <v>4.1918525812344461E-2</v>
      </c>
      <c r="AM2883" s="21"/>
      <c r="AN2883" s="21"/>
      <c r="AO2883" s="21"/>
      <c r="AP2883" s="21"/>
      <c r="AS2883" s="3">
        <f t="shared" ref="AS2883:AS2946" si="4516">$AB2883-$E2883</f>
        <v>1.3155476335668936E-3</v>
      </c>
      <c r="AT2883" s="3" cm="1">
        <f t="array" ref="AT2883">AS2883-(100000000/LvacE($A2883)-$E2883)</f>
        <v>-2.5173510948661715E-5</v>
      </c>
      <c r="BB2883"/>
      <c r="BC2883"/>
      <c r="BD2883"/>
      <c r="BE2883"/>
      <c r="BF2883"/>
      <c r="BG2883"/>
      <c r="BH2883"/>
      <c r="BI2883"/>
      <c r="BJ2883"/>
      <c r="BN2883" s="13" cm="1">
        <f t="array" ref="BN2883">$C2883*EXP(poly_from_str(100000000/$E2883,BN$4343))</f>
        <v>3.1434794985855596</v>
      </c>
      <c r="BO2883" s="13"/>
      <c r="BY2883" t="e">
        <v>#N/A</v>
      </c>
    </row>
    <row r="2884" spans="1:78" hidden="1" x14ac:dyDescent="0.25">
      <c r="A2884" t="s">
        <v>3465</v>
      </c>
      <c r="B2884" s="2" t="str">
        <f t="shared" si="4508"/>
        <v/>
      </c>
      <c r="C2884">
        <v>5</v>
      </c>
      <c r="E2884">
        <v>37375.31</v>
      </c>
      <c r="F2884">
        <v>27604</v>
      </c>
      <c r="G2884" t="s">
        <v>5</v>
      </c>
      <c r="H2884" s="5" t="s">
        <v>4</v>
      </c>
      <c r="I2884">
        <v>64979</v>
      </c>
      <c r="J2884" t="s">
        <v>3</v>
      </c>
      <c r="K2884" s="5" t="s">
        <v>8</v>
      </c>
      <c r="L2884">
        <v>27604.26</v>
      </c>
      <c r="M2884" t="str">
        <f t="shared" ref="M2884:M2885" si="4517">$G2884&amp;""</f>
        <v>e</v>
      </c>
      <c r="N2884" t="str">
        <f t="shared" ref="N2884:N2885" si="4518">$H2884&amp;""</f>
        <v>9/2</v>
      </c>
      <c r="O2884">
        <v>64979.55</v>
      </c>
      <c r="P2884" t="str">
        <f t="shared" ref="P2884:P2885" si="4519">$J2884&amp;""</f>
        <v>o</v>
      </c>
      <c r="Q2884" t="str">
        <f t="shared" ref="Q2884:Q2885" si="4520">$K2884&amp;""</f>
        <v>7/2</v>
      </c>
      <c r="R2884">
        <v>28</v>
      </c>
      <c r="S2884" t="s">
        <v>159</v>
      </c>
      <c r="AA2884" s="10">
        <f t="shared" si="4510"/>
        <v>2674.768</v>
      </c>
      <c r="AB2884" s="3" cm="1">
        <f t="array" ref="AB2884">100000000/Lvac(AA2884)</f>
        <v>37375.312123110285</v>
      </c>
      <c r="AC2884" s="28">
        <f t="shared" si="4511"/>
        <v>3.7386420055870264E-7</v>
      </c>
      <c r="AD2884" s="28">
        <f t="shared" si="4512"/>
        <v>2.6755629403337336E-7</v>
      </c>
      <c r="AE2884" s="21">
        <f t="shared" si="4513"/>
        <v>37375.310719082023</v>
      </c>
      <c r="AF2884" s="10" cm="1">
        <f t="array" ref="AF2884">Lair(100000000/AE2884)</f>
        <v>2674.7681004851652</v>
      </c>
      <c r="AG2884" s="10">
        <f t="shared" si="4514"/>
        <v>1.1986645593769307E-2</v>
      </c>
      <c r="AH2884" s="10" t="b">
        <f t="shared" si="4509"/>
        <v>1</v>
      </c>
      <c r="AI2884" s="10">
        <f t="shared" ref="AI2884:AI2885" si="4521">$AF2884</f>
        <v>2674.7681004851652</v>
      </c>
      <c r="AJ2884">
        <v>3.0000000000000001E-3</v>
      </c>
      <c r="AK2884" s="3" cm="1">
        <f t="array" ref="AK2884">100000000/Lvac($AA2884)</f>
        <v>37375.312123110285</v>
      </c>
      <c r="AL2884" s="21">
        <f t="shared" si="4431"/>
        <v>4.1919871987778225E-2</v>
      </c>
      <c r="AM2884" s="10" cm="1">
        <f t="array" ref="AM2884">Lvac($AI2884)-$BA2884</f>
        <v>-1.4832048150310584E-3</v>
      </c>
      <c r="AN2884" s="10">
        <f t="shared" ref="AN2884:AN2885" si="4522">$AK2884-($AX2884-$AW2884)</f>
        <v>2.2123110276879743E-2</v>
      </c>
      <c r="AO2884" s="3">
        <f t="shared" ref="AO2884:AO2885" si="4523">AM2884/AJ2884</f>
        <v>-0.4944016050103528</v>
      </c>
      <c r="AP2884" s="3">
        <v>-0.5279047019636588</v>
      </c>
      <c r="AS2884" s="3">
        <f t="shared" si="4516"/>
        <v>2.1231102873571217E-3</v>
      </c>
      <c r="AT2884" s="3" cm="1">
        <f t="array" ref="AT2884">AS2884-(100000000/LvacE($A2884)-$E2884)</f>
        <v>-2.5166395062115043E-5</v>
      </c>
      <c r="AU2884" t="s">
        <v>4713</v>
      </c>
      <c r="AV2884" t="s">
        <v>4907</v>
      </c>
      <c r="AW2884" s="3">
        <v>27604.26</v>
      </c>
      <c r="AX2884" s="3">
        <v>64979.55</v>
      </c>
      <c r="AY2884" s="3"/>
      <c r="AZ2884" s="10" cm="1">
        <f t="array" ref="AZ2884">Lair(100000000/($AX2884-$AW2884))</f>
        <v>2674.769583333954</v>
      </c>
      <c r="BA2884" s="10">
        <f t="shared" ref="BA2884:BA2885" si="4524">100000000/($AX2884-$AW2884)</f>
        <v>2675.5645240478398</v>
      </c>
      <c r="BB2884" s="12">
        <v>9830000</v>
      </c>
      <c r="BC2884" s="3">
        <v>1.2999999999999999E-2</v>
      </c>
      <c r="BD2884" s="12" cm="1">
        <f t="array" ref="BD2884">SfromgA($BB2884,$BA2884,"")</f>
        <v>9.2925127243340414E-2</v>
      </c>
      <c r="BE2884" s="29">
        <f t="shared" ref="BE2884:BE2885" si="4525">(10^MAX(0.05, -0.312925054856973*((LN($BD2884))^(1/3)) + 0.454808404431693)-1)*100</f>
        <v>645.3660133175656</v>
      </c>
      <c r="BG2884" s="3"/>
      <c r="BH2884" s="3"/>
      <c r="BI2884" s="12">
        <f t="shared" ref="BI2884:BI2885" si="4526">IF($BB2884="",$BF2884,$BB2884)</f>
        <v>9830000</v>
      </c>
      <c r="BJ2884" s="29">
        <f t="shared" ref="BJ2884:BJ2885" si="4527">IF($BB2884="",$BH2884,$BE2884)</f>
        <v>645.3660133175656</v>
      </c>
      <c r="BK2884" s="3">
        <f>LN(BN2884*100000000/($AX2884-$AW2884)/$BI2884)</f>
        <v>-6.1470057215589211</v>
      </c>
      <c r="BL2884" s="13">
        <f>EXP(BK$4341*$AX2884+BK$4342)*$BI2884/(100000000/($AX2884-$AW2884))</f>
        <v>2.9619437555009411</v>
      </c>
      <c r="BM2884" s="3">
        <f t="shared" ref="BM2884" si="4528">LN(BL2884/$C2884)</f>
        <v>-0.52359218545853736</v>
      </c>
      <c r="BN2884" s="13" cm="1">
        <f t="array" ref="BN2884">$C2884*EXP(poly_from_str(100000000/$E2884,BN$4343))</f>
        <v>7.8618983408508658</v>
      </c>
      <c r="BO2884" s="3">
        <f t="shared" ref="BO2884:BO2885" si="4529">LN($C2884)</f>
        <v>1.6094379124341003</v>
      </c>
      <c r="BP2884" s="13">
        <f t="shared" ref="BP2884" si="4530">LN(BL2884/BN2884)</f>
        <v>-0.97618236949670945</v>
      </c>
      <c r="BQ2884" s="13"/>
      <c r="BS2884" s="13"/>
      <c r="BT2884" s="13"/>
      <c r="BU2884" s="13"/>
      <c r="BV2884" s="13"/>
      <c r="BW2884" s="13"/>
      <c r="BX2884" s="13"/>
      <c r="BY2884">
        <v>7878</v>
      </c>
      <c r="BZ2884" s="13"/>
    </row>
    <row r="2885" spans="1:78" x14ac:dyDescent="0.25">
      <c r="A2885" t="s">
        <v>3466</v>
      </c>
      <c r="B2885" s="2" t="str">
        <f t="shared" si="4508"/>
        <v/>
      </c>
      <c r="C2885">
        <v>5</v>
      </c>
      <c r="E2885">
        <v>37399.26</v>
      </c>
      <c r="F2885">
        <v>65909</v>
      </c>
      <c r="G2885" t="s">
        <v>3</v>
      </c>
      <c r="H2885" s="5" t="s">
        <v>18</v>
      </c>
      <c r="I2885">
        <v>103308</v>
      </c>
      <c r="J2885" t="s">
        <v>5</v>
      </c>
      <c r="K2885" s="5" t="s">
        <v>8</v>
      </c>
      <c r="L2885">
        <v>65909.440000000002</v>
      </c>
      <c r="M2885" t="str">
        <f t="shared" si="4517"/>
        <v>o</v>
      </c>
      <c r="N2885" t="str">
        <f t="shared" si="4518"/>
        <v>5/2</v>
      </c>
      <c r="O2885">
        <v>103308.53</v>
      </c>
      <c r="P2885" t="str">
        <f t="shared" si="4519"/>
        <v>e</v>
      </c>
      <c r="Q2885" t="str">
        <f t="shared" si="4520"/>
        <v>7/2</v>
      </c>
      <c r="R2885">
        <v>28</v>
      </c>
      <c r="U2885" s="4" t="str">
        <f>"Sugar wl unc increased 0.003 -&gt; "&amp;ROUND($AJ2885,3)&amp;"A"</f>
        <v>Sugar wl unc increased 0.003 -&gt; 0.012A</v>
      </c>
      <c r="AA2885" s="10">
        <f t="shared" si="4510"/>
        <v>2673.0549999999998</v>
      </c>
      <c r="AB2885" s="3" cm="1">
        <f t="array" ref="AB2885">100000000/Lvac(AA2885)</f>
        <v>37399.262341270056</v>
      </c>
      <c r="AC2885" s="28">
        <f t="shared" si="4511"/>
        <v>3.7410378761379773E-7</v>
      </c>
      <c r="AD2885" s="28">
        <f t="shared" si="4512"/>
        <v>2.6738495291028796E-7</v>
      </c>
      <c r="AE2885" s="21">
        <f t="shared" si="4513"/>
        <v>37399.260791627952</v>
      </c>
      <c r="AF2885" s="10" cm="1">
        <f t="array" ref="AF2885">Lair(100000000/AE2885)</f>
        <v>2673.0551107646347</v>
      </c>
      <c r="AG2885" s="10">
        <f t="shared" si="4514"/>
        <v>1.1995602847915598E-2</v>
      </c>
      <c r="AH2885" s="10" t="b">
        <f t="shared" si="4509"/>
        <v>1</v>
      </c>
      <c r="AI2885" s="10">
        <f t="shared" si="4521"/>
        <v>2673.0551107646347</v>
      </c>
      <c r="AJ2885" s="25">
        <f>0.003*ABS($AP2885)</f>
        <v>1.2321546427756404E-2</v>
      </c>
      <c r="AK2885" s="3" cm="1">
        <f t="array" ref="AK2885">100000000/Lvac($AA2885)</f>
        <v>37399.262341270056</v>
      </c>
      <c r="AL2885" s="21">
        <f t="shared" si="4431"/>
        <v>0.1723932834179325</v>
      </c>
      <c r="AM2885" s="10" cm="1">
        <f t="array" ref="AM2885">Lvac($AI2885)-$BA2885</f>
        <v>-1.2210755205614987E-2</v>
      </c>
      <c r="AN2885" s="10">
        <f t="shared" si="4522"/>
        <v>0.17234127005940536</v>
      </c>
      <c r="AO2885" s="14">
        <f t="shared" si="4523"/>
        <v>-0.99100833464443705</v>
      </c>
      <c r="AP2885" s="3">
        <v>-4.1071821425854678</v>
      </c>
      <c r="AS2885" s="3">
        <f t="shared" si="4516"/>
        <v>2.3412700538756326E-3</v>
      </c>
      <c r="AT2885" s="3" cm="1">
        <f t="array" ref="AT2885">AS2885-(100000000/LvacE($A2885)-$E2885)</f>
        <v>-2.4881512217689306E-5</v>
      </c>
      <c r="AU2885" t="s">
        <v>4902</v>
      </c>
      <c r="AV2885" t="s">
        <v>4901</v>
      </c>
      <c r="AW2885" s="3">
        <v>65909.440000000002</v>
      </c>
      <c r="AX2885" s="3">
        <v>103308.53</v>
      </c>
      <c r="AY2885" s="3"/>
      <c r="AZ2885" s="10" cm="1">
        <f t="array" ref="AZ2885">Lair(100000000/($AX2885-$AW2885))</f>
        <v>2673.0673185895503</v>
      </c>
      <c r="BA2885" s="10">
        <f t="shared" si="4524"/>
        <v>2673.8618506493076</v>
      </c>
      <c r="BB2885" s="12">
        <v>2480000</v>
      </c>
      <c r="BC2885" s="3">
        <v>5.2999999999999999E-2</v>
      </c>
      <c r="BD2885" s="12" cm="1">
        <f t="array" ref="BD2885">SfromgA($BB2885,$BA2885,"")</f>
        <v>2.3399249903073412E-2</v>
      </c>
      <c r="BE2885" s="29">
        <f t="shared" si="4525"/>
        <v>773.35748903395358</v>
      </c>
      <c r="BG2885" s="3"/>
      <c r="BH2885" s="3"/>
      <c r="BI2885" s="12">
        <f t="shared" si="4526"/>
        <v>2480000</v>
      </c>
      <c r="BJ2885" s="29">
        <f t="shared" si="4527"/>
        <v>773.35748903395358</v>
      </c>
      <c r="BK2885" s="14"/>
      <c r="BL2885" s="13">
        <f>EXP(BK$4341*$AX2885+BK$4342)*$BI2885/(100000000/($AX2885-$AW2885))</f>
        <v>4.0642544331367117E-2</v>
      </c>
      <c r="BM2885" s="14"/>
      <c r="BN2885" s="13" cm="1">
        <f t="array" ref="BN2885">$C2885*EXP(poly_from_str(100000000/$E2885,BN$4343))</f>
        <v>7.9896799821798705</v>
      </c>
      <c r="BO2885" s="3">
        <f t="shared" si="4529"/>
        <v>1.6094379124341003</v>
      </c>
      <c r="BP2885" s="17"/>
      <c r="BQ2885" s="13"/>
      <c r="BS2885" s="13"/>
      <c r="BT2885" s="13"/>
      <c r="BU2885" s="13"/>
      <c r="BV2885" s="13"/>
      <c r="BW2885" s="13"/>
      <c r="BX2885" s="13"/>
      <c r="BY2885">
        <v>8010</v>
      </c>
      <c r="BZ2885" s="13"/>
    </row>
    <row r="2886" spans="1:78" hidden="1" x14ac:dyDescent="0.25">
      <c r="A2886" t="s">
        <v>3467</v>
      </c>
      <c r="B2886" s="2" t="str">
        <f t="shared" si="4508"/>
        <v/>
      </c>
      <c r="C2886">
        <v>6</v>
      </c>
      <c r="E2886">
        <v>37404.19</v>
      </c>
      <c r="R2886">
        <v>28</v>
      </c>
      <c r="S2886" t="s">
        <v>22</v>
      </c>
      <c r="AA2886" s="10">
        <f t="shared" si="4510"/>
        <v>2672.703</v>
      </c>
      <c r="AB2886" s="3" cm="1">
        <f t="array" ref="AB2886">100000000/Lvac(AA2886)</f>
        <v>37404.187612553644</v>
      </c>
      <c r="AC2886" s="28">
        <f t="shared" si="4511"/>
        <v>3.7415305778457239E-7</v>
      </c>
      <c r="AD2886" s="28">
        <f t="shared" si="4512"/>
        <v>2.6734974446133368E-7</v>
      </c>
      <c r="AE2886" s="21">
        <f t="shared" si="4513"/>
        <v>37404.18919304038</v>
      </c>
      <c r="AF2886" s="10" cm="1">
        <f t="array" ref="AF2886">Lair(100000000/AE2886)</f>
        <v>2672.7028870604231</v>
      </c>
      <c r="AG2886" s="10">
        <f t="shared" si="4514"/>
        <v>1.1997445584592386E-2</v>
      </c>
      <c r="AH2886" s="10" t="b">
        <f t="shared" si="4509"/>
        <v>1</v>
      </c>
      <c r="AI2886" s="10">
        <f t="shared" si="4515"/>
        <v>2672.703</v>
      </c>
      <c r="AJ2886">
        <v>3.0000000000000001E-3</v>
      </c>
      <c r="AK2886" s="3" cm="1">
        <f t="array" ref="AK2886">100000000/Lvac($AA2886)</f>
        <v>37404.187612553644</v>
      </c>
      <c r="AL2886" s="21">
        <f t="shared" si="4431"/>
        <v>4.1984673507554311E-2</v>
      </c>
      <c r="AM2886" s="21"/>
      <c r="AN2886" s="21"/>
      <c r="AO2886" s="21"/>
      <c r="AP2886" s="21"/>
      <c r="AS2886" s="3">
        <f t="shared" si="4516"/>
        <v>-2.3874463586253114E-3</v>
      </c>
      <c r="AT2886" s="3" cm="1">
        <f t="array" ref="AT2886">AS2886-(100000000/LvacE($A2886)-$E2886)</f>
        <v>-2.4822737032081932E-5</v>
      </c>
      <c r="BB2886"/>
      <c r="BC2886"/>
      <c r="BD2886"/>
      <c r="BE2886"/>
      <c r="BF2886"/>
      <c r="BG2886"/>
      <c r="BH2886"/>
      <c r="BI2886"/>
      <c r="BJ2886"/>
      <c r="BN2886" s="13" cm="1">
        <f t="array" ref="BN2886">$C2886*EXP(poly_from_str(100000000/$E2886,BN$4343))</f>
        <v>9.6191962521345857</v>
      </c>
      <c r="BO2886" s="13"/>
      <c r="BY2886" t="e">
        <v>#N/A</v>
      </c>
    </row>
    <row r="2887" spans="1:78" hidden="1" x14ac:dyDescent="0.25">
      <c r="A2887" t="s">
        <v>3468</v>
      </c>
      <c r="B2887" s="2" t="str">
        <f t="shared" si="4508"/>
        <v/>
      </c>
      <c r="C2887">
        <v>8</v>
      </c>
      <c r="D2887" t="s">
        <v>14</v>
      </c>
      <c r="E2887">
        <v>37405.26</v>
      </c>
      <c r="F2887">
        <v>29835</v>
      </c>
      <c r="G2887" t="s">
        <v>5</v>
      </c>
      <c r="H2887" s="5" t="s">
        <v>4</v>
      </c>
      <c r="I2887">
        <v>67240</v>
      </c>
      <c r="J2887" t="s">
        <v>3</v>
      </c>
      <c r="K2887" s="5" t="s">
        <v>8</v>
      </c>
      <c r="L2887">
        <v>29835.09</v>
      </c>
      <c r="M2887" t="str">
        <f t="shared" ref="M2887:M2890" si="4531">$G2887&amp;""</f>
        <v>e</v>
      </c>
      <c r="N2887" t="str">
        <f t="shared" ref="N2887:N2890" si="4532">$H2887&amp;""</f>
        <v>9/2</v>
      </c>
      <c r="O2887">
        <v>67240.350000000006</v>
      </c>
      <c r="P2887" t="str">
        <f t="shared" ref="P2887:P2890" si="4533">$J2887&amp;""</f>
        <v>o</v>
      </c>
      <c r="Q2887" t="str">
        <f t="shared" ref="Q2887:Q2890" si="4534">$K2887&amp;""</f>
        <v>7/2</v>
      </c>
      <c r="R2887">
        <v>28</v>
      </c>
      <c r="AA2887" s="10">
        <f t="shared" si="4510"/>
        <v>2672.6260000000002</v>
      </c>
      <c r="AB2887" s="3" cm="1">
        <f t="array" ref="AB2887">100000000/Lvac(AA2887)</f>
        <v>37405.265188569349</v>
      </c>
      <c r="AC2887" s="28">
        <f t="shared" si="4511"/>
        <v>3.741638373644498E-7</v>
      </c>
      <c r="AD2887" s="28">
        <f t="shared" si="4512"/>
        <v>2.6734204261318521E-7</v>
      </c>
      <c r="AE2887" s="21">
        <f t="shared" si="4513"/>
        <v>37405.261753608647</v>
      </c>
      <c r="AF2887" s="10" cm="1">
        <f t="array" ref="AF2887">Lair(100000000/AE2887)</f>
        <v>2672.6262454438256</v>
      </c>
      <c r="AG2887" s="10">
        <f t="shared" si="4514"/>
        <v>1.1997848780294989E-2</v>
      </c>
      <c r="AH2887" s="10" t="b">
        <f t="shared" si="4509"/>
        <v>1</v>
      </c>
      <c r="AI2887" s="10">
        <f t="shared" ref="AI2887:AI2890" si="4535">$AF2887</f>
        <v>2672.6262454438256</v>
      </c>
      <c r="AJ2887">
        <v>7.0000000000000001E-3</v>
      </c>
      <c r="AK2887" s="3" cm="1">
        <f t="array" ref="AK2887">100000000/Lvac($AA2887)</f>
        <v>37405.265188569349</v>
      </c>
      <c r="AL2887" s="21">
        <f t="shared" si="4431"/>
        <v>9.7969873926948545E-2</v>
      </c>
      <c r="AM2887" s="10" cm="1">
        <f t="array" ref="AM2887">Lvac($AI2887)-$BA2887</f>
        <v>-1.2533353810795234E-4</v>
      </c>
      <c r="AN2887" s="10">
        <f t="shared" ref="AN2887:AN2890" si="4536">$AK2887-($AX2887-$AW2887)</f>
        <v>5.1885693392250687E-3</v>
      </c>
      <c r="AO2887" s="3">
        <f t="shared" ref="AO2887:AO2890" si="4537">AM2887/AJ2887</f>
        <v>-1.7904791158278904E-2</v>
      </c>
      <c r="AP2887" s="3">
        <v>-5.2976610602075064E-2</v>
      </c>
      <c r="AS2887" s="3">
        <f t="shared" si="4516"/>
        <v>5.1885693465010263E-3</v>
      </c>
      <c r="AT2887" s="3" cm="1">
        <f t="array" ref="AT2887">AS2887-(100000000/LvacE($A2887)-$E2887)</f>
        <v>-2.4809873139020056E-5</v>
      </c>
      <c r="AU2887" t="s">
        <v>4692</v>
      </c>
      <c r="AV2887" t="s">
        <v>4847</v>
      </c>
      <c r="AW2887" s="3">
        <v>29835.09</v>
      </c>
      <c r="AX2887" s="3">
        <v>67240.350000000006</v>
      </c>
      <c r="AY2887" s="3"/>
      <c r="AZ2887" s="10" cm="1">
        <f t="array" ref="AZ2887">Lair(100000000/($AX2887-$AW2887))</f>
        <v>2672.6263707472885</v>
      </c>
      <c r="BA2887" s="10">
        <f t="shared" ref="BA2887:BA2890" si="4538">100000000/($AX2887-$AW2887)</f>
        <v>2673.4207969681261</v>
      </c>
      <c r="BB2887" s="12">
        <v>38200000</v>
      </c>
      <c r="BC2887" s="3">
        <v>0.04</v>
      </c>
      <c r="BD2887" s="12" cm="1">
        <f t="array" ref="BD2887">SfromgA($BB2887,$BA2887,"")</f>
        <v>0.36024560352677426</v>
      </c>
      <c r="BE2887" s="29">
        <f t="shared" ref="BE2887:BE2890" si="4539">(10^MAX(0.05, -0.312925054856973*((LN($BD2887))^(1/3)) + 0.454808404431693)-1)*100</f>
        <v>488.71569507506149</v>
      </c>
      <c r="BG2887" s="3"/>
      <c r="BH2887" s="3"/>
      <c r="BI2887" s="12">
        <f t="shared" ref="BI2887:BI2890" si="4540">IF($BB2887="",$BF2887,$BB2887)</f>
        <v>38200000</v>
      </c>
      <c r="BJ2887" s="29">
        <f t="shared" ref="BJ2887:BJ2890" si="4541">IF($BB2887="",$BH2887,$BE2887)</f>
        <v>488.71569507506149</v>
      </c>
      <c r="BK2887" s="3">
        <f t="shared" ref="BK2887:BK2890" si="4542">LN(BN2887*100000000/($AX2887-$AW2887)/$BI2887)</f>
        <v>-7.0150768017635796</v>
      </c>
      <c r="BL2887" s="13">
        <f>EXP(BK$4341*$AX2887+BK$4342)*$BI2887/(100000000/($AX2887-$AW2887))</f>
        <v>9.7013778466678033</v>
      </c>
      <c r="BM2887" s="3">
        <f t="shared" ref="BM2887:BM2890" si="4543">LN(BL2887/$C2887)</f>
        <v>0.19282637979014369</v>
      </c>
      <c r="BN2887" s="13" cm="1">
        <f t="array" ref="BN2887">$C2887*EXP(poly_from_str(100000000/$E2887,BN$4343))</f>
        <v>12.834734687408739</v>
      </c>
      <c r="BO2887" s="3">
        <f t="shared" ref="BO2887:BO2890" si="4544">LN($C2887)</f>
        <v>2.0794415416798357</v>
      </c>
      <c r="BP2887" s="13">
        <f t="shared" ref="BP2887:BP2890" si="4545">LN(BL2887/BN2887)</f>
        <v>-0.27988722161561419</v>
      </c>
      <c r="BQ2887" s="13"/>
      <c r="BS2887" s="13"/>
      <c r="BT2887" s="13"/>
      <c r="BU2887" s="13"/>
      <c r="BV2887" s="13"/>
      <c r="BW2887" s="13"/>
      <c r="BX2887" s="13"/>
      <c r="BY2887">
        <v>12869</v>
      </c>
      <c r="BZ2887" s="13"/>
    </row>
    <row r="2888" spans="1:78" hidden="1" x14ac:dyDescent="0.25">
      <c r="A2888" t="s">
        <v>3469</v>
      </c>
      <c r="B2888" s="2" t="str">
        <f t="shared" si="4508"/>
        <v/>
      </c>
      <c r="C2888">
        <v>5</v>
      </c>
      <c r="E2888">
        <v>37408.81</v>
      </c>
      <c r="F2888">
        <v>24309</v>
      </c>
      <c r="G2888" t="s">
        <v>5</v>
      </c>
      <c r="H2888" s="5" t="s">
        <v>19</v>
      </c>
      <c r="I2888">
        <v>61717</v>
      </c>
      <c r="J2888" t="s">
        <v>3</v>
      </c>
      <c r="K2888" s="5" t="s">
        <v>18</v>
      </c>
      <c r="L2888">
        <v>24309.200000000001</v>
      </c>
      <c r="M2888" t="str">
        <f t="shared" si="4531"/>
        <v>e</v>
      </c>
      <c r="N2888" t="str">
        <f t="shared" si="4532"/>
        <v>3/2</v>
      </c>
      <c r="O2888">
        <v>61717.98</v>
      </c>
      <c r="P2888" t="str">
        <f t="shared" si="4533"/>
        <v>o</v>
      </c>
      <c r="Q2888" t="str">
        <f t="shared" si="4534"/>
        <v>5/2</v>
      </c>
      <c r="R2888">
        <v>28</v>
      </c>
      <c r="S2888" t="s">
        <v>97</v>
      </c>
      <c r="AA2888" s="10">
        <f t="shared" si="4510"/>
        <v>2672.373</v>
      </c>
      <c r="AB2888" s="3" cm="1">
        <f t="array" ref="AB2888">100000000/Lvac(AA2888)</f>
        <v>37408.806232646311</v>
      </c>
      <c r="AC2888" s="28">
        <f t="shared" si="4511"/>
        <v>3.74199260357742E-7</v>
      </c>
      <c r="AD2888" s="28">
        <f t="shared" si="4512"/>
        <v>2.6731673654084944E-7</v>
      </c>
      <c r="AE2888" s="21">
        <f t="shared" si="4513"/>
        <v>37408.808727046417</v>
      </c>
      <c r="AF2888" s="10" cm="1">
        <f t="array" ref="AF2888">Lair(100000000/AE2888)</f>
        <v>2672.3728217973467</v>
      </c>
      <c r="AG2888" s="10">
        <f t="shared" si="4514"/>
        <v>1.1999173811561169E-2</v>
      </c>
      <c r="AH2888" s="10" t="b">
        <f t="shared" si="4509"/>
        <v>1</v>
      </c>
      <c r="AI2888" s="10">
        <f t="shared" si="4535"/>
        <v>2672.3728217973467</v>
      </c>
      <c r="AJ2888">
        <v>3.0000000000000001E-3</v>
      </c>
      <c r="AK2888" s="3" cm="1">
        <f t="array" ref="AK2888">100000000/Lvac($AA2888)</f>
        <v>37408.806232646311</v>
      </c>
      <c r="AL2888" s="21">
        <f t="shared" si="4431"/>
        <v>4.199504566973529E-2</v>
      </c>
      <c r="AM2888" s="10" cm="1">
        <f t="array" ref="AM2888">Lvac($AI2888)-$BA2888</f>
        <v>-2.0527854121610289E-3</v>
      </c>
      <c r="AN2888" s="10">
        <f t="shared" si="4536"/>
        <v>2.6232646312564611E-2</v>
      </c>
      <c r="AO2888" s="3">
        <f t="shared" si="4537"/>
        <v>-0.68426180405367631</v>
      </c>
      <c r="AP2888" s="3">
        <v>-0.62484666280700674</v>
      </c>
      <c r="AS2888" s="3">
        <f t="shared" si="4516"/>
        <v>-3.7673536862712353E-3</v>
      </c>
      <c r="AT2888" s="3" cm="1">
        <f t="array" ref="AT2888">AS2888-(100000000/LvacE($A2888)-$E2888)</f>
        <v>-2.4767563445493579E-5</v>
      </c>
      <c r="AU2888" t="s">
        <v>4744</v>
      </c>
      <c r="AV2888" t="s">
        <v>4875</v>
      </c>
      <c r="AW2888" s="3">
        <v>24309.200000000001</v>
      </c>
      <c r="AX2888" s="3">
        <v>61717.98</v>
      </c>
      <c r="AY2888" s="3"/>
      <c r="AZ2888" s="10" cm="1">
        <f t="array" ref="AZ2888">Lair(100000000/($AX2888-$AW2888))</f>
        <v>2672.3748740901906</v>
      </c>
      <c r="BA2888" s="10">
        <f t="shared" si="4538"/>
        <v>2673.1692399484828</v>
      </c>
      <c r="BB2888" s="12">
        <v>2340000</v>
      </c>
      <c r="BC2888" s="3">
        <v>3.5999999999999997E-2</v>
      </c>
      <c r="BD2888" s="12" cm="1">
        <f t="array" ref="BD2888">SfromgA($BB2888,$BA2888,"")</f>
        <v>2.2061172097306209E-2</v>
      </c>
      <c r="BE2888" s="29">
        <f t="shared" si="4539"/>
        <v>778.45856458983053</v>
      </c>
      <c r="BG2888" s="3"/>
      <c r="BH2888" s="3"/>
      <c r="BI2888" s="12">
        <f t="shared" si="4540"/>
        <v>2340000</v>
      </c>
      <c r="BJ2888" s="29">
        <f t="shared" si="4541"/>
        <v>778.45856458983053</v>
      </c>
      <c r="BK2888" s="3">
        <f t="shared" si="4542"/>
        <v>-4.6901299816828042</v>
      </c>
      <c r="BL2888" s="13">
        <f>EXP(BK$4341*$AX2888+BK$4342)*$BI2888/(100000000/($AX2888-$AW2888))</f>
        <v>0.90417528201440323</v>
      </c>
      <c r="BM2888" s="3">
        <f t="shared" si="4543"/>
        <v>-1.7101699537858355</v>
      </c>
      <c r="BN2888" s="13" cm="1">
        <f t="array" ref="BN2888">$C2888*EXP(poly_from_str(100000000/$E2888,BN$4343))</f>
        <v>8.0406624727767877</v>
      </c>
      <c r="BO2888" s="3">
        <f t="shared" si="4544"/>
        <v>1.6094379124341003</v>
      </c>
      <c r="BP2888" s="13">
        <f t="shared" si="4545"/>
        <v>-2.1852435182596954</v>
      </c>
      <c r="BQ2888" s="13"/>
      <c r="BS2888" s="13"/>
      <c r="BT2888" s="13"/>
      <c r="BU2888" s="13"/>
      <c r="BV2888" s="13"/>
      <c r="BW2888" s="13"/>
      <c r="BX2888" s="13"/>
      <c r="BY2888">
        <v>8062</v>
      </c>
      <c r="BZ2888" s="13"/>
    </row>
    <row r="2889" spans="1:78" hidden="1" x14ac:dyDescent="0.25">
      <c r="A2889" t="s">
        <v>3470</v>
      </c>
      <c r="B2889" s="2" t="str">
        <f t="shared" si="4508"/>
        <v/>
      </c>
      <c r="C2889">
        <v>2</v>
      </c>
      <c r="E2889">
        <v>37413.33</v>
      </c>
      <c r="F2889">
        <v>29267</v>
      </c>
      <c r="G2889" t="s">
        <v>5</v>
      </c>
      <c r="H2889" s="5" t="s">
        <v>18</v>
      </c>
      <c r="I2889">
        <v>66681</v>
      </c>
      <c r="J2889" t="s">
        <v>3</v>
      </c>
      <c r="K2889" s="5" t="s">
        <v>18</v>
      </c>
      <c r="L2889">
        <v>29267.86</v>
      </c>
      <c r="M2889" t="str">
        <f t="shared" si="4531"/>
        <v>e</v>
      </c>
      <c r="N2889" t="str">
        <f t="shared" si="4532"/>
        <v>5/2</v>
      </c>
      <c r="O2889">
        <v>66681.14</v>
      </c>
      <c r="P2889" t="str">
        <f t="shared" si="4533"/>
        <v>o</v>
      </c>
      <c r="Q2889" t="str">
        <f t="shared" si="4534"/>
        <v>5/2</v>
      </c>
      <c r="R2889">
        <v>28</v>
      </c>
      <c r="AA2889" s="10">
        <f t="shared" si="4510"/>
        <v>2672.05</v>
      </c>
      <c r="AB2889" s="3" cm="1">
        <f t="array" ref="AB2889">100000000/Lvac(AA2889)</f>
        <v>37413.327986656412</v>
      </c>
      <c r="AC2889" s="28">
        <f t="shared" si="4511"/>
        <v>3.7424449392788308E-7</v>
      </c>
      <c r="AD2889" s="28">
        <f t="shared" si="4512"/>
        <v>2.6728442878876033E-7</v>
      </c>
      <c r="AE2889" s="21">
        <f t="shared" si="4513"/>
        <v>37413.329319927783</v>
      </c>
      <c r="AF2889" s="10" cm="1">
        <f t="array" ref="AF2889">Lair(100000000/AE2889)</f>
        <v>2672.049904772663</v>
      </c>
      <c r="AG2889" s="10">
        <f t="shared" si="4514"/>
        <v>1.2000865999262067E-2</v>
      </c>
      <c r="AH2889" s="10" t="b">
        <f t="shared" si="4509"/>
        <v>1</v>
      </c>
      <c r="AI2889" s="10">
        <f t="shared" si="4535"/>
        <v>2672.049904772663</v>
      </c>
      <c r="AJ2889">
        <v>3.0000000000000001E-3</v>
      </c>
      <c r="AK2889" s="3" cm="1">
        <f t="array" ref="AK2889">100000000/Lvac($AA2889)</f>
        <v>37413.327986656412</v>
      </c>
      <c r="AL2889" s="21">
        <f t="shared" si="4431"/>
        <v>4.2005197492566503E-2</v>
      </c>
      <c r="AM2889" s="10" cm="1">
        <f t="array" ref="AM2889">Lvac($AI2889)-$BA2889</f>
        <v>-3.5234676715845126E-3</v>
      </c>
      <c r="AN2889" s="10">
        <f t="shared" si="4536"/>
        <v>4.7986656412831508E-2</v>
      </c>
      <c r="AO2889" s="3">
        <f t="shared" si="4537"/>
        <v>-1.1744892238615041</v>
      </c>
      <c r="AP2889" s="3">
        <v>-1.1427391600591363</v>
      </c>
      <c r="AS2889" s="3">
        <f t="shared" si="4516"/>
        <v>-2.0133435900788754E-3</v>
      </c>
      <c r="AT2889" s="3" cm="1">
        <f t="array" ref="AT2889">AS2889-(100000000/LvacE($A2889)-$E2889)</f>
        <v>-2.4713495804462582E-5</v>
      </c>
      <c r="AU2889" t="s">
        <v>4695</v>
      </c>
      <c r="AV2889" t="s">
        <v>4846</v>
      </c>
      <c r="AW2889" s="3">
        <v>29267.86</v>
      </c>
      <c r="AX2889" s="3">
        <v>66681.14</v>
      </c>
      <c r="AY2889" s="3"/>
      <c r="AZ2889" s="10" cm="1">
        <f t="array" ref="AZ2889">Lair(100000000/($AX2889-$AW2889))</f>
        <v>2672.0534273949165</v>
      </c>
      <c r="BA2889" s="10">
        <f t="shared" si="4538"/>
        <v>2672.8477161050837</v>
      </c>
      <c r="BB2889" s="12">
        <v>8010000</v>
      </c>
      <c r="BC2889" s="3">
        <v>4.1000000000000002E-2</v>
      </c>
      <c r="BD2889" s="12" cm="1">
        <f t="array" ref="BD2889">SfromgA($BB2889,$BA2889,"")</f>
        <v>7.5489843212982188E-2</v>
      </c>
      <c r="BE2889" s="29">
        <f t="shared" si="4539"/>
        <v>665.95628266583878</v>
      </c>
      <c r="BG2889" s="3"/>
      <c r="BH2889" s="3"/>
      <c r="BI2889" s="12">
        <f t="shared" si="4540"/>
        <v>8010000</v>
      </c>
      <c r="BJ2889" s="29">
        <f t="shared" si="4541"/>
        <v>665.95628266583878</v>
      </c>
      <c r="BK2889" s="3">
        <f t="shared" si="4542"/>
        <v>-6.8340837422659115</v>
      </c>
      <c r="BL2889" s="13">
        <f>EXP(BK$4341*$AX2889+BK$4342)*$BI2889/(100000000/($AX2889-$AW2889))</f>
        <v>2.1229919995752109</v>
      </c>
      <c r="BM2889" s="3">
        <f t="shared" si="4543"/>
        <v>5.9679233701511111E-2</v>
      </c>
      <c r="BN2889" s="13" cm="1">
        <f t="array" ref="BN2889">$C2889*EXP(poly_from_str(100000000/$E2889,BN$4343))</f>
        <v>3.2259188791003917</v>
      </c>
      <c r="BO2889" s="3">
        <f t="shared" si="4544"/>
        <v>0.69314718055994529</v>
      </c>
      <c r="BP2889" s="13">
        <f t="shared" si="4545"/>
        <v>-0.41839141915527522</v>
      </c>
      <c r="BQ2889" s="13"/>
      <c r="BS2889" s="13"/>
      <c r="BT2889" s="13"/>
      <c r="BU2889" s="13"/>
      <c r="BV2889" s="13"/>
      <c r="BW2889" s="13"/>
      <c r="BX2889" s="13"/>
      <c r="BY2889">
        <v>3235</v>
      </c>
      <c r="BZ2889" s="13"/>
    </row>
    <row r="2890" spans="1:78" hidden="1" x14ac:dyDescent="0.25">
      <c r="A2890" t="s">
        <v>3471</v>
      </c>
      <c r="B2890" s="2" t="str">
        <f t="shared" si="4508"/>
        <v/>
      </c>
      <c r="C2890">
        <v>5</v>
      </c>
      <c r="E2890">
        <v>37418.49</v>
      </c>
      <c r="F2890">
        <v>22747</v>
      </c>
      <c r="G2890" t="s">
        <v>5</v>
      </c>
      <c r="H2890" s="5" t="s">
        <v>4</v>
      </c>
      <c r="I2890">
        <v>60166</v>
      </c>
      <c r="J2890" t="s">
        <v>3</v>
      </c>
      <c r="K2890" s="5" t="s">
        <v>4</v>
      </c>
      <c r="L2890">
        <v>22747.69</v>
      </c>
      <c r="M2890" t="str">
        <f t="shared" si="4531"/>
        <v>e</v>
      </c>
      <c r="N2890" t="str">
        <f t="shared" si="4532"/>
        <v>9/2</v>
      </c>
      <c r="O2890">
        <v>60166.2</v>
      </c>
      <c r="P2890" t="str">
        <f t="shared" si="4533"/>
        <v>o</v>
      </c>
      <c r="Q2890" t="str">
        <f t="shared" si="4534"/>
        <v>9/2</v>
      </c>
      <c r="R2890">
        <v>28</v>
      </c>
      <c r="AA2890" s="10">
        <f t="shared" si="4510"/>
        <v>2671.681</v>
      </c>
      <c r="AB2890" s="3" cm="1">
        <f t="array" ref="AB2890">100000000/Lvac(AA2890)</f>
        <v>37418.495043480187</v>
      </c>
      <c r="AC2890" s="28">
        <f t="shared" si="4511"/>
        <v>3.742961828152388E-7</v>
      </c>
      <c r="AD2890" s="28">
        <f t="shared" si="4512"/>
        <v>2.6724751993312475E-7</v>
      </c>
      <c r="AE2890" s="21">
        <f t="shared" si="4513"/>
        <v>37418.491702976164</v>
      </c>
      <c r="AF2890" s="10" cm="1">
        <f t="array" ref="AF2890">Lair(100000000/AE2890)</f>
        <v>2671.6812385257081</v>
      </c>
      <c r="AG2890" s="10">
        <f t="shared" si="4514"/>
        <v>1.2002799930732784E-2</v>
      </c>
      <c r="AH2890" s="10" t="b">
        <f t="shared" si="4509"/>
        <v>1</v>
      </c>
      <c r="AI2890" s="10">
        <f t="shared" si="4535"/>
        <v>2671.6812385257081</v>
      </c>
      <c r="AJ2890">
        <v>3.0000000000000001E-3</v>
      </c>
      <c r="AK2890" s="3" cm="1">
        <f t="array" ref="AK2890">100000000/Lvac($AA2890)</f>
        <v>37418.495043480187</v>
      </c>
      <c r="AL2890" s="21">
        <f t="shared" si="4431"/>
        <v>4.2016795833168176E-2</v>
      </c>
      <c r="AM2890" s="10" cm="1">
        <f t="array" ref="AM2890">Lvac($AI2890)-$BA2890</f>
        <v>1.3067956679151393E-3</v>
      </c>
      <c r="AN2890" s="10">
        <f t="shared" si="4536"/>
        <v>-1.4956519808038138E-2</v>
      </c>
      <c r="AO2890" s="3">
        <f t="shared" si="4537"/>
        <v>0.4355985559717131</v>
      </c>
      <c r="AP2890" s="3">
        <v>0.35607090588503826</v>
      </c>
      <c r="AS2890" s="3">
        <f t="shared" si="4516"/>
        <v>5.0434801887604408E-3</v>
      </c>
      <c r="AT2890" s="3" cm="1">
        <f t="array" ref="AT2890">AS2890-(100000000/LvacE($A2890)-$E2890)</f>
        <v>-2.4651635612826794E-5</v>
      </c>
      <c r="AU2890" t="s">
        <v>4792</v>
      </c>
      <c r="AV2890" t="s">
        <v>4721</v>
      </c>
      <c r="AW2890" s="3">
        <v>22747.69</v>
      </c>
      <c r="AX2890" s="3">
        <v>60166.2</v>
      </c>
      <c r="AY2890" s="3"/>
      <c r="AZ2890" s="10" cm="1">
        <f t="array" ref="AZ2890">Lair(100000000/($AX2890-$AW2890))</f>
        <v>2671.6799320435739</v>
      </c>
      <c r="BA2890" s="10">
        <f t="shared" si="4538"/>
        <v>2672.4741311185298</v>
      </c>
      <c r="BB2890" s="12">
        <v>8070000</v>
      </c>
      <c r="BC2890" s="3">
        <v>3.4000000000000002E-2</v>
      </c>
      <c r="BD2890" s="12" cm="1">
        <f t="array" ref="BD2890">SfromgA($BB2890,$BA2890,"")</f>
        <v>7.6023423817813365E-2</v>
      </c>
      <c r="BE2890" s="29">
        <f t="shared" si="4539"/>
        <v>665.26781229752714</v>
      </c>
      <c r="BG2890" s="3"/>
      <c r="BH2890" s="3"/>
      <c r="BI2890" s="12">
        <f t="shared" si="4540"/>
        <v>8070000</v>
      </c>
      <c r="BJ2890" s="29">
        <f t="shared" si="4541"/>
        <v>665.26781229752714</v>
      </c>
      <c r="BK2890" s="3">
        <f t="shared" si="4542"/>
        <v>-5.9219845925978989</v>
      </c>
      <c r="BL2890" s="13">
        <f>EXP(BK$4341*$AX2890+BK$4342)*$BI2890/(100000000/($AX2890-$AW2890))</f>
        <v>3.509364828607545</v>
      </c>
      <c r="BM2890" s="3">
        <f t="shared" si="4543"/>
        <v>-0.35400285184232561</v>
      </c>
      <c r="BN2890" s="13" cm="1">
        <f t="array" ref="BN2890">$C2890*EXP(poly_from_str(100000000/$E2890,BN$4343))</f>
        <v>8.0923525368460751</v>
      </c>
      <c r="BO2890" s="3">
        <f t="shared" si="4544"/>
        <v>1.6094379124341003</v>
      </c>
      <c r="BP2890" s="13">
        <f t="shared" si="4545"/>
        <v>-0.83548442386040889</v>
      </c>
      <c r="BQ2890" s="13"/>
      <c r="BS2890" s="13"/>
      <c r="BT2890" s="13"/>
      <c r="BU2890" s="13"/>
      <c r="BV2890" s="13"/>
      <c r="BW2890" s="13"/>
      <c r="BX2890" s="13"/>
      <c r="BY2890">
        <v>8116</v>
      </c>
      <c r="BZ2890" s="13"/>
    </row>
    <row r="2891" spans="1:78" hidden="1" x14ac:dyDescent="0.25">
      <c r="A2891" t="s">
        <v>3472</v>
      </c>
      <c r="B2891" s="2" t="str">
        <f t="shared" si="4508"/>
        <v/>
      </c>
      <c r="C2891">
        <v>1</v>
      </c>
      <c r="E2891">
        <v>37422.559999999998</v>
      </c>
      <c r="R2891">
        <v>28</v>
      </c>
      <c r="S2891" t="s">
        <v>22</v>
      </c>
      <c r="AA2891" s="10">
        <f t="shared" si="4510"/>
        <v>2671.3910000000001</v>
      </c>
      <c r="AB2891" s="3" cm="1">
        <f t="array" ref="AB2891">100000000/Lvac(AA2891)</f>
        <v>37422.556875698036</v>
      </c>
      <c r="AC2891" s="28">
        <f t="shared" si="4511"/>
        <v>3.7433681553917039E-7</v>
      </c>
      <c r="AD2891" s="28">
        <f t="shared" si="4512"/>
        <v>2.6721851297376033E-7</v>
      </c>
      <c r="AE2891" s="21">
        <f t="shared" si="4513"/>
        <v>37422.558945354882</v>
      </c>
      <c r="AF2891" s="10" cm="1">
        <f t="array" ref="AF2891">Lair(100000000/AE2891)</f>
        <v>2671.3908522500988</v>
      </c>
      <c r="AG2891" s="10">
        <f t="shared" si="4514"/>
        <v>1.2004320385091145E-2</v>
      </c>
      <c r="AH2891" s="10" t="b">
        <f t="shared" si="4509"/>
        <v>1</v>
      </c>
      <c r="AI2891" s="10">
        <f t="shared" si="4515"/>
        <v>2671.3910000000001</v>
      </c>
      <c r="AJ2891">
        <v>3.0000000000000001E-3</v>
      </c>
      <c r="AK2891" s="3" cm="1">
        <f t="array" ref="AK2891">100000000/Lvac($AA2891)</f>
        <v>37422.556875698036</v>
      </c>
      <c r="AL2891" s="21">
        <f t="shared" si="4431"/>
        <v>4.2025922310546866E-2</v>
      </c>
      <c r="AM2891" s="21"/>
      <c r="AN2891" s="21"/>
      <c r="AO2891" s="21"/>
      <c r="AP2891" s="21"/>
      <c r="AS2891" s="3">
        <f t="shared" si="4516"/>
        <v>-3.1243019620887935E-3</v>
      </c>
      <c r="AT2891" s="3" cm="1">
        <f t="array" ref="AT2891">AS2891-(100000000/LvacE($A2891)-$E2891)</f>
        <v>-2.4602966732345521E-5</v>
      </c>
      <c r="BB2891"/>
      <c r="BC2891"/>
      <c r="BD2891"/>
      <c r="BE2891"/>
      <c r="BF2891"/>
      <c r="BG2891"/>
      <c r="BH2891"/>
      <c r="BI2891"/>
      <c r="BJ2891"/>
      <c r="BN2891" s="13" cm="1">
        <f t="array" ref="BN2891">$C2891*EXP(poly_from_str(100000000/$E2891,BN$4343))</f>
        <v>1.6228178641135727</v>
      </c>
      <c r="BO2891" s="13"/>
      <c r="BY2891">
        <v>1628</v>
      </c>
    </row>
    <row r="2892" spans="1:78" hidden="1" x14ac:dyDescent="0.25">
      <c r="A2892" t="s">
        <v>3473</v>
      </c>
      <c r="B2892" s="2" t="str">
        <f t="shared" si="4508"/>
        <v/>
      </c>
      <c r="C2892">
        <v>4</v>
      </c>
      <c r="E2892">
        <v>37428.89</v>
      </c>
      <c r="R2892">
        <v>28</v>
      </c>
      <c r="S2892" t="s">
        <v>22</v>
      </c>
      <c r="AA2892" s="10">
        <f t="shared" si="4510"/>
        <v>2670.9389999999999</v>
      </c>
      <c r="AB2892" s="3" cm="1">
        <f t="array" ref="AB2892">100000000/Lvac(AA2892)</f>
        <v>37428.889489986919</v>
      </c>
      <c r="AC2892" s="28">
        <f t="shared" si="4511"/>
        <v>3.7440016413703196E-7</v>
      </c>
      <c r="AD2892" s="28">
        <f t="shared" si="4512"/>
        <v>2.6717330212736415E-7</v>
      </c>
      <c r="AE2892" s="21">
        <f t="shared" si="4513"/>
        <v>37428.889827916231</v>
      </c>
      <c r="AF2892" s="10" cm="1">
        <f t="array" ref="AF2892">Lair(100000000/AE2892)</f>
        <v>2670.9389758838611</v>
      </c>
      <c r="AG2892" s="10">
        <f t="shared" si="4514"/>
        <v>1.2006691184258966E-2</v>
      </c>
      <c r="AH2892" s="10" t="b">
        <f t="shared" si="4509"/>
        <v>1</v>
      </c>
      <c r="AI2892" s="10">
        <f t="shared" si="4515"/>
        <v>2670.9389999999999</v>
      </c>
      <c r="AJ2892">
        <v>3.0000000000000001E-3</v>
      </c>
      <c r="AK2892" s="3" cm="1">
        <f t="array" ref="AK2892">100000000/Lvac($AA2892)</f>
        <v>37428.889489986919</v>
      </c>
      <c r="AL2892" s="21">
        <f t="shared" si="4431"/>
        <v>4.2040147105553802E-2</v>
      </c>
      <c r="AM2892" s="21"/>
      <c r="AN2892" s="21"/>
      <c r="AO2892" s="21"/>
      <c r="AP2892" s="21"/>
      <c r="AS2892" s="3">
        <f t="shared" si="4516"/>
        <v>-5.1001308020204306E-4</v>
      </c>
      <c r="AT2892" s="3" cm="1">
        <f t="array" ref="AT2892">AS2892-(100000000/LvacE($A2892)-$E2892)</f>
        <v>-2.4526998458895832E-5</v>
      </c>
      <c r="BB2892"/>
      <c r="BC2892"/>
      <c r="BD2892"/>
      <c r="BE2892"/>
      <c r="BF2892"/>
      <c r="BG2892"/>
      <c r="BH2892"/>
      <c r="BI2892"/>
      <c r="BJ2892"/>
      <c r="BN2892" s="13" cm="1">
        <f t="array" ref="BN2892">$C2892*EXP(poly_from_str(100000000/$E2892,BN$4343))</f>
        <v>6.5183196854523366</v>
      </c>
      <c r="BO2892" s="13"/>
      <c r="BY2892">
        <v>6538</v>
      </c>
    </row>
    <row r="2893" spans="1:78" hidden="1" x14ac:dyDescent="0.25">
      <c r="A2893" t="s">
        <v>3474</v>
      </c>
      <c r="B2893" s="2">
        <f t="shared" si="4508"/>
        <v>1</v>
      </c>
      <c r="C2893">
        <v>6</v>
      </c>
      <c r="D2893" t="s">
        <v>736</v>
      </c>
      <c r="E2893">
        <v>37452.85</v>
      </c>
      <c r="F2893">
        <v>24788</v>
      </c>
      <c r="G2893" t="s">
        <v>5</v>
      </c>
      <c r="H2893" s="5" t="s">
        <v>4</v>
      </c>
      <c r="I2893">
        <v>62240</v>
      </c>
      <c r="J2893" t="s">
        <v>3</v>
      </c>
      <c r="K2893" s="5" t="s">
        <v>16</v>
      </c>
      <c r="L2893">
        <v>24788.02</v>
      </c>
      <c r="M2893" t="str">
        <f t="shared" ref="M2893:M2894" si="4546">$G2893&amp;""</f>
        <v>e</v>
      </c>
      <c r="N2893" t="str">
        <f t="shared" ref="N2893:N2894" si="4547">$H2893&amp;""</f>
        <v>9/2</v>
      </c>
      <c r="O2893">
        <v>62240.83</v>
      </c>
      <c r="P2893" t="str">
        <f t="shared" ref="P2893:P2894" si="4548">$J2893&amp;""</f>
        <v>o</v>
      </c>
      <c r="Q2893" t="str">
        <f t="shared" ref="Q2893:Q2894" si="4549">$K2893&amp;""</f>
        <v>11/2</v>
      </c>
      <c r="R2893">
        <v>28</v>
      </c>
      <c r="AA2893" s="10">
        <f t="shared" si="4510"/>
        <v>2669.23</v>
      </c>
      <c r="AB2893" s="3" cm="1">
        <f t="array" ref="AB2893">100000000/Lvac(AA2893)</f>
        <v>37452.852318967736</v>
      </c>
      <c r="AC2893" s="28">
        <f t="shared" si="4511"/>
        <v>3.7463987741783209E-7</v>
      </c>
      <c r="AD2893" s="28">
        <f t="shared" si="4512"/>
        <v>2.6700236112419052E-7</v>
      </c>
      <c r="AE2893" s="21">
        <f t="shared" si="4513"/>
        <v>37452.850781117348</v>
      </c>
      <c r="AF2893" s="10" cm="1">
        <f t="array" ref="AF2893">Lair(100000000/AE2893)</f>
        <v>2669.2301096074657</v>
      </c>
      <c r="AG2893" s="10">
        <f t="shared" si="4514"/>
        <v>1.201566600086312E-2</v>
      </c>
      <c r="AH2893" s="10" t="b">
        <f t="shared" si="4509"/>
        <v>1</v>
      </c>
      <c r="AI2893" s="10">
        <f t="shared" ref="AI2893:AI2894" si="4550">$AF2893</f>
        <v>2669.2301096074657</v>
      </c>
      <c r="AJ2893">
        <v>7.0000000000000001E-3</v>
      </c>
      <c r="AK2893" s="3" cm="1">
        <f t="array" ref="AK2893">100000000/Lvac($AA2893)</f>
        <v>37452.852318967736</v>
      </c>
      <c r="AL2893" s="21">
        <f t="shared" si="4431"/>
        <v>9.8219319978871594E-2</v>
      </c>
      <c r="AM2893" s="10" cm="1">
        <f t="array" ref="AM2893">Lvac($AI2893)-$BA2893</f>
        <v>-2.9072998977426323E-3</v>
      </c>
      <c r="AN2893" s="10">
        <f t="shared" ref="AN2893:AN2894" si="4551">$AK2893-($AX2893-$AW2893)</f>
        <v>4.2318967738538049E-2</v>
      </c>
      <c r="AO2893" s="3">
        <f t="shared" ref="AO2893:AO2894" si="4552">AM2893/AJ2893</f>
        <v>-0.41532855682037606</v>
      </c>
      <c r="AP2893" s="3">
        <v>-0.43099052254547132</v>
      </c>
      <c r="AS2893" s="3">
        <f t="shared" si="4516"/>
        <v>2.3189677376649342E-3</v>
      </c>
      <c r="AT2893" s="3" cm="1">
        <f t="array" ref="AT2893">AS2893-(100000000/LvacE($A2893)-$E2893)</f>
        <v>-2.4238528567366302E-5</v>
      </c>
      <c r="AU2893" t="s">
        <v>4700</v>
      </c>
      <c r="AV2893" t="s">
        <v>4887</v>
      </c>
      <c r="AW2893" s="3">
        <v>24788.02</v>
      </c>
      <c r="AX2893" s="3">
        <v>62240.83</v>
      </c>
      <c r="AY2893" s="3"/>
      <c r="AZ2893" s="10" cm="1">
        <f t="array" ref="AZ2893">Lair(100000000/($AX2893-$AW2893))</f>
        <v>2669.233016210088</v>
      </c>
      <c r="BA2893" s="10">
        <f t="shared" ref="BA2893:BA2894" si="4553">100000000/($AX2893-$AW2893)</f>
        <v>2670.026628175563</v>
      </c>
      <c r="BB2893" s="12">
        <v>39600000</v>
      </c>
      <c r="BC2893" s="3">
        <v>0.253</v>
      </c>
      <c r="BD2893" s="12" cm="1">
        <f t="array" ref="BD2893">SfromgA($BB2893,$BA2893,"")</f>
        <v>0.37202773972699515</v>
      </c>
      <c r="BE2893" s="29">
        <f t="shared" ref="BE2893:BE2894" si="4554">(10^MAX(0.05, -0.312925054856973*((LN($BD2893))^(1/3)) + 0.454808404431693)-1)*100</f>
        <v>484.19715250628838</v>
      </c>
      <c r="BG2893" s="3"/>
      <c r="BH2893" s="3"/>
      <c r="BI2893" s="12">
        <f t="shared" ref="BI2893:BI2894" si="4555">IF($BB2893="",$BF2893,$BB2893)</f>
        <v>39600000</v>
      </c>
      <c r="BJ2893" s="29">
        <f t="shared" ref="BJ2893:BJ2894" si="4556">IF($BB2893="",$BH2893,$BE2893)</f>
        <v>484.19715250628838</v>
      </c>
      <c r="BK2893" s="3">
        <f>LN(BN2893*100000000/($AX2893-$AW2893)/$BI2893)</f>
        <v>-7.3088263771923092</v>
      </c>
      <c r="BL2893" s="13">
        <f>EXP(BK$4341*$AX2893+BK$4342)*$BI2893/(100000000/($AX2893-$AW2893))</f>
        <v>14.722784035770323</v>
      </c>
      <c r="BM2893" s="3">
        <f t="shared" ref="BM2893" si="4557">LN(BL2893/$C2893)</f>
        <v>0.89763675905414142</v>
      </c>
      <c r="BN2893" s="13" cm="1">
        <f t="array" ref="BN2893">$C2893*EXP(poly_from_str(100000000/$E2893,BN$4343))</f>
        <v>9.9310833876515794</v>
      </c>
      <c r="BO2893" s="3">
        <f t="shared" ref="BO2893:BO2894" si="4558">LN($C2893)</f>
        <v>1.791759469228055</v>
      </c>
      <c r="BP2893" s="13">
        <f>LN(BL2893/BN2893)</f>
        <v>0.39372665369382248</v>
      </c>
      <c r="BQ2893" s="13"/>
      <c r="BS2893" s="13"/>
      <c r="BT2893" s="13"/>
      <c r="BU2893" s="13"/>
      <c r="BV2893" s="13"/>
      <c r="BW2893" s="13"/>
      <c r="BX2893" s="13"/>
      <c r="BY2893">
        <v>9966</v>
      </c>
      <c r="BZ2893" s="13"/>
    </row>
    <row r="2894" spans="1:78" hidden="1" x14ac:dyDescent="0.25">
      <c r="A2894" t="s">
        <v>3474</v>
      </c>
      <c r="B2894" s="2">
        <f t="shared" si="4508"/>
        <v>2</v>
      </c>
      <c r="C2894">
        <v>6</v>
      </c>
      <c r="D2894" t="s">
        <v>736</v>
      </c>
      <c r="E2894">
        <v>37452.85</v>
      </c>
      <c r="F2894">
        <v>36652</v>
      </c>
      <c r="G2894" t="s">
        <v>5</v>
      </c>
      <c r="H2894" s="5" t="s">
        <v>18</v>
      </c>
      <c r="I2894">
        <v>74105</v>
      </c>
      <c r="J2894" t="s">
        <v>3</v>
      </c>
      <c r="K2894" s="5" t="s">
        <v>18</v>
      </c>
      <c r="L2894">
        <v>36652.29</v>
      </c>
      <c r="M2894" t="str">
        <f t="shared" si="4546"/>
        <v>e</v>
      </c>
      <c r="N2894" t="str">
        <f t="shared" si="4547"/>
        <v>5/2</v>
      </c>
      <c r="O2894">
        <v>74105.2</v>
      </c>
      <c r="P2894" t="str">
        <f t="shared" si="4548"/>
        <v>o</v>
      </c>
      <c r="Q2894" t="str">
        <f t="shared" si="4549"/>
        <v>5/2</v>
      </c>
      <c r="R2894">
        <v>28</v>
      </c>
      <c r="AA2894" s="10">
        <f t="shared" si="4510"/>
        <v>2669.23</v>
      </c>
      <c r="AB2894" s="3" cm="1">
        <f t="array" ref="AB2894">100000000/Lvac(AA2894)</f>
        <v>37452.852318967736</v>
      </c>
      <c r="AC2894" s="28">
        <f t="shared" si="4511"/>
        <v>3.7463987741783209E-7</v>
      </c>
      <c r="AD2894" s="28">
        <f t="shared" si="4512"/>
        <v>2.6700236112419052E-7</v>
      </c>
      <c r="AE2894" s="21">
        <f t="shared" si="4513"/>
        <v>37452.850781117348</v>
      </c>
      <c r="AF2894" s="10" cm="1">
        <f t="array" ref="AF2894">Lair(100000000/AE2894)</f>
        <v>2669.2301096074657</v>
      </c>
      <c r="AG2894" s="10">
        <f t="shared" si="4514"/>
        <v>1.201566600086312E-2</v>
      </c>
      <c r="AH2894" s="10" t="b">
        <f t="shared" si="4509"/>
        <v>1</v>
      </c>
      <c r="AI2894" s="10">
        <f t="shared" si="4550"/>
        <v>2669.2301096074657</v>
      </c>
      <c r="AJ2894">
        <v>7.0000000000000001E-3</v>
      </c>
      <c r="AK2894" s="3" cm="1">
        <f t="array" ref="AK2894">100000000/Lvac($AA2894)</f>
        <v>37452.852318967736</v>
      </c>
      <c r="AL2894" s="21">
        <f t="shared" si="4431"/>
        <v>9.8219319978871594E-2</v>
      </c>
      <c r="AM2894" s="10" cm="1">
        <f t="array" ref="AM2894">Lvac($AI2894)-$BA2894</f>
        <v>4.2217232626171608E-3</v>
      </c>
      <c r="AN2894" s="10">
        <f t="shared" si="4551"/>
        <v>-5.7681032260006759E-2</v>
      </c>
      <c r="AO2894" s="3">
        <f t="shared" si="4552"/>
        <v>0.603103323231023</v>
      </c>
      <c r="AP2894" s="3">
        <v>0.58744135750592763</v>
      </c>
      <c r="AS2894" s="3">
        <f t="shared" si="4516"/>
        <v>2.3189677376649342E-3</v>
      </c>
      <c r="AT2894" s="3" cm="1">
        <f t="array" ref="AT2894">AS2894-(100000000/LvacE($A2894)-$E2894)</f>
        <v>-2.4238528567366302E-5</v>
      </c>
      <c r="AU2894" t="s">
        <v>4766</v>
      </c>
      <c r="AV2894" t="s">
        <v>4935</v>
      </c>
      <c r="AW2894" s="3">
        <v>36652.29</v>
      </c>
      <c r="AX2894" s="3">
        <v>74105.2</v>
      </c>
      <c r="AY2894" s="3"/>
      <c r="AZ2894" s="10" cm="1">
        <f t="array" ref="AZ2894">Lair(100000000/($AX2894-$AW2894))</f>
        <v>2669.2258888967244</v>
      </c>
      <c r="BA2894" s="10">
        <f t="shared" si="4553"/>
        <v>2670.0194991524027</v>
      </c>
      <c r="BB2894" s="12">
        <v>698000</v>
      </c>
      <c r="BC2894" s="3">
        <v>5.0000000000000001E-3</v>
      </c>
      <c r="BD2894" s="12" cm="1">
        <f t="array" ref="BD2894">SfromgA($BB2894,$BA2894,"")</f>
        <v>6.5574061191958017E-3</v>
      </c>
      <c r="BE2894" s="29">
        <f t="shared" si="4554"/>
        <v>879.19650690695835</v>
      </c>
      <c r="BG2894" s="3"/>
      <c r="BH2894" s="3"/>
      <c r="BI2894" s="12">
        <f t="shared" si="4555"/>
        <v>698000</v>
      </c>
      <c r="BJ2894" s="29">
        <f t="shared" si="4556"/>
        <v>879.19650690695835</v>
      </c>
      <c r="BK2894" s="3"/>
      <c r="BL2894" s="13">
        <f>EXP(BK$4341*$AX2894+BK$4342)*$BI2894/(100000000/($AX2894-$AW2894))</f>
        <v>0.10535464414131929</v>
      </c>
      <c r="BM2894" s="3"/>
      <c r="BN2894" s="13" cm="1">
        <f t="array" ref="BN2894">$C2894*EXP(poly_from_str(100000000/$E2894,BN$4343))</f>
        <v>9.9310833876515794</v>
      </c>
      <c r="BO2894" s="3">
        <f t="shared" si="4558"/>
        <v>1.791759469228055</v>
      </c>
      <c r="BP2894" s="17"/>
      <c r="BQ2894" s="13"/>
      <c r="BS2894" s="13"/>
      <c r="BT2894" s="13"/>
      <c r="BU2894" s="13"/>
      <c r="BV2894" s="13"/>
      <c r="BW2894" s="13"/>
      <c r="BX2894" s="13"/>
      <c r="BY2894">
        <v>9966</v>
      </c>
      <c r="BZ2894" s="13"/>
    </row>
    <row r="2895" spans="1:78" hidden="1" x14ac:dyDescent="0.25">
      <c r="A2895" t="s">
        <v>3475</v>
      </c>
      <c r="B2895" s="2" t="str">
        <f t="shared" si="4508"/>
        <v/>
      </c>
      <c r="C2895">
        <v>4</v>
      </c>
      <c r="E2895">
        <v>37454.019999999997</v>
      </c>
      <c r="R2895">
        <v>28</v>
      </c>
      <c r="S2895" t="s">
        <v>22</v>
      </c>
      <c r="AA2895" s="10">
        <f t="shared" si="4510"/>
        <v>2669.1469999999999</v>
      </c>
      <c r="AB2895" s="3" cm="1">
        <f t="array" ref="AB2895">100000000/Lvac(AA2895)</f>
        <v>37454.016888875369</v>
      </c>
      <c r="AC2895" s="28">
        <f t="shared" si="4511"/>
        <v>3.7465152724821826E-7</v>
      </c>
      <c r="AD2895" s="28">
        <f t="shared" si="4512"/>
        <v>2.6699405913308623E-7</v>
      </c>
      <c r="AE2895" s="21">
        <f t="shared" si="4513"/>
        <v>37454.018952140235</v>
      </c>
      <c r="AF2895" s="10" cm="1">
        <f t="array" ref="AF2895">Lair(100000000/AE2895)</f>
        <v>2669.1468529537397</v>
      </c>
      <c r="AG2895" s="10">
        <f t="shared" si="4514"/>
        <v>1.2016102314498858E-2</v>
      </c>
      <c r="AH2895" s="10" t="b">
        <f t="shared" si="4509"/>
        <v>1</v>
      </c>
      <c r="AI2895" s="10">
        <f t="shared" si="4515"/>
        <v>2669.1469999999999</v>
      </c>
      <c r="AJ2895">
        <v>3.0000000000000001E-3</v>
      </c>
      <c r="AK2895" s="3" cm="1">
        <f t="array" ref="AK2895">100000000/Lvac($AA2895)</f>
        <v>37454.016888875369</v>
      </c>
      <c r="AL2895" s="21">
        <f t="shared" si="4431"/>
        <v>4.2096613886993157E-2</v>
      </c>
      <c r="AM2895" s="21"/>
      <c r="AN2895" s="21"/>
      <c r="AO2895" s="21"/>
      <c r="AP2895" s="21"/>
      <c r="AS2895" s="3">
        <f t="shared" si="4516"/>
        <v>-3.1111246280488558E-3</v>
      </c>
      <c r="AT2895" s="3" cm="1">
        <f t="array" ref="AT2895">AS2895-(100000000/LvacE($A2895)-$E2895)</f>
        <v>-2.42244714172557E-5</v>
      </c>
      <c r="BB2895"/>
      <c r="BC2895"/>
      <c r="BD2895"/>
      <c r="BE2895"/>
      <c r="BF2895"/>
      <c r="BG2895"/>
      <c r="BH2895"/>
      <c r="BI2895"/>
      <c r="BJ2895"/>
      <c r="BN2895" s="13" cm="1">
        <f t="array" ref="BN2895">$C2895*EXP(poly_from_str(100000000/$E2895,BN$4343))</f>
        <v>6.6257232187085302</v>
      </c>
      <c r="BO2895" s="13"/>
      <c r="BY2895" t="e">
        <v>#N/A</v>
      </c>
    </row>
    <row r="2896" spans="1:78" hidden="1" x14ac:dyDescent="0.25">
      <c r="A2896" t="s">
        <v>3476</v>
      </c>
      <c r="B2896" s="2" t="str">
        <f t="shared" si="4508"/>
        <v/>
      </c>
      <c r="C2896">
        <v>5</v>
      </c>
      <c r="E2896">
        <v>37467.379999999997</v>
      </c>
      <c r="F2896">
        <v>24250</v>
      </c>
      <c r="G2896" t="s">
        <v>5</v>
      </c>
      <c r="H2896" s="5" t="s">
        <v>19</v>
      </c>
      <c r="I2896">
        <v>61717</v>
      </c>
      <c r="J2896" t="s">
        <v>3</v>
      </c>
      <c r="K2896" s="5" t="s">
        <v>18</v>
      </c>
      <c r="L2896">
        <v>24250.62</v>
      </c>
      <c r="M2896" t="str">
        <f>$G2896&amp;""</f>
        <v>e</v>
      </c>
      <c r="N2896" t="str">
        <f>$H2896&amp;""</f>
        <v>3/2</v>
      </c>
      <c r="O2896">
        <v>61717.98</v>
      </c>
      <c r="P2896" t="str">
        <f>$J2896&amp;""</f>
        <v>o</v>
      </c>
      <c r="Q2896" t="str">
        <f>$K2896&amp;""</f>
        <v>5/2</v>
      </c>
      <c r="R2896">
        <v>28</v>
      </c>
      <c r="AA2896" s="10">
        <f t="shared" si="4510"/>
        <v>2668.1950000000002</v>
      </c>
      <c r="AB2896" s="3" cm="1">
        <f t="array" ref="AB2896">100000000/Lvac(AA2896)</f>
        <v>37467.379546255688</v>
      </c>
      <c r="AC2896" s="28">
        <f t="shared" si="4511"/>
        <v>3.7478520123154418E-7</v>
      </c>
      <c r="AD2896" s="28">
        <f t="shared" si="4512"/>
        <v>2.6689883629716912E-7</v>
      </c>
      <c r="AE2896" s="21">
        <f t="shared" si="4513"/>
        <v>37467.379847318691</v>
      </c>
      <c r="AF2896" s="10" cm="1">
        <f t="array" ref="AF2896">Lair(100000000/AE2896)</f>
        <v>2668.1949785589231</v>
      </c>
      <c r="AG2896" s="10">
        <f t="shared" si="4514"/>
        <v>1.2021109691431039E-2</v>
      </c>
      <c r="AH2896" s="10" t="b">
        <f t="shared" si="4509"/>
        <v>1</v>
      </c>
      <c r="AI2896" s="10">
        <f>$AF2896</f>
        <v>2668.1949785589231</v>
      </c>
      <c r="AJ2896">
        <v>3.0000000000000001E-3</v>
      </c>
      <c r="AK2896" s="3" cm="1">
        <f t="array" ref="AK2896">100000000/Lvac($AA2896)</f>
        <v>37467.379546255688</v>
      </c>
      <c r="AL2896" s="21">
        <f t="shared" si="4431"/>
        <v>4.2126658487107574E-2</v>
      </c>
      <c r="AM2896" s="10" cm="1">
        <f t="array" ref="AM2896">Lvac($AI2896)-$BA2896</f>
        <v>-1.4138242513581645E-3</v>
      </c>
      <c r="AN2896" s="10">
        <f>$AK2896-($AX2896-$AW2896)</f>
        <v>1.9546255687600933E-2</v>
      </c>
      <c r="AO2896" s="3">
        <f>AM2896/AJ2896</f>
        <v>-0.47127475045272149</v>
      </c>
      <c r="AP2896" s="3">
        <v>-0.46412601053210284</v>
      </c>
      <c r="AS2896" s="3">
        <f t="shared" si="4516"/>
        <v>-4.5374430919764563E-4</v>
      </c>
      <c r="AT2896" s="3" cm="1">
        <f t="array" ref="AT2896">AS2896-(100000000/LvacE($A2896)-$E2896)</f>
        <v>-2.4062901502475142E-5</v>
      </c>
      <c r="AU2896" t="s">
        <v>4705</v>
      </c>
      <c r="AV2896" t="s">
        <v>4875</v>
      </c>
      <c r="AW2896" s="3">
        <v>24250.62</v>
      </c>
      <c r="AX2896" s="3">
        <v>61717.98</v>
      </c>
      <c r="AY2896" s="3"/>
      <c r="AZ2896" s="10" cm="1">
        <f t="array" ref="AZ2896">Lair(100000000/($AX2896-$AW2896))</f>
        <v>2668.1963920441422</v>
      </c>
      <c r="BA2896" s="10">
        <f>100000000/($AX2896-$AW2896)</f>
        <v>2668.9897553497231</v>
      </c>
      <c r="BB2896" s="12">
        <v>28900000</v>
      </c>
      <c r="BC2896" s="3">
        <v>0.14199999999999999</v>
      </c>
      <c r="BD2896" s="12" cm="1">
        <f t="array" ref="BD2896">SfromgA($BB2896,$BA2896,"")</f>
        <v>0.27118890845785648</v>
      </c>
      <c r="BE2896" s="29">
        <f>(10^MAX(0.05, -0.312925054856973*((LN($BD2896))^(1/3)) + 0.454808404431693)-1)*100</f>
        <v>526.27431365712494</v>
      </c>
      <c r="BG2896" s="3"/>
      <c r="BH2896" s="3"/>
      <c r="BI2896" s="12">
        <f>IF($BB2896="",$BF2896,$BB2896)</f>
        <v>28900000</v>
      </c>
      <c r="BJ2896" s="29">
        <f>IF($BB2896="",$BH2896,$BE2896)</f>
        <v>526.27431365712494</v>
      </c>
      <c r="BK2896" s="3">
        <f>LN(BN2896*100000000/($AX2896-$AW2896)/$BI2896)</f>
        <v>-7.1672119348725385</v>
      </c>
      <c r="BL2896" s="13">
        <f>EXP(BK$4341*$AX2896+BK$4342)*$BI2896/(100000000/($AX2896-$AW2896))</f>
        <v>11.184437936400149</v>
      </c>
      <c r="BM2896" s="3">
        <f t="shared" ref="BM2896" si="4559">LN(BL2896/$C2896)</f>
        <v>0.80508542969416974</v>
      </c>
      <c r="BN2896" s="13" cm="1">
        <f t="array" ref="BN2896">$C2896*EXP(poly_from_str(100000000/$E2896,BN$4343))</f>
        <v>8.3535358740368917</v>
      </c>
      <c r="BO2896" s="3">
        <f>LN($C2896)</f>
        <v>1.6094379124341003</v>
      </c>
      <c r="BP2896" s="13">
        <f>LN(BL2896/BN2896)</f>
        <v>0.29183843493003864</v>
      </c>
      <c r="BQ2896" s="13"/>
      <c r="BS2896" s="13"/>
      <c r="BT2896" s="13"/>
      <c r="BU2896" s="13"/>
      <c r="BV2896" s="13"/>
      <c r="BW2896" s="13"/>
      <c r="BX2896" s="13"/>
      <c r="BY2896">
        <v>8385</v>
      </c>
      <c r="BZ2896" s="13"/>
    </row>
    <row r="2897" spans="1:78" hidden="1" x14ac:dyDescent="0.25">
      <c r="A2897" t="s">
        <v>3477</v>
      </c>
      <c r="B2897" s="2" t="str">
        <f t="shared" si="4508"/>
        <v/>
      </c>
      <c r="C2897">
        <v>1</v>
      </c>
      <c r="E2897">
        <v>37468.76</v>
      </c>
      <c r="R2897">
        <v>28</v>
      </c>
      <c r="S2897" t="s">
        <v>22</v>
      </c>
      <c r="AA2897" s="10">
        <f t="shared" si="4510"/>
        <v>2668.0970000000002</v>
      </c>
      <c r="AB2897" s="3" cm="1">
        <f t="array" ref="AB2897">100000000/Lvac(AA2897)</f>
        <v>37468.755655208945</v>
      </c>
      <c r="AC2897" s="28">
        <f t="shared" si="4511"/>
        <v>3.7479896720396596E-7</v>
      </c>
      <c r="AD2897" s="28">
        <f t="shared" si="4512"/>
        <v>2.6688903394660211E-7</v>
      </c>
      <c r="AE2897" s="21">
        <f t="shared" si="4513"/>
        <v>37468.758538155271</v>
      </c>
      <c r="AF2897" s="10" cm="1">
        <f t="array" ref="AF2897">Lair(100000000/AE2897)</f>
        <v>2668.0967946976939</v>
      </c>
      <c r="AG2897" s="10">
        <f t="shared" si="4514"/>
        <v>1.2021625460995035E-2</v>
      </c>
      <c r="AH2897" s="10" t="b">
        <f t="shared" si="4509"/>
        <v>1</v>
      </c>
      <c r="AI2897" s="10">
        <f t="shared" si="4515"/>
        <v>2668.0970000000002</v>
      </c>
      <c r="AJ2897">
        <v>3.0000000000000001E-3</v>
      </c>
      <c r="AK2897" s="3" cm="1">
        <f t="array" ref="AK2897">100000000/Lvac($AA2897)</f>
        <v>37468.755655208945</v>
      </c>
      <c r="AL2897" s="21">
        <f t="shared" si="4431"/>
        <v>4.2129752765970217E-2</v>
      </c>
      <c r="AM2897" s="21"/>
      <c r="AN2897" s="21"/>
      <c r="AO2897" s="21"/>
      <c r="AP2897" s="21"/>
      <c r="AS2897" s="3">
        <f t="shared" si="4516"/>
        <v>-4.3447910575196147E-3</v>
      </c>
      <c r="AT2897" s="3" cm="1">
        <f t="array" ref="AT2897">AS2897-(100000000/LvacE($A2897)-$E2897)</f>
        <v>-2.4046232283581048E-5</v>
      </c>
      <c r="BB2897"/>
      <c r="BC2897"/>
      <c r="BD2897"/>
      <c r="BE2897"/>
      <c r="BF2897"/>
      <c r="BG2897"/>
      <c r="BH2897"/>
      <c r="BI2897"/>
      <c r="BJ2897"/>
      <c r="BN2897" s="13" cm="1">
        <f t="array" ref="BN2897">$C2897*EXP(poly_from_str(100000000/$E2897,BN$4343))</f>
        <v>1.6721818125447752</v>
      </c>
      <c r="BO2897" s="13"/>
      <c r="BY2897" t="e">
        <v>#N/A</v>
      </c>
    </row>
    <row r="2898" spans="1:78" hidden="1" x14ac:dyDescent="0.25">
      <c r="A2898" t="s">
        <v>3478</v>
      </c>
      <c r="B2898" s="2" t="str">
        <f t="shared" si="4508"/>
        <v/>
      </c>
      <c r="C2898">
        <v>5</v>
      </c>
      <c r="E2898">
        <v>37472.83</v>
      </c>
      <c r="F2898">
        <v>29263</v>
      </c>
      <c r="G2898" t="s">
        <v>5</v>
      </c>
      <c r="H2898" s="5" t="s">
        <v>15</v>
      </c>
      <c r="I2898">
        <v>66735</v>
      </c>
      <c r="J2898" t="s">
        <v>3</v>
      </c>
      <c r="K2898" s="5" t="s">
        <v>15</v>
      </c>
      <c r="L2898">
        <v>29263.08</v>
      </c>
      <c r="M2898" t="str">
        <f t="shared" ref="M2898:M2902" si="4560">$G2898&amp;""</f>
        <v>e</v>
      </c>
      <c r="N2898" t="str">
        <f t="shared" ref="N2898:N2902" si="4561">$H2898&amp;""</f>
        <v>13/2</v>
      </c>
      <c r="O2898">
        <v>66735.88</v>
      </c>
      <c r="P2898" t="str">
        <f t="shared" ref="P2898:P2902" si="4562">$J2898&amp;""</f>
        <v>o</v>
      </c>
      <c r="Q2898" t="str">
        <f t="shared" ref="Q2898:Q2902" si="4563">$K2898&amp;""</f>
        <v>13/2</v>
      </c>
      <c r="R2898">
        <v>28</v>
      </c>
      <c r="AA2898" s="10">
        <f t="shared" si="4510"/>
        <v>2667.8069999999998</v>
      </c>
      <c r="AB2898" s="3" cm="1">
        <f t="array" ref="AB2898">100000000/Lvac(AA2898)</f>
        <v>37472.828406539142</v>
      </c>
      <c r="AC2898" s="28">
        <f t="shared" si="4511"/>
        <v>3.748397091693665E-7</v>
      </c>
      <c r="AD2898" s="28">
        <f t="shared" si="4512"/>
        <v>2.6686002699104944E-7</v>
      </c>
      <c r="AE2898" s="21">
        <f t="shared" si="4513"/>
        <v>37472.829464020171</v>
      </c>
      <c r="AF2898" s="10" cm="1">
        <f t="array" ref="AF2898">Lair(100000000/AE2898)</f>
        <v>2667.8069247103153</v>
      </c>
      <c r="AG2898" s="10">
        <f t="shared" si="4514"/>
        <v>1.2023152050830353E-2</v>
      </c>
      <c r="AH2898" s="10" t="b">
        <f t="shared" si="4509"/>
        <v>1</v>
      </c>
      <c r="AI2898" s="10">
        <f t="shared" ref="AI2898:AI2902" si="4564">$AF2898</f>
        <v>2667.8069247103153</v>
      </c>
      <c r="AJ2898">
        <v>3.0000000000000001E-3</v>
      </c>
      <c r="AK2898" s="3" cm="1">
        <f t="array" ref="AK2898">100000000/Lvac($AA2898)</f>
        <v>37472.828406539142</v>
      </c>
      <c r="AL2898" s="21">
        <f t="shared" si="4431"/>
        <v>4.213891349420814E-2</v>
      </c>
      <c r="AM2898" s="10" cm="1">
        <f t="array" ref="AM2898">Lvac($AI2898)-$BA2898</f>
        <v>-2.098260337334068E-3</v>
      </c>
      <c r="AN2898" s="10">
        <f t="shared" ref="AN2898:AN2902" si="4565">$AK2898-($AX2898-$AW2898)</f>
        <v>2.8406539138813969E-2</v>
      </c>
      <c r="AO2898" s="3">
        <f t="shared" ref="AO2898:AO2902" si="4566">AM2898/AJ2898</f>
        <v>-0.69942011244468938</v>
      </c>
      <c r="AP2898" s="3">
        <v>-0.6743175317751593</v>
      </c>
      <c r="AS2898" s="3">
        <f t="shared" si="4516"/>
        <v>-1.593460860021878E-3</v>
      </c>
      <c r="AT2898" s="3" cm="1">
        <f t="array" ref="AT2898">AS2898-(100000000/LvacE($A2898)-$E2898)</f>
        <v>-2.3996879463084042E-5</v>
      </c>
      <c r="AU2898" t="s">
        <v>4694</v>
      </c>
      <c r="AV2898" t="s">
        <v>4904</v>
      </c>
      <c r="AW2898" s="3">
        <v>29263.08</v>
      </c>
      <c r="AX2898" s="3">
        <v>66735.88</v>
      </c>
      <c r="AY2898" s="3"/>
      <c r="AZ2898" s="10" cm="1">
        <f t="array" ref="AZ2898">Lair(100000000/($AX2898-$AW2898))</f>
        <v>2667.8090224675238</v>
      </c>
      <c r="BA2898" s="10">
        <f t="shared" ref="BA2898:BA2902" si="4567">100000000/($AX2898-$AW2898)</f>
        <v>2668.60229286309</v>
      </c>
      <c r="BB2898" s="12">
        <v>9150000</v>
      </c>
      <c r="BC2898" s="3">
        <v>5.1999999999999998E-2</v>
      </c>
      <c r="BD2898" s="12" cm="1">
        <f t="array" ref="BD2898">SfromgA($BB2898,$BA2898,"")</f>
        <v>8.5823459843755764E-2</v>
      </c>
      <c r="BE2898" s="29">
        <f t="shared" ref="BE2898:BE2902" si="4568">(10^MAX(0.05, -0.312925054856973*((LN($BD2898))^(1/3)) + 0.454808404431693)-1)*100</f>
        <v>653.31376441013731</v>
      </c>
      <c r="BG2898" s="3"/>
      <c r="BH2898" s="3"/>
      <c r="BI2898" s="12">
        <f t="shared" ref="BI2898:BI2902" si="4569">IF($BB2898="",$BF2898,$BB2898)</f>
        <v>9150000</v>
      </c>
      <c r="BJ2898" s="29">
        <f t="shared" ref="BJ2898:BJ2902" si="4570">IF($BB2898="",$BH2898,$BE2898)</f>
        <v>653.31376441013731</v>
      </c>
      <c r="BK2898" s="3">
        <f t="shared" ref="BK2898:BK2902" si="4571">LN(BN2898*100000000/($AX2898-$AW2898)/$BI2898)</f>
        <v>-6.0137896977180132</v>
      </c>
      <c r="BL2898" s="13">
        <f>EXP(BK$4341*$AX2898+BK$4342)*$BI2898/(100000000/($AX2898-$AW2898))</f>
        <v>2.4189171798411722</v>
      </c>
      <c r="BM2898" s="3">
        <f t="shared" ref="BM2898:BM2902" si="4572">LN(BL2898/$C2898)</f>
        <v>-0.72611791874611586</v>
      </c>
      <c r="BN2898" s="13" cm="1">
        <f t="array" ref="BN2898">$C2898*EXP(poly_from_str(100000000/$E2898,BN$4343))</f>
        <v>8.382654337217371</v>
      </c>
      <c r="BO2898" s="3">
        <f t="shared" ref="BO2898:BO2902" si="4573">LN($C2898)</f>
        <v>1.6094379124341003</v>
      </c>
      <c r="BP2898" s="13">
        <f t="shared" ref="BP2898:BP2900" si="4574">LN(BL2898/BN2898)</f>
        <v>-1.2428446173370169</v>
      </c>
      <c r="BQ2898" s="13"/>
      <c r="BS2898" s="13"/>
      <c r="BT2898" s="13"/>
      <c r="BU2898" s="13"/>
      <c r="BV2898" s="13"/>
      <c r="BW2898" s="13"/>
      <c r="BX2898" s="13"/>
      <c r="BY2898">
        <v>8415</v>
      </c>
      <c r="BZ2898" s="13"/>
    </row>
    <row r="2899" spans="1:78" hidden="1" x14ac:dyDescent="0.25">
      <c r="A2899" t="s">
        <v>3479</v>
      </c>
      <c r="B2899" s="2" t="str">
        <f t="shared" si="4508"/>
        <v/>
      </c>
      <c r="C2899">
        <v>20</v>
      </c>
      <c r="D2899" t="s">
        <v>14</v>
      </c>
      <c r="E2899">
        <v>37476.94</v>
      </c>
      <c r="F2899">
        <v>27380</v>
      </c>
      <c r="G2899" t="s">
        <v>5</v>
      </c>
      <c r="H2899" s="5" t="s">
        <v>16</v>
      </c>
      <c r="I2899">
        <v>64857</v>
      </c>
      <c r="J2899" t="s">
        <v>3</v>
      </c>
      <c r="K2899" s="5" t="s">
        <v>4</v>
      </c>
      <c r="L2899">
        <v>27380.31</v>
      </c>
      <c r="M2899" t="str">
        <f t="shared" si="4560"/>
        <v>e</v>
      </c>
      <c r="N2899" t="str">
        <f t="shared" si="4561"/>
        <v>11/2</v>
      </c>
      <c r="O2899">
        <v>64857.15</v>
      </c>
      <c r="P2899" t="str">
        <f t="shared" si="4562"/>
        <v>o</v>
      </c>
      <c r="Q2899" t="str">
        <f t="shared" si="4563"/>
        <v>9/2</v>
      </c>
      <c r="R2899">
        <v>28</v>
      </c>
      <c r="AA2899" s="10">
        <f t="shared" si="4510"/>
        <v>2667.5140000000001</v>
      </c>
      <c r="AB2899" s="3" cm="1">
        <f t="array" ref="AB2899">100000000/Lvac(AA2899)</f>
        <v>37476.944189014364</v>
      </c>
      <c r="AC2899" s="28">
        <f t="shared" si="4511"/>
        <v>3.7488088159987164E-7</v>
      </c>
      <c r="AD2899" s="28">
        <f t="shared" si="4512"/>
        <v>2.668307199638573E-7</v>
      </c>
      <c r="AE2899" s="21">
        <f t="shared" si="4513"/>
        <v>37476.941408614883</v>
      </c>
      <c r="AF2899" s="10" cm="1">
        <f t="array" ref="AF2899">Lair(100000000/AE2899)</f>
        <v>2667.5141979131918</v>
      </c>
      <c r="AG2899" s="10">
        <f t="shared" si="4514"/>
        <v>1.2024694938623445E-2</v>
      </c>
      <c r="AH2899" s="10" t="b">
        <f t="shared" si="4509"/>
        <v>1</v>
      </c>
      <c r="AI2899" s="10">
        <f t="shared" si="4564"/>
        <v>2667.5141979131918</v>
      </c>
      <c r="AJ2899">
        <v>7.0000000000000001E-3</v>
      </c>
      <c r="AK2899" s="3" cm="1">
        <f t="array" ref="AK2899">100000000/Lvac($AA2899)</f>
        <v>37476.944189014364</v>
      </c>
      <c r="AL2899" s="21">
        <f t="shared" si="4431"/>
        <v>9.834572184407836E-2</v>
      </c>
      <c r="AM2899" s="10" cm="1">
        <f t="array" ref="AM2899">Lvac($AI2899)-$BA2899</f>
        <v>-7.2201753741865105E-3</v>
      </c>
      <c r="AN2899" s="10">
        <f t="shared" si="4565"/>
        <v>0.10418901436787564</v>
      </c>
      <c r="AO2899" s="3">
        <f t="shared" si="4566"/>
        <v>-1.0314536248837871</v>
      </c>
      <c r="AP2899" s="3">
        <v>-1.0597337187781315</v>
      </c>
      <c r="AS2899" s="3">
        <f t="shared" si="4516"/>
        <v>4.189014362054877E-3</v>
      </c>
      <c r="AT2899" s="3" cm="1">
        <f t="array" ref="AT2899">AS2899-(100000000/LvacE($A2899)-$E2899)</f>
        <v>-2.3946951841935515E-5</v>
      </c>
      <c r="AU2899" t="s">
        <v>4707</v>
      </c>
      <c r="AV2899" t="s">
        <v>4849</v>
      </c>
      <c r="AW2899" s="3">
        <v>27380.31</v>
      </c>
      <c r="AX2899" s="3">
        <v>64857.15</v>
      </c>
      <c r="AY2899" s="3"/>
      <c r="AZ2899" s="10" cm="1">
        <f t="array" ref="AZ2899">Lair(100000000/($AX2899-$AW2899))</f>
        <v>2667.5214163573619</v>
      </c>
      <c r="BA2899" s="10">
        <f t="shared" si="4567"/>
        <v>2668.3146177746044</v>
      </c>
      <c r="BB2899" s="12">
        <v>255000000</v>
      </c>
      <c r="BC2899" s="3">
        <v>0.23</v>
      </c>
      <c r="BD2899" s="12" cm="1">
        <f t="array" ref="BD2899">SfromgA($BB2899,$BA2899,"")</f>
        <v>2.3910279153774909</v>
      </c>
      <c r="BE2899" s="29">
        <f t="shared" si="4568"/>
        <v>43.179362897521223</v>
      </c>
      <c r="BG2899" s="3"/>
      <c r="BH2899" s="3"/>
      <c r="BI2899" s="12">
        <f t="shared" si="4569"/>
        <v>255000000</v>
      </c>
      <c r="BJ2899" s="29">
        <f t="shared" si="4570"/>
        <v>43.179362897521223</v>
      </c>
      <c r="BK2899" s="3">
        <f t="shared" si="4571"/>
        <v>-7.9524967288393764</v>
      </c>
      <c r="BL2899" s="13">
        <f>EXP(BK$4341*$AX2899+BK$4342)*$BI2899/(100000000/($AX2899-$AW2899))</f>
        <v>77.76439356301789</v>
      </c>
      <c r="BM2899" s="3">
        <f t="shared" si="4572"/>
        <v>1.3579513865840585</v>
      </c>
      <c r="BN2899" s="13" cm="1">
        <f t="array" ref="BN2899">$C2899*EXP(poly_from_str(100000000/$E2899,BN$4343))</f>
        <v>33.618450944280603</v>
      </c>
      <c r="BO2899" s="3">
        <f t="shared" si="4573"/>
        <v>2.9957322735539909</v>
      </c>
      <c r="BP2899" s="13">
        <f t="shared" si="4574"/>
        <v>0.83860860864202957</v>
      </c>
      <c r="BQ2899" s="13"/>
      <c r="BS2899" s="13"/>
      <c r="BT2899" s="13"/>
      <c r="BU2899" s="13"/>
      <c r="BV2899" s="13"/>
      <c r="BW2899" s="13"/>
      <c r="BX2899" s="13"/>
      <c r="BY2899">
        <v>33750</v>
      </c>
      <c r="BZ2899" s="13"/>
    </row>
    <row r="2900" spans="1:78" hidden="1" x14ac:dyDescent="0.25">
      <c r="A2900" t="s">
        <v>3480</v>
      </c>
      <c r="B2900" s="2" t="str">
        <f t="shared" si="4508"/>
        <v/>
      </c>
      <c r="C2900">
        <v>2</v>
      </c>
      <c r="E2900">
        <v>37495.160000000003</v>
      </c>
      <c r="F2900">
        <v>63576</v>
      </c>
      <c r="G2900" t="s">
        <v>3</v>
      </c>
      <c r="H2900" s="5" t="s">
        <v>18</v>
      </c>
      <c r="I2900">
        <v>101071</v>
      </c>
      <c r="J2900" t="s">
        <v>5</v>
      </c>
      <c r="K2900" s="5" t="s">
        <v>18</v>
      </c>
      <c r="L2900">
        <v>63576.27</v>
      </c>
      <c r="M2900" t="str">
        <f t="shared" si="4560"/>
        <v>o</v>
      </c>
      <c r="N2900" t="str">
        <f t="shared" si="4561"/>
        <v>5/2</v>
      </c>
      <c r="O2900">
        <v>101071.43</v>
      </c>
      <c r="P2900" t="str">
        <f t="shared" si="4562"/>
        <v>e</v>
      </c>
      <c r="Q2900" t="str">
        <f t="shared" si="4563"/>
        <v>5/2</v>
      </c>
      <c r="R2900">
        <v>28</v>
      </c>
      <c r="AA2900" s="10">
        <f t="shared" si="4510"/>
        <v>2666.2179999999998</v>
      </c>
      <c r="AB2900" s="3" cm="1">
        <f t="array" ref="AB2900">100000000/Lvac(AA2900)</f>
        <v>37495.160000321688</v>
      </c>
      <c r="AC2900" s="28">
        <f t="shared" si="4511"/>
        <v>3.7506310436730981E-7</v>
      </c>
      <c r="AD2900" s="28">
        <f t="shared" si="4512"/>
        <v>2.6670108888491756E-7</v>
      </c>
      <c r="AE2900" s="21">
        <f t="shared" si="4513"/>
        <v>37495.160000108037</v>
      </c>
      <c r="AF2900" s="10" cm="1">
        <f t="array" ref="AF2900">Lair(100000000/AE2900)</f>
        <v>2666.2180000151934</v>
      </c>
      <c r="AG2900" s="10">
        <f t="shared" si="4514"/>
        <v>1.2031525554234816E-2</v>
      </c>
      <c r="AH2900" s="10" t="b">
        <f t="shared" si="4509"/>
        <v>1</v>
      </c>
      <c r="AI2900" s="10">
        <f t="shared" si="4564"/>
        <v>2666.2180000151934</v>
      </c>
      <c r="AJ2900">
        <v>3.0000000000000001E-3</v>
      </c>
      <c r="AK2900" s="3" cm="1">
        <f t="array" ref="AK2900">100000000/Lvac($AA2900)</f>
        <v>37495.160000321688</v>
      </c>
      <c r="AL2900" s="21">
        <f t="shared" si="4431"/>
        <v>4.2189153325168482E-2</v>
      </c>
      <c r="AM2900" s="10" cm="1">
        <f t="array" ref="AM2900">Lvac($AI2900)-$BA2900</f>
        <v>-7.6847754826303571E-9</v>
      </c>
      <c r="AN2900" s="10">
        <f t="shared" si="4565"/>
        <v>3.2169191399589181E-7</v>
      </c>
      <c r="AO2900" s="3">
        <f t="shared" si="4566"/>
        <v>-2.5615918275434524E-6</v>
      </c>
      <c r="AP2900" s="3">
        <v>-7.6273257339683669E-6</v>
      </c>
      <c r="AS2900" s="3">
        <f t="shared" si="4516"/>
        <v>3.2168463803827763E-7</v>
      </c>
      <c r="AT2900" s="3" cm="1">
        <f t="array" ref="AT2900">AS2900-(100000000/LvacE($A2900)-$E2900)</f>
        <v>-2.3725471692159772E-5</v>
      </c>
      <c r="AU2900" t="s">
        <v>4838</v>
      </c>
      <c r="AV2900" t="s">
        <v>4884</v>
      </c>
      <c r="AW2900" s="3">
        <v>63576.27</v>
      </c>
      <c r="AX2900" s="3">
        <v>101071.43</v>
      </c>
      <c r="AY2900" s="3"/>
      <c r="AZ2900" s="10" cm="1">
        <f t="array" ref="AZ2900">Lair(100000000/($AX2900-$AW2900))</f>
        <v>2666.2180000228764</v>
      </c>
      <c r="BA2900" s="10">
        <f t="shared" si="4567"/>
        <v>2667.0108888720574</v>
      </c>
      <c r="BB2900" s="12">
        <v>150000000</v>
      </c>
      <c r="BC2900" s="3">
        <v>0.21</v>
      </c>
      <c r="BD2900" s="12" cm="1">
        <f t="array" ref="BD2900">SfromgA($BB2900,$BA2900,"")</f>
        <v>1.4044264027323938</v>
      </c>
      <c r="BE2900" s="29">
        <f t="shared" si="4568"/>
        <v>72.377602535222834</v>
      </c>
      <c r="BG2900" s="3"/>
      <c r="BH2900" s="3"/>
      <c r="BI2900" s="12">
        <f t="shared" si="4569"/>
        <v>150000000</v>
      </c>
      <c r="BJ2900" s="29">
        <f t="shared" si="4570"/>
        <v>72.377602535222834</v>
      </c>
      <c r="BK2900" s="3">
        <f t="shared" si="4571"/>
        <v>-9.713428113495878</v>
      </c>
      <c r="BL2900" s="13">
        <f>EXP(BK$4341*$AX2900+BK$4342)*$BI2900/(100000000/($AX2900-$AW2900))</f>
        <v>2.9211505157034185</v>
      </c>
      <c r="BM2900" s="3">
        <f t="shared" si="4572"/>
        <v>0.37883037034500916</v>
      </c>
      <c r="BN2900" s="13" cm="1">
        <f t="array" ref="BN2900">$C2900*EXP(poly_from_str(100000000/$E2900,BN$4343))</f>
        <v>3.400777668760449</v>
      </c>
      <c r="BO2900" s="3">
        <f t="shared" si="4573"/>
        <v>0.69314718055994529</v>
      </c>
      <c r="BP2900" s="13">
        <f t="shared" si="4574"/>
        <v>-0.15202658066934779</v>
      </c>
      <c r="BQ2900" s="13"/>
      <c r="BS2900" s="13"/>
      <c r="BT2900" s="13"/>
      <c r="BU2900" s="13"/>
      <c r="BV2900" s="13"/>
      <c r="BW2900" s="13"/>
      <c r="BX2900" s="13"/>
      <c r="BY2900">
        <v>3415</v>
      </c>
      <c r="BZ2900" s="13"/>
    </row>
    <row r="2901" spans="1:78" hidden="1" x14ac:dyDescent="0.25">
      <c r="A2901" t="s">
        <v>3481</v>
      </c>
      <c r="B2901" s="2" t="str">
        <f t="shared" si="4508"/>
        <v/>
      </c>
      <c r="C2901">
        <v>1</v>
      </c>
      <c r="E2901">
        <v>37498.11</v>
      </c>
      <c r="F2901">
        <v>26095</v>
      </c>
      <c r="G2901" t="s">
        <v>5</v>
      </c>
      <c r="H2901" s="5" t="s">
        <v>16</v>
      </c>
      <c r="I2901">
        <v>63593</v>
      </c>
      <c r="J2901" t="s">
        <v>3</v>
      </c>
      <c r="K2901" s="5" t="s">
        <v>4</v>
      </c>
      <c r="L2901">
        <v>26095.23</v>
      </c>
      <c r="M2901" t="str">
        <f t="shared" si="4560"/>
        <v>e</v>
      </c>
      <c r="N2901" t="str">
        <f t="shared" si="4561"/>
        <v>11/2</v>
      </c>
      <c r="O2901">
        <v>63593.35</v>
      </c>
      <c r="P2901" t="str">
        <f t="shared" si="4562"/>
        <v>o</v>
      </c>
      <c r="Q2901" t="str">
        <f t="shared" si="4563"/>
        <v>9/2</v>
      </c>
      <c r="R2901">
        <v>28</v>
      </c>
      <c r="AA2901" s="10">
        <f t="shared" si="4510"/>
        <v>2666.0079999999998</v>
      </c>
      <c r="AB2901" s="3" cm="1">
        <f t="array" ref="AB2901">100000000/Lvac(AA2901)</f>
        <v>37498.113303583465</v>
      </c>
      <c r="AC2901" s="28">
        <f t="shared" si="4511"/>
        <v>3.750926478840274E-7</v>
      </c>
      <c r="AD2901" s="28">
        <f t="shared" si="4512"/>
        <v>2.6668008384956159E-7</v>
      </c>
      <c r="AE2901" s="21">
        <f t="shared" si="4513"/>
        <v>37498.111109211408</v>
      </c>
      <c r="AF2901" s="10" cm="1">
        <f t="array" ref="AF2901">Lair(100000000/AE2901)</f>
        <v>2666.0081560225367</v>
      </c>
      <c r="AG2901" s="10">
        <f t="shared" si="4514"/>
        <v>1.2032633304848198E-2</v>
      </c>
      <c r="AH2901" s="10" t="b">
        <f t="shared" si="4509"/>
        <v>1</v>
      </c>
      <c r="AI2901" s="10">
        <f t="shared" si="4564"/>
        <v>2666.0081560225367</v>
      </c>
      <c r="AJ2901">
        <v>3.0000000000000001E-3</v>
      </c>
      <c r="AK2901" s="3" cm="1">
        <f t="array" ref="AK2901">100000000/Lvac($AA2901)</f>
        <v>37498.113303583465</v>
      </c>
      <c r="AL2901" s="21">
        <f t="shared" si="4431"/>
        <v>4.2195797359668483E-2</v>
      </c>
      <c r="AM2901" s="10" cm="1">
        <f t="array" ref="AM2901">Lvac($AI2901)-$BA2901</f>
        <v>6.3229740180759109E-4</v>
      </c>
      <c r="AN2901" s="10">
        <f t="shared" si="4565"/>
        <v>-6.6964165307581425E-3</v>
      </c>
      <c r="AO2901" s="3">
        <f t="shared" si="4566"/>
        <v>0.21076580060253036</v>
      </c>
      <c r="AP2901" s="3">
        <v>0.15874581822572509</v>
      </c>
      <c r="AS2901" s="3">
        <f t="shared" si="4516"/>
        <v>3.303583464003168E-3</v>
      </c>
      <c r="AT2901" s="3" cm="1">
        <f t="array" ref="AT2901">AS2901-(100000000/LvacE($A2901)-$E2901)</f>
        <v>-2.3689477529842407E-5</v>
      </c>
      <c r="AU2901" t="s">
        <v>4733</v>
      </c>
      <c r="AV2901" t="s">
        <v>4835</v>
      </c>
      <c r="AW2901" s="3">
        <v>26095.23</v>
      </c>
      <c r="AX2901" s="3">
        <v>63593.35</v>
      </c>
      <c r="AY2901" s="3"/>
      <c r="AZ2901" s="10" cm="1">
        <f t="array" ref="AZ2901">Lair(100000000/($AX2901-$AW2901))</f>
        <v>2666.0075238767076</v>
      </c>
      <c r="BA2901" s="10">
        <f t="shared" si="4567"/>
        <v>2666.8003622581614</v>
      </c>
      <c r="BB2901" s="12">
        <v>9780000</v>
      </c>
      <c r="BC2901" s="3">
        <v>3.2000000000000001E-2</v>
      </c>
      <c r="BD2901" s="12" cm="1">
        <f t="array" ref="BD2901">SfromgA($BB2901,$BA2901,"")</f>
        <v>9.1546918637882085E-2</v>
      </c>
      <c r="BE2901" s="29">
        <f t="shared" si="4568"/>
        <v>646.86672024757161</v>
      </c>
      <c r="BG2901" s="3"/>
      <c r="BH2901" s="3"/>
      <c r="BI2901" s="12">
        <f t="shared" si="4569"/>
        <v>9780000</v>
      </c>
      <c r="BJ2901" s="29">
        <f t="shared" si="4570"/>
        <v>646.86672024757161</v>
      </c>
      <c r="BK2901" s="3">
        <f t="shared" si="4571"/>
        <v>-7.6745068767264</v>
      </c>
      <c r="BL2901" s="13">
        <f>EXP(BK$4341*$AX2901+BK$4342)*$BI2901/(100000000/($AX2901-$AW2901))</f>
        <v>3.2849484982000305</v>
      </c>
      <c r="BM2901" s="3">
        <f t="shared" si="4572"/>
        <v>1.189350973944582</v>
      </c>
      <c r="BN2901" s="13" cm="1">
        <f t="array" ref="BN2901">$C2901*EXP(poly_from_str(100000000/$E2901,BN$4343))</f>
        <v>1.7035401018531073</v>
      </c>
      <c r="BO2901" s="3">
        <f t="shared" si="4573"/>
        <v>0</v>
      </c>
      <c r="BP2901" s="13">
        <f>LN(BL2901/BN2901)</f>
        <v>0.65664247524389641</v>
      </c>
      <c r="BQ2901" s="13"/>
      <c r="BS2901" s="13"/>
      <c r="BT2901" s="13"/>
      <c r="BU2901" s="13"/>
      <c r="BV2901" s="13"/>
      <c r="BW2901" s="13"/>
      <c r="BX2901" s="13"/>
      <c r="BY2901">
        <v>1711</v>
      </c>
      <c r="BZ2901" s="13"/>
    </row>
    <row r="2902" spans="1:78" hidden="1" x14ac:dyDescent="0.25">
      <c r="A2902" t="s">
        <v>3482</v>
      </c>
      <c r="B2902" s="2" t="str">
        <f t="shared" si="4508"/>
        <v/>
      </c>
      <c r="C2902">
        <v>4</v>
      </c>
      <c r="E2902">
        <v>37501.730000000003</v>
      </c>
      <c r="F2902">
        <v>25033</v>
      </c>
      <c r="G2902" t="s">
        <v>5</v>
      </c>
      <c r="H2902" s="5" t="s">
        <v>4</v>
      </c>
      <c r="I2902">
        <v>62535</v>
      </c>
      <c r="J2902" t="s">
        <v>3</v>
      </c>
      <c r="K2902" s="5" t="s">
        <v>4</v>
      </c>
      <c r="L2902">
        <v>25033.91</v>
      </c>
      <c r="M2902" t="str">
        <f t="shared" si="4560"/>
        <v>e</v>
      </c>
      <c r="N2902" t="str">
        <f t="shared" si="4561"/>
        <v>9/2</v>
      </c>
      <c r="O2902">
        <v>62535.62</v>
      </c>
      <c r="P2902" t="str">
        <f t="shared" si="4562"/>
        <v>o</v>
      </c>
      <c r="Q2902" t="str">
        <f t="shared" si="4563"/>
        <v>9/2</v>
      </c>
      <c r="R2902">
        <v>28</v>
      </c>
      <c r="AA2902" s="10">
        <f t="shared" si="4510"/>
        <v>2665.7510000000002</v>
      </c>
      <c r="AB2902" s="3" cm="1">
        <f t="array" ref="AB2902">100000000/Lvac(AA2902)</f>
        <v>37501.728217342592</v>
      </c>
      <c r="AC2902" s="28">
        <f t="shared" si="4511"/>
        <v>3.7512880985508396E-7</v>
      </c>
      <c r="AD2902" s="28">
        <f t="shared" si="4512"/>
        <v>2.6665437768746673E-7</v>
      </c>
      <c r="AE2902" s="21">
        <f t="shared" si="4513"/>
        <v>37501.729401608129</v>
      </c>
      <c r="AF2902" s="10" cm="1">
        <f t="array" ref="AF2902">Lair(100000000/AE2902)</f>
        <v>2665.7509158135113</v>
      </c>
      <c r="AG2902" s="10">
        <f t="shared" si="4514"/>
        <v>1.2033989336840273E-2</v>
      </c>
      <c r="AH2902" s="10" t="b">
        <f t="shared" si="4509"/>
        <v>1</v>
      </c>
      <c r="AI2902" s="10">
        <f t="shared" si="4564"/>
        <v>2665.7509158135113</v>
      </c>
      <c r="AJ2902">
        <v>3.0000000000000001E-3</v>
      </c>
      <c r="AK2902" s="3" cm="1">
        <f t="array" ref="AK2902">100000000/Lvac($AA2902)</f>
        <v>37501.728217342592</v>
      </c>
      <c r="AL2902" s="21">
        <f t="shared" si="4431"/>
        <v>4.2203937353874794E-2</v>
      </c>
      <c r="AM2902" s="10" cm="1">
        <f t="array" ref="AM2902">Lvac($AI2902)-$BA2902</f>
        <v>-1.379543379698589E-3</v>
      </c>
      <c r="AN2902" s="10">
        <f t="shared" si="4565"/>
        <v>1.8217342585558072E-2</v>
      </c>
      <c r="AO2902" s="3">
        <f t="shared" si="4566"/>
        <v>-0.45984779323286296</v>
      </c>
      <c r="AP2902" s="3">
        <v>-0.43177890195996343</v>
      </c>
      <c r="AS2902" s="3">
        <f t="shared" si="4516"/>
        <v>-1.7826574112405069E-3</v>
      </c>
      <c r="AT2902" s="3" cm="1">
        <f t="array" ref="AT2902">AS2902-(100000000/LvacE($A2902)-$E2902)</f>
        <v>-2.3645385226700455E-5</v>
      </c>
      <c r="AU2902" t="s">
        <v>4741</v>
      </c>
      <c r="AV2902" t="s">
        <v>4834</v>
      </c>
      <c r="AW2902" s="3">
        <v>25033.91</v>
      </c>
      <c r="AX2902" s="3">
        <v>62535.62</v>
      </c>
      <c r="AY2902" s="3"/>
      <c r="AZ2902" s="10" cm="1">
        <f t="array" ref="AZ2902">Lair(100000000/($AX2902-$AW2902))</f>
        <v>2665.7522950262032</v>
      </c>
      <c r="BA2902" s="10">
        <f t="shared" si="4567"/>
        <v>2666.5450722113733</v>
      </c>
      <c r="BB2902" s="12">
        <v>18600000</v>
      </c>
      <c r="BC2902" s="3">
        <v>7.9000000000000001E-2</v>
      </c>
      <c r="BD2902" s="12" cm="1">
        <f t="array" ref="BD2902">SfromgA($BB2902,$BA2902,"")</f>
        <v>0.17405764002651816</v>
      </c>
      <c r="BE2902" s="29">
        <f t="shared" si="4568"/>
        <v>578.87239632510796</v>
      </c>
      <c r="BG2902" s="3"/>
      <c r="BH2902" s="3"/>
      <c r="BI2902" s="12">
        <f t="shared" si="4569"/>
        <v>18600000</v>
      </c>
      <c r="BJ2902" s="29">
        <f t="shared" si="4570"/>
        <v>578.87239632510796</v>
      </c>
      <c r="BK2902" s="3">
        <f t="shared" si="4571"/>
        <v>-6.9288630994846692</v>
      </c>
      <c r="BL2902" s="13">
        <f>EXP(BK$4341*$AX2902+BK$4342)*$BI2902/(100000000/($AX2902-$AW2902))</f>
        <v>6.7709086329412012</v>
      </c>
      <c r="BM2902" s="3">
        <f t="shared" si="4572"/>
        <v>0.52634093141297045</v>
      </c>
      <c r="BN2902" s="13" cm="1">
        <f t="array" ref="BN2902">$C2902*EXP(poly_from_str(100000000/$E2902,BN$4343))</f>
        <v>6.829627314707146</v>
      </c>
      <c r="BO2902" s="3">
        <f t="shared" si="4573"/>
        <v>1.3862943611198906</v>
      </c>
      <c r="BP2902" s="13">
        <f>LN(BL2902/BN2902)</f>
        <v>-8.6348136323876543E-3</v>
      </c>
      <c r="BQ2902" s="13"/>
      <c r="BS2902" s="13"/>
      <c r="BT2902" s="13"/>
      <c r="BU2902" s="13"/>
      <c r="BV2902" s="13"/>
      <c r="BW2902" s="13"/>
      <c r="BX2902" s="13"/>
      <c r="BY2902">
        <v>6859</v>
      </c>
      <c r="BZ2902" s="13"/>
    </row>
    <row r="2903" spans="1:78" hidden="1" x14ac:dyDescent="0.25">
      <c r="A2903" t="s">
        <v>3483</v>
      </c>
      <c r="B2903" s="2" t="str">
        <f t="shared" si="4508"/>
        <v/>
      </c>
      <c r="C2903">
        <v>1</v>
      </c>
      <c r="D2903" t="s">
        <v>14</v>
      </c>
      <c r="E2903">
        <v>37509.339999999997</v>
      </c>
      <c r="R2903">
        <v>28</v>
      </c>
      <c r="S2903" t="s">
        <v>22</v>
      </c>
      <c r="AA2903" s="10">
        <f t="shared" si="4510"/>
        <v>2665.21</v>
      </c>
      <c r="AB2903" s="3" cm="1">
        <f t="array" ref="AB2903">100000000/Lvac(AA2903)</f>
        <v>37509.340099967951</v>
      </c>
      <c r="AC2903" s="28">
        <f t="shared" si="4511"/>
        <v>3.7520495570705498E-7</v>
      </c>
      <c r="AD2903" s="28">
        <f t="shared" si="4512"/>
        <v>2.6660026471669503E-7</v>
      </c>
      <c r="AE2903" s="21">
        <f t="shared" si="4513"/>
        <v>37509.340033538552</v>
      </c>
      <c r="AF2903" s="10" cm="1">
        <f t="array" ref="AF2903">Lair(100000000/AE2903)</f>
        <v>2665.2100047203844</v>
      </c>
      <c r="AG2903" s="10">
        <f t="shared" si="4514"/>
        <v>1.2036845145404668E-2</v>
      </c>
      <c r="AH2903" s="10" t="b">
        <f t="shared" si="4509"/>
        <v>1</v>
      </c>
      <c r="AI2903" s="10">
        <f t="shared" si="4515"/>
        <v>2665.21</v>
      </c>
      <c r="AJ2903">
        <v>7.0000000000000001E-3</v>
      </c>
      <c r="AK2903" s="3" cm="1">
        <f t="array" ref="AK2903">100000000/Lvac($AA2903)</f>
        <v>37509.340099967951</v>
      </c>
      <c r="AL2903" s="21">
        <f t="shared" si="4431"/>
        <v>9.8515832035665357E-2</v>
      </c>
      <c r="AM2903" s="21"/>
      <c r="AN2903" s="21"/>
      <c r="AO2903" s="21"/>
      <c r="AP2903" s="21"/>
      <c r="AS2903" s="3">
        <f t="shared" si="4516"/>
        <v>9.9967954156454653E-5</v>
      </c>
      <c r="AT2903" s="3" cm="1">
        <f t="array" ref="AT2903">AS2903-(100000000/LvacE($A2903)-$E2903)</f>
        <v>-2.3552434868179262E-5</v>
      </c>
      <c r="BB2903"/>
      <c r="BC2903"/>
      <c r="BD2903"/>
      <c r="BE2903"/>
      <c r="BF2903"/>
      <c r="BG2903"/>
      <c r="BH2903"/>
      <c r="BI2903"/>
      <c r="BJ2903"/>
      <c r="BN2903" s="13" cm="1">
        <f t="array" ref="BN2903">$C2903*EXP(poly_from_str(100000000/$E2903,BN$4343))</f>
        <v>1.7155344818866884</v>
      </c>
      <c r="BO2903" s="13"/>
      <c r="BY2903" t="e">
        <v>#N/A</v>
      </c>
    </row>
    <row r="2904" spans="1:78" hidden="1" x14ac:dyDescent="0.25">
      <c r="A2904" t="s">
        <v>3484</v>
      </c>
      <c r="B2904" s="2" t="str">
        <f t="shared" si="4508"/>
        <v/>
      </c>
      <c r="C2904">
        <v>5</v>
      </c>
      <c r="E2904">
        <v>37512.46</v>
      </c>
      <c r="F2904">
        <v>23844</v>
      </c>
      <c r="G2904" t="s">
        <v>5</v>
      </c>
      <c r="H2904" s="5" t="s">
        <v>4</v>
      </c>
      <c r="I2904">
        <v>61357</v>
      </c>
      <c r="J2904" t="s">
        <v>3</v>
      </c>
      <c r="K2904" s="5" t="s">
        <v>4</v>
      </c>
      <c r="L2904">
        <v>23844.58</v>
      </c>
      <c r="M2904" t="str">
        <f t="shared" ref="M2904:M2908" si="4575">$G2904&amp;""</f>
        <v>e</v>
      </c>
      <c r="N2904" t="str">
        <f t="shared" ref="N2904:N2908" si="4576">$H2904&amp;""</f>
        <v>9/2</v>
      </c>
      <c r="O2904">
        <v>61357.04</v>
      </c>
      <c r="P2904" t="str">
        <f t="shared" ref="P2904:P2908" si="4577">$J2904&amp;""</f>
        <v>o</v>
      </c>
      <c r="Q2904" t="str">
        <f t="shared" ref="Q2904:Q2908" si="4578">$K2904&amp;""</f>
        <v>9/2</v>
      </c>
      <c r="R2904">
        <v>28</v>
      </c>
      <c r="AA2904" s="10">
        <f t="shared" si="4510"/>
        <v>2664.9879999999998</v>
      </c>
      <c r="AB2904" s="3" cm="1">
        <f t="array" ref="AB2904">100000000/Lvac(AA2904)</f>
        <v>37512.464539340486</v>
      </c>
      <c r="AC2904" s="28">
        <f t="shared" si="4511"/>
        <v>3.7523621119494726E-7</v>
      </c>
      <c r="AD2904" s="28">
        <f t="shared" si="4512"/>
        <v>2.6657805939443645E-7</v>
      </c>
      <c r="AE2904" s="21">
        <f t="shared" si="4513"/>
        <v>37512.461522580066</v>
      </c>
      <c r="AF2904" s="10" cm="1">
        <f t="array" ref="AF2904">Lair(100000000/AE2904)</f>
        <v>2664.9882143312793</v>
      </c>
      <c r="AG2904" s="10">
        <f t="shared" si="4514"/>
        <v>1.203801753316347E-2</v>
      </c>
      <c r="AH2904" s="10" t="b">
        <f t="shared" si="4509"/>
        <v>1</v>
      </c>
      <c r="AI2904" s="10">
        <f t="shared" ref="AI2904:AI2908" si="4579">$AF2904</f>
        <v>2664.9882143312793</v>
      </c>
      <c r="AJ2904">
        <v>3.0000000000000001E-3</v>
      </c>
      <c r="AK2904" s="3" cm="1">
        <f t="array" ref="AK2904">100000000/Lvac($AA2904)</f>
        <v>37512.464539340486</v>
      </c>
      <c r="AL2904" s="21">
        <f t="shared" si="4431"/>
        <v>4.2228101802791747E-2</v>
      </c>
      <c r="AM2904" s="10" cm="1">
        <f t="array" ref="AM2904">Lvac($AI2904)-$BA2904</f>
        <v>-1.0820044099091319E-4</v>
      </c>
      <c r="AN2904" s="10">
        <f t="shared" ref="AN2904:AN2908" si="4580">$AK2904-($AX2904-$AW2904)</f>
        <v>4.5393404870992526E-3</v>
      </c>
      <c r="AO2904" s="3">
        <f t="shared" ref="AO2904:AO2908" si="4581">AM2904/AJ2904</f>
        <v>-3.6066813663637731E-2</v>
      </c>
      <c r="AP2904" s="3">
        <v>-0.10752770125084983</v>
      </c>
      <c r="AS2904" s="3">
        <f t="shared" si="4516"/>
        <v>4.5393404870992526E-3</v>
      </c>
      <c r="AT2904" s="3" cm="1">
        <f t="array" ref="AT2904">AS2904-(100000000/LvacE($A2904)-$E2904)</f>
        <v>-2.3514236090704799E-5</v>
      </c>
      <c r="AU2904" t="s">
        <v>4758</v>
      </c>
      <c r="AV2904" t="s">
        <v>4898</v>
      </c>
      <c r="AW2904" s="3">
        <v>23844.58</v>
      </c>
      <c r="AX2904" s="3">
        <v>61357.04</v>
      </c>
      <c r="AY2904" s="3"/>
      <c r="AZ2904" s="10" cm="1">
        <f t="array" ref="AZ2904">Lair(100000000/($AX2904-$AW2904))</f>
        <v>2664.988322505787</v>
      </c>
      <c r="BA2904" s="10">
        <f t="shared" ref="BA2904:BA2908" si="4582">100000000/($AX2904-$AW2904)</f>
        <v>2665.7809165274684</v>
      </c>
      <c r="BB2904" s="12">
        <v>12100000</v>
      </c>
      <c r="BC2904" s="3">
        <v>3.3000000000000002E-2</v>
      </c>
      <c r="BD2904" s="12" cm="1">
        <f t="array" ref="BD2904">SfromgA($BB2904,$BA2904,"")</f>
        <v>0.11313372693352622</v>
      </c>
      <c r="BE2904" s="29">
        <f t="shared" ref="BE2904:BE2908" si="4583">(10^MAX(0.05, -0.312925054856973*((LN($BD2904))^(1/3)) + 0.454808404431693)-1)*100</f>
        <v>625.28453242814385</v>
      </c>
      <c r="BG2904" s="3"/>
      <c r="BH2904" s="3"/>
      <c r="BI2904" s="12">
        <f t="shared" ref="BI2904:BI2908" si="4584">IF($BB2904="",$BF2904,$BB2904)</f>
        <v>12100000</v>
      </c>
      <c r="BJ2904" s="29">
        <f t="shared" ref="BJ2904:BJ2908" si="4585">IF($BB2904="",$BH2904,$BE2904)</f>
        <v>625.28453242814385</v>
      </c>
      <c r="BK2904" s="3">
        <f t="shared" ref="BK2904:BK2907" si="4586">LN(BN2904*100000000/($AX2904-$AW2904)/$BI2904)</f>
        <v>-6.2693608496786739</v>
      </c>
      <c r="BL2904" s="13">
        <f>EXP(BK$4341*$AX2904+BK$4342)*$BI2904/(100000000/($AX2904-$AW2904))</f>
        <v>4.8187495595170633</v>
      </c>
      <c r="BM2904" s="3">
        <f t="shared" ref="BM2904:BM2907" si="4587">LN(BL2904/$C2904)</f>
        <v>-3.6923445514809368E-2</v>
      </c>
      <c r="BN2904" s="13" cm="1">
        <f t="array" ref="BN2904">$C2904*EXP(poly_from_str(100000000/$E2904,BN$4343))</f>
        <v>8.5943313482289927</v>
      </c>
      <c r="BO2904" s="3">
        <f t="shared" ref="BO2904:BO2908" si="4588">LN($C2904)</f>
        <v>1.6094379124341003</v>
      </c>
      <c r="BP2904" s="13">
        <f>LN(BL2904/BN2904)</f>
        <v>-0.57858837345346392</v>
      </c>
      <c r="BQ2904" s="13"/>
      <c r="BS2904" s="13"/>
      <c r="BT2904" s="13"/>
      <c r="BU2904" s="13"/>
      <c r="BV2904" s="13"/>
      <c r="BW2904" s="13"/>
      <c r="BX2904" s="13"/>
      <c r="BY2904">
        <v>8633</v>
      </c>
      <c r="BZ2904" s="13"/>
    </row>
    <row r="2905" spans="1:78" hidden="1" x14ac:dyDescent="0.25">
      <c r="A2905" t="s">
        <v>3485</v>
      </c>
      <c r="B2905" s="2" t="str">
        <f t="shared" si="4508"/>
        <v/>
      </c>
      <c r="C2905">
        <v>9</v>
      </c>
      <c r="D2905" t="s">
        <v>14</v>
      </c>
      <c r="E2905">
        <v>37524.800000000003</v>
      </c>
      <c r="F2905">
        <v>25033</v>
      </c>
      <c r="G2905" t="s">
        <v>5</v>
      </c>
      <c r="H2905" s="5" t="s">
        <v>4</v>
      </c>
      <c r="I2905">
        <v>62558</v>
      </c>
      <c r="J2905" t="s">
        <v>3</v>
      </c>
      <c r="K2905" s="5" t="s">
        <v>16</v>
      </c>
      <c r="L2905">
        <v>25033.91</v>
      </c>
      <c r="M2905" t="str">
        <f t="shared" si="4575"/>
        <v>e</v>
      </c>
      <c r="N2905" t="str">
        <f t="shared" si="4576"/>
        <v>9/2</v>
      </c>
      <c r="O2905">
        <v>62558.67</v>
      </c>
      <c r="P2905" t="str">
        <f t="shared" si="4577"/>
        <v>o</v>
      </c>
      <c r="Q2905" t="str">
        <f t="shared" si="4578"/>
        <v>11/2</v>
      </c>
      <c r="R2905">
        <v>28</v>
      </c>
      <c r="AA2905" s="10">
        <f t="shared" si="4510"/>
        <v>2664.1120000000001</v>
      </c>
      <c r="AB2905" s="3" cm="1">
        <f t="array" ref="AB2905">100000000/Lvac(AA2905)</f>
        <v>37524.79848895179</v>
      </c>
      <c r="AC2905" s="28">
        <f t="shared" si="4511"/>
        <v>3.753595944915229E-7</v>
      </c>
      <c r="AD2905" s="28">
        <f t="shared" si="4512"/>
        <v>2.664904383948722E-7</v>
      </c>
      <c r="AE2905" s="21">
        <f t="shared" si="4513"/>
        <v>37524.799493608887</v>
      </c>
      <c r="AF2905" s="10" cm="1">
        <f t="array" ref="AF2905">Lair(100000000/AE2905)</f>
        <v>2664.1119286692128</v>
      </c>
      <c r="AG2905" s="10">
        <f t="shared" si="4514"/>
        <v>1.2042646572094529E-2</v>
      </c>
      <c r="AH2905" s="10" t="b">
        <f t="shared" si="4509"/>
        <v>1</v>
      </c>
      <c r="AI2905" s="10">
        <f t="shared" si="4579"/>
        <v>2664.1119286692128</v>
      </c>
      <c r="AJ2905">
        <v>7.0000000000000001E-3</v>
      </c>
      <c r="AK2905" s="3" cm="1">
        <f t="array" ref="AK2905">100000000/Lvac($AA2905)</f>
        <v>37524.79848895179</v>
      </c>
      <c r="AL2905" s="21">
        <f t="shared" si="4431"/>
        <v>9.8597054649229493E-2</v>
      </c>
      <c r="AM2905" s="10" cm="1">
        <f t="array" ref="AM2905">Lvac($AI2905)-$BA2905</f>
        <v>-2.8047264968336094E-3</v>
      </c>
      <c r="AN2905" s="10">
        <f t="shared" si="4580"/>
        <v>3.8488951795443427E-2</v>
      </c>
      <c r="AO2905" s="3">
        <f t="shared" si="4581"/>
        <v>-0.40067521383337279</v>
      </c>
      <c r="AP2905" s="3">
        <v>-0.39048265879111049</v>
      </c>
      <c r="AS2905" s="3">
        <f t="shared" si="4516"/>
        <v>-1.5110482127056457E-3</v>
      </c>
      <c r="AT2905" s="3" cm="1">
        <f t="array" ref="AT2905">AS2905-(100000000/LvacE($A2905)-$E2905)</f>
        <v>-2.3363179934676737E-5</v>
      </c>
      <c r="AU2905" t="s">
        <v>4741</v>
      </c>
      <c r="AV2905" t="s">
        <v>4816</v>
      </c>
      <c r="AW2905" s="3">
        <v>25033.91</v>
      </c>
      <c r="AX2905" s="3">
        <v>62558.67</v>
      </c>
      <c r="AY2905" s="3"/>
      <c r="AZ2905" s="10" cm="1">
        <f t="array" ref="AZ2905">Lair(100000000/($AX2905-$AW2905))</f>
        <v>2664.1147327235644</v>
      </c>
      <c r="BA2905" s="10">
        <f t="shared" si="4582"/>
        <v>2664.9071173273333</v>
      </c>
      <c r="BB2905" s="12">
        <v>61900000</v>
      </c>
      <c r="BC2905" s="3">
        <v>0.121</v>
      </c>
      <c r="BD2905" s="12" cm="1">
        <f t="array" ref="BD2905">SfromgA($BB2905,$BA2905,"")</f>
        <v>0.57818955132043059</v>
      </c>
      <c r="BE2905" s="29">
        <f t="shared" si="4583"/>
        <v>413.87866981402118</v>
      </c>
      <c r="BG2905" s="3"/>
      <c r="BH2905" s="3"/>
      <c r="BI2905" s="12">
        <f t="shared" si="4584"/>
        <v>61900000</v>
      </c>
      <c r="BJ2905" s="29">
        <f t="shared" si="4585"/>
        <v>413.87866981402118</v>
      </c>
      <c r="BK2905" s="3">
        <f t="shared" si="4586"/>
        <v>-7.3065812030420325</v>
      </c>
      <c r="BL2905" s="13">
        <f>EXP(BK$4341*$AX2905+BK$4342)*$BI2905/(100000000/($AX2905-$AW2905))</f>
        <v>22.507689328903279</v>
      </c>
      <c r="BM2905" s="3">
        <f t="shared" si="4587"/>
        <v>0.91663242144288193</v>
      </c>
      <c r="BN2905" s="13" cm="1">
        <f t="array" ref="BN2905">$C2905*EXP(poly_from_str(100000000/$E2905,BN$4343))</f>
        <v>15.588368877689749</v>
      </c>
      <c r="BO2905" s="3">
        <f t="shared" si="4588"/>
        <v>2.1972245773362196</v>
      </c>
      <c r="BP2905" s="13">
        <f t="shared" ref="BP2905:BP2907" si="4589">LN(BL2905/BN2905)</f>
        <v>0.36733194737364055</v>
      </c>
      <c r="BQ2905" s="13"/>
      <c r="BS2905" s="13"/>
      <c r="BT2905" s="13"/>
      <c r="BU2905" s="13"/>
      <c r="BV2905" s="13"/>
      <c r="BW2905" s="13"/>
      <c r="BX2905" s="13"/>
      <c r="BY2905">
        <v>15661</v>
      </c>
      <c r="BZ2905" s="13"/>
    </row>
    <row r="2906" spans="1:78" hidden="1" x14ac:dyDescent="0.25">
      <c r="A2906" t="s">
        <v>3486</v>
      </c>
      <c r="B2906" s="2" t="str">
        <f t="shared" si="4508"/>
        <v/>
      </c>
      <c r="C2906">
        <v>3</v>
      </c>
      <c r="E2906">
        <v>37534.620000000003</v>
      </c>
      <c r="F2906">
        <v>65295</v>
      </c>
      <c r="G2906" t="s">
        <v>3</v>
      </c>
      <c r="H2906" s="5" t="s">
        <v>8</v>
      </c>
      <c r="I2906">
        <v>102830</v>
      </c>
      <c r="J2906" t="s">
        <v>5</v>
      </c>
      <c r="K2906" s="5" t="s">
        <v>4</v>
      </c>
      <c r="L2906">
        <v>65295.9</v>
      </c>
      <c r="M2906" t="str">
        <f t="shared" si="4575"/>
        <v>o</v>
      </c>
      <c r="N2906" t="str">
        <f t="shared" si="4576"/>
        <v>7/2</v>
      </c>
      <c r="O2906">
        <v>102830.43</v>
      </c>
      <c r="P2906" t="str">
        <f t="shared" si="4577"/>
        <v>e</v>
      </c>
      <c r="Q2906" t="str">
        <f t="shared" si="4578"/>
        <v>9/2</v>
      </c>
      <c r="R2906">
        <v>28</v>
      </c>
      <c r="AA2906" s="10">
        <f t="shared" si="4510"/>
        <v>2663.415</v>
      </c>
      <c r="AB2906" s="3" cm="1">
        <f t="array" ref="AB2906">100000000/Lvac(AA2906)</f>
        <v>37534.617940483637</v>
      </c>
      <c r="AC2906" s="28">
        <f t="shared" si="4511"/>
        <v>3.7545782388399857E-7</v>
      </c>
      <c r="AD2906" s="28">
        <f t="shared" si="4512"/>
        <v>2.664207216883463E-7</v>
      </c>
      <c r="AE2906" s="21">
        <f t="shared" si="4513"/>
        <v>37534.619310283306</v>
      </c>
      <c r="AF2906" s="10" cm="1">
        <f t="array" ref="AF2906">Lair(100000000/AE2906)</f>
        <v>2663.4149027949197</v>
      </c>
      <c r="AG2906" s="10">
        <f t="shared" si="4514"/>
        <v>1.2046332986125639E-2</v>
      </c>
      <c r="AH2906" s="10" t="b">
        <f t="shared" si="4509"/>
        <v>1</v>
      </c>
      <c r="AI2906" s="10">
        <f t="shared" si="4579"/>
        <v>2663.4149027949197</v>
      </c>
      <c r="AJ2906">
        <v>3.0000000000000001E-3</v>
      </c>
      <c r="AK2906" s="3" cm="1">
        <f t="array" ref="AK2906">100000000/Lvac($AA2906)</f>
        <v>37534.617940483637</v>
      </c>
      <c r="AL2906" s="21">
        <f t="shared" si="4431"/>
        <v>4.2277999459748944E-2</v>
      </c>
      <c r="AM2906" s="10" cm="1">
        <f t="array" ref="AM2906">Lvac($AI2906)-$BA2906</f>
        <v>-6.3392586148438568E-3</v>
      </c>
      <c r="AN2906" s="10">
        <f t="shared" si="4580"/>
        <v>8.7940483645070344E-2</v>
      </c>
      <c r="AO2906" s="3">
        <f t="shared" si="4581"/>
        <v>-2.1130862049479524</v>
      </c>
      <c r="AP2906" s="3">
        <v>-2.0806767455117856</v>
      </c>
      <c r="AS2906" s="3">
        <f t="shared" si="4516"/>
        <v>-2.0595163659891114E-3</v>
      </c>
      <c r="AT2906" s="3" cm="1">
        <f t="array" ref="AT2906">AS2906-(100000000/LvacE($A2906)-$E2906)</f>
        <v>-2.3242631868924946E-5</v>
      </c>
      <c r="AU2906" t="s">
        <v>4820</v>
      </c>
      <c r="AV2906" t="s">
        <v>4861</v>
      </c>
      <c r="AW2906" s="3">
        <v>65295.9</v>
      </c>
      <c r="AX2906" s="3">
        <v>102830.43</v>
      </c>
      <c r="AY2906" s="3"/>
      <c r="AZ2906" s="10" cm="1">
        <f t="array" ref="AZ2906">Lair(100000000/($AX2906-$AW2906))</f>
        <v>2663.4212405345111</v>
      </c>
      <c r="BA2906" s="10">
        <f t="shared" si="4582"/>
        <v>2664.2134589136995</v>
      </c>
      <c r="BB2906" s="12">
        <v>600000000</v>
      </c>
      <c r="BC2906" s="3">
        <v>0.56100000000000005</v>
      </c>
      <c r="BD2906" s="12" cm="1">
        <f t="array" ref="BD2906">SfromgA($BB2906,$BA2906,"")</f>
        <v>5.600046897745564</v>
      </c>
      <c r="BE2906" s="29">
        <f t="shared" si="4583"/>
        <v>20.137116160542902</v>
      </c>
      <c r="BG2906" s="3"/>
      <c r="BH2906" s="3"/>
      <c r="BI2906" s="12">
        <f t="shared" si="4584"/>
        <v>600000000</v>
      </c>
      <c r="BJ2906" s="29">
        <f t="shared" si="4585"/>
        <v>20.137116160542902</v>
      </c>
      <c r="BK2906" s="3">
        <f t="shared" si="4586"/>
        <v>-10.670830627226568</v>
      </c>
      <c r="BL2906" s="13">
        <f>EXP(BK$4341*$AX2906+BK$4342)*$BI2906/(100000000/($AX2906-$AW2906))</f>
        <v>10.233557511376894</v>
      </c>
      <c r="BM2906" s="3">
        <f t="shared" si="4587"/>
        <v>1.2270599836661928</v>
      </c>
      <c r="BN2906" s="13" cm="1">
        <f t="array" ref="BN2906">$C2906*EXP(poly_from_str(100000000/$E2906,BN$4343))</f>
        <v>5.2275641834460096</v>
      </c>
      <c r="BO2906" s="3">
        <f t="shared" si="4588"/>
        <v>1.0986122886681098</v>
      </c>
      <c r="BP2906" s="13">
        <f t="shared" si="4589"/>
        <v>0.67172684205057309</v>
      </c>
      <c r="BQ2906" s="13"/>
      <c r="BS2906" s="13"/>
      <c r="BT2906" s="13"/>
      <c r="BU2906" s="13"/>
      <c r="BV2906" s="13"/>
      <c r="BW2906" s="13"/>
      <c r="BX2906" s="13"/>
      <c r="BY2906">
        <v>5253</v>
      </c>
      <c r="BZ2906" s="13"/>
    </row>
    <row r="2907" spans="1:78" hidden="1" x14ac:dyDescent="0.25">
      <c r="A2907" t="s">
        <v>3487</v>
      </c>
      <c r="B2907" s="2" t="str">
        <f t="shared" si="4508"/>
        <v/>
      </c>
      <c r="C2907">
        <v>2</v>
      </c>
      <c r="E2907">
        <v>37547.040000000001</v>
      </c>
      <c r="F2907">
        <v>31254</v>
      </c>
      <c r="G2907" t="s">
        <v>5</v>
      </c>
      <c r="H2907" s="5" t="s">
        <v>8</v>
      </c>
      <c r="I2907">
        <v>68801</v>
      </c>
      <c r="J2907" t="s">
        <v>3</v>
      </c>
      <c r="K2907" s="5" t="s">
        <v>8</v>
      </c>
      <c r="L2907">
        <v>31254.71</v>
      </c>
      <c r="M2907" t="str">
        <f t="shared" si="4575"/>
        <v>e</v>
      </c>
      <c r="N2907" t="str">
        <f t="shared" si="4576"/>
        <v>7/2</v>
      </c>
      <c r="O2907">
        <v>68801.67</v>
      </c>
      <c r="P2907" t="str">
        <f t="shared" si="4577"/>
        <v>o</v>
      </c>
      <c r="Q2907" t="str">
        <f t="shared" si="4578"/>
        <v>7/2</v>
      </c>
      <c r="R2907">
        <v>28</v>
      </c>
      <c r="AA2907" s="10">
        <f t="shared" si="4510"/>
        <v>2662.5340000000001</v>
      </c>
      <c r="AB2907" s="3" cm="1">
        <f t="array" ref="AB2907">100000000/Lvac(AA2907)</f>
        <v>37547.036969734072</v>
      </c>
      <c r="AC2907" s="28">
        <f t="shared" si="4511"/>
        <v>3.7558205829484241E-7</v>
      </c>
      <c r="AD2907" s="28">
        <f t="shared" si="4512"/>
        <v>2.6633260057406937E-7</v>
      </c>
      <c r="AE2907" s="21">
        <f t="shared" si="4513"/>
        <v>37547.038986079482</v>
      </c>
      <c r="AF2907" s="10" cm="1">
        <f t="array" ref="AF2907">Lair(100000000/AE2907)</f>
        <v>2662.5338570087374</v>
      </c>
      <c r="AG2907" s="10">
        <f t="shared" si="4514"/>
        <v>1.2050996713982633E-2</v>
      </c>
      <c r="AH2907" s="10" t="b">
        <f t="shared" si="4509"/>
        <v>1</v>
      </c>
      <c r="AI2907" s="10">
        <f t="shared" si="4579"/>
        <v>2662.5338570087374</v>
      </c>
      <c r="AJ2907">
        <v>3.0000000000000001E-3</v>
      </c>
      <c r="AK2907" s="3" cm="1">
        <f t="array" ref="AK2907">100000000/Lvac($AA2907)</f>
        <v>37547.036969734072</v>
      </c>
      <c r="AL2907" s="21">
        <f t="shared" si="4431"/>
        <v>4.2305982555936587E-2</v>
      </c>
      <c r="AM2907" s="10" cm="1">
        <f t="array" ref="AM2907">Lvac($AI2907)-$BA2907</f>
        <v>-5.6027350360636774E-3</v>
      </c>
      <c r="AN2907" s="10">
        <f t="shared" si="4580"/>
        <v>7.6969734072918072E-2</v>
      </c>
      <c r="AO2907" s="3">
        <f t="shared" si="4581"/>
        <v>-1.8675783453545591</v>
      </c>
      <c r="AP2907" s="3">
        <v>-1.8199031686284191</v>
      </c>
      <c r="AS2907" s="3">
        <f t="shared" si="4516"/>
        <v>-3.0302659288281575E-3</v>
      </c>
      <c r="AT2907" s="3" cm="1">
        <f t="array" ref="AT2907">AS2907-(100000000/LvacE($A2907)-$E2907)</f>
        <v>-2.3089800379239023E-5</v>
      </c>
      <c r="AU2907" t="s">
        <v>4730</v>
      </c>
      <c r="AV2907" t="s">
        <v>4852</v>
      </c>
      <c r="AW2907" s="3">
        <v>31254.71</v>
      </c>
      <c r="AX2907" s="3">
        <v>68801.67</v>
      </c>
      <c r="AY2907" s="3"/>
      <c r="AZ2907" s="10" cm="1">
        <f t="array" ref="AZ2907">Lair(100000000/($AX2907-$AW2907))</f>
        <v>2662.5394584014198</v>
      </c>
      <c r="BA2907" s="10">
        <f t="shared" si="4582"/>
        <v>2663.3314654501992</v>
      </c>
      <c r="BB2907" s="12">
        <v>8860000</v>
      </c>
      <c r="BC2907" s="3">
        <v>8.9999999999999993E-3</v>
      </c>
      <c r="BD2907" s="12" cm="1">
        <f t="array" ref="BD2907">SfromgA($BB2907,$BA2907,"")</f>
        <v>8.2611924949348339E-2</v>
      </c>
      <c r="BE2907" s="29">
        <f t="shared" si="4583"/>
        <v>657.09502291620299</v>
      </c>
      <c r="BG2907" s="3"/>
      <c r="BH2907" s="3"/>
      <c r="BI2907" s="12">
        <f t="shared" si="4584"/>
        <v>8860000</v>
      </c>
      <c r="BJ2907" s="29">
        <f t="shared" si="4585"/>
        <v>657.09502291620299</v>
      </c>
      <c r="BK2907" s="3">
        <f t="shared" si="4586"/>
        <v>-6.8536690741549693</v>
      </c>
      <c r="BL2907" s="13">
        <f>EXP(BK$4341*$AX2907+BK$4342)*$BI2907/(100000000/($AX2907-$AW2907))</f>
        <v>2.0059763829978698</v>
      </c>
      <c r="BM2907" s="3">
        <f t="shared" si="4587"/>
        <v>2.9837357289735173E-3</v>
      </c>
      <c r="BN2907" s="13" cm="1">
        <f t="array" ref="BN2907">$C2907*EXP(poly_from_str(100000000/$E2907,BN$4343))</f>
        <v>3.511541797809655</v>
      </c>
      <c r="BO2907" s="3">
        <f t="shared" si="4588"/>
        <v>0.69314718055994529</v>
      </c>
      <c r="BP2907" s="13">
        <f t="shared" si="4589"/>
        <v>-0.55992428337825284</v>
      </c>
      <c r="BQ2907" s="13"/>
      <c r="BS2907" s="13"/>
      <c r="BT2907" s="13"/>
      <c r="BU2907" s="13"/>
      <c r="BV2907" s="13"/>
      <c r="BW2907" s="13"/>
      <c r="BX2907" s="13"/>
      <c r="BY2907">
        <v>3529</v>
      </c>
      <c r="BZ2907" s="13"/>
    </row>
    <row r="2908" spans="1:78" hidden="1" x14ac:dyDescent="0.25">
      <c r="A2908" t="s">
        <v>3488</v>
      </c>
      <c r="B2908" s="2" t="str">
        <f t="shared" si="4508"/>
        <v/>
      </c>
      <c r="C2908">
        <v>4</v>
      </c>
      <c r="E2908">
        <v>37563.78</v>
      </c>
      <c r="F2908">
        <v>29835</v>
      </c>
      <c r="G2908" t="s">
        <v>5</v>
      </c>
      <c r="H2908" s="5" t="s">
        <v>4</v>
      </c>
      <c r="I2908">
        <v>67398</v>
      </c>
      <c r="J2908" t="s">
        <v>3</v>
      </c>
      <c r="K2908" s="5" t="s">
        <v>4</v>
      </c>
      <c r="L2908">
        <v>29835.09</v>
      </c>
      <c r="M2908" t="str">
        <f t="shared" si="4575"/>
        <v>e</v>
      </c>
      <c r="N2908" t="str">
        <f t="shared" si="4576"/>
        <v>9/2</v>
      </c>
      <c r="O2908">
        <v>67398.789999999994</v>
      </c>
      <c r="P2908" t="str">
        <f t="shared" si="4577"/>
        <v>o</v>
      </c>
      <c r="Q2908" t="str">
        <f t="shared" si="4578"/>
        <v>9/2</v>
      </c>
      <c r="R2908">
        <v>28</v>
      </c>
      <c r="AA2908" s="10">
        <f t="shared" si="4510"/>
        <v>2661.3470000000002</v>
      </c>
      <c r="AB2908" s="3" cm="1">
        <f t="array" ref="AB2908">100000000/Lvac(AA2908)</f>
        <v>37563.782533057412</v>
      </c>
      <c r="AC2908" s="28">
        <f t="shared" si="4511"/>
        <v>3.7574957343029676E-7</v>
      </c>
      <c r="AD2908" s="28">
        <f t="shared" si="4512"/>
        <v>2.6621387213067957E-7</v>
      </c>
      <c r="AE2908" s="21">
        <f t="shared" si="4513"/>
        <v>37563.780846550013</v>
      </c>
      <c r="AF2908" s="10" cm="1">
        <f t="array" ref="AF2908">Lair(100000000/AE2908)</f>
        <v>2661.3471194938602</v>
      </c>
      <c r="AG2908" s="10">
        <f t="shared" si="4514"/>
        <v>1.2057287631612377E-2</v>
      </c>
      <c r="AH2908" s="10" t="b">
        <f t="shared" si="4509"/>
        <v>1</v>
      </c>
      <c r="AI2908" s="10">
        <f t="shared" si="4579"/>
        <v>2661.3471194938602</v>
      </c>
      <c r="AJ2908">
        <v>3.0000000000000001E-3</v>
      </c>
      <c r="AK2908" s="3" cm="1">
        <f t="array" ref="AK2908">100000000/Lvac($AA2908)</f>
        <v>37563.782533057412</v>
      </c>
      <c r="AL2908" s="21">
        <f t="shared" si="4431"/>
        <v>4.2343723888450931E-2</v>
      </c>
      <c r="AM2908" s="10" cm="1">
        <f t="array" ref="AM2908">Lvac($AI2908)-$BA2908</f>
        <v>-5.7295937549497467E-3</v>
      </c>
      <c r="AN2908" s="10">
        <f t="shared" si="4580"/>
        <v>8.2533057415275835E-2</v>
      </c>
      <c r="AO2908" s="3">
        <f t="shared" si="4581"/>
        <v>-1.9098645849832487</v>
      </c>
      <c r="AP2908" s="3">
        <v>-1.9497054152755784</v>
      </c>
      <c r="AS2908" s="3">
        <f t="shared" si="4516"/>
        <v>2.5330574135296047E-3</v>
      </c>
      <c r="AT2908" s="3" cm="1">
        <f t="array" ref="AT2908">AS2908-(100000000/LvacE($A2908)-$E2908)</f>
        <v>-2.2883061319589615E-5</v>
      </c>
      <c r="AU2908" t="s">
        <v>4692</v>
      </c>
      <c r="AV2908" t="s">
        <v>4858</v>
      </c>
      <c r="AW2908" s="3">
        <v>29835.09</v>
      </c>
      <c r="AX2908" s="3">
        <v>67398.789999999994</v>
      </c>
      <c r="AY2908" s="3"/>
      <c r="AZ2908" s="10" cm="1">
        <f t="array" ref="AZ2908">Lair(100000000/($AX2908-$AW2908))</f>
        <v>2661.3528477151208</v>
      </c>
      <c r="BA2908" s="10">
        <f t="shared" si="4582"/>
        <v>2662.1445704230414</v>
      </c>
      <c r="BB2908" s="12">
        <v>1400000</v>
      </c>
      <c r="BC2908" s="3">
        <v>2E-3</v>
      </c>
      <c r="BD2908" s="12" cm="1">
        <f t="array" ref="BD2908">SfromgA($BB2908,$BA2908,"")</f>
        <v>1.3036358807723969E-2</v>
      </c>
      <c r="BE2908" s="29">
        <f t="shared" si="4583"/>
        <v>823.08089455048901</v>
      </c>
      <c r="BG2908" s="3"/>
      <c r="BH2908" s="3"/>
      <c r="BI2908" s="12">
        <f t="shared" si="4584"/>
        <v>1400000</v>
      </c>
      <c r="BJ2908" s="29">
        <f t="shared" si="4585"/>
        <v>823.08089455048901</v>
      </c>
      <c r="BK2908" s="3"/>
      <c r="BL2908" s="13">
        <f>EXP(BK$4341*$AX2908+BK$4342)*$BI2908/(100000000/($AX2908-$AW2908))</f>
        <v>0.35278134584571547</v>
      </c>
      <c r="BM2908" s="3"/>
      <c r="BN2908" s="13" cm="1">
        <f t="array" ref="BN2908">$C2908*EXP(poly_from_str(100000000/$E2908,BN$4343))</f>
        <v>7.0944680930772925</v>
      </c>
      <c r="BO2908" s="3">
        <f t="shared" si="4588"/>
        <v>1.3862943611198906</v>
      </c>
      <c r="BP2908" s="17"/>
      <c r="BQ2908" s="13"/>
      <c r="BS2908" s="13"/>
      <c r="BT2908" s="13"/>
      <c r="BU2908" s="13"/>
      <c r="BV2908" s="13"/>
      <c r="BW2908" s="13"/>
      <c r="BX2908" s="13"/>
      <c r="BY2908">
        <v>7132</v>
      </c>
      <c r="BZ2908" s="13"/>
    </row>
    <row r="2909" spans="1:78" hidden="1" x14ac:dyDescent="0.25">
      <c r="A2909" t="s">
        <v>3489</v>
      </c>
      <c r="B2909" s="2" t="str">
        <f t="shared" si="4508"/>
        <v/>
      </c>
      <c r="C2909">
        <v>2</v>
      </c>
      <c r="E2909">
        <v>37568.68</v>
      </c>
      <c r="R2909">
        <v>28</v>
      </c>
      <c r="S2909" t="s">
        <v>22</v>
      </c>
      <c r="AA2909" s="10">
        <f t="shared" si="4510"/>
        <v>2661</v>
      </c>
      <c r="AB2909" s="3" cm="1">
        <f t="array" ref="AB2909">100000000/Lvac(AA2909)</f>
        <v>37568.680645814573</v>
      </c>
      <c r="AC2909" s="28">
        <f t="shared" si="4511"/>
        <v>3.7579857196542652E-7</v>
      </c>
      <c r="AD2909" s="28">
        <f t="shared" si="4512"/>
        <v>2.661791638167116E-7</v>
      </c>
      <c r="AE2909" s="21">
        <f t="shared" si="4513"/>
        <v>37568.68021575686</v>
      </c>
      <c r="AF2909" s="10" cm="1">
        <f t="array" ref="AF2909">Lair(100000000/AE2909)</f>
        <v>2661.0000304628697</v>
      </c>
      <c r="AG2909" s="10">
        <f t="shared" si="4514"/>
        <v>1.2059128268661137E-2</v>
      </c>
      <c r="AH2909" s="10" t="b">
        <f t="shared" si="4509"/>
        <v>1</v>
      </c>
      <c r="AI2909" s="10">
        <f t="shared" si="4515"/>
        <v>2661</v>
      </c>
      <c r="AJ2909">
        <v>3.0000000000000001E-3</v>
      </c>
      <c r="AK2909" s="3" cm="1">
        <f t="array" ref="AK2909">100000000/Lvac($AA2909)</f>
        <v>37568.680645814573</v>
      </c>
      <c r="AL2909" s="21">
        <f t="shared" si="4431"/>
        <v>4.2354769611966825E-2</v>
      </c>
      <c r="AM2909" s="21"/>
      <c r="AN2909" s="21"/>
      <c r="AO2909" s="21"/>
      <c r="AP2909" s="21"/>
      <c r="AS2909" s="3">
        <f t="shared" si="4516"/>
        <v>6.458145726355724E-4</v>
      </c>
      <c r="AT2909" s="3" cm="1">
        <f t="array" ref="AT2909">AS2909-(100000000/LvacE($A2909)-$E2909)</f>
        <v>-2.2822445316705853E-5</v>
      </c>
      <c r="BB2909"/>
      <c r="BC2909"/>
      <c r="BD2909"/>
      <c r="BE2909"/>
      <c r="BF2909"/>
      <c r="BG2909"/>
      <c r="BH2909"/>
      <c r="BI2909"/>
      <c r="BJ2909"/>
      <c r="BN2909" s="13" cm="1">
        <f t="array" ref="BN2909">$C2909*EXP(poly_from_str(100000000/$E2909,BN$4343))</f>
        <v>3.557675773713171</v>
      </c>
      <c r="BO2909" s="13"/>
      <c r="BY2909" t="e">
        <v>#N/A</v>
      </c>
    </row>
    <row r="2910" spans="1:78" hidden="1" x14ac:dyDescent="0.25">
      <c r="A2910" t="s">
        <v>3490</v>
      </c>
      <c r="B2910" s="2" t="str">
        <f t="shared" si="4508"/>
        <v/>
      </c>
      <c r="C2910">
        <v>1</v>
      </c>
      <c r="E2910">
        <v>37570.5</v>
      </c>
      <c r="F2910">
        <v>64865</v>
      </c>
      <c r="G2910" t="s">
        <v>3</v>
      </c>
      <c r="H2910" s="5" t="s">
        <v>16</v>
      </c>
      <c r="I2910">
        <v>102435</v>
      </c>
      <c r="J2910" t="s">
        <v>5</v>
      </c>
      <c r="K2910" s="5" t="s">
        <v>16</v>
      </c>
      <c r="L2910">
        <v>64865.15</v>
      </c>
      <c r="M2910" t="str">
        <f>$G2910&amp;""</f>
        <v>o</v>
      </c>
      <c r="N2910" t="str">
        <f>$H2910&amp;""</f>
        <v>11/2</v>
      </c>
      <c r="O2910">
        <v>102435.67</v>
      </c>
      <c r="P2910" t="str">
        <f>$J2910&amp;""</f>
        <v>e</v>
      </c>
      <c r="Q2910" t="str">
        <f>$K2910&amp;""</f>
        <v>11/2</v>
      </c>
      <c r="R2910">
        <v>28</v>
      </c>
      <c r="AA2910" s="10">
        <f t="shared" si="4510"/>
        <v>2660.8710000000001</v>
      </c>
      <c r="AB2910" s="3" cm="1">
        <f t="array" ref="AB2910">100000000/Lvac(AA2910)</f>
        <v>37570.501883755715</v>
      </c>
      <c r="AC2910" s="28">
        <f t="shared" si="4511"/>
        <v>3.7581679081774349E-7</v>
      </c>
      <c r="AD2910" s="28">
        <f t="shared" si="4512"/>
        <v>2.6616626072604265E-7</v>
      </c>
      <c r="AE2910" s="21">
        <f t="shared" si="4513"/>
        <v>37570.500629252958</v>
      </c>
      <c r="AF2910" s="10" cm="1">
        <f t="array" ref="AF2910">Lair(100000000/AE2910)</f>
        <v>2660.8710888533087</v>
      </c>
      <c r="AG2910" s="10">
        <f t="shared" si="4514"/>
        <v>1.205981272368253E-2</v>
      </c>
      <c r="AH2910" s="10" t="b">
        <f t="shared" si="4509"/>
        <v>1</v>
      </c>
      <c r="AI2910" s="10">
        <f>$AF2910</f>
        <v>2660.8710888533087</v>
      </c>
      <c r="AJ2910">
        <v>3.0000000000000001E-3</v>
      </c>
      <c r="AK2910" s="3" cm="1">
        <f t="array" ref="AK2910">100000000/Lvac($AA2910)</f>
        <v>37570.501883755715</v>
      </c>
      <c r="AL2910" s="21">
        <f t="shared" si="4431"/>
        <v>4.2358874927623684E-2</v>
      </c>
      <c r="AM2910" s="10" cm="1">
        <f t="array" ref="AM2910">Lvac($AI2910)-$BA2910</f>
        <v>1.3723098536502221E-3</v>
      </c>
      <c r="AN2910" s="10">
        <f>$AK2910-($AX2910-$AW2910)</f>
        <v>-1.8116244282282423E-2</v>
      </c>
      <c r="AO2910" s="3">
        <f>AM2910/AJ2910</f>
        <v>0.45743661788340734</v>
      </c>
      <c r="AP2910" s="3">
        <v>0.42781175231236074</v>
      </c>
      <c r="AS2910" s="3">
        <f t="shared" si="4516"/>
        <v>1.8837557145161554E-3</v>
      </c>
      <c r="AT2910" s="3" cm="1">
        <f t="array" ref="AT2910">AS2910-(100000000/LvacE($A2910)-$E2910)</f>
        <v>-2.2799897124059498E-5</v>
      </c>
      <c r="AU2910" t="s">
        <v>4891</v>
      </c>
      <c r="AV2910" t="s">
        <v>4945</v>
      </c>
      <c r="AW2910" s="3">
        <v>64865.15</v>
      </c>
      <c r="AX2910" s="3">
        <v>102435.67</v>
      </c>
      <c r="AY2910" s="3"/>
      <c r="AZ2910" s="10" cm="1">
        <f t="array" ref="AZ2910">Lair(100000000/($AX2910-$AW2910))</f>
        <v>2660.8697168721601</v>
      </c>
      <c r="BA2910" s="10">
        <f>100000000/($AX2910-$AW2910)</f>
        <v>2661.6613238251693</v>
      </c>
      <c r="BB2910" s="12">
        <v>335000000</v>
      </c>
      <c r="BC2910" s="3">
        <v>0.47899999999999998</v>
      </c>
      <c r="BD2910" s="12" cm="1">
        <f t="array" ref="BD2910">SfromgA($BB2910,$BA2910,"")</f>
        <v>3.1177159793984592</v>
      </c>
      <c r="BE2910" s="29">
        <f>(10^MAX(0.05, -0.312925054856973*((LN($BD2910))^(1/3)) + 0.454808404431693)-1)*100</f>
        <v>34.335411152577279</v>
      </c>
      <c r="BG2910" s="3"/>
      <c r="BH2910" s="3"/>
      <c r="BI2910" s="12">
        <f>IF($BB2910="",$BF2910,$BB2910)</f>
        <v>335000000</v>
      </c>
      <c r="BJ2910" s="29">
        <f>IF($BB2910="",$BH2910,$BE2910)</f>
        <v>34.335411152577279</v>
      </c>
      <c r="BK2910" s="3">
        <f>LN(BN2910*100000000/($AX2910-$AW2910)/$BI2910)</f>
        <v>-11.165885706009336</v>
      </c>
      <c r="BL2910" s="13">
        <f>EXP(BK$4341*$AX2910+BK$4342)*$BI2910/(100000000/($AX2910-$AW2910))</f>
        <v>5.8933551212822035</v>
      </c>
      <c r="BM2910" s="3">
        <f t="shared" ref="BM2910" si="4590">LN(BL2910/$C2910)</f>
        <v>1.7738254655847012</v>
      </c>
      <c r="BN2910" s="13" cm="1">
        <f t="array" ref="BN2910">$C2910*EXP(poly_from_str(100000000/$E2910,BN$4343))</f>
        <v>1.7807767029987598</v>
      </c>
      <c r="BO2910" s="3">
        <f>LN($C2910)</f>
        <v>0</v>
      </c>
      <c r="BP2910" s="13">
        <f>LN(BL2910/BN2910)</f>
        <v>1.1967758464543805</v>
      </c>
      <c r="BQ2910" s="13"/>
      <c r="BS2910" s="13"/>
      <c r="BT2910" s="13"/>
      <c r="BU2910" s="13"/>
      <c r="BV2910" s="13"/>
      <c r="BW2910" s="13"/>
      <c r="BX2910" s="13"/>
      <c r="BY2910">
        <v>1790</v>
      </c>
      <c r="BZ2910" s="13"/>
    </row>
    <row r="2911" spans="1:78" hidden="1" x14ac:dyDescent="0.25">
      <c r="A2911" t="s">
        <v>3491</v>
      </c>
      <c r="B2911" s="2" t="str">
        <f t="shared" si="4508"/>
        <v/>
      </c>
      <c r="C2911">
        <v>2</v>
      </c>
      <c r="E2911">
        <v>37577.1</v>
      </c>
      <c r="R2911">
        <v>28</v>
      </c>
      <c r="S2911" t="s">
        <v>22</v>
      </c>
      <c r="AA2911" s="10">
        <f t="shared" si="4510"/>
        <v>2660.404</v>
      </c>
      <c r="AB2911" s="3" cm="1">
        <f t="array" ref="AB2911">100000000/Lvac(AA2911)</f>
        <v>37577.096524347246</v>
      </c>
      <c r="AC2911" s="28">
        <f t="shared" si="4511"/>
        <v>3.7588276066341802E-7</v>
      </c>
      <c r="AD2911" s="28">
        <f t="shared" si="4512"/>
        <v>2.6611954953786069E-7</v>
      </c>
      <c r="AE2911" s="21">
        <f t="shared" si="4513"/>
        <v>37577.098839529812</v>
      </c>
      <c r="AF2911" s="10" cm="1">
        <f t="array" ref="AF2911">Lair(100000000/AE2911)</f>
        <v>2660.4038360789432</v>
      </c>
      <c r="AG2911" s="10">
        <f t="shared" si="4514"/>
        <v>1.2062291389643686E-2</v>
      </c>
      <c r="AH2911" s="10" t="b">
        <f t="shared" si="4509"/>
        <v>1</v>
      </c>
      <c r="AI2911" s="10">
        <f t="shared" si="4515"/>
        <v>2660.404</v>
      </c>
      <c r="AJ2911">
        <v>3.0000000000000001E-3</v>
      </c>
      <c r="AK2911" s="3" cm="1">
        <f t="array" ref="AK2911">100000000/Lvac($AA2911)</f>
        <v>37577.096524347246</v>
      </c>
      <c r="AL2911" s="21">
        <f t="shared" si="4431"/>
        <v>4.2373748337862116E-2</v>
      </c>
      <c r="AM2911" s="21"/>
      <c r="AN2911" s="21"/>
      <c r="AO2911" s="21"/>
      <c r="AP2911" s="21"/>
      <c r="AS2911" s="3">
        <f t="shared" si="4516"/>
        <v>-3.475652752968017E-3</v>
      </c>
      <c r="AT2911" s="3" cm="1">
        <f t="array" ref="AT2911">AS2911-(100000000/LvacE($A2911)-$E2911)</f>
        <v>-2.2718151740264148E-5</v>
      </c>
      <c r="BB2911"/>
      <c r="BC2911"/>
      <c r="BD2911"/>
      <c r="BE2911"/>
      <c r="BF2911"/>
      <c r="BG2911"/>
      <c r="BH2911"/>
      <c r="BI2911"/>
      <c r="BJ2911"/>
      <c r="BN2911" s="13" cm="1">
        <f t="array" ref="BN2911">$C2911*EXP(poly_from_str(100000000/$E2911,BN$4343))</f>
        <v>3.5756117290320022</v>
      </c>
      <c r="BO2911" s="13"/>
      <c r="BY2911">
        <v>3595</v>
      </c>
    </row>
    <row r="2912" spans="1:78" hidden="1" x14ac:dyDescent="0.25">
      <c r="A2912" t="s">
        <v>3492</v>
      </c>
      <c r="B2912" s="2" t="str">
        <f t="shared" si="4508"/>
        <v/>
      </c>
      <c r="C2912">
        <v>1</v>
      </c>
      <c r="E2912">
        <v>37585.01</v>
      </c>
      <c r="F2912">
        <v>29267</v>
      </c>
      <c r="G2912" t="s">
        <v>5</v>
      </c>
      <c r="H2912" s="5" t="s">
        <v>18</v>
      </c>
      <c r="I2912">
        <v>66852</v>
      </c>
      <c r="J2912" t="s">
        <v>3</v>
      </c>
      <c r="K2912" s="5" t="s">
        <v>8</v>
      </c>
      <c r="L2912">
        <v>29267.86</v>
      </c>
      <c r="M2912" t="str">
        <f>$G2912&amp;""</f>
        <v>e</v>
      </c>
      <c r="N2912" t="str">
        <f>$H2912&amp;""</f>
        <v>5/2</v>
      </c>
      <c r="O2912">
        <v>66852.87</v>
      </c>
      <c r="P2912" t="str">
        <f>$J2912&amp;""</f>
        <v>o</v>
      </c>
      <c r="Q2912" t="str">
        <f>$K2912&amp;""</f>
        <v>7/2</v>
      </c>
      <c r="R2912">
        <v>28</v>
      </c>
      <c r="AA2912" s="10">
        <f t="shared" si="4510"/>
        <v>2659.8440000000001</v>
      </c>
      <c r="AB2912" s="3" cm="1">
        <f t="array" ref="AB2912">100000000/Lvac(AA2912)</f>
        <v>37585.007497563915</v>
      </c>
      <c r="AC2912" s="28">
        <f t="shared" si="4511"/>
        <v>3.7596189851735665E-7</v>
      </c>
      <c r="AD2912" s="28">
        <f t="shared" si="4512"/>
        <v>2.6606353612269876E-7</v>
      </c>
      <c r="AE2912" s="21">
        <f t="shared" si="4513"/>
        <v>37585.009164941366</v>
      </c>
      <c r="AF2912" s="10" cm="1">
        <f t="array" ref="AF2912">Lair(100000000/AE2912)</f>
        <v>2659.8438819949474</v>
      </c>
      <c r="AG2912" s="10">
        <f t="shared" si="4514"/>
        <v>1.2065265387286608E-2</v>
      </c>
      <c r="AH2912" s="10" t="b">
        <f t="shared" si="4509"/>
        <v>1</v>
      </c>
      <c r="AI2912" s="10">
        <f>$AF2912</f>
        <v>2659.8438819949474</v>
      </c>
      <c r="AJ2912">
        <v>3.0000000000000001E-3</v>
      </c>
      <c r="AK2912" s="3" cm="1">
        <f t="array" ref="AK2912">100000000/Lvac($AA2912)</f>
        <v>37585.007497563915</v>
      </c>
      <c r="AL2912" s="21">
        <f t="shared" si="4431"/>
        <v>4.2391594204439831E-2</v>
      </c>
      <c r="AM2912" s="10" cm="1">
        <f t="array" ref="AM2912">Lvac($AI2912)-$BA2912</f>
        <v>5.9113630868523614E-5</v>
      </c>
      <c r="AN2912" s="10">
        <f>$AK2912-($AX2912-$AW2912)</f>
        <v>-2.5024360802490264E-3</v>
      </c>
      <c r="AO2912" s="3">
        <f>AM2912/AJ2912</f>
        <v>1.9704543622841204E-2</v>
      </c>
      <c r="AP2912" s="3">
        <v>5.9048983681956692E-2</v>
      </c>
      <c r="AS2912" s="3">
        <f t="shared" si="4516"/>
        <v>-2.502436087524984E-3</v>
      </c>
      <c r="AT2912" s="3" cm="1">
        <f t="array" ref="AT2912">AS2912-(100000000/LvacE($A2912)-$E2912)</f>
        <v>-2.2619933588430285E-5</v>
      </c>
      <c r="AU2912" t="s">
        <v>4695</v>
      </c>
      <c r="AV2912" t="s">
        <v>4825</v>
      </c>
      <c r="AW2912" s="3">
        <v>29267.86</v>
      </c>
      <c r="AX2912" s="3">
        <v>66852.87</v>
      </c>
      <c r="AY2912" s="3"/>
      <c r="AZ2912" s="10" cm="1">
        <f t="array" ref="AZ2912">Lair(100000000/($AX2912-$AW2912))</f>
        <v>2659.8438228954737</v>
      </c>
      <c r="BA2912" s="10">
        <f>100000000/($AX2912-$AW2912)</f>
        <v>2660.6351840800367</v>
      </c>
      <c r="BB2912" s="12">
        <v>2320000</v>
      </c>
      <c r="BC2912" s="3">
        <v>4.2999999999999997E-2</v>
      </c>
      <c r="BD2912" s="12" cm="1">
        <f t="array" ref="BD2912">SfromgA($BB2912,$BA2912,"")</f>
        <v>2.1566384031535102E-2</v>
      </c>
      <c r="BE2912" s="29">
        <f>(10^MAX(0.05, -0.312925054856973*((LN($BD2912))^(1/3)) + 0.454808404431693)-1)*100</f>
        <v>780.41743400408257</v>
      </c>
      <c r="BG2912" s="3"/>
      <c r="BH2912" s="3"/>
      <c r="BI2912" s="12">
        <f>IF($BB2912="",$BF2912,$BB2912)</f>
        <v>2320000</v>
      </c>
      <c r="BJ2912" s="29">
        <f>IF($BB2912="",$BH2912,$BE2912)</f>
        <v>780.41743400408257</v>
      </c>
      <c r="BK2912" s="3">
        <f>LN(BN2912*100000000/($AX2912-$AW2912)/$BI2912)</f>
        <v>-6.1850694993045874</v>
      </c>
      <c r="BL2912" s="13">
        <f>EXP(BK$4341*$AX2912+BK$4342)*$BI2912/(100000000/($AX2912-$AW2912))</f>
        <v>0.60971377459178744</v>
      </c>
      <c r="BM2912" s="3">
        <f t="shared" ref="BM2912" si="4591">LN(BL2912/$C2912)</f>
        <v>-0.49476565391453825</v>
      </c>
      <c r="BN2912" s="13" cm="1">
        <f t="array" ref="BN2912">$C2912*EXP(poly_from_str(100000000/$E2912,BN$4343))</f>
        <v>1.7962265081666497</v>
      </c>
      <c r="BO2912" s="3">
        <f>LN($C2912)</f>
        <v>0</v>
      </c>
      <c r="BP2912" s="13">
        <f>LN(BL2912/BN2912)</f>
        <v>-1.0804537339752014</v>
      </c>
      <c r="BQ2912" s="13"/>
      <c r="BS2912" s="13"/>
      <c r="BT2912" s="13"/>
      <c r="BU2912" s="13"/>
      <c r="BV2912" s="13"/>
      <c r="BW2912" s="13"/>
      <c r="BX2912" s="13"/>
      <c r="BY2912">
        <v>1806</v>
      </c>
      <c r="BZ2912" s="13"/>
    </row>
    <row r="2913" spans="1:78" hidden="1" x14ac:dyDescent="0.25">
      <c r="A2913" t="s">
        <v>3493</v>
      </c>
      <c r="B2913" s="2" t="str">
        <f t="shared" si="4508"/>
        <v/>
      </c>
      <c r="C2913">
        <v>2</v>
      </c>
      <c r="E2913">
        <v>37589.18</v>
      </c>
      <c r="R2913">
        <v>28</v>
      </c>
      <c r="S2913" t="s">
        <v>22</v>
      </c>
      <c r="AA2913" s="10">
        <f t="shared" si="4510"/>
        <v>2659.549</v>
      </c>
      <c r="AB2913" s="3" cm="1">
        <f t="array" ref="AB2913">100000000/Lvac(AA2913)</f>
        <v>37589.176224840958</v>
      </c>
      <c r="AC2913" s="28">
        <f t="shared" si="4511"/>
        <v>3.7600360061047948E-7</v>
      </c>
      <c r="AD2913" s="28">
        <f t="shared" si="4512"/>
        <v>2.6603402905625422E-7</v>
      </c>
      <c r="AE2913" s="21">
        <f t="shared" si="4513"/>
        <v>37589.178740608251</v>
      </c>
      <c r="AF2913" s="10" cm="1">
        <f t="array" ref="AF2913">Lair(100000000/AE2913)</f>
        <v>2659.5488219914737</v>
      </c>
      <c r="AG2913" s="10">
        <f t="shared" si="4514"/>
        <v>1.2066832802261014E-2</v>
      </c>
      <c r="AH2913" s="10" t="b">
        <f t="shared" si="4509"/>
        <v>1</v>
      </c>
      <c r="AI2913" s="10">
        <f t="shared" si="4515"/>
        <v>2659.549</v>
      </c>
      <c r="AJ2913">
        <v>3.0000000000000001E-3</v>
      </c>
      <c r="AK2913" s="3" cm="1">
        <f t="array" ref="AK2913">100000000/Lvac($AA2913)</f>
        <v>37589.176224840958</v>
      </c>
      <c r="AL2913" s="21">
        <f t="shared" si="4431"/>
        <v>4.2400996813566086E-2</v>
      </c>
      <c r="AM2913" s="21"/>
      <c r="AN2913" s="21"/>
      <c r="AO2913" s="21"/>
      <c r="AP2913" s="21"/>
      <c r="AS2913" s="3">
        <f t="shared" si="4516"/>
        <v>-3.7751590425614268E-3</v>
      </c>
      <c r="AT2913" s="3" cm="1">
        <f t="array" ref="AT2913">AS2913-(100000000/LvacE($A2913)-$E2913)</f>
        <v>-2.2568121494259685E-5</v>
      </c>
      <c r="BB2913"/>
      <c r="BC2913"/>
      <c r="BD2913"/>
      <c r="BE2913"/>
      <c r="BF2913"/>
      <c r="BG2913"/>
      <c r="BH2913"/>
      <c r="BI2913"/>
      <c r="BJ2913"/>
      <c r="BN2913" s="13" cm="1">
        <f t="array" ref="BN2913">$C2913*EXP(poly_from_str(100000000/$E2913,BN$4343))</f>
        <v>3.6013280035606412</v>
      </c>
      <c r="BO2913" s="13"/>
      <c r="BY2913">
        <v>3621</v>
      </c>
    </row>
    <row r="2914" spans="1:78" hidden="1" x14ac:dyDescent="0.25">
      <c r="A2914" t="s">
        <v>3494</v>
      </c>
      <c r="B2914" s="2" t="str">
        <f t="shared" si="4508"/>
        <v/>
      </c>
      <c r="C2914">
        <v>2</v>
      </c>
      <c r="E2914">
        <v>37607.81</v>
      </c>
      <c r="R2914">
        <v>28</v>
      </c>
      <c r="S2914" t="s">
        <v>22</v>
      </c>
      <c r="AA2914" s="10">
        <f t="shared" si="4510"/>
        <v>2658.2310000000002</v>
      </c>
      <c r="AB2914" s="3" cm="1">
        <f t="array" ref="AB2914">100000000/Lvac(AA2914)</f>
        <v>37607.812550783659</v>
      </c>
      <c r="AC2914" s="28">
        <f t="shared" si="4511"/>
        <v>3.7619003013658331E-7</v>
      </c>
      <c r="AD2914" s="28">
        <f t="shared" si="4512"/>
        <v>2.6590219748879343E-7</v>
      </c>
      <c r="AE2914" s="21">
        <f t="shared" si="4513"/>
        <v>37607.810849816582</v>
      </c>
      <c r="AF2914" s="10" cm="1">
        <f t="array" ref="AF2914">Lair(100000000/AE2914)</f>
        <v>2658.2311202363508</v>
      </c>
      <c r="AG2914" s="10">
        <f t="shared" si="4514"/>
        <v>1.207384206842514E-2</v>
      </c>
      <c r="AH2914" s="10" t="b">
        <f t="shared" si="4509"/>
        <v>1</v>
      </c>
      <c r="AI2914" s="10">
        <f t="shared" si="4515"/>
        <v>2658.2310000000002</v>
      </c>
      <c r="AJ2914">
        <v>3.0000000000000001E-3</v>
      </c>
      <c r="AK2914" s="3" cm="1">
        <f t="array" ref="AK2914">100000000/Lvac($AA2914)</f>
        <v>37607.812550783659</v>
      </c>
      <c r="AL2914" s="21">
        <f t="shared" si="4431"/>
        <v>4.2443052410550838E-2</v>
      </c>
      <c r="AM2914" s="21"/>
      <c r="AN2914" s="21"/>
      <c r="AO2914" s="21"/>
      <c r="AP2914" s="21"/>
      <c r="AS2914" s="3">
        <f t="shared" si="4516"/>
        <v>2.5507836617180146E-3</v>
      </c>
      <c r="AT2914" s="3" cm="1">
        <f t="array" ref="AT2914">AS2914-(100000000/LvacE($A2914)-$E2914)</f>
        <v>-2.233587292721495E-5</v>
      </c>
      <c r="BB2914"/>
      <c r="BC2914"/>
      <c r="BD2914"/>
      <c r="BE2914"/>
      <c r="BF2914"/>
      <c r="BG2914"/>
      <c r="BH2914"/>
      <c r="BI2914"/>
      <c r="BJ2914"/>
      <c r="BN2914" s="13" cm="1">
        <f t="array" ref="BN2914">$C2914*EXP(poly_from_str(100000000/$E2914,BN$4343))</f>
        <v>3.6409470043108083</v>
      </c>
      <c r="BO2914" s="13"/>
      <c r="BY2914">
        <v>3662</v>
      </c>
    </row>
    <row r="2915" spans="1:78" hidden="1" x14ac:dyDescent="0.25">
      <c r="A2915" t="s">
        <v>3495</v>
      </c>
      <c r="B2915" s="2" t="str">
        <f t="shared" si="4508"/>
        <v/>
      </c>
      <c r="C2915">
        <v>1</v>
      </c>
      <c r="E2915">
        <v>37619.54</v>
      </c>
      <c r="F2915">
        <v>64865</v>
      </c>
      <c r="G2915" t="s">
        <v>3</v>
      </c>
      <c r="H2915" s="5" t="s">
        <v>16</v>
      </c>
      <c r="I2915">
        <v>102484</v>
      </c>
      <c r="J2915" t="s">
        <v>5</v>
      </c>
      <c r="K2915" s="5" t="s">
        <v>4</v>
      </c>
      <c r="L2915">
        <v>64865.15</v>
      </c>
      <c r="M2915" t="str">
        <f>$G2915&amp;""</f>
        <v>o</v>
      </c>
      <c r="N2915" t="str">
        <f>$H2915&amp;""</f>
        <v>11/2</v>
      </c>
      <c r="O2915">
        <v>102484.66</v>
      </c>
      <c r="P2915" t="str">
        <f>$J2915&amp;""</f>
        <v>e</v>
      </c>
      <c r="Q2915" t="str">
        <f>$K2915&amp;""</f>
        <v>9/2</v>
      </c>
      <c r="R2915">
        <v>28</v>
      </c>
      <c r="AA2915" s="10">
        <f t="shared" si="4510"/>
        <v>2657.402</v>
      </c>
      <c r="AB2915" s="3" cm="1">
        <f t="array" ref="AB2915">100000000/Lvac(AA2915)</f>
        <v>37619.543958231545</v>
      </c>
      <c r="AC2915" s="28">
        <f t="shared" si="4511"/>
        <v>3.763073859355867E-7</v>
      </c>
      <c r="AD2915" s="28">
        <f t="shared" si="4512"/>
        <v>2.658192776367215E-7</v>
      </c>
      <c r="AE2915" s="21">
        <f t="shared" si="4513"/>
        <v>37619.541317623647</v>
      </c>
      <c r="AF2915" s="10" cm="1">
        <f t="array" ref="AF2915">Lair(100000000/AE2915)</f>
        <v>2657.4021865404043</v>
      </c>
      <c r="AG2915" s="10">
        <f t="shared" si="4514"/>
        <v>1.2078256123505503E-2</v>
      </c>
      <c r="AH2915" s="10" t="b">
        <f t="shared" si="4509"/>
        <v>1</v>
      </c>
      <c r="AI2915" s="10">
        <f>$AF2915</f>
        <v>2657.4021865404043</v>
      </c>
      <c r="AJ2915">
        <v>3.0000000000000001E-3</v>
      </c>
      <c r="AK2915" s="3" cm="1">
        <f t="array" ref="AK2915">100000000/Lvac($AA2915)</f>
        <v>37619.543958231545</v>
      </c>
      <c r="AL2915" s="21">
        <f t="shared" si="4431"/>
        <v>4.2469533759819045E-2</v>
      </c>
      <c r="AM2915" s="10" cm="1">
        <f t="array" ref="AM2915">Lvac($AI2915)-$BA2915</f>
        <v>-2.2129019434942165E-3</v>
      </c>
      <c r="AN2915" s="10">
        <f>$AK2915-($AX2915-$AW2915)</f>
        <v>3.3958231542783324E-2</v>
      </c>
      <c r="AO2915" s="3">
        <f>AM2915/AJ2915</f>
        <v>-0.73763398116473888</v>
      </c>
      <c r="AP2915" s="3">
        <v>-0.79982900524555589</v>
      </c>
      <c r="AS2915" s="3">
        <f t="shared" si="4516"/>
        <v>3.9582315439474769E-3</v>
      </c>
      <c r="AT2915" s="3" cm="1">
        <f t="array" ref="AT2915">AS2915-(100000000/LvacE($A2915)-$E2915)</f>
        <v>-2.2189189621713012E-5</v>
      </c>
      <c r="AU2915" t="s">
        <v>4891</v>
      </c>
      <c r="AV2915" t="s">
        <v>4827</v>
      </c>
      <c r="AW2915" s="3">
        <v>64865.15</v>
      </c>
      <c r="AX2915" s="3">
        <v>102484.66</v>
      </c>
      <c r="AY2915" s="3"/>
      <c r="AZ2915" s="10" cm="1">
        <f t="array" ref="AZ2915">Lair(100000000/($AX2915-$AW2915))</f>
        <v>2657.4043989125848</v>
      </c>
      <c r="BA2915" s="10">
        <f>100000000/($AX2915-$AW2915)</f>
        <v>2658.1951758542309</v>
      </c>
      <c r="BB2915" s="12">
        <v>92800000</v>
      </c>
      <c r="BC2915" s="3">
        <v>0.44</v>
      </c>
      <c r="BD2915" s="12" cm="1">
        <f t="array" ref="BD2915">SfromgA($BB2915,$BA2915,"")</f>
        <v>0.86028417211441388</v>
      </c>
      <c r="BE2915" s="29">
        <f>(10^MAX(0.05, -0.312925054856973*((LN($BD2915))^(1/3)) + 0.454808404431693)-1)*100</f>
        <v>318.07714304973291</v>
      </c>
      <c r="BG2915" s="3"/>
      <c r="BH2915" s="3"/>
      <c r="BI2915" s="12">
        <f>IF($BB2915="",$BF2915,$BB2915)</f>
        <v>92800000</v>
      </c>
      <c r="BJ2915" s="29">
        <f>IF($BB2915="",$BH2915,$BE2915)</f>
        <v>318.07714304973291</v>
      </c>
      <c r="BK2915" s="3">
        <f>LN(BN2915*100000000/($AX2915-$AW2915)/$BI2915)</f>
        <v>-9.854637651732391</v>
      </c>
      <c r="BL2915" s="13">
        <f>EXP(BK$4341*$AX2915+BK$4342)*$BI2915/(100000000/($AX2915-$AW2915))</f>
        <v>1.6286026940873388</v>
      </c>
      <c r="BM2915" s="3">
        <f t="shared" ref="BM2915" si="4592">LN(BL2915/$C2915)</f>
        <v>0.48772240428465941</v>
      </c>
      <c r="BN2915" s="13" cm="1">
        <f t="array" ref="BN2915">$C2915*EXP(poly_from_str(100000000/$E2915,BN$4343))</f>
        <v>1.8329320171192993</v>
      </c>
      <c r="BO2915" s="3">
        <f>LN($C2915)</f>
        <v>0</v>
      </c>
      <c r="BP2915" s="13">
        <f>LN(BL2915/BN2915)</f>
        <v>-0.11819447557049884</v>
      </c>
      <c r="BQ2915" s="13"/>
      <c r="BS2915" s="13"/>
      <c r="BT2915" s="13"/>
      <c r="BU2915" s="13"/>
      <c r="BV2915" s="13"/>
      <c r="BW2915" s="13"/>
      <c r="BX2915" s="13"/>
      <c r="BY2915">
        <v>1844</v>
      </c>
      <c r="BZ2915" s="13"/>
    </row>
    <row r="2916" spans="1:78" hidden="1" x14ac:dyDescent="0.25">
      <c r="A2916" t="s">
        <v>3496</v>
      </c>
      <c r="B2916" s="2" t="str">
        <f t="shared" si="4508"/>
        <v/>
      </c>
      <c r="C2916">
        <v>1</v>
      </c>
      <c r="D2916" t="s">
        <v>1155</v>
      </c>
      <c r="E2916">
        <v>37622.25</v>
      </c>
      <c r="R2916">
        <v>28</v>
      </c>
      <c r="S2916" t="s">
        <v>22</v>
      </c>
      <c r="AA2916" s="10">
        <f t="shared" si="4510"/>
        <v>2657.2109999999998</v>
      </c>
      <c r="AB2916" s="3" cm="1">
        <f t="array" ref="AB2916">100000000/Lvac(AA2916)</f>
        <v>37622.247889289276</v>
      </c>
      <c r="AC2916" s="28">
        <f t="shared" si="4511"/>
        <v>3.763344348642242E-7</v>
      </c>
      <c r="AD2916" s="28">
        <f t="shared" si="4512"/>
        <v>2.6580017306320798E-7</v>
      </c>
      <c r="AE2916" s="21">
        <f t="shared" si="4513"/>
        <v>37622.249297517359</v>
      </c>
      <c r="AF2916" s="10" cm="1">
        <f t="array" ref="AF2916">Lair(100000000/AE2916)</f>
        <v>2657.2109005328844</v>
      </c>
      <c r="AG2916" s="10">
        <f t="shared" si="4514"/>
        <v>1.2079273698868716E-2</v>
      </c>
      <c r="AH2916" s="10" t="b">
        <f t="shared" si="4509"/>
        <v>1</v>
      </c>
      <c r="AI2916" s="10">
        <f t="shared" si="4515"/>
        <v>2657.2109999999998</v>
      </c>
      <c r="AJ2916">
        <v>7.0000000000000001E-3</v>
      </c>
      <c r="AK2916" s="3" cm="1">
        <f t="array" ref="AK2916">100000000/Lvac($AA2916)</f>
        <v>37622.247889289276</v>
      </c>
      <c r="AL2916" s="21">
        <f t="shared" si="4431"/>
        <v>9.9109831784162022E-2</v>
      </c>
      <c r="AM2916" s="21"/>
      <c r="AN2916" s="21"/>
      <c r="AO2916" s="21"/>
      <c r="AP2916" s="21"/>
      <c r="AS2916" s="3">
        <f t="shared" si="4516"/>
        <v>-2.1107107240823098E-3</v>
      </c>
      <c r="AT2916" s="3" cm="1">
        <f t="array" ref="AT2916">AS2916-(100000000/LvacE($A2916)-$E2916)</f>
        <v>-2.2155334590934217E-5</v>
      </c>
      <c r="BB2916"/>
      <c r="BC2916"/>
      <c r="BD2916"/>
      <c r="BE2916"/>
      <c r="BF2916"/>
      <c r="BG2916"/>
      <c r="BH2916"/>
      <c r="BI2916"/>
      <c r="BJ2916"/>
      <c r="BN2916" s="13" cm="1">
        <f t="array" ref="BN2916">$C2916*EXP(poly_from_str(100000000/$E2916,BN$4343))</f>
        <v>1.8358086601784851</v>
      </c>
      <c r="BO2916" s="13"/>
      <c r="BY2916" t="e">
        <v>#N/A</v>
      </c>
    </row>
    <row r="2917" spans="1:78" hidden="1" x14ac:dyDescent="0.25">
      <c r="A2917" t="s">
        <v>3497</v>
      </c>
      <c r="B2917" s="2" t="str">
        <f t="shared" si="4508"/>
        <v/>
      </c>
      <c r="C2917">
        <v>20</v>
      </c>
      <c r="D2917" t="s">
        <v>14</v>
      </c>
      <c r="E2917">
        <v>37626.99</v>
      </c>
      <c r="R2917">
        <v>28</v>
      </c>
      <c r="S2917" t="s">
        <v>22</v>
      </c>
      <c r="AA2917" s="10">
        <f t="shared" si="4510"/>
        <v>2656.8760000000002</v>
      </c>
      <c r="AB2917" s="3" cm="1">
        <f t="array" ref="AB2917">100000000/Lvac(AA2917)</f>
        <v>37626.991324973933</v>
      </c>
      <c r="AC2917" s="28">
        <f t="shared" si="4511"/>
        <v>3.7638188609479701E-7</v>
      </c>
      <c r="AD2917" s="28">
        <f t="shared" si="4512"/>
        <v>2.6576666504193126E-7</v>
      </c>
      <c r="AE2917" s="21">
        <f t="shared" si="4513"/>
        <v>37626.990440826892</v>
      </c>
      <c r="AF2917" s="10" cm="1">
        <f t="array" ref="AF2917">Lair(100000000/AE2917)</f>
        <v>2656.8760624340557</v>
      </c>
      <c r="AG2917" s="10">
        <f t="shared" si="4514"/>
        <v>1.2081058981483126E-2</v>
      </c>
      <c r="AH2917" s="10" t="b">
        <f t="shared" si="4509"/>
        <v>1</v>
      </c>
      <c r="AI2917" s="10">
        <f t="shared" si="4515"/>
        <v>2656.8760000000002</v>
      </c>
      <c r="AJ2917">
        <v>7.0000000000000001E-3</v>
      </c>
      <c r="AK2917" s="3" cm="1">
        <f t="array" ref="AK2917">100000000/Lvac($AA2917)</f>
        <v>37626.991324973933</v>
      </c>
      <c r="AL2917" s="21">
        <f t="shared" si="4431"/>
        <v>9.913482574076378E-2</v>
      </c>
      <c r="AM2917" s="21"/>
      <c r="AN2917" s="21"/>
      <c r="AO2917" s="21"/>
      <c r="AP2917" s="21"/>
      <c r="AS2917" s="3">
        <f t="shared" si="4516"/>
        <v>1.3249739349703304E-3</v>
      </c>
      <c r="AT2917" s="3" cm="1">
        <f t="array" ref="AT2917">AS2917-(100000000/LvacE($A2917)-$E2917)</f>
        <v>-2.2095882741268724E-5</v>
      </c>
      <c r="BB2917"/>
      <c r="BC2917"/>
      <c r="BD2917"/>
      <c r="BE2917"/>
      <c r="BF2917"/>
      <c r="BG2917"/>
      <c r="BH2917"/>
      <c r="BI2917"/>
      <c r="BJ2917"/>
      <c r="BN2917" s="13" cm="1">
        <f t="array" ref="BN2917">$C2917*EXP(poly_from_str(100000000/$E2917,BN$4343))</f>
        <v>36.816771367014447</v>
      </c>
      <c r="BO2917" s="13"/>
      <c r="BY2917">
        <v>37041</v>
      </c>
    </row>
    <row r="2918" spans="1:78" hidden="1" x14ac:dyDescent="0.25">
      <c r="A2918" t="s">
        <v>3498</v>
      </c>
      <c r="B2918" s="2" t="str">
        <f t="shared" si="4508"/>
        <v/>
      </c>
      <c r="C2918">
        <v>4</v>
      </c>
      <c r="E2918">
        <v>37628.080000000002</v>
      </c>
      <c r="R2918">
        <v>28</v>
      </c>
      <c r="S2918" t="s">
        <v>22</v>
      </c>
      <c r="AA2918" s="10">
        <f t="shared" si="4510"/>
        <v>2656.799</v>
      </c>
      <c r="AB2918" s="3" cm="1">
        <f t="array" ref="AB2918">100000000/Lvac(AA2918)</f>
        <v>37628.081776261904</v>
      </c>
      <c r="AC2918" s="28">
        <f t="shared" si="4511"/>
        <v>3.7639279448689949E-7</v>
      </c>
      <c r="AD2918" s="28">
        <f t="shared" si="4512"/>
        <v>2.657589631982944E-7</v>
      </c>
      <c r="AE2918" s="21">
        <f t="shared" si="4513"/>
        <v>37628.080590927435</v>
      </c>
      <c r="AF2918" s="10" cm="1">
        <f t="array" ref="AF2918">Lair(100000000/AE2918)</f>
        <v>2656.79908369756</v>
      </c>
      <c r="AG2918" s="10">
        <f t="shared" si="4514"/>
        <v>1.2081469425474398E-2</v>
      </c>
      <c r="AH2918" s="10" t="b">
        <f t="shared" si="4509"/>
        <v>1</v>
      </c>
      <c r="AI2918" s="10">
        <f t="shared" si="4515"/>
        <v>2656.799</v>
      </c>
      <c r="AJ2918">
        <v>3.0000000000000001E-3</v>
      </c>
      <c r="AK2918" s="3" cm="1">
        <f t="array" ref="AK2918">100000000/Lvac($AA2918)</f>
        <v>37628.081776261904</v>
      </c>
      <c r="AL2918" s="21">
        <f t="shared" ref="AL2918:AL2981" si="4593">AJ2918/AI2918*AK2918</f>
        <v>4.2488816552846385E-2</v>
      </c>
      <c r="AM2918" s="21"/>
      <c r="AN2918" s="21"/>
      <c r="AO2918" s="21"/>
      <c r="AP2918" s="21"/>
      <c r="AS2918" s="3">
        <f t="shared" si="4516"/>
        <v>1.7762619027053006E-3</v>
      </c>
      <c r="AT2918" s="3" cm="1">
        <f t="array" ref="AT2918">AS2918-(100000000/LvacE($A2918)-$E2918)</f>
        <v>-2.2082211216911674E-5</v>
      </c>
      <c r="BB2918"/>
      <c r="BC2918"/>
      <c r="BD2918"/>
      <c r="BE2918"/>
      <c r="BF2918"/>
      <c r="BG2918"/>
      <c r="BH2918"/>
      <c r="BI2918"/>
      <c r="BJ2918"/>
      <c r="BN2918" s="13" cm="1">
        <f t="array" ref="BN2918">$C2918*EXP(poly_from_str(100000000/$E2918,BN$4343))</f>
        <v>7.3679797956523849</v>
      </c>
      <c r="BO2918" s="13"/>
      <c r="BY2918">
        <v>7413</v>
      </c>
    </row>
    <row r="2919" spans="1:78" hidden="1" x14ac:dyDescent="0.25">
      <c r="A2919" t="s">
        <v>3499</v>
      </c>
      <c r="B2919" s="2" t="str">
        <f t="shared" si="4508"/>
        <v/>
      </c>
      <c r="C2919">
        <v>7</v>
      </c>
      <c r="E2919">
        <v>37638.51</v>
      </c>
      <c r="F2919">
        <v>22527</v>
      </c>
      <c r="G2919" t="s">
        <v>5</v>
      </c>
      <c r="H2919" s="5" t="s">
        <v>8</v>
      </c>
      <c r="I2919">
        <v>60166</v>
      </c>
      <c r="J2919" t="s">
        <v>3</v>
      </c>
      <c r="K2919" s="5" t="s">
        <v>4</v>
      </c>
      <c r="L2919">
        <v>22527.7</v>
      </c>
      <c r="M2919" t="str">
        <f t="shared" ref="M2919:M2921" si="4594">$G2919&amp;""</f>
        <v>e</v>
      </c>
      <c r="N2919" t="str">
        <f t="shared" ref="N2919:N2921" si="4595">$H2919&amp;""</f>
        <v>7/2</v>
      </c>
      <c r="O2919">
        <v>60166.2</v>
      </c>
      <c r="P2919" t="str">
        <f t="shared" ref="P2919:P2921" si="4596">$J2919&amp;""</f>
        <v>o</v>
      </c>
      <c r="Q2919" t="str">
        <f t="shared" ref="Q2919:Q2921" si="4597">$K2919&amp;""</f>
        <v>9/2</v>
      </c>
      <c r="R2919">
        <v>28</v>
      </c>
      <c r="AA2919" s="10">
        <f t="shared" si="4510"/>
        <v>2656.0630000000001</v>
      </c>
      <c r="AB2919" s="3" cm="1">
        <f t="array" ref="AB2919">100000000/Lvac(AA2919)</f>
        <v>37638.507981228366</v>
      </c>
      <c r="AC2919" s="28">
        <f t="shared" si="4511"/>
        <v>3.764970936306857E-7</v>
      </c>
      <c r="AD2919" s="28">
        <f t="shared" si="4512"/>
        <v>2.6568534557712404E-7</v>
      </c>
      <c r="AE2919" s="21">
        <f t="shared" si="4513"/>
        <v>37638.509328890934</v>
      </c>
      <c r="AF2919" s="10" cm="1">
        <f t="array" ref="AF2919">Lair(100000000/AE2919)</f>
        <v>2656.0629048930195</v>
      </c>
      <c r="AG2919" s="10">
        <f t="shared" si="4514"/>
        <v>1.2085394431763923E-2</v>
      </c>
      <c r="AH2919" s="10" t="b">
        <f t="shared" si="4509"/>
        <v>1</v>
      </c>
      <c r="AI2919" s="10">
        <f t="shared" ref="AI2919:AI2921" si="4598">$AF2919</f>
        <v>2656.0629048930195</v>
      </c>
      <c r="AJ2919">
        <v>3.0000000000000001E-3</v>
      </c>
      <c r="AK2919" s="3" cm="1">
        <f t="array" ref="AK2919">100000000/Lvac($AA2919)</f>
        <v>37638.507981228366</v>
      </c>
      <c r="AL2919" s="21">
        <f t="shared" si="4593"/>
        <v>4.2512368112845242E-2</v>
      </c>
      <c r="AM2919" s="10" cm="1">
        <f t="array" ref="AM2919">Lvac($AI2919)-$BA2919</f>
        <v>-6.5851442604980548E-4</v>
      </c>
      <c r="AN2919" s="10">
        <f t="shared" ref="AN2919:AN2921" si="4599">$AK2919-($AX2919-$AW2919)</f>
        <v>7.9812283656792715E-3</v>
      </c>
      <c r="AO2919" s="3">
        <f t="shared" ref="AO2919:AO2921" si="4600">AM2919/AJ2919</f>
        <v>-0.21950480868326849</v>
      </c>
      <c r="AP2919" s="3">
        <v>-0.18779489225077364</v>
      </c>
      <c r="AS2919" s="3">
        <f t="shared" si="4516"/>
        <v>-2.0187716363579966E-3</v>
      </c>
      <c r="AT2919" s="3" cm="1">
        <f t="array" ref="AT2919">AS2919-(100000000/LvacE($A2919)-$E2919)</f>
        <v>-2.1951294911559671E-5</v>
      </c>
      <c r="AU2919" t="s">
        <v>4794</v>
      </c>
      <c r="AV2919" t="s">
        <v>4721</v>
      </c>
      <c r="AW2919" s="3">
        <v>22527.7</v>
      </c>
      <c r="AX2919" s="3">
        <v>60166.2</v>
      </c>
      <c r="AY2919" s="3"/>
      <c r="AZ2919" s="10" cm="1">
        <f t="array" ref="AZ2919">Lair(100000000/($AX2919-$AW2919))</f>
        <v>2656.0635632498324</v>
      </c>
      <c r="BA2919" s="10">
        <f t="shared" ref="BA2919:BA2921" si="4601">100000000/($AX2919-$AW2919)</f>
        <v>2656.8540191559173</v>
      </c>
      <c r="BB2919" s="12">
        <v>19000000</v>
      </c>
      <c r="BC2919" s="3">
        <v>0.04</v>
      </c>
      <c r="BD2919" s="12" cm="1">
        <f t="array" ref="BD2919">SfromgA($BB2919,$BA2919,"")</f>
        <v>0.17586930167173115</v>
      </c>
      <c r="BE2919" s="29">
        <f t="shared" ref="BE2919:BE2921" si="4602">(10^MAX(0.05, -0.312925054856973*((LN($BD2919))^(1/3)) + 0.454808404431693)-1)*100</f>
        <v>577.70776706361642</v>
      </c>
      <c r="BG2919" s="3"/>
      <c r="BH2919" s="3"/>
      <c r="BI2919" s="12">
        <f t="shared" ref="BI2919:BI2921" si="4603">IF($BB2919="",$BF2919,$BB2919)</f>
        <v>19000000</v>
      </c>
      <c r="BJ2919" s="29">
        <f t="shared" ref="BJ2919:BJ2921" si="4604">IF($BB2919="",$BH2919,$BE2919)</f>
        <v>577.70776706361642</v>
      </c>
      <c r="BK2919" s="3">
        <f t="shared" ref="BK2919:BK2921" si="4605">LN(BN2919*100000000/($AX2919-$AW2919)/$BI2919)</f>
        <v>-6.3123059988572887</v>
      </c>
      <c r="BL2919" s="13">
        <f>EXP(BK$4341*$AX2919+BK$4342)*$BI2919/(100000000/($AX2919-$AW2919))</f>
        <v>8.3110214410137591</v>
      </c>
      <c r="BM2919" s="3">
        <f t="shared" ref="BM2919:BM2921" si="4606">LN(BL2919/$C2919)</f>
        <v>0.17167236934785876</v>
      </c>
      <c r="BN2919" s="13" cm="1">
        <f t="array" ref="BN2919">$C2919*EXP(poly_from_str(100000000/$E2919,BN$4343))</f>
        <v>12.971381867264789</v>
      </c>
      <c r="BO2919" s="3">
        <f t="shared" ref="BO2919:BO2921" si="4607">LN($C2919)</f>
        <v>1.9459101490553132</v>
      </c>
      <c r="BP2919" s="13">
        <f t="shared" ref="BP2919:BP2920" si="4608">LN(BL2919/BN2919)</f>
        <v>-0.44516301760101951</v>
      </c>
      <c r="BQ2919" s="13"/>
      <c r="BS2919" s="13"/>
      <c r="BT2919" s="13"/>
      <c r="BU2919" s="13"/>
      <c r="BV2919" s="13"/>
      <c r="BW2919" s="13"/>
      <c r="BX2919" s="13"/>
      <c r="BY2919">
        <v>13052</v>
      </c>
      <c r="BZ2919" s="13"/>
    </row>
    <row r="2920" spans="1:78" hidden="1" x14ac:dyDescent="0.25">
      <c r="A2920" t="s">
        <v>3500</v>
      </c>
      <c r="B2920" s="2" t="str">
        <f t="shared" si="4508"/>
        <v/>
      </c>
      <c r="C2920">
        <v>1</v>
      </c>
      <c r="E2920">
        <v>37641.31</v>
      </c>
      <c r="F2920">
        <v>25934</v>
      </c>
      <c r="G2920" t="s">
        <v>5</v>
      </c>
      <c r="H2920" s="5" t="s">
        <v>18</v>
      </c>
      <c r="I2920">
        <v>63576</v>
      </c>
      <c r="J2920" t="s">
        <v>3</v>
      </c>
      <c r="K2920" s="5" t="s">
        <v>18</v>
      </c>
      <c r="L2920">
        <v>25934.98</v>
      </c>
      <c r="M2920" t="str">
        <f t="shared" si="4594"/>
        <v>e</v>
      </c>
      <c r="N2920" t="str">
        <f t="shared" si="4595"/>
        <v>5/2</v>
      </c>
      <c r="O2920">
        <v>63576.27</v>
      </c>
      <c r="P2920" t="str">
        <f t="shared" si="4596"/>
        <v>o</v>
      </c>
      <c r="Q2920" t="str">
        <f t="shared" si="4597"/>
        <v>5/2</v>
      </c>
      <c r="R2920">
        <v>28</v>
      </c>
      <c r="AA2920" s="10">
        <f t="shared" si="4510"/>
        <v>2655.8649999999998</v>
      </c>
      <c r="AB2920" s="3" cm="1">
        <f t="array" ref="AB2920">100000000/Lvac(AA2920)</f>
        <v>37641.313843317606</v>
      </c>
      <c r="AC2920" s="28">
        <f t="shared" si="4511"/>
        <v>3.7652516223527931E-7</v>
      </c>
      <c r="AD2920" s="28">
        <f t="shared" si="4512"/>
        <v>2.6566554083699396E-7</v>
      </c>
      <c r="AE2920" s="21">
        <f t="shared" si="4513"/>
        <v>37641.311277396533</v>
      </c>
      <c r="AF2920" s="10" cm="1">
        <f t="array" ref="AF2920">Lair(100000000/AE2920)</f>
        <v>2655.8651810547067</v>
      </c>
      <c r="AG2920" s="10">
        <f t="shared" si="4514"/>
        <v>1.2086450900802114E-2</v>
      </c>
      <c r="AH2920" s="10" t="b">
        <f t="shared" si="4509"/>
        <v>1</v>
      </c>
      <c r="AI2920" s="10">
        <f t="shared" si="4598"/>
        <v>2655.8651810547067</v>
      </c>
      <c r="AJ2920">
        <v>3.0000000000000001E-3</v>
      </c>
      <c r="AK2920" s="3" cm="1">
        <f t="array" ref="AK2920">100000000/Lvac($AA2920)</f>
        <v>37641.313843317606</v>
      </c>
      <c r="AL2920" s="21">
        <f t="shared" si="4593"/>
        <v>4.2518702506242449E-2</v>
      </c>
      <c r="AM2920" s="10" cm="1">
        <f t="array" ref="AM2920">Lvac($AI2920)-$BA2920</f>
        <v>-1.5017209675534104E-3</v>
      </c>
      <c r="AN2920" s="10">
        <f t="shared" si="4599"/>
        <v>2.3843317612772807E-2</v>
      </c>
      <c r="AO2920" s="3">
        <f t="shared" si="4600"/>
        <v>-0.50057365585113678</v>
      </c>
      <c r="AP2920" s="3">
        <v>-0.56093967274743284</v>
      </c>
      <c r="AS2920" s="3">
        <f t="shared" si="4516"/>
        <v>3.8433176086982712E-3</v>
      </c>
      <c r="AT2920" s="3" cm="1">
        <f t="array" ref="AT2920">AS2920-(100000000/LvacE($A2920)-$E2920)</f>
        <v>-2.1916013793088496E-5</v>
      </c>
      <c r="AU2920" t="s">
        <v>4708</v>
      </c>
      <c r="AV2920" t="s">
        <v>4838</v>
      </c>
      <c r="AW2920" s="3">
        <v>25934.98</v>
      </c>
      <c r="AX2920" s="3">
        <v>63576.27</v>
      </c>
      <c r="AY2920" s="3"/>
      <c r="AZ2920" s="10" cm="1">
        <f t="array" ref="AZ2920">Lair(100000000/($AX2920-$AW2920))</f>
        <v>2655.8666824162533</v>
      </c>
      <c r="BA2920" s="10">
        <f t="shared" si="4601"/>
        <v>2656.657091188958</v>
      </c>
      <c r="BB2920" s="12">
        <v>4490000</v>
      </c>
      <c r="BC2920" s="3">
        <v>2.5000000000000001E-2</v>
      </c>
      <c r="BD2920" s="12" cm="1">
        <f t="array" ref="BD2920">SfromgA($BB2920,$BA2920,"")</f>
        <v>4.1551452026673701E-2</v>
      </c>
      <c r="BE2920" s="29">
        <f t="shared" si="4602"/>
        <v>722.27236899210516</v>
      </c>
      <c r="BG2920" s="3"/>
      <c r="BH2920" s="3"/>
      <c r="BI2920" s="12">
        <f t="shared" si="4603"/>
        <v>4490000</v>
      </c>
      <c r="BJ2920" s="29">
        <f t="shared" si="4604"/>
        <v>722.27236899210516</v>
      </c>
      <c r="BK2920" s="3">
        <f t="shared" si="4605"/>
        <v>-6.8141039969562858</v>
      </c>
      <c r="BL2920" s="13">
        <f>EXP(BK$4341*$AX2920+BK$4342)*$BI2920/(100000000/($AX2920-$AW2920))</f>
        <v>1.5158445167929242</v>
      </c>
      <c r="BM2920" s="3">
        <f t="shared" si="4606"/>
        <v>0.41597272047815148</v>
      </c>
      <c r="BN2920" s="13" cm="1">
        <f t="array" ref="BN2920">$C2920*EXP(poly_from_str(100000000/$E2920,BN$4343))</f>
        <v>1.8560218074020998</v>
      </c>
      <c r="BO2920" s="3">
        <f t="shared" si="4607"/>
        <v>0</v>
      </c>
      <c r="BP2920" s="13">
        <f t="shared" si="4608"/>
        <v>-0.20246266349468589</v>
      </c>
      <c r="BQ2920" s="13"/>
      <c r="BR2920" s="12">
        <v>32630000.000000004</v>
      </c>
      <c r="BS2920" s="3">
        <f>LN(BV2920*100000000/($AX2920-$AW2920)/$BR2920)</f>
        <v>-9.340061774987614</v>
      </c>
      <c r="BT2920" s="13">
        <f>EXP(BS$4338*$AX2920+BS$4336)*$BR2920/(100000000/($AX2920-$AW2920))</f>
        <v>12.595449826864712</v>
      </c>
      <c r="BU2920" s="3">
        <f>LN(BT2920/$BN2920)</f>
        <v>1.914900239911306</v>
      </c>
      <c r="BV2920" s="3" cm="1">
        <f t="array" ref="BV2920">$BN2920*EXP(poly_from_str(100000000/$E2920,BV$4341))</f>
        <v>1.0788083094988594</v>
      </c>
      <c r="BW2920" s="12" t="s">
        <v>14</v>
      </c>
      <c r="BX2920" s="3">
        <f>LN(BT2920/BV2920)</f>
        <v>2.4574786090915683</v>
      </c>
      <c r="BY2920">
        <v>1868</v>
      </c>
      <c r="BZ2920" s="13"/>
    </row>
    <row r="2921" spans="1:78" hidden="1" x14ac:dyDescent="0.25">
      <c r="A2921" t="s">
        <v>3501</v>
      </c>
      <c r="B2921" s="2" t="str">
        <f t="shared" si="4508"/>
        <v/>
      </c>
      <c r="C2921">
        <v>3</v>
      </c>
      <c r="E2921">
        <v>37673.47</v>
      </c>
      <c r="F2921">
        <v>69408</v>
      </c>
      <c r="G2921" t="s">
        <v>3</v>
      </c>
      <c r="H2921" s="5" t="s">
        <v>16</v>
      </c>
      <c r="I2921">
        <v>107081</v>
      </c>
      <c r="J2921" t="s">
        <v>5</v>
      </c>
      <c r="K2921" s="5" t="s">
        <v>4</v>
      </c>
      <c r="L2921">
        <v>69408.509999999995</v>
      </c>
      <c r="M2921" t="str">
        <f t="shared" si="4594"/>
        <v>o</v>
      </c>
      <c r="N2921" t="str">
        <f t="shared" si="4595"/>
        <v>11/2</v>
      </c>
      <c r="O2921">
        <v>107081.94</v>
      </c>
      <c r="P2921" t="str">
        <f t="shared" si="4596"/>
        <v>e</v>
      </c>
      <c r="Q2921" t="str">
        <f t="shared" si="4597"/>
        <v>9/2</v>
      </c>
      <c r="R2921">
        <v>28</v>
      </c>
      <c r="AA2921" s="10">
        <f t="shared" si="4510"/>
        <v>2653.598</v>
      </c>
      <c r="AB2921" s="3" cm="1">
        <f t="array" ref="AB2921">100000000/Lvac(AA2921)</f>
        <v>37673.469386352379</v>
      </c>
      <c r="AC2921" s="28">
        <f t="shared" si="4511"/>
        <v>3.7684683211247521E-7</v>
      </c>
      <c r="AD2921" s="28">
        <f t="shared" si="4512"/>
        <v>2.6543878657543042E-7</v>
      </c>
      <c r="AE2921" s="21">
        <f t="shared" si="4513"/>
        <v>37673.469796507889</v>
      </c>
      <c r="AF2921" s="10" cm="1">
        <f t="array" ref="AF2921">Lair(100000000/AE2921)</f>
        <v>2653.59797110828</v>
      </c>
      <c r="AG2921" s="10">
        <f t="shared" si="4514"/>
        <v>1.2098563796466604E-2</v>
      </c>
      <c r="AH2921" s="10" t="b">
        <f t="shared" si="4509"/>
        <v>1</v>
      </c>
      <c r="AI2921" s="10">
        <f t="shared" si="4598"/>
        <v>2653.59797110828</v>
      </c>
      <c r="AJ2921">
        <v>3.0000000000000001E-3</v>
      </c>
      <c r="AK2921" s="3" cm="1">
        <f t="array" ref="AK2921">100000000/Lvac($AA2921)</f>
        <v>37673.469386352379</v>
      </c>
      <c r="AL2921" s="21">
        <f t="shared" si="4593"/>
        <v>4.2591383242524095E-2</v>
      </c>
      <c r="AM2921" s="10" cm="1">
        <f t="array" ref="AM2921">Lvac($AI2921)-$BA2921</f>
        <v>-2.8039752810400387E-3</v>
      </c>
      <c r="AN2921" s="10">
        <f t="shared" si="4599"/>
        <v>3.9386352371366229E-2</v>
      </c>
      <c r="AO2921" s="3">
        <f t="shared" si="4600"/>
        <v>-0.93465842701334623</v>
      </c>
      <c r="AP2921" s="3">
        <v>-0.92502554904664669</v>
      </c>
      <c r="AS2921" s="3">
        <f t="shared" si="4516"/>
        <v>-6.1364762223092839E-4</v>
      </c>
      <c r="AT2921" s="3" cm="1">
        <f t="array" ref="AT2921">AS2921-(100000000/LvacE($A2921)-$E2921)</f>
        <v>-2.1510168153326958E-5</v>
      </c>
      <c r="AU2921" t="s">
        <v>4946</v>
      </c>
      <c r="AV2921" t="s">
        <v>4951</v>
      </c>
      <c r="AW2921" s="3">
        <v>69408.509999999995</v>
      </c>
      <c r="AX2921" s="3">
        <v>107081.94</v>
      </c>
      <c r="AY2921" s="3"/>
      <c r="AZ2921" s="10" cm="1">
        <f t="array" ref="AZ2921">Lair(100000000/($AX2921-$AW2921))</f>
        <v>2653.6007744126987</v>
      </c>
      <c r="BA2921" s="10">
        <f t="shared" si="4601"/>
        <v>2654.3906408309513</v>
      </c>
      <c r="BB2921" s="12">
        <v>556000000</v>
      </c>
      <c r="BC2921" s="3">
        <v>0.71</v>
      </c>
      <c r="BD2921" s="12" cm="1">
        <f t="array" ref="BD2921">SfromgA($BB2921,$BA2921,"")</f>
        <v>5.1321892621110736</v>
      </c>
      <c r="BE2921" s="29">
        <f t="shared" si="4602"/>
        <v>21.932510896585701</v>
      </c>
      <c r="BG2921" s="3"/>
      <c r="BH2921" s="3"/>
      <c r="BI2921" s="12">
        <f t="shared" si="4603"/>
        <v>556000000</v>
      </c>
      <c r="BJ2921" s="29">
        <f t="shared" si="4604"/>
        <v>21.932510896585701</v>
      </c>
      <c r="BK2921" s="3">
        <f t="shared" si="4605"/>
        <v>-10.517095612517696</v>
      </c>
      <c r="BL2921" s="13">
        <f>EXP(BK$4341*$AX2921+BK$4342)*$BI2921/(100000000/($AX2921-$AW2921))</f>
        <v>6.8907111098892067</v>
      </c>
      <c r="BM2921" s="3">
        <f t="shared" si="4606"/>
        <v>0.83156200001424529</v>
      </c>
      <c r="BN2921" s="13" cm="1">
        <f t="array" ref="BN2921">$C2921*EXP(poly_from_str(100000000/$E2921,BN$4343))</f>
        <v>5.67013454182326</v>
      </c>
      <c r="BO2921" s="3">
        <f t="shared" si="4607"/>
        <v>1.0986122886681098</v>
      </c>
      <c r="BP2921" s="13">
        <f>LN(BL2921/BN2921)</f>
        <v>0.19496144250759137</v>
      </c>
      <c r="BQ2921" s="13"/>
      <c r="BS2921" s="13"/>
      <c r="BT2921" s="13"/>
      <c r="BU2921" s="13"/>
      <c r="BV2921" s="13"/>
      <c r="BW2921" s="13"/>
      <c r="BX2921" s="13"/>
      <c r="BY2921">
        <v>5708</v>
      </c>
      <c r="BZ2921" s="13"/>
    </row>
    <row r="2922" spans="1:78" hidden="1" x14ac:dyDescent="0.25">
      <c r="A2922" t="s">
        <v>3502</v>
      </c>
      <c r="B2922" s="2" t="str">
        <f t="shared" si="4508"/>
        <v/>
      </c>
      <c r="C2922">
        <v>1</v>
      </c>
      <c r="E2922">
        <v>37675.26</v>
      </c>
      <c r="R2922">
        <v>28</v>
      </c>
      <c r="S2922" t="s">
        <v>22</v>
      </c>
      <c r="AA2922" s="10">
        <f t="shared" si="4510"/>
        <v>2653.4720000000002</v>
      </c>
      <c r="AB2922" s="3" cm="1">
        <f t="array" ref="AB2922">100000000/Lvac(AA2922)</f>
        <v>37675.258205015271</v>
      </c>
      <c r="AC2922" s="28">
        <f t="shared" si="4511"/>
        <v>3.76864726667551E-7</v>
      </c>
      <c r="AD2922" s="28">
        <f t="shared" si="4512"/>
        <v>2.6542618356013859E-7</v>
      </c>
      <c r="AE2922" s="21">
        <f t="shared" si="4513"/>
        <v>37675.259404839439</v>
      </c>
      <c r="AF2922" s="10" cm="1">
        <f t="array" ref="AF2922">Lair(100000000/AE2922)</f>
        <v>2653.4719154913432</v>
      </c>
      <c r="AG2922" s="10">
        <f t="shared" si="4514"/>
        <v>1.2099237942781244E-2</v>
      </c>
      <c r="AH2922" s="10" t="b">
        <f t="shared" si="4509"/>
        <v>1</v>
      </c>
      <c r="AI2922" s="10">
        <f t="shared" si="4515"/>
        <v>2653.4720000000002</v>
      </c>
      <c r="AJ2922">
        <v>3.0000000000000001E-3</v>
      </c>
      <c r="AK2922" s="3" cm="1">
        <f t="array" ref="AK2922">100000000/Lvac($AA2922)</f>
        <v>37675.258205015271</v>
      </c>
      <c r="AL2922" s="21">
        <f t="shared" si="4593"/>
        <v>4.2595427656687466E-2</v>
      </c>
      <c r="AM2922" s="21"/>
      <c r="AN2922" s="21"/>
      <c r="AO2922" s="21"/>
      <c r="AP2922" s="21"/>
      <c r="AS2922" s="3">
        <f t="shared" si="4516"/>
        <v>-1.7949847315321676E-3</v>
      </c>
      <c r="AT2922" s="3" cm="1">
        <f t="array" ref="AT2922">AS2922-(100000000/LvacE($A2922)-$E2922)</f>
        <v>-2.1487518097274005E-5</v>
      </c>
      <c r="BB2922"/>
      <c r="BC2922"/>
      <c r="BD2922"/>
      <c r="BE2922"/>
      <c r="BF2922"/>
      <c r="BG2922"/>
      <c r="BH2922"/>
      <c r="BI2922"/>
      <c r="BJ2922"/>
      <c r="BN2922" s="13" cm="1">
        <f t="array" ref="BN2922">$C2922*EXP(poly_from_str(100000000/$E2922,BN$4343))</f>
        <v>1.8919352163744394</v>
      </c>
      <c r="BO2922" s="13"/>
      <c r="BY2922">
        <v>1904</v>
      </c>
    </row>
    <row r="2923" spans="1:78" hidden="1" x14ac:dyDescent="0.25">
      <c r="A2923" t="s">
        <v>3503</v>
      </c>
      <c r="B2923" s="2" t="str">
        <f t="shared" si="4508"/>
        <v/>
      </c>
      <c r="C2923">
        <v>1</v>
      </c>
      <c r="D2923" t="s">
        <v>14</v>
      </c>
      <c r="E2923">
        <v>37682.910000000003</v>
      </c>
      <c r="R2923">
        <v>28</v>
      </c>
      <c r="S2923" t="s">
        <v>22</v>
      </c>
      <c r="AA2923" s="10">
        <f t="shared" si="4510"/>
        <v>2652.933</v>
      </c>
      <c r="AB2923" s="3" cm="1">
        <f t="array" ref="AB2923">100000000/Lvac(AA2923)</f>
        <v>37682.912291669934</v>
      </c>
      <c r="AC2923" s="28">
        <f t="shared" si="4511"/>
        <v>3.7694129478580879E-7</v>
      </c>
      <c r="AD2923" s="28">
        <f t="shared" si="4512"/>
        <v>2.6537227066206793E-7</v>
      </c>
      <c r="AE2923" s="21">
        <f t="shared" si="4513"/>
        <v>37682.910759433122</v>
      </c>
      <c r="AF2923" s="10" cm="1">
        <f t="array" ref="AF2923">Lair(100000000/AE2923)</f>
        <v>2652.9331078780488</v>
      </c>
      <c r="AG2923" s="10">
        <f t="shared" si="4514"/>
        <v>1.2102122875261068E-2</v>
      </c>
      <c r="AH2923" s="10" t="b">
        <f t="shared" si="4509"/>
        <v>1</v>
      </c>
      <c r="AI2923" s="10">
        <f t="shared" si="4515"/>
        <v>2652.933</v>
      </c>
      <c r="AJ2923">
        <v>7.0000000000000001E-3</v>
      </c>
      <c r="AK2923" s="3" cm="1">
        <f t="array" ref="AK2923">100000000/Lvac($AA2923)</f>
        <v>37682.912291669934</v>
      </c>
      <c r="AL2923" s="21">
        <f t="shared" si="4593"/>
        <v>9.9429720253654943E-2</v>
      </c>
      <c r="AM2923" s="21"/>
      <c r="AN2923" s="21"/>
      <c r="AO2923" s="21"/>
      <c r="AP2923" s="21"/>
      <c r="AS2923" s="3">
        <f t="shared" si="4516"/>
        <v>2.2916699308552779E-3</v>
      </c>
      <c r="AT2923" s="3" cm="1">
        <f t="array" ref="AT2923">AS2923-(100000000/LvacE($A2923)-$E2923)</f>
        <v>-2.1390464098658413E-5</v>
      </c>
      <c r="BB2923"/>
      <c r="BC2923"/>
      <c r="BD2923"/>
      <c r="BE2923"/>
      <c r="BF2923"/>
      <c r="BG2923"/>
      <c r="BH2923"/>
      <c r="BI2923"/>
      <c r="BJ2923"/>
      <c r="BN2923" s="13" cm="1">
        <f t="array" ref="BN2923">$C2923*EXP(poly_from_str(100000000/$E2923,BN$4343))</f>
        <v>1.9000099601510401</v>
      </c>
      <c r="BO2923" s="13"/>
      <c r="BY2923" t="e">
        <v>#N/A</v>
      </c>
    </row>
    <row r="2924" spans="1:78" hidden="1" x14ac:dyDescent="0.25">
      <c r="A2924" t="s">
        <v>3504</v>
      </c>
      <c r="B2924" s="2" t="str">
        <f t="shared" si="4508"/>
        <v/>
      </c>
      <c r="C2924">
        <v>1</v>
      </c>
      <c r="E2924">
        <v>37715.01</v>
      </c>
      <c r="F2924">
        <v>63232</v>
      </c>
      <c r="G2924" t="s">
        <v>3</v>
      </c>
      <c r="H2924" s="5" t="s">
        <v>8</v>
      </c>
      <c r="I2924">
        <v>100947</v>
      </c>
      <c r="J2924" t="s">
        <v>5</v>
      </c>
      <c r="K2924" s="5" t="s">
        <v>4</v>
      </c>
      <c r="L2924">
        <v>63232.14</v>
      </c>
      <c r="M2924" t="str">
        <f t="shared" ref="M2924:M2927" si="4609">$G2924&amp;""</f>
        <v>o</v>
      </c>
      <c r="N2924" t="str">
        <f t="shared" ref="N2924:N2927" si="4610">$H2924&amp;""</f>
        <v>7/2</v>
      </c>
      <c r="O2924">
        <v>100947.18</v>
      </c>
      <c r="P2924" t="str">
        <f t="shared" ref="P2924:P2927" si="4611">$J2924&amp;""</f>
        <v>e</v>
      </c>
      <c r="Q2924" t="str">
        <f t="shared" ref="Q2924:Q2927" si="4612">$K2924&amp;""</f>
        <v>9/2</v>
      </c>
      <c r="R2924">
        <v>28</v>
      </c>
      <c r="AA2924" s="10">
        <f t="shared" si="4510"/>
        <v>2650.6750000000002</v>
      </c>
      <c r="AB2924" s="3" cm="1">
        <f t="array" ref="AB2924">100000000/Lvac(AA2924)</f>
        <v>37715.010923728049</v>
      </c>
      <c r="AC2924" s="28">
        <f t="shared" si="4511"/>
        <v>3.7726239542757973E-7</v>
      </c>
      <c r="AD2924" s="28">
        <f t="shared" si="4512"/>
        <v>2.6514641664092938E-7</v>
      </c>
      <c r="AE2924" s="21">
        <f t="shared" si="4513"/>
        <v>37715.010305416195</v>
      </c>
      <c r="AF2924" s="10" cm="1">
        <f t="array" ref="AF2924">Lair(100000000/AE2924)</f>
        <v>2650.6750434585501</v>
      </c>
      <c r="AG2924" s="10">
        <f t="shared" si="4514"/>
        <v>1.211422768233149E-2</v>
      </c>
      <c r="AH2924" s="10" t="b">
        <f t="shared" si="4509"/>
        <v>1</v>
      </c>
      <c r="AI2924" s="10">
        <f t="shared" ref="AI2924:AI2927" si="4613">$AF2924</f>
        <v>2650.6750434585501</v>
      </c>
      <c r="AJ2924">
        <v>3.0000000000000001E-3</v>
      </c>
      <c r="AK2924" s="3" cm="1">
        <f t="array" ref="AK2924">100000000/Lvac($AA2924)</f>
        <v>37715.010923728049</v>
      </c>
      <c r="AL2924" s="21">
        <f t="shared" si="4593"/>
        <v>4.2685365394150569E-2</v>
      </c>
      <c r="AM2924" s="10" cm="1">
        <f t="array" ref="AM2924">Lvac($AI2924)-$BA2924</f>
        <v>2.08760553277898E-3</v>
      </c>
      <c r="AN2924" s="10">
        <f t="shared" ref="AN2924:AN2927" si="4614">$AK2924-($AX2924-$AW2924)</f>
        <v>-2.9076271945086773E-2</v>
      </c>
      <c r="AO2924" s="3">
        <f t="shared" ref="AO2924:AO2927" si="4615">AM2924/AJ2924</f>
        <v>0.69586851092632662</v>
      </c>
      <c r="AP2924" s="3">
        <v>0.68137886243372725</v>
      </c>
      <c r="AS2924" s="3">
        <f t="shared" si="4516"/>
        <v>9.2372804647311568E-4</v>
      </c>
      <c r="AT2924" s="3" cm="1">
        <f t="array" ref="AT2924">AS2924-(100000000/LvacE($A2924)-$E2924)</f>
        <v>-2.098172262776643E-5</v>
      </c>
      <c r="AU2924" t="s">
        <v>4814</v>
      </c>
      <c r="AV2924" t="s">
        <v>4950</v>
      </c>
      <c r="AW2924" s="3">
        <v>63232.14</v>
      </c>
      <c r="AX2924" s="3">
        <v>100947.18</v>
      </c>
      <c r="AY2924" s="3"/>
      <c r="AZ2924" s="10" cm="1">
        <f t="array" ref="AZ2924">Lair(100000000/($AX2924-$AW2924))</f>
        <v>2650.672956352254</v>
      </c>
      <c r="BA2924" s="10">
        <f t="shared" ref="BA2924:BA2927" si="4616">100000000/($AX2924-$AW2924)</f>
        <v>2651.4621222727064</v>
      </c>
      <c r="BB2924" s="12">
        <v>169000000</v>
      </c>
      <c r="BC2924" s="3">
        <v>0.40600000000000003</v>
      </c>
      <c r="BD2924" s="12" cm="1">
        <f t="array" ref="BD2924">SfromgA($BB2924,$BA2924,"")</f>
        <v>1.5548064963438537</v>
      </c>
      <c r="BE2924" s="29">
        <f t="shared" ref="BE2924:BE2927" si="4617">(10^MAX(0.05, -0.312925054856973*((LN($BD2924))^(1/3)) + 0.454808404431693)-1)*100</f>
        <v>64.648287036133098</v>
      </c>
      <c r="BG2924" s="3"/>
      <c r="BH2924" s="3"/>
      <c r="BI2924" s="12">
        <f t="shared" ref="BI2924:BI2927" si="4618">IF($BB2924="",$BF2924,$BB2924)</f>
        <v>169000000</v>
      </c>
      <c r="BJ2924" s="29">
        <f t="shared" ref="BJ2924:BJ2927" si="4619">IF($BB2924="",$BH2924,$BE2924)</f>
        <v>64.648287036133098</v>
      </c>
      <c r="BK2924" s="3">
        <f t="shared" ref="BK2924:BK2927" si="4620">LN(BN2924*100000000/($AX2924-$AW2924)/$BI2924)</f>
        <v>-10.40304884406374</v>
      </c>
      <c r="BL2924" s="13">
        <f>EXP(BK$4341*$AX2924+BK$4342)*$BI2924/(100000000/($AX2924-$AW2924))</f>
        <v>3.3418635543161277</v>
      </c>
      <c r="BM2924" s="3">
        <f t="shared" ref="BM2924:BM2927" si="4621">LN(BL2924/$C2924)</f>
        <v>1.2065286017862122</v>
      </c>
      <c r="BN2924" s="13" cm="1">
        <f t="array" ref="BN2924">$C2924*EXP(poly_from_str(100000000/$E2924,BN$4343))</f>
        <v>1.9338134180602788</v>
      </c>
      <c r="BO2924" s="3">
        <f t="shared" ref="BO2924:BO2927" si="4622">LN($C2924)</f>
        <v>0</v>
      </c>
      <c r="BP2924" s="13">
        <f>LN(BL2924/BN2924)</f>
        <v>0.54703468404182731</v>
      </c>
      <c r="BQ2924" s="13"/>
      <c r="BS2924" s="13"/>
      <c r="BT2924" s="13"/>
      <c r="BU2924" s="13"/>
      <c r="BV2924" s="13"/>
      <c r="BW2924" s="13"/>
      <c r="BX2924" s="13"/>
      <c r="BY2924">
        <v>1947</v>
      </c>
      <c r="BZ2924" s="13"/>
    </row>
    <row r="2925" spans="1:78" hidden="1" x14ac:dyDescent="0.25">
      <c r="A2925" t="s">
        <v>3505</v>
      </c>
      <c r="B2925" s="2" t="str">
        <f t="shared" si="4508"/>
        <v/>
      </c>
      <c r="C2925">
        <v>1</v>
      </c>
      <c r="E2925">
        <v>37718.65</v>
      </c>
      <c r="F2925">
        <v>27138</v>
      </c>
      <c r="G2925" t="s">
        <v>5</v>
      </c>
      <c r="H2925" s="5" t="s">
        <v>8</v>
      </c>
      <c r="I2925">
        <v>64857</v>
      </c>
      <c r="J2925" t="s">
        <v>3</v>
      </c>
      <c r="K2925" s="5" t="s">
        <v>4</v>
      </c>
      <c r="L2925">
        <v>27138.55</v>
      </c>
      <c r="M2925" t="str">
        <f t="shared" si="4609"/>
        <v>e</v>
      </c>
      <c r="N2925" t="str">
        <f t="shared" si="4610"/>
        <v>7/2</v>
      </c>
      <c r="O2925">
        <v>64857.15</v>
      </c>
      <c r="P2925" t="str">
        <f t="shared" si="4611"/>
        <v>o</v>
      </c>
      <c r="Q2925" t="str">
        <f t="shared" si="4612"/>
        <v>9/2</v>
      </c>
      <c r="R2925">
        <v>28</v>
      </c>
      <c r="AA2925" s="10">
        <f t="shared" si="4510"/>
        <v>2650.4189999999999</v>
      </c>
      <c r="AB2925" s="3" cm="1">
        <f t="array" ref="AB2925">100000000/Lvac(AA2925)</f>
        <v>37718.653546961286</v>
      </c>
      <c r="AC2925" s="28">
        <f t="shared" si="4511"/>
        <v>3.7729883463708951E-7</v>
      </c>
      <c r="AD2925" s="28">
        <f t="shared" si="4512"/>
        <v>2.6512081051752247E-7</v>
      </c>
      <c r="AE2925" s="21">
        <f t="shared" si="4513"/>
        <v>37718.651172443882</v>
      </c>
      <c r="AF2925" s="10" cm="1">
        <f t="array" ref="AF2925">Lair(100000000/AE2925)</f>
        <v>2650.4191668626568</v>
      </c>
      <c r="AG2925" s="10">
        <f t="shared" si="4514"/>
        <v>1.2115602013674308E-2</v>
      </c>
      <c r="AH2925" s="10" t="b">
        <f t="shared" si="4509"/>
        <v>1</v>
      </c>
      <c r="AI2925" s="10">
        <f t="shared" si="4613"/>
        <v>2650.4191668626568</v>
      </c>
      <c r="AJ2925">
        <v>3.0000000000000001E-3</v>
      </c>
      <c r="AK2925" s="3" cm="1">
        <f t="array" ref="AK2925">100000000/Lvac($AA2925)</f>
        <v>37718.653546961286</v>
      </c>
      <c r="AL2925" s="21">
        <f t="shared" si="4593"/>
        <v>4.2693609394180612E-2</v>
      </c>
      <c r="AM2925" s="10" cm="1">
        <f t="array" ref="AM2925">Lvac($AI2925)-$BA2925</f>
        <v>-3.5968675006188278E-3</v>
      </c>
      <c r="AN2925" s="10">
        <f t="shared" si="4614"/>
        <v>5.354696128051728E-2</v>
      </c>
      <c r="AO2925" s="3">
        <f t="shared" si="4615"/>
        <v>-1.1989558335396093</v>
      </c>
      <c r="AP2925" s="3">
        <v>-1.2545900232604861</v>
      </c>
      <c r="AS2925" s="3">
        <f t="shared" si="4516"/>
        <v>3.5469612848828547E-3</v>
      </c>
      <c r="AT2925" s="3" cm="1">
        <f t="array" ref="AT2925">AS2925-(100000000/LvacE($A2925)-$E2925)</f>
        <v>-2.0935156499035656E-5</v>
      </c>
      <c r="AU2925" t="s">
        <v>4718</v>
      </c>
      <c r="AV2925" t="s">
        <v>4849</v>
      </c>
      <c r="AW2925" s="3">
        <v>27138.55</v>
      </c>
      <c r="AX2925" s="3">
        <v>64857.15</v>
      </c>
      <c r="AY2925" s="3"/>
      <c r="AZ2925" s="10" cm="1">
        <f t="array" ref="AZ2925">Lair(100000000/($AX2925-$AW2925))</f>
        <v>2650.4227628700255</v>
      </c>
      <c r="BA2925" s="10">
        <f t="shared" si="4616"/>
        <v>2651.2118689452946</v>
      </c>
      <c r="BB2925" s="12">
        <v>5040000</v>
      </c>
      <c r="BC2925" s="3">
        <v>2.4E-2</v>
      </c>
      <c r="BD2925" s="12" cm="1">
        <f t="array" ref="BD2925">SfromgA($BB2925,$BA2925,"")</f>
        <v>4.6355065848732099E-2</v>
      </c>
      <c r="BE2925" s="29">
        <f t="shared" si="4617"/>
        <v>712.22818333576811</v>
      </c>
      <c r="BG2925" s="3"/>
      <c r="BH2925" s="3"/>
      <c r="BI2925" s="12">
        <f t="shared" si="4618"/>
        <v>5040000</v>
      </c>
      <c r="BJ2925" s="29">
        <f t="shared" si="4619"/>
        <v>712.22818333576811</v>
      </c>
      <c r="BK2925" s="3">
        <f t="shared" si="4620"/>
        <v>-6.8886747706662197</v>
      </c>
      <c r="BL2925" s="13">
        <f>EXP(BK$4341*$AX2925+BK$4342)*$BI2925/(100000000/($AX2925-$AW2925))</f>
        <v>1.546905364824644</v>
      </c>
      <c r="BM2925" s="3">
        <f t="shared" si="4621"/>
        <v>0.43625639636788482</v>
      </c>
      <c r="BN2925" s="13" cm="1">
        <f t="array" ref="BN2925">$C2925*EXP(poly_from_str(100000000/$E2925,BN$4343))</f>
        <v>1.9376380782488631</v>
      </c>
      <c r="BO2925" s="3">
        <f t="shared" si="4622"/>
        <v>0</v>
      </c>
      <c r="BP2925" s="13">
        <f>LN(BL2925/BN2925)</f>
        <v>-0.22521334953112734</v>
      </c>
      <c r="BQ2925" s="13"/>
      <c r="BS2925" s="13"/>
      <c r="BT2925" s="13"/>
      <c r="BU2925" s="13"/>
      <c r="BV2925" s="13"/>
      <c r="BW2925" s="13"/>
      <c r="BX2925" s="13"/>
      <c r="BY2925">
        <v>1951</v>
      </c>
      <c r="BZ2925" s="13"/>
    </row>
    <row r="2926" spans="1:78" hidden="1" x14ac:dyDescent="0.25">
      <c r="A2926" t="s">
        <v>3506</v>
      </c>
      <c r="B2926" s="2" t="str">
        <f t="shared" si="4508"/>
        <v/>
      </c>
      <c r="C2926">
        <v>5</v>
      </c>
      <c r="E2926">
        <v>37721.699999999997</v>
      </c>
      <c r="F2926">
        <v>26095</v>
      </c>
      <c r="G2926" t="s">
        <v>5</v>
      </c>
      <c r="H2926" s="5" t="s">
        <v>16</v>
      </c>
      <c r="I2926">
        <v>63816</v>
      </c>
      <c r="J2926" t="s">
        <v>3</v>
      </c>
      <c r="K2926" s="5" t="s">
        <v>16</v>
      </c>
      <c r="L2926">
        <v>26095.23</v>
      </c>
      <c r="M2926" t="str">
        <f t="shared" si="4609"/>
        <v>e</v>
      </c>
      <c r="N2926" t="str">
        <f t="shared" si="4610"/>
        <v>11/2</v>
      </c>
      <c r="O2926">
        <v>63816.91</v>
      </c>
      <c r="P2926" t="str">
        <f t="shared" si="4611"/>
        <v>o</v>
      </c>
      <c r="Q2926" t="str">
        <f t="shared" si="4612"/>
        <v>11/2</v>
      </c>
      <c r="R2926">
        <v>28</v>
      </c>
      <c r="AA2926" s="10">
        <f t="shared" si="4510"/>
        <v>2650.2049999999999</v>
      </c>
      <c r="AB2926" s="3" cm="1">
        <f t="array" ref="AB2926">100000000/Lvac(AA2926)</f>
        <v>37721.699092277275</v>
      </c>
      <c r="AC2926" s="28">
        <f t="shared" si="4511"/>
        <v>3.7732930094087065E-7</v>
      </c>
      <c r="AD2926" s="28">
        <f t="shared" si="4512"/>
        <v>2.6509940539892835E-7</v>
      </c>
      <c r="AE2926" s="21">
        <f t="shared" si="4513"/>
        <v>37721.699700018187</v>
      </c>
      <c r="AF2926" s="10" cm="1">
        <f t="array" ref="AF2926">Lair(100000000/AE2926)</f>
        <v>2650.2049572995834</v>
      </c>
      <c r="AG2926" s="10">
        <f t="shared" si="4514"/>
        <v>1.2116751174395431E-2</v>
      </c>
      <c r="AH2926" s="10" t="b">
        <f t="shared" si="4509"/>
        <v>1</v>
      </c>
      <c r="AI2926" s="10">
        <f t="shared" si="4613"/>
        <v>2650.2049572995834</v>
      </c>
      <c r="AJ2926">
        <v>3.0000000000000001E-3</v>
      </c>
      <c r="AK2926" s="3" cm="1">
        <f t="array" ref="AK2926">100000000/Lvac($AA2926)</f>
        <v>37721.699092277275</v>
      </c>
      <c r="AL2926" s="21">
        <f t="shared" si="4593"/>
        <v>4.2700507734368204E-2</v>
      </c>
      <c r="AM2926" s="10" cm="1">
        <f t="array" ref="AM2926">Lvac($AI2926)-$BA2926</f>
        <v>-1.3844725426679361E-3</v>
      </c>
      <c r="AN2926" s="10">
        <f t="shared" si="4614"/>
        <v>1.9092277267191093E-2</v>
      </c>
      <c r="AO2926" s="3">
        <f t="shared" si="4615"/>
        <v>-0.46149084755597869</v>
      </c>
      <c r="AP2926" s="3">
        <v>-0.44725397098469932</v>
      </c>
      <c r="AS2926" s="3">
        <f t="shared" si="4516"/>
        <v>-9.0772272233152762E-4</v>
      </c>
      <c r="AT2926" s="3" cm="1">
        <f t="array" ref="AT2926">AS2926-(100000000/LvacE($A2926)-$E2926)</f>
        <v>-2.0896201021969318E-5</v>
      </c>
      <c r="AU2926" t="s">
        <v>4733</v>
      </c>
      <c r="AV2926" t="s">
        <v>4923</v>
      </c>
      <c r="AW2926" s="3">
        <v>26095.23</v>
      </c>
      <c r="AX2926" s="3">
        <v>63816.91</v>
      </c>
      <c r="AY2926" s="3"/>
      <c r="AZ2926" s="10" cm="1">
        <f t="array" ref="AZ2926">Lair(100000000/($AX2926-$AW2926))</f>
        <v>2650.2063414410632</v>
      </c>
      <c r="BA2926" s="10">
        <f t="shared" si="4616"/>
        <v>2650.9953957511962</v>
      </c>
      <c r="BB2926" s="12">
        <v>19300000</v>
      </c>
      <c r="BC2926" s="3">
        <v>7.2999999999999995E-2</v>
      </c>
      <c r="BD2926" s="12" cm="1">
        <f t="array" ref="BD2926">SfromgA($BB2926,$BA2926,"")</f>
        <v>0.17746699242276923</v>
      </c>
      <c r="BE2926" s="29">
        <f t="shared" si="4617"/>
        <v>576.68845513688996</v>
      </c>
      <c r="BG2926" s="3"/>
      <c r="BH2926" s="3"/>
      <c r="BI2926" s="12">
        <f t="shared" si="4618"/>
        <v>19300000</v>
      </c>
      <c r="BJ2926" s="29">
        <f t="shared" si="4619"/>
        <v>576.68845513688996</v>
      </c>
      <c r="BK2926" s="3">
        <f t="shared" si="4620"/>
        <v>-6.620365677464906</v>
      </c>
      <c r="BL2926" s="13">
        <f>EXP(BK$4341*$AX2926+BK$4342)*$BI2926/(100000000/($AX2926-$AW2926))</f>
        <v>6.4113807904278231</v>
      </c>
      <c r="BM2926" s="3">
        <f t="shared" si="4621"/>
        <v>0.24863674722387863</v>
      </c>
      <c r="BN2926" s="13" cm="1">
        <f t="array" ref="BN2926">$C2926*EXP(poly_from_str(100000000/$E2926,BN$4343))</f>
        <v>9.7042070397456044</v>
      </c>
      <c r="BO2926" s="3">
        <f t="shared" si="4622"/>
        <v>1.6094379124341003</v>
      </c>
      <c r="BP2926" s="13">
        <f>LN(BL2926/BN2926)</f>
        <v>-0.41448484726169538</v>
      </c>
      <c r="BQ2926" s="13"/>
      <c r="BS2926" s="13"/>
      <c r="BT2926" s="13"/>
      <c r="BU2926" s="13"/>
      <c r="BV2926" s="13"/>
      <c r="BW2926" s="13"/>
      <c r="BX2926" s="13"/>
      <c r="BY2926">
        <v>9773</v>
      </c>
      <c r="BZ2926" s="13"/>
    </row>
    <row r="2927" spans="1:78" hidden="1" x14ac:dyDescent="0.25">
      <c r="A2927" t="s">
        <v>3507</v>
      </c>
      <c r="B2927" s="2" t="str">
        <f t="shared" si="4508"/>
        <v/>
      </c>
      <c r="C2927">
        <v>1</v>
      </c>
      <c r="E2927">
        <v>37723.82</v>
      </c>
      <c r="F2927">
        <v>31254</v>
      </c>
      <c r="G2927" t="s">
        <v>5</v>
      </c>
      <c r="H2927" s="5" t="s">
        <v>8</v>
      </c>
      <c r="I2927">
        <v>68978</v>
      </c>
      <c r="J2927" t="s">
        <v>3</v>
      </c>
      <c r="K2927" s="5" t="s">
        <v>18</v>
      </c>
      <c r="L2927">
        <v>31254.71</v>
      </c>
      <c r="M2927" t="str">
        <f t="shared" si="4609"/>
        <v>e</v>
      </c>
      <c r="N2927" t="str">
        <f t="shared" si="4610"/>
        <v>7/2</v>
      </c>
      <c r="O2927">
        <v>68978.55</v>
      </c>
      <c r="P2927" t="str">
        <f t="shared" si="4611"/>
        <v>o</v>
      </c>
      <c r="Q2927" t="str">
        <f t="shared" si="4612"/>
        <v>5/2</v>
      </c>
      <c r="R2927">
        <v>28</v>
      </c>
      <c r="AA2927" s="10">
        <f t="shared" si="4510"/>
        <v>2650.056</v>
      </c>
      <c r="AB2927" s="3" cm="1">
        <f t="array" ref="AB2927">100000000/Lvac(AA2927)</f>
        <v>37723.819879212555</v>
      </c>
      <c r="AC2927" s="28">
        <f t="shared" si="4511"/>
        <v>3.7735051636644662E-7</v>
      </c>
      <c r="AD2927" s="28">
        <f t="shared" si="4512"/>
        <v>2.650845018351503E-7</v>
      </c>
      <c r="AE2927" s="21">
        <f t="shared" si="4513"/>
        <v>37723.819960088491</v>
      </c>
      <c r="AF2927" s="10" cm="1">
        <f t="array" ref="AF2927">Lair(100000000/AE2927)</f>
        <v>2650.0559943182243</v>
      </c>
      <c r="AG2927" s="10">
        <f t="shared" si="4514"/>
        <v>1.2117551455367841E-2</v>
      </c>
      <c r="AH2927" s="10" t="b">
        <f t="shared" si="4509"/>
        <v>1</v>
      </c>
      <c r="AI2927" s="10">
        <f t="shared" si="4613"/>
        <v>2650.0559943182243</v>
      </c>
      <c r="AJ2927">
        <v>3.0000000000000001E-3</v>
      </c>
      <c r="AK2927" s="3" cm="1">
        <f t="array" ref="AK2927">100000000/Lvac($AA2927)</f>
        <v>37723.819879212555</v>
      </c>
      <c r="AL2927" s="21">
        <f t="shared" si="4593"/>
        <v>4.2705308823768121E-2</v>
      </c>
      <c r="AM2927" s="10" cm="1">
        <f t="array" ref="AM2927">Lvac($AI2927)-$BA2927</f>
        <v>1.4081996819186315E-3</v>
      </c>
      <c r="AN2927" s="10">
        <f t="shared" si="4614"/>
        <v>-2.0120787448831834E-2</v>
      </c>
      <c r="AO2927" s="3">
        <f t="shared" si="4615"/>
        <v>0.46939989397287718</v>
      </c>
      <c r="AP2927" s="3">
        <v>0.4712942723017477</v>
      </c>
      <c r="AS2927" s="3">
        <f t="shared" si="4516"/>
        <v>-1.2078744475729764E-4</v>
      </c>
      <c r="AT2927" s="3" cm="1">
        <f t="array" ref="AT2927">AS2927-(100000000/LvacE($A2927)-$E2927)</f>
        <v>-2.0869061700068414E-5</v>
      </c>
      <c r="AU2927" t="s">
        <v>4730</v>
      </c>
      <c r="AV2927" t="s">
        <v>4913</v>
      </c>
      <c r="AW2927" s="3">
        <v>31254.71</v>
      </c>
      <c r="AX2927" s="3">
        <v>68978.55</v>
      </c>
      <c r="AY2927" s="3"/>
      <c r="AZ2927" s="10" cm="1">
        <f t="array" ref="AZ2927">Lair(100000000/($AX2927-$AW2927))</f>
        <v>2650.0545864552705</v>
      </c>
      <c r="BA2927" s="10">
        <f t="shared" si="4616"/>
        <v>2650.843604468686</v>
      </c>
      <c r="BB2927" s="12">
        <v>13900000</v>
      </c>
      <c r="BC2927" s="3">
        <v>2.3E-2</v>
      </c>
      <c r="BD2927" s="12" cm="1">
        <f t="array" ref="BD2927">SfromgA($BB2927,$BA2927,"")</f>
        <v>0.12779106148734137</v>
      </c>
      <c r="BE2927" s="29">
        <f t="shared" si="4617"/>
        <v>612.52949624624296</v>
      </c>
      <c r="BG2927" s="3"/>
      <c r="BH2927" s="3"/>
      <c r="BI2927" s="12">
        <f t="shared" si="4618"/>
        <v>13900000</v>
      </c>
      <c r="BJ2927" s="29">
        <f t="shared" si="4619"/>
        <v>612.52949624624296</v>
      </c>
      <c r="BK2927" s="3">
        <f t="shared" si="4620"/>
        <v>-7.900498420069388</v>
      </c>
      <c r="BL2927" s="13">
        <f>EXP(BK$4341*$AX2927+BK$4342)*$BI2927/(100000000/($AX2927-$AW2927))</f>
        <v>3.1196894489868852</v>
      </c>
      <c r="BM2927" s="3">
        <f t="shared" si="4621"/>
        <v>1.1377334612862697</v>
      </c>
      <c r="BN2927" s="13" cm="1">
        <f t="array" ref="BN2927">$C2927*EXP(poly_from_str(100000000/$E2927,BN$4343))</f>
        <v>1.9430672250902612</v>
      </c>
      <c r="BO2927" s="3">
        <f t="shared" si="4622"/>
        <v>0</v>
      </c>
      <c r="BP2927" s="13">
        <f>LN(BL2927/BN2927)</f>
        <v>0.47346569288410068</v>
      </c>
      <c r="BQ2927" s="13"/>
      <c r="BS2927" s="13"/>
      <c r="BT2927" s="13"/>
      <c r="BU2927" s="13"/>
      <c r="BV2927" s="13"/>
      <c r="BW2927" s="13"/>
      <c r="BX2927" s="13"/>
      <c r="BY2927">
        <v>1957</v>
      </c>
      <c r="BZ2927" s="13"/>
    </row>
    <row r="2928" spans="1:78" hidden="1" x14ac:dyDescent="0.25">
      <c r="A2928" t="s">
        <v>3508</v>
      </c>
      <c r="B2928" s="2" t="str">
        <f t="shared" si="4508"/>
        <v/>
      </c>
      <c r="C2928">
        <v>2</v>
      </c>
      <c r="D2928" t="s">
        <v>143</v>
      </c>
      <c r="E2928">
        <v>37726.69</v>
      </c>
      <c r="R2928">
        <v>28</v>
      </c>
      <c r="S2928" t="s">
        <v>22</v>
      </c>
      <c r="AA2928" s="10">
        <f t="shared" si="4510"/>
        <v>2649.8539999999998</v>
      </c>
      <c r="AB2928" s="3" cm="1">
        <f t="array" ref="AB2928">100000000/Lvac(AA2928)</f>
        <v>37726.695420826829</v>
      </c>
      <c r="AC2928" s="28">
        <f t="shared" si="4511"/>
        <v>3.773792820283684E-7</v>
      </c>
      <c r="AD2928" s="28">
        <f t="shared" si="4512"/>
        <v>2.6506429700385452E-7</v>
      </c>
      <c r="AE2928" s="21">
        <f t="shared" si="4513"/>
        <v>37726.691790825149</v>
      </c>
      <c r="AF2928" s="10" cm="1">
        <f t="array" ref="AF2928">Lair(100000000/AE2928)</f>
        <v>2649.8542549796252</v>
      </c>
      <c r="AG2928" s="10">
        <f t="shared" si="4514"/>
        <v>1.2118636615607283E-2</v>
      </c>
      <c r="AH2928" s="10" t="b">
        <f t="shared" si="4509"/>
        <v>1</v>
      </c>
      <c r="AI2928" s="10">
        <f t="shared" si="4515"/>
        <v>2649.8539999999998</v>
      </c>
      <c r="AJ2928">
        <v>7.0000000000000001E-3</v>
      </c>
      <c r="AK2928" s="3" cm="1">
        <f t="array" ref="AK2928">100000000/Lvac($AA2928)</f>
        <v>37726.695420826829</v>
      </c>
      <c r="AL2928" s="21">
        <f t="shared" si="4593"/>
        <v>9.9660912618501935E-2</v>
      </c>
      <c r="AM2928" s="21"/>
      <c r="AN2928" s="21"/>
      <c r="AO2928" s="21"/>
      <c r="AP2928" s="21"/>
      <c r="AS2928" s="3">
        <f t="shared" si="4516"/>
        <v>5.4208268265938386E-3</v>
      </c>
      <c r="AT2928" s="3" cm="1">
        <f t="array" ref="AT2928">AS2928-(100000000/LvacE($A2928)-$E2928)</f>
        <v>-2.0832238078583032E-5</v>
      </c>
      <c r="BB2928"/>
      <c r="BC2928"/>
      <c r="BD2928"/>
      <c r="BE2928"/>
      <c r="BF2928"/>
      <c r="BG2928"/>
      <c r="BH2928"/>
      <c r="BI2928"/>
      <c r="BJ2928"/>
      <c r="BN2928" s="13" cm="1">
        <f t="array" ref="BN2928">$C2928*EXP(poly_from_str(100000000/$E2928,BN$4343))</f>
        <v>3.8921589512604644</v>
      </c>
      <c r="BO2928" s="13"/>
      <c r="BY2928" t="e">
        <v>#N/A</v>
      </c>
    </row>
    <row r="2929" spans="1:78" hidden="1" x14ac:dyDescent="0.25">
      <c r="A2929" t="s">
        <v>3509</v>
      </c>
      <c r="B2929" s="2" t="str">
        <f t="shared" si="4508"/>
        <v/>
      </c>
      <c r="C2929">
        <v>1</v>
      </c>
      <c r="E2929">
        <v>37732.449999999997</v>
      </c>
      <c r="F2929">
        <v>30505</v>
      </c>
      <c r="G2929" t="s">
        <v>5</v>
      </c>
      <c r="H2929" s="5" t="s">
        <v>16</v>
      </c>
      <c r="I2929">
        <v>68238</v>
      </c>
      <c r="J2929" t="s">
        <v>3</v>
      </c>
      <c r="K2929" s="5" t="s">
        <v>16</v>
      </c>
      <c r="L2929">
        <v>30505.72</v>
      </c>
      <c r="M2929" t="str">
        <f t="shared" ref="M2929:M2930" si="4623">$G2929&amp;""</f>
        <v>e</v>
      </c>
      <c r="N2929" t="str">
        <f t="shared" ref="N2929:N2930" si="4624">$H2929&amp;""</f>
        <v>11/2</v>
      </c>
      <c r="O2929">
        <v>68238.12</v>
      </c>
      <c r="P2929" t="str">
        <f t="shared" ref="P2929:P2930" si="4625">$J2929&amp;""</f>
        <v>o</v>
      </c>
      <c r="Q2929" t="str">
        <f t="shared" ref="Q2929:Q2930" si="4626">$K2929&amp;""</f>
        <v>11/2</v>
      </c>
      <c r="R2929">
        <v>28</v>
      </c>
      <c r="AA2929" s="10">
        <f t="shared" si="4510"/>
        <v>2649.45</v>
      </c>
      <c r="AB2929" s="3" cm="1">
        <f t="array" ref="AB2929">100000000/Lvac(AA2929)</f>
        <v>37732.447819338347</v>
      </c>
      <c r="AC2929" s="28">
        <f t="shared" si="4511"/>
        <v>3.7743682651116273E-7</v>
      </c>
      <c r="AD2929" s="28">
        <f t="shared" si="4512"/>
        <v>2.6502388734172913E-7</v>
      </c>
      <c r="AE2929" s="21">
        <f t="shared" si="4513"/>
        <v>37732.449279890476</v>
      </c>
      <c r="AF2929" s="10" cm="1">
        <f t="array" ref="AF2929">Lair(100000000/AE2929)</f>
        <v>2649.449897438767</v>
      </c>
      <c r="AG2929" s="10">
        <f t="shared" si="4514"/>
        <v>1.2120807680714555E-2</v>
      </c>
      <c r="AH2929" s="10" t="b">
        <f t="shared" si="4509"/>
        <v>1</v>
      </c>
      <c r="AI2929" s="10">
        <f t="shared" ref="AI2929:AI2930" si="4627">$AF2929</f>
        <v>2649.449897438767</v>
      </c>
      <c r="AJ2929">
        <v>3.0000000000000001E-3</v>
      </c>
      <c r="AK2929" s="3" cm="1">
        <f t="array" ref="AK2929">100000000/Lvac($AA2929)</f>
        <v>37732.447819338347</v>
      </c>
      <c r="AL2929" s="21">
        <f t="shared" si="4593"/>
        <v>4.2724847738182685E-2</v>
      </c>
      <c r="AM2929" s="10" cm="1">
        <f t="array" ref="AM2929">Lvac($AI2929)-$BA2929</f>
        <v>-3.4613084876582434E-3</v>
      </c>
      <c r="AN2929" s="10">
        <f t="shared" ref="AN2929:AN2930" si="4628">$AK2929-($AX2929-$AW2929)</f>
        <v>4.7819338353292551E-2</v>
      </c>
      <c r="AO2929" s="3">
        <f t="shared" ref="AO2929:AO2930" si="4629">AM2929/AJ2929</f>
        <v>-1.1537694958860811</v>
      </c>
      <c r="AP2929" s="3">
        <v>-1.1195742422387411</v>
      </c>
      <c r="AS2929" s="3">
        <f t="shared" si="4516"/>
        <v>-2.1806616496178322E-3</v>
      </c>
      <c r="AT2929" s="3" cm="1">
        <f t="array" ref="AT2929">AS2929-(100000000/LvacE($A2929)-$E2929)</f>
        <v>-2.0758518076036125E-5</v>
      </c>
      <c r="AU2929" t="s">
        <v>4701</v>
      </c>
      <c r="AV2929" t="s">
        <v>4929</v>
      </c>
      <c r="AW2929" s="3">
        <v>30505.72</v>
      </c>
      <c r="AX2929" s="3">
        <v>68238.12</v>
      </c>
      <c r="AY2929" s="3"/>
      <c r="AZ2929" s="10" cm="1">
        <f t="array" ref="AZ2929">Lair(100000000/($AX2929-$AW2929))</f>
        <v>2649.4533579196673</v>
      </c>
      <c r="BA2929" s="10">
        <f t="shared" ref="BA2929:BA2930" si="4630">100000000/($AX2929-$AW2929)</f>
        <v>2650.2422321400181</v>
      </c>
      <c r="BB2929" s="12">
        <v>14000000</v>
      </c>
      <c r="BC2929" s="3">
        <v>6.8000000000000005E-2</v>
      </c>
      <c r="BD2929" s="12" cm="1">
        <f t="array" ref="BD2929">SfromgA($BB2929,$BA2929,"")</f>
        <v>0.12862284349038067</v>
      </c>
      <c r="BE2929" s="29">
        <f t="shared" ref="BE2929:BE2930" si="4631">(10^MAX(0.05, -0.312925054856973*((LN($BD2929))^(1/3)) + 0.454808404431693)-1)*100</f>
        <v>611.84272605920376</v>
      </c>
      <c r="BG2929" s="3"/>
      <c r="BH2929" s="3"/>
      <c r="BI2929" s="12">
        <f t="shared" ref="BI2929:BI2930" si="4632">IF($BB2929="",$BF2929,$BB2929)</f>
        <v>14000000</v>
      </c>
      <c r="BJ2929" s="29">
        <f t="shared" ref="BJ2929:BJ2930" si="4633">IF($BB2929="",$BH2929,$BE2929)</f>
        <v>611.84272605920376</v>
      </c>
      <c r="BK2929" s="3">
        <f t="shared" ref="BK2929:BK2930" si="4634">LN(BN2929*100000000/($AX2929-$AW2929)/$BI2929)</f>
        <v>-7.9032448617859057</v>
      </c>
      <c r="BL2929" s="13">
        <f>EXP(BK$4341*$AX2929+BK$4342)*$BI2929/(100000000/($AX2929-$AW2929))</f>
        <v>3.3247245305321611</v>
      </c>
      <c r="BM2929" s="3">
        <f t="shared" ref="BM2929:BM2930" si="4635">LN(BL2929/$C2929)</f>
        <v>1.2013868227154834</v>
      </c>
      <c r="BN2929" s="13" cm="1">
        <f t="array" ref="BN2929">$C2929*EXP(poly_from_str(100000000/$E2929,BN$4343))</f>
        <v>1.9521214467653216</v>
      </c>
      <c r="BO2929" s="3">
        <f t="shared" ref="BO2929:BO2930" si="4636">LN($C2929)</f>
        <v>0</v>
      </c>
      <c r="BP2929" s="13">
        <f t="shared" ref="BP2929:BP2930" si="4637">LN(BL2929/BN2929)</f>
        <v>0.53247012007935868</v>
      </c>
      <c r="BQ2929" s="13"/>
      <c r="BS2929" s="13"/>
      <c r="BT2929" s="13"/>
      <c r="BU2929" s="13"/>
      <c r="BV2929" s="13"/>
      <c r="BW2929" s="13"/>
      <c r="BX2929" s="13"/>
      <c r="BY2929">
        <v>1966</v>
      </c>
      <c r="BZ2929" s="13"/>
    </row>
    <row r="2930" spans="1:78" hidden="1" x14ac:dyDescent="0.25">
      <c r="A2930" t="s">
        <v>3510</v>
      </c>
      <c r="B2930" s="2" t="str">
        <f t="shared" si="4508"/>
        <v/>
      </c>
      <c r="C2930">
        <v>8</v>
      </c>
      <c r="D2930" t="s">
        <v>14</v>
      </c>
      <c r="E2930">
        <v>37739.47</v>
      </c>
      <c r="F2930">
        <v>67049</v>
      </c>
      <c r="G2930" t="s">
        <v>3</v>
      </c>
      <c r="H2930" s="5" t="s">
        <v>4</v>
      </c>
      <c r="I2930">
        <v>104788</v>
      </c>
      <c r="J2930" t="s">
        <v>5</v>
      </c>
      <c r="K2930" s="5" t="s">
        <v>16</v>
      </c>
      <c r="L2930">
        <v>67049.179999999993</v>
      </c>
      <c r="M2930" t="str">
        <f t="shared" si="4623"/>
        <v>o</v>
      </c>
      <c r="N2930" t="str">
        <f t="shared" si="4624"/>
        <v>9/2</v>
      </c>
      <c r="O2930">
        <v>104788.68</v>
      </c>
      <c r="P2930" t="str">
        <f t="shared" si="4625"/>
        <v>e</v>
      </c>
      <c r="Q2930" t="str">
        <f t="shared" si="4626"/>
        <v>11/2</v>
      </c>
      <c r="R2930">
        <v>28</v>
      </c>
      <c r="AA2930" s="10">
        <f t="shared" si="4510"/>
        <v>2648.9569999999999</v>
      </c>
      <c r="AB2930" s="3" cm="1">
        <f t="array" ref="AB2930">100000000/Lvac(AA2930)</f>
        <v>37739.469830912094</v>
      </c>
      <c r="AC2930" s="28">
        <f t="shared" si="4511"/>
        <v>3.7750707165121975E-7</v>
      </c>
      <c r="AD2930" s="28">
        <f t="shared" si="4512"/>
        <v>2.6497457555190882E-7</v>
      </c>
      <c r="AE2930" s="21">
        <f t="shared" si="4513"/>
        <v>37739.469944190736</v>
      </c>
      <c r="AF2930" s="10" cm="1">
        <f t="array" ref="AF2930">Lair(100000000/AE2930)</f>
        <v>2648.956992048435</v>
      </c>
      <c r="AG2930" s="10">
        <f t="shared" si="4514"/>
        <v>1.212345837076859E-2</v>
      </c>
      <c r="AH2930" s="10" t="b">
        <f t="shared" si="4509"/>
        <v>1</v>
      </c>
      <c r="AI2930" s="10">
        <f t="shared" si="4627"/>
        <v>2648.956992048435</v>
      </c>
      <c r="AJ2930">
        <v>7.0000000000000001E-3</v>
      </c>
      <c r="AK2930" s="3" cm="1">
        <f t="array" ref="AK2930">100000000/Lvac($AA2930)</f>
        <v>37739.469830912094</v>
      </c>
      <c r="AL2930" s="21">
        <f t="shared" si="4593"/>
        <v>9.9728417490122206E-2</v>
      </c>
      <c r="AM2930" s="10" cm="1">
        <f t="array" ref="AM2930">Lvac($AI2930)-$BA2930</f>
        <v>2.1102625310049916E-3</v>
      </c>
      <c r="AN2930" s="10">
        <f t="shared" si="4628"/>
        <v>-3.0169087905960623E-2</v>
      </c>
      <c r="AO2930" s="3">
        <f t="shared" si="4629"/>
        <v>0.30146607585785595</v>
      </c>
      <c r="AP2930" s="3">
        <v>0.30260228530616068</v>
      </c>
      <c r="AS2930" s="3">
        <f t="shared" si="4516"/>
        <v>-1.6908790712477639E-4</v>
      </c>
      <c r="AT2930" s="3" cm="1">
        <f t="array" ref="AT2930">AS2930-(100000000/LvacE($A2930)-$E2930)</f>
        <v>-2.0668383513111621E-5</v>
      </c>
      <c r="AU2930" t="s">
        <v>4857</v>
      </c>
      <c r="AV2930" t="s">
        <v>4831</v>
      </c>
      <c r="AW2930" s="3">
        <v>67049.179999999993</v>
      </c>
      <c r="AX2930" s="3">
        <v>104788.68</v>
      </c>
      <c r="AY2930" s="3"/>
      <c r="AZ2930" s="10" cm="1">
        <f t="array" ref="AZ2930">Lair(100000000/($AX2930-$AW2930))</f>
        <v>2648.9548822904212</v>
      </c>
      <c r="BA2930" s="10">
        <f t="shared" si="4630"/>
        <v>2649.743637303091</v>
      </c>
      <c r="BB2930" s="12">
        <v>1680000000</v>
      </c>
      <c r="BC2930" s="3">
        <v>0.90100000000000002</v>
      </c>
      <c r="BD2930" s="12" cm="1">
        <f t="array" ref="BD2930">SfromgA($BB2930,$BA2930,"")</f>
        <v>15.426031560751834</v>
      </c>
      <c r="BE2930" s="29">
        <f t="shared" si="4631"/>
        <v>12.201845430196357</v>
      </c>
      <c r="BG2930" s="3"/>
      <c r="BH2930" s="3"/>
      <c r="BI2930" s="12">
        <f t="shared" si="4632"/>
        <v>1680000000</v>
      </c>
      <c r="BJ2930" s="29">
        <f t="shared" si="4633"/>
        <v>12.201845430196357</v>
      </c>
      <c r="BK2930" s="3">
        <f t="shared" si="4634"/>
        <v>-10.607721482483873</v>
      </c>
      <c r="BL2930" s="13">
        <f>EXP(BK$4341*$AX2930+BK$4342)*$BI2930/(100000000/($AX2930-$AW2930))</f>
        <v>24.827441035267853</v>
      </c>
      <c r="BM2930" s="3">
        <f t="shared" si="4635"/>
        <v>1.1325079931360957</v>
      </c>
      <c r="BN2930" s="13" cm="1">
        <f t="array" ref="BN2930">$C2930*EXP(poly_from_str(100000000/$E2930,BN$4343))</f>
        <v>15.675829036596314</v>
      </c>
      <c r="BO2930" s="3">
        <f t="shared" si="4636"/>
        <v>2.0794415416798357</v>
      </c>
      <c r="BP2930" s="13">
        <f t="shared" si="4637"/>
        <v>0.45982956059847274</v>
      </c>
      <c r="BQ2930" s="13"/>
      <c r="BS2930" s="13"/>
      <c r="BT2930" s="13"/>
      <c r="BU2930" s="13"/>
      <c r="BV2930" s="13"/>
      <c r="BW2930" s="13"/>
      <c r="BX2930" s="13"/>
      <c r="BY2930">
        <v>15790</v>
      </c>
      <c r="BZ2930" s="13"/>
    </row>
    <row r="2931" spans="1:78" hidden="1" x14ac:dyDescent="0.25">
      <c r="A2931" t="s">
        <v>3511</v>
      </c>
      <c r="B2931" s="2" t="str">
        <f t="shared" si="4508"/>
        <v/>
      </c>
      <c r="C2931">
        <v>2</v>
      </c>
      <c r="E2931">
        <v>37749.33</v>
      </c>
      <c r="R2931">
        <v>28</v>
      </c>
      <c r="S2931" t="s">
        <v>22</v>
      </c>
      <c r="AA2931" s="10">
        <f t="shared" si="4510"/>
        <v>2648.2649999999999</v>
      </c>
      <c r="AB2931" s="3" cm="1">
        <f t="array" ref="AB2931">100000000/Lvac(AA2931)</f>
        <v>37749.330695206489</v>
      </c>
      <c r="AC2931" s="28">
        <f t="shared" si="4511"/>
        <v>3.7760571544010892E-7</v>
      </c>
      <c r="AD2931" s="28">
        <f t="shared" si="4512"/>
        <v>2.6490535900467838E-7</v>
      </c>
      <c r="AE2931" s="21">
        <f t="shared" si="4513"/>
        <v>37749.330229299674</v>
      </c>
      <c r="AF2931" s="10" cm="1">
        <f t="array" ref="AF2931">Lair(100000000/AE2931)</f>
        <v>2648.2650326871249</v>
      </c>
      <c r="AG2931" s="10">
        <f t="shared" si="4514"/>
        <v>1.2127181512274356E-2</v>
      </c>
      <c r="AH2931" s="10" t="b">
        <f t="shared" si="4509"/>
        <v>1</v>
      </c>
      <c r="AI2931" s="10">
        <f t="shared" si="4515"/>
        <v>2648.2649999999999</v>
      </c>
      <c r="AJ2931">
        <v>3.0000000000000001E-3</v>
      </c>
      <c r="AK2931" s="3" cm="1">
        <f t="array" ref="AK2931">100000000/Lvac($AA2931)</f>
        <v>37749.330695206489</v>
      </c>
      <c r="AL2931" s="21">
        <f t="shared" si="4593"/>
        <v>4.2763089073646135E-2</v>
      </c>
      <c r="AM2931" s="21"/>
      <c r="AN2931" s="21"/>
      <c r="AO2931" s="21"/>
      <c r="AP2931" s="21"/>
      <c r="AS2931" s="3">
        <f t="shared" si="4516"/>
        <v>6.9520648685283959E-4</v>
      </c>
      <c r="AT2931" s="3" cm="1">
        <f t="array" ref="AT2931">AS2931-(100000000/LvacE($A2931)-$E2931)</f>
        <v>-2.0541599951684475E-5</v>
      </c>
      <c r="BB2931"/>
      <c r="BC2931"/>
      <c r="BD2931"/>
      <c r="BE2931"/>
      <c r="BF2931"/>
      <c r="BG2931"/>
      <c r="BH2931"/>
      <c r="BI2931"/>
      <c r="BJ2931"/>
      <c r="BN2931" s="13" cm="1">
        <f t="array" ref="BN2931">$C2931*EXP(poly_from_str(100000000/$E2931,BN$4343))</f>
        <v>3.939599830547774</v>
      </c>
      <c r="BO2931" s="13"/>
      <c r="BY2931" t="e">
        <v>#N/A</v>
      </c>
    </row>
    <row r="2932" spans="1:78" hidden="1" x14ac:dyDescent="0.25">
      <c r="A2932" t="s">
        <v>3512</v>
      </c>
      <c r="B2932" s="2" t="str">
        <f t="shared" si="4508"/>
        <v/>
      </c>
      <c r="C2932">
        <v>1</v>
      </c>
      <c r="E2932">
        <v>37752.199999999997</v>
      </c>
      <c r="R2932">
        <v>28</v>
      </c>
      <c r="S2932" t="s">
        <v>22</v>
      </c>
      <c r="AA2932" s="10">
        <f t="shared" si="4510"/>
        <v>2648.0639999999999</v>
      </c>
      <c r="AB2932" s="3" cm="1">
        <f t="array" ref="AB2932">100000000/Lvac(AA2932)</f>
        <v>37752.195871574208</v>
      </c>
      <c r="AC2932" s="28">
        <f t="shared" si="4511"/>
        <v>3.7763437741686004E-7</v>
      </c>
      <c r="AD2932" s="28">
        <f t="shared" si="4512"/>
        <v>2.6488525419867229E-7</v>
      </c>
      <c r="AE2932" s="21">
        <f t="shared" si="4513"/>
        <v>37752.198638600043</v>
      </c>
      <c r="AF2932" s="10" cm="1">
        <f t="array" ref="AF2932">Lair(100000000/AE2932)</f>
        <v>2648.0638059002749</v>
      </c>
      <c r="AG2932" s="10">
        <f t="shared" si="4514"/>
        <v>1.2128263492040641E-2</v>
      </c>
      <c r="AH2932" s="10" t="b">
        <f t="shared" si="4509"/>
        <v>1</v>
      </c>
      <c r="AI2932" s="10">
        <f t="shared" si="4515"/>
        <v>2648.0639999999999</v>
      </c>
      <c r="AJ2932">
        <v>3.0000000000000001E-3</v>
      </c>
      <c r="AK2932" s="3" cm="1">
        <f t="array" ref="AK2932">100000000/Lvac($AA2932)</f>
        <v>37752.195871574208</v>
      </c>
      <c r="AL2932" s="21">
        <f t="shared" si="4593"/>
        <v>4.2769580952243841E-2</v>
      </c>
      <c r="AM2932" s="21"/>
      <c r="AN2932" s="21"/>
      <c r="AO2932" s="21"/>
      <c r="AP2932" s="21"/>
      <c r="AS2932" s="3">
        <f t="shared" si="4516"/>
        <v>-4.1284257895313203E-3</v>
      </c>
      <c r="AT2932" s="3" cm="1">
        <f t="array" ref="AT2932">AS2932-(100000000/LvacE($A2932)-$E2932)</f>
        <v>-2.0504718122538179E-5</v>
      </c>
      <c r="BB2932"/>
      <c r="BC2932"/>
      <c r="BD2932"/>
      <c r="BE2932"/>
      <c r="BF2932"/>
      <c r="BG2932"/>
      <c r="BH2932"/>
      <c r="BI2932"/>
      <c r="BJ2932"/>
      <c r="BN2932" s="13" cm="1">
        <f t="array" ref="BN2932">$C2932*EXP(poly_from_str(100000000/$E2932,BN$4343))</f>
        <v>1.9728014242510887</v>
      </c>
      <c r="BO2932" s="13"/>
      <c r="BY2932">
        <v>1987</v>
      </c>
    </row>
    <row r="2933" spans="1:78" hidden="1" x14ac:dyDescent="0.25">
      <c r="A2933" t="s">
        <v>3513</v>
      </c>
      <c r="B2933" s="2" t="str">
        <f t="shared" si="4508"/>
        <v/>
      </c>
      <c r="C2933">
        <v>6</v>
      </c>
      <c r="E2933">
        <v>37762.480000000003</v>
      </c>
      <c r="F2933">
        <v>62558</v>
      </c>
      <c r="G2933" t="s">
        <v>3</v>
      </c>
      <c r="H2933" s="5" t="s">
        <v>16</v>
      </c>
      <c r="I2933">
        <v>100321</v>
      </c>
      <c r="J2933" t="s">
        <v>5</v>
      </c>
      <c r="K2933" s="5" t="s">
        <v>4</v>
      </c>
      <c r="L2933">
        <v>62558.67</v>
      </c>
      <c r="M2933" t="str">
        <f t="shared" ref="M2933:M2935" si="4638">$G2933&amp;""</f>
        <v>o</v>
      </c>
      <c r="N2933" t="str">
        <f t="shared" ref="N2933:N2935" si="4639">$H2933&amp;""</f>
        <v>11/2</v>
      </c>
      <c r="O2933">
        <v>100321.12</v>
      </c>
      <c r="P2933" t="str">
        <f t="shared" ref="P2933:P2935" si="4640">$J2933&amp;""</f>
        <v>e</v>
      </c>
      <c r="Q2933" t="str">
        <f t="shared" ref="Q2933:Q2935" si="4641">$K2933&amp;""</f>
        <v>9/2</v>
      </c>
      <c r="R2933">
        <v>28</v>
      </c>
      <c r="AA2933" s="10">
        <f t="shared" si="4510"/>
        <v>2647.3429999999998</v>
      </c>
      <c r="AB2933" s="3" cm="1">
        <f t="array" ref="AB2933">100000000/Lvac(AA2933)</f>
        <v>37762.477023532534</v>
      </c>
      <c r="AC2933" s="28">
        <f t="shared" si="4511"/>
        <v>3.7773722558807077E-7</v>
      </c>
      <c r="AD2933" s="28">
        <f t="shared" si="4512"/>
        <v>2.6481313696048792E-7</v>
      </c>
      <c r="AE2933" s="21">
        <f t="shared" si="4513"/>
        <v>37762.479019189101</v>
      </c>
      <c r="AF2933" s="10" cm="1">
        <f t="array" ref="AF2933">Lair(100000000/AE2933)</f>
        <v>2647.3428600860498</v>
      </c>
      <c r="AG2933" s="10">
        <f t="shared" si="4514"/>
        <v>1.2132146651101225E-2</v>
      </c>
      <c r="AH2933" s="10" t="b">
        <f t="shared" si="4509"/>
        <v>1</v>
      </c>
      <c r="AI2933" s="10">
        <f t="shared" ref="AI2933:AI2935" si="4642">$AF2933</f>
        <v>2647.3428600860498</v>
      </c>
      <c r="AJ2933">
        <v>3.0000000000000001E-3</v>
      </c>
      <c r="AK2933" s="3" cm="1">
        <f t="array" ref="AK2933">100000000/Lvac($AA2933)</f>
        <v>37762.477023532534</v>
      </c>
      <c r="AL2933" s="21">
        <f t="shared" si="4593"/>
        <v>4.2792882168241432E-2</v>
      </c>
      <c r="AM2933" s="10" cm="1">
        <f t="array" ref="AM2933">Lvac($AI2933)-$BA2933</f>
        <v>-2.0350009317553486E-3</v>
      </c>
      <c r="AN2933" s="10">
        <f t="shared" ref="AN2933:AN2935" si="4643">$AK2933-($AX2933-$AW2933)</f>
        <v>2.702353253698675E-2</v>
      </c>
      <c r="AO2933" s="3">
        <f t="shared" ref="AO2933:AO2935" si="4644">AM2933/AJ2933</f>
        <v>-0.67833364391844952</v>
      </c>
      <c r="AP2933" s="3">
        <v>-0.63168451060846564</v>
      </c>
      <c r="AS2933" s="3">
        <f t="shared" si="4516"/>
        <v>-2.9764674691250548E-3</v>
      </c>
      <c r="AT2933" s="3" cm="1">
        <f t="array" ref="AT2933">AS2933-(100000000/LvacE($A2933)-$E2933)</f>
        <v>-2.03721720026806E-5</v>
      </c>
      <c r="AU2933" t="s">
        <v>4816</v>
      </c>
      <c r="AV2933" t="s">
        <v>4836</v>
      </c>
      <c r="AW2933" s="3">
        <v>62558.67</v>
      </c>
      <c r="AX2933" s="3">
        <v>100321.12</v>
      </c>
      <c r="AY2933" s="3"/>
      <c r="AZ2933" s="10" cm="1">
        <f t="array" ref="AZ2933">Lair(100000000/($AX2933-$AW2933))</f>
        <v>2647.3448946005828</v>
      </c>
      <c r="BA2933" s="10">
        <f t="shared" ref="BA2933:BA2935" si="4645">100000000/($AX2933-$AW2933)</f>
        <v>2648.133264658411</v>
      </c>
      <c r="BB2933" s="12">
        <v>796000000</v>
      </c>
      <c r="BC2933" s="3">
        <v>0.51700000000000002</v>
      </c>
      <c r="BD2933" s="12" cm="1">
        <f t="array" ref="BD2933">SfromgA($BB2933,$BA2933,"")</f>
        <v>7.295682704726957</v>
      </c>
      <c r="BE2933" s="29">
        <f t="shared" ref="BE2933:BE2935" si="4646">(10^MAX(0.05, -0.312925054856973*((LN($BD2933))^(1/3)) + 0.454808404431693)-1)*100</f>
        <v>15.182094010306013</v>
      </c>
      <c r="BG2933" s="3"/>
      <c r="BH2933" s="3"/>
      <c r="BI2933" s="12">
        <f t="shared" ref="BI2933:BI2935" si="4647">IF($BB2933="",$BF2933,$BB2933)</f>
        <v>796000000</v>
      </c>
      <c r="BJ2933" s="29">
        <f t="shared" ref="BJ2933:BJ2935" si="4648">IF($BB2933="",$BH2933,$BE2933)</f>
        <v>15.182094010306013</v>
      </c>
      <c r="BK2933" s="3">
        <f t="shared" ref="BK2933:BK2935" si="4649">LN(BN2933*100000000/($AX2933-$AW2933)/$BI2933)</f>
        <v>-10.136855890190461</v>
      </c>
      <c r="BL2933" s="13">
        <f>EXP(BK$4341*$AX2933+BK$4342)*$BI2933/(100000000/($AX2933-$AW2933))</f>
        <v>16.527959743525255</v>
      </c>
      <c r="BM2933" s="3">
        <f t="shared" ref="BM2933:BM2935" si="4650">LN(BL2933/$C2933)</f>
        <v>1.0132940074931429</v>
      </c>
      <c r="BN2933" s="13" cm="1">
        <f t="array" ref="BN2933">$C2933*EXP(poly_from_str(100000000/$E2933,BN$4343))</f>
        <v>11.901252078877679</v>
      </c>
      <c r="BO2933" s="3">
        <f t="shared" ref="BO2933:BO2935" si="4651">LN($C2933)</f>
        <v>1.791759469228055</v>
      </c>
      <c r="BP2933" s="13">
        <f t="shared" ref="BP2933:BP2935" si="4652">LN(BL2933/BN2933)</f>
        <v>0.32840986542619421</v>
      </c>
      <c r="BQ2933" s="13"/>
      <c r="BS2933" s="13"/>
      <c r="BT2933" s="13"/>
      <c r="BU2933" s="13"/>
      <c r="BV2933" s="13"/>
      <c r="BW2933" s="13"/>
      <c r="BX2933" s="13"/>
      <c r="BY2933">
        <v>11990</v>
      </c>
      <c r="BZ2933" s="13"/>
    </row>
    <row r="2934" spans="1:78" hidden="1" x14ac:dyDescent="0.25">
      <c r="A2934" t="s">
        <v>3514</v>
      </c>
      <c r="B2934" s="2" t="str">
        <f t="shared" si="4508"/>
        <v/>
      </c>
      <c r="C2934">
        <v>1</v>
      </c>
      <c r="E2934">
        <v>37767.1</v>
      </c>
      <c r="F2934">
        <v>68978</v>
      </c>
      <c r="G2934" t="s">
        <v>3</v>
      </c>
      <c r="H2934" s="5" t="s">
        <v>18</v>
      </c>
      <c r="I2934">
        <v>106745</v>
      </c>
      <c r="J2934" t="s">
        <v>5</v>
      </c>
      <c r="K2934" s="5" t="s">
        <v>18</v>
      </c>
      <c r="L2934">
        <v>68978.55</v>
      </c>
      <c r="M2934" t="str">
        <f t="shared" si="4638"/>
        <v>o</v>
      </c>
      <c r="N2934" t="str">
        <f t="shared" si="4639"/>
        <v>5/2</v>
      </c>
      <c r="O2934">
        <v>106745.65</v>
      </c>
      <c r="P2934" t="str">
        <f t="shared" si="4640"/>
        <v>e</v>
      </c>
      <c r="Q2934" t="str">
        <f t="shared" si="4641"/>
        <v>5/2</v>
      </c>
      <c r="R2934">
        <v>28</v>
      </c>
      <c r="AA2934" s="10">
        <f t="shared" si="4510"/>
        <v>2647.0189999999998</v>
      </c>
      <c r="AB2934" s="3" cm="1">
        <f t="array" ref="AB2934">100000000/Lvac(AA2934)</f>
        <v>37767.098948847502</v>
      </c>
      <c r="AC2934" s="28">
        <f t="shared" si="4511"/>
        <v>3.7778346132007368E-7</v>
      </c>
      <c r="AD2934" s="28">
        <f t="shared" si="4512"/>
        <v>2.6478072921471133E-7</v>
      </c>
      <c r="AE2934" s="21">
        <f t="shared" si="4513"/>
        <v>37767.099653736026</v>
      </c>
      <c r="AF2934" s="10" cm="1">
        <f t="array" ref="AF2934">Lair(100000000/AE2934)</f>
        <v>2647.0189505928988</v>
      </c>
      <c r="AG2934" s="10">
        <f t="shared" si="4514"/>
        <v>1.2133892682456663E-2</v>
      </c>
      <c r="AH2934" s="10" t="b">
        <f t="shared" si="4509"/>
        <v>1</v>
      </c>
      <c r="AI2934" s="10">
        <f t="shared" si="4642"/>
        <v>2647.0189505928988</v>
      </c>
      <c r="AJ2934">
        <v>3.0000000000000001E-3</v>
      </c>
      <c r="AK2934" s="3" cm="1">
        <f t="array" ref="AK2934">100000000/Lvac($AA2934)</f>
        <v>37767.098948847502</v>
      </c>
      <c r="AL2934" s="21">
        <f t="shared" si="4593"/>
        <v>4.2803356893672581E-2</v>
      </c>
      <c r="AM2934" s="10" cm="1">
        <f t="array" ref="AM2934">Lvac($AI2934)-$BA2934</f>
        <v>2.4276161639136262E-5</v>
      </c>
      <c r="AN2934" s="10">
        <f t="shared" si="4643"/>
        <v>-1.0511524887988344E-3</v>
      </c>
      <c r="AO2934" s="3">
        <f t="shared" si="4644"/>
        <v>8.092053879712088E-3</v>
      </c>
      <c r="AP2934" s="3">
        <v>2.456502458395941E-2</v>
      </c>
      <c r="AS2934" s="3">
        <f t="shared" si="4516"/>
        <v>-1.051152496074792E-3</v>
      </c>
      <c r="AT2934" s="3" cm="1">
        <f t="array" ref="AT2934">AS2934-(100000000/LvacE($A2934)-$E2934)</f>
        <v>-2.0312480046413839E-5</v>
      </c>
      <c r="AU2934" t="s">
        <v>4913</v>
      </c>
      <c r="AV2934" t="s">
        <v>4952</v>
      </c>
      <c r="AW2934" s="3">
        <v>68978.55</v>
      </c>
      <c r="AX2934" s="3">
        <v>106745.65</v>
      </c>
      <c r="AY2934" s="3"/>
      <c r="AZ2934" s="10" cm="1">
        <f t="array" ref="AZ2934">Lair(100000000/($AX2934-$AW2934))</f>
        <v>2647.0189263225393</v>
      </c>
      <c r="BA2934" s="10">
        <f t="shared" si="4645"/>
        <v>2647.8072184520397</v>
      </c>
      <c r="BB2934" s="12">
        <v>406000000</v>
      </c>
      <c r="BC2934" s="3">
        <v>0.45500000000000002</v>
      </c>
      <c r="BD2934" s="12" cm="1">
        <f t="array" ref="BD2934">SfromgA($BB2934,$BA2934,"")</f>
        <v>3.7197904825378711</v>
      </c>
      <c r="BE2934" s="29">
        <f t="shared" si="4646"/>
        <v>29.44686682801947</v>
      </c>
      <c r="BG2934" s="3"/>
      <c r="BH2934" s="3"/>
      <c r="BI2934" s="12">
        <f t="shared" si="4647"/>
        <v>406000000</v>
      </c>
      <c r="BJ2934" s="29">
        <f t="shared" si="4648"/>
        <v>29.44686682801947</v>
      </c>
      <c r="BK2934" s="3">
        <f t="shared" si="4649"/>
        <v>-11.253064624527685</v>
      </c>
      <c r="BL2934" s="13">
        <f>EXP(BK$4341*$AX2934+BK$4342)*$BI2934/(100000000/($AX2934-$AW2934))</f>
        <v>5.1747643498882239</v>
      </c>
      <c r="BM2934" s="3">
        <f t="shared" si="4650"/>
        <v>1.6437938018611429</v>
      </c>
      <c r="BN2934" s="13" cm="1">
        <f t="array" ref="BN2934">$C2934*EXP(poly_from_str(100000000/$E2934,BN$4343))</f>
        <v>1.9883635849601149</v>
      </c>
      <c r="BO2934" s="3">
        <f t="shared" si="4651"/>
        <v>0</v>
      </c>
      <c r="BP2934" s="13">
        <f t="shared" si="4652"/>
        <v>0.95648182053009334</v>
      </c>
      <c r="BQ2934" s="13"/>
      <c r="BS2934" s="13"/>
      <c r="BT2934" s="13"/>
      <c r="BU2934" s="13"/>
      <c r="BV2934" s="13"/>
      <c r="BW2934" s="13"/>
      <c r="BX2934" s="13"/>
      <c r="BY2934">
        <v>2003</v>
      </c>
      <c r="BZ2934" s="13"/>
    </row>
    <row r="2935" spans="1:78" hidden="1" x14ac:dyDescent="0.25">
      <c r="A2935" t="s">
        <v>3515</v>
      </c>
      <c r="B2935" s="2" t="str">
        <f t="shared" si="4508"/>
        <v/>
      </c>
      <c r="C2935">
        <v>9</v>
      </c>
      <c r="D2935" t="s">
        <v>14</v>
      </c>
      <c r="E2935">
        <v>37770.69</v>
      </c>
      <c r="F2935">
        <v>24788</v>
      </c>
      <c r="G2935" t="s">
        <v>5</v>
      </c>
      <c r="H2935" s="5" t="s">
        <v>4</v>
      </c>
      <c r="I2935">
        <v>62558</v>
      </c>
      <c r="J2935" t="s">
        <v>3</v>
      </c>
      <c r="K2935" s="5" t="s">
        <v>16</v>
      </c>
      <c r="L2935">
        <v>24788.02</v>
      </c>
      <c r="M2935" t="str">
        <f t="shared" si="4638"/>
        <v>e</v>
      </c>
      <c r="N2935" t="str">
        <f t="shared" si="4639"/>
        <v>9/2</v>
      </c>
      <c r="O2935">
        <v>62558.67</v>
      </c>
      <c r="P2935" t="str">
        <f t="shared" si="4640"/>
        <v>o</v>
      </c>
      <c r="Q2935" t="str">
        <f t="shared" si="4641"/>
        <v>11/2</v>
      </c>
      <c r="R2935">
        <v>28</v>
      </c>
      <c r="AA2935" s="10">
        <f t="shared" si="4510"/>
        <v>2646.7669999999998</v>
      </c>
      <c r="AB2935" s="3" cm="1">
        <f t="array" ref="AB2935">100000000/Lvac(AA2935)</f>
        <v>37770.69456188388</v>
      </c>
      <c r="AC2935" s="28">
        <f t="shared" si="4511"/>
        <v>3.7781943027096836E-7</v>
      </c>
      <c r="AD2935" s="28">
        <f t="shared" si="4512"/>
        <v>2.6475552319049629E-7</v>
      </c>
      <c r="AE2935" s="21">
        <f t="shared" si="4513"/>
        <v>37770.69150236305</v>
      </c>
      <c r="AF2935" s="10" cm="1">
        <f t="array" ref="AF2935">Lair(100000000/AE2935)</f>
        <v>2646.7672144073654</v>
      </c>
      <c r="AG2935" s="10">
        <f t="shared" si="4514"/>
        <v>1.2135251150154866E-2</v>
      </c>
      <c r="AH2935" s="10" t="b">
        <f t="shared" si="4509"/>
        <v>1</v>
      </c>
      <c r="AI2935" s="10">
        <f t="shared" si="4642"/>
        <v>2646.7672144073654</v>
      </c>
      <c r="AJ2935">
        <v>7.0000000000000001E-3</v>
      </c>
      <c r="AK2935" s="3" cm="1">
        <f t="array" ref="AK2935">100000000/Lvac($AA2935)</f>
        <v>37770.69456188388</v>
      </c>
      <c r="AL2935" s="21">
        <f t="shared" si="4593"/>
        <v>9.9893508010067869E-2</v>
      </c>
      <c r="AM2935" s="10" cm="1">
        <f t="array" ref="AM2935">Lvac($AI2935)-$BA2935</f>
        <v>-2.9091320202496718E-3</v>
      </c>
      <c r="AN2935" s="10">
        <f t="shared" si="4643"/>
        <v>4.4561883885762654E-2</v>
      </c>
      <c r="AO2935" s="3">
        <f t="shared" si="4644"/>
        <v>-0.41559028860709596</v>
      </c>
      <c r="AP2935" s="3">
        <v>-0.44622723433868877</v>
      </c>
      <c r="AS2935" s="3">
        <f t="shared" si="4516"/>
        <v>4.5618838776135817E-3</v>
      </c>
      <c r="AT2935" s="3" cm="1">
        <f t="array" ref="AT2935">AS2935-(100000000/LvacE($A2935)-$E2935)</f>
        <v>-2.0266015781089664E-5</v>
      </c>
      <c r="AU2935" t="s">
        <v>4700</v>
      </c>
      <c r="AV2935" t="s">
        <v>4816</v>
      </c>
      <c r="AW2935" s="3">
        <v>24788.02</v>
      </c>
      <c r="AX2935" s="3">
        <v>62558.67</v>
      </c>
      <c r="AY2935" s="3"/>
      <c r="AZ2935" s="10" cm="1">
        <f t="array" ref="AZ2935">Lair(100000000/($AX2935-$AW2935))</f>
        <v>2646.7701228441197</v>
      </c>
      <c r="BA2935" s="10">
        <f t="shared" si="4645"/>
        <v>2647.5583554956033</v>
      </c>
      <c r="BB2935" s="12">
        <v>124000000</v>
      </c>
      <c r="BC2935" s="3">
        <v>0.41399999999999998</v>
      </c>
      <c r="BD2935" s="12" cm="1">
        <f t="array" ref="BD2935">SfromgA($BB2935,$BA2935,"")</f>
        <v>1.1357733364155222</v>
      </c>
      <c r="BE2935" s="29">
        <f t="shared" si="4646"/>
        <v>98.329076552372101</v>
      </c>
      <c r="BG2935" s="3"/>
      <c r="BH2935" s="3"/>
      <c r="BI2935" s="12">
        <f t="shared" si="4647"/>
        <v>124000000</v>
      </c>
      <c r="BJ2935" s="29">
        <f t="shared" si="4648"/>
        <v>98.329076552372101</v>
      </c>
      <c r="BK2935" s="3">
        <f t="shared" si="4649"/>
        <v>-7.8679811270841409</v>
      </c>
      <c r="BL2935" s="13">
        <f>EXP(BK$4341*$AX2935+BK$4342)*$BI2935/(100000000/($AX2935-$AW2935))</f>
        <v>45.383552012579898</v>
      </c>
      <c r="BM2935" s="3">
        <f t="shared" si="4650"/>
        <v>1.6179251715962266</v>
      </c>
      <c r="BN2935" s="13" cm="1">
        <f t="array" ref="BN2935">$C2935*EXP(poly_from_str(100000000/$E2935,BN$4343))</f>
        <v>17.928970666448173</v>
      </c>
      <c r="BO2935" s="3">
        <f t="shared" si="4651"/>
        <v>2.1972245773362196</v>
      </c>
      <c r="BP2935" s="13">
        <f t="shared" si="4652"/>
        <v>0.92873187141574898</v>
      </c>
      <c r="BQ2935" s="13"/>
      <c r="BS2935" s="13"/>
      <c r="BT2935" s="13"/>
      <c r="BU2935" s="13"/>
      <c r="BV2935" s="13"/>
      <c r="BW2935" s="13"/>
      <c r="BX2935" s="13"/>
      <c r="BY2935">
        <v>18065</v>
      </c>
      <c r="BZ2935" s="13"/>
    </row>
    <row r="2936" spans="1:78" hidden="1" x14ac:dyDescent="0.25">
      <c r="A2936" t="s">
        <v>3516</v>
      </c>
      <c r="B2936" s="2" t="str">
        <f t="shared" si="4508"/>
        <v/>
      </c>
      <c r="C2936">
        <v>3</v>
      </c>
      <c r="D2936" t="s">
        <v>14</v>
      </c>
      <c r="E2936">
        <v>37793.61</v>
      </c>
      <c r="R2936">
        <v>28</v>
      </c>
      <c r="S2936" t="s">
        <v>22</v>
      </c>
      <c r="AA2936" s="10">
        <f t="shared" si="4510"/>
        <v>2645.1619999999998</v>
      </c>
      <c r="AB2936" s="3" cm="1">
        <f t="array" ref="AB2936">100000000/Lvac(AA2936)</f>
        <v>37793.611267847657</v>
      </c>
      <c r="AC2936" s="28">
        <f t="shared" si="4511"/>
        <v>3.7804867906011054E-7</v>
      </c>
      <c r="AD2936" s="28">
        <f t="shared" si="4512"/>
        <v>2.6459498482769623E-7</v>
      </c>
      <c r="AE2936" s="21">
        <f t="shared" si="4513"/>
        <v>37793.610416860516</v>
      </c>
      <c r="AF2936" s="10" cm="1">
        <f t="array" ref="AF2936">Lair(100000000/AE2936)</f>
        <v>2645.162059563806</v>
      </c>
      <c r="AG2936" s="10">
        <f t="shared" si="4514"/>
        <v>1.2143912408360557E-2</v>
      </c>
      <c r="AH2936" s="10" t="b">
        <f t="shared" si="4509"/>
        <v>1</v>
      </c>
      <c r="AI2936" s="10">
        <f t="shared" si="4515"/>
        <v>2645.1619999999998</v>
      </c>
      <c r="AJ2936">
        <v>7.0000000000000001E-3</v>
      </c>
      <c r="AK2936" s="3" cm="1">
        <f t="array" ref="AK2936">100000000/Lvac($AA2936)</f>
        <v>37793.611267847657</v>
      </c>
      <c r="AL2936" s="21">
        <f t="shared" si="4593"/>
        <v>0.10001477371704781</v>
      </c>
      <c r="AM2936" s="21"/>
      <c r="AN2936" s="21"/>
      <c r="AO2936" s="21"/>
      <c r="AP2936" s="21"/>
      <c r="AS2936" s="3">
        <f t="shared" si="4516"/>
        <v>1.2678476559813134E-3</v>
      </c>
      <c r="AT2936" s="3" cm="1">
        <f t="array" ref="AT2936">AS2936-(100000000/LvacE($A2936)-$E2936)</f>
        <v>-1.996901846723631E-5</v>
      </c>
      <c r="BB2936"/>
      <c r="BC2936"/>
      <c r="BD2936"/>
      <c r="BE2936"/>
      <c r="BF2936"/>
      <c r="BG2936"/>
      <c r="BH2936"/>
      <c r="BI2936"/>
      <c r="BJ2936"/>
      <c r="BN2936" s="13" cm="1">
        <f t="array" ref="BN2936">$C2936*EXP(poly_from_str(100000000/$E2936,BN$4343))</f>
        <v>6.0478874803701066</v>
      </c>
      <c r="BO2936" s="13"/>
      <c r="BY2936" t="e">
        <v>#N/A</v>
      </c>
    </row>
    <row r="2937" spans="1:78" hidden="1" x14ac:dyDescent="0.25">
      <c r="A2937" t="s">
        <v>3517</v>
      </c>
      <c r="B2937" s="2" t="str">
        <f t="shared" si="4508"/>
        <v/>
      </c>
      <c r="C2937">
        <v>1</v>
      </c>
      <c r="E2937">
        <v>37795.71</v>
      </c>
      <c r="R2937">
        <v>28</v>
      </c>
      <c r="S2937" t="s">
        <v>22</v>
      </c>
      <c r="AA2937" s="10">
        <f t="shared" si="4510"/>
        <v>2645.0149999999999</v>
      </c>
      <c r="AB2937" s="3" cm="1">
        <f t="array" ref="AB2937">100000000/Lvac(AA2937)</f>
        <v>37795.711571225955</v>
      </c>
      <c r="AC2937" s="28">
        <f t="shared" si="4511"/>
        <v>3.7806968958588139E-7</v>
      </c>
      <c r="AD2937" s="28">
        <f t="shared" si="4512"/>
        <v>2.6458028131458821E-7</v>
      </c>
      <c r="AE2937" s="21">
        <f t="shared" si="4513"/>
        <v>37795.710516532366</v>
      </c>
      <c r="AF2937" s="10" cm="1">
        <f t="array" ref="AF2937">Lair(100000000/AE2937)</f>
        <v>2645.0150738137868</v>
      </c>
      <c r="AG2937" s="10">
        <f t="shared" si="4514"/>
        <v>1.2144706470705452E-2</v>
      </c>
      <c r="AH2937" s="10" t="b">
        <f t="shared" si="4509"/>
        <v>1</v>
      </c>
      <c r="AI2937" s="10">
        <f t="shared" si="4515"/>
        <v>2645.0149999999999</v>
      </c>
      <c r="AJ2937">
        <v>3.0000000000000001E-3</v>
      </c>
      <c r="AK2937" s="3" cm="1">
        <f t="array" ref="AK2937">100000000/Lvac($AA2937)</f>
        <v>37795.711571225955</v>
      </c>
      <c r="AL2937" s="21">
        <f t="shared" si="4593"/>
        <v>4.2868238824232706E-2</v>
      </c>
      <c r="AM2937" s="21"/>
      <c r="AN2937" s="21"/>
      <c r="AO2937" s="21"/>
      <c r="AP2937" s="21"/>
      <c r="AS2937" s="3">
        <f t="shared" si="4516"/>
        <v>1.5712259555584751E-3</v>
      </c>
      <c r="AT2937" s="3" cm="1">
        <f t="array" ref="AT2937">AS2937-(100000000/LvacE($A2937)-$E2937)</f>
        <v>-1.9941726350225508E-5</v>
      </c>
      <c r="BB2937"/>
      <c r="BC2937"/>
      <c r="BD2937"/>
      <c r="BE2937"/>
      <c r="BF2937"/>
      <c r="BG2937"/>
      <c r="BH2937"/>
      <c r="BI2937"/>
      <c r="BJ2937"/>
      <c r="BN2937" s="13" cm="1">
        <f t="array" ref="BN2937">$C2937*EXP(poly_from_str(100000000/$E2937,BN$4343))</f>
        <v>2.0181436644832478</v>
      </c>
      <c r="BO2937" s="13"/>
      <c r="BY2937">
        <v>2034</v>
      </c>
    </row>
    <row r="2938" spans="1:78" hidden="1" x14ac:dyDescent="0.25">
      <c r="A2938" t="s">
        <v>3518</v>
      </c>
      <c r="B2938" s="2" t="str">
        <f t="shared" si="4508"/>
        <v/>
      </c>
      <c r="C2938">
        <v>20</v>
      </c>
      <c r="D2938" t="s">
        <v>14</v>
      </c>
      <c r="E2938">
        <v>37801.43</v>
      </c>
      <c r="F2938">
        <v>45805</v>
      </c>
      <c r="G2938" t="s">
        <v>5</v>
      </c>
      <c r="H2938" s="5" t="s">
        <v>4</v>
      </c>
      <c r="I2938">
        <v>83607</v>
      </c>
      <c r="J2938" t="s">
        <v>3</v>
      </c>
      <c r="K2938" s="5" t="s">
        <v>16</v>
      </c>
      <c r="L2938">
        <v>45805.95</v>
      </c>
      <c r="M2938" t="str">
        <f t="shared" ref="M2938:M2939" si="4653">$G2938&amp;""</f>
        <v>e</v>
      </c>
      <c r="N2938" t="str">
        <f t="shared" ref="N2938:N2939" si="4654">$H2938&amp;""</f>
        <v>9/2</v>
      </c>
      <c r="O2938">
        <v>83607.320000000007</v>
      </c>
      <c r="P2938" t="str">
        <f t="shared" ref="P2938:P2939" si="4655">$J2938&amp;""</f>
        <v>o</v>
      </c>
      <c r="Q2938" t="str">
        <f t="shared" ref="Q2938:Q2939" si="4656">$K2938&amp;""</f>
        <v>11/2</v>
      </c>
      <c r="R2938">
        <v>28</v>
      </c>
      <c r="AA2938" s="10">
        <f t="shared" si="4510"/>
        <v>2644.6149999999998</v>
      </c>
      <c r="AB2938" s="3" cm="1">
        <f t="array" ref="AB2938">100000000/Lvac(AA2938)</f>
        <v>37801.42786441707</v>
      </c>
      <c r="AC2938" s="28">
        <f t="shared" si="4511"/>
        <v>3.7812687290966743E-7</v>
      </c>
      <c r="AD2938" s="28">
        <f t="shared" si="4512"/>
        <v>2.645402717555312E-7</v>
      </c>
      <c r="AE2938" s="21">
        <f t="shared" si="4513"/>
        <v>37801.42929822328</v>
      </c>
      <c r="AF2938" s="10" cm="1">
        <f t="array" ref="AF2938">Lair(100000000/AE2938)</f>
        <v>2644.6148996839875</v>
      </c>
      <c r="AG2938" s="10">
        <f t="shared" si="4514"/>
        <v>1.2146867854946198E-2</v>
      </c>
      <c r="AH2938" s="10" t="b">
        <f t="shared" si="4509"/>
        <v>1</v>
      </c>
      <c r="AI2938" s="10">
        <f t="shared" ref="AI2938:AI2939" si="4657">$AF2938</f>
        <v>2644.6148996839875</v>
      </c>
      <c r="AJ2938">
        <v>7.0000000000000001E-3</v>
      </c>
      <c r="AK2938" s="3" cm="1">
        <f t="array" ref="AK2938">100000000/Lvac($AA2938)</f>
        <v>37801.42786441707</v>
      </c>
      <c r="AL2938" s="21">
        <f t="shared" si="4593"/>
        <v>0.1000561537645948</v>
      </c>
      <c r="AM2938" s="10" cm="1">
        <f t="array" ref="AM2938">Lvac($AI2938)-$BA2938</f>
        <v>-4.149788090671791E-3</v>
      </c>
      <c r="AN2938" s="10">
        <f t="shared" ref="AN2938:AN2939" si="4658">$AK2938-($AX2938-$AW2938)</f>
        <v>5.7864417060045525E-2</v>
      </c>
      <c r="AO2938" s="3">
        <f t="shared" ref="AO2938:AO2939" si="4659">AM2938/AJ2938</f>
        <v>-0.59282687009597013</v>
      </c>
      <c r="AP2938" s="3">
        <v>-0.57849258655551239</v>
      </c>
      <c r="AS2938" s="3">
        <f t="shared" si="4516"/>
        <v>-2.1355829303502105E-3</v>
      </c>
      <c r="AT2938" s="3" cm="1">
        <f t="array" ref="AT2938">AS2938-(100000000/LvacE($A2938)-$E2938)</f>
        <v>-1.986739516723901E-5</v>
      </c>
      <c r="AU2938" t="s">
        <v>4797</v>
      </c>
      <c r="AV2938" t="s">
        <v>4919</v>
      </c>
      <c r="AW2938" s="3">
        <v>45805.95</v>
      </c>
      <c r="AX2938" s="3">
        <v>83607.320000000007</v>
      </c>
      <c r="AY2938" s="3"/>
      <c r="AZ2938" s="10" cm="1">
        <f t="array" ref="AZ2938">Lair(100000000/($AX2938-$AW2938))</f>
        <v>2644.6190484806452</v>
      </c>
      <c r="BA2938" s="10">
        <f t="shared" ref="BA2938:BA2939" si="4660">100000000/($AX2938-$AW2938)</f>
        <v>2645.4067670034174</v>
      </c>
      <c r="BB2938" s="12">
        <v>1130000000</v>
      </c>
      <c r="BC2938" s="3">
        <v>0.82099999999999995</v>
      </c>
      <c r="BD2938" s="12" cm="1">
        <f t="array" ref="BD2938">SfromgA($BB2938,$BA2938,"")</f>
        <v>10.324979161919037</v>
      </c>
      <c r="BE2938" s="29">
        <f t="shared" ref="BE2938:BE2939" si="4661">(10^MAX(0.05, -0.312925054856973*((LN($BD2938))^(1/3)) + 0.454808404431693)-1)*100</f>
        <v>12.201845430196357</v>
      </c>
      <c r="BG2938" s="3"/>
      <c r="BH2938" s="3"/>
      <c r="BI2938" s="12">
        <f t="shared" ref="BI2938:BI2939" si="4662">IF($BB2938="",$BF2938,$BB2938)</f>
        <v>1130000000</v>
      </c>
      <c r="BJ2938" s="29">
        <f t="shared" ref="BJ2938:BJ2939" si="4663">IF($BB2938="",$BH2938,$BE2938)</f>
        <v>12.201845430196357</v>
      </c>
      <c r="BK2938" s="3">
        <f t="shared" ref="BK2938:BK2939" si="4664">LN(BN2938*100000000/($AX2938-$AW2938)/$BI2938)</f>
        <v>-9.2640553791764244</v>
      </c>
      <c r="BL2938" s="13">
        <f>EXP(BK$4341*$AX2938+BK$4342)*$BI2938/(100000000/($AX2938-$AW2938))</f>
        <v>83.627668177929095</v>
      </c>
      <c r="BM2938" s="3">
        <f t="shared" ref="BM2938:BM2939" si="4665">LN(BL2938/$C2938)</f>
        <v>1.4306421508479314</v>
      </c>
      <c r="BN2938" s="13" cm="1">
        <f t="array" ref="BN2938">$C2938*EXP(poly_from_str(100000000/$E2938,BN$4343))</f>
        <v>40.481617042321119</v>
      </c>
      <c r="BO2938" s="3">
        <f t="shared" ref="BO2938:BO2939" si="4666">LN($C2938)</f>
        <v>2.9957322735539909</v>
      </c>
      <c r="BP2938" s="13">
        <f t="shared" ref="BP2938:BP2939" si="4667">LN(BL2938/BN2938)</f>
        <v>0.72552645352290435</v>
      </c>
      <c r="BQ2938" s="13"/>
      <c r="BS2938" s="13"/>
      <c r="BT2938" s="13"/>
      <c r="BU2938" s="13"/>
      <c r="BV2938" s="13"/>
      <c r="BW2938" s="13"/>
      <c r="BX2938" s="13"/>
      <c r="BY2938">
        <v>40798</v>
      </c>
      <c r="BZ2938" s="13"/>
    </row>
    <row r="2939" spans="1:78" hidden="1" x14ac:dyDescent="0.25">
      <c r="A2939" t="s">
        <v>3519</v>
      </c>
      <c r="B2939" s="2" t="str">
        <f t="shared" si="4508"/>
        <v/>
      </c>
      <c r="C2939">
        <v>2</v>
      </c>
      <c r="D2939" t="s">
        <v>1155</v>
      </c>
      <c r="E2939">
        <v>37804.6</v>
      </c>
      <c r="F2939">
        <v>35801</v>
      </c>
      <c r="G2939" t="s">
        <v>5</v>
      </c>
      <c r="H2939" s="5" t="s">
        <v>8</v>
      </c>
      <c r="I2939">
        <v>73606</v>
      </c>
      <c r="J2939" t="s">
        <v>3</v>
      </c>
      <c r="K2939" s="5" t="s">
        <v>4</v>
      </c>
      <c r="L2939">
        <v>35801.120000000003</v>
      </c>
      <c r="M2939" t="str">
        <f t="shared" si="4653"/>
        <v>e</v>
      </c>
      <c r="N2939" t="str">
        <f t="shared" si="4654"/>
        <v>7/2</v>
      </c>
      <c r="O2939">
        <v>73606.17</v>
      </c>
      <c r="P2939" t="str">
        <f t="shared" si="4655"/>
        <v>o</v>
      </c>
      <c r="Q2939" t="str">
        <f t="shared" si="4656"/>
        <v>9/2</v>
      </c>
      <c r="R2939">
        <v>28</v>
      </c>
      <c r="AA2939" s="10">
        <f t="shared" si="4510"/>
        <v>2644.393</v>
      </c>
      <c r="AB2939" s="3" cm="1">
        <f t="array" ref="AB2939">100000000/Lvac(AA2939)</f>
        <v>37804.601153284828</v>
      </c>
      <c r="AC2939" s="28">
        <f t="shared" si="4511"/>
        <v>3.7815861711931624E-7</v>
      </c>
      <c r="AD2939" s="28">
        <f t="shared" si="4512"/>
        <v>2.6451806645051995E-7</v>
      </c>
      <c r="AE2939" s="21">
        <f t="shared" si="4513"/>
        <v>37804.600378897019</v>
      </c>
      <c r="AF2939" s="10" cm="1">
        <f t="array" ref="AF2939">Lair(100000000/AE2939)</f>
        <v>2644.3930541708223</v>
      </c>
      <c r="AG2939" s="10">
        <f t="shared" si="4514"/>
        <v>1.2148067846436749E-2</v>
      </c>
      <c r="AH2939" s="10" t="b">
        <f t="shared" si="4509"/>
        <v>1</v>
      </c>
      <c r="AI2939" s="10">
        <f t="shared" si="4657"/>
        <v>2644.3930541708223</v>
      </c>
      <c r="AJ2939">
        <v>2.9000000000000001E-2</v>
      </c>
      <c r="AK2939" s="3" cm="1">
        <f t="array" ref="AK2939">100000000/Lvac($AA2939)</f>
        <v>37804.601153284828</v>
      </c>
      <c r="AL2939" s="21">
        <f t="shared" si="4593"/>
        <v>0.41458792660043009</v>
      </c>
      <c r="AM2939" s="10" cm="1">
        <f t="array" ref="AM2939">Lvac($AI2939)-$BA2939</f>
        <v>3.145952914519512E-2</v>
      </c>
      <c r="AN2939" s="10">
        <f t="shared" si="4658"/>
        <v>-0.44884671516774688</v>
      </c>
      <c r="AO2939" s="3">
        <f t="shared" si="4659"/>
        <v>1.0848113498343144</v>
      </c>
      <c r="AP2939" s="3">
        <v>1.08294294407109</v>
      </c>
      <c r="AS2939" s="3">
        <f t="shared" si="4516"/>
        <v>1.1532848293427378E-3</v>
      </c>
      <c r="AT2939" s="3" cm="1">
        <f t="array" ref="AT2939">AS2939-(100000000/LvacE($A2939)-$E2939)</f>
        <v>-1.9826089555863291E-5</v>
      </c>
      <c r="AU2939" t="s">
        <v>4805</v>
      </c>
      <c r="AV2939" t="s">
        <v>4931</v>
      </c>
      <c r="AW2939" s="3">
        <v>35801.120000000003</v>
      </c>
      <c r="AX2939" s="3">
        <v>73606.17</v>
      </c>
      <c r="AY2939" s="3"/>
      <c r="AZ2939" s="10" cm="1">
        <f t="array" ref="AZ2939">Lair(100000000/($AX2939-$AW2939))</f>
        <v>2644.3616021574376</v>
      </c>
      <c r="BA2939" s="10">
        <f t="shared" si="4660"/>
        <v>2645.1492591598217</v>
      </c>
      <c r="BB2939" s="12">
        <v>18000000</v>
      </c>
      <c r="BC2939" s="3">
        <v>0.121</v>
      </c>
      <c r="BD2939" s="12" cm="1">
        <f t="array" ref="BD2939">SfromgA($BB2939,$BA2939,"")</f>
        <v>0.16442067040496444</v>
      </c>
      <c r="BE2939" s="29">
        <f t="shared" si="4661"/>
        <v>585.23293243707633</v>
      </c>
      <c r="BG2939" s="3"/>
      <c r="BH2939" s="3"/>
      <c r="BI2939" s="12">
        <f t="shared" si="4662"/>
        <v>18000000</v>
      </c>
      <c r="BJ2939" s="29">
        <f t="shared" si="4663"/>
        <v>585.23293243707633</v>
      </c>
      <c r="BK2939" s="3">
        <f t="shared" si="4664"/>
        <v>-7.4255136010981317</v>
      </c>
      <c r="BL2939" s="13">
        <f>EXP(BK$4341*$AX2939+BK$4342)*$BI2939/(100000000/($AX2939-$AW2939))</f>
        <v>2.8484059861555928</v>
      </c>
      <c r="BM2939" s="3">
        <f t="shared" si="4665"/>
        <v>0.35361235414898756</v>
      </c>
      <c r="BN2939" s="13" cm="1">
        <f t="array" ref="BN2939">$C2939*EXP(poly_from_str(100000000/$E2939,BN$4343))</f>
        <v>4.0547374627005697</v>
      </c>
      <c r="BO2939" s="3">
        <f t="shared" si="4666"/>
        <v>0.69314718055994529</v>
      </c>
      <c r="BP2939" s="13">
        <f t="shared" si="4667"/>
        <v>-0.35312640666888306</v>
      </c>
      <c r="BQ2939" s="13"/>
      <c r="BS2939" s="13"/>
      <c r="BT2939" s="13"/>
      <c r="BU2939" s="13"/>
      <c r="BV2939" s="13"/>
      <c r="BW2939" s="13"/>
      <c r="BX2939" s="13"/>
      <c r="BY2939">
        <v>4087</v>
      </c>
      <c r="BZ2939" s="13"/>
    </row>
    <row r="2940" spans="1:78" hidden="1" x14ac:dyDescent="0.25">
      <c r="A2940" t="s">
        <v>3520</v>
      </c>
      <c r="B2940" s="2" t="str">
        <f t="shared" si="4508"/>
        <v/>
      </c>
      <c r="C2940">
        <v>6</v>
      </c>
      <c r="E2940">
        <v>37827.57</v>
      </c>
      <c r="R2940">
        <v>28</v>
      </c>
      <c r="S2940" t="s">
        <v>22</v>
      </c>
      <c r="AA2940" s="10">
        <f t="shared" si="4510"/>
        <v>2642.7869999999998</v>
      </c>
      <c r="AB2940" s="3" cm="1">
        <f t="array" ref="AB2940">100000000/Lvac(AA2940)</f>
        <v>37827.573345248842</v>
      </c>
      <c r="AC2940" s="28">
        <f t="shared" si="4511"/>
        <v>3.7838842101160634E-7</v>
      </c>
      <c r="AD2940" s="28">
        <f t="shared" si="4512"/>
        <v>2.6435742807847872E-7</v>
      </c>
      <c r="AE2940" s="21">
        <f t="shared" si="4513"/>
        <v>37827.571097246364</v>
      </c>
      <c r="AF2940" s="10" cm="1">
        <f t="array" ref="AF2940">Lair(100000000/AE2940)</f>
        <v>2642.7871570638022</v>
      </c>
      <c r="AG2940" s="10">
        <f t="shared" si="4514"/>
        <v>1.2156757874404719E-2</v>
      </c>
      <c r="AH2940" s="10" t="b">
        <f t="shared" si="4509"/>
        <v>1</v>
      </c>
      <c r="AI2940" s="10">
        <f t="shared" si="4515"/>
        <v>2642.7869999999998</v>
      </c>
      <c r="AJ2940">
        <v>3.0000000000000001E-3</v>
      </c>
      <c r="AK2940" s="3" cm="1">
        <f t="array" ref="AK2940">100000000/Lvac($AA2940)</f>
        <v>37827.573345248842</v>
      </c>
      <c r="AL2940" s="21">
        <f t="shared" si="4593"/>
        <v>4.2940547246428311E-2</v>
      </c>
      <c r="AM2940" s="21"/>
      <c r="AN2940" s="21"/>
      <c r="AO2940" s="21"/>
      <c r="AP2940" s="21"/>
      <c r="AS2940" s="3">
        <f t="shared" si="4516"/>
        <v>3.3452488423790783E-3</v>
      </c>
      <c r="AT2940" s="3" cm="1">
        <f t="array" ref="AT2940">AS2940-(100000000/LvacE($A2940)-$E2940)</f>
        <v>-1.9526240066625178E-5</v>
      </c>
      <c r="BB2940"/>
      <c r="BC2940"/>
      <c r="BD2940"/>
      <c r="BE2940"/>
      <c r="BF2940"/>
      <c r="BG2940"/>
      <c r="BH2940"/>
      <c r="BI2940"/>
      <c r="BJ2940"/>
      <c r="BN2940" s="13" cm="1">
        <f t="array" ref="BN2940">$C2940*EXP(poly_from_str(100000000/$E2940,BN$4343))</f>
        <v>12.306830859511095</v>
      </c>
      <c r="BO2940" s="13"/>
      <c r="BY2940" t="e">
        <v>#N/A</v>
      </c>
    </row>
    <row r="2941" spans="1:78" hidden="1" x14ac:dyDescent="0.25">
      <c r="A2941" t="s">
        <v>3521</v>
      </c>
      <c r="B2941" s="2" t="str">
        <f t="shared" si="4508"/>
        <v/>
      </c>
      <c r="C2941">
        <v>3</v>
      </c>
      <c r="E2941">
        <v>37833.69</v>
      </c>
      <c r="F2941">
        <v>25934</v>
      </c>
      <c r="G2941" t="s">
        <v>5</v>
      </c>
      <c r="H2941" s="5" t="s">
        <v>18</v>
      </c>
      <c r="I2941">
        <v>63768</v>
      </c>
      <c r="J2941" t="s">
        <v>3</v>
      </c>
      <c r="K2941" s="5" t="s">
        <v>8</v>
      </c>
      <c r="L2941">
        <v>25934.98</v>
      </c>
      <c r="M2941" t="str">
        <f t="shared" ref="M2941:M2946" si="4668">$G2941&amp;""</f>
        <v>e</v>
      </c>
      <c r="N2941" t="str">
        <f t="shared" ref="N2941:N2946" si="4669">$H2941&amp;""</f>
        <v>5/2</v>
      </c>
      <c r="O2941">
        <v>63768.66</v>
      </c>
      <c r="P2941" t="str">
        <f t="shared" ref="P2941:P2946" si="4670">$J2941&amp;""</f>
        <v>o</v>
      </c>
      <c r="Q2941" t="str">
        <f t="shared" ref="Q2941:Q2946" si="4671">$K2941&amp;""</f>
        <v>7/2</v>
      </c>
      <c r="R2941">
        <v>28</v>
      </c>
      <c r="AA2941" s="10">
        <f t="shared" si="4510"/>
        <v>2642.36</v>
      </c>
      <c r="AB2941" s="3" cm="1">
        <f t="array" ref="AB2941">100000000/Lvac(AA2941)</f>
        <v>37833.685843481966</v>
      </c>
      <c r="AC2941" s="28">
        <f t="shared" si="4511"/>
        <v>3.7844956781059356E-7</v>
      </c>
      <c r="AD2941" s="28">
        <f t="shared" si="4512"/>
        <v>2.6431471787787265E-7</v>
      </c>
      <c r="AE2941" s="21">
        <f t="shared" si="4513"/>
        <v>37833.688637248277</v>
      </c>
      <c r="AF2941" s="10" cm="1">
        <f t="array" ref="AF2941">Lair(100000000/AE2941)</f>
        <v>2642.3598048677713</v>
      </c>
      <c r="AG2941" s="10">
        <f t="shared" si="4514"/>
        <v>1.2159071028073761E-2</v>
      </c>
      <c r="AH2941" s="10" t="b">
        <f t="shared" si="4509"/>
        <v>1</v>
      </c>
      <c r="AI2941" s="10">
        <f t="shared" ref="AI2941:AI2946" si="4672">$AF2941</f>
        <v>2642.3598048677713</v>
      </c>
      <c r="AJ2941">
        <v>3.0000000000000001E-3</v>
      </c>
      <c r="AK2941" s="3" cm="1">
        <f t="array" ref="AK2941">100000000/Lvac($AA2941)</f>
        <v>37833.685843481966</v>
      </c>
      <c r="AL2941" s="21">
        <f t="shared" si="4593"/>
        <v>4.2954429340528705E-2</v>
      </c>
      <c r="AM2941" s="10" cm="1">
        <f t="array" ref="AM2941">Lvac($AI2941)-$BA2941</f>
        <v>-6.0341782000250532E-4</v>
      </c>
      <c r="AN2941" s="10">
        <f t="shared" ref="AN2941:AN2946" si="4673">$AK2941-($AX2941-$AW2941)</f>
        <v>5.843481958436314E-3</v>
      </c>
      <c r="AO2941" s="3">
        <f t="shared" ref="AO2941:AO2946" si="4674">AM2941/AJ2941</f>
        <v>-0.20113927333416845</v>
      </c>
      <c r="AP2941" s="3">
        <v>-0.13607965926591228</v>
      </c>
      <c r="AS2941" s="3">
        <f t="shared" si="4516"/>
        <v>-4.1565180363249965E-3</v>
      </c>
      <c r="AT2941" s="3" cm="1">
        <f t="array" ref="AT2941">AS2941-(100000000/LvacE($A2941)-$E2941)</f>
        <v>-1.9446226360742003E-5</v>
      </c>
      <c r="AU2941" t="s">
        <v>4708</v>
      </c>
      <c r="AV2941" t="s">
        <v>4845</v>
      </c>
      <c r="AW2941" s="3">
        <v>25934.98</v>
      </c>
      <c r="AX2941" s="3">
        <v>63768.66</v>
      </c>
      <c r="AY2941" s="3"/>
      <c r="AZ2941" s="10" cm="1">
        <f t="array" ref="AZ2941">Lair(100000000/($AX2941-$AW2941))</f>
        <v>2642.3604081414801</v>
      </c>
      <c r="BA2941" s="10">
        <f t="shared" ref="BA2941:BA2946" si="4675">100000000/($AX2941-$AW2941)</f>
        <v>2643.1475870177042</v>
      </c>
      <c r="BB2941" s="12">
        <v>39900000</v>
      </c>
      <c r="BC2941" s="3">
        <v>0.115</v>
      </c>
      <c r="BD2941" s="12" cm="1">
        <f t="array" ref="BD2941">SfromgA($BB2941,$BA2941,"")</f>
        <v>0.36363903526110114</v>
      </c>
      <c r="BE2941" s="29">
        <f t="shared" ref="BE2941:BE2946" si="4676">(10^MAX(0.05, -0.312925054856973*((LN($BD2941))^(1/3)) + 0.454808404431693)-1)*100</f>
        <v>487.40565257135688</v>
      </c>
      <c r="BG2941" s="3"/>
      <c r="BH2941" s="3"/>
      <c r="BI2941" s="12">
        <f t="shared" ref="BI2941:BI2946" si="4677">IF($BB2941="",$BF2941,$BB2941)</f>
        <v>39900000</v>
      </c>
      <c r="BJ2941" s="29">
        <f t="shared" ref="BJ2941:BJ2946" si="4678">IF($BB2941="",$BH2941,$BE2941)</f>
        <v>487.40565257135688</v>
      </c>
      <c r="BK2941" s="3">
        <f>LN(BN2941*100000000/($AX2941-$AW2941)/$BI2941)</f>
        <v>-7.8020790637997415</v>
      </c>
      <c r="BL2941" s="13">
        <f t="shared" ref="BL2941:BL2946" si="4679">EXP(BK$4341*$AX2941+BK$4342)*$BI2941/(100000000/($AX2941-$AW2941))</f>
        <v>13.342796427987215</v>
      </c>
      <c r="BM2941" s="3">
        <f t="shared" ref="BM2941" si="4680">LN(BL2941/$C2941)</f>
        <v>1.492364357136037</v>
      </c>
      <c r="BN2941" s="13" cm="1">
        <f t="array" ref="BN2941">$C2941*EXP(poly_from_str(100000000/$E2941,BN$4343))</f>
        <v>6.1723649598918593</v>
      </c>
      <c r="BO2941" s="3">
        <f t="shared" ref="BO2941:BO2946" si="4681">LN($C2941)</f>
        <v>1.0986122886681098</v>
      </c>
      <c r="BP2941" s="13">
        <f>LN(BL2941/BN2941)</f>
        <v>0.77089458150706203</v>
      </c>
      <c r="BQ2941" s="13"/>
      <c r="BS2941" s="13"/>
      <c r="BT2941" s="13"/>
      <c r="BU2941" s="13"/>
      <c r="BV2941" s="13"/>
      <c r="BW2941" s="13"/>
      <c r="BX2941" s="13"/>
      <c r="BY2941">
        <v>6222</v>
      </c>
      <c r="BZ2941" s="13"/>
    </row>
    <row r="2942" spans="1:78" hidden="1" x14ac:dyDescent="0.25">
      <c r="A2942" t="s">
        <v>3522</v>
      </c>
      <c r="B2942" s="2">
        <f t="shared" si="4508"/>
        <v>1</v>
      </c>
      <c r="C2942">
        <v>3</v>
      </c>
      <c r="D2942" t="s">
        <v>736</v>
      </c>
      <c r="E2942">
        <v>37841.050000000003</v>
      </c>
      <c r="F2942">
        <v>33659</v>
      </c>
      <c r="G2942" t="s">
        <v>5</v>
      </c>
      <c r="H2942" s="5" t="s">
        <v>18</v>
      </c>
      <c r="I2942">
        <v>71501</v>
      </c>
      <c r="J2942" t="s">
        <v>3</v>
      </c>
      <c r="K2942" s="5" t="s">
        <v>19</v>
      </c>
      <c r="L2942">
        <v>33659.99</v>
      </c>
      <c r="M2942" t="str">
        <f t="shared" si="4668"/>
        <v>e</v>
      </c>
      <c r="N2942" t="str">
        <f t="shared" si="4669"/>
        <v>5/2</v>
      </c>
      <c r="O2942">
        <v>71501</v>
      </c>
      <c r="P2942" t="str">
        <f t="shared" si="4670"/>
        <v>o</v>
      </c>
      <c r="Q2942" t="str">
        <f t="shared" si="4671"/>
        <v>3/2</v>
      </c>
      <c r="R2942">
        <v>28</v>
      </c>
      <c r="AA2942" s="10">
        <f t="shared" si="4510"/>
        <v>2641.846</v>
      </c>
      <c r="AB2942" s="3" cm="1">
        <f t="array" ref="AB2942">100000000/Lvac(AA2942)</f>
        <v>37841.046365861446</v>
      </c>
      <c r="AC2942" s="28">
        <f t="shared" si="4511"/>
        <v>3.7852319930836244E-7</v>
      </c>
      <c r="AD2942" s="28">
        <f t="shared" si="4512"/>
        <v>2.6426330559985696E-7</v>
      </c>
      <c r="AE2942" s="21">
        <f t="shared" si="4513"/>
        <v>37841.048809138163</v>
      </c>
      <c r="AF2942" s="10" cm="1">
        <f t="array" ref="AF2942">Lair(100000000/AE2942)</f>
        <v>2641.8458294142965</v>
      </c>
      <c r="AG2942" s="10">
        <f t="shared" si="4514"/>
        <v>1.2161856967790978E-2</v>
      </c>
      <c r="AH2942" s="10" t="b">
        <f t="shared" si="4509"/>
        <v>1</v>
      </c>
      <c r="AI2942" s="10">
        <f t="shared" si="4672"/>
        <v>2641.8458294142965</v>
      </c>
      <c r="AJ2942">
        <v>7.0000000000000001E-3</v>
      </c>
      <c r="AK2942" s="3" cm="1">
        <f t="array" ref="AK2942">100000000/Lvac($AA2942)</f>
        <v>37841.046365861446</v>
      </c>
      <c r="AL2942" s="21">
        <f t="shared" si="4593"/>
        <v>0.10026600402331436</v>
      </c>
      <c r="AM2942" s="10" cm="1">
        <f t="array" ref="AM2942">Lvac($AI2942)-$BA2942</f>
        <v>-2.7102422677671711E-3</v>
      </c>
      <c r="AN2942" s="10">
        <f t="shared" si="4673"/>
        <v>3.6365861444210168E-2</v>
      </c>
      <c r="AO2942" s="3">
        <f t="shared" si="4674"/>
        <v>-0.3871774668238816</v>
      </c>
      <c r="AP2942" s="3">
        <v>-0.36280225971755237</v>
      </c>
      <c r="AS2942" s="3">
        <f t="shared" si="4516"/>
        <v>-3.6341385566629469E-3</v>
      </c>
      <c r="AT2942" s="3" cm="1">
        <f t="array" ref="AT2942">AS2942-(100000000/LvacE($A2942)-$E2942)</f>
        <v>-1.9349725334905088E-5</v>
      </c>
      <c r="AU2942" t="s">
        <v>4890</v>
      </c>
      <c r="AV2942" t="s">
        <v>4954</v>
      </c>
      <c r="AW2942" s="3">
        <v>33659.99</v>
      </c>
      <c r="AX2942" s="3">
        <v>71501</v>
      </c>
      <c r="AY2942" s="3"/>
      <c r="AZ2942" s="10" cm="1">
        <f t="array" ref="AZ2942">Lair(100000000/($AX2942-$AW2942))</f>
        <v>2641.8485390093451</v>
      </c>
      <c r="BA2942" s="10">
        <f t="shared" si="4675"/>
        <v>2642.6355956143875</v>
      </c>
      <c r="BB2942" s="12">
        <v>356000</v>
      </c>
      <c r="BC2942" s="3">
        <v>2.7E-2</v>
      </c>
      <c r="BD2942" s="12" cm="1">
        <f t="array" ref="BD2942">SfromgA($BB2942,$BA2942,"")</f>
        <v>3.2426135969884718E-3</v>
      </c>
      <c r="BE2942" s="29">
        <f t="shared" si="4676"/>
        <v>934.70177969348254</v>
      </c>
      <c r="BG2942" s="3"/>
      <c r="BH2942" s="3"/>
      <c r="BI2942" s="12">
        <f t="shared" si="4677"/>
        <v>356000</v>
      </c>
      <c r="BJ2942" s="29">
        <f t="shared" si="4678"/>
        <v>934.70177969348254</v>
      </c>
      <c r="BK2942" s="3"/>
      <c r="BL2942" s="13">
        <f t="shared" si="4679"/>
        <v>6.6169550320794648E-2</v>
      </c>
      <c r="BM2942" s="3"/>
      <c r="BN2942" s="13" cm="1">
        <f t="array" ref="BN2942">$C2942*EXP(poly_from_str(100000000/$E2942,BN$4343))</f>
        <v>6.195125419945569</v>
      </c>
      <c r="BO2942" s="3">
        <f t="shared" si="4681"/>
        <v>1.0986122886681098</v>
      </c>
      <c r="BP2942" s="17"/>
      <c r="BQ2942" s="13"/>
      <c r="BS2942" s="13"/>
      <c r="BT2942" s="13"/>
      <c r="BU2942" s="13"/>
      <c r="BV2942" s="13"/>
      <c r="BW2942" s="13"/>
      <c r="BX2942" s="13"/>
      <c r="BY2942">
        <v>6245</v>
      </c>
      <c r="BZ2942" s="13"/>
    </row>
    <row r="2943" spans="1:78" hidden="1" x14ac:dyDescent="0.25">
      <c r="A2943" t="s">
        <v>3522</v>
      </c>
      <c r="B2943" s="2">
        <f t="shared" si="4508"/>
        <v>2</v>
      </c>
      <c r="C2943">
        <v>3</v>
      </c>
      <c r="D2943" t="s">
        <v>736</v>
      </c>
      <c r="E2943">
        <v>37841.050000000003</v>
      </c>
      <c r="F2943">
        <v>27138</v>
      </c>
      <c r="G2943" t="s">
        <v>5</v>
      </c>
      <c r="H2943" s="5" t="s">
        <v>8</v>
      </c>
      <c r="I2943">
        <v>64979</v>
      </c>
      <c r="J2943" t="s">
        <v>3</v>
      </c>
      <c r="K2943" s="5" t="s">
        <v>8</v>
      </c>
      <c r="L2943">
        <v>27138.55</v>
      </c>
      <c r="M2943" t="str">
        <f t="shared" si="4668"/>
        <v>e</v>
      </c>
      <c r="N2943" t="str">
        <f t="shared" si="4669"/>
        <v>7/2</v>
      </c>
      <c r="O2943">
        <v>64979.55</v>
      </c>
      <c r="P2943" t="str">
        <f t="shared" si="4670"/>
        <v>o</v>
      </c>
      <c r="Q2943" t="str">
        <f t="shared" si="4671"/>
        <v>7/2</v>
      </c>
      <c r="R2943">
        <v>28</v>
      </c>
      <c r="AA2943" s="10">
        <f t="shared" si="4510"/>
        <v>2641.846</v>
      </c>
      <c r="AB2943" s="3" cm="1">
        <f t="array" ref="AB2943">100000000/Lvac(AA2943)</f>
        <v>37841.046365861446</v>
      </c>
      <c r="AC2943" s="28">
        <f t="shared" si="4511"/>
        <v>3.7852319930836244E-7</v>
      </c>
      <c r="AD2943" s="28">
        <f t="shared" si="4512"/>
        <v>2.6426330559985696E-7</v>
      </c>
      <c r="AE2943" s="21">
        <f t="shared" si="4513"/>
        <v>37841.048809138163</v>
      </c>
      <c r="AF2943" s="10" cm="1">
        <f t="array" ref="AF2943">Lair(100000000/AE2943)</f>
        <v>2641.8458294142965</v>
      </c>
      <c r="AG2943" s="10">
        <f t="shared" si="4514"/>
        <v>1.2161856967790978E-2</v>
      </c>
      <c r="AH2943" s="10" t="b">
        <f t="shared" si="4509"/>
        <v>1</v>
      </c>
      <c r="AI2943" s="10">
        <f t="shared" si="4672"/>
        <v>2641.8458294142965</v>
      </c>
      <c r="AJ2943">
        <v>7.0000000000000001E-3</v>
      </c>
      <c r="AK2943" s="3" cm="1">
        <f t="array" ref="AK2943">100000000/Lvac($AA2943)</f>
        <v>37841.046365861446</v>
      </c>
      <c r="AL2943" s="21">
        <f t="shared" si="4593"/>
        <v>0.10026600402331436</v>
      </c>
      <c r="AM2943" s="10" cm="1">
        <f t="array" ref="AM2943">Lvac($AI2943)-$BA2943</f>
        <v>-3.408594741813431E-3</v>
      </c>
      <c r="AN2943" s="10">
        <f t="shared" si="4673"/>
        <v>4.6365861446247436E-2</v>
      </c>
      <c r="AO2943" s="3">
        <f t="shared" si="4674"/>
        <v>-0.48694210597334731</v>
      </c>
      <c r="AP2943" s="3">
        <v>-0.46256689886701807</v>
      </c>
      <c r="AS2943" s="3">
        <f t="shared" si="4516"/>
        <v>-3.6341385566629469E-3</v>
      </c>
      <c r="AT2943" s="3" cm="1">
        <f t="array" ref="AT2943">AS2943-(100000000/LvacE($A2943)-$E2943)</f>
        <v>-1.9349725334905088E-5</v>
      </c>
      <c r="AU2943" t="s">
        <v>4718</v>
      </c>
      <c r="AV2943" t="s">
        <v>4907</v>
      </c>
      <c r="AW2943" s="3">
        <v>27138.55</v>
      </c>
      <c r="AX2943" s="3">
        <v>64979.55</v>
      </c>
      <c r="AY2943" s="3"/>
      <c r="AZ2943" s="10" cm="1">
        <f t="array" ref="AZ2943">Lair(100000000/($AX2943-$AW2943))</f>
        <v>2641.8492371950492</v>
      </c>
      <c r="BA2943" s="10">
        <f t="shared" si="4675"/>
        <v>2642.6362939668616</v>
      </c>
      <c r="BB2943" s="12">
        <v>17500000</v>
      </c>
      <c r="BC2943" s="3">
        <v>3.3000000000000002E-2</v>
      </c>
      <c r="BD2943" s="12" cm="1">
        <f t="array" ref="BD2943">SfromgA($BB2943,$BA2943,"")</f>
        <v>0.15939826667082627</v>
      </c>
      <c r="BE2943" s="29">
        <f t="shared" si="4676"/>
        <v>588.6655412177771</v>
      </c>
      <c r="BG2943" s="3"/>
      <c r="BH2943" s="3"/>
      <c r="BI2943" s="12">
        <f t="shared" si="4677"/>
        <v>17500000</v>
      </c>
      <c r="BJ2943" s="29">
        <f t="shared" si="4678"/>
        <v>588.6655412177771</v>
      </c>
      <c r="BK2943" s="3">
        <f t="shared" ref="BK2943:BK2944" si="4682">LN(BN2943*100000000/($AX2943-$AW2943)/$BI2943)</f>
        <v>-6.974416384592768</v>
      </c>
      <c r="BL2943" s="13">
        <f t="shared" si="4679"/>
        <v>5.338747387163771</v>
      </c>
      <c r="BM2943" s="3">
        <f t="shared" ref="BM2943:BM2944" si="4683">LN(BL2943/$C2943)</f>
        <v>0.57637876509557362</v>
      </c>
      <c r="BN2943" s="13" cm="1">
        <f t="array" ref="BN2943">$C2943*EXP(poly_from_str(100000000/$E2943,BN$4343))</f>
        <v>6.195125419945569</v>
      </c>
      <c r="BO2943" s="3">
        <f t="shared" si="4681"/>
        <v>1.0986122886681098</v>
      </c>
      <c r="BP2943" s="13">
        <f t="shared" ref="BP2943:BP2944" si="4684">LN(BL2943/BN2943)</f>
        <v>-0.14877170646286247</v>
      </c>
      <c r="BQ2943" s="13"/>
      <c r="BS2943" s="13"/>
      <c r="BT2943" s="13"/>
      <c r="BU2943" s="13"/>
      <c r="BV2943" s="13"/>
      <c r="BW2943" s="13"/>
      <c r="BX2943" s="13"/>
      <c r="BY2943">
        <v>6245</v>
      </c>
      <c r="BZ2943" s="13"/>
    </row>
    <row r="2944" spans="1:78" hidden="1" x14ac:dyDescent="0.25">
      <c r="A2944" t="s">
        <v>3523</v>
      </c>
      <c r="B2944" s="2" t="str">
        <f t="shared" si="4508"/>
        <v/>
      </c>
      <c r="C2944">
        <v>1</v>
      </c>
      <c r="E2944">
        <v>37842.49</v>
      </c>
      <c r="F2944">
        <v>20315</v>
      </c>
      <c r="G2944" t="s">
        <v>5</v>
      </c>
      <c r="H2944" s="5" t="s">
        <v>4</v>
      </c>
      <c r="I2944">
        <v>58158</v>
      </c>
      <c r="J2944" t="s">
        <v>3</v>
      </c>
      <c r="K2944" s="5" t="s">
        <v>8</v>
      </c>
      <c r="L2944">
        <v>20315.650000000001</v>
      </c>
      <c r="M2944" t="str">
        <f t="shared" si="4668"/>
        <v>e</v>
      </c>
      <c r="N2944" t="str">
        <f t="shared" si="4669"/>
        <v>9/2</v>
      </c>
      <c r="O2944">
        <v>58158.080000000002</v>
      </c>
      <c r="P2944" t="str">
        <f t="shared" si="4670"/>
        <v>o</v>
      </c>
      <c r="Q2944" t="str">
        <f t="shared" si="4671"/>
        <v>7/2</v>
      </c>
      <c r="R2944">
        <v>28</v>
      </c>
      <c r="AA2944" s="10">
        <f t="shared" si="4510"/>
        <v>2641.7449999999999</v>
      </c>
      <c r="AB2944" s="3" cm="1">
        <f t="array" ref="AB2944">100000000/Lvac(AA2944)</f>
        <v>37842.493030858073</v>
      </c>
      <c r="AC2944" s="28">
        <f t="shared" si="4511"/>
        <v>3.7853767112268597E-7</v>
      </c>
      <c r="AD2944" s="28">
        <f t="shared" si="4512"/>
        <v>2.6425320318737075E-7</v>
      </c>
      <c r="AE2944" s="21">
        <f t="shared" si="4513"/>
        <v>37842.49099307225</v>
      </c>
      <c r="AF2944" s="10" cm="1">
        <f t="array" ref="AF2944">Lair(100000000/AE2944)</f>
        <v>2641.745142264112</v>
      </c>
      <c r="AG2944" s="10">
        <f t="shared" si="4514"/>
        <v>1.2162404590688744E-2</v>
      </c>
      <c r="AH2944" s="10" t="b">
        <f t="shared" si="4509"/>
        <v>1</v>
      </c>
      <c r="AI2944" s="10">
        <f t="shared" si="4672"/>
        <v>2641.745142264112</v>
      </c>
      <c r="AJ2944">
        <v>3.0000000000000001E-3</v>
      </c>
      <c r="AK2944" s="3" cm="1">
        <f t="array" ref="AK2944">100000000/Lvac($AA2944)</f>
        <v>37842.493030858073</v>
      </c>
      <c r="AL2944" s="21">
        <f t="shared" si="4593"/>
        <v>4.2974425229859725E-2</v>
      </c>
      <c r="AM2944" s="10" cm="1">
        <f t="array" ref="AM2944">Lvac($AI2944)-$BA2944</f>
        <v>-4.2591386395542941E-3</v>
      </c>
      <c r="AN2944" s="10">
        <f t="shared" si="4673"/>
        <v>6.3030858073034324E-2</v>
      </c>
      <c r="AO2944" s="3">
        <f t="shared" si="4674"/>
        <v>-1.4197128798514314</v>
      </c>
      <c r="AP2944" s="3">
        <v>-1.4671455775593738</v>
      </c>
      <c r="AS2944" s="3">
        <f t="shared" si="4516"/>
        <v>3.0308580753626302E-3</v>
      </c>
      <c r="AT2944" s="3" cm="1">
        <f t="array" ref="AT2944">AS2944-(100000000/LvacE($A2944)-$E2944)</f>
        <v>-1.9330735085532069E-5</v>
      </c>
      <c r="AU2944" t="s">
        <v>4959</v>
      </c>
      <c r="AV2944" t="s">
        <v>4897</v>
      </c>
      <c r="AW2944" s="3">
        <v>20315.650000000001</v>
      </c>
      <c r="AX2944" s="3">
        <v>58158.080000000002</v>
      </c>
      <c r="AY2944" s="3"/>
      <c r="AZ2944" s="10" cm="1">
        <f t="array" ref="AZ2944">Lair(100000000/($AX2944-$AW2944))</f>
        <v>2641.7494003856646</v>
      </c>
      <c r="BA2944" s="10">
        <f t="shared" si="4675"/>
        <v>2642.5364333104403</v>
      </c>
      <c r="BB2944" s="12">
        <v>3110000</v>
      </c>
      <c r="BC2944" s="3">
        <v>3.5999999999999997E-2</v>
      </c>
      <c r="BD2944" s="12" cm="1">
        <f t="array" ref="BD2944">SfromgA($BB2944,$BA2944,"")</f>
        <v>2.8324137902216179E-2</v>
      </c>
      <c r="BE2944" s="29">
        <f t="shared" si="4676"/>
        <v>756.6453611928672</v>
      </c>
      <c r="BG2944" s="3"/>
      <c r="BH2944" s="3"/>
      <c r="BI2944" s="12">
        <f t="shared" si="4677"/>
        <v>3110000</v>
      </c>
      <c r="BJ2944" s="29">
        <f t="shared" si="4678"/>
        <v>756.6453611928672</v>
      </c>
      <c r="BK2944" s="3">
        <f t="shared" si="4682"/>
        <v>-6.3447703475871498</v>
      </c>
      <c r="BL2944" s="13">
        <f t="shared" si="4679"/>
        <v>1.5932039149357211</v>
      </c>
      <c r="BM2944" s="3">
        <f t="shared" si="4683"/>
        <v>0.46574702960059128</v>
      </c>
      <c r="BN2944" s="13" cm="1">
        <f t="array" ref="BN2944">$C2944*EXP(poly_from_str(100000000/$E2944,BN$4343))</f>
        <v>2.0665249562569117</v>
      </c>
      <c r="BO2944" s="3">
        <f t="shared" si="4681"/>
        <v>0</v>
      </c>
      <c r="BP2944" s="13">
        <f t="shared" si="4684"/>
        <v>-0.26012140187823835</v>
      </c>
      <c r="BQ2944" s="13"/>
      <c r="BR2944" s="12">
        <v>5930000</v>
      </c>
      <c r="BS2944" s="3">
        <f>LN(BV2944*100000000/($AX2944-$AW2944)/$BR2944)</f>
        <v>-7.5839588769756192</v>
      </c>
      <c r="BT2944" s="13">
        <f>EXP(BS$4338*$AX2944+BS$4336)*$BR2944/(100000000/($AX2944-$AW2944))</f>
        <v>2.3012606926063985</v>
      </c>
      <c r="BU2944" s="3">
        <f>LN(BT2944/$BN2944)</f>
        <v>0.10758866850959409</v>
      </c>
      <c r="BV2944" s="3" cm="1">
        <f t="array" ref="BV2944">$BN2944*EXP(poly_from_str(100000000/$E2944,BV$4341))</f>
        <v>1.1412011966077629</v>
      </c>
      <c r="BW2944" s="12" t="s">
        <v>14</v>
      </c>
      <c r="BX2944" s="3">
        <f>LN(BT2944/BV2944)</f>
        <v>0.70137571107957242</v>
      </c>
      <c r="BY2944">
        <v>2083</v>
      </c>
      <c r="BZ2944" s="13"/>
    </row>
    <row r="2945" spans="1:78" hidden="1" x14ac:dyDescent="0.25">
      <c r="A2945" t="s">
        <v>3524</v>
      </c>
      <c r="B2945" s="2" t="str">
        <f t="shared" si="4508"/>
        <v/>
      </c>
      <c r="C2945">
        <v>4</v>
      </c>
      <c r="D2945" t="s">
        <v>14</v>
      </c>
      <c r="E2945">
        <v>37863.35</v>
      </c>
      <c r="F2945">
        <v>68801</v>
      </c>
      <c r="G2945" t="s">
        <v>3</v>
      </c>
      <c r="H2945" s="5" t="s">
        <v>8</v>
      </c>
      <c r="I2945">
        <v>106665</v>
      </c>
      <c r="J2945" t="s">
        <v>5</v>
      </c>
      <c r="K2945" s="5" t="s">
        <v>8</v>
      </c>
      <c r="L2945">
        <v>68801.67</v>
      </c>
      <c r="M2945" t="str">
        <f t="shared" si="4668"/>
        <v>o</v>
      </c>
      <c r="N2945" t="str">
        <f t="shared" si="4669"/>
        <v>7/2</v>
      </c>
      <c r="O2945">
        <v>106665.07</v>
      </c>
      <c r="P2945" t="str">
        <f t="shared" si="4670"/>
        <v>e</v>
      </c>
      <c r="Q2945" t="str">
        <f t="shared" si="4671"/>
        <v>7/2</v>
      </c>
      <c r="R2945">
        <v>28</v>
      </c>
      <c r="AA2945" s="10">
        <f t="shared" si="4510"/>
        <v>2640.29</v>
      </c>
      <c r="AB2945" s="3" cm="1">
        <f t="array" ref="AB2945">100000000/Lvac(AA2945)</f>
        <v>37863.345881461712</v>
      </c>
      <c r="AC2945" s="28">
        <f t="shared" si="4511"/>
        <v>3.7874627408352873E-7</v>
      </c>
      <c r="AD2945" s="28">
        <f t="shared" si="4512"/>
        <v>2.6410766843761964E-7</v>
      </c>
      <c r="AE2945" s="21">
        <f t="shared" si="4513"/>
        <v>37863.348652543755</v>
      </c>
      <c r="AF2945" s="10" cm="1">
        <f t="array" ref="AF2945">Lair(100000000/AE2945)</f>
        <v>2640.2898067552615</v>
      </c>
      <c r="AG2945" s="10">
        <f t="shared" si="4514"/>
        <v>1.2170300588469773E-2</v>
      </c>
      <c r="AH2945" s="10" t="b">
        <f t="shared" si="4509"/>
        <v>1</v>
      </c>
      <c r="AI2945" s="10">
        <f t="shared" si="4672"/>
        <v>2640.2898067552615</v>
      </c>
      <c r="AJ2945">
        <v>7.0000000000000001E-3</v>
      </c>
      <c r="AK2945" s="3" cm="1">
        <f t="array" ref="AK2945">100000000/Lvac($AA2945)</f>
        <v>37863.345881461712</v>
      </c>
      <c r="AL2945" s="21">
        <f t="shared" si="4593"/>
        <v>0.10038421558577031</v>
      </c>
      <c r="AM2945" s="10" cm="1">
        <f t="array" ref="AM2945">Lvac($AI2945)-$BA2945</f>
        <v>3.5816265731227759E-3</v>
      </c>
      <c r="AN2945" s="10">
        <f t="shared" si="4673"/>
        <v>-5.4118538297188934E-2</v>
      </c>
      <c r="AO2945" s="3">
        <f t="shared" si="4674"/>
        <v>0.5116609390175394</v>
      </c>
      <c r="AP2945" s="3">
        <v>0.53927392264085938</v>
      </c>
      <c r="AS2945" s="3">
        <f t="shared" si="4516"/>
        <v>-4.1185382870025933E-3</v>
      </c>
      <c r="AT2945" s="3" cm="1">
        <f t="array" ref="AT2945">AS2945-(100000000/LvacE($A2945)-$E2945)</f>
        <v>-1.9056460587307811E-5</v>
      </c>
      <c r="AU2945" t="s">
        <v>4852</v>
      </c>
      <c r="AV2945" t="s">
        <v>4953</v>
      </c>
      <c r="AW2945" s="3">
        <v>68801.67</v>
      </c>
      <c r="AX2945" s="3">
        <v>106665.07</v>
      </c>
      <c r="AY2945" s="3"/>
      <c r="AZ2945" s="10" cm="1">
        <f t="array" ref="AZ2945">Lair(100000000/($AX2945-$AW2945))</f>
        <v>2640.2862259837825</v>
      </c>
      <c r="BA2945" s="10">
        <f t="shared" si="4675"/>
        <v>2641.0729094587377</v>
      </c>
      <c r="BB2945" s="15">
        <v>60400000</v>
      </c>
      <c r="BC2945" s="3">
        <v>0.1</v>
      </c>
      <c r="BD2945" s="12" cm="1">
        <f t="array" ref="BD2945">SfromgA($BB2945,$BA2945,"")</f>
        <v>0.54917589951322621</v>
      </c>
      <c r="BE2945" s="29">
        <f t="shared" si="4676"/>
        <v>423.16934902402716</v>
      </c>
      <c r="BG2945" s="3"/>
      <c r="BH2945" s="3"/>
      <c r="BI2945" s="12">
        <f t="shared" si="4677"/>
        <v>60400000</v>
      </c>
      <c r="BJ2945" s="29">
        <f t="shared" si="4678"/>
        <v>423.16934902402716</v>
      </c>
      <c r="BK2945" s="14"/>
      <c r="BL2945" s="13">
        <f t="shared" si="4679"/>
        <v>0.77654461698214916</v>
      </c>
      <c r="BM2945" s="14"/>
      <c r="BN2945" s="13" cm="1">
        <f t="array" ref="BN2945">$C2945*EXP(poly_from_str(100000000/$E2945,BN$4343))</f>
        <v>8.3518556791332639</v>
      </c>
      <c r="BO2945" s="3">
        <f t="shared" si="4681"/>
        <v>1.3862943611198906</v>
      </c>
      <c r="BP2945" s="17"/>
      <c r="BQ2945" s="13"/>
      <c r="BS2945" s="13"/>
      <c r="BT2945" s="13"/>
      <c r="BU2945" s="13"/>
      <c r="BV2945" s="13"/>
      <c r="BW2945" s="13"/>
      <c r="BX2945" s="13"/>
      <c r="BY2945">
        <v>8421</v>
      </c>
      <c r="BZ2945" s="13"/>
    </row>
    <row r="2946" spans="1:78" hidden="1" x14ac:dyDescent="0.25">
      <c r="A2946" t="s">
        <v>3525</v>
      </c>
      <c r="B2946" s="2" t="str">
        <f t="shared" ref="B2946:B3009" si="4685">IF(OR(A2946=A2945,A2946=A2947),IF(B2945="",1,B2945+1),"")</f>
        <v/>
      </c>
      <c r="C2946">
        <v>8</v>
      </c>
      <c r="E2946">
        <v>37868.879999999997</v>
      </c>
      <c r="F2946">
        <v>30505</v>
      </c>
      <c r="G2946" t="s">
        <v>5</v>
      </c>
      <c r="H2946" s="5" t="s">
        <v>16</v>
      </c>
      <c r="I2946">
        <v>68374</v>
      </c>
      <c r="J2946" t="s">
        <v>3</v>
      </c>
      <c r="K2946" s="5" t="s">
        <v>4</v>
      </c>
      <c r="L2946">
        <v>30505.72</v>
      </c>
      <c r="M2946" t="str">
        <f t="shared" si="4668"/>
        <v>e</v>
      </c>
      <c r="N2946" t="str">
        <f t="shared" si="4669"/>
        <v>11/2</v>
      </c>
      <c r="O2946">
        <v>68374.539999999994</v>
      </c>
      <c r="P2946" t="str">
        <f t="shared" si="4670"/>
        <v>o</v>
      </c>
      <c r="Q2946" t="str">
        <f t="shared" si="4671"/>
        <v>9/2</v>
      </c>
      <c r="R2946">
        <v>28</v>
      </c>
      <c r="AA2946" s="10">
        <f t="shared" si="4510"/>
        <v>2639.904</v>
      </c>
      <c r="AB2946" s="3" cm="1">
        <f t="array" ref="AB2946">100000000/Lvac(AA2946)</f>
        <v>37868.881835424363</v>
      </c>
      <c r="AC2946" s="28">
        <f t="shared" si="4511"/>
        <v>3.7880165339345675E-7</v>
      </c>
      <c r="AD2946" s="28">
        <f t="shared" si="4512"/>
        <v>2.6406905922016216E-7</v>
      </c>
      <c r="AE2946" s="21">
        <f t="shared" si="4513"/>
        <v>37868.880600256882</v>
      </c>
      <c r="AF2946" s="10" cm="1">
        <f t="array" ref="AF2946">Lair(100000000/AE2946)</f>
        <v>2639.9040861107178</v>
      </c>
      <c r="AG2946" s="10">
        <f t="shared" si="4514"/>
        <v>1.2172397525710095E-2</v>
      </c>
      <c r="AH2946" s="10" t="b">
        <f t="shared" ref="AH2946:AH3009" si="4686">ABS(AE2946-AB2946)&lt;AG2946</f>
        <v>1</v>
      </c>
      <c r="AI2946" s="10">
        <f t="shared" si="4672"/>
        <v>2639.9040861107178</v>
      </c>
      <c r="AJ2946">
        <v>3.0000000000000001E-3</v>
      </c>
      <c r="AK2946" s="3" cm="1">
        <f t="array" ref="AK2946">100000000/Lvac($AA2946)</f>
        <v>37868.881835424363</v>
      </c>
      <c r="AL2946" s="21">
        <f t="shared" si="4593"/>
        <v>4.3034383750527073E-2</v>
      </c>
      <c r="AM2946" s="10" cm="1">
        <f t="array" ref="AM2946">Lvac($AI2946)-$BA2946</f>
        <v>-4.2258125149601256E-3</v>
      </c>
      <c r="AN2946" s="10">
        <f t="shared" si="4673"/>
        <v>6.1835424370656256E-2</v>
      </c>
      <c r="AO2946" s="3">
        <f t="shared" si="4674"/>
        <v>-1.4086041716533753</v>
      </c>
      <c r="AP2946" s="3">
        <v>-1.4373145982062852</v>
      </c>
      <c r="AS2946" s="3">
        <f t="shared" si="4516"/>
        <v>1.8354243657086045E-3</v>
      </c>
      <c r="AT2946" s="3" cm="1">
        <f t="array" ref="AT2946">AS2946-(100000000/LvacE($A2946)-$E2946)</f>
        <v>-1.8983453628607094E-5</v>
      </c>
      <c r="AU2946" t="s">
        <v>4701</v>
      </c>
      <c r="AV2946" t="s">
        <v>4734</v>
      </c>
      <c r="AW2946" s="3">
        <v>30505.72</v>
      </c>
      <c r="AX2946" s="3">
        <v>68374.539999999994</v>
      </c>
      <c r="AY2946" s="3"/>
      <c r="AZ2946" s="10" cm="1">
        <f t="array" ref="AZ2946">Lair(100000000/($AX2946-$AW2946))</f>
        <v>2639.9083109144053</v>
      </c>
      <c r="BA2946" s="10">
        <f t="shared" si="4675"/>
        <v>2640.6949041454163</v>
      </c>
      <c r="BB2946" s="12">
        <v>117000000</v>
      </c>
      <c r="BC2946" s="3">
        <v>0.28000000000000003</v>
      </c>
      <c r="BD2946" s="12" cm="1">
        <f t="array" ref="BD2946">SfromgA($BB2946,$BA2946,"")</f>
        <v>1.0633442911023523</v>
      </c>
      <c r="BE2946" s="29">
        <f t="shared" si="4676"/>
        <v>114.45895782928157</v>
      </c>
      <c r="BG2946" s="3"/>
      <c r="BH2946" s="3"/>
      <c r="BI2946" s="12">
        <f t="shared" si="4677"/>
        <v>117000000</v>
      </c>
      <c r="BJ2946" s="29">
        <f t="shared" si="4678"/>
        <v>114.45895782928157</v>
      </c>
      <c r="BK2946" s="3">
        <f>LN(BN2946*100000000/($AX2946-$AW2946)/$BI2946)</f>
        <v>-7.8805449052786596</v>
      </c>
      <c r="BL2946" s="13">
        <f t="shared" si="4679"/>
        <v>27.59810623420254</v>
      </c>
      <c r="BM2946" s="3">
        <f t="shared" ref="BM2946" si="4687">LN(BL2946/$C2946)</f>
        <v>1.2383056139863655</v>
      </c>
      <c r="BN2946" s="13" cm="1">
        <f t="array" ref="BN2946">$C2946*EXP(poly_from_str(100000000/$E2946,BN$4343))</f>
        <v>16.749061129206716</v>
      </c>
      <c r="BO2946" s="3">
        <f t="shared" si="4681"/>
        <v>2.0794415416798357</v>
      </c>
      <c r="BP2946" s="13">
        <f>LN(BL2946/BN2946)</f>
        <v>0.49940495095375603</v>
      </c>
      <c r="BQ2946" s="13"/>
      <c r="BS2946" s="13"/>
      <c r="BT2946" s="13"/>
      <c r="BU2946" s="13"/>
      <c r="BV2946" s="13"/>
      <c r="BW2946" s="13"/>
      <c r="BX2946" s="13"/>
      <c r="BY2946">
        <v>16888</v>
      </c>
      <c r="BZ2946" s="13"/>
    </row>
    <row r="2947" spans="1:78" hidden="1" x14ac:dyDescent="0.25">
      <c r="A2947" t="s">
        <v>3526</v>
      </c>
      <c r="B2947" s="2" t="str">
        <f t="shared" si="4685"/>
        <v/>
      </c>
      <c r="C2947">
        <v>4</v>
      </c>
      <c r="E2947">
        <v>37870.33</v>
      </c>
      <c r="R2947">
        <v>28</v>
      </c>
      <c r="S2947" t="s">
        <v>22</v>
      </c>
      <c r="AA2947" s="10">
        <f t="shared" ref="AA2947:AA3010" si="4688">ROUND($A2947,3)+0</f>
        <v>2639.8029999999999</v>
      </c>
      <c r="AB2947" s="3" cm="1">
        <f t="array" ref="AB2947">100000000/Lvac(AA2947)</f>
        <v>37870.330629438184</v>
      </c>
      <c r="AC2947" s="28">
        <f t="shared" ref="AC2947:AC3010" si="4689">0.001/AA2947</f>
        <v>3.7881614650790234E-7</v>
      </c>
      <c r="AD2947" s="28">
        <f t="shared" ref="AD2947:AD3010" si="4690">0.01/AB2947</f>
        <v>2.6405895680843579E-7</v>
      </c>
      <c r="AE2947" s="21">
        <f t="shared" ref="AE2947:AE3010" si="4691">($AB2947/$AC2947^2+$E2947/$AD2947^2)/(1/$AC2947^2+1/$AD2947^2)</f>
        <v>37870.330205830171</v>
      </c>
      <c r="AF2947" s="10" cm="1">
        <f t="array" ref="AF2947">Lair(100000000/AE2947)</f>
        <v>2639.8030295299209</v>
      </c>
      <c r="AG2947" s="10">
        <f t="shared" ref="AG2947:AG3010" si="4692">0.0005/$AA2947*AB2947+0.005</f>
        <v>1.2172946358011978E-2</v>
      </c>
      <c r="AH2947" s="10" t="b">
        <f t="shared" si="4686"/>
        <v>1</v>
      </c>
      <c r="AI2947" s="10">
        <f t="shared" ref="AI2947:AI3010" si="4693">$AA2947</f>
        <v>2639.8029999999999</v>
      </c>
      <c r="AJ2947">
        <v>3.0000000000000001E-3</v>
      </c>
      <c r="AK2947" s="3" cm="1">
        <f t="array" ref="AK2947">100000000/Lvac($AA2947)</f>
        <v>37870.330629438184</v>
      </c>
      <c r="AL2947" s="21">
        <f t="shared" si="4593"/>
        <v>4.303767814807187E-2</v>
      </c>
      <c r="AM2947" s="21"/>
      <c r="AN2947" s="21"/>
      <c r="AO2947" s="21"/>
      <c r="AP2947" s="21"/>
      <c r="AS2947" s="3">
        <f t="shared" ref="AS2947:AS3010" si="4694">$AB2947-$E2947</f>
        <v>6.294381819316186E-4</v>
      </c>
      <c r="AT2947" s="3" cm="1">
        <f t="array" ref="AT2947">AS2947-(100000000/LvacE($A2947)-$E2947)</f>
        <v>-1.896433241199702E-5</v>
      </c>
      <c r="BB2947"/>
      <c r="BC2947"/>
      <c r="BD2947"/>
      <c r="BE2947"/>
      <c r="BF2947"/>
      <c r="BG2947"/>
      <c r="BH2947"/>
      <c r="BI2947"/>
      <c r="BJ2947"/>
      <c r="BN2947" s="13" cm="1">
        <f t="array" ref="BN2947">$C2947*EXP(poly_from_str(100000000/$E2947,BN$4343))</f>
        <v>8.3804718818165345</v>
      </c>
      <c r="BO2947" s="13"/>
      <c r="BY2947">
        <v>8450</v>
      </c>
    </row>
    <row r="2948" spans="1:78" hidden="1" x14ac:dyDescent="0.25">
      <c r="A2948" t="s">
        <v>3527</v>
      </c>
      <c r="B2948" s="2" t="str">
        <f t="shared" si="4685"/>
        <v/>
      </c>
      <c r="C2948">
        <v>2</v>
      </c>
      <c r="E2948">
        <v>37871.760000000002</v>
      </c>
      <c r="R2948">
        <v>28</v>
      </c>
      <c r="S2948" t="s">
        <v>22</v>
      </c>
      <c r="AA2948" s="10">
        <f t="shared" si="4688"/>
        <v>2639.703</v>
      </c>
      <c r="AB2948" s="3" cm="1">
        <f t="array" ref="AB2948">100000000/Lvac(AA2948)</f>
        <v>37871.765188170808</v>
      </c>
      <c r="AC2948" s="28">
        <f t="shared" si="4689"/>
        <v>3.7883049721881594E-7</v>
      </c>
      <c r="AD2948" s="28">
        <f t="shared" si="4690"/>
        <v>2.6404895442062693E-7</v>
      </c>
      <c r="AE2948" s="21">
        <f t="shared" si="4691"/>
        <v>37871.761696390808</v>
      </c>
      <c r="AF2948" s="10" cm="1">
        <f t="array" ref="AF2948">Lair(100000000/AE2948)</f>
        <v>2639.7032433952677</v>
      </c>
      <c r="AG2948" s="10">
        <f t="shared" si="4692"/>
        <v>1.2173489818394497E-2</v>
      </c>
      <c r="AH2948" s="10" t="b">
        <f t="shared" si="4686"/>
        <v>1</v>
      </c>
      <c r="AI2948" s="10">
        <f t="shared" si="4693"/>
        <v>2639.703</v>
      </c>
      <c r="AJ2948">
        <v>3.0000000000000001E-3</v>
      </c>
      <c r="AK2948" s="3" cm="1">
        <f t="array" ref="AK2948">100000000/Lvac($AA2948)</f>
        <v>37871.765188170808</v>
      </c>
      <c r="AL2948" s="21">
        <f t="shared" si="4593"/>
        <v>4.304093891036697E-2</v>
      </c>
      <c r="AM2948" s="21"/>
      <c r="AN2948" s="21"/>
      <c r="AO2948" s="21"/>
      <c r="AP2948" s="21"/>
      <c r="AS2948" s="3">
        <f t="shared" si="4694"/>
        <v>5.1881708059227094E-3</v>
      </c>
      <c r="AT2948" s="3" cm="1">
        <f t="array" ref="AT2948">AS2948-(100000000/LvacE($A2948)-$E2948)</f>
        <v>-1.8945393094327301E-5</v>
      </c>
      <c r="BB2948"/>
      <c r="BC2948"/>
      <c r="BD2948"/>
      <c r="BE2948"/>
      <c r="BF2948"/>
      <c r="BG2948"/>
      <c r="BH2948"/>
      <c r="BI2948"/>
      <c r="BJ2948"/>
      <c r="BN2948" s="13" cm="1">
        <f t="array" ref="BN2948">$C2948*EXP(poly_from_str(100000000/$E2948,BN$4343))</f>
        <v>4.1931647700311387</v>
      </c>
      <c r="BO2948" s="13"/>
      <c r="BY2948">
        <v>4228</v>
      </c>
    </row>
    <row r="2949" spans="1:78" hidden="1" x14ac:dyDescent="0.25">
      <c r="A2949" t="s">
        <v>3528</v>
      </c>
      <c r="B2949" s="2" t="str">
        <f t="shared" si="4685"/>
        <v/>
      </c>
      <c r="C2949">
        <v>1</v>
      </c>
      <c r="E2949">
        <v>37883.550000000003</v>
      </c>
      <c r="F2949">
        <v>31254</v>
      </c>
      <c r="G2949" t="s">
        <v>5</v>
      </c>
      <c r="H2949" s="5" t="s">
        <v>8</v>
      </c>
      <c r="I2949">
        <v>69138</v>
      </c>
      <c r="J2949" t="s">
        <v>3</v>
      </c>
      <c r="K2949" s="5" t="s">
        <v>4</v>
      </c>
      <c r="L2949">
        <v>31254.71</v>
      </c>
      <c r="M2949" t="str">
        <f>$G2949&amp;""</f>
        <v>e</v>
      </c>
      <c r="N2949" t="str">
        <f>$H2949&amp;""</f>
        <v>7/2</v>
      </c>
      <c r="O2949">
        <v>69138.28</v>
      </c>
      <c r="P2949" t="str">
        <f>$J2949&amp;""</f>
        <v>o</v>
      </c>
      <c r="Q2949" t="str">
        <f>$K2949&amp;""</f>
        <v>9/2</v>
      </c>
      <c r="R2949">
        <v>28</v>
      </c>
      <c r="AA2949" s="10">
        <f t="shared" si="4688"/>
        <v>2638.8820000000001</v>
      </c>
      <c r="AB2949" s="3" cm="1">
        <f t="array" ref="AB2949">100000000/Lvac(AA2949)</f>
        <v>37883.54702547317</v>
      </c>
      <c r="AC2949" s="28">
        <f t="shared" si="4689"/>
        <v>3.7894835767571266E-7</v>
      </c>
      <c r="AD2949" s="28">
        <f t="shared" si="4690"/>
        <v>2.6396683481818449E-7</v>
      </c>
      <c r="AE2949" s="21">
        <f t="shared" si="4691"/>
        <v>37883.549028224872</v>
      </c>
      <c r="AF2949" s="10" cm="1">
        <f t="array" ref="AF2949">Lair(100000000/AE2949)</f>
        <v>2638.8818604846024</v>
      </c>
      <c r="AG2949" s="10">
        <f t="shared" si="4692"/>
        <v>1.2177953964116844E-2</v>
      </c>
      <c r="AH2949" s="10" t="b">
        <f t="shared" si="4686"/>
        <v>1</v>
      </c>
      <c r="AI2949" s="10">
        <f>$AF2949</f>
        <v>2638.8818604846024</v>
      </c>
      <c r="AJ2949">
        <v>3.0000000000000001E-3</v>
      </c>
      <c r="AK2949" s="3" cm="1">
        <f t="array" ref="AK2949">100000000/Lvac($AA2949)</f>
        <v>37883.54702547317</v>
      </c>
      <c r="AL2949" s="21">
        <f t="shared" si="4593"/>
        <v>4.3067726061654307E-2</v>
      </c>
      <c r="AM2949" s="10" cm="1">
        <f t="array" ref="AM2949">Lvac($AI2949)-$BA2949</f>
        <v>1.4612806576224102E-3</v>
      </c>
      <c r="AN2949" s="10">
        <f>$AK2949-($AX2949-$AW2949)</f>
        <v>-2.2974526829784736E-2</v>
      </c>
      <c r="AO2949" s="3">
        <f>AM2949/AJ2949</f>
        <v>0.48709355254080339</v>
      </c>
      <c r="AP2949" s="3">
        <v>0.53360978805964498</v>
      </c>
      <c r="AS2949" s="3">
        <f t="shared" si="4694"/>
        <v>-2.9745268329861574E-3</v>
      </c>
      <c r="AT2949" s="3" cm="1">
        <f t="array" ref="AT2949">AS2949-(100000000/LvacE($A2949)-$E2949)</f>
        <v>-1.8789636669680476E-5</v>
      </c>
      <c r="AU2949" t="s">
        <v>4730</v>
      </c>
      <c r="AV2949" t="s">
        <v>4874</v>
      </c>
      <c r="AW2949" s="3">
        <v>31254.71</v>
      </c>
      <c r="AX2949" s="3">
        <v>69138.28</v>
      </c>
      <c r="AY2949" s="3"/>
      <c r="AZ2949" s="10" cm="1">
        <f t="array" ref="AZ2949">Lair(100000000/($AX2949-$AW2949))</f>
        <v>2638.8803995527378</v>
      </c>
      <c r="BA2949" s="10">
        <f>100000000/($AX2949-$AW2949)</f>
        <v>2639.6667473524803</v>
      </c>
      <c r="BB2949" s="12">
        <v>3480000</v>
      </c>
      <c r="BC2949" s="3">
        <v>7.0000000000000001E-3</v>
      </c>
      <c r="BD2949" s="12" cm="1">
        <f t="array" ref="BD2949">SfromgA($BB2949,$BA2949,"")</f>
        <v>3.1590747945015513E-2</v>
      </c>
      <c r="BE2949" s="29">
        <f>(10^MAX(0.05, -0.312925054856973*((LN($BD2949))^(1/3)) + 0.454808404431693)-1)*100</f>
        <v>746.9754629391939</v>
      </c>
      <c r="BG2949" s="3"/>
      <c r="BH2949" s="3"/>
      <c r="BI2949" s="12">
        <f>IF($BB2949="",$BF2949,$BB2949)</f>
        <v>3480000</v>
      </c>
      <c r="BJ2949" s="29">
        <f>IF($BB2949="",$BH2949,$BE2949)</f>
        <v>746.9754629391939</v>
      </c>
      <c r="BK2949" s="3">
        <f>LN(BN2949*100000000/($AX2949-$AW2949)/$BI2949)</f>
        <v>-6.4380918084128602</v>
      </c>
      <c r="BL2949" s="13">
        <f>EXP(BK$4341*$AX2949+BK$4342)*$BI2949/(100000000/($AX2949-$AW2949))</f>
        <v>0.77489004155975738</v>
      </c>
      <c r="BM2949" s="3">
        <f t="shared" ref="BM2949" si="4695">LN(BL2949/$C2949)</f>
        <v>-0.25503414155335064</v>
      </c>
      <c r="BN2949" s="13" cm="1">
        <f t="array" ref="BN2949">$C2949*EXP(poly_from_str(100000000/$E2949,BN$4343))</f>
        <v>2.1086397834751245</v>
      </c>
      <c r="BO2949" s="3">
        <f>LN($C2949)</f>
        <v>0</v>
      </c>
      <c r="BP2949" s="13">
        <f>LN(BL2949/BN2949)</f>
        <v>-1.0010772287821779</v>
      </c>
      <c r="BQ2949" s="13"/>
      <c r="BS2949" s="13"/>
      <c r="BT2949" s="13"/>
      <c r="BU2949" s="13"/>
      <c r="BV2949" s="13"/>
      <c r="BW2949" s="13"/>
      <c r="BX2949" s="13"/>
      <c r="BY2949">
        <v>2126</v>
      </c>
      <c r="BZ2949" s="13"/>
    </row>
    <row r="2950" spans="1:78" hidden="1" x14ac:dyDescent="0.25">
      <c r="A2950" t="s">
        <v>3529</v>
      </c>
      <c r="B2950" s="2" t="str">
        <f t="shared" si="4685"/>
        <v/>
      </c>
      <c r="C2950">
        <v>1</v>
      </c>
      <c r="D2950" t="s">
        <v>143</v>
      </c>
      <c r="E2950">
        <v>37906.559999999998</v>
      </c>
      <c r="R2950">
        <v>28</v>
      </c>
      <c r="S2950" t="s">
        <v>22</v>
      </c>
      <c r="AA2950" s="10">
        <f t="shared" si="4688"/>
        <v>2637.28</v>
      </c>
      <c r="AB2950" s="3" cm="1">
        <f t="array" ref="AB2950">100000000/Lvac(AA2950)</f>
        <v>37906.557795732879</v>
      </c>
      <c r="AC2950" s="28">
        <f t="shared" si="4689"/>
        <v>3.791785475944913E-7</v>
      </c>
      <c r="AD2950" s="28">
        <f t="shared" si="4690"/>
        <v>2.6380659657590158E-7</v>
      </c>
      <c r="AE2950" s="21">
        <f t="shared" si="4691"/>
        <v>37906.559281045229</v>
      </c>
      <c r="AF2950" s="10" cm="1">
        <f t="array" ref="AF2950">Lair(100000000/AE2950)</f>
        <v>2637.2798966559612</v>
      </c>
      <c r="AG2950" s="10">
        <f t="shared" si="4692"/>
        <v>1.2186676764646317E-2</v>
      </c>
      <c r="AH2950" s="10" t="b">
        <f t="shared" si="4686"/>
        <v>1</v>
      </c>
      <c r="AI2950" s="10">
        <f t="shared" si="4693"/>
        <v>2637.28</v>
      </c>
      <c r="AJ2950">
        <v>7.0000000000000001E-3</v>
      </c>
      <c r="AK2950" s="3" cm="1">
        <f t="array" ref="AK2950">100000000/Lvac($AA2950)</f>
        <v>37906.557795732879</v>
      </c>
      <c r="AL2950" s="21">
        <f t="shared" si="4593"/>
        <v>0.10061347470504843</v>
      </c>
      <c r="AM2950" s="21"/>
      <c r="AN2950" s="21"/>
      <c r="AO2950" s="21"/>
      <c r="AP2950" s="21"/>
      <c r="AS2950" s="3">
        <f t="shared" si="4694"/>
        <v>-2.2042671189410612E-3</v>
      </c>
      <c r="AT2950" s="3" cm="1">
        <f t="array" ref="AT2950">AS2950-(100000000/LvacE($A2950)-$E2950)</f>
        <v>-1.8484330212231725E-5</v>
      </c>
      <c r="BB2950"/>
      <c r="BC2950"/>
      <c r="BD2950"/>
      <c r="BE2950"/>
      <c r="BF2950"/>
      <c r="BG2950"/>
      <c r="BH2950"/>
      <c r="BI2950"/>
      <c r="BJ2950"/>
      <c r="BN2950" s="13" cm="1">
        <f t="array" ref="BN2950">$C2950*EXP(poly_from_str(100000000/$E2950,BN$4343))</f>
        <v>2.1320856349834965</v>
      </c>
      <c r="BO2950" s="13"/>
      <c r="BY2950">
        <v>2150</v>
      </c>
    </row>
    <row r="2951" spans="1:78" hidden="1" x14ac:dyDescent="0.25">
      <c r="A2951" t="s">
        <v>3530</v>
      </c>
      <c r="B2951" s="2" t="str">
        <f t="shared" si="4685"/>
        <v/>
      </c>
      <c r="C2951">
        <v>3</v>
      </c>
      <c r="E2951">
        <v>37911.17</v>
      </c>
      <c r="R2951">
        <v>28</v>
      </c>
      <c r="S2951" t="s">
        <v>22</v>
      </c>
      <c r="AA2951" s="10">
        <f t="shared" si="4688"/>
        <v>2636.9589999999998</v>
      </c>
      <c r="AB2951" s="3" cm="1">
        <f t="array" ref="AB2951">100000000/Lvac(AA2951)</f>
        <v>37911.171930080207</v>
      </c>
      <c r="AC2951" s="28">
        <f t="shared" si="4689"/>
        <v>3.7922470542772945E-7</v>
      </c>
      <c r="AD2951" s="28">
        <f t="shared" si="4690"/>
        <v>2.637744889143247E-7</v>
      </c>
      <c r="AE2951" s="21">
        <f t="shared" si="4691"/>
        <v>37911.170629318091</v>
      </c>
      <c r="AF2951" s="10" cm="1">
        <f t="array" ref="AF2951">Lair(100000000/AE2951)</f>
        <v>2636.9590904815086</v>
      </c>
      <c r="AG2951" s="10">
        <f t="shared" si="4692"/>
        <v>1.2188426503802335E-2</v>
      </c>
      <c r="AH2951" s="10" t="b">
        <f t="shared" si="4686"/>
        <v>1</v>
      </c>
      <c r="AI2951" s="10">
        <f t="shared" si="4693"/>
        <v>2636.9589999999998</v>
      </c>
      <c r="AJ2951">
        <v>3.0000000000000001E-3</v>
      </c>
      <c r="AK2951" s="3" cm="1">
        <f t="array" ref="AK2951">100000000/Lvac($AA2951)</f>
        <v>37911.171930080207</v>
      </c>
      <c r="AL2951" s="21">
        <f t="shared" si="4593"/>
        <v>4.3130559022814013E-2</v>
      </c>
      <c r="AM2951" s="21"/>
      <c r="AN2951" s="21"/>
      <c r="AO2951" s="21"/>
      <c r="AP2951" s="21"/>
      <c r="AS2951" s="3">
        <f t="shared" si="4694"/>
        <v>1.9300802086945623E-3</v>
      </c>
      <c r="AT2951" s="3" cm="1">
        <f t="array" ref="AT2951">AS2951-(100000000/LvacE($A2951)-$E2951)</f>
        <v>-1.8422928405925632E-5</v>
      </c>
      <c r="BB2951"/>
      <c r="BC2951"/>
      <c r="BD2951"/>
      <c r="BE2951"/>
      <c r="BF2951"/>
      <c r="BG2951"/>
      <c r="BH2951"/>
      <c r="BI2951"/>
      <c r="BJ2951"/>
      <c r="BN2951" s="13" cm="1">
        <f t="array" ref="BN2951">$C2951*EXP(poly_from_str(100000000/$E2951,BN$4343))</f>
        <v>6.4103067765969488</v>
      </c>
      <c r="BO2951" s="13"/>
      <c r="BY2951" t="e">
        <v>#N/A</v>
      </c>
    </row>
    <row r="2952" spans="1:78" hidden="1" x14ac:dyDescent="0.25">
      <c r="A2952" t="s">
        <v>3531</v>
      </c>
      <c r="B2952" s="2" t="str">
        <f t="shared" si="4685"/>
        <v/>
      </c>
      <c r="C2952">
        <v>3</v>
      </c>
      <c r="E2952">
        <v>37914.82</v>
      </c>
      <c r="F2952">
        <v>23442</v>
      </c>
      <c r="G2952" t="s">
        <v>5</v>
      </c>
      <c r="H2952" s="5" t="s">
        <v>16</v>
      </c>
      <c r="I2952">
        <v>61357</v>
      </c>
      <c r="J2952" t="s">
        <v>3</v>
      </c>
      <c r="K2952" s="5" t="s">
        <v>4</v>
      </c>
      <c r="L2952">
        <v>23442.25</v>
      </c>
      <c r="M2952" t="str">
        <f t="shared" ref="M2952:M2956" si="4696">$G2952&amp;""</f>
        <v>e</v>
      </c>
      <c r="N2952" t="str">
        <f t="shared" ref="N2952:N2956" si="4697">$H2952&amp;""</f>
        <v>11/2</v>
      </c>
      <c r="O2952">
        <v>61357.04</v>
      </c>
      <c r="P2952" t="str">
        <f t="shared" ref="P2952:P2956" si="4698">$J2952&amp;""</f>
        <v>o</v>
      </c>
      <c r="Q2952" t="str">
        <f t="shared" ref="Q2952:Q2956" si="4699">$K2952&amp;""</f>
        <v>9/2</v>
      </c>
      <c r="R2952">
        <v>28</v>
      </c>
      <c r="AA2952" s="10">
        <f t="shared" si="4688"/>
        <v>2636.7049999999999</v>
      </c>
      <c r="AB2952" s="3" cm="1">
        <f t="array" ref="AB2952">100000000/Lvac(AA2952)</f>
        <v>37914.823785774584</v>
      </c>
      <c r="AC2952" s="28">
        <f t="shared" si="4689"/>
        <v>3.7926123703637685E-7</v>
      </c>
      <c r="AD2952" s="28">
        <f t="shared" si="4690"/>
        <v>2.6374908285217827E-7</v>
      </c>
      <c r="AE2952" s="21">
        <f t="shared" si="4691"/>
        <v>37914.821234061572</v>
      </c>
      <c r="AF2952" s="10" cm="1">
        <f t="array" ref="AF2952">Lair(100000000/AE2952)</f>
        <v>2636.7051774639472</v>
      </c>
      <c r="AG2952" s="10">
        <f t="shared" si="4692"/>
        <v>1.2189811485504557E-2</v>
      </c>
      <c r="AH2952" s="10" t="b">
        <f t="shared" si="4686"/>
        <v>1</v>
      </c>
      <c r="AI2952" s="10">
        <f t="shared" ref="AI2952:AI2956" si="4700">$AF2952</f>
        <v>2636.7051774639472</v>
      </c>
      <c r="AJ2952">
        <v>3.0000000000000001E-3</v>
      </c>
      <c r="AK2952" s="3" cm="1">
        <f t="array" ref="AK2952">100000000/Lvac($AA2952)</f>
        <v>37914.823785774584</v>
      </c>
      <c r="AL2952" s="21">
        <f t="shared" si="4593"/>
        <v>4.3138866009557505E-2</v>
      </c>
      <c r="AM2952" s="10" cm="1">
        <f t="array" ref="AM2952">Lvac($AI2952)-$BA2952</f>
        <v>-2.1727551825279079E-3</v>
      </c>
      <c r="AN2952" s="10">
        <f t="shared" ref="AN2952:AN2956" si="4701">$AK2952-($AX2952-$AW2952)</f>
        <v>3.3785774583520833E-2</v>
      </c>
      <c r="AO2952" s="3">
        <f t="shared" ref="AO2952:AO2956" si="4702">AM2952/AJ2952</f>
        <v>-0.72425172750930267</v>
      </c>
      <c r="AP2952" s="3">
        <v>-0.78342049452354934</v>
      </c>
      <c r="AS2952" s="3">
        <f t="shared" si="4694"/>
        <v>3.7857745846849866E-3</v>
      </c>
      <c r="AT2952" s="3" cm="1">
        <f t="array" ref="AT2952">AS2952-(100000000/LvacE($A2952)-$E2952)</f>
        <v>-1.8374310457147658E-5</v>
      </c>
      <c r="AU2952" t="s">
        <v>4777</v>
      </c>
      <c r="AV2952" t="s">
        <v>4898</v>
      </c>
      <c r="AW2952" s="3">
        <v>23442.25</v>
      </c>
      <c r="AX2952" s="3">
        <v>61357.04</v>
      </c>
      <c r="AY2952" s="3"/>
      <c r="AZ2952" s="10" cm="1">
        <f t="array" ref="AZ2952">Lair(100000000/($AX2952-$AW2952))</f>
        <v>2636.7073497006986</v>
      </c>
      <c r="BA2952" s="10">
        <f t="shared" ref="BA2952:BA2956" si="4703">100000000/($AX2952-$AW2952)</f>
        <v>2637.4931787832661</v>
      </c>
      <c r="BB2952" s="12">
        <v>8670000</v>
      </c>
      <c r="BC2952" s="3">
        <v>3.5000000000000003E-2</v>
      </c>
      <c r="BD2952" s="12" cm="1">
        <f t="array" ref="BD2952">SfromgA($BB2952,$BA2952,"")</f>
        <v>7.8510273941838224E-2</v>
      </c>
      <c r="BE2952" s="29">
        <f t="shared" ref="BE2952:BE2956" si="4704">(10^MAX(0.05, -0.312925054856973*((LN($BD2952))^(1/3)) + 0.454808404431693)-1)*100</f>
        <v>662.11339881572212</v>
      </c>
      <c r="BG2952" s="3"/>
      <c r="BH2952" s="3"/>
      <c r="BI2952" s="12">
        <f t="shared" ref="BI2952:BI2956" si="4705">IF($BB2952="",$BF2952,$BB2952)</f>
        <v>8670000</v>
      </c>
      <c r="BJ2952" s="29">
        <f t="shared" ref="BJ2952:BJ2956" si="4706">IF($BB2952="",$BH2952,$BE2952)</f>
        <v>662.11339881572212</v>
      </c>
      <c r="BK2952" s="3">
        <f t="shared" ref="BK2952:BK2956" si="4707">LN(BN2952*100000000/($AX2952-$AW2952)/$BI2952)</f>
        <v>-6.2381557715562819</v>
      </c>
      <c r="BL2952" s="13">
        <f>EXP(BK$4341*$AX2952+BK$4342)*$BI2952/(100000000/($AX2952-$AW2952))</f>
        <v>3.4898052560089372</v>
      </c>
      <c r="BM2952" s="3">
        <f t="shared" ref="BM2952:BM2956" si="4708">LN(BL2952/$C2952)</f>
        <v>0.15123364541881132</v>
      </c>
      <c r="BN2952" s="13" cm="1">
        <f t="array" ref="BN2952">$C2952*EXP(poly_from_str(100000000/$E2952,BN$4343))</f>
        <v>6.4214206974806416</v>
      </c>
      <c r="BO2952" s="3">
        <f t="shared" ref="BO2952:BO2956" si="4709">LN($C2952)</f>
        <v>1.0986122886681098</v>
      </c>
      <c r="BP2952" s="13">
        <f>LN(BL2952/BN2952)</f>
        <v>-0.60979345157585552</v>
      </c>
      <c r="BQ2952" s="13"/>
      <c r="BS2952" s="13"/>
      <c r="BT2952" s="13"/>
      <c r="BU2952" s="13"/>
      <c r="BV2952" s="13"/>
      <c r="BW2952" s="13"/>
      <c r="BX2952" s="13"/>
      <c r="BY2952">
        <v>6476</v>
      </c>
      <c r="BZ2952" s="13"/>
    </row>
    <row r="2953" spans="1:78" hidden="1" x14ac:dyDescent="0.25">
      <c r="A2953" t="s">
        <v>3532</v>
      </c>
      <c r="B2953" s="2" t="str">
        <f t="shared" si="4685"/>
        <v/>
      </c>
      <c r="C2953">
        <v>5</v>
      </c>
      <c r="D2953" t="s">
        <v>14</v>
      </c>
      <c r="E2953">
        <v>37943.57</v>
      </c>
      <c r="F2953">
        <v>69138</v>
      </c>
      <c r="G2953" t="s">
        <v>3</v>
      </c>
      <c r="H2953" s="5" t="s">
        <v>4</v>
      </c>
      <c r="I2953">
        <v>107081</v>
      </c>
      <c r="J2953" t="s">
        <v>5</v>
      </c>
      <c r="K2953" s="5" t="s">
        <v>4</v>
      </c>
      <c r="L2953">
        <v>69138.28</v>
      </c>
      <c r="M2953" t="str">
        <f t="shared" si="4696"/>
        <v>o</v>
      </c>
      <c r="N2953" t="str">
        <f t="shared" si="4697"/>
        <v>9/2</v>
      </c>
      <c r="O2953">
        <v>107081.94</v>
      </c>
      <c r="P2953" t="str">
        <f t="shared" si="4698"/>
        <v>e</v>
      </c>
      <c r="Q2953" t="str">
        <f t="shared" si="4699"/>
        <v>9/2</v>
      </c>
      <c r="R2953">
        <v>28</v>
      </c>
      <c r="AA2953" s="10">
        <f t="shared" si="4688"/>
        <v>2634.7069999999999</v>
      </c>
      <c r="AB2953" s="3" cm="1">
        <f t="array" ref="AB2953">100000000/Lvac(AA2953)</f>
        <v>37943.574350916577</v>
      </c>
      <c r="AC2953" s="28">
        <f t="shared" si="4689"/>
        <v>3.7954884546934442E-7</v>
      </c>
      <c r="AD2953" s="28">
        <f t="shared" si="4690"/>
        <v>2.6354923517526857E-7</v>
      </c>
      <c r="AE2953" s="21">
        <f t="shared" si="4691"/>
        <v>37943.571415385741</v>
      </c>
      <c r="AF2953" s="10" cm="1">
        <f t="array" ref="AF2953">Lair(100000000/AE2953)</f>
        <v>2634.7072038480669</v>
      </c>
      <c r="AG2953" s="10">
        <f t="shared" si="4692"/>
        <v>1.2200719918935309E-2</v>
      </c>
      <c r="AH2953" s="10" t="b">
        <f t="shared" si="4686"/>
        <v>1</v>
      </c>
      <c r="AI2953" s="10">
        <f t="shared" si="4700"/>
        <v>2634.7072038480669</v>
      </c>
      <c r="AJ2953">
        <v>7.0000000000000001E-3</v>
      </c>
      <c r="AK2953" s="3" cm="1">
        <f t="array" ref="AK2953">100000000/Lvac($AA2953)</f>
        <v>37943.574350916577</v>
      </c>
      <c r="AL2953" s="21">
        <f t="shared" si="4593"/>
        <v>0.10081007106538903</v>
      </c>
      <c r="AM2953" s="10" cm="1">
        <f t="array" ref="AM2953">Lvac($AI2953)-$BA2953</f>
        <v>6.1529143849838874E-3</v>
      </c>
      <c r="AN2953" s="10">
        <f t="shared" si="4701"/>
        <v>-8.5649083426687866E-2</v>
      </c>
      <c r="AO2953" s="3">
        <f t="shared" si="4702"/>
        <v>0.87898776928341249</v>
      </c>
      <c r="AP2953" s="3">
        <v>0.8498596690255259</v>
      </c>
      <c r="AS2953" s="3">
        <f t="shared" si="4694"/>
        <v>4.3509165770956315E-3</v>
      </c>
      <c r="AT2953" s="3" cm="1">
        <f t="array" ref="AT2953">AS2953-(100000000/LvacE($A2953)-$E2953)</f>
        <v>-1.7990154447034001E-5</v>
      </c>
      <c r="AU2953" t="s">
        <v>4874</v>
      </c>
      <c r="AV2953" t="s">
        <v>4951</v>
      </c>
      <c r="AW2953" s="3">
        <v>69138.28</v>
      </c>
      <c r="AX2953" s="3">
        <v>107081.94</v>
      </c>
      <c r="AY2953" s="3"/>
      <c r="AZ2953" s="10" cm="1">
        <f t="array" ref="AZ2953">Lair(100000000/($AX2953-$AW2953))</f>
        <v>2634.7010524013181</v>
      </c>
      <c r="BA2953" s="10">
        <f t="shared" si="4703"/>
        <v>2635.4864027350022</v>
      </c>
      <c r="BB2953" s="12">
        <v>501000000</v>
      </c>
      <c r="BC2953" s="3">
        <v>0.311</v>
      </c>
      <c r="BD2953" s="12" cm="1">
        <f t="array" ref="BD2953">SfromgA($BB2953,$BA2953,"")</f>
        <v>4.5264051629159736</v>
      </c>
      <c r="BE2953" s="29">
        <f t="shared" si="4704"/>
        <v>24.683814165452887</v>
      </c>
      <c r="BG2953" s="3"/>
      <c r="BH2953" s="3"/>
      <c r="BI2953" s="12">
        <f t="shared" si="4705"/>
        <v>501000000</v>
      </c>
      <c r="BJ2953" s="29">
        <f t="shared" si="4706"/>
        <v>24.683814165452887</v>
      </c>
      <c r="BK2953" s="3">
        <f t="shared" si="4707"/>
        <v>-9.7713373604478697</v>
      </c>
      <c r="BL2953" s="13">
        <f>EXP(BK$4341*$AX2953+BK$4342)*$BI2953/(100000000/($AX2953-$AW2953))</f>
        <v>6.253613470934785</v>
      </c>
      <c r="BM2953" s="3">
        <f t="shared" si="4708"/>
        <v>0.22372153959636201</v>
      </c>
      <c r="BN2953" s="13" cm="1">
        <f t="array" ref="BN2953">$C2953*EXP(poly_from_str(100000000/$E2953,BN$4343))</f>
        <v>10.847734556968909</v>
      </c>
      <c r="BO2953" s="3">
        <f t="shared" si="4709"/>
        <v>1.6094379124341003</v>
      </c>
      <c r="BP2953" s="13">
        <f>LN(BL2953/BN2953)</f>
        <v>-0.55079680956223565</v>
      </c>
      <c r="BQ2953" s="13"/>
      <c r="BS2953" s="13"/>
      <c r="BT2953" s="13"/>
      <c r="BU2953" s="13"/>
      <c r="BV2953" s="13"/>
      <c r="BW2953" s="13"/>
      <c r="BX2953" s="13"/>
      <c r="BY2953">
        <v>10942</v>
      </c>
      <c r="BZ2953" s="13"/>
    </row>
    <row r="2954" spans="1:78" hidden="1" x14ac:dyDescent="0.25">
      <c r="A2954" t="s">
        <v>3533</v>
      </c>
      <c r="B2954" s="2" t="str">
        <f t="shared" si="4685"/>
        <v/>
      </c>
      <c r="C2954">
        <v>3</v>
      </c>
      <c r="D2954" t="s">
        <v>1155</v>
      </c>
      <c r="E2954">
        <v>37968.42</v>
      </c>
      <c r="F2954">
        <v>28885</v>
      </c>
      <c r="G2954" t="s">
        <v>5</v>
      </c>
      <c r="H2954" s="5" t="s">
        <v>4</v>
      </c>
      <c r="I2954">
        <v>66852</v>
      </c>
      <c r="J2954" t="s">
        <v>3</v>
      </c>
      <c r="K2954" s="5" t="s">
        <v>8</v>
      </c>
      <c r="L2954">
        <v>28885.14</v>
      </c>
      <c r="M2954" t="str">
        <f t="shared" si="4696"/>
        <v>e</v>
      </c>
      <c r="N2954" t="str">
        <f t="shared" si="4697"/>
        <v>9/2</v>
      </c>
      <c r="O2954">
        <v>66852.87</v>
      </c>
      <c r="P2954" t="str">
        <f t="shared" si="4698"/>
        <v>o</v>
      </c>
      <c r="Q2954" t="str">
        <f t="shared" si="4699"/>
        <v>7/2</v>
      </c>
      <c r="R2954">
        <v>28</v>
      </c>
      <c r="AA2954" s="10">
        <f t="shared" si="4688"/>
        <v>2632.9830000000002</v>
      </c>
      <c r="AB2954" s="3" cm="1">
        <f t="array" ref="AB2954">100000000/Lvac(AA2954)</f>
        <v>37968.417210408057</v>
      </c>
      <c r="AC2954" s="28">
        <f t="shared" si="4689"/>
        <v>3.7979736291499031E-7</v>
      </c>
      <c r="AD2954" s="28">
        <f t="shared" si="4690"/>
        <v>2.6337679404920677E-7</v>
      </c>
      <c r="AE2954" s="21">
        <f t="shared" si="4691"/>
        <v>37968.419094127123</v>
      </c>
      <c r="AF2954" s="10" cm="1">
        <f t="array" ref="AF2954">Lair(100000000/AE2954)</f>
        <v>2632.9828693625932</v>
      </c>
      <c r="AG2954" s="10">
        <f t="shared" si="4692"/>
        <v>1.2210152365284556E-2</v>
      </c>
      <c r="AH2954" s="10" t="b">
        <f t="shared" si="4686"/>
        <v>1</v>
      </c>
      <c r="AI2954" s="10">
        <f t="shared" si="4700"/>
        <v>2632.9828693625932</v>
      </c>
      <c r="AJ2954">
        <v>2.9000000000000001E-2</v>
      </c>
      <c r="AK2954" s="3" cm="1">
        <f t="array" ref="AK2954">100000000/Lvac($AA2954)</f>
        <v>37968.417210408057</v>
      </c>
      <c r="AL2954" s="21">
        <f t="shared" si="4593"/>
        <v>0.41818885793525507</v>
      </c>
      <c r="AM2954" s="10" cm="1">
        <f t="array" ref="AM2954">Lvac($AI2954)-$BA2954</f>
        <v>-4.7801486419302819E-2</v>
      </c>
      <c r="AN2954" s="10">
        <f t="shared" si="4701"/>
        <v>0.68721040806121891</v>
      </c>
      <c r="AO2954" s="3">
        <f t="shared" si="4702"/>
        <v>-1.6483271179069936</v>
      </c>
      <c r="AP2954" s="3">
        <v>-1.6438213052769524</v>
      </c>
      <c r="AS2954" s="3">
        <f t="shared" si="4694"/>
        <v>-2.7895919411093928E-3</v>
      </c>
      <c r="AT2954" s="3" cm="1">
        <f t="array" ref="AT2954">AS2954-(100000000/LvacE($A2954)-$E2954)</f>
        <v>-1.7656391719356179E-5</v>
      </c>
      <c r="AU2954" t="s">
        <v>4737</v>
      </c>
      <c r="AV2954" t="s">
        <v>4825</v>
      </c>
      <c r="AW2954" s="3">
        <v>28885.14</v>
      </c>
      <c r="AX2954" s="3">
        <v>66852.87</v>
      </c>
      <c r="AY2954" s="3"/>
      <c r="AZ2954" s="10" cm="1">
        <f t="array" ref="AZ2954">Lair(100000000/($AX2954-$AW2954))</f>
        <v>2633.030659450249</v>
      </c>
      <c r="BA2954" s="10">
        <f t="shared" si="4703"/>
        <v>2633.8156113099208</v>
      </c>
      <c r="BB2954" s="12">
        <v>5690000</v>
      </c>
      <c r="BC2954" s="3">
        <v>0.02</v>
      </c>
      <c r="BD2954" s="12" cm="1">
        <f t="array" ref="BD2954">SfromgA($BB2954,$BA2954,"")</f>
        <v>5.1309966233131325E-2</v>
      </c>
      <c r="BE2954" s="29">
        <f t="shared" si="4704"/>
        <v>702.80201101732609</v>
      </c>
      <c r="BG2954" s="3"/>
      <c r="BH2954" s="3"/>
      <c r="BI2954" s="12">
        <f t="shared" si="4705"/>
        <v>5690000</v>
      </c>
      <c r="BJ2954" s="29">
        <f t="shared" si="4706"/>
        <v>702.80201101732609</v>
      </c>
      <c r="BK2954" s="3">
        <f t="shared" si="4707"/>
        <v>-5.7934571171353069</v>
      </c>
      <c r="BL2954" s="13">
        <f>EXP(BK$4341*$AX2954+BK$4342)*$BI2954/(100000000/($AX2954-$AW2954))</f>
        <v>1.5106026788578597</v>
      </c>
      <c r="BM2954" s="3">
        <f t="shared" si="4708"/>
        <v>-0.68610359239907048</v>
      </c>
      <c r="BN2954" s="13" cm="1">
        <f t="array" ref="BN2954">$C2954*EXP(poly_from_str(100000000/$E2954,BN$4343))</f>
        <v>6.583554601137144</v>
      </c>
      <c r="BO2954" s="3">
        <f t="shared" si="4709"/>
        <v>1.0986122886681098</v>
      </c>
      <c r="BP2954" s="13">
        <f t="shared" ref="BP2954:BP2955" si="4710">LN(BL2954/BN2954)</f>
        <v>-1.4720661161444815</v>
      </c>
      <c r="BQ2954" s="13"/>
      <c r="BS2954" s="13"/>
      <c r="BT2954" s="13"/>
      <c r="BU2954" s="13"/>
      <c r="BV2954" s="13"/>
      <c r="BW2954" s="13"/>
      <c r="BX2954" s="13"/>
      <c r="BY2954">
        <v>6641</v>
      </c>
      <c r="BZ2954" s="13"/>
    </row>
    <row r="2955" spans="1:78" hidden="1" x14ac:dyDescent="0.25">
      <c r="A2955" t="s">
        <v>3534</v>
      </c>
      <c r="B2955" s="2" t="str">
        <f t="shared" si="4685"/>
        <v/>
      </c>
      <c r="C2955">
        <v>1</v>
      </c>
      <c r="D2955" t="s">
        <v>1155</v>
      </c>
      <c r="E2955">
        <v>37992.559999999998</v>
      </c>
      <c r="F2955">
        <v>30994</v>
      </c>
      <c r="G2955" t="s">
        <v>5</v>
      </c>
      <c r="H2955" s="5" t="s">
        <v>4</v>
      </c>
      <c r="I2955">
        <v>68987</v>
      </c>
      <c r="J2955" t="s">
        <v>3</v>
      </c>
      <c r="K2955" s="5" t="s">
        <v>8</v>
      </c>
      <c r="L2955">
        <v>30994.55</v>
      </c>
      <c r="M2955" t="str">
        <f t="shared" si="4696"/>
        <v>e</v>
      </c>
      <c r="N2955" t="str">
        <f t="shared" si="4697"/>
        <v>9/2</v>
      </c>
      <c r="O2955">
        <v>68987.070000000007</v>
      </c>
      <c r="P2955" t="str">
        <f t="shared" si="4698"/>
        <v>o</v>
      </c>
      <c r="Q2955" t="str">
        <f t="shared" si="4699"/>
        <v>7/2</v>
      </c>
      <c r="R2955">
        <v>28</v>
      </c>
      <c r="S2955" t="s">
        <v>2204</v>
      </c>
      <c r="AA2955" s="10">
        <f t="shared" si="4688"/>
        <v>2631.31</v>
      </c>
      <c r="AB2955" s="3" cm="1">
        <f t="array" ref="AB2955">100000000/Lvac(AA2955)</f>
        <v>37992.556279023149</v>
      </c>
      <c r="AC2955" s="28">
        <f t="shared" si="4689"/>
        <v>3.8003883996944491E-7</v>
      </c>
      <c r="AD2955" s="28">
        <f t="shared" si="4690"/>
        <v>2.6320945415092551E-7</v>
      </c>
      <c r="AE2955" s="21">
        <f t="shared" si="4691"/>
        <v>37992.558793749078</v>
      </c>
      <c r="AF2955" s="10" cm="1">
        <f t="array" ref="AF2955">Lair(100000000/AE2955)</f>
        <v>2631.3098258233013</v>
      </c>
      <c r="AG2955" s="10">
        <f t="shared" si="4692"/>
        <v>1.2219323507876904E-2</v>
      </c>
      <c r="AH2955" s="10" t="b">
        <f t="shared" si="4686"/>
        <v>1</v>
      </c>
      <c r="AI2955" s="10">
        <f t="shared" si="4700"/>
        <v>2631.3098258233013</v>
      </c>
      <c r="AJ2955">
        <v>2.9000000000000001E-2</v>
      </c>
      <c r="AK2955" s="3" cm="1">
        <f t="array" ref="AK2955">100000000/Lvac($AA2955)</f>
        <v>37992.556279023149</v>
      </c>
      <c r="AL2955" s="21">
        <f t="shared" si="4593"/>
        <v>0.41872079117362698</v>
      </c>
      <c r="AM2955" s="10" cm="1">
        <f t="array" ref="AM2955">Lvac($AI2955)-$BA2955</f>
        <v>-2.6876029392042255E-3</v>
      </c>
      <c r="AN2955" s="10">
        <f t="shared" si="4701"/>
        <v>3.6279023144743405E-2</v>
      </c>
      <c r="AO2955" s="3">
        <f t="shared" si="4702"/>
        <v>-9.2675963420835353E-2</v>
      </c>
      <c r="AP2955" s="3">
        <v>-8.6668438206257192E-2</v>
      </c>
      <c r="AS2955" s="3">
        <f t="shared" si="4694"/>
        <v>-3.720976848853752E-3</v>
      </c>
      <c r="AT2955" s="3" cm="1">
        <f t="array" ref="AT2955">AS2955-(100000000/LvacE($A2955)-$E2955)</f>
        <v>-1.7330465198028833E-5</v>
      </c>
      <c r="AU2955" t="s">
        <v>4783</v>
      </c>
      <c r="AV2955" t="s">
        <v>4915</v>
      </c>
      <c r="AW2955" s="3">
        <v>30994.55</v>
      </c>
      <c r="AX2955" s="3">
        <v>68987.070000000007</v>
      </c>
      <c r="AY2955" s="3"/>
      <c r="AZ2955" s="10" cm="1">
        <f t="array" ref="AZ2955">Lair(100000000/($AX2955-$AW2955))</f>
        <v>2631.3125127855328</v>
      </c>
      <c r="BA2955" s="10">
        <f t="shared" si="4703"/>
        <v>2632.0970548939631</v>
      </c>
      <c r="BB2955" s="12">
        <v>9080000</v>
      </c>
      <c r="BC2955" s="3">
        <v>3.9E-2</v>
      </c>
      <c r="BD2955" s="12" cm="1">
        <f t="array" ref="BD2955">SfromgA($BB2955,$BA2955,"")</f>
        <v>8.1719350483688141E-2</v>
      </c>
      <c r="BE2955" s="29">
        <f t="shared" si="4704"/>
        <v>658.16844474993945</v>
      </c>
      <c r="BG2955" s="3"/>
      <c r="BH2955" s="3"/>
      <c r="BI2955" s="12">
        <f t="shared" si="4705"/>
        <v>9080000</v>
      </c>
      <c r="BJ2955" s="29">
        <f t="shared" si="4706"/>
        <v>658.16844474993945</v>
      </c>
      <c r="BK2955" s="3">
        <f t="shared" si="4707"/>
        <v>-7.3491589129050263</v>
      </c>
      <c r="BL2955" s="13">
        <f>EXP(BK$4341*$AX2955+BK$4342)*$BI2955/(100000000/($AX2955-$AW2955))</f>
        <v>2.0510841474144157</v>
      </c>
      <c r="BM2955" s="3">
        <f t="shared" si="4708"/>
        <v>0.71836850575444811</v>
      </c>
      <c r="BN2955" s="13" cm="1">
        <f t="array" ref="BN2955">$C2955*EXP(poly_from_str(100000000/$E2955,BN$4343))</f>
        <v>2.2186295178373237</v>
      </c>
      <c r="BO2955" s="3">
        <f t="shared" si="4709"/>
        <v>0</v>
      </c>
      <c r="BP2955" s="13">
        <f t="shared" si="4710"/>
        <v>-7.8521165192945733E-2</v>
      </c>
      <c r="BQ2955" s="13"/>
      <c r="BS2955" s="13"/>
      <c r="BT2955" s="13"/>
      <c r="BU2955" s="13"/>
      <c r="BV2955" s="13"/>
      <c r="BW2955" s="13"/>
      <c r="BX2955" s="13"/>
      <c r="BY2955">
        <v>2238</v>
      </c>
      <c r="BZ2955" s="13"/>
    </row>
    <row r="2956" spans="1:78" hidden="1" x14ac:dyDescent="0.25">
      <c r="A2956" t="s">
        <v>3535</v>
      </c>
      <c r="B2956" s="2" t="str">
        <f t="shared" si="4685"/>
        <v/>
      </c>
      <c r="C2956">
        <v>4</v>
      </c>
      <c r="D2956" t="s">
        <v>1155</v>
      </c>
      <c r="E2956">
        <v>37993.96</v>
      </c>
      <c r="F2956">
        <v>35384</v>
      </c>
      <c r="G2956" t="s">
        <v>5</v>
      </c>
      <c r="H2956" s="5" t="s">
        <v>18</v>
      </c>
      <c r="I2956">
        <v>73378</v>
      </c>
      <c r="J2956" t="s">
        <v>3</v>
      </c>
      <c r="K2956" s="5" t="s">
        <v>8</v>
      </c>
      <c r="L2956">
        <v>35384.17</v>
      </c>
      <c r="M2956" t="str">
        <f t="shared" si="4696"/>
        <v>e</v>
      </c>
      <c r="N2956" t="str">
        <f t="shared" si="4697"/>
        <v>5/2</v>
      </c>
      <c r="O2956">
        <v>73378.42</v>
      </c>
      <c r="P2956" t="str">
        <f t="shared" si="4698"/>
        <v>o</v>
      </c>
      <c r="Q2956" t="str">
        <f t="shared" si="4699"/>
        <v>7/2</v>
      </c>
      <c r="R2956">
        <v>28</v>
      </c>
      <c r="AA2956" s="10">
        <f t="shared" si="4688"/>
        <v>2631.2130000000002</v>
      </c>
      <c r="AB2956" s="3" cm="1">
        <f t="array" ref="AB2956">100000000/Lvac(AA2956)</f>
        <v>37993.956795810329</v>
      </c>
      <c r="AC2956" s="28">
        <f t="shared" si="4689"/>
        <v>3.8005285014934174E-7</v>
      </c>
      <c r="AD2956" s="28">
        <f t="shared" si="4690"/>
        <v>2.6319975183797443E-7</v>
      </c>
      <c r="AE2956" s="21">
        <f t="shared" si="4691"/>
        <v>37993.958961382516</v>
      </c>
      <c r="AF2956" s="10" cm="1">
        <f t="array" ref="AF2956">Lair(100000000/AE2956)</f>
        <v>2631.2128500176873</v>
      </c>
      <c r="AG2956" s="10">
        <f t="shared" si="4692"/>
        <v>1.2219855784349334E-2</v>
      </c>
      <c r="AH2956" s="10" t="b">
        <f t="shared" si="4686"/>
        <v>1</v>
      </c>
      <c r="AI2956" s="10">
        <f t="shared" si="4700"/>
        <v>2631.2128500176873</v>
      </c>
      <c r="AJ2956">
        <v>2.9000000000000001E-2</v>
      </c>
      <c r="AK2956" s="3" cm="1">
        <f t="array" ref="AK2956">100000000/Lvac($AA2956)</f>
        <v>37993.956795810329</v>
      </c>
      <c r="AL2956" s="21">
        <f t="shared" si="4593"/>
        <v>0.4187516593616108</v>
      </c>
      <c r="AM2956" s="10" cm="1">
        <f t="array" ref="AM2956">Lvac($AI2956)-$BA2956</f>
        <v>2.0161284281584813E-2</v>
      </c>
      <c r="AN2956" s="10">
        <f t="shared" si="4701"/>
        <v>-0.29320418967108708</v>
      </c>
      <c r="AO2956" s="3">
        <f t="shared" si="4702"/>
        <v>0.69521669936499353</v>
      </c>
      <c r="AP2956" s="3">
        <v>0.70038973647036795</v>
      </c>
      <c r="AS2956" s="3">
        <f t="shared" si="4694"/>
        <v>-3.2041896702139638E-3</v>
      </c>
      <c r="AT2956" s="3" cm="1">
        <f t="array" ref="AT2956">AS2956-(100000000/LvacE($A2956)-$E2956)</f>
        <v>-1.7311511328443885E-5</v>
      </c>
      <c r="AU2956" t="s">
        <v>4723</v>
      </c>
      <c r="AV2956" t="s">
        <v>4914</v>
      </c>
      <c r="AW2956" s="3">
        <v>35384.17</v>
      </c>
      <c r="AX2956" s="3">
        <v>73378.42</v>
      </c>
      <c r="AY2956" s="3"/>
      <c r="AZ2956" s="10" cm="1">
        <f t="array" ref="AZ2956">Lair(100000000/($AX2956-$AW2956))</f>
        <v>2631.1926935396423</v>
      </c>
      <c r="BA2956" s="10">
        <f t="shared" si="4703"/>
        <v>2631.9772070773865</v>
      </c>
      <c r="BB2956" s="12">
        <v>69800000</v>
      </c>
      <c r="BC2956" s="3">
        <v>0.23499999999999999</v>
      </c>
      <c r="BD2956" s="12" cm="1">
        <f t="array" ref="BD2956">SfromgA($BB2956,$BA2956,"")</f>
        <v>0.62810919973199364</v>
      </c>
      <c r="BE2956" s="29">
        <f t="shared" si="4704"/>
        <v>398.02178476684895</v>
      </c>
      <c r="BG2956" s="3"/>
      <c r="BH2956" s="3"/>
      <c r="BI2956" s="12">
        <f t="shared" si="4705"/>
        <v>69800000</v>
      </c>
      <c r="BJ2956" s="29">
        <f t="shared" si="4706"/>
        <v>398.02178476684895</v>
      </c>
      <c r="BK2956" s="3">
        <f t="shared" si="4707"/>
        <v>-8.0018418787258376</v>
      </c>
      <c r="BL2956" s="13">
        <f>EXP(BK$4341*$AX2956+BK$4342)*$BI2956/(100000000/($AX2956-$AW2956))</f>
        <v>11.294528530025962</v>
      </c>
      <c r="BM2956" s="3">
        <f t="shared" si="4708"/>
        <v>1.0380240464526445</v>
      </c>
      <c r="BN2956" s="13" cm="1">
        <f t="array" ref="BN2956">$C2956*EXP(poly_from_str(100000000/$E2956,BN$4343))</f>
        <v>8.8800932362268821</v>
      </c>
      <c r="BO2956" s="3">
        <f t="shared" si="4709"/>
        <v>1.3862943611198906</v>
      </c>
      <c r="BP2956" s="13">
        <f>LN(BL2956/BN2956)</f>
        <v>0.24050635104847734</v>
      </c>
      <c r="BQ2956" s="13"/>
      <c r="BS2956" s="13"/>
      <c r="BT2956" s="13"/>
      <c r="BU2956" s="13"/>
      <c r="BV2956" s="13"/>
      <c r="BW2956" s="13"/>
      <c r="BX2956" s="13"/>
      <c r="BY2956">
        <v>8959</v>
      </c>
      <c r="BZ2956" s="13"/>
    </row>
    <row r="2957" spans="1:78" hidden="1" x14ac:dyDescent="0.25">
      <c r="A2957" t="s">
        <v>3536</v>
      </c>
      <c r="B2957" s="2" t="str">
        <f t="shared" si="4685"/>
        <v/>
      </c>
      <c r="C2957">
        <v>1</v>
      </c>
      <c r="E2957">
        <v>38000.57</v>
      </c>
      <c r="R2957">
        <v>28</v>
      </c>
      <c r="S2957" t="s">
        <v>22</v>
      </c>
      <c r="AA2957" s="10">
        <f t="shared" si="4688"/>
        <v>2630.7550000000001</v>
      </c>
      <c r="AB2957" s="3" cm="1">
        <f t="array" ref="AB2957">100000000/Lvac(AA2957)</f>
        <v>38000.570940086545</v>
      </c>
      <c r="AC2957" s="28">
        <f t="shared" si="4689"/>
        <v>3.8011901526367905E-7</v>
      </c>
      <c r="AD2957" s="28">
        <f t="shared" si="4690"/>
        <v>2.6315394091753152E-7</v>
      </c>
      <c r="AE2957" s="21">
        <f t="shared" si="4691"/>
        <v>38000.570304579625</v>
      </c>
      <c r="AF2957" s="10" cm="1">
        <f t="array" ref="AF2957">Lair(100000000/AE2957)</f>
        <v>2630.7550439983625</v>
      </c>
      <c r="AG2957" s="10">
        <f t="shared" si="4692"/>
        <v>1.2222369802601638E-2</v>
      </c>
      <c r="AH2957" s="10" t="b">
        <f t="shared" si="4686"/>
        <v>1</v>
      </c>
      <c r="AI2957" s="10">
        <f t="shared" si="4693"/>
        <v>2630.7550000000001</v>
      </c>
      <c r="AJ2957">
        <v>3.0000000000000001E-3</v>
      </c>
      <c r="AK2957" s="3" cm="1">
        <f t="array" ref="AK2957">100000000/Lvac($AA2957)</f>
        <v>38000.570940086545</v>
      </c>
      <c r="AL2957" s="21">
        <f t="shared" si="4593"/>
        <v>4.333421881560983E-2</v>
      </c>
      <c r="AM2957" s="21"/>
      <c r="AN2957" s="21"/>
      <c r="AO2957" s="21"/>
      <c r="AP2957" s="21"/>
      <c r="AS2957" s="3">
        <f t="shared" si="4694"/>
        <v>9.4008654559729621E-4</v>
      </c>
      <c r="AT2957" s="3" cm="1">
        <f t="array" ref="AT2957">AS2957-(100000000/LvacE($A2957)-$E2957)</f>
        <v>-1.7221900634467602E-5</v>
      </c>
      <c r="BB2957"/>
      <c r="BC2957"/>
      <c r="BD2957"/>
      <c r="BE2957"/>
      <c r="BF2957"/>
      <c r="BG2957"/>
      <c r="BH2957"/>
      <c r="BI2957"/>
      <c r="BJ2957"/>
      <c r="BN2957" s="13" cm="1">
        <f t="array" ref="BN2957">$C2957*EXP(poly_from_str(100000000/$E2957,BN$4343))</f>
        <v>2.226597156692296</v>
      </c>
      <c r="BO2957" s="13"/>
      <c r="BY2957">
        <v>2246</v>
      </c>
    </row>
    <row r="2958" spans="1:78" hidden="1" x14ac:dyDescent="0.25">
      <c r="A2958" t="s">
        <v>3537</v>
      </c>
      <c r="B2958" s="2" t="str">
        <f t="shared" si="4685"/>
        <v/>
      </c>
      <c r="C2958">
        <v>1</v>
      </c>
      <c r="D2958" t="s">
        <v>14</v>
      </c>
      <c r="E2958">
        <v>38006.28</v>
      </c>
      <c r="R2958">
        <v>28</v>
      </c>
      <c r="S2958" t="s">
        <v>22</v>
      </c>
      <c r="AA2958" s="10">
        <f t="shared" si="4688"/>
        <v>2630.36</v>
      </c>
      <c r="AB2958" s="3" cm="1">
        <f t="array" ref="AB2958">100000000/Lvac(AA2958)</f>
        <v>38006.27712814523</v>
      </c>
      <c r="AC2958" s="28">
        <f t="shared" si="4689"/>
        <v>3.8017609756839366E-7</v>
      </c>
      <c r="AD2958" s="28">
        <f t="shared" si="4690"/>
        <v>2.6311443149991097E-7</v>
      </c>
      <c r="AE2958" s="21">
        <f t="shared" si="4691"/>
        <v>38006.279069922501</v>
      </c>
      <c r="AF2958" s="10" cm="1">
        <f t="array" ref="AF2958">Lair(100000000/AE2958)</f>
        <v>2630.3598656043532</v>
      </c>
      <c r="AG2958" s="10">
        <f t="shared" si="4692"/>
        <v>1.2224539060840575E-2</v>
      </c>
      <c r="AH2958" s="10" t="b">
        <f t="shared" si="4686"/>
        <v>1</v>
      </c>
      <c r="AI2958" s="10">
        <f t="shared" si="4693"/>
        <v>2630.36</v>
      </c>
      <c r="AJ2958">
        <v>7.0000000000000001E-3</v>
      </c>
      <c r="AK2958" s="3" cm="1">
        <f t="array" ref="AK2958">100000000/Lvac($AA2958)</f>
        <v>38006.27712814523</v>
      </c>
      <c r="AL2958" s="21">
        <f t="shared" si="4593"/>
        <v>0.10114354685176805</v>
      </c>
      <c r="AM2958" s="21"/>
      <c r="AN2958" s="21"/>
      <c r="AO2958" s="21"/>
      <c r="AP2958" s="21"/>
      <c r="AS2958" s="3">
        <f t="shared" si="4694"/>
        <v>-2.8718547691823915E-3</v>
      </c>
      <c r="AT2958" s="3" cm="1">
        <f t="array" ref="AT2958">AS2958-(100000000/LvacE($A2958)-$E2958)</f>
        <v>-1.7144491721410304E-5</v>
      </c>
      <c r="BB2958"/>
      <c r="BC2958"/>
      <c r="BD2958"/>
      <c r="BE2958"/>
      <c r="BF2958"/>
      <c r="BG2958"/>
      <c r="BH2958"/>
      <c r="BI2958"/>
      <c r="BJ2958"/>
      <c r="BN2958" s="13" cm="1">
        <f t="array" ref="BN2958">$C2958*EXP(poly_from_str(100000000/$E2958,BN$4343))</f>
        <v>2.2322667811027528</v>
      </c>
      <c r="BO2958" s="13"/>
      <c r="BY2958">
        <v>2252</v>
      </c>
    </row>
    <row r="2959" spans="1:78" hidden="1" x14ac:dyDescent="0.25">
      <c r="A2959" t="s">
        <v>3538</v>
      </c>
      <c r="B2959" s="2" t="str">
        <f t="shared" si="4685"/>
        <v/>
      </c>
      <c r="C2959">
        <v>1</v>
      </c>
      <c r="D2959" t="s">
        <v>14</v>
      </c>
      <c r="E2959">
        <v>38012.660000000003</v>
      </c>
      <c r="F2959">
        <v>65295</v>
      </c>
      <c r="G2959" t="s">
        <v>3</v>
      </c>
      <c r="H2959" s="5" t="s">
        <v>8</v>
      </c>
      <c r="I2959">
        <v>103308</v>
      </c>
      <c r="J2959" t="s">
        <v>5</v>
      </c>
      <c r="K2959" s="5" t="s">
        <v>8</v>
      </c>
      <c r="L2959">
        <v>65295.9</v>
      </c>
      <c r="M2959" t="str">
        <f t="shared" ref="M2959:M2960" si="4711">$G2959&amp;""</f>
        <v>o</v>
      </c>
      <c r="N2959" t="str">
        <f t="shared" ref="N2959:N2960" si="4712">$H2959&amp;""</f>
        <v>7/2</v>
      </c>
      <c r="O2959">
        <v>103308.53</v>
      </c>
      <c r="P2959" t="str">
        <f t="shared" ref="P2959:P2960" si="4713">$J2959&amp;""</f>
        <v>e</v>
      </c>
      <c r="Q2959" t="str">
        <f t="shared" ref="Q2959:Q2960" si="4714">$K2959&amp;""</f>
        <v>7/2</v>
      </c>
      <c r="R2959">
        <v>28</v>
      </c>
      <c r="AA2959" s="10">
        <f t="shared" si="4688"/>
        <v>2629.9180000000001</v>
      </c>
      <c r="AB2959" s="3" cm="1">
        <f t="array" ref="AB2959">100000000/Lvac(AA2959)</f>
        <v>38012.664312269706</v>
      </c>
      <c r="AC2959" s="28">
        <f t="shared" si="4689"/>
        <v>3.8023999227352334E-7</v>
      </c>
      <c r="AD2959" s="28">
        <f t="shared" si="4690"/>
        <v>2.6307022096244398E-7</v>
      </c>
      <c r="AE2959" s="21">
        <f t="shared" si="4691"/>
        <v>38012.661395934927</v>
      </c>
      <c r="AF2959" s="10" cm="1">
        <f t="array" ref="AF2959">Lair(100000000/AE2959)</f>
        <v>2629.9182017796056</v>
      </c>
      <c r="AG2959" s="10">
        <f t="shared" si="4692"/>
        <v>1.2226967592196734E-2</v>
      </c>
      <c r="AH2959" s="10" t="b">
        <f t="shared" si="4686"/>
        <v>1</v>
      </c>
      <c r="AI2959" s="10">
        <f t="shared" ref="AI2959:AI2960" si="4715">$AF2959</f>
        <v>2629.9182017796056</v>
      </c>
      <c r="AJ2959">
        <v>7.0000000000000001E-3</v>
      </c>
      <c r="AK2959" s="3" cm="1">
        <f t="array" ref="AK2959">100000000/Lvac($AA2959)</f>
        <v>38012.664312269706</v>
      </c>
      <c r="AL2959" s="21">
        <f t="shared" si="4593"/>
        <v>0.10117753852794047</v>
      </c>
      <c r="AM2959" s="10" cm="1">
        <f t="array" ref="AM2959">Lvac($AI2959)-$BA2959</f>
        <v>-2.1727873536292464E-3</v>
      </c>
      <c r="AN2959" s="10">
        <f t="shared" ref="AN2959:AN2960" si="4716">$AK2959-($AX2959-$AW2959)</f>
        <v>3.4312269708607346E-2</v>
      </c>
      <c r="AO2959" s="3">
        <f t="shared" ref="AO2959:AO2960" si="4717">AM2959/AJ2959</f>
        <v>-0.31039819337560659</v>
      </c>
      <c r="AP2959" s="3">
        <v>-0.33923072318689912</v>
      </c>
      <c r="AS2959" s="3">
        <f t="shared" si="4694"/>
        <v>4.3122697024955414E-3</v>
      </c>
      <c r="AT2959" s="3" cm="1">
        <f t="array" ref="AT2959">AS2959-(100000000/LvacE($A2959)-$E2959)</f>
        <v>-1.7057755030691624E-5</v>
      </c>
      <c r="AU2959" t="s">
        <v>4820</v>
      </c>
      <c r="AV2959" t="s">
        <v>4901</v>
      </c>
      <c r="AW2959" s="3">
        <v>65295.9</v>
      </c>
      <c r="AX2959" s="3">
        <v>103308.53</v>
      </c>
      <c r="AY2959" s="3"/>
      <c r="AZ2959" s="10" cm="1">
        <f t="array" ref="AZ2959">Lair(100000000/($AX2959-$AW2959))</f>
        <v>2629.9203740490998</v>
      </c>
      <c r="BA2959" s="10">
        <f t="shared" ref="BA2959:BA2960" si="4718">100000000/($AX2959-$AW2959)</f>
        <v>2630.7045842395019</v>
      </c>
      <c r="BB2959" s="12">
        <v>240000000</v>
      </c>
      <c r="BC2959" s="3">
        <v>0.14799999999999999</v>
      </c>
      <c r="BD2959" s="12" cm="1">
        <f t="array" ref="BD2959">SfromgA($BB2959,$BA2959,"")</f>
        <v>2.1565565278849523</v>
      </c>
      <c r="BE2959" s="29">
        <f t="shared" ref="BE2959:BE2960" si="4719">(10^MAX(0.05, -0.312925054856973*((LN($BD2959))^(1/3)) + 0.454808404431693)-1)*100</f>
        <v>47.291210005231932</v>
      </c>
      <c r="BG2959" s="3"/>
      <c r="BH2959" s="3"/>
      <c r="BI2959" s="12">
        <f t="shared" ref="BI2959:BI2960" si="4720">IF($BB2959="",$BF2959,$BB2959)</f>
        <v>240000000</v>
      </c>
      <c r="BJ2959" s="29">
        <f t="shared" ref="BJ2959:BJ2960" si="4721">IF($BB2959="",$BH2959,$BE2959)</f>
        <v>47.291210005231932</v>
      </c>
      <c r="BK2959" s="3">
        <f t="shared" ref="BK2959:BK2960" si="4722">LN(BN2959*100000000/($AX2959-$AW2959)/$BI2959)</f>
        <v>-10.615295593251503</v>
      </c>
      <c r="BL2959" s="13">
        <f>EXP(BK$4341*$AX2959+BK$4342)*$BI2959/(100000000/($AX2959-$AW2959))</f>
        <v>3.9976736019948929</v>
      </c>
      <c r="BM2959" s="3">
        <f t="shared" ref="BM2959:BM2960" si="4723">LN(BL2959/$C2959)</f>
        <v>1.3857125924240183</v>
      </c>
      <c r="BN2959" s="13" cm="1">
        <f t="array" ref="BN2959">$C2959*EXP(poly_from_str(100000000/$E2959,BN$4343))</f>
        <v>2.2385915505026159</v>
      </c>
      <c r="BO2959" s="3">
        <f t="shared" ref="BO2959:BO2960" si="4724">LN($C2959)</f>
        <v>0</v>
      </c>
      <c r="BP2959" s="13">
        <f t="shared" ref="BP2959:BP2960" si="4725">LN(BL2959/BN2959)</f>
        <v>0.57986569641419305</v>
      </c>
      <c r="BQ2959" s="13"/>
      <c r="BS2959" s="13"/>
      <c r="BT2959" s="13"/>
      <c r="BU2959" s="13"/>
      <c r="BV2959" s="13"/>
      <c r="BW2959" s="13"/>
      <c r="BX2959" s="13"/>
      <c r="BY2959">
        <v>2259</v>
      </c>
      <c r="BZ2959" s="13"/>
    </row>
    <row r="2960" spans="1:78" hidden="1" x14ac:dyDescent="0.25">
      <c r="A2960" t="s">
        <v>3539</v>
      </c>
      <c r="B2960" s="2" t="str">
        <f t="shared" si="4685"/>
        <v/>
      </c>
      <c r="C2960">
        <v>7</v>
      </c>
      <c r="E2960">
        <v>38019.96</v>
      </c>
      <c r="F2960">
        <v>30505</v>
      </c>
      <c r="G2960" t="s">
        <v>5</v>
      </c>
      <c r="H2960" s="5" t="s">
        <v>16</v>
      </c>
      <c r="I2960">
        <v>68525</v>
      </c>
      <c r="J2960" t="s">
        <v>3</v>
      </c>
      <c r="K2960" s="5" t="s">
        <v>16</v>
      </c>
      <c r="L2960">
        <v>30505.72</v>
      </c>
      <c r="M2960" t="str">
        <f t="shared" si="4711"/>
        <v>e</v>
      </c>
      <c r="N2960" t="str">
        <f t="shared" si="4712"/>
        <v>11/2</v>
      </c>
      <c r="O2960">
        <v>68525.62</v>
      </c>
      <c r="P2960" t="str">
        <f t="shared" si="4713"/>
        <v>o</v>
      </c>
      <c r="Q2960" t="str">
        <f t="shared" si="4714"/>
        <v>11/2</v>
      </c>
      <c r="R2960">
        <v>28</v>
      </c>
      <c r="AA2960" s="10">
        <f t="shared" si="4688"/>
        <v>2629.413</v>
      </c>
      <c r="AB2960" s="3" cm="1">
        <f t="array" ref="AB2960">100000000/Lvac(AA2960)</f>
        <v>38019.964514866151</v>
      </c>
      <c r="AC2960" s="28">
        <f t="shared" si="4689"/>
        <v>3.8031302043459889E-7</v>
      </c>
      <c r="AD2960" s="28">
        <f t="shared" si="4690"/>
        <v>2.6301970892397624E-7</v>
      </c>
      <c r="AE2960" s="21">
        <f t="shared" si="4691"/>
        <v>38019.961460758765</v>
      </c>
      <c r="AF2960" s="10" cm="1">
        <f t="array" ref="AF2960">Lair(100000000/AE2960)</f>
        <v>2629.4132112308812</v>
      </c>
      <c r="AG2960" s="10">
        <f t="shared" si="4692"/>
        <v>1.2229743770732507E-2</v>
      </c>
      <c r="AH2960" s="10" t="b">
        <f t="shared" si="4686"/>
        <v>1</v>
      </c>
      <c r="AI2960" s="10">
        <f t="shared" si="4715"/>
        <v>2629.4132112308812</v>
      </c>
      <c r="AJ2960">
        <v>3.0000000000000001E-3</v>
      </c>
      <c r="AK2960" s="3" cm="1">
        <f t="array" ref="AK2960">100000000/Lvac($AA2960)</f>
        <v>38019.964514866151</v>
      </c>
      <c r="AL2960" s="21">
        <f t="shared" si="4593"/>
        <v>4.3378459139636227E-2</v>
      </c>
      <c r="AM2960" s="10" cm="1">
        <f t="array" ref="AM2960">Lvac($AI2960)-$BA2960</f>
        <v>-4.2518239611126774E-3</v>
      </c>
      <c r="AN2960" s="10">
        <f t="shared" si="4716"/>
        <v>6.4514866156969219E-2</v>
      </c>
      <c r="AO2960" s="3">
        <f t="shared" si="4717"/>
        <v>-1.4172746537042258</v>
      </c>
      <c r="AP2960" s="3">
        <v>-1.4877017315484409</v>
      </c>
      <c r="AS2960" s="3">
        <f t="shared" si="4694"/>
        <v>4.5148661520215683E-3</v>
      </c>
      <c r="AT2960" s="3" cm="1">
        <f t="array" ref="AT2960">AS2960-(100000000/LvacE($A2960)-$E2960)</f>
        <v>-1.6958467313088477E-5</v>
      </c>
      <c r="AU2960" t="s">
        <v>4701</v>
      </c>
      <c r="AV2960" t="s">
        <v>4864</v>
      </c>
      <c r="AW2960" s="3">
        <v>30505.72</v>
      </c>
      <c r="AX2960" s="3">
        <v>68525.62</v>
      </c>
      <c r="AY2960" s="3"/>
      <c r="AZ2960" s="10" cm="1">
        <f t="array" ref="AZ2960">Lair(100000000/($AX2960-$AW2960))</f>
        <v>2629.4174620415529</v>
      </c>
      <c r="BA2960" s="10">
        <f t="shared" si="4718"/>
        <v>2630.2015523449568</v>
      </c>
      <c r="BB2960" s="12">
        <v>70000000</v>
      </c>
      <c r="BC2960" s="3">
        <v>0.217</v>
      </c>
      <c r="BD2960" s="12" cm="1">
        <f t="array" ref="BD2960">SfromgA($BB2960,$BA2960,"")</f>
        <v>0.62863490151290569</v>
      </c>
      <c r="BE2960" s="29">
        <f t="shared" si="4719"/>
        <v>397.85499632200134</v>
      </c>
      <c r="BG2960" s="3"/>
      <c r="BH2960" s="3"/>
      <c r="BI2960" s="12">
        <f t="shared" si="4720"/>
        <v>70000000</v>
      </c>
      <c r="BJ2960" s="29">
        <f t="shared" si="4721"/>
        <v>397.85499632200134</v>
      </c>
      <c r="BK2960" s="3">
        <f t="shared" si="4722"/>
        <v>-7.4342113472407467</v>
      </c>
      <c r="BL2960" s="13">
        <f>EXP(BK$4341*$AX2960+BK$4342)*$BI2960/(100000000/($AX2960-$AW2960))</f>
        <v>16.388354742076856</v>
      </c>
      <c r="BM2960" s="3">
        <f t="shared" si="4723"/>
        <v>0.85066085684834103</v>
      </c>
      <c r="BN2960" s="13" cm="1">
        <f t="array" ref="BN2960">$C2960*EXP(poly_from_str(100000000/$E2960,BN$4343))</f>
        <v>15.720705964326218</v>
      </c>
      <c r="BO2960" s="3">
        <f t="shared" si="4724"/>
        <v>1.9459101490553132</v>
      </c>
      <c r="BP2960" s="13">
        <f t="shared" si="4725"/>
        <v>4.1592311238806863E-2</v>
      </c>
      <c r="BQ2960" s="13"/>
      <c r="BS2960" s="13"/>
      <c r="BT2960" s="13"/>
      <c r="BU2960" s="13"/>
      <c r="BV2960" s="13"/>
      <c r="BW2960" s="13"/>
      <c r="BX2960" s="13"/>
      <c r="BY2960">
        <v>15861</v>
      </c>
      <c r="BZ2960" s="13"/>
    </row>
    <row r="2961" spans="1:78" hidden="1" x14ac:dyDescent="0.25">
      <c r="A2961" t="s">
        <v>3540</v>
      </c>
      <c r="B2961" s="2" t="str">
        <f t="shared" si="4685"/>
        <v/>
      </c>
      <c r="C2961">
        <v>2</v>
      </c>
      <c r="E2961">
        <v>38024.65</v>
      </c>
      <c r="R2961">
        <v>28</v>
      </c>
      <c r="S2961" t="s">
        <v>22</v>
      </c>
      <c r="AA2961" s="10">
        <f t="shared" si="4688"/>
        <v>2629.0889999999999</v>
      </c>
      <c r="AB2961" s="3" cm="1">
        <f t="array" ref="AB2961">100000000/Lvac(AA2961)</f>
        <v>38024.649685894816</v>
      </c>
      <c r="AC2961" s="28">
        <f t="shared" si="4689"/>
        <v>3.8035988891969807E-7</v>
      </c>
      <c r="AD2961" s="28">
        <f t="shared" si="4690"/>
        <v>2.6298730120081775E-7</v>
      </c>
      <c r="AE2961" s="21">
        <f t="shared" si="4691"/>
        <v>38024.649898406977</v>
      </c>
      <c r="AF2961" s="10" cm="1">
        <f t="array" ref="AF2961">Lair(100000000/AE2961)</f>
        <v>2629.0889853056683</v>
      </c>
      <c r="AG2961" s="10">
        <f t="shared" si="4692"/>
        <v>1.2231525765368692E-2</v>
      </c>
      <c r="AH2961" s="10" t="b">
        <f t="shared" si="4686"/>
        <v>1</v>
      </c>
      <c r="AI2961" s="10">
        <f t="shared" si="4693"/>
        <v>2629.0889999999999</v>
      </c>
      <c r="AJ2961">
        <v>3.0000000000000001E-3</v>
      </c>
      <c r="AK2961" s="3" cm="1">
        <f t="array" ref="AK2961">100000000/Lvac($AA2961)</f>
        <v>38024.649685894816</v>
      </c>
      <c r="AL2961" s="21">
        <f t="shared" si="4593"/>
        <v>4.3389154592212147E-2</v>
      </c>
      <c r="AM2961" s="21"/>
      <c r="AN2961" s="21"/>
      <c r="AO2961" s="21"/>
      <c r="AP2961" s="21"/>
      <c r="AS2961" s="3">
        <f t="shared" si="4694"/>
        <v>-3.1410518568009138E-4</v>
      </c>
      <c r="AT2961" s="3" cm="1">
        <f t="array" ref="AT2961">AS2961-(100000000/LvacE($A2961)-$E2961)</f>
        <v>-1.6894671716727316E-5</v>
      </c>
      <c r="BB2961"/>
      <c r="BC2961"/>
      <c r="BD2961"/>
      <c r="BE2961"/>
      <c r="BF2961"/>
      <c r="BG2961"/>
      <c r="BH2961"/>
      <c r="BI2961"/>
      <c r="BJ2961"/>
      <c r="BN2961" s="13" cm="1">
        <f t="array" ref="BN2961">$C2961*EXP(poly_from_str(100000000/$E2961,BN$4343))</f>
        <v>4.5008970784973945</v>
      </c>
      <c r="BO2961" s="13"/>
      <c r="BY2961" t="e">
        <v>#N/A</v>
      </c>
    </row>
    <row r="2962" spans="1:78" hidden="1" x14ac:dyDescent="0.25">
      <c r="A2962" t="s">
        <v>3541</v>
      </c>
      <c r="B2962" s="2" t="str">
        <f t="shared" si="4685"/>
        <v/>
      </c>
      <c r="C2962">
        <v>7</v>
      </c>
      <c r="E2962">
        <v>38025.72</v>
      </c>
      <c r="R2962">
        <v>28</v>
      </c>
      <c r="S2962" t="s">
        <v>22</v>
      </c>
      <c r="AA2962" s="10">
        <f t="shared" si="4688"/>
        <v>2629.0149999999999</v>
      </c>
      <c r="AB2962" s="3" cm="1">
        <f t="array" ref="AB2962">100000000/Lvac(AA2962)</f>
        <v>38025.719917798197</v>
      </c>
      <c r="AC2962" s="28">
        <f t="shared" si="4689"/>
        <v>3.8037059507077749E-7</v>
      </c>
      <c r="AD2962" s="28">
        <f t="shared" si="4690"/>
        <v>2.6297989943694485E-7</v>
      </c>
      <c r="AE2962" s="21">
        <f t="shared" si="4691"/>
        <v>38025.719973414976</v>
      </c>
      <c r="AF2962" s="10" cm="1">
        <f t="array" ref="AF2962">Lair(100000000/AE2962)</f>
        <v>2629.0149961545476</v>
      </c>
      <c r="AG2962" s="10">
        <f t="shared" si="4692"/>
        <v>1.2231932856563807E-2</v>
      </c>
      <c r="AH2962" s="10" t="b">
        <f t="shared" si="4686"/>
        <v>1</v>
      </c>
      <c r="AI2962" s="10">
        <f t="shared" si="4693"/>
        <v>2629.0149999999999</v>
      </c>
      <c r="AJ2962">
        <v>3.0000000000000001E-3</v>
      </c>
      <c r="AK2962" s="3" cm="1">
        <f t="array" ref="AK2962">100000000/Lvac($AA2962)</f>
        <v>38025.719917798197</v>
      </c>
      <c r="AL2962" s="21">
        <f t="shared" si="4593"/>
        <v>4.3391597139382843E-2</v>
      </c>
      <c r="AM2962" s="21"/>
      <c r="AN2962" s="21"/>
      <c r="AO2962" s="21"/>
      <c r="AP2962" s="21"/>
      <c r="AS2962" s="3">
        <f t="shared" si="4694"/>
        <v>-8.2201804616488516E-5</v>
      </c>
      <c r="AT2962" s="3" cm="1">
        <f t="array" ref="AT2962">AS2962-(100000000/LvacE($A2962)-$E2962)</f>
        <v>-1.6880083421710879E-5</v>
      </c>
      <c r="BB2962"/>
      <c r="BC2962"/>
      <c r="BD2962"/>
      <c r="BE2962"/>
      <c r="BF2962"/>
      <c r="BG2962"/>
      <c r="BH2962"/>
      <c r="BI2962"/>
      <c r="BJ2962"/>
      <c r="BN2962" s="13" cm="1">
        <f t="array" ref="BN2962">$C2962*EXP(poly_from_str(100000000/$E2962,BN$4343))</f>
        <v>15.76053359331555</v>
      </c>
      <c r="BO2962" s="13"/>
      <c r="BY2962">
        <v>15902</v>
      </c>
    </row>
    <row r="2963" spans="1:78" hidden="1" x14ac:dyDescent="0.25">
      <c r="A2963" t="s">
        <v>3542</v>
      </c>
      <c r="B2963" s="2" t="str">
        <f t="shared" si="4685"/>
        <v/>
      </c>
      <c r="C2963">
        <v>1</v>
      </c>
      <c r="E2963">
        <v>38031.25</v>
      </c>
      <c r="R2963">
        <v>28</v>
      </c>
      <c r="S2963" t="s">
        <v>22</v>
      </c>
      <c r="AA2963" s="10">
        <f t="shared" si="4688"/>
        <v>2628.6329999999998</v>
      </c>
      <c r="AB2963" s="3" cm="1">
        <f t="array" ref="AB2963">100000000/Lvac(AA2963)</f>
        <v>38031.245586722034</v>
      </c>
      <c r="AC2963" s="28">
        <f t="shared" si="4689"/>
        <v>3.804258715461611E-7</v>
      </c>
      <c r="AD2963" s="28">
        <f t="shared" si="4690"/>
        <v>2.6294169033189201E-7</v>
      </c>
      <c r="AE2963" s="21">
        <f t="shared" si="4691"/>
        <v>38031.248573255521</v>
      </c>
      <c r="AF2963" s="10" cm="1">
        <f t="array" ref="AF2963">Lair(100000000/AE2963)</f>
        <v>2628.6327935652735</v>
      </c>
      <c r="AG2963" s="10">
        <f t="shared" si="4692"/>
        <v>1.2234034874157411E-2</v>
      </c>
      <c r="AH2963" s="10" t="b">
        <f t="shared" si="4686"/>
        <v>1</v>
      </c>
      <c r="AI2963" s="10">
        <f t="shared" si="4693"/>
        <v>2628.6329999999998</v>
      </c>
      <c r="AJ2963">
        <v>3.0000000000000001E-3</v>
      </c>
      <c r="AK2963" s="3" cm="1">
        <f t="array" ref="AK2963">100000000/Lvac($AA2963)</f>
        <v>38031.245586722034</v>
      </c>
      <c r="AL2963" s="21">
        <f t="shared" si="4593"/>
        <v>4.3404209244944474E-2</v>
      </c>
      <c r="AM2963" s="21"/>
      <c r="AN2963" s="21"/>
      <c r="AO2963" s="21"/>
      <c r="AP2963" s="21"/>
      <c r="AS2963" s="3">
        <f t="shared" si="4694"/>
        <v>-4.4132779657957144E-3</v>
      </c>
      <c r="AT2963" s="3" cm="1">
        <f t="array" ref="AT2963">AS2963-(100000000/LvacE($A2963)-$E2963)</f>
        <v>-1.6804748156573623E-5</v>
      </c>
      <c r="BB2963"/>
      <c r="BC2963"/>
      <c r="BD2963"/>
      <c r="BE2963"/>
      <c r="BF2963"/>
      <c r="BG2963"/>
      <c r="BH2963"/>
      <c r="BI2963"/>
      <c r="BJ2963"/>
      <c r="BN2963" s="13" cm="1">
        <f t="array" ref="BN2963">$C2963*EXP(poly_from_str(100000000/$E2963,BN$4343))</f>
        <v>2.256958861163243</v>
      </c>
      <c r="BO2963" s="13"/>
      <c r="BY2963" t="e">
        <v>#N/A</v>
      </c>
    </row>
    <row r="2964" spans="1:78" hidden="1" x14ac:dyDescent="0.25">
      <c r="A2964" t="s">
        <v>3543</v>
      </c>
      <c r="B2964" s="2" t="str">
        <f t="shared" si="4685"/>
        <v/>
      </c>
      <c r="C2964">
        <v>5</v>
      </c>
      <c r="E2964">
        <v>38038.629999999997</v>
      </c>
      <c r="R2964">
        <v>28</v>
      </c>
      <c r="S2964" t="s">
        <v>22</v>
      </c>
      <c r="AA2964" s="10">
        <f t="shared" si="4688"/>
        <v>2628.123</v>
      </c>
      <c r="AB2964" s="3" cm="1">
        <f t="array" ref="AB2964">100000000/Lvac(AA2964)</f>
        <v>38038.625292272598</v>
      </c>
      <c r="AC2964" s="28">
        <f t="shared" si="4689"/>
        <v>3.8049969502949443E-7</v>
      </c>
      <c r="AD2964" s="28">
        <f t="shared" si="4690"/>
        <v>2.6289067817683366E-7</v>
      </c>
      <c r="AE2964" s="21">
        <f t="shared" si="4691"/>
        <v>38038.6284788638</v>
      </c>
      <c r="AF2964" s="10" cm="1">
        <f t="array" ref="AF2964">Lair(100000000/AE2964)</f>
        <v>2628.1227798223667</v>
      </c>
      <c r="AG2964" s="10">
        <f t="shared" si="4692"/>
        <v>1.2236842661525468E-2</v>
      </c>
      <c r="AH2964" s="10" t="b">
        <f t="shared" si="4686"/>
        <v>1</v>
      </c>
      <c r="AI2964" s="10">
        <f t="shared" si="4693"/>
        <v>2628.123</v>
      </c>
      <c r="AJ2964">
        <v>3.0000000000000001E-3</v>
      </c>
      <c r="AK2964" s="3" cm="1">
        <f t="array" ref="AK2964">100000000/Lvac($AA2964)</f>
        <v>38038.625292272598</v>
      </c>
      <c r="AL2964" s="21">
        <f t="shared" si="4593"/>
        <v>4.3421055969152814E-2</v>
      </c>
      <c r="AM2964" s="21"/>
      <c r="AN2964" s="21"/>
      <c r="AO2964" s="21"/>
      <c r="AP2964" s="21"/>
      <c r="AS2964" s="3">
        <f t="shared" si="4694"/>
        <v>-4.7077273993636481E-3</v>
      </c>
      <c r="AT2964" s="3" cm="1">
        <f t="array" ref="AT2964">AS2964-(100000000/LvacE($A2964)-$E2964)</f>
        <v>-1.670400524744764E-5</v>
      </c>
      <c r="BB2964"/>
      <c r="BC2964"/>
      <c r="BD2964"/>
      <c r="BE2964"/>
      <c r="BF2964"/>
      <c r="BG2964"/>
      <c r="BH2964"/>
      <c r="BI2964"/>
      <c r="BJ2964"/>
      <c r="BN2964" s="13" cm="1">
        <f t="array" ref="BN2964">$C2964*EXP(poly_from_str(100000000/$E2964,BN$4343))</f>
        <v>11.321122909212297</v>
      </c>
      <c r="BO2964" s="13"/>
      <c r="BY2964">
        <v>11423</v>
      </c>
    </row>
    <row r="2965" spans="1:78" hidden="1" x14ac:dyDescent="0.25">
      <c r="A2965" t="s">
        <v>3544</v>
      </c>
      <c r="B2965" s="2" t="str">
        <f t="shared" si="4685"/>
        <v/>
      </c>
      <c r="C2965">
        <v>1</v>
      </c>
      <c r="E2965">
        <v>38052.92</v>
      </c>
      <c r="R2965">
        <v>28</v>
      </c>
      <c r="S2965" t="s">
        <v>22</v>
      </c>
      <c r="AA2965" s="10">
        <f t="shared" si="4688"/>
        <v>2627.136</v>
      </c>
      <c r="AB2965" s="3" cm="1">
        <f t="array" ref="AB2965">100000000/Lvac(AA2965)</f>
        <v>38052.915330244177</v>
      </c>
      <c r="AC2965" s="28">
        <f t="shared" si="4689"/>
        <v>3.8064264659309608E-7</v>
      </c>
      <c r="AD2965" s="28">
        <f t="shared" si="4690"/>
        <v>2.6279195465615411E-7</v>
      </c>
      <c r="AE2965" s="21">
        <f t="shared" si="4691"/>
        <v>38052.918492667071</v>
      </c>
      <c r="AF2965" s="10" cm="1">
        <f t="array" ref="AF2965">Lair(100000000/AE2965)</f>
        <v>2627.13578165635</v>
      </c>
      <c r="AG2965" s="10">
        <f t="shared" si="4692"/>
        <v>1.2242281200943572E-2</v>
      </c>
      <c r="AH2965" s="10" t="b">
        <f t="shared" si="4686"/>
        <v>1</v>
      </c>
      <c r="AI2965" s="10">
        <f t="shared" si="4693"/>
        <v>2627.136</v>
      </c>
      <c r="AJ2965">
        <v>3.0000000000000001E-3</v>
      </c>
      <c r="AK2965" s="3" cm="1">
        <f t="array" ref="AK2965">100000000/Lvac($AA2965)</f>
        <v>38052.915330244177</v>
      </c>
      <c r="AL2965" s="21">
        <f t="shared" si="4593"/>
        <v>4.3453687205661423E-2</v>
      </c>
      <c r="AM2965" s="21"/>
      <c r="AN2965" s="21"/>
      <c r="AO2965" s="21"/>
      <c r="AP2965" s="21"/>
      <c r="AS2965" s="3">
        <f t="shared" si="4694"/>
        <v>-4.6697558209416457E-3</v>
      </c>
      <c r="AT2965" s="3" cm="1">
        <f t="array" ref="AT2965">AS2965-(100000000/LvacE($A2965)-$E2965)</f>
        <v>-1.6508485714439303E-5</v>
      </c>
      <c r="BB2965"/>
      <c r="BC2965"/>
      <c r="BD2965"/>
      <c r="BE2965"/>
      <c r="BF2965"/>
      <c r="BG2965"/>
      <c r="BH2965"/>
      <c r="BI2965"/>
      <c r="BJ2965"/>
      <c r="BN2965" s="13" cm="1">
        <f t="array" ref="BN2965">$C2965*EXP(poly_from_str(100000000/$E2965,BN$4343))</f>
        <v>2.2782507532438898</v>
      </c>
      <c r="BO2965" s="13"/>
      <c r="BY2965">
        <v>2299</v>
      </c>
    </row>
    <row r="2966" spans="1:78" hidden="1" x14ac:dyDescent="0.25">
      <c r="A2966" t="s">
        <v>3545</v>
      </c>
      <c r="B2966" s="2" t="str">
        <f t="shared" si="4685"/>
        <v/>
      </c>
      <c r="C2966">
        <v>5</v>
      </c>
      <c r="E2966">
        <v>38055.78</v>
      </c>
      <c r="F2966">
        <v>26095</v>
      </c>
      <c r="G2966" t="s">
        <v>5</v>
      </c>
      <c r="H2966" s="5" t="s">
        <v>16</v>
      </c>
      <c r="I2966">
        <v>64150</v>
      </c>
      <c r="J2966" t="s">
        <v>3</v>
      </c>
      <c r="K2966" s="5" t="s">
        <v>16</v>
      </c>
      <c r="L2966">
        <v>26095.23</v>
      </c>
      <c r="M2966" t="str">
        <f t="shared" ref="M2966:M2967" si="4726">$G2966&amp;""</f>
        <v>e</v>
      </c>
      <c r="N2966" t="str">
        <f t="shared" ref="N2966:N2967" si="4727">$H2966&amp;""</f>
        <v>11/2</v>
      </c>
      <c r="O2966">
        <v>64150.94</v>
      </c>
      <c r="P2966" t="str">
        <f t="shared" ref="P2966:P2967" si="4728">$J2966&amp;""</f>
        <v>o</v>
      </c>
      <c r="Q2966" t="str">
        <f t="shared" ref="Q2966:Q2967" si="4729">$K2966&amp;""</f>
        <v>11/2</v>
      </c>
      <c r="R2966">
        <v>28</v>
      </c>
      <c r="AA2966" s="10">
        <f t="shared" si="4688"/>
        <v>2626.9380000000001</v>
      </c>
      <c r="AB2966" s="3" cm="1">
        <f t="array" ref="AB2966">100000000/Lvac(AA2966)</f>
        <v>38055.783317799724</v>
      </c>
      <c r="AC2966" s="28">
        <f t="shared" si="4689"/>
        <v>3.8067133674262582E-7</v>
      </c>
      <c r="AD2966" s="28">
        <f t="shared" si="4690"/>
        <v>2.6277214993818637E-7</v>
      </c>
      <c r="AE2966" s="21">
        <f t="shared" si="4691"/>
        <v>38055.781070721474</v>
      </c>
      <c r="AF2966" s="10" cm="1">
        <f t="array" ref="AF2966">Lair(100000000/AE2966)</f>
        <v>2626.9381551220094</v>
      </c>
      <c r="AG2966" s="10">
        <f t="shared" si="4692"/>
        <v>1.2243372953187271E-2</v>
      </c>
      <c r="AH2966" s="10" t="b">
        <f t="shared" si="4686"/>
        <v>1</v>
      </c>
      <c r="AI2966" s="10">
        <f t="shared" ref="AI2966:AI2967" si="4730">$AF2966</f>
        <v>2626.9381551220094</v>
      </c>
      <c r="AJ2966">
        <v>3.0000000000000001E-3</v>
      </c>
      <c r="AK2966" s="3" cm="1">
        <f t="array" ref="AK2966">100000000/Lvac($AA2966)</f>
        <v>38055.783317799724</v>
      </c>
      <c r="AL2966" s="21">
        <f t="shared" si="4593"/>
        <v>4.346023515277489E-2</v>
      </c>
      <c r="AM2966" s="10" cm="1">
        <f t="array" ref="AM2966">Lvac($AI2966)-$BA2966</f>
        <v>-4.9073864024649083E-3</v>
      </c>
      <c r="AN2966" s="10">
        <f t="shared" ref="AN2966:AN2967" si="4731">$AK2966-($AX2966-$AW2966)</f>
        <v>7.3317799717187881E-2</v>
      </c>
      <c r="AO2966" s="3">
        <f t="shared" ref="AO2966:AO2967" si="4732">AM2966/AJ2966</f>
        <v>-1.6357954674883028</v>
      </c>
      <c r="AP2966" s="3">
        <v>-1.6875151245585585</v>
      </c>
      <c r="AS2966" s="3">
        <f t="shared" si="4694"/>
        <v>3.3177997247548774E-3</v>
      </c>
      <c r="AT2966" s="3" cm="1">
        <f t="array" ref="AT2966">AS2966-(100000000/LvacE($A2966)-$E2966)</f>
        <v>-1.6469195543322712E-5</v>
      </c>
      <c r="AU2966" t="s">
        <v>4733</v>
      </c>
      <c r="AV2966" t="s">
        <v>4926</v>
      </c>
      <c r="AW2966" s="3">
        <v>26095.23</v>
      </c>
      <c r="AX2966" s="3">
        <v>64150.94</v>
      </c>
      <c r="AY2966" s="3"/>
      <c r="AZ2966" s="10" cm="1">
        <f t="array" ref="AZ2966">Lair(100000000/($AX2966-$AW2966))</f>
        <v>2626.9430613393715</v>
      </c>
      <c r="BA2966" s="10">
        <f t="shared" ref="BA2966:BA2967" si="4733">100000000/($AX2966-$AW2966)</f>
        <v>2627.7265619272371</v>
      </c>
      <c r="BB2966" s="12">
        <v>11600000</v>
      </c>
      <c r="BC2966" s="3">
        <v>7.2999999999999995E-2</v>
      </c>
      <c r="BD2966" s="12" cm="1">
        <f t="array" ref="BD2966">SfromgA($BB2966,$BA2966,"")</f>
        <v>0.10387998120100218</v>
      </c>
      <c r="BE2966" s="29">
        <f t="shared" ref="BE2966:BE2967" si="4734">(10^MAX(0.05, -0.312925054856973*((LN($BD2966))^(1/3)) + 0.454808404431693)-1)*100</f>
        <v>634.06807778368011</v>
      </c>
      <c r="BG2966" s="3"/>
      <c r="BH2966" s="3"/>
      <c r="BI2966" s="12">
        <f t="shared" ref="BI2966:BI2967" si="4735">IF($BB2966="",$BF2966,$BB2966)</f>
        <v>11600000</v>
      </c>
      <c r="BJ2966" s="29">
        <f t="shared" ref="BJ2966:BJ2967" si="4736">IF($BB2966="",$BH2966,$BE2966)</f>
        <v>634.06807778368011</v>
      </c>
      <c r="BK2966" s="3">
        <f t="shared" ref="BK2966:BK2967" si="4737">LN(BN2966*100000000/($AX2966-$AW2966)/$BI2966)</f>
        <v>-5.9585670540931126</v>
      </c>
      <c r="BL2966" s="13">
        <f>EXP(BK$4341*$AX2966+BK$4342)*$BI2966/(100000000/($AX2966-$AW2966))</f>
        <v>3.7901710661665735</v>
      </c>
      <c r="BM2966" s="3">
        <f t="shared" ref="BM2966:BM2967" si="4738">LN(BL2966/$C2966)</f>
        <v>-0.27702675816666467</v>
      </c>
      <c r="BN2966" s="13" cm="1">
        <f t="array" ref="BN2966">$C2966*EXP(poly_from_str(100000000/$E2966,BN$4343))</f>
        <v>11.405255703295879</v>
      </c>
      <c r="BO2966" s="3">
        <f t="shared" ref="BO2966:BO2967" si="4739">LN($C2966)</f>
        <v>1.6094379124341003</v>
      </c>
      <c r="BP2966" s="13">
        <f t="shared" ref="BP2966:BP2967" si="4740">LN(BL2966/BN2966)</f>
        <v>-1.1016631214978021</v>
      </c>
      <c r="BQ2966" s="13"/>
      <c r="BS2966" s="13"/>
      <c r="BT2966" s="13"/>
      <c r="BU2966" s="13"/>
      <c r="BV2966" s="13"/>
      <c r="BW2966" s="13"/>
      <c r="BX2966" s="13"/>
      <c r="BY2966">
        <v>11508</v>
      </c>
      <c r="BZ2966" s="13"/>
    </row>
    <row r="2967" spans="1:78" hidden="1" x14ac:dyDescent="0.25">
      <c r="A2967" t="s">
        <v>3546</v>
      </c>
      <c r="B2967" s="2" t="str">
        <f t="shared" si="4685"/>
        <v/>
      </c>
      <c r="C2967">
        <v>2</v>
      </c>
      <c r="E2967">
        <v>38066.33</v>
      </c>
      <c r="F2967">
        <v>62558</v>
      </c>
      <c r="G2967" t="s">
        <v>3</v>
      </c>
      <c r="H2967" s="5" t="s">
        <v>16</v>
      </c>
      <c r="I2967">
        <v>100625</v>
      </c>
      <c r="J2967" t="s">
        <v>5</v>
      </c>
      <c r="K2967" s="5" t="s">
        <v>16</v>
      </c>
      <c r="L2967">
        <v>62558.67</v>
      </c>
      <c r="M2967" t="str">
        <f t="shared" si="4726"/>
        <v>o</v>
      </c>
      <c r="N2967" t="str">
        <f t="shared" si="4727"/>
        <v>11/2</v>
      </c>
      <c r="O2967">
        <v>100625.04</v>
      </c>
      <c r="P2967" t="str">
        <f t="shared" si="4728"/>
        <v>e</v>
      </c>
      <c r="Q2967" t="str">
        <f t="shared" si="4729"/>
        <v>11/2</v>
      </c>
      <c r="R2967">
        <v>28</v>
      </c>
      <c r="AA2967" s="10">
        <f t="shared" si="4688"/>
        <v>2626.21</v>
      </c>
      <c r="AB2967" s="3" cm="1">
        <f t="array" ref="AB2967">100000000/Lvac(AA2967)</f>
        <v>38066.331959457544</v>
      </c>
      <c r="AC2967" s="28">
        <f t="shared" si="4689"/>
        <v>3.8077686095171366E-7</v>
      </c>
      <c r="AD2967" s="28">
        <f t="shared" si="4690"/>
        <v>2.626993325926563E-7</v>
      </c>
      <c r="AE2967" s="21">
        <f t="shared" si="4691"/>
        <v>38066.330631882098</v>
      </c>
      <c r="AF2967" s="10" cm="1">
        <f t="array" ref="AF2967">Lair(100000000/AE2967)</f>
        <v>2626.2100915954093</v>
      </c>
      <c r="AG2967" s="10">
        <f t="shared" si="4692"/>
        <v>1.2247389195734069E-2</v>
      </c>
      <c r="AH2967" s="10" t="b">
        <f t="shared" si="4686"/>
        <v>1</v>
      </c>
      <c r="AI2967" s="10">
        <f t="shared" si="4730"/>
        <v>2626.2100915954093</v>
      </c>
      <c r="AJ2967">
        <v>3.0000000000000001E-3</v>
      </c>
      <c r="AK2967" s="3" cm="1">
        <f t="array" ref="AK2967">100000000/Lvac($AA2967)</f>
        <v>38066.331959457544</v>
      </c>
      <c r="AL2967" s="21">
        <f t="shared" si="4593"/>
        <v>4.3484333657783383E-2</v>
      </c>
      <c r="AM2967" s="10" cm="1">
        <f t="array" ref="AM2967">Lvac($AI2967)-$BA2967</f>
        <v>2.7168281758349622E-3</v>
      </c>
      <c r="AN2967" s="10">
        <f t="shared" si="4731"/>
        <v>-3.8040542451199144E-2</v>
      </c>
      <c r="AO2967" s="3">
        <f t="shared" si="4732"/>
        <v>0.90560939194498735</v>
      </c>
      <c r="AP2967" s="3">
        <v>0.87507031472947949</v>
      </c>
      <c r="AS2967" s="3">
        <f t="shared" si="4694"/>
        <v>1.9594575423980132E-3</v>
      </c>
      <c r="AT2967" s="3" cm="1">
        <f t="array" ref="AT2967">AS2967-(100000000/LvacE($A2967)-$E2967)</f>
        <v>-1.6324425814673305E-5</v>
      </c>
      <c r="AU2967" t="s">
        <v>4816</v>
      </c>
      <c r="AV2967" t="s">
        <v>4866</v>
      </c>
      <c r="AW2967" s="3">
        <v>62558.67</v>
      </c>
      <c r="AX2967" s="3">
        <v>100625.04</v>
      </c>
      <c r="AY2967" s="3"/>
      <c r="AZ2967" s="10" cm="1">
        <f t="array" ref="AZ2967">Lair(100000000/($AX2967-$AW2967))</f>
        <v>2626.2073754143589</v>
      </c>
      <c r="BA2967" s="10">
        <f t="shared" si="4733"/>
        <v>2626.9907007156189</v>
      </c>
      <c r="BB2967" s="12">
        <v>409000000</v>
      </c>
      <c r="BC2967" s="3">
        <v>0.55000000000000004</v>
      </c>
      <c r="BD2967" s="12" cm="1">
        <f t="array" ref="BD2967">SfromgA($BB2967,$BA2967,"")</f>
        <v>3.659588668695299</v>
      </c>
      <c r="BE2967" s="29">
        <f t="shared" si="4734"/>
        <v>29.872254460218816</v>
      </c>
      <c r="BG2967" s="3"/>
      <c r="BH2967" s="3"/>
      <c r="BI2967" s="12">
        <f t="shared" si="4735"/>
        <v>409000000</v>
      </c>
      <c r="BJ2967" s="29">
        <f t="shared" si="4736"/>
        <v>29.872254460218816</v>
      </c>
      <c r="BK2967" s="3">
        <f t="shared" si="4737"/>
        <v>-10.433338157332614</v>
      </c>
      <c r="BL2967" s="13">
        <f>EXP(BK$4341*$AX2967+BK$4342)*$BI2967/(100000000/($AX2967-$AW2967))</f>
        <v>8.3653113225432296</v>
      </c>
      <c r="BM2967" s="3">
        <f t="shared" si="4738"/>
        <v>1.4309463704658216</v>
      </c>
      <c r="BN2967" s="13" cm="1">
        <f t="array" ref="BN2967">$C2967*EXP(poly_from_str(100000000/$E2967,BN$4343))</f>
        <v>4.5827227430999553</v>
      </c>
      <c r="BO2967" s="3">
        <f t="shared" si="4739"/>
        <v>0.69314718055994529</v>
      </c>
      <c r="BP2967" s="13">
        <f t="shared" si="4740"/>
        <v>0.60180024414310951</v>
      </c>
      <c r="BQ2967" s="13"/>
      <c r="BS2967" s="13"/>
      <c r="BT2967" s="13"/>
      <c r="BU2967" s="13"/>
      <c r="BV2967" s="13"/>
      <c r="BW2967" s="13"/>
      <c r="BX2967" s="13"/>
      <c r="BY2967">
        <v>4624</v>
      </c>
      <c r="BZ2967" s="13"/>
    </row>
    <row r="2968" spans="1:78" hidden="1" x14ac:dyDescent="0.25">
      <c r="A2968" t="s">
        <v>3547</v>
      </c>
      <c r="B2968" s="2" t="str">
        <f t="shared" si="4685"/>
        <v/>
      </c>
      <c r="C2968">
        <v>1</v>
      </c>
      <c r="E2968">
        <v>38069.14</v>
      </c>
      <c r="R2968">
        <v>28</v>
      </c>
      <c r="S2968" t="s">
        <v>22</v>
      </c>
      <c r="AA2968" s="10">
        <f t="shared" si="4688"/>
        <v>2626.0160000000001</v>
      </c>
      <c r="AB2968" s="3" cm="1">
        <f t="array" ref="AB2968">100000000/Lvac(AA2968)</f>
        <v>38069.143985431831</v>
      </c>
      <c r="AC2968" s="28">
        <f t="shared" si="4689"/>
        <v>3.8080499128718178E-7</v>
      </c>
      <c r="AD2968" s="28">
        <f t="shared" si="4690"/>
        <v>2.6267992797071471E-7</v>
      </c>
      <c r="AE2968" s="21">
        <f t="shared" si="4691"/>
        <v>38069.141284957099</v>
      </c>
      <c r="AF2968" s="10" cm="1">
        <f t="array" ref="AF2968">Lair(100000000/AE2968)</f>
        <v>2626.0161862903983</v>
      </c>
      <c r="AG2968" s="10">
        <f t="shared" si="4692"/>
        <v>1.2248460021841419E-2</v>
      </c>
      <c r="AH2968" s="10" t="b">
        <f t="shared" si="4686"/>
        <v>1</v>
      </c>
      <c r="AI2968" s="10">
        <f t="shared" si="4693"/>
        <v>2626.0160000000001</v>
      </c>
      <c r="AJ2968">
        <v>3.0000000000000001E-3</v>
      </c>
      <c r="AK2968" s="3" cm="1">
        <f t="array" ref="AK2968">100000000/Lvac($AA2968)</f>
        <v>38069.143985431831</v>
      </c>
      <c r="AL2968" s="21">
        <f t="shared" si="4593"/>
        <v>4.3490760131048516E-2</v>
      </c>
      <c r="AM2968" s="21"/>
      <c r="AN2968" s="21"/>
      <c r="AO2968" s="21"/>
      <c r="AP2968" s="21"/>
      <c r="AS2968" s="3">
        <f t="shared" si="4694"/>
        <v>3.9854318310972303E-3</v>
      </c>
      <c r="AT2968" s="3" cm="1">
        <f t="array" ref="AT2968">AS2968-(100000000/LvacE($A2968)-$E2968)</f>
        <v>-1.6285783203784376E-5</v>
      </c>
      <c r="BB2968"/>
      <c r="BC2968"/>
      <c r="BD2968"/>
      <c r="BE2968"/>
      <c r="BF2968"/>
      <c r="BG2968"/>
      <c r="BH2968"/>
      <c r="BI2968"/>
      <c r="BJ2968"/>
      <c r="BN2968" s="13" cm="1">
        <f t="array" ref="BN2968">$C2968*EXP(poly_from_str(100000000/$E2968,BN$4343))</f>
        <v>2.2941022014254231</v>
      </c>
      <c r="BO2968" s="13"/>
      <c r="BY2968">
        <v>2315</v>
      </c>
    </row>
    <row r="2969" spans="1:78" hidden="1" x14ac:dyDescent="0.25">
      <c r="A2969" t="s">
        <v>3548</v>
      </c>
      <c r="B2969" s="2" t="str">
        <f t="shared" si="4685"/>
        <v/>
      </c>
      <c r="C2969">
        <v>5</v>
      </c>
      <c r="E2969">
        <v>38072.839999999997</v>
      </c>
      <c r="F2969">
        <v>23532</v>
      </c>
      <c r="G2969" t="s">
        <v>5</v>
      </c>
      <c r="H2969" s="5" t="s">
        <v>18</v>
      </c>
      <c r="I2969">
        <v>61605</v>
      </c>
      <c r="J2969" t="s">
        <v>3</v>
      </c>
      <c r="K2969" s="5" t="s">
        <v>8</v>
      </c>
      <c r="L2969">
        <v>23532.86</v>
      </c>
      <c r="M2969" t="str">
        <f t="shared" ref="M2969:M2972" si="4741">$G2969&amp;""</f>
        <v>e</v>
      </c>
      <c r="N2969" t="str">
        <f t="shared" ref="N2969:N2972" si="4742">$H2969&amp;""</f>
        <v>5/2</v>
      </c>
      <c r="O2969">
        <v>61605.66</v>
      </c>
      <c r="P2969" t="str">
        <f t="shared" ref="P2969:P2972" si="4743">$J2969&amp;""</f>
        <v>o</v>
      </c>
      <c r="Q2969" t="str">
        <f t="shared" ref="Q2969:Q2972" si="4744">$K2969&amp;""</f>
        <v>7/2</v>
      </c>
      <c r="R2969">
        <v>28</v>
      </c>
      <c r="AA2969" s="10">
        <f t="shared" si="4688"/>
        <v>2625.761</v>
      </c>
      <c r="AB2969" s="3" cm="1">
        <f t="array" ref="AB2969">100000000/Lvac(AA2969)</f>
        <v>38072.84083711564</v>
      </c>
      <c r="AC2969" s="28">
        <f t="shared" si="4689"/>
        <v>3.8084197305086033E-7</v>
      </c>
      <c r="AD2969" s="28">
        <f t="shared" si="4690"/>
        <v>2.6265442189571033E-7</v>
      </c>
      <c r="AE2969" s="21">
        <f t="shared" si="4691"/>
        <v>38072.840269826367</v>
      </c>
      <c r="AF2969" s="10" cm="1">
        <f t="array" ref="AF2969">Lair(100000000/AE2969)</f>
        <v>2625.7610391264602</v>
      </c>
      <c r="AG2969" s="10">
        <f t="shared" si="4692"/>
        <v>1.2249867912029245E-2</v>
      </c>
      <c r="AH2969" s="10" t="b">
        <f t="shared" si="4686"/>
        <v>1</v>
      </c>
      <c r="AI2969" s="10">
        <f t="shared" ref="AI2969:AI2972" si="4745">$AF2969</f>
        <v>2625.7610391264602</v>
      </c>
      <c r="AJ2969">
        <v>3.0000000000000001E-3</v>
      </c>
      <c r="AK2969" s="3" cm="1">
        <f t="array" ref="AK2969">100000000/Lvac($AA2969)</f>
        <v>38072.84083711564</v>
      </c>
      <c r="AL2969" s="21">
        <f t="shared" si="4593"/>
        <v>4.3499206823993858E-2</v>
      </c>
      <c r="AM2969" s="10" cm="1">
        <f t="array" ref="AM2969">Lvac($AI2969)-$BA2969</f>
        <v>-2.7781114395111217E-3</v>
      </c>
      <c r="AN2969" s="10">
        <f t="shared" ref="AN2969:AN2972" si="4746">$AK2969-($AX2969-$AW2969)</f>
        <v>4.0837115637259558E-2</v>
      </c>
      <c r="AO2969" s="3">
        <f t="shared" ref="AO2969:AO2972" si="4747">AM2969/AJ2969</f>
        <v>-0.92603714650370716</v>
      </c>
      <c r="AP2969" s="3">
        <v>-0.93908240705786739</v>
      </c>
      <c r="AS2969" s="3">
        <f t="shared" si="4694"/>
        <v>8.3711564366240054E-4</v>
      </c>
      <c r="AT2969" s="3" cm="1">
        <f t="array" ref="AT2969">AS2969-(100000000/LvacE($A2969)-$E2969)</f>
        <v>-1.6234938811976463E-5</v>
      </c>
      <c r="AU2969" t="s">
        <v>4751</v>
      </c>
      <c r="AV2969" t="s">
        <v>4817</v>
      </c>
      <c r="AW2969" s="3">
        <v>23532.86</v>
      </c>
      <c r="AX2969" s="3">
        <v>61605.66</v>
      </c>
      <c r="AY2969" s="3"/>
      <c r="AZ2969" s="10" cm="1">
        <f t="array" ref="AZ2969">Lair(100000000/($AX2969-$AW2969))</f>
        <v>2625.7638165762269</v>
      </c>
      <c r="BA2969" s="10">
        <f t="shared" ref="BA2969:BA2972" si="4748">100000000/($AX2969-$AW2969)</f>
        <v>2626.5470362043243</v>
      </c>
      <c r="BB2969" s="12">
        <v>30400000</v>
      </c>
      <c r="BC2969" s="3">
        <v>0.16600000000000001</v>
      </c>
      <c r="BD2969" s="12" cm="1">
        <f t="array" ref="BD2969">SfromgA($BB2969,$BA2969,"")</f>
        <v>0.27187075369676256</v>
      </c>
      <c r="BE2969" s="29">
        <f t="shared" ref="BE2969:BE2972" si="4749">(10^MAX(0.05, -0.312925054856973*((LN($BD2969))^(1/3)) + 0.454808404431693)-1)*100</f>
        <v>525.95788440255728</v>
      </c>
      <c r="BG2969" s="3"/>
      <c r="BH2969" s="3"/>
      <c r="BI2969" s="12">
        <f t="shared" ref="BI2969:BI2972" si="4750">IF($BB2969="",$BF2969,$BB2969)</f>
        <v>30400000</v>
      </c>
      <c r="BJ2969" s="29">
        <f t="shared" ref="BJ2969:BJ2972" si="4751">IF($BB2969="",$BH2969,$BE2969)</f>
        <v>525.95788440255728</v>
      </c>
      <c r="BK2969" s="3">
        <f t="shared" ref="BK2969:BK2972" si="4752">LN(BN2969*100000000/($AX2969-$AW2969)/$BI2969)</f>
        <v>-6.9151779339544275</v>
      </c>
      <c r="BL2969" s="13">
        <f>EXP(BK$4341*$AX2969+BK$4342)*$BI2969/(100000000/($AX2969-$AW2969))</f>
        <v>12.057518518210186</v>
      </c>
      <c r="BM2969" s="3">
        <f t="shared" ref="BM2969:BM2972" si="4753">LN(BL2969/$C2969)</f>
        <v>0.88025049635073072</v>
      </c>
      <c r="BN2969" s="13" cm="1">
        <f t="array" ref="BN2969">$C2969*EXP(poly_from_str(100000000/$E2969,BN$4343))</f>
        <v>11.488538473121256</v>
      </c>
      <c r="BO2969" s="3">
        <f t="shared" ref="BO2969:BO2972" si="4754">LN($C2969)</f>
        <v>1.6094379124341003</v>
      </c>
      <c r="BP2969" s="13">
        <f t="shared" ref="BP2969:BP2972" si="4755">LN(BL2969/BN2969)</f>
        <v>4.8338524917175017E-2</v>
      </c>
      <c r="BQ2969" s="13"/>
      <c r="BR2969" s="12">
        <v>14090000</v>
      </c>
      <c r="BS2969" s="3">
        <f>LN(BV2969*100000000/($AX2969-$AW2969)/$BR2969)</f>
        <v>-6.7970446879074764</v>
      </c>
      <c r="BT2969" s="13">
        <f>EXP(BS$4338*$AX2969+BS$4336)*$BR2969/(100000000/($AX2969-$AW2969))</f>
        <v>5.5012061567596335</v>
      </c>
      <c r="BU2969" s="3">
        <f>LN(BT2969/$BN2969)</f>
        <v>-0.73638251444320602</v>
      </c>
      <c r="BV2969" s="3" cm="1">
        <f t="array" ref="BV2969">$BN2969*EXP(poly_from_str(100000000/$E2969,BV$4341))</f>
        <v>5.9924829818432217</v>
      </c>
      <c r="BW2969" s="12" t="s">
        <v>14</v>
      </c>
      <c r="BX2969" s="3">
        <f>LN(BT2969/BV2969)</f>
        <v>-8.5538477988570005E-2</v>
      </c>
      <c r="BY2969">
        <v>11593</v>
      </c>
      <c r="BZ2969" s="13"/>
    </row>
    <row r="2970" spans="1:78" hidden="1" x14ac:dyDescent="0.25">
      <c r="A2970" t="s">
        <v>3549</v>
      </c>
      <c r="B2970" s="2" t="str">
        <f t="shared" si="4685"/>
        <v/>
      </c>
      <c r="C2970">
        <v>7</v>
      </c>
      <c r="E2970">
        <v>38080.32</v>
      </c>
      <c r="F2970">
        <v>62240</v>
      </c>
      <c r="G2970" t="s">
        <v>3</v>
      </c>
      <c r="H2970" s="5" t="s">
        <v>16</v>
      </c>
      <c r="I2970">
        <v>100321</v>
      </c>
      <c r="J2970" t="s">
        <v>5</v>
      </c>
      <c r="K2970" s="5" t="s">
        <v>4</v>
      </c>
      <c r="L2970">
        <v>62240.83</v>
      </c>
      <c r="M2970" t="str">
        <f t="shared" si="4741"/>
        <v>o</v>
      </c>
      <c r="N2970" t="str">
        <f t="shared" si="4742"/>
        <v>11/2</v>
      </c>
      <c r="O2970">
        <v>100321.12</v>
      </c>
      <c r="P2970" t="str">
        <f t="shared" si="4743"/>
        <v>e</v>
      </c>
      <c r="Q2970" t="str">
        <f t="shared" si="4744"/>
        <v>9/2</v>
      </c>
      <c r="R2970">
        <v>28</v>
      </c>
      <c r="AA2970" s="10">
        <f t="shared" si="4688"/>
        <v>2625.2449999999999</v>
      </c>
      <c r="AB2970" s="3" cm="1">
        <f t="array" ref="AB2970">100000000/Lvac(AA2970)</f>
        <v>38080.3237219617</v>
      </c>
      <c r="AC2970" s="28">
        <f t="shared" si="4689"/>
        <v>3.8091682871503422E-7</v>
      </c>
      <c r="AD2970" s="28">
        <f t="shared" si="4690"/>
        <v>2.6260280960355376E-7</v>
      </c>
      <c r="AE2970" s="21">
        <f t="shared" si="4691"/>
        <v>38080.321199055943</v>
      </c>
      <c r="AF2970" s="10" cm="1">
        <f t="array" ref="AF2970">Lair(100000000/AE2970)</f>
        <v>2625.2451739387529</v>
      </c>
      <c r="AG2970" s="10">
        <f t="shared" si="4692"/>
        <v>1.2252718074305769E-2</v>
      </c>
      <c r="AH2970" s="10" t="b">
        <f t="shared" si="4686"/>
        <v>1</v>
      </c>
      <c r="AI2970" s="10">
        <f t="shared" si="4745"/>
        <v>2625.2451739387529</v>
      </c>
      <c r="AJ2970">
        <v>3.0000000000000001E-3</v>
      </c>
      <c r="AK2970" s="3" cm="1">
        <f t="array" ref="AK2970">100000000/Lvac($AA2970)</f>
        <v>38080.3237219617</v>
      </c>
      <c r="AL2970" s="21">
        <f t="shared" si="4593"/>
        <v>4.3516305562609651E-2</v>
      </c>
      <c r="AM2970" s="10" cm="1">
        <f t="array" ref="AM2970">Lvac($AI2970)-$BA2970</f>
        <v>-2.1514962968467444E-3</v>
      </c>
      <c r="AN2970" s="10">
        <f t="shared" si="4746"/>
        <v>3.3721961706760339E-2</v>
      </c>
      <c r="AO2970" s="3">
        <f t="shared" si="4747"/>
        <v>-0.71716543228224816</v>
      </c>
      <c r="AP2970" s="3">
        <v>-0.77515882791582646</v>
      </c>
      <c r="AS2970" s="3">
        <f t="shared" si="4694"/>
        <v>3.721961700648535E-3</v>
      </c>
      <c r="AT2970" s="3" cm="1">
        <f t="array" ref="AT2970">AS2970-(100000000/LvacE($A2970)-$E2970)</f>
        <v>-1.6131925804074854E-5</v>
      </c>
      <c r="AU2970" t="s">
        <v>4887</v>
      </c>
      <c r="AV2970" t="s">
        <v>4836</v>
      </c>
      <c r="AW2970" s="3">
        <v>62240.83</v>
      </c>
      <c r="AX2970" s="3">
        <v>100321.12</v>
      </c>
      <c r="AY2970" s="3"/>
      <c r="AZ2970" s="10" cm="1">
        <f t="array" ref="AZ2970">Lair(100000000/($AX2970-$AW2970))</f>
        <v>2625.2473249226641</v>
      </c>
      <c r="BA2970" s="10">
        <f t="shared" si="4748"/>
        <v>2626.0304215120213</v>
      </c>
      <c r="BB2970" s="12">
        <v>919000000</v>
      </c>
      <c r="BC2970" s="3">
        <v>0.51600000000000001</v>
      </c>
      <c r="BD2970" s="12" cm="1">
        <f t="array" ref="BD2970">SfromgA($BB2970,$BA2970,"")</f>
        <v>8.2138757681962264</v>
      </c>
      <c r="BE2970" s="29">
        <f t="shared" si="4749"/>
        <v>13.165210620069434</v>
      </c>
      <c r="BG2970" s="3"/>
      <c r="BH2970" s="3"/>
      <c r="BI2970" s="12">
        <f t="shared" si="4750"/>
        <v>919000000</v>
      </c>
      <c r="BJ2970" s="29">
        <f t="shared" si="4751"/>
        <v>13.165210620069434</v>
      </c>
      <c r="BK2970" s="3">
        <f t="shared" si="4752"/>
        <v>-9.9845838670717324</v>
      </c>
      <c r="BL2970" s="13">
        <f>EXP(BK$4341*$AX2970+BK$4342)*$BI2970/(100000000/($AX2970-$AW2970))</f>
        <v>19.242512345982664</v>
      </c>
      <c r="BM2970" s="3">
        <f t="shared" si="4753"/>
        <v>1.011211866970539</v>
      </c>
      <c r="BN2970" s="13" cm="1">
        <f t="array" ref="BN2970">$C2970*EXP(poly_from_str(100000000/$E2970,BN$4343))</f>
        <v>16.134892673797271</v>
      </c>
      <c r="BO2970" s="3">
        <f t="shared" si="4754"/>
        <v>1.9459101490553132</v>
      </c>
      <c r="BP2970" s="13">
        <f t="shared" si="4755"/>
        <v>0.17613784230746701</v>
      </c>
      <c r="BQ2970" s="13"/>
      <c r="BS2970" s="13"/>
      <c r="BT2970" s="13"/>
      <c r="BU2970" s="13"/>
      <c r="BV2970" s="13"/>
      <c r="BW2970" s="13"/>
      <c r="BX2970" s="13"/>
      <c r="BY2970">
        <v>16281</v>
      </c>
      <c r="BZ2970" s="13"/>
    </row>
    <row r="2971" spans="1:78" hidden="1" x14ac:dyDescent="0.25">
      <c r="A2971" t="s">
        <v>3550</v>
      </c>
      <c r="B2971" s="2" t="str">
        <f t="shared" si="4685"/>
        <v/>
      </c>
      <c r="C2971">
        <v>40</v>
      </c>
      <c r="D2971" t="s">
        <v>14</v>
      </c>
      <c r="E2971">
        <v>38085.279999999999</v>
      </c>
      <c r="F2971">
        <v>22080</v>
      </c>
      <c r="G2971" t="s">
        <v>5</v>
      </c>
      <c r="H2971" s="5" t="s">
        <v>8</v>
      </c>
      <c r="I2971">
        <v>60166</v>
      </c>
      <c r="J2971" t="s">
        <v>3</v>
      </c>
      <c r="K2971" s="5" t="s">
        <v>4</v>
      </c>
      <c r="L2971">
        <v>22080.94</v>
      </c>
      <c r="M2971" t="str">
        <f t="shared" si="4741"/>
        <v>e</v>
      </c>
      <c r="N2971" t="str">
        <f t="shared" si="4742"/>
        <v>7/2</v>
      </c>
      <c r="O2971">
        <v>60166.2</v>
      </c>
      <c r="P2971" t="str">
        <f t="shared" si="4743"/>
        <v>o</v>
      </c>
      <c r="Q2971" t="str">
        <f t="shared" si="4744"/>
        <v>9/2</v>
      </c>
      <c r="R2971">
        <v>28</v>
      </c>
      <c r="AA2971" s="10">
        <f t="shared" si="4688"/>
        <v>2624.9029999999998</v>
      </c>
      <c r="AB2971" s="3" cm="1">
        <f t="array" ref="AB2971">100000000/Lvac(AA2971)</f>
        <v>38085.284929383291</v>
      </c>
      <c r="AC2971" s="28">
        <f t="shared" si="4689"/>
        <v>3.8096645857008813E-7</v>
      </c>
      <c r="AD2971" s="28">
        <f t="shared" si="4690"/>
        <v>2.6256860145701235E-7</v>
      </c>
      <c r="AE2971" s="21">
        <f t="shared" si="4691"/>
        <v>38085.281587474339</v>
      </c>
      <c r="AF2971" s="10" cm="1">
        <f t="array" ref="AF2971">Lair(100000000/AE2971)</f>
        <v>2624.903230343944</v>
      </c>
      <c r="AG2971" s="10">
        <f t="shared" si="4692"/>
        <v>1.2254608061589952E-2</v>
      </c>
      <c r="AH2971" s="10" t="b">
        <f t="shared" si="4686"/>
        <v>1</v>
      </c>
      <c r="AI2971" s="10">
        <f t="shared" si="4745"/>
        <v>2624.903230343944</v>
      </c>
      <c r="AJ2971">
        <v>7.0000000000000001E-3</v>
      </c>
      <c r="AK2971" s="3" cm="1">
        <f t="array" ref="AK2971">100000000/Lvac($AA2971)</f>
        <v>38085.284929383291</v>
      </c>
      <c r="AL2971" s="21">
        <f t="shared" si="4593"/>
        <v>0.10156450394963724</v>
      </c>
      <c r="AM2971" s="10" cm="1">
        <f t="array" ref="AM2971">Lvac($AI2971)-$BA2971</f>
        <v>-1.488290599809261E-3</v>
      </c>
      <c r="AN2971" s="10">
        <f t="shared" si="4746"/>
        <v>2.4929383296694141E-2</v>
      </c>
      <c r="AO2971" s="3">
        <f t="shared" si="4747"/>
        <v>-0.21261294282989443</v>
      </c>
      <c r="AP2971" s="3">
        <v>-0.24552705872338265</v>
      </c>
      <c r="AS2971" s="3">
        <f t="shared" si="4694"/>
        <v>4.9293832926196046E-3</v>
      </c>
      <c r="AT2971" s="3" cm="1">
        <f t="array" ref="AT2971">AS2971-(100000000/LvacE($A2971)-$E2971)</f>
        <v>-1.6063546354416758E-5</v>
      </c>
      <c r="AU2971" t="s">
        <v>4785</v>
      </c>
      <c r="AV2971" t="s">
        <v>4721</v>
      </c>
      <c r="AW2971" s="3">
        <v>22080.94</v>
      </c>
      <c r="AX2971" s="3">
        <v>60166.2</v>
      </c>
      <c r="AY2971" s="3"/>
      <c r="AZ2971" s="10" cm="1">
        <f t="array" ref="AZ2971">Lair(100000000/($AX2971-$AW2971))</f>
        <v>2624.9047182801228</v>
      </c>
      <c r="BA2971" s="10">
        <f t="shared" si="4748"/>
        <v>2625.6877332595345</v>
      </c>
      <c r="BB2971" s="12">
        <v>228000000</v>
      </c>
      <c r="BC2971" s="3">
        <v>0.44500000000000001</v>
      </c>
      <c r="BD2971" s="12" cm="1">
        <f t="array" ref="BD2971">SfromgA($BB2971,$BA2971,"")</f>
        <v>2.0370300353564632</v>
      </c>
      <c r="BE2971" s="29">
        <f t="shared" si="4749"/>
        <v>49.778211124473579</v>
      </c>
      <c r="BG2971" s="3"/>
      <c r="BH2971" s="3"/>
      <c r="BI2971" s="12">
        <f t="shared" si="4750"/>
        <v>228000000</v>
      </c>
      <c r="BJ2971" s="29">
        <f t="shared" si="4751"/>
        <v>49.778211124473579</v>
      </c>
      <c r="BK2971" s="3">
        <f t="shared" si="4752"/>
        <v>-6.8457171587878518</v>
      </c>
      <c r="BL2971" s="13">
        <f>EXP(BK$4341*$AX2971+BK$4342)*$BI2971/(100000000/($AX2971-$AW2971))</f>
        <v>100.91605535180742</v>
      </c>
      <c r="BM2971" s="3">
        <f t="shared" si="4753"/>
        <v>0.92540958201240275</v>
      </c>
      <c r="BN2971" s="13" cm="1">
        <f t="array" ref="BN2971">$C2971*EXP(poly_from_str(100000000/$E2971,BN$4343))</f>
        <v>92.392046102142075</v>
      </c>
      <c r="BO2971" s="3">
        <f t="shared" si="4754"/>
        <v>3.6888794541139363</v>
      </c>
      <c r="BP2971" s="13">
        <f t="shared" si="4755"/>
        <v>8.8248142329543602E-2</v>
      </c>
      <c r="BQ2971" s="13"/>
      <c r="BS2971" s="13"/>
      <c r="BT2971" s="13"/>
      <c r="BU2971" s="13"/>
      <c r="BV2971" s="13"/>
      <c r="BW2971" s="13"/>
      <c r="BX2971" s="13"/>
      <c r="BY2971">
        <v>93230</v>
      </c>
      <c r="BZ2971" s="13"/>
    </row>
    <row r="2972" spans="1:78" hidden="1" x14ac:dyDescent="0.25">
      <c r="A2972" t="s">
        <v>3551</v>
      </c>
      <c r="B2972" s="2" t="str">
        <f t="shared" si="4685"/>
        <v/>
      </c>
      <c r="C2972">
        <v>1</v>
      </c>
      <c r="D2972" t="s">
        <v>14</v>
      </c>
      <c r="E2972">
        <v>38089.33</v>
      </c>
      <c r="F2972">
        <v>63576</v>
      </c>
      <c r="G2972" t="s">
        <v>3</v>
      </c>
      <c r="H2972" s="5" t="s">
        <v>18</v>
      </c>
      <c r="I2972">
        <v>101665</v>
      </c>
      <c r="J2972" t="s">
        <v>5</v>
      </c>
      <c r="K2972" s="5" t="s">
        <v>18</v>
      </c>
      <c r="L2972">
        <v>63576.27</v>
      </c>
      <c r="M2972" t="str">
        <f t="shared" si="4741"/>
        <v>o</v>
      </c>
      <c r="N2972" t="str">
        <f t="shared" si="4742"/>
        <v>5/2</v>
      </c>
      <c r="O2972">
        <v>101665.58</v>
      </c>
      <c r="P2972" t="str">
        <f t="shared" si="4743"/>
        <v>e</v>
      </c>
      <c r="Q2972" t="str">
        <f t="shared" si="4744"/>
        <v>5/2</v>
      </c>
      <c r="R2972">
        <v>28</v>
      </c>
      <c r="AA2972" s="10">
        <f t="shared" si="4688"/>
        <v>2624.6239999999998</v>
      </c>
      <c r="AB2972" s="3" cm="1">
        <f t="array" ref="AB2972">100000000/Lvac(AA2972)</f>
        <v>38089.333187679738</v>
      </c>
      <c r="AC2972" s="28">
        <f t="shared" si="4689"/>
        <v>3.810069556629826E-7</v>
      </c>
      <c r="AD2972" s="28">
        <f t="shared" si="4690"/>
        <v>2.6254069481149568E-7</v>
      </c>
      <c r="AE2972" s="21">
        <f t="shared" si="4691"/>
        <v>38089.331026274689</v>
      </c>
      <c r="AF2972" s="10" cm="1">
        <f t="array" ref="AF2972">Lair(100000000/AE2972)</f>
        <v>2624.6241489450304</v>
      </c>
      <c r="AG2972" s="10">
        <f t="shared" si="4692"/>
        <v>1.2256150440535433E-2</v>
      </c>
      <c r="AH2972" s="10" t="b">
        <f t="shared" si="4686"/>
        <v>1</v>
      </c>
      <c r="AI2972" s="10">
        <f t="shared" si="4745"/>
        <v>2624.6241489450304</v>
      </c>
      <c r="AJ2972">
        <v>7.0000000000000001E-3</v>
      </c>
      <c r="AK2972" s="3" cm="1">
        <f t="array" ref="AK2972">100000000/Lvac($AA2972)</f>
        <v>38089.333187679738</v>
      </c>
      <c r="AL2972" s="21">
        <f t="shared" si="4593"/>
        <v>0.10158610040257704</v>
      </c>
      <c r="AM2972" s="10" cm="1">
        <f t="array" ref="AM2972">Lvac($AI2972)-$BA2972</f>
        <v>-1.4492919608528609E-3</v>
      </c>
      <c r="AN2972" s="10">
        <f t="shared" si="4746"/>
        <v>2.3187679733382538E-2</v>
      </c>
      <c r="AO2972" s="3">
        <f t="shared" si="4747"/>
        <v>-0.20704170869326585</v>
      </c>
      <c r="AP2972" s="3">
        <v>-0.22832463823111279</v>
      </c>
      <c r="AS2972" s="3">
        <f t="shared" si="4694"/>
        <v>3.1876797365839593E-3</v>
      </c>
      <c r="AT2972" s="3" cm="1">
        <f t="array" ref="AT2972">AS2972-(100000000/LvacE($A2972)-$E2972)</f>
        <v>-1.60077033797279E-5</v>
      </c>
      <c r="AU2972" t="s">
        <v>4838</v>
      </c>
      <c r="AV2972" t="s">
        <v>4941</v>
      </c>
      <c r="AW2972" s="3">
        <v>63576.27</v>
      </c>
      <c r="AX2972" s="3">
        <v>101665.58</v>
      </c>
      <c r="AY2972" s="3"/>
      <c r="AZ2972" s="10" cm="1">
        <f t="array" ref="AZ2972">Lair(100000000/($AX2972-$AW2972))</f>
        <v>2624.6255978918734</v>
      </c>
      <c r="BA2972" s="10">
        <f t="shared" si="4748"/>
        <v>2625.4085463874244</v>
      </c>
      <c r="BB2972" s="12">
        <v>252000000</v>
      </c>
      <c r="BC2972" s="3">
        <v>0.59699999999999998</v>
      </c>
      <c r="BD2972" s="12" cm="1">
        <f t="array" ref="BD2972">SfromgA($BB2972,$BA2972,"")</f>
        <v>2.2507361410174354</v>
      </c>
      <c r="BE2972" s="29">
        <f t="shared" si="4749"/>
        <v>45.531927030200507</v>
      </c>
      <c r="BG2972" s="3"/>
      <c r="BH2972" s="3"/>
      <c r="BI2972" s="12">
        <f t="shared" si="4750"/>
        <v>252000000</v>
      </c>
      <c r="BJ2972" s="29">
        <f t="shared" si="4751"/>
        <v>45.531927030200507</v>
      </c>
      <c r="BK2972" s="3">
        <f t="shared" si="4752"/>
        <v>-10.633087476217829</v>
      </c>
      <c r="BL2972" s="13">
        <f>EXP(BK$4341*$AX2972+BK$4342)*$BI2972/(100000000/($AX2972-$AW2972))</f>
        <v>4.7652478151694737</v>
      </c>
      <c r="BM2972" s="3">
        <f t="shared" si="4753"/>
        <v>1.5613495431346205</v>
      </c>
      <c r="BN2972" s="13" cm="1">
        <f t="array" ref="BN2972">$C2972*EXP(poly_from_str(100000000/$E2972,BN$4343))</f>
        <v>2.3137286782388031</v>
      </c>
      <c r="BO2972" s="3">
        <f t="shared" si="4754"/>
        <v>0</v>
      </c>
      <c r="BP2972" s="13">
        <f t="shared" si="4755"/>
        <v>0.72248917351135811</v>
      </c>
      <c r="BQ2972" s="13"/>
      <c r="BS2972" s="13"/>
      <c r="BT2972" s="13"/>
      <c r="BU2972" s="13"/>
      <c r="BV2972" s="13"/>
      <c r="BW2972" s="13"/>
      <c r="BX2972" s="13"/>
      <c r="BY2972">
        <v>2335</v>
      </c>
      <c r="BZ2972" s="13"/>
    </row>
    <row r="2973" spans="1:78" hidden="1" x14ac:dyDescent="0.25">
      <c r="A2973" t="s">
        <v>3552</v>
      </c>
      <c r="B2973" s="2" t="str">
        <f t="shared" si="4685"/>
        <v/>
      </c>
      <c r="C2973">
        <v>7</v>
      </c>
      <c r="E2973">
        <v>38098.160000000003</v>
      </c>
      <c r="R2973">
        <v>28</v>
      </c>
      <c r="S2973" t="s">
        <v>22</v>
      </c>
      <c r="AA2973" s="10">
        <f t="shared" si="4688"/>
        <v>2624.0160000000001</v>
      </c>
      <c r="AB2973" s="3" cm="1">
        <f t="array" ref="AB2973">100000000/Lvac(AA2973)</f>
        <v>38098.158180372629</v>
      </c>
      <c r="AC2973" s="28">
        <f t="shared" si="4689"/>
        <v>3.8109523722416327E-7</v>
      </c>
      <c r="AD2973" s="28">
        <f t="shared" si="4690"/>
        <v>2.6247988033058748E-7</v>
      </c>
      <c r="AE2973" s="21">
        <f t="shared" si="4691"/>
        <v>38098.159414538335</v>
      </c>
      <c r="AF2973" s="10" cm="1">
        <f t="array" ref="AF2973">Lair(100000000/AE2973)</f>
        <v>2624.0159149915539</v>
      </c>
      <c r="AG2973" s="10">
        <f t="shared" si="4692"/>
        <v>1.2259513314776403E-2</v>
      </c>
      <c r="AH2973" s="10" t="b">
        <f t="shared" si="4686"/>
        <v>1</v>
      </c>
      <c r="AI2973" s="10">
        <f t="shared" si="4693"/>
        <v>2624.0160000000001</v>
      </c>
      <c r="AJ2973">
        <v>3.0000000000000001E-3</v>
      </c>
      <c r="AK2973" s="3" cm="1">
        <f t="array" ref="AK2973">100000000/Lvac($AA2973)</f>
        <v>38098.158180372629</v>
      </c>
      <c r="AL2973" s="21">
        <f t="shared" si="4593"/>
        <v>4.3557079888658409E-2</v>
      </c>
      <c r="AM2973" s="21"/>
      <c r="AN2973" s="21"/>
      <c r="AO2973" s="21"/>
      <c r="AP2973" s="21"/>
      <c r="AS2973" s="3">
        <f t="shared" si="4694"/>
        <v>-1.8196273740613833E-3</v>
      </c>
      <c r="AT2973" s="3" cm="1">
        <f t="array" ref="AT2973">AS2973-(100000000/LvacE($A2973)-$E2973)</f>
        <v>-1.5885794709902257E-5</v>
      </c>
      <c r="BB2973"/>
      <c r="BC2973"/>
      <c r="BD2973"/>
      <c r="BE2973"/>
      <c r="BF2973"/>
      <c r="BG2973"/>
      <c r="BH2973"/>
      <c r="BI2973"/>
      <c r="BJ2973"/>
      <c r="BN2973" s="13" cm="1">
        <f t="array" ref="BN2973">$C2973*EXP(poly_from_str(100000000/$E2973,BN$4343))</f>
        <v>16.255925392615048</v>
      </c>
      <c r="BO2973" s="13"/>
      <c r="BY2973">
        <v>16404</v>
      </c>
    </row>
    <row r="2974" spans="1:78" hidden="1" x14ac:dyDescent="0.25">
      <c r="A2974" t="s">
        <v>3553</v>
      </c>
      <c r="B2974" s="2" t="str">
        <f t="shared" si="4685"/>
        <v/>
      </c>
      <c r="C2974">
        <v>1</v>
      </c>
      <c r="D2974" t="s">
        <v>14</v>
      </c>
      <c r="E2974">
        <v>38116.78</v>
      </c>
      <c r="F2974">
        <v>64865</v>
      </c>
      <c r="G2974" t="s">
        <v>3</v>
      </c>
      <c r="H2974" s="5" t="s">
        <v>16</v>
      </c>
      <c r="I2974">
        <v>102981</v>
      </c>
      <c r="J2974" t="s">
        <v>5</v>
      </c>
      <c r="K2974" s="5" t="s">
        <v>15</v>
      </c>
      <c r="L2974">
        <v>64865.15</v>
      </c>
      <c r="M2974" t="str">
        <f t="shared" ref="M2974:M2977" si="4756">$G2974&amp;""</f>
        <v>o</v>
      </c>
      <c r="N2974" t="str">
        <f t="shared" ref="N2974:N2977" si="4757">$H2974&amp;""</f>
        <v>11/2</v>
      </c>
      <c r="O2974">
        <v>102981.94</v>
      </c>
      <c r="P2974" t="str">
        <f t="shared" ref="P2974:P2977" si="4758">$J2974&amp;""</f>
        <v>e</v>
      </c>
      <c r="Q2974" t="str">
        <f t="shared" ref="Q2974:Q2977" si="4759">$K2974&amp;""</f>
        <v>13/2</v>
      </c>
      <c r="R2974">
        <v>29</v>
      </c>
      <c r="S2974" t="s">
        <v>6</v>
      </c>
      <c r="AA2974" s="10">
        <f t="shared" si="4688"/>
        <v>2622.7339999999999</v>
      </c>
      <c r="AB2974" s="3" cm="1">
        <f t="array" ref="AB2974">100000000/Lvac(AA2974)</f>
        <v>38116.779549735307</v>
      </c>
      <c r="AC2974" s="28">
        <f t="shared" si="4689"/>
        <v>3.8128151768345551E-7</v>
      </c>
      <c r="AD2974" s="28">
        <f t="shared" si="4690"/>
        <v>2.6235164980168012E-7</v>
      </c>
      <c r="AE2974" s="21">
        <f t="shared" si="4691"/>
        <v>38116.779855320186</v>
      </c>
      <c r="AF2974" s="10" cm="1">
        <f t="array" ref="AF2974">Lair(100000000/AE2974)</f>
        <v>2622.7339789720927</v>
      </c>
      <c r="AG2974" s="10">
        <f t="shared" si="4692"/>
        <v>1.2266611777964389E-2</v>
      </c>
      <c r="AH2974" s="10" t="b">
        <f t="shared" si="4686"/>
        <v>1</v>
      </c>
      <c r="AI2974" s="10">
        <f t="shared" ref="AI2974:AI2977" si="4760">$AF2974</f>
        <v>2622.7339789720927</v>
      </c>
      <c r="AJ2974">
        <v>7.0000000000000001E-3</v>
      </c>
      <c r="AK2974" s="3" cm="1">
        <f t="array" ref="AK2974">100000000/Lvac($AA2974)</f>
        <v>38116.779549735307</v>
      </c>
      <c r="AL2974" s="21">
        <f t="shared" si="4593"/>
        <v>0.10173256570714763</v>
      </c>
      <c r="AM2974" s="10" cm="1">
        <f t="array" ref="AM2974">Lvac($AI2974)-$BA2974</f>
        <v>6.9824176262045512E-4</v>
      </c>
      <c r="AN2974" s="10">
        <f t="shared" ref="AN2974:AN2977" si="4761">$AK2974-($AX2974-$AW2974)</f>
        <v>-1.0450264693645295E-2</v>
      </c>
      <c r="AO2974" s="3">
        <f t="shared" ref="AO2974:AO2977" si="4762">AM2974/AJ2974</f>
        <v>9.9748823231493589E-2</v>
      </c>
      <c r="AP2974" s="3">
        <v>0.1027535252952865</v>
      </c>
      <c r="AS2974" s="3">
        <f t="shared" si="4694"/>
        <v>-4.5026469160802662E-4</v>
      </c>
      <c r="AT2974" s="3" cm="1">
        <f t="array" ref="AT2974">AS2974-(100000000/LvacE($A2974)-$E2974)</f>
        <v>-1.5627862012479454E-5</v>
      </c>
      <c r="AU2974" t="s">
        <v>4891</v>
      </c>
      <c r="AV2974" t="s">
        <v>4841</v>
      </c>
      <c r="AW2974" s="3">
        <v>64865.15</v>
      </c>
      <c r="AX2974" s="3">
        <v>102981.94</v>
      </c>
      <c r="AY2974" s="3"/>
      <c r="AZ2974" s="10" cm="1">
        <f t="array" ref="AZ2974">Lair(100000000/($AX2974-$AW2974))</f>
        <v>2622.7332808965484</v>
      </c>
      <c r="BA2974" s="10">
        <f t="shared" ref="BA2974:BA2977" si="4763">100000000/($AX2974-$AW2974)</f>
        <v>2623.515778742124</v>
      </c>
      <c r="BB2974" s="12">
        <v>318000000</v>
      </c>
      <c r="BC2974" s="3">
        <v>0.24299999999999999</v>
      </c>
      <c r="BD2974" s="12" cm="1">
        <f t="array" ref="BD2974">SfromgA($BB2974,$BA2974,"")</f>
        <v>2.8340761904875738</v>
      </c>
      <c r="BE2974" s="29">
        <f t="shared" ref="BE2974:BE2977" si="4764">(10^MAX(0.05, -0.312925054856973*((LN($BD2974))^(1/3)) + 0.454808404431693)-1)*100</f>
        <v>37.274908223197258</v>
      </c>
      <c r="BG2974" s="3"/>
      <c r="BH2974" s="3"/>
      <c r="BI2974" s="12">
        <f t="shared" ref="BI2974:BI2977" si="4765">IF($BB2974="",$BF2974,$BB2974)</f>
        <v>318000000</v>
      </c>
      <c r="BJ2974" s="29">
        <f t="shared" ref="BJ2974:BJ2977" si="4766">IF($BB2974="",$BH2974,$BE2974)</f>
        <v>37.274908223197258</v>
      </c>
      <c r="BK2974" s="3">
        <f t="shared" ref="BK2974:BK2977" si="4767">LN(BN2974*100000000/($AX2974-$AW2974)/$BI2974)</f>
        <v>-10.855045756737297</v>
      </c>
      <c r="BL2974" s="13">
        <f>EXP(BK$4341*$AX2974+BK$4342)*$BI2974/(100000000/($AX2974-$AW2974))</f>
        <v>5.4448804756415319</v>
      </c>
      <c r="BM2974" s="3">
        <f t="shared" ref="BM2974:BM2977" si="4768">LN(BL2974/$C2974)</f>
        <v>1.6946758049303159</v>
      </c>
      <c r="BN2974" s="13" cm="1">
        <f t="array" ref="BN2974">$C2974*EXP(poly_from_str(100000000/$E2974,BN$4343))</f>
        <v>2.340221508197398</v>
      </c>
      <c r="BO2974" s="3">
        <f t="shared" ref="BO2974:BO2977" si="4769">LN($C2974)</f>
        <v>0</v>
      </c>
      <c r="BP2974" s="13">
        <f t="shared" ref="BP2974:BP2975" si="4770">LN(BL2974/BN2974)</f>
        <v>0.84443021841801502</v>
      </c>
      <c r="BQ2974" s="13"/>
      <c r="BS2974" s="13"/>
      <c r="BT2974" s="13"/>
      <c r="BU2974" s="13"/>
      <c r="BV2974" s="13"/>
      <c r="BW2974" s="13"/>
      <c r="BX2974" s="13"/>
      <c r="BY2974">
        <v>2362</v>
      </c>
      <c r="BZ2974" s="13"/>
    </row>
    <row r="2975" spans="1:78" hidden="1" x14ac:dyDescent="0.25">
      <c r="A2975" t="s">
        <v>3554</v>
      </c>
      <c r="B2975" s="2" t="str">
        <f t="shared" si="4685"/>
        <v/>
      </c>
      <c r="C2975">
        <v>5</v>
      </c>
      <c r="E2975">
        <v>38120.94</v>
      </c>
      <c r="F2975">
        <v>68544</v>
      </c>
      <c r="G2975" t="s">
        <v>3</v>
      </c>
      <c r="H2975" s="5" t="s">
        <v>4</v>
      </c>
      <c r="I2975">
        <v>106665</v>
      </c>
      <c r="J2975" t="s">
        <v>5</v>
      </c>
      <c r="K2975" s="5" t="s">
        <v>8</v>
      </c>
      <c r="L2975">
        <v>68544.19</v>
      </c>
      <c r="M2975" t="str">
        <f t="shared" si="4756"/>
        <v>o</v>
      </c>
      <c r="N2975" t="str">
        <f t="shared" si="4757"/>
        <v>9/2</v>
      </c>
      <c r="O2975">
        <v>106665.07</v>
      </c>
      <c r="P2975" t="str">
        <f t="shared" si="4758"/>
        <v>e</v>
      </c>
      <c r="Q2975" t="str">
        <f t="shared" si="4759"/>
        <v>7/2</v>
      </c>
      <c r="R2975">
        <v>29</v>
      </c>
      <c r="S2975" t="s">
        <v>3555</v>
      </c>
      <c r="AA2975" s="10">
        <f t="shared" si="4688"/>
        <v>2622.4479999999999</v>
      </c>
      <c r="AB2975" s="3" cm="1">
        <f t="array" ref="AB2975">100000000/Lvac(AA2975)</f>
        <v>38120.936254571039</v>
      </c>
      <c r="AC2975" s="28">
        <f t="shared" si="4689"/>
        <v>3.8132309963820067E-7</v>
      </c>
      <c r="AD2975" s="28">
        <f t="shared" si="4690"/>
        <v>2.6232304299191789E-7</v>
      </c>
      <c r="AE2975" s="21">
        <f t="shared" si="4691"/>
        <v>38120.93879686865</v>
      </c>
      <c r="AF2975" s="10" cm="1">
        <f t="array" ref="AF2975">Lair(100000000/AE2975)</f>
        <v>2622.4478250975667</v>
      </c>
      <c r="AG2975" s="10">
        <f t="shared" si="4692"/>
        <v>1.2268196786851645E-2</v>
      </c>
      <c r="AH2975" s="10" t="b">
        <f t="shared" si="4686"/>
        <v>1</v>
      </c>
      <c r="AI2975" s="10">
        <f t="shared" si="4760"/>
        <v>2622.4478250975667</v>
      </c>
      <c r="AJ2975">
        <v>3.0000000000000001E-3</v>
      </c>
      <c r="AK2975" s="3" cm="1">
        <f t="array" ref="AK2975">100000000/Lvac($AA2975)</f>
        <v>38120.936254571039</v>
      </c>
      <c r="AL2975" s="21">
        <f t="shared" si="4593"/>
        <v>4.3609183629595497E-2</v>
      </c>
      <c r="AM2975" s="10" cm="1">
        <f t="array" ref="AM2975">Lvac($AI2975)-$BA2975</f>
        <v>-4.0460168997924484E-3</v>
      </c>
      <c r="AN2975" s="10">
        <f t="shared" si="4761"/>
        <v>5.6254571034514811E-2</v>
      </c>
      <c r="AO2975" s="3">
        <f t="shared" si="4762"/>
        <v>-1.3486722999308161</v>
      </c>
      <c r="AP2975" s="3">
        <v>-1.2903576077102723</v>
      </c>
      <c r="AS2975" s="3">
        <f t="shared" si="4694"/>
        <v>-3.7454289631568827E-3</v>
      </c>
      <c r="AT2975" s="3" cm="1">
        <f t="array" ref="AT2975">AS2975-(100000000/LvacE($A2975)-$E2975)</f>
        <v>-1.5570149116683751E-5</v>
      </c>
      <c r="AU2975" t="s">
        <v>4896</v>
      </c>
      <c r="AV2975" t="s">
        <v>4953</v>
      </c>
      <c r="AW2975" s="3">
        <v>68544.19</v>
      </c>
      <c r="AX2975" s="3">
        <v>106665.07</v>
      </c>
      <c r="AY2975" s="3"/>
      <c r="AZ2975" s="10" cm="1">
        <f t="array" ref="AZ2975">Lair(100000000/($AX2975-$AW2975))</f>
        <v>2622.451870151348</v>
      </c>
      <c r="BA2975" s="10">
        <f t="shared" si="4763"/>
        <v>2623.2343009920019</v>
      </c>
      <c r="BB2975" s="12">
        <v>1140000000</v>
      </c>
      <c r="BC2975" s="3">
        <v>0.83</v>
      </c>
      <c r="BD2975" s="12" cm="1">
        <f t="array" ref="BD2975">SfromgA($BB2975,$BA2975,"")</f>
        <v>10.156625953788135</v>
      </c>
      <c r="BE2975" s="29">
        <f t="shared" si="4764"/>
        <v>12.201845430196357</v>
      </c>
      <c r="BG2975" s="3"/>
      <c r="BH2975" s="3"/>
      <c r="BI2975" s="12">
        <f t="shared" si="4765"/>
        <v>1140000000</v>
      </c>
      <c r="BJ2975" s="29">
        <f t="shared" si="4766"/>
        <v>12.201845430196357</v>
      </c>
      <c r="BK2975" s="3">
        <f t="shared" si="4767"/>
        <v>-10.520741494915431</v>
      </c>
      <c r="BL2975" s="13">
        <f>EXP(BK$4341*$AX2975+BK$4342)*$BI2975/(100000000/($AX2975-$AW2975))</f>
        <v>14.756305378283328</v>
      </c>
      <c r="BM2975" s="3">
        <f t="shared" si="4768"/>
        <v>1.0822325622802311</v>
      </c>
      <c r="BN2975" s="13" cm="1">
        <f t="array" ref="BN2975">$C2975*EXP(poly_from_str(100000000/$E2975,BN$4343))</f>
        <v>11.721084370879542</v>
      </c>
      <c r="BO2975" s="3">
        <f t="shared" si="4769"/>
        <v>1.6094379124341003</v>
      </c>
      <c r="BP2975" s="13">
        <f t="shared" si="4770"/>
        <v>0.23028117173287532</v>
      </c>
      <c r="BQ2975" s="13"/>
      <c r="BS2975" s="13"/>
      <c r="BT2975" s="13"/>
      <c r="BU2975" s="13"/>
      <c r="BV2975" s="13"/>
      <c r="BW2975" s="13"/>
      <c r="BX2975" s="13"/>
      <c r="BY2975">
        <v>11828</v>
      </c>
      <c r="BZ2975" s="13"/>
    </row>
    <row r="2976" spans="1:78" hidden="1" x14ac:dyDescent="0.25">
      <c r="A2976" t="s">
        <v>3556</v>
      </c>
      <c r="B2976" s="2" t="str">
        <f t="shared" si="4685"/>
        <v/>
      </c>
      <c r="C2976">
        <v>2</v>
      </c>
      <c r="E2976">
        <v>38127.46</v>
      </c>
      <c r="F2976">
        <v>29267</v>
      </c>
      <c r="G2976" t="s">
        <v>5</v>
      </c>
      <c r="H2976" s="5" t="s">
        <v>18</v>
      </c>
      <c r="I2976">
        <v>67395</v>
      </c>
      <c r="J2976" t="s">
        <v>3</v>
      </c>
      <c r="K2976" s="5" t="s">
        <v>18</v>
      </c>
      <c r="L2976">
        <v>29267.86</v>
      </c>
      <c r="M2976" t="str">
        <f t="shared" si="4756"/>
        <v>e</v>
      </c>
      <c r="N2976" t="str">
        <f t="shared" si="4757"/>
        <v>5/2</v>
      </c>
      <c r="O2976">
        <v>67395.320000000007</v>
      </c>
      <c r="P2976" t="str">
        <f t="shared" si="4758"/>
        <v>o</v>
      </c>
      <c r="Q2976" t="str">
        <f t="shared" si="4759"/>
        <v>5/2</v>
      </c>
      <c r="R2976">
        <v>29</v>
      </c>
      <c r="AA2976" s="10">
        <f t="shared" si="4688"/>
        <v>2621.9989999999998</v>
      </c>
      <c r="AB2976" s="3" cm="1">
        <f t="array" ref="AB2976">100000000/Lvac(AA2976)</f>
        <v>38127.463819575343</v>
      </c>
      <c r="AC2976" s="28">
        <f t="shared" si="4689"/>
        <v>3.813883986988554E-7</v>
      </c>
      <c r="AD2976" s="28">
        <f t="shared" si="4690"/>
        <v>2.6227813230172985E-7</v>
      </c>
      <c r="AE2976" s="21">
        <f t="shared" si="4691"/>
        <v>38127.461226378815</v>
      </c>
      <c r="AF2976" s="10" cm="1">
        <f t="array" ref="AF2976">Lair(100000000/AE2976)</f>
        <v>2621.9991783430714</v>
      </c>
      <c r="AG2976" s="10">
        <f t="shared" si="4692"/>
        <v>1.2270686186298192E-2</v>
      </c>
      <c r="AH2976" s="10" t="b">
        <f t="shared" si="4686"/>
        <v>1</v>
      </c>
      <c r="AI2976" s="10">
        <f t="shared" si="4760"/>
        <v>2621.9991783430714</v>
      </c>
      <c r="AJ2976">
        <v>3.0000000000000001E-3</v>
      </c>
      <c r="AK2976" s="3" cm="1">
        <f t="array" ref="AK2976">100000000/Lvac($AA2976)</f>
        <v>38127.463819575343</v>
      </c>
      <c r="AL2976" s="21">
        <f t="shared" si="4593"/>
        <v>4.3624114150565094E-2</v>
      </c>
      <c r="AM2976" s="10" cm="1">
        <f t="array" ref="AM2976">Lvac($AI2976)-$BA2976</f>
        <v>-8.4362390225578565E-5</v>
      </c>
      <c r="AN2976" s="10">
        <f t="shared" si="4761"/>
        <v>3.8195753368199803E-3</v>
      </c>
      <c r="AO2976" s="3">
        <f t="shared" si="4762"/>
        <v>-2.8120796741859522E-2</v>
      </c>
      <c r="AP2976" s="3">
        <v>-8.7582640541465182E-2</v>
      </c>
      <c r="AS2976" s="3">
        <f t="shared" si="4694"/>
        <v>3.8195753440959379E-3</v>
      </c>
      <c r="AT2976" s="3" cm="1">
        <f t="array" ref="AT2976">AS2976-(100000000/LvacE($A2976)-$E2976)</f>
        <v>-1.5479439753107727E-5</v>
      </c>
      <c r="AU2976" t="s">
        <v>4695</v>
      </c>
      <c r="AV2976" t="s">
        <v>4889</v>
      </c>
      <c r="AW2976" s="3">
        <v>29267.86</v>
      </c>
      <c r="AX2976" s="3">
        <v>67395.320000000007</v>
      </c>
      <c r="AY2976" s="3"/>
      <c r="AZ2976" s="10" cm="1">
        <f t="array" ref="AZ2976">Lair(100000000/($AX2976-$AW2976))</f>
        <v>2621.9992626853814</v>
      </c>
      <c r="BA2976" s="10">
        <f t="shared" si="4763"/>
        <v>2622.7815857652199</v>
      </c>
      <c r="BB2976" s="12">
        <v>7230000</v>
      </c>
      <c r="BC2976" s="3">
        <v>2.8000000000000001E-2</v>
      </c>
      <c r="BD2976" s="12" cm="1">
        <f t="array" ref="BD2976">SfromgA($BB2976,$BA2976,"")</f>
        <v>6.4381046953589233E-2</v>
      </c>
      <c r="BE2976" s="29">
        <f t="shared" si="4764"/>
        <v>681.35221727672854</v>
      </c>
      <c r="BG2976" s="3"/>
      <c r="BH2976" s="3"/>
      <c r="BI2976" s="12">
        <f t="shared" si="4765"/>
        <v>7230000</v>
      </c>
      <c r="BJ2976" s="29">
        <f t="shared" si="4766"/>
        <v>681.35221727672854</v>
      </c>
      <c r="BK2976" s="3">
        <f t="shared" si="4767"/>
        <v>-6.3739971063929888</v>
      </c>
      <c r="BL2976" s="13">
        <f>EXP(BK$4341*$AX2976+BK$4342)*$BI2976/(100000000/($AX2976-$AW2976))</f>
        <v>1.8496939976720213</v>
      </c>
      <c r="BM2976" s="3">
        <f t="shared" si="4768"/>
        <v>-7.8126961814675031E-2</v>
      </c>
      <c r="BN2976" s="13" cm="1">
        <f t="array" ref="BN2976">$C2976*EXP(poly_from_str(100000000/$E2976,BN$4343))</f>
        <v>4.7009366693342729</v>
      </c>
      <c r="BO2976" s="3">
        <f t="shared" si="4769"/>
        <v>0.69314718055994529</v>
      </c>
      <c r="BP2976" s="13">
        <f>LN(BL2976/BN2976)</f>
        <v>-0.9327415614625777</v>
      </c>
      <c r="BQ2976" s="13"/>
      <c r="BS2976" s="13"/>
      <c r="BT2976" s="13"/>
      <c r="BU2976" s="13"/>
      <c r="BV2976" s="13"/>
      <c r="BW2976" s="13"/>
      <c r="BX2976" s="13"/>
      <c r="BY2976">
        <v>4744</v>
      </c>
      <c r="BZ2976" s="13"/>
    </row>
    <row r="2977" spans="1:78" hidden="1" x14ac:dyDescent="0.25">
      <c r="A2977" t="s">
        <v>3557</v>
      </c>
      <c r="B2977" s="2" t="str">
        <f t="shared" si="4685"/>
        <v/>
      </c>
      <c r="C2977">
        <v>5</v>
      </c>
      <c r="E2977">
        <v>38132.230000000003</v>
      </c>
      <c r="F2977">
        <v>28720</v>
      </c>
      <c r="G2977" t="s">
        <v>5</v>
      </c>
      <c r="H2977" s="5" t="s">
        <v>4</v>
      </c>
      <c r="I2977">
        <v>66852</v>
      </c>
      <c r="J2977" t="s">
        <v>3</v>
      </c>
      <c r="K2977" s="5" t="s">
        <v>8</v>
      </c>
      <c r="L2977">
        <v>28720.71</v>
      </c>
      <c r="M2977" t="str">
        <f t="shared" si="4756"/>
        <v>e</v>
      </c>
      <c r="N2977" t="str">
        <f t="shared" si="4757"/>
        <v>9/2</v>
      </c>
      <c r="O2977">
        <v>66852.87</v>
      </c>
      <c r="P2977" t="str">
        <f t="shared" si="4758"/>
        <v>o</v>
      </c>
      <c r="Q2977" t="str">
        <f t="shared" si="4759"/>
        <v>7/2</v>
      </c>
      <c r="R2977">
        <v>29</v>
      </c>
      <c r="AA2977" s="10">
        <f t="shared" si="4688"/>
        <v>2621.6709999999998</v>
      </c>
      <c r="AB2977" s="3" cm="1">
        <f t="array" ref="AB2977">100000000/Lvac(AA2977)</f>
        <v>38132.233698868702</v>
      </c>
      <c r="AC2977" s="28">
        <f t="shared" si="4689"/>
        <v>3.8143611460019203E-7</v>
      </c>
      <c r="AD2977" s="28">
        <f t="shared" si="4690"/>
        <v>2.6224532449292832E-7</v>
      </c>
      <c r="AE2977" s="21">
        <f t="shared" si="4691"/>
        <v>38132.231187219222</v>
      </c>
      <c r="AF2977" s="10" cm="1">
        <f t="array" ref="AF2977">Lair(100000000/AE2977)</f>
        <v>2621.6711726915896</v>
      </c>
      <c r="AG2977" s="10">
        <f t="shared" si="4692"/>
        <v>1.2272505531561492E-2</v>
      </c>
      <c r="AH2977" s="10" t="b">
        <f t="shared" si="4686"/>
        <v>1</v>
      </c>
      <c r="AI2977" s="10">
        <f t="shared" si="4760"/>
        <v>2621.6711726915896</v>
      </c>
      <c r="AJ2977">
        <v>3.0000000000000001E-3</v>
      </c>
      <c r="AK2977" s="3" cm="1">
        <f t="array" ref="AK2977">100000000/Lvac($AA2977)</f>
        <v>38132.233698868702</v>
      </c>
      <c r="AL2977" s="21">
        <f t="shared" si="4593"/>
        <v>4.3635030315094213E-2</v>
      </c>
      <c r="AM2977" s="10" cm="1">
        <f t="array" ref="AM2977">Lvac($AI2977)-$BA2977</f>
        <v>-4.8957406647787138E-3</v>
      </c>
      <c r="AN2977" s="10">
        <f t="shared" si="4761"/>
        <v>7.3698868705832865E-2</v>
      </c>
      <c r="AO2977" s="3">
        <f t="shared" si="4762"/>
        <v>-1.631913554926238</v>
      </c>
      <c r="AP2977" s="3">
        <v>-1.6894911223062081</v>
      </c>
      <c r="AS2977" s="3">
        <f t="shared" si="4694"/>
        <v>3.6988686988479458E-3</v>
      </c>
      <c r="AT2977" s="3" cm="1">
        <f t="array" ref="AT2977">AS2977-(100000000/LvacE($A2977)-$E2977)</f>
        <v>-1.5413068467751145E-5</v>
      </c>
      <c r="AU2977" t="s">
        <v>4703</v>
      </c>
      <c r="AV2977" t="s">
        <v>4825</v>
      </c>
      <c r="AW2977" s="3">
        <v>28720.71</v>
      </c>
      <c r="AX2977" s="3">
        <v>66852.87</v>
      </c>
      <c r="AY2977" s="3"/>
      <c r="AZ2977" s="10" cm="1">
        <f t="array" ref="AZ2977">Lair(100000000/($AX2977-$AW2977))</f>
        <v>2621.6760672670189</v>
      </c>
      <c r="BA2977" s="10">
        <f t="shared" si="4763"/>
        <v>2622.4583134026502</v>
      </c>
      <c r="BB2977" s="12">
        <v>76600000</v>
      </c>
      <c r="BC2977" s="3">
        <v>0.22600000000000001</v>
      </c>
      <c r="BD2977" s="12" cm="1">
        <f t="array" ref="BD2977">SfromgA($BB2977,$BA2977,"")</f>
        <v>0.68184853176863092</v>
      </c>
      <c r="BE2977" s="29">
        <f t="shared" si="4764"/>
        <v>380.89413709452111</v>
      </c>
      <c r="BG2977" s="3"/>
      <c r="BH2977" s="3"/>
      <c r="BI2977" s="12">
        <f t="shared" si="4765"/>
        <v>76600000</v>
      </c>
      <c r="BJ2977" s="29">
        <f t="shared" si="4766"/>
        <v>380.89413709452111</v>
      </c>
      <c r="BK2977" s="3">
        <f t="shared" si="4767"/>
        <v>-7.8162472392797637</v>
      </c>
      <c r="BL2977" s="13">
        <f>EXP(BK$4341*$AX2977+BK$4342)*$BI2977/(100000000/($AX2977-$AW2977))</f>
        <v>20.424128203791806</v>
      </c>
      <c r="BM2977" s="3">
        <f t="shared" si="4768"/>
        <v>1.4072790446001389</v>
      </c>
      <c r="BN2977" s="13" cm="1">
        <f t="array" ref="BN2977">$C2977*EXP(poly_from_str(100000000/$E2977,BN$4343))</f>
        <v>11.77516851478255</v>
      </c>
      <c r="BO2977" s="3">
        <f t="shared" si="4769"/>
        <v>1.6094379124341003</v>
      </c>
      <c r="BP2977" s="13">
        <f>LN(BL2977/BN2977)</f>
        <v>0.55072400599997573</v>
      </c>
      <c r="BQ2977" s="13"/>
      <c r="BS2977" s="13"/>
      <c r="BT2977" s="13"/>
      <c r="BU2977" s="13"/>
      <c r="BV2977" s="13"/>
      <c r="BW2977" s="13"/>
      <c r="BX2977" s="13"/>
      <c r="BY2977">
        <v>11882</v>
      </c>
      <c r="BZ2977" s="13"/>
    </row>
    <row r="2978" spans="1:78" hidden="1" x14ac:dyDescent="0.25">
      <c r="A2978" t="s">
        <v>3558</v>
      </c>
      <c r="B2978" s="2" t="str">
        <f t="shared" si="4685"/>
        <v/>
      </c>
      <c r="C2978">
        <v>1</v>
      </c>
      <c r="E2978">
        <v>38139.360000000001</v>
      </c>
      <c r="R2978">
        <v>29</v>
      </c>
      <c r="S2978" t="s">
        <v>22</v>
      </c>
      <c r="AA2978" s="10">
        <f t="shared" si="4688"/>
        <v>2621.181</v>
      </c>
      <c r="AB2978" s="3" cm="1">
        <f t="array" ref="AB2978">100000000/Lvac(AA2978)</f>
        <v>38139.361656677393</v>
      </c>
      <c r="AC2978" s="28">
        <f t="shared" si="4689"/>
        <v>3.8150741974705298E-7</v>
      </c>
      <c r="AD2978" s="28">
        <f t="shared" si="4690"/>
        <v>2.6219631282814646E-7</v>
      </c>
      <c r="AE2978" s="21">
        <f t="shared" si="4691"/>
        <v>38139.36053147084</v>
      </c>
      <c r="AF2978" s="10" cm="1">
        <f t="array" ref="AF2978">Lair(100000000/AE2978)</f>
        <v>2621.1810773360621</v>
      </c>
      <c r="AG2978" s="10">
        <f t="shared" si="4692"/>
        <v>1.227522472821934E-2</v>
      </c>
      <c r="AH2978" s="10" t="b">
        <f t="shared" si="4686"/>
        <v>1</v>
      </c>
      <c r="AI2978" s="10">
        <f t="shared" si="4693"/>
        <v>2621.181</v>
      </c>
      <c r="AJ2978">
        <v>3.0000000000000001E-3</v>
      </c>
      <c r="AK2978" s="3" cm="1">
        <f t="array" ref="AK2978">100000000/Lvac($AA2978)</f>
        <v>38139.361656677393</v>
      </c>
      <c r="AL2978" s="21">
        <f t="shared" si="4593"/>
        <v>4.3651348369316043E-2</v>
      </c>
      <c r="AM2978" s="21"/>
      <c r="AN2978" s="21"/>
      <c r="AO2978" s="21"/>
      <c r="AP2978" s="21"/>
      <c r="AS2978" s="3">
        <f t="shared" si="4694"/>
        <v>1.6566773920203559E-3</v>
      </c>
      <c r="AT2978" s="3" cm="1">
        <f t="array" ref="AT2978">AS2978-(100000000/LvacE($A2978)-$E2978)</f>
        <v>-1.5313773474190384E-5</v>
      </c>
      <c r="BB2978"/>
      <c r="BC2978"/>
      <c r="BD2978"/>
      <c r="BE2978"/>
      <c r="BF2978"/>
      <c r="BG2978"/>
      <c r="BH2978"/>
      <c r="BI2978"/>
      <c r="BJ2978"/>
      <c r="BN2978" s="13" cm="1">
        <f t="array" ref="BN2978">$C2978*EXP(poly_from_str(100000000/$E2978,BN$4343))</f>
        <v>2.3618448759321029</v>
      </c>
      <c r="BO2978" s="13"/>
      <c r="BY2978">
        <v>2383</v>
      </c>
    </row>
    <row r="2979" spans="1:78" hidden="1" x14ac:dyDescent="0.25">
      <c r="A2979" t="s">
        <v>3559</v>
      </c>
      <c r="B2979" s="2" t="str">
        <f t="shared" si="4685"/>
        <v/>
      </c>
      <c r="C2979">
        <v>2</v>
      </c>
      <c r="D2979" t="s">
        <v>14</v>
      </c>
      <c r="E2979">
        <v>38152.370000000003</v>
      </c>
      <c r="R2979">
        <v>29</v>
      </c>
      <c r="S2979" t="s">
        <v>22</v>
      </c>
      <c r="AA2979" s="10">
        <f t="shared" si="4688"/>
        <v>2620.2869999999998</v>
      </c>
      <c r="AB2979" s="3" cm="1">
        <f t="array" ref="AB2979">100000000/Lvac(AA2979)</f>
        <v>38152.373411192508</v>
      </c>
      <c r="AC2979" s="28">
        <f t="shared" si="4689"/>
        <v>3.816375839745799E-7</v>
      </c>
      <c r="AD2979" s="28">
        <f t="shared" si="4690"/>
        <v>2.6210689154836083E-7</v>
      </c>
      <c r="AE2979" s="21">
        <f t="shared" si="4691"/>
        <v>38152.371093314629</v>
      </c>
      <c r="AF2979" s="10" cm="1">
        <f t="array" ref="AF2979">Lair(100000000/AE2979)</f>
        <v>2620.2871592003808</v>
      </c>
      <c r="AG2979" s="10">
        <f t="shared" si="4692"/>
        <v>1.2280189805771755E-2</v>
      </c>
      <c r="AH2979" s="10" t="b">
        <f t="shared" si="4686"/>
        <v>1</v>
      </c>
      <c r="AI2979" s="10">
        <f t="shared" si="4693"/>
        <v>2620.2869999999998</v>
      </c>
      <c r="AJ2979">
        <v>7.0000000000000001E-3</v>
      </c>
      <c r="AK2979" s="3" cm="1">
        <f t="array" ref="AK2979">100000000/Lvac($AA2979)</f>
        <v>38152.373411192508</v>
      </c>
      <c r="AL2979" s="21">
        <f t="shared" si="4593"/>
        <v>0.10192265728080457</v>
      </c>
      <c r="AM2979" s="21"/>
      <c r="AN2979" s="21"/>
      <c r="AO2979" s="21"/>
      <c r="AP2979" s="21"/>
      <c r="AS2979" s="3">
        <f t="shared" si="4694"/>
        <v>3.4111925051547587E-3</v>
      </c>
      <c r="AT2979" s="3" cm="1">
        <f t="array" ref="AT2979">AS2979-(100000000/LvacE($A2979)-$E2979)</f>
        <v>-1.5132165572140366E-5</v>
      </c>
      <c r="BB2979"/>
      <c r="BC2979"/>
      <c r="BD2979"/>
      <c r="BE2979"/>
      <c r="BF2979"/>
      <c r="BG2979"/>
      <c r="BH2979"/>
      <c r="BI2979"/>
      <c r="BJ2979"/>
      <c r="BN2979" s="13" cm="1">
        <f t="array" ref="BN2979">$C2979*EXP(poly_from_str(100000000/$E2979,BN$4343))</f>
        <v>4.7484655736171355</v>
      </c>
      <c r="BO2979" s="13"/>
      <c r="BY2979">
        <v>4792</v>
      </c>
    </row>
    <row r="2980" spans="1:78" hidden="1" x14ac:dyDescent="0.25">
      <c r="A2980" t="s">
        <v>3560</v>
      </c>
      <c r="B2980" s="2" t="str">
        <f t="shared" si="4685"/>
        <v/>
      </c>
      <c r="C2980">
        <v>1</v>
      </c>
      <c r="E2980">
        <v>38157.35</v>
      </c>
      <c r="F2980">
        <v>27138</v>
      </c>
      <c r="G2980" t="s">
        <v>5</v>
      </c>
      <c r="H2980" s="5" t="s">
        <v>8</v>
      </c>
      <c r="I2980">
        <v>65295</v>
      </c>
      <c r="J2980" t="s">
        <v>3</v>
      </c>
      <c r="K2980" s="5" t="s">
        <v>8</v>
      </c>
      <c r="L2980">
        <v>27138.55</v>
      </c>
      <c r="M2980" t="str">
        <f t="shared" ref="M2980:M2984" si="4771">$G2980&amp;""</f>
        <v>e</v>
      </c>
      <c r="N2980" t="str">
        <f t="shared" ref="N2980:N2984" si="4772">$H2980&amp;""</f>
        <v>7/2</v>
      </c>
      <c r="O2980">
        <v>65295.9</v>
      </c>
      <c r="P2980" t="str">
        <f t="shared" ref="P2980:P2984" si="4773">$J2980&amp;""</f>
        <v>o</v>
      </c>
      <c r="Q2980" t="str">
        <f t="shared" ref="Q2980:Q2984" si="4774">$K2980&amp;""</f>
        <v>7/2</v>
      </c>
      <c r="R2980">
        <v>29</v>
      </c>
      <c r="AA2980" s="10">
        <f t="shared" si="4688"/>
        <v>2619.9450000000002</v>
      </c>
      <c r="AB2980" s="3" cm="1">
        <f t="array" ref="AB2980">100000000/Lvac(AA2980)</f>
        <v>38157.353410267548</v>
      </c>
      <c r="AC2980" s="28">
        <f t="shared" si="4689"/>
        <v>3.8168740183477132E-7</v>
      </c>
      <c r="AD2980" s="28">
        <f t="shared" si="4690"/>
        <v>2.6207268340862331E-7</v>
      </c>
      <c r="AE2980" s="21">
        <f t="shared" si="4691"/>
        <v>38157.351092630437</v>
      </c>
      <c r="AF2980" s="10" cm="1">
        <f t="array" ref="AF2980">Lair(100000000/AE2980)</f>
        <v>2619.9451591422985</v>
      </c>
      <c r="AG2980" s="10">
        <f t="shared" si="4692"/>
        <v>1.2282090542028085E-2</v>
      </c>
      <c r="AH2980" s="10" t="b">
        <f t="shared" si="4686"/>
        <v>1</v>
      </c>
      <c r="AI2980" s="10">
        <f t="shared" ref="AI2980:AI2984" si="4775">$AF2980</f>
        <v>2619.9451591422985</v>
      </c>
      <c r="AJ2980">
        <v>3.0000000000000001E-3</v>
      </c>
      <c r="AK2980" s="3" cm="1">
        <f t="array" ref="AK2980">100000000/Lvac($AA2980)</f>
        <v>38157.353410267548</v>
      </c>
      <c r="AL2980" s="21">
        <f t="shared" si="4593"/>
        <v>4.3692540598169544E-2</v>
      </c>
      <c r="AM2980" s="10" cm="1">
        <f t="array" ref="AM2980">Lvac($AI2980)-$BA2980</f>
        <v>-7.5044154527859064E-5</v>
      </c>
      <c r="AN2980" s="10">
        <f t="shared" ref="AN2980:AN2984" si="4776">$AK2980-($AX2980-$AW2980)</f>
        <v>3.410267541767098E-3</v>
      </c>
      <c r="AO2980" s="3">
        <f t="shared" ref="AO2980:AO2984" si="4777">AM2980/AJ2980</f>
        <v>-2.5014718175953021E-2</v>
      </c>
      <c r="AP2980" s="3">
        <v>-7.8074776107920726E-2</v>
      </c>
      <c r="AS2980" s="3">
        <f t="shared" si="4694"/>
        <v>3.4102675490430556E-3</v>
      </c>
      <c r="AT2980" s="3" cm="1">
        <f t="array" ref="AT2980">AS2980-(100000000/LvacE($A2980)-$E2980)</f>
        <v>-1.506253465777263E-5</v>
      </c>
      <c r="AU2980" t="s">
        <v>4718</v>
      </c>
      <c r="AV2980" t="s">
        <v>4820</v>
      </c>
      <c r="AW2980" s="3">
        <v>27138.55</v>
      </c>
      <c r="AX2980" s="3">
        <v>65295.9</v>
      </c>
      <c r="AY2980" s="3"/>
      <c r="AZ2980" s="10" cm="1">
        <f t="array" ref="AZ2980">Lair(100000000/($AX2980-$AW2980))</f>
        <v>2619.9452341685969</v>
      </c>
      <c r="BA2980" s="10">
        <f t="shared" ref="BA2980:BA2984" si="4778">100000000/($AX2980-$AW2980)</f>
        <v>2620.7270683105612</v>
      </c>
      <c r="BB2980" s="12">
        <v>9640000</v>
      </c>
      <c r="BC2980" s="3">
        <v>3.3000000000000002E-2</v>
      </c>
      <c r="BD2980" s="12" cm="1">
        <f t="array" ref="BD2980">SfromgA($BB2980,$BA2980,"")</f>
        <v>8.5639826125108592E-2</v>
      </c>
      <c r="BE2980" s="29">
        <f t="shared" ref="BE2980:BE2982" si="4779">(10^MAX(0.05, -0.312925054856973*((LN($BD2980))^(1/3)) + 0.454808404431693)-1)*100</f>
        <v>653.52666081537188</v>
      </c>
      <c r="BG2980" s="3"/>
      <c r="BH2980" s="3"/>
      <c r="BI2980" s="12">
        <f t="shared" ref="BI2980:BI2982" si="4780">IF($BB2980="",$BF2980,$BB2980)</f>
        <v>9640000</v>
      </c>
      <c r="BJ2980" s="29">
        <f t="shared" ref="BJ2980:BJ2982" si="4781">IF($BB2980="",$BH2980,$BE2980)</f>
        <v>653.52666081537188</v>
      </c>
      <c r="BK2980" s="3">
        <f t="shared" ref="BK2980:BK2982" si="4782">LN(BN2980*100000000/($AX2980-$AW2980)/$BI2980)</f>
        <v>-7.3435608649256157</v>
      </c>
      <c r="BL2980" s="13">
        <f>EXP(BK$4341*$AX2980+BK$4342)*$BI2980/(100000000/($AX2980-$AW2980))</f>
        <v>2.89504364974899</v>
      </c>
      <c r="BM2980" s="3">
        <f t="shared" ref="BM2980:BM2982" si="4783">LN(BL2980/$C2980)</f>
        <v>1.0630001885447948</v>
      </c>
      <c r="BN2980" s="13" cm="1">
        <f t="array" ref="BN2980">$C2980*EXP(poly_from_str(100000000/$E2980,BN$4343))</f>
        <v>2.3789607589430455</v>
      </c>
      <c r="BO2980" s="3">
        <f t="shared" ref="BO2980:BO2982" si="4784">LN($C2980)</f>
        <v>0</v>
      </c>
      <c r="BP2980" s="13">
        <f>LN(BL2980/BN2980)</f>
        <v>0.19633645212964643</v>
      </c>
      <c r="BQ2980" s="13"/>
      <c r="BS2980" s="13"/>
      <c r="BT2980" s="13"/>
      <c r="BU2980" s="13"/>
      <c r="BV2980" s="13"/>
      <c r="BW2980" s="13"/>
      <c r="BX2980" s="13"/>
      <c r="BY2980">
        <v>2401</v>
      </c>
      <c r="BZ2980" s="13"/>
    </row>
    <row r="2981" spans="1:78" hidden="1" x14ac:dyDescent="0.25">
      <c r="A2981" t="s">
        <v>3561</v>
      </c>
      <c r="B2981" s="2" t="str">
        <f t="shared" si="4685"/>
        <v/>
      </c>
      <c r="C2981">
        <v>3</v>
      </c>
      <c r="E2981">
        <v>38160.83</v>
      </c>
      <c r="F2981">
        <v>69138</v>
      </c>
      <c r="G2981" t="s">
        <v>3</v>
      </c>
      <c r="H2981" s="5" t="s">
        <v>4</v>
      </c>
      <c r="I2981">
        <v>107299</v>
      </c>
      <c r="J2981" t="s">
        <v>5</v>
      </c>
      <c r="K2981" s="5" t="s">
        <v>8</v>
      </c>
      <c r="L2981">
        <v>69138.28</v>
      </c>
      <c r="M2981" t="str">
        <f t="shared" si="4771"/>
        <v>o</v>
      </c>
      <c r="N2981" t="str">
        <f t="shared" si="4772"/>
        <v>9/2</v>
      </c>
      <c r="O2981">
        <v>107299.07</v>
      </c>
      <c r="P2981" t="str">
        <f t="shared" si="4773"/>
        <v>e</v>
      </c>
      <c r="Q2981" t="str">
        <f t="shared" si="4774"/>
        <v>7/2</v>
      </c>
      <c r="R2981">
        <v>29</v>
      </c>
      <c r="AA2981" s="10">
        <f t="shared" si="4688"/>
        <v>2619.7060000000001</v>
      </c>
      <c r="AB2981" s="3" cm="1">
        <f t="array" ref="AB2981">100000000/Lvac(AA2981)</f>
        <v>38160.83435680766</v>
      </c>
      <c r="AC2981" s="28">
        <f t="shared" si="4689"/>
        <v>3.8172222379152468E-7</v>
      </c>
      <c r="AD2981" s="28">
        <f t="shared" si="4690"/>
        <v>2.620487777206072E-7</v>
      </c>
      <c r="AE2981" s="21">
        <f t="shared" si="4691"/>
        <v>38160.831395550405</v>
      </c>
      <c r="AF2981" s="10" cm="1">
        <f t="array" ref="AF2981">Lair(100000000/AE2981)</f>
        <v>2619.7062032998715</v>
      </c>
      <c r="AG2981" s="10">
        <f t="shared" si="4692"/>
        <v>1.2283419276210319E-2</v>
      </c>
      <c r="AH2981" s="10" t="b">
        <f t="shared" si="4686"/>
        <v>1</v>
      </c>
      <c r="AI2981" s="10">
        <f t="shared" si="4775"/>
        <v>2619.7062032998715</v>
      </c>
      <c r="AJ2981">
        <v>3.0000000000000001E-3</v>
      </c>
      <c r="AK2981" s="3" cm="1">
        <f t="array" ref="AK2981">100000000/Lvac($AA2981)</f>
        <v>38160.83435680766</v>
      </c>
      <c r="AL2981" s="21">
        <f t="shared" si="4593"/>
        <v>4.3700512265923905E-2</v>
      </c>
      <c r="AM2981" s="10" cm="1">
        <f t="array" ref="AM2981">Lvac($AI2981)-$BA2981</f>
        <v>-2.842617835085548E-3</v>
      </c>
      <c r="AN2981" s="10">
        <f t="shared" si="4776"/>
        <v>4.4356807651638519E-2</v>
      </c>
      <c r="AO2981" s="3">
        <f t="shared" si="4777"/>
        <v>-0.94753927836184926</v>
      </c>
      <c r="AP2981" s="3">
        <v>-1.0153220297676551</v>
      </c>
      <c r="AQ2981" s="3">
        <f>$AW2981+$AE2981</f>
        <v>107299.1113955504</v>
      </c>
      <c r="AS2981" s="3">
        <f t="shared" si="4694"/>
        <v>4.3568076580413617E-3</v>
      </c>
      <c r="AT2981" s="3" cm="1">
        <f t="array" ref="AT2981">AS2981-(100000000/LvacE($A2981)-$E2981)</f>
        <v>-1.5013814845588058E-5</v>
      </c>
      <c r="AU2981" t="s">
        <v>4874</v>
      </c>
      <c r="AV2981" t="s">
        <v>4886</v>
      </c>
      <c r="AW2981" s="3">
        <v>69138.28</v>
      </c>
      <c r="AX2981" s="3">
        <v>107299.07</v>
      </c>
      <c r="AY2981" s="3"/>
      <c r="AZ2981" s="10" cm="1">
        <f t="array" ref="AZ2981">Lair(100000000/($AX2981-$AW2981))</f>
        <v>2619.7090452413599</v>
      </c>
      <c r="BA2981" s="10">
        <f t="shared" si="4778"/>
        <v>2620.4908231721611</v>
      </c>
      <c r="BB2981" s="12">
        <v>850000000</v>
      </c>
      <c r="BC2981" s="3">
        <v>0.80100000000000005</v>
      </c>
      <c r="BD2981" s="12" cm="1">
        <f t="array" ref="BD2981">SfromgA($BB2981,$BA2981,"")</f>
        <v>7.5491875519420049</v>
      </c>
      <c r="BE2981" s="29">
        <f t="shared" si="4779"/>
        <v>14.589209409466042</v>
      </c>
      <c r="BG2981" s="3"/>
      <c r="BH2981" s="3"/>
      <c r="BI2981" s="12">
        <f t="shared" si="4780"/>
        <v>850000000</v>
      </c>
      <c r="BJ2981" s="29">
        <f t="shared" si="4781"/>
        <v>14.589209409466042</v>
      </c>
      <c r="BK2981" s="3">
        <f t="shared" si="4782"/>
        <v>-10.722968067533982</v>
      </c>
      <c r="BL2981" s="13">
        <f>EXP(BK$4341*$AX2981+BK$4342)*$BI2981/(100000000/($AX2981-$AW2981))</f>
        <v>10.49604217390514</v>
      </c>
      <c r="BM2981" s="3">
        <f t="shared" si="4783"/>
        <v>1.2523859616186475</v>
      </c>
      <c r="BN2981" s="13" cm="1">
        <f t="array" ref="BN2981">$C2981*EXP(poly_from_str(100000000/$E2981,BN$4343))</f>
        <v>7.1467801286320052</v>
      </c>
      <c r="BO2981" s="3">
        <f t="shared" si="4784"/>
        <v>1.0986122886681098</v>
      </c>
      <c r="BP2981" s="13">
        <f>LN(BL2981/BN2981)</f>
        <v>0.38433632667045475</v>
      </c>
      <c r="BQ2981" s="13"/>
      <c r="BS2981" s="13"/>
      <c r="BT2981" s="13"/>
      <c r="BU2981" s="13"/>
      <c r="BV2981" s="13"/>
      <c r="BW2981" s="13"/>
      <c r="BX2981" s="13"/>
      <c r="BY2981">
        <v>7212</v>
      </c>
      <c r="BZ2981" s="13"/>
    </row>
    <row r="2982" spans="1:78" hidden="1" x14ac:dyDescent="0.25">
      <c r="A2982" t="s">
        <v>3562</v>
      </c>
      <c r="B2982" s="2" t="str">
        <f t="shared" si="4685"/>
        <v/>
      </c>
      <c r="C2982">
        <v>1</v>
      </c>
      <c r="D2982" t="s">
        <v>1155</v>
      </c>
      <c r="E2982">
        <v>38164.61</v>
      </c>
      <c r="F2982">
        <v>28885</v>
      </c>
      <c r="G2982" t="s">
        <v>5</v>
      </c>
      <c r="H2982" s="5" t="s">
        <v>4</v>
      </c>
      <c r="I2982">
        <v>67049</v>
      </c>
      <c r="J2982" t="s">
        <v>3</v>
      </c>
      <c r="K2982" s="5" t="s">
        <v>4</v>
      </c>
      <c r="L2982">
        <v>28885.14</v>
      </c>
      <c r="M2982" t="str">
        <f t="shared" si="4771"/>
        <v>e</v>
      </c>
      <c r="N2982" t="str">
        <f t="shared" si="4772"/>
        <v>9/2</v>
      </c>
      <c r="O2982">
        <v>67049.179999999993</v>
      </c>
      <c r="P2982" t="str">
        <f t="shared" si="4773"/>
        <v>o</v>
      </c>
      <c r="Q2982" t="str">
        <f t="shared" si="4774"/>
        <v>9/2</v>
      </c>
      <c r="R2982">
        <v>29</v>
      </c>
      <c r="AA2982" s="10">
        <f t="shared" si="4688"/>
        <v>2619.4470000000001</v>
      </c>
      <c r="AB2982" s="3" cm="1">
        <f t="array" ref="AB2982">100000000/Lvac(AA2982)</f>
        <v>38164.607313028799</v>
      </c>
      <c r="AC2982" s="28">
        <f t="shared" si="4689"/>
        <v>3.8175996689377565E-7</v>
      </c>
      <c r="AD2982" s="28">
        <f t="shared" si="4690"/>
        <v>2.6202287155686667E-7</v>
      </c>
      <c r="AE2982" s="21">
        <f t="shared" si="4691"/>
        <v>38164.609139554428</v>
      </c>
      <c r="AF2982" s="10" cm="1">
        <f t="array" ref="AF2982">Lair(100000000/AE2982)</f>
        <v>2619.4468746279254</v>
      </c>
      <c r="AG2982" s="10">
        <f t="shared" si="4692"/>
        <v>1.2284859612167912E-2</v>
      </c>
      <c r="AH2982" s="10" t="b">
        <f t="shared" si="4686"/>
        <v>1</v>
      </c>
      <c r="AI2982" s="10">
        <f t="shared" si="4775"/>
        <v>2619.4468746279254</v>
      </c>
      <c r="AJ2982">
        <v>2.9000000000000001E-2</v>
      </c>
      <c r="AK2982" s="3" cm="1">
        <f t="array" ref="AK2982">100000000/Lvac($AA2982)</f>
        <v>38164.607313028799</v>
      </c>
      <c r="AL2982" s="21">
        <f t="shared" ref="AL2982:AL3045" si="4785">AJ2982/AI2982*AK2982</f>
        <v>0.42252187772849747</v>
      </c>
      <c r="AM2982" s="10" cm="1">
        <f t="array" ref="AM2982">Lvac($AI2982)-$BA2982</f>
        <v>-3.9075415818388137E-2</v>
      </c>
      <c r="AN2982" s="10">
        <f t="shared" si="4776"/>
        <v>0.56731302880507428</v>
      </c>
      <c r="AO2982" s="3">
        <f t="shared" si="4777"/>
        <v>-1.3474281316685564</v>
      </c>
      <c r="AP2982" s="3">
        <v>-1.3431039278657408</v>
      </c>
      <c r="AS2982" s="3">
        <f t="shared" si="4694"/>
        <v>-2.6869712019106373E-3</v>
      </c>
      <c r="AT2982" s="3" cm="1">
        <f t="array" ref="AT2982">AS2982-(100000000/LvacE($A2982)-$E2982)</f>
        <v>-1.4960976841393858E-5</v>
      </c>
      <c r="AU2982" t="s">
        <v>4737</v>
      </c>
      <c r="AV2982" t="s">
        <v>4857</v>
      </c>
      <c r="AW2982" s="3">
        <v>28885.14</v>
      </c>
      <c r="AX2982" s="3">
        <v>67049.179999999993</v>
      </c>
      <c r="AY2982" s="3"/>
      <c r="AZ2982" s="10" cm="1">
        <f t="array" ref="AZ2982">Lair(100000000/($AX2982-$AW2982))</f>
        <v>2619.4859407468743</v>
      </c>
      <c r="BA2982" s="10">
        <f t="shared" si="4778"/>
        <v>2620.2676655825749</v>
      </c>
      <c r="BB2982" s="12">
        <v>8890000</v>
      </c>
      <c r="BC2982" s="3">
        <v>0.01</v>
      </c>
      <c r="BD2982" s="12" cm="1">
        <f t="array" ref="BD2982">SfromgA($BB2982,$BA2982,"")</f>
        <v>7.8935450840138033E-2</v>
      </c>
      <c r="BE2982" s="29">
        <f t="shared" si="4779"/>
        <v>661.5827882003415</v>
      </c>
      <c r="BG2982" s="3"/>
      <c r="BH2982" s="3"/>
      <c r="BI2982" s="12">
        <f t="shared" si="4780"/>
        <v>8890000</v>
      </c>
      <c r="BJ2982" s="29">
        <f t="shared" si="4781"/>
        <v>661.5827882003415</v>
      </c>
      <c r="BK2982" s="3">
        <f t="shared" si="4782"/>
        <v>-7.2598548232645506</v>
      </c>
      <c r="BL2982" s="13">
        <f>EXP(BK$4341*$AX2982+BK$4342)*$BI2982/(100000000/($AX2982-$AW2982))</f>
        <v>2.3372311422136303</v>
      </c>
      <c r="BM2982" s="3">
        <f t="shared" si="4783"/>
        <v>0.84896695619162155</v>
      </c>
      <c r="BN2982" s="13" cm="1">
        <f t="array" ref="BN2982">$C2982*EXP(poly_from_str(100000000/$E2982,BN$4343))</f>
        <v>2.3858394432945085</v>
      </c>
      <c r="BO2982" s="3">
        <f t="shared" si="4784"/>
        <v>0</v>
      </c>
      <c r="BP2982" s="13">
        <f>LN(BL2982/BN2982)</f>
        <v>-2.0584074060901989E-2</v>
      </c>
      <c r="BQ2982" s="13"/>
      <c r="BS2982" s="13"/>
      <c r="BT2982" s="13"/>
      <c r="BU2982" s="13"/>
      <c r="BV2982" s="13"/>
      <c r="BW2982" s="13"/>
      <c r="BX2982" s="13"/>
      <c r="BY2982">
        <v>2408</v>
      </c>
      <c r="BZ2982" s="13"/>
    </row>
    <row r="2983" spans="1:78" hidden="1" x14ac:dyDescent="0.25">
      <c r="A2983" t="s">
        <v>3563</v>
      </c>
      <c r="B2983" s="2" t="str">
        <f t="shared" si="4685"/>
        <v/>
      </c>
      <c r="C2983">
        <v>1</v>
      </c>
      <c r="E2983">
        <v>38168.76</v>
      </c>
      <c r="F2983">
        <v>66735</v>
      </c>
      <c r="G2983" t="s">
        <v>3</v>
      </c>
      <c r="H2983" s="5" t="s">
        <v>15</v>
      </c>
      <c r="I2983">
        <v>104904</v>
      </c>
      <c r="J2983" t="s">
        <v>5</v>
      </c>
      <c r="K2983" s="5" t="s">
        <v>16</v>
      </c>
      <c r="L2983">
        <v>66735.88</v>
      </c>
      <c r="M2983" t="str">
        <f t="shared" si="4771"/>
        <v>o</v>
      </c>
      <c r="N2983" t="str">
        <f t="shared" si="4772"/>
        <v>13/2</v>
      </c>
      <c r="O2983">
        <v>104904.55</v>
      </c>
      <c r="P2983" t="str">
        <f t="shared" si="4773"/>
        <v>e</v>
      </c>
      <c r="Q2983" t="str">
        <f t="shared" si="4774"/>
        <v>11/2</v>
      </c>
      <c r="R2983">
        <v>29</v>
      </c>
      <c r="AA2983" s="10">
        <f t="shared" si="4688"/>
        <v>2619.1619999999998</v>
      </c>
      <c r="AB2983" s="3" cm="1">
        <f t="array" ref="AB2983">100000000/Lvac(AA2983)</f>
        <v>38168.759883824154</v>
      </c>
      <c r="AC2983" s="28">
        <f t="shared" si="4689"/>
        <v>3.8180150750507225E-7</v>
      </c>
      <c r="AD2983" s="28">
        <f t="shared" si="4690"/>
        <v>2.619943647746853E-7</v>
      </c>
      <c r="AE2983" s="21">
        <f t="shared" si="4691"/>
        <v>38168.759962808152</v>
      </c>
      <c r="AF2983" s="10" cm="1">
        <f t="array" ref="AF2983">Lair(100000000/AE2983)</f>
        <v>2619.1619945797456</v>
      </c>
      <c r="AG2983" s="10">
        <f t="shared" si="4692"/>
        <v>1.2286445031621594E-2</v>
      </c>
      <c r="AH2983" s="10" t="b">
        <f t="shared" si="4686"/>
        <v>1</v>
      </c>
      <c r="AI2983" s="10">
        <f t="shared" si="4775"/>
        <v>2619.1619945797456</v>
      </c>
      <c r="AJ2983">
        <v>3.0000000000000001E-3</v>
      </c>
      <c r="AK2983" s="3" cm="1">
        <f t="array" ref="AK2983">100000000/Lvac($AA2983)</f>
        <v>38168.759883824154</v>
      </c>
      <c r="AL2983" s="21">
        <f t="shared" si="4785"/>
        <v>4.371867028020366E-2</v>
      </c>
      <c r="AM2983" s="10" cm="1">
        <f t="array" ref="AM2983">Lvac($AI2983)-$BA2983</f>
        <v>-6.1751558873766044E-3</v>
      </c>
      <c r="AN2983" s="10">
        <f t="shared" si="4776"/>
        <v>8.9883824155549519E-2</v>
      </c>
      <c r="AO2983" s="3">
        <f t="shared" si="4777"/>
        <v>-2.0583852957922013</v>
      </c>
      <c r="AP2983" s="3">
        <v>-2.0565781143583686</v>
      </c>
      <c r="AS2983" s="3">
        <f t="shared" si="4694"/>
        <v>-1.161758482339792E-4</v>
      </c>
      <c r="AT2983" s="3" cm="1">
        <f t="array" ref="AT2983">AS2983-(100000000/LvacE($A2983)-$E2983)</f>
        <v>-1.4902783732395619E-5</v>
      </c>
      <c r="AU2983" t="s">
        <v>4904</v>
      </c>
      <c r="AV2983" t="s">
        <v>4848</v>
      </c>
      <c r="AW2983" s="3">
        <v>66735.88</v>
      </c>
      <c r="AX2983" s="3">
        <v>104904.55</v>
      </c>
      <c r="AY2983" s="3"/>
      <c r="AZ2983" s="10" cm="1">
        <f t="array" ref="AZ2983">Lair(100000000/($AX2983-$AW2983))</f>
        <v>2619.1681682665076</v>
      </c>
      <c r="BA2983" s="10">
        <f t="shared" si="4778"/>
        <v>2619.9498174811961</v>
      </c>
      <c r="BN2983" s="13" cm="1">
        <f t="array" ref="BN2983">$C2983*EXP(poly_from_str(100000000/$E2983,BN$4343))</f>
        <v>2.3897640279276526</v>
      </c>
      <c r="BO2983" s="13"/>
      <c r="BY2983">
        <v>2412</v>
      </c>
    </row>
    <row r="2984" spans="1:78" hidden="1" x14ac:dyDescent="0.25">
      <c r="A2984" t="s">
        <v>3564</v>
      </c>
      <c r="B2984" s="2" t="str">
        <f t="shared" si="4685"/>
        <v/>
      </c>
      <c r="C2984">
        <v>2</v>
      </c>
      <c r="E2984">
        <v>38172.71</v>
      </c>
      <c r="F2984">
        <v>68492</v>
      </c>
      <c r="G2984" t="s">
        <v>3</v>
      </c>
      <c r="H2984" s="5" t="s">
        <v>8</v>
      </c>
      <c r="I2984">
        <v>106665</v>
      </c>
      <c r="J2984" t="s">
        <v>5</v>
      </c>
      <c r="K2984" s="5" t="s">
        <v>8</v>
      </c>
      <c r="L2984">
        <v>68492.429999999993</v>
      </c>
      <c r="M2984" t="str">
        <f t="shared" si="4771"/>
        <v>o</v>
      </c>
      <c r="N2984" t="str">
        <f t="shared" si="4772"/>
        <v>7/2</v>
      </c>
      <c r="O2984">
        <v>106665.07</v>
      </c>
      <c r="P2984" t="str">
        <f t="shared" si="4773"/>
        <v>e</v>
      </c>
      <c r="Q2984" t="str">
        <f t="shared" si="4774"/>
        <v>7/2</v>
      </c>
      <c r="R2984">
        <v>29</v>
      </c>
      <c r="AA2984" s="10">
        <f t="shared" si="4688"/>
        <v>2618.8910000000001</v>
      </c>
      <c r="AB2984" s="3" cm="1">
        <f t="array" ref="AB2984">100000000/Lvac(AA2984)</f>
        <v>38172.709306889476</v>
      </c>
      <c r="AC2984" s="28">
        <f t="shared" si="4689"/>
        <v>3.8184101591093328E-7</v>
      </c>
      <c r="AD2984" s="28">
        <f t="shared" si="4690"/>
        <v>2.6196725832596805E-7</v>
      </c>
      <c r="AE2984" s="21">
        <f t="shared" si="4691"/>
        <v>38172.709778174132</v>
      </c>
      <c r="AF2984" s="10" cm="1">
        <f t="array" ref="AF2984">Lair(100000000/AE2984)</f>
        <v>2618.8909676649159</v>
      </c>
      <c r="AG2984" s="10">
        <f t="shared" si="4692"/>
        <v>1.2287953050907708E-2</v>
      </c>
      <c r="AH2984" s="10" t="b">
        <f t="shared" si="4686"/>
        <v>1</v>
      </c>
      <c r="AI2984" s="10">
        <f t="shared" si="4775"/>
        <v>2618.8909676649159</v>
      </c>
      <c r="AJ2984">
        <v>3.0000000000000001E-3</v>
      </c>
      <c r="AK2984" s="3" cm="1">
        <f t="array" ref="AK2984">100000000/Lvac($AA2984)</f>
        <v>38172.709306889476</v>
      </c>
      <c r="AL2984" s="21">
        <f t="shared" si="4785"/>
        <v>4.3727718845346333E-2</v>
      </c>
      <c r="AM2984" s="10" cm="1">
        <f t="array" ref="AM2984">Lvac($AI2984)-$BA2984</f>
        <v>-4.7886645356811641E-3</v>
      </c>
      <c r="AN2984" s="10">
        <f t="shared" si="4776"/>
        <v>6.9306889461586252E-2</v>
      </c>
      <c r="AO2984" s="3">
        <f t="shared" si="4777"/>
        <v>-1.5962215118937213</v>
      </c>
      <c r="AP2984" s="3">
        <v>-1.5854405857377667</v>
      </c>
      <c r="AS2984" s="3">
        <f t="shared" si="4694"/>
        <v>-6.9311052357079461E-4</v>
      </c>
      <c r="AT2984" s="3" cm="1">
        <f t="array" ref="AT2984">AS2984-(100000000/LvacE($A2984)-$E2984)</f>
        <v>-1.4847384591121227E-5</v>
      </c>
      <c r="AU2984" t="s">
        <v>4826</v>
      </c>
      <c r="AV2984" t="s">
        <v>4953</v>
      </c>
      <c r="AW2984" s="3">
        <v>68492.429999999993</v>
      </c>
      <c r="AX2984" s="3">
        <v>106665.07</v>
      </c>
      <c r="AY2984" s="3"/>
      <c r="AZ2984" s="10" cm="1">
        <f t="array" ref="AZ2984">Lair(100000000/($AX2984-$AW2984))</f>
        <v>2618.8957551902377</v>
      </c>
      <c r="BA2984" s="10">
        <f t="shared" si="4778"/>
        <v>2619.6773395814375</v>
      </c>
      <c r="BB2984" s="12">
        <v>353000000</v>
      </c>
      <c r="BC2984" s="3">
        <v>0.375</v>
      </c>
      <c r="BD2984" s="12" cm="1">
        <f t="array" ref="BD2984">SfromgA($BB2984,$BA2984,"")</f>
        <v>3.1322143548401478</v>
      </c>
      <c r="BE2984" s="29">
        <f>(10^MAX(0.05, -0.312925054856973*((LN($BD2984))^(1/3)) + 0.454808404431693)-1)*100</f>
        <v>34.198263169088847</v>
      </c>
      <c r="BG2984" s="3"/>
      <c r="BH2984" s="3"/>
      <c r="BI2984" s="12">
        <f>IF($BB2984="",$BF2984,$BB2984)</f>
        <v>353000000</v>
      </c>
      <c r="BJ2984" s="29">
        <f>IF($BB2984="",$BH2984,$BE2984)</f>
        <v>34.198263169088847</v>
      </c>
      <c r="BK2984" s="3">
        <f>LN(BN2984*100000000/($AX2984-$AW2984)/$BI2984)</f>
        <v>-10.245270599012393</v>
      </c>
      <c r="BL2984" s="13">
        <f>EXP(BK$4341*$AX2984+BK$4342)*$BI2984/(100000000/($AX2984-$AW2984))</f>
        <v>4.5754811169597156</v>
      </c>
      <c r="BM2984" s="3">
        <f t="shared" ref="BM2984" si="4786">LN(BL2984/$C2984)</f>
        <v>0.82756467481537221</v>
      </c>
      <c r="BN2984" s="13" cm="1">
        <f t="array" ref="BN2984">$C2984*EXP(poly_from_str(100000000/$E2984,BN$4343))</f>
        <v>4.7869888421627662</v>
      </c>
      <c r="BO2984" s="3">
        <f>LN($C2984)</f>
        <v>0.69314718055994529</v>
      </c>
      <c r="BP2984" s="13">
        <f>LN(BL2984/BN2984)</f>
        <v>-4.5189724170162482E-2</v>
      </c>
      <c r="BQ2984" s="13"/>
      <c r="BS2984" s="13"/>
      <c r="BT2984" s="13"/>
      <c r="BU2984" s="13"/>
      <c r="BV2984" s="13"/>
      <c r="BW2984" s="13"/>
      <c r="BX2984" s="13"/>
      <c r="BY2984">
        <v>4831</v>
      </c>
      <c r="BZ2984" s="13"/>
    </row>
    <row r="2985" spans="1:78" hidden="1" x14ac:dyDescent="0.25">
      <c r="A2985" t="s">
        <v>3565</v>
      </c>
      <c r="B2985" s="2" t="str">
        <f t="shared" si="4685"/>
        <v/>
      </c>
      <c r="C2985">
        <v>2</v>
      </c>
      <c r="E2985">
        <v>38174.31</v>
      </c>
      <c r="R2985">
        <v>29</v>
      </c>
      <c r="S2985" t="s">
        <v>22</v>
      </c>
      <c r="AA2985" s="10">
        <f t="shared" si="4688"/>
        <v>2618.7809999999999</v>
      </c>
      <c r="AB2985" s="3" cm="1">
        <f t="array" ref="AB2985">100000000/Lvac(AA2985)</f>
        <v>38174.312626945277</v>
      </c>
      <c r="AC2985" s="28">
        <f t="shared" si="4689"/>
        <v>3.8185705486636723E-7</v>
      </c>
      <c r="AD2985" s="28">
        <f t="shared" si="4690"/>
        <v>2.619562557084922E-7</v>
      </c>
      <c r="AE2985" s="21">
        <f t="shared" si="4691"/>
        <v>38174.310840642029</v>
      </c>
      <c r="AF2985" s="10" cm="1">
        <f t="array" ref="AF2985">Lair(100000000/AE2985)</f>
        <v>2618.7811225489031</v>
      </c>
      <c r="AG2985" s="10">
        <f t="shared" si="4692"/>
        <v>1.2288565295636648E-2</v>
      </c>
      <c r="AH2985" s="10" t="b">
        <f t="shared" si="4686"/>
        <v>1</v>
      </c>
      <c r="AI2985" s="10">
        <f t="shared" si="4693"/>
        <v>2618.7809999999999</v>
      </c>
      <c r="AJ2985">
        <v>3.0000000000000001E-3</v>
      </c>
      <c r="AK2985" s="3" cm="1">
        <f t="array" ref="AK2985">100000000/Lvac($AA2985)</f>
        <v>38174.312626945277</v>
      </c>
      <c r="AL2985" s="21">
        <f t="shared" si="4785"/>
        <v>4.3731391773819892E-2</v>
      </c>
      <c r="AM2985" s="21"/>
      <c r="AN2985" s="21"/>
      <c r="AO2985" s="21"/>
      <c r="AP2985" s="21"/>
      <c r="AS2985" s="3">
        <f t="shared" si="4694"/>
        <v>2.6269452791893855E-3</v>
      </c>
      <c r="AT2985" s="3" cm="1">
        <f t="array" ref="AT2985">AS2985-(100000000/LvacE($A2985)-$E2985)</f>
        <v>-1.4824887330178171E-5</v>
      </c>
      <c r="BB2985"/>
      <c r="BC2985"/>
      <c r="BD2985"/>
      <c r="BE2985"/>
      <c r="BF2985"/>
      <c r="BG2985"/>
      <c r="BH2985"/>
      <c r="BI2985"/>
      <c r="BJ2985"/>
      <c r="BN2985" s="13" cm="1">
        <f t="array" ref="BN2985">$C2985*EXP(poly_from_str(100000000/$E2985,BN$4343))</f>
        <v>4.7900081186179007</v>
      </c>
      <c r="BO2985" s="13"/>
      <c r="BY2985" t="e">
        <v>#N/A</v>
      </c>
    </row>
    <row r="2986" spans="1:78" hidden="1" x14ac:dyDescent="0.25">
      <c r="A2986" t="s">
        <v>3566</v>
      </c>
      <c r="B2986" s="2" t="str">
        <f t="shared" si="4685"/>
        <v/>
      </c>
      <c r="C2986">
        <v>1</v>
      </c>
      <c r="E2986">
        <v>38179.39</v>
      </c>
      <c r="R2986">
        <v>29</v>
      </c>
      <c r="S2986" t="s">
        <v>22</v>
      </c>
      <c r="AA2986" s="10">
        <f t="shared" si="4688"/>
        <v>2618.433</v>
      </c>
      <c r="AB2986" s="3" cm="1">
        <f t="array" ref="AB2986">100000000/Lvac(AA2986)</f>
        <v>38179.385835694651</v>
      </c>
      <c r="AC2986" s="28">
        <f t="shared" si="4689"/>
        <v>3.8190780516438648E-7</v>
      </c>
      <c r="AD2986" s="28">
        <f t="shared" si="4690"/>
        <v>2.6192144742807273E-7</v>
      </c>
      <c r="AE2986" s="21">
        <f t="shared" si="4691"/>
        <v>38179.388667872954</v>
      </c>
      <c r="AF2986" s="10" cm="1">
        <f t="array" ref="AF2986">Lair(100000000/AE2986)</f>
        <v>2618.432805750745</v>
      </c>
      <c r="AG2986" s="10">
        <f t="shared" si="4692"/>
        <v>1.2290502723517205E-2</v>
      </c>
      <c r="AH2986" s="10" t="b">
        <f t="shared" si="4686"/>
        <v>1</v>
      </c>
      <c r="AI2986" s="10">
        <f t="shared" si="4693"/>
        <v>2618.433</v>
      </c>
      <c r="AJ2986">
        <v>3.0000000000000001E-3</v>
      </c>
      <c r="AK2986" s="3" cm="1">
        <f t="array" ref="AK2986">100000000/Lvac($AA2986)</f>
        <v>38179.385835694651</v>
      </c>
      <c r="AL2986" s="21">
        <f t="shared" si="4785"/>
        <v>4.3743016341103232E-2</v>
      </c>
      <c r="AM2986" s="21"/>
      <c r="AN2986" s="21"/>
      <c r="AO2986" s="21"/>
      <c r="AP2986" s="21"/>
      <c r="AS2986" s="3">
        <f t="shared" si="4694"/>
        <v>-4.1643053482403047E-3</v>
      </c>
      <c r="AT2986" s="3" cm="1">
        <f t="array" ref="AT2986">AS2986-(100000000/LvacE($A2986)-$E2986)</f>
        <v>-1.4753641153220087E-5</v>
      </c>
      <c r="BB2986"/>
      <c r="BC2986"/>
      <c r="BD2986"/>
      <c r="BE2986"/>
      <c r="BF2986"/>
      <c r="BG2986"/>
      <c r="BH2986"/>
      <c r="BI2986"/>
      <c r="BJ2986"/>
      <c r="BN2986" s="13" cm="1">
        <f t="array" ref="BN2986">$C2986*EXP(poly_from_str(100000000/$E2986,BN$4343))</f>
        <v>2.3997917662247001</v>
      </c>
      <c r="BO2986" s="13"/>
      <c r="BY2986" t="e">
        <v>#N/A</v>
      </c>
    </row>
    <row r="2987" spans="1:78" hidden="1" x14ac:dyDescent="0.25">
      <c r="A2987" t="s">
        <v>3567</v>
      </c>
      <c r="B2987" s="2" t="str">
        <f t="shared" si="4685"/>
        <v/>
      </c>
      <c r="C2987">
        <v>6</v>
      </c>
      <c r="E2987">
        <v>38183.61</v>
      </c>
      <c r="F2987">
        <v>25409</v>
      </c>
      <c r="G2987" t="s">
        <v>5</v>
      </c>
      <c r="H2987" s="5" t="s">
        <v>8</v>
      </c>
      <c r="I2987">
        <v>63593</v>
      </c>
      <c r="J2987" t="s">
        <v>3</v>
      </c>
      <c r="K2987" s="5" t="s">
        <v>4</v>
      </c>
      <c r="L2987">
        <v>25409.74</v>
      </c>
      <c r="M2987" t="str">
        <f t="shared" ref="M2987:M2988" si="4787">$G2987&amp;""</f>
        <v>e</v>
      </c>
      <c r="N2987" t="str">
        <f t="shared" ref="N2987:N2988" si="4788">$H2987&amp;""</f>
        <v>7/2</v>
      </c>
      <c r="O2987">
        <v>63593.35</v>
      </c>
      <c r="P2987" t="str">
        <f t="shared" ref="P2987:P2988" si="4789">$J2987&amp;""</f>
        <v>o</v>
      </c>
      <c r="Q2987" t="str">
        <f t="shared" ref="Q2987:Q2988" si="4790">$K2987&amp;""</f>
        <v>9/2</v>
      </c>
      <c r="R2987">
        <v>29</v>
      </c>
      <c r="AA2987" s="10">
        <f t="shared" si="4688"/>
        <v>2618.143</v>
      </c>
      <c r="AB2987" s="3" cm="1">
        <f t="array" ref="AB2987">100000000/Lvac(AA2987)</f>
        <v>38183.614539752794</v>
      </c>
      <c r="AC2987" s="28">
        <f t="shared" si="4689"/>
        <v>3.8195010738527269E-7</v>
      </c>
      <c r="AD2987" s="28">
        <f t="shared" si="4690"/>
        <v>2.6189244052809728E-7</v>
      </c>
      <c r="AE2987" s="21">
        <f t="shared" si="4691"/>
        <v>38183.611451792072</v>
      </c>
      <c r="AF2987" s="10" cm="1">
        <f t="array" ref="AF2987">Lair(100000000/AE2987)</f>
        <v>2618.1432117456084</v>
      </c>
      <c r="AG2987" s="10">
        <f t="shared" si="4692"/>
        <v>1.229211783690822E-2</v>
      </c>
      <c r="AH2987" s="10" t="b">
        <f t="shared" si="4686"/>
        <v>1</v>
      </c>
      <c r="AI2987" s="10">
        <f t="shared" ref="AI2987:AI2988" si="4791">$AF2987</f>
        <v>2618.1432117456084</v>
      </c>
      <c r="AJ2987">
        <v>3.0000000000000001E-3</v>
      </c>
      <c r="AK2987" s="3" cm="1">
        <f t="array" ref="AK2987">100000000/Lvac($AA2987)</f>
        <v>38183.614539752794</v>
      </c>
      <c r="AL2987" s="21">
        <f t="shared" si="4785"/>
        <v>4.3752703482894395E-2</v>
      </c>
      <c r="AM2987" s="10" cm="1">
        <f t="array" ref="AM2987">Lvac($AI2987)-$BA2987</f>
        <v>-9.9575026979437098E-5</v>
      </c>
      <c r="AN2987" s="10">
        <f t="shared" ref="AN2987:AN2988" si="4792">$AK2987-($AX2987-$AW2987)</f>
        <v>4.5397527937893756E-3</v>
      </c>
      <c r="AO2987" s="3">
        <f t="shared" ref="AO2987:AO2988" si="4793">AM2987/AJ2987</f>
        <v>-3.3191675659812368E-2</v>
      </c>
      <c r="AP2987" s="3">
        <v>-0.10379033816813414</v>
      </c>
      <c r="AS2987" s="3">
        <f t="shared" si="4694"/>
        <v>4.5397527937893756E-3</v>
      </c>
      <c r="AT2987" s="3" cm="1">
        <f t="array" ref="AT2987">AS2987-(100000000/LvacE($A2987)-$E2987)</f>
        <v>-1.4694196579512209E-5</v>
      </c>
      <c r="AU2987" t="s">
        <v>4715</v>
      </c>
      <c r="AV2987" t="s">
        <v>4835</v>
      </c>
      <c r="AW2987" s="3">
        <v>25409.74</v>
      </c>
      <c r="AX2987" s="3">
        <v>63593.35</v>
      </c>
      <c r="AY2987" s="3"/>
      <c r="AZ2987" s="10" cm="1">
        <f t="array" ref="AZ2987">Lair(100000000/($AX2987-$AW2987))</f>
        <v>2618.1433112969494</v>
      </c>
      <c r="BA2987" s="10">
        <f t="shared" ref="BA2987:BA2988" si="4794">100000000/($AX2987-$AW2987)</f>
        <v>2618.9247166519876</v>
      </c>
      <c r="BB2987" s="12">
        <v>29600000</v>
      </c>
      <c r="BC2987" s="3">
        <v>0.15</v>
      </c>
      <c r="BD2987" s="12" cm="1">
        <f t="array" ref="BD2987">SfromgA($BB2987,$BA2987,"")</f>
        <v>0.26241829789012699</v>
      </c>
      <c r="BE2987" s="29">
        <f t="shared" ref="BE2987:BE2988" si="4795">(10^MAX(0.05, -0.312925054856973*((LN($BD2987))^(1/3)) + 0.454808404431693)-1)*100</f>
        <v>530.39461687701032</v>
      </c>
      <c r="BG2987" s="3"/>
      <c r="BH2987" s="3"/>
      <c r="BI2987" s="12">
        <f t="shared" ref="BI2987:BI2988" si="4796">IF($BB2987="",$BF2987,$BB2987)</f>
        <v>29600000</v>
      </c>
      <c r="BJ2987" s="29">
        <f t="shared" ref="BJ2987:BJ2988" si="4797">IF($BB2987="",$BH2987,$BE2987)</f>
        <v>530.39461687701032</v>
      </c>
      <c r="BK2987" s="3">
        <f t="shared" ref="BK2987:BK2988" si="4798">LN(BN2987*100000000/($AX2987-$AW2987)/$BI2987)</f>
        <v>-6.6639710511279144</v>
      </c>
      <c r="BL2987" s="13">
        <f>EXP(BK$4341*$AX2987+BK$4342)*$BI2987/(100000000/($AX2987-$AW2987))</f>
        <v>10.123924840796786</v>
      </c>
      <c r="BM2987" s="3">
        <f t="shared" ref="BM2987:BM2988" si="4799">LN(BL2987/$C2987)</f>
        <v>0.52314194956286275</v>
      </c>
      <c r="BN2987" s="13" cm="1">
        <f t="array" ref="BN2987">$C2987*EXP(poly_from_str(100000000/$E2987,BN$4343))</f>
        <v>14.422576179797147</v>
      </c>
      <c r="BO2987" s="3">
        <f t="shared" ref="BO2987:BO2988" si="4800">LN($C2987)</f>
        <v>1.791759469228055</v>
      </c>
      <c r="BP2987" s="13">
        <f t="shared" ref="BP2987:BP2988" si="4801">LN(BL2987/BN2987)</f>
        <v>-0.35389335035458919</v>
      </c>
      <c r="BQ2987" s="13"/>
      <c r="BS2987" s="13"/>
      <c r="BT2987" s="13"/>
      <c r="BU2987" s="13"/>
      <c r="BV2987" s="13"/>
      <c r="BW2987" s="13"/>
      <c r="BX2987" s="13"/>
      <c r="BY2987">
        <v>14554</v>
      </c>
      <c r="BZ2987" s="13"/>
    </row>
    <row r="2988" spans="1:78" hidden="1" x14ac:dyDescent="0.25">
      <c r="A2988" t="s">
        <v>3568</v>
      </c>
      <c r="B2988" s="2" t="str">
        <f t="shared" si="4685"/>
        <v/>
      </c>
      <c r="C2988">
        <v>3</v>
      </c>
      <c r="E2988">
        <v>38189.49</v>
      </c>
      <c r="F2988">
        <v>62240</v>
      </c>
      <c r="G2988" t="s">
        <v>3</v>
      </c>
      <c r="H2988" s="5" t="s">
        <v>16</v>
      </c>
      <c r="I2988">
        <v>100430</v>
      </c>
      <c r="J2988" t="s">
        <v>5</v>
      </c>
      <c r="K2988" s="5" t="s">
        <v>4</v>
      </c>
      <c r="L2988">
        <v>62240.83</v>
      </c>
      <c r="M2988" t="str">
        <f t="shared" si="4787"/>
        <v>o</v>
      </c>
      <c r="N2988" t="str">
        <f t="shared" si="4788"/>
        <v>11/2</v>
      </c>
      <c r="O2988">
        <v>100430.29</v>
      </c>
      <c r="P2988" t="str">
        <f t="shared" si="4789"/>
        <v>e</v>
      </c>
      <c r="Q2988" t="str">
        <f t="shared" si="4790"/>
        <v>9/2</v>
      </c>
      <c r="R2988">
        <v>29</v>
      </c>
      <c r="AA2988" s="10">
        <f t="shared" si="4688"/>
        <v>2617.7399999999998</v>
      </c>
      <c r="AB2988" s="3" cm="1">
        <f t="array" ref="AB2988">100000000/Lvac(AA2988)</f>
        <v>38189.492535726073</v>
      </c>
      <c r="AC2988" s="28">
        <f t="shared" si="4689"/>
        <v>3.8200890844774503E-7</v>
      </c>
      <c r="AD2988" s="28">
        <f t="shared" si="4690"/>
        <v>2.6185213094007605E-7</v>
      </c>
      <c r="AE2988" s="21">
        <f t="shared" si="4691"/>
        <v>38189.490810573952</v>
      </c>
      <c r="AF2988" s="10" cm="1">
        <f t="array" ref="AF2988">Lair(100000000/AE2988)</f>
        <v>2617.7401182595795</v>
      </c>
      <c r="AG2988" s="10">
        <f t="shared" si="4692"/>
        <v>1.2294363178873013E-2</v>
      </c>
      <c r="AH2988" s="10" t="b">
        <f t="shared" si="4686"/>
        <v>1</v>
      </c>
      <c r="AI2988" s="10">
        <f t="shared" si="4791"/>
        <v>2617.7401182595795</v>
      </c>
      <c r="AJ2988">
        <v>3.0000000000000001E-3</v>
      </c>
      <c r="AK2988" s="3" cm="1">
        <f t="array" ref="AK2988">100000000/Lvac($AA2988)</f>
        <v>38189.492535726073</v>
      </c>
      <c r="AL2988" s="21">
        <f t="shared" si="4785"/>
        <v>4.376617709604793E-2</v>
      </c>
      <c r="AM2988" s="10" cm="1">
        <f t="array" ref="AM2988">Lvac($AI2988)-$BA2988</f>
        <v>-2.1125763000782172E-3</v>
      </c>
      <c r="AN2988" s="10">
        <f t="shared" si="4792"/>
        <v>3.2535726080823224E-2</v>
      </c>
      <c r="AO2988" s="3">
        <f t="shared" si="4793"/>
        <v>-0.70419210002607235</v>
      </c>
      <c r="AP2988" s="3">
        <v>-0.74362133818794973</v>
      </c>
      <c r="AS2988" s="3">
        <f t="shared" si="4694"/>
        <v>2.5357260747114196E-3</v>
      </c>
      <c r="AT2988" s="3" cm="1">
        <f t="array" ref="AT2988">AS2988-(100000000/LvacE($A2988)-$E2988)</f>
        <v>-1.46114980452694E-5</v>
      </c>
      <c r="AU2988" t="s">
        <v>4887</v>
      </c>
      <c r="AV2988" t="s">
        <v>4727</v>
      </c>
      <c r="AW2988" s="3">
        <v>62240.83</v>
      </c>
      <c r="AX2988" s="3">
        <v>100430.29</v>
      </c>
      <c r="AY2988" s="3"/>
      <c r="AZ2988" s="10" cm="1">
        <f t="array" ref="AZ2988">Lair(100000000/($AX2988-$AW2988))</f>
        <v>2617.7422303334001</v>
      </c>
      <c r="BA2988" s="10">
        <f t="shared" si="4794"/>
        <v>2618.523540264775</v>
      </c>
      <c r="BB2988" s="12">
        <v>370000000</v>
      </c>
      <c r="BC2988" s="3">
        <v>0.40100000000000002</v>
      </c>
      <c r="BD2988" s="12" cm="1">
        <f t="array" ref="BD2988">SfromgA($BB2988,$BA2988,"")</f>
        <v>3.278721522527837</v>
      </c>
      <c r="BE2988" s="29">
        <f t="shared" si="4795"/>
        <v>32.873658140855632</v>
      </c>
      <c r="BG2988" s="3"/>
      <c r="BH2988" s="3"/>
      <c r="BI2988" s="12">
        <f t="shared" si="4796"/>
        <v>370000000</v>
      </c>
      <c r="BJ2988" s="29">
        <f t="shared" si="4797"/>
        <v>32.873658140855632</v>
      </c>
      <c r="BK2988" s="3">
        <f t="shared" si="4798"/>
        <v>-9.8807048761080694</v>
      </c>
      <c r="BL2988" s="13">
        <f>EXP(BK$4341*$AX2988+BK$4342)*$BI2988/(100000000/($AX2988-$AW2988))</f>
        <v>7.7052882724521652</v>
      </c>
      <c r="BM2988" s="3">
        <f t="shared" si="4799"/>
        <v>0.94329459309029418</v>
      </c>
      <c r="BN2988" s="13" cm="1">
        <f t="array" ref="BN2988">$C2988*EXP(poly_from_str(100000000/$E2988,BN$4343))</f>
        <v>7.2278584128504004</v>
      </c>
      <c r="BO2988" s="3">
        <f t="shared" si="4800"/>
        <v>1.0986122886681098</v>
      </c>
      <c r="BP2988" s="13">
        <f t="shared" si="4801"/>
        <v>6.3964097923880067E-2</v>
      </c>
      <c r="BQ2988" s="13"/>
      <c r="BS2988" s="13"/>
      <c r="BT2988" s="13"/>
      <c r="BU2988" s="13"/>
      <c r="BV2988" s="13"/>
      <c r="BW2988" s="13"/>
      <c r="BX2988" s="13"/>
      <c r="BY2988">
        <v>7294</v>
      </c>
      <c r="BZ2988" s="13"/>
    </row>
    <row r="2989" spans="1:78" hidden="1" x14ac:dyDescent="0.25">
      <c r="A2989" t="s">
        <v>3569</v>
      </c>
      <c r="B2989" s="2" t="str">
        <f t="shared" si="4685"/>
        <v/>
      </c>
      <c r="C2989">
        <v>8</v>
      </c>
      <c r="E2989">
        <v>38193.07</v>
      </c>
      <c r="R2989">
        <v>29</v>
      </c>
      <c r="S2989" t="s">
        <v>22</v>
      </c>
      <c r="AA2989" s="10">
        <f t="shared" si="4688"/>
        <v>2617.4949999999999</v>
      </c>
      <c r="AB2989" s="3" cm="1">
        <f t="array" ref="AB2989">100000000/Lvac(AA2989)</f>
        <v>38193.066891789284</v>
      </c>
      <c r="AC2989" s="28">
        <f t="shared" si="4689"/>
        <v>3.8204466484176666E-7</v>
      </c>
      <c r="AD2989" s="28">
        <f t="shared" si="4690"/>
        <v>2.6182762511145167E-7</v>
      </c>
      <c r="AE2989" s="21">
        <f t="shared" si="4691"/>
        <v>38193.069006677819</v>
      </c>
      <c r="AF2989" s="10" cm="1">
        <f t="array" ref="AF2989">Lair(100000000/AE2989)</f>
        <v>2617.4948550510453</v>
      </c>
      <c r="AG2989" s="10">
        <f t="shared" si="4692"/>
        <v>1.2295728719976405E-2</v>
      </c>
      <c r="AH2989" s="10" t="b">
        <f t="shared" si="4686"/>
        <v>1</v>
      </c>
      <c r="AI2989" s="10">
        <f t="shared" si="4693"/>
        <v>2617.4949999999999</v>
      </c>
      <c r="AJ2989">
        <v>3.0000000000000001E-3</v>
      </c>
      <c r="AK2989" s="3" cm="1">
        <f t="array" ref="AK2989">100000000/Lvac($AA2989)</f>
        <v>38193.066891789284</v>
      </c>
      <c r="AL2989" s="21">
        <f t="shared" si="4785"/>
        <v>4.3774372319858437E-2</v>
      </c>
      <c r="AM2989" s="21"/>
      <c r="AN2989" s="21"/>
      <c r="AO2989" s="21"/>
      <c r="AP2989" s="21"/>
      <c r="AS2989" s="3">
        <f t="shared" si="4694"/>
        <v>-3.1082107161637396E-3</v>
      </c>
      <c r="AT2989" s="3" cm="1">
        <f t="array" ref="AT2989">AS2989-(100000000/LvacE($A2989)-$E2989)</f>
        <v>-1.4561155694536865E-5</v>
      </c>
      <c r="BB2989"/>
      <c r="BC2989"/>
      <c r="BD2989"/>
      <c r="BE2989"/>
      <c r="BF2989"/>
      <c r="BG2989"/>
      <c r="BH2989"/>
      <c r="BI2989"/>
      <c r="BJ2989"/>
      <c r="BN2989" s="13" cm="1">
        <f t="array" ref="BN2989">$C2989*EXP(poly_from_str(100000000/$E2989,BN$4343))</f>
        <v>19.301148813232572</v>
      </c>
      <c r="BO2989" s="13"/>
      <c r="BY2989">
        <v>19477</v>
      </c>
    </row>
    <row r="2990" spans="1:78" hidden="1" x14ac:dyDescent="0.25">
      <c r="A2990" t="s">
        <v>3570</v>
      </c>
      <c r="B2990" s="2" t="str">
        <f t="shared" si="4685"/>
        <v/>
      </c>
      <c r="C2990">
        <v>4</v>
      </c>
      <c r="E2990">
        <v>38201.72</v>
      </c>
      <c r="R2990">
        <v>29</v>
      </c>
      <c r="S2990" t="s">
        <v>22</v>
      </c>
      <c r="AA2990" s="10">
        <f t="shared" si="4688"/>
        <v>2616.902</v>
      </c>
      <c r="AB2990" s="3" cm="1">
        <f t="array" ref="AB2990">100000000/Lvac(AA2990)</f>
        <v>38201.721062471523</v>
      </c>
      <c r="AC2990" s="28">
        <f t="shared" si="4689"/>
        <v>3.8213123762372455E-7</v>
      </c>
      <c r="AD2990" s="28">
        <f t="shared" si="4690"/>
        <v>2.6176831100480877E-7</v>
      </c>
      <c r="AE2990" s="21">
        <f t="shared" si="4691"/>
        <v>38201.72033933537</v>
      </c>
      <c r="AF2990" s="10" cm="1">
        <f t="array" ref="AF2990">Lair(100000000/AE2990)</f>
        <v>2616.9020495394216</v>
      </c>
      <c r="AG2990" s="10">
        <f t="shared" si="4692"/>
        <v>1.2299035474479275E-2</v>
      </c>
      <c r="AH2990" s="10" t="b">
        <f t="shared" si="4686"/>
        <v>1</v>
      </c>
      <c r="AI2990" s="10">
        <f t="shared" si="4693"/>
        <v>2616.902</v>
      </c>
      <c r="AJ2990">
        <v>3.0000000000000001E-3</v>
      </c>
      <c r="AK2990" s="3" cm="1">
        <f t="array" ref="AK2990">100000000/Lvac($AA2990)</f>
        <v>38201.721062471523</v>
      </c>
      <c r="AL2990" s="21">
        <f t="shared" si="4785"/>
        <v>4.3794212846875645E-2</v>
      </c>
      <c r="AM2990" s="21"/>
      <c r="AN2990" s="21"/>
      <c r="AO2990" s="21"/>
      <c r="AP2990" s="21"/>
      <c r="AS2990" s="3">
        <f t="shared" si="4694"/>
        <v>1.0624715214362368E-3</v>
      </c>
      <c r="AT2990" s="3" cm="1">
        <f t="array" ref="AT2990">AS2990-(100000000/LvacE($A2990)-$E2990)</f>
        <v>-1.4439130609389395E-5</v>
      </c>
      <c r="BB2990"/>
      <c r="BC2990"/>
      <c r="BD2990"/>
      <c r="BE2990"/>
      <c r="BF2990"/>
      <c r="BG2990"/>
      <c r="BH2990"/>
      <c r="BI2990"/>
      <c r="BJ2990"/>
      <c r="BN2990" s="13" cm="1">
        <f t="array" ref="BN2990">$C2990*EXP(poly_from_str(100000000/$E2990,BN$4343))</f>
        <v>9.682955221589534</v>
      </c>
      <c r="BO2990" s="13"/>
      <c r="BY2990">
        <v>9771</v>
      </c>
    </row>
    <row r="2991" spans="1:78" hidden="1" x14ac:dyDescent="0.25">
      <c r="A2991" t="s">
        <v>3571</v>
      </c>
      <c r="B2991" s="2" t="str">
        <f t="shared" si="4685"/>
        <v/>
      </c>
      <c r="C2991">
        <v>1</v>
      </c>
      <c r="E2991">
        <v>38203.22</v>
      </c>
      <c r="R2991">
        <v>29</v>
      </c>
      <c r="S2991" t="s">
        <v>22</v>
      </c>
      <c r="AA2991" s="10">
        <f t="shared" si="4688"/>
        <v>2616.799</v>
      </c>
      <c r="AB2991" s="3" cm="1">
        <f t="array" ref="AB2991">100000000/Lvac(AA2991)</f>
        <v>38203.22463184243</v>
      </c>
      <c r="AC2991" s="28">
        <f t="shared" si="4689"/>
        <v>3.8214627871685983E-7</v>
      </c>
      <c r="AD2991" s="28">
        <f t="shared" si="4690"/>
        <v>2.6175800855472787E-7</v>
      </c>
      <c r="AE2991" s="21">
        <f t="shared" si="4691"/>
        <v>38203.22147917335</v>
      </c>
      <c r="AF2991" s="10" cm="1">
        <f t="array" ref="AF2991">Lair(100000000/AE2991)</f>
        <v>2616.7992159608784</v>
      </c>
      <c r="AG2991" s="10">
        <f t="shared" si="4692"/>
        <v>1.2299610064021431E-2</v>
      </c>
      <c r="AH2991" s="10" t="b">
        <f t="shared" si="4686"/>
        <v>1</v>
      </c>
      <c r="AI2991" s="10">
        <f t="shared" si="4693"/>
        <v>2616.799</v>
      </c>
      <c r="AJ2991">
        <v>3.0000000000000001E-3</v>
      </c>
      <c r="AK2991" s="3" cm="1">
        <f t="array" ref="AK2991">100000000/Lvac($AA2991)</f>
        <v>38203.22463184243</v>
      </c>
      <c r="AL2991" s="21">
        <f t="shared" si="4785"/>
        <v>4.3797660384128578E-2</v>
      </c>
      <c r="AM2991" s="21"/>
      <c r="AN2991" s="21"/>
      <c r="AO2991" s="21"/>
      <c r="AP2991" s="21"/>
      <c r="AS2991" s="3">
        <f t="shared" si="4694"/>
        <v>4.6318424283526838E-3</v>
      </c>
      <c r="AT2991" s="3" cm="1">
        <f t="array" ref="AT2991">AS2991-(100000000/LvacE($A2991)-$E2991)</f>
        <v>-1.4417913916986436E-5</v>
      </c>
      <c r="BB2991"/>
      <c r="BC2991"/>
      <c r="BD2991"/>
      <c r="BE2991"/>
      <c r="BF2991"/>
      <c r="BG2991"/>
      <c r="BH2991"/>
      <c r="BI2991"/>
      <c r="BJ2991"/>
      <c r="BN2991" s="13" cm="1">
        <f t="array" ref="BN2991">$C2991*EXP(poly_from_str(100000000/$E2991,BN$4343))</f>
        <v>2.422140126680647</v>
      </c>
      <c r="BO2991" s="13"/>
      <c r="BY2991" t="e">
        <v>#N/A</v>
      </c>
    </row>
    <row r="2992" spans="1:78" hidden="1" x14ac:dyDescent="0.25">
      <c r="A2992" t="s">
        <v>3572</v>
      </c>
      <c r="B2992" s="2" t="str">
        <f t="shared" si="4685"/>
        <v/>
      </c>
      <c r="C2992">
        <v>3</v>
      </c>
      <c r="E2992">
        <v>38211.99</v>
      </c>
      <c r="F2992">
        <v>37197</v>
      </c>
      <c r="G2992" t="s">
        <v>5</v>
      </c>
      <c r="H2992" s="5" t="s">
        <v>19</v>
      </c>
      <c r="I2992">
        <v>75409</v>
      </c>
      <c r="J2992" t="s">
        <v>3</v>
      </c>
      <c r="K2992" s="5" t="s">
        <v>19</v>
      </c>
      <c r="L2992">
        <v>37197.64</v>
      </c>
      <c r="M2992" t="str">
        <f t="shared" ref="M2992:M2995" si="4802">$G2992&amp;""</f>
        <v>e</v>
      </c>
      <c r="N2992" t="str">
        <f t="shared" ref="N2992:N2995" si="4803">$H2992&amp;""</f>
        <v>3/2</v>
      </c>
      <c r="O2992">
        <v>75409.58</v>
      </c>
      <c r="P2992" t="str">
        <f t="shared" ref="P2992:P2995" si="4804">$J2992&amp;""</f>
        <v>o</v>
      </c>
      <c r="Q2992" t="str">
        <f t="shared" ref="Q2992:Q2995" si="4805">$K2992&amp;""</f>
        <v>3/2</v>
      </c>
      <c r="R2992">
        <v>29</v>
      </c>
      <c r="AA2992" s="10">
        <f t="shared" si="4688"/>
        <v>2616.1990000000001</v>
      </c>
      <c r="AB2992" s="3" cm="1">
        <f t="array" ref="AB2992">100000000/Lvac(AA2992)</f>
        <v>38211.985641646817</v>
      </c>
      <c r="AC2992" s="28">
        <f t="shared" si="4689"/>
        <v>3.8223392027900019E-7</v>
      </c>
      <c r="AD2992" s="28">
        <f t="shared" si="4690"/>
        <v>2.6169799428326783E-7</v>
      </c>
      <c r="AE2992" s="21">
        <f t="shared" si="4691"/>
        <v>38211.988609033913</v>
      </c>
      <c r="AF2992" s="10" cm="1">
        <f t="array" ref="AF2992">Lair(100000000/AE2992)</f>
        <v>2616.1987968243416</v>
      </c>
      <c r="AG2992" s="10">
        <f t="shared" si="4692"/>
        <v>1.2302958536725764E-2</v>
      </c>
      <c r="AH2992" s="10" t="b">
        <f t="shared" si="4686"/>
        <v>1</v>
      </c>
      <c r="AI2992" s="10">
        <f t="shared" ref="AI2992:AI2995" si="4806">$AF2992</f>
        <v>2616.1987968243416</v>
      </c>
      <c r="AJ2992">
        <v>3.0000000000000001E-3</v>
      </c>
      <c r="AK2992" s="3" cm="1">
        <f t="array" ref="AK2992">100000000/Lvac($AA2992)</f>
        <v>38211.985641646817</v>
      </c>
      <c r="AL2992" s="21">
        <f t="shared" si="4785"/>
        <v>4.3817754623268951E-2</v>
      </c>
      <c r="AM2992" s="10" cm="1">
        <f t="array" ref="AM2992">Lvac($AI2992)-$BA2992</f>
        <v>-3.3290342471445911E-3</v>
      </c>
      <c r="AN2992" s="10">
        <f t="shared" ref="AN2992:AN2995" si="4807">$AK2992-($AX2992-$AW2992)</f>
        <v>4.5641646815056447E-2</v>
      </c>
      <c r="AO2992" s="3">
        <f t="shared" ref="AO2992:AO2995" si="4808">AM2992/AJ2992</f>
        <v>-1.1096780823815304</v>
      </c>
      <c r="AP2992" s="3">
        <v>-1.0419367548214116</v>
      </c>
      <c r="AS2992" s="3">
        <f t="shared" si="4694"/>
        <v>-4.3583531805779785E-3</v>
      </c>
      <c r="AT2992" s="3" cm="1">
        <f t="array" ref="AT2992">AS2992-(100000000/LvacE($A2992)-$E2992)</f>
        <v>-1.4294135326053947E-5</v>
      </c>
      <c r="AU2992" t="s">
        <v>4782</v>
      </c>
      <c r="AV2992" t="s">
        <v>4900</v>
      </c>
      <c r="AW2992" s="3">
        <v>37197.64</v>
      </c>
      <c r="AX2992" s="3">
        <v>75409.58</v>
      </c>
      <c r="AY2992" s="3"/>
      <c r="AZ2992" s="10" cm="1">
        <f t="array" ref="AZ2992">Lair(100000000/($AX2992-$AW2992))</f>
        <v>2616.2021250669809</v>
      </c>
      <c r="BA2992" s="10">
        <f t="shared" ref="BA2992:BA2995" si="4809">100000000/($AX2992-$AW2992)</f>
        <v>2616.9830686429423</v>
      </c>
      <c r="BB2992" s="12">
        <v>42200000</v>
      </c>
      <c r="BC2992" s="3">
        <v>0.11700000000000001</v>
      </c>
      <c r="BD2992" s="12" cm="1">
        <f t="array" ref="BD2992">SfromgA($BB2992,$BA2992,"")</f>
        <v>0.37329188545470843</v>
      </c>
      <c r="BE2992" s="29">
        <f t="shared" ref="BE2992:BE2995" si="4810">(10^MAX(0.05, -0.312925054856973*((LN($BD2992))^(1/3)) + 0.454808404431693)-1)*100</f>
        <v>483.71723903401698</v>
      </c>
      <c r="BG2992" s="3"/>
      <c r="BH2992" s="3"/>
      <c r="BI2992" s="12">
        <f t="shared" ref="BI2992:BI2995" si="4811">IF($BB2992="",$BF2992,$BB2992)</f>
        <v>42200000</v>
      </c>
      <c r="BJ2992" s="29">
        <f t="shared" ref="BJ2992:BJ2995" si="4812">IF($BB2992="",$BH2992,$BE2992)</f>
        <v>483.71723903401698</v>
      </c>
      <c r="BK2992" s="3">
        <f t="shared" ref="BK2992:BK2995" si="4813">LN(BN2992*100000000/($AX2992-$AW2992)/$BI2992)</f>
        <v>-7.7015187437878723</v>
      </c>
      <c r="BL2992" s="13">
        <f>EXP(BK$4341*$AX2992+BK$4342)*$BI2992/(100000000/($AX2992-$AW2992))</f>
        <v>5.8854898178860022</v>
      </c>
      <c r="BM2992" s="3">
        <f t="shared" ref="BM2992:BM2995" si="4814">LN(BL2992/$C2992)</f>
        <v>0.67387768016698046</v>
      </c>
      <c r="BN2992" s="13" cm="1">
        <f t="array" ref="BN2992">$C2992*EXP(poly_from_str(100000000/$E2992,BN$4343))</f>
        <v>7.2909554641051324</v>
      </c>
      <c r="BO2992" s="3">
        <f t="shared" ref="BO2992:BO2995" si="4815">LN($C2992)</f>
        <v>1.0986122886681098</v>
      </c>
      <c r="BP2992" s="13">
        <f t="shared" ref="BP2992:BP2995" si="4816">LN(BL2992/BN2992)</f>
        <v>-0.21414463363220282</v>
      </c>
      <c r="BQ2992" s="13"/>
      <c r="BS2992" s="13"/>
      <c r="BT2992" s="13"/>
      <c r="BU2992" s="13"/>
      <c r="BV2992" s="13"/>
      <c r="BW2992" s="13"/>
      <c r="BX2992" s="13"/>
      <c r="BY2992">
        <v>7357</v>
      </c>
      <c r="BZ2992" s="13"/>
    </row>
    <row r="2993" spans="1:78" hidden="1" x14ac:dyDescent="0.25">
      <c r="A2993" t="s">
        <v>3573</v>
      </c>
      <c r="B2993" s="2" t="str">
        <f t="shared" si="4685"/>
        <v/>
      </c>
      <c r="C2993">
        <v>1</v>
      </c>
      <c r="E2993">
        <v>38214.21</v>
      </c>
      <c r="F2993">
        <v>63232</v>
      </c>
      <c r="G2993" t="s">
        <v>3</v>
      </c>
      <c r="H2993" s="5" t="s">
        <v>8</v>
      </c>
      <c r="I2993">
        <v>101446</v>
      </c>
      <c r="J2993" t="s">
        <v>5</v>
      </c>
      <c r="K2993" s="5" t="s">
        <v>8</v>
      </c>
      <c r="L2993">
        <v>63232.14</v>
      </c>
      <c r="M2993" t="str">
        <f t="shared" si="4802"/>
        <v>o</v>
      </c>
      <c r="N2993" t="str">
        <f t="shared" si="4803"/>
        <v>7/2</v>
      </c>
      <c r="O2993">
        <v>101446.27</v>
      </c>
      <c r="P2993" t="str">
        <f t="shared" si="4804"/>
        <v>e</v>
      </c>
      <c r="Q2993" t="str">
        <f t="shared" si="4805"/>
        <v>7/2</v>
      </c>
      <c r="R2993">
        <v>29</v>
      </c>
      <c r="S2993" t="s">
        <v>3574</v>
      </c>
      <c r="AA2993" s="10">
        <f t="shared" si="4688"/>
        <v>2616.047</v>
      </c>
      <c r="AB2993" s="3" cm="1">
        <f t="array" ref="AB2993">100000000/Lvac(AA2993)</f>
        <v>38214.20573538859</v>
      </c>
      <c r="AC2993" s="28">
        <f t="shared" si="4689"/>
        <v>3.822561291903395E-7</v>
      </c>
      <c r="AD2993" s="28">
        <f t="shared" si="4690"/>
        <v>2.6168279066806342E-7</v>
      </c>
      <c r="AE2993" s="21">
        <f t="shared" si="4691"/>
        <v>38214.208639166893</v>
      </c>
      <c r="AF2993" s="10" cm="1">
        <f t="array" ref="AF2993">Lair(100000000/AE2993)</f>
        <v>2616.0468012027063</v>
      </c>
      <c r="AG2993" s="10">
        <f t="shared" si="4692"/>
        <v>1.2303807182246457E-2</v>
      </c>
      <c r="AH2993" s="10" t="b">
        <f t="shared" si="4686"/>
        <v>1</v>
      </c>
      <c r="AI2993" s="10">
        <f t="shared" si="4806"/>
        <v>2616.0468012027063</v>
      </c>
      <c r="AJ2993">
        <v>3.0000000000000001E-3</v>
      </c>
      <c r="AK2993" s="3" cm="1">
        <f t="array" ref="AK2993">100000000/Lvac($AA2993)</f>
        <v>38214.20573538859</v>
      </c>
      <c r="AL2993" s="21">
        <f t="shared" si="4785"/>
        <v>4.382284642364187E-2</v>
      </c>
      <c r="AM2993" s="10" cm="1">
        <f t="array" ref="AM2993">Lvac($AI2993)-$BA2993</f>
        <v>-5.3850539270570152E-3</v>
      </c>
      <c r="AN2993" s="10">
        <f t="shared" si="4807"/>
        <v>7.5735388585599139E-2</v>
      </c>
      <c r="AO2993" s="3">
        <f t="shared" si="4808"/>
        <v>-1.7950179756856717</v>
      </c>
      <c r="AP2993" s="3">
        <v>-1.7287364504833629</v>
      </c>
      <c r="AS2993" s="3">
        <f t="shared" si="4694"/>
        <v>-4.2646114088711329E-3</v>
      </c>
      <c r="AT2993" s="3" cm="1">
        <f t="array" ref="AT2993">AS2993-(100000000/LvacE($A2993)-$E2993)</f>
        <v>-1.4262732292991132E-5</v>
      </c>
      <c r="AU2993" t="s">
        <v>4814</v>
      </c>
      <c r="AV2993" t="s">
        <v>4903</v>
      </c>
      <c r="AW2993" s="3">
        <v>63232.14</v>
      </c>
      <c r="AX2993" s="3">
        <v>101446.27</v>
      </c>
      <c r="AY2993" s="3"/>
      <c r="AZ2993" s="10" cm="1">
        <f t="array" ref="AZ2993">Lair(100000000/($AX2993-$AW2993))</f>
        <v>2616.0521849761599</v>
      </c>
      <c r="BA2993" s="10">
        <f t="shared" si="4809"/>
        <v>2616.8330928899854</v>
      </c>
      <c r="BB2993" s="12">
        <v>231000000</v>
      </c>
      <c r="BC2993" s="3">
        <v>0.41899999999999998</v>
      </c>
      <c r="BD2993" s="12" cm="1">
        <f t="array" ref="BD2993">SfromgA($BB2993,$BA2993,"")</f>
        <v>2.0430237237717654</v>
      </c>
      <c r="BE2993" s="29">
        <f t="shared" si="4810"/>
        <v>49.645836075811815</v>
      </c>
      <c r="BG2993" s="3"/>
      <c r="BH2993" s="3"/>
      <c r="BI2993" s="12">
        <f t="shared" si="4811"/>
        <v>231000000</v>
      </c>
      <c r="BJ2993" s="29">
        <f t="shared" si="4812"/>
        <v>49.645836075811815</v>
      </c>
      <c r="BK2993" s="3">
        <f t="shared" si="4813"/>
        <v>-10.499336000240397</v>
      </c>
      <c r="BL2993" s="13">
        <f>EXP(BK$4341*$AX2993+BK$4342)*$BI2993/(100000000/($AX2993-$AW2993))</f>
        <v>4.4560960201691948</v>
      </c>
      <c r="BM2993" s="3">
        <f t="shared" si="4814"/>
        <v>1.4942730509047548</v>
      </c>
      <c r="BN2993" s="13" cm="1">
        <f t="array" ref="BN2993">$C2993*EXP(poly_from_str(100000000/$E2993,BN$4343))</f>
        <v>2.4323847282676341</v>
      </c>
      <c r="BO2993" s="3">
        <f t="shared" si="4815"/>
        <v>0</v>
      </c>
      <c r="BP2993" s="13">
        <f t="shared" si="4816"/>
        <v>0.6054009051232212</v>
      </c>
      <c r="BQ2993" s="13"/>
      <c r="BS2993" s="13"/>
      <c r="BT2993" s="13"/>
      <c r="BU2993" s="13"/>
      <c r="BV2993" s="13"/>
      <c r="BW2993" s="13"/>
      <c r="BX2993" s="13"/>
      <c r="BY2993">
        <v>2454</v>
      </c>
      <c r="BZ2993" s="13"/>
    </row>
    <row r="2994" spans="1:78" hidden="1" x14ac:dyDescent="0.25">
      <c r="A2994" t="s">
        <v>3575</v>
      </c>
      <c r="B2994" s="2" t="str">
        <f t="shared" si="4685"/>
        <v/>
      </c>
      <c r="C2994">
        <v>9</v>
      </c>
      <c r="D2994" t="s">
        <v>14</v>
      </c>
      <c r="E2994">
        <v>38220.22</v>
      </c>
      <c r="F2994">
        <v>64215</v>
      </c>
      <c r="G2994" t="s">
        <v>3</v>
      </c>
      <c r="H2994" s="5" t="s">
        <v>15</v>
      </c>
      <c r="I2994">
        <v>102435</v>
      </c>
      <c r="J2994" t="s">
        <v>5</v>
      </c>
      <c r="K2994" s="5" t="s">
        <v>16</v>
      </c>
      <c r="L2994">
        <v>64215.45</v>
      </c>
      <c r="M2994" t="str">
        <f t="shared" si="4802"/>
        <v>o</v>
      </c>
      <c r="N2994" t="str">
        <f t="shared" si="4803"/>
        <v>13/2</v>
      </c>
      <c r="O2994">
        <v>102435.67</v>
      </c>
      <c r="P2994" t="str">
        <f t="shared" si="4804"/>
        <v>e</v>
      </c>
      <c r="Q2994" t="str">
        <f t="shared" si="4805"/>
        <v>11/2</v>
      </c>
      <c r="R2994">
        <v>29</v>
      </c>
      <c r="AA2994" s="10">
        <f t="shared" si="4688"/>
        <v>2615.6350000000002</v>
      </c>
      <c r="AB2994" s="3" cm="1">
        <f t="array" ref="AB2994">100000000/Lvac(AA2994)</f>
        <v>38220.224655309859</v>
      </c>
      <c r="AC2994" s="28">
        <f t="shared" si="4689"/>
        <v>3.8231634000921382E-7</v>
      </c>
      <c r="AD2994" s="28">
        <f t="shared" si="4690"/>
        <v>2.6164158086942905E-7</v>
      </c>
      <c r="AE2994" s="21">
        <f t="shared" si="4691"/>
        <v>38220.221484867434</v>
      </c>
      <c r="AF2994" s="10" cm="1">
        <f t="array" ref="AF2994">Lair(100000000/AE2994)</f>
        <v>2615.6352169852257</v>
      </c>
      <c r="AG2994" s="10">
        <f t="shared" si="4692"/>
        <v>1.2306108202273991E-2</v>
      </c>
      <c r="AH2994" s="10" t="b">
        <f t="shared" si="4686"/>
        <v>1</v>
      </c>
      <c r="AI2994" s="10">
        <f t="shared" si="4806"/>
        <v>2615.6352169852257</v>
      </c>
      <c r="AJ2994">
        <v>7.0000000000000001E-3</v>
      </c>
      <c r="AK2994" s="3" cm="1">
        <f t="array" ref="AK2994">100000000/Lvac($AA2994)</f>
        <v>38220.224655309859</v>
      </c>
      <c r="AL2994" s="21">
        <f t="shared" si="4785"/>
        <v>0.10228550634653739</v>
      </c>
      <c r="AM2994" s="10" cm="1">
        <f t="array" ref="AM2994">Lvac($AI2994)-$BA2994</f>
        <v>-1.0164857621930423E-4</v>
      </c>
      <c r="AN2994" s="10">
        <f t="shared" si="4807"/>
        <v>4.6553098582080565E-3</v>
      </c>
      <c r="AO2994" s="3">
        <f t="shared" si="4808"/>
        <v>-1.4521225174186319E-2</v>
      </c>
      <c r="AP2994" s="3">
        <v>-4.5526486506527623E-2</v>
      </c>
      <c r="AS2994" s="3">
        <f t="shared" si="4694"/>
        <v>4.6553098582080565E-3</v>
      </c>
      <c r="AT2994" s="3" cm="1">
        <f t="array" ref="AT2994">AS2994-(100000000/LvacE($A2994)-$E2994)</f>
        <v>-1.4177538105286658E-5</v>
      </c>
      <c r="AU2994" t="s">
        <v>4818</v>
      </c>
      <c r="AV2994" t="s">
        <v>4945</v>
      </c>
      <c r="AW2994" s="3">
        <v>64215.45</v>
      </c>
      <c r="AX2994" s="3">
        <v>102435.67</v>
      </c>
      <c r="AY2994" s="3"/>
      <c r="AZ2994" s="10" cm="1">
        <f t="array" ref="AZ2994">Lair(100000000/($AX2994-$AW2994))</f>
        <v>2615.6353186096335</v>
      </c>
      <c r="BA2994" s="10">
        <f t="shared" si="4809"/>
        <v>2616.4161273796958</v>
      </c>
      <c r="BB2994" s="12">
        <v>2270000000</v>
      </c>
      <c r="BC2994" s="3">
        <v>0.66400000000000003</v>
      </c>
      <c r="BD2994" s="12" cm="1">
        <f t="array" ref="BD2994">SfromgA($BB2994,$BA2994,"")</f>
        <v>20.066871487855384</v>
      </c>
      <c r="BE2994" s="29">
        <f t="shared" si="4810"/>
        <v>12.201845430196357</v>
      </c>
      <c r="BG2994" s="3"/>
      <c r="BH2994" s="3"/>
      <c r="BI2994" s="12">
        <f t="shared" si="4811"/>
        <v>2270000000</v>
      </c>
      <c r="BJ2994" s="29">
        <f t="shared" si="4812"/>
        <v>12.201845430196357</v>
      </c>
      <c r="BK2994" s="3">
        <f t="shared" si="4813"/>
        <v>-10.585094459011758</v>
      </c>
      <c r="BL2994" s="13">
        <f>EXP(BK$4341*$AX2994+BK$4342)*$BI2994/(100000000/($AX2994-$AW2994))</f>
        <v>40.624650553735904</v>
      </c>
      <c r="BM2994" s="3">
        <f t="shared" si="4814"/>
        <v>1.5071504615224938</v>
      </c>
      <c r="BN2994" s="13" cm="1">
        <f t="array" ref="BN2994">$C2994*EXP(poly_from_str(100000000/$E2994,BN$4343))</f>
        <v>21.941732989571687</v>
      </c>
      <c r="BO2994" s="3">
        <f t="shared" si="4815"/>
        <v>2.1972245773362196</v>
      </c>
      <c r="BP2994" s="13">
        <f t="shared" si="4816"/>
        <v>0.61598459945680295</v>
      </c>
      <c r="BQ2994" s="13"/>
      <c r="BS2994" s="13"/>
      <c r="BT2994" s="13"/>
      <c r="BU2994" s="13"/>
      <c r="BV2994" s="13"/>
      <c r="BW2994" s="13"/>
      <c r="BX2994" s="13"/>
      <c r="BY2994">
        <v>22140</v>
      </c>
      <c r="BZ2994" s="13"/>
    </row>
    <row r="2995" spans="1:78" hidden="1" x14ac:dyDescent="0.25">
      <c r="A2995" t="s">
        <v>3576</v>
      </c>
      <c r="B2995" s="2" t="str">
        <f t="shared" si="4685"/>
        <v/>
      </c>
      <c r="C2995">
        <v>9</v>
      </c>
      <c r="D2995" t="s">
        <v>14</v>
      </c>
      <c r="E2995">
        <v>38236.14</v>
      </c>
      <c r="F2995">
        <v>25979</v>
      </c>
      <c r="G2995" t="s">
        <v>5</v>
      </c>
      <c r="H2995" s="5" t="s">
        <v>86</v>
      </c>
      <c r="I2995">
        <v>64215</v>
      </c>
      <c r="J2995" t="s">
        <v>3</v>
      </c>
      <c r="K2995" s="5" t="s">
        <v>15</v>
      </c>
      <c r="L2995">
        <v>25979.34</v>
      </c>
      <c r="M2995" t="str">
        <f t="shared" si="4802"/>
        <v>e</v>
      </c>
      <c r="N2995" t="str">
        <f t="shared" si="4803"/>
        <v>15/2</v>
      </c>
      <c r="O2995">
        <v>64215.45</v>
      </c>
      <c r="P2995" t="str">
        <f t="shared" si="4804"/>
        <v>o</v>
      </c>
      <c r="Q2995" t="str">
        <f t="shared" si="4805"/>
        <v>13/2</v>
      </c>
      <c r="R2995">
        <v>29</v>
      </c>
      <c r="AA2995" s="10">
        <f t="shared" si="4688"/>
        <v>2614.5459999999998</v>
      </c>
      <c r="AB2995" s="3" cm="1">
        <f t="array" ref="AB2995">100000000/Lvac(AA2995)</f>
        <v>38236.143020203985</v>
      </c>
      <c r="AC2995" s="28">
        <f t="shared" si="4689"/>
        <v>3.824755808465409E-7</v>
      </c>
      <c r="AD2995" s="28">
        <f t="shared" si="4690"/>
        <v>2.6153265497296624E-7</v>
      </c>
      <c r="AE2995" s="21">
        <f t="shared" si="4691"/>
        <v>38236.140962238162</v>
      </c>
      <c r="AF2995" s="10" cm="1">
        <f t="array" ref="AF2995">Lair(100000000/AE2995)</f>
        <v>2614.5461407300272</v>
      </c>
      <c r="AG2995" s="10">
        <f t="shared" si="4692"/>
        <v>1.2312195505491966E-2</v>
      </c>
      <c r="AH2995" s="10" t="b">
        <f t="shared" si="4686"/>
        <v>1</v>
      </c>
      <c r="AI2995" s="10">
        <f t="shared" si="4806"/>
        <v>2614.5461407300272</v>
      </c>
      <c r="AJ2995">
        <v>7.0000000000000001E-3</v>
      </c>
      <c r="AK2995" s="3" cm="1">
        <f t="array" ref="AK2995">100000000/Lvac($AA2995)</f>
        <v>38236.143020203985</v>
      </c>
      <c r="AL2995" s="21">
        <f t="shared" si="4785"/>
        <v>0.10237073156670108</v>
      </c>
      <c r="AM2995" s="10" cm="1">
        <f t="array" ref="AM2995">Lvac($AI2995)-$BA2995</f>
        <v>-2.1177982766857895E-3</v>
      </c>
      <c r="AN2995" s="10">
        <f t="shared" si="4807"/>
        <v>3.3020203984051477E-2</v>
      </c>
      <c r="AO2995" s="3">
        <f t="shared" si="4808"/>
        <v>-0.30254261095511276</v>
      </c>
      <c r="AP2995" s="3">
        <v>-0.32265168095234131</v>
      </c>
      <c r="AS2995" s="3">
        <f t="shared" si="4694"/>
        <v>3.0202039852156304E-3</v>
      </c>
      <c r="AT2995" s="3" cm="1">
        <f t="array" ref="AT2995">AS2995-(100000000/LvacE($A2995)-$E2995)</f>
        <v>-1.3951714208815247E-5</v>
      </c>
      <c r="AU2995" t="s">
        <v>4958</v>
      </c>
      <c r="AV2995" t="s">
        <v>4818</v>
      </c>
      <c r="AW2995" s="3">
        <v>25979.34</v>
      </c>
      <c r="AX2995" s="3">
        <v>64215.45</v>
      </c>
      <c r="AY2995" s="3"/>
      <c r="AZ2995" s="10" cm="1">
        <f t="array" ref="AZ2995">Lair(100000000/($AX2995-$AW2995))</f>
        <v>2614.5482580248572</v>
      </c>
      <c r="BA2995" s="10">
        <f t="shared" si="4809"/>
        <v>2615.3288082914291</v>
      </c>
      <c r="BB2995" s="12">
        <v>151000000</v>
      </c>
      <c r="BC2995" s="3">
        <v>0.253</v>
      </c>
      <c r="BD2995" s="12" cm="1">
        <f t="array" ref="BD2995">SfromgA($BB2995,$BA2995,"")</f>
        <v>1.3331812595380643</v>
      </c>
      <c r="BE2995" s="29">
        <f t="shared" si="4810"/>
        <v>77.117154379431781</v>
      </c>
      <c r="BG2995" s="3"/>
      <c r="BH2995" s="3"/>
      <c r="BI2995" s="12">
        <f t="shared" si="4811"/>
        <v>151000000</v>
      </c>
      <c r="BJ2995" s="29">
        <f t="shared" si="4812"/>
        <v>77.117154379431781</v>
      </c>
      <c r="BK2995" s="3">
        <f t="shared" si="4813"/>
        <v>-7.8692278507593674</v>
      </c>
      <c r="BL2995" s="13">
        <f>EXP(BK$4341*$AX2995+BK$4342)*$BI2995/(100000000/($AX2995-$AW2995))</f>
        <v>49.329073408812825</v>
      </c>
      <c r="BM2995" s="3">
        <f t="shared" si="4814"/>
        <v>1.7012890542100638</v>
      </c>
      <c r="BN2995" s="13" cm="1">
        <f t="array" ref="BN2995">$C2995*EXP(poly_from_str(100000000/$E2995,BN$4343))</f>
        <v>22.074375057360541</v>
      </c>
      <c r="BO2995" s="3">
        <f t="shared" si="4815"/>
        <v>2.1972245773362196</v>
      </c>
      <c r="BP2995" s="13">
        <f t="shared" si="4816"/>
        <v>0.80409619542933675</v>
      </c>
      <c r="BQ2995" s="13"/>
      <c r="BS2995" s="13"/>
      <c r="BT2995" s="13"/>
      <c r="BU2995" s="13"/>
      <c r="BV2995" s="13"/>
      <c r="BW2995" s="13"/>
      <c r="BX2995" s="13"/>
      <c r="BY2995">
        <v>22274</v>
      </c>
      <c r="BZ2995" s="13"/>
    </row>
    <row r="2996" spans="1:78" hidden="1" x14ac:dyDescent="0.25">
      <c r="A2996" t="s">
        <v>3577</v>
      </c>
      <c r="B2996" s="2" t="str">
        <f t="shared" si="4685"/>
        <v/>
      </c>
      <c r="C2996">
        <v>3</v>
      </c>
      <c r="D2996" t="s">
        <v>14</v>
      </c>
      <c r="E2996">
        <v>38244.67</v>
      </c>
      <c r="R2996">
        <v>29</v>
      </c>
      <c r="S2996" t="s">
        <v>22</v>
      </c>
      <c r="AA2996" s="10">
        <f t="shared" si="4688"/>
        <v>2613.9630000000002</v>
      </c>
      <c r="AB2996" s="3" cm="1">
        <f t="array" ref="AB2996">100000000/Lvac(AA2996)</f>
        <v>38244.670423502837</v>
      </c>
      <c r="AC2996" s="28">
        <f t="shared" si="4689"/>
        <v>3.8256088552133294E-7</v>
      </c>
      <c r="AD2996" s="28">
        <f t="shared" si="4690"/>
        <v>2.6147434111118948E-7</v>
      </c>
      <c r="AE2996" s="21">
        <f t="shared" si="4691"/>
        <v>38244.670134846172</v>
      </c>
      <c r="AF2996" s="10" cm="1">
        <f t="array" ref="AF2996">Lair(100000000/AE2996)</f>
        <v>2613.9630197304282</v>
      </c>
      <c r="AG2996" s="10">
        <f t="shared" si="4692"/>
        <v>1.2315457491843387E-2</v>
      </c>
      <c r="AH2996" s="10" t="b">
        <f t="shared" si="4686"/>
        <v>1</v>
      </c>
      <c r="AI2996" s="10">
        <f t="shared" si="4693"/>
        <v>2613.9630000000002</v>
      </c>
      <c r="AJ2996">
        <v>7.0000000000000001E-3</v>
      </c>
      <c r="AK2996" s="3" cm="1">
        <f t="array" ref="AK2996">100000000/Lvac($AA2996)</f>
        <v>38244.670423502837</v>
      </c>
      <c r="AL2996" s="21">
        <f t="shared" si="4785"/>
        <v>0.10241640488580743</v>
      </c>
      <c r="AM2996" s="21"/>
      <c r="AN2996" s="21"/>
      <c r="AO2996" s="21"/>
      <c r="AP2996" s="21"/>
      <c r="AS2996" s="3">
        <f t="shared" si="4694"/>
        <v>4.2350283911218867E-4</v>
      </c>
      <c r="AT2996" s="3" cm="1">
        <f t="array" ref="AT2996">AS2996-(100000000/LvacE($A2996)-$E2996)</f>
        <v>-1.3830467651132494E-5</v>
      </c>
      <c r="BB2996"/>
      <c r="BC2996"/>
      <c r="BD2996"/>
      <c r="BE2996"/>
      <c r="BF2996"/>
      <c r="BG2996"/>
      <c r="BH2996"/>
      <c r="BI2996"/>
      <c r="BJ2996"/>
      <c r="BN2996" s="13" cm="1">
        <f t="array" ref="BN2996">$C2996*EXP(poly_from_str(100000000/$E2996,BN$4343))</f>
        <v>7.3817106576450655</v>
      </c>
      <c r="BO2996" s="13"/>
      <c r="BY2996">
        <v>7448</v>
      </c>
    </row>
    <row r="2997" spans="1:78" hidden="1" x14ac:dyDescent="0.25">
      <c r="A2997" t="s">
        <v>3578</v>
      </c>
      <c r="B2997" s="2" t="str">
        <f t="shared" si="4685"/>
        <v/>
      </c>
      <c r="C2997">
        <v>2</v>
      </c>
      <c r="D2997" t="s">
        <v>14</v>
      </c>
      <c r="E2997">
        <v>38249.019999999997</v>
      </c>
      <c r="F2997">
        <v>64235</v>
      </c>
      <c r="G2997" t="s">
        <v>3</v>
      </c>
      <c r="H2997" s="5" t="s">
        <v>4</v>
      </c>
      <c r="I2997">
        <v>102484</v>
      </c>
      <c r="J2997" t="s">
        <v>5</v>
      </c>
      <c r="K2997" s="5" t="s">
        <v>4</v>
      </c>
      <c r="L2997">
        <v>64235.61</v>
      </c>
      <c r="M2997" t="str">
        <f t="shared" ref="M2997:M2998" si="4817">$G2997&amp;""</f>
        <v>o</v>
      </c>
      <c r="N2997" t="str">
        <f t="shared" ref="N2997:N2998" si="4818">$H2997&amp;""</f>
        <v>9/2</v>
      </c>
      <c r="O2997">
        <v>102484.66</v>
      </c>
      <c r="P2997" t="str">
        <f t="shared" ref="P2997:P2998" si="4819">$J2997&amp;""</f>
        <v>e</v>
      </c>
      <c r="Q2997" t="str">
        <f t="shared" ref="Q2997:Q2998" si="4820">$K2997&amp;""</f>
        <v>9/2</v>
      </c>
      <c r="R2997">
        <v>29</v>
      </c>
      <c r="S2997" t="s">
        <v>6</v>
      </c>
      <c r="AA2997" s="10">
        <f t="shared" si="4688"/>
        <v>2613.6660000000002</v>
      </c>
      <c r="AB2997" s="3" cm="1">
        <f t="array" ref="AB2997">100000000/Lvac(AA2997)</f>
        <v>38249.016034825749</v>
      </c>
      <c r="AC2997" s="28">
        <f t="shared" si="4689"/>
        <v>3.8260435725146209E-7</v>
      </c>
      <c r="AD2997" s="28">
        <f t="shared" si="4690"/>
        <v>2.6144463405006274E-7</v>
      </c>
      <c r="AE2997" s="21">
        <f t="shared" si="4691"/>
        <v>38249.018737852748</v>
      </c>
      <c r="AF2997" s="10" cm="1">
        <f t="array" ref="AF2997">Lair(100000000/AE2997)</f>
        <v>2613.6658152831219</v>
      </c>
      <c r="AG2997" s="10">
        <f t="shared" si="4692"/>
        <v>1.2317120097752685E-2</v>
      </c>
      <c r="AH2997" s="10" t="b">
        <f t="shared" si="4686"/>
        <v>1</v>
      </c>
      <c r="AI2997" s="10">
        <f t="shared" ref="AI2997:AI2998" si="4821">$AF2997</f>
        <v>2613.6658152831219</v>
      </c>
      <c r="AJ2997">
        <v>7.0000000000000001E-3</v>
      </c>
      <c r="AK2997" s="3" cm="1">
        <f t="array" ref="AK2997">100000000/Lvac($AA2997)</f>
        <v>38249.016034825749</v>
      </c>
      <c r="AL2997" s="21">
        <f t="shared" si="4785"/>
        <v>0.10243968860830716</v>
      </c>
      <c r="AM2997" s="10" cm="1">
        <f t="array" ref="AM2997">Lvac($AI2997)-$BA2997</f>
        <v>2.1368687771428085E-3</v>
      </c>
      <c r="AN2997" s="10">
        <f t="shared" ref="AN2997:AN2998" si="4822">$AK2997-($AX2997-$AW2997)</f>
        <v>-3.396517425426282E-2</v>
      </c>
      <c r="AO2997" s="3">
        <f t="shared" ref="AO2997:AO2998" si="4823">AM2997/AJ2997</f>
        <v>0.30526696816325838</v>
      </c>
      <c r="AP2997" s="3">
        <v>0.3316613672593251</v>
      </c>
      <c r="AS2997" s="3">
        <f t="shared" si="4694"/>
        <v>-3.9651742481510155E-3</v>
      </c>
      <c r="AT2997" s="3" cm="1">
        <f t="array" ref="AT2997">AS2997-(100000000/LvacE($A2997)-$E2997)</f>
        <v>-1.3768600183539093E-5</v>
      </c>
      <c r="AU2997" t="s">
        <v>4837</v>
      </c>
      <c r="AV2997" t="s">
        <v>4827</v>
      </c>
      <c r="AW2997" s="3">
        <v>64235.61</v>
      </c>
      <c r="AX2997" s="3">
        <v>102484.66</v>
      </c>
      <c r="AY2997" s="3"/>
      <c r="AZ2997" s="10" cm="1">
        <f t="array" ref="AZ2997">Lair(100000000/($AX2997-$AW2997))</f>
        <v>2613.663678922248</v>
      </c>
      <c r="BA2997" s="10">
        <f t="shared" ref="BA2997:BA2998" si="4824">100000000/($AX2997-$AW2997)</f>
        <v>2614.4440188710569</v>
      </c>
      <c r="BB2997" s="12">
        <v>462000000</v>
      </c>
      <c r="BC2997" s="3">
        <v>0.72199999999999998</v>
      </c>
      <c r="BD2997" s="12" cm="1">
        <f t="array" ref="BD2997">SfromgA($BB2997,$BA2997,"")</f>
        <v>4.0748664207885517</v>
      </c>
      <c r="BE2997" s="29">
        <f t="shared" ref="BE2997:BE2998" si="4825">(10^MAX(0.05, -0.312925054856973*((LN($BD2997))^(1/3)) + 0.454808404431693)-1)*100</f>
        <v>27.156870216093054</v>
      </c>
      <c r="BG2997" s="3"/>
      <c r="BH2997" s="3"/>
      <c r="BI2997" s="12">
        <f t="shared" ref="BI2997:BI2998" si="4826">IF($BB2997="",$BF2997,$BB2997)</f>
        <v>462000000</v>
      </c>
      <c r="BJ2997" s="29">
        <f t="shared" ref="BJ2997:BJ2998" si="4827">IF($BB2997="",$BH2997,$BE2997)</f>
        <v>27.156870216093054</v>
      </c>
      <c r="BK2997" s="3">
        <f t="shared" ref="BK2997:BK2998" si="4828">LN(BN2997*100000000/($AX2997-$AW2997)/$BI2997)</f>
        <v>-10.487104143234109</v>
      </c>
      <c r="BL2997" s="13">
        <f>EXP(BK$4341*$AX2997+BK$4342)*$BI2997/(100000000/($AX2997-$AW2997))</f>
        <v>8.2435953705643854</v>
      </c>
      <c r="BM2997" s="3">
        <f t="shared" ref="BM2997:BM2998" si="4829">LN(BL2997/$C2997)</f>
        <v>1.4162893995757531</v>
      </c>
      <c r="BN2997" s="13" cm="1">
        <f t="array" ref="BN2997">$C2997*EXP(poly_from_str(100000000/$E2997,BN$4343))</f>
        <v>4.9291401654089197</v>
      </c>
      <c r="BO2997" s="3">
        <f t="shared" ref="BO2997:BO2998" si="4830">LN($C2997)</f>
        <v>0.69314718055994529</v>
      </c>
      <c r="BP2997" s="13">
        <f t="shared" ref="BP2997:BP2998" si="4831">LN(BL2997/BN2997)</f>
        <v>0.5142720159312193</v>
      </c>
      <c r="BQ2997" s="13"/>
      <c r="BS2997" s="13"/>
      <c r="BT2997" s="13"/>
      <c r="BU2997" s="13"/>
      <c r="BV2997" s="13"/>
      <c r="BW2997" s="13"/>
      <c r="BX2997" s="13"/>
      <c r="BY2997">
        <v>4974</v>
      </c>
      <c r="BZ2997" s="13"/>
    </row>
    <row r="2998" spans="1:78" hidden="1" x14ac:dyDescent="0.25">
      <c r="A2998" t="s">
        <v>3579</v>
      </c>
      <c r="B2998" s="2" t="str">
        <f t="shared" si="4685"/>
        <v/>
      </c>
      <c r="C2998">
        <v>3</v>
      </c>
      <c r="E2998">
        <v>38253.24</v>
      </c>
      <c r="F2998">
        <v>68492</v>
      </c>
      <c r="G2998" t="s">
        <v>3</v>
      </c>
      <c r="H2998" s="5" t="s">
        <v>8</v>
      </c>
      <c r="I2998">
        <v>106745</v>
      </c>
      <c r="J2998" t="s">
        <v>5</v>
      </c>
      <c r="K2998" s="5" t="s">
        <v>18</v>
      </c>
      <c r="L2998">
        <v>68492.429999999993</v>
      </c>
      <c r="M2998" t="str">
        <f t="shared" si="4817"/>
        <v>o</v>
      </c>
      <c r="N2998" t="str">
        <f t="shared" si="4818"/>
        <v>7/2</v>
      </c>
      <c r="O2998">
        <v>106745.65</v>
      </c>
      <c r="P2998" t="str">
        <f t="shared" si="4819"/>
        <v>e</v>
      </c>
      <c r="Q2998" t="str">
        <f t="shared" si="4820"/>
        <v>5/2</v>
      </c>
      <c r="R2998">
        <v>29</v>
      </c>
      <c r="AA2998" s="10">
        <f t="shared" si="4688"/>
        <v>2613.377</v>
      </c>
      <c r="AB2998" s="3" cm="1">
        <f t="array" ref="AB2998">100000000/Lvac(AA2998)</f>
        <v>38253.24554071029</v>
      </c>
      <c r="AC2998" s="28">
        <f t="shared" si="4689"/>
        <v>3.8264666751104032E-7</v>
      </c>
      <c r="AD2998" s="28">
        <f t="shared" si="4690"/>
        <v>2.6141572717948049E-7</v>
      </c>
      <c r="AE2998" s="21">
        <f t="shared" si="4691"/>
        <v>38253.241763121478</v>
      </c>
      <c r="AF2998" s="10" cm="1">
        <f t="array" ref="AF2998">Lair(100000000/AE2998)</f>
        <v>2613.3772580922227</v>
      </c>
      <c r="AG2998" s="10">
        <f t="shared" si="4692"/>
        <v>1.2318738463817178E-2</v>
      </c>
      <c r="AH2998" s="10" t="b">
        <f t="shared" si="4686"/>
        <v>1</v>
      </c>
      <c r="AI2998" s="10">
        <f t="shared" si="4821"/>
        <v>2613.3772580922227</v>
      </c>
      <c r="AJ2998">
        <v>3.0000000000000001E-3</v>
      </c>
      <c r="AK2998" s="3" cm="1">
        <f t="array" ref="AK2998">100000000/Lvac($AA2998)</f>
        <v>38253.24554071029</v>
      </c>
      <c r="AL2998" s="21">
        <f t="shared" si="4785"/>
        <v>4.3912426446193989E-2</v>
      </c>
      <c r="AM2998" s="10" cm="1">
        <f t="array" ref="AM2998">Lvac($AI2998)-$BA2998</f>
        <v>-1.4872533051857317E-3</v>
      </c>
      <c r="AN2998" s="10">
        <f t="shared" si="4822"/>
        <v>2.5540710288623814E-2</v>
      </c>
      <c r="AO2998" s="3">
        <f t="shared" si="4823"/>
        <v>-0.49575110172857723</v>
      </c>
      <c r="AP2998" s="3">
        <v>-0.58180229477026535</v>
      </c>
      <c r="AS2998" s="3">
        <f t="shared" si="4694"/>
        <v>5.5407102918252349E-3</v>
      </c>
      <c r="AT2998" s="3" cm="1">
        <f t="array" ref="AT2998">AS2998-(100000000/LvacE($A2998)-$E2998)</f>
        <v>-1.3708333426620811E-5</v>
      </c>
      <c r="AU2998" t="s">
        <v>4826</v>
      </c>
      <c r="AV2998" t="s">
        <v>4952</v>
      </c>
      <c r="AW2998" s="3">
        <v>68492.429999999993</v>
      </c>
      <c r="AX2998" s="3">
        <v>106745.65</v>
      </c>
      <c r="AY2998" s="3"/>
      <c r="AZ2998" s="10" cm="1">
        <f t="array" ref="AZ2998">Lair(100000000/($AX2998-$AW2998))</f>
        <v>2613.3787449920464</v>
      </c>
      <c r="BA2998" s="10">
        <f t="shared" si="4824"/>
        <v>2614.159017201689</v>
      </c>
      <c r="BB2998" s="12">
        <v>175000000</v>
      </c>
      <c r="BC2998" s="3">
        <v>0.59499999999999997</v>
      </c>
      <c r="BD2998" s="12" cm="1">
        <f t="array" ref="BD2998">SfromgA($BB2998,$BA2998,"")</f>
        <v>1.5430052868245956</v>
      </c>
      <c r="BE2998" s="29">
        <f t="shared" si="4825"/>
        <v>65.171901699567726</v>
      </c>
      <c r="BG2998" s="3"/>
      <c r="BH2998" s="3"/>
      <c r="BI2998" s="12">
        <f t="shared" si="4826"/>
        <v>175000000</v>
      </c>
      <c r="BJ2998" s="29">
        <f t="shared" si="4827"/>
        <v>65.171901699567726</v>
      </c>
      <c r="BK2998" s="3">
        <f t="shared" si="4828"/>
        <v>-9.1093984019652954</v>
      </c>
      <c r="BL2998" s="13">
        <f>EXP(BK$4341*$AX2998+BK$4342)*$BI2998/(100000000/($AX2998-$AW2998))</f>
        <v>2.2592118254497833</v>
      </c>
      <c r="BM2998" s="3">
        <f t="shared" si="4829"/>
        <v>-0.28359628601225056</v>
      </c>
      <c r="BN2998" s="13" cm="1">
        <f t="array" ref="BN2998">$C2998*EXP(poly_from_str(100000000/$E2998,BN$4343))</f>
        <v>7.4053329138342967</v>
      </c>
      <c r="BO2998" s="3">
        <f t="shared" si="4830"/>
        <v>1.0986122886681098</v>
      </c>
      <c r="BP2998" s="13">
        <f t="shared" si="4831"/>
        <v>-1.1871844020322966</v>
      </c>
      <c r="BQ2998" s="13"/>
      <c r="BS2998" s="13"/>
      <c r="BT2998" s="13"/>
      <c r="BU2998" s="13"/>
      <c r="BV2998" s="13"/>
      <c r="BW2998" s="13"/>
      <c r="BX2998" s="13"/>
      <c r="BY2998">
        <v>7472</v>
      </c>
      <c r="BZ2998" s="13"/>
    </row>
    <row r="2999" spans="1:78" hidden="1" x14ac:dyDescent="0.25">
      <c r="A2999" t="s">
        <v>3580</v>
      </c>
      <c r="B2999" s="2" t="str">
        <f t="shared" si="4685"/>
        <v/>
      </c>
      <c r="C2999">
        <v>4</v>
      </c>
      <c r="E2999">
        <v>38259.760000000002</v>
      </c>
      <c r="R2999">
        <v>29</v>
      </c>
      <c r="S2999" t="s">
        <v>22</v>
      </c>
      <c r="AA2999" s="10">
        <f t="shared" si="4688"/>
        <v>2612.9319999999998</v>
      </c>
      <c r="AB2999" s="3" cm="1">
        <f t="array" ref="AB2999">100000000/Lvac(AA2999)</f>
        <v>38259.7599309121</v>
      </c>
      <c r="AC2999" s="28">
        <f t="shared" si="4689"/>
        <v>3.827118348276955E-7</v>
      </c>
      <c r="AD2999" s="28">
        <f t="shared" si="4690"/>
        <v>2.6137121660087748E-7</v>
      </c>
      <c r="AE2999" s="21">
        <f t="shared" si="4691"/>
        <v>38259.759978025591</v>
      </c>
      <c r="AF2999" s="10" cm="1">
        <f t="array" ref="AF2999">Lair(100000000/AE2999)</f>
        <v>2612.9319967822103</v>
      </c>
      <c r="AG2999" s="10">
        <f t="shared" si="4692"/>
        <v>1.2321231461613256E-2</v>
      </c>
      <c r="AH2999" s="10" t="b">
        <f t="shared" si="4686"/>
        <v>1</v>
      </c>
      <c r="AI2999" s="10">
        <f t="shared" si="4693"/>
        <v>2612.9319999999998</v>
      </c>
      <c r="AJ2999">
        <v>3.0000000000000001E-3</v>
      </c>
      <c r="AK2999" s="3" cm="1">
        <f t="array" ref="AK2999">100000000/Lvac($AA2999)</f>
        <v>38259.7599309121</v>
      </c>
      <c r="AL2999" s="21">
        <f t="shared" si="4785"/>
        <v>4.392738876967954E-2</v>
      </c>
      <c r="AM2999" s="21"/>
      <c r="AN2999" s="21"/>
      <c r="AO2999" s="21"/>
      <c r="AP2999" s="21"/>
      <c r="AS2999" s="3">
        <f t="shared" si="4694"/>
        <v>-6.9087902375031263E-5</v>
      </c>
      <c r="AT2999" s="3" cm="1">
        <f t="array" ref="AT2999">AS2999-(100000000/LvacE($A2999)-$E2999)</f>
        <v>-1.3615412171930075E-5</v>
      </c>
      <c r="BB2999"/>
      <c r="BC2999"/>
      <c r="BD2999"/>
      <c r="BE2999"/>
      <c r="BF2999"/>
      <c r="BG2999"/>
      <c r="BH2999"/>
      <c r="BI2999"/>
      <c r="BJ2999"/>
      <c r="BN2999" s="13" cm="1">
        <f t="array" ref="BN2999">$C2999*EXP(poly_from_str(100000000/$E2999,BN$4343))</f>
        <v>9.8976728161542074</v>
      </c>
      <c r="BO2999" s="13"/>
      <c r="BY2999" t="e">
        <v>#N/A</v>
      </c>
    </row>
    <row r="3000" spans="1:78" hidden="1" x14ac:dyDescent="0.25">
      <c r="A3000" t="s">
        <v>3581</v>
      </c>
      <c r="B3000" s="2" t="str">
        <f t="shared" si="4685"/>
        <v/>
      </c>
      <c r="C3000">
        <v>1</v>
      </c>
      <c r="E3000">
        <v>38280.339999999997</v>
      </c>
      <c r="F3000">
        <v>68801</v>
      </c>
      <c r="G3000" t="s">
        <v>3</v>
      </c>
      <c r="H3000" s="5" t="s">
        <v>8</v>
      </c>
      <c r="I3000">
        <v>107081</v>
      </c>
      <c r="J3000" t="s">
        <v>5</v>
      </c>
      <c r="K3000" s="5" t="s">
        <v>4</v>
      </c>
      <c r="L3000">
        <v>68801.67</v>
      </c>
      <c r="M3000" t="str">
        <f>$G3000&amp;""</f>
        <v>o</v>
      </c>
      <c r="N3000" t="str">
        <f>$H3000&amp;""</f>
        <v>7/2</v>
      </c>
      <c r="O3000">
        <v>107081.94</v>
      </c>
      <c r="P3000" t="str">
        <f>$J3000&amp;""</f>
        <v>e</v>
      </c>
      <c r="Q3000" t="str">
        <f>$K3000&amp;""</f>
        <v>9/2</v>
      </c>
      <c r="R3000">
        <v>29</v>
      </c>
      <c r="AA3000" s="10">
        <f t="shared" si="4688"/>
        <v>2611.527</v>
      </c>
      <c r="AB3000" s="3" cm="1">
        <f t="array" ref="AB3000">100000000/Lvac(AA3000)</f>
        <v>38280.342405648313</v>
      </c>
      <c r="AC3000" s="28">
        <f t="shared" si="4689"/>
        <v>3.8291773357120183E-7</v>
      </c>
      <c r="AD3000" s="28">
        <f t="shared" si="4690"/>
        <v>2.6123068320633639E-7</v>
      </c>
      <c r="AE3000" s="21">
        <f t="shared" si="4691"/>
        <v>38280.340764029032</v>
      </c>
      <c r="AF3000" s="10" cm="1">
        <f t="array" ref="AF3000">Lair(100000000/AE3000)</f>
        <v>2611.5271119999006</v>
      </c>
      <c r="AG3000" s="10">
        <f t="shared" si="4692"/>
        <v>1.232911097715021E-2</v>
      </c>
      <c r="AH3000" s="10" t="b">
        <f t="shared" si="4686"/>
        <v>1</v>
      </c>
      <c r="AI3000" s="10">
        <f>$AF3000</f>
        <v>2611.5271119999006</v>
      </c>
      <c r="AJ3000">
        <v>3.0000000000000001E-3</v>
      </c>
      <c r="AK3000" s="3" cm="1">
        <f t="array" ref="AK3000">100000000/Lvac($AA3000)</f>
        <v>38280.342405648313</v>
      </c>
      <c r="AL3000" s="21">
        <f t="shared" si="4785"/>
        <v>4.3974663976970925E-2</v>
      </c>
      <c r="AM3000" s="10" cm="1">
        <f t="array" ref="AM3000">Lvac($AI3000)-$BA3000</f>
        <v>-4.8290506942976208E-3</v>
      </c>
      <c r="AN3000" s="10">
        <f>$AK3000-($AX3000-$AW3000)</f>
        <v>7.2405648308631498E-2</v>
      </c>
      <c r="AO3000" s="3">
        <f>AM3000/AJ3000</f>
        <v>-1.6096835647658736</v>
      </c>
      <c r="AP3000" s="3">
        <v>-1.6470257373839559</v>
      </c>
      <c r="AS3000" s="3">
        <f t="shared" si="4694"/>
        <v>2.4056483161984943E-3</v>
      </c>
      <c r="AT3000" s="3" cm="1">
        <f t="array" ref="AT3000">AS3000-(100000000/LvacE($A3000)-$E3000)</f>
        <v>-1.3321048754733056E-5</v>
      </c>
      <c r="AU3000" t="s">
        <v>4852</v>
      </c>
      <c r="AV3000" t="s">
        <v>4951</v>
      </c>
      <c r="AW3000" s="3">
        <v>68801.67</v>
      </c>
      <c r="AX3000" s="3">
        <v>107081.94</v>
      </c>
      <c r="AY3000" s="3"/>
      <c r="AZ3000" s="10" cm="1">
        <f t="array" ref="AZ3000">Lair(100000000/($AX3000-$AW3000))</f>
        <v>2611.5319399032201</v>
      </c>
      <c r="BA3000" s="10">
        <f>100000000/($AX3000-$AW3000)</f>
        <v>2612.311773140576</v>
      </c>
      <c r="BB3000" s="12">
        <v>13100000</v>
      </c>
      <c r="BC3000" s="3">
        <v>1.4999999999999999E-2</v>
      </c>
      <c r="BD3000" s="12" cm="1">
        <f t="array" ref="BD3000">SfromgA($BB3000,$BA3000,"")</f>
        <v>0.11526028222760747</v>
      </c>
      <c r="BE3000" s="29">
        <f>(10^MAX(0.05, -0.312925054856973*((LN($BD3000))^(1/3)) + 0.454808404431693)-1)*100</f>
        <v>623.35162871825514</v>
      </c>
      <c r="BG3000" s="3"/>
      <c r="BH3000" s="3"/>
      <c r="BI3000" s="12">
        <f>IF($BB3000="",$BF3000,$BB3000)</f>
        <v>13100000</v>
      </c>
      <c r="BJ3000" s="29">
        <f>IF($BB3000="",$BH3000,$BE3000)</f>
        <v>623.35162871825514</v>
      </c>
      <c r="BK3000" s="3"/>
      <c r="BL3000" s="13">
        <f>EXP(BK$4341*$AX3000+BK$4342)*$BI3000/(100000000/($AX3000-$AW3000))</f>
        <v>0.16496825344492672</v>
      </c>
      <c r="BM3000" s="3"/>
      <c r="BN3000" s="13" cm="1">
        <f t="array" ref="BN3000">$C3000*EXP(poly_from_str(100000000/$E3000,BN$4343))</f>
        <v>2.4931792593803084</v>
      </c>
      <c r="BO3000" s="3">
        <f>LN($C3000)</f>
        <v>0</v>
      </c>
      <c r="BP3000" s="17"/>
      <c r="BQ3000" s="13"/>
      <c r="BS3000" s="13"/>
      <c r="BT3000" s="13"/>
      <c r="BU3000" s="13"/>
      <c r="BV3000" s="13"/>
      <c r="BW3000" s="13"/>
      <c r="BX3000" s="13"/>
      <c r="BY3000">
        <v>2515</v>
      </c>
      <c r="BZ3000" s="13"/>
    </row>
    <row r="3001" spans="1:78" hidden="1" x14ac:dyDescent="0.25">
      <c r="A3001" t="s">
        <v>3582</v>
      </c>
      <c r="B3001" s="2" t="str">
        <f t="shared" si="4685"/>
        <v/>
      </c>
      <c r="C3001">
        <v>3</v>
      </c>
      <c r="E3001">
        <v>38282.28</v>
      </c>
      <c r="R3001">
        <v>29</v>
      </c>
      <c r="S3001" t="s">
        <v>22</v>
      </c>
      <c r="AA3001" s="10">
        <f t="shared" si="4688"/>
        <v>2611.395</v>
      </c>
      <c r="AB3001" s="3" cm="1">
        <f t="array" ref="AB3001">100000000/Lvac(AA3001)</f>
        <v>38282.277270824037</v>
      </c>
      <c r="AC3001" s="28">
        <f t="shared" si="4689"/>
        <v>3.8293708918030403E-7</v>
      </c>
      <c r="AD3001" s="28">
        <f t="shared" si="4690"/>
        <v>2.6121748006932888E-7</v>
      </c>
      <c r="AE3001" s="21">
        <f t="shared" si="4691"/>
        <v>38282.27913333883</v>
      </c>
      <c r="AF3001" s="10" cm="1">
        <f t="array" ref="AF3001">Lair(100000000/AE3001)</f>
        <v>2611.3948729423014</v>
      </c>
      <c r="AG3001" s="10">
        <f t="shared" si="4692"/>
        <v>1.2329851912641335E-2</v>
      </c>
      <c r="AH3001" s="10" t="b">
        <f t="shared" si="4686"/>
        <v>1</v>
      </c>
      <c r="AI3001" s="10">
        <f t="shared" si="4693"/>
        <v>2611.395</v>
      </c>
      <c r="AJ3001">
        <v>3.0000000000000001E-3</v>
      </c>
      <c r="AK3001" s="3" cm="1">
        <f t="array" ref="AK3001">100000000/Lvac($AA3001)</f>
        <v>38282.277270824037</v>
      </c>
      <c r="AL3001" s="21">
        <f t="shared" si="4785"/>
        <v>4.3979111475848008E-2</v>
      </c>
      <c r="AM3001" s="21"/>
      <c r="AN3001" s="21"/>
      <c r="AO3001" s="21"/>
      <c r="AP3001" s="21"/>
      <c r="AS3001" s="3">
        <f t="shared" si="4694"/>
        <v>-2.7291759615764022E-3</v>
      </c>
      <c r="AT3001" s="3" cm="1">
        <f t="array" ref="AT3001">AS3001-(100000000/LvacE($A3001)-$E3001)</f>
        <v>-1.3293305528350174E-5</v>
      </c>
      <c r="BB3001"/>
      <c r="BC3001"/>
      <c r="BD3001"/>
      <c r="BE3001"/>
      <c r="BF3001"/>
      <c r="BG3001"/>
      <c r="BH3001"/>
      <c r="BI3001"/>
      <c r="BJ3001"/>
      <c r="BN3001" s="13" cm="1">
        <f t="array" ref="BN3001">$C3001*EXP(poly_from_str(100000000/$E3001,BN$4343))</f>
        <v>7.4848208562220897</v>
      </c>
      <c r="BO3001" s="13"/>
      <c r="BY3001">
        <v>7552</v>
      </c>
    </row>
    <row r="3002" spans="1:78" hidden="1" x14ac:dyDescent="0.25">
      <c r="A3002" t="s">
        <v>3583</v>
      </c>
      <c r="B3002" s="2" t="str">
        <f t="shared" si="4685"/>
        <v/>
      </c>
      <c r="C3002">
        <v>3</v>
      </c>
      <c r="E3002">
        <v>38283.230000000003</v>
      </c>
      <c r="F3002">
        <v>66735</v>
      </c>
      <c r="G3002" t="s">
        <v>3</v>
      </c>
      <c r="H3002" s="5" t="s">
        <v>15</v>
      </c>
      <c r="I3002">
        <v>105019</v>
      </c>
      <c r="J3002" t="s">
        <v>5</v>
      </c>
      <c r="K3002" s="5" t="s">
        <v>15</v>
      </c>
      <c r="L3002">
        <v>66735.88</v>
      </c>
      <c r="M3002" t="str">
        <f t="shared" ref="M3002:M3003" si="4832">$G3002&amp;""</f>
        <v>o</v>
      </c>
      <c r="N3002" t="str">
        <f t="shared" ref="N3002:N3003" si="4833">$H3002&amp;""</f>
        <v>13/2</v>
      </c>
      <c r="O3002">
        <v>105019.06</v>
      </c>
      <c r="P3002" t="str">
        <f t="shared" ref="P3002:P3003" si="4834">$J3002&amp;""</f>
        <v>e</v>
      </c>
      <c r="Q3002" t="str">
        <f t="shared" ref="Q3002:Q3003" si="4835">$K3002&amp;""</f>
        <v>13/2</v>
      </c>
      <c r="R3002">
        <v>29</v>
      </c>
      <c r="AA3002" s="10">
        <f t="shared" si="4688"/>
        <v>2611.33</v>
      </c>
      <c r="AB3002" s="3" cm="1">
        <f t="array" ref="AB3002">100000000/Lvac(AA3002)</f>
        <v>38283.230117211926</v>
      </c>
      <c r="AC3002" s="28">
        <f t="shared" si="4689"/>
        <v>3.8294662107048902E-7</v>
      </c>
      <c r="AD3002" s="28">
        <f t="shared" si="4690"/>
        <v>2.6121097852461663E-7</v>
      </c>
      <c r="AE3002" s="21">
        <f t="shared" si="4691"/>
        <v>38283.230037218607</v>
      </c>
      <c r="AF3002" s="10" cm="1">
        <f t="array" ref="AF3002">Lair(100000000/AE3002)</f>
        <v>2611.3300054567408</v>
      </c>
      <c r="AG3002" s="10">
        <f t="shared" si="4692"/>
        <v>1.2330216808525144E-2</v>
      </c>
      <c r="AH3002" s="10" t="b">
        <f t="shared" si="4686"/>
        <v>1</v>
      </c>
      <c r="AI3002" s="10">
        <f t="shared" ref="AI3002:AI3003" si="4836">$AF3002</f>
        <v>2611.3300054567408</v>
      </c>
      <c r="AJ3002">
        <v>3.0000000000000001E-3</v>
      </c>
      <c r="AK3002" s="3" cm="1">
        <f t="array" ref="AK3002">100000000/Lvac($AA3002)</f>
        <v>38283.230117211926</v>
      </c>
      <c r="AL3002" s="21">
        <f t="shared" si="4785"/>
        <v>4.3981300759245757E-2</v>
      </c>
      <c r="AM3002" s="10" cm="1">
        <f t="array" ref="AM3002">Lvac($AI3002)-$BA3002</f>
        <v>-3.4141027117584599E-3</v>
      </c>
      <c r="AN3002" s="10">
        <f t="shared" ref="AN3002:AN3003" si="4837">$AK3002-($AX3002-$AW3002)</f>
        <v>5.0117211932956707E-2</v>
      </c>
      <c r="AO3002" s="3">
        <f t="shared" ref="AO3002:AO3003" si="4838">AM3002/AJ3002</f>
        <v>-1.13803423725282</v>
      </c>
      <c r="AP3002" s="3">
        <v>-1.139853583178289</v>
      </c>
      <c r="AS3002" s="3">
        <f t="shared" si="4694"/>
        <v>1.1721192277036607E-4</v>
      </c>
      <c r="AT3002" s="3" cm="1">
        <f t="array" ref="AT3002">AS3002-(100000000/LvacE($A3002)-$E3002)</f>
        <v>-1.3279641279950738E-5</v>
      </c>
      <c r="AU3002" t="s">
        <v>4904</v>
      </c>
      <c r="AV3002" t="s">
        <v>4850</v>
      </c>
      <c r="AW3002" s="3">
        <v>66735.88</v>
      </c>
      <c r="AX3002" s="3">
        <v>105019.06</v>
      </c>
      <c r="AY3002" s="3"/>
      <c r="AZ3002" s="10" cm="1">
        <f t="array" ref="AZ3002">Lair(100000000/($AX3002-$AW3002))</f>
        <v>2611.3334187482947</v>
      </c>
      <c r="BA3002" s="10">
        <f t="shared" ref="BA3002:BA3003" si="4839">100000000/($AX3002-$AW3002)</f>
        <v>2612.1132048069157</v>
      </c>
      <c r="BN3002" s="13" cm="1">
        <f t="array" ref="BN3002">$C3002*EXP(poly_from_str(100000000/$E3002,BN$4343))</f>
        <v>7.4874065073493021</v>
      </c>
      <c r="BO3002" s="13"/>
      <c r="BY3002">
        <v>7554</v>
      </c>
    </row>
    <row r="3003" spans="1:78" hidden="1" x14ac:dyDescent="0.25">
      <c r="A3003" t="s">
        <v>3584</v>
      </c>
      <c r="B3003" s="2" t="str">
        <f t="shared" si="4685"/>
        <v/>
      </c>
      <c r="C3003">
        <v>7</v>
      </c>
      <c r="E3003">
        <v>38285.620000000003</v>
      </c>
      <c r="F3003">
        <v>19872</v>
      </c>
      <c r="G3003" t="s">
        <v>5</v>
      </c>
      <c r="H3003" s="5" t="s">
        <v>8</v>
      </c>
      <c r="I3003">
        <v>58158</v>
      </c>
      <c r="J3003" t="s">
        <v>3</v>
      </c>
      <c r="K3003" s="5" t="s">
        <v>8</v>
      </c>
      <c r="L3003">
        <v>19872.43</v>
      </c>
      <c r="M3003" t="str">
        <f t="shared" si="4832"/>
        <v>e</v>
      </c>
      <c r="N3003" t="str">
        <f t="shared" si="4833"/>
        <v>7/2</v>
      </c>
      <c r="O3003">
        <v>58158.080000000002</v>
      </c>
      <c r="P3003" t="str">
        <f t="shared" si="4834"/>
        <v>o</v>
      </c>
      <c r="Q3003" t="str">
        <f t="shared" si="4835"/>
        <v>7/2</v>
      </c>
      <c r="R3003">
        <v>29</v>
      </c>
      <c r="AA3003" s="10">
        <f t="shared" si="4688"/>
        <v>2611.1669999999999</v>
      </c>
      <c r="AB3003" s="3" cm="1">
        <f t="array" ref="AB3003">100000000/Lvac(AA3003)</f>
        <v>38285.619771385231</v>
      </c>
      <c r="AC3003" s="28">
        <f t="shared" si="4689"/>
        <v>3.8297052620533275E-7</v>
      </c>
      <c r="AD3003" s="28">
        <f t="shared" si="4690"/>
        <v>2.6119467465102983E-7</v>
      </c>
      <c r="AE3003" s="21">
        <f t="shared" si="4691"/>
        <v>38285.619927419735</v>
      </c>
      <c r="AF3003" s="10" cm="1">
        <f t="array" ref="AF3003">Lair(100000000/AE3003)</f>
        <v>2611.1669893574408</v>
      </c>
      <c r="AG3003" s="10">
        <f t="shared" si="4692"/>
        <v>1.2331131974972346E-2</v>
      </c>
      <c r="AH3003" s="10" t="b">
        <f t="shared" si="4686"/>
        <v>1</v>
      </c>
      <c r="AI3003" s="10">
        <f t="shared" si="4836"/>
        <v>2611.1669893574408</v>
      </c>
      <c r="AJ3003">
        <v>3.0000000000000001E-3</v>
      </c>
      <c r="AK3003" s="3" cm="1">
        <f t="array" ref="AK3003">100000000/Lvac($AA3003)</f>
        <v>38285.619771385231</v>
      </c>
      <c r="AL3003" s="21">
        <f t="shared" si="4785"/>
        <v>4.3986792029114846E-2</v>
      </c>
      <c r="AM3003" s="10" cm="1">
        <f t="array" ref="AM3003">Lvac($AI3003)-$BA3003</f>
        <v>2.0516297322501487E-3</v>
      </c>
      <c r="AN3003" s="10">
        <f t="shared" si="4837"/>
        <v>-3.0228614770749118E-2</v>
      </c>
      <c r="AO3003" s="3">
        <f t="shared" si="4838"/>
        <v>0.68387657741671626</v>
      </c>
      <c r="AP3003" s="3">
        <v>0.68742494022444589</v>
      </c>
      <c r="AS3003" s="3">
        <f t="shared" si="4694"/>
        <v>-2.286147719132714E-4</v>
      </c>
      <c r="AT3003" s="3" cm="1">
        <f t="array" ref="AT3003">AS3003-(100000000/LvacE($A3003)-$E3003)</f>
        <v>-1.3245378795545548E-5</v>
      </c>
      <c r="AU3003" t="s">
        <v>4780</v>
      </c>
      <c r="AV3003" t="s">
        <v>4897</v>
      </c>
      <c r="AW3003" s="3">
        <v>19872.43</v>
      </c>
      <c r="AX3003" s="3">
        <v>58158.080000000002</v>
      </c>
      <c r="AY3003" s="3"/>
      <c r="AZ3003" s="10" cm="1">
        <f t="array" ref="AZ3003">Lair(100000000/($AX3003-$AW3003))</f>
        <v>2611.1649382151418</v>
      </c>
      <c r="BA3003" s="10">
        <f t="shared" si="4839"/>
        <v>2611.9446842354773</v>
      </c>
      <c r="BB3003" s="12">
        <v>33800000</v>
      </c>
      <c r="BC3003" s="3">
        <v>0.13600000000000001</v>
      </c>
      <c r="BD3003" s="12" cm="1">
        <f t="array" ref="BD3003">SfromgA($BB3003,$BA3003,"")</f>
        <v>0.29726377305268398</v>
      </c>
      <c r="BE3003" s="29">
        <f>(10^MAX(0.05, -0.312925054856973*((LN($BD3003))^(1/3)) + 0.454808404431693)-1)*100</f>
        <v>514.539516961765</v>
      </c>
      <c r="BG3003" s="3"/>
      <c r="BH3003" s="3"/>
      <c r="BI3003" s="12">
        <f>IF($BB3003="",$BF3003,$BB3003)</f>
        <v>33800000</v>
      </c>
      <c r="BJ3003" s="29">
        <f>IF($BB3003="",$BH3003,$BE3003)</f>
        <v>514.539516961765</v>
      </c>
      <c r="BK3003" s="3">
        <f>LN(BN3003*100000000/($AX3003-$AW3003)/$BI3003)</f>
        <v>-6.6067328545946697</v>
      </c>
      <c r="BL3003" s="13">
        <f>EXP(BK$4341*$AX3003+BK$4342)*$BI3003/(100000000/($AX3003-$AW3003))</f>
        <v>17.518006562706326</v>
      </c>
      <c r="BM3003" s="3">
        <f t="shared" ref="BM3003" si="4840">LN(BL3003/$C3003)</f>
        <v>0.91731914931197367</v>
      </c>
      <c r="BN3003" s="13" cm="1">
        <f t="array" ref="BN3003">$C3003*EXP(poly_from_str(100000000/$E3003,BN$4343))</f>
        <v>17.485783742870424</v>
      </c>
      <c r="BO3003" s="3">
        <f>LN($C3003)</f>
        <v>1.9459101490553132</v>
      </c>
      <c r="BP3003" s="13">
        <f>LN(BL3003/BN3003)</f>
        <v>1.841105129282185E-3</v>
      </c>
      <c r="BQ3003" s="13"/>
      <c r="BS3003" s="13"/>
      <c r="BT3003" s="13"/>
      <c r="BU3003" s="13"/>
      <c r="BV3003" s="13"/>
      <c r="BW3003" s="13"/>
      <c r="BX3003" s="13"/>
      <c r="BY3003">
        <v>17642</v>
      </c>
      <c r="BZ3003" s="13"/>
    </row>
    <row r="3004" spans="1:78" hidden="1" x14ac:dyDescent="0.25">
      <c r="A3004" t="s">
        <v>3585</v>
      </c>
      <c r="B3004" s="2" t="str">
        <f t="shared" si="4685"/>
        <v/>
      </c>
      <c r="C3004">
        <v>2</v>
      </c>
      <c r="E3004">
        <v>38288.519999999997</v>
      </c>
      <c r="R3004">
        <v>29</v>
      </c>
      <c r="S3004" t="s">
        <v>22</v>
      </c>
      <c r="AA3004" s="10">
        <f t="shared" si="4688"/>
        <v>2610.9690000000001</v>
      </c>
      <c r="AB3004" s="3" cm="1">
        <f t="array" ref="AB3004">100000000/Lvac(AA3004)</f>
        <v>38288.522942784613</v>
      </c>
      <c r="AC3004" s="28">
        <f t="shared" si="4689"/>
        <v>3.8299956835948644E-7</v>
      </c>
      <c r="AD3004" s="28">
        <f t="shared" si="4690"/>
        <v>2.6117486994583784E-7</v>
      </c>
      <c r="AE3004" s="21">
        <f t="shared" si="4691"/>
        <v>38288.520934077373</v>
      </c>
      <c r="AF3004" s="10" cm="1">
        <f t="array" ref="AF3004">Lair(100000000/AE3004)</f>
        <v>2610.9691369860216</v>
      </c>
      <c r="AG3004" s="10">
        <f t="shared" si="4692"/>
        <v>1.23322438801044E-2</v>
      </c>
      <c r="AH3004" s="10" t="b">
        <f t="shared" si="4686"/>
        <v>1</v>
      </c>
      <c r="AI3004" s="10">
        <f t="shared" si="4693"/>
        <v>2610.9690000000001</v>
      </c>
      <c r="AJ3004">
        <v>3.0000000000000001E-3</v>
      </c>
      <c r="AK3004" s="3" cm="1">
        <f t="array" ref="AK3004">100000000/Lvac($AA3004)</f>
        <v>38288.522942784613</v>
      </c>
      <c r="AL3004" s="21">
        <f t="shared" si="4785"/>
        <v>4.3993463280626401E-2</v>
      </c>
      <c r="AM3004" s="21"/>
      <c r="AN3004" s="21"/>
      <c r="AO3004" s="21"/>
      <c r="AP3004" s="21"/>
      <c r="AS3004" s="3">
        <f t="shared" si="4694"/>
        <v>2.9427846166072413E-3</v>
      </c>
      <c r="AT3004" s="3" cm="1">
        <f t="array" ref="AT3004">AS3004-(100000000/LvacE($A3004)-$E3004)</f>
        <v>-1.3203723938204348E-5</v>
      </c>
      <c r="BB3004"/>
      <c r="BC3004"/>
      <c r="BD3004"/>
      <c r="BE3004"/>
      <c r="BF3004"/>
      <c r="BG3004"/>
      <c r="BH3004"/>
      <c r="BI3004"/>
      <c r="BJ3004"/>
      <c r="BN3004" s="13" cm="1">
        <f t="array" ref="BN3004">$C3004*EXP(poly_from_str(100000000/$E3004,BN$4343))</f>
        <v>5.0011915726270431</v>
      </c>
      <c r="BO3004" s="13"/>
      <c r="BY3004">
        <v>5046</v>
      </c>
    </row>
    <row r="3005" spans="1:78" hidden="1" x14ac:dyDescent="0.25">
      <c r="A3005" t="s">
        <v>3586</v>
      </c>
      <c r="B3005" s="2" t="str">
        <f t="shared" si="4685"/>
        <v/>
      </c>
      <c r="C3005">
        <v>8</v>
      </c>
      <c r="D3005" t="s">
        <v>14</v>
      </c>
      <c r="E3005">
        <v>38297.589999999997</v>
      </c>
      <c r="F3005">
        <v>66301</v>
      </c>
      <c r="G3005" t="s">
        <v>3</v>
      </c>
      <c r="H3005" s="5" t="s">
        <v>86</v>
      </c>
      <c r="I3005">
        <v>104598</v>
      </c>
      <c r="J3005" t="s">
        <v>5</v>
      </c>
      <c r="K3005" s="5" t="s">
        <v>15</v>
      </c>
      <c r="L3005">
        <v>66301.350000000006</v>
      </c>
      <c r="M3005" t="str">
        <f t="shared" ref="M3005:M3009" si="4841">$G3005&amp;""</f>
        <v>o</v>
      </c>
      <c r="N3005" t="str">
        <f t="shared" ref="N3005:N3009" si="4842">$H3005&amp;""</f>
        <v>15/2</v>
      </c>
      <c r="O3005">
        <v>104598.99</v>
      </c>
      <c r="P3005" t="str">
        <f t="shared" ref="P3005:P3009" si="4843">$J3005&amp;""</f>
        <v>e</v>
      </c>
      <c r="Q3005" t="str">
        <f t="shared" ref="Q3005:Q3009" si="4844">$K3005&amp;""</f>
        <v>13/2</v>
      </c>
      <c r="R3005">
        <v>29</v>
      </c>
      <c r="AA3005" s="10">
        <f t="shared" si="4688"/>
        <v>2610.3510000000001</v>
      </c>
      <c r="AB3005" s="3" cm="1">
        <f t="array" ref="AB3005">100000000/Lvac(AA3005)</f>
        <v>38297.587188834514</v>
      </c>
      <c r="AC3005" s="28">
        <f t="shared" si="4689"/>
        <v>3.8309024341937158E-7</v>
      </c>
      <c r="AD3005" s="28">
        <f t="shared" si="4690"/>
        <v>2.6111305526097096E-7</v>
      </c>
      <c r="AE3005" s="21">
        <f t="shared" si="4691"/>
        <v>38297.589108276821</v>
      </c>
      <c r="AF3005" s="10" cm="1">
        <f t="array" ref="AF3005">Lair(100000000/AE3005)</f>
        <v>2610.3508691634647</v>
      </c>
      <c r="AG3005" s="10">
        <f t="shared" si="4692"/>
        <v>1.233571599927261E-2</v>
      </c>
      <c r="AH3005" s="10" t="b">
        <f t="shared" si="4686"/>
        <v>1</v>
      </c>
      <c r="AI3005" s="10">
        <f t="shared" ref="AI3005:AI3009" si="4845">$AF3005</f>
        <v>2610.3508691634647</v>
      </c>
      <c r="AJ3005">
        <v>7.0000000000000001E-3</v>
      </c>
      <c r="AK3005" s="3" cm="1">
        <f t="array" ref="AK3005">100000000/Lvac($AA3005)</f>
        <v>38297.587188834514</v>
      </c>
      <c r="AL3005" s="21">
        <f t="shared" si="4785"/>
        <v>0.10270002913736796</v>
      </c>
      <c r="AM3005" s="10" cm="1">
        <f t="array" ref="AM3005">Lvac($AI3005)-$BA3005</f>
        <v>3.4697941337071825E-3</v>
      </c>
      <c r="AN3005" s="10">
        <f t="shared" ref="AN3005:AN3009" si="4846">$AK3005-($AX3005-$AW3005)</f>
        <v>-5.2811165485763922E-2</v>
      </c>
      <c r="AO3005" s="3">
        <f t="shared" ref="AO3005:AO3009" si="4847">AM3005/AJ3005</f>
        <v>0.49568487624388319</v>
      </c>
      <c r="AP3005" s="3">
        <v>0.51438025093375472</v>
      </c>
      <c r="AS3005" s="3">
        <f t="shared" si="4694"/>
        <v>-2.8111654828535393E-3</v>
      </c>
      <c r="AT3005" s="3" cm="1">
        <f t="array" ref="AT3005">AS3005-(100000000/LvacE($A3005)-$E3005)</f>
        <v>-1.3073513400740921E-5</v>
      </c>
      <c r="AU3005" t="s">
        <v>4819</v>
      </c>
      <c r="AV3005" t="s">
        <v>4944</v>
      </c>
      <c r="AW3005" s="3">
        <v>66301.350000000006</v>
      </c>
      <c r="AX3005" s="3">
        <v>104598.99</v>
      </c>
      <c r="AY3005" s="3"/>
      <c r="AZ3005" s="10" cm="1">
        <f t="array" ref="AZ3005">Lair(100000000/($AX3005-$AW3005))</f>
        <v>2610.3474001935806</v>
      </c>
      <c r="BA3005" s="10">
        <f t="shared" ref="BA3005:BA3009" si="4848">100000000/($AX3005-$AW3005)</f>
        <v>2611.1269519479529</v>
      </c>
      <c r="BB3005" s="12">
        <v>3020000000</v>
      </c>
      <c r="BC3005" s="3">
        <v>0.747</v>
      </c>
      <c r="BD3005" s="12" cm="1">
        <f t="array" ref="BD3005">SfromgA($BB3005,$BA3005,"")</f>
        <v>26.535316102970608</v>
      </c>
      <c r="BE3005" s="29">
        <f t="shared" ref="BE3005:BE3006" si="4849">(10^MAX(0.05, -0.312925054856973*((LN($BD3005))^(1/3)) + 0.454808404431693)-1)*100</f>
        <v>12.201845430196357</v>
      </c>
      <c r="BG3005" s="3"/>
      <c r="BH3005" s="3"/>
      <c r="BI3005" s="12">
        <f t="shared" ref="BI3005:BI3006" si="4850">IF($BB3005="",$BF3005,$BB3005)</f>
        <v>3020000000</v>
      </c>
      <c r="BJ3005" s="29">
        <f t="shared" ref="BJ3005:BJ3006" si="4851">IF($BB3005="",$BH3005,$BE3005)</f>
        <v>12.201845430196357</v>
      </c>
      <c r="BK3005" s="3">
        <f t="shared" ref="BK3005:BK3006" si="4852">LN(BN3005*100000000/($AX3005-$AW3005)/$BI3005)</f>
        <v>-10.961742539800369</v>
      </c>
      <c r="BL3005" s="13">
        <f>EXP(BK$4341*$AX3005+BK$4342)*$BI3005/(100000000/($AX3005-$AW3005))</f>
        <v>45.947812078083999</v>
      </c>
      <c r="BM3005" s="3">
        <f t="shared" ref="BM3005:BM3006" si="4853">LN(BL3005/$C3005)</f>
        <v>1.7480646907125694</v>
      </c>
      <c r="BN3005" s="13" cm="1">
        <f t="array" ref="BN3005">$C3005*EXP(poly_from_str(100000000/$E3005,BN$4343))</f>
        <v>20.070336702030804</v>
      </c>
      <c r="BO3005" s="3">
        <f t="shared" ref="BO3005:BO3006" si="4854">LN($C3005)</f>
        <v>2.0794415416798357</v>
      </c>
      <c r="BP3005" s="13">
        <f t="shared" ref="BP3005:BP3006" si="4855">LN(BL3005/BN3005)</f>
        <v>0.82826329334068494</v>
      </c>
      <c r="BQ3005" s="13"/>
      <c r="BS3005" s="13"/>
      <c r="BT3005" s="13"/>
      <c r="BU3005" s="13"/>
      <c r="BV3005" s="13"/>
      <c r="BW3005" s="13"/>
      <c r="BX3005" s="13"/>
      <c r="BY3005">
        <v>20249</v>
      </c>
      <c r="BZ3005" s="13"/>
    </row>
    <row r="3006" spans="1:78" hidden="1" x14ac:dyDescent="0.25">
      <c r="A3006" t="s">
        <v>3587</v>
      </c>
      <c r="B3006" s="2" t="str">
        <f t="shared" si="4685"/>
        <v/>
      </c>
      <c r="C3006">
        <v>6</v>
      </c>
      <c r="E3006">
        <v>38301.74</v>
      </c>
      <c r="F3006">
        <v>19872</v>
      </c>
      <c r="G3006" t="s">
        <v>5</v>
      </c>
      <c r="H3006" s="5" t="s">
        <v>8</v>
      </c>
      <c r="I3006">
        <v>58174</v>
      </c>
      <c r="J3006" t="s">
        <v>3</v>
      </c>
      <c r="K3006" s="5" t="s">
        <v>4</v>
      </c>
      <c r="L3006">
        <v>19872.43</v>
      </c>
      <c r="M3006" t="str">
        <f t="shared" si="4841"/>
        <v>e</v>
      </c>
      <c r="N3006" t="str">
        <f t="shared" si="4842"/>
        <v>7/2</v>
      </c>
      <c r="O3006">
        <v>58174.15</v>
      </c>
      <c r="P3006" t="str">
        <f t="shared" si="4843"/>
        <v>o</v>
      </c>
      <c r="Q3006" t="str">
        <f t="shared" si="4844"/>
        <v>9/2</v>
      </c>
      <c r="R3006">
        <v>29</v>
      </c>
      <c r="AA3006" s="10">
        <f t="shared" si="4688"/>
        <v>2610.0680000000002</v>
      </c>
      <c r="AB3006" s="3" cm="1">
        <f t="array" ref="AB3006">100000000/Lvac(AA3006)</f>
        <v>38301.739400866478</v>
      </c>
      <c r="AC3006" s="28">
        <f t="shared" si="4689"/>
        <v>3.831317804746849E-7</v>
      </c>
      <c r="AD3006" s="28">
        <f t="shared" si="4690"/>
        <v>2.6108474853687132E-7</v>
      </c>
      <c r="AE3006" s="21">
        <f t="shared" si="4691"/>
        <v>38301.73981000654</v>
      </c>
      <c r="AF3006" s="10" cm="1">
        <f t="array" ref="AF3006">Lair(100000000/AE3006)</f>
        <v>2610.0679721174924</v>
      </c>
      <c r="AG3006" s="10">
        <f t="shared" si="4692"/>
        <v>1.2337306805965682E-2</v>
      </c>
      <c r="AH3006" s="10" t="b">
        <f t="shared" si="4686"/>
        <v>1</v>
      </c>
      <c r="AI3006" s="10">
        <f t="shared" si="4845"/>
        <v>2610.0679721174924</v>
      </c>
      <c r="AJ3006">
        <v>3.0000000000000001E-3</v>
      </c>
      <c r="AK3006" s="3" cm="1">
        <f t="array" ref="AK3006">100000000/Lvac($AA3006)</f>
        <v>38301.739400866478</v>
      </c>
      <c r="AL3006" s="21">
        <f t="shared" si="4785"/>
        <v>4.4023841306086477E-2</v>
      </c>
      <c r="AM3006" s="10" cm="1">
        <f t="array" ref="AM3006">Lvac($AI3006)-$BA3006</f>
        <v>-1.3503546369975084E-3</v>
      </c>
      <c r="AN3006" s="10">
        <f t="shared" si="4846"/>
        <v>1.9400866476644296E-2</v>
      </c>
      <c r="AO3006" s="3">
        <f t="shared" si="4847"/>
        <v>-0.45011821233250277</v>
      </c>
      <c r="AP3006" s="3">
        <v>-0.44082183482411591</v>
      </c>
      <c r="AS3006" s="3">
        <f t="shared" si="4694"/>
        <v>-5.9913352015428245E-4</v>
      </c>
      <c r="AT3006" s="3" cm="1">
        <f t="array" ref="AT3006">AS3006-(100000000/LvacE($A3006)-$E3006)</f>
        <v>-1.3013777788728476E-5</v>
      </c>
      <c r="AU3006" t="s">
        <v>4780</v>
      </c>
      <c r="AV3006" t="s">
        <v>4693</v>
      </c>
      <c r="AW3006" s="3">
        <v>19872.43</v>
      </c>
      <c r="AX3006" s="3">
        <v>58174.15</v>
      </c>
      <c r="AY3006" s="3"/>
      <c r="AZ3006" s="10" cm="1">
        <f t="array" ref="AZ3006">Lair(100000000/($AX3006-$AW3006))</f>
        <v>2610.0693221513679</v>
      </c>
      <c r="BA3006" s="10">
        <f t="shared" si="4848"/>
        <v>2610.8488078342175</v>
      </c>
      <c r="BB3006" s="12">
        <v>33800000</v>
      </c>
      <c r="BC3006" s="3">
        <v>0.31</v>
      </c>
      <c r="BD3006" s="12" cm="1">
        <f t="array" ref="BD3006">SfromgA($BB3006,$BA3006,"")</f>
        <v>0.29688976701482561</v>
      </c>
      <c r="BE3006" s="29">
        <f t="shared" si="4849"/>
        <v>514.70284568887314</v>
      </c>
      <c r="BG3006" s="3"/>
      <c r="BH3006" s="3"/>
      <c r="BI3006" s="12">
        <f t="shared" si="4850"/>
        <v>33800000</v>
      </c>
      <c r="BJ3006" s="29">
        <f t="shared" si="4851"/>
        <v>514.70284568887314</v>
      </c>
      <c r="BK3006" s="3">
        <f t="shared" si="4852"/>
        <v>-6.7554899190437014</v>
      </c>
      <c r="BL3006" s="13">
        <f>EXP(BK$4341*$AX3006+BK$4342)*$BI3006/(100000000/($AX3006-$AW3006))</f>
        <v>17.503974137799013</v>
      </c>
      <c r="BM3006" s="3">
        <f t="shared" si="4853"/>
        <v>1.0706684795080825</v>
      </c>
      <c r="BN3006" s="13" cm="1">
        <f t="array" ref="BN3006">$C3006*EXP(poly_from_str(100000000/$E3006,BN$4343))</f>
        <v>15.075196543410186</v>
      </c>
      <c r="BO3006" s="3">
        <f t="shared" si="4854"/>
        <v>1.791759469228055</v>
      </c>
      <c r="BP3006" s="13">
        <f t="shared" si="4855"/>
        <v>0.14937716850239358</v>
      </c>
      <c r="BQ3006" s="13"/>
      <c r="BR3006" s="12">
        <v>13800000</v>
      </c>
      <c r="BS3006" s="3">
        <f>LN(BV3006*100000000/($AX3006-$AW3006)/$BR3006)</f>
        <v>-6.5655952841118177</v>
      </c>
      <c r="BT3006" s="13">
        <f>EXP(BS$4338*$AX3006+BS$4336)*$BR3006/(100000000/($AX3006-$AW3006))</f>
        <v>5.4203767443069868</v>
      </c>
      <c r="BU3006" s="3">
        <f>LN(BT3006/$BN3006)</f>
        <v>-1.0228854571781594</v>
      </c>
      <c r="BV3006" s="3" cm="1">
        <f t="array" ref="BV3006">$BN3006*EXP(poly_from_str(100000000/$E3006,BV$4341))</f>
        <v>7.442101025205984</v>
      </c>
      <c r="BW3006" s="12" t="s">
        <v>14</v>
      </c>
      <c r="BX3006" s="3">
        <f>LN(BT3006/BV3006)</f>
        <v>-0.31698788178422926</v>
      </c>
      <c r="BY3006">
        <v>15209</v>
      </c>
      <c r="BZ3006" s="13"/>
    </row>
    <row r="3007" spans="1:78" hidden="1" x14ac:dyDescent="0.25">
      <c r="A3007" t="s">
        <v>3588</v>
      </c>
      <c r="B3007" s="2" t="str">
        <f t="shared" si="4685"/>
        <v/>
      </c>
      <c r="C3007">
        <v>4</v>
      </c>
      <c r="E3007">
        <v>38313.89</v>
      </c>
      <c r="F3007">
        <v>66735</v>
      </c>
      <c r="G3007" t="s">
        <v>3</v>
      </c>
      <c r="H3007" s="5" t="s">
        <v>15</v>
      </c>
      <c r="I3007">
        <v>105049</v>
      </c>
      <c r="J3007" t="s">
        <v>5</v>
      </c>
      <c r="K3007" s="5" t="s">
        <v>86</v>
      </c>
      <c r="L3007">
        <v>66735.88</v>
      </c>
      <c r="M3007" t="str">
        <f t="shared" si="4841"/>
        <v>o</v>
      </c>
      <c r="N3007" t="str">
        <f t="shared" si="4842"/>
        <v>13/2</v>
      </c>
      <c r="O3007">
        <v>105049.72</v>
      </c>
      <c r="P3007" t="str">
        <f t="shared" si="4843"/>
        <v>e</v>
      </c>
      <c r="Q3007" t="str">
        <f t="shared" si="4844"/>
        <v>15/2</v>
      </c>
      <c r="R3007">
        <v>29</v>
      </c>
      <c r="AA3007" s="10">
        <f t="shared" si="4688"/>
        <v>2609.2399999999998</v>
      </c>
      <c r="AB3007" s="3" cm="1">
        <f t="array" ref="AB3007">100000000/Lvac(AA3007)</f>
        <v>38313.893094468498</v>
      </c>
      <c r="AC3007" s="28">
        <f t="shared" si="4689"/>
        <v>3.8325336113197717E-7</v>
      </c>
      <c r="AD3007" s="28">
        <f t="shared" si="4690"/>
        <v>2.6100192886542592E-7</v>
      </c>
      <c r="AE3007" s="21">
        <f t="shared" si="4691"/>
        <v>38313.890980448181</v>
      </c>
      <c r="AF3007" s="10" cm="1">
        <f t="array" ref="AF3007">Lair(100000000/AE3007)</f>
        <v>2609.2401439771111</v>
      </c>
      <c r="AG3007" s="10">
        <f t="shared" si="4692"/>
        <v>1.234196415325315E-2</v>
      </c>
      <c r="AH3007" s="10" t="b">
        <f t="shared" si="4686"/>
        <v>1</v>
      </c>
      <c r="AI3007" s="10">
        <f t="shared" si="4845"/>
        <v>2609.2401439771111</v>
      </c>
      <c r="AJ3007">
        <v>3.0000000000000001E-3</v>
      </c>
      <c r="AK3007" s="3" cm="1">
        <f t="array" ref="AK3007">100000000/Lvac($AA3007)</f>
        <v>38313.893094468498</v>
      </c>
      <c r="AL3007" s="21">
        <f t="shared" si="4785"/>
        <v>4.4051782488754243E-2</v>
      </c>
      <c r="AM3007" s="10" cm="1">
        <f t="array" ref="AM3007">Lvac($AI3007)-$BA3007</f>
        <v>-3.472895445611357E-3</v>
      </c>
      <c r="AN3007" s="10">
        <f t="shared" si="4846"/>
        <v>5.3094468501512893E-2</v>
      </c>
      <c r="AO3007" s="3">
        <f t="shared" si="4847"/>
        <v>-1.1576318152037857</v>
      </c>
      <c r="AP3007" s="3">
        <v>-1.2056355867571256</v>
      </c>
      <c r="AS3007" s="3">
        <f t="shared" si="4694"/>
        <v>3.0944684986025095E-3</v>
      </c>
      <c r="AT3007" s="3" cm="1">
        <f t="array" ref="AT3007">AS3007-(100000000/LvacE($A3007)-$E3007)</f>
        <v>-1.2838681868743151E-5</v>
      </c>
      <c r="AU3007" t="s">
        <v>4904</v>
      </c>
      <c r="AV3007" t="s">
        <v>4865</v>
      </c>
      <c r="AW3007" s="3">
        <v>66735.88</v>
      </c>
      <c r="AX3007" s="3">
        <v>105049.72</v>
      </c>
      <c r="AY3007" s="3"/>
      <c r="AZ3007" s="10" cm="1">
        <f t="array" ref="AZ3007">Lair(100000000/($AX3007-$AW3007))</f>
        <v>2609.2436160477287</v>
      </c>
      <c r="BA3007" s="10">
        <f t="shared" si="4848"/>
        <v>2610.0229055610193</v>
      </c>
      <c r="BN3007" s="13" cm="1">
        <f t="array" ref="BN3007">$C3007*EXP(poly_from_str(100000000/$E3007,BN$4343))</f>
        <v>10.093798526581192</v>
      </c>
      <c r="BO3007" s="13"/>
      <c r="BY3007">
        <v>10183</v>
      </c>
    </row>
    <row r="3008" spans="1:78" hidden="1" x14ac:dyDescent="0.25">
      <c r="A3008" t="s">
        <v>3589</v>
      </c>
      <c r="B3008" s="2">
        <f t="shared" si="4685"/>
        <v>1</v>
      </c>
      <c r="C3008">
        <v>7</v>
      </c>
      <c r="D3008" t="s">
        <v>736</v>
      </c>
      <c r="E3008">
        <v>38318.15</v>
      </c>
      <c r="F3008">
        <v>35291</v>
      </c>
      <c r="G3008" t="s">
        <v>5</v>
      </c>
      <c r="H3008" s="5" t="s">
        <v>4</v>
      </c>
      <c r="I3008">
        <v>73609</v>
      </c>
      <c r="J3008" t="s">
        <v>3</v>
      </c>
      <c r="K3008" s="5" t="s">
        <v>16</v>
      </c>
      <c r="L3008">
        <v>35291</v>
      </c>
      <c r="M3008" t="str">
        <f t="shared" si="4841"/>
        <v>e</v>
      </c>
      <c r="N3008" t="str">
        <f t="shared" si="4842"/>
        <v>9/2</v>
      </c>
      <c r="O3008">
        <v>73609.100000000006</v>
      </c>
      <c r="P3008" t="str">
        <f t="shared" si="4843"/>
        <v>o</v>
      </c>
      <c r="Q3008" t="str">
        <f t="shared" si="4844"/>
        <v>11/2</v>
      </c>
      <c r="R3008">
        <v>29</v>
      </c>
      <c r="AA3008" s="10">
        <f t="shared" si="4688"/>
        <v>2608.9499999999998</v>
      </c>
      <c r="AB3008" s="3" cm="1">
        <f t="array" ref="AB3008">100000000/Lvac(AA3008)</f>
        <v>38318.151646808634</v>
      </c>
      <c r="AC3008" s="28">
        <f t="shared" si="4689"/>
        <v>3.832959619770406E-7</v>
      </c>
      <c r="AD3008" s="28">
        <f t="shared" si="4690"/>
        <v>2.6097292197633602E-7</v>
      </c>
      <c r="AE3008" s="21">
        <f t="shared" si="4691"/>
        <v>38318.150521614683</v>
      </c>
      <c r="AF3008" s="10" cm="1">
        <f t="array" ref="AF3008">Lair(100000000/AE3008)</f>
        <v>2608.950076615236</v>
      </c>
      <c r="AG3008" s="10">
        <f t="shared" si="4692"/>
        <v>1.2343596398322819E-2</v>
      </c>
      <c r="AH3008" s="10" t="b">
        <f t="shared" si="4686"/>
        <v>1</v>
      </c>
      <c r="AI3008" s="10">
        <f t="shared" si="4845"/>
        <v>2608.950076615236</v>
      </c>
      <c r="AJ3008">
        <v>7.0000000000000001E-3</v>
      </c>
      <c r="AK3008" s="3" cm="1">
        <f t="array" ref="AK3008">100000000/Lvac($AA3008)</f>
        <v>38318.151646808634</v>
      </c>
      <c r="AL3008" s="21">
        <f t="shared" si="4785"/>
        <v>0.10281034655735889</v>
      </c>
      <c r="AM3008" s="10" cm="1">
        <f t="array" ref="AM3008">Lvac($AI3008)-$BA3008</f>
        <v>-3.4408735800752765E-3</v>
      </c>
      <c r="AN3008" s="10">
        <f t="shared" si="4846"/>
        <v>5.1646808627992868E-2</v>
      </c>
      <c r="AO3008" s="3">
        <f t="shared" si="4847"/>
        <v>-0.49155336858218235</v>
      </c>
      <c r="AP3008" s="3">
        <v>-0.50250100230186945</v>
      </c>
      <c r="AS3008" s="3">
        <f t="shared" si="4694"/>
        <v>1.646808632358443E-3</v>
      </c>
      <c r="AT3008" s="3" cm="1">
        <f t="array" ref="AT3008">AS3008-(100000000/LvacE($A3008)-$E3008)</f>
        <v>-1.2777236406691372E-5</v>
      </c>
      <c r="AU3008" t="s">
        <v>4802</v>
      </c>
      <c r="AV3008" t="s">
        <v>4894</v>
      </c>
      <c r="AW3008" s="3">
        <v>35291</v>
      </c>
      <c r="AX3008" s="3">
        <v>73609.100000000006</v>
      </c>
      <c r="AY3008" s="3"/>
      <c r="AZ3008" s="10" cm="1">
        <f t="array" ref="AZ3008">Lair(100000000/($AX3008-$AW3008))</f>
        <v>2608.9535166716341</v>
      </c>
      <c r="BA3008" s="10">
        <f t="shared" si="4848"/>
        <v>2609.7327372703758</v>
      </c>
      <c r="BN3008" s="13" cm="1">
        <f t="array" ref="BN3008">$C3008*EXP(poly_from_str(100000000/$E3008,BN$4343))</f>
        <v>17.690854768552917</v>
      </c>
      <c r="BO3008" s="13"/>
      <c r="BY3008">
        <v>17847</v>
      </c>
    </row>
    <row r="3009" spans="1:78" hidden="1" x14ac:dyDescent="0.25">
      <c r="A3009" t="s">
        <v>3589</v>
      </c>
      <c r="B3009" s="2">
        <f t="shared" si="4685"/>
        <v>2</v>
      </c>
      <c r="C3009">
        <v>7</v>
      </c>
      <c r="D3009" t="s">
        <v>736</v>
      </c>
      <c r="E3009">
        <v>38318.15</v>
      </c>
      <c r="F3009">
        <v>27604</v>
      </c>
      <c r="G3009" t="s">
        <v>5</v>
      </c>
      <c r="H3009" s="5" t="s">
        <v>4</v>
      </c>
      <c r="I3009">
        <v>65922</v>
      </c>
      <c r="J3009" t="s">
        <v>3</v>
      </c>
      <c r="K3009" s="5" t="s">
        <v>16</v>
      </c>
      <c r="L3009">
        <v>27604.26</v>
      </c>
      <c r="M3009" t="str">
        <f t="shared" si="4841"/>
        <v>e</v>
      </c>
      <c r="N3009" t="str">
        <f t="shared" si="4842"/>
        <v>9/2</v>
      </c>
      <c r="O3009">
        <v>65922.42</v>
      </c>
      <c r="P3009" t="str">
        <f t="shared" si="4843"/>
        <v>o</v>
      </c>
      <c r="Q3009" t="str">
        <f t="shared" si="4844"/>
        <v>11/2</v>
      </c>
      <c r="R3009">
        <v>29</v>
      </c>
      <c r="AA3009" s="10">
        <f t="shared" si="4688"/>
        <v>2608.9499999999998</v>
      </c>
      <c r="AB3009" s="3" cm="1">
        <f t="array" ref="AB3009">100000000/Lvac(AA3009)</f>
        <v>38318.151646808634</v>
      </c>
      <c r="AC3009" s="28">
        <f t="shared" si="4689"/>
        <v>3.832959619770406E-7</v>
      </c>
      <c r="AD3009" s="28">
        <f t="shared" si="4690"/>
        <v>2.6097292197633602E-7</v>
      </c>
      <c r="AE3009" s="21">
        <f t="shared" si="4691"/>
        <v>38318.150521614683</v>
      </c>
      <c r="AF3009" s="10" cm="1">
        <f t="array" ref="AF3009">Lair(100000000/AE3009)</f>
        <v>2608.950076615236</v>
      </c>
      <c r="AG3009" s="10">
        <f t="shared" si="4692"/>
        <v>1.2343596398322819E-2</v>
      </c>
      <c r="AH3009" s="10" t="b">
        <f t="shared" si="4686"/>
        <v>1</v>
      </c>
      <c r="AI3009" s="10">
        <f t="shared" si="4845"/>
        <v>2608.950076615236</v>
      </c>
      <c r="AJ3009">
        <v>7.0000000000000001E-3</v>
      </c>
      <c r="AK3009" s="3" cm="1">
        <f t="array" ref="AK3009">100000000/Lvac($AA3009)</f>
        <v>38318.151646808634</v>
      </c>
      <c r="AL3009" s="21">
        <f t="shared" si="4785"/>
        <v>0.10281034655735889</v>
      </c>
      <c r="AM3009" s="10" cm="1">
        <f t="array" ref="AM3009">Lvac($AI3009)-$BA3009</f>
        <v>6.4554299706287566E-4</v>
      </c>
      <c r="AN3009" s="10">
        <f t="shared" si="4846"/>
        <v>-8.3531913696788251E-3</v>
      </c>
      <c r="AO3009" s="3">
        <f t="shared" si="4847"/>
        <v>9.2220428151839381E-2</v>
      </c>
      <c r="AP3009" s="3">
        <v>8.1272794432152295E-2</v>
      </c>
      <c r="AS3009" s="3">
        <f t="shared" si="4694"/>
        <v>1.646808632358443E-3</v>
      </c>
      <c r="AT3009" s="3" cm="1">
        <f t="array" ref="AT3009">AS3009-(100000000/LvacE($A3009)-$E3009)</f>
        <v>-1.2777236406691372E-5</v>
      </c>
      <c r="AU3009" t="s">
        <v>4713</v>
      </c>
      <c r="AV3009" t="s">
        <v>4828</v>
      </c>
      <c r="AW3009" s="3">
        <v>27604.26</v>
      </c>
      <c r="AX3009" s="3">
        <v>65922.42</v>
      </c>
      <c r="AY3009" s="3"/>
      <c r="AZ3009" s="10" cm="1">
        <f t="array" ref="AZ3009">Lair(100000000/($AX3009-$AW3009))</f>
        <v>2608.9494312255506</v>
      </c>
      <c r="BA3009" s="10">
        <f t="shared" si="4848"/>
        <v>2609.7286508537986</v>
      </c>
      <c r="BB3009" s="12">
        <v>81000000</v>
      </c>
      <c r="BC3009" s="3">
        <v>0.29599999999999999</v>
      </c>
      <c r="BD3009" s="12" cm="1">
        <f t="array" ref="BD3009">SfromgA($BB3009,$BA3009,"")</f>
        <v>0.71056602653598167</v>
      </c>
      <c r="BE3009" s="29">
        <f>(10^MAX(0.05, -0.312925054856973*((LN($BD3009))^(1/3)) + 0.454808404431693)-1)*100</f>
        <v>371.6039661195893</v>
      </c>
      <c r="BG3009" s="3"/>
      <c r="BH3009" s="3"/>
      <c r="BI3009" s="12">
        <f>IF($BB3009="",$BF3009,$BB3009)</f>
        <v>81000000</v>
      </c>
      <c r="BJ3009" s="29">
        <f>IF($BB3009="",$BH3009,$BE3009)</f>
        <v>371.6039661195893</v>
      </c>
      <c r="BK3009" s="3">
        <f>LN(BN3009*100000000/($AX3009-$AW3009)/$BI3009)</f>
        <v>-7.4699103566028073</v>
      </c>
      <c r="BL3009" s="13">
        <f>EXP(BK$4341*$AX3009+BK$4342)*$BI3009/(100000000/($AX3009-$AW3009))</f>
        <v>23.292482848525303</v>
      </c>
      <c r="BM3009" s="3">
        <f t="shared" ref="BM3009" si="4856">LN(BL3009/$C3009)</f>
        <v>1.2022205349350414</v>
      </c>
      <c r="BN3009" s="13" cm="1">
        <f t="array" ref="BN3009">$C3009*EXP(poly_from_str(100000000/$E3009,BN$4343))</f>
        <v>17.690854768552917</v>
      </c>
      <c r="BO3009" s="3">
        <f>LN($C3009)</f>
        <v>1.9459101490553132</v>
      </c>
      <c r="BP3009" s="13">
        <f>LN(BL3009/BN3009)</f>
        <v>0.27508285767831786</v>
      </c>
      <c r="BQ3009" s="13"/>
      <c r="BS3009" s="13"/>
      <c r="BT3009" s="13"/>
      <c r="BU3009" s="13"/>
      <c r="BV3009" s="13"/>
      <c r="BW3009" s="13"/>
      <c r="BX3009" s="13"/>
      <c r="BY3009">
        <v>17847</v>
      </c>
      <c r="BZ3009" s="13"/>
    </row>
    <row r="3010" spans="1:78" hidden="1" x14ac:dyDescent="0.25">
      <c r="A3010" t="s">
        <v>3590</v>
      </c>
      <c r="B3010" s="2" t="str">
        <f t="shared" ref="B3010:B3073" si="4857">IF(OR(A3010=A3009,A3010=A3011),IF(B3009="",1,B3009+1),"")</f>
        <v/>
      </c>
      <c r="C3010">
        <v>3</v>
      </c>
      <c r="D3010" t="s">
        <v>14</v>
      </c>
      <c r="E3010">
        <v>38323.94</v>
      </c>
      <c r="R3010">
        <v>29</v>
      </c>
      <c r="S3010" t="s">
        <v>22</v>
      </c>
      <c r="AA3010" s="10">
        <f t="shared" si="4688"/>
        <v>2608.556</v>
      </c>
      <c r="AB3010" s="3" cm="1">
        <f t="array" ref="AB3010">100000000/Lvac(AA3010)</f>
        <v>38323.938921058434</v>
      </c>
      <c r="AC3010" s="28">
        <f t="shared" si="4689"/>
        <v>3.8335385554306677E-7</v>
      </c>
      <c r="AD3010" s="28">
        <f t="shared" si="4690"/>
        <v>2.6093351261723124E-7</v>
      </c>
      <c r="AE3010" s="21">
        <f t="shared" si="4691"/>
        <v>38323.939658394142</v>
      </c>
      <c r="AF3010" s="10" cm="1">
        <f t="array" ref="AF3010">Lair(100000000/AE3010)</f>
        <v>2608.5559498094644</v>
      </c>
      <c r="AG3010" s="10">
        <f t="shared" si="4692"/>
        <v>1.2345814872492374E-2</v>
      </c>
      <c r="AH3010" s="10" t="b">
        <f t="shared" ref="AH3010:AH3073" si="4858">ABS(AE3010-AB3010)&lt;AG3010</f>
        <v>1</v>
      </c>
      <c r="AI3010" s="10">
        <f t="shared" si="4693"/>
        <v>2608.556</v>
      </c>
      <c r="AJ3010">
        <v>7.0000000000000001E-3</v>
      </c>
      <c r="AK3010" s="3" cm="1">
        <f t="array" ref="AK3010">100000000/Lvac($AA3010)</f>
        <v>38323.938921058434</v>
      </c>
      <c r="AL3010" s="21">
        <f t="shared" si="4785"/>
        <v>0.10284140821489322</v>
      </c>
      <c r="AM3010" s="21"/>
      <c r="AN3010" s="21"/>
      <c r="AO3010" s="21"/>
      <c r="AP3010" s="21"/>
      <c r="AS3010" s="3">
        <f t="shared" si="4694"/>
        <v>-1.0789415682666004E-3</v>
      </c>
      <c r="AT3010" s="3" cm="1">
        <f t="array" ref="AT3010">AS3010-(100000000/LvacE($A3010)-$E3010)</f>
        <v>-1.2693642929662019E-5</v>
      </c>
      <c r="BB3010"/>
      <c r="BC3010"/>
      <c r="BD3010"/>
      <c r="BE3010"/>
      <c r="BF3010"/>
      <c r="BG3010"/>
      <c r="BH3010"/>
      <c r="BI3010"/>
      <c r="BJ3010"/>
      <c r="BN3010" s="13" cm="1">
        <f t="array" ref="BN3010">$C3010*EXP(poly_from_str(100000000/$E3010,BN$4343))</f>
        <v>7.5973209176706629</v>
      </c>
      <c r="BO3010" s="13"/>
      <c r="BY3010">
        <v>7664</v>
      </c>
    </row>
    <row r="3011" spans="1:78" hidden="1" x14ac:dyDescent="0.25">
      <c r="A3011" t="s">
        <v>3591</v>
      </c>
      <c r="B3011" s="2" t="str">
        <f t="shared" si="4857"/>
        <v/>
      </c>
      <c r="C3011">
        <v>6</v>
      </c>
      <c r="E3011">
        <v>38328.51</v>
      </c>
      <c r="F3011">
        <v>28720</v>
      </c>
      <c r="G3011" t="s">
        <v>5</v>
      </c>
      <c r="H3011" s="5" t="s">
        <v>4</v>
      </c>
      <c r="I3011">
        <v>67049</v>
      </c>
      <c r="J3011" t="s">
        <v>3</v>
      </c>
      <c r="K3011" s="5" t="s">
        <v>4</v>
      </c>
      <c r="L3011">
        <v>28720.71</v>
      </c>
      <c r="M3011" t="str">
        <f>$G3011&amp;""</f>
        <v>e</v>
      </c>
      <c r="N3011" t="str">
        <f>$H3011&amp;""</f>
        <v>9/2</v>
      </c>
      <c r="O3011">
        <v>67049.179999999993</v>
      </c>
      <c r="P3011" t="str">
        <f>$J3011&amp;""</f>
        <v>o</v>
      </c>
      <c r="Q3011" t="str">
        <f>$K3011&amp;""</f>
        <v>9/2</v>
      </c>
      <c r="R3011">
        <v>29</v>
      </c>
      <c r="AA3011" s="10">
        <f t="shared" ref="AA3011:AA3074" si="4859">ROUND($A3011,3)+0</f>
        <v>2608.2449999999999</v>
      </c>
      <c r="AB3011" s="3" cm="1">
        <f t="array" ref="AB3011">100000000/Lvac(AA3011)</f>
        <v>38328.508283310213</v>
      </c>
      <c r="AC3011" s="28">
        <f t="shared" ref="AC3011:AC3074" si="4860">0.001/AA3011</f>
        <v>3.8339956560829217E-7</v>
      </c>
      <c r="AD3011" s="28">
        <f t="shared" ref="AD3011:AD3074" si="4861">0.01/AB3011</f>
        <v>2.6090240523016665E-7</v>
      </c>
      <c r="AE3011" s="21">
        <f t="shared" ref="AE3011:AE3074" si="4862">($AB3011/$AC3011^2+$E3011/$AD3011^2)/(1/$AC3011^2+1/$AD3011^2)</f>
        <v>38328.509456652515</v>
      </c>
      <c r="AF3011" s="10" cm="1">
        <f t="array" ref="AF3011">Lair(100000000/AE3011)</f>
        <v>2608.2449201494815</v>
      </c>
      <c r="AG3011" s="10">
        <f t="shared" ref="AG3011:AG3074" si="4863">0.0005/$AA3011*AB3011+0.005</f>
        <v>1.2347566713117483E-2</v>
      </c>
      <c r="AH3011" s="10" t="b">
        <f t="shared" si="4858"/>
        <v>1</v>
      </c>
      <c r="AI3011" s="10">
        <f>$AF3011</f>
        <v>2608.2449201494815</v>
      </c>
      <c r="AJ3011">
        <v>3.0000000000000001E-3</v>
      </c>
      <c r="AK3011" s="3" cm="1">
        <f t="array" ref="AK3011">100000000/Lvac($AA3011)</f>
        <v>38328.508283310213</v>
      </c>
      <c r="AL3011" s="21">
        <f t="shared" si="4785"/>
        <v>4.4085401628364218E-2</v>
      </c>
      <c r="AM3011" s="10" cm="1">
        <f t="array" ref="AM3011">Lvac($AI3011)-$BA3011</f>
        <v>-2.6858195046770561E-3</v>
      </c>
      <c r="AN3011" s="10">
        <f>$AK3011-($AX3011-$AW3011)</f>
        <v>3.828331021941267E-2</v>
      </c>
      <c r="AO3011" s="3">
        <f>AM3011/AJ3011</f>
        <v>-0.89527316822568537</v>
      </c>
      <c r="AP3011" s="3">
        <v>-0.86865000669907511</v>
      </c>
      <c r="AS3011" s="3">
        <f t="shared" ref="AS3011:AS3074" si="4864">$AB3011-$E3011</f>
        <v>-1.716689788736403E-3</v>
      </c>
      <c r="AT3011" s="3" cm="1">
        <f t="array" ref="AT3011">AS3011-(100000000/LvacE($A3011)-$E3011)</f>
        <v>-1.2627577234525234E-5</v>
      </c>
      <c r="AU3011" t="s">
        <v>4703</v>
      </c>
      <c r="AV3011" t="s">
        <v>4857</v>
      </c>
      <c r="AW3011" s="3">
        <v>28720.71</v>
      </c>
      <c r="AX3011" s="3">
        <v>67049.179999999993</v>
      </c>
      <c r="AY3011" s="3"/>
      <c r="AZ3011" s="10" cm="1">
        <f t="array" ref="AZ3011">Lair(100000000/($AX3011-$AW3011))</f>
        <v>2608.2476053312021</v>
      </c>
      <c r="BA3011" s="10">
        <f>100000000/($AX3011-$AW3011)</f>
        <v>2609.0266582516865</v>
      </c>
      <c r="BB3011" s="12">
        <v>19100000</v>
      </c>
      <c r="BC3011" s="3">
        <v>2.3E-2</v>
      </c>
      <c r="BD3011" s="12" cm="1">
        <f t="array" ref="BD3011">SfromgA($BB3011,$BA3011,"")</f>
        <v>0.16741804915760852</v>
      </c>
      <c r="BE3011" s="29">
        <f>(10^MAX(0.05, -0.312925054856973*((LN($BD3011))^(1/3)) + 0.454808404431693)-1)*100</f>
        <v>583.2237981599651</v>
      </c>
      <c r="BG3011" s="3"/>
      <c r="BH3011" s="3"/>
      <c r="BI3011" s="12">
        <f>IF($BB3011="",$BF3011,$BB3011)</f>
        <v>19100000</v>
      </c>
      <c r="BJ3011" s="29">
        <f>IF($BB3011="",$BH3011,$BE3011)</f>
        <v>583.2237981599651</v>
      </c>
      <c r="BK3011" s="3">
        <f>LN(BN3011*100000000/($AX3011-$AW3011)/$BI3011)</f>
        <v>-6.1759151354500181</v>
      </c>
      <c r="BL3011" s="13">
        <f>EXP(BK$4341*$AX3011+BK$4342)*$BI3011/(100000000/($AX3011-$AW3011))</f>
        <v>5.0431328833275906</v>
      </c>
      <c r="BM3011" s="3">
        <f t="shared" ref="BM3011" si="4865">LN(BL3011/$C3011)</f>
        <v>-0.17373197642557867</v>
      </c>
      <c r="BN3011" s="13" cm="1">
        <f t="array" ref="BN3011">$C3011*EXP(poly_from_str(100000000/$E3011,BN$4343))</f>
        <v>15.219100558737065</v>
      </c>
      <c r="BO3011" s="3">
        <f>LN($C3011)</f>
        <v>1.791759469228055</v>
      </c>
      <c r="BP3011" s="13">
        <f>LN(BL3011/BN3011)</f>
        <v>-1.1045237618754342</v>
      </c>
      <c r="BQ3011" s="13"/>
      <c r="BS3011" s="13"/>
      <c r="BT3011" s="13"/>
      <c r="BU3011" s="13"/>
      <c r="BV3011" s="13"/>
      <c r="BW3011" s="13"/>
      <c r="BX3011" s="13"/>
      <c r="BY3011">
        <v>15353</v>
      </c>
      <c r="BZ3011" s="13"/>
    </row>
    <row r="3012" spans="1:78" hidden="1" x14ac:dyDescent="0.25">
      <c r="A3012" t="s">
        <v>3592</v>
      </c>
      <c r="B3012" s="2" t="str">
        <f t="shared" si="4857"/>
        <v/>
      </c>
      <c r="C3012">
        <v>5</v>
      </c>
      <c r="D3012" t="s">
        <v>14</v>
      </c>
      <c r="E3012">
        <v>38333.61</v>
      </c>
      <c r="R3012">
        <v>29</v>
      </c>
      <c r="S3012" t="s">
        <v>22</v>
      </c>
      <c r="AA3012" s="10">
        <f t="shared" si="4859"/>
        <v>2607.8980000000001</v>
      </c>
      <c r="AB3012" s="3" cm="1">
        <f t="array" ref="AB3012">100000000/Lvac(AA3012)</f>
        <v>38333.607861158991</v>
      </c>
      <c r="AC3012" s="28">
        <f t="shared" si="4860"/>
        <v>3.8345057973893147E-7</v>
      </c>
      <c r="AD3012" s="28">
        <f t="shared" si="4861"/>
        <v>2.6086769698847902E-7</v>
      </c>
      <c r="AE3012" s="21">
        <f t="shared" si="4862"/>
        <v>38333.609323284138</v>
      </c>
      <c r="AF3012" s="10" cm="1">
        <f t="array" ref="AF3012">Lair(100000000/AE3012)</f>
        <v>2607.8979005231549</v>
      </c>
      <c r="AG3012" s="10">
        <f t="shared" si="4863"/>
        <v>1.2349522078923137E-2</v>
      </c>
      <c r="AH3012" s="10" t="b">
        <f t="shared" si="4858"/>
        <v>1</v>
      </c>
      <c r="AI3012" s="10">
        <f t="shared" ref="AI3012:AI3073" si="4866">$AA3012</f>
        <v>2607.8980000000001</v>
      </c>
      <c r="AJ3012">
        <v>7.0000000000000001E-3</v>
      </c>
      <c r="AK3012" s="3" cm="1">
        <f t="array" ref="AK3012">100000000/Lvac($AA3012)</f>
        <v>38333.607861158991</v>
      </c>
      <c r="AL3012" s="21">
        <f t="shared" si="4785"/>
        <v>0.10289330910492393</v>
      </c>
      <c r="AM3012" s="21"/>
      <c r="AN3012" s="21"/>
      <c r="AO3012" s="21"/>
      <c r="AP3012" s="21"/>
      <c r="AS3012" s="3">
        <f t="shared" si="4864"/>
        <v>-2.1388410095823929E-3</v>
      </c>
      <c r="AT3012" s="3" cm="1">
        <f t="array" ref="AT3012">AS3012-(100000000/LvacE($A3012)-$E3012)</f>
        <v>-1.2553784472402185E-5</v>
      </c>
      <c r="BB3012"/>
      <c r="BC3012"/>
      <c r="BD3012"/>
      <c r="BE3012"/>
      <c r="BF3012"/>
      <c r="BG3012"/>
      <c r="BH3012"/>
      <c r="BI3012"/>
      <c r="BJ3012"/>
      <c r="BN3012" s="13" cm="1">
        <f t="array" ref="BN3012">$C3012*EXP(poly_from_str(100000000/$E3012,BN$4343))</f>
        <v>12.705285998503255</v>
      </c>
      <c r="BO3012" s="13"/>
      <c r="BY3012">
        <v>12817</v>
      </c>
    </row>
    <row r="3013" spans="1:78" hidden="1" x14ac:dyDescent="0.25">
      <c r="A3013" t="s">
        <v>3593</v>
      </c>
      <c r="B3013" s="2" t="str">
        <f t="shared" si="4857"/>
        <v/>
      </c>
      <c r="C3013">
        <v>2</v>
      </c>
      <c r="E3013">
        <v>38350.269999999997</v>
      </c>
      <c r="R3013">
        <v>29</v>
      </c>
      <c r="S3013" t="s">
        <v>22</v>
      </c>
      <c r="AA3013" s="10">
        <f t="shared" si="4859"/>
        <v>2606.7649999999999</v>
      </c>
      <c r="AB3013" s="3" cm="1">
        <f t="array" ref="AB3013">100000000/Lvac(AA3013)</f>
        <v>38350.268096616448</v>
      </c>
      <c r="AC3013" s="28">
        <f t="shared" si="4860"/>
        <v>3.8361724206056168E-7</v>
      </c>
      <c r="AD3013" s="28">
        <f t="shared" si="4861"/>
        <v>2.6075437008176422E-7</v>
      </c>
      <c r="AE3013" s="21">
        <f t="shared" si="4862"/>
        <v>38350.269398496719</v>
      </c>
      <c r="AF3013" s="10" cm="1">
        <f t="array" ref="AF3013">Lair(100000000/AE3013)</f>
        <v>2606.7649115024783</v>
      </c>
      <c r="AG3013" s="10">
        <f t="shared" si="4863"/>
        <v>1.2355912039753574E-2</v>
      </c>
      <c r="AH3013" s="10" t="b">
        <f t="shared" si="4858"/>
        <v>1</v>
      </c>
      <c r="AI3013" s="10">
        <f t="shared" si="4866"/>
        <v>2606.7649999999999</v>
      </c>
      <c r="AJ3013">
        <v>3.0000000000000001E-3</v>
      </c>
      <c r="AK3013" s="3" cm="1">
        <f t="array" ref="AK3013">100000000/Lvac($AA3013)</f>
        <v>38350.268096616448</v>
      </c>
      <c r="AL3013" s="21">
        <f t="shared" si="4785"/>
        <v>4.4135472238521448E-2</v>
      </c>
      <c r="AM3013" s="21"/>
      <c r="AN3013" s="21"/>
      <c r="AO3013" s="21"/>
      <c r="AP3013" s="21"/>
      <c r="AS3013" s="3">
        <f t="shared" si="4864"/>
        <v>-1.9033835487789474E-3</v>
      </c>
      <c r="AT3013" s="3" cm="1">
        <f t="array" ref="AT3013">AS3013-(100000000/LvacE($A3013)-$E3013)</f>
        <v>-1.231217902386561E-5</v>
      </c>
      <c r="BB3013"/>
      <c r="BC3013"/>
      <c r="BD3013"/>
      <c r="BE3013"/>
      <c r="BF3013"/>
      <c r="BG3013"/>
      <c r="BH3013"/>
      <c r="BI3013"/>
      <c r="BJ3013"/>
      <c r="BN3013" s="13" cm="1">
        <f t="array" ref="BN3013">$C3013*EXP(poly_from_str(100000000/$E3013,BN$4343))</f>
        <v>5.1116489360181143</v>
      </c>
      <c r="BO3013" s="13"/>
      <c r="BY3013">
        <v>5156</v>
      </c>
    </row>
    <row r="3014" spans="1:78" hidden="1" x14ac:dyDescent="0.25">
      <c r="A3014" t="s">
        <v>3594</v>
      </c>
      <c r="B3014" s="2" t="str">
        <f t="shared" si="4857"/>
        <v/>
      </c>
      <c r="C3014">
        <v>5</v>
      </c>
      <c r="E3014">
        <v>38353.949999999997</v>
      </c>
      <c r="F3014">
        <v>35024</v>
      </c>
      <c r="G3014" t="s">
        <v>5</v>
      </c>
      <c r="H3014" s="5" t="s">
        <v>8</v>
      </c>
      <c r="I3014">
        <v>73378</v>
      </c>
      <c r="J3014" t="s">
        <v>3</v>
      </c>
      <c r="K3014" s="5" t="s">
        <v>8</v>
      </c>
      <c r="L3014">
        <v>35024.49</v>
      </c>
      <c r="M3014" t="str">
        <f t="shared" ref="M3014:M3025" si="4867">$G3014&amp;""</f>
        <v>e</v>
      </c>
      <c r="N3014" t="str">
        <f t="shared" ref="N3014:N3025" si="4868">$H3014&amp;""</f>
        <v>7/2</v>
      </c>
      <c r="O3014">
        <v>73378.42</v>
      </c>
      <c r="P3014" t="str">
        <f t="shared" ref="P3014:P3025" si="4869">$J3014&amp;""</f>
        <v>o</v>
      </c>
      <c r="Q3014" t="str">
        <f t="shared" ref="Q3014:Q3025" si="4870">$K3014&amp;""</f>
        <v>7/2</v>
      </c>
      <c r="R3014">
        <v>29</v>
      </c>
      <c r="AA3014" s="10">
        <f t="shared" si="4859"/>
        <v>2606.5149999999999</v>
      </c>
      <c r="AB3014" s="3" cm="1">
        <f t="array" ref="AB3014">100000000/Lvac(AA3014)</f>
        <v>38353.946180079074</v>
      </c>
      <c r="AC3014" s="28">
        <f t="shared" si="4860"/>
        <v>3.8365403613637368E-7</v>
      </c>
      <c r="AD3014" s="28">
        <f t="shared" si="4861"/>
        <v>2.6072936414542841E-7</v>
      </c>
      <c r="AE3014" s="21">
        <f t="shared" si="4862"/>
        <v>38353.948793153329</v>
      </c>
      <c r="AF3014" s="10" cm="1">
        <f t="array" ref="AF3014">Lair(100000000/AE3014)</f>
        <v>2606.514822405913</v>
      </c>
      <c r="AG3014" s="10">
        <f t="shared" si="4863"/>
        <v>1.2357323126872294E-2</v>
      </c>
      <c r="AH3014" s="10" t="b">
        <f t="shared" si="4858"/>
        <v>1</v>
      </c>
      <c r="AI3014" s="10">
        <f t="shared" ref="AI3014:AI3025" si="4871">$AF3014</f>
        <v>2606.514822405913</v>
      </c>
      <c r="AJ3014">
        <v>3.0000000000000001E-3</v>
      </c>
      <c r="AK3014" s="3" cm="1">
        <f t="array" ref="AK3014">100000000/Lvac($AA3014)</f>
        <v>38353.946180079074</v>
      </c>
      <c r="AL3014" s="21">
        <f t="shared" si="4785"/>
        <v>4.4143941768967479E-2</v>
      </c>
      <c r="AM3014" s="10" cm="1">
        <f t="array" ref="AM3014">Lvac($AI3014)-$BA3014</f>
        <v>-1.2775552813764079E-3</v>
      </c>
      <c r="AN3014" s="10">
        <f t="shared" ref="AN3014:AN3025" si="4872">$AK3014-($AX3014-$AW3014)</f>
        <v>1.6180079073819797E-2</v>
      </c>
      <c r="AO3014" s="3">
        <f t="shared" ref="AO3014:AO3025" si="4873">AM3014/AJ3014</f>
        <v>-0.42585176045880263</v>
      </c>
      <c r="AP3014" s="3">
        <v>-0.36663967496982269</v>
      </c>
      <c r="AS3014" s="3">
        <f t="shared" si="4864"/>
        <v>-3.8199209229787812E-3</v>
      </c>
      <c r="AT3014" s="3" cm="1">
        <f t="array" ref="AT3014">AS3014-(100000000/LvacE($A3014)-$E3014)</f>
        <v>-1.2258744391147047E-5</v>
      </c>
      <c r="AU3014" t="s">
        <v>4765</v>
      </c>
      <c r="AV3014" t="s">
        <v>4914</v>
      </c>
      <c r="AW3014" s="3">
        <v>35024.49</v>
      </c>
      <c r="AX3014" s="3">
        <v>73378.42</v>
      </c>
      <c r="AY3014" s="3"/>
      <c r="AZ3014" s="10" cm="1">
        <f t="array" ref="AZ3014">Lair(100000000/($AX3014-$AW3014))</f>
        <v>2606.5160996579129</v>
      </c>
      <c r="BA3014" s="10">
        <f t="shared" ref="BA3014:BA3025" si="4874">100000000/($AX3014-$AW3014)</f>
        <v>2607.2947413733091</v>
      </c>
      <c r="BB3014" s="12">
        <v>113000000</v>
      </c>
      <c r="BC3014" s="3">
        <v>0.18</v>
      </c>
      <c r="BD3014" s="12" cm="1">
        <f t="array" ref="BD3014">SfromgA($BB3014,$BA3014,"")</f>
        <v>0.98851255485159151</v>
      </c>
      <c r="BE3014" s="29">
        <f t="shared" ref="BE3014:BE3018" si="4875">(10^MAX(0.05, -0.312925054856973*((LN($BD3014))^(1/3)) + 0.454808404431693)-1)*100</f>
        <v>235.39102233524835</v>
      </c>
      <c r="BG3014" s="3"/>
      <c r="BH3014" s="3"/>
      <c r="BI3014" s="12">
        <f t="shared" ref="BI3014:BI3018" si="4876">IF($BB3014="",$BF3014,$BB3014)</f>
        <v>113000000</v>
      </c>
      <c r="BJ3014" s="29">
        <f t="shared" ref="BJ3014:BJ3018" si="4877">IF($BB3014="",$BH3014,$BE3014)</f>
        <v>235.39102233524835</v>
      </c>
      <c r="BK3014" s="3">
        <f t="shared" ref="BK3014:BK3017" si="4878">LN(BN3014*100000000/($AX3014-$AW3014)/$BI3014)</f>
        <v>-8.1277469409898568</v>
      </c>
      <c r="BL3014" s="13">
        <f>EXP(BK$4341*$AX3014+BK$4342)*$BI3014/(100000000/($AX3014-$AW3014))</f>
        <v>18.457935451237468</v>
      </c>
      <c r="BM3014" s="3">
        <f t="shared" ref="BM3014:BM3017" si="4879">LN(BL3014/$C3014)</f>
        <v>1.3060564713415959</v>
      </c>
      <c r="BN3014" s="13" cm="1">
        <f t="array" ref="BN3014">$C3014*EXP(poly_from_str(100000000/$E3014,BN$4343))</f>
        <v>12.795364673591012</v>
      </c>
      <c r="BO3014" s="3">
        <f t="shared" ref="BO3014:BO3018" si="4880">LN($C3014)</f>
        <v>1.6094379124341003</v>
      </c>
      <c r="BP3014" s="13">
        <f t="shared" ref="BP3014:BP3017" si="4881">LN(BL3014/BN3014)</f>
        <v>0.36641141331249572</v>
      </c>
      <c r="BQ3014" s="13"/>
      <c r="BS3014" s="13"/>
      <c r="BT3014" s="13"/>
      <c r="BU3014" s="13"/>
      <c r="BV3014" s="13"/>
      <c r="BW3014" s="13"/>
      <c r="BX3014" s="13"/>
      <c r="BY3014">
        <v>12907</v>
      </c>
      <c r="BZ3014" s="13"/>
    </row>
    <row r="3015" spans="1:78" hidden="1" x14ac:dyDescent="0.25">
      <c r="A3015" t="s">
        <v>3595</v>
      </c>
      <c r="B3015" s="2" t="str">
        <f t="shared" si="4857"/>
        <v/>
      </c>
      <c r="C3015">
        <v>6</v>
      </c>
      <c r="D3015" t="s">
        <v>1155</v>
      </c>
      <c r="E3015">
        <v>38355.86</v>
      </c>
      <c r="F3015">
        <v>28885</v>
      </c>
      <c r="G3015" t="s">
        <v>5</v>
      </c>
      <c r="H3015" s="5" t="s">
        <v>4</v>
      </c>
      <c r="I3015">
        <v>67240</v>
      </c>
      <c r="J3015" t="s">
        <v>3</v>
      </c>
      <c r="K3015" s="5" t="s">
        <v>8</v>
      </c>
      <c r="L3015">
        <v>28885.14</v>
      </c>
      <c r="M3015" t="str">
        <f t="shared" si="4867"/>
        <v>e</v>
      </c>
      <c r="N3015" t="str">
        <f t="shared" si="4868"/>
        <v>9/2</v>
      </c>
      <c r="O3015">
        <v>67240.350000000006</v>
      </c>
      <c r="P3015" t="str">
        <f t="shared" si="4869"/>
        <v>o</v>
      </c>
      <c r="Q3015" t="str">
        <f t="shared" si="4870"/>
        <v>7/2</v>
      </c>
      <c r="R3015">
        <v>29</v>
      </c>
      <c r="AA3015" s="10">
        <f t="shared" si="4859"/>
        <v>2606.3850000000002</v>
      </c>
      <c r="AB3015" s="3" cm="1">
        <f t="array" ref="AB3015">100000000/Lvac(AA3015)</f>
        <v>38355.859062297059</v>
      </c>
      <c r="AC3015" s="28">
        <f t="shared" si="4860"/>
        <v>3.8367317184529527E-7</v>
      </c>
      <c r="AD3015" s="28">
        <f t="shared" si="4861"/>
        <v>2.6071636105863612E-7</v>
      </c>
      <c r="AE3015" s="21">
        <f t="shared" si="4862"/>
        <v>38355.859703787261</v>
      </c>
      <c r="AF3015" s="10" cm="1">
        <f t="array" ref="AF3015">Lair(100000000/AE3015)</f>
        <v>2606.3849564063248</v>
      </c>
      <c r="AG3015" s="10">
        <f t="shared" si="4863"/>
        <v>1.2358057052641314E-2</v>
      </c>
      <c r="AH3015" s="10" t="b">
        <f t="shared" si="4858"/>
        <v>1</v>
      </c>
      <c r="AI3015" s="10">
        <f t="shared" si="4871"/>
        <v>2606.3849564063248</v>
      </c>
      <c r="AJ3015">
        <v>2.9000000000000001E-2</v>
      </c>
      <c r="AK3015" s="3" cm="1">
        <f t="array" ref="AK3015">100000000/Lvac($AA3015)</f>
        <v>38355.859062297059</v>
      </c>
      <c r="AL3015" s="21">
        <f t="shared" si="4785"/>
        <v>0.42676731619118835</v>
      </c>
      <c r="AM3015" s="10" cm="1">
        <f t="array" ref="AM3015">Lvac($AI3015)-$BA3015</f>
        <v>-4.4163075719097833E-2</v>
      </c>
      <c r="AN3015" s="10">
        <f t="shared" si="4872"/>
        <v>0.64906229705229634</v>
      </c>
      <c r="AO3015" s="3">
        <f t="shared" si="4873"/>
        <v>-1.5228646799688907</v>
      </c>
      <c r="AP3015" s="3">
        <v>-1.5213610928530497</v>
      </c>
      <c r="AS3015" s="3">
        <f t="shared" si="4864"/>
        <v>-9.3770294188288972E-4</v>
      </c>
      <c r="AT3015" s="3" cm="1">
        <f t="array" ref="AT3015">AS3015-(100000000/LvacE($A3015)-$E3015)</f>
        <v>-1.2230928405188024E-5</v>
      </c>
      <c r="AU3015" t="s">
        <v>4737</v>
      </c>
      <c r="AV3015" t="s">
        <v>4847</v>
      </c>
      <c r="AW3015" s="3">
        <v>28885.14</v>
      </c>
      <c r="AX3015" s="3">
        <v>67240.350000000006</v>
      </c>
      <c r="AY3015" s="3"/>
      <c r="AZ3015" s="10" cm="1">
        <f t="array" ref="AZ3015">Lair(100000000/($AX3015-$AW3015))</f>
        <v>2606.4291089982858</v>
      </c>
      <c r="BA3015" s="10">
        <f t="shared" si="4874"/>
        <v>2607.207730058054</v>
      </c>
      <c r="BB3015" s="12">
        <v>58400000</v>
      </c>
      <c r="BC3015" s="3">
        <v>7.3999999999999996E-2</v>
      </c>
      <c r="BD3015" s="12" cm="1">
        <f t="array" ref="BD3015">SfromgA($BB3015,$BA3015,"")</f>
        <v>0.5108261393050012</v>
      </c>
      <c r="BE3015" s="29">
        <f t="shared" si="4875"/>
        <v>435.62815555219021</v>
      </c>
      <c r="BG3015" s="3"/>
      <c r="BH3015" s="3"/>
      <c r="BI3015" s="12">
        <f t="shared" si="4876"/>
        <v>58400000</v>
      </c>
      <c r="BJ3015" s="29">
        <f t="shared" si="4877"/>
        <v>435.62815555219021</v>
      </c>
      <c r="BK3015" s="3">
        <f t="shared" si="4878"/>
        <v>-7.284728955354197</v>
      </c>
      <c r="BL3015" s="13">
        <f>EXP(BK$4341*$AX3015+BK$4342)*$BI3015/(100000000/($AX3015-$AW3015))</f>
        <v>15.208087093809867</v>
      </c>
      <c r="BM3015" s="3">
        <f t="shared" si="4879"/>
        <v>0.93006786278345976</v>
      </c>
      <c r="BN3015" s="13" cm="1">
        <f t="array" ref="BN3015">$C3015*EXP(poly_from_str(100000000/$E3015,BN$4343))</f>
        <v>15.364542198256952</v>
      </c>
      <c r="BO3015" s="3">
        <f t="shared" si="4880"/>
        <v>1.791759469228055</v>
      </c>
      <c r="BP3015" s="13">
        <f t="shared" si="4881"/>
        <v>-1.0235068024997102E-2</v>
      </c>
      <c r="BQ3015" s="13"/>
      <c r="BS3015" s="13"/>
      <c r="BT3015" s="13"/>
      <c r="BU3015" s="13"/>
      <c r="BV3015" s="13"/>
      <c r="BW3015" s="13"/>
      <c r="BX3015" s="13"/>
      <c r="BY3015">
        <v>15498</v>
      </c>
      <c r="BZ3015" s="13"/>
    </row>
    <row r="3016" spans="1:78" hidden="1" x14ac:dyDescent="0.25">
      <c r="A3016" t="s">
        <v>3596</v>
      </c>
      <c r="B3016" s="2" t="str">
        <f t="shared" si="4857"/>
        <v/>
      </c>
      <c r="C3016">
        <v>3</v>
      </c>
      <c r="E3016">
        <v>38384.25</v>
      </c>
      <c r="F3016">
        <v>62240</v>
      </c>
      <c r="G3016" t="s">
        <v>3</v>
      </c>
      <c r="H3016" s="5" t="s">
        <v>16</v>
      </c>
      <c r="I3016">
        <v>100625</v>
      </c>
      <c r="J3016" t="s">
        <v>5</v>
      </c>
      <c r="K3016" s="5" t="s">
        <v>16</v>
      </c>
      <c r="L3016">
        <v>62240.83</v>
      </c>
      <c r="M3016" t="str">
        <f t="shared" si="4867"/>
        <v>o</v>
      </c>
      <c r="N3016" t="str">
        <f t="shared" si="4868"/>
        <v>11/2</v>
      </c>
      <c r="O3016">
        <v>100625.04</v>
      </c>
      <c r="P3016" t="str">
        <f t="shared" si="4869"/>
        <v>e</v>
      </c>
      <c r="Q3016" t="str">
        <f t="shared" si="4870"/>
        <v>11/2</v>
      </c>
      <c r="R3016">
        <v>29</v>
      </c>
      <c r="AA3016" s="10">
        <f t="shared" si="4859"/>
        <v>2604.4569999999999</v>
      </c>
      <c r="AB3016" s="3" cm="1">
        <f t="array" ref="AB3016">100000000/Lvac(AA3016)</f>
        <v>38384.250991584937</v>
      </c>
      <c r="AC3016" s="28">
        <f t="shared" si="4860"/>
        <v>3.8395719338042445E-7</v>
      </c>
      <c r="AD3016" s="28">
        <f t="shared" si="4861"/>
        <v>2.6052351528735894E-7</v>
      </c>
      <c r="AE3016" s="21">
        <f t="shared" si="4862"/>
        <v>38384.25031259971</v>
      </c>
      <c r="AF3016" s="10" cm="1">
        <f t="array" ref="AF3016">Lair(100000000/AE3016)</f>
        <v>2604.4570460734903</v>
      </c>
      <c r="AG3016" s="10">
        <f t="shared" si="4863"/>
        <v>1.2368954640369363E-2</v>
      </c>
      <c r="AH3016" s="10" t="b">
        <f t="shared" si="4858"/>
        <v>1</v>
      </c>
      <c r="AI3016" s="10">
        <f t="shared" si="4871"/>
        <v>2604.4570460734903</v>
      </c>
      <c r="AJ3016">
        <v>3.0000000000000001E-3</v>
      </c>
      <c r="AK3016" s="3" cm="1">
        <f t="array" ref="AK3016">100000000/Lvac($AA3016)</f>
        <v>38384.250991584937</v>
      </c>
      <c r="AL3016" s="21">
        <f t="shared" si="4785"/>
        <v>4.4213727060064378E-2</v>
      </c>
      <c r="AM3016" s="10" cm="1">
        <f t="array" ref="AM3016">Lvac($AI3016)-$BA3016</f>
        <v>-2.736119976361806E-3</v>
      </c>
      <c r="AN3016" s="10">
        <f t="shared" si="4872"/>
        <v>4.0991584945004433E-2</v>
      </c>
      <c r="AO3016" s="3">
        <f t="shared" si="4873"/>
        <v>-0.91203999212060194</v>
      </c>
      <c r="AP3016" s="3">
        <v>-0.92740146768240561</v>
      </c>
      <c r="AS3016" s="3">
        <f t="shared" si="4864"/>
        <v>9.9158493685536087E-4</v>
      </c>
      <c r="AT3016" s="3" cm="1">
        <f t="array" ref="AT3016">AS3016-(100000000/LvacE($A3016)-$E3016)</f>
        <v>-1.1816962796729058E-5</v>
      </c>
      <c r="AU3016" t="s">
        <v>4887</v>
      </c>
      <c r="AV3016" t="s">
        <v>4866</v>
      </c>
      <c r="AW3016" s="3">
        <v>62240.83</v>
      </c>
      <c r="AX3016" s="3">
        <v>100625.04</v>
      </c>
      <c r="AY3016" s="3"/>
      <c r="AZ3016" s="10" cm="1">
        <f t="array" ref="AZ3016">Lair(100000000/($AX3016-$AW3016))</f>
        <v>2604.4597815441675</v>
      </c>
      <c r="BA3016" s="10">
        <f t="shared" si="4874"/>
        <v>2605.2379350779925</v>
      </c>
      <c r="BB3016" s="12">
        <v>374000000</v>
      </c>
      <c r="BC3016" s="3">
        <v>0.58099999999999996</v>
      </c>
      <c r="BD3016" s="12" cm="1">
        <f t="array" ref="BD3016">SfromgA($BB3016,$BA3016,"")</f>
        <v>3.2639773934980774</v>
      </c>
      <c r="BE3016" s="29">
        <f t="shared" si="4875"/>
        <v>33.002151989980952</v>
      </c>
      <c r="BG3016" s="3"/>
      <c r="BH3016" s="3"/>
      <c r="BI3016" s="12">
        <f t="shared" si="4876"/>
        <v>374000000</v>
      </c>
      <c r="BJ3016" s="29">
        <f t="shared" si="4877"/>
        <v>33.002151989980952</v>
      </c>
      <c r="BK3016" s="3">
        <f t="shared" si="4878"/>
        <v>-9.8259043848899061</v>
      </c>
      <c r="BL3016" s="13">
        <f>EXP(BK$4341*$AX3016+BK$4342)*$BI3016/(100000000/($AX3016-$AW3016))</f>
        <v>7.713323469788306</v>
      </c>
      <c r="BM3016" s="3">
        <f t="shared" si="4879"/>
        <v>0.94433686566293251</v>
      </c>
      <c r="BN3016" s="13" cm="1">
        <f t="array" ref="BN3016">$C3016*EXP(poly_from_str(100000000/$E3016,BN$4343))</f>
        <v>7.7568993234959578</v>
      </c>
      <c r="BO3016" s="3">
        <f t="shared" si="4880"/>
        <v>1.0986122886681098</v>
      </c>
      <c r="BP3016" s="13">
        <f t="shared" si="4881"/>
        <v>-5.6335282995980751E-3</v>
      </c>
      <c r="BQ3016" s="13"/>
      <c r="BS3016" s="13"/>
      <c r="BT3016" s="13"/>
      <c r="BU3016" s="13"/>
      <c r="BV3016" s="13"/>
      <c r="BW3016" s="13"/>
      <c r="BX3016" s="13"/>
      <c r="BY3016">
        <v>7823</v>
      </c>
      <c r="BZ3016" s="13"/>
    </row>
    <row r="3017" spans="1:78" hidden="1" x14ac:dyDescent="0.25">
      <c r="A3017" t="s">
        <v>3597</v>
      </c>
      <c r="B3017" s="2" t="str">
        <f t="shared" si="4857"/>
        <v/>
      </c>
      <c r="C3017">
        <v>6</v>
      </c>
      <c r="E3017">
        <v>38396.21</v>
      </c>
      <c r="F3017">
        <v>23844</v>
      </c>
      <c r="G3017" t="s">
        <v>5</v>
      </c>
      <c r="H3017" s="5" t="s">
        <v>4</v>
      </c>
      <c r="I3017">
        <v>62240</v>
      </c>
      <c r="J3017" t="s">
        <v>3</v>
      </c>
      <c r="K3017" s="5" t="s">
        <v>16</v>
      </c>
      <c r="L3017">
        <v>23844.58</v>
      </c>
      <c r="M3017" t="str">
        <f t="shared" si="4867"/>
        <v>e</v>
      </c>
      <c r="N3017" t="str">
        <f t="shared" si="4868"/>
        <v>9/2</v>
      </c>
      <c r="O3017">
        <v>62240.83</v>
      </c>
      <c r="P3017" t="str">
        <f t="shared" si="4869"/>
        <v>o</v>
      </c>
      <c r="Q3017" t="str">
        <f t="shared" si="4870"/>
        <v>11/2</v>
      </c>
      <c r="R3017">
        <v>29</v>
      </c>
      <c r="AA3017" s="10">
        <f t="shared" si="4859"/>
        <v>2603.6460000000002</v>
      </c>
      <c r="AB3017" s="3" cm="1">
        <f t="array" ref="AB3017">100000000/Lvac(AA3017)</f>
        <v>38396.206424540527</v>
      </c>
      <c r="AC3017" s="28">
        <f t="shared" si="4860"/>
        <v>3.8407679077724081E-7</v>
      </c>
      <c r="AD3017" s="28">
        <f t="shared" si="4861"/>
        <v>2.6044239603859943E-7</v>
      </c>
      <c r="AE3017" s="21">
        <f t="shared" si="4862"/>
        <v>38396.208873788433</v>
      </c>
      <c r="AF3017" s="10" cm="1">
        <f t="array" ref="AF3017">Lair(100000000/AE3017)</f>
        <v>2603.6458339063524</v>
      </c>
      <c r="AG3017" s="10">
        <f t="shared" si="4863"/>
        <v>1.2373545870779001E-2</v>
      </c>
      <c r="AH3017" s="10" t="b">
        <f t="shared" si="4858"/>
        <v>1</v>
      </c>
      <c r="AI3017" s="10">
        <f t="shared" si="4871"/>
        <v>2603.6458339063524</v>
      </c>
      <c r="AJ3017">
        <v>3.0000000000000001E-3</v>
      </c>
      <c r="AK3017" s="3" cm="1">
        <f t="array" ref="AK3017">100000000/Lvac($AA3017)</f>
        <v>38396.206424540527</v>
      </c>
      <c r="AL3017" s="21">
        <f t="shared" si="4785"/>
        <v>4.4241278046945262E-2</v>
      </c>
      <c r="AM3017" s="10" cm="1">
        <f t="array" ref="AM3017">Lvac($AI3017)-$BA3017</f>
        <v>2.7895975249521143E-3</v>
      </c>
      <c r="AN3017" s="10">
        <f t="shared" si="4872"/>
        <v>-4.3575459472776856E-2</v>
      </c>
      <c r="AO3017" s="3">
        <f t="shared" si="4873"/>
        <v>0.92986584165070474</v>
      </c>
      <c r="AP3017" s="3">
        <v>0.98524353052198421</v>
      </c>
      <c r="AS3017" s="3">
        <f t="shared" si="4864"/>
        <v>-3.5754594719037414E-3</v>
      </c>
      <c r="AT3017" s="3" cm="1">
        <f t="array" ref="AT3017">AS3017-(100000000/LvacE($A3017)-$E3017)</f>
        <v>-1.1641983292065561E-5</v>
      </c>
      <c r="AU3017" t="s">
        <v>4758</v>
      </c>
      <c r="AV3017" t="s">
        <v>4887</v>
      </c>
      <c r="AW3017" s="3">
        <v>23844.58</v>
      </c>
      <c r="AX3017" s="3">
        <v>62240.83</v>
      </c>
      <c r="AY3017" s="3"/>
      <c r="AZ3017" s="10" cm="1">
        <f t="array" ref="AZ3017">Lair(100000000/($AX3017-$AW3017))</f>
        <v>2603.6430449707227</v>
      </c>
      <c r="BA3017" s="10">
        <f t="shared" si="4874"/>
        <v>2604.4210046554026</v>
      </c>
      <c r="BB3017" s="12">
        <v>32300000</v>
      </c>
      <c r="BC3017" s="3">
        <v>0.12</v>
      </c>
      <c r="BD3017" s="12" cm="1">
        <f t="array" ref="BD3017">SfromgA($BB3017,$BA3017,"")</f>
        <v>0.28162386215871726</v>
      </c>
      <c r="BE3017" s="29">
        <f t="shared" si="4875"/>
        <v>521.49015547904276</v>
      </c>
      <c r="BG3017" s="3"/>
      <c r="BH3017" s="3"/>
      <c r="BI3017" s="12">
        <f t="shared" si="4876"/>
        <v>32300000</v>
      </c>
      <c r="BJ3017" s="29">
        <f t="shared" si="4877"/>
        <v>521.49015547904276</v>
      </c>
      <c r="BK3017" s="3">
        <f t="shared" si="4878"/>
        <v>-6.6798713991121872</v>
      </c>
      <c r="BL3017" s="13">
        <f>EXP(BK$4341*$AX3017+BK$4342)*$BI3017/(100000000/($AX3017-$AW3017))</f>
        <v>12.31123670136285</v>
      </c>
      <c r="BM3017" s="3">
        <f t="shared" si="4879"/>
        <v>0.7187529290711141</v>
      </c>
      <c r="BN3017" s="13" cm="1">
        <f t="array" ref="BN3017">$C3017*EXP(poly_from_str(100000000/$E3017,BN$4343))</f>
        <v>15.576147265788293</v>
      </c>
      <c r="BO3017" s="3">
        <f t="shared" si="4880"/>
        <v>1.791759469228055</v>
      </c>
      <c r="BP3017" s="13">
        <f t="shared" si="4881"/>
        <v>-0.23522832438629984</v>
      </c>
      <c r="BQ3017" s="13"/>
      <c r="BS3017" s="13"/>
      <c r="BT3017" s="13"/>
      <c r="BU3017" s="13"/>
      <c r="BV3017" s="13"/>
      <c r="BW3017" s="13"/>
      <c r="BX3017" s="13"/>
      <c r="BY3017">
        <v>15709</v>
      </c>
      <c r="BZ3017" s="13"/>
    </row>
    <row r="3018" spans="1:78" hidden="1" x14ac:dyDescent="0.25">
      <c r="A3018" t="s">
        <v>3598</v>
      </c>
      <c r="B3018" s="2" t="str">
        <f t="shared" si="4857"/>
        <v/>
      </c>
      <c r="C3018">
        <v>2</v>
      </c>
      <c r="E3018">
        <v>38397.64</v>
      </c>
      <c r="F3018">
        <v>37011</v>
      </c>
      <c r="G3018" t="s">
        <v>5</v>
      </c>
      <c r="H3018" s="5" t="s">
        <v>18</v>
      </c>
      <c r="I3018">
        <v>75409</v>
      </c>
      <c r="J3018" t="s">
        <v>3</v>
      </c>
      <c r="K3018" s="5" t="s">
        <v>19</v>
      </c>
      <c r="L3018">
        <v>37011.919999999998</v>
      </c>
      <c r="M3018" t="str">
        <f t="shared" si="4867"/>
        <v>e</v>
      </c>
      <c r="N3018" t="str">
        <f t="shared" si="4868"/>
        <v>5/2</v>
      </c>
      <c r="O3018">
        <v>75409.58</v>
      </c>
      <c r="P3018" t="str">
        <f t="shared" si="4869"/>
        <v>o</v>
      </c>
      <c r="Q3018" t="str">
        <f t="shared" si="4870"/>
        <v>3/2</v>
      </c>
      <c r="R3018">
        <v>29</v>
      </c>
      <c r="AA3018" s="10">
        <f t="shared" si="4859"/>
        <v>2603.549</v>
      </c>
      <c r="AB3018" s="3" cm="1">
        <f t="array" ref="AB3018">100000000/Lvac(AA3018)</f>
        <v>38397.636857823825</v>
      </c>
      <c r="AC3018" s="28">
        <f t="shared" si="4860"/>
        <v>3.8409110026352493E-7</v>
      </c>
      <c r="AD3018" s="28">
        <f t="shared" si="4861"/>
        <v>2.6043269373652668E-7</v>
      </c>
      <c r="AE3018" s="21">
        <f t="shared" si="4862"/>
        <v>38397.639010366656</v>
      </c>
      <c r="AF3018" s="10" cm="1">
        <f t="array" ref="AF3018">Lair(100000000/AE3018)</f>
        <v>2603.5488540380265</v>
      </c>
      <c r="AG3018" s="10">
        <f t="shared" si="4863"/>
        <v>1.2374095294120415E-2</v>
      </c>
      <c r="AH3018" s="10" t="b">
        <f t="shared" si="4858"/>
        <v>1</v>
      </c>
      <c r="AI3018" s="10">
        <f t="shared" si="4871"/>
        <v>2603.5488540380265</v>
      </c>
      <c r="AJ3018">
        <v>3.0000000000000001E-3</v>
      </c>
      <c r="AK3018" s="3" cm="1">
        <f t="array" ref="AK3018">100000000/Lvac($AA3018)</f>
        <v>38397.636857823825</v>
      </c>
      <c r="AL3018" s="21">
        <f t="shared" si="4785"/>
        <v>4.4244574245192562E-2</v>
      </c>
      <c r="AM3018" s="10" cm="1">
        <f t="array" ref="AM3018">Lvac($AI3018)-$BA3018</f>
        <v>1.4236248894121672E-3</v>
      </c>
      <c r="AN3018" s="10">
        <f t="shared" si="4872"/>
        <v>-2.3142176178225782E-2</v>
      </c>
      <c r="AO3018" s="3">
        <f t="shared" si="4873"/>
        <v>0.47454162980405573</v>
      </c>
      <c r="AP3018" s="3">
        <v>0.52320716774071718</v>
      </c>
      <c r="AS3018" s="3">
        <f t="shared" si="4864"/>
        <v>-3.1421761741512455E-3</v>
      </c>
      <c r="AT3018" s="3" cm="1">
        <f t="array" ref="AT3018">AS3018-(100000000/LvacE($A3018)-$E3018)</f>
        <v>-1.1621013982221484E-5</v>
      </c>
      <c r="AU3018" t="s">
        <v>4763</v>
      </c>
      <c r="AV3018" t="s">
        <v>4900</v>
      </c>
      <c r="AW3018" s="3">
        <v>37011.919999999998</v>
      </c>
      <c r="AX3018" s="3">
        <v>75409.58</v>
      </c>
      <c r="AY3018" s="3"/>
      <c r="AZ3018" s="10" cm="1">
        <f t="array" ref="AZ3018">Lair(100000000/($AX3018-$AW3018))</f>
        <v>2603.5474307509189</v>
      </c>
      <c r="BA3018" s="10">
        <f t="shared" si="4874"/>
        <v>2604.3253677437633</v>
      </c>
      <c r="BB3018" s="12">
        <v>1740000</v>
      </c>
      <c r="BC3018" s="3">
        <v>3.0000000000000001E-3</v>
      </c>
      <c r="BD3018" s="12" cm="1">
        <f t="array" ref="BD3018">SfromgA($BB3018,$BA3018,"")</f>
        <v>1.5169397506971117E-2</v>
      </c>
      <c r="BE3018" s="29">
        <f t="shared" si="4875"/>
        <v>810.39199446390808</v>
      </c>
      <c r="BG3018" s="3"/>
      <c r="BH3018" s="3"/>
      <c r="BI3018" s="12">
        <f t="shared" si="4876"/>
        <v>1740000</v>
      </c>
      <c r="BJ3018" s="29">
        <f t="shared" si="4877"/>
        <v>810.39199446390808</v>
      </c>
      <c r="BK3018" s="3"/>
      <c r="BL3018" s="13">
        <f>EXP(BK$4341*$AX3018+BK$4342)*$BI3018/(100000000/($AX3018-$AW3018))</f>
        <v>0.24385130359227453</v>
      </c>
      <c r="BM3018" s="3"/>
      <c r="BN3018" s="13" cm="1">
        <f t="array" ref="BN3018">$C3018*EXP(poly_from_str(100000000/$E3018,BN$4343))</f>
        <v>5.1945269473471303</v>
      </c>
      <c r="BO3018" s="3">
        <f t="shared" si="4880"/>
        <v>0.69314718055994529</v>
      </c>
      <c r="BP3018" s="17"/>
      <c r="BQ3018" s="13"/>
      <c r="BS3018" s="13"/>
      <c r="BT3018" s="13"/>
      <c r="BU3018" s="13"/>
      <c r="BV3018" s="13"/>
      <c r="BW3018" s="13"/>
      <c r="BX3018" s="13"/>
      <c r="BY3018">
        <v>5239</v>
      </c>
      <c r="BZ3018" s="13"/>
    </row>
    <row r="3019" spans="1:78" hidden="1" x14ac:dyDescent="0.25">
      <c r="A3019" t="s">
        <v>3599</v>
      </c>
      <c r="B3019" s="2" t="str">
        <f t="shared" si="4857"/>
        <v/>
      </c>
      <c r="C3019">
        <v>2</v>
      </c>
      <c r="E3019">
        <v>38401.01</v>
      </c>
      <c r="F3019">
        <v>67049</v>
      </c>
      <c r="G3019" t="s">
        <v>3</v>
      </c>
      <c r="H3019" s="5" t="s">
        <v>4</v>
      </c>
      <c r="I3019">
        <v>105450</v>
      </c>
      <c r="J3019" t="s">
        <v>5</v>
      </c>
      <c r="K3019" s="5" t="s">
        <v>16</v>
      </c>
      <c r="L3019">
        <v>67049.179999999993</v>
      </c>
      <c r="M3019" t="str">
        <f t="shared" si="4867"/>
        <v>o</v>
      </c>
      <c r="N3019" t="str">
        <f t="shared" si="4868"/>
        <v>9/2</v>
      </c>
      <c r="O3019">
        <v>105450.18</v>
      </c>
      <c r="P3019" t="str">
        <f t="shared" si="4869"/>
        <v>e</v>
      </c>
      <c r="Q3019" t="str">
        <f t="shared" si="4870"/>
        <v>11/2</v>
      </c>
      <c r="R3019">
        <v>29</v>
      </c>
      <c r="AA3019" s="10">
        <f t="shared" si="4859"/>
        <v>2603.3200000000002</v>
      </c>
      <c r="AB3019" s="3" cm="1">
        <f t="array" ref="AB3019">100000000/Lvac(AA3019)</f>
        <v>38401.014282946409</v>
      </c>
      <c r="AC3019" s="28">
        <f t="shared" si="4860"/>
        <v>3.841248866831584E-7</v>
      </c>
      <c r="AD3019" s="28">
        <f t="shared" si="4861"/>
        <v>2.6040978830189187E-7</v>
      </c>
      <c r="AE3019" s="21">
        <f t="shared" si="4862"/>
        <v>38401.011348595624</v>
      </c>
      <c r="AF3019" s="10" cm="1">
        <f t="array" ref="AF3019">Lair(100000000/AE3019)</f>
        <v>2603.3201989406898</v>
      </c>
      <c r="AG3019" s="10">
        <f t="shared" si="4863"/>
        <v>1.2375392629977569E-2</v>
      </c>
      <c r="AH3019" s="10" t="b">
        <f t="shared" si="4858"/>
        <v>1</v>
      </c>
      <c r="AI3019" s="10">
        <f t="shared" si="4871"/>
        <v>2603.3201989406898</v>
      </c>
      <c r="AJ3019">
        <v>3.0000000000000001E-3</v>
      </c>
      <c r="AK3019" s="3" cm="1">
        <f t="array" ref="AK3019">100000000/Lvac($AA3019)</f>
        <v>38401.014282946409</v>
      </c>
      <c r="AL3019" s="21">
        <f t="shared" si="4785"/>
        <v>4.4252352398186055E-2</v>
      </c>
      <c r="AM3019" s="10" cm="1">
        <f t="array" ref="AM3019">Lvac($AI3019)-$BA3019</f>
        <v>-7.6958558611295302E-4</v>
      </c>
      <c r="AN3019" s="10">
        <f t="shared" si="4872"/>
        <v>1.4282946409366559E-2</v>
      </c>
      <c r="AO3019" s="3">
        <f t="shared" si="4873"/>
        <v>-0.25652852870431769</v>
      </c>
      <c r="AP3019" s="3">
        <v>-0.32285782920856337</v>
      </c>
      <c r="AS3019" s="3">
        <f t="shared" si="4864"/>
        <v>4.2829464073292911E-3</v>
      </c>
      <c r="AT3019" s="3" cm="1">
        <f t="array" ref="AT3019">AS3019-(100000000/LvacE($A3019)-$E3019)</f>
        <v>-1.1571493814699352E-5</v>
      </c>
      <c r="AU3019" t="s">
        <v>4857</v>
      </c>
      <c r="AV3019" t="s">
        <v>4878</v>
      </c>
      <c r="AW3019" s="3">
        <v>67049.179999999993</v>
      </c>
      <c r="AX3019" s="3">
        <v>105450.18</v>
      </c>
      <c r="AY3019" s="3"/>
      <c r="AZ3019" s="10" cm="1">
        <f t="array" ref="AZ3019">Lair(100000000/($AX3019-$AW3019))</f>
        <v>2603.3209683436849</v>
      </c>
      <c r="BA3019" s="10">
        <f t="shared" si="4874"/>
        <v>2604.0988515924064</v>
      </c>
      <c r="BN3019" s="13" cm="1">
        <f t="array" ref="BN3019">$C3019*EXP(poly_from_str(100000000/$E3019,BN$4343))</f>
        <v>5.2003604050884942</v>
      </c>
      <c r="BO3019" s="13"/>
      <c r="BY3019">
        <v>5245</v>
      </c>
    </row>
    <row r="3020" spans="1:78" hidden="1" x14ac:dyDescent="0.25">
      <c r="A3020" t="s">
        <v>3600</v>
      </c>
      <c r="B3020" s="2" t="str">
        <f t="shared" si="4857"/>
        <v/>
      </c>
      <c r="C3020">
        <v>1</v>
      </c>
      <c r="E3020">
        <v>38401.85</v>
      </c>
      <c r="F3020">
        <v>64215</v>
      </c>
      <c r="G3020" t="s">
        <v>3</v>
      </c>
      <c r="H3020" s="5" t="s">
        <v>15</v>
      </c>
      <c r="I3020">
        <v>102617</v>
      </c>
      <c r="J3020" t="s">
        <v>5</v>
      </c>
      <c r="K3020" s="5" t="s">
        <v>16</v>
      </c>
      <c r="L3020">
        <v>64215.45</v>
      </c>
      <c r="M3020" t="str">
        <f t="shared" si="4867"/>
        <v>o</v>
      </c>
      <c r="N3020" t="str">
        <f t="shared" si="4868"/>
        <v>13/2</v>
      </c>
      <c r="O3020">
        <v>102617.24</v>
      </c>
      <c r="P3020" t="str">
        <f t="shared" si="4869"/>
        <v>e</v>
      </c>
      <c r="Q3020" t="str">
        <f t="shared" si="4870"/>
        <v>11/2</v>
      </c>
      <c r="R3020">
        <v>29</v>
      </c>
      <c r="AA3020" s="10">
        <f t="shared" si="4859"/>
        <v>2603.2629999999999</v>
      </c>
      <c r="AB3020" s="3" cm="1">
        <f t="array" ref="AB3020">100000000/Lvac(AA3020)</f>
        <v>38401.855044428739</v>
      </c>
      <c r="AC3020" s="28">
        <f t="shared" si="4860"/>
        <v>3.8413329732723893E-7</v>
      </c>
      <c r="AD3020" s="28">
        <f t="shared" si="4861"/>
        <v>2.6040408694920013E-7</v>
      </c>
      <c r="AE3020" s="21">
        <f t="shared" si="4862"/>
        <v>38401.851588272584</v>
      </c>
      <c r="AF3020" s="10" cm="1">
        <f t="array" ref="AF3020">Lair(100000000/AE3020)</f>
        <v>2603.2632343073628</v>
      </c>
      <c r="AG3020" s="10">
        <f t="shared" si="4863"/>
        <v>1.2375715600849537E-2</v>
      </c>
      <c r="AH3020" s="10" t="b">
        <f t="shared" si="4858"/>
        <v>1</v>
      </c>
      <c r="AI3020" s="10">
        <f t="shared" si="4871"/>
        <v>2603.2632343073628</v>
      </c>
      <c r="AJ3020">
        <v>3.0000000000000001E-3</v>
      </c>
      <c r="AK3020" s="3" cm="1">
        <f t="array" ref="AK3020">100000000/Lvac($AA3020)</f>
        <v>38401.855044428739</v>
      </c>
      <c r="AL3020" s="21">
        <f t="shared" si="4785"/>
        <v>4.4254289621978388E-2</v>
      </c>
      <c r="AM3020" s="10" cm="1">
        <f t="array" ref="AM3020">Lvac($AI3020)-$BA3020</f>
        <v>-4.1763259810068121E-3</v>
      </c>
      <c r="AN3020" s="10">
        <f t="shared" si="4872"/>
        <v>6.5044428731198423E-2</v>
      </c>
      <c r="AO3020" s="3">
        <f t="shared" si="4873"/>
        <v>-1.3921086603356041</v>
      </c>
      <c r="AP3020" s="3">
        <v>-1.4702296493851463</v>
      </c>
      <c r="AS3020" s="3">
        <f t="shared" si="4864"/>
        <v>5.0444287408026867E-3</v>
      </c>
      <c r="AT3020" s="3" cm="1">
        <f t="array" ref="AT3020">AS3020-(100000000/LvacE($A3020)-$E3020)</f>
        <v>-1.1559161066543311E-5</v>
      </c>
      <c r="AU3020" t="s">
        <v>4818</v>
      </c>
      <c r="AV3020" t="s">
        <v>4840</v>
      </c>
      <c r="AW3020" s="3">
        <v>64215.45</v>
      </c>
      <c r="AX3020" s="3">
        <v>102617.24</v>
      </c>
      <c r="AY3020" s="3"/>
      <c r="AZ3020" s="10" cm="1">
        <f t="array" ref="AZ3020">Lair(100000000/($AX3020-$AW3020))</f>
        <v>2603.2674096424817</v>
      </c>
      <c r="BA3020" s="10">
        <f t="shared" si="4874"/>
        <v>2604.0452801809492</v>
      </c>
      <c r="BN3020" s="13" cm="1">
        <f t="array" ref="BN3020">$C3020*EXP(poly_from_str(100000000/$E3020,BN$4343))</f>
        <v>2.6009065676829048</v>
      </c>
      <c r="BO3020" s="13"/>
      <c r="BY3020">
        <v>2623</v>
      </c>
    </row>
    <row r="3021" spans="1:78" hidden="1" x14ac:dyDescent="0.25">
      <c r="A3021" t="s">
        <v>3601</v>
      </c>
      <c r="B3021" s="2" t="str">
        <f t="shared" si="4857"/>
        <v/>
      </c>
      <c r="C3021">
        <v>4</v>
      </c>
      <c r="E3021">
        <v>38410.31</v>
      </c>
      <c r="F3021">
        <v>21755</v>
      </c>
      <c r="G3021" t="s">
        <v>5</v>
      </c>
      <c r="H3021" s="5" t="s">
        <v>16</v>
      </c>
      <c r="I3021">
        <v>60166</v>
      </c>
      <c r="J3021" t="s">
        <v>3</v>
      </c>
      <c r="K3021" s="5" t="s">
        <v>4</v>
      </c>
      <c r="L3021">
        <v>21755.84</v>
      </c>
      <c r="M3021" t="str">
        <f t="shared" si="4867"/>
        <v>e</v>
      </c>
      <c r="N3021" t="str">
        <f t="shared" si="4868"/>
        <v>11/2</v>
      </c>
      <c r="O3021">
        <v>60166.2</v>
      </c>
      <c r="P3021" t="str">
        <f t="shared" si="4869"/>
        <v>o</v>
      </c>
      <c r="Q3021" t="str">
        <f t="shared" si="4870"/>
        <v>9/2</v>
      </c>
      <c r="R3021">
        <v>29</v>
      </c>
      <c r="AA3021" s="10">
        <f t="shared" si="4859"/>
        <v>2602.69</v>
      </c>
      <c r="AB3021" s="3" cm="1">
        <f t="array" ref="AB3021">100000000/Lvac(AA3021)</f>
        <v>38410.308955454871</v>
      </c>
      <c r="AC3021" s="28">
        <f t="shared" si="4860"/>
        <v>3.8421786689924657E-7</v>
      </c>
      <c r="AD3021" s="28">
        <f t="shared" si="4861"/>
        <v>2.6034677335184104E-7</v>
      </c>
      <c r="AE3021" s="21">
        <f t="shared" si="4862"/>
        <v>38410.309671316252</v>
      </c>
      <c r="AF3021" s="10" cm="1">
        <f t="array" ref="AF3021">Lair(100000000/AE3021)</f>
        <v>2602.6899514901106</v>
      </c>
      <c r="AG3021" s="10">
        <f t="shared" si="4863"/>
        <v>1.2378963486902948E-2</v>
      </c>
      <c r="AH3021" s="10" t="b">
        <f t="shared" si="4858"/>
        <v>1</v>
      </c>
      <c r="AI3021" s="10">
        <f t="shared" si="4871"/>
        <v>2602.6899514901106</v>
      </c>
      <c r="AJ3021">
        <v>3.0000000000000001E-3</v>
      </c>
      <c r="AK3021" s="3" cm="1">
        <f t="array" ref="AK3021">100000000/Lvac($AA3021)</f>
        <v>38410.308955454871</v>
      </c>
      <c r="AL3021" s="21">
        <f t="shared" si="4785"/>
        <v>4.4273781746608648E-2</v>
      </c>
      <c r="AM3021" s="10" cm="1">
        <f t="array" ref="AM3021">Lvac($AI3021)-$BA3021</f>
        <v>3.4112958524019632E-3</v>
      </c>
      <c r="AN3021" s="10">
        <f t="shared" si="4872"/>
        <v>-5.1044545129116159E-2</v>
      </c>
      <c r="AO3021" s="3">
        <f t="shared" si="4873"/>
        <v>1.137098617467321</v>
      </c>
      <c r="AP3021" s="3">
        <v>1.1532724176201252</v>
      </c>
      <c r="AS3021" s="3">
        <f t="shared" si="4864"/>
        <v>-1.0445451262057759E-3</v>
      </c>
      <c r="AT3021" s="3" cm="1">
        <f t="array" ref="AT3021">AS3021-(100000000/LvacE($A3021)-$E3021)</f>
        <v>-1.1435055057518184E-5</v>
      </c>
      <c r="AU3021" t="s">
        <v>4960</v>
      </c>
      <c r="AV3021" t="s">
        <v>4721</v>
      </c>
      <c r="AW3021" s="3">
        <v>21755.84</v>
      </c>
      <c r="AX3021" s="3">
        <v>60166.2</v>
      </c>
      <c r="AY3021" s="3"/>
      <c r="AZ3021" s="10" cm="1">
        <f t="array" ref="AZ3021">Lair(100000000/($AX3021-$AW3021))</f>
        <v>2602.6865410035298</v>
      </c>
      <c r="BA3021" s="10">
        <f t="shared" si="4874"/>
        <v>2603.4642737011577</v>
      </c>
      <c r="BB3021" s="12">
        <v>15300000</v>
      </c>
      <c r="BC3021" s="3">
        <v>0.11600000000000001</v>
      </c>
      <c r="BD3021" s="12" cm="1">
        <f t="array" ref="BD3021">SfromgA($BB3021,$BA3021,"")</f>
        <v>0.1332538169613211</v>
      </c>
      <c r="BE3021" s="29">
        <f t="shared" ref="BE3021:BE3025" si="4882">(10^MAX(0.05, -0.312925054856973*((LN($BD3021))^(1/3)) + 0.454808404431693)-1)*100</f>
        <v>608.0845646424566</v>
      </c>
      <c r="BG3021" s="3"/>
      <c r="BH3021" s="3"/>
      <c r="BI3021" s="12">
        <f t="shared" ref="BI3021:BI3025" si="4883">IF($BB3021="",$BF3021,$BB3021)</f>
        <v>15300000</v>
      </c>
      <c r="BJ3021" s="29">
        <f t="shared" ref="BJ3021:BJ3025" si="4884">IF($BB3021="",$BH3021,$BE3021)</f>
        <v>608.0845646424566</v>
      </c>
      <c r="BK3021" s="3">
        <f t="shared" ref="BK3021:BK3022" si="4885">LN(BN3021*100000000/($AX3021-$AW3021)/$BI3021)</f>
        <v>-6.3338075565973844</v>
      </c>
      <c r="BL3021" s="13">
        <f>EXP(BK$4341*$AX3021+BK$4342)*$BI3021/(100000000/($AX3021-$AW3021))</f>
        <v>6.8298049804979577</v>
      </c>
      <c r="BM3021" s="3">
        <f t="shared" ref="BM3021:BM3022" si="4886">LN(BL3021/$C3021)</f>
        <v>0.53500175868735755</v>
      </c>
      <c r="BN3021" s="13" cm="1">
        <f t="array" ref="BN3021">$C3021*EXP(poly_from_str(100000000/$E3021,BN$4343))</f>
        <v>10.432830154044883</v>
      </c>
      <c r="BO3021" s="3">
        <f t="shared" ref="BO3021:BO3025" si="4887">LN($C3021)</f>
        <v>1.3862943611198906</v>
      </c>
      <c r="BP3021" s="13">
        <f t="shared" ref="BP3021:BP3022" si="4888">LN(BL3021/BN3021)</f>
        <v>-0.42366145986092368</v>
      </c>
      <c r="BQ3021" s="13"/>
      <c r="BS3021" s="13"/>
      <c r="BT3021" s="13"/>
      <c r="BU3021" s="13"/>
      <c r="BV3021" s="13"/>
      <c r="BW3021" s="13"/>
      <c r="BX3021" s="13"/>
      <c r="BY3021">
        <v>10521</v>
      </c>
      <c r="BZ3021" s="13"/>
    </row>
    <row r="3022" spans="1:78" hidden="1" x14ac:dyDescent="0.25">
      <c r="A3022" t="s">
        <v>3602</v>
      </c>
      <c r="B3022" s="2" t="str">
        <f t="shared" si="4857"/>
        <v/>
      </c>
      <c r="C3022">
        <v>4</v>
      </c>
      <c r="E3022">
        <v>38411.4</v>
      </c>
      <c r="F3022">
        <v>29267</v>
      </c>
      <c r="G3022" t="s">
        <v>5</v>
      </c>
      <c r="H3022" s="5" t="s">
        <v>18</v>
      </c>
      <c r="I3022">
        <v>67679</v>
      </c>
      <c r="J3022" t="s">
        <v>3</v>
      </c>
      <c r="K3022" s="5" t="s">
        <v>8</v>
      </c>
      <c r="L3022">
        <v>29267.86</v>
      </c>
      <c r="M3022" t="str">
        <f t="shared" si="4867"/>
        <v>e</v>
      </c>
      <c r="N3022" t="str">
        <f t="shared" si="4868"/>
        <v>5/2</v>
      </c>
      <c r="O3022">
        <v>67679.210000000006</v>
      </c>
      <c r="P3022" t="str">
        <f t="shared" si="4869"/>
        <v>o</v>
      </c>
      <c r="Q3022" t="str">
        <f t="shared" si="4870"/>
        <v>7/2</v>
      </c>
      <c r="R3022">
        <v>29</v>
      </c>
      <c r="S3022" t="s">
        <v>2204</v>
      </c>
      <c r="AA3022" s="10">
        <f t="shared" si="4859"/>
        <v>2602.616</v>
      </c>
      <c r="AB3022" s="3" cm="1">
        <f t="array" ref="AB3022">100000000/Lvac(AA3022)</f>
        <v>38411.401005920787</v>
      </c>
      <c r="AC3022" s="28">
        <f t="shared" si="4860"/>
        <v>3.8422879133917566E-7</v>
      </c>
      <c r="AD3022" s="28">
        <f t="shared" si="4861"/>
        <v>2.6033937159591204E-7</v>
      </c>
      <c r="AE3022" s="21">
        <f t="shared" si="4862"/>
        <v>38411.400316505271</v>
      </c>
      <c r="AF3022" s="10" cm="1">
        <f t="array" ref="AF3022">Lair(100000000/AE3022)</f>
        <v>2602.6160467151476</v>
      </c>
      <c r="AG3022" s="10">
        <f t="shared" si="4863"/>
        <v>1.2379383091074669E-2</v>
      </c>
      <c r="AH3022" s="10" t="b">
        <f t="shared" si="4858"/>
        <v>1</v>
      </c>
      <c r="AI3022" s="10">
        <f t="shared" si="4871"/>
        <v>2602.6160467151476</v>
      </c>
      <c r="AJ3022">
        <v>3.0000000000000001E-3</v>
      </c>
      <c r="AK3022" s="3" cm="1">
        <f t="array" ref="AK3022">100000000/Lvac($AA3022)</f>
        <v>38411.401005920787</v>
      </c>
      <c r="AL3022" s="21">
        <f t="shared" si="4785"/>
        <v>4.4276297751719255E-2</v>
      </c>
      <c r="AM3022" s="10" cm="1">
        <f t="array" ref="AM3022">Lvac($AI3022)-$BA3022</f>
        <v>-3.4102856570825679E-3</v>
      </c>
      <c r="AN3022" s="10">
        <f t="shared" si="4872"/>
        <v>5.1005920780880842E-2</v>
      </c>
      <c r="AO3022" s="3">
        <f t="shared" si="4873"/>
        <v>-1.1367618856941892</v>
      </c>
      <c r="AP3022" s="3">
        <v>-1.1523372965408878</v>
      </c>
      <c r="AS3022" s="3">
        <f t="shared" si="4864"/>
        <v>1.0059207852464169E-3</v>
      </c>
      <c r="AT3022" s="3" cm="1">
        <f t="array" ref="AT3022">AS3022-(100000000/LvacE($A3022)-$E3022)</f>
        <v>-1.141901157097891E-5</v>
      </c>
      <c r="AU3022" t="s">
        <v>4695</v>
      </c>
      <c r="AV3022" t="s">
        <v>4856</v>
      </c>
      <c r="AW3022" s="3">
        <v>29267.86</v>
      </c>
      <c r="AX3022" s="3">
        <v>67679.210000000006</v>
      </c>
      <c r="AY3022" s="3"/>
      <c r="AZ3022" s="10" cm="1">
        <f t="array" ref="AZ3022">Lair(100000000/($AX3022-$AW3022))</f>
        <v>2602.6194561917828</v>
      </c>
      <c r="BA3022" s="10">
        <f t="shared" si="4874"/>
        <v>2603.3971729710097</v>
      </c>
      <c r="BB3022" s="12">
        <v>45600000</v>
      </c>
      <c r="BC3022" s="3">
        <v>0.14899999999999999</v>
      </c>
      <c r="BD3022" s="12" cm="1">
        <f t="array" ref="BD3022">SfromgA($BB3022,$BA3022,"")</f>
        <v>0.39711792384698774</v>
      </c>
      <c r="BE3022" s="29">
        <f t="shared" si="4882"/>
        <v>474.8356523047737</v>
      </c>
      <c r="BG3022" s="3"/>
      <c r="BH3022" s="3"/>
      <c r="BI3022" s="12">
        <f t="shared" si="4883"/>
        <v>45600000</v>
      </c>
      <c r="BJ3022" s="29">
        <f t="shared" si="4884"/>
        <v>474.8356523047737</v>
      </c>
      <c r="BK3022" s="3">
        <f t="shared" si="4885"/>
        <v>-7.4255283661807958</v>
      </c>
      <c r="BL3022" s="13">
        <f>EXP(BK$4341*$AX3022+BK$4342)*$BI3022/(100000000/($AX3022-$AW3022))</f>
        <v>11.502186233441611</v>
      </c>
      <c r="BM3022" s="3">
        <f t="shared" si="4886"/>
        <v>1.0562427634370115</v>
      </c>
      <c r="BN3022" s="13" cm="1">
        <f t="array" ref="BN3022">$C3022*EXP(poly_from_str(100000000/$E3022,BN$4343))</f>
        <v>10.4365851096606</v>
      </c>
      <c r="BO3022" s="3">
        <f t="shared" si="4887"/>
        <v>1.3862943611198906</v>
      </c>
      <c r="BP3022" s="13">
        <f t="shared" si="4888"/>
        <v>9.7219692386033021E-2</v>
      </c>
      <c r="BQ3022" s="13"/>
      <c r="BS3022" s="13"/>
      <c r="BT3022" s="13"/>
      <c r="BU3022" s="13"/>
      <c r="BV3022" s="13"/>
      <c r="BW3022" s="13"/>
      <c r="BX3022" s="13"/>
      <c r="BY3022">
        <v>10525</v>
      </c>
      <c r="BZ3022" s="13"/>
    </row>
    <row r="3023" spans="1:78" hidden="1" x14ac:dyDescent="0.25">
      <c r="A3023" t="s">
        <v>3603</v>
      </c>
      <c r="B3023" s="2">
        <f t="shared" si="4857"/>
        <v>1</v>
      </c>
      <c r="C3023">
        <v>2</v>
      </c>
      <c r="D3023" t="s">
        <v>3263</v>
      </c>
      <c r="E3023">
        <v>38413.910000000003</v>
      </c>
      <c r="F3023">
        <v>30994</v>
      </c>
      <c r="G3023" t="s">
        <v>5</v>
      </c>
      <c r="H3023" s="5" t="s">
        <v>4</v>
      </c>
      <c r="I3023">
        <v>69408</v>
      </c>
      <c r="J3023" t="s">
        <v>3</v>
      </c>
      <c r="K3023" s="5" t="s">
        <v>16</v>
      </c>
      <c r="L3023">
        <v>30994.55</v>
      </c>
      <c r="M3023" t="str">
        <f t="shared" si="4867"/>
        <v>e</v>
      </c>
      <c r="N3023" t="str">
        <f t="shared" si="4868"/>
        <v>9/2</v>
      </c>
      <c r="O3023">
        <v>69408.509999999995</v>
      </c>
      <c r="P3023" t="str">
        <f t="shared" si="4869"/>
        <v>o</v>
      </c>
      <c r="Q3023" t="str">
        <f t="shared" si="4870"/>
        <v>11/2</v>
      </c>
      <c r="R3023">
        <v>29</v>
      </c>
      <c r="AA3023" s="10">
        <f t="shared" si="4859"/>
        <v>2602.4459999999999</v>
      </c>
      <c r="AB3023" s="3" cm="1">
        <f t="array" ref="AB3023">100000000/Lvac(AA3023)</f>
        <v>38413.910005694037</v>
      </c>
      <c r="AC3023" s="28">
        <f t="shared" si="4860"/>
        <v>3.8425389037851318E-7</v>
      </c>
      <c r="AD3023" s="28">
        <f t="shared" si="4861"/>
        <v>2.6032236756210748E-7</v>
      </c>
      <c r="AE3023" s="21">
        <f t="shared" si="4862"/>
        <v>38413.910001791264</v>
      </c>
      <c r="AF3023" s="10" cm="1">
        <f t="array" ref="AF3023">Lair(100000000/AE3023)</f>
        <v>2602.4460002644191</v>
      </c>
      <c r="AG3023" s="10">
        <f t="shared" si="4863"/>
        <v>1.2380347182169012E-2</v>
      </c>
      <c r="AH3023" s="10" t="b">
        <f t="shared" si="4858"/>
        <v>1</v>
      </c>
      <c r="AI3023" s="10">
        <f t="shared" si="4871"/>
        <v>2602.4460002644191</v>
      </c>
      <c r="AJ3023">
        <v>7.0000000000000001E-3</v>
      </c>
      <c r="AK3023" s="3" cm="1">
        <f t="array" ref="AK3023">100000000/Lvac($AA3023)</f>
        <v>38413.910005694037</v>
      </c>
      <c r="AL3023" s="21">
        <f t="shared" si="4785"/>
        <v>0.10332486053986795</v>
      </c>
      <c r="AM3023" s="10" cm="1">
        <f t="array" ref="AM3023">Lvac($AI3023)-$BA3023</f>
        <v>3.388260952760902E-3</v>
      </c>
      <c r="AN3023" s="10">
        <f t="shared" si="4872"/>
        <v>-4.9994305954896845E-2</v>
      </c>
      <c r="AO3023" s="3">
        <f t="shared" si="4873"/>
        <v>0.48403727896584314</v>
      </c>
      <c r="AP3023" s="3">
        <v>0.48399949582744739</v>
      </c>
      <c r="AS3023" s="3">
        <f t="shared" si="4864"/>
        <v>5.6940334616228938E-6</v>
      </c>
      <c r="AT3023" s="3" cm="1">
        <f t="array" ref="AT3023">AS3023-(100000000/LvacE($A3023)-$E3023)</f>
        <v>-1.1382129741832614E-5</v>
      </c>
      <c r="AU3023" t="s">
        <v>4783</v>
      </c>
      <c r="AV3023" t="s">
        <v>4946</v>
      </c>
      <c r="AW3023" s="3">
        <v>30994.55</v>
      </c>
      <c r="AX3023" s="3">
        <v>69408.509999999995</v>
      </c>
      <c r="AY3023" s="3"/>
      <c r="AZ3023" s="10" cm="1">
        <f t="array" ref="AZ3023">Lair(100000000/($AX3023-$AW3023))</f>
        <v>2602.4426128072387</v>
      </c>
      <c r="BA3023" s="10">
        <f t="shared" si="4874"/>
        <v>2603.2202876246038</v>
      </c>
      <c r="BB3023" s="12">
        <v>330000</v>
      </c>
      <c r="BC3023" s="3">
        <v>3.0000000000000001E-3</v>
      </c>
      <c r="BD3023" s="12" cm="1">
        <f t="array" ref="BD3023">SfromgA($BB3023,$BA3023,"")</f>
        <v>2.8732939627742543E-3</v>
      </c>
      <c r="BE3023" s="29">
        <f t="shared" si="4882"/>
        <v>944.06169081242888</v>
      </c>
      <c r="BG3023" s="3"/>
      <c r="BH3023" s="3"/>
      <c r="BI3023" s="12">
        <f t="shared" si="4883"/>
        <v>330000</v>
      </c>
      <c r="BJ3023" s="29">
        <f t="shared" si="4884"/>
        <v>944.06169081242888</v>
      </c>
      <c r="BK3023" s="3"/>
      <c r="BL3023" s="13">
        <f>EXP(BK$4341*$AX3023+BK$4342)*$BI3023/(100000000/($AX3023-$AW3023))</f>
        <v>7.2995480510738273E-2</v>
      </c>
      <c r="BM3023" s="3"/>
      <c r="BN3023" s="13" cm="1">
        <f t="array" ref="BN3023">$C3023*EXP(poly_from_str(100000000/$E3023,BN$4343))</f>
        <v>5.2226125645464583</v>
      </c>
      <c r="BO3023" s="3">
        <f t="shared" si="4887"/>
        <v>0.69314718055994529</v>
      </c>
      <c r="BP3023" s="17"/>
      <c r="BQ3023" s="13"/>
      <c r="BS3023" s="13"/>
      <c r="BT3023" s="13"/>
      <c r="BU3023" s="13"/>
      <c r="BV3023" s="13"/>
      <c r="BW3023" s="13"/>
      <c r="BX3023" s="13"/>
      <c r="BY3023">
        <v>5267</v>
      </c>
      <c r="BZ3023" s="13"/>
    </row>
    <row r="3024" spans="1:78" hidden="1" x14ac:dyDescent="0.25">
      <c r="A3024" t="s">
        <v>3603</v>
      </c>
      <c r="B3024" s="2">
        <f t="shared" si="4857"/>
        <v>2</v>
      </c>
      <c r="C3024">
        <v>2</v>
      </c>
      <c r="D3024" t="s">
        <v>3263</v>
      </c>
      <c r="E3024">
        <v>38413.910000000003</v>
      </c>
      <c r="F3024">
        <v>68331</v>
      </c>
      <c r="G3024" t="s">
        <v>3</v>
      </c>
      <c r="H3024" s="5" t="s">
        <v>8</v>
      </c>
      <c r="I3024">
        <v>106745</v>
      </c>
      <c r="J3024" t="s">
        <v>5</v>
      </c>
      <c r="K3024" s="5" t="s">
        <v>18</v>
      </c>
      <c r="L3024">
        <v>68331.73</v>
      </c>
      <c r="M3024" t="str">
        <f t="shared" si="4867"/>
        <v>o</v>
      </c>
      <c r="N3024" t="str">
        <f t="shared" si="4868"/>
        <v>7/2</v>
      </c>
      <c r="O3024">
        <v>106745.65</v>
      </c>
      <c r="P3024" t="str">
        <f t="shared" si="4869"/>
        <v>e</v>
      </c>
      <c r="Q3024" t="str">
        <f t="shared" si="4870"/>
        <v>5/2</v>
      </c>
      <c r="R3024">
        <v>29</v>
      </c>
      <c r="AA3024" s="10">
        <f t="shared" si="4859"/>
        <v>2602.4459999999999</v>
      </c>
      <c r="AB3024" s="3" cm="1">
        <f t="array" ref="AB3024">100000000/Lvac(AA3024)</f>
        <v>38413.910005694037</v>
      </c>
      <c r="AC3024" s="28">
        <f t="shared" si="4860"/>
        <v>3.8425389037851318E-7</v>
      </c>
      <c r="AD3024" s="28">
        <f t="shared" si="4861"/>
        <v>2.6032236756210748E-7</v>
      </c>
      <c r="AE3024" s="21">
        <f t="shared" si="4862"/>
        <v>38413.910001791264</v>
      </c>
      <c r="AF3024" s="10" cm="1">
        <f t="array" ref="AF3024">Lair(100000000/AE3024)</f>
        <v>2602.4460002644191</v>
      </c>
      <c r="AG3024" s="10">
        <f t="shared" si="4863"/>
        <v>1.2380347182169012E-2</v>
      </c>
      <c r="AH3024" s="10" t="b">
        <f t="shared" si="4858"/>
        <v>1</v>
      </c>
      <c r="AI3024" s="10">
        <f t="shared" si="4871"/>
        <v>2602.4460002644191</v>
      </c>
      <c r="AJ3024">
        <v>7.0000000000000001E-3</v>
      </c>
      <c r="AK3024" s="3" cm="1">
        <f t="array" ref="AK3024">100000000/Lvac($AA3024)</f>
        <v>38413.910005694037</v>
      </c>
      <c r="AL3024" s="21">
        <f t="shared" si="4785"/>
        <v>0.10332486053986795</v>
      </c>
      <c r="AM3024" s="10" cm="1">
        <f t="array" ref="AM3024">Lvac($AI3024)-$BA3024</f>
        <v>-6.7779891742247855E-4</v>
      </c>
      <c r="AN3024" s="10">
        <f t="shared" si="4872"/>
        <v>1.0005694042774849E-2</v>
      </c>
      <c r="AO3024" s="3">
        <f t="shared" si="4873"/>
        <v>-9.6828416774639797E-2</v>
      </c>
      <c r="AP3024" s="3">
        <v>-9.686619991303555E-2</v>
      </c>
      <c r="AS3024" s="3">
        <f t="shared" si="4864"/>
        <v>5.6940334616228938E-6</v>
      </c>
      <c r="AT3024" s="3" cm="1">
        <f t="array" ref="AT3024">AS3024-(100000000/LvacE($A3024)-$E3024)</f>
        <v>-1.1382129741832614E-5</v>
      </c>
      <c r="AU3024" t="s">
        <v>4918</v>
      </c>
      <c r="AV3024" t="s">
        <v>4952</v>
      </c>
      <c r="AW3024" s="3">
        <v>68331.75</v>
      </c>
      <c r="AX3024" s="3">
        <v>106745.65</v>
      </c>
      <c r="AY3024" s="3"/>
      <c r="AZ3024" s="10" cm="1">
        <f t="array" ref="AZ3024">Lair(100000000/($AX3024-$AW3024))</f>
        <v>2602.4466779025474</v>
      </c>
      <c r="BA3024" s="10">
        <f t="shared" si="4874"/>
        <v>2603.224353684474</v>
      </c>
      <c r="BB3024" s="12">
        <v>370000000</v>
      </c>
      <c r="BC3024" s="3">
        <v>0.68300000000000005</v>
      </c>
      <c r="BD3024" s="12" cm="1">
        <f t="array" ref="BD3024">SfromgA($BB3024,$BA3024,"")</f>
        <v>3.2215871145462067</v>
      </c>
      <c r="BE3024" s="29">
        <f t="shared" si="4882"/>
        <v>33.377404249422568</v>
      </c>
      <c r="BG3024" s="3"/>
      <c r="BH3024" s="3"/>
      <c r="BI3024" s="12">
        <f t="shared" si="4883"/>
        <v>370000000</v>
      </c>
      <c r="BJ3024" s="29">
        <f t="shared" si="4884"/>
        <v>33.377404249422568</v>
      </c>
      <c r="BK3024" s="3">
        <f t="shared" ref="BK3024:BK3025" si="4889">LN(BN3024*100000000/($AX3024-$AW3024)/$BI3024)</f>
        <v>-10.211509703911032</v>
      </c>
      <c r="BL3024" s="13">
        <f>EXP(BK$4341*$AX3024+BK$4342)*$BI3024/(100000000/($AX3024-$AW3024))</f>
        <v>4.7966831464359716</v>
      </c>
      <c r="BM3024" s="3">
        <f t="shared" ref="BM3024:BM3025" si="4890">LN(BL3024/$C3024)</f>
        <v>0.8747774873364742</v>
      </c>
      <c r="BN3024" s="13" cm="1">
        <f t="array" ref="BN3024">$C3024*EXP(poly_from_str(100000000/$E3024,BN$4343))</f>
        <v>5.2226125645464583</v>
      </c>
      <c r="BO3024" s="3">
        <f t="shared" si="4887"/>
        <v>0.69314718055994529</v>
      </c>
      <c r="BP3024" s="13">
        <f t="shared" ref="BP3024:BP3025" si="4891">LN(BL3024/BN3024)</f>
        <v>-8.5073100086559911E-2</v>
      </c>
      <c r="BQ3024" s="13"/>
      <c r="BS3024" s="13"/>
      <c r="BT3024" s="13"/>
      <c r="BU3024" s="13"/>
      <c r="BV3024" s="13"/>
      <c r="BW3024" s="13"/>
      <c r="BX3024" s="13"/>
      <c r="BY3024">
        <v>5267</v>
      </c>
      <c r="BZ3024" s="13"/>
    </row>
    <row r="3025" spans="1:78" hidden="1" x14ac:dyDescent="0.25">
      <c r="A3025" t="s">
        <v>3604</v>
      </c>
      <c r="B3025" s="2" t="str">
        <f t="shared" si="4857"/>
        <v/>
      </c>
      <c r="C3025">
        <v>1</v>
      </c>
      <c r="E3025">
        <v>38417.19</v>
      </c>
      <c r="F3025">
        <v>37197</v>
      </c>
      <c r="G3025" t="s">
        <v>5</v>
      </c>
      <c r="H3025" s="5" t="s">
        <v>19</v>
      </c>
      <c r="I3025">
        <v>75614</v>
      </c>
      <c r="J3025" t="s">
        <v>3</v>
      </c>
      <c r="K3025" s="5" t="s">
        <v>18</v>
      </c>
      <c r="L3025">
        <v>37197.64</v>
      </c>
      <c r="M3025" t="str">
        <f t="shared" si="4867"/>
        <v>e</v>
      </c>
      <c r="N3025" t="str">
        <f t="shared" si="4868"/>
        <v>3/2</v>
      </c>
      <c r="O3025">
        <v>75614.81</v>
      </c>
      <c r="P3025" t="str">
        <f t="shared" si="4869"/>
        <v>o</v>
      </c>
      <c r="Q3025" t="str">
        <f t="shared" si="4870"/>
        <v>5/2</v>
      </c>
      <c r="R3025">
        <v>29</v>
      </c>
      <c r="AA3025" s="10">
        <f t="shared" si="4859"/>
        <v>2602.2240000000002</v>
      </c>
      <c r="AB3025" s="3" cm="1">
        <f t="array" ref="AB3025">100000000/Lvac(AA3025)</f>
        <v>38417.18695773121</v>
      </c>
      <c r="AC3025" s="28">
        <f t="shared" si="4860"/>
        <v>3.8428667170850781E-7</v>
      </c>
      <c r="AD3025" s="28">
        <f t="shared" si="4861"/>
        <v>2.6030016229461497E-7</v>
      </c>
      <c r="AE3025" s="21">
        <f t="shared" si="4862"/>
        <v>38417.189043168641</v>
      </c>
      <c r="AF3025" s="10" cm="1">
        <f t="array" ref="AF3025">Lair(100000000/AE3025)</f>
        <v>2602.223858732264</v>
      </c>
      <c r="AG3025" s="10">
        <f t="shared" si="4863"/>
        <v>1.238160645619501E-2</v>
      </c>
      <c r="AH3025" s="10" t="b">
        <f t="shared" si="4858"/>
        <v>1</v>
      </c>
      <c r="AI3025" s="10">
        <f t="shared" si="4871"/>
        <v>2602.223858732264</v>
      </c>
      <c r="AJ3025">
        <v>3.0000000000000001E-3</v>
      </c>
      <c r="AK3025" s="3" cm="1">
        <f t="array" ref="AK3025">100000000/Lvac($AA3025)</f>
        <v>38417.18695773121</v>
      </c>
      <c r="AL3025" s="21">
        <f t="shared" si="4785"/>
        <v>4.4289641141535455E-2</v>
      </c>
      <c r="AM3025" s="10" cm="1">
        <f t="array" ref="AM3025">Lvac($AI3025)-$BA3025</f>
        <v>-1.2902927569484746E-3</v>
      </c>
      <c r="AN3025" s="10">
        <f t="shared" si="4872"/>
        <v>1.6957731211732607E-2</v>
      </c>
      <c r="AO3025" s="3">
        <f t="shared" si="4873"/>
        <v>-0.43009758564949152</v>
      </c>
      <c r="AP3025" s="3">
        <v>-0.38299716743495082</v>
      </c>
      <c r="AS3025" s="3">
        <f t="shared" si="4864"/>
        <v>-3.0422687923419289E-3</v>
      </c>
      <c r="AT3025" s="3" cm="1">
        <f t="array" ref="AT3025">AS3025-(100000000/LvacE($A3025)-$E3025)</f>
        <v>-1.1333933798596263E-5</v>
      </c>
      <c r="AU3025" t="s">
        <v>4782</v>
      </c>
      <c r="AV3025" t="s">
        <v>4942</v>
      </c>
      <c r="AW3025" s="3">
        <v>37197.64</v>
      </c>
      <c r="AX3025" s="3">
        <v>75614.81</v>
      </c>
      <c r="AY3025" s="3"/>
      <c r="AZ3025" s="10" cm="1">
        <f t="array" ref="AZ3025">Lair(100000000/($AX3025-$AW3025))</f>
        <v>2602.225148718946</v>
      </c>
      <c r="BA3025" s="10">
        <f t="shared" si="4874"/>
        <v>2603.0027719376521</v>
      </c>
      <c r="BB3025" s="12">
        <v>31500000</v>
      </c>
      <c r="BC3025" s="3">
        <v>0.122</v>
      </c>
      <c r="BD3025" s="12" cm="1">
        <f t="array" ref="BD3025">SfromgA($BB3025,$BA3025,"")</f>
        <v>0.27420022414429268</v>
      </c>
      <c r="BE3025" s="29">
        <f t="shared" si="4882"/>
        <v>524.88093599121476</v>
      </c>
      <c r="BG3025" s="3"/>
      <c r="BH3025" s="3"/>
      <c r="BI3025" s="12">
        <f t="shared" si="4883"/>
        <v>31500000</v>
      </c>
      <c r="BJ3025" s="29">
        <f t="shared" si="4884"/>
        <v>524.88093599121476</v>
      </c>
      <c r="BK3025" s="3">
        <f t="shared" si="4889"/>
        <v>-8.4401475523097123</v>
      </c>
      <c r="BL3025" s="13">
        <f>EXP(BK$4341*$AX3025+BK$4342)*$BI3025/(100000000/($AX3025-$AW3025))</f>
        <v>4.3484538688040999</v>
      </c>
      <c r="BM3025" s="3">
        <f t="shared" si="4890"/>
        <v>1.4698203494606772</v>
      </c>
      <c r="BN3025" s="13" cm="1">
        <f t="array" ref="BN3025">$C3025*EXP(poly_from_str(100000000/$E3025,BN$4343))</f>
        <v>2.6141253871479724</v>
      </c>
      <c r="BO3025" s="3">
        <f t="shared" si="4887"/>
        <v>0</v>
      </c>
      <c r="BP3025" s="13">
        <f t="shared" si="4891"/>
        <v>0.50889076786966003</v>
      </c>
      <c r="BQ3025" s="13"/>
      <c r="BS3025" s="13"/>
      <c r="BT3025" s="13"/>
      <c r="BU3025" s="13"/>
      <c r="BV3025" s="13"/>
      <c r="BW3025" s="13"/>
      <c r="BX3025" s="13"/>
      <c r="BY3025">
        <v>2636</v>
      </c>
      <c r="BZ3025" s="13"/>
    </row>
    <row r="3026" spans="1:78" hidden="1" x14ac:dyDescent="0.25">
      <c r="A3026" t="s">
        <v>3605</v>
      </c>
      <c r="B3026" s="2" t="str">
        <f t="shared" si="4857"/>
        <v/>
      </c>
      <c r="C3026">
        <v>3</v>
      </c>
      <c r="D3026" t="s">
        <v>14</v>
      </c>
      <c r="E3026">
        <v>38421.54</v>
      </c>
      <c r="R3026">
        <v>29</v>
      </c>
      <c r="S3026" t="s">
        <v>22</v>
      </c>
      <c r="AA3026" s="10">
        <f t="shared" si="4859"/>
        <v>2601.9290000000001</v>
      </c>
      <c r="AB3026" s="3" cm="1">
        <f t="array" ref="AB3026">100000000/Lvac(AA3026)</f>
        <v>38421.542331203927</v>
      </c>
      <c r="AC3026" s="28">
        <f t="shared" si="4860"/>
        <v>3.8433024114032321E-7</v>
      </c>
      <c r="AD3026" s="28">
        <f t="shared" si="4861"/>
        <v>2.6027065529533761E-7</v>
      </c>
      <c r="AE3026" s="21">
        <f t="shared" si="4862"/>
        <v>38421.540732964721</v>
      </c>
      <c r="AF3026" s="10" cm="1">
        <f t="array" ref="AF3026">Lair(100000000/AE3026)</f>
        <v>2601.9291082403493</v>
      </c>
      <c r="AG3026" s="10">
        <f t="shared" si="4863"/>
        <v>1.2383280314567372E-2</v>
      </c>
      <c r="AH3026" s="10" t="b">
        <f t="shared" si="4858"/>
        <v>1</v>
      </c>
      <c r="AI3026" s="10">
        <f t="shared" si="4866"/>
        <v>2601.9290000000001</v>
      </c>
      <c r="AJ3026">
        <v>7.0000000000000001E-3</v>
      </c>
      <c r="AK3026" s="3" cm="1">
        <f t="array" ref="AK3026">100000000/Lvac($AA3026)</f>
        <v>38421.542331203927</v>
      </c>
      <c r="AL3026" s="21">
        <f t="shared" si="4785"/>
        <v>0.10336592440394318</v>
      </c>
      <c r="AM3026" s="21"/>
      <c r="AN3026" s="21"/>
      <c r="AO3026" s="21"/>
      <c r="AP3026" s="21"/>
      <c r="AS3026" s="3">
        <f t="shared" si="4864"/>
        <v>2.3312039265874773E-3</v>
      </c>
      <c r="AT3026" s="3" cm="1">
        <f t="array" ref="AT3026">AS3026-(100000000/LvacE($A3026)-$E3026)</f>
        <v>-1.1269839887972921E-5</v>
      </c>
      <c r="BB3026"/>
      <c r="BC3026"/>
      <c r="BD3026"/>
      <c r="BE3026"/>
      <c r="BF3026"/>
      <c r="BG3026"/>
      <c r="BH3026"/>
      <c r="BI3026"/>
      <c r="BJ3026"/>
      <c r="BN3026" s="13" cm="1">
        <f t="array" ref="BN3026">$C3026*EXP(poly_from_str(100000000/$E3026,BN$4343))</f>
        <v>7.8535738765767675</v>
      </c>
      <c r="BO3026" s="13"/>
      <c r="BY3026">
        <v>7920</v>
      </c>
    </row>
    <row r="3027" spans="1:78" hidden="1" x14ac:dyDescent="0.25">
      <c r="A3027" t="s">
        <v>3606</v>
      </c>
      <c r="B3027" s="2" t="str">
        <f t="shared" si="4857"/>
        <v/>
      </c>
      <c r="C3027">
        <v>1</v>
      </c>
      <c r="D3027" t="s">
        <v>14</v>
      </c>
      <c r="E3027">
        <v>38425.769999999997</v>
      </c>
      <c r="R3027">
        <v>29</v>
      </c>
      <c r="S3027" t="s">
        <v>22</v>
      </c>
      <c r="AA3027" s="10">
        <f t="shared" si="4859"/>
        <v>2601.643</v>
      </c>
      <c r="AB3027" s="3" cm="1">
        <f t="array" ref="AB3027">100000000/Lvac(AA3027)</f>
        <v>38425.765771736413</v>
      </c>
      <c r="AC3027" s="28">
        <f t="shared" si="4860"/>
        <v>3.8437249076833371E-7</v>
      </c>
      <c r="AD3027" s="28">
        <f t="shared" si="4861"/>
        <v>2.6024204850994472E-7</v>
      </c>
      <c r="AE3027" s="21">
        <f t="shared" si="4862"/>
        <v>38425.768670972597</v>
      </c>
      <c r="AF3027" s="10" cm="1">
        <f t="array" ref="AF3027">Lair(100000000/AE3027)</f>
        <v>2601.6428036931388</v>
      </c>
      <c r="AG3027" s="10">
        <f t="shared" si="4863"/>
        <v>1.2384903649681454E-2</v>
      </c>
      <c r="AH3027" s="10" t="b">
        <f t="shared" si="4858"/>
        <v>1</v>
      </c>
      <c r="AI3027" s="10">
        <f t="shared" si="4866"/>
        <v>2601.643</v>
      </c>
      <c r="AJ3027">
        <v>7.0000000000000001E-3</v>
      </c>
      <c r="AK3027" s="3" cm="1">
        <f t="array" ref="AK3027">100000000/Lvac($AA3027)</f>
        <v>38425.765771736413</v>
      </c>
      <c r="AL3027" s="21">
        <f t="shared" si="4785"/>
        <v>0.10338865109554035</v>
      </c>
      <c r="AM3027" s="21"/>
      <c r="AN3027" s="21"/>
      <c r="AO3027" s="21"/>
      <c r="AP3027" s="21"/>
      <c r="AS3027" s="3">
        <f t="shared" si="4864"/>
        <v>-4.2282635840820149E-3</v>
      </c>
      <c r="AT3027" s="3" cm="1">
        <f t="array" ref="AT3027">AS3027-(100000000/LvacE($A3027)-$E3027)</f>
        <v>-1.1207623174414039E-5</v>
      </c>
      <c r="BB3027"/>
      <c r="BC3027"/>
      <c r="BD3027"/>
      <c r="BE3027"/>
      <c r="BF3027"/>
      <c r="BG3027"/>
      <c r="BH3027"/>
      <c r="BI3027"/>
      <c r="BJ3027"/>
      <c r="BN3027" s="13" cm="1">
        <f t="array" ref="BN3027">$C3027*EXP(poly_from_str(100000000/$E3027,BN$4343))</f>
        <v>2.6214807934706608</v>
      </c>
      <c r="BO3027" s="13"/>
      <c r="BY3027">
        <v>2643</v>
      </c>
    </row>
    <row r="3028" spans="1:78" hidden="1" x14ac:dyDescent="0.25">
      <c r="A3028" t="s">
        <v>3607</v>
      </c>
      <c r="B3028" s="2" t="str">
        <f t="shared" si="4857"/>
        <v/>
      </c>
      <c r="C3028">
        <v>6</v>
      </c>
      <c r="E3028">
        <v>38435.96</v>
      </c>
      <c r="R3028">
        <v>29</v>
      </c>
      <c r="S3028" t="s">
        <v>22</v>
      </c>
      <c r="AA3028" s="10">
        <f t="shared" si="4859"/>
        <v>2600.953</v>
      </c>
      <c r="AB3028" s="3" cm="1">
        <f t="array" ref="AB3028">100000000/Lvac(AA3028)</f>
        <v>38435.959014309177</v>
      </c>
      <c r="AC3028" s="28">
        <f t="shared" si="4860"/>
        <v>3.8447445993833799E-7</v>
      </c>
      <c r="AD3028" s="28">
        <f t="shared" si="4861"/>
        <v>2.6017303214099945E-7</v>
      </c>
      <c r="AE3028" s="21">
        <f t="shared" si="4862"/>
        <v>38435.959690403099</v>
      </c>
      <c r="AF3028" s="10" cm="1">
        <f t="array" ref="AF3028">Lair(100000000/AE3028)</f>
        <v>2600.9529542460527</v>
      </c>
      <c r="AG3028" s="10">
        <f t="shared" si="4863"/>
        <v>1.2388822292119309E-2</v>
      </c>
      <c r="AH3028" s="10" t="b">
        <f t="shared" si="4858"/>
        <v>1</v>
      </c>
      <c r="AI3028" s="10">
        <f t="shared" si="4866"/>
        <v>2600.953</v>
      </c>
      <c r="AJ3028">
        <v>3.0000000000000001E-3</v>
      </c>
      <c r="AK3028" s="3" cm="1">
        <f t="array" ref="AK3028">100000000/Lvac($AA3028)</f>
        <v>38435.959014309177</v>
      </c>
      <c r="AL3028" s="21">
        <f t="shared" si="4785"/>
        <v>4.4332933752715846E-2</v>
      </c>
      <c r="AM3028" s="21"/>
      <c r="AN3028" s="21"/>
      <c r="AO3028" s="21"/>
      <c r="AP3028" s="21"/>
      <c r="AS3028" s="3">
        <f t="shared" si="4864"/>
        <v>-9.8569082183530554E-4</v>
      </c>
      <c r="AT3028" s="3" cm="1">
        <f t="array" ref="AT3028">AS3028-(100000000/LvacE($A3028)-$E3028)</f>
        <v>-1.1057272786274552E-5</v>
      </c>
      <c r="BB3028"/>
      <c r="BC3028"/>
      <c r="BD3028"/>
      <c r="BE3028"/>
      <c r="BF3028"/>
      <c r="BG3028"/>
      <c r="BH3028"/>
      <c r="BI3028"/>
      <c r="BJ3028"/>
      <c r="BN3028" s="13" cm="1">
        <f t="array" ref="BN3028">$C3028*EXP(poly_from_str(100000000/$E3028,BN$4343))</f>
        <v>15.781083965219292</v>
      </c>
      <c r="BO3028" s="13"/>
      <c r="BY3028">
        <v>15913</v>
      </c>
    </row>
    <row r="3029" spans="1:78" hidden="1" x14ac:dyDescent="0.25">
      <c r="A3029" t="s">
        <v>3608</v>
      </c>
      <c r="B3029" s="2" t="str">
        <f t="shared" si="4857"/>
        <v/>
      </c>
      <c r="C3029">
        <v>1</v>
      </c>
      <c r="D3029" t="s">
        <v>14</v>
      </c>
      <c r="E3029">
        <v>38450.639999999999</v>
      </c>
      <c r="F3029">
        <v>66148</v>
      </c>
      <c r="G3029" t="s">
        <v>3</v>
      </c>
      <c r="H3029" s="5" t="s">
        <v>15</v>
      </c>
      <c r="I3029">
        <v>104598</v>
      </c>
      <c r="J3029" t="s">
        <v>5</v>
      </c>
      <c r="K3029" s="5" t="s">
        <v>15</v>
      </c>
      <c r="L3029">
        <v>66148.399999999994</v>
      </c>
      <c r="M3029" t="str">
        <f t="shared" ref="M3029:M3034" si="4892">$G3029&amp;""</f>
        <v>o</v>
      </c>
      <c r="N3029" t="str">
        <f t="shared" ref="N3029:N3034" si="4893">$H3029&amp;""</f>
        <v>13/2</v>
      </c>
      <c r="O3029">
        <v>104598.99</v>
      </c>
      <c r="P3029" t="str">
        <f t="shared" ref="P3029:P3034" si="4894">$J3029&amp;""</f>
        <v>e</v>
      </c>
      <c r="Q3029" t="str">
        <f t="shared" ref="Q3029:Q3034" si="4895">$K3029&amp;""</f>
        <v>13/2</v>
      </c>
      <c r="R3029">
        <v>29</v>
      </c>
      <c r="AA3029" s="10">
        <f t="shared" si="4859"/>
        <v>2599.96</v>
      </c>
      <c r="AB3029" s="3" cm="1">
        <f t="array" ref="AB3029">100000000/Lvac(AA3029)</f>
        <v>38450.6379145873</v>
      </c>
      <c r="AC3029" s="28">
        <f t="shared" si="4860"/>
        <v>3.8462130186618258E-7</v>
      </c>
      <c r="AD3029" s="28">
        <f t="shared" si="4861"/>
        <v>2.6007370858745174E-7</v>
      </c>
      <c r="AE3029" s="21">
        <f t="shared" si="4862"/>
        <v>38450.639345676063</v>
      </c>
      <c r="AF3029" s="10" cm="1">
        <f t="array" ref="AF3029">Lair(100000000/AE3029)</f>
        <v>2599.9599032264969</v>
      </c>
      <c r="AG3029" s="10">
        <f t="shared" si="4863"/>
        <v>1.2394467206146884E-2</v>
      </c>
      <c r="AH3029" s="10" t="b">
        <f t="shared" si="4858"/>
        <v>1</v>
      </c>
      <c r="AI3029" s="10">
        <f t="shared" ref="AI3029:AI3034" si="4896">$AF3029</f>
        <v>2599.9599032264969</v>
      </c>
      <c r="AJ3029">
        <v>7.0000000000000001E-3</v>
      </c>
      <c r="AK3029" s="3" cm="1">
        <f t="array" ref="AK3029">100000000/Lvac($AA3029)</f>
        <v>38450.6379145873</v>
      </c>
      <c r="AL3029" s="21">
        <f t="shared" si="4785"/>
        <v>0.10352254473928461</v>
      </c>
      <c r="AM3029" s="10" cm="1">
        <f t="array" ref="AM3029">Lvac($AI3029)-$BA3029</f>
        <v>-3.3376633477928408E-3</v>
      </c>
      <c r="AN3029" s="10">
        <f t="shared" ref="AN3029:AN3034" si="4897">$AK3029-($AX3029-$AW3029)</f>
        <v>4.7914587288687471E-2</v>
      </c>
      <c r="AO3029" s="3">
        <f t="shared" ref="AO3029:AO3034" si="4898">AM3029/AJ3029</f>
        <v>-0.47680904968469151</v>
      </c>
      <c r="AP3029" s="3">
        <v>-0.4629809845937416</v>
      </c>
      <c r="AS3029" s="3">
        <f t="shared" si="4864"/>
        <v>-2.0854126996709965E-3</v>
      </c>
      <c r="AT3029" s="3" cm="1">
        <f t="array" ref="AT3029">AS3029-(100000000/LvacE($A3029)-$E3029)</f>
        <v>-1.0840252798516303E-5</v>
      </c>
      <c r="AU3029" t="s">
        <v>4689</v>
      </c>
      <c r="AV3029" t="s">
        <v>4944</v>
      </c>
      <c r="AW3029" s="3">
        <v>66148.399999999994</v>
      </c>
      <c r="AX3029" s="3">
        <v>104598.99</v>
      </c>
      <c r="AY3029" s="3"/>
      <c r="AZ3029" s="10" cm="1">
        <f t="array" ref="AZ3029">Lair(100000000/($AX3029-$AW3029))</f>
        <v>2599.9632400984215</v>
      </c>
      <c r="BA3029" s="10">
        <f t="shared" ref="BA3029:BA3034" si="4899">100000000/($AX3029-$AW3029)</f>
        <v>2600.7403267414093</v>
      </c>
      <c r="BB3029" s="12">
        <v>411000000</v>
      </c>
      <c r="BC3029" s="3">
        <v>0.56599999999999995</v>
      </c>
      <c r="BD3029" s="12" cm="1">
        <f t="array" ref="BD3029">SfromgA($BB3029,$BA3029,"")</f>
        <v>3.5683394166274991</v>
      </c>
      <c r="BE3029" s="29">
        <f t="shared" ref="BE3029:BE3031" si="4900">(10^MAX(0.05, -0.312925054856973*((LN($BD3029))^(1/3)) + 0.454808404431693)-1)*100</f>
        <v>30.540447693960758</v>
      </c>
      <c r="BG3029" s="3"/>
      <c r="BH3029" s="3"/>
      <c r="BI3029" s="12">
        <f t="shared" ref="BI3029:BI3031" si="4901">IF($BB3029="",$BF3029,$BB3029)</f>
        <v>411000000</v>
      </c>
      <c r="BJ3029" s="29">
        <f t="shared" ref="BJ3029:BJ3031" si="4902">IF($BB3029="",$BH3029,$BE3029)</f>
        <v>30.540447693960758</v>
      </c>
      <c r="BK3029" s="3">
        <f t="shared" ref="BK3029:BK3031" si="4903">LN(BN3029*100000000/($AX3029-$AW3029)/$BI3029)</f>
        <v>-10.99877189534498</v>
      </c>
      <c r="BL3029" s="13">
        <f>EXP(BK$4341*$AX3029+BK$4342)*$BI3029/(100000000/($AX3029-$AW3029))</f>
        <v>6.2781358765266182</v>
      </c>
      <c r="BM3029" s="3">
        <f t="shared" ref="BM3029:BM3031" si="4904">LN(BL3029/$C3029)</f>
        <v>1.8370731014679034</v>
      </c>
      <c r="BN3029" s="13" cm="1">
        <f t="array" ref="BN3029">$C3029*EXP(poly_from_str(100000000/$E3029,BN$4343))</f>
        <v>2.6426453780191412</v>
      </c>
      <c r="BO3029" s="3">
        <f t="shared" ref="BO3029:BO3031" si="4905">LN($C3029)</f>
        <v>0</v>
      </c>
      <c r="BP3029" s="13">
        <f>LN(BL3029/BN3029)</f>
        <v>0.86529264888529656</v>
      </c>
      <c r="BQ3029" s="13"/>
      <c r="BS3029" s="13"/>
      <c r="BT3029" s="13"/>
      <c r="BU3029" s="13"/>
      <c r="BV3029" s="13"/>
      <c r="BW3029" s="13"/>
      <c r="BX3029" s="13"/>
      <c r="BY3029">
        <v>2664</v>
      </c>
      <c r="BZ3029" s="13"/>
    </row>
    <row r="3030" spans="1:78" hidden="1" x14ac:dyDescent="0.25">
      <c r="A3030" t="s">
        <v>3609</v>
      </c>
      <c r="B3030" s="2" t="str">
        <f t="shared" si="4857"/>
        <v/>
      </c>
      <c r="C3030">
        <v>1</v>
      </c>
      <c r="E3030">
        <v>38466.080000000002</v>
      </c>
      <c r="F3030">
        <v>25934</v>
      </c>
      <c r="G3030" t="s">
        <v>5</v>
      </c>
      <c r="H3030" s="5" t="s">
        <v>18</v>
      </c>
      <c r="I3030">
        <v>64401</v>
      </c>
      <c r="J3030" t="s">
        <v>3</v>
      </c>
      <c r="K3030" s="5" t="s">
        <v>18</v>
      </c>
      <c r="L3030">
        <v>25934.98</v>
      </c>
      <c r="M3030" t="str">
        <f t="shared" si="4892"/>
        <v>e</v>
      </c>
      <c r="N3030" t="str">
        <f t="shared" si="4893"/>
        <v>5/2</v>
      </c>
      <c r="O3030">
        <v>64401.03</v>
      </c>
      <c r="P3030" t="str">
        <f t="shared" si="4894"/>
        <v>o</v>
      </c>
      <c r="Q3030" t="str">
        <f t="shared" si="4895"/>
        <v>5/2</v>
      </c>
      <c r="R3030">
        <v>29</v>
      </c>
      <c r="AA3030" s="10">
        <f t="shared" si="4859"/>
        <v>2598.9160000000002</v>
      </c>
      <c r="AB3030" s="3" cm="1">
        <f t="array" ref="AB3030">100000000/Lvac(AA3030)</f>
        <v>38466.082810731357</v>
      </c>
      <c r="AC3030" s="28">
        <f t="shared" si="4860"/>
        <v>3.8477580652856806E-7</v>
      </c>
      <c r="AD3030" s="28">
        <f t="shared" si="4861"/>
        <v>2.5996928382866627E-7</v>
      </c>
      <c r="AE3030" s="21">
        <f t="shared" si="4862"/>
        <v>38466.08088092968</v>
      </c>
      <c r="AF3030" s="10" cm="1">
        <f t="array" ref="AF3030">Lair(100000000/AE3030)</f>
        <v>2598.9161303928586</v>
      </c>
      <c r="AG3030" s="10">
        <f t="shared" si="4863"/>
        <v>1.2400409018746924E-2</v>
      </c>
      <c r="AH3030" s="10" t="b">
        <f t="shared" si="4858"/>
        <v>1</v>
      </c>
      <c r="AI3030" s="10">
        <f t="shared" si="4896"/>
        <v>2598.9161303928586</v>
      </c>
      <c r="AJ3030">
        <v>3.0000000000000001E-3</v>
      </c>
      <c r="AK3030" s="3" cm="1">
        <f t="array" ref="AK3030">100000000/Lvac($AA3030)</f>
        <v>38466.082810731357</v>
      </c>
      <c r="AL3030" s="21">
        <f t="shared" si="4785"/>
        <v>4.4402451884720959E-2</v>
      </c>
      <c r="AM3030" s="10" cm="1">
        <f t="array" ref="AM3030">Lvac($AI3030)-$BA3030</f>
        <v>-2.0870595171800232E-3</v>
      </c>
      <c r="AN3030" s="10">
        <f t="shared" si="4897"/>
        <v>3.2810731354402378E-2</v>
      </c>
      <c r="AO3030" s="3">
        <f t="shared" si="4898"/>
        <v>-0.69568650572667445</v>
      </c>
      <c r="AP3030" s="3">
        <v>-0.7391610985602407</v>
      </c>
      <c r="AS3030" s="3">
        <f t="shared" si="4864"/>
        <v>2.8107313555665314E-3</v>
      </c>
      <c r="AT3030" s="3" cm="1">
        <f t="array" ref="AT3030">AS3030-(100000000/LvacE($A3030)-$E3030)</f>
        <v>-1.0611249308567494E-5</v>
      </c>
      <c r="AU3030" t="s">
        <v>4708</v>
      </c>
      <c r="AV3030" t="s">
        <v>4832</v>
      </c>
      <c r="AW3030" s="3">
        <v>25934.98</v>
      </c>
      <c r="AX3030" s="3">
        <v>64401.03</v>
      </c>
      <c r="AY3030" s="3"/>
      <c r="AZ3030" s="10" cm="1">
        <f t="array" ref="AZ3030">Lair(100000000/($AX3030-$AW3030))</f>
        <v>2598.9182169575861</v>
      </c>
      <c r="BA3030" s="10">
        <f t="shared" si="4899"/>
        <v>2599.6950557699579</v>
      </c>
      <c r="BB3030" s="12">
        <v>3360000</v>
      </c>
      <c r="BC3030" s="3">
        <v>7.0000000000000001E-3</v>
      </c>
      <c r="BD3030" s="12" cm="1">
        <f t="array" ref="BD3030">SfromgA($BB3030,$BA3030,"")</f>
        <v>2.9136666427045221E-2</v>
      </c>
      <c r="BE3030" s="29">
        <f t="shared" si="4900"/>
        <v>754.1483611228125</v>
      </c>
      <c r="BG3030" s="3"/>
      <c r="BH3030" s="3"/>
      <c r="BI3030" s="12">
        <f t="shared" si="4901"/>
        <v>3360000</v>
      </c>
      <c r="BJ3030" s="29">
        <f t="shared" si="4902"/>
        <v>754.1483611228125</v>
      </c>
      <c r="BK3030" s="3">
        <f t="shared" si="4903"/>
        <v>-6.1876060230424894</v>
      </c>
      <c r="BL3030" s="13">
        <f>EXP(BK$4341*$AX3030+BK$4342)*$BI3030/(100000000/($AX3030-$AW3030))</f>
        <v>1.0887933326154171</v>
      </c>
      <c r="BM3030" s="3">
        <f t="shared" si="4904"/>
        <v>8.5070048728193112E-2</v>
      </c>
      <c r="BN3030" s="13" cm="1">
        <f t="array" ref="BN3030">$C3030*EXP(poly_from_str(100000000/$E3030,BN$4343))</f>
        <v>2.6556676128227039</v>
      </c>
      <c r="BO3030" s="3">
        <f t="shared" si="4905"/>
        <v>0</v>
      </c>
      <c r="BP3030" s="13">
        <f>LN(BL3030/BN3030)</f>
        <v>-0.8916260292800241</v>
      </c>
      <c r="BQ3030" s="13"/>
      <c r="BS3030" s="13"/>
      <c r="BT3030" s="13"/>
      <c r="BU3030" s="13"/>
      <c r="BV3030" s="13"/>
      <c r="BW3030" s="13"/>
      <c r="BX3030" s="13"/>
      <c r="BY3030">
        <v>2677</v>
      </c>
      <c r="BZ3030" s="13"/>
    </row>
    <row r="3031" spans="1:78" hidden="1" x14ac:dyDescent="0.25">
      <c r="A3031" t="s">
        <v>3610</v>
      </c>
      <c r="B3031" s="2" t="str">
        <f t="shared" si="4857"/>
        <v/>
      </c>
      <c r="C3031">
        <v>1</v>
      </c>
      <c r="E3031">
        <v>38469.96</v>
      </c>
      <c r="F3031">
        <v>64865</v>
      </c>
      <c r="G3031" t="s">
        <v>3</v>
      </c>
      <c r="H3031" s="5" t="s">
        <v>16</v>
      </c>
      <c r="I3031">
        <v>103335</v>
      </c>
      <c r="J3031" t="s">
        <v>5</v>
      </c>
      <c r="K3031" s="5" t="s">
        <v>4</v>
      </c>
      <c r="L3031">
        <v>64865.15</v>
      </c>
      <c r="M3031" t="str">
        <f t="shared" si="4892"/>
        <v>o</v>
      </c>
      <c r="N3031" t="str">
        <f t="shared" si="4893"/>
        <v>11/2</v>
      </c>
      <c r="O3031">
        <v>103335.06</v>
      </c>
      <c r="P3031" t="str">
        <f t="shared" si="4894"/>
        <v>e</v>
      </c>
      <c r="Q3031" t="str">
        <f t="shared" si="4895"/>
        <v>9/2</v>
      </c>
      <c r="R3031">
        <v>29</v>
      </c>
      <c r="S3031" t="s">
        <v>6</v>
      </c>
      <c r="AA3031" s="10">
        <f t="shared" si="4859"/>
        <v>2598.654</v>
      </c>
      <c r="AB3031" s="3" cm="1">
        <f t="array" ref="AB3031">100000000/Lvac(AA3031)</f>
        <v>38469.960776464635</v>
      </c>
      <c r="AC3031" s="28">
        <f t="shared" si="4860"/>
        <v>3.8481460017378228E-7</v>
      </c>
      <c r="AD3031" s="28">
        <f t="shared" si="4861"/>
        <v>2.5994307761597345E-7</v>
      </c>
      <c r="AE3031" s="21">
        <f t="shared" si="4862"/>
        <v>38469.960243289475</v>
      </c>
      <c r="AF3031" s="10" cm="1">
        <f t="array" ref="AF3031">Lair(100000000/AE3031)</f>
        <v>2598.6540360183208</v>
      </c>
      <c r="AG3031" s="10">
        <f t="shared" si="4863"/>
        <v>1.2401901287448162E-2</v>
      </c>
      <c r="AH3031" s="10" t="b">
        <f t="shared" si="4858"/>
        <v>1</v>
      </c>
      <c r="AI3031" s="10">
        <f t="shared" si="4896"/>
        <v>2598.6540360183208</v>
      </c>
      <c r="AJ3031">
        <v>3.0000000000000001E-3</v>
      </c>
      <c r="AK3031" s="3" cm="1">
        <f t="array" ref="AK3031">100000000/Lvac($AA3031)</f>
        <v>38469.960776464635</v>
      </c>
      <c r="AL3031" s="21">
        <f t="shared" si="4785"/>
        <v>4.4411407109130191E-2</v>
      </c>
      <c r="AM3031" s="10" cm="1">
        <f t="array" ref="AM3031">Lvac($AI3031)-$BA3031</f>
        <v>-3.3949638764170231E-3</v>
      </c>
      <c r="AN3031" s="10">
        <f t="shared" si="4897"/>
        <v>5.077646463905694E-2</v>
      </c>
      <c r="AO3031" s="3">
        <f t="shared" si="4898"/>
        <v>-1.131654625472341</v>
      </c>
      <c r="AP3031" s="3">
        <v>-1.1436635792658005</v>
      </c>
      <c r="AS3031" s="3">
        <f t="shared" si="4864"/>
        <v>7.7646463614655659E-4</v>
      </c>
      <c r="AT3031" s="3" cm="1">
        <f t="array" ref="AT3031">AS3031-(100000000/LvacE($A3031)-$E3031)</f>
        <v>-1.0553645552136004E-5</v>
      </c>
      <c r="AU3031" t="s">
        <v>4891</v>
      </c>
      <c r="AV3031" t="s">
        <v>4885</v>
      </c>
      <c r="AW3031" s="3">
        <v>64865.15</v>
      </c>
      <c r="AX3031" s="3">
        <v>103335.06</v>
      </c>
      <c r="AY3031" s="3"/>
      <c r="AZ3031" s="10" cm="1">
        <f t="array" ref="AZ3031">Lair(100000000/($AX3031-$AW3031))</f>
        <v>2598.6574301773735</v>
      </c>
      <c r="BA3031" s="10">
        <f t="shared" si="4899"/>
        <v>2599.434207150472</v>
      </c>
      <c r="BB3031" s="12">
        <v>265000000</v>
      </c>
      <c r="BC3031" s="3">
        <v>0.38200000000000001</v>
      </c>
      <c r="BD3031" s="12" cm="1">
        <f t="array" ref="BD3031">SfromgA($BB3031,$BA3031,"")</f>
        <v>2.297289475700893</v>
      </c>
      <c r="BE3031" s="29">
        <f t="shared" si="4900"/>
        <v>44.718361809590014</v>
      </c>
      <c r="BG3031" s="3"/>
      <c r="BH3031" s="3"/>
      <c r="BI3031" s="12">
        <f t="shared" si="4901"/>
        <v>265000000</v>
      </c>
      <c r="BJ3031" s="29">
        <f t="shared" si="4902"/>
        <v>44.718361809590014</v>
      </c>
      <c r="BK3031" s="3">
        <f t="shared" si="4903"/>
        <v>-10.554269079527437</v>
      </c>
      <c r="BL3031" s="13">
        <f>EXP(BK$4341*$AX3031+BK$4342)*$BI3031/(100000000/($AX3031-$AW3031))</f>
        <v>4.4582024466916641</v>
      </c>
      <c r="BM3031" s="3">
        <f t="shared" si="4904"/>
        <v>1.4947456459316109</v>
      </c>
      <c r="BN3031" s="13" cm="1">
        <f t="array" ref="BN3031">$C3031*EXP(poly_from_str(100000000/$E3031,BN$4343))</f>
        <v>2.6589258268152376</v>
      </c>
      <c r="BO3031" s="3">
        <f t="shared" si="4905"/>
        <v>0</v>
      </c>
      <c r="BP3031" s="13">
        <f>LN(BL3031/BN3031)</f>
        <v>0.51682342920262636</v>
      </c>
      <c r="BQ3031" s="13"/>
      <c r="BS3031" s="13"/>
      <c r="BT3031" s="13"/>
      <c r="BU3031" s="13"/>
      <c r="BV3031" s="13"/>
      <c r="BW3031" s="13"/>
      <c r="BX3031" s="13"/>
      <c r="BY3031">
        <v>2681</v>
      </c>
      <c r="BZ3031" s="13"/>
    </row>
    <row r="3032" spans="1:78" hidden="1" x14ac:dyDescent="0.25">
      <c r="A3032" t="s">
        <v>3611</v>
      </c>
      <c r="B3032" s="2" t="str">
        <f t="shared" si="4857"/>
        <v/>
      </c>
      <c r="C3032">
        <v>4</v>
      </c>
      <c r="E3032">
        <v>38471.81</v>
      </c>
      <c r="F3032">
        <v>1398</v>
      </c>
      <c r="G3032" t="s">
        <v>3</v>
      </c>
      <c r="H3032" s="5" t="s">
        <v>16</v>
      </c>
      <c r="I3032">
        <v>39870</v>
      </c>
      <c r="J3032" t="s">
        <v>5</v>
      </c>
      <c r="K3032" s="5" t="s">
        <v>4</v>
      </c>
      <c r="L3032">
        <v>1398.34</v>
      </c>
      <c r="M3032" t="str">
        <f t="shared" si="4892"/>
        <v>o</v>
      </c>
      <c r="N3032" t="str">
        <f t="shared" si="4893"/>
        <v>11/2</v>
      </c>
      <c r="O3032">
        <v>39870.17</v>
      </c>
      <c r="P3032" t="str">
        <f t="shared" si="4894"/>
        <v>e</v>
      </c>
      <c r="Q3032" t="str">
        <f t="shared" si="4895"/>
        <v>9/2</v>
      </c>
      <c r="R3032">
        <v>29</v>
      </c>
      <c r="AA3032" s="10">
        <f t="shared" si="4859"/>
        <v>2598.529</v>
      </c>
      <c r="AB3032" s="3" cm="1">
        <f t="array" ref="AB3032">100000000/Lvac(AA3032)</f>
        <v>38471.811226470883</v>
      </c>
      <c r="AC3032" s="28">
        <f t="shared" si="4860"/>
        <v>3.8483311134876692E-7</v>
      </c>
      <c r="AD3032" s="28">
        <f t="shared" si="4861"/>
        <v>2.5993057465200413E-7</v>
      </c>
      <c r="AE3032" s="21">
        <f t="shared" si="4862"/>
        <v>38471.810384239063</v>
      </c>
      <c r="AF3032" s="10" cm="1">
        <f t="array" ref="AF3032">Lair(100000000/AE3032)</f>
        <v>2598.5290568909809</v>
      </c>
      <c r="AG3032" s="10">
        <f t="shared" si="4863"/>
        <v>1.2402613406752605E-2</v>
      </c>
      <c r="AH3032" s="10" t="b">
        <f t="shared" si="4858"/>
        <v>1</v>
      </c>
      <c r="AI3032" s="10">
        <f t="shared" si="4896"/>
        <v>2598.5290568909809</v>
      </c>
      <c r="AJ3032">
        <v>3.0000000000000001E-3</v>
      </c>
      <c r="AK3032" s="3" cm="1">
        <f t="array" ref="AK3032">100000000/Lvac($AA3032)</f>
        <v>38471.811226470883</v>
      </c>
      <c r="AL3032" s="21">
        <f t="shared" si="4785"/>
        <v>4.4415679468099489E-2</v>
      </c>
      <c r="AM3032" s="10" cm="1">
        <f t="array" ref="AM3032">Lvac($AI3032)-$BA3032</f>
        <v>1.3253167639959429E-3</v>
      </c>
      <c r="AN3032" s="10">
        <f t="shared" si="4897"/>
        <v>-1.8773529118334409E-2</v>
      </c>
      <c r="AO3032" s="3">
        <f t="shared" si="4898"/>
        <v>0.44177225466531428</v>
      </c>
      <c r="AP3032" s="3">
        <v>0.4228040978280963</v>
      </c>
      <c r="AS3032" s="3">
        <f t="shared" si="4864"/>
        <v>1.2264708857401274E-3</v>
      </c>
      <c r="AT3032" s="3" cm="1">
        <f t="array" ref="AT3032">AS3032-(100000000/LvacE($A3032)-$E3032)</f>
        <v>-1.0526127880439162E-5</v>
      </c>
      <c r="AU3032" t="s">
        <v>4821</v>
      </c>
      <c r="AV3032" t="s">
        <v>4726</v>
      </c>
      <c r="AW3032" s="3">
        <v>1398.34</v>
      </c>
      <c r="AX3032" s="3">
        <v>39870.17</v>
      </c>
      <c r="AY3032" s="3"/>
      <c r="AZ3032" s="10" cm="1">
        <f t="array" ref="AZ3032">Lair(100000000/($AX3032-$AW3032))</f>
        <v>2598.5277318883946</v>
      </c>
      <c r="BA3032" s="10">
        <f t="shared" si="4899"/>
        <v>2599.3044781077479</v>
      </c>
      <c r="BN3032" s="13" cm="1">
        <f t="array" ref="BN3032">$C3032*EXP(poly_from_str(100000000/$E3032,BN$4343))</f>
        <v>10.641909366288971</v>
      </c>
      <c r="BO3032" s="13"/>
      <c r="BY3032">
        <v>10729</v>
      </c>
    </row>
    <row r="3033" spans="1:78" hidden="1" x14ac:dyDescent="0.25">
      <c r="A3033" t="s">
        <v>3612</v>
      </c>
      <c r="B3033" s="2" t="str">
        <f t="shared" si="4857"/>
        <v/>
      </c>
      <c r="C3033">
        <v>4</v>
      </c>
      <c r="E3033">
        <v>38479.160000000003</v>
      </c>
      <c r="F3033">
        <v>64865</v>
      </c>
      <c r="G3033" t="s">
        <v>3</v>
      </c>
      <c r="H3033" s="5" t="s">
        <v>16</v>
      </c>
      <c r="I3033">
        <v>103344</v>
      </c>
      <c r="J3033" t="s">
        <v>5</v>
      </c>
      <c r="K3033" s="5" t="s">
        <v>16</v>
      </c>
      <c r="L3033">
        <v>64865.15</v>
      </c>
      <c r="M3033" t="str">
        <f t="shared" si="4892"/>
        <v>o</v>
      </c>
      <c r="N3033" t="str">
        <f t="shared" si="4893"/>
        <v>11/2</v>
      </c>
      <c r="O3033">
        <v>103344.35</v>
      </c>
      <c r="P3033" t="str">
        <f t="shared" si="4894"/>
        <v>e</v>
      </c>
      <c r="Q3033" t="str">
        <f t="shared" si="4895"/>
        <v>11/2</v>
      </c>
      <c r="R3033">
        <v>29</v>
      </c>
      <c r="S3033" t="s">
        <v>6</v>
      </c>
      <c r="AA3033" s="10">
        <f t="shared" si="4859"/>
        <v>2598.0329999999999</v>
      </c>
      <c r="AB3033" s="3" cm="1">
        <f t="array" ref="AB3033">100000000/Lvac(AA3033)</f>
        <v>38479.155566967347</v>
      </c>
      <c r="AC3033" s="28">
        <f t="shared" si="4860"/>
        <v>3.8490658124819819E-7</v>
      </c>
      <c r="AD3033" s="28">
        <f t="shared" si="4861"/>
        <v>2.5988096289162221E-7</v>
      </c>
      <c r="AE3033" s="21">
        <f t="shared" si="4862"/>
        <v>38479.158611910549</v>
      </c>
      <c r="AF3033" s="10" cm="1">
        <f t="array" ref="AF3033">Lair(100000000/AE3033)</f>
        <v>2598.0327943990392</v>
      </c>
      <c r="AG3033" s="10">
        <f t="shared" si="4863"/>
        <v>1.2405440109299486E-2</v>
      </c>
      <c r="AH3033" s="10" t="b">
        <f t="shared" si="4858"/>
        <v>1</v>
      </c>
      <c r="AI3033" s="10">
        <f t="shared" si="4896"/>
        <v>2598.0327943990392</v>
      </c>
      <c r="AJ3033">
        <v>3.0000000000000001E-3</v>
      </c>
      <c r="AK3033" s="3" cm="1">
        <f t="array" ref="AK3033">100000000/Lvac($AA3033)</f>
        <v>38479.155566967347</v>
      </c>
      <c r="AL3033" s="21">
        <f t="shared" si="4785"/>
        <v>4.4432644172070324E-2</v>
      </c>
      <c r="AM3033" s="10" cm="1">
        <f t="array" ref="AM3033">Lvac($AI3033)-$BA3033</f>
        <v>2.7952700911555439E-3</v>
      </c>
      <c r="AN3033" s="10">
        <f t="shared" si="4897"/>
        <v>-4.4433032657252625E-2</v>
      </c>
      <c r="AO3033" s="3">
        <f t="shared" si="4898"/>
        <v>0.93175669705184794</v>
      </c>
      <c r="AP3033" s="3">
        <v>1.0003065995078941</v>
      </c>
      <c r="AS3033" s="3">
        <f t="shared" si="4864"/>
        <v>-4.4330326563795097E-3</v>
      </c>
      <c r="AT3033" s="3" cm="1">
        <f t="array" ref="AT3033">AS3033-(100000000/LvacE($A3033)-$E3033)</f>
        <v>-1.0416893928777426E-5</v>
      </c>
      <c r="AU3033" t="s">
        <v>4891</v>
      </c>
      <c r="AV3033" t="s">
        <v>4899</v>
      </c>
      <c r="AW3033" s="3">
        <v>64865.15</v>
      </c>
      <c r="AX3033" s="3">
        <v>103344.35</v>
      </c>
      <c r="AY3033" s="3"/>
      <c r="AZ3033" s="10" cm="1">
        <f t="array" ref="AZ3033">Lair(100000000/($AX3033-$AW3033))</f>
        <v>2598.0299997915326</v>
      </c>
      <c r="BA3033" s="10">
        <f t="shared" si="4899"/>
        <v>2598.8066279964237</v>
      </c>
      <c r="BB3033" s="12">
        <v>397000000</v>
      </c>
      <c r="BC3033" s="3">
        <v>0.38600000000000001</v>
      </c>
      <c r="BD3033" s="12" cm="1">
        <f t="array" ref="BD3033">SfromgA($BB3033,$BA3033,"")</f>
        <v>3.4391075995432518</v>
      </c>
      <c r="BE3033" s="29">
        <f t="shared" ref="BE3033:BE3034" si="4906">(10^MAX(0.05, -0.312925054856973*((LN($BD3033))^(1/3)) + 0.454808404431693)-1)*100</f>
        <v>31.539043390236365</v>
      </c>
      <c r="BG3033" s="3"/>
      <c r="BH3033" s="3"/>
      <c r="BI3033" s="12">
        <f t="shared" ref="BI3033:BI3034" si="4907">IF($BB3033="",$BF3033,$BB3033)</f>
        <v>397000000</v>
      </c>
      <c r="BJ3033" s="29">
        <f t="shared" ref="BJ3033:BJ3034" si="4908">IF($BB3033="",$BH3033,$BE3033)</f>
        <v>31.539043390236365</v>
      </c>
      <c r="BK3033" s="3">
        <f t="shared" ref="BK3033:BK3034" si="4909">LN(BN3033*100000000/($AX3033-$AW3033)/$BI3033)</f>
        <v>-9.5695298726904596</v>
      </c>
      <c r="BL3033" s="13">
        <f>EXP(BK$4341*$AX3033+BK$4342)*$BI3033/(100000000/($AX3033-$AW3033))</f>
        <v>6.6757910276880228</v>
      </c>
      <c r="BM3033" s="3">
        <f t="shared" ref="BM3033:BM3034" si="4910">LN(BL3033/$C3033)</f>
        <v>0.51219334216581647</v>
      </c>
      <c r="BN3033" s="13" cm="1">
        <f t="array" ref="BN3033">$C3033*EXP(poly_from_str(100000000/$E3033,BN$4343))</f>
        <v>10.666514373564622</v>
      </c>
      <c r="BO3033" s="3">
        <f t="shared" ref="BO3033:BO3034" si="4911">LN($C3033)</f>
        <v>1.3862943611198906</v>
      </c>
      <c r="BP3033" s="13">
        <f>LN(BL3033/BN3033)</f>
        <v>-0.46862163326566908</v>
      </c>
      <c r="BQ3033" s="13"/>
      <c r="BS3033" s="13"/>
      <c r="BT3033" s="13"/>
      <c r="BU3033" s="13"/>
      <c r="BV3033" s="13"/>
      <c r="BW3033" s="13"/>
      <c r="BX3033" s="13"/>
      <c r="BY3033">
        <v>10753</v>
      </c>
      <c r="BZ3033" s="13"/>
    </row>
    <row r="3034" spans="1:78" hidden="1" x14ac:dyDescent="0.25">
      <c r="A3034" t="s">
        <v>3613</v>
      </c>
      <c r="B3034" s="2" t="str">
        <f t="shared" si="4857"/>
        <v/>
      </c>
      <c r="C3034">
        <v>1</v>
      </c>
      <c r="E3034">
        <v>38482.78</v>
      </c>
      <c r="F3034">
        <v>27452</v>
      </c>
      <c r="G3034" t="s">
        <v>5</v>
      </c>
      <c r="H3034" s="5" t="s">
        <v>18</v>
      </c>
      <c r="I3034">
        <v>65935</v>
      </c>
      <c r="J3034" t="s">
        <v>3</v>
      </c>
      <c r="K3034" s="5" t="s">
        <v>8</v>
      </c>
      <c r="L3034">
        <v>27452.45</v>
      </c>
      <c r="M3034" t="str">
        <f t="shared" si="4892"/>
        <v>e</v>
      </c>
      <c r="N3034" t="str">
        <f t="shared" si="4893"/>
        <v>5/2</v>
      </c>
      <c r="O3034">
        <v>65935.25</v>
      </c>
      <c r="P3034" t="str">
        <f t="shared" si="4894"/>
        <v>o</v>
      </c>
      <c r="Q3034" t="str">
        <f t="shared" si="4895"/>
        <v>7/2</v>
      </c>
      <c r="R3034">
        <v>29</v>
      </c>
      <c r="AA3034" s="10">
        <f t="shared" si="4859"/>
        <v>2597.788</v>
      </c>
      <c r="AB3034" s="3" cm="1">
        <f t="array" ref="AB3034">100000000/Lvac(AA3034)</f>
        <v>38482.784350469505</v>
      </c>
      <c r="AC3034" s="28">
        <f t="shared" si="4860"/>
        <v>3.8494288217514283E-7</v>
      </c>
      <c r="AD3034" s="28">
        <f t="shared" si="4861"/>
        <v>2.5985645708294487E-7</v>
      </c>
      <c r="AE3034" s="21">
        <f t="shared" si="4862"/>
        <v>38482.781361884008</v>
      </c>
      <c r="AF3034" s="10" cm="1">
        <f t="array" ref="AF3034">Lair(100000000/AE3034)</f>
        <v>2597.7882017575484</v>
      </c>
      <c r="AG3034" s="10">
        <f t="shared" si="4863"/>
        <v>1.2406836960997106E-2</v>
      </c>
      <c r="AH3034" s="10" t="b">
        <f t="shared" si="4858"/>
        <v>1</v>
      </c>
      <c r="AI3034" s="10">
        <f t="shared" si="4896"/>
        <v>2597.7882017575484</v>
      </c>
      <c r="AJ3034">
        <v>3.0000000000000001E-3</v>
      </c>
      <c r="AK3034" s="3" cm="1">
        <f t="array" ref="AK3034">100000000/Lvac($AA3034)</f>
        <v>38482.784350469505</v>
      </c>
      <c r="AL3034" s="21">
        <f t="shared" si="4785"/>
        <v>4.4441018314465078E-2</v>
      </c>
      <c r="AM3034" s="10" cm="1">
        <f t="array" ref="AM3034">Lvac($AI3034)-$BA3034</f>
        <v>1.2585454192048928E-3</v>
      </c>
      <c r="AN3034" s="10">
        <f t="shared" si="4897"/>
        <v>-1.5649530498194508E-2</v>
      </c>
      <c r="AO3034" s="3">
        <f t="shared" si="4898"/>
        <v>0.41951513973496429</v>
      </c>
      <c r="AP3034" s="3">
        <v>0.35224667908551055</v>
      </c>
      <c r="AS3034" s="3">
        <f t="shared" si="4864"/>
        <v>4.350469505880028E-3</v>
      </c>
      <c r="AT3034" s="3" cm="1">
        <f t="array" ref="AT3034">AS3034-(100000000/LvacE($A3034)-$E3034)</f>
        <v>-1.0362855391576886E-5</v>
      </c>
      <c r="AU3034" t="s">
        <v>4778</v>
      </c>
      <c r="AV3034" t="s">
        <v>4853</v>
      </c>
      <c r="AW3034" s="3">
        <v>27452.45</v>
      </c>
      <c r="AX3034" s="3">
        <v>65935.25</v>
      </c>
      <c r="AY3034" s="3"/>
      <c r="AZ3034" s="10" cm="1">
        <f t="array" ref="AZ3034">Lair(100000000/($AX3034-$AW3034))</f>
        <v>2597.786943510439</v>
      </c>
      <c r="BA3034" s="10">
        <f t="shared" si="4899"/>
        <v>2598.563514089411</v>
      </c>
      <c r="BB3034" s="12">
        <v>6620000</v>
      </c>
      <c r="BC3034" s="3">
        <v>2.1000000000000001E-2</v>
      </c>
      <c r="BD3034" s="12" cm="1">
        <f t="array" ref="BD3034">SfromgA($BB3034,$BA3034,"")</f>
        <v>5.7331243061416549E-2</v>
      </c>
      <c r="BE3034" s="29">
        <f t="shared" si="4906"/>
        <v>692.38340157314678</v>
      </c>
      <c r="BG3034" s="3"/>
      <c r="BH3034" s="3"/>
      <c r="BI3034" s="12">
        <f t="shared" si="4907"/>
        <v>6620000</v>
      </c>
      <c r="BJ3034" s="29">
        <f t="shared" si="4908"/>
        <v>692.38340157314678</v>
      </c>
      <c r="BK3034" s="3">
        <f t="shared" si="4909"/>
        <v>-6.8609442422372346</v>
      </c>
      <c r="BL3034" s="13">
        <f>EXP(BK$4341*$AX3034+BK$4342)*$BI3034/(100000000/($AX3034-$AW3034))</f>
        <v>1.9099738041595316</v>
      </c>
      <c r="BM3034" s="3">
        <f t="shared" si="4910"/>
        <v>0.64708952686476395</v>
      </c>
      <c r="BN3034" s="13" cm="1">
        <f t="array" ref="BN3034">$C3034*EXP(poly_from_str(100000000/$E3034,BN$4343))</f>
        <v>2.669650617360511</v>
      </c>
      <c r="BO3034" s="3">
        <f t="shared" si="4911"/>
        <v>0</v>
      </c>
      <c r="BP3034" s="13">
        <f>LN(BL3034/BN3034)</f>
        <v>-0.3348580820639851</v>
      </c>
      <c r="BQ3034" s="13"/>
      <c r="BS3034" s="13"/>
      <c r="BT3034" s="13"/>
      <c r="BU3034" s="13"/>
      <c r="BV3034" s="13"/>
      <c r="BW3034" s="13"/>
      <c r="BX3034" s="13"/>
      <c r="BY3034">
        <v>2691</v>
      </c>
      <c r="BZ3034" s="13"/>
    </row>
    <row r="3035" spans="1:78" hidden="1" x14ac:dyDescent="0.25">
      <c r="A3035" t="s">
        <v>3614</v>
      </c>
      <c r="B3035" s="2" t="str">
        <f t="shared" si="4857"/>
        <v/>
      </c>
      <c r="C3035">
        <v>9</v>
      </c>
      <c r="D3035" t="s">
        <v>14</v>
      </c>
      <c r="E3035">
        <v>38496.79</v>
      </c>
      <c r="R3035">
        <v>29</v>
      </c>
      <c r="S3035" t="s">
        <v>22</v>
      </c>
      <c r="AA3035" s="10">
        <f t="shared" si="4859"/>
        <v>2596.8429999999998</v>
      </c>
      <c r="AB3035" s="3" cm="1">
        <f t="array" ref="AB3035">100000000/Lvac(AA3035)</f>
        <v>38496.787500073617</v>
      </c>
      <c r="AC3035" s="28">
        <f t="shared" si="4860"/>
        <v>3.8508296419922195E-7</v>
      </c>
      <c r="AD3035" s="28">
        <f t="shared" si="4861"/>
        <v>2.5976193468041656E-7</v>
      </c>
      <c r="AE3035" s="21">
        <f t="shared" si="4862"/>
        <v>38496.789218197708</v>
      </c>
      <c r="AF3035" s="10" cm="1">
        <f t="array" ref="AF3035">Lair(100000000/AE3035)</f>
        <v>2596.8428840948873</v>
      </c>
      <c r="AG3035" s="10">
        <f t="shared" si="4863"/>
        <v>1.2412228521337953E-2</v>
      </c>
      <c r="AH3035" s="10" t="b">
        <f t="shared" si="4858"/>
        <v>1</v>
      </c>
      <c r="AI3035" s="10">
        <f t="shared" si="4866"/>
        <v>2596.8429999999998</v>
      </c>
      <c r="AJ3035">
        <v>7.0000000000000001E-3</v>
      </c>
      <c r="AK3035" s="3" cm="1">
        <f t="array" ref="AK3035">100000000/Lvac($AA3035)</f>
        <v>38496.787500073617</v>
      </c>
      <c r="AL3035" s="21">
        <f t="shared" si="4785"/>
        <v>0.10377119929873131</v>
      </c>
      <c r="AM3035" s="21"/>
      <c r="AN3035" s="21"/>
      <c r="AO3035" s="21"/>
      <c r="AP3035" s="21"/>
      <c r="AS3035" s="3">
        <f t="shared" si="4864"/>
        <v>-2.4999263841891661E-3</v>
      </c>
      <c r="AT3035" s="3" cm="1">
        <f t="array" ref="AT3035">AS3035-(100000000/LvacE($A3035)-$E3035)</f>
        <v>-1.0153999028261751E-5</v>
      </c>
      <c r="BB3035"/>
      <c r="BC3035"/>
      <c r="BD3035"/>
      <c r="BE3035"/>
      <c r="BF3035"/>
      <c r="BG3035"/>
      <c r="BH3035"/>
      <c r="BI3035"/>
      <c r="BJ3035"/>
      <c r="BN3035" s="13" cm="1">
        <f t="array" ref="BN3035">$C3035*EXP(poly_from_str(100000000/$E3035,BN$4343))</f>
        <v>24.131692072011198</v>
      </c>
      <c r="BO3035" s="13"/>
      <c r="BY3035">
        <v>24325</v>
      </c>
    </row>
    <row r="3036" spans="1:78" hidden="1" x14ac:dyDescent="0.25">
      <c r="A3036" t="s">
        <v>3615</v>
      </c>
      <c r="B3036" s="2" t="str">
        <f t="shared" si="4857"/>
        <v/>
      </c>
      <c r="C3036">
        <v>1</v>
      </c>
      <c r="E3036">
        <v>38509.910000000003</v>
      </c>
      <c r="R3036">
        <v>29</v>
      </c>
      <c r="S3036" t="s">
        <v>22</v>
      </c>
      <c r="AA3036" s="10">
        <f t="shared" si="4859"/>
        <v>2595.9580000000001</v>
      </c>
      <c r="AB3036" s="3" cm="1">
        <f t="array" ref="AB3036">100000000/Lvac(AA3036)</f>
        <v>38509.910804387917</v>
      </c>
      <c r="AC3036" s="28">
        <f t="shared" si="4860"/>
        <v>3.8521424460642274E-7</v>
      </c>
      <c r="AD3036" s="28">
        <f t="shared" si="4861"/>
        <v>2.5967341370368934E-7</v>
      </c>
      <c r="AE3036" s="21">
        <f t="shared" si="4862"/>
        <v>38509.910251320682</v>
      </c>
      <c r="AF3036" s="10" cm="1">
        <f t="array" ref="AF3036">Lair(100000000/AE3036)</f>
        <v>2595.9580372846435</v>
      </c>
      <c r="AG3036" s="10">
        <f t="shared" si="4863"/>
        <v>1.2417283100186504E-2</v>
      </c>
      <c r="AH3036" s="10" t="b">
        <f t="shared" si="4858"/>
        <v>1</v>
      </c>
      <c r="AI3036" s="10">
        <f t="shared" si="4866"/>
        <v>2595.9580000000001</v>
      </c>
      <c r="AJ3036">
        <v>3.0000000000000001E-3</v>
      </c>
      <c r="AK3036" s="3" cm="1">
        <f t="array" ref="AK3036">100000000/Lvac($AA3036)</f>
        <v>38509.910804387917</v>
      </c>
      <c r="AL3036" s="21">
        <f t="shared" si="4785"/>
        <v>4.4503698601119024E-2</v>
      </c>
      <c r="AM3036" s="21"/>
      <c r="AN3036" s="21"/>
      <c r="AO3036" s="21"/>
      <c r="AP3036" s="21"/>
      <c r="AS3036" s="3">
        <f t="shared" si="4864"/>
        <v>8.0438791337655857E-4</v>
      </c>
      <c r="AT3036" s="3" cm="1">
        <f t="array" ref="AT3036">AS3036-(100000000/LvacE($A3036)-$E3036)</f>
        <v>-9.9577591754496098E-6</v>
      </c>
      <c r="BB3036"/>
      <c r="BC3036"/>
      <c r="BD3036"/>
      <c r="BE3036"/>
      <c r="BF3036"/>
      <c r="BG3036"/>
      <c r="BH3036"/>
      <c r="BI3036"/>
      <c r="BJ3036"/>
      <c r="BN3036" s="13" cm="1">
        <f t="array" ref="BN3036">$C3036*EXP(poly_from_str(100000000/$E3036,BN$4343))</f>
        <v>2.6921393414808099</v>
      </c>
      <c r="BO3036" s="13"/>
      <c r="BY3036">
        <v>2713</v>
      </c>
    </row>
    <row r="3037" spans="1:78" hidden="1" x14ac:dyDescent="0.25">
      <c r="A3037" t="s">
        <v>3616</v>
      </c>
      <c r="B3037" s="2" t="str">
        <f t="shared" si="4857"/>
        <v/>
      </c>
      <c r="C3037">
        <v>1</v>
      </c>
      <c r="D3037" t="s">
        <v>14</v>
      </c>
      <c r="E3037">
        <v>38517.480000000003</v>
      </c>
      <c r="F3037">
        <v>67049</v>
      </c>
      <c r="G3037" t="s">
        <v>3</v>
      </c>
      <c r="H3037" s="5" t="s">
        <v>4</v>
      </c>
      <c r="I3037">
        <v>105566</v>
      </c>
      <c r="J3037" t="s">
        <v>5</v>
      </c>
      <c r="K3037" s="5" t="s">
        <v>4</v>
      </c>
      <c r="L3037">
        <v>67049.179999999993</v>
      </c>
      <c r="M3037" t="str">
        <f t="shared" ref="M3037:M3039" si="4912">$G3037&amp;""</f>
        <v>o</v>
      </c>
      <c r="N3037" t="str">
        <f t="shared" ref="N3037:N3039" si="4913">$H3037&amp;""</f>
        <v>9/2</v>
      </c>
      <c r="O3037">
        <v>105566.62</v>
      </c>
      <c r="P3037" t="str">
        <f t="shared" ref="P3037:P3039" si="4914">$J3037&amp;""</f>
        <v>e</v>
      </c>
      <c r="Q3037" t="str">
        <f t="shared" ref="Q3037:Q3039" si="4915">$K3037&amp;""</f>
        <v>9/2</v>
      </c>
      <c r="R3037">
        <v>29</v>
      </c>
      <c r="AA3037" s="10">
        <f t="shared" si="4859"/>
        <v>2595.4479999999999</v>
      </c>
      <c r="AB3037" s="3" cm="1">
        <f t="array" ref="AB3037">100000000/Lvac(AA3037)</f>
        <v>38517.477450792809</v>
      </c>
      <c r="AC3037" s="28">
        <f t="shared" si="4860"/>
        <v>3.8528993838443307E-7</v>
      </c>
      <c r="AD3037" s="28">
        <f t="shared" si="4861"/>
        <v>2.5962240161690989E-7</v>
      </c>
      <c r="AE3037" s="21">
        <f t="shared" si="4862"/>
        <v>38517.479203963238</v>
      </c>
      <c r="AF3037" s="10" cm="1">
        <f t="array" ref="AF3037">Lair(100000000/AE3037)</f>
        <v>2595.4478818576695</v>
      </c>
      <c r="AG3037" s="10">
        <f t="shared" si="4863"/>
        <v>1.2420198256869876E-2</v>
      </c>
      <c r="AH3037" s="10" t="b">
        <f t="shared" si="4858"/>
        <v>1</v>
      </c>
      <c r="AI3037" s="10">
        <f t="shared" ref="AI3037:AI3039" si="4916">$AF3037</f>
        <v>2595.4478818576695</v>
      </c>
      <c r="AJ3037">
        <v>7.0000000000000001E-3</v>
      </c>
      <c r="AK3037" s="3" cm="1">
        <f t="array" ref="AK3037">100000000/Lvac($AA3037)</f>
        <v>38517.477450792809</v>
      </c>
      <c r="AL3037" s="21">
        <f t="shared" si="4785"/>
        <v>0.10388278032482387</v>
      </c>
      <c r="AM3037" s="10" cm="1">
        <f t="array" ref="AM3037">Lvac($AI3037)-$BA3037</f>
        <v>-2.6424982097523753E-3</v>
      </c>
      <c r="AN3037" s="10">
        <f t="shared" ref="AN3037:AN3039" si="4917">$AK3037-($AX3037-$AW3037)</f>
        <v>3.745079280633945E-2</v>
      </c>
      <c r="AO3037" s="3">
        <f t="shared" ref="AO3037:AO3039" si="4918">AM3037/AJ3037</f>
        <v>-0.37749974425033933</v>
      </c>
      <c r="AP3037" s="3">
        <v>-0.36061826878202347</v>
      </c>
      <c r="AS3037" s="3">
        <f t="shared" si="4864"/>
        <v>-2.5492071945336647E-3</v>
      </c>
      <c r="AT3037" s="3" cm="1">
        <f t="array" ref="AT3037">AS3037-(100000000/LvacE($A3037)-$E3037)</f>
        <v>-9.844399755820632E-6</v>
      </c>
      <c r="AU3037" t="s">
        <v>4857</v>
      </c>
      <c r="AV3037" t="s">
        <v>4873</v>
      </c>
      <c r="AW3037" s="3">
        <v>67049.179999999993</v>
      </c>
      <c r="AX3037" s="3">
        <v>105566.62</v>
      </c>
      <c r="AY3037" s="3"/>
      <c r="AZ3037" s="10" cm="1">
        <f t="array" ref="AZ3037">Lair(100000000/($AX3037-$AW3037))</f>
        <v>2595.4505237297953</v>
      </c>
      <c r="BA3037" s="10">
        <f t="shared" ref="BA3037:BA3039" si="4919">100000000/($AX3037-$AW3037)</f>
        <v>2596.2265404969799</v>
      </c>
      <c r="BB3037" s="12">
        <v>389000000</v>
      </c>
      <c r="BC3037" s="3">
        <v>0.21199999999999999</v>
      </c>
      <c r="BD3037" s="12" cm="1">
        <f t="array" ref="BD3037">SfromgA($BB3037,$BA3037,"")</f>
        <v>3.3597790449754559</v>
      </c>
      <c r="BE3037" s="29">
        <f t="shared" ref="BE3037:BE3039" si="4920">(10^MAX(0.05, -0.312925054856973*((LN($BD3037))^(1/3)) + 0.454808404431693)-1)*100</f>
        <v>32.185128353949821</v>
      </c>
      <c r="BG3037" s="3"/>
      <c r="BH3037" s="3"/>
      <c r="BI3037" s="12">
        <f t="shared" ref="BI3037:BI3039" si="4921">IF($BB3037="",$BF3037,$BB3037)</f>
        <v>389000000</v>
      </c>
      <c r="BJ3037" s="29">
        <f t="shared" ref="BJ3037:BJ3039" si="4922">IF($BB3037="",$BH3037,$BE3037)</f>
        <v>32.185128353949821</v>
      </c>
      <c r="BK3037" s="3">
        <f t="shared" ref="BK3037:BK3039" si="4923">LN(BN3037*100000000/($AX3037-$AW3037)/$BI3037)</f>
        <v>-10.924629976832261</v>
      </c>
      <c r="BL3037" s="13">
        <f>EXP(BK$4341*$AX3037+BK$4342)*$BI3037/(100000000/($AX3037-$AW3037))</f>
        <v>5.5304856873503319</v>
      </c>
      <c r="BM3037" s="3">
        <f t="shared" ref="BM3037:BM3039" si="4924">LN(BL3037/$C3037)</f>
        <v>1.7102756394082348</v>
      </c>
      <c r="BN3037" s="13" cm="1">
        <f t="array" ref="BN3037">$C3037*EXP(poly_from_str(100000000/$E3037,BN$4343))</f>
        <v>2.698363789749576</v>
      </c>
      <c r="BO3037" s="3">
        <f t="shared" ref="BO3037:BO3039" si="4925">LN($C3037)</f>
        <v>0</v>
      </c>
      <c r="BP3037" s="13">
        <f t="shared" ref="BP3037:BP3038" si="4926">LN(BL3037/BN3037)</f>
        <v>0.71763005388892198</v>
      </c>
      <c r="BQ3037" s="13"/>
      <c r="BS3037" s="13"/>
      <c r="BT3037" s="13"/>
      <c r="BU3037" s="13"/>
      <c r="BV3037" s="13"/>
      <c r="BW3037" s="13"/>
      <c r="BX3037" s="13"/>
      <c r="BY3037">
        <v>2720</v>
      </c>
      <c r="BZ3037" s="13"/>
    </row>
    <row r="3038" spans="1:78" hidden="1" x14ac:dyDescent="0.25">
      <c r="A3038" t="s">
        <v>3617</v>
      </c>
      <c r="B3038" s="2" t="str">
        <f t="shared" si="4857"/>
        <v/>
      </c>
      <c r="C3038">
        <v>9</v>
      </c>
      <c r="D3038" t="s">
        <v>14</v>
      </c>
      <c r="E3038">
        <v>38519.69</v>
      </c>
      <c r="F3038">
        <v>28720</v>
      </c>
      <c r="G3038" t="s">
        <v>5</v>
      </c>
      <c r="H3038" s="5" t="s">
        <v>4</v>
      </c>
      <c r="I3038">
        <v>67240</v>
      </c>
      <c r="J3038" t="s">
        <v>3</v>
      </c>
      <c r="K3038" s="5" t="s">
        <v>8</v>
      </c>
      <c r="L3038">
        <v>28720.71</v>
      </c>
      <c r="M3038" t="str">
        <f t="shared" si="4912"/>
        <v>e</v>
      </c>
      <c r="N3038" t="str">
        <f t="shared" si="4913"/>
        <v>9/2</v>
      </c>
      <c r="O3038">
        <v>67240.350000000006</v>
      </c>
      <c r="P3038" t="str">
        <f t="shared" si="4914"/>
        <v>o</v>
      </c>
      <c r="Q3038" t="str">
        <f t="shared" si="4915"/>
        <v>7/2</v>
      </c>
      <c r="R3038">
        <v>29</v>
      </c>
      <c r="AA3038" s="10">
        <f t="shared" si="4859"/>
        <v>2595.299</v>
      </c>
      <c r="AB3038" s="3" cm="1">
        <f t="array" ref="AB3038">100000000/Lvac(AA3038)</f>
        <v>38519.688659731437</v>
      </c>
      <c r="AC3038" s="28">
        <f t="shared" si="4860"/>
        <v>3.8531205845646304E-7</v>
      </c>
      <c r="AD3038" s="28">
        <f t="shared" si="4861"/>
        <v>2.59607498085882E-7</v>
      </c>
      <c r="AE3038" s="21">
        <f t="shared" si="4862"/>
        <v>38519.689581542618</v>
      </c>
      <c r="AF3038" s="10" cm="1">
        <f t="array" ref="AF3038">Lair(100000000/AE3038)</f>
        <v>2595.2989378882849</v>
      </c>
      <c r="AG3038" s="10">
        <f t="shared" si="4863"/>
        <v>1.2421050264291598E-2</v>
      </c>
      <c r="AH3038" s="10" t="b">
        <f t="shared" si="4858"/>
        <v>1</v>
      </c>
      <c r="AI3038" s="10">
        <f t="shared" si="4916"/>
        <v>2595.2989378882849</v>
      </c>
      <c r="AJ3038">
        <v>7.0000000000000001E-3</v>
      </c>
      <c r="AK3038" s="3" cm="1">
        <f t="array" ref="AK3038">100000000/Lvac($AA3038)</f>
        <v>38519.688659731437</v>
      </c>
      <c r="AL3038" s="21">
        <f t="shared" si="4785"/>
        <v>0.10389470618653129</v>
      </c>
      <c r="AM3038" s="10" cm="1">
        <f t="array" ref="AM3038">Lvac($AI3038)-$BA3038</f>
        <v>-3.3416044179830351E-3</v>
      </c>
      <c r="AN3038" s="10">
        <f t="shared" si="4917"/>
        <v>4.8659731430234388E-2</v>
      </c>
      <c r="AO3038" s="3">
        <f t="shared" si="4918"/>
        <v>-0.47737205971186214</v>
      </c>
      <c r="AP3038" s="3">
        <v>-0.46849685486449744</v>
      </c>
      <c r="AS3038" s="3">
        <f t="shared" si="4864"/>
        <v>-1.3402685654000379E-3</v>
      </c>
      <c r="AT3038" s="3" cm="1">
        <f t="array" ref="AT3038">AS3038-(100000000/LvacE($A3038)-$E3038)</f>
        <v>-9.8112359410151839E-6</v>
      </c>
      <c r="AU3038" t="s">
        <v>4703</v>
      </c>
      <c r="AV3038" t="s">
        <v>4847</v>
      </c>
      <c r="AW3038" s="3">
        <v>28720.71</v>
      </c>
      <c r="AX3038" s="3">
        <v>67240.350000000006</v>
      </c>
      <c r="AY3038" s="3"/>
      <c r="AZ3038" s="10" cm="1">
        <f t="array" ref="AZ3038">Lair(100000000/($AX3038-$AW3038))</f>
        <v>2595.3022787010018</v>
      </c>
      <c r="BA3038" s="10">
        <f t="shared" si="4919"/>
        <v>2596.0782603368043</v>
      </c>
      <c r="BB3038" s="12">
        <v>198000000</v>
      </c>
      <c r="BC3038" s="3">
        <v>0.24199999999999999</v>
      </c>
      <c r="BD3038" s="12" cm="1">
        <f t="array" ref="BD3038">SfromgA($BB3038,$BA3038,"")</f>
        <v>1.7098258998987688</v>
      </c>
      <c r="BE3038" s="29">
        <f t="shared" si="4920"/>
        <v>58.691801591408236</v>
      </c>
      <c r="BG3038" s="3"/>
      <c r="BH3038" s="3"/>
      <c r="BI3038" s="12">
        <f t="shared" si="4921"/>
        <v>198000000</v>
      </c>
      <c r="BJ3038" s="29">
        <f t="shared" si="4922"/>
        <v>58.691801591408236</v>
      </c>
      <c r="BK3038" s="3">
        <f t="shared" si="4923"/>
        <v>-8.0514785369778608</v>
      </c>
      <c r="BL3038" s="13">
        <f>EXP(BK$4341*$AX3038+BK$4342)*$BI3038/(100000000/($AX3038-$AW3038))</f>
        <v>51.78271163829104</v>
      </c>
      <c r="BM3038" s="3">
        <f t="shared" si="4924"/>
        <v>1.7498317640650281</v>
      </c>
      <c r="BN3038" s="13" cm="1">
        <f t="array" ref="BN3038">$C3038*EXP(poly_from_str(100000000/$E3038,BN$4343))</f>
        <v>24.301591154274501</v>
      </c>
      <c r="BO3038" s="3">
        <f t="shared" si="4925"/>
        <v>2.1972245773362196</v>
      </c>
      <c r="BP3038" s="13">
        <f t="shared" si="4926"/>
        <v>0.75651451359866628</v>
      </c>
      <c r="BQ3038" s="13"/>
      <c r="BS3038" s="13"/>
      <c r="BT3038" s="13"/>
      <c r="BU3038" s="13"/>
      <c r="BV3038" s="13"/>
      <c r="BW3038" s="13"/>
      <c r="BX3038" s="13"/>
      <c r="BY3038">
        <v>24492</v>
      </c>
      <c r="BZ3038" s="13"/>
    </row>
    <row r="3039" spans="1:78" hidden="1" x14ac:dyDescent="0.25">
      <c r="A3039" t="s">
        <v>3618</v>
      </c>
      <c r="B3039" s="2" t="str">
        <f t="shared" si="4857"/>
        <v/>
      </c>
      <c r="C3039">
        <v>4</v>
      </c>
      <c r="E3039">
        <v>38532.6</v>
      </c>
      <c r="F3039">
        <v>26446</v>
      </c>
      <c r="G3039" t="s">
        <v>5</v>
      </c>
      <c r="H3039" s="5" t="s">
        <v>8</v>
      </c>
      <c r="I3039">
        <v>64979</v>
      </c>
      <c r="J3039" t="s">
        <v>3</v>
      </c>
      <c r="K3039" s="5" t="s">
        <v>8</v>
      </c>
      <c r="L3039">
        <v>26446.97</v>
      </c>
      <c r="M3039" t="str">
        <f t="shared" si="4912"/>
        <v>e</v>
      </c>
      <c r="N3039" t="str">
        <f t="shared" si="4913"/>
        <v>7/2</v>
      </c>
      <c r="O3039">
        <v>64979.55</v>
      </c>
      <c r="P3039" t="str">
        <f t="shared" si="4914"/>
        <v>o</v>
      </c>
      <c r="Q3039" t="str">
        <f t="shared" si="4915"/>
        <v>7/2</v>
      </c>
      <c r="R3039">
        <v>29</v>
      </c>
      <c r="AA3039" s="10">
        <f t="shared" si="4859"/>
        <v>2594.4290000000001</v>
      </c>
      <c r="AB3039" s="3" cm="1">
        <f t="array" ref="AB3039">100000000/Lvac(AA3039)</f>
        <v>38532.604815905208</v>
      </c>
      <c r="AC3039" s="28">
        <f t="shared" si="4860"/>
        <v>3.854412666525081E-7</v>
      </c>
      <c r="AD3039" s="28">
        <f t="shared" si="4861"/>
        <v>2.5952047747034932E-7</v>
      </c>
      <c r="AE3039" s="21">
        <f t="shared" si="4862"/>
        <v>38532.601502230835</v>
      </c>
      <c r="AF3039" s="10" cm="1">
        <f t="array" ref="AF3039">Lair(100000000/AE3039)</f>
        <v>2594.4292231260301</v>
      </c>
      <c r="AG3039" s="10">
        <f t="shared" si="4863"/>
        <v>1.2426028003831519E-2</v>
      </c>
      <c r="AH3039" s="10" t="b">
        <f t="shared" si="4858"/>
        <v>1</v>
      </c>
      <c r="AI3039" s="10">
        <f t="shared" si="4916"/>
        <v>2594.4292231260301</v>
      </c>
      <c r="AJ3039">
        <v>3.0000000000000001E-3</v>
      </c>
      <c r="AK3039" s="3" cm="1">
        <f t="array" ref="AK3039">100000000/Lvac($AA3039)</f>
        <v>38532.604815905208</v>
      </c>
      <c r="AL3039" s="21">
        <f t="shared" si="4785"/>
        <v>4.4556164191070786E-2</v>
      </c>
      <c r="AM3039" s="10" cm="1">
        <f t="array" ref="AM3039">Lvac($AI3039)-$BA3039</f>
        <v>-1.4481951880043198E-3</v>
      </c>
      <c r="AN3039" s="10">
        <f t="shared" si="4917"/>
        <v>2.4815905206196476E-2</v>
      </c>
      <c r="AO3039" s="3">
        <f t="shared" si="4918"/>
        <v>-0.48273172933477326</v>
      </c>
      <c r="AP3039" s="3">
        <v>-0.55712469535743969</v>
      </c>
      <c r="AS3039" s="3">
        <f t="shared" si="4864"/>
        <v>4.8159052093978971E-3</v>
      </c>
      <c r="AT3039" s="3" cm="1">
        <f t="array" ref="AT3039">AS3039-(100000000/LvacE($A3039)-$E3039)</f>
        <v>-9.617266186978668E-6</v>
      </c>
      <c r="AU3039" t="s">
        <v>4731</v>
      </c>
      <c r="AV3039" t="s">
        <v>4907</v>
      </c>
      <c r="AW3039" s="3">
        <v>26446.97</v>
      </c>
      <c r="AX3039" s="3">
        <v>64979.55</v>
      </c>
      <c r="AY3039" s="3"/>
      <c r="AZ3039" s="10" cm="1">
        <f t="array" ref="AZ3039">Lair(100000000/($AX3039-$AW3039))</f>
        <v>2594.4306709781617</v>
      </c>
      <c r="BA3039" s="10">
        <f t="shared" si="4919"/>
        <v>2595.2064460775791</v>
      </c>
      <c r="BB3039" s="12">
        <v>24200000</v>
      </c>
      <c r="BC3039" s="3">
        <v>4.2000000000000003E-2</v>
      </c>
      <c r="BD3039" s="12" cm="1">
        <f t="array" ref="BD3039">SfromgA($BB3039,$BA3039,"")</f>
        <v>0.20876825427034373</v>
      </c>
      <c r="BE3039" s="29">
        <f t="shared" si="4920"/>
        <v>558.01791421419034</v>
      </c>
      <c r="BG3039" s="3"/>
      <c r="BH3039" s="3"/>
      <c r="BI3039" s="12">
        <f t="shared" si="4921"/>
        <v>24200000</v>
      </c>
      <c r="BJ3039" s="29">
        <f t="shared" si="4922"/>
        <v>558.01791421419034</v>
      </c>
      <c r="BK3039" s="3">
        <f t="shared" si="4923"/>
        <v>-6.7569295339480995</v>
      </c>
      <c r="BL3039" s="13">
        <f>EXP(BK$4341*$AX3039+BK$4342)*$BI3039/(100000000/($AX3039-$AW3039))</f>
        <v>7.5176512267577218</v>
      </c>
      <c r="BM3039" s="3">
        <f t="shared" si="4924"/>
        <v>0.63095939118721533</v>
      </c>
      <c r="BN3039" s="13" cm="1">
        <f t="array" ref="BN3039">$C3039*EXP(poly_from_str(100000000/$E3039,BN$4343))</f>
        <v>10.842919750436323</v>
      </c>
      <c r="BO3039" s="3">
        <f t="shared" si="4925"/>
        <v>1.3862943611198906</v>
      </c>
      <c r="BP3039" s="13">
        <f>LN(BL3039/BN3039)</f>
        <v>-0.36625855710753147</v>
      </c>
      <c r="BQ3039" s="13"/>
      <c r="BS3039" s="13"/>
      <c r="BT3039" s="13"/>
      <c r="BU3039" s="13"/>
      <c r="BV3039" s="13"/>
      <c r="BW3039" s="13"/>
      <c r="BX3039" s="13"/>
      <c r="BY3039">
        <v>10927</v>
      </c>
      <c r="BZ3039" s="13"/>
    </row>
    <row r="3040" spans="1:78" hidden="1" x14ac:dyDescent="0.25">
      <c r="A3040" t="s">
        <v>3619</v>
      </c>
      <c r="B3040" s="2" t="str">
        <f t="shared" si="4857"/>
        <v/>
      </c>
      <c r="C3040">
        <v>4</v>
      </c>
      <c r="E3040">
        <v>38536.910000000003</v>
      </c>
      <c r="R3040">
        <v>29</v>
      </c>
      <c r="S3040" t="s">
        <v>22</v>
      </c>
      <c r="AA3040" s="10">
        <f t="shared" si="4859"/>
        <v>2594.1390000000001</v>
      </c>
      <c r="AB3040" s="3" cm="1">
        <f t="array" ref="AB3040">100000000/Lvac(AA3040)</f>
        <v>38536.912126275201</v>
      </c>
      <c r="AC3040" s="28">
        <f t="shared" si="4860"/>
        <v>3.8548435531018188E-7</v>
      </c>
      <c r="AD3040" s="28">
        <f t="shared" si="4861"/>
        <v>2.5949147059921831E-7</v>
      </c>
      <c r="AE3040" s="21">
        <f t="shared" si="4862"/>
        <v>38536.910663047434</v>
      </c>
      <c r="AF3040" s="10" cm="1">
        <f t="array" ref="AF3040">Lair(100000000/AE3040)</f>
        <v>2594.1390985043117</v>
      </c>
      <c r="AG3040" s="10">
        <f t="shared" si="4863"/>
        <v>1.2427688363321164E-2</v>
      </c>
      <c r="AH3040" s="10" t="b">
        <f t="shared" si="4858"/>
        <v>1</v>
      </c>
      <c r="AI3040" s="10">
        <f t="shared" si="4866"/>
        <v>2594.1390000000001</v>
      </c>
      <c r="AJ3040">
        <v>3.0000000000000001E-3</v>
      </c>
      <c r="AK3040" s="3" cm="1">
        <f t="array" ref="AK3040">100000000/Lvac($AA3040)</f>
        <v>38536.912126275201</v>
      </c>
      <c r="AL3040" s="21">
        <f t="shared" si="4785"/>
        <v>4.4566130179926979E-2</v>
      </c>
      <c r="AM3040" s="21"/>
      <c r="AN3040" s="21"/>
      <c r="AO3040" s="21"/>
      <c r="AP3040" s="21"/>
      <c r="AS3040" s="3">
        <f t="shared" si="4864"/>
        <v>2.1262751979520544E-3</v>
      </c>
      <c r="AT3040" s="3" cm="1">
        <f t="array" ref="AT3040">AS3040-(100000000/LvacE($A3040)-$E3040)</f>
        <v>-9.5524883363395929E-6</v>
      </c>
      <c r="BB3040"/>
      <c r="BC3040"/>
      <c r="BD3040"/>
      <c r="BE3040"/>
      <c r="BF3040"/>
      <c r="BG3040"/>
      <c r="BH3040"/>
      <c r="BI3040"/>
      <c r="BJ3040"/>
      <c r="BN3040" s="13" cm="1">
        <f t="array" ref="BN3040">$C3040*EXP(poly_from_str(100000000/$E3040,BN$4343))</f>
        <v>10.856954871267698</v>
      </c>
      <c r="BO3040" s="13"/>
      <c r="BY3040">
        <v>10941</v>
      </c>
    </row>
    <row r="3041" spans="1:78" hidden="1" x14ac:dyDescent="0.25">
      <c r="A3041" t="s">
        <v>3620</v>
      </c>
      <c r="B3041" s="2" t="str">
        <f t="shared" si="4857"/>
        <v/>
      </c>
      <c r="C3041">
        <v>6</v>
      </c>
      <c r="E3041">
        <v>38539.449999999997</v>
      </c>
      <c r="F3041">
        <v>29835</v>
      </c>
      <c r="G3041" t="s">
        <v>5</v>
      </c>
      <c r="H3041" s="5" t="s">
        <v>4</v>
      </c>
      <c r="I3041">
        <v>68374</v>
      </c>
      <c r="J3041" t="s">
        <v>3</v>
      </c>
      <c r="K3041" s="5" t="s">
        <v>4</v>
      </c>
      <c r="L3041">
        <v>29835.09</v>
      </c>
      <c r="M3041" t="str">
        <f>$G3041&amp;""</f>
        <v>e</v>
      </c>
      <c r="N3041" t="str">
        <f>$H3041&amp;""</f>
        <v>9/2</v>
      </c>
      <c r="O3041">
        <v>68374.539999999994</v>
      </c>
      <c r="P3041" t="str">
        <f>$J3041&amp;""</f>
        <v>o</v>
      </c>
      <c r="Q3041" t="str">
        <f>$K3041&amp;""</f>
        <v>9/2</v>
      </c>
      <c r="R3041">
        <v>29</v>
      </c>
      <c r="AA3041" s="10">
        <f t="shared" si="4859"/>
        <v>2593.9679999999998</v>
      </c>
      <c r="AB3041" s="3" cm="1">
        <f t="array" ref="AB3041">100000000/Lvac(AA3041)</f>
        <v>38539.452405439413</v>
      </c>
      <c r="AC3041" s="28">
        <f t="shared" si="4860"/>
        <v>3.8550976727546371E-7</v>
      </c>
      <c r="AD3041" s="28">
        <f t="shared" si="4861"/>
        <v>2.5947436654778758E-7</v>
      </c>
      <c r="AE3041" s="21">
        <f t="shared" si="4862"/>
        <v>38539.450749964555</v>
      </c>
      <c r="AF3041" s="10" cm="1">
        <f t="array" ref="AF3041">Lair(100000000/AE3041)</f>
        <v>2593.9681114316722</v>
      </c>
      <c r="AG3041" s="10">
        <f t="shared" si="4863"/>
        <v>1.2428667663872378E-2</v>
      </c>
      <c r="AH3041" s="10" t="b">
        <f t="shared" si="4858"/>
        <v>1</v>
      </c>
      <c r="AI3041" s="10">
        <f>$AF3041</f>
        <v>2593.9681114316722</v>
      </c>
      <c r="AJ3041">
        <v>3.0000000000000001E-3</v>
      </c>
      <c r="AK3041" s="3" cm="1">
        <f t="array" ref="AK3041">100000000/Lvac($AA3041)</f>
        <v>38539.452405439413</v>
      </c>
      <c r="AL3041" s="21">
        <f t="shared" si="4785"/>
        <v>4.457200406851021E-2</v>
      </c>
      <c r="AM3041" s="10" cm="1">
        <f t="array" ref="AM3041">Lvac($AI3041)-$BA3041</f>
        <v>-5.049282935942756E-5</v>
      </c>
      <c r="AN3041" s="10">
        <f>$AK3041-($AX3041-$AW3041)</f>
        <v>2.4054394161794335E-3</v>
      </c>
      <c r="AO3041" s="3">
        <f>AM3041/AJ3041</f>
        <v>-1.6830943119809188E-2</v>
      </c>
      <c r="AP3041" s="3">
        <v>-5.3983634037043281E-2</v>
      </c>
      <c r="AS3041" s="3">
        <f t="shared" si="4864"/>
        <v>2.4054394161794335E-3</v>
      </c>
      <c r="AT3041" s="3" cm="1">
        <f t="array" ref="AT3041">AS3041-(100000000/LvacE($A3041)-$E3041)</f>
        <v>-9.514253179077059E-6</v>
      </c>
      <c r="AU3041" t="s">
        <v>4692</v>
      </c>
      <c r="AV3041" t="s">
        <v>4734</v>
      </c>
      <c r="AW3041" s="3">
        <v>29835.09</v>
      </c>
      <c r="AX3041" s="3">
        <v>68374.539999999994</v>
      </c>
      <c r="AY3041" s="3"/>
      <c r="AZ3041" s="10" cm="1">
        <f t="array" ref="AZ3041">Lair(100000000/($AX3041-$AW3041))</f>
        <v>2593.9681619125413</v>
      </c>
      <c r="BA3041" s="10">
        <f>100000000/($AX3041-$AW3041)</f>
        <v>2594.7438274287779</v>
      </c>
      <c r="BB3041" s="12">
        <v>65600000</v>
      </c>
      <c r="BC3041" s="3">
        <v>0.17299999999999999</v>
      </c>
      <c r="BD3041" s="12" cm="1">
        <f t="array" ref="BD3041">SfromgA($BB3041,$BA3041,"")</f>
        <v>0.56561466582848674</v>
      </c>
      <c r="BE3041" s="29">
        <f>(10^MAX(0.05, -0.312925054856973*((LN($BD3041))^(1/3)) + 0.454808404431693)-1)*100</f>
        <v>417.89462414613115</v>
      </c>
      <c r="BG3041" s="3"/>
      <c r="BH3041" s="3"/>
      <c r="BI3041" s="12">
        <f>IF($BB3041="",$BF3041,$BB3041)</f>
        <v>65600000</v>
      </c>
      <c r="BJ3041" s="29">
        <f>IF($BB3041="",$BH3041,$BE3041)</f>
        <v>417.89462414613115</v>
      </c>
      <c r="BK3041" s="3">
        <f>LN(BN3041*100000000/($AX3041-$AW3041)/$BI3041)</f>
        <v>-7.3468118885206044</v>
      </c>
      <c r="BL3041" s="13">
        <f>EXP(BK$4341*$AX3041+BK$4342)*$BI3041/(100000000/($AX3041-$AW3041))</f>
        <v>15.747840214275001</v>
      </c>
      <c r="BM3041" s="3">
        <f t="shared" ref="BM3041" si="4927">LN(BL3041/$C3041)</f>
        <v>0.96494375738813065</v>
      </c>
      <c r="BN3041" s="13" cm="1">
        <f t="array" ref="BN3041">$C3041*EXP(poly_from_str(100000000/$E3041,BN$4343))</f>
        <v>16.297818955038572</v>
      </c>
      <c r="BO3041" s="3">
        <f>LN($C3041)</f>
        <v>1.791759469228055</v>
      </c>
      <c r="BP3041" s="13">
        <f>LN(BL3041/BN3041)</f>
        <v>-3.4328065804299313E-2</v>
      </c>
      <c r="BQ3041" s="13"/>
      <c r="BS3041" s="13"/>
      <c r="BT3041" s="13"/>
      <c r="BU3041" s="13"/>
      <c r="BV3041" s="13"/>
      <c r="BW3041" s="13"/>
      <c r="BX3041" s="13"/>
      <c r="BY3041">
        <v>16424</v>
      </c>
      <c r="BZ3041" s="13"/>
    </row>
    <row r="3042" spans="1:78" hidden="1" x14ac:dyDescent="0.25">
      <c r="A3042" t="s">
        <v>3621</v>
      </c>
      <c r="B3042" s="2" t="str">
        <f t="shared" si="4857"/>
        <v/>
      </c>
      <c r="C3042">
        <v>1</v>
      </c>
      <c r="E3042">
        <v>38545.370000000003</v>
      </c>
      <c r="R3042">
        <v>29</v>
      </c>
      <c r="S3042" t="s">
        <v>22</v>
      </c>
      <c r="AA3042" s="10">
        <f t="shared" si="4859"/>
        <v>2593.5700000000002</v>
      </c>
      <c r="AB3042" s="3" cm="1">
        <f t="array" ref="AB3042">100000000/Lvac(AA3042)</f>
        <v>38545.366165031141</v>
      </c>
      <c r="AC3042" s="28">
        <f t="shared" si="4860"/>
        <v>3.8556892622909732E-7</v>
      </c>
      <c r="AD3042" s="28">
        <f t="shared" si="4861"/>
        <v>2.5943455711862273E-7</v>
      </c>
      <c r="AE3042" s="21">
        <f t="shared" si="4862"/>
        <v>38545.368804843733</v>
      </c>
      <c r="AF3042" s="10" cm="1">
        <f t="array" ref="AF3042">Lair(100000000/AE3042)</f>
        <v>2593.5698223661043</v>
      </c>
      <c r="AG3042" s="10">
        <f t="shared" si="4863"/>
        <v>1.2430947721679218E-2</v>
      </c>
      <c r="AH3042" s="10" t="b">
        <f t="shared" si="4858"/>
        <v>1</v>
      </c>
      <c r="AI3042" s="10">
        <f t="shared" si="4866"/>
        <v>2593.5700000000002</v>
      </c>
      <c r="AJ3042">
        <v>3.0000000000000001E-3</v>
      </c>
      <c r="AK3042" s="3" cm="1">
        <f t="array" ref="AK3042">100000000/Lvac($AA3042)</f>
        <v>38545.366165031141</v>
      </c>
      <c r="AL3042" s="21">
        <f t="shared" si="4785"/>
        <v>4.4585686330075307E-2</v>
      </c>
      <c r="AM3042" s="21"/>
      <c r="AN3042" s="21"/>
      <c r="AO3042" s="21"/>
      <c r="AP3042" s="21"/>
      <c r="AS3042" s="3">
        <f t="shared" si="4864"/>
        <v>-3.8349688620655797E-3</v>
      </c>
      <c r="AT3042" s="3" cm="1">
        <f t="array" ref="AT3042">AS3042-(100000000/LvacE($A3042)-$E3042)</f>
        <v>-9.4251736300066113E-6</v>
      </c>
      <c r="BB3042"/>
      <c r="BC3042"/>
      <c r="BD3042"/>
      <c r="BE3042"/>
      <c r="BF3042"/>
      <c r="BG3042"/>
      <c r="BH3042"/>
      <c r="BI3042"/>
      <c r="BJ3042"/>
      <c r="BN3042" s="13" cm="1">
        <f t="array" ref="BN3042">$C3042*EXP(poly_from_str(100000000/$E3042,BN$4343))</f>
        <v>2.721105035675127</v>
      </c>
      <c r="BO3042" s="13"/>
      <c r="BY3042" t="e">
        <v>#N/A</v>
      </c>
    </row>
    <row r="3043" spans="1:78" hidden="1" x14ac:dyDescent="0.25">
      <c r="A3043" t="s">
        <v>3622</v>
      </c>
      <c r="B3043" s="2" t="str">
        <f t="shared" si="4857"/>
        <v/>
      </c>
      <c r="C3043">
        <v>1</v>
      </c>
      <c r="E3043">
        <v>38546.660000000003</v>
      </c>
      <c r="R3043">
        <v>29</v>
      </c>
      <c r="S3043" t="s">
        <v>22</v>
      </c>
      <c r="AA3043" s="10">
        <f t="shared" si="4859"/>
        <v>2593.4830000000002</v>
      </c>
      <c r="AB3043" s="3" cm="1">
        <f t="array" ref="AB3043">100000000/Lvac(AA3043)</f>
        <v>38546.659112990601</v>
      </c>
      <c r="AC3043" s="28">
        <f t="shared" si="4860"/>
        <v>3.8558186037849483E-7</v>
      </c>
      <c r="AD3043" s="28">
        <f t="shared" si="4861"/>
        <v>2.5942585505756329E-7</v>
      </c>
      <c r="AE3043" s="21">
        <f t="shared" si="4862"/>
        <v>38546.65972359178</v>
      </c>
      <c r="AF3043" s="10" cm="1">
        <f t="array" ref="AF3043">Lair(100000000/AE3043)</f>
        <v>2593.4829589151909</v>
      </c>
      <c r="AG3043" s="10">
        <f t="shared" si="4863"/>
        <v>1.2431446266081288E-2</v>
      </c>
      <c r="AH3043" s="10" t="b">
        <f t="shared" si="4858"/>
        <v>1</v>
      </c>
      <c r="AI3043" s="10">
        <f t="shared" si="4866"/>
        <v>2593.4830000000002</v>
      </c>
      <c r="AJ3043">
        <v>3.0000000000000001E-3</v>
      </c>
      <c r="AK3043" s="3" cm="1">
        <f t="array" ref="AK3043">100000000/Lvac($AA3043)</f>
        <v>38546.659112990601</v>
      </c>
      <c r="AL3043" s="21">
        <f t="shared" si="4785"/>
        <v>4.4588677596487734E-2</v>
      </c>
      <c r="AM3043" s="21"/>
      <c r="AN3043" s="21"/>
      <c r="AO3043" s="21"/>
      <c r="AP3043" s="21"/>
      <c r="AS3043" s="3">
        <f t="shared" si="4864"/>
        <v>-8.870094025041908E-4</v>
      </c>
      <c r="AT3043" s="3" cm="1">
        <f t="array" ref="AT3043">AS3043-(100000000/LvacE($A3043)-$E3043)</f>
        <v>-9.4056886155158281E-6</v>
      </c>
      <c r="BB3043"/>
      <c r="BC3043"/>
      <c r="BD3043"/>
      <c r="BE3043"/>
      <c r="BF3043"/>
      <c r="BG3043"/>
      <c r="BH3043"/>
      <c r="BI3043"/>
      <c r="BJ3043"/>
      <c r="BN3043" s="13" cm="1">
        <f t="array" ref="BN3043">$C3043*EXP(poly_from_str(100000000/$E3043,BN$4343))</f>
        <v>2.7221495811319745</v>
      </c>
      <c r="BO3043" s="13"/>
      <c r="BY3043">
        <v>2743</v>
      </c>
    </row>
    <row r="3044" spans="1:78" hidden="1" x14ac:dyDescent="0.25">
      <c r="A3044" t="s">
        <v>3623</v>
      </c>
      <c r="B3044" s="2" t="str">
        <f t="shared" si="4857"/>
        <v/>
      </c>
      <c r="C3044">
        <v>5</v>
      </c>
      <c r="E3044">
        <v>38556.339999999997</v>
      </c>
      <c r="F3044">
        <v>68525</v>
      </c>
      <c r="G3044" t="s">
        <v>3</v>
      </c>
      <c r="H3044" s="5" t="s">
        <v>16</v>
      </c>
      <c r="I3044">
        <v>107081</v>
      </c>
      <c r="J3044" t="s">
        <v>5</v>
      </c>
      <c r="K3044" s="5" t="s">
        <v>4</v>
      </c>
      <c r="L3044">
        <v>68525.62</v>
      </c>
      <c r="M3044" t="str">
        <f t="shared" ref="M3044:M3045" si="4928">$G3044&amp;""</f>
        <v>o</v>
      </c>
      <c r="N3044" t="str">
        <f t="shared" ref="N3044:N3045" si="4929">$H3044&amp;""</f>
        <v>11/2</v>
      </c>
      <c r="O3044">
        <v>107081.94</v>
      </c>
      <c r="P3044" t="str">
        <f t="shared" ref="P3044:P3045" si="4930">$J3044&amp;""</f>
        <v>e</v>
      </c>
      <c r="Q3044" t="str">
        <f t="shared" ref="Q3044:Q3045" si="4931">$K3044&amp;""</f>
        <v>9/2</v>
      </c>
      <c r="R3044">
        <v>29</v>
      </c>
      <c r="AA3044" s="10">
        <f t="shared" si="4859"/>
        <v>2592.8319999999999</v>
      </c>
      <c r="AB3044" s="3" cm="1">
        <f t="array" ref="AB3044">100000000/Lvac(AA3044)</f>
        <v>38556.336683909052</v>
      </c>
      <c r="AC3044" s="28">
        <f t="shared" si="4860"/>
        <v>3.8567867104386248E-7</v>
      </c>
      <c r="AD3044" s="28">
        <f t="shared" si="4861"/>
        <v>2.5936073963617399E-7</v>
      </c>
      <c r="AE3044" s="21">
        <f t="shared" si="4862"/>
        <v>38556.338967360047</v>
      </c>
      <c r="AF3044" s="10" cm="1">
        <f t="array" ref="AF3044">Lair(100000000/AE3044)</f>
        <v>2592.8318464332183</v>
      </c>
      <c r="AG3044" s="10">
        <f t="shared" si="4863"/>
        <v>1.2435178346284884E-2</v>
      </c>
      <c r="AH3044" s="10" t="b">
        <f t="shared" si="4858"/>
        <v>1</v>
      </c>
      <c r="AI3044" s="10">
        <f t="shared" ref="AI3044:AI3045" si="4932">$AF3044</f>
        <v>2592.8318464332183</v>
      </c>
      <c r="AJ3044">
        <v>3.0000000000000001E-3</v>
      </c>
      <c r="AK3044" s="3" cm="1">
        <f t="array" ref="AK3044">100000000/Lvac($AA3044)</f>
        <v>38556.336683909052</v>
      </c>
      <c r="AL3044" s="21">
        <f t="shared" si="4785"/>
        <v>4.4611072719908593E-2</v>
      </c>
      <c r="AM3044" s="10" cm="1">
        <f t="array" ref="AM3044">Lvac($AI3044)-$BA3044</f>
        <v>-1.2758967241097707E-3</v>
      </c>
      <c r="AN3044" s="10">
        <f t="shared" ref="AN3044:AN3045" si="4933">$AK3044-($AX3044-$AW3044)</f>
        <v>1.6683909045241307E-2</v>
      </c>
      <c r="AO3044" s="3">
        <f t="shared" ref="AO3044:AO3045" si="4934">AM3044/AJ3044</f>
        <v>-0.42529890803659026</v>
      </c>
      <c r="AP3044" s="3">
        <v>-0.37409785560763947</v>
      </c>
      <c r="AS3044" s="3">
        <f t="shared" si="4864"/>
        <v>-3.3160909442813136E-3</v>
      </c>
      <c r="AT3044" s="3" cm="1">
        <f t="array" ref="AT3044">AS3044-(100000000/LvacE($A3044)-$E3044)</f>
        <v>-9.259667422156781E-6</v>
      </c>
      <c r="AU3044" t="s">
        <v>4864</v>
      </c>
      <c r="AV3044" t="s">
        <v>4951</v>
      </c>
      <c r="AW3044" s="3">
        <v>68525.62</v>
      </c>
      <c r="AX3044" s="3">
        <v>107081.94</v>
      </c>
      <c r="AY3044" s="3"/>
      <c r="AZ3044" s="10" cm="1">
        <f t="array" ref="AZ3044">Lair(100000000/($AX3044-$AW3044))</f>
        <v>2592.8331220277873</v>
      </c>
      <c r="BA3044" s="10">
        <f t="shared" ref="BA3044:BA3045" si="4935">100000000/($AX3044-$AW3044)</f>
        <v>2593.6085186553069</v>
      </c>
      <c r="BB3044" s="12">
        <v>1690000000</v>
      </c>
      <c r="BC3044" s="3">
        <v>0.79600000000000004</v>
      </c>
      <c r="BD3044" s="12" cm="1">
        <f t="array" ref="BD3044">SfromgA($BB3044,$BA3044,"")</f>
        <v>14.552356865671563</v>
      </c>
      <c r="BE3044" s="29">
        <f t="shared" ref="BE3044:BE3045" si="4936">(10^MAX(0.05, -0.312925054856973*((LN($BD3044))^(1/3)) + 0.454808404431693)-1)*100</f>
        <v>12.201845430196357</v>
      </c>
      <c r="BG3044" s="3"/>
      <c r="BH3044" s="3"/>
      <c r="BI3044" s="12">
        <f t="shared" ref="BI3044:BI3045" si="4937">IF($BB3044="",$BF3044,$BB3044)</f>
        <v>1690000000</v>
      </c>
      <c r="BJ3044" s="29">
        <f t="shared" ref="BJ3044:BJ3045" si="4938">IF($BB3044="",$BH3044,$BE3044)</f>
        <v>12.201845430196357</v>
      </c>
      <c r="BK3044" s="3">
        <f t="shared" ref="BK3044:BK3045" si="4939">LN(BN3044*100000000/($AX3044-$AW3044)/$BI3044)</f>
        <v>-10.773461484712394</v>
      </c>
      <c r="BL3044" s="13">
        <f>EXP(BK$4341*$AX3044+BK$4342)*$BI3044/(100000000/($AX3044-$AW3044))</f>
        <v>21.435635779128276</v>
      </c>
      <c r="BM3044" s="3">
        <f t="shared" ref="BM3044:BM3045" si="4940">LN(BL3044/$C3044)</f>
        <v>1.4556168479703819</v>
      </c>
      <c r="BN3044" s="13" cm="1">
        <f t="array" ref="BN3044">$C3044*EXP(poly_from_str(100000000/$E3044,BN$4343))</f>
        <v>13.649835164567484</v>
      </c>
      <c r="BO3044" s="3">
        <f t="shared" ref="BO3044:BO3045" si="4941">LN($C3044)</f>
        <v>1.6094379124341003</v>
      </c>
      <c r="BP3044" s="13">
        <f t="shared" ref="BP3044:BP3045" si="4942">LN(BL3044/BN3044)</f>
        <v>0.45132731470228921</v>
      </c>
      <c r="BQ3044" s="13"/>
      <c r="BS3044" s="13"/>
      <c r="BT3044" s="13"/>
      <c r="BU3044" s="13"/>
      <c r="BV3044" s="13"/>
      <c r="BW3044" s="13"/>
      <c r="BX3044" s="13"/>
      <c r="BY3044">
        <v>13754</v>
      </c>
      <c r="BZ3044" s="13"/>
    </row>
    <row r="3045" spans="1:78" hidden="1" x14ac:dyDescent="0.25">
      <c r="A3045" t="s">
        <v>3624</v>
      </c>
      <c r="B3045" s="2" t="str">
        <f t="shared" si="4857"/>
        <v/>
      </c>
      <c r="C3045">
        <v>2</v>
      </c>
      <c r="E3045">
        <v>38562.400000000001</v>
      </c>
      <c r="F3045">
        <v>62062</v>
      </c>
      <c r="G3045" t="s">
        <v>3</v>
      </c>
      <c r="H3045" s="5" t="s">
        <v>4</v>
      </c>
      <c r="I3045">
        <v>100625</v>
      </c>
      <c r="J3045" t="s">
        <v>5</v>
      </c>
      <c r="K3045" s="5" t="s">
        <v>16</v>
      </c>
      <c r="L3045">
        <v>62062.63</v>
      </c>
      <c r="M3045" t="str">
        <f t="shared" si="4928"/>
        <v>o</v>
      </c>
      <c r="N3045" t="str">
        <f t="shared" si="4929"/>
        <v>9/2</v>
      </c>
      <c r="O3045">
        <v>100625.04</v>
      </c>
      <c r="P3045" t="str">
        <f t="shared" si="4930"/>
        <v>e</v>
      </c>
      <c r="Q3045" t="str">
        <f t="shared" si="4931"/>
        <v>11/2</v>
      </c>
      <c r="R3045">
        <v>29</v>
      </c>
      <c r="AA3045" s="10">
        <f t="shared" si="4859"/>
        <v>2592.424</v>
      </c>
      <c r="AB3045" s="3" cm="1">
        <f t="array" ref="AB3045">100000000/Lvac(AA3045)</f>
        <v>38562.40436697963</v>
      </c>
      <c r="AC3045" s="28">
        <f t="shared" si="4860"/>
        <v>3.8573936979444724E-7</v>
      </c>
      <c r="AD3045" s="28">
        <f t="shared" si="4861"/>
        <v>2.593199299720751E-7</v>
      </c>
      <c r="AE3045" s="21">
        <f t="shared" si="4862"/>
        <v>38562.401359300253</v>
      </c>
      <c r="AF3045" s="10" cm="1">
        <f t="array" ref="AF3045">Lair(100000000/AE3045)</f>
        <v>2592.4242022090134</v>
      </c>
      <c r="AG3045" s="10">
        <f t="shared" si="4863"/>
        <v>1.2437518779138682E-2</v>
      </c>
      <c r="AH3045" s="10" t="b">
        <f t="shared" si="4858"/>
        <v>1</v>
      </c>
      <c r="AI3045" s="10">
        <f t="shared" si="4932"/>
        <v>2592.4242022090134</v>
      </c>
      <c r="AJ3045">
        <v>3.0000000000000001E-3</v>
      </c>
      <c r="AK3045" s="3" cm="1">
        <f t="array" ref="AK3045">100000000/Lvac($AA3045)</f>
        <v>38562.40436697963</v>
      </c>
      <c r="AL3045" s="21">
        <f t="shared" si="4785"/>
        <v>4.4625109194074572E-2</v>
      </c>
      <c r="AM3045" s="10" cm="1">
        <f t="array" ref="AM3045">Lvac($AI3045)-$BA3045</f>
        <v>5.810595935145102E-4</v>
      </c>
      <c r="AN3045" s="10">
        <f t="shared" si="4933"/>
        <v>-5.63302036607638E-3</v>
      </c>
      <c r="AO3045" s="3">
        <f t="shared" si="4934"/>
        <v>0.19368653117150339</v>
      </c>
      <c r="AP3045" s="3">
        <v>0.12626756188183208</v>
      </c>
      <c r="AS3045" s="3">
        <f t="shared" si="4864"/>
        <v>4.3669796286849305E-3</v>
      </c>
      <c r="AT3045" s="3" cm="1">
        <f t="array" ref="AT3045">AS3045-(100000000/LvacE($A3045)-$E3045)</f>
        <v>-9.1679830802604556E-6</v>
      </c>
      <c r="AU3045" t="s">
        <v>4843</v>
      </c>
      <c r="AV3045" t="s">
        <v>4866</v>
      </c>
      <c r="AW3045" s="3">
        <v>62062.63</v>
      </c>
      <c r="AX3045" s="3">
        <v>100625.04</v>
      </c>
      <c r="AY3045" s="3"/>
      <c r="AZ3045" s="10" cm="1">
        <f t="array" ref="AZ3045">Lair(100000000/($AX3045-$AW3045))</f>
        <v>2592.4236212870151</v>
      </c>
      <c r="BA3045" s="10">
        <f t="shared" si="4935"/>
        <v>2593.1989209180651</v>
      </c>
      <c r="BB3045" s="12">
        <v>215000000</v>
      </c>
      <c r="BC3045" s="3">
        <v>0.15</v>
      </c>
      <c r="BD3045" s="12" cm="1">
        <f t="array" ref="BD3045">SfromgA($BB3045,$BA3045,"")</f>
        <v>1.8504583584881182</v>
      </c>
      <c r="BE3045" s="29">
        <f t="shared" si="4936"/>
        <v>54.395042218490055</v>
      </c>
      <c r="BG3045" s="3"/>
      <c r="BH3045" s="3"/>
      <c r="BI3045" s="12">
        <f t="shared" si="4937"/>
        <v>215000000</v>
      </c>
      <c r="BJ3045" s="29">
        <f t="shared" si="4938"/>
        <v>54.395042218490055</v>
      </c>
      <c r="BK3045" s="3">
        <f t="shared" si="4939"/>
        <v>-9.6262800948885285</v>
      </c>
      <c r="BL3045" s="13">
        <f>EXP(BK$4341*$AX3045+BK$4342)*$BI3045/(100000000/($AX3045-$AW3045))</f>
        <v>4.4547154005193024</v>
      </c>
      <c r="BM3045" s="3">
        <f t="shared" si="4940"/>
        <v>0.80081599516156088</v>
      </c>
      <c r="BN3045" s="13" cm="1">
        <f t="array" ref="BN3045">$C3045*EXP(poly_from_str(100000000/$E3045,BN$4343))</f>
        <v>5.4696848144905532</v>
      </c>
      <c r="BO3045" s="3">
        <f t="shared" si="4941"/>
        <v>0.69314718055994529</v>
      </c>
      <c r="BP3045" s="13">
        <f t="shared" si="4942"/>
        <v>-0.20525781830097439</v>
      </c>
      <c r="BQ3045" s="13"/>
      <c r="BS3045" s="13"/>
      <c r="BT3045" s="13"/>
      <c r="BU3045" s="13"/>
      <c r="BV3045" s="13"/>
      <c r="BW3045" s="13"/>
      <c r="BX3045" s="13"/>
      <c r="BY3045">
        <v>5511</v>
      </c>
      <c r="BZ3045" s="13"/>
    </row>
    <row r="3046" spans="1:78" hidden="1" x14ac:dyDescent="0.25">
      <c r="A3046" t="s">
        <v>3625</v>
      </c>
      <c r="B3046" s="2" t="str">
        <f t="shared" si="4857"/>
        <v/>
      </c>
      <c r="C3046">
        <v>6</v>
      </c>
      <c r="E3046">
        <v>38570.050000000003</v>
      </c>
      <c r="R3046">
        <v>29</v>
      </c>
      <c r="S3046" t="s">
        <v>22</v>
      </c>
      <c r="AA3046" s="10">
        <f t="shared" si="4859"/>
        <v>2591.91</v>
      </c>
      <c r="AB3046" s="3" cm="1">
        <f t="array" ref="AB3046">100000000/Lvac(AA3046)</f>
        <v>38570.0511767606</v>
      </c>
      <c r="AC3046" s="28">
        <f t="shared" si="4860"/>
        <v>3.8581586552002193E-7</v>
      </c>
      <c r="AD3046" s="28">
        <f t="shared" si="4861"/>
        <v>2.5926851779821451E-7</v>
      </c>
      <c r="AE3046" s="21">
        <f t="shared" si="4862"/>
        <v>38570.050366087649</v>
      </c>
      <c r="AF3046" s="10" cm="1">
        <f t="array" ref="AF3046">Lair(100000000/AE3046)</f>
        <v>2591.910054480667</v>
      </c>
      <c r="AG3046" s="10">
        <f t="shared" si="4863"/>
        <v>1.2440468838956716E-2</v>
      </c>
      <c r="AH3046" s="10" t="b">
        <f t="shared" si="4858"/>
        <v>1</v>
      </c>
      <c r="AI3046" s="10">
        <f t="shared" si="4866"/>
        <v>2591.91</v>
      </c>
      <c r="AJ3046">
        <v>3.0000000000000001E-3</v>
      </c>
      <c r="AK3046" s="3" cm="1">
        <f t="array" ref="AK3046">100000000/Lvac($AA3046)</f>
        <v>38570.0511767606</v>
      </c>
      <c r="AL3046" s="21">
        <f t="shared" ref="AL3046:AL3109" si="4943">AJ3046/AI3046*AK3046</f>
        <v>4.4642813033740292E-2</v>
      </c>
      <c r="AM3046" s="21"/>
      <c r="AN3046" s="21"/>
      <c r="AO3046" s="21"/>
      <c r="AP3046" s="21"/>
      <c r="AS3046" s="3">
        <f t="shared" si="4864"/>
        <v>1.1767605974455364E-3</v>
      </c>
      <c r="AT3046" s="3" cm="1">
        <f t="array" ref="AT3046">AS3046-(100000000/LvacE($A3046)-$E3046)</f>
        <v>-9.052288078237325E-6</v>
      </c>
      <c r="BB3046"/>
      <c r="BC3046"/>
      <c r="BD3046"/>
      <c r="BE3046"/>
      <c r="BF3046"/>
      <c r="BG3046"/>
      <c r="BH3046"/>
      <c r="BI3046"/>
      <c r="BJ3046"/>
      <c r="BN3046" s="13" cm="1">
        <f t="array" ref="BN3046">$C3046*EXP(poly_from_str(100000000/$E3046,BN$4343))</f>
        <v>16.445858783208379</v>
      </c>
      <c r="BO3046" s="13"/>
      <c r="BY3046">
        <v>16569</v>
      </c>
    </row>
    <row r="3047" spans="1:78" hidden="1" x14ac:dyDescent="0.25">
      <c r="A3047" t="s">
        <v>3626</v>
      </c>
      <c r="B3047" s="2" t="str">
        <f t="shared" si="4857"/>
        <v/>
      </c>
      <c r="C3047">
        <v>3</v>
      </c>
      <c r="D3047" t="s">
        <v>14</v>
      </c>
      <c r="E3047">
        <v>38580.019999999997</v>
      </c>
      <c r="R3047">
        <v>29</v>
      </c>
      <c r="S3047" t="s">
        <v>22</v>
      </c>
      <c r="AA3047" s="10">
        <f t="shared" si="4859"/>
        <v>2591.2399999999998</v>
      </c>
      <c r="AB3047" s="3" cm="1">
        <f t="array" ref="AB3047">100000000/Lvac(AA3047)</f>
        <v>38580.023362103013</v>
      </c>
      <c r="AC3047" s="28">
        <f t="shared" si="4860"/>
        <v>3.859156234080981E-7</v>
      </c>
      <c r="AD3047" s="28">
        <f t="shared" si="4861"/>
        <v>2.5920150193125485E-7</v>
      </c>
      <c r="AE3047" s="21">
        <f t="shared" si="4862"/>
        <v>38580.021045197936</v>
      </c>
      <c r="AF3047" s="10" cm="1">
        <f t="array" ref="AF3047">Lair(100000000/AE3047)</f>
        <v>2591.2401556253935</v>
      </c>
      <c r="AG3047" s="10">
        <f t="shared" si="4863"/>
        <v>1.2444316883442486E-2</v>
      </c>
      <c r="AH3047" s="10" t="b">
        <f t="shared" si="4858"/>
        <v>1</v>
      </c>
      <c r="AI3047" s="10">
        <f t="shared" si="4866"/>
        <v>2591.2399999999998</v>
      </c>
      <c r="AJ3047">
        <v>7.0000000000000001E-3</v>
      </c>
      <c r="AK3047" s="3" cm="1">
        <f t="array" ref="AK3047">100000000/Lvac($AA3047)</f>
        <v>38580.023362103013</v>
      </c>
      <c r="AL3047" s="21">
        <f t="shared" si="4943"/>
        <v>0.10422043636819482</v>
      </c>
      <c r="AM3047" s="21"/>
      <c r="AN3047" s="21"/>
      <c r="AO3047" s="21"/>
      <c r="AP3047" s="21"/>
      <c r="AS3047" s="3">
        <f t="shared" si="4864"/>
        <v>3.362103016115725E-3</v>
      </c>
      <c r="AT3047" s="3" cm="1">
        <f t="array" ref="AT3047">AS3047-(100000000/LvacE($A3047)-$E3047)</f>
        <v>-8.9011664385907352E-6</v>
      </c>
      <c r="BB3047"/>
      <c r="BC3047"/>
      <c r="BD3047"/>
      <c r="BE3047"/>
      <c r="BF3047"/>
      <c r="BG3047"/>
      <c r="BH3047"/>
      <c r="BI3047"/>
      <c r="BJ3047"/>
      <c r="BN3047" s="13" cm="1">
        <f t="array" ref="BN3047">$C3047*EXP(poly_from_str(100000000/$E3047,BN$4343))</f>
        <v>8.2468091535527339</v>
      </c>
      <c r="BO3047" s="13"/>
      <c r="BY3047" t="e">
        <v>#N/A</v>
      </c>
    </row>
    <row r="3048" spans="1:78" hidden="1" x14ac:dyDescent="0.25">
      <c r="A3048" t="s">
        <v>3627</v>
      </c>
      <c r="B3048" s="2" t="str">
        <f t="shared" si="4857"/>
        <v/>
      </c>
      <c r="C3048">
        <v>9</v>
      </c>
      <c r="D3048" t="s">
        <v>14</v>
      </c>
      <c r="E3048">
        <v>38593.160000000003</v>
      </c>
      <c r="F3048">
        <v>23647</v>
      </c>
      <c r="G3048" t="s">
        <v>5</v>
      </c>
      <c r="H3048" s="5" t="s">
        <v>15</v>
      </c>
      <c r="I3048">
        <v>62240</v>
      </c>
      <c r="J3048" t="s">
        <v>3</v>
      </c>
      <c r="K3048" s="5" t="s">
        <v>16</v>
      </c>
      <c r="L3048">
        <v>23647.77</v>
      </c>
      <c r="M3048" t="str">
        <f t="shared" ref="M3048:M3049" si="4944">$G3048&amp;""</f>
        <v>e</v>
      </c>
      <c r="N3048" t="str">
        <f t="shared" ref="N3048:N3049" si="4945">$H3048&amp;""</f>
        <v>13/2</v>
      </c>
      <c r="O3048">
        <v>62240.83</v>
      </c>
      <c r="P3048" t="str">
        <f t="shared" ref="P3048:P3049" si="4946">$J3048&amp;""</f>
        <v>o</v>
      </c>
      <c r="Q3048" t="str">
        <f t="shared" ref="Q3048:Q3049" si="4947">$K3048&amp;""</f>
        <v>11/2</v>
      </c>
      <c r="R3048">
        <v>29</v>
      </c>
      <c r="AA3048" s="10">
        <f t="shared" si="4859"/>
        <v>2590.3580000000002</v>
      </c>
      <c r="AB3048" s="3" cm="1">
        <f t="array" ref="AB3048">100000000/Lvac(AA3048)</f>
        <v>38593.158789882757</v>
      </c>
      <c r="AC3048" s="28">
        <f t="shared" si="4860"/>
        <v>3.8604702516022878E-7</v>
      </c>
      <c r="AD3048" s="28">
        <f t="shared" si="4861"/>
        <v>2.5911328104662714E-7</v>
      </c>
      <c r="AE3048" s="21">
        <f t="shared" si="4862"/>
        <v>38593.159624156229</v>
      </c>
      <c r="AF3048" s="10" cm="1">
        <f t="array" ref="AF3048">Lair(100000000/AE3048)</f>
        <v>2590.3579440003955</v>
      </c>
      <c r="AG3048" s="10">
        <f t="shared" si="4863"/>
        <v>1.2449387071185286E-2</v>
      </c>
      <c r="AH3048" s="10" t="b">
        <f t="shared" si="4858"/>
        <v>1</v>
      </c>
      <c r="AI3048" s="10">
        <f t="shared" ref="AI3048:AI3049" si="4948">$AF3048</f>
        <v>2590.3579440003955</v>
      </c>
      <c r="AJ3048">
        <v>7.0000000000000001E-3</v>
      </c>
      <c r="AK3048" s="3" cm="1">
        <f t="array" ref="AK3048">100000000/Lvac($AA3048)</f>
        <v>38593.158789882757</v>
      </c>
      <c r="AL3048" s="21">
        <f t="shared" si="4943"/>
        <v>0.1042914212512161</v>
      </c>
      <c r="AM3048" s="10" cm="1">
        <f t="array" ref="AM3048">Lvac($AI3048)-$BA3048</f>
        <v>-6.688752183890756E-3</v>
      </c>
      <c r="AN3048" s="10">
        <f t="shared" ref="AN3048:AN3049" si="4949">$AK3048-($AX3048-$AW3048)</f>
        <v>9.8789882758865133E-2</v>
      </c>
      <c r="AO3048" s="3">
        <f t="shared" ref="AO3048:AO3049" si="4950">AM3048/AJ3048</f>
        <v>-0.95553602627010803</v>
      </c>
      <c r="AP3048" s="3">
        <v>-0.94753418865626116</v>
      </c>
      <c r="AS3048" s="3">
        <f t="shared" si="4864"/>
        <v>-1.2101172469556332E-3</v>
      </c>
      <c r="AT3048" s="3" cm="1">
        <f t="array" ref="AT3048">AS3048-(100000000/LvacE($A3048)-$E3048)</f>
        <v>-8.701674232725054E-6</v>
      </c>
      <c r="AU3048" t="s">
        <v>4961</v>
      </c>
      <c r="AV3048" t="s">
        <v>4887</v>
      </c>
      <c r="AW3048" s="3">
        <v>23647.77</v>
      </c>
      <c r="AX3048" s="3">
        <v>62240.83</v>
      </c>
      <c r="AY3048" s="3"/>
      <c r="AZ3048" s="10" cm="1">
        <f t="array" ref="AZ3048">Lair(100000000/($AX3048-$AW3048))</f>
        <v>2590.3646311692687</v>
      </c>
      <c r="BA3048" s="10">
        <f t="shared" ref="BA3048:BA3049" si="4951">100000000/($AX3048-$AW3048)</f>
        <v>2591.1394432055922</v>
      </c>
      <c r="BB3048" s="12">
        <v>146000000</v>
      </c>
      <c r="BC3048" s="3">
        <v>0.253</v>
      </c>
      <c r="BD3048" s="12" cm="1">
        <f t="array" ref="BD3048">SfromgA($BB3048,$BA3048,"")</f>
        <v>1.2535988115329044</v>
      </c>
      <c r="BE3048" s="29">
        <f t="shared" ref="BE3048:BE3049" si="4952">(10^MAX(0.05, -0.312925054856973*((LN($BD3048))^(1/3)) + 0.454808404431693)-1)*100</f>
        <v>83.736028462561563</v>
      </c>
      <c r="BG3048" s="3"/>
      <c r="BH3048" s="3"/>
      <c r="BI3048" s="12">
        <f t="shared" ref="BI3048:BI3049" si="4953">IF($BB3048="",$BF3048,$BB3048)</f>
        <v>146000000</v>
      </c>
      <c r="BJ3048" s="29">
        <f t="shared" ref="BJ3048:BJ3049" si="4954">IF($BB3048="",$BH3048,$BE3048)</f>
        <v>83.736028462561563</v>
      </c>
      <c r="BK3048" s="3">
        <f t="shared" ref="BK3048:BK3049" si="4955">LN(BN3048*100000000/($AX3048-$AW3048)/$BI3048)</f>
        <v>-7.7270380826745573</v>
      </c>
      <c r="BL3048" s="13">
        <f>EXP(BK$4341*$AX3048+BK$4342)*$BI3048/(100000000/($AX3048-$AW3048))</f>
        <v>55.933554460549871</v>
      </c>
      <c r="BM3048" s="3">
        <f t="shared" ref="BM3048:BM3049" si="4956">LN(BL3048/$C3048)</f>
        <v>1.826939881427694</v>
      </c>
      <c r="BN3048" s="13" cm="1">
        <f t="array" ref="BN3048">$C3048*EXP(poly_from_str(100000000/$E3048,BN$4343))</f>
        <v>24.834308380423998</v>
      </c>
      <c r="BO3048" s="3">
        <f t="shared" ref="BO3048:BO3049" si="4957">LN($C3048)</f>
        <v>2.1972245773362196</v>
      </c>
      <c r="BP3048" s="13">
        <f t="shared" ref="BP3048:BP3049" si="4958">LN(BL3048/BN3048)</f>
        <v>0.81193835917607093</v>
      </c>
      <c r="BQ3048" s="13"/>
      <c r="BS3048" s="13"/>
      <c r="BT3048" s="13"/>
      <c r="BU3048" s="13"/>
      <c r="BV3048" s="13"/>
      <c r="BW3048" s="13"/>
      <c r="BX3048" s="13"/>
      <c r="BY3048">
        <v>25017</v>
      </c>
      <c r="BZ3048" s="13"/>
    </row>
    <row r="3049" spans="1:78" hidden="1" x14ac:dyDescent="0.25">
      <c r="A3049" t="s">
        <v>3628</v>
      </c>
      <c r="B3049" s="2" t="str">
        <f t="shared" si="4857"/>
        <v/>
      </c>
      <c r="C3049">
        <v>3</v>
      </c>
      <c r="E3049">
        <v>38594.800000000003</v>
      </c>
      <c r="F3049">
        <v>64235</v>
      </c>
      <c r="G3049" t="s">
        <v>3</v>
      </c>
      <c r="H3049" s="5" t="s">
        <v>4</v>
      </c>
      <c r="I3049">
        <v>102830</v>
      </c>
      <c r="J3049" t="s">
        <v>5</v>
      </c>
      <c r="K3049" s="5" t="s">
        <v>4</v>
      </c>
      <c r="L3049">
        <v>64235.61</v>
      </c>
      <c r="M3049" t="str">
        <f t="shared" si="4944"/>
        <v>o</v>
      </c>
      <c r="N3049" t="str">
        <f t="shared" si="4945"/>
        <v>9/2</v>
      </c>
      <c r="O3049">
        <v>102830.43</v>
      </c>
      <c r="P3049" t="str">
        <f t="shared" si="4946"/>
        <v>e</v>
      </c>
      <c r="Q3049" t="str">
        <f t="shared" si="4947"/>
        <v>9/2</v>
      </c>
      <c r="R3049">
        <v>29</v>
      </c>
      <c r="S3049" t="s">
        <v>6</v>
      </c>
      <c r="AA3049" s="10">
        <f t="shared" si="4859"/>
        <v>2590.248</v>
      </c>
      <c r="AB3049" s="3" cm="1">
        <f t="array" ref="AB3049">100000000/Lvac(AA3049)</f>
        <v>38594.797622479098</v>
      </c>
      <c r="AC3049" s="28">
        <f t="shared" si="4860"/>
        <v>3.8606341941003332E-7</v>
      </c>
      <c r="AD3049" s="28">
        <f t="shared" si="4861"/>
        <v>2.5910227844220164E-7</v>
      </c>
      <c r="AE3049" s="21">
        <f t="shared" si="4862"/>
        <v>38594.79926166511</v>
      </c>
      <c r="AF3049" s="10" cm="1">
        <f t="array" ref="AF3049">Lair(100000000/AE3049)</f>
        <v>2590.2478899809548</v>
      </c>
      <c r="AG3049" s="10">
        <f t="shared" si="4863"/>
        <v>1.2450019770786252E-2</v>
      </c>
      <c r="AH3049" s="10" t="b">
        <f t="shared" si="4858"/>
        <v>1</v>
      </c>
      <c r="AI3049" s="10">
        <f t="shared" si="4948"/>
        <v>2590.2478899809548</v>
      </c>
      <c r="AJ3049">
        <v>3.0000000000000001E-3</v>
      </c>
      <c r="AK3049" s="3" cm="1">
        <f t="array" ref="AK3049">100000000/Lvac($AA3049)</f>
        <v>38594.797622479098</v>
      </c>
      <c r="AL3049" s="21">
        <f t="shared" si="4943"/>
        <v>4.4700120523325136E-2</v>
      </c>
      <c r="AM3049" s="10" cm="1">
        <f t="array" ref="AM3049">Lvac($AI3049)-$BA3049</f>
        <v>1.3922463144808717E-3</v>
      </c>
      <c r="AN3049" s="10">
        <f t="shared" si="4949"/>
        <v>-2.237752089422429E-2</v>
      </c>
      <c r="AO3049" s="3">
        <f t="shared" si="4950"/>
        <v>0.46408210482695722</v>
      </c>
      <c r="AP3049" s="3">
        <v>0.50076380284735933</v>
      </c>
      <c r="AS3049" s="3">
        <f t="shared" si="4864"/>
        <v>-2.3775209047016688E-3</v>
      </c>
      <c r="AT3049" s="3" cm="1">
        <f t="array" ref="AT3049">AS3049-(100000000/LvacE($A3049)-$E3049)</f>
        <v>-8.6767540778964758E-6</v>
      </c>
      <c r="AU3049" t="s">
        <v>4837</v>
      </c>
      <c r="AV3049" t="s">
        <v>4861</v>
      </c>
      <c r="AW3049" s="3">
        <v>64235.61</v>
      </c>
      <c r="AX3049" s="3">
        <v>102830.43</v>
      </c>
      <c r="AY3049" s="3"/>
      <c r="AZ3049" s="10" cm="1">
        <f t="array" ref="AZ3049">Lair(100000000/($AX3049-$AW3049))</f>
        <v>2590.2464980641953</v>
      </c>
      <c r="BA3049" s="10">
        <f t="shared" si="4951"/>
        <v>2591.0212821306077</v>
      </c>
      <c r="BB3049" s="12">
        <v>254000000</v>
      </c>
      <c r="BC3049" s="3">
        <v>0.21</v>
      </c>
      <c r="BD3049" s="12" cm="1">
        <f t="array" ref="BD3049">SfromgA($BB3049,$BA3049,"")</f>
        <v>2.180620131376573</v>
      </c>
      <c r="BE3049" s="29">
        <f t="shared" si="4952"/>
        <v>46.826301707108819</v>
      </c>
      <c r="BG3049" s="3"/>
      <c r="BH3049" s="3"/>
      <c r="BI3049" s="12">
        <f t="shared" si="4953"/>
        <v>254000000</v>
      </c>
      <c r="BJ3049" s="29">
        <f t="shared" si="4954"/>
        <v>46.826301707108819</v>
      </c>
      <c r="BK3049" s="3">
        <f t="shared" si="4955"/>
        <v>-9.3789536398412405</v>
      </c>
      <c r="BL3049" s="13">
        <f>EXP(BK$4341*$AX3049+BK$4342)*$BI3049/(100000000/($AX3049-$AW3049))</f>
        <v>4.4545838533325073</v>
      </c>
      <c r="BM3049" s="3">
        <f t="shared" si="4956"/>
        <v>0.39532135674286217</v>
      </c>
      <c r="BN3049" s="13" cm="1">
        <f t="array" ref="BN3049">$C3049*EXP(poly_from_str(100000000/$E3049,BN$4343))</f>
        <v>8.2819942491663063</v>
      </c>
      <c r="BO3049" s="3">
        <f t="shared" si="4957"/>
        <v>1.0986122886681098</v>
      </c>
      <c r="BP3049" s="13">
        <f t="shared" si="4958"/>
        <v>-0.62015014533475454</v>
      </c>
      <c r="BQ3049" s="13"/>
      <c r="BS3049" s="13"/>
      <c r="BT3049" s="13"/>
      <c r="BU3049" s="13"/>
      <c r="BV3049" s="13"/>
      <c r="BW3049" s="13"/>
      <c r="BX3049" s="13"/>
      <c r="BY3049">
        <v>8343</v>
      </c>
      <c r="BZ3049" s="13"/>
    </row>
    <row r="3050" spans="1:78" hidden="1" x14ac:dyDescent="0.25">
      <c r="A3050" t="s">
        <v>3629</v>
      </c>
      <c r="B3050" s="2" t="str">
        <f t="shared" si="4857"/>
        <v/>
      </c>
      <c r="C3050">
        <v>1</v>
      </c>
      <c r="E3050">
        <v>38598.339999999997</v>
      </c>
      <c r="R3050">
        <v>29</v>
      </c>
      <c r="S3050" t="s">
        <v>22</v>
      </c>
      <c r="AA3050" s="10">
        <f t="shared" si="4859"/>
        <v>2590.0100000000002</v>
      </c>
      <c r="AB3050" s="3" cm="1">
        <f t="array" ref="AB3050">100000000/Lvac(AA3050)</f>
        <v>38598.343936649697</v>
      </c>
      <c r="AC3050" s="28">
        <f t="shared" si="4860"/>
        <v>3.8609889537106032E-7</v>
      </c>
      <c r="AD3050" s="28">
        <f t="shared" si="4861"/>
        <v>2.5907847280734895E-7</v>
      </c>
      <c r="AE3050" s="21">
        <f t="shared" si="4862"/>
        <v>38598.341222209805</v>
      </c>
      <c r="AF3050" s="10" cm="1">
        <f t="array" ref="AF3050">Lair(100000000/AE3050)</f>
        <v>2590.0101821545854</v>
      </c>
      <c r="AG3050" s="10">
        <f t="shared" si="4863"/>
        <v>1.2451388978546356E-2</v>
      </c>
      <c r="AH3050" s="10" t="b">
        <f t="shared" si="4858"/>
        <v>1</v>
      </c>
      <c r="AI3050" s="10">
        <f t="shared" si="4866"/>
        <v>2590.0100000000002</v>
      </c>
      <c r="AJ3050">
        <v>3.0000000000000001E-3</v>
      </c>
      <c r="AK3050" s="3" cm="1">
        <f t="array" ref="AK3050">100000000/Lvac($AA3050)</f>
        <v>38598.343936649697</v>
      </c>
      <c r="AL3050" s="21">
        <f t="shared" si="4943"/>
        <v>4.4708333871278136E-2</v>
      </c>
      <c r="AM3050" s="21"/>
      <c r="AN3050" s="21"/>
      <c r="AO3050" s="21"/>
      <c r="AP3050" s="21"/>
      <c r="AS3050" s="3">
        <f t="shared" si="4864"/>
        <v>3.9366497003356926E-3</v>
      </c>
      <c r="AT3050" s="3" cm="1">
        <f t="array" ref="AT3050">AS3050-(100000000/LvacE($A3050)-$E3050)</f>
        <v>-8.6227955762296915E-6</v>
      </c>
      <c r="BB3050"/>
      <c r="BC3050"/>
      <c r="BD3050"/>
      <c r="BE3050"/>
      <c r="BF3050"/>
      <c r="BG3050"/>
      <c r="BH3050"/>
      <c r="BI3050"/>
      <c r="BJ3050"/>
      <c r="BN3050" s="13" cm="1">
        <f t="array" ref="BN3050">$C3050*EXP(poly_from_str(100000000/$E3050,BN$4343))</f>
        <v>2.7634610902922159</v>
      </c>
      <c r="BO3050" s="13"/>
      <c r="BY3050" t="e">
        <v>#N/A</v>
      </c>
    </row>
    <row r="3051" spans="1:78" hidden="1" x14ac:dyDescent="0.25">
      <c r="A3051" t="s">
        <v>3630</v>
      </c>
      <c r="B3051" s="2">
        <f t="shared" si="4857"/>
        <v>1</v>
      </c>
      <c r="C3051">
        <v>4</v>
      </c>
      <c r="D3051" t="s">
        <v>736</v>
      </c>
      <c r="E3051">
        <v>38599.980000000003</v>
      </c>
      <c r="F3051">
        <v>35863</v>
      </c>
      <c r="G3051" t="s">
        <v>5</v>
      </c>
      <c r="H3051" s="5" t="s">
        <v>19</v>
      </c>
      <c r="I3051">
        <v>74463</v>
      </c>
      <c r="J3051" t="s">
        <v>3</v>
      </c>
      <c r="K3051" s="5" t="s">
        <v>19</v>
      </c>
      <c r="L3051">
        <v>35863.74</v>
      </c>
      <c r="M3051" t="str">
        <f t="shared" ref="M3051:M3055" si="4959">$G3051&amp;""</f>
        <v>e</v>
      </c>
      <c r="N3051" t="str">
        <f t="shared" ref="N3051:N3055" si="4960">$H3051&amp;""</f>
        <v>3/2</v>
      </c>
      <c r="O3051">
        <v>74463.7</v>
      </c>
      <c r="P3051" t="str">
        <f t="shared" ref="P3051:P3055" si="4961">$J3051&amp;""</f>
        <v>o</v>
      </c>
      <c r="Q3051" t="str">
        <f t="shared" ref="Q3051:Q3055" si="4962">$K3051&amp;""</f>
        <v>3/2</v>
      </c>
      <c r="R3051">
        <v>29</v>
      </c>
      <c r="AA3051" s="10">
        <f t="shared" si="4859"/>
        <v>2589.9</v>
      </c>
      <c r="AB3051" s="3" cm="1">
        <f t="array" ref="AB3051">100000000/Lvac(AA3051)</f>
        <v>38599.983209628132</v>
      </c>
      <c r="AC3051" s="28">
        <f t="shared" si="4860"/>
        <v>3.8611529402679641E-7</v>
      </c>
      <c r="AD3051" s="28">
        <f t="shared" si="4861"/>
        <v>2.5906747020308714E-7</v>
      </c>
      <c r="AE3051" s="21">
        <f t="shared" si="4862"/>
        <v>38599.980996375038</v>
      </c>
      <c r="AF3051" s="10" cm="1">
        <f t="array" ref="AF3051">Lair(100000000/AE3051)</f>
        <v>2589.9001485094427</v>
      </c>
      <c r="AG3051" s="10">
        <f t="shared" si="4863"/>
        <v>1.2452021933207486E-2</v>
      </c>
      <c r="AH3051" s="10" t="b">
        <f t="shared" si="4858"/>
        <v>1</v>
      </c>
      <c r="AI3051" s="10">
        <f t="shared" ref="AI3051:AI3055" si="4963">$AF3051</f>
        <v>2589.9001485094427</v>
      </c>
      <c r="AJ3051">
        <v>7.0000000000000001E-3</v>
      </c>
      <c r="AK3051" s="3" cm="1">
        <f t="array" ref="AK3051">100000000/Lvac($AA3051)</f>
        <v>38599.983209628132</v>
      </c>
      <c r="AL3051" s="21">
        <f t="shared" si="4943"/>
        <v>0.10432830108253564</v>
      </c>
      <c r="AM3051" s="10" cm="1">
        <f t="array" ref="AM3051">Lvac($AI3051)-$BA3051</f>
        <v>-1.409192671872006E-3</v>
      </c>
      <c r="AN3051" s="10">
        <f t="shared" ref="AN3051:AN3055" si="4964">$AK3051-($AX3051-$AW3051)</f>
        <v>2.3209628132462967E-2</v>
      </c>
      <c r="AO3051" s="3">
        <f t="shared" ref="AO3051:AO3055" si="4965">AM3051/AJ3051</f>
        <v>-0.20131323883885799</v>
      </c>
      <c r="AP3051" s="3">
        <v>-0.22253389624893316</v>
      </c>
      <c r="AS3051" s="3">
        <f t="shared" si="4864"/>
        <v>3.2096281283884309E-3</v>
      </c>
      <c r="AT3051" s="3" cm="1">
        <f t="array" ref="AT3051">AS3051-(100000000/LvacE($A3051)-$E3051)</f>
        <v>-8.5978463175706565E-6</v>
      </c>
      <c r="AU3051" t="s">
        <v>4806</v>
      </c>
      <c r="AV3051" t="s">
        <v>4955</v>
      </c>
      <c r="AW3051" s="3">
        <v>35863.74</v>
      </c>
      <c r="AX3051" s="3">
        <v>74463.7</v>
      </c>
      <c r="AY3051" s="3"/>
      <c r="AZ3051" s="10" cm="1">
        <f t="array" ref="AZ3051">Lair(100000000/($AX3051-$AW3051))</f>
        <v>2589.9015573685688</v>
      </c>
      <c r="BA3051" s="10">
        <f t="shared" ref="BA3051:BA3055" si="4966">100000000/($AX3051-$AW3051)</f>
        <v>2590.676259768145</v>
      </c>
      <c r="BB3051" s="12">
        <v>2880000</v>
      </c>
      <c r="BC3051" s="3">
        <v>0.02</v>
      </c>
      <c r="BD3051" s="12" cm="1">
        <f t="array" ref="BD3051">SfromgA($BB3051,$BA3051,"")</f>
        <v>2.4715265706368846E-2</v>
      </c>
      <c r="BE3051" s="29">
        <f t="shared" ref="BE3051:BE3054" si="4967">(10^MAX(0.05, -0.312925054856973*((LN($BD3051))^(1/3)) + 0.454808404431693)-1)*100</f>
        <v>768.59638224665639</v>
      </c>
      <c r="BG3051" s="3"/>
      <c r="BH3051" s="3"/>
      <c r="BI3051" s="12">
        <f t="shared" ref="BI3051:BI3054" si="4968">IF($BB3051="",$BF3051,$BB3051)</f>
        <v>2880000</v>
      </c>
      <c r="BJ3051" s="29">
        <f t="shared" ref="BJ3051:BJ3054" si="4969">IF($BB3051="",$BH3051,$BE3051)</f>
        <v>768.59638224665639</v>
      </c>
      <c r="BK3051" s="3"/>
      <c r="BL3051" s="13">
        <f>EXP(BK$4341*$AX3051+BK$4342)*$BI3051/(100000000/($AX3051-$AW3051))</f>
        <v>0.43597575632218211</v>
      </c>
      <c r="BM3051" s="3"/>
      <c r="BN3051" s="13" cm="1">
        <f t="array" ref="BN3051">$C3051*EXP(poly_from_str(100000000/$E3051,BN$4343))</f>
        <v>11.05901958916172</v>
      </c>
      <c r="BO3051" s="3">
        <f t="shared" ref="BO3051:BO3054" si="4970">LN($C3051)</f>
        <v>1.3862943611198906</v>
      </c>
      <c r="BP3051" s="17"/>
      <c r="BQ3051" s="13"/>
      <c r="BS3051" s="13"/>
      <c r="BT3051" s="13"/>
      <c r="BU3051" s="13"/>
      <c r="BV3051" s="13"/>
      <c r="BW3051" s="13"/>
      <c r="BX3051" s="13"/>
      <c r="BY3051">
        <v>11140</v>
      </c>
      <c r="BZ3051" s="13"/>
    </row>
    <row r="3052" spans="1:78" hidden="1" x14ac:dyDescent="0.25">
      <c r="A3052" t="s">
        <v>3630</v>
      </c>
      <c r="B3052" s="2">
        <f t="shared" si="4857"/>
        <v>2</v>
      </c>
      <c r="C3052">
        <v>4</v>
      </c>
      <c r="D3052" t="s">
        <v>736</v>
      </c>
      <c r="E3052">
        <v>38599.980000000003</v>
      </c>
      <c r="F3052">
        <v>65295</v>
      </c>
      <c r="G3052" t="s">
        <v>3</v>
      </c>
      <c r="H3052" s="5" t="s">
        <v>8</v>
      </c>
      <c r="I3052">
        <v>103895</v>
      </c>
      <c r="J3052" t="s">
        <v>5</v>
      </c>
      <c r="K3052" s="5" t="s">
        <v>8</v>
      </c>
      <c r="L3052">
        <v>65295.9</v>
      </c>
      <c r="M3052" t="str">
        <f t="shared" si="4959"/>
        <v>o</v>
      </c>
      <c r="N3052" t="str">
        <f t="shared" si="4960"/>
        <v>7/2</v>
      </c>
      <c r="O3052">
        <v>103895.83</v>
      </c>
      <c r="P3052" t="str">
        <f t="shared" si="4961"/>
        <v>e</v>
      </c>
      <c r="Q3052" t="str">
        <f t="shared" si="4962"/>
        <v>7/2</v>
      </c>
      <c r="R3052">
        <v>29</v>
      </c>
      <c r="AA3052" s="10">
        <f t="shared" si="4859"/>
        <v>2589.9</v>
      </c>
      <c r="AB3052" s="3" cm="1">
        <f t="array" ref="AB3052">100000000/Lvac(AA3052)</f>
        <v>38599.983209628132</v>
      </c>
      <c r="AC3052" s="28">
        <f t="shared" si="4860"/>
        <v>3.8611529402679641E-7</v>
      </c>
      <c r="AD3052" s="28">
        <f t="shared" si="4861"/>
        <v>2.5906747020308714E-7</v>
      </c>
      <c r="AE3052" s="21">
        <f t="shared" si="4862"/>
        <v>38599.980996375038</v>
      </c>
      <c r="AF3052" s="10" cm="1">
        <f t="array" ref="AF3052">Lair(100000000/AE3052)</f>
        <v>2589.9001485094427</v>
      </c>
      <c r="AG3052" s="10">
        <f t="shared" si="4863"/>
        <v>1.2452021933207486E-2</v>
      </c>
      <c r="AH3052" s="10" t="b">
        <f t="shared" si="4858"/>
        <v>1</v>
      </c>
      <c r="AI3052" s="10">
        <f t="shared" si="4963"/>
        <v>2589.9001485094427</v>
      </c>
      <c r="AJ3052">
        <v>7.0000000000000001E-3</v>
      </c>
      <c r="AK3052" s="3" cm="1">
        <f t="array" ref="AK3052">100000000/Lvac($AA3052)</f>
        <v>38599.983209628132</v>
      </c>
      <c r="AL3052" s="21">
        <f t="shared" si="4943"/>
        <v>0.10432830108253564</v>
      </c>
      <c r="AM3052" s="10" cm="1">
        <f t="array" ref="AM3052">Lvac($AI3052)-$BA3052</f>
        <v>-3.4226752813992789E-3</v>
      </c>
      <c r="AN3052" s="10">
        <f t="shared" si="4964"/>
        <v>5.3209628131298814E-2</v>
      </c>
      <c r="AO3052" s="3">
        <f t="shared" si="4965"/>
        <v>-0.4889536116284684</v>
      </c>
      <c r="AP3052" s="3">
        <v>-0.51017426903854357</v>
      </c>
      <c r="AS3052" s="3">
        <f t="shared" si="4864"/>
        <v>3.2096281283884309E-3</v>
      </c>
      <c r="AT3052" s="3" cm="1">
        <f t="array" ref="AT3052">AS3052-(100000000/LvacE($A3052)-$E3052)</f>
        <v>-8.5978463175706565E-6</v>
      </c>
      <c r="AU3052" t="s">
        <v>4820</v>
      </c>
      <c r="AV3052" t="s">
        <v>4947</v>
      </c>
      <c r="AW3052" s="3">
        <v>65295.9</v>
      </c>
      <c r="AX3052" s="3">
        <v>103895.83</v>
      </c>
      <c r="AY3052" s="3"/>
      <c r="AZ3052" s="10" cm="1">
        <f t="array" ref="AZ3052">Lair(100000000/($AX3052-$AW3052))</f>
        <v>2589.9035703746017</v>
      </c>
      <c r="BA3052" s="10">
        <f t="shared" si="4966"/>
        <v>2590.6782732507545</v>
      </c>
      <c r="BB3052" s="12">
        <v>836000000</v>
      </c>
      <c r="BC3052" s="3">
        <v>0.54500000000000004</v>
      </c>
      <c r="BD3052" s="12" cm="1">
        <f t="array" ref="BD3052">SfromgA($BB3052,$BA3052,"")</f>
        <v>7.1743091341001834</v>
      </c>
      <c r="BE3052" s="29">
        <f t="shared" si="4967"/>
        <v>15.4769142646918</v>
      </c>
      <c r="BG3052" s="3"/>
      <c r="BH3052" s="3"/>
      <c r="BI3052" s="12">
        <f t="shared" si="4968"/>
        <v>836000000</v>
      </c>
      <c r="BJ3052" s="29">
        <f t="shared" si="4969"/>
        <v>15.4769142646918</v>
      </c>
      <c r="BK3052" s="3">
        <f t="shared" ref="BK3052:BK3054" si="4971">LN(BN3052*100000000/($AX3052-$AW3052)/$BI3052)</f>
        <v>-10.281217821652628</v>
      </c>
      <c r="BL3052" s="13">
        <f>EXP(BK$4341*$AX3052+BK$4342)*$BI3052/(100000000/($AX3052-$AW3052))</f>
        <v>13.523259485356478</v>
      </c>
      <c r="BM3052" s="3">
        <f t="shared" ref="BM3052:BM3054" si="4972">LN(BL3052/$C3052)</f>
        <v>1.2181167666333266</v>
      </c>
      <c r="BN3052" s="13" cm="1">
        <f t="array" ref="BN3052">$C3052*EXP(poly_from_str(100000000/$E3052,BN$4343))</f>
        <v>11.05901958916172</v>
      </c>
      <c r="BO3052" s="3">
        <f t="shared" si="4970"/>
        <v>1.3862943611198906</v>
      </c>
      <c r="BP3052" s="13">
        <f t="shared" ref="BP3052:BP3054" si="4973">LN(BL3052/BN3052)</f>
        <v>0.20116478032946067</v>
      </c>
      <c r="BQ3052" s="13"/>
      <c r="BS3052" s="13"/>
      <c r="BT3052" s="13"/>
      <c r="BU3052" s="13"/>
      <c r="BV3052" s="13"/>
      <c r="BW3052" s="13"/>
      <c r="BX3052" s="13"/>
      <c r="BY3052">
        <v>11140</v>
      </c>
      <c r="BZ3052" s="13"/>
    </row>
    <row r="3053" spans="1:78" hidden="1" x14ac:dyDescent="0.25">
      <c r="A3053" t="s">
        <v>3631</v>
      </c>
      <c r="B3053" s="2" t="str">
        <f t="shared" si="4857"/>
        <v/>
      </c>
      <c r="C3053">
        <v>2</v>
      </c>
      <c r="E3053">
        <v>38604.69</v>
      </c>
      <c r="F3053">
        <v>45805</v>
      </c>
      <c r="G3053" t="s">
        <v>5</v>
      </c>
      <c r="H3053" s="5" t="s">
        <v>4</v>
      </c>
      <c r="I3053">
        <v>84410</v>
      </c>
      <c r="J3053" t="s">
        <v>3</v>
      </c>
      <c r="K3053" s="5" t="s">
        <v>4</v>
      </c>
      <c r="L3053">
        <v>45805.95</v>
      </c>
      <c r="M3053" t="str">
        <f t="shared" si="4959"/>
        <v>e</v>
      </c>
      <c r="N3053" t="str">
        <f t="shared" si="4960"/>
        <v>9/2</v>
      </c>
      <c r="O3053">
        <v>84410.63</v>
      </c>
      <c r="P3053" t="str">
        <f t="shared" si="4961"/>
        <v>o</v>
      </c>
      <c r="Q3053" t="str">
        <f t="shared" si="4962"/>
        <v>9/2</v>
      </c>
      <c r="R3053">
        <v>29</v>
      </c>
      <c r="AA3053" s="10">
        <f t="shared" si="4859"/>
        <v>2589.5839999999998</v>
      </c>
      <c r="AB3053" s="3" cm="1">
        <f t="array" ref="AB3053">100000000/Lvac(AA3053)</f>
        <v>38604.693168414706</v>
      </c>
      <c r="AC3053" s="28">
        <f t="shared" si="4860"/>
        <v>3.8616241064201822E-7</v>
      </c>
      <c r="AD3053" s="28">
        <f t="shared" si="4861"/>
        <v>2.5903586272204137E-7</v>
      </c>
      <c r="AE3053" s="21">
        <f t="shared" si="4862"/>
        <v>38604.690983250031</v>
      </c>
      <c r="AF3053" s="10" cm="1">
        <f t="array" ref="AF3053">Lair(100000000/AE3053)</f>
        <v>2589.584146588933</v>
      </c>
      <c r="AG3053" s="10">
        <f t="shared" si="4863"/>
        <v>1.2453840688005237E-2</v>
      </c>
      <c r="AH3053" s="10" t="b">
        <f t="shared" si="4858"/>
        <v>1</v>
      </c>
      <c r="AI3053" s="10">
        <f t="shared" si="4963"/>
        <v>2589.584146588933</v>
      </c>
      <c r="AJ3053">
        <v>3.0000000000000001E-3</v>
      </c>
      <c r="AK3053" s="3" cm="1">
        <f t="array" ref="AK3053">100000000/Lvac($AA3053)</f>
        <v>38604.693168414706</v>
      </c>
      <c r="AL3053" s="21">
        <f t="shared" si="4943"/>
        <v>4.4723041596388131E-2</v>
      </c>
      <c r="AM3053" s="10" cm="1">
        <f t="array" ref="AM3053">Lvac($AI3053)-$BA3053</f>
        <v>-7.369717368419515E-4</v>
      </c>
      <c r="AN3053" s="10">
        <f t="shared" si="4964"/>
        <v>1.3168414698156994E-2</v>
      </c>
      <c r="AO3053" s="3">
        <f t="shared" si="4965"/>
        <v>-0.24565724561398383</v>
      </c>
      <c r="AP3053" s="3">
        <v>-0.29453179089008091</v>
      </c>
      <c r="AS3053" s="3">
        <f t="shared" si="4864"/>
        <v>3.1684147033956833E-3</v>
      </c>
      <c r="AT3053" s="3" cm="1">
        <f t="array" ref="AT3053">AS3053-(100000000/LvacE($A3053)-$E3053)</f>
        <v>-8.5260980995371938E-6</v>
      </c>
      <c r="AU3053" t="s">
        <v>4797</v>
      </c>
      <c r="AV3053" t="s">
        <v>4928</v>
      </c>
      <c r="AW3053" s="3">
        <v>45805.95</v>
      </c>
      <c r="AX3053" s="3">
        <v>84410.63</v>
      </c>
      <c r="AY3053" s="3"/>
      <c r="AZ3053" s="10" cm="1">
        <f t="array" ref="AZ3053">Lair(100000000/($AX3053-$AW3053))</f>
        <v>2589.5848833862437</v>
      </c>
      <c r="BA3053" s="10">
        <f t="shared" si="4966"/>
        <v>2590.3595108157865</v>
      </c>
      <c r="BB3053" s="12">
        <v>92000000</v>
      </c>
      <c r="BC3053" s="3">
        <v>0.751</v>
      </c>
      <c r="BD3053" s="12" cm="1">
        <f t="array" ref="BD3053">SfromgA($BB3053,$BA3053,"")</f>
        <v>0.78922587745273187</v>
      </c>
      <c r="BE3053" s="29">
        <f t="shared" si="4967"/>
        <v>345.02038517429332</v>
      </c>
      <c r="BG3053" s="3"/>
      <c r="BH3053" s="3"/>
      <c r="BI3053" s="12">
        <f t="shared" si="4968"/>
        <v>92000000</v>
      </c>
      <c r="BJ3053" s="29">
        <f t="shared" si="4969"/>
        <v>345.02038517429332</v>
      </c>
      <c r="BK3053" s="3">
        <f t="shared" si="4971"/>
        <v>-8.7663070757099693</v>
      </c>
      <c r="BL3053" s="13">
        <f>EXP(BK$4341*$AX3053+BK$4342)*$BI3053/(100000000/($AX3053-$AW3053))</f>
        <v>6.5416055970078864</v>
      </c>
      <c r="BM3053" s="3">
        <f t="shared" si="4972"/>
        <v>1.1850354589076009</v>
      </c>
      <c r="BN3053" s="13" cm="1">
        <f t="array" ref="BN3053">$C3053*EXP(poly_from_str(100000000/$E3053,BN$4343))</f>
        <v>5.5369295096601956</v>
      </c>
      <c r="BO3053" s="3">
        <f t="shared" si="4970"/>
        <v>0.69314718055994529</v>
      </c>
      <c r="BP3053" s="13">
        <f t="shared" si="4973"/>
        <v>0.16674253248972981</v>
      </c>
      <c r="BQ3053" s="13"/>
      <c r="BS3053" s="13"/>
      <c r="BT3053" s="13"/>
      <c r="BU3053" s="13"/>
      <c r="BV3053" s="13"/>
      <c r="BW3053" s="13"/>
      <c r="BX3053" s="13"/>
      <c r="BY3053">
        <v>5577</v>
      </c>
      <c r="BZ3053" s="13"/>
    </row>
    <row r="3054" spans="1:78" hidden="1" x14ac:dyDescent="0.25">
      <c r="A3054" t="s">
        <v>3632</v>
      </c>
      <c r="B3054" s="2" t="str">
        <f t="shared" si="4857"/>
        <v/>
      </c>
      <c r="C3054">
        <v>5</v>
      </c>
      <c r="E3054">
        <v>38606.68</v>
      </c>
      <c r="F3054">
        <v>62558</v>
      </c>
      <c r="G3054" t="s">
        <v>3</v>
      </c>
      <c r="H3054" s="5" t="s">
        <v>16</v>
      </c>
      <c r="I3054">
        <v>101165</v>
      </c>
      <c r="J3054" t="s">
        <v>5</v>
      </c>
      <c r="K3054" s="5" t="s">
        <v>16</v>
      </c>
      <c r="L3054">
        <v>62558.67</v>
      </c>
      <c r="M3054" t="str">
        <f t="shared" si="4959"/>
        <v>o</v>
      </c>
      <c r="N3054" t="str">
        <f t="shared" si="4960"/>
        <v>11/2</v>
      </c>
      <c r="O3054">
        <v>101165.33</v>
      </c>
      <c r="P3054" t="str">
        <f t="shared" si="4961"/>
        <v>e</v>
      </c>
      <c r="Q3054" t="str">
        <f t="shared" si="4962"/>
        <v>11/2</v>
      </c>
      <c r="R3054">
        <v>29</v>
      </c>
      <c r="AA3054" s="10">
        <f t="shared" si="4859"/>
        <v>2589.451</v>
      </c>
      <c r="AB3054" s="3" cm="1">
        <f t="array" ref="AB3054">100000000/Lvac(AA3054)</f>
        <v>38606.675868178034</v>
      </c>
      <c r="AC3054" s="28">
        <f t="shared" si="4860"/>
        <v>3.8618224480787628E-7</v>
      </c>
      <c r="AD3054" s="28">
        <f t="shared" si="4861"/>
        <v>2.590225595735013E-7</v>
      </c>
      <c r="AE3054" s="21">
        <f t="shared" si="4862"/>
        <v>38606.678717958705</v>
      </c>
      <c r="AF3054" s="10" cm="1">
        <f t="array" ref="AF3054">Lair(100000000/AE3054)</f>
        <v>2589.4508088458247</v>
      </c>
      <c r="AG3054" s="10">
        <f t="shared" si="4863"/>
        <v>1.2454606375671529E-2</v>
      </c>
      <c r="AH3054" s="10" t="b">
        <f t="shared" si="4858"/>
        <v>1</v>
      </c>
      <c r="AI3054" s="10">
        <f t="shared" si="4963"/>
        <v>2589.4508088458247</v>
      </c>
      <c r="AJ3054">
        <v>3.0000000000000001E-3</v>
      </c>
      <c r="AK3054" s="3" cm="1">
        <f t="array" ref="AK3054">100000000/Lvac($AA3054)</f>
        <v>38606.675868178034</v>
      </c>
      <c r="AL3054" s="21">
        <f t="shared" si="4943"/>
        <v>4.4727641555839269E-2</v>
      </c>
      <c r="AM3054" s="10" cm="1">
        <f t="array" ref="AM3054">Lvac($AI3054)-$BA3054</f>
        <v>-1.2558385560623719E-3</v>
      </c>
      <c r="AN3054" s="10">
        <f t="shared" si="4964"/>
        <v>1.5868178030359559E-2</v>
      </c>
      <c r="AO3054" s="3">
        <f t="shared" si="4965"/>
        <v>-0.41861285202079063</v>
      </c>
      <c r="AP3054" s="3">
        <v>-0.35487970975130639</v>
      </c>
      <c r="AS3054" s="3">
        <f t="shared" si="4864"/>
        <v>-4.1318219664390199E-3</v>
      </c>
      <c r="AT3054" s="3" cm="1">
        <f t="array" ref="AT3054">AS3054-(100000000/LvacE($A3054)-$E3054)</f>
        <v>-8.49588104756549E-6</v>
      </c>
      <c r="AU3054" t="s">
        <v>4816</v>
      </c>
      <c r="AV3054" t="s">
        <v>4948</v>
      </c>
      <c r="AW3054" s="3">
        <v>62558.67</v>
      </c>
      <c r="AX3054" s="3">
        <v>101165.33</v>
      </c>
      <c r="AY3054" s="3"/>
      <c r="AZ3054" s="10" cm="1">
        <f t="array" ref="AZ3054">Lair(100000000/($AX3054-$AW3054))</f>
        <v>2589.4520643871574</v>
      </c>
      <c r="BA3054" s="10">
        <f t="shared" si="4966"/>
        <v>2590.2266603741423</v>
      </c>
      <c r="BB3054" s="12">
        <v>987000000</v>
      </c>
      <c r="BC3054" s="3">
        <v>0.372</v>
      </c>
      <c r="BD3054" s="12" cm="1">
        <f t="array" ref="BD3054">SfromgA($BB3054,$BA3054,"")</f>
        <v>8.4657184338110891</v>
      </c>
      <c r="BE3054" s="29">
        <f t="shared" si="4967"/>
        <v>12.669051148017306</v>
      </c>
      <c r="BG3054" s="3"/>
      <c r="BH3054" s="3"/>
      <c r="BI3054" s="12">
        <f t="shared" si="4968"/>
        <v>987000000</v>
      </c>
      <c r="BJ3054" s="29">
        <f t="shared" si="4969"/>
        <v>12.669051148017306</v>
      </c>
      <c r="BK3054" s="3">
        <f t="shared" si="4971"/>
        <v>-10.222384028495092</v>
      </c>
      <c r="BL3054" s="13">
        <f>EXP(BK$4341*$AX3054+BK$4342)*$BI3054/(100000000/($AX3054-$AW3054))</f>
        <v>19.650262602930894</v>
      </c>
      <c r="BM3054" s="3">
        <f t="shared" si="4972"/>
        <v>1.3686527898087115</v>
      </c>
      <c r="BN3054" s="13" cm="1">
        <f t="array" ref="BN3054">$C3054*EXP(poly_from_str(100000000/$E3054,BN$4343))</f>
        <v>13.850147804482663</v>
      </c>
      <c r="BO3054" s="3">
        <f t="shared" si="4970"/>
        <v>1.6094379124341003</v>
      </c>
      <c r="BP3054" s="13">
        <f t="shared" si="4973"/>
        <v>0.34979479786260537</v>
      </c>
      <c r="BQ3054" s="13"/>
      <c r="BS3054" s="13"/>
      <c r="BT3054" s="13"/>
      <c r="BU3054" s="13"/>
      <c r="BV3054" s="13"/>
      <c r="BW3054" s="13"/>
      <c r="BX3054" s="13"/>
      <c r="BY3054">
        <v>13950</v>
      </c>
      <c r="BZ3054" s="13"/>
    </row>
    <row r="3055" spans="1:78" hidden="1" x14ac:dyDescent="0.25">
      <c r="A3055" t="s">
        <v>3633</v>
      </c>
      <c r="B3055" s="2" t="str">
        <f t="shared" si="4857"/>
        <v/>
      </c>
      <c r="C3055">
        <v>6</v>
      </c>
      <c r="E3055">
        <v>38609.39</v>
      </c>
      <c r="F3055">
        <v>22747</v>
      </c>
      <c r="G3055" t="s">
        <v>5</v>
      </c>
      <c r="H3055" s="5" t="s">
        <v>4</v>
      </c>
      <c r="I3055">
        <v>61357</v>
      </c>
      <c r="J3055" t="s">
        <v>3</v>
      </c>
      <c r="K3055" s="5" t="s">
        <v>4</v>
      </c>
      <c r="L3055">
        <v>22747.69</v>
      </c>
      <c r="M3055" t="str">
        <f t="shared" si="4959"/>
        <v>e</v>
      </c>
      <c r="N3055" t="str">
        <f t="shared" si="4960"/>
        <v>9/2</v>
      </c>
      <c r="O3055">
        <v>61357.04</v>
      </c>
      <c r="P3055" t="str">
        <f t="shared" si="4961"/>
        <v>o</v>
      </c>
      <c r="Q3055" t="str">
        <f t="shared" si="4962"/>
        <v>9/2</v>
      </c>
      <c r="R3055">
        <v>29</v>
      </c>
      <c r="AA3055" s="10">
        <f t="shared" si="4859"/>
        <v>2589.2689999999998</v>
      </c>
      <c r="AB3055" s="3" cm="1">
        <f t="array" ref="AB3055">100000000/Lvac(AA3055)</f>
        <v>38609.389366309391</v>
      </c>
      <c r="AC3055" s="28">
        <f t="shared" si="4860"/>
        <v>3.8620938959992185E-7</v>
      </c>
      <c r="AD3055" s="28">
        <f t="shared" si="4861"/>
        <v>2.5900435526509558E-7</v>
      </c>
      <c r="AE3055" s="21">
        <f t="shared" si="4862"/>
        <v>38609.3898034136</v>
      </c>
      <c r="AF3055" s="10" cm="1">
        <f t="array" ref="AF3055">Lair(100000000/AE3055)</f>
        <v>2589.2689706845663</v>
      </c>
      <c r="AG3055" s="10">
        <f t="shared" si="4863"/>
        <v>1.2455654349994032E-2</v>
      </c>
      <c r="AH3055" s="10" t="b">
        <f t="shared" si="4858"/>
        <v>1</v>
      </c>
      <c r="AI3055" s="10">
        <f t="shared" si="4963"/>
        <v>2589.2689706845663</v>
      </c>
      <c r="AJ3055">
        <v>3.0000000000000001E-3</v>
      </c>
      <c r="AK3055" s="3" cm="1">
        <f t="array" ref="AK3055">100000000/Lvac($AA3055)</f>
        <v>38609.389366309391</v>
      </c>
      <c r="AL3055" s="21">
        <f t="shared" si="4943"/>
        <v>4.473392660643704E-2</v>
      </c>
      <c r="AM3055" s="10" cm="1">
        <f t="array" ref="AM3055">Lvac($AI3055)-$BA3055</f>
        <v>-2.670145277534175E-3</v>
      </c>
      <c r="AN3055" s="10">
        <f t="shared" si="4964"/>
        <v>3.9366309385513887E-2</v>
      </c>
      <c r="AO3055" s="3">
        <f t="shared" si="4965"/>
        <v>-0.89004842584472499</v>
      </c>
      <c r="AP3055" s="3">
        <v>-0.88027430153185071</v>
      </c>
      <c r="AS3055" s="3">
        <f t="shared" si="4864"/>
        <v>-6.3369060808327049E-4</v>
      </c>
      <c r="AT3055" s="3" cm="1">
        <f t="array" ref="AT3055">AS3055-(100000000/LvacE($A3055)-$E3055)</f>
        <v>-8.454509952571243E-6</v>
      </c>
      <c r="AU3055" t="s">
        <v>4792</v>
      </c>
      <c r="AV3055" t="s">
        <v>4898</v>
      </c>
      <c r="AW3055" s="3">
        <v>22747.69</v>
      </c>
      <c r="AX3055" s="3">
        <v>61357.04</v>
      </c>
      <c r="AY3055" s="3"/>
      <c r="AZ3055" s="10" cm="1">
        <f t="array" ref="AZ3055">Lair(100000000/($AX3055-$AW3055))</f>
        <v>2589.2716401979119</v>
      </c>
      <c r="BA3055" s="10">
        <f t="shared" si="4966"/>
        <v>2590.0461934738601</v>
      </c>
      <c r="BN3055" s="13" cm="1">
        <f t="array" ref="BN3055">$C3055*EXP(poly_from_str(100000000/$E3055,BN$4343))</f>
        <v>16.632948093505966</v>
      </c>
      <c r="BO3055" s="13"/>
      <c r="BY3055">
        <v>16753</v>
      </c>
    </row>
    <row r="3056" spans="1:78" hidden="1" x14ac:dyDescent="0.25">
      <c r="A3056" t="s">
        <v>3634</v>
      </c>
      <c r="B3056" s="2" t="str">
        <f t="shared" si="4857"/>
        <v/>
      </c>
      <c r="C3056">
        <v>1</v>
      </c>
      <c r="E3056">
        <v>38617.07</v>
      </c>
      <c r="R3056">
        <v>29</v>
      </c>
      <c r="S3056" t="s">
        <v>22</v>
      </c>
      <c r="AA3056" s="10">
        <f t="shared" si="4859"/>
        <v>2588.7539999999999</v>
      </c>
      <c r="AB3056" s="3" cm="1">
        <f t="array" ref="AB3056">100000000/Lvac(AA3056)</f>
        <v>38617.069738535909</v>
      </c>
      <c r="AC3056" s="28">
        <f t="shared" si="4860"/>
        <v>3.8628622109323636E-7</v>
      </c>
      <c r="AD3056" s="28">
        <f t="shared" si="4861"/>
        <v>2.5895284307449709E-7</v>
      </c>
      <c r="AE3056" s="21">
        <f t="shared" si="4862"/>
        <v>38617.06991893192</v>
      </c>
      <c r="AF3056" s="10" cm="1">
        <f t="array" ref="AF3056">Lair(100000000/AE3056)</f>
        <v>2588.7539879061237</v>
      </c>
      <c r="AG3056" s="10">
        <f t="shared" si="4863"/>
        <v>1.2458620969496504E-2</v>
      </c>
      <c r="AH3056" s="10" t="b">
        <f t="shared" si="4858"/>
        <v>1</v>
      </c>
      <c r="AI3056" s="10">
        <f t="shared" si="4866"/>
        <v>2588.7539999999999</v>
      </c>
      <c r="AJ3056">
        <v>3.0000000000000001E-3</v>
      </c>
      <c r="AK3056" s="3" cm="1">
        <f t="array" ref="AK3056">100000000/Lvac($AA3056)</f>
        <v>38617.069738535909</v>
      </c>
      <c r="AL3056" s="21">
        <f t="shared" si="4943"/>
        <v>4.4751725816979032E-2</v>
      </c>
      <c r="AM3056" s="21"/>
      <c r="AN3056" s="21"/>
      <c r="AO3056" s="21"/>
      <c r="AP3056" s="21"/>
      <c r="AS3056" s="3">
        <f t="shared" si="4864"/>
        <v>-2.6146409072680399E-4</v>
      </c>
      <c r="AT3056" s="3" cm="1">
        <f t="array" ref="AT3056">AS3056-(100000000/LvacE($A3056)-$E3056)</f>
        <v>-8.3372869994491339E-6</v>
      </c>
      <c r="BB3056"/>
      <c r="BC3056"/>
      <c r="BD3056"/>
      <c r="BE3056"/>
      <c r="BF3056"/>
      <c r="BG3056"/>
      <c r="BH3056"/>
      <c r="BI3056"/>
      <c r="BJ3056"/>
      <c r="BN3056" s="13" cm="1">
        <f t="array" ref="BN3056">$C3056*EXP(poly_from_str(100000000/$E3056,BN$4343))</f>
        <v>2.778174195122042</v>
      </c>
      <c r="BO3056" s="13"/>
      <c r="BY3056" t="e">
        <v>#N/A</v>
      </c>
    </row>
    <row r="3057" spans="1:78" hidden="1" x14ac:dyDescent="0.25">
      <c r="A3057" t="s">
        <v>3635</v>
      </c>
      <c r="B3057" s="2" t="str">
        <f t="shared" si="4857"/>
        <v/>
      </c>
      <c r="C3057">
        <v>2</v>
      </c>
      <c r="E3057">
        <v>38618.75</v>
      </c>
      <c r="F3057">
        <v>63816</v>
      </c>
      <c r="G3057" t="s">
        <v>3</v>
      </c>
      <c r="H3057" s="5" t="s">
        <v>16</v>
      </c>
      <c r="I3057">
        <v>102435</v>
      </c>
      <c r="J3057" t="s">
        <v>5</v>
      </c>
      <c r="K3057" s="5" t="s">
        <v>16</v>
      </c>
      <c r="L3057">
        <v>63816.91</v>
      </c>
      <c r="M3057" t="str">
        <f t="shared" ref="M3057:M3060" si="4974">$G3057&amp;""</f>
        <v>o</v>
      </c>
      <c r="N3057" t="str">
        <f t="shared" ref="N3057:N3060" si="4975">$H3057&amp;""</f>
        <v>11/2</v>
      </c>
      <c r="O3057">
        <v>102435.67</v>
      </c>
      <c r="P3057" t="str">
        <f t="shared" ref="P3057:P3060" si="4976">$J3057&amp;""</f>
        <v>e</v>
      </c>
      <c r="Q3057" t="str">
        <f t="shared" ref="Q3057:Q3060" si="4977">$K3057&amp;""</f>
        <v>11/2</v>
      </c>
      <c r="R3057">
        <v>29</v>
      </c>
      <c r="AA3057" s="10">
        <f t="shared" si="4859"/>
        <v>2588.6410000000001</v>
      </c>
      <c r="AB3057" s="3" cm="1">
        <f t="array" ref="AB3057">100000000/Lvac(AA3057)</f>
        <v>38618.755355202906</v>
      </c>
      <c r="AC3057" s="28">
        <f t="shared" si="4860"/>
        <v>3.8630308335532039E-7</v>
      </c>
      <c r="AD3057" s="28">
        <f t="shared" si="4861"/>
        <v>2.5894154039981902E-7</v>
      </c>
      <c r="AE3057" s="21">
        <f t="shared" si="4862"/>
        <v>38618.75166020391</v>
      </c>
      <c r="AF3057" s="10" cm="1">
        <f t="array" ref="AF3057">Lair(100000000/AE3057)</f>
        <v>2588.6412476937439</v>
      </c>
      <c r="AG3057" s="10">
        <f t="shared" si="4863"/>
        <v>1.2459272134529837E-2</v>
      </c>
      <c r="AH3057" s="10" t="b">
        <f t="shared" si="4858"/>
        <v>1</v>
      </c>
      <c r="AI3057" s="10">
        <f t="shared" ref="AI3057:AI3060" si="4978">$AF3057</f>
        <v>2588.6412476937439</v>
      </c>
      <c r="AJ3057">
        <v>3.0000000000000001E-3</v>
      </c>
      <c r="AK3057" s="3" cm="1">
        <f t="array" ref="AK3057">100000000/Lvac($AA3057)</f>
        <v>38618.755355202906</v>
      </c>
      <c r="AL3057" s="21">
        <f t="shared" si="4943"/>
        <v>4.4755628524743109E-2</v>
      </c>
      <c r="AM3057" s="10" cm="1">
        <f t="array" ref="AM3057">Lvac($AI3057)-$BA3057</f>
        <v>5.5918932957865763E-4</v>
      </c>
      <c r="AN3057" s="10">
        <f t="shared" ref="AN3057:AN3060" si="4979">$AK3057-($AX3057-$AW3057)</f>
        <v>-4.644797088985797E-3</v>
      </c>
      <c r="AO3057" s="3">
        <f t="shared" ref="AO3057:AO3060" si="4980">AM3057/AJ3057</f>
        <v>0.18639644319288587</v>
      </c>
      <c r="AP3057" s="3">
        <v>0.10381231929083394</v>
      </c>
      <c r="AS3057" s="3">
        <f t="shared" si="4864"/>
        <v>5.3552029057755135E-3</v>
      </c>
      <c r="AT3057" s="3" cm="1">
        <f t="array" ref="AT3057">AS3057-(100000000/LvacE($A3057)-$E3057)</f>
        <v>-8.3115446614101529E-6</v>
      </c>
      <c r="AU3057" t="s">
        <v>4923</v>
      </c>
      <c r="AV3057" t="s">
        <v>4945</v>
      </c>
      <c r="AW3057" s="3">
        <v>63816.91</v>
      </c>
      <c r="AX3057" s="3">
        <v>102435.67</v>
      </c>
      <c r="AY3057" s="3"/>
      <c r="AZ3057" s="10" cm="1">
        <f t="array" ref="AZ3057">Lair(100000000/($AX3057-$AW3057))</f>
        <v>2588.6406886367404</v>
      </c>
      <c r="BA3057" s="10">
        <f t="shared" ref="BA3057:BA3060" si="4981">100000000/($AX3057-$AW3057)</f>
        <v>2589.4150925612321</v>
      </c>
      <c r="BB3057" s="12">
        <v>591000000</v>
      </c>
      <c r="BC3057" s="3">
        <v>0.60699999999999998</v>
      </c>
      <c r="BD3057" s="12" cm="1">
        <f t="array" ref="BD3057">SfromgA($BB3057,$BA3057,"")</f>
        <v>5.0643751106808494</v>
      </c>
      <c r="BE3057" s="29">
        <f t="shared" ref="BE3057:BE3060" si="4982">(10^MAX(0.05, -0.312925054856973*((LN($BD3057))^(1/3)) + 0.454808404431693)-1)*100</f>
        <v>22.214219449993266</v>
      </c>
      <c r="BG3057" s="3"/>
      <c r="BH3057" s="3"/>
      <c r="BI3057" s="12">
        <f t="shared" ref="BI3057:BI3060" si="4983">IF($BB3057="",$BF3057,$BB3057)</f>
        <v>591000000</v>
      </c>
      <c r="BJ3057" s="29">
        <f t="shared" ref="BJ3057:BJ3060" si="4984">IF($BB3057="",$BH3057,$BE3057)</f>
        <v>22.214219449993266</v>
      </c>
      <c r="BK3057" s="3">
        <f t="shared" ref="BK3057:BK3060" si="4985">LN(BN3057*100000000/($AX3057-$AW3057)/$BI3057)</f>
        <v>-10.622725674163005</v>
      </c>
      <c r="BL3057" s="13">
        <f>EXP(BK$4341*$AX3057+BK$4342)*$BI3057/(100000000/($AX3057-$AW3057))</f>
        <v>10.687014641960142</v>
      </c>
      <c r="BM3057" s="3">
        <f t="shared" ref="BM3057:BM3060" si="4986">LN(BL3057/$C3057)</f>
        <v>1.6758822390539392</v>
      </c>
      <c r="BN3057" s="13" cm="1">
        <f t="array" ref="BN3057">$C3057*EXP(poly_from_str(100000000/$E3057,BN$4343))</f>
        <v>5.5589742565224007</v>
      </c>
      <c r="BO3057" s="3">
        <f t="shared" ref="BO3057:BO3060" si="4987">LN($C3057)</f>
        <v>0.69314718055994529</v>
      </c>
      <c r="BP3057" s="13">
        <f t="shared" ref="BP3057:BP3060" si="4988">LN(BL3057/BN3057)</f>
        <v>0.65361581460805085</v>
      </c>
      <c r="BQ3057" s="13"/>
      <c r="BS3057" s="13"/>
      <c r="BT3057" s="13"/>
      <c r="BU3057" s="13"/>
      <c r="BV3057" s="13"/>
      <c r="BW3057" s="13"/>
      <c r="BX3057" s="13"/>
      <c r="BY3057">
        <v>5599</v>
      </c>
      <c r="BZ3057" s="13"/>
    </row>
    <row r="3058" spans="1:78" hidden="1" x14ac:dyDescent="0.25">
      <c r="A3058" t="s">
        <v>3636</v>
      </c>
      <c r="B3058" s="2" t="str">
        <f t="shared" si="4857"/>
        <v/>
      </c>
      <c r="C3058">
        <v>9</v>
      </c>
      <c r="E3058">
        <v>38631.07</v>
      </c>
      <c r="F3058">
        <v>21535</v>
      </c>
      <c r="G3058" t="s">
        <v>5</v>
      </c>
      <c r="H3058" s="5" t="s">
        <v>4</v>
      </c>
      <c r="I3058">
        <v>60166</v>
      </c>
      <c r="J3058" t="s">
        <v>3</v>
      </c>
      <c r="K3058" s="5" t="s">
        <v>4</v>
      </c>
      <c r="L3058">
        <v>21535.17</v>
      </c>
      <c r="M3058" t="str">
        <f t="shared" si="4974"/>
        <v>e</v>
      </c>
      <c r="N3058" t="str">
        <f t="shared" si="4975"/>
        <v>9/2</v>
      </c>
      <c r="O3058">
        <v>60166.2</v>
      </c>
      <c r="P3058" t="str">
        <f t="shared" si="4976"/>
        <v>o</v>
      </c>
      <c r="Q3058" t="str">
        <f t="shared" si="4977"/>
        <v>9/2</v>
      </c>
      <c r="R3058">
        <v>29</v>
      </c>
      <c r="AA3058" s="10">
        <f t="shared" si="4859"/>
        <v>2587.8159999999998</v>
      </c>
      <c r="AB3058" s="3" cm="1">
        <f t="array" ref="AB3058">100000000/Lvac(AA3058)</f>
        <v>38631.066308749403</v>
      </c>
      <c r="AC3058" s="28">
        <f t="shared" si="4860"/>
        <v>3.8642623741409748E-7</v>
      </c>
      <c r="AD3058" s="28">
        <f t="shared" si="4861"/>
        <v>2.5885902087396274E-7</v>
      </c>
      <c r="AE3058" s="21">
        <f t="shared" si="4862"/>
        <v>38631.068856656035</v>
      </c>
      <c r="AF3058" s="10" cm="1">
        <f t="array" ref="AF3058">Lair(100000000/AE3058)</f>
        <v>2587.8158293102974</v>
      </c>
      <c r="AG3058" s="10">
        <f t="shared" si="4863"/>
        <v>1.246402880049227E-2</v>
      </c>
      <c r="AH3058" s="10" t="b">
        <f t="shared" si="4858"/>
        <v>1</v>
      </c>
      <c r="AI3058" s="10">
        <f t="shared" si="4978"/>
        <v>2587.8158293102974</v>
      </c>
      <c r="AJ3058">
        <v>3.0000000000000001E-3</v>
      </c>
      <c r="AK3058" s="3" cm="1">
        <f t="array" ref="AK3058">100000000/Lvac($AA3058)</f>
        <v>38631.066308749403</v>
      </c>
      <c r="AL3058" s="21">
        <f t="shared" si="4943"/>
        <v>4.4784175756872144E-2</v>
      </c>
      <c r="AM3058" s="10" cm="1">
        <f t="array" ref="AM3058">Lvac($AI3058)-$BA3058</f>
        <v>-2.6037087991426233E-3</v>
      </c>
      <c r="AN3058" s="10">
        <f t="shared" si="4979"/>
        <v>3.6308749404270202E-2</v>
      </c>
      <c r="AO3058" s="3">
        <f t="shared" si="4980"/>
        <v>-0.86790293304754107</v>
      </c>
      <c r="AP3058" s="3">
        <v>-0.81099290052103845</v>
      </c>
      <c r="AS3058" s="3">
        <f t="shared" si="4864"/>
        <v>-3.691250596602913E-3</v>
      </c>
      <c r="AT3058" s="3" cm="1">
        <f t="array" ref="AT3058">AS3058-(100000000/LvacE($A3058)-$E3058)</f>
        <v>-8.1232428783550858E-6</v>
      </c>
      <c r="AU3058" t="s">
        <v>4793</v>
      </c>
      <c r="AV3058" t="s">
        <v>4721</v>
      </c>
      <c r="AW3058" s="3">
        <v>21535.17</v>
      </c>
      <c r="AX3058" s="3">
        <v>60166.2</v>
      </c>
      <c r="AY3058" s="3"/>
      <c r="AZ3058" s="10" cm="1">
        <f t="array" ref="AZ3058">Lair(100000000/($AX3058-$AW3058))</f>
        <v>2587.8184324030503</v>
      </c>
      <c r="BA3058" s="10">
        <f t="shared" si="4981"/>
        <v>2588.5926417183287</v>
      </c>
      <c r="BB3058" s="12">
        <v>85100000</v>
      </c>
      <c r="BC3058" s="3">
        <v>0.25900000000000001</v>
      </c>
      <c r="BD3058" s="12" cm="1">
        <f t="array" ref="BD3058">SfromgA($BB3058,$BA3058,"")</f>
        <v>0.72854109970557235</v>
      </c>
      <c r="BE3058" s="29">
        <f t="shared" si="4982"/>
        <v>365.70441556103918</v>
      </c>
      <c r="BG3058" s="3"/>
      <c r="BH3058" s="3"/>
      <c r="BI3058" s="12">
        <f t="shared" si="4983"/>
        <v>85100000</v>
      </c>
      <c r="BJ3058" s="29">
        <f t="shared" si="4984"/>
        <v>365.70441556103918</v>
      </c>
      <c r="BK3058" s="3">
        <f t="shared" si="4985"/>
        <v>-7.1775311704013705</v>
      </c>
      <c r="BL3058" s="13">
        <f>EXP(BK$4341*$AX3058+BK$4342)*$BI3058/(100000000/($AX3058-$AW3058))</f>
        <v>38.206243766957165</v>
      </c>
      <c r="BM3058" s="3">
        <f t="shared" si="4986"/>
        <v>1.4457743743166973</v>
      </c>
      <c r="BN3058" s="13" cm="1">
        <f t="array" ref="BN3058">$C3058*EXP(poly_from_str(100000000/$E3058,BN$4343))</f>
        <v>25.101730744128183</v>
      </c>
      <c r="BO3058" s="3">
        <f t="shared" si="4987"/>
        <v>2.1972245773362196</v>
      </c>
      <c r="BP3058" s="13">
        <f t="shared" si="4988"/>
        <v>0.42006215394306279</v>
      </c>
      <c r="BQ3058" s="13"/>
      <c r="BS3058" s="13"/>
      <c r="BT3058" s="13"/>
      <c r="BU3058" s="13"/>
      <c r="BV3058" s="13"/>
      <c r="BW3058" s="13"/>
      <c r="BX3058" s="13"/>
      <c r="BY3058">
        <v>25279</v>
      </c>
      <c r="BZ3058" s="13"/>
    </row>
    <row r="3059" spans="1:78" hidden="1" x14ac:dyDescent="0.25">
      <c r="A3059" t="s">
        <v>3637</v>
      </c>
      <c r="B3059" s="2" t="str">
        <f t="shared" si="4857"/>
        <v/>
      </c>
      <c r="C3059">
        <v>20</v>
      </c>
      <c r="D3059" t="s">
        <v>14</v>
      </c>
      <c r="E3059">
        <v>38632.660000000003</v>
      </c>
      <c r="F3059">
        <v>30505</v>
      </c>
      <c r="G3059" t="s">
        <v>5</v>
      </c>
      <c r="H3059" s="5" t="s">
        <v>16</v>
      </c>
      <c r="I3059">
        <v>69138</v>
      </c>
      <c r="J3059" t="s">
        <v>3</v>
      </c>
      <c r="K3059" s="5" t="s">
        <v>4</v>
      </c>
      <c r="L3059">
        <v>30505.72</v>
      </c>
      <c r="M3059" t="str">
        <f t="shared" si="4974"/>
        <v>e</v>
      </c>
      <c r="N3059" t="str">
        <f t="shared" si="4975"/>
        <v>11/2</v>
      </c>
      <c r="O3059">
        <v>69138.28</v>
      </c>
      <c r="P3059" t="str">
        <f t="shared" si="4976"/>
        <v>o</v>
      </c>
      <c r="Q3059" t="str">
        <f t="shared" si="4977"/>
        <v>9/2</v>
      </c>
      <c r="R3059">
        <v>29</v>
      </c>
      <c r="AA3059" s="10">
        <f t="shared" si="4859"/>
        <v>2587.7089999999998</v>
      </c>
      <c r="AB3059" s="3" cm="1">
        <f t="array" ref="AB3059">100000000/Lvac(AA3059)</f>
        <v>38632.663577122265</v>
      </c>
      <c r="AC3059" s="28">
        <f t="shared" si="4860"/>
        <v>3.8644221587512352E-7</v>
      </c>
      <c r="AD3059" s="28">
        <f t="shared" si="4861"/>
        <v>2.5884831834173254E-7</v>
      </c>
      <c r="AE3059" s="21">
        <f t="shared" si="4862"/>
        <v>38632.661107866879</v>
      </c>
      <c r="AF3059" s="10" cm="1">
        <f t="array" ref="AF3059">Lair(100000000/AE3059)</f>
        <v>2587.7091654070309</v>
      </c>
      <c r="AG3059" s="10">
        <f t="shared" si="4863"/>
        <v>1.2464646058950653E-2</v>
      </c>
      <c r="AH3059" s="10" t="b">
        <f t="shared" si="4858"/>
        <v>1</v>
      </c>
      <c r="AI3059" s="10">
        <f t="shared" si="4978"/>
        <v>2587.7091654070309</v>
      </c>
      <c r="AJ3059">
        <v>7.0000000000000001E-3</v>
      </c>
      <c r="AK3059" s="3" cm="1">
        <f t="array" ref="AK3059">100000000/Lvac($AA3059)</f>
        <v>38632.663577122265</v>
      </c>
      <c r="AL3059" s="21">
        <f t="shared" si="4943"/>
        <v>0.10450503814531997</v>
      </c>
      <c r="AM3059" s="10" cm="1">
        <f t="array" ref="AM3059">Lvac($AI3059)-$BA3059</f>
        <v>-6.774493584089214E-3</v>
      </c>
      <c r="AN3059" s="10">
        <f t="shared" si="4979"/>
        <v>0.10357712226686999</v>
      </c>
      <c r="AO3059" s="3">
        <f t="shared" si="4980"/>
        <v>-0.96778479772703052</v>
      </c>
      <c r="AP3059" s="3">
        <v>-0.99141996569025126</v>
      </c>
      <c r="AS3059" s="3">
        <f t="shared" si="4864"/>
        <v>3.5771222610492259E-3</v>
      </c>
      <c r="AT3059" s="3" cm="1">
        <f t="array" ref="AT3059">AS3059-(100000000/LvacE($A3059)-$E3059)</f>
        <v>-8.0987811088562012E-6</v>
      </c>
      <c r="AU3059" t="s">
        <v>4701</v>
      </c>
      <c r="AV3059" t="s">
        <v>4874</v>
      </c>
      <c r="AW3059" s="3">
        <v>30505.72</v>
      </c>
      <c r="AX3059" s="3">
        <v>69138.28</v>
      </c>
      <c r="AY3059" s="3"/>
      <c r="AZ3059" s="10" cm="1">
        <f t="array" ref="AZ3059">Lair(100000000/($AX3059-$AW3059))</f>
        <v>2587.7159382977775</v>
      </c>
      <c r="BA3059" s="10">
        <f t="shared" si="4981"/>
        <v>2588.4901233570854</v>
      </c>
      <c r="BB3059" s="12">
        <v>460000000</v>
      </c>
      <c r="BC3059" s="3">
        <v>0.248</v>
      </c>
      <c r="BD3059" s="12" cm="1">
        <f t="array" ref="BD3059">SfromgA($BB3059,$BA3059,"")</f>
        <v>3.9375921293484586</v>
      </c>
      <c r="BE3059" s="29">
        <f t="shared" si="4982"/>
        <v>28.000895892211062</v>
      </c>
      <c r="BG3059" s="3"/>
      <c r="BH3059" s="3"/>
      <c r="BI3059" s="12">
        <f t="shared" si="4983"/>
        <v>460000000</v>
      </c>
      <c r="BJ3059" s="29">
        <f t="shared" si="4984"/>
        <v>28.000895892211062</v>
      </c>
      <c r="BK3059" s="3">
        <f t="shared" si="4985"/>
        <v>-8.0660202563894181</v>
      </c>
      <c r="BL3059" s="13">
        <f>EXP(BK$4341*$AX3059+BK$4342)*$BI3059/(100000000/($AX3059-$AW3059))</f>
        <v>104.45308147718806</v>
      </c>
      <c r="BM3059" s="3">
        <f t="shared" si="4986"/>
        <v>1.6530057159491505</v>
      </c>
      <c r="BN3059" s="13" cm="1">
        <f t="array" ref="BN3059">$C3059*EXP(poly_from_str(100000000/$E3059,BN$4343))</f>
        <v>55.806300227063524</v>
      </c>
      <c r="BO3059" s="3">
        <f t="shared" si="4987"/>
        <v>2.9957322735539909</v>
      </c>
      <c r="BP3059" s="13">
        <f t="shared" si="4988"/>
        <v>0.62685121919437992</v>
      </c>
      <c r="BQ3059" s="13"/>
      <c r="BS3059" s="13"/>
      <c r="BT3059" s="13"/>
      <c r="BU3059" s="13"/>
      <c r="BV3059" s="13"/>
      <c r="BW3059" s="13"/>
      <c r="BX3059" s="13"/>
      <c r="BY3059">
        <v>56199</v>
      </c>
      <c r="BZ3059" s="13"/>
    </row>
    <row r="3060" spans="1:78" hidden="1" x14ac:dyDescent="0.25">
      <c r="A3060" t="s">
        <v>3638</v>
      </c>
      <c r="B3060" s="2" t="str">
        <f t="shared" si="4857"/>
        <v/>
      </c>
      <c r="C3060">
        <v>5</v>
      </c>
      <c r="E3060">
        <v>38640.32</v>
      </c>
      <c r="F3060">
        <v>66148</v>
      </c>
      <c r="G3060" t="s">
        <v>3</v>
      </c>
      <c r="H3060" s="5" t="s">
        <v>15</v>
      </c>
      <c r="I3060">
        <v>104788</v>
      </c>
      <c r="J3060" t="s">
        <v>5</v>
      </c>
      <c r="K3060" s="5" t="s">
        <v>16</v>
      </c>
      <c r="L3060">
        <v>66148.399999999994</v>
      </c>
      <c r="M3060" t="str">
        <f t="shared" si="4974"/>
        <v>o</v>
      </c>
      <c r="N3060" t="str">
        <f t="shared" si="4975"/>
        <v>13/2</v>
      </c>
      <c r="O3060">
        <v>104788.68</v>
      </c>
      <c r="P3060" t="str">
        <f t="shared" si="4976"/>
        <v>e</v>
      </c>
      <c r="Q3060" t="str">
        <f t="shared" si="4977"/>
        <v>11/2</v>
      </c>
      <c r="R3060">
        <v>29</v>
      </c>
      <c r="AA3060" s="10">
        <f t="shared" si="4859"/>
        <v>2587.1959999999999</v>
      </c>
      <c r="AB3060" s="3" cm="1">
        <f t="array" ref="AB3060">100000000/Lvac(AA3060)</f>
        <v>38640.323343609649</v>
      </c>
      <c r="AC3060" s="28">
        <f t="shared" si="4860"/>
        <v>3.8651884124743545E-7</v>
      </c>
      <c r="AD3060" s="28">
        <f t="shared" si="4861"/>
        <v>2.5879700620191122E-7</v>
      </c>
      <c r="AE3060" s="21">
        <f t="shared" si="4862"/>
        <v>38640.321034979119</v>
      </c>
      <c r="AF3060" s="10" cm="1">
        <f t="array" ref="AF3060">Lair(100000000/AE3060)</f>
        <v>2587.1961545860145</v>
      </c>
      <c r="AG3060" s="10">
        <f t="shared" si="4863"/>
        <v>1.2467606502099115E-2</v>
      </c>
      <c r="AH3060" s="10" t="b">
        <f t="shared" si="4858"/>
        <v>1</v>
      </c>
      <c r="AI3060" s="10">
        <f t="shared" si="4978"/>
        <v>2587.1961545860145</v>
      </c>
      <c r="AJ3060">
        <v>3.0000000000000001E-3</v>
      </c>
      <c r="AK3060" s="3" cm="1">
        <f t="array" ref="AK3060">100000000/Lvac($AA3060)</f>
        <v>38640.323343609649</v>
      </c>
      <c r="AL3060" s="21">
        <f t="shared" si="4943"/>
        <v>4.4805636335439679E-2</v>
      </c>
      <c r="AM3060" s="10" cm="1">
        <f t="array" ref="AM3060">Lvac($AI3060)-$BA3060</f>
        <v>-2.7483575122460024E-3</v>
      </c>
      <c r="AN3060" s="10">
        <f t="shared" si="4979"/>
        <v>4.3343609650037251E-2</v>
      </c>
      <c r="AO3060" s="3">
        <f t="shared" si="4980"/>
        <v>-0.91611917074866744</v>
      </c>
      <c r="AP3060" s="3">
        <v>-0.96766003556088731</v>
      </c>
      <c r="AS3060" s="3">
        <f t="shared" si="4864"/>
        <v>3.3436096491641365E-3</v>
      </c>
      <c r="AT3060" s="3" cm="1">
        <f t="array" ref="AT3060">AS3060-(100000000/LvacE($A3060)-$E3060)</f>
        <v>-7.9813762567937374E-6</v>
      </c>
      <c r="AU3060" t="s">
        <v>4689</v>
      </c>
      <c r="AV3060" t="s">
        <v>4831</v>
      </c>
      <c r="AW3060" s="3">
        <v>66148.399999999994</v>
      </c>
      <c r="AX3060" s="3">
        <v>104788.68</v>
      </c>
      <c r="AY3060" s="3"/>
      <c r="AZ3060" s="10" cm="1">
        <f t="array" ref="AZ3060">Lair(100000000/($AX3060-$AW3060))</f>
        <v>2587.1989022933294</v>
      </c>
      <c r="BA3060" s="10">
        <f t="shared" si="4981"/>
        <v>2587.9729649992187</v>
      </c>
      <c r="BB3060" s="12">
        <v>1770000000</v>
      </c>
      <c r="BC3060" s="3">
        <v>0.878</v>
      </c>
      <c r="BD3060" s="12" cm="1">
        <f t="array" ref="BD3060">SfromgA($BB3060,$BA3060,"")</f>
        <v>15.142090303973944</v>
      </c>
      <c r="BE3060" s="29">
        <f t="shared" si="4982"/>
        <v>12.201845430196357</v>
      </c>
      <c r="BG3060" s="3"/>
      <c r="BH3060" s="3"/>
      <c r="BI3060" s="12">
        <f t="shared" si="4983"/>
        <v>1770000000</v>
      </c>
      <c r="BJ3060" s="29">
        <f t="shared" si="4984"/>
        <v>12.201845430196357</v>
      </c>
      <c r="BK3060" s="3">
        <f t="shared" si="4985"/>
        <v>-10.797899807630019</v>
      </c>
      <c r="BL3060" s="13">
        <f>EXP(BK$4341*$AX3060+BK$4342)*$BI3060/(100000000/($AX3060-$AW3060))</f>
        <v>26.78181874801891</v>
      </c>
      <c r="BM3060" s="3">
        <f t="shared" si="4986"/>
        <v>1.6782853399372943</v>
      </c>
      <c r="BN3060" s="13" cm="1">
        <f t="array" ref="BN3060">$C3060*EXP(poly_from_str(100000000/$E3060,BN$4343))</f>
        <v>13.98122511857682</v>
      </c>
      <c r="BO3060" s="3">
        <f t="shared" si="4987"/>
        <v>1.6094379124341003</v>
      </c>
      <c r="BP3060" s="13">
        <f t="shared" si="4988"/>
        <v>0.65000788574461865</v>
      </c>
      <c r="BQ3060" s="13"/>
      <c r="BS3060" s="13"/>
      <c r="BT3060" s="13"/>
      <c r="BU3060" s="13"/>
      <c r="BV3060" s="13"/>
      <c r="BW3060" s="13"/>
      <c r="BX3060" s="13"/>
      <c r="BY3060">
        <v>14079</v>
      </c>
      <c r="BZ3060" s="13"/>
    </row>
    <row r="3061" spans="1:78" hidden="1" x14ac:dyDescent="0.25">
      <c r="A3061" t="s">
        <v>3639</v>
      </c>
      <c r="B3061" s="2" t="str">
        <f t="shared" si="4857"/>
        <v/>
      </c>
      <c r="C3061">
        <v>1</v>
      </c>
      <c r="D3061" t="s">
        <v>14</v>
      </c>
      <c r="E3061">
        <v>38645.879999999997</v>
      </c>
      <c r="R3061">
        <v>29</v>
      </c>
      <c r="S3061" t="s">
        <v>22</v>
      </c>
      <c r="AA3061" s="10">
        <f t="shared" si="4859"/>
        <v>2586.8240000000001</v>
      </c>
      <c r="AB3061" s="3" cm="1">
        <f t="array" ref="AB3061">100000000/Lvac(AA3061)</f>
        <v>38645.879694216819</v>
      </c>
      <c r="AC3061" s="28">
        <f t="shared" si="4860"/>
        <v>3.865744248545707E-7</v>
      </c>
      <c r="AD3061" s="28">
        <f t="shared" si="4861"/>
        <v>2.5875979739947426E-7</v>
      </c>
      <c r="AE3061" s="21">
        <f t="shared" si="4862"/>
        <v>38645.87990538562</v>
      </c>
      <c r="AF3061" s="10" cm="1">
        <f t="array" ref="AF3061">Lair(100000000/AE3061)</f>
        <v>2586.8239858641932</v>
      </c>
      <c r="AG3061" s="10">
        <f t="shared" si="4863"/>
        <v>1.24697543578954E-2</v>
      </c>
      <c r="AH3061" s="10" t="b">
        <f t="shared" si="4858"/>
        <v>1</v>
      </c>
      <c r="AI3061" s="10">
        <f t="shared" si="4866"/>
        <v>2586.8240000000001</v>
      </c>
      <c r="AJ3061">
        <v>7.0000000000000001E-3</v>
      </c>
      <c r="AK3061" s="3" cm="1">
        <f t="array" ref="AK3061">100000000/Lvac($AA3061)</f>
        <v>38645.879694216819</v>
      </c>
      <c r="AL3061" s="21">
        <f t="shared" si="4943"/>
        <v>0.10457656101053558</v>
      </c>
      <c r="AM3061" s="21"/>
      <c r="AN3061" s="21"/>
      <c r="AO3061" s="21"/>
      <c r="AP3061" s="21"/>
      <c r="AS3061" s="3">
        <f t="shared" si="4864"/>
        <v>-3.0578317819163203E-4</v>
      </c>
      <c r="AT3061" s="3" cm="1">
        <f t="array" ref="AT3061">AS3061-(100000000/LvacE($A3061)-$E3061)</f>
        <v>-7.8961093095131218E-6</v>
      </c>
      <c r="BB3061"/>
      <c r="BC3061"/>
      <c r="BD3061"/>
      <c r="BE3061"/>
      <c r="BF3061"/>
      <c r="BG3061"/>
      <c r="BH3061"/>
      <c r="BI3061"/>
      <c r="BJ3061"/>
      <c r="BN3061" s="13" cm="1">
        <f t="array" ref="BN3061">$C3061*EXP(poly_from_str(100000000/$E3061,BN$4343))</f>
        <v>2.8005347401203897</v>
      </c>
      <c r="BO3061" s="13"/>
      <c r="BY3061" t="e">
        <v>#N/A</v>
      </c>
    </row>
    <row r="3062" spans="1:78" hidden="1" x14ac:dyDescent="0.25">
      <c r="A3062" t="s">
        <v>3640</v>
      </c>
      <c r="B3062" s="2" t="str">
        <f t="shared" si="4857"/>
        <v/>
      </c>
      <c r="C3062">
        <v>1</v>
      </c>
      <c r="D3062" t="s">
        <v>14</v>
      </c>
      <c r="E3062">
        <v>38647.31</v>
      </c>
      <c r="R3062">
        <v>29</v>
      </c>
      <c r="S3062" t="s">
        <v>22</v>
      </c>
      <c r="AA3062" s="10">
        <f t="shared" si="4859"/>
        <v>2586.7280000000001</v>
      </c>
      <c r="AB3062" s="3" cm="1">
        <f t="array" ref="AB3062">100000000/Lvac(AA3062)</f>
        <v>38647.313850542741</v>
      </c>
      <c r="AC3062" s="28">
        <f t="shared" si="4860"/>
        <v>3.8658877160644643E-7</v>
      </c>
      <c r="AD3062" s="28">
        <f t="shared" si="4861"/>
        <v>2.5875019512797437E-7</v>
      </c>
      <c r="AE3062" s="21">
        <f t="shared" si="4862"/>
        <v>38647.311191299515</v>
      </c>
      <c r="AF3062" s="10" cm="1">
        <f t="array" ref="AF3062">Lair(100000000/AE3062)</f>
        <v>2586.7281779986529</v>
      </c>
      <c r="AG3062" s="10">
        <f t="shared" si="4863"/>
        <v>1.2470308793685062E-2</v>
      </c>
      <c r="AH3062" s="10" t="b">
        <f t="shared" si="4858"/>
        <v>1</v>
      </c>
      <c r="AI3062" s="10">
        <f t="shared" si="4866"/>
        <v>2586.7280000000001</v>
      </c>
      <c r="AJ3062">
        <v>7.0000000000000001E-3</v>
      </c>
      <c r="AK3062" s="3" cm="1">
        <f t="array" ref="AK3062">100000000/Lvac($AA3062)</f>
        <v>38647.313850542741</v>
      </c>
      <c r="AL3062" s="21">
        <f t="shared" si="4943"/>
        <v>0.10458432311159085</v>
      </c>
      <c r="AM3062" s="21"/>
      <c r="AN3062" s="21"/>
      <c r="AO3062" s="21"/>
      <c r="AP3062" s="21"/>
      <c r="AS3062" s="3">
        <f t="shared" si="4864"/>
        <v>3.8505427437485196E-3</v>
      </c>
      <c r="AT3062" s="3" cm="1">
        <f t="array" ref="AT3062">AS3062-(100000000/LvacE($A3062)-$E3062)</f>
        <v>-7.8740849858149886E-6</v>
      </c>
      <c r="BB3062"/>
      <c r="BC3062"/>
      <c r="BD3062"/>
      <c r="BE3062"/>
      <c r="BF3062"/>
      <c r="BG3062"/>
      <c r="BH3062"/>
      <c r="BI3062"/>
      <c r="BJ3062"/>
      <c r="BN3062" s="13" cm="1">
        <f t="array" ref="BN3062">$C3062*EXP(poly_from_str(100000000/$E3062,BN$4343))</f>
        <v>2.8016360471585107</v>
      </c>
      <c r="BO3062" s="13"/>
      <c r="BY3062" t="e">
        <v>#N/A</v>
      </c>
    </row>
    <row r="3063" spans="1:78" hidden="1" x14ac:dyDescent="0.25">
      <c r="A3063" t="s">
        <v>3641</v>
      </c>
      <c r="B3063" s="2" t="str">
        <f t="shared" si="4857"/>
        <v/>
      </c>
      <c r="C3063">
        <v>2</v>
      </c>
      <c r="E3063">
        <v>38652.36</v>
      </c>
      <c r="R3063">
        <v>29</v>
      </c>
      <c r="S3063" t="s">
        <v>22</v>
      </c>
      <c r="AA3063" s="10">
        <f t="shared" si="4859"/>
        <v>2586.39</v>
      </c>
      <c r="AB3063" s="3" cm="1">
        <f t="array" ref="AB3063">100000000/Lvac(AA3063)</f>
        <v>38652.364123140942</v>
      </c>
      <c r="AC3063" s="28">
        <f t="shared" si="4860"/>
        <v>3.8663929260475029E-7</v>
      </c>
      <c r="AD3063" s="28">
        <f t="shared" si="4861"/>
        <v>2.5871638713071783E-7</v>
      </c>
      <c r="AE3063" s="21">
        <f t="shared" si="4862"/>
        <v>38652.361275176831</v>
      </c>
      <c r="AF3063" s="10" cm="1">
        <f t="array" ref="AF3063">Lair(100000000/AE3063)</f>
        <v>2586.3901905810344</v>
      </c>
      <c r="AG3063" s="10">
        <f t="shared" si="4863"/>
        <v>1.2472261361036222E-2</v>
      </c>
      <c r="AH3063" s="10" t="b">
        <f t="shared" si="4858"/>
        <v>1</v>
      </c>
      <c r="AI3063" s="10">
        <f t="shared" si="4866"/>
        <v>2586.39</v>
      </c>
      <c r="AJ3063">
        <v>3.0000000000000001E-3</v>
      </c>
      <c r="AK3063" s="3" cm="1">
        <f t="array" ref="AK3063">100000000/Lvac($AA3063)</f>
        <v>38652.364123140942</v>
      </c>
      <c r="AL3063" s="21">
        <f t="shared" si="4943"/>
        <v>4.4833568166217329E-2</v>
      </c>
      <c r="AM3063" s="21"/>
      <c r="AN3063" s="21"/>
      <c r="AO3063" s="21"/>
      <c r="AP3063" s="21"/>
      <c r="AS3063" s="3">
        <f t="shared" si="4864"/>
        <v>4.1231409413740039E-3</v>
      </c>
      <c r="AT3063" s="3" cm="1">
        <f t="array" ref="AT3063">AS3063-(100000000/LvacE($A3063)-$E3063)</f>
        <v>-7.7964868978597224E-6</v>
      </c>
      <c r="BB3063"/>
      <c r="BC3063"/>
      <c r="BD3063"/>
      <c r="BE3063"/>
      <c r="BF3063"/>
      <c r="BG3063"/>
      <c r="BH3063"/>
      <c r="BI3063"/>
      <c r="BJ3063"/>
      <c r="BN3063" s="13" cm="1">
        <f t="array" ref="BN3063">$C3063*EXP(poly_from_str(100000000/$E3063,BN$4343))</f>
        <v>5.6110375636129026</v>
      </c>
      <c r="BO3063" s="13"/>
      <c r="BY3063">
        <v>5650</v>
      </c>
    </row>
    <row r="3064" spans="1:78" hidden="1" x14ac:dyDescent="0.25">
      <c r="A3064" t="s">
        <v>3642</v>
      </c>
      <c r="B3064" s="2" t="str">
        <f t="shared" si="4857"/>
        <v/>
      </c>
      <c r="C3064">
        <v>1</v>
      </c>
      <c r="E3064">
        <v>38653.74</v>
      </c>
      <c r="R3064">
        <v>29</v>
      </c>
      <c r="S3064" t="s">
        <v>22</v>
      </c>
      <c r="AA3064" s="10">
        <f t="shared" si="4859"/>
        <v>2586.2979999999998</v>
      </c>
      <c r="AB3064" s="3" cm="1">
        <f t="array" ref="AB3064">100000000/Lvac(AA3064)</f>
        <v>38653.738982072413</v>
      </c>
      <c r="AC3064" s="28">
        <f t="shared" si="4860"/>
        <v>3.8665304616869368E-7</v>
      </c>
      <c r="AD3064" s="28">
        <f t="shared" si="4861"/>
        <v>2.5870718495403499E-7</v>
      </c>
      <c r="AE3064" s="21">
        <f t="shared" si="4862"/>
        <v>38653.739685213252</v>
      </c>
      <c r="AF3064" s="10" cm="1">
        <f t="array" ref="AF3064">Lair(100000000/AE3064)</f>
        <v>2586.2979529503327</v>
      </c>
      <c r="AG3064" s="10">
        <f t="shared" si="4863"/>
        <v>1.2472792961613939E-2</v>
      </c>
      <c r="AH3064" s="10" t="b">
        <f t="shared" si="4858"/>
        <v>1</v>
      </c>
      <c r="AI3064" s="10">
        <f t="shared" si="4866"/>
        <v>2586.2979999999998</v>
      </c>
      <c r="AJ3064">
        <v>3.0000000000000001E-3</v>
      </c>
      <c r="AK3064" s="3" cm="1">
        <f t="array" ref="AK3064">100000000/Lvac($AA3064)</f>
        <v>38653.738982072413</v>
      </c>
      <c r="AL3064" s="21">
        <f t="shared" si="4943"/>
        <v>4.4836757769683634E-2</v>
      </c>
      <c r="AM3064" s="21"/>
      <c r="AN3064" s="21"/>
      <c r="AO3064" s="21"/>
      <c r="AP3064" s="21"/>
      <c r="AS3064" s="3">
        <f t="shared" si="4864"/>
        <v>-1.0179275850532576E-3</v>
      </c>
      <c r="AT3064" s="3" cm="1">
        <f t="array" ref="AT3064">AS3064-(100000000/LvacE($A3064)-$E3064)</f>
        <v>-7.7753429650329053E-6</v>
      </c>
      <c r="BB3064"/>
      <c r="BC3064"/>
      <c r="BD3064"/>
      <c r="BE3064"/>
      <c r="BF3064"/>
      <c r="BG3064"/>
      <c r="BH3064"/>
      <c r="BI3064"/>
      <c r="BJ3064"/>
      <c r="BN3064" s="13" cm="1">
        <f t="array" ref="BN3064">$C3064*EXP(poly_from_str(100000000/$E3064,BN$4343))</f>
        <v>2.8065780441471682</v>
      </c>
      <c r="BO3064" s="13"/>
      <c r="BY3064">
        <v>2826</v>
      </c>
    </row>
    <row r="3065" spans="1:78" hidden="1" x14ac:dyDescent="0.25">
      <c r="A3065" t="s">
        <v>3643</v>
      </c>
      <c r="B3065" s="2" t="str">
        <f t="shared" si="4857"/>
        <v/>
      </c>
      <c r="C3065">
        <v>1</v>
      </c>
      <c r="E3065">
        <v>38657.370000000003</v>
      </c>
      <c r="F3065">
        <v>29835</v>
      </c>
      <c r="G3065" t="s">
        <v>5</v>
      </c>
      <c r="H3065" s="5" t="s">
        <v>4</v>
      </c>
      <c r="I3065">
        <v>68492</v>
      </c>
      <c r="J3065" t="s">
        <v>3</v>
      </c>
      <c r="K3065" s="5" t="s">
        <v>8</v>
      </c>
      <c r="L3065">
        <v>29835.09</v>
      </c>
      <c r="M3065" t="str">
        <f>$G3065&amp;""</f>
        <v>e</v>
      </c>
      <c r="N3065" t="str">
        <f>$H3065&amp;""</f>
        <v>9/2</v>
      </c>
      <c r="O3065">
        <v>68492.429999999993</v>
      </c>
      <c r="P3065" t="str">
        <f>$J3065&amp;""</f>
        <v>o</v>
      </c>
      <c r="Q3065" t="str">
        <f>$K3065&amp;""</f>
        <v>7/2</v>
      </c>
      <c r="R3065">
        <v>29</v>
      </c>
      <c r="AA3065" s="10">
        <f t="shared" si="4859"/>
        <v>2586.0549999999998</v>
      </c>
      <c r="AB3065" s="3" cm="1">
        <f t="array" ref="AB3065">100000000/Lvac(AA3065)</f>
        <v>38657.370873307744</v>
      </c>
      <c r="AC3065" s="28">
        <f t="shared" si="4860"/>
        <v>3.8668937822281434E-7</v>
      </c>
      <c r="AD3065" s="28">
        <f t="shared" si="4861"/>
        <v>2.5868287920492882E-7</v>
      </c>
      <c r="AE3065" s="21">
        <f t="shared" si="4862"/>
        <v>38657.370269994004</v>
      </c>
      <c r="AF3065" s="10" cm="1">
        <f t="array" ref="AF3065">Lair(100000000/AE3065)</f>
        <v>2586.0550403622956</v>
      </c>
      <c r="AG3065" s="10">
        <f t="shared" si="4863"/>
        <v>1.2474197353364053E-2</v>
      </c>
      <c r="AH3065" s="10" t="b">
        <f t="shared" si="4858"/>
        <v>1</v>
      </c>
      <c r="AI3065" s="10">
        <f>$AF3065</f>
        <v>2586.0550403622956</v>
      </c>
      <c r="AJ3065">
        <v>3.0000000000000001E-3</v>
      </c>
      <c r="AK3065" s="3" cm="1">
        <f t="array" ref="AK3065">100000000/Lvac($AA3065)</f>
        <v>38657.370873307744</v>
      </c>
      <c r="AL3065" s="21">
        <f t="shared" si="4943"/>
        <v>4.4845183420255445E-2</v>
      </c>
      <c r="AM3065" s="10" cm="1">
        <f t="array" ref="AM3065">Lvac($AI3065)-$BA3065</f>
        <v>-2.0255737531442719E-3</v>
      </c>
      <c r="AN3065" s="10">
        <f>$AK3065-($AX3065-$AW3065)</f>
        <v>3.0873307747242507E-2</v>
      </c>
      <c r="AO3065" s="3">
        <f>AM3065/AJ3065</f>
        <v>-0.67519125104809063</v>
      </c>
      <c r="AP3065" s="3">
        <v>-0.68864853255945491</v>
      </c>
      <c r="AS3065" s="3">
        <f t="shared" si="4864"/>
        <v>8.733077411307022E-4</v>
      </c>
      <c r="AT3065" s="3" cm="1">
        <f t="array" ref="AT3065">AS3065-(100000000/LvacE($A3065)-$E3065)</f>
        <v>-7.7194854384288192E-6</v>
      </c>
      <c r="AU3065" t="s">
        <v>4692</v>
      </c>
      <c r="AV3065" t="s">
        <v>4826</v>
      </c>
      <c r="AW3065" s="3">
        <v>29835.09</v>
      </c>
      <c r="AX3065" s="3">
        <v>68492.429999999993</v>
      </c>
      <c r="AY3065" s="3"/>
      <c r="AZ3065" s="10" cm="1">
        <f t="array" ref="AZ3065">Lair(100000000/($AX3065-$AW3065))</f>
        <v>2586.0570654569447</v>
      </c>
      <c r="BA3065" s="10">
        <f>100000000/($AX3065-$AW3065)</f>
        <v>2586.8308579948857</v>
      </c>
      <c r="BB3065" s="12">
        <v>2540000</v>
      </c>
      <c r="BC3065" s="3">
        <v>6.0000000000000001E-3</v>
      </c>
      <c r="BD3065" s="12" cm="1">
        <f t="array" ref="BD3065">SfromgA($BB3065,$BA3065,"")</f>
        <v>2.1700571696501768E-2</v>
      </c>
      <c r="BE3065" s="29">
        <f>(10^MAX(0.05, -0.312925054856973*((LN($BD3065))^(1/3)) + 0.454808404431693)-1)*100</f>
        <v>779.8821133172861</v>
      </c>
      <c r="BG3065" s="3"/>
      <c r="BH3065" s="3"/>
      <c r="BI3065" s="12">
        <f>IF($BB3065="",$BF3065,$BB3065)</f>
        <v>2540000</v>
      </c>
      <c r="BJ3065" s="29">
        <f>IF($BB3065="",$BH3065,$BE3065)</f>
        <v>779.8821133172861</v>
      </c>
      <c r="BK3065" s="3">
        <f>LN(BN3065*100000000/($AX3065-$AW3065)/$BI3065)</f>
        <v>-5.8565288735736587</v>
      </c>
      <c r="BL3065" s="13">
        <f>EXP(BK$4341*$AX3065+BK$4342)*$BI3065/(100000000/($AX3065-$AW3065))</f>
        <v>0.60615993158989279</v>
      </c>
      <c r="BM3065" s="3">
        <f t="shared" ref="BM3065" si="4989">LN(BL3065/$C3065)</f>
        <v>-0.50061141421719368</v>
      </c>
      <c r="BN3065" s="13" cm="1">
        <f t="array" ref="BN3065">$C3065*EXP(poly_from_str(100000000/$E3065,BN$4343))</f>
        <v>2.8093607515031409</v>
      </c>
      <c r="BO3065" s="3">
        <f>LN($C3065)</f>
        <v>0</v>
      </c>
      <c r="BP3065" s="13">
        <f>LN(BL3065/BN3065)</f>
        <v>-1.5335683811146663</v>
      </c>
      <c r="BQ3065" s="13"/>
      <c r="BS3065" s="13"/>
      <c r="BT3065" s="13"/>
      <c r="BU3065" s="13"/>
      <c r="BV3065" s="13"/>
      <c r="BW3065" s="13"/>
      <c r="BX3065" s="13"/>
      <c r="BY3065">
        <v>2829</v>
      </c>
      <c r="BZ3065" s="13"/>
    </row>
    <row r="3066" spans="1:78" hidden="1" x14ac:dyDescent="0.25">
      <c r="A3066" t="s">
        <v>3644</v>
      </c>
      <c r="B3066" s="2" t="str">
        <f t="shared" si="4857"/>
        <v/>
      </c>
      <c r="C3066">
        <v>5</v>
      </c>
      <c r="E3066">
        <v>38662.839999999997</v>
      </c>
      <c r="R3066">
        <v>29</v>
      </c>
      <c r="S3066" t="s">
        <v>22</v>
      </c>
      <c r="AA3066" s="10">
        <f t="shared" si="4859"/>
        <v>2585.6889999999999</v>
      </c>
      <c r="AB3066" s="3" cm="1">
        <f t="array" ref="AB3066">100000000/Lvac(AA3066)</f>
        <v>38662.842417483771</v>
      </c>
      <c r="AC3066" s="28">
        <f t="shared" si="4860"/>
        <v>3.8674411346453502E-7</v>
      </c>
      <c r="AD3066" s="28">
        <f t="shared" si="4861"/>
        <v>2.5864627054626195E-7</v>
      </c>
      <c r="AE3066" s="21">
        <f t="shared" si="4862"/>
        <v>38662.840747103022</v>
      </c>
      <c r="AF3066" s="10" cm="1">
        <f t="array" ref="AF3066">Lair(100000000/AE3066)</f>
        <v>2585.6891117185287</v>
      </c>
      <c r="AG3066" s="10">
        <f t="shared" si="4863"/>
        <v>1.247631335738439E-2</v>
      </c>
      <c r="AH3066" s="10" t="b">
        <f t="shared" si="4858"/>
        <v>1</v>
      </c>
      <c r="AI3066" s="10">
        <f t="shared" si="4866"/>
        <v>2585.6889999999999</v>
      </c>
      <c r="AJ3066">
        <v>3.0000000000000001E-3</v>
      </c>
      <c r="AK3066" s="3" cm="1">
        <f t="array" ref="AK3066">100000000/Lvac($AA3066)</f>
        <v>38662.842417483771</v>
      </c>
      <c r="AL3066" s="21">
        <f t="shared" si="4943"/>
        <v>4.4857880144306347E-2</v>
      </c>
      <c r="AM3066" s="21"/>
      <c r="AN3066" s="21"/>
      <c r="AO3066" s="21"/>
      <c r="AP3066" s="21"/>
      <c r="AS3066" s="3">
        <f t="shared" si="4864"/>
        <v>2.4174837744794786E-3</v>
      </c>
      <c r="AT3066" s="3" cm="1">
        <f t="array" ref="AT3066">AS3066-(100000000/LvacE($A3066)-$E3066)</f>
        <v>-7.6352516771294177E-6</v>
      </c>
      <c r="BB3066"/>
      <c r="BC3066"/>
      <c r="BD3066"/>
      <c r="BE3066"/>
      <c r="BF3066"/>
      <c r="BG3066"/>
      <c r="BH3066"/>
      <c r="BI3066"/>
      <c r="BJ3066"/>
      <c r="BN3066" s="13" cm="1">
        <f t="array" ref="BN3066">$C3066*EXP(poly_from_str(100000000/$E3066,BN$4343))</f>
        <v>14.067720418052671</v>
      </c>
      <c r="BO3066" s="13"/>
      <c r="BY3066" t="e">
        <v>#N/A</v>
      </c>
    </row>
    <row r="3067" spans="1:78" hidden="1" x14ac:dyDescent="0.25">
      <c r="A3067" t="s">
        <v>3645</v>
      </c>
      <c r="B3067" s="2" t="str">
        <f t="shared" si="4857"/>
        <v/>
      </c>
      <c r="C3067">
        <v>3</v>
      </c>
      <c r="D3067" t="s">
        <v>14</v>
      </c>
      <c r="E3067">
        <v>38663.86</v>
      </c>
      <c r="F3067">
        <v>21755</v>
      </c>
      <c r="G3067" t="s">
        <v>5</v>
      </c>
      <c r="H3067" s="5" t="s">
        <v>16</v>
      </c>
      <c r="I3067">
        <v>60419</v>
      </c>
      <c r="J3067" t="s">
        <v>3</v>
      </c>
      <c r="K3067" s="5" t="s">
        <v>16</v>
      </c>
      <c r="L3067">
        <v>21755.84</v>
      </c>
      <c r="M3067" t="str">
        <f t="shared" ref="M3067:M3069" si="4990">$G3067&amp;""</f>
        <v>e</v>
      </c>
      <c r="N3067" t="str">
        <f t="shared" ref="N3067:N3069" si="4991">$H3067&amp;""</f>
        <v>11/2</v>
      </c>
      <c r="O3067">
        <v>60419.73</v>
      </c>
      <c r="P3067" t="str">
        <f t="shared" ref="P3067:P3069" si="4992">$J3067&amp;""</f>
        <v>o</v>
      </c>
      <c r="Q3067" t="str">
        <f t="shared" ref="Q3067:Q3069" si="4993">$K3067&amp;""</f>
        <v>11/2</v>
      </c>
      <c r="R3067">
        <v>29</v>
      </c>
      <c r="AA3067" s="10">
        <f t="shared" si="4859"/>
        <v>2585.6210000000001</v>
      </c>
      <c r="AB3067" s="3" cm="1">
        <f t="array" ref="AB3067">100000000/Lvac(AA3067)</f>
        <v>38663.859159145497</v>
      </c>
      <c r="AC3067" s="28">
        <f t="shared" si="4860"/>
        <v>3.8675428456065293E-7</v>
      </c>
      <c r="AD3067" s="28">
        <f t="shared" si="4861"/>
        <v>2.5863946893761155E-7</v>
      </c>
      <c r="AE3067" s="21">
        <f t="shared" si="4862"/>
        <v>38663.859740159882</v>
      </c>
      <c r="AF3067" s="10" cm="1">
        <f t="array" ref="AF3067">Lair(100000000/AE3067)</f>
        <v>2585.6209611425988</v>
      </c>
      <c r="AG3067" s="10">
        <f t="shared" si="4863"/>
        <v>1.2476706593724582E-2</v>
      </c>
      <c r="AH3067" s="10" t="b">
        <f t="shared" si="4858"/>
        <v>1</v>
      </c>
      <c r="AI3067" s="10">
        <f t="shared" ref="AI3067:AI3069" si="4994">$AF3067</f>
        <v>2585.6209611425988</v>
      </c>
      <c r="AJ3067">
        <v>7.0000000000000001E-3</v>
      </c>
      <c r="AK3067" s="3" cm="1">
        <f t="array" ref="AK3067">100000000/Lvac($AA3067)</f>
        <v>38663.859159145497</v>
      </c>
      <c r="AL3067" s="21">
        <f t="shared" si="4943"/>
        <v>0.10467389388521131</v>
      </c>
      <c r="AM3067" s="10" cm="1">
        <f t="array" ref="AM3067">Lvac($AI3067)-$BA3067</f>
        <v>2.0242114442226011E-3</v>
      </c>
      <c r="AN3067" s="10">
        <f t="shared" ref="AN3067:AN3069" si="4995">$AK3067-($AX3067-$AW3067)</f>
        <v>-3.084085450245766E-2</v>
      </c>
      <c r="AO3067" s="3">
        <f t="shared" ref="AO3067:AO3069" si="4996">AM3067/AJ3067</f>
        <v>0.28917306346037158</v>
      </c>
      <c r="AP3067" s="3">
        <v>0.2947254339622824</v>
      </c>
      <c r="AS3067" s="3">
        <f t="shared" si="4864"/>
        <v>-8.4085450362181291E-4</v>
      </c>
      <c r="AT3067" s="3" cm="1">
        <f t="array" ref="AT3067">AS3067-(100000000/LvacE($A3067)-$E3067)</f>
        <v>-7.6195865403860807E-6</v>
      </c>
      <c r="AU3067" t="s">
        <v>4960</v>
      </c>
      <c r="AV3067" t="s">
        <v>4844</v>
      </c>
      <c r="AW3067" s="3">
        <v>21755.84</v>
      </c>
      <c r="AX3067" s="3">
        <v>60419.73</v>
      </c>
      <c r="AY3067" s="3"/>
      <c r="AZ3067" s="10" cm="1">
        <f t="array" ref="AZ3067">Lair(100000000/($AX3067-$AW3067))</f>
        <v>2585.6189374098981</v>
      </c>
      <c r="BA3067" s="10">
        <f t="shared" ref="BA3067:BA3069" si="4997">100000000/($AX3067-$AW3067)</f>
        <v>2586.3926262980781</v>
      </c>
      <c r="BB3067" s="12">
        <v>13200000</v>
      </c>
      <c r="BC3067" s="3">
        <v>0.106</v>
      </c>
      <c r="BD3067" s="12" cm="1">
        <f t="array" ref="BD3067">SfromgA($BB3067,$BA3067,"")</f>
        <v>0.11271731926023139</v>
      </c>
      <c r="BE3067" s="29">
        <f t="shared" ref="BE3067:BE3069" si="4998">(10^MAX(0.05, -0.312925054856973*((LN($BD3067))^(1/3)) + 0.454808404431693)-1)*100</f>
        <v>625.66657387685507</v>
      </c>
      <c r="BG3067" s="3"/>
      <c r="BH3067" s="3"/>
      <c r="BI3067" s="12">
        <f t="shared" ref="BI3067:BI3069" si="4999">IF($BB3067="",$BF3067,$BB3067)</f>
        <v>13200000</v>
      </c>
      <c r="BJ3067" s="29">
        <f t="shared" ref="BJ3067:BJ3069" si="5000">IF($BB3067="",$BH3067,$BE3067)</f>
        <v>625.66657387685507</v>
      </c>
      <c r="BK3067" s="3">
        <f t="shared" ref="BK3067:BK3069" si="5001">LN(BN3067*100000000/($AX3067-$AW3067)/$BI3067)</f>
        <v>-6.4043740448646718</v>
      </c>
      <c r="BL3067" s="13">
        <f>EXP(BK$4341*$AX3067+BK$4342)*$BI3067/(100000000/($AX3067-$AW3067))</f>
        <v>5.8181116316675565</v>
      </c>
      <c r="BM3067" s="3">
        <f t="shared" ref="BM3067:BM3069" si="5002">LN(BL3067/$C3067)</f>
        <v>0.66236345851329059</v>
      </c>
      <c r="BN3067" s="13" cm="1">
        <f t="array" ref="BN3067">$C3067*EXP(poly_from_str(100000000/$E3067,BN$4343))</f>
        <v>8.4429685207492327</v>
      </c>
      <c r="BO3067" s="3">
        <f t="shared" ref="BO3067:BO3069" si="5003">LN($C3067)</f>
        <v>1.0986122886681098</v>
      </c>
      <c r="BP3067" s="13">
        <f t="shared" ref="BP3067:BP3069" si="5004">LN(BL3067/BN3067)</f>
        <v>-0.37235822005523994</v>
      </c>
      <c r="BQ3067" s="13"/>
      <c r="BS3067" s="13"/>
      <c r="BT3067" s="13"/>
      <c r="BU3067" s="13"/>
      <c r="BV3067" s="13"/>
      <c r="BW3067" s="13"/>
      <c r="BX3067" s="13"/>
      <c r="BY3067">
        <v>8500</v>
      </c>
      <c r="BZ3067" s="13"/>
    </row>
    <row r="3068" spans="1:78" hidden="1" x14ac:dyDescent="0.25">
      <c r="A3068" t="s">
        <v>3646</v>
      </c>
      <c r="B3068" s="2" t="str">
        <f t="shared" si="4857"/>
        <v/>
      </c>
      <c r="C3068">
        <v>4</v>
      </c>
      <c r="D3068" t="s">
        <v>14</v>
      </c>
      <c r="E3068">
        <v>38667.75</v>
      </c>
      <c r="F3068">
        <v>63816</v>
      </c>
      <c r="G3068" t="s">
        <v>3</v>
      </c>
      <c r="H3068" s="5" t="s">
        <v>16</v>
      </c>
      <c r="I3068">
        <v>102484</v>
      </c>
      <c r="J3068" t="s">
        <v>5</v>
      </c>
      <c r="K3068" s="5" t="s">
        <v>4</v>
      </c>
      <c r="L3068">
        <v>63816.91</v>
      </c>
      <c r="M3068" t="str">
        <f t="shared" si="4990"/>
        <v>o</v>
      </c>
      <c r="N3068" t="str">
        <f t="shared" si="4991"/>
        <v>11/2</v>
      </c>
      <c r="O3068">
        <v>102484.66</v>
      </c>
      <c r="P3068" t="str">
        <f t="shared" si="4992"/>
        <v>e</v>
      </c>
      <c r="Q3068" t="str">
        <f t="shared" si="4993"/>
        <v>9/2</v>
      </c>
      <c r="R3068">
        <v>29</v>
      </c>
      <c r="S3068" t="s">
        <v>751</v>
      </c>
      <c r="AA3068" s="10">
        <f t="shared" si="4859"/>
        <v>2585.3609999999999</v>
      </c>
      <c r="AB3068" s="3" cm="1">
        <f t="array" ref="AB3068">100000000/Lvac(AA3068)</f>
        <v>38667.747193940093</v>
      </c>
      <c r="AC3068" s="28">
        <f t="shared" si="4860"/>
        <v>3.8679317897964736E-7</v>
      </c>
      <c r="AD3068" s="28">
        <f t="shared" si="4861"/>
        <v>2.5861346278707373E-7</v>
      </c>
      <c r="AE3068" s="21">
        <f t="shared" si="4862"/>
        <v>38667.749133114812</v>
      </c>
      <c r="AF3068" s="10" cm="1">
        <f t="array" ref="AF3068">Lair(100000000/AE3068)</f>
        <v>2585.3608703368836</v>
      </c>
      <c r="AG3068" s="10">
        <f t="shared" si="4863"/>
        <v>1.2478210430562714E-2</v>
      </c>
      <c r="AH3068" s="10" t="b">
        <f t="shared" si="4858"/>
        <v>1</v>
      </c>
      <c r="AI3068" s="10">
        <f t="shared" si="4994"/>
        <v>2585.3608703368836</v>
      </c>
      <c r="AJ3068">
        <v>7.0000000000000001E-3</v>
      </c>
      <c r="AK3068" s="3" cm="1">
        <f t="array" ref="AK3068">100000000/Lvac($AA3068)</f>
        <v>38667.747193940093</v>
      </c>
      <c r="AL3068" s="21">
        <f t="shared" si="4943"/>
        <v>0.10469495127862388</v>
      </c>
      <c r="AM3068" s="10" cm="1">
        <f t="array" ref="AM3068">Lvac($AI3068)-$BA3068</f>
        <v>5.7978074892162113E-5</v>
      </c>
      <c r="AN3068" s="10">
        <f t="shared" si="4995"/>
        <v>-2.8060599070158787E-3</v>
      </c>
      <c r="AO3068" s="3">
        <f t="shared" si="4996"/>
        <v>8.2825821274517299E-3</v>
      </c>
      <c r="AP3068" s="3">
        <v>2.6810266198091473E-2</v>
      </c>
      <c r="AS3068" s="3">
        <f t="shared" si="4864"/>
        <v>-2.8060599070158787E-3</v>
      </c>
      <c r="AT3068" s="3" cm="1">
        <f t="array" ref="AT3068">AS3068-(100000000/LvacE($A3068)-$E3068)</f>
        <v>-7.5596763053908944E-6</v>
      </c>
      <c r="AU3068" t="s">
        <v>4923</v>
      </c>
      <c r="AV3068" t="s">
        <v>4827</v>
      </c>
      <c r="AW3068" s="3">
        <v>63816.91</v>
      </c>
      <c r="AX3068" s="3">
        <v>102484.66</v>
      </c>
      <c r="AY3068" s="3"/>
      <c r="AZ3068" s="10" cm="1">
        <f t="array" ref="AZ3068">Lair(100000000/($AX3068-$AW3068))</f>
        <v>2585.3608123725203</v>
      </c>
      <c r="BA3068" s="10">
        <f t="shared" si="4997"/>
        <v>2586.1344401988736</v>
      </c>
      <c r="BB3068" s="12">
        <v>704000000</v>
      </c>
      <c r="BC3068" s="3">
        <v>0.57399999999999995</v>
      </c>
      <c r="BD3068" s="12" cm="1">
        <f t="array" ref="BD3068">SfromgA($BB3068,$BA3068,"")</f>
        <v>6.0097902230310298</v>
      </c>
      <c r="BE3068" s="29">
        <f t="shared" si="4998"/>
        <v>18.746346904408373</v>
      </c>
      <c r="BG3068" s="3"/>
      <c r="BH3068" s="3"/>
      <c r="BI3068" s="12">
        <f t="shared" si="4999"/>
        <v>704000000</v>
      </c>
      <c r="BJ3068" s="29">
        <f t="shared" si="5000"/>
        <v>18.746346904408373</v>
      </c>
      <c r="BK3068" s="3">
        <f t="shared" si="5001"/>
        <v>-10.092299930487233</v>
      </c>
      <c r="BL3068" s="13">
        <f>EXP(BK$4341*$AX3068+BK$4342)*$BI3068/(100000000/($AX3068-$AW3068))</f>
        <v>12.699177672056111</v>
      </c>
      <c r="BM3068" s="3">
        <f t="shared" si="5002"/>
        <v>1.155242880016466</v>
      </c>
      <c r="BN3068" s="13" cm="1">
        <f t="array" ref="BN3068">$C3068*EXP(poly_from_str(100000000/$E3068,BN$4343))</f>
        <v>11.269156020179976</v>
      </c>
      <c r="BO3068" s="3">
        <f t="shared" si="5003"/>
        <v>1.3862943611198906</v>
      </c>
      <c r="BP3068" s="13">
        <f t="shared" si="5004"/>
        <v>0.11946780318434197</v>
      </c>
      <c r="BQ3068" s="13"/>
      <c r="BS3068" s="13"/>
      <c r="BT3068" s="13"/>
      <c r="BU3068" s="13"/>
      <c r="BV3068" s="13"/>
      <c r="BW3068" s="13"/>
      <c r="BX3068" s="13"/>
      <c r="BY3068">
        <v>11345</v>
      </c>
      <c r="BZ3068" s="13"/>
    </row>
    <row r="3069" spans="1:78" hidden="1" x14ac:dyDescent="0.25">
      <c r="A3069" t="s">
        <v>3647</v>
      </c>
      <c r="B3069" s="2" t="str">
        <f t="shared" si="4857"/>
        <v/>
      </c>
      <c r="C3069">
        <v>3</v>
      </c>
      <c r="E3069">
        <v>38676.65</v>
      </c>
      <c r="F3069">
        <v>65922</v>
      </c>
      <c r="G3069" t="s">
        <v>3</v>
      </c>
      <c r="H3069" s="5" t="s">
        <v>16</v>
      </c>
      <c r="I3069">
        <v>104598</v>
      </c>
      <c r="J3069" t="s">
        <v>5</v>
      </c>
      <c r="K3069" s="5" t="s">
        <v>15</v>
      </c>
      <c r="L3069">
        <v>65922.42</v>
      </c>
      <c r="M3069" t="str">
        <f t="shared" si="4990"/>
        <v>o</v>
      </c>
      <c r="N3069" t="str">
        <f t="shared" si="4991"/>
        <v>11/2</v>
      </c>
      <c r="O3069">
        <v>104598.99</v>
      </c>
      <c r="P3069" t="str">
        <f t="shared" si="4992"/>
        <v>e</v>
      </c>
      <c r="Q3069" t="str">
        <f t="shared" si="4993"/>
        <v>13/2</v>
      </c>
      <c r="R3069">
        <v>29</v>
      </c>
      <c r="AA3069" s="10">
        <f t="shared" si="4859"/>
        <v>2584.7660000000001</v>
      </c>
      <c r="AB3069" s="3" cm="1">
        <f t="array" ref="AB3069">100000000/Lvac(AA3069)</f>
        <v>38676.647754871206</v>
      </c>
      <c r="AC3069" s="28">
        <f t="shared" si="4860"/>
        <v>3.8688221680415172E-7</v>
      </c>
      <c r="AD3069" s="28">
        <f t="shared" si="4861"/>
        <v>2.585539487129034E-7</v>
      </c>
      <c r="AE3069" s="21">
        <f t="shared" si="4862"/>
        <v>38676.649306846281</v>
      </c>
      <c r="AF3069" s="10" cm="1">
        <f t="array" ref="AF3069">Lair(100000000/AE3069)</f>
        <v>2584.7658962747805</v>
      </c>
      <c r="AG3069" s="10">
        <f t="shared" si="4863"/>
        <v>1.2481653610978945E-2</v>
      </c>
      <c r="AH3069" s="10" t="b">
        <f t="shared" si="4858"/>
        <v>1</v>
      </c>
      <c r="AI3069" s="10">
        <f t="shared" si="4994"/>
        <v>2584.7658962747805</v>
      </c>
      <c r="AJ3069">
        <v>3.0000000000000001E-3</v>
      </c>
      <c r="AK3069" s="3" cm="1">
        <f t="array" ref="AK3069">100000000/Lvac($AA3069)</f>
        <v>38676.647754871206</v>
      </c>
      <c r="AL3069" s="21">
        <f t="shared" si="4943"/>
        <v>4.4889923467281288E-2</v>
      </c>
      <c r="AM3069" s="10" cm="1">
        <f t="array" ref="AM3069">Lvac($AI3069)-$BA3069</f>
        <v>-5.3016845704405569E-3</v>
      </c>
      <c r="AN3069" s="10">
        <f t="shared" si="4995"/>
        <v>7.7754871199431363E-2</v>
      </c>
      <c r="AO3069" s="3">
        <f t="shared" si="4996"/>
        <v>-1.7672281901468523</v>
      </c>
      <c r="AP3069" s="3">
        <v>-1.7326449389353609</v>
      </c>
      <c r="AS3069" s="3">
        <f t="shared" si="4864"/>
        <v>-2.2451287950389087E-3</v>
      </c>
      <c r="AT3069" s="3" cm="1">
        <f t="array" ref="AT3069">AS3069-(100000000/LvacE($A3069)-$E3069)</f>
        <v>-7.4223498813807964E-6</v>
      </c>
      <c r="AU3069" t="s">
        <v>4828</v>
      </c>
      <c r="AV3069" t="s">
        <v>4944</v>
      </c>
      <c r="AW3069" s="3">
        <v>65922.42</v>
      </c>
      <c r="AX3069" s="3">
        <v>104598.99</v>
      </c>
      <c r="AY3069" s="3"/>
      <c r="AZ3069" s="10" cm="1">
        <f t="array" ref="AZ3069">Lair(100000000/($AX3069-$AW3069))</f>
        <v>2584.7711967056507</v>
      </c>
      <c r="BA3069" s="10">
        <f t="shared" si="4997"/>
        <v>2585.5446850638509</v>
      </c>
      <c r="BB3069" s="12">
        <v>688000000</v>
      </c>
      <c r="BC3069" s="3">
        <v>0.41</v>
      </c>
      <c r="BD3069" s="12" cm="1">
        <f t="array" ref="BD3069">SfromgA($BB3069,$BA3069,"")</f>
        <v>5.8691869326280059</v>
      </c>
      <c r="BE3069" s="29">
        <f t="shared" si="4998"/>
        <v>19.206674023421535</v>
      </c>
      <c r="BG3069" s="3"/>
      <c r="BH3069" s="3"/>
      <c r="BI3069" s="12">
        <f t="shared" si="4999"/>
        <v>688000000</v>
      </c>
      <c r="BJ3069" s="29">
        <f t="shared" si="5000"/>
        <v>19.206674023421535</v>
      </c>
      <c r="BK3069" s="3">
        <f t="shared" si="5001"/>
        <v>-10.354822654415477</v>
      </c>
      <c r="BL3069" s="13">
        <f>EXP(BK$4341*$AX3069+BK$4342)*$BI3069/(100000000/($AX3069-$AW3069))</f>
        <v>10.571150870555474</v>
      </c>
      <c r="BM3069" s="3">
        <f t="shared" si="5002"/>
        <v>1.2595163861342014</v>
      </c>
      <c r="BN3069" s="13" cm="1">
        <f t="array" ref="BN3069">$C3069*EXP(poly_from_str(100000000/$E3069,BN$4343))</f>
        <v>8.4721580766884195</v>
      </c>
      <c r="BO3069" s="3">
        <f t="shared" si="5003"/>
        <v>1.0986122886681098</v>
      </c>
      <c r="BP3069" s="13">
        <f t="shared" si="5004"/>
        <v>0.22134340795579255</v>
      </c>
      <c r="BQ3069" s="13"/>
      <c r="BS3069" s="13"/>
      <c r="BT3069" s="13"/>
      <c r="BU3069" s="13"/>
      <c r="BV3069" s="13"/>
      <c r="BW3069" s="13"/>
      <c r="BX3069" s="13"/>
      <c r="BY3069">
        <v>8529</v>
      </c>
      <c r="BZ3069" s="13"/>
    </row>
    <row r="3070" spans="1:78" hidden="1" x14ac:dyDescent="0.25">
      <c r="A3070" t="s">
        <v>3648</v>
      </c>
      <c r="B3070" s="2" t="str">
        <f t="shared" si="4857"/>
        <v/>
      </c>
      <c r="C3070">
        <v>6</v>
      </c>
      <c r="D3070" t="s">
        <v>14</v>
      </c>
      <c r="E3070">
        <v>38677.47</v>
      </c>
      <c r="R3070">
        <v>29</v>
      </c>
      <c r="S3070" t="s">
        <v>22</v>
      </c>
      <c r="AA3070" s="10">
        <f t="shared" si="4859"/>
        <v>2584.7109999999998</v>
      </c>
      <c r="AB3070" s="3" cm="1">
        <f t="array" ref="AB3070">100000000/Lvac(AA3070)</f>
        <v>38677.470702674982</v>
      </c>
      <c r="AC3070" s="28">
        <f t="shared" si="4860"/>
        <v>3.868904492610586E-7</v>
      </c>
      <c r="AD3070" s="28">
        <f t="shared" si="4861"/>
        <v>2.5854844741200691E-7</v>
      </c>
      <c r="AE3070" s="21">
        <f t="shared" si="4862"/>
        <v>38677.470216928814</v>
      </c>
      <c r="AF3070" s="10" cm="1">
        <f t="array" ref="AF3070">Lair(100000000/AE3070)</f>
        <v>2584.7110324631412</v>
      </c>
      <c r="AG3070" s="10">
        <f t="shared" si="4863"/>
        <v>1.2481972008219679E-2</v>
      </c>
      <c r="AH3070" s="10" t="b">
        <f t="shared" si="4858"/>
        <v>1</v>
      </c>
      <c r="AI3070" s="10">
        <f t="shared" si="4866"/>
        <v>2584.7109999999998</v>
      </c>
      <c r="AJ3070">
        <v>7.0000000000000001E-3</v>
      </c>
      <c r="AK3070" s="3" cm="1">
        <f t="array" ref="AK3070">100000000/Lvac($AA3070)</f>
        <v>38677.470702674982</v>
      </c>
      <c r="AL3070" s="21">
        <f t="shared" si="4943"/>
        <v>0.1047476081150755</v>
      </c>
      <c r="AM3070" s="21"/>
      <c r="AN3070" s="21"/>
      <c r="AO3070" s="21"/>
      <c r="AP3070" s="21"/>
      <c r="AS3070" s="3">
        <f t="shared" si="4864"/>
        <v>7.0267498085740954E-4</v>
      </c>
      <c r="AT3070" s="3" cm="1">
        <f t="array" ref="AT3070">AS3070-(100000000/LvacE($A3070)-$E3070)</f>
        <v>-7.409638783428818E-6</v>
      </c>
      <c r="BB3070"/>
      <c r="BC3070"/>
      <c r="BD3070"/>
      <c r="BE3070"/>
      <c r="BF3070"/>
      <c r="BG3070"/>
      <c r="BH3070"/>
      <c r="BI3070"/>
      <c r="BJ3070"/>
      <c r="BN3070" s="13" cm="1">
        <f t="array" ref="BN3070">$C3070*EXP(poly_from_str(100000000/$E3070,BN$4343))</f>
        <v>16.948045658694291</v>
      </c>
      <c r="BO3070" s="13"/>
      <c r="BY3070">
        <v>17061</v>
      </c>
    </row>
    <row r="3071" spans="1:78" hidden="1" x14ac:dyDescent="0.25">
      <c r="A3071" t="s">
        <v>3649</v>
      </c>
      <c r="B3071" s="2" t="str">
        <f t="shared" si="4857"/>
        <v/>
      </c>
      <c r="C3071">
        <v>1</v>
      </c>
      <c r="E3071">
        <v>38683.410000000003</v>
      </c>
      <c r="F3071">
        <v>40205</v>
      </c>
      <c r="G3071" t="s">
        <v>5</v>
      </c>
      <c r="H3071" s="5" t="s">
        <v>19</v>
      </c>
      <c r="I3071">
        <v>78889</v>
      </c>
      <c r="J3071" t="s">
        <v>3</v>
      </c>
      <c r="K3071" s="5" t="s">
        <v>19</v>
      </c>
      <c r="L3071">
        <v>40205.74</v>
      </c>
      <c r="M3071" t="str">
        <f t="shared" ref="M3071:M3072" si="5005">$G3071&amp;""</f>
        <v>e</v>
      </c>
      <c r="N3071" t="str">
        <f t="shared" ref="N3071:N3072" si="5006">$H3071&amp;""</f>
        <v>3/2</v>
      </c>
      <c r="O3071">
        <v>78889.14</v>
      </c>
      <c r="P3071" t="str">
        <f t="shared" ref="P3071:P3072" si="5007">$J3071&amp;""</f>
        <v>o</v>
      </c>
      <c r="Q3071" t="str">
        <f t="shared" ref="Q3071:Q3072" si="5008">$K3071&amp;""</f>
        <v>3/2</v>
      </c>
      <c r="R3071">
        <v>29</v>
      </c>
      <c r="AA3071" s="10">
        <f t="shared" si="4859"/>
        <v>2584.3139999999999</v>
      </c>
      <c r="AB3071" s="3" cm="1">
        <f t="array" ref="AB3071">100000000/Lvac(AA3071)</f>
        <v>38683.411928372894</v>
      </c>
      <c r="AC3071" s="28">
        <f t="shared" si="4860"/>
        <v>3.8694988302505037E-7</v>
      </c>
      <c r="AD3071" s="28">
        <f t="shared" si="4861"/>
        <v>2.5850873802228801E-7</v>
      </c>
      <c r="AE3071" s="21">
        <f t="shared" si="4862"/>
        <v>38683.410595071691</v>
      </c>
      <c r="AF3071" s="10" cm="1">
        <f t="array" ref="AF3071">Lair(100000000/AE3071)</f>
        <v>2584.3140890791447</v>
      </c>
      <c r="AG3071" s="10">
        <f t="shared" si="4863"/>
        <v>1.2484270860346865E-2</v>
      </c>
      <c r="AH3071" s="10" t="b">
        <f t="shared" si="4858"/>
        <v>1</v>
      </c>
      <c r="AI3071" s="10">
        <f t="shared" ref="AI3071:AI3072" si="5009">$AF3071</f>
        <v>2584.3140890791447</v>
      </c>
      <c r="AJ3071">
        <v>3.0000000000000001E-3</v>
      </c>
      <c r="AK3071" s="3" cm="1">
        <f t="array" ref="AK3071">100000000/Lvac($AA3071)</f>
        <v>38683.411928372894</v>
      </c>
      <c r="AL3071" s="21">
        <f t="shared" si="4943"/>
        <v>4.4905623614221853E-2</v>
      </c>
      <c r="AM3071" s="10" cm="1">
        <f t="array" ref="AM3071">Lvac($AI3071)-$BA3071</f>
        <v>-7.0803463631818886E-4</v>
      </c>
      <c r="AN3071" s="10">
        <f t="shared" ref="AN3071:AN3072" si="5010">$AK3071-($AX3071-$AW3071)</f>
        <v>1.1928372892725747E-2</v>
      </c>
      <c r="AO3071" s="3">
        <f t="shared" ref="AO3071:AO3072" si="5011">AM3071/AJ3071</f>
        <v>-0.23601154543939629</v>
      </c>
      <c r="AP3071" s="3">
        <v>-0.26571161636942026</v>
      </c>
      <c r="AS3071" s="3">
        <f t="shared" si="4864"/>
        <v>1.9283728906884789E-3</v>
      </c>
      <c r="AT3071" s="3" cm="1">
        <f t="array" ref="AT3071">AS3071-(100000000/LvacE($A3071)-$E3071)</f>
        <v>-7.3178380262106657E-6</v>
      </c>
      <c r="AU3071" t="s">
        <v>4774</v>
      </c>
      <c r="AV3071" t="s">
        <v>4872</v>
      </c>
      <c r="AW3071" s="3">
        <v>40205.74</v>
      </c>
      <c r="AX3071" s="3">
        <v>78889.14</v>
      </c>
      <c r="AY3071" s="3"/>
      <c r="AZ3071" s="10" cm="1">
        <f t="array" ref="AZ3071">Lair(100000000/($AX3071-$AW3071))</f>
        <v>2584.3147969463644</v>
      </c>
      <c r="BA3071" s="10">
        <f t="shared" ref="BA3071:BA3072" si="5012">100000000/($AX3071-$AW3071)</f>
        <v>2585.0881773577294</v>
      </c>
      <c r="BB3071" s="12">
        <v>24000000</v>
      </c>
      <c r="BC3071" s="3">
        <v>0.09</v>
      </c>
      <c r="BD3071" s="12" cm="1">
        <f t="array" ref="BD3071">SfromgA($BB3071,$BA3071,"")</f>
        <v>0.20463065106108388</v>
      </c>
      <c r="BE3071" s="29">
        <f t="shared" ref="BE3071:BE3072" si="5013">(10^MAX(0.05, -0.312925054856973*((LN($BD3071))^(1/3)) + 0.454808404431693)-1)*100</f>
        <v>560.35765354834871</v>
      </c>
      <c r="BG3071" s="3"/>
      <c r="BH3071" s="3"/>
      <c r="BI3071" s="12">
        <f t="shared" ref="BI3071:BI3072" si="5014">IF($BB3071="",$BF3071,$BB3071)</f>
        <v>24000000</v>
      </c>
      <c r="BJ3071" s="29">
        <f t="shared" ref="BJ3071:BJ3072" si="5015">IF($BB3071="",$BH3071,$BE3071)</f>
        <v>560.35765354834871</v>
      </c>
      <c r="BK3071" s="3">
        <f t="shared" ref="BK3071:BK3072" si="5016">LN(BN3071*100000000/($AX3071-$AW3071)/$BI3071)</f>
        <v>-8.0960664714408122</v>
      </c>
      <c r="BL3071" s="13">
        <f>EXP(BK$4341*$AX3071+BK$4342)*$BI3071/(100000000/($AX3071-$AW3071))</f>
        <v>2.6012929463237442</v>
      </c>
      <c r="BM3071" s="3">
        <f t="shared" ref="BM3071:BM3072" si="5017">LN(BL3071/$C3071)</f>
        <v>0.9560086084688032</v>
      </c>
      <c r="BN3071" s="13" cm="1">
        <f t="array" ref="BN3071">$C3071*EXP(poly_from_str(100000000/$E3071,BN$4343))</f>
        <v>2.8291689728074032</v>
      </c>
      <c r="BO3071" s="3">
        <f t="shared" ref="BO3071:BO3072" si="5018">LN($C3071)</f>
        <v>0</v>
      </c>
      <c r="BP3071" s="13">
        <f t="shared" ref="BP3071:BP3072" si="5019">LN(BL3071/BN3071)</f>
        <v>-8.3974410878315739E-2</v>
      </c>
      <c r="BQ3071" s="13"/>
      <c r="BS3071" s="13"/>
      <c r="BT3071" s="13"/>
      <c r="BU3071" s="13"/>
      <c r="BV3071" s="13"/>
      <c r="BW3071" s="13"/>
      <c r="BX3071" s="13"/>
      <c r="BY3071">
        <v>2848</v>
      </c>
      <c r="BZ3071" s="13"/>
    </row>
    <row r="3072" spans="1:78" hidden="1" x14ac:dyDescent="0.25">
      <c r="A3072" t="s">
        <v>3650</v>
      </c>
      <c r="B3072" s="2" t="str">
        <f t="shared" si="4857"/>
        <v/>
      </c>
      <c r="C3072">
        <v>1</v>
      </c>
      <c r="E3072">
        <v>38697.67</v>
      </c>
      <c r="F3072">
        <v>29267</v>
      </c>
      <c r="G3072" t="s">
        <v>5</v>
      </c>
      <c r="H3072" s="5" t="s">
        <v>18</v>
      </c>
      <c r="I3072">
        <v>67965</v>
      </c>
      <c r="J3072" t="s">
        <v>3</v>
      </c>
      <c r="K3072" s="5" t="s">
        <v>19</v>
      </c>
      <c r="L3072">
        <v>29267.86</v>
      </c>
      <c r="M3072" t="str">
        <f t="shared" si="5005"/>
        <v>e</v>
      </c>
      <c r="N3072" t="str">
        <f t="shared" si="5006"/>
        <v>5/2</v>
      </c>
      <c r="O3072">
        <v>67965.47</v>
      </c>
      <c r="P3072" t="str">
        <f t="shared" si="5007"/>
        <v>o</v>
      </c>
      <c r="Q3072" t="str">
        <f t="shared" si="5008"/>
        <v>3/2</v>
      </c>
      <c r="R3072">
        <v>29</v>
      </c>
      <c r="AA3072" s="10">
        <f t="shared" si="4859"/>
        <v>2583.3620000000001</v>
      </c>
      <c r="AB3072" s="3" cm="1">
        <f t="array" ref="AB3072">100000000/Lvac(AA3072)</f>
        <v>38697.666336514398</v>
      </c>
      <c r="AC3072" s="28">
        <f t="shared" si="4860"/>
        <v>3.8709247871572007E-7</v>
      </c>
      <c r="AD3072" s="28">
        <f t="shared" si="4861"/>
        <v>2.5841351550866482E-7</v>
      </c>
      <c r="AE3072" s="21">
        <f t="shared" si="4862"/>
        <v>38697.668870645903</v>
      </c>
      <c r="AF3072" s="10" cm="1">
        <f t="array" ref="AF3072">Lair(100000000/AE3072)</f>
        <v>2583.3618308169366</v>
      </c>
      <c r="AG3072" s="10">
        <f t="shared" si="4863"/>
        <v>1.2489787791357619E-2</v>
      </c>
      <c r="AH3072" s="10" t="b">
        <f t="shared" si="4858"/>
        <v>1</v>
      </c>
      <c r="AI3072" s="10">
        <f t="shared" si="5009"/>
        <v>2583.3618308169366</v>
      </c>
      <c r="AJ3072">
        <v>3.0000000000000001E-3</v>
      </c>
      <c r="AK3072" s="3" cm="1">
        <f t="array" ref="AK3072">100000000/Lvac($AA3072)</f>
        <v>38697.666336514398</v>
      </c>
      <c r="AL3072" s="21">
        <f t="shared" si="4943"/>
        <v>4.4938729691160258E-2</v>
      </c>
      <c r="AM3072" s="10" cm="1">
        <f t="array" ref="AM3072">Lvac($AI3072)-$BA3072</f>
        <v>-3.9312426715696347E-3</v>
      </c>
      <c r="AN3072" s="10">
        <f t="shared" si="5010"/>
        <v>5.6336514397116844E-2</v>
      </c>
      <c r="AO3072" s="3">
        <f t="shared" si="5011"/>
        <v>-1.3104142238565448</v>
      </c>
      <c r="AP3072" s="3">
        <v>-1.2540065339029145</v>
      </c>
      <c r="AS3072" s="3">
        <f t="shared" si="4864"/>
        <v>-3.66348560055485E-3</v>
      </c>
      <c r="AT3072" s="3" cm="1">
        <f t="array" ref="AT3072">AS3072-(100000000/LvacE($A3072)-$E3072)</f>
        <v>-7.0971800596453249E-6</v>
      </c>
      <c r="AU3072" t="s">
        <v>4695</v>
      </c>
      <c r="AV3072" t="s">
        <v>4830</v>
      </c>
      <c r="AW3072" s="3">
        <v>29267.86</v>
      </c>
      <c r="AX3072" s="3">
        <v>67965.47</v>
      </c>
      <c r="AY3072" s="3"/>
      <c r="AZ3072" s="10" cm="1">
        <f t="array" ref="AZ3072">Lair(100000000/($AX3072-$AW3072))</f>
        <v>2583.3657611302183</v>
      </c>
      <c r="BA3072" s="10">
        <f t="shared" si="5012"/>
        <v>2584.1389171062501</v>
      </c>
      <c r="BB3072" s="12">
        <v>21400000</v>
      </c>
      <c r="BC3072" s="3">
        <v>0.11</v>
      </c>
      <c r="BD3072" s="12" cm="1">
        <f t="array" ref="BD3072">SfromgA($BB3072,$BA3072,"")</f>
        <v>0.18226140046595168</v>
      </c>
      <c r="BE3072" s="29">
        <f t="shared" si="5013"/>
        <v>573.67204650239557</v>
      </c>
      <c r="BG3072" s="3"/>
      <c r="BH3072" s="3"/>
      <c r="BI3072" s="12">
        <f t="shared" si="5014"/>
        <v>21400000</v>
      </c>
      <c r="BJ3072" s="29">
        <f t="shared" si="5015"/>
        <v>573.67204650239557</v>
      </c>
      <c r="BK3072" s="3">
        <f t="shared" si="5016"/>
        <v>-7.9779843634285026</v>
      </c>
      <c r="BL3072" s="13">
        <f>EXP(BK$4341*$AX3072+BK$4342)*$BI3072/(100000000/($AX3072-$AW3072))</f>
        <v>5.3211801068260973</v>
      </c>
      <c r="BM3072" s="3">
        <f t="shared" si="5017"/>
        <v>1.6716951033454879</v>
      </c>
      <c r="BN3072" s="13" cm="1">
        <f t="array" ref="BN3072">$C3072*EXP(poly_from_str(100000000/$E3072,BN$4343))</f>
        <v>2.8399018525540343</v>
      </c>
      <c r="BO3072" s="3">
        <f t="shared" si="5018"/>
        <v>0</v>
      </c>
      <c r="BP3072" s="13">
        <f t="shared" si="5019"/>
        <v>0.62792561072939479</v>
      </c>
      <c r="BQ3072" s="13"/>
      <c r="BS3072" s="13"/>
      <c r="BT3072" s="13"/>
      <c r="BU3072" s="13"/>
      <c r="BV3072" s="13"/>
      <c r="BW3072" s="13"/>
      <c r="BX3072" s="13"/>
      <c r="BY3072">
        <v>2858</v>
      </c>
      <c r="BZ3072" s="13"/>
    </row>
    <row r="3073" spans="1:78" hidden="1" x14ac:dyDescent="0.25">
      <c r="A3073" t="s">
        <v>3651</v>
      </c>
      <c r="B3073" s="2" t="str">
        <f t="shared" si="4857"/>
        <v/>
      </c>
      <c r="C3073">
        <v>3</v>
      </c>
      <c r="D3073" t="s">
        <v>14</v>
      </c>
      <c r="E3073">
        <v>38701.86</v>
      </c>
      <c r="R3073">
        <v>29</v>
      </c>
      <c r="S3073" t="s">
        <v>22</v>
      </c>
      <c r="AA3073" s="10">
        <f t="shared" si="4859"/>
        <v>2583.0819999999999</v>
      </c>
      <c r="AB3073" s="3" cm="1">
        <f t="array" ref="AB3073">100000000/Lvac(AA3073)</f>
        <v>38701.860808858088</v>
      </c>
      <c r="AC3073" s="28">
        <f t="shared" si="4860"/>
        <v>3.8713443862796461E-7</v>
      </c>
      <c r="AD3073" s="28">
        <f t="shared" si="4861"/>
        <v>2.5838550888775865E-7</v>
      </c>
      <c r="AE3073" s="21">
        <f t="shared" si="4862"/>
        <v>38701.860249274425</v>
      </c>
      <c r="AF3073" s="10" cm="1">
        <f t="array" ref="AF3073">Lair(100000000/AE3073)</f>
        <v>2583.0820373506926</v>
      </c>
      <c r="AG3073" s="10">
        <f t="shared" si="4863"/>
        <v>1.249141157904745E-2</v>
      </c>
      <c r="AH3073" s="10" t="b">
        <f t="shared" si="4858"/>
        <v>1</v>
      </c>
      <c r="AI3073" s="10">
        <f t="shared" si="4866"/>
        <v>2583.0819999999999</v>
      </c>
      <c r="AJ3073">
        <v>7.0000000000000001E-3</v>
      </c>
      <c r="AK3073" s="3" cm="1">
        <f t="array" ref="AK3073">100000000/Lvac($AA3073)</f>
        <v>38701.860808858088</v>
      </c>
      <c r="AL3073" s="21">
        <f t="shared" si="4943"/>
        <v>0.1048797621066643</v>
      </c>
      <c r="AM3073" s="21"/>
      <c r="AN3073" s="21"/>
      <c r="AO3073" s="21"/>
      <c r="AP3073" s="21"/>
      <c r="AS3073" s="3">
        <f t="shared" si="4864"/>
        <v>8.0885808711173013E-4</v>
      </c>
      <c r="AT3073" s="3" cm="1">
        <f t="array" ref="AT3073">AS3073-(100000000/LvacE($A3073)-$E3073)</f>
        <v>-7.0321329985745251E-6</v>
      </c>
      <c r="BB3073"/>
      <c r="BC3073"/>
      <c r="BD3073"/>
      <c r="BE3073"/>
      <c r="BF3073"/>
      <c r="BG3073"/>
      <c r="BH3073"/>
      <c r="BI3073"/>
      <c r="BJ3073"/>
      <c r="BN3073" s="13" cm="1">
        <f t="array" ref="BN3073">$C3073*EXP(poly_from_str(100000000/$E3073,BN$4343))</f>
        <v>8.5291201886826489</v>
      </c>
      <c r="BO3073" s="13"/>
      <c r="BY3073">
        <v>8584</v>
      </c>
    </row>
    <row r="3074" spans="1:78" hidden="1" x14ac:dyDescent="0.25">
      <c r="A3074" t="s">
        <v>3652</v>
      </c>
      <c r="B3074" s="2" t="str">
        <f t="shared" ref="B3074:B3137" si="5020">IF(OR(A3074=A3073,A3074=A3075),IF(B3073="",1,B3073+1),"")</f>
        <v/>
      </c>
      <c r="C3074">
        <v>1</v>
      </c>
      <c r="E3074">
        <v>38707.4</v>
      </c>
      <c r="F3074">
        <v>68374</v>
      </c>
      <c r="G3074" t="s">
        <v>3</v>
      </c>
      <c r="H3074" s="5" t="s">
        <v>4</v>
      </c>
      <c r="I3074">
        <v>107081</v>
      </c>
      <c r="J3074" t="s">
        <v>5</v>
      </c>
      <c r="K3074" s="5" t="s">
        <v>4</v>
      </c>
      <c r="L3074">
        <v>68374.539999999994</v>
      </c>
      <c r="M3074" t="str">
        <f t="shared" ref="M3074:M3080" si="5021">$G3074&amp;""</f>
        <v>o</v>
      </c>
      <c r="N3074" t="str">
        <f t="shared" ref="N3074:N3080" si="5022">$H3074&amp;""</f>
        <v>9/2</v>
      </c>
      <c r="O3074">
        <v>107081.94</v>
      </c>
      <c r="P3074" t="str">
        <f t="shared" ref="P3074:P3080" si="5023">$J3074&amp;""</f>
        <v>e</v>
      </c>
      <c r="Q3074" t="str">
        <f t="shared" ref="Q3074:Q3080" si="5024">$K3074&amp;""</f>
        <v>9/2</v>
      </c>
      <c r="R3074">
        <v>29</v>
      </c>
      <c r="AA3074" s="10">
        <f t="shared" si="4859"/>
        <v>2582.712</v>
      </c>
      <c r="AB3074" s="3" cm="1">
        <f t="array" ref="AB3074">100000000/Lvac(AA3074)</f>
        <v>38707.404899238521</v>
      </c>
      <c r="AC3074" s="28">
        <f t="shared" si="4860"/>
        <v>3.8718989960940285E-7</v>
      </c>
      <c r="AD3074" s="28">
        <f t="shared" si="4861"/>
        <v>2.58348500139226E-7</v>
      </c>
      <c r="AE3074" s="21">
        <f t="shared" si="4862"/>
        <v>38707.401509252144</v>
      </c>
      <c r="AF3074" s="10" cm="1">
        <f t="array" ref="AF3074">Lair(100000000/AE3074)</f>
        <v>2582.7122262076077</v>
      </c>
      <c r="AG3074" s="10">
        <f t="shared" si="4863"/>
        <v>1.2493558108538336E-2</v>
      </c>
      <c r="AH3074" s="10" t="b">
        <f t="shared" ref="AH3074:AH3137" si="5025">ABS(AE3074-AB3074)&lt;AG3074</f>
        <v>1</v>
      </c>
      <c r="AI3074" s="10">
        <f t="shared" ref="AI3074:AI3080" si="5026">$AF3074</f>
        <v>2582.7122262076077</v>
      </c>
      <c r="AJ3074">
        <v>3.0000000000000001E-3</v>
      </c>
      <c r="AK3074" s="3" cm="1">
        <f t="array" ref="AK3074">100000000/Lvac($AA3074)</f>
        <v>38707.404899238521</v>
      </c>
      <c r="AL3074" s="21">
        <f t="shared" si="4943"/>
        <v>4.4961344713277104E-2</v>
      </c>
      <c r="AM3074" s="10" cm="1">
        <f t="array" ref="AM3074">Lvac($AI3074)-$BA3074</f>
        <v>-1.0073346720673726E-4</v>
      </c>
      <c r="AN3074" s="10">
        <f t="shared" ref="AN3074:AN3080" si="5027">$AK3074-($AX3074-$AW3074)</f>
        <v>4.8992385127348825E-3</v>
      </c>
      <c r="AO3074" s="3">
        <f t="shared" ref="AO3074:AO3080" si="5028">AM3074/AJ3074</f>
        <v>-3.3577822402245751E-2</v>
      </c>
      <c r="AP3074" s="3">
        <v>-0.10899818653342663</v>
      </c>
      <c r="AS3074" s="3">
        <f t="shared" si="4864"/>
        <v>4.8992385200108401E-3</v>
      </c>
      <c r="AT3074" s="3" cm="1">
        <f t="array" ref="AT3074">AS3074-(100000000/LvacE($A3074)-$E3074)</f>
        <v>-6.9460875238291919E-6</v>
      </c>
      <c r="AU3074" t="s">
        <v>4734</v>
      </c>
      <c r="AV3074" t="s">
        <v>4951</v>
      </c>
      <c r="AW3074" s="3">
        <v>68374.539999999994</v>
      </c>
      <c r="AX3074" s="3">
        <v>107081.94</v>
      </c>
      <c r="AY3074" s="3"/>
      <c r="AZ3074" s="10" cm="1">
        <f t="array" ref="AZ3074">Lair(100000000/($AX3074-$AW3074))</f>
        <v>2582.7123269172635</v>
      </c>
      <c r="BA3074" s="10">
        <f t="shared" ref="BA3074:BA3080" si="5029">100000000/($AX3074-$AW3074)</f>
        <v>2583.4853283868197</v>
      </c>
      <c r="BB3074" s="12">
        <v>177000000</v>
      </c>
      <c r="BC3074" s="3">
        <v>8.7999999999999995E-2</v>
      </c>
      <c r="BD3074" s="12" cm="1">
        <f t="array" ref="BD3074">SfromgA($BB3074,$BA3074,"")</f>
        <v>1.5063456056615026</v>
      </c>
      <c r="BE3074" s="29">
        <f t="shared" ref="BE3074:BE3076" si="5030">(10^MAX(0.05, -0.312925054856973*((LN($BD3074))^(1/3)) + 0.454808404431693)-1)*100</f>
        <v>66.87716730819038</v>
      </c>
      <c r="BG3074" s="3"/>
      <c r="BH3074" s="3"/>
      <c r="BI3074" s="12">
        <f t="shared" ref="BI3074:BI3076" si="5031">IF($BB3074="",$BF3074,$BB3074)</f>
        <v>177000000</v>
      </c>
      <c r="BJ3074" s="29">
        <f t="shared" ref="BJ3074:BJ3076" si="5032">IF($BB3074="",$BH3074,$BE3074)</f>
        <v>66.87716730819038</v>
      </c>
      <c r="BK3074" s="3">
        <f t="shared" ref="BK3074:BK3076" si="5033">LN(BN3074*100000000/($AX3074-$AW3074)/$BI3074)</f>
        <v>-10.088437071271326</v>
      </c>
      <c r="BL3074" s="13">
        <f>EXP(BK$4341*$AX3074+BK$4342)*$BI3074/(100000000/($AX3074-$AW3074))</f>
        <v>2.2538310378536313</v>
      </c>
      <c r="BM3074" s="3">
        <f t="shared" ref="BM3074:BM3076" si="5034">LN(BL3074/$C3074)</f>
        <v>0.81263145178463292</v>
      </c>
      <c r="BN3074" s="13" cm="1">
        <f t="array" ref="BN3074">$C3074*EXP(poly_from_str(100000000/$E3074,BN$4343))</f>
        <v>2.8471786327255759</v>
      </c>
      <c r="BO3074" s="3">
        <f t="shared" ref="BO3074:BO3076" si="5035">LN($C3074)</f>
        <v>0</v>
      </c>
      <c r="BP3074" s="13">
        <f>LN(BL3074/BN3074)</f>
        <v>-0.23369709873877961</v>
      </c>
      <c r="BQ3074" s="13"/>
      <c r="BS3074" s="13"/>
      <c r="BT3074" s="13"/>
      <c r="BU3074" s="13"/>
      <c r="BV3074" s="13"/>
      <c r="BW3074" s="13"/>
      <c r="BX3074" s="13"/>
      <c r="BY3074">
        <v>2865</v>
      </c>
      <c r="BZ3074" s="13"/>
    </row>
    <row r="3075" spans="1:78" hidden="1" x14ac:dyDescent="0.25">
      <c r="A3075" t="s">
        <v>3653</v>
      </c>
      <c r="B3075" s="2" t="str">
        <f t="shared" si="5020"/>
        <v/>
      </c>
      <c r="C3075">
        <v>5</v>
      </c>
      <c r="E3075">
        <v>38714.129999999997</v>
      </c>
      <c r="F3075">
        <v>23844</v>
      </c>
      <c r="G3075" t="s">
        <v>5</v>
      </c>
      <c r="H3075" s="5" t="s">
        <v>4</v>
      </c>
      <c r="I3075">
        <v>62558</v>
      </c>
      <c r="J3075" t="s">
        <v>3</v>
      </c>
      <c r="K3075" s="5" t="s">
        <v>16</v>
      </c>
      <c r="L3075">
        <v>23844.58</v>
      </c>
      <c r="M3075" t="str">
        <f t="shared" si="5021"/>
        <v>e</v>
      </c>
      <c r="N3075" t="str">
        <f t="shared" si="5022"/>
        <v>9/2</v>
      </c>
      <c r="O3075">
        <v>62558.67</v>
      </c>
      <c r="P3075" t="str">
        <f t="shared" si="5023"/>
        <v>o</v>
      </c>
      <c r="Q3075" t="str">
        <f t="shared" si="5024"/>
        <v>11/2</v>
      </c>
      <c r="R3075">
        <v>29</v>
      </c>
      <c r="AA3075" s="10">
        <f t="shared" ref="AA3075:AA3138" si="5036">ROUND($A3075,3)+0</f>
        <v>2582.2629999999999</v>
      </c>
      <c r="AB3075" s="3" cm="1">
        <f t="array" ref="AB3075">100000000/Lvac(AA3075)</f>
        <v>38714.134861404309</v>
      </c>
      <c r="AC3075" s="28">
        <f t="shared" ref="AC3075:AC3138" si="5037">0.001/AA3075</f>
        <v>3.8725722360580625E-7</v>
      </c>
      <c r="AD3075" s="28">
        <f t="shared" ref="AD3075:AD3138" si="5038">0.01/AB3075</f>
        <v>2.58303589523562E-7</v>
      </c>
      <c r="AE3075" s="21">
        <f t="shared" ref="AE3075:AE3138" si="5039">($AB3075/$AC3075^2+$E3075/$AD3075^2)/(1/$AC3075^2+1/$AD3075^2)</f>
        <v>38714.131496876442</v>
      </c>
      <c r="AF3075" s="10" cm="1">
        <f t="array" ref="AF3075">Lair(100000000/AE3075)</f>
        <v>2582.2632244307633</v>
      </c>
      <c r="AG3075" s="10">
        <f t="shared" ref="AG3075:AG3138" si="5040">0.0005/$AA3075*AB3075+0.005</f>
        <v>1.2496164190364093E-2</v>
      </c>
      <c r="AH3075" s="10" t="b">
        <f t="shared" si="5025"/>
        <v>1</v>
      </c>
      <c r="AI3075" s="10">
        <f t="shared" si="5026"/>
        <v>2582.2632244307633</v>
      </c>
      <c r="AJ3075">
        <v>3.0000000000000001E-3</v>
      </c>
      <c r="AK3075" s="3" cm="1">
        <f t="array" ref="AK3075">100000000/Lvac($AA3075)</f>
        <v>38714.134861404309</v>
      </c>
      <c r="AL3075" s="21">
        <f t="shared" si="4943"/>
        <v>4.4976981233125636E-2</v>
      </c>
      <c r="AM3075" s="10" cm="1">
        <f t="array" ref="AM3075">Lvac($AI3075)-$BA3075</f>
        <v>-2.7687059341587883E-3</v>
      </c>
      <c r="AN3075" s="10">
        <f t="shared" si="5027"/>
        <v>4.4861404312541708E-2</v>
      </c>
      <c r="AO3075" s="3">
        <f t="shared" si="5028"/>
        <v>-0.92290197805292939</v>
      </c>
      <c r="AP3075" s="3">
        <v>-0.99772991901166574</v>
      </c>
      <c r="AS3075" s="3">
        <f t="shared" ref="AS3075:AS3138" si="5041">$AB3075-$E3075</f>
        <v>4.8614043116685934E-3</v>
      </c>
      <c r="AT3075" s="3" cm="1">
        <f t="array" ref="AT3075">AS3075-(100000000/LvacE($A3075)-$E3075)</f>
        <v>-6.8415247369557619E-6</v>
      </c>
      <c r="AU3075" t="s">
        <v>4758</v>
      </c>
      <c r="AV3075" t="s">
        <v>4816</v>
      </c>
      <c r="AW3075" s="3">
        <v>23844.58</v>
      </c>
      <c r="AX3075" s="3">
        <v>62558.67</v>
      </c>
      <c r="AY3075" s="3"/>
      <c r="AZ3075" s="10" cm="1">
        <f t="array" ref="AZ3075">Lair(100000000/($AX3075-$AW3075))</f>
        <v>2582.2659924822765</v>
      </c>
      <c r="BA3075" s="10">
        <f t="shared" si="5029"/>
        <v>2583.0388884253771</v>
      </c>
      <c r="BB3075" s="12">
        <v>6190000</v>
      </c>
      <c r="BC3075" s="3">
        <v>2.8000000000000001E-2</v>
      </c>
      <c r="BD3075" s="12" cm="1">
        <f t="array" ref="BD3075">SfromgA($BB3075,$BA3075,"")</f>
        <v>5.2652238867920281E-2</v>
      </c>
      <c r="BE3075" s="29">
        <f t="shared" si="5030"/>
        <v>700.38869752040432</v>
      </c>
      <c r="BG3075" s="3"/>
      <c r="BH3075" s="3"/>
      <c r="BI3075" s="12">
        <f t="shared" si="5031"/>
        <v>6190000</v>
      </c>
      <c r="BJ3075" s="29">
        <f t="shared" si="5032"/>
        <v>700.38869752040432</v>
      </c>
      <c r="BK3075" s="3">
        <f t="shared" si="5033"/>
        <v>-5.1241988734157635</v>
      </c>
      <c r="BL3075" s="13">
        <f>EXP(BK$4341*$AX3075+BK$4342)*$BI3075/(100000000/($AX3075-$AW3075))</f>
        <v>2.3221060184560844</v>
      </c>
      <c r="BM3075" s="3">
        <f t="shared" si="5034"/>
        <v>-0.76696337195088582</v>
      </c>
      <c r="BN3075" s="13" cm="1">
        <f t="array" ref="BN3075">$C3075*EXP(poly_from_str(100000000/$E3075,BN$4343))</f>
        <v>14.260948432049311</v>
      </c>
      <c r="BO3075" s="3">
        <f t="shared" si="5035"/>
        <v>1.6094379124341003</v>
      </c>
      <c r="BP3075" s="13">
        <f>LN(BL3075/BN3075)</f>
        <v>-1.815050382252628</v>
      </c>
      <c r="BQ3075" s="13"/>
      <c r="BS3075" s="13"/>
      <c r="BT3075" s="13"/>
      <c r="BU3075" s="13"/>
      <c r="BV3075" s="13"/>
      <c r="BW3075" s="13"/>
      <c r="BX3075" s="13"/>
      <c r="BY3075">
        <v>14351</v>
      </c>
      <c r="BZ3075" s="13"/>
    </row>
    <row r="3076" spans="1:78" hidden="1" x14ac:dyDescent="0.25">
      <c r="A3076" t="s">
        <v>3654</v>
      </c>
      <c r="B3076" s="2" t="str">
        <f t="shared" si="5020"/>
        <v/>
      </c>
      <c r="C3076">
        <v>5</v>
      </c>
      <c r="D3076" t="s">
        <v>14</v>
      </c>
      <c r="E3076">
        <v>38716.050000000003</v>
      </c>
      <c r="F3076">
        <v>63768</v>
      </c>
      <c r="G3076" t="s">
        <v>3</v>
      </c>
      <c r="H3076" s="5" t="s">
        <v>8</v>
      </c>
      <c r="I3076">
        <v>102484</v>
      </c>
      <c r="J3076" t="s">
        <v>5</v>
      </c>
      <c r="K3076" s="5" t="s">
        <v>4</v>
      </c>
      <c r="L3076">
        <v>63768.66</v>
      </c>
      <c r="M3076" t="str">
        <f t="shared" si="5021"/>
        <v>o</v>
      </c>
      <c r="N3076" t="str">
        <f t="shared" si="5022"/>
        <v>7/2</v>
      </c>
      <c r="O3076">
        <v>102484.66</v>
      </c>
      <c r="P3076" t="str">
        <f t="shared" si="5023"/>
        <v>e</v>
      </c>
      <c r="Q3076" t="str">
        <f t="shared" si="5024"/>
        <v>9/2</v>
      </c>
      <c r="R3076">
        <v>29</v>
      </c>
      <c r="S3076" t="s">
        <v>3655</v>
      </c>
      <c r="AA3076" s="10">
        <f t="shared" si="5036"/>
        <v>2582.1350000000002</v>
      </c>
      <c r="AB3076" s="3" cm="1">
        <f t="array" ref="AB3076">100000000/Lvac(AA3076)</f>
        <v>38716.053853897232</v>
      </c>
      <c r="AC3076" s="28">
        <f t="shared" si="5037"/>
        <v>3.8727642048150074E-7</v>
      </c>
      <c r="AD3076" s="28">
        <f t="shared" si="5038"/>
        <v>2.5829078649743075E-7</v>
      </c>
      <c r="AE3076" s="21">
        <f t="shared" si="5039"/>
        <v>38716.051186491815</v>
      </c>
      <c r="AF3076" s="10" cm="1">
        <f t="array" ref="AF3076">Lair(100000000/AE3076)</f>
        <v>2582.1351779115844</v>
      </c>
      <c r="AG3076" s="10">
        <f t="shared" si="5040"/>
        <v>1.2496907375853166E-2</v>
      </c>
      <c r="AH3076" s="10" t="b">
        <f t="shared" si="5025"/>
        <v>1</v>
      </c>
      <c r="AI3076" s="10">
        <f t="shared" si="5026"/>
        <v>2582.1351779115844</v>
      </c>
      <c r="AJ3076">
        <v>7.0000000000000001E-3</v>
      </c>
      <c r="AK3076" s="3" cm="1">
        <f t="array" ref="AK3076">100000000/Lvac($AA3076)</f>
        <v>38716.053853897232</v>
      </c>
      <c r="AL3076" s="21">
        <f t="shared" si="4943"/>
        <v>0.10495669603032705</v>
      </c>
      <c r="AM3076" s="10" cm="1">
        <f t="array" ref="AM3076">Lvac($AI3076)-$BA3076</f>
        <v>-3.4148672743867792E-3</v>
      </c>
      <c r="AN3076" s="10">
        <f t="shared" si="5027"/>
        <v>5.3853897232329473E-2</v>
      </c>
      <c r="AO3076" s="3">
        <f t="shared" si="5028"/>
        <v>-0.48783818205525414</v>
      </c>
      <c r="AP3076" s="3">
        <v>-0.51326013135621906</v>
      </c>
      <c r="AS3076" s="3">
        <f t="shared" si="5041"/>
        <v>3.8538972294190899E-3</v>
      </c>
      <c r="AT3076" s="3" cm="1">
        <f t="array" ref="AT3076">AS3076-(100000000/LvacE($A3076)-$E3076)</f>
        <v>-6.8116787588223815E-6</v>
      </c>
      <c r="AU3076" t="s">
        <v>4845</v>
      </c>
      <c r="AV3076" t="s">
        <v>4827</v>
      </c>
      <c r="AW3076" s="3">
        <v>63768.66</v>
      </c>
      <c r="AX3076" s="3">
        <v>102484.66</v>
      </c>
      <c r="AY3076" s="3"/>
      <c r="AZ3076" s="10" cm="1">
        <f t="array" ref="AZ3076">Lair(100000000/($AX3076-$AW3076))</f>
        <v>2582.1385919717277</v>
      </c>
      <c r="BA3076" s="10">
        <f t="shared" si="5029"/>
        <v>2582.9114577952269</v>
      </c>
      <c r="BB3076" s="12">
        <v>605000000</v>
      </c>
      <c r="BC3076" s="3">
        <v>0.50600000000000001</v>
      </c>
      <c r="BD3076" s="12" cm="1">
        <f t="array" ref="BD3076">SfromgA($BB3076,$BA3076,"")</f>
        <v>5.145378067831107</v>
      </c>
      <c r="BE3076" s="29">
        <f t="shared" si="5030"/>
        <v>21.878405966739823</v>
      </c>
      <c r="BG3076" s="3"/>
      <c r="BH3076" s="3"/>
      <c r="BI3076" s="12">
        <f t="shared" si="5031"/>
        <v>605000000</v>
      </c>
      <c r="BJ3076" s="29">
        <f t="shared" si="5032"/>
        <v>21.878405966739823</v>
      </c>
      <c r="BK3076" s="3">
        <f t="shared" si="5033"/>
        <v>-9.7060416377466119</v>
      </c>
      <c r="BL3076" s="13">
        <f>EXP(BK$4341*$AX3076+BK$4342)*$BI3076/(100000000/($AX3076-$AW3076))</f>
        <v>10.926973604991739</v>
      </c>
      <c r="BM3076" s="3">
        <f t="shared" si="5034"/>
        <v>0.78179646257473845</v>
      </c>
      <c r="BN3076" s="13" cm="1">
        <f t="array" ref="BN3076">$C3076*EXP(poly_from_str(100000000/$E3076,BN$4343))</f>
        <v>14.268079859196463</v>
      </c>
      <c r="BO3076" s="3">
        <f t="shared" si="5035"/>
        <v>1.6094379124341003</v>
      </c>
      <c r="BP3076" s="13">
        <f>LN(BL3076/BN3076)</f>
        <v>-0.26679048955627938</v>
      </c>
      <c r="BQ3076" s="13"/>
      <c r="BS3076" s="13"/>
      <c r="BT3076" s="13"/>
      <c r="BU3076" s="13"/>
      <c r="BV3076" s="13"/>
      <c r="BW3076" s="13"/>
      <c r="BX3076" s="13"/>
      <c r="BY3076">
        <v>14358</v>
      </c>
      <c r="BZ3076" s="13"/>
    </row>
    <row r="3077" spans="1:78" hidden="1" x14ac:dyDescent="0.25">
      <c r="A3077" t="s">
        <v>3656</v>
      </c>
      <c r="B3077" s="2" t="str">
        <f t="shared" si="5020"/>
        <v/>
      </c>
      <c r="C3077">
        <v>4</v>
      </c>
      <c r="E3077">
        <v>38717.699999999997</v>
      </c>
      <c r="F3077">
        <v>66301</v>
      </c>
      <c r="G3077" t="s">
        <v>3</v>
      </c>
      <c r="H3077" s="5" t="s">
        <v>86</v>
      </c>
      <c r="I3077">
        <v>105019</v>
      </c>
      <c r="J3077" t="s">
        <v>5</v>
      </c>
      <c r="K3077" s="5" t="s">
        <v>15</v>
      </c>
      <c r="L3077">
        <v>66301.350000000006</v>
      </c>
      <c r="M3077" t="str">
        <f t="shared" si="5021"/>
        <v>o</v>
      </c>
      <c r="N3077" t="str">
        <f t="shared" si="5022"/>
        <v>15/2</v>
      </c>
      <c r="O3077">
        <v>105019.06</v>
      </c>
      <c r="P3077" t="str">
        <f t="shared" si="5023"/>
        <v>e</v>
      </c>
      <c r="Q3077" t="str">
        <f t="shared" si="5024"/>
        <v>13/2</v>
      </c>
      <c r="R3077">
        <v>29</v>
      </c>
      <c r="AA3077" s="10">
        <f t="shared" si="5036"/>
        <v>2582.0250000000001</v>
      </c>
      <c r="AB3077" s="3" cm="1">
        <f t="array" ref="AB3077">100000000/Lvac(AA3077)</f>
        <v>38717.703140062862</v>
      </c>
      <c r="AC3077" s="28">
        <f t="shared" si="5037"/>
        <v>3.8729291931720259E-7</v>
      </c>
      <c r="AD3077" s="28">
        <f t="shared" si="5038"/>
        <v>2.5827978389690616E-7</v>
      </c>
      <c r="AE3077" s="21">
        <f t="shared" si="5039"/>
        <v>38717.70096661101</v>
      </c>
      <c r="AF3077" s="10" cm="1">
        <f t="array" ref="AF3077">Lair(100000000/AE3077)</f>
        <v>2582.0251449533371</v>
      </c>
      <c r="AG3077" s="10">
        <f t="shared" si="5040"/>
        <v>1.2497546139185883E-2</v>
      </c>
      <c r="AH3077" s="10" t="b">
        <f t="shared" si="5025"/>
        <v>1</v>
      </c>
      <c r="AI3077" s="10">
        <f t="shared" si="5026"/>
        <v>2582.0251449533371</v>
      </c>
      <c r="AJ3077">
        <v>3.0000000000000001E-3</v>
      </c>
      <c r="AK3077" s="3" cm="1">
        <f t="array" ref="AK3077">100000000/Lvac($AA3077)</f>
        <v>38717.703140062862</v>
      </c>
      <c r="AL3077" s="21">
        <f t="shared" si="4943"/>
        <v>4.4985274309668949E-2</v>
      </c>
      <c r="AM3077" s="10" cm="1">
        <f t="array" ref="AM3077">Lvac($AI3077)-$BA3077</f>
        <v>6.0260327472860808E-4</v>
      </c>
      <c r="AN3077" s="10">
        <f t="shared" si="5027"/>
        <v>-6.8599371297750622E-3</v>
      </c>
      <c r="AO3077" s="3">
        <f t="shared" si="5028"/>
        <v>0.20086775824286937</v>
      </c>
      <c r="AP3077" s="3">
        <v>0.15253855644914438</v>
      </c>
      <c r="AS3077" s="3">
        <f t="shared" si="5041"/>
        <v>3.1400628649862483E-3</v>
      </c>
      <c r="AT3077" s="3" cm="1">
        <f t="array" ref="AT3077">AS3077-(100000000/LvacE($A3077)-$E3077)</f>
        <v>-6.7860310082323849E-6</v>
      </c>
      <c r="AU3077" t="s">
        <v>4819</v>
      </c>
      <c r="AV3077" t="s">
        <v>4850</v>
      </c>
      <c r="AW3077" s="3">
        <v>66301.350000000006</v>
      </c>
      <c r="AX3077" s="3">
        <v>105019.06</v>
      </c>
      <c r="AY3077" s="3"/>
      <c r="AZ3077" s="10" cm="1">
        <f t="array" ref="AZ3077">Lair(100000000/($AX3077-$AW3077))</f>
        <v>2582.0245424924897</v>
      </c>
      <c r="BA3077" s="10">
        <f t="shared" si="5029"/>
        <v>2582.7973813533918</v>
      </c>
      <c r="BN3077" s="13" cm="1">
        <f t="array" ref="BN3077">$C3077*EXP(poly_from_str(100000000/$E3077,BN$4343))</f>
        <v>11.41936203702188</v>
      </c>
      <c r="BO3077" s="13"/>
      <c r="BY3077">
        <v>11491</v>
      </c>
    </row>
    <row r="3078" spans="1:78" hidden="1" x14ac:dyDescent="0.25">
      <c r="A3078" t="s">
        <v>3657</v>
      </c>
      <c r="B3078" s="2">
        <f t="shared" si="5020"/>
        <v>1</v>
      </c>
      <c r="C3078">
        <v>1</v>
      </c>
      <c r="D3078" t="s">
        <v>3263</v>
      </c>
      <c r="E3078">
        <v>38726.39</v>
      </c>
      <c r="F3078">
        <v>36683</v>
      </c>
      <c r="G3078" t="s">
        <v>5</v>
      </c>
      <c r="H3078" s="5" t="s">
        <v>113</v>
      </c>
      <c r="I3078">
        <v>75409</v>
      </c>
      <c r="J3078" t="s">
        <v>3</v>
      </c>
      <c r="K3078" s="5" t="s">
        <v>19</v>
      </c>
      <c r="L3078">
        <v>36683.21</v>
      </c>
      <c r="M3078" t="str">
        <f t="shared" si="5021"/>
        <v>e</v>
      </c>
      <c r="N3078" t="str">
        <f t="shared" si="5022"/>
        <v>1/2</v>
      </c>
      <c r="O3078">
        <v>75409.58</v>
      </c>
      <c r="P3078" t="str">
        <f t="shared" si="5023"/>
        <v>o</v>
      </c>
      <c r="Q3078" t="str">
        <f t="shared" si="5024"/>
        <v>3/2</v>
      </c>
      <c r="R3078">
        <v>29</v>
      </c>
      <c r="S3078" t="s">
        <v>3417</v>
      </c>
      <c r="AA3078" s="10">
        <f t="shared" si="5036"/>
        <v>2581.4459999999999</v>
      </c>
      <c r="AB3078" s="3" cm="1">
        <f t="array" ref="AB3078">100000000/Lvac(AA3078)</f>
        <v>38726.386699486698</v>
      </c>
      <c r="AC3078" s="28">
        <f t="shared" si="5037"/>
        <v>3.8737978636779545E-7</v>
      </c>
      <c r="AD3078" s="28">
        <f t="shared" si="5038"/>
        <v>2.582218702095578E-7</v>
      </c>
      <c r="AE3078" s="21">
        <f t="shared" si="5039"/>
        <v>38726.388984627985</v>
      </c>
      <c r="AF3078" s="10" cm="1">
        <f t="array" ref="AF3078">Lair(100000000/AE3078)</f>
        <v>2581.4458476661466</v>
      </c>
      <c r="AG3078" s="10">
        <f t="shared" si="5040"/>
        <v>1.2500909703221897E-2</v>
      </c>
      <c r="AH3078" s="10" t="b">
        <f t="shared" si="5025"/>
        <v>1</v>
      </c>
      <c r="AI3078" s="10">
        <f t="shared" si="5026"/>
        <v>2581.4458476661466</v>
      </c>
      <c r="AJ3078">
        <v>7.0000000000000001E-3</v>
      </c>
      <c r="AK3078" s="3" cm="1">
        <f t="array" ref="AK3078">100000000/Lvac($AA3078)</f>
        <v>38726.386699486698</v>
      </c>
      <c r="AL3078" s="21">
        <f t="shared" si="4943"/>
        <v>0.1050127420420193</v>
      </c>
      <c r="AM3078" s="10" cm="1">
        <f t="array" ref="AM3078">Lvac($AI3078)-$BA3078</f>
        <v>-1.2658676382670819E-3</v>
      </c>
      <c r="AN3078" s="10">
        <f t="shared" si="5027"/>
        <v>1.6699486695870291E-2</v>
      </c>
      <c r="AO3078" s="3">
        <f t="shared" si="5028"/>
        <v>-0.18083823403815455</v>
      </c>
      <c r="AP3078" s="3">
        <v>-0.1590711108292453</v>
      </c>
      <c r="AS3078" s="3">
        <f t="shared" si="5041"/>
        <v>-3.3005133009282872E-3</v>
      </c>
      <c r="AT3078" s="3" cm="1">
        <f t="array" ref="AT3078">AS3078-(100000000/LvacE($A3078)-$E3078)</f>
        <v>-6.6508364398032427E-6</v>
      </c>
      <c r="AU3078" t="s">
        <v>4770</v>
      </c>
      <c r="AV3078" t="s">
        <v>4900</v>
      </c>
      <c r="AW3078" s="3">
        <v>36683.21</v>
      </c>
      <c r="AX3078" s="3">
        <v>75409.58</v>
      </c>
      <c r="AY3078" s="3"/>
      <c r="AZ3078" s="10" cm="1">
        <f t="array" ref="AZ3078">Lair(100000000/($AX3078-$AW3078))</f>
        <v>2581.4471132346252</v>
      </c>
      <c r="BA3078" s="10">
        <f t="shared" si="5029"/>
        <v>2582.2198155933538</v>
      </c>
      <c r="BB3078" s="12">
        <v>9500000</v>
      </c>
      <c r="BC3078" s="3">
        <v>0.15</v>
      </c>
      <c r="BD3078" s="12" cm="1">
        <f t="array" ref="BD3078">SfromgA($BB3078,$BA3078,"")</f>
        <v>8.0730305091262319E-2</v>
      </c>
      <c r="BE3078" s="29">
        <f t="shared" ref="BE3078:BE3080" si="5042">(10^MAX(0.05, -0.312925054856973*((LN($BD3078))^(1/3)) + 0.454808404431693)-1)*100</f>
        <v>659.36978125959251</v>
      </c>
      <c r="BG3078" s="3"/>
      <c r="BH3078" s="3"/>
      <c r="BI3078" s="12">
        <f t="shared" ref="BI3078:BI3080" si="5043">IF($BB3078="",$BF3078,$BB3078)</f>
        <v>9500000</v>
      </c>
      <c r="BJ3078" s="29">
        <f t="shared" ref="BJ3078:BJ3080" si="5044">IF($BB3078="",$BH3078,$BE3078)</f>
        <v>659.36978125959251</v>
      </c>
      <c r="BK3078" s="3">
        <f>LN(BN3078*100000000/($AX3078-$AW3078)/$BI3078)</f>
        <v>-7.1591314479958186</v>
      </c>
      <c r="BL3078" s="13">
        <f>EXP(BK$4341*$AX3078+BK$4342)*$BI3078/(100000000/($AX3078-$AW3078))</f>
        <v>1.3427695072339678</v>
      </c>
      <c r="BM3078" s="3">
        <f t="shared" ref="BM3078" si="5045">LN(BL3078/$C3078)</f>
        <v>0.29473427752063175</v>
      </c>
      <c r="BN3078" s="13" cm="1">
        <f t="array" ref="BN3078">$C3078*EXP(poly_from_str(100000000/$E3078,BN$4343))</f>
        <v>2.8612717875295881</v>
      </c>
      <c r="BO3078" s="3">
        <f t="shared" ref="BO3078:BO3080" si="5046">LN($C3078)</f>
        <v>0</v>
      </c>
      <c r="BP3078" s="13">
        <f>LN(BL3078/BN3078)</f>
        <v>-0.75653192942425618</v>
      </c>
      <c r="BQ3078" s="13"/>
      <c r="BS3078" s="13"/>
      <c r="BT3078" s="13"/>
      <c r="BU3078" s="13"/>
      <c r="BV3078" s="13"/>
      <c r="BW3078" s="13"/>
      <c r="BX3078" s="13"/>
      <c r="BY3078">
        <v>2879</v>
      </c>
      <c r="BZ3078" s="13"/>
    </row>
    <row r="3079" spans="1:78" hidden="1" x14ac:dyDescent="0.25">
      <c r="A3079" t="s">
        <v>3657</v>
      </c>
      <c r="B3079" s="2">
        <f t="shared" si="5020"/>
        <v>2</v>
      </c>
      <c r="C3079">
        <v>1</v>
      </c>
      <c r="D3079" t="s">
        <v>3263</v>
      </c>
      <c r="E3079">
        <v>38726.39</v>
      </c>
      <c r="F3079">
        <v>62062</v>
      </c>
      <c r="G3079" t="s">
        <v>3</v>
      </c>
      <c r="H3079" s="5" t="s">
        <v>4</v>
      </c>
      <c r="I3079">
        <v>100788</v>
      </c>
      <c r="J3079" t="s">
        <v>5</v>
      </c>
      <c r="K3079" s="5" t="s">
        <v>8</v>
      </c>
      <c r="L3079">
        <v>62062.63</v>
      </c>
      <c r="M3079" t="str">
        <f t="shared" si="5021"/>
        <v>o</v>
      </c>
      <c r="N3079" t="str">
        <f t="shared" si="5022"/>
        <v>9/2</v>
      </c>
      <c r="O3079">
        <v>100788.95</v>
      </c>
      <c r="P3079" t="str">
        <f t="shared" si="5023"/>
        <v>e</v>
      </c>
      <c r="Q3079" t="str">
        <f t="shared" si="5024"/>
        <v>7/2</v>
      </c>
      <c r="R3079">
        <v>29</v>
      </c>
      <c r="AA3079" s="10">
        <f t="shared" si="5036"/>
        <v>2581.4459999999999</v>
      </c>
      <c r="AB3079" s="3" cm="1">
        <f t="array" ref="AB3079">100000000/Lvac(AA3079)</f>
        <v>38726.386699486698</v>
      </c>
      <c r="AC3079" s="28">
        <f t="shared" si="5037"/>
        <v>3.8737978636779545E-7</v>
      </c>
      <c r="AD3079" s="28">
        <f t="shared" si="5038"/>
        <v>2.582218702095578E-7</v>
      </c>
      <c r="AE3079" s="21">
        <f t="shared" si="5039"/>
        <v>38726.388984627985</v>
      </c>
      <c r="AF3079" s="10" cm="1">
        <f t="array" ref="AF3079">Lair(100000000/AE3079)</f>
        <v>2581.4458476661466</v>
      </c>
      <c r="AG3079" s="10">
        <f t="shared" si="5040"/>
        <v>1.2500909703221897E-2</v>
      </c>
      <c r="AH3079" s="10" t="b">
        <f t="shared" si="5025"/>
        <v>1</v>
      </c>
      <c r="AI3079" s="10">
        <f t="shared" si="5026"/>
        <v>2581.4458476661466</v>
      </c>
      <c r="AJ3079">
        <v>7.0000000000000001E-3</v>
      </c>
      <c r="AK3079" s="3" cm="1">
        <f t="array" ref="AK3079">100000000/Lvac($AA3079)</f>
        <v>38726.386699486698</v>
      </c>
      <c r="AL3079" s="21">
        <f t="shared" si="4943"/>
        <v>0.1050127420420193</v>
      </c>
      <c r="AM3079" s="10" cm="1">
        <f t="array" ref="AM3079">Lvac($AI3079)-$BA3079</f>
        <v>-4.5998015311852214E-3</v>
      </c>
      <c r="AN3079" s="10">
        <f t="shared" si="5027"/>
        <v>6.6699486698780674E-2</v>
      </c>
      <c r="AO3079" s="3">
        <f t="shared" si="5028"/>
        <v>-0.65711450445503161</v>
      </c>
      <c r="AP3079" s="3">
        <v>-0.63534738124612233</v>
      </c>
      <c r="AS3079" s="3">
        <f t="shared" si="5041"/>
        <v>-3.3005133009282872E-3</v>
      </c>
      <c r="AT3079" s="3" cm="1">
        <f t="array" ref="AT3079">AS3079-(100000000/LvacE($A3079)-$E3079)</f>
        <v>-6.6508364398032427E-6</v>
      </c>
      <c r="AU3079" t="s">
        <v>4843</v>
      </c>
      <c r="AV3079" t="s">
        <v>4868</v>
      </c>
      <c r="AW3079" s="3">
        <v>62062.63</v>
      </c>
      <c r="AX3079" s="3">
        <v>100788.95</v>
      </c>
      <c r="AY3079" s="3"/>
      <c r="AZ3079" s="10" cm="1">
        <f t="array" ref="AZ3079">Lair(100000000/($AX3079-$AW3079))</f>
        <v>2581.4504463806161</v>
      </c>
      <c r="BA3079" s="10">
        <f t="shared" si="5029"/>
        <v>2582.2231495272467</v>
      </c>
      <c r="BB3079" s="12">
        <v>3970000</v>
      </c>
      <c r="BC3079" s="3">
        <v>6.0000000000000001E-3</v>
      </c>
      <c r="BD3079" s="12" cm="1">
        <f t="array" ref="BD3079">SfromgA($BB3079,$BA3079,"")</f>
        <v>3.3736900275265845E-2</v>
      </c>
      <c r="BE3079" s="29">
        <f t="shared" si="5042"/>
        <v>741.10779972158059</v>
      </c>
      <c r="BG3079" s="3"/>
      <c r="BH3079" s="3"/>
      <c r="BI3079" s="12">
        <f t="shared" si="5043"/>
        <v>3970000</v>
      </c>
      <c r="BJ3079" s="29">
        <f t="shared" si="5044"/>
        <v>741.10779972158059</v>
      </c>
      <c r="BK3079" s="3"/>
      <c r="BL3079" s="13">
        <f>EXP(BK$4341*$AX3079+BK$4342)*$BI3079/(100000000/($AX3079-$AW3079))</f>
        <v>8.158407785961648E-2</v>
      </c>
      <c r="BM3079" s="3"/>
      <c r="BN3079" s="13" cm="1">
        <f t="array" ref="BN3079">$C3079*EXP(poly_from_str(100000000/$E3079,BN$4343))</f>
        <v>2.8612717875295881</v>
      </c>
      <c r="BO3079" s="3">
        <f t="shared" si="5046"/>
        <v>0</v>
      </c>
      <c r="BP3079" s="17"/>
      <c r="BQ3079" s="13"/>
      <c r="BS3079" s="13"/>
      <c r="BT3079" s="13"/>
      <c r="BU3079" s="13"/>
      <c r="BV3079" s="13"/>
      <c r="BW3079" s="13"/>
      <c r="BX3079" s="13"/>
      <c r="BY3079">
        <v>2879</v>
      </c>
      <c r="BZ3079" s="13"/>
    </row>
    <row r="3080" spans="1:78" hidden="1" x14ac:dyDescent="0.25">
      <c r="A3080" t="s">
        <v>3658</v>
      </c>
      <c r="B3080" s="2" t="str">
        <f t="shared" si="5020"/>
        <v/>
      </c>
      <c r="C3080">
        <v>2</v>
      </c>
      <c r="D3080" t="s">
        <v>14</v>
      </c>
      <c r="E3080">
        <v>38734.79</v>
      </c>
      <c r="F3080">
        <v>25033</v>
      </c>
      <c r="G3080" t="s">
        <v>5</v>
      </c>
      <c r="H3080" s="5" t="s">
        <v>4</v>
      </c>
      <c r="I3080">
        <v>63768</v>
      </c>
      <c r="J3080" t="s">
        <v>3</v>
      </c>
      <c r="K3080" s="5" t="s">
        <v>8</v>
      </c>
      <c r="L3080">
        <v>25033.91</v>
      </c>
      <c r="M3080" t="str">
        <f t="shared" si="5021"/>
        <v>e</v>
      </c>
      <c r="N3080" t="str">
        <f t="shared" si="5022"/>
        <v>9/2</v>
      </c>
      <c r="O3080">
        <v>63768.66</v>
      </c>
      <c r="P3080" t="str">
        <f t="shared" si="5023"/>
        <v>o</v>
      </c>
      <c r="Q3080" t="str">
        <f t="shared" si="5024"/>
        <v>7/2</v>
      </c>
      <c r="R3080">
        <v>29</v>
      </c>
      <c r="AA3080" s="10">
        <f t="shared" si="5036"/>
        <v>2580.886</v>
      </c>
      <c r="AB3080" s="3" cm="1">
        <f t="array" ref="AB3080">100000000/Lvac(AA3080)</f>
        <v>38734.789012225883</v>
      </c>
      <c r="AC3080" s="28">
        <f t="shared" si="5037"/>
        <v>3.8746383993713788E-7</v>
      </c>
      <c r="AD3080" s="28">
        <f t="shared" si="5038"/>
        <v>2.5816585697275116E-7</v>
      </c>
      <c r="AE3080" s="21">
        <f t="shared" si="5039"/>
        <v>38734.789696303094</v>
      </c>
      <c r="AF3080" s="10" cm="1">
        <f t="array" ref="AF3080">Lair(100000000/AE3080)</f>
        <v>2580.8859544172956</v>
      </c>
      <c r="AG3080" s="10">
        <f t="shared" si="5040"/>
        <v>1.2504165044915949E-2</v>
      </c>
      <c r="AH3080" s="10" t="b">
        <f t="shared" si="5025"/>
        <v>1</v>
      </c>
      <c r="AI3080" s="10">
        <f t="shared" si="5026"/>
        <v>2580.8859544172956</v>
      </c>
      <c r="AJ3080">
        <v>7.0000000000000001E-3</v>
      </c>
      <c r="AK3080" s="3" cm="1">
        <f t="array" ref="AK3080">100000000/Lvac($AA3080)</f>
        <v>38734.789012225883</v>
      </c>
      <c r="AL3080" s="21">
        <f t="shared" si="4943"/>
        <v>0.10505831248432639</v>
      </c>
      <c r="AM3080" s="10" cm="1">
        <f t="array" ref="AM3080">Lvac($AI3080)-$BA3080</f>
        <v>-2.6457457261130912E-3</v>
      </c>
      <c r="AN3080" s="10">
        <f t="shared" si="5027"/>
        <v>3.9012225883197971E-2</v>
      </c>
      <c r="AO3080" s="3">
        <f t="shared" si="5028"/>
        <v>-0.37796367515901302</v>
      </c>
      <c r="AP3080" s="3">
        <v>-0.37145032112156123</v>
      </c>
      <c r="AS3080" s="3">
        <f t="shared" si="5041"/>
        <v>-9.8777411767514423E-4</v>
      </c>
      <c r="AT3080" s="3" cm="1">
        <f t="array" ref="AT3080">AS3080-(100000000/LvacE($A3080)-$E3080)</f>
        <v>-6.5198037191294134E-6</v>
      </c>
      <c r="AU3080" t="s">
        <v>4741</v>
      </c>
      <c r="AV3080" t="s">
        <v>4845</v>
      </c>
      <c r="AW3080" s="3">
        <v>25033.91</v>
      </c>
      <c r="AX3080" s="3">
        <v>63768.66</v>
      </c>
      <c r="AY3080" s="3"/>
      <c r="AZ3080" s="10" cm="1">
        <f t="array" ref="AZ3080">Lair(100000000/($AX3080-$AW3080))</f>
        <v>2580.8885995378223</v>
      </c>
      <c r="BA3080" s="10">
        <f t="shared" si="5029"/>
        <v>2581.6611698797592</v>
      </c>
      <c r="BB3080" s="12">
        <v>18600000</v>
      </c>
      <c r="BC3080" s="3">
        <v>6.9000000000000006E-2</v>
      </c>
      <c r="BD3080" s="12" cm="1">
        <f t="array" ref="BD3080">SfromgA($BB3080,$BA3080,"")</f>
        <v>0.15795887507846532</v>
      </c>
      <c r="BE3080" s="29">
        <f t="shared" si="5042"/>
        <v>589.66516790834419</v>
      </c>
      <c r="BG3080" s="3"/>
      <c r="BH3080" s="3"/>
      <c r="BI3080" s="12">
        <f t="shared" si="5043"/>
        <v>18600000</v>
      </c>
      <c r="BJ3080" s="29">
        <f t="shared" si="5044"/>
        <v>589.66516790834419</v>
      </c>
      <c r="BK3080" s="3">
        <f>LN(BN3080*100000000/($AX3080-$AW3080)/$BI3080)</f>
        <v>-7.1359100883971154</v>
      </c>
      <c r="BL3080" s="13">
        <f>EXP(BK$4341*$AX3080+BK$4342)*$BI3080/(100000000/($AX3080-$AW3080))</f>
        <v>6.3680883427955521</v>
      </c>
      <c r="BM3080" s="3">
        <f t="shared" ref="BM3080" si="5047">LN(BL3080/$C3080)</f>
        <v>1.1581521408123456</v>
      </c>
      <c r="BN3080" s="13" cm="1">
        <f t="array" ref="BN3080">$C3080*EXP(poly_from_str(100000000/$E3080,BN$4343))</f>
        <v>5.7349195080420658</v>
      </c>
      <c r="BO3080" s="3">
        <f t="shared" si="5046"/>
        <v>0.69314718055994529</v>
      </c>
      <c r="BP3080" s="13">
        <f>LN(BL3080/BN3080)</f>
        <v>0.10472560610443568</v>
      </c>
      <c r="BQ3080" s="13"/>
      <c r="BS3080" s="13"/>
      <c r="BT3080" s="13"/>
      <c r="BU3080" s="13"/>
      <c r="BV3080" s="13"/>
      <c r="BW3080" s="13"/>
      <c r="BX3080" s="13"/>
      <c r="BY3080">
        <v>5770</v>
      </c>
      <c r="BZ3080" s="13"/>
    </row>
    <row r="3081" spans="1:78" hidden="1" x14ac:dyDescent="0.25">
      <c r="A3081" t="s">
        <v>3659</v>
      </c>
      <c r="B3081" s="2" t="str">
        <f t="shared" si="5020"/>
        <v/>
      </c>
      <c r="C3081">
        <v>2</v>
      </c>
      <c r="E3081">
        <v>38738.870000000003</v>
      </c>
      <c r="R3081">
        <v>29</v>
      </c>
      <c r="S3081" t="s">
        <v>22</v>
      </c>
      <c r="AA3081" s="10">
        <f t="shared" si="5036"/>
        <v>2580.614</v>
      </c>
      <c r="AB3081" s="3" cm="1">
        <f t="array" ref="AB3081">100000000/Lvac(AA3081)</f>
        <v>38738.871451169543</v>
      </c>
      <c r="AC3081" s="28">
        <f t="shared" si="5037"/>
        <v>3.8750467911900038E-7</v>
      </c>
      <c r="AD3081" s="28">
        <f t="shared" si="5038"/>
        <v>2.5813865054393823E-7</v>
      </c>
      <c r="AE3081" s="21">
        <f t="shared" si="5039"/>
        <v>38738.870446040288</v>
      </c>
      <c r="AF3081" s="10" cm="1">
        <f t="array" ref="AF3081">Lair(100000000/AE3081)</f>
        <v>2580.6140669615293</v>
      </c>
      <c r="AG3081" s="10">
        <f t="shared" si="5040"/>
        <v>1.250574697555883E-2</v>
      </c>
      <c r="AH3081" s="10" t="b">
        <f t="shared" si="5025"/>
        <v>1</v>
      </c>
      <c r="AI3081" s="10">
        <f t="shared" ref="AI3081:AI3137" si="5048">$AA3081</f>
        <v>2580.614</v>
      </c>
      <c r="AJ3081">
        <v>3.0000000000000001E-3</v>
      </c>
      <c r="AK3081" s="3" cm="1">
        <f t="array" ref="AK3081">100000000/Lvac($AA3081)</f>
        <v>38738.871451169543</v>
      </c>
      <c r="AL3081" s="21">
        <f t="shared" si="4943"/>
        <v>4.503448185335298E-2</v>
      </c>
      <c r="AM3081" s="21"/>
      <c r="AN3081" s="21"/>
      <c r="AO3081" s="21"/>
      <c r="AP3081" s="21"/>
      <c r="AS3081" s="3">
        <f t="shared" si="5041"/>
        <v>1.4511695408145897E-3</v>
      </c>
      <c r="AT3081" s="3" cm="1">
        <f t="array" ref="AT3081">AS3081-(100000000/LvacE($A3081)-$E3081)</f>
        <v>-6.4560736063867807E-6</v>
      </c>
      <c r="BB3081"/>
      <c r="BC3081"/>
      <c r="BD3081"/>
      <c r="BE3081"/>
      <c r="BF3081"/>
      <c r="BG3081"/>
      <c r="BH3081"/>
      <c r="BI3081"/>
      <c r="BJ3081"/>
      <c r="BN3081" s="13" cm="1">
        <f t="array" ref="BN3081">$C3081*EXP(poly_from_str(100000000/$E3081,BN$4343))</f>
        <v>5.7409103182663674</v>
      </c>
      <c r="BO3081" s="13"/>
      <c r="BY3081" t="e">
        <v>#N/A</v>
      </c>
    </row>
    <row r="3082" spans="1:78" hidden="1" x14ac:dyDescent="0.25">
      <c r="A3082" t="s">
        <v>3660</v>
      </c>
      <c r="B3082" s="2" t="str">
        <f t="shared" si="5020"/>
        <v/>
      </c>
      <c r="C3082">
        <v>3</v>
      </c>
      <c r="E3082">
        <v>38746.75</v>
      </c>
      <c r="R3082">
        <v>29</v>
      </c>
      <c r="S3082" t="s">
        <v>22</v>
      </c>
      <c r="AA3082" s="10">
        <f t="shared" si="5036"/>
        <v>2580.0889999999999</v>
      </c>
      <c r="AB3082" s="3" cm="1">
        <f t="array" ref="AB3082">100000000/Lvac(AA3082)</f>
        <v>38746.753592472895</v>
      </c>
      <c r="AC3082" s="28">
        <f t="shared" si="5037"/>
        <v>3.8758352909531415E-7</v>
      </c>
      <c r="AD3082" s="28">
        <f t="shared" si="5038"/>
        <v>2.5808613813629647E-7</v>
      </c>
      <c r="AE3082" s="21">
        <f t="shared" si="5039"/>
        <v>38746.75110358197</v>
      </c>
      <c r="AF3082" s="10" cm="1">
        <f t="array" ref="AF3082">Lair(100000000/AE3082)</f>
        <v>2580.0891657420202</v>
      </c>
      <c r="AG3082" s="10">
        <f t="shared" si="5040"/>
        <v>1.2508801749178594E-2</v>
      </c>
      <c r="AH3082" s="10" t="b">
        <f t="shared" si="5025"/>
        <v>1</v>
      </c>
      <c r="AI3082" s="10">
        <f t="shared" si="5048"/>
        <v>2580.0889999999999</v>
      </c>
      <c r="AJ3082">
        <v>3.0000000000000001E-3</v>
      </c>
      <c r="AK3082" s="3" cm="1">
        <f t="array" ref="AK3082">100000000/Lvac($AA3082)</f>
        <v>38746.753592472895</v>
      </c>
      <c r="AL3082" s="21">
        <f t="shared" si="4943"/>
        <v>4.5052810495071566E-2</v>
      </c>
      <c r="AM3082" s="21"/>
      <c r="AN3082" s="21"/>
      <c r="AO3082" s="21"/>
      <c r="AP3082" s="21"/>
      <c r="AS3082" s="3">
        <f t="shared" si="5041"/>
        <v>3.5924728945246898E-3</v>
      </c>
      <c r="AT3082" s="3" cm="1">
        <f t="array" ref="AT3082">AS3082-(100000000/LvacE($A3082)-$E3082)</f>
        <v>-6.3328916439786553E-6</v>
      </c>
      <c r="BB3082"/>
      <c r="BC3082"/>
      <c r="BD3082"/>
      <c r="BE3082"/>
      <c r="BF3082"/>
      <c r="BG3082"/>
      <c r="BH3082"/>
      <c r="BI3082"/>
      <c r="BJ3082"/>
      <c r="BN3082" s="13" cm="1">
        <f t="array" ref="BN3082">$C3082*EXP(poly_from_str(100000000/$E3082,BN$4343))</f>
        <v>8.6286646766212574</v>
      </c>
      <c r="BO3082" s="13"/>
      <c r="BY3082">
        <v>8681</v>
      </c>
    </row>
    <row r="3083" spans="1:78" hidden="1" x14ac:dyDescent="0.25">
      <c r="A3083" t="s">
        <v>3661</v>
      </c>
      <c r="B3083" s="2" t="str">
        <f t="shared" si="5020"/>
        <v/>
      </c>
      <c r="C3083">
        <v>9</v>
      </c>
      <c r="D3083" t="s">
        <v>14</v>
      </c>
      <c r="E3083">
        <v>38748.36</v>
      </c>
      <c r="F3083">
        <v>66301</v>
      </c>
      <c r="G3083" t="s">
        <v>3</v>
      </c>
      <c r="H3083" s="5" t="s">
        <v>86</v>
      </c>
      <c r="I3083">
        <v>105049</v>
      </c>
      <c r="J3083" t="s">
        <v>5</v>
      </c>
      <c r="K3083" s="5" t="s">
        <v>86</v>
      </c>
      <c r="L3083">
        <v>66301.350000000006</v>
      </c>
      <c r="M3083" t="str">
        <f t="shared" ref="M3083:M3084" si="5049">$G3083&amp;""</f>
        <v>o</v>
      </c>
      <c r="N3083" t="str">
        <f t="shared" ref="N3083:N3084" si="5050">$H3083&amp;""</f>
        <v>15/2</v>
      </c>
      <c r="O3083">
        <v>105049.72</v>
      </c>
      <c r="P3083" t="str">
        <f t="shared" ref="P3083:P3084" si="5051">$J3083&amp;""</f>
        <v>e</v>
      </c>
      <c r="Q3083" t="str">
        <f t="shared" ref="Q3083:Q3084" si="5052">$K3083&amp;""</f>
        <v>15/2</v>
      </c>
      <c r="R3083">
        <v>29</v>
      </c>
      <c r="AA3083" s="10">
        <f t="shared" si="5036"/>
        <v>2579.982</v>
      </c>
      <c r="AB3083" s="3" cm="1">
        <f t="array" ref="AB3083">100000000/Lvac(AA3083)</f>
        <v>38748.360441413643</v>
      </c>
      <c r="AC3083" s="28">
        <f t="shared" si="5037"/>
        <v>3.875996034080858E-7</v>
      </c>
      <c r="AD3083" s="28">
        <f t="shared" si="5038"/>
        <v>2.5807543560764847E-7</v>
      </c>
      <c r="AE3083" s="21">
        <f t="shared" si="5039"/>
        <v>38748.360135583527</v>
      </c>
      <c r="AF3083" s="10" cm="1">
        <f t="array" ref="AF3083">Lair(100000000/AE3083)</f>
        <v>2579.9820203643699</v>
      </c>
      <c r="AG3083" s="10">
        <f t="shared" si="5040"/>
        <v>1.2509424569902745E-2</v>
      </c>
      <c r="AH3083" s="10" t="b">
        <f t="shared" si="5025"/>
        <v>1</v>
      </c>
      <c r="AI3083" s="10">
        <f t="shared" ref="AI3083:AI3084" si="5053">$AF3083</f>
        <v>2579.9820203643699</v>
      </c>
      <c r="AJ3083">
        <v>7.0000000000000001E-3</v>
      </c>
      <c r="AK3083" s="3" cm="1">
        <f t="array" ref="AK3083">100000000/Lvac($AA3083)</f>
        <v>38748.360441413643</v>
      </c>
      <c r="AL3083" s="21">
        <f t="shared" si="4943"/>
        <v>0.10513194314880868</v>
      </c>
      <c r="AM3083" s="10" cm="1">
        <f t="array" ref="AM3083">Lvac($AI3083)-$BA3083</f>
        <v>6.5699888727976941E-4</v>
      </c>
      <c r="AN3083" s="10">
        <f t="shared" ref="AN3083:AN3084" si="5054">$AK3083-($AX3083-$AW3083)</f>
        <v>-9.5585863527958281E-3</v>
      </c>
      <c r="AO3083" s="3">
        <f t="shared" ref="AO3083:AO3084" si="5055">AM3083/AJ3083</f>
        <v>9.3856983897109919E-2</v>
      </c>
      <c r="AP3083" s="3">
        <v>9.0947100748702978E-2</v>
      </c>
      <c r="AS3083" s="3">
        <f t="shared" si="5041"/>
        <v>4.4141364196548238E-4</v>
      </c>
      <c r="AT3083" s="3" cm="1">
        <f t="array" ref="AT3083">AS3083-(100000000/LvacE($A3083)-$E3083)</f>
        <v>-6.3077604863792658E-6</v>
      </c>
      <c r="AU3083" t="s">
        <v>4819</v>
      </c>
      <c r="AV3083" t="s">
        <v>4865</v>
      </c>
      <c r="AW3083" s="3">
        <v>66301.350000000006</v>
      </c>
      <c r="AX3083" s="3">
        <v>105049.72</v>
      </c>
      <c r="AY3083" s="3"/>
      <c r="AZ3083" s="10" cm="1">
        <f t="array" ref="AZ3083">Lair(100000000/($AX3083-$AW3083))</f>
        <v>2579.9813635207079</v>
      </c>
      <c r="BA3083" s="10">
        <f t="shared" ref="BA3083:BA3084" si="5056">100000000/($AX3083-$AW3083)</f>
        <v>2580.7537194467795</v>
      </c>
      <c r="BN3083" s="13" cm="1">
        <f t="array" ref="BN3083">$C3083*EXP(poly_from_str(100000000/$E3083,BN$4343))</f>
        <v>25.896569976003633</v>
      </c>
      <c r="BO3083" s="13"/>
      <c r="BY3083">
        <v>26052</v>
      </c>
    </row>
    <row r="3084" spans="1:78" hidden="1" x14ac:dyDescent="0.25">
      <c r="A3084" t="s">
        <v>3662</v>
      </c>
      <c r="B3084" s="2" t="str">
        <f t="shared" si="5020"/>
        <v/>
      </c>
      <c r="C3084">
        <v>1</v>
      </c>
      <c r="E3084">
        <v>38757.24</v>
      </c>
      <c r="F3084">
        <v>36652</v>
      </c>
      <c r="G3084" t="s">
        <v>5</v>
      </c>
      <c r="H3084" s="5" t="s">
        <v>18</v>
      </c>
      <c r="I3084">
        <v>75409</v>
      </c>
      <c r="J3084" t="s">
        <v>3</v>
      </c>
      <c r="K3084" s="5" t="s">
        <v>19</v>
      </c>
      <c r="L3084">
        <v>36652.29</v>
      </c>
      <c r="M3084" t="str">
        <f t="shared" si="5049"/>
        <v>e</v>
      </c>
      <c r="N3084" t="str">
        <f t="shared" si="5050"/>
        <v>5/2</v>
      </c>
      <c r="O3084">
        <v>75409.58</v>
      </c>
      <c r="P3084" t="str">
        <f t="shared" si="5051"/>
        <v>o</v>
      </c>
      <c r="Q3084" t="str">
        <f t="shared" si="5052"/>
        <v>3/2</v>
      </c>
      <c r="R3084">
        <v>29</v>
      </c>
      <c r="AA3084" s="10">
        <f t="shared" si="5036"/>
        <v>2579.3910000000001</v>
      </c>
      <c r="AB3084" s="3" cm="1">
        <f t="array" ref="AB3084">100000000/Lvac(AA3084)</f>
        <v>38757.238055190821</v>
      </c>
      <c r="AC3084" s="28">
        <f t="shared" si="5037"/>
        <v>3.8768841172199173E-7</v>
      </c>
      <c r="AD3084" s="28">
        <f t="shared" si="5038"/>
        <v>2.580163216419051E-7</v>
      </c>
      <c r="AE3084" s="21">
        <f t="shared" si="5039"/>
        <v>38757.239403016385</v>
      </c>
      <c r="AF3084" s="10" cm="1">
        <f t="array" ref="AF3084">Lair(100000000/AE3084)</f>
        <v>2579.3909102931884</v>
      </c>
      <c r="AG3084" s="10">
        <f t="shared" si="5040"/>
        <v>1.2512866032174032E-2</v>
      </c>
      <c r="AH3084" s="10" t="b">
        <f t="shared" si="5025"/>
        <v>1</v>
      </c>
      <c r="AI3084" s="10">
        <f t="shared" si="5053"/>
        <v>2579.3909102931884</v>
      </c>
      <c r="AJ3084">
        <v>3.0000000000000001E-3</v>
      </c>
      <c r="AK3084" s="3" cm="1">
        <f t="array" ref="AK3084">100000000/Lvac($AA3084)</f>
        <v>38757.238055190821</v>
      </c>
      <c r="AL3084" s="21">
        <f t="shared" si="4943"/>
        <v>4.5077197760752113E-2</v>
      </c>
      <c r="AM3084" s="10" cm="1">
        <f t="array" ref="AM3084">Lvac($AI3084)-$BA3084</f>
        <v>3.3683591254884959E-3</v>
      </c>
      <c r="AN3084" s="10">
        <f t="shared" si="5054"/>
        <v>-5.1944809179985896E-2</v>
      </c>
      <c r="AO3084" s="3">
        <f t="shared" si="5055"/>
        <v>1.122786375162832</v>
      </c>
      <c r="AP3084" s="3">
        <v>1.1526957115772045</v>
      </c>
      <c r="AS3084" s="3">
        <f t="shared" si="5041"/>
        <v>-1.9448091770755127E-3</v>
      </c>
      <c r="AT3084" s="3" cm="1">
        <f t="array" ref="AT3084">AS3084-(100000000/LvacE($A3084)-$E3084)</f>
        <v>-6.1687678680755198E-6</v>
      </c>
      <c r="AU3084" t="s">
        <v>4766</v>
      </c>
      <c r="AV3084" t="s">
        <v>4900</v>
      </c>
      <c r="AW3084" s="3">
        <v>36652.29</v>
      </c>
      <c r="AX3084" s="3">
        <v>75409.58</v>
      </c>
      <c r="AY3084" s="3"/>
      <c r="AZ3084" s="10" cm="1">
        <f t="array" ref="AZ3084">Lair(100000000/($AX3084-$AW3084))</f>
        <v>2579.3875427297976</v>
      </c>
      <c r="BA3084" s="10">
        <f t="shared" si="5056"/>
        <v>2580.1597583319162</v>
      </c>
      <c r="BB3084" s="12">
        <v>50700000</v>
      </c>
      <c r="BC3084" s="3">
        <v>0.14799999999999999</v>
      </c>
      <c r="BD3084" s="12" cm="1">
        <f t="array" ref="BD3084">SfromgA($BB3084,$BA3084,"")</f>
        <v>0.42981454852312673</v>
      </c>
      <c r="BE3084" s="29">
        <f>(10^MAX(0.05, -0.312925054856973*((LN($BD3084))^(1/3)) + 0.454808404431693)-1)*100</f>
        <v>463.09300609794991</v>
      </c>
      <c r="BG3084" s="3"/>
      <c r="BH3084" s="3"/>
      <c r="BI3084" s="12">
        <f>IF($BB3084="",$BF3084,$BB3084)</f>
        <v>50700000</v>
      </c>
      <c r="BJ3084" s="29">
        <f>IF($BB3084="",$BH3084,$BE3084)</f>
        <v>463.09300609794991</v>
      </c>
      <c r="BK3084" s="3">
        <f>LN(BN3084*100000000/($AX3084-$AW3084)/$BI3084)</f>
        <v>-8.8267004180249362</v>
      </c>
      <c r="BL3084" s="13">
        <f>EXP(BK$4341*$AX3084+BK$4342)*$BI3084/(100000000/($AX3084-$AW3084))</f>
        <v>7.1718704573917664</v>
      </c>
      <c r="BM3084" s="3">
        <f t="shared" ref="BM3084" si="5057">LN(BL3084/$C3084)</f>
        <v>1.9701664933086751</v>
      </c>
      <c r="BN3084" s="13" cm="1">
        <f t="array" ref="BN3084">$C3084*EXP(poly_from_str(100000000/$E3084,BN$4343))</f>
        <v>2.8838593602120248</v>
      </c>
      <c r="BO3084" s="3">
        <f>LN($C3084)</f>
        <v>0</v>
      </c>
      <c r="BP3084" s="13">
        <f>LN(BL3084/BN3084)</f>
        <v>0.91103704060486046</v>
      </c>
      <c r="BQ3084" s="13"/>
      <c r="BS3084" s="13"/>
      <c r="BT3084" s="13"/>
      <c r="BU3084" s="13"/>
      <c r="BV3084" s="13"/>
      <c r="BW3084" s="13"/>
      <c r="BX3084" s="13"/>
      <c r="BY3084">
        <v>2901</v>
      </c>
      <c r="BZ3084" s="13"/>
    </row>
    <row r="3085" spans="1:78" hidden="1" x14ac:dyDescent="0.25">
      <c r="A3085" t="s">
        <v>3663</v>
      </c>
      <c r="B3085" s="2" t="str">
        <f t="shared" si="5020"/>
        <v/>
      </c>
      <c r="C3085">
        <v>2</v>
      </c>
      <c r="E3085">
        <v>38761.64</v>
      </c>
      <c r="R3085">
        <v>29</v>
      </c>
      <c r="S3085" t="s">
        <v>22</v>
      </c>
      <c r="AA3085" s="10">
        <f t="shared" si="5036"/>
        <v>2579.098</v>
      </c>
      <c r="AB3085" s="3" cm="1">
        <f t="array" ref="AB3085">100000000/Lvac(AA3085)</f>
        <v>38761.640817095271</v>
      </c>
      <c r="AC3085" s="28">
        <f t="shared" si="5037"/>
        <v>3.8773245530026392E-7</v>
      </c>
      <c r="AD3085" s="28">
        <f t="shared" si="5038"/>
        <v>2.5798701471867624E-7</v>
      </c>
      <c r="AE3085" s="21">
        <f t="shared" si="5039"/>
        <v>38761.640250738681</v>
      </c>
      <c r="AF3085" s="10" cm="1">
        <f t="array" ref="AF3085">Lair(100000000/AE3085)</f>
        <v>2579.0980376862613</v>
      </c>
      <c r="AG3085" s="10">
        <f t="shared" si="5040"/>
        <v>1.2514573082739639E-2</v>
      </c>
      <c r="AH3085" s="10" t="b">
        <f t="shared" si="5025"/>
        <v>1</v>
      </c>
      <c r="AI3085" s="10">
        <f t="shared" si="5048"/>
        <v>2579.098</v>
      </c>
      <c r="AJ3085">
        <v>3.0000000000000001E-3</v>
      </c>
      <c r="AK3085" s="3" cm="1">
        <f t="array" ref="AK3085">100000000/Lvac($AA3085)</f>
        <v>38761.640817095271</v>
      </c>
      <c r="AL3085" s="21">
        <f t="shared" si="4943"/>
        <v>4.5087438496437836E-2</v>
      </c>
      <c r="AM3085" s="21"/>
      <c r="AN3085" s="21"/>
      <c r="AO3085" s="21"/>
      <c r="AP3085" s="21"/>
      <c r="AS3085" s="3">
        <f t="shared" si="5041"/>
        <v>8.1709527148632333E-4</v>
      </c>
      <c r="AT3085" s="3" cm="1">
        <f t="array" ref="AT3085">AS3085-(100000000/LvacE($A3085)-$E3085)</f>
        <v>-6.0997481341473758E-6</v>
      </c>
      <c r="BB3085"/>
      <c r="BC3085"/>
      <c r="BD3085"/>
      <c r="BE3085"/>
      <c r="BF3085"/>
      <c r="BG3085"/>
      <c r="BH3085"/>
      <c r="BI3085"/>
      <c r="BJ3085"/>
      <c r="BN3085" s="13" cm="1">
        <f t="array" ref="BN3085">$C3085*EXP(poly_from_str(100000000/$E3085,BN$4343))</f>
        <v>5.7740998215401476</v>
      </c>
      <c r="BO3085" s="13"/>
      <c r="BY3085" t="e">
        <v>#N/A</v>
      </c>
    </row>
    <row r="3086" spans="1:78" hidden="1" x14ac:dyDescent="0.25">
      <c r="A3086" t="s">
        <v>3664</v>
      </c>
      <c r="B3086" s="2" t="str">
        <f t="shared" si="5020"/>
        <v/>
      </c>
      <c r="C3086">
        <v>9</v>
      </c>
      <c r="D3086" t="s">
        <v>14</v>
      </c>
      <c r="E3086">
        <v>38766.51</v>
      </c>
      <c r="F3086">
        <v>64215</v>
      </c>
      <c r="G3086" t="s">
        <v>3</v>
      </c>
      <c r="H3086" s="5" t="s">
        <v>15</v>
      </c>
      <c r="I3086">
        <v>102981</v>
      </c>
      <c r="J3086" t="s">
        <v>5</v>
      </c>
      <c r="K3086" s="5" t="s">
        <v>15</v>
      </c>
      <c r="L3086">
        <v>64215.45</v>
      </c>
      <c r="M3086" t="str">
        <f t="shared" ref="M3086:M3087" si="5058">$G3086&amp;""</f>
        <v>o</v>
      </c>
      <c r="N3086" t="str">
        <f t="shared" ref="N3086:N3087" si="5059">$H3086&amp;""</f>
        <v>13/2</v>
      </c>
      <c r="O3086">
        <v>102981.94</v>
      </c>
      <c r="P3086" t="str">
        <f t="shared" ref="P3086:P3087" si="5060">$J3086&amp;""</f>
        <v>e</v>
      </c>
      <c r="Q3086" t="str">
        <f t="shared" ref="Q3086:Q3087" si="5061">$K3086&amp;""</f>
        <v>13/2</v>
      </c>
      <c r="R3086">
        <v>29</v>
      </c>
      <c r="S3086" t="s">
        <v>751</v>
      </c>
      <c r="AA3086" s="10">
        <f t="shared" si="5036"/>
        <v>2578.7739999999999</v>
      </c>
      <c r="AB3086" s="3" cm="1">
        <f t="array" ref="AB3086">100000000/Lvac(AA3086)</f>
        <v>38766.510564947879</v>
      </c>
      <c r="AC3086" s="28">
        <f t="shared" si="5037"/>
        <v>3.8778117043215113E-7</v>
      </c>
      <c r="AD3086" s="28">
        <f t="shared" si="5038"/>
        <v>2.5795460706339294E-7</v>
      </c>
      <c r="AE3086" s="21">
        <f t="shared" si="5039"/>
        <v>38766.510173302864</v>
      </c>
      <c r="AF3086" s="10" cm="1">
        <f t="array" ref="AF3086">Lair(100000000/AE3086)</f>
        <v>2578.7740260541304</v>
      </c>
      <c r="AG3086" s="10">
        <f t="shared" si="5040"/>
        <v>1.251646142022292E-2</v>
      </c>
      <c r="AH3086" s="10" t="b">
        <f t="shared" si="5025"/>
        <v>1</v>
      </c>
      <c r="AI3086" s="10">
        <f t="shared" ref="AI3086:AI3087" si="5062">$AF3086</f>
        <v>2578.7740260541304</v>
      </c>
      <c r="AJ3086">
        <v>7.0000000000000001E-3</v>
      </c>
      <c r="AK3086" s="3" cm="1">
        <f t="array" ref="AK3086">100000000/Lvac($AA3086)</f>
        <v>38766.510564947879</v>
      </c>
      <c r="AL3086" s="21">
        <f t="shared" si="4943"/>
        <v>0.10523045881994586</v>
      </c>
      <c r="AM3086" s="10" cm="1">
        <f t="array" ref="AM3086">Lvac($AI3086)-$BA3086</f>
        <v>-1.3423439845610119E-3</v>
      </c>
      <c r="AN3086" s="10">
        <f t="shared" ref="AN3086:AN3087" si="5063">$AK3086-($AX3086-$AW3086)</f>
        <v>2.0564947873936035E-2</v>
      </c>
      <c r="AO3086" s="3">
        <f t="shared" ref="AO3086:AO3087" si="5064">AM3086/AJ3086</f>
        <v>-0.19176342636585883</v>
      </c>
      <c r="AP3086" s="3">
        <v>-0.19548632443339947</v>
      </c>
      <c r="AS3086" s="3">
        <f t="shared" si="5041"/>
        <v>5.6494787713745609E-4</v>
      </c>
      <c r="AT3086" s="3" cm="1">
        <f t="array" ref="AT3086">AS3086-(100000000/LvacE($A3086)-$E3086)</f>
        <v>-6.0233505791984499E-6</v>
      </c>
      <c r="AU3086" t="s">
        <v>4818</v>
      </c>
      <c r="AV3086" t="s">
        <v>4841</v>
      </c>
      <c r="AW3086" s="3">
        <v>64215.45</v>
      </c>
      <c r="AX3086" s="3">
        <v>102981.94</v>
      </c>
      <c r="AY3086" s="3"/>
      <c r="AZ3086" s="10" cm="1">
        <f t="array" ref="AZ3086">Lair(100000000/($AX3086-$AW3086))</f>
        <v>2578.7753680810383</v>
      </c>
      <c r="BA3086" s="10">
        <f t="shared" ref="BA3086:BA3087" si="5065">100000000/($AX3086-$AW3086)</f>
        <v>2579.5474390382001</v>
      </c>
      <c r="BB3086" s="12">
        <v>3220000000</v>
      </c>
      <c r="BC3086" s="3">
        <v>0.67</v>
      </c>
      <c r="BD3086" s="12" cm="1">
        <f t="array" ref="BD3086">SfromgA($BB3086,$BA3086,"")</f>
        <v>27.278456256247814</v>
      </c>
      <c r="BE3086" s="29">
        <f t="shared" ref="BE3086:BE3087" si="5066">(10^MAX(0.05, -0.312925054856973*((LN($BD3086))^(1/3)) + 0.454808404431693)-1)*100</f>
        <v>12.201845430196357</v>
      </c>
      <c r="BG3086" s="3"/>
      <c r="BH3086" s="3"/>
      <c r="BI3086" s="12">
        <f t="shared" ref="BI3086:BI3087" si="5067">IF($BB3086="",$BF3086,$BB3086)</f>
        <v>3220000000</v>
      </c>
      <c r="BJ3086" s="29">
        <f t="shared" ref="BJ3086:BJ3087" si="5068">IF($BB3086="",$BH3086,$BE3086)</f>
        <v>12.201845430196357</v>
      </c>
      <c r="BK3086" s="3">
        <f t="shared" ref="BK3086:BK3087" si="5069">LN(BN3086*100000000/($AX3086-$AW3086)/$BI3086)</f>
        <v>-10.778598878122171</v>
      </c>
      <c r="BL3086" s="13">
        <f>EXP(BK$4341*$AX3086+BK$4342)*$BI3086/(100000000/($AX3086-$AW3086))</f>
        <v>56.073448228465423</v>
      </c>
      <c r="BM3086" s="3">
        <f t="shared" ref="BM3086:BM3087" si="5070">LN(BL3086/$C3086)</f>
        <v>1.8294378295434157</v>
      </c>
      <c r="BN3086" s="13" cm="1">
        <f t="array" ref="BN3086">$C3086*EXP(poly_from_str(100000000/$E3086,BN$4343))</f>
        <v>26.015150167714886</v>
      </c>
      <c r="BO3086" s="3">
        <f t="shared" ref="BO3086:BO3087" si="5071">LN($C3086)</f>
        <v>2.1972245773362196</v>
      </c>
      <c r="BP3086" s="13">
        <f t="shared" ref="BP3086:BP3087" si="5072">LN(BL3086/BN3086)</f>
        <v>0.76798333980288902</v>
      </c>
      <c r="BQ3086" s="13"/>
      <c r="BS3086" s="13"/>
      <c r="BT3086" s="13"/>
      <c r="BU3086" s="13"/>
      <c r="BV3086" s="13"/>
      <c r="BW3086" s="13"/>
      <c r="BX3086" s="13"/>
      <c r="BY3086">
        <v>26167</v>
      </c>
      <c r="BZ3086" s="13"/>
    </row>
    <row r="3087" spans="1:78" hidden="1" x14ac:dyDescent="0.25">
      <c r="A3087" t="s">
        <v>3665</v>
      </c>
      <c r="B3087" s="2" t="str">
        <f t="shared" si="5020"/>
        <v/>
      </c>
      <c r="C3087">
        <v>2</v>
      </c>
      <c r="E3087">
        <v>38768.120000000003</v>
      </c>
      <c r="F3087">
        <v>27380</v>
      </c>
      <c r="G3087" t="s">
        <v>5</v>
      </c>
      <c r="H3087" s="5" t="s">
        <v>16</v>
      </c>
      <c r="I3087">
        <v>66148</v>
      </c>
      <c r="J3087" t="s">
        <v>3</v>
      </c>
      <c r="K3087" s="5" t="s">
        <v>15</v>
      </c>
      <c r="L3087">
        <v>27380.31</v>
      </c>
      <c r="M3087" t="str">
        <f t="shared" si="5058"/>
        <v>e</v>
      </c>
      <c r="N3087" t="str">
        <f t="shared" si="5059"/>
        <v>11/2</v>
      </c>
      <c r="O3087">
        <v>66148.399999999994</v>
      </c>
      <c r="P3087" t="str">
        <f t="shared" si="5060"/>
        <v>o</v>
      </c>
      <c r="Q3087" t="str">
        <f t="shared" si="5061"/>
        <v>13/2</v>
      </c>
      <c r="R3087">
        <v>29</v>
      </c>
      <c r="AA3087" s="10">
        <f t="shared" si="5036"/>
        <v>2578.6669999999999</v>
      </c>
      <c r="AB3087" s="3" cm="1">
        <f t="array" ref="AB3087">100000000/Lvac(AA3087)</f>
        <v>38768.119052912734</v>
      </c>
      <c r="AC3087" s="28">
        <f t="shared" si="5037"/>
        <v>3.8779726114306348E-7</v>
      </c>
      <c r="AD3087" s="28">
        <f t="shared" si="5038"/>
        <v>2.5794390453536015E-7</v>
      </c>
      <c r="AE3087" s="21">
        <f t="shared" si="5039"/>
        <v>38768.119709505852</v>
      </c>
      <c r="AF3087" s="10" cm="1">
        <f t="array" ref="AF3087">Lair(100000000/AE3087)</f>
        <v>2578.6669563238588</v>
      </c>
      <c r="AG3087" s="10">
        <f t="shared" si="5040"/>
        <v>1.2517085194193887E-2</v>
      </c>
      <c r="AH3087" s="10" t="b">
        <f t="shared" si="5025"/>
        <v>1</v>
      </c>
      <c r="AI3087" s="10">
        <f t="shared" si="5062"/>
        <v>2578.6669563238588</v>
      </c>
      <c r="AJ3087">
        <v>3.0000000000000001E-3</v>
      </c>
      <c r="AK3087" s="3" cm="1">
        <f t="array" ref="AK3087">100000000/Lvac($AA3087)</f>
        <v>38768.119052912734</v>
      </c>
      <c r="AL3087" s="21">
        <f t="shared" si="4943"/>
        <v>4.5102511929086576E-2</v>
      </c>
      <c r="AM3087" s="10" cm="1">
        <f t="array" ref="AM3087">Lvac($AI3087)-$BA3087</f>
        <v>-1.9767251396842767E-3</v>
      </c>
      <c r="AN3087" s="10">
        <f t="shared" si="5063"/>
        <v>2.9052912737824954E-2</v>
      </c>
      <c r="AO3087" s="3">
        <f t="shared" si="5064"/>
        <v>-0.65890837989475892</v>
      </c>
      <c r="AP3087" s="3">
        <v>-0.64434622648453421</v>
      </c>
      <c r="AS3087" s="3">
        <f t="shared" si="5041"/>
        <v>-9.470872682868503E-4</v>
      </c>
      <c r="AT3087" s="3" cm="1">
        <f t="array" ref="AT3087">AS3087-(100000000/LvacE($A3087)-$E3087)</f>
        <v>-5.9981030062772334E-6</v>
      </c>
      <c r="AU3087" t="s">
        <v>4707</v>
      </c>
      <c r="AV3087" t="s">
        <v>4689</v>
      </c>
      <c r="AW3087" s="3">
        <v>27380.31</v>
      </c>
      <c r="AX3087" s="3">
        <v>66148.399999999994</v>
      </c>
      <c r="AY3087" s="3"/>
      <c r="AZ3087" s="10" cm="1">
        <f t="array" ref="AZ3087">Lair(100000000/($AX3087-$AW3087))</f>
        <v>2578.6689325820826</v>
      </c>
      <c r="BA3087" s="10">
        <f t="shared" si="5065"/>
        <v>2579.4409783922811</v>
      </c>
      <c r="BB3087" s="12">
        <v>8890000</v>
      </c>
      <c r="BC3087" s="3">
        <v>0.23</v>
      </c>
      <c r="BD3087" s="12" cm="1">
        <f t="array" ref="BD3087">SfromgA($BB3087,$BA3087,"")</f>
        <v>7.5302935399441259E-2</v>
      </c>
      <c r="BE3087" s="29">
        <f t="shared" si="5066"/>
        <v>666.19844758144359</v>
      </c>
      <c r="BG3087" s="3"/>
      <c r="BH3087" s="3"/>
      <c r="BI3087" s="12">
        <f t="shared" si="5067"/>
        <v>8890000</v>
      </c>
      <c r="BJ3087" s="29">
        <f t="shared" si="5068"/>
        <v>666.19844758144359</v>
      </c>
      <c r="BK3087" s="3">
        <f t="shared" si="5069"/>
        <v>-6.3901059107150635</v>
      </c>
      <c r="BL3087" s="13">
        <f>EXP(BK$4341*$AX3087+BK$4342)*$BI3087/(100000000/($AX3087-$AW3087))</f>
        <v>2.5424091962634989</v>
      </c>
      <c r="BM3087" s="3">
        <f t="shared" si="5070"/>
        <v>0.23996495339222049</v>
      </c>
      <c r="BN3087" s="13" cm="1">
        <f t="array" ref="BN3087">$C3087*EXP(poly_from_str(100000000/$E3087,BN$4343))</f>
        <v>5.7834692412612627</v>
      </c>
      <c r="BO3087" s="3">
        <f t="shared" si="5071"/>
        <v>0.69314718055994529</v>
      </c>
      <c r="BP3087" s="13">
        <f t="shared" si="5072"/>
        <v>-0.82189158342637503</v>
      </c>
      <c r="BQ3087" s="13"/>
      <c r="BS3087" s="13"/>
      <c r="BT3087" s="13"/>
      <c r="BU3087" s="13"/>
      <c r="BV3087" s="13"/>
      <c r="BW3087" s="13"/>
      <c r="BX3087" s="13"/>
      <c r="BY3087">
        <v>5817</v>
      </c>
      <c r="BZ3087" s="13"/>
    </row>
    <row r="3088" spans="1:78" hidden="1" x14ac:dyDescent="0.25">
      <c r="A3088" t="s">
        <v>3666</v>
      </c>
      <c r="B3088" s="2" t="str">
        <f t="shared" si="5020"/>
        <v/>
      </c>
      <c r="C3088">
        <v>1</v>
      </c>
      <c r="E3088">
        <v>38770.69</v>
      </c>
      <c r="R3088">
        <v>29</v>
      </c>
      <c r="S3088" t="s">
        <v>22</v>
      </c>
      <c r="AA3088" s="10">
        <f t="shared" si="5036"/>
        <v>2578.4960000000001</v>
      </c>
      <c r="AB3088" s="3" cm="1">
        <f t="array" ref="AB3088">100000000/Lvac(AA3088)</f>
        <v>38770.689904249724</v>
      </c>
      <c r="AC3088" s="28">
        <f t="shared" si="5037"/>
        <v>3.8782297897689193E-7</v>
      </c>
      <c r="AD3088" s="28">
        <f t="shared" si="5038"/>
        <v>2.5792680049533716E-7</v>
      </c>
      <c r="AE3088" s="21">
        <f t="shared" si="5039"/>
        <v>38770.689970636522</v>
      </c>
      <c r="AF3088" s="10" cm="1">
        <f t="array" ref="AF3088">Lair(100000000/AE3088)</f>
        <v>2578.4959955845793</v>
      </c>
      <c r="AG3088" s="10">
        <f t="shared" si="5040"/>
        <v>1.2518082227827718E-2</v>
      </c>
      <c r="AH3088" s="10" t="b">
        <f t="shared" si="5025"/>
        <v>1</v>
      </c>
      <c r="AI3088" s="10">
        <f t="shared" si="5048"/>
        <v>2578.4960000000001</v>
      </c>
      <c r="AJ3088">
        <v>3.0000000000000001E-3</v>
      </c>
      <c r="AK3088" s="3" cm="1">
        <f t="array" ref="AK3088">100000000/Lvac($AA3088)</f>
        <v>38770.689904249724</v>
      </c>
      <c r="AL3088" s="21">
        <f t="shared" si="4943"/>
        <v>4.5108493366966318E-2</v>
      </c>
      <c r="AM3088" s="21"/>
      <c r="AN3088" s="21"/>
      <c r="AO3088" s="21"/>
      <c r="AP3088" s="21"/>
      <c r="AS3088" s="3">
        <f t="shared" si="5041"/>
        <v>-9.5750277978368104E-5</v>
      </c>
      <c r="AT3088" s="3" cm="1">
        <f t="array" ref="AT3088">AS3088-(100000000/LvacE($A3088)-$E3088)</f>
        <v>-5.9577214415185153E-6</v>
      </c>
      <c r="BB3088"/>
      <c r="BC3088"/>
      <c r="BD3088"/>
      <c r="BE3088"/>
      <c r="BF3088"/>
      <c r="BG3088"/>
      <c r="BH3088"/>
      <c r="BI3088"/>
      <c r="BJ3088"/>
      <c r="BN3088" s="13" cm="1">
        <f t="array" ref="BN3088">$C3088*EXP(poly_from_str(100000000/$E3088,BN$4343))</f>
        <v>2.8935879478251816</v>
      </c>
      <c r="BO3088" s="13"/>
      <c r="BY3088">
        <v>2910</v>
      </c>
    </row>
    <row r="3089" spans="1:78" hidden="1" x14ac:dyDescent="0.25">
      <c r="A3089" t="s">
        <v>3667</v>
      </c>
      <c r="B3089" s="2" t="str">
        <f t="shared" si="5020"/>
        <v/>
      </c>
      <c r="C3089">
        <v>2</v>
      </c>
      <c r="D3089" t="s">
        <v>14</v>
      </c>
      <c r="E3089">
        <v>38780.160000000003</v>
      </c>
      <c r="F3089">
        <v>67965</v>
      </c>
      <c r="G3089" t="s">
        <v>3</v>
      </c>
      <c r="H3089" s="5" t="s">
        <v>19</v>
      </c>
      <c r="I3089">
        <v>106745</v>
      </c>
      <c r="J3089" t="s">
        <v>5</v>
      </c>
      <c r="K3089" s="5" t="s">
        <v>18</v>
      </c>
      <c r="L3089">
        <v>67965.47</v>
      </c>
      <c r="M3089" t="str">
        <f t="shared" ref="M3089:M3091" si="5073">$G3089&amp;""</f>
        <v>o</v>
      </c>
      <c r="N3089" t="str">
        <f t="shared" ref="N3089:N3091" si="5074">$H3089&amp;""</f>
        <v>3/2</v>
      </c>
      <c r="O3089">
        <v>106745.65</v>
      </c>
      <c r="P3089" t="str">
        <f t="shared" ref="P3089:P3091" si="5075">$J3089&amp;""</f>
        <v>e</v>
      </c>
      <c r="Q3089" t="str">
        <f t="shared" ref="Q3089:Q3091" si="5076">$K3089&amp;""</f>
        <v>5/2</v>
      </c>
      <c r="R3089">
        <v>29</v>
      </c>
      <c r="AA3089" s="10">
        <f t="shared" si="5036"/>
        <v>2577.866</v>
      </c>
      <c r="AB3089" s="3" cm="1">
        <f t="array" ref="AB3089">100000000/Lvac(AA3089)</f>
        <v>38780.164404477458</v>
      </c>
      <c r="AC3089" s="28">
        <f t="shared" si="5037"/>
        <v>3.8791775833189156E-7</v>
      </c>
      <c r="AD3089" s="28">
        <f t="shared" si="5038"/>
        <v>2.578637856121473E-7</v>
      </c>
      <c r="AE3089" s="21">
        <f t="shared" si="5039"/>
        <v>38780.161349794238</v>
      </c>
      <c r="AF3089" s="10" cm="1">
        <f t="array" ref="AF3089">Lair(100000000/AE3089)</f>
        <v>2577.8662030693326</v>
      </c>
      <c r="AG3089" s="10">
        <f t="shared" si="5040"/>
        <v>1.2521757221763555E-2</v>
      </c>
      <c r="AH3089" s="10" t="b">
        <f t="shared" si="5025"/>
        <v>1</v>
      </c>
      <c r="AI3089" s="10">
        <f t="shared" ref="AI3089:AI3091" si="5077">$AF3089</f>
        <v>2577.8662030693326</v>
      </c>
      <c r="AJ3089">
        <v>7.0000000000000001E-3</v>
      </c>
      <c r="AK3089" s="3" cm="1">
        <f t="array" ref="AK3089">100000000/Lvac($AA3089)</f>
        <v>38780.164404477458</v>
      </c>
      <c r="AL3089" s="21">
        <f t="shared" si="4943"/>
        <v>0.1053045928094047</v>
      </c>
      <c r="AM3089" s="10" cm="1">
        <f t="array" ref="AM3089">Lvac($AI3089)-$BA3089</f>
        <v>1.2401213807606837E-3</v>
      </c>
      <c r="AN3089" s="10">
        <f t="shared" ref="AN3089:AN3091" si="5078">$AK3089-($AX3089-$AW3089)</f>
        <v>-1.5595522534567863E-2</v>
      </c>
      <c r="AO3089" s="3">
        <f t="shared" ref="AO3089:AO3091" si="5079">AM3089/AJ3089</f>
        <v>0.17716019725152624</v>
      </c>
      <c r="AP3089" s="3">
        <v>0.14814343967373134</v>
      </c>
      <c r="AS3089" s="3">
        <f t="shared" si="5041"/>
        <v>4.4044774549547583E-3</v>
      </c>
      <c r="AT3089" s="3" cm="1">
        <f t="array" ref="AT3089">AS3089-(100000000/LvacE($A3089)-$E3089)</f>
        <v>-5.8087753131985664E-6</v>
      </c>
      <c r="AU3089" t="s">
        <v>4830</v>
      </c>
      <c r="AV3089" t="s">
        <v>4952</v>
      </c>
      <c r="AW3089" s="3">
        <v>67965.47</v>
      </c>
      <c r="AX3089" s="3">
        <v>106745.65</v>
      </c>
      <c r="AY3089" s="3"/>
      <c r="AZ3089" s="10" cm="1">
        <f t="array" ref="AZ3089">Lair(100000000/($AX3089-$AW3089))</f>
        <v>2577.8649632408328</v>
      </c>
      <c r="BA3089" s="10">
        <f t="shared" ref="BA3089:BA3091" si="5080">100000000/($AX3089-$AW3089)</f>
        <v>2578.6368191173951</v>
      </c>
      <c r="BB3089" s="12">
        <v>759000000</v>
      </c>
      <c r="BC3089" s="3">
        <v>0.82399999999999995</v>
      </c>
      <c r="BD3089" s="12" cm="1">
        <f t="array" ref="BD3089">SfromgA($BB3089,$BA3089,"")</f>
        <v>6.4231146515279685</v>
      </c>
      <c r="BE3089" s="29">
        <f t="shared" ref="BE3089:BE3091" si="5081">(10^MAX(0.05, -0.312925054856973*((LN($BD3089))^(1/3)) + 0.454808404431693)-1)*100</f>
        <v>17.483547565090205</v>
      </c>
      <c r="BG3089" s="3"/>
      <c r="BH3089" s="3"/>
      <c r="BI3089" s="12">
        <f t="shared" ref="BI3089:BI3091" si="5082">IF($BB3089="",$BF3089,$BB3089)</f>
        <v>759000000</v>
      </c>
      <c r="BJ3089" s="29">
        <f t="shared" ref="BJ3089:BJ3091" si="5083">IF($BB3089="",$BH3089,$BE3089)</f>
        <v>17.483547565090205</v>
      </c>
      <c r="BK3089" s="3">
        <f t="shared" ref="BK3089:BK3091" si="5084">LN(BN3089*100000000/($AX3089-$AW3089)/$BI3089)</f>
        <v>-10.834502277511145</v>
      </c>
      <c r="BL3089" s="13">
        <f>EXP(BK$4341*$AX3089+BK$4342)*$BI3089/(100000000/($AX3089-$AW3089))</f>
        <v>9.9335047138209163</v>
      </c>
      <c r="BM3089" s="3">
        <f t="shared" ref="BM3089:BM3091" si="5085">LN(BL3089/$C3089)</f>
        <v>1.602766177203691</v>
      </c>
      <c r="BN3089" s="13" cm="1">
        <f t="array" ref="BN3089">$C3089*EXP(poly_from_str(100000000/$E3089,BN$4343))</f>
        <v>5.8007886604612722</v>
      </c>
      <c r="BO3089" s="3">
        <f t="shared" ref="BO3089:BO3091" si="5086">LN($C3089)</f>
        <v>0.69314718055994529</v>
      </c>
      <c r="BP3089" s="13">
        <f t="shared" ref="BP3089:BP3091" si="5087">LN(BL3089/BN3089)</f>
        <v>0.53791947351355451</v>
      </c>
      <c r="BQ3089" s="13"/>
      <c r="BS3089" s="13"/>
      <c r="BT3089" s="13"/>
      <c r="BU3089" s="13"/>
      <c r="BV3089" s="13"/>
      <c r="BW3089" s="13"/>
      <c r="BX3089" s="13"/>
      <c r="BY3089">
        <v>5834</v>
      </c>
      <c r="BZ3089" s="13"/>
    </row>
    <row r="3090" spans="1:78" hidden="1" x14ac:dyDescent="0.25">
      <c r="A3090" t="s">
        <v>3668</v>
      </c>
      <c r="B3090" s="2" t="str">
        <f t="shared" si="5020"/>
        <v/>
      </c>
      <c r="C3090">
        <v>3</v>
      </c>
      <c r="D3090" t="s">
        <v>14</v>
      </c>
      <c r="E3090">
        <v>38794.370000000003</v>
      </c>
      <c r="F3090">
        <v>67870</v>
      </c>
      <c r="G3090" t="s">
        <v>3</v>
      </c>
      <c r="H3090" s="5" t="s">
        <v>4</v>
      </c>
      <c r="I3090">
        <v>106665</v>
      </c>
      <c r="J3090" t="s">
        <v>5</v>
      </c>
      <c r="K3090" s="5" t="s">
        <v>8</v>
      </c>
      <c r="L3090">
        <v>67870.759999999995</v>
      </c>
      <c r="M3090" t="str">
        <f t="shared" si="5073"/>
        <v>o</v>
      </c>
      <c r="N3090" t="str">
        <f t="shared" si="5074"/>
        <v>9/2</v>
      </c>
      <c r="O3090">
        <v>106665.07</v>
      </c>
      <c r="P3090" t="str">
        <f t="shared" si="5075"/>
        <v>e</v>
      </c>
      <c r="Q3090" t="str">
        <f t="shared" si="5076"/>
        <v>7/2</v>
      </c>
      <c r="R3090">
        <v>29</v>
      </c>
      <c r="AA3090" s="10">
        <f t="shared" si="5036"/>
        <v>2576.922</v>
      </c>
      <c r="AB3090" s="3" cm="1">
        <f t="array" ref="AB3090">100000000/Lvac(AA3090)</f>
        <v>38794.36978633119</v>
      </c>
      <c r="AC3090" s="28">
        <f t="shared" si="5037"/>
        <v>3.8805986366680872E-7</v>
      </c>
      <c r="AD3090" s="28">
        <f t="shared" si="5038"/>
        <v>2.5776936331424571E-7</v>
      </c>
      <c r="AE3090" s="21">
        <f t="shared" si="5039"/>
        <v>38794.369934585658</v>
      </c>
      <c r="AF3090" s="10" cm="1">
        <f t="array" ref="AF3090">Lair(100000000/AE3090)</f>
        <v>2576.9219901515512</v>
      </c>
      <c r="AG3090" s="10">
        <f t="shared" si="5040"/>
        <v>1.2527268925161723E-2</v>
      </c>
      <c r="AH3090" s="10" t="b">
        <f t="shared" si="5025"/>
        <v>1</v>
      </c>
      <c r="AI3090" s="10">
        <f t="shared" si="5077"/>
        <v>2576.9219901515512</v>
      </c>
      <c r="AJ3090">
        <v>7.0000000000000001E-3</v>
      </c>
      <c r="AK3090" s="3" cm="1">
        <f t="array" ref="AK3090">100000000/Lvac($AA3090)</f>
        <v>38794.36978633119</v>
      </c>
      <c r="AL3090" s="21">
        <f t="shared" si="4943"/>
        <v>0.10538176535501086</v>
      </c>
      <c r="AM3090" s="10" cm="1">
        <f t="array" ref="AM3090">Lvac($AI3090)-$BA3090</f>
        <v>-3.9823623424126708E-3</v>
      </c>
      <c r="AN3090" s="10">
        <f t="shared" si="5078"/>
        <v>5.9786331177747343E-2</v>
      </c>
      <c r="AO3090" s="3">
        <f t="shared" si="5079"/>
        <v>-0.56890890605895295</v>
      </c>
      <c r="AP3090" s="3">
        <v>-0.56750165250767681</v>
      </c>
      <c r="AS3090" s="3">
        <f t="shared" si="5041"/>
        <v>-2.1366881264839321E-4</v>
      </c>
      <c r="AT3090" s="3" cm="1">
        <f t="array" ref="AT3090">AS3090-(100000000/LvacE($A3090)-$E3090)</f>
        <v>-5.5849814089015126E-6</v>
      </c>
      <c r="AU3090" t="s">
        <v>4750</v>
      </c>
      <c r="AV3090" t="s">
        <v>4953</v>
      </c>
      <c r="AW3090" s="3">
        <v>67870.759999999995</v>
      </c>
      <c r="AX3090" s="3">
        <v>106665.07</v>
      </c>
      <c r="AY3090" s="3"/>
      <c r="AZ3090" s="10" cm="1">
        <f t="array" ref="AZ3090">Lair(100000000/($AX3090-$AW3090))</f>
        <v>2576.9259715735375</v>
      </c>
      <c r="BA3090" s="10">
        <f t="shared" si="5080"/>
        <v>2577.6976056540243</v>
      </c>
      <c r="BB3090" s="12">
        <v>867000000</v>
      </c>
      <c r="BC3090" s="3">
        <v>0.70199999999999996</v>
      </c>
      <c r="BD3090" s="12" cm="1">
        <f t="array" ref="BD3090">SfromgA($BB3090,$BA3090,"")</f>
        <v>7.3290614293896654</v>
      </c>
      <c r="BE3090" s="29">
        <f t="shared" si="5081"/>
        <v>15.102292802346806</v>
      </c>
      <c r="BG3090" s="3"/>
      <c r="BH3090" s="3"/>
      <c r="BI3090" s="12">
        <f t="shared" si="5082"/>
        <v>867000000</v>
      </c>
      <c r="BJ3090" s="29">
        <f t="shared" si="5083"/>
        <v>15.102292802346806</v>
      </c>
      <c r="BK3090" s="3">
        <f t="shared" si="5084"/>
        <v>-10.558946665311881</v>
      </c>
      <c r="BL3090" s="13">
        <f>EXP(BK$4341*$AX3090+BK$4342)*$BI3090/(100000000/($AX3090-$AW3090))</f>
        <v>11.420812319268789</v>
      </c>
      <c r="BM3090" s="3">
        <f t="shared" si="5085"/>
        <v>1.3368250443145271</v>
      </c>
      <c r="BN3090" s="13" cm="1">
        <f t="array" ref="BN3090">$C3090*EXP(poly_from_str(100000000/$E3090,BN$4343))</f>
        <v>8.7316206217517784</v>
      </c>
      <c r="BO3090" s="3">
        <f t="shared" si="5086"/>
        <v>1.0986122886681098</v>
      </c>
      <c r="BP3090" s="13">
        <f t="shared" si="5087"/>
        <v>0.26848634212932565</v>
      </c>
      <c r="BQ3090" s="13"/>
      <c r="BS3090" s="13"/>
      <c r="BT3090" s="13"/>
      <c r="BU3090" s="13"/>
      <c r="BV3090" s="13"/>
      <c r="BW3090" s="13"/>
      <c r="BX3090" s="13"/>
      <c r="BY3090">
        <v>8780</v>
      </c>
      <c r="BZ3090" s="13"/>
    </row>
    <row r="3091" spans="1:78" hidden="1" x14ac:dyDescent="0.25">
      <c r="A3091" t="s">
        <v>3669</v>
      </c>
      <c r="B3091" s="2" t="str">
        <f t="shared" si="5020"/>
        <v/>
      </c>
      <c r="C3091">
        <v>2</v>
      </c>
      <c r="E3091">
        <v>38798.61</v>
      </c>
      <c r="F3091">
        <v>23442</v>
      </c>
      <c r="G3091" t="s">
        <v>5</v>
      </c>
      <c r="H3091" s="5" t="s">
        <v>16</v>
      </c>
      <c r="I3091">
        <v>62240</v>
      </c>
      <c r="J3091" t="s">
        <v>3</v>
      </c>
      <c r="K3091" s="5" t="s">
        <v>16</v>
      </c>
      <c r="L3091">
        <v>23442.25</v>
      </c>
      <c r="M3091" t="str">
        <f t="shared" si="5073"/>
        <v>e</v>
      </c>
      <c r="N3091" t="str">
        <f t="shared" si="5074"/>
        <v>11/2</v>
      </c>
      <c r="O3091">
        <v>62240.83</v>
      </c>
      <c r="P3091" t="str">
        <f t="shared" si="5075"/>
        <v>o</v>
      </c>
      <c r="Q3091" t="str">
        <f t="shared" si="5076"/>
        <v>11/2</v>
      </c>
      <c r="R3091">
        <v>29</v>
      </c>
      <c r="AA3091" s="10">
        <f t="shared" si="5036"/>
        <v>2576.64</v>
      </c>
      <c r="AB3091" s="3" cm="1">
        <f t="array" ref="AB3091">100000000/Lvac(AA3091)</f>
        <v>38798.615362098048</v>
      </c>
      <c r="AC3091" s="28">
        <f t="shared" si="5037"/>
        <v>3.8810233482364635E-7</v>
      </c>
      <c r="AD3091" s="28">
        <f t="shared" si="5038"/>
        <v>2.577411566539793E-7</v>
      </c>
      <c r="AE3091" s="21">
        <f t="shared" si="5039"/>
        <v>38798.611641098505</v>
      </c>
      <c r="AF3091" s="10" cm="1">
        <f t="array" ref="AF3091">Lair(100000000/AE3091)</f>
        <v>2576.6402471295328</v>
      </c>
      <c r="AG3091" s="10">
        <f t="shared" si="5040"/>
        <v>1.2528916604977423E-2</v>
      </c>
      <c r="AH3091" s="10" t="b">
        <f t="shared" si="5025"/>
        <v>1</v>
      </c>
      <c r="AI3091" s="10">
        <f t="shared" si="5077"/>
        <v>2576.6402471295328</v>
      </c>
      <c r="AJ3091">
        <v>3.0000000000000001E-3</v>
      </c>
      <c r="AK3091" s="3" cm="1">
        <f t="array" ref="AK3091">100000000/Lvac($AA3091)</f>
        <v>38798.615362098048</v>
      </c>
      <c r="AL3091" s="21">
        <f t="shared" si="4943"/>
        <v>4.5173495297204637E-2</v>
      </c>
      <c r="AM3091" s="10" cm="1">
        <f t="array" ref="AM3091">Lvac($AI3091)-$BA3091</f>
        <v>-2.1019362325205293E-3</v>
      </c>
      <c r="AN3091" s="10">
        <f t="shared" si="5078"/>
        <v>3.5362098045879975E-2</v>
      </c>
      <c r="AO3091" s="3">
        <f t="shared" si="5079"/>
        <v>-0.7006454108401764</v>
      </c>
      <c r="AP3091" s="3">
        <v>-0.78304137696250109</v>
      </c>
      <c r="AS3091" s="3">
        <f t="shared" si="5041"/>
        <v>5.3620980470441282E-3</v>
      </c>
      <c r="AT3091" s="3" cm="1">
        <f t="array" ref="AT3091">AS3091-(100000000/LvacE($A3091)-$E3091)</f>
        <v>-5.5179916671477258E-6</v>
      </c>
      <c r="AU3091" t="s">
        <v>4777</v>
      </c>
      <c r="AV3091" t="s">
        <v>4887</v>
      </c>
      <c r="AW3091" s="3">
        <v>23442.25</v>
      </c>
      <c r="AX3091" s="3">
        <v>62240.83</v>
      </c>
      <c r="AY3091" s="3"/>
      <c r="AZ3091" s="10" cm="1">
        <f t="array" ref="AZ3091">Lair(100000000/($AX3091-$AW3091))</f>
        <v>2576.6423485694609</v>
      </c>
      <c r="BA3091" s="10">
        <f t="shared" si="5080"/>
        <v>2577.4139156639235</v>
      </c>
      <c r="BB3091" s="12">
        <v>24200000</v>
      </c>
      <c r="BC3091" s="3">
        <v>7.8E-2</v>
      </c>
      <c r="BD3091" s="12" cm="1">
        <f t="array" ref="BD3091">SfromgA($BB3091,$BA3091,"")</f>
        <v>0.20450372962023672</v>
      </c>
      <c r="BE3091" s="29">
        <f t="shared" si="5081"/>
        <v>560.42998790175625</v>
      </c>
      <c r="BG3091" s="3"/>
      <c r="BH3091" s="3"/>
      <c r="BI3091" s="12">
        <f t="shared" si="5082"/>
        <v>24200000</v>
      </c>
      <c r="BJ3091" s="29">
        <f t="shared" si="5083"/>
        <v>560.42998790175625</v>
      </c>
      <c r="BK3091" s="3">
        <f t="shared" si="5084"/>
        <v>-7.3848012697876753</v>
      </c>
      <c r="BL3091" s="13">
        <f>EXP(BK$4341*$AX3091+BK$4342)*$BI3091/(100000000/($AX3091-$AW3091))</f>
        <v>9.3205501011066936</v>
      </c>
      <c r="BM3091" s="3">
        <f t="shared" si="5085"/>
        <v>1.5390744701196173</v>
      </c>
      <c r="BN3091" s="13" cm="1">
        <f t="array" ref="BN3091">$C3091*EXP(poly_from_str(100000000/$E3091,BN$4343))</f>
        <v>5.8271038160937305</v>
      </c>
      <c r="BO3091" s="3">
        <f t="shared" si="5086"/>
        <v>0.69314718055994529</v>
      </c>
      <c r="BP3091" s="13">
        <f t="shared" si="5087"/>
        <v>0.4697015462891887</v>
      </c>
      <c r="BQ3091" s="13"/>
      <c r="BS3091" s="13"/>
      <c r="BT3091" s="13"/>
      <c r="BU3091" s="13"/>
      <c r="BV3091" s="13"/>
      <c r="BW3091" s="13"/>
      <c r="BX3091" s="13"/>
      <c r="BY3091">
        <v>5859</v>
      </c>
      <c r="BZ3091" s="13"/>
    </row>
    <row r="3092" spans="1:78" hidden="1" x14ac:dyDescent="0.25">
      <c r="A3092" t="s">
        <v>3670</v>
      </c>
      <c r="B3092" s="2" t="str">
        <f t="shared" si="5020"/>
        <v/>
      </c>
      <c r="C3092">
        <v>1</v>
      </c>
      <c r="D3092" t="s">
        <v>14</v>
      </c>
      <c r="E3092">
        <v>38801.79</v>
      </c>
      <c r="R3092">
        <v>29</v>
      </c>
      <c r="S3092" t="s">
        <v>22</v>
      </c>
      <c r="AA3092" s="10">
        <f t="shared" si="5036"/>
        <v>2576.4290000000001</v>
      </c>
      <c r="AB3092" s="3" cm="1">
        <f t="array" ref="AB3092">100000000/Lvac(AA3092)</f>
        <v>38801.792624086876</v>
      </c>
      <c r="AC3092" s="28">
        <f t="shared" si="5037"/>
        <v>3.8813411896854134E-7</v>
      </c>
      <c r="AD3092" s="28">
        <f t="shared" si="5038"/>
        <v>2.5772005167081709E-7</v>
      </c>
      <c r="AE3092" s="21">
        <f t="shared" si="5039"/>
        <v>38801.790802933152</v>
      </c>
      <c r="AF3092" s="10" cm="1">
        <f t="array" ref="AF3092">Lair(100000000/AE3092)</f>
        <v>2576.4291209317935</v>
      </c>
      <c r="AG3092" s="10">
        <f t="shared" si="5040"/>
        <v>1.2530149797275004E-2</v>
      </c>
      <c r="AH3092" s="10" t="b">
        <f t="shared" si="5025"/>
        <v>1</v>
      </c>
      <c r="AI3092" s="10">
        <f t="shared" si="5048"/>
        <v>2576.4290000000001</v>
      </c>
      <c r="AJ3092">
        <v>7.0000000000000001E-3</v>
      </c>
      <c r="AK3092" s="3" cm="1">
        <f t="array" ref="AK3092">100000000/Lvac($AA3092)</f>
        <v>38801.792624086876</v>
      </c>
      <c r="AL3092" s="21">
        <f t="shared" si="4943"/>
        <v>0.10542209716185003</v>
      </c>
      <c r="AM3092" s="21"/>
      <c r="AN3092" s="21"/>
      <c r="AO3092" s="21"/>
      <c r="AP3092" s="21"/>
      <c r="AS3092" s="3">
        <f t="shared" si="5041"/>
        <v>2.6240868755849078E-3</v>
      </c>
      <c r="AT3092" s="3" cm="1">
        <f t="array" ref="AT3092">AS3092-(100000000/LvacE($A3092)-$E3092)</f>
        <v>-5.4678093874827027E-6</v>
      </c>
      <c r="BB3092"/>
      <c r="BC3092"/>
      <c r="BD3092"/>
      <c r="BE3092"/>
      <c r="BF3092"/>
      <c r="BG3092"/>
      <c r="BH3092"/>
      <c r="BI3092"/>
      <c r="BJ3092"/>
      <c r="BN3092" s="13" cm="1">
        <f t="array" ref="BN3092">$C3092*EXP(poly_from_str(100000000/$E3092,BN$4343))</f>
        <v>2.9158059671278833</v>
      </c>
      <c r="BO3092" s="13"/>
      <c r="BY3092" t="e">
        <v>#N/A</v>
      </c>
    </row>
    <row r="3093" spans="1:78" hidden="1" x14ac:dyDescent="0.25">
      <c r="A3093" t="s">
        <v>3671</v>
      </c>
      <c r="B3093" s="2" t="str">
        <f t="shared" si="5020"/>
        <v/>
      </c>
      <c r="C3093">
        <v>1</v>
      </c>
      <c r="E3093">
        <v>38806.61</v>
      </c>
      <c r="F3093">
        <v>68492</v>
      </c>
      <c r="G3093" t="s">
        <v>3</v>
      </c>
      <c r="H3093" s="5" t="s">
        <v>8</v>
      </c>
      <c r="I3093">
        <v>107299</v>
      </c>
      <c r="J3093" t="s">
        <v>5</v>
      </c>
      <c r="K3093" s="5" t="s">
        <v>8</v>
      </c>
      <c r="L3093">
        <v>68492.429999999993</v>
      </c>
      <c r="M3093" t="str">
        <f>$G3093&amp;""</f>
        <v>o</v>
      </c>
      <c r="N3093" t="str">
        <f>$H3093&amp;""</f>
        <v>7/2</v>
      </c>
      <c r="O3093">
        <v>107299.07</v>
      </c>
      <c r="P3093" t="str">
        <f>$J3093&amp;""</f>
        <v>e</v>
      </c>
      <c r="Q3093" t="str">
        <f>$K3093&amp;""</f>
        <v>7/2</v>
      </c>
      <c r="R3093">
        <v>29</v>
      </c>
      <c r="AA3093" s="10">
        <f t="shared" si="5036"/>
        <v>2576.1089999999999</v>
      </c>
      <c r="AB3093" s="3" cm="1">
        <f t="array" ref="AB3093">100000000/Lvac(AA3093)</f>
        <v>38806.612213581211</v>
      </c>
      <c r="AC3093" s="28">
        <f t="shared" si="5037"/>
        <v>3.8818233234696202E-7</v>
      </c>
      <c r="AD3093" s="28">
        <f t="shared" si="5038"/>
        <v>2.5768804411378853E-7</v>
      </c>
      <c r="AE3093" s="21">
        <f t="shared" si="5039"/>
        <v>38806.61067709075</v>
      </c>
      <c r="AF3093" s="10" cm="1">
        <f t="array" ref="AF3093">Lair(100000000/AE3093)</f>
        <v>2576.1091020036888</v>
      </c>
      <c r="AG3093" s="10">
        <f t="shared" si="5040"/>
        <v>1.2532020619776029E-2</v>
      </c>
      <c r="AH3093" s="10" t="b">
        <f t="shared" si="5025"/>
        <v>1</v>
      </c>
      <c r="AI3093" s="10">
        <f>$AF3093</f>
        <v>2576.1091020036888</v>
      </c>
      <c r="AJ3093">
        <v>3.0000000000000001E-3</v>
      </c>
      <c r="AK3093" s="3" cm="1">
        <f t="array" ref="AK3093">100000000/Lvac($AA3093)</f>
        <v>38806.612213581211</v>
      </c>
      <c r="AL3093" s="21">
        <f t="shared" si="4943"/>
        <v>4.5192121929227572E-2</v>
      </c>
      <c r="AM3093" s="10" cm="1">
        <f t="array" ref="AM3093">Lvac($AI3093)-$BA3093</f>
        <v>1.9471315827104263E-3</v>
      </c>
      <c r="AN3093" s="10">
        <f>$AK3093-($AX3093-$AW3093)</f>
        <v>-2.778641880286159E-2</v>
      </c>
      <c r="AO3093" s="3">
        <f>AM3093/AJ3093</f>
        <v>0.64904386090347543</v>
      </c>
      <c r="AP3093" s="3">
        <v>0.61503460180271452</v>
      </c>
      <c r="AQ3093" s="3">
        <f>$AW3093+$AE3093</f>
        <v>107299.04067709074</v>
      </c>
      <c r="AS3093" s="3">
        <f t="shared" si="5041"/>
        <v>2.2135812105261721E-3</v>
      </c>
      <c r="AT3093" s="3" cm="1">
        <f t="array" ref="AT3093">AS3093-(100000000/LvacE($A3093)-$E3093)</f>
        <v>-5.3916519391350448E-6</v>
      </c>
      <c r="AU3093" t="s">
        <v>4826</v>
      </c>
      <c r="AV3093" t="s">
        <v>4886</v>
      </c>
      <c r="AW3093" s="3">
        <v>68492.429999999993</v>
      </c>
      <c r="AX3093" s="3">
        <v>107299.07</v>
      </c>
      <c r="AY3093" s="3"/>
      <c r="AZ3093" s="10" cm="1">
        <f t="array" ref="AZ3093">Lair(100000000/($AX3093-$AW3093))</f>
        <v>2576.1071553318129</v>
      </c>
      <c r="BA3093" s="10">
        <f>100000000/($AX3093-$AW3093)</f>
        <v>2576.8785960340797</v>
      </c>
      <c r="BB3093" s="12">
        <v>80500000</v>
      </c>
      <c r="BC3093" s="3">
        <v>0.13</v>
      </c>
      <c r="BD3093" s="12" cm="1">
        <f t="array" ref="BD3093">SfromgA($BB3093,$BA3093,"")</f>
        <v>0.67984688953585615</v>
      </c>
      <c r="BE3093" s="29">
        <f>(10^MAX(0.05, -0.312925054856973*((LN($BD3093))^(1/3)) + 0.454808404431693)-1)*100</f>
        <v>381.53683962906911</v>
      </c>
      <c r="BG3093" s="3"/>
      <c r="BH3093" s="3"/>
      <c r="BI3093" s="12">
        <f>IF($BB3093="",$BF3093,$BB3093)</f>
        <v>80500000</v>
      </c>
      <c r="BJ3093" s="29">
        <f>IF($BB3093="",$BH3093,$BE3093)</f>
        <v>381.53683962906911</v>
      </c>
      <c r="BK3093" s="3">
        <f>LN(BN3093*100000000/($AX3093-$AW3093)/$BI3093)</f>
        <v>-9.2781189707194365</v>
      </c>
      <c r="BL3093" s="13">
        <f>EXP(BK$4341*$AX3093+BK$4342)*$BI3093/(100000000/($AX3093-$AW3093))</f>
        <v>1.0108604537440939</v>
      </c>
      <c r="BM3093" s="3">
        <f t="shared" ref="BM3093" si="5088">LN(BL3093/$C3093)</f>
        <v>1.0801902563127583E-2</v>
      </c>
      <c r="BN3093" s="13" cm="1">
        <f t="array" ref="BN3093">$C3093*EXP(poly_from_str(100000000/$E3093,BN$4343))</f>
        <v>2.9192147903601939</v>
      </c>
      <c r="BO3093" s="3">
        <f>LN($C3093)</f>
        <v>0</v>
      </c>
      <c r="BP3093" s="13">
        <f>LN(BL3093/BN3093)</f>
        <v>-1.0605127701440895</v>
      </c>
      <c r="BQ3093" s="13"/>
      <c r="BS3093" s="13"/>
      <c r="BT3093" s="13"/>
      <c r="BU3093" s="13"/>
      <c r="BV3093" s="13"/>
      <c r="BW3093" s="13"/>
      <c r="BX3093" s="13"/>
      <c r="BY3093">
        <v>2935</v>
      </c>
      <c r="BZ3093" s="13"/>
    </row>
    <row r="3094" spans="1:78" hidden="1" x14ac:dyDescent="0.25">
      <c r="A3094" t="s">
        <v>3672</v>
      </c>
      <c r="B3094" s="2" t="str">
        <f t="shared" si="5020"/>
        <v/>
      </c>
      <c r="C3094">
        <v>1</v>
      </c>
      <c r="E3094">
        <v>38809.589999999997</v>
      </c>
      <c r="R3094">
        <v>29</v>
      </c>
      <c r="S3094" t="s">
        <v>22</v>
      </c>
      <c r="AA3094" s="10">
        <f t="shared" si="5036"/>
        <v>2575.9110000000001</v>
      </c>
      <c r="AB3094" s="3" cm="1">
        <f t="array" ref="AB3094">100000000/Lvac(AA3094)</f>
        <v>38809.594934195236</v>
      </c>
      <c r="AC3094" s="28">
        <f t="shared" si="5037"/>
        <v>3.8821217037389881E-7</v>
      </c>
      <c r="AD3094" s="28">
        <f t="shared" si="5038"/>
        <v>2.5766823943810283E-7</v>
      </c>
      <c r="AE3094" s="21">
        <f t="shared" si="5039"/>
        <v>38809.59150895074</v>
      </c>
      <c r="AF3094" s="10" cm="1">
        <f t="array" ref="AF3094">Lair(100000000/AE3094)</f>
        <v>2575.9112273583205</v>
      </c>
      <c r="AG3094" s="10">
        <f t="shared" si="5040"/>
        <v>1.25331785403679E-2</v>
      </c>
      <c r="AH3094" s="10" t="b">
        <f t="shared" si="5025"/>
        <v>1</v>
      </c>
      <c r="AI3094" s="10">
        <f t="shared" si="5048"/>
        <v>2575.9110000000001</v>
      </c>
      <c r="AJ3094">
        <v>3.0000000000000001E-3</v>
      </c>
      <c r="AK3094" s="3" cm="1">
        <f t="array" ref="AK3094">100000000/Lvac($AA3094)</f>
        <v>38809.594934195236</v>
      </c>
      <c r="AL3094" s="21">
        <f t="shared" si="4943"/>
        <v>4.51990712422074E-2</v>
      </c>
      <c r="AM3094" s="21"/>
      <c r="AN3094" s="21"/>
      <c r="AO3094" s="21"/>
      <c r="AP3094" s="21"/>
      <c r="AS3094" s="3">
        <f t="shared" si="5041"/>
        <v>4.9341952399117872E-3</v>
      </c>
      <c r="AT3094" s="3" cm="1">
        <f t="array" ref="AT3094">AS3094-(100000000/LvacE($A3094)-$E3094)</f>
        <v>-5.3444891818799078E-6</v>
      </c>
      <c r="BB3094"/>
      <c r="BC3094"/>
      <c r="BD3094"/>
      <c r="BE3094"/>
      <c r="BF3094"/>
      <c r="BG3094"/>
      <c r="BH3094"/>
      <c r="BI3094"/>
      <c r="BJ3094"/>
      <c r="BN3094" s="13" cm="1">
        <f t="array" ref="BN3094">$C3094*EXP(poly_from_str(100000000/$E3094,BN$4343))</f>
        <v>2.9213176752543517</v>
      </c>
      <c r="BO3094" s="13"/>
      <c r="BY3094" t="e">
        <v>#N/A</v>
      </c>
    </row>
    <row r="3095" spans="1:78" hidden="1" x14ac:dyDescent="0.25">
      <c r="A3095" t="s">
        <v>3673</v>
      </c>
      <c r="B3095" s="2" t="str">
        <f t="shared" si="5020"/>
        <v/>
      </c>
      <c r="C3095">
        <v>1</v>
      </c>
      <c r="E3095">
        <v>38818.47</v>
      </c>
      <c r="R3095">
        <v>29</v>
      </c>
      <c r="S3095" t="s">
        <v>22</v>
      </c>
      <c r="AA3095" s="10">
        <f t="shared" si="5036"/>
        <v>2575.3220000000001</v>
      </c>
      <c r="AB3095" s="3" cm="1">
        <f t="array" ref="AB3095">100000000/Lvac(AA3095)</f>
        <v>38818.470485960876</v>
      </c>
      <c r="AC3095" s="28">
        <f t="shared" si="5037"/>
        <v>3.88300958093784E-7</v>
      </c>
      <c r="AD3095" s="28">
        <f t="shared" si="5038"/>
        <v>2.5760932553013932E-7</v>
      </c>
      <c r="AE3095" s="21">
        <f t="shared" si="5039"/>
        <v>38818.470148519758</v>
      </c>
      <c r="AF3095" s="10" cm="1">
        <f t="array" ref="AF3095">Lair(100000000/AE3095)</f>
        <v>2575.3220223881717</v>
      </c>
      <c r="AG3095" s="10">
        <f t="shared" si="5040"/>
        <v>1.2536624640716943E-2</v>
      </c>
      <c r="AH3095" s="10" t="b">
        <f t="shared" si="5025"/>
        <v>1</v>
      </c>
      <c r="AI3095" s="10">
        <f t="shared" si="5048"/>
        <v>2575.3220000000001</v>
      </c>
      <c r="AJ3095">
        <v>3.0000000000000001E-3</v>
      </c>
      <c r="AK3095" s="3" cm="1">
        <f t="array" ref="AK3095">100000000/Lvac($AA3095)</f>
        <v>38818.470485960876</v>
      </c>
      <c r="AL3095" s="21">
        <f t="shared" si="4943"/>
        <v>4.5219747844301654E-2</v>
      </c>
      <c r="AM3095" s="21"/>
      <c r="AN3095" s="21"/>
      <c r="AO3095" s="21"/>
      <c r="AP3095" s="21"/>
      <c r="AS3095" s="3">
        <f t="shared" si="5041"/>
        <v>4.8596087435726076E-4</v>
      </c>
      <c r="AT3095" s="3" cm="1">
        <f t="array" ref="AT3095">AS3095-(100000000/LvacE($A3095)-$E3095)</f>
        <v>-5.2039758884347975E-6</v>
      </c>
      <c r="BB3095"/>
      <c r="BC3095"/>
      <c r="BD3095"/>
      <c r="BE3095"/>
      <c r="BF3095"/>
      <c r="BG3095"/>
      <c r="BH3095"/>
      <c r="BI3095"/>
      <c r="BJ3095"/>
      <c r="BN3095" s="13" cm="1">
        <f t="array" ref="BN3095">$C3095*EXP(poly_from_str(100000000/$E3095,BN$4343))</f>
        <v>2.9275629500843996</v>
      </c>
      <c r="BO3095" s="13"/>
      <c r="BY3095">
        <v>2943</v>
      </c>
    </row>
    <row r="3096" spans="1:78" hidden="1" x14ac:dyDescent="0.25">
      <c r="A3096" t="s">
        <v>3674</v>
      </c>
      <c r="B3096" s="2" t="str">
        <f t="shared" si="5020"/>
        <v/>
      </c>
      <c r="C3096">
        <v>7</v>
      </c>
      <c r="D3096" t="s">
        <v>14</v>
      </c>
      <c r="E3096">
        <v>38824.58</v>
      </c>
      <c r="F3096">
        <v>61605</v>
      </c>
      <c r="G3096" t="s">
        <v>3</v>
      </c>
      <c r="H3096" s="5" t="s">
        <v>8</v>
      </c>
      <c r="I3096">
        <v>100430</v>
      </c>
      <c r="J3096" t="s">
        <v>5</v>
      </c>
      <c r="K3096" s="5" t="s">
        <v>4</v>
      </c>
      <c r="L3096">
        <v>61605.66</v>
      </c>
      <c r="M3096" t="str">
        <f>$G3096&amp;""</f>
        <v>o</v>
      </c>
      <c r="N3096" t="str">
        <f>$H3096&amp;""</f>
        <v>7/2</v>
      </c>
      <c r="O3096">
        <v>100430.29</v>
      </c>
      <c r="P3096" t="str">
        <f>$J3096&amp;""</f>
        <v>e</v>
      </c>
      <c r="Q3096" t="str">
        <f>$K3096&amp;""</f>
        <v>9/2</v>
      </c>
      <c r="R3096">
        <v>29</v>
      </c>
      <c r="AA3096" s="10">
        <f t="shared" si="5036"/>
        <v>2574.9169999999999</v>
      </c>
      <c r="AB3096" s="3" cm="1">
        <f t="array" ref="AB3096">100000000/Lvac(AA3096)</f>
        <v>38824.57572522734</v>
      </c>
      <c r="AC3096" s="28">
        <f t="shared" si="5037"/>
        <v>3.8836203264027541E-7</v>
      </c>
      <c r="AD3096" s="28">
        <f t="shared" si="5038"/>
        <v>2.5756881596782587E-7</v>
      </c>
      <c r="AE3096" s="21">
        <f t="shared" si="5039"/>
        <v>38824.578694111115</v>
      </c>
      <c r="AF3096" s="10" cm="1">
        <f t="array" ref="AF3096">Lair(100000000/AE3096)</f>
        <v>2574.9168030857245</v>
      </c>
      <c r="AG3096" s="10">
        <f t="shared" si="5040"/>
        <v>1.2538995572522792E-2</v>
      </c>
      <c r="AH3096" s="10" t="b">
        <f t="shared" si="5025"/>
        <v>1</v>
      </c>
      <c r="AI3096" s="10">
        <f>$AF3096</f>
        <v>2574.9168030857245</v>
      </c>
      <c r="AJ3096">
        <v>7.0000000000000001E-3</v>
      </c>
      <c r="AK3096" s="3" cm="1">
        <f t="array" ref="AK3096">100000000/Lvac($AA3096)</f>
        <v>38824.57572522734</v>
      </c>
      <c r="AL3096" s="21">
        <f t="shared" si="4943"/>
        <v>0.10554594608684276</v>
      </c>
      <c r="AM3096" s="10" cm="1">
        <f t="array" ref="AM3096">Lvac($AI3096)-$BA3096</f>
        <v>3.4037146110676986E-3</v>
      </c>
      <c r="AN3096" s="10">
        <f>$AK3096-($AX3096-$AW3096)</f>
        <v>-5.4274772650387604E-2</v>
      </c>
      <c r="AO3096" s="3">
        <f>AM3096/AJ3096</f>
        <v>0.48624494443824262</v>
      </c>
      <c r="AP3096" s="3">
        <v>0.51438219679766917</v>
      </c>
      <c r="AS3096" s="3">
        <f t="shared" si="5041"/>
        <v>-4.274772662029136E-3</v>
      </c>
      <c r="AT3096" s="3" cm="1">
        <f t="array" ref="AT3096">AS3096-(100000000/LvacE($A3096)-$E3096)</f>
        <v>-5.1071983762085438E-6</v>
      </c>
      <c r="AU3096" t="s">
        <v>4817</v>
      </c>
      <c r="AV3096" t="s">
        <v>4727</v>
      </c>
      <c r="AW3096" s="3">
        <v>61605.66</v>
      </c>
      <c r="AX3096" s="3">
        <v>100430.29</v>
      </c>
      <c r="AY3096" s="3"/>
      <c r="AZ3096" s="10" cm="1">
        <f t="array" ref="AZ3096">Lair(100000000/($AX3096-$AW3096))</f>
        <v>2574.9134001745319</v>
      </c>
      <c r="BA3096" s="10">
        <f>100000000/($AX3096-$AW3096)</f>
        <v>2575.6845590028811</v>
      </c>
      <c r="BB3096" s="12">
        <v>10900000</v>
      </c>
      <c r="BC3096" s="3">
        <v>4.0000000000000001E-3</v>
      </c>
      <c r="BD3096" s="12" cm="1">
        <f t="array" ref="BD3096">SfromgA($BB3096,$BA3096,"")</f>
        <v>9.1925898008280479E-2</v>
      </c>
      <c r="BE3096" s="29">
        <f>(10^MAX(0.05, -0.312925054856973*((LN($BD3096))^(1/3)) + 0.454808404431693)-1)*100</f>
        <v>646.45214119480988</v>
      </c>
      <c r="BG3096" s="3"/>
      <c r="BH3096" s="3"/>
      <c r="BI3096" s="12">
        <f>IF($BB3096="",$BF3096,$BB3096)</f>
        <v>10900000</v>
      </c>
      <c r="BJ3096" s="29">
        <f>IF($BB3096="",$BH3096,$BE3096)</f>
        <v>646.45214119480988</v>
      </c>
      <c r="BK3096" s="3"/>
      <c r="BL3096" s="13">
        <f>EXP(BK$4341*$AX3096+BK$4342)*$BI3096/(100000000/($AX3096-$AW3096))</f>
        <v>0.23076900274296072</v>
      </c>
      <c r="BM3096" s="3"/>
      <c r="BN3096" s="13" cm="1">
        <f t="array" ref="BN3096">$C3096*EXP(poly_from_str(100000000/$E3096,BN$4343))</f>
        <v>20.522892609769471</v>
      </c>
      <c r="BO3096" s="3">
        <f>LN($C3096)</f>
        <v>1.9459101490553132</v>
      </c>
      <c r="BP3096" s="17"/>
      <c r="BQ3096" s="13"/>
      <c r="BS3096" s="13"/>
      <c r="BT3096" s="13"/>
      <c r="BU3096" s="13"/>
      <c r="BV3096" s="13"/>
      <c r="BW3096" s="13"/>
      <c r="BX3096" s="13"/>
      <c r="BY3096">
        <v>20631</v>
      </c>
      <c r="BZ3096" s="13"/>
    </row>
    <row r="3097" spans="1:78" hidden="1" x14ac:dyDescent="0.25">
      <c r="A3097" t="s">
        <v>3675</v>
      </c>
      <c r="B3097" s="2" t="str">
        <f t="shared" si="5020"/>
        <v/>
      </c>
      <c r="C3097">
        <v>2</v>
      </c>
      <c r="E3097">
        <v>38825.75</v>
      </c>
      <c r="R3097">
        <v>29</v>
      </c>
      <c r="S3097" t="s">
        <v>22</v>
      </c>
      <c r="AA3097" s="10">
        <f t="shared" si="5036"/>
        <v>2574.8389999999999</v>
      </c>
      <c r="AB3097" s="3" cm="1">
        <f t="array" ref="AB3097">100000000/Lvac(AA3097)</f>
        <v>38825.751769625946</v>
      </c>
      <c r="AC3097" s="28">
        <f t="shared" si="5037"/>
        <v>3.8837379735198977E-7</v>
      </c>
      <c r="AD3097" s="28">
        <f t="shared" si="5038"/>
        <v>2.5756101412627822E-7</v>
      </c>
      <c r="AE3097" s="21">
        <f t="shared" si="5039"/>
        <v>38825.750540552821</v>
      </c>
      <c r="AF3097" s="10" cm="1">
        <f t="array" ref="AF3097">Lair(100000000/AE3097)</f>
        <v>2574.8390815146122</v>
      </c>
      <c r="AG3097" s="10">
        <f t="shared" si="5040"/>
        <v>1.2539452324907684E-2</v>
      </c>
      <c r="AH3097" s="10" t="b">
        <f t="shared" si="5025"/>
        <v>1</v>
      </c>
      <c r="AI3097" s="10">
        <f t="shared" si="5048"/>
        <v>2574.8389999999999</v>
      </c>
      <c r="AJ3097">
        <v>3.0000000000000001E-3</v>
      </c>
      <c r="AK3097" s="3" cm="1">
        <f t="array" ref="AK3097">100000000/Lvac($AA3097)</f>
        <v>38825.751769625946</v>
      </c>
      <c r="AL3097" s="21">
        <f t="shared" si="4943"/>
        <v>4.5236713949446096E-2</v>
      </c>
      <c r="AM3097" s="21"/>
      <c r="AN3097" s="21"/>
      <c r="AO3097" s="21"/>
      <c r="AP3097" s="21"/>
      <c r="AS3097" s="3">
        <f t="shared" si="5041"/>
        <v>1.7696259455988184E-3</v>
      </c>
      <c r="AT3097" s="3" cm="1">
        <f t="array" ref="AT3097">AS3097-(100000000/LvacE($A3097)-$E3097)</f>
        <v>-5.0885500968433917E-6</v>
      </c>
      <c r="BB3097"/>
      <c r="BC3097"/>
      <c r="BD3097"/>
      <c r="BE3097"/>
      <c r="BF3097"/>
      <c r="BG3097"/>
      <c r="BH3097"/>
      <c r="BI3097"/>
      <c r="BJ3097"/>
      <c r="BN3097" s="13" cm="1">
        <f t="array" ref="BN3097">$C3097*EXP(poly_from_str(100000000/$E3097,BN$4343))</f>
        <v>5.8653189106813404</v>
      </c>
      <c r="BO3097" s="13"/>
      <c r="BY3097">
        <v>5896</v>
      </c>
    </row>
    <row r="3098" spans="1:78" hidden="1" x14ac:dyDescent="0.25">
      <c r="A3098" t="s">
        <v>3676</v>
      </c>
      <c r="B3098" s="2" t="str">
        <f t="shared" si="5020"/>
        <v/>
      </c>
      <c r="C3098">
        <v>1</v>
      </c>
      <c r="E3098">
        <v>38838.839999999997</v>
      </c>
      <c r="R3098">
        <v>29</v>
      </c>
      <c r="S3098" t="s">
        <v>22</v>
      </c>
      <c r="AA3098" s="10">
        <f t="shared" si="5036"/>
        <v>2573.971</v>
      </c>
      <c r="AB3098" s="3" cm="1">
        <f t="array" ref="AB3098">100000000/Lvac(AA3098)</f>
        <v>38838.843842258226</v>
      </c>
      <c r="AC3098" s="28">
        <f t="shared" si="5037"/>
        <v>3.8850476559370714E-7</v>
      </c>
      <c r="AD3098" s="28">
        <f t="shared" si="5038"/>
        <v>2.5747419363497111E-7</v>
      </c>
      <c r="AE3098" s="21">
        <f t="shared" si="5039"/>
        <v>38838.841172563392</v>
      </c>
      <c r="AF3098" s="10" cm="1">
        <f t="array" ref="AF3098">Lair(100000000/AE3098)</f>
        <v>2573.9711769402184</v>
      </c>
      <c r="AG3098" s="10">
        <f t="shared" si="5040"/>
        <v>1.2544537961433564E-2</v>
      </c>
      <c r="AH3098" s="10" t="b">
        <f t="shared" si="5025"/>
        <v>1</v>
      </c>
      <c r="AI3098" s="10">
        <f t="shared" si="5048"/>
        <v>2573.971</v>
      </c>
      <c r="AJ3098">
        <v>3.0000000000000001E-3</v>
      </c>
      <c r="AK3098" s="3" cm="1">
        <f t="array" ref="AK3098">100000000/Lvac($AA3098)</f>
        <v>38838.843842258226</v>
      </c>
      <c r="AL3098" s="21">
        <f t="shared" si="4943"/>
        <v>4.5267227768601391E-2</v>
      </c>
      <c r="AM3098" s="21"/>
      <c r="AN3098" s="21"/>
      <c r="AO3098" s="21"/>
      <c r="AP3098" s="21"/>
      <c r="AS3098" s="3">
        <f t="shared" si="5041"/>
        <v>3.8422582292696461E-3</v>
      </c>
      <c r="AT3098" s="3" cm="1">
        <f t="array" ref="AT3098">AS3098-(100000000/LvacE($A3098)-$E3098)</f>
        <v>-4.8806177801452577E-6</v>
      </c>
      <c r="BB3098"/>
      <c r="BC3098"/>
      <c r="BD3098"/>
      <c r="BE3098"/>
      <c r="BF3098"/>
      <c r="BG3098"/>
      <c r="BH3098"/>
      <c r="BI3098"/>
      <c r="BJ3098"/>
      <c r="BN3098" s="13" cm="1">
        <f t="array" ref="BN3098">$C3098*EXP(poly_from_str(100000000/$E3098,BN$4343))</f>
        <v>2.9417701442249804</v>
      </c>
      <c r="BO3098" s="13"/>
      <c r="BY3098" t="e">
        <v>#N/A</v>
      </c>
    </row>
    <row r="3099" spans="1:78" hidden="1" x14ac:dyDescent="0.25">
      <c r="A3099" t="s">
        <v>3677</v>
      </c>
      <c r="B3099" s="2" t="str">
        <f t="shared" si="5020"/>
        <v/>
      </c>
      <c r="C3099">
        <v>3</v>
      </c>
      <c r="E3099">
        <v>38842.36</v>
      </c>
      <c r="F3099">
        <v>63593</v>
      </c>
      <c r="G3099" t="s">
        <v>3</v>
      </c>
      <c r="H3099" s="5" t="s">
        <v>4</v>
      </c>
      <c r="I3099">
        <v>102435</v>
      </c>
      <c r="J3099" t="s">
        <v>5</v>
      </c>
      <c r="K3099" s="5" t="s">
        <v>16</v>
      </c>
      <c r="L3099">
        <v>63593.35</v>
      </c>
      <c r="M3099" t="str">
        <f>$G3099&amp;""</f>
        <v>o</v>
      </c>
      <c r="N3099" t="str">
        <f>$H3099&amp;""</f>
        <v>9/2</v>
      </c>
      <c r="O3099">
        <v>102435.67</v>
      </c>
      <c r="P3099" t="str">
        <f>$J3099&amp;""</f>
        <v>e</v>
      </c>
      <c r="Q3099" t="str">
        <f>$K3099&amp;""</f>
        <v>11/2</v>
      </c>
      <c r="R3099">
        <v>29</v>
      </c>
      <c r="AA3099" s="10">
        <f t="shared" si="5036"/>
        <v>2573.7379999999998</v>
      </c>
      <c r="AB3099" s="3" cm="1">
        <f t="array" ref="AB3099">100000000/Lvac(AA3099)</f>
        <v>38842.359692139129</v>
      </c>
      <c r="AC3099" s="28">
        <f t="shared" si="5037"/>
        <v>3.8853993685448947E-7</v>
      </c>
      <c r="AD3099" s="28">
        <f t="shared" si="5038"/>
        <v>2.5745088813499118E-7</v>
      </c>
      <c r="AE3099" s="21">
        <f t="shared" si="5039"/>
        <v>38842.359906072023</v>
      </c>
      <c r="AF3099" s="10" cm="1">
        <f t="array" ref="AF3099">Lair(100000000/AE3099)</f>
        <v>2573.7379858236691</v>
      </c>
      <c r="AG3099" s="10">
        <f t="shared" si="5040"/>
        <v>1.2545903991031553E-2</v>
      </c>
      <c r="AH3099" s="10" t="b">
        <f t="shared" si="5025"/>
        <v>1</v>
      </c>
      <c r="AI3099" s="10">
        <f>$AF3099</f>
        <v>2573.7379858236691</v>
      </c>
      <c r="AJ3099">
        <v>3.0000000000000001E-3</v>
      </c>
      <c r="AK3099" s="3" cm="1">
        <f t="array" ref="AK3099">100000000/Lvac($AA3099)</f>
        <v>38842.359692139129</v>
      </c>
      <c r="AL3099" s="21">
        <f t="shared" si="4943"/>
        <v>4.5275424195569548E-2</v>
      </c>
      <c r="AM3099" s="10" cm="1">
        <f t="array" ref="AM3099">Lvac($AI3099)-$BA3099</f>
        <v>-2.6450154437043238E-3</v>
      </c>
      <c r="AN3099" s="10">
        <f>$AK3099-($AX3099-$AW3099)</f>
        <v>3.9692139129329007E-2</v>
      </c>
      <c r="AO3099" s="3">
        <f>AM3099/AJ3099</f>
        <v>-0.88167181456810795</v>
      </c>
      <c r="AP3099" s="3">
        <v>-0.87694525548916624</v>
      </c>
      <c r="AS3099" s="3">
        <f t="shared" si="5041"/>
        <v>-3.0786087154410779E-4</v>
      </c>
      <c r="AT3099" s="3" cm="1">
        <f t="array" ref="AT3099">AS3099-(100000000/LvacE($A3099)-$E3099)</f>
        <v>-4.8246874939650297E-6</v>
      </c>
      <c r="AU3099" t="s">
        <v>4835</v>
      </c>
      <c r="AV3099" t="s">
        <v>4945</v>
      </c>
      <c r="AW3099" s="3">
        <v>63593.35</v>
      </c>
      <c r="AX3099" s="3">
        <v>102435.67</v>
      </c>
      <c r="AY3099" s="3"/>
      <c r="AZ3099" s="10" cm="1">
        <f t="array" ref="AZ3099">Lair(100000000/($AX3099-$AW3099))</f>
        <v>2573.7406302149161</v>
      </c>
      <c r="BA3099" s="10">
        <f>100000000/($AX3099-$AW3099)</f>
        <v>2574.5115121856779</v>
      </c>
      <c r="BB3099" s="12">
        <v>561000000</v>
      </c>
      <c r="BC3099" s="3">
        <v>0.36199999999999999</v>
      </c>
      <c r="BD3099" s="12" cm="1">
        <f t="array" ref="BD3099">SfromgA($BB3099,$BA3099,"")</f>
        <v>4.7247706915928367</v>
      </c>
      <c r="BE3099" s="29">
        <f>(10^MAX(0.05, -0.312925054856973*((LN($BD3099))^(1/3)) + 0.454808404431693)-1)*100</f>
        <v>23.720747507006479</v>
      </c>
      <c r="BG3099" s="3"/>
      <c r="BH3099" s="3"/>
      <c r="BI3099" s="12">
        <f>IF($BB3099="",$BF3099,$BB3099)</f>
        <v>561000000</v>
      </c>
      <c r="BJ3099" s="29">
        <f>IF($BB3099="",$BH3099,$BE3099)</f>
        <v>23.720747507006479</v>
      </c>
      <c r="BK3099" s="3">
        <f>LN(BN3099*100000000/($AX3099-$AW3099)/$BI3099)</f>
        <v>-10.113364092461216</v>
      </c>
      <c r="BL3099" s="13">
        <f>EXP(BK$4341*$AX3099+BK$4342)*$BI3099/(100000000/($AX3099-$AW3099))</f>
        <v>10.203252202326471</v>
      </c>
      <c r="BM3099" s="3">
        <f t="shared" ref="BM3099" si="5089">LN(BL3099/$C3099)</f>
        <v>1.2240942241677124</v>
      </c>
      <c r="BN3099" s="13" cm="1">
        <f t="array" ref="BN3099">$C3099*EXP(poly_from_str(100000000/$E3099,BN$4343))</f>
        <v>8.8326252428973984</v>
      </c>
      <c r="BO3099" s="3">
        <f>LN($C3099)</f>
        <v>1.0986122886681098</v>
      </c>
      <c r="BP3099" s="13">
        <f>LN(BL3099/BN3099)</f>
        <v>0.14425423290626088</v>
      </c>
      <c r="BQ3099" s="13"/>
      <c r="BS3099" s="13"/>
      <c r="BT3099" s="13"/>
      <c r="BU3099" s="13"/>
      <c r="BV3099" s="13"/>
      <c r="BW3099" s="13"/>
      <c r="BX3099" s="13"/>
      <c r="BY3099">
        <v>8877</v>
      </c>
      <c r="BZ3099" s="13"/>
    </row>
    <row r="3100" spans="1:78" hidden="1" x14ac:dyDescent="0.25">
      <c r="A3100" t="s">
        <v>3678</v>
      </c>
      <c r="B3100" s="2" t="str">
        <f t="shared" si="5020"/>
        <v/>
      </c>
      <c r="C3100">
        <v>2</v>
      </c>
      <c r="D3100" t="s">
        <v>14</v>
      </c>
      <c r="E3100">
        <v>38854.22</v>
      </c>
      <c r="R3100">
        <v>29</v>
      </c>
      <c r="S3100" t="s">
        <v>22</v>
      </c>
      <c r="AA3100" s="10">
        <f t="shared" si="5036"/>
        <v>2572.9520000000002</v>
      </c>
      <c r="AB3100" s="3" cm="1">
        <f t="array" ref="AB3100">100000000/Lvac(AA3100)</f>
        <v>38854.224723569161</v>
      </c>
      <c r="AC3100" s="28">
        <f t="shared" si="5037"/>
        <v>3.8865863024261622E-7</v>
      </c>
      <c r="AD3100" s="28">
        <f t="shared" si="5038"/>
        <v>2.5737226958318261E-7</v>
      </c>
      <c r="AE3100" s="21">
        <f t="shared" si="5039"/>
        <v>38854.221439932124</v>
      </c>
      <c r="AF3100" s="10" cm="1">
        <f t="array" ref="AF3100">Lair(100000000/AE3100)</f>
        <v>2572.9522174584058</v>
      </c>
      <c r="AG3100" s="10">
        <f t="shared" si="5040"/>
        <v>1.2550514880100592E-2</v>
      </c>
      <c r="AH3100" s="10" t="b">
        <f t="shared" si="5025"/>
        <v>1</v>
      </c>
      <c r="AI3100" s="10">
        <f t="shared" si="5048"/>
        <v>2572.9520000000002</v>
      </c>
      <c r="AJ3100">
        <v>7.0000000000000001E-3</v>
      </c>
      <c r="AK3100" s="3" cm="1">
        <f t="array" ref="AK3100">100000000/Lvac($AA3100)</f>
        <v>38854.224723569161</v>
      </c>
      <c r="AL3100" s="21">
        <f t="shared" si="4943"/>
        <v>0.10570720832140829</v>
      </c>
      <c r="AM3100" s="21"/>
      <c r="AN3100" s="21"/>
      <c r="AO3100" s="21"/>
      <c r="AP3100" s="21"/>
      <c r="AS3100" s="3">
        <f t="shared" si="5041"/>
        <v>4.7235691599780694E-3</v>
      </c>
      <c r="AT3100" s="3" cm="1">
        <f t="array" ref="AT3100">AS3100-(100000000/LvacE($A3100)-$E3100)</f>
        <v>-4.6357017708942294E-6</v>
      </c>
      <c r="BB3100"/>
      <c r="BC3100"/>
      <c r="BD3100"/>
      <c r="BE3100"/>
      <c r="BF3100"/>
      <c r="BG3100"/>
      <c r="BH3100"/>
      <c r="BI3100"/>
      <c r="BJ3100"/>
      <c r="BN3100" s="13" cm="1">
        <f t="array" ref="BN3100">$C3100*EXP(poly_from_str(100000000/$E3100,BN$4343))</f>
        <v>5.9047747250100535</v>
      </c>
      <c r="BO3100" s="13"/>
      <c r="BY3100" t="e">
        <v>#N/A</v>
      </c>
    </row>
    <row r="3101" spans="1:78" hidden="1" x14ac:dyDescent="0.25">
      <c r="A3101" t="s">
        <v>3679</v>
      </c>
      <c r="B3101" s="2" t="str">
        <f t="shared" si="5020"/>
        <v/>
      </c>
      <c r="C3101">
        <v>4</v>
      </c>
      <c r="E3101">
        <v>38858.06</v>
      </c>
      <c r="F3101">
        <v>22747</v>
      </c>
      <c r="G3101" t="s">
        <v>5</v>
      </c>
      <c r="H3101" s="5" t="s">
        <v>4</v>
      </c>
      <c r="I3101">
        <v>61605</v>
      </c>
      <c r="J3101" t="s">
        <v>3</v>
      </c>
      <c r="K3101" s="5" t="s">
        <v>8</v>
      </c>
      <c r="L3101">
        <v>22747.69</v>
      </c>
      <c r="M3101" t="str">
        <f>$G3101&amp;""</f>
        <v>e</v>
      </c>
      <c r="N3101" t="str">
        <f>$H3101&amp;""</f>
        <v>9/2</v>
      </c>
      <c r="O3101">
        <v>61605.66</v>
      </c>
      <c r="P3101" t="str">
        <f>$J3101&amp;""</f>
        <v>o</v>
      </c>
      <c r="Q3101" t="str">
        <f>$K3101&amp;""</f>
        <v>7/2</v>
      </c>
      <c r="R3101">
        <v>29</v>
      </c>
      <c r="AA3101" s="10">
        <f t="shared" si="5036"/>
        <v>2572.6979999999999</v>
      </c>
      <c r="AB3101" s="3" cm="1">
        <f t="array" ref="AB3101">100000000/Lvac(AA3101)</f>
        <v>38858.060520155072</v>
      </c>
      <c r="AC3101" s="28">
        <f t="shared" si="5037"/>
        <v>3.8869700213550135E-7</v>
      </c>
      <c r="AD3101" s="28">
        <f t="shared" si="5038"/>
        <v>2.5734686358865377E-7</v>
      </c>
      <c r="AE3101" s="21">
        <f t="shared" si="5039"/>
        <v>38858.060158520464</v>
      </c>
      <c r="AF3101" s="10" cm="1">
        <f t="array" ref="AF3101">Lair(100000000/AE3101)</f>
        <v>2572.698023944472</v>
      </c>
      <c r="AG3101" s="10">
        <f t="shared" si="5040"/>
        <v>1.2552005816492079E-2</v>
      </c>
      <c r="AH3101" s="10" t="b">
        <f t="shared" si="5025"/>
        <v>1</v>
      </c>
      <c r="AI3101" s="10">
        <f>$AF3101</f>
        <v>2572.698023944472</v>
      </c>
      <c r="AJ3101">
        <v>3.0000000000000001E-3</v>
      </c>
      <c r="AK3101" s="3" cm="1">
        <f t="array" ref="AK3101">100000000/Lvac($AA3101)</f>
        <v>38858.060520155072</v>
      </c>
      <c r="AL3101" s="21">
        <f t="shared" si="4943"/>
        <v>4.5312034477226822E-2</v>
      </c>
      <c r="AM3101" s="10" cm="1">
        <f t="array" ref="AM3101">Lvac($AI3101)-$BA3101</f>
        <v>-5.970979102585261E-3</v>
      </c>
      <c r="AN3101" s="10">
        <f>$AK3101-($AX3101-$AW3101)</f>
        <v>9.0520155070407782E-2</v>
      </c>
      <c r="AO3101" s="3">
        <f>AM3101/AJ3101</f>
        <v>-1.9903263675284202</v>
      </c>
      <c r="AP3101" s="3">
        <v>-1.9983097417934914</v>
      </c>
      <c r="AS3101" s="3">
        <f t="shared" si="5041"/>
        <v>5.201550739002414E-4</v>
      </c>
      <c r="AT3101" s="3" cm="1">
        <f t="array" ref="AT3101">AS3101-(100000000/LvacE($A3101)-$E3101)</f>
        <v>-4.5745255192741752E-6</v>
      </c>
      <c r="AU3101" t="s">
        <v>4792</v>
      </c>
      <c r="AV3101" t="s">
        <v>4817</v>
      </c>
      <c r="AW3101" s="3">
        <v>22747.69</v>
      </c>
      <c r="AX3101" s="3">
        <v>61605.66</v>
      </c>
      <c r="AY3101" s="3"/>
      <c r="AZ3101" s="10" cm="1">
        <f t="array" ref="AZ3101">Lair(100000000/($AX3101-$AW3101))</f>
        <v>2572.7039935147582</v>
      </c>
      <c r="BA3101" s="10">
        <f>100000000/($AX3101-$AW3101)</f>
        <v>2573.4746308157632</v>
      </c>
      <c r="BB3101" s="12">
        <v>144000</v>
      </c>
      <c r="BC3101" s="3">
        <v>1E-3</v>
      </c>
      <c r="BD3101" s="12" cm="1">
        <f t="array" ref="BD3101">SfromgA($BB3101,$BA3101,"")</f>
        <v>1.2113106233735175E-3</v>
      </c>
      <c r="BE3101" s="29">
        <f>(10^MAX(0.05, -0.312925054856973*((LN($BD3101))^(1/3)) + 0.454808404431693)-1)*100</f>
        <v>1009.7026129605252</v>
      </c>
      <c r="BG3101" s="3"/>
      <c r="BH3101" s="3"/>
      <c r="BI3101" s="12">
        <f>IF($BB3101="",$BF3101,$BB3101)</f>
        <v>144000</v>
      </c>
      <c r="BJ3101" s="29">
        <f>IF($BB3101="",$BH3101,$BE3101)</f>
        <v>1009.7026129605252</v>
      </c>
      <c r="BK3101" s="3"/>
      <c r="BL3101" s="13">
        <f>EXP(BK$4341*$AX3101+BK$4342)*$BI3101/(100000000/($AX3101-$AW3101))</f>
        <v>5.8292426969488678E-2</v>
      </c>
      <c r="BM3101" s="3"/>
      <c r="BN3101" s="13" cm="1">
        <f t="array" ref="BN3101">$C3101*EXP(poly_from_str(100000000/$E3101,BN$4343))</f>
        <v>11.820094041916768</v>
      </c>
      <c r="BO3101" s="3">
        <f>LN($C3101)</f>
        <v>1.3862943611198906</v>
      </c>
      <c r="BP3101" s="17"/>
      <c r="BQ3101" s="13"/>
      <c r="BR3101" s="12">
        <v>20470000</v>
      </c>
      <c r="BS3101" s="3">
        <f>LN(BV3101*100000000/($AX3101-$AW3101)/$BR3101)</f>
        <v>-7.3446732372126089</v>
      </c>
      <c r="BT3101" s="13">
        <f>EXP(BS$4338*$AX3101+BS$4336)*$BR3101/(100000000/($AX3101-$AW3101))</f>
        <v>8.1569924648245085</v>
      </c>
      <c r="BU3101" s="3">
        <f>LN(BT3101/$BN3101)</f>
        <v>-0.37092543756520624</v>
      </c>
      <c r="BV3101" s="3" cm="1">
        <f t="array" ref="BV3101">$BN3101*EXP(poly_from_str(100000000/$E3101,BV$4341))</f>
        <v>5.1386246160477471</v>
      </c>
      <c r="BW3101" s="12" t="s">
        <v>14</v>
      </c>
      <c r="BX3101" s="3">
        <f>LN(BT3101/BV3101)</f>
        <v>0.46209007131656205</v>
      </c>
      <c r="BY3101">
        <v>11878</v>
      </c>
      <c r="BZ3101" s="13"/>
    </row>
    <row r="3102" spans="1:78" hidden="1" x14ac:dyDescent="0.25">
      <c r="A3102" t="s">
        <v>3680</v>
      </c>
      <c r="B3102" s="2" t="str">
        <f t="shared" si="5020"/>
        <v/>
      </c>
      <c r="C3102">
        <v>7</v>
      </c>
      <c r="E3102">
        <v>38859.72</v>
      </c>
      <c r="R3102">
        <v>29</v>
      </c>
      <c r="S3102" t="s">
        <v>22</v>
      </c>
      <c r="AA3102" s="10">
        <f t="shared" si="5036"/>
        <v>2572.5880000000002</v>
      </c>
      <c r="AB3102" s="3" cm="1">
        <f t="array" ref="AB3102">100000000/Lvac(AA3102)</f>
        <v>38859.721926918653</v>
      </c>
      <c r="AC3102" s="28">
        <f t="shared" si="5037"/>
        <v>3.8871362223566304E-7</v>
      </c>
      <c r="AD3102" s="28">
        <f t="shared" si="5038"/>
        <v>2.5733586099268674E-7</v>
      </c>
      <c r="AE3102" s="21">
        <f t="shared" si="5039"/>
        <v>38859.720587170537</v>
      </c>
      <c r="AF3102" s="10" cm="1">
        <f t="array" ref="AF3102">Lair(100000000/AE3102)</f>
        <v>2572.5880886995292</v>
      </c>
      <c r="AG3102" s="10">
        <f t="shared" si="5040"/>
        <v>1.2552651634641584E-2</v>
      </c>
      <c r="AH3102" s="10" t="b">
        <f t="shared" si="5025"/>
        <v>1</v>
      </c>
      <c r="AI3102" s="10">
        <f t="shared" si="5048"/>
        <v>2572.5880000000002</v>
      </c>
      <c r="AJ3102">
        <v>3.0000000000000001E-3</v>
      </c>
      <c r="AK3102" s="3" cm="1">
        <f t="array" ref="AK3102">100000000/Lvac($AA3102)</f>
        <v>38859.721926918653</v>
      </c>
      <c r="AL3102" s="21">
        <f t="shared" si="4943"/>
        <v>4.5315909807849511E-2</v>
      </c>
      <c r="AM3102" s="21"/>
      <c r="AN3102" s="21"/>
      <c r="AO3102" s="21"/>
      <c r="AP3102" s="21"/>
      <c r="AS3102" s="3">
        <f t="shared" si="5041"/>
        <v>1.9269186523160897E-3</v>
      </c>
      <c r="AT3102" s="3" cm="1">
        <f t="array" ref="AT3102">AS3102-(100000000/LvacE($A3102)-$E3102)</f>
        <v>-4.5480119297280908E-6</v>
      </c>
      <c r="BB3102"/>
      <c r="BC3102"/>
      <c r="BD3102"/>
      <c r="BE3102"/>
      <c r="BF3102"/>
      <c r="BG3102"/>
      <c r="BH3102"/>
      <c r="BI3102"/>
      <c r="BJ3102"/>
      <c r="BN3102" s="13" cm="1">
        <f t="array" ref="BN3102">$C3102*EXP(poly_from_str(100000000/$E3102,BN$4343))</f>
        <v>20.693128941541477</v>
      </c>
      <c r="BO3102" s="13"/>
      <c r="BY3102">
        <v>20794</v>
      </c>
    </row>
    <row r="3103" spans="1:78" hidden="1" x14ac:dyDescent="0.25">
      <c r="A3103" t="s">
        <v>3681</v>
      </c>
      <c r="B3103" s="2" t="str">
        <f t="shared" si="5020"/>
        <v/>
      </c>
      <c r="C3103">
        <v>2</v>
      </c>
      <c r="D3103" t="s">
        <v>14</v>
      </c>
      <c r="E3103">
        <v>38866.230000000003</v>
      </c>
      <c r="F3103">
        <v>65922</v>
      </c>
      <c r="G3103" t="s">
        <v>3</v>
      </c>
      <c r="H3103" s="5" t="s">
        <v>16</v>
      </c>
      <c r="I3103">
        <v>104788</v>
      </c>
      <c r="J3103" t="s">
        <v>5</v>
      </c>
      <c r="K3103" s="5" t="s">
        <v>16</v>
      </c>
      <c r="L3103">
        <v>65922.42</v>
      </c>
      <c r="M3103" t="str">
        <f t="shared" ref="M3103:M3105" si="5090">$G3103&amp;""</f>
        <v>o</v>
      </c>
      <c r="N3103" t="str">
        <f t="shared" ref="N3103:N3105" si="5091">$H3103&amp;""</f>
        <v>11/2</v>
      </c>
      <c r="O3103">
        <v>104788.68</v>
      </c>
      <c r="P3103" t="str">
        <f t="shared" ref="P3103:P3105" si="5092">$J3103&amp;""</f>
        <v>e</v>
      </c>
      <c r="Q3103" t="str">
        <f t="shared" ref="Q3103:Q3105" si="5093">$K3103&amp;""</f>
        <v>11/2</v>
      </c>
      <c r="R3103">
        <v>29</v>
      </c>
      <c r="AA3103" s="10">
        <f t="shared" si="5036"/>
        <v>2572.1570000000002</v>
      </c>
      <c r="AB3103" s="3" cm="1">
        <f t="array" ref="AB3103">100000000/Lvac(AA3103)</f>
        <v>38866.23298970663</v>
      </c>
      <c r="AC3103" s="28">
        <f t="shared" si="5037"/>
        <v>3.8877875650669845E-7</v>
      </c>
      <c r="AD3103" s="28">
        <f t="shared" si="5038"/>
        <v>2.5729275082173283E-7</v>
      </c>
      <c r="AE3103" s="21">
        <f t="shared" si="5039"/>
        <v>38866.230910598781</v>
      </c>
      <c r="AF3103" s="10" cm="1">
        <f t="array" ref="AF3103">Lair(100000000/AE3103)</f>
        <v>2572.1571376035608</v>
      </c>
      <c r="AG3103" s="10">
        <f t="shared" si="5040"/>
        <v>1.2555182865918883E-2</v>
      </c>
      <c r="AH3103" s="10" t="b">
        <f t="shared" si="5025"/>
        <v>1</v>
      </c>
      <c r="AI3103" s="10">
        <f t="shared" ref="AI3103:AI3105" si="5094">$AF3103</f>
        <v>2572.1571376035608</v>
      </c>
      <c r="AJ3103">
        <v>7.0000000000000001E-3</v>
      </c>
      <c r="AK3103" s="3" cm="1">
        <f t="array" ref="AK3103">100000000/Lvac($AA3103)</f>
        <v>38866.23298970663</v>
      </c>
      <c r="AL3103" s="21">
        <f t="shared" si="4943"/>
        <v>0.10577255446431393</v>
      </c>
      <c r="AM3103" s="10" cm="1">
        <f t="array" ref="AM3103">Lvac($AI3103)-$BA3103</f>
        <v>1.9257043145444186E-3</v>
      </c>
      <c r="AN3103" s="10">
        <f t="shared" ref="AN3103:AN3105" si="5095">$AK3103-($AX3103-$AW3103)</f>
        <v>-2.7010293364583049E-2</v>
      </c>
      <c r="AO3103" s="3">
        <f t="shared" ref="AO3103:AO3105" si="5096">AM3103/AJ3103</f>
        <v>0.27510061636348837</v>
      </c>
      <c r="AP3103" s="3">
        <v>0.25543832615377532</v>
      </c>
      <c r="AS3103" s="3">
        <f t="shared" si="5041"/>
        <v>2.9897066269768402E-3</v>
      </c>
      <c r="AT3103" s="3" cm="1">
        <f t="array" ref="AT3103">AS3103-(100000000/LvacE($A3103)-$E3103)</f>
        <v>-4.4440384954214096E-6</v>
      </c>
      <c r="AU3103" t="s">
        <v>4828</v>
      </c>
      <c r="AV3103" t="s">
        <v>4831</v>
      </c>
      <c r="AW3103" s="3">
        <v>65922.42</v>
      </c>
      <c r="AX3103" s="3">
        <v>104788.68</v>
      </c>
      <c r="AY3103" s="3"/>
      <c r="AZ3103" s="10" cm="1">
        <f t="array" ref="AZ3103">Lair(100000000/($AX3103-$AW3103))</f>
        <v>2572.155212353558</v>
      </c>
      <c r="BA3103" s="10">
        <f t="shared" ref="BA3103:BA3105" si="5097">100000000/($AX3103-$AW3103)</f>
        <v>2572.925720149045</v>
      </c>
      <c r="BB3103" s="12">
        <v>1050000000</v>
      </c>
      <c r="BC3103" s="3">
        <v>0.43</v>
      </c>
      <c r="BD3103" s="12" cm="1">
        <f t="array" ref="BD3103">SfromgA($BB3103,$BA3103,"")</f>
        <v>8.8268227193044453</v>
      </c>
      <c r="BE3103" s="29">
        <f t="shared" ref="BE3103:BE3105" si="5098">(10^MAX(0.05, -0.312925054856973*((LN($BD3103))^(1/3)) + 0.454808404431693)-1)*100</f>
        <v>12.201845430196357</v>
      </c>
      <c r="BG3103" s="3"/>
      <c r="BH3103" s="3"/>
      <c r="BI3103" s="12">
        <f t="shared" ref="BI3103:BI3105" si="5099">IF($BB3103="",$BF3103,$BB3103)</f>
        <v>1050000000</v>
      </c>
      <c r="BJ3103" s="29">
        <f t="shared" ref="BJ3103:BJ3105" si="5100">IF($BB3103="",$BH3103,$BE3103)</f>
        <v>12.201845430196357</v>
      </c>
      <c r="BK3103" s="3">
        <f t="shared" ref="BK3103:BK3105" si="5101">LN(BN3103*100000000/($AX3103-$AW3103)/$BI3103)</f>
        <v>-11.140713652167939</v>
      </c>
      <c r="BL3103" s="13">
        <f>EXP(BK$4341*$AX3103+BK$4342)*$BI3103/(100000000/($AX3103-$AW3103))</f>
        <v>15.980434597891291</v>
      </c>
      <c r="BM3103" s="3">
        <f t="shared" ref="BM3103:BM3105" si="5102">LN(BL3103/$C3103)</f>
        <v>2.0782179557720291</v>
      </c>
      <c r="BN3103" s="13" cm="1">
        <f t="array" ref="BN3103">$C3103*EXP(poly_from_str(100000000/$E3103,BN$4343))</f>
        <v>5.9212253131381276</v>
      </c>
      <c r="BO3103" s="3">
        <f t="shared" ref="BO3103:BO3105" si="5103">LN($C3103)</f>
        <v>0.69314718055994529</v>
      </c>
      <c r="BP3103" s="13">
        <f t="shared" ref="BP3103:BP3105" si="5104">LN(BL3103/BN3103)</f>
        <v>0.99282173028253973</v>
      </c>
      <c r="BQ3103" s="13"/>
      <c r="BS3103" s="13"/>
      <c r="BT3103" s="13"/>
      <c r="BU3103" s="13"/>
      <c r="BV3103" s="13"/>
      <c r="BW3103" s="13"/>
      <c r="BX3103" s="13"/>
      <c r="BY3103">
        <v>5950</v>
      </c>
      <c r="BZ3103" s="13"/>
    </row>
    <row r="3104" spans="1:78" hidden="1" x14ac:dyDescent="0.25">
      <c r="A3104" t="s">
        <v>3682</v>
      </c>
      <c r="B3104" s="2" t="str">
        <f t="shared" si="5020"/>
        <v/>
      </c>
      <c r="C3104">
        <v>1</v>
      </c>
      <c r="E3104">
        <v>38867.49</v>
      </c>
      <c r="F3104">
        <v>68987</v>
      </c>
      <c r="G3104" t="s">
        <v>3</v>
      </c>
      <c r="H3104" s="5" t="s">
        <v>8</v>
      </c>
      <c r="I3104">
        <v>107854</v>
      </c>
      <c r="J3104" t="s">
        <v>5</v>
      </c>
      <c r="K3104" s="5" t="s">
        <v>4</v>
      </c>
      <c r="L3104">
        <v>68987.070000000007</v>
      </c>
      <c r="M3104" t="str">
        <f t="shared" si="5090"/>
        <v>o</v>
      </c>
      <c r="N3104" t="str">
        <f t="shared" si="5091"/>
        <v>7/2</v>
      </c>
      <c r="O3104">
        <v>107854.46</v>
      </c>
      <c r="P3104" t="str">
        <f t="shared" si="5092"/>
        <v>e</v>
      </c>
      <c r="Q3104" t="str">
        <f t="shared" si="5093"/>
        <v>9/2</v>
      </c>
      <c r="R3104">
        <v>30</v>
      </c>
      <c r="S3104" t="s">
        <v>420</v>
      </c>
      <c r="AA3104" s="10">
        <f t="shared" si="5036"/>
        <v>2572.0740000000001</v>
      </c>
      <c r="AB3104" s="3" cm="1">
        <f t="array" ref="AB3104">100000000/Lvac(AA3104)</f>
        <v>38867.487110808412</v>
      </c>
      <c r="AC3104" s="28">
        <f t="shared" si="5037"/>
        <v>3.8879130227201858E-7</v>
      </c>
      <c r="AD3104" s="28">
        <f t="shared" si="5038"/>
        <v>2.5728444886315185E-7</v>
      </c>
      <c r="AE3104" s="21">
        <f t="shared" si="5039"/>
        <v>38867.48912009487</v>
      </c>
      <c r="AF3104" s="10" cm="1">
        <f t="array" ref="AF3104">Lair(100000000/AE3104)</f>
        <v>2572.0738670260903</v>
      </c>
      <c r="AG3104" s="10">
        <f t="shared" si="5040"/>
        <v>1.255567046492605E-2</v>
      </c>
      <c r="AH3104" s="10" t="b">
        <f t="shared" si="5025"/>
        <v>1</v>
      </c>
      <c r="AI3104" s="10">
        <f t="shared" si="5094"/>
        <v>2572.0738670260903</v>
      </c>
      <c r="AJ3104">
        <v>3.0000000000000001E-3</v>
      </c>
      <c r="AK3104" s="3" cm="1">
        <f t="array" ref="AK3104">100000000/Lvac($AA3104)</f>
        <v>38867.487110808412</v>
      </c>
      <c r="AL3104" s="21">
        <f t="shared" si="4943"/>
        <v>4.5334025133284585E-2</v>
      </c>
      <c r="AM3104" s="10" cm="1">
        <f t="array" ref="AM3104">Lvac($AI3104)-$BA3104</f>
        <v>-6.5612992434580519E-3</v>
      </c>
      <c r="AN3104" s="10">
        <f t="shared" si="5095"/>
        <v>9.7110808412253391E-2</v>
      </c>
      <c r="AO3104" s="3">
        <f t="shared" si="5096"/>
        <v>-2.1870997478193508</v>
      </c>
      <c r="AP3104" s="3">
        <v>-2.1427646518835295</v>
      </c>
      <c r="AS3104" s="3">
        <f t="shared" si="5041"/>
        <v>-2.8891915862914175E-3</v>
      </c>
      <c r="AT3104" s="3" cm="1">
        <f t="array" ref="AT3104">AS3104-(100000000/LvacE($A3104)-$E3104)</f>
        <v>-4.4239932321943343E-6</v>
      </c>
      <c r="AU3104" t="s">
        <v>4915</v>
      </c>
      <c r="AV3104" t="s">
        <v>4893</v>
      </c>
      <c r="AW3104" s="3">
        <v>68987.070000000007</v>
      </c>
      <c r="AX3104" s="3">
        <v>107854.46</v>
      </c>
      <c r="AY3104" s="3"/>
      <c r="AZ3104" s="10" cm="1">
        <f t="array" ref="AZ3104">Lair(100000000/($AX3104-$AW3104))</f>
        <v>2572.080426777417</v>
      </c>
      <c r="BA3104" s="10">
        <f t="shared" si="5097"/>
        <v>2572.8509169254739</v>
      </c>
      <c r="BB3104" s="12">
        <v>198000000</v>
      </c>
      <c r="BC3104" s="3">
        <v>0.187</v>
      </c>
      <c r="BD3104" s="12" cm="1">
        <f t="array" ref="BD3104">SfromgA($BB3104,$BA3104,"")</f>
        <v>1.6643413982171296</v>
      </c>
      <c r="BE3104" s="29">
        <f t="shared" si="5098"/>
        <v>60.283202144483795</v>
      </c>
      <c r="BG3104" s="3"/>
      <c r="BH3104" s="3"/>
      <c r="BI3104" s="12">
        <f t="shared" si="5099"/>
        <v>198000000</v>
      </c>
      <c r="BJ3104" s="29">
        <f t="shared" si="5100"/>
        <v>60.283202144483795</v>
      </c>
      <c r="BK3104" s="3">
        <f t="shared" si="5101"/>
        <v>-10.165321187607452</v>
      </c>
      <c r="BL3104" s="13">
        <f>EXP(BK$4341*$AX3104+BK$4342)*$BI3104/(100000000/($AX3104-$AW3104))</f>
        <v>2.3873342354046456</v>
      </c>
      <c r="BM3104" s="3">
        <f t="shared" si="5102"/>
        <v>0.87017736076535346</v>
      </c>
      <c r="BN3104" s="13" cm="1">
        <f t="array" ref="BN3104">$C3104*EXP(poly_from_str(100000000/$E3104,BN$4343))</f>
        <v>2.9614722658482124</v>
      </c>
      <c r="BO3104" s="3">
        <f t="shared" si="5103"/>
        <v>0</v>
      </c>
      <c r="BP3104" s="13">
        <f t="shared" si="5104"/>
        <v>-0.2155091710255306</v>
      </c>
      <c r="BQ3104" s="13"/>
      <c r="BS3104" s="13"/>
      <c r="BT3104" s="13"/>
      <c r="BU3104" s="13"/>
      <c r="BV3104" s="13"/>
      <c r="BW3104" s="13"/>
      <c r="BX3104" s="13"/>
      <c r="BY3104">
        <v>2976</v>
      </c>
      <c r="BZ3104" s="13"/>
    </row>
    <row r="3105" spans="1:78" hidden="1" x14ac:dyDescent="0.25">
      <c r="A3105" t="s">
        <v>3683</v>
      </c>
      <c r="B3105" s="2" t="str">
        <f t="shared" si="5020"/>
        <v/>
      </c>
      <c r="C3105">
        <v>8</v>
      </c>
      <c r="E3105">
        <v>38871.31</v>
      </c>
      <c r="F3105">
        <v>21294</v>
      </c>
      <c r="G3105" t="s">
        <v>5</v>
      </c>
      <c r="H3105" s="5" t="s">
        <v>8</v>
      </c>
      <c r="I3105">
        <v>60166</v>
      </c>
      <c r="J3105" t="s">
        <v>3</v>
      </c>
      <c r="K3105" s="5" t="s">
        <v>4</v>
      </c>
      <c r="L3105">
        <v>21294.89</v>
      </c>
      <c r="M3105" t="str">
        <f t="shared" si="5090"/>
        <v>e</v>
      </c>
      <c r="N3105" t="str">
        <f t="shared" si="5091"/>
        <v>7/2</v>
      </c>
      <c r="O3105">
        <v>60166.2</v>
      </c>
      <c r="P3105" t="str">
        <f t="shared" si="5092"/>
        <v>o</v>
      </c>
      <c r="Q3105" t="str">
        <f t="shared" si="5093"/>
        <v>9/2</v>
      </c>
      <c r="R3105">
        <v>30</v>
      </c>
      <c r="AA3105" s="10">
        <f t="shared" si="5036"/>
        <v>2571.8209999999999</v>
      </c>
      <c r="AB3105" s="3" cm="1">
        <f t="array" ref="AB3105">100000000/Lvac(AA3105)</f>
        <v>38871.310413061357</v>
      </c>
      <c r="AC3105" s="28">
        <f t="shared" si="5037"/>
        <v>3.8882954917935581E-7</v>
      </c>
      <c r="AD3105" s="28">
        <f t="shared" si="5038"/>
        <v>2.5725914289320813E-7</v>
      </c>
      <c r="AE3105" s="21">
        <f t="shared" si="5039"/>
        <v>38871.310125763681</v>
      </c>
      <c r="AF3105" s="10" cm="1">
        <f t="array" ref="AF3105">Lair(100000000/AE3105)</f>
        <v>2571.8210190095256</v>
      </c>
      <c r="AG3105" s="10">
        <f t="shared" si="5040"/>
        <v>1.2557157051960723E-2</v>
      </c>
      <c r="AH3105" s="10" t="b">
        <f t="shared" si="5025"/>
        <v>1</v>
      </c>
      <c r="AI3105" s="10">
        <f t="shared" si="5094"/>
        <v>2571.8210190095256</v>
      </c>
      <c r="AJ3105">
        <v>3.0000000000000001E-3</v>
      </c>
      <c r="AK3105" s="3" cm="1">
        <f t="array" ref="AK3105">100000000/Lvac($AA3105)</f>
        <v>38871.310413061357</v>
      </c>
      <c r="AL3105" s="21">
        <f t="shared" si="4943"/>
        <v>4.5342941976613559E-2</v>
      </c>
      <c r="AM3105" s="10" cm="1">
        <f t="array" ref="AM3105">Lvac($AI3105)-$BA3105</f>
        <v>-8.3233258010295685E-6</v>
      </c>
      <c r="AN3105" s="10">
        <f t="shared" si="5095"/>
        <v>4.1306135972263291E-4</v>
      </c>
      <c r="AO3105" s="3">
        <f t="shared" si="5096"/>
        <v>-2.7744419336765227E-3</v>
      </c>
      <c r="AP3105" s="3">
        <v>-9.1124456957913935E-3</v>
      </c>
      <c r="AS3105" s="3">
        <f t="shared" si="5041"/>
        <v>4.1306135972263291E-4</v>
      </c>
      <c r="AT3105" s="3" cm="1">
        <f t="array" ref="AT3105">AS3105-(100000000/LvacE($A3105)-$E3105)</f>
        <v>-4.3628679122775793E-6</v>
      </c>
      <c r="AU3105" t="s">
        <v>4786</v>
      </c>
      <c r="AV3105" t="s">
        <v>4721</v>
      </c>
      <c r="AW3105" s="3">
        <v>21294.89</v>
      </c>
      <c r="AX3105" s="3">
        <v>60166.2</v>
      </c>
      <c r="AY3105" s="3"/>
      <c r="AZ3105" s="10" cm="1">
        <f t="array" ref="AZ3105">Lair(100000000/($AX3105-$AW3105))</f>
        <v>2571.8210273308882</v>
      </c>
      <c r="BA3105" s="10">
        <f t="shared" si="5097"/>
        <v>2572.5914562694184</v>
      </c>
      <c r="BB3105" s="12">
        <v>45200000</v>
      </c>
      <c r="BC3105" s="3">
        <v>0.17699999999999999</v>
      </c>
      <c r="BD3105" s="12" cm="1">
        <f t="array" ref="BD3105">SfromgA($BB3105,$BA3105,"")</f>
        <v>0.37982562721990776</v>
      </c>
      <c r="BE3105" s="29">
        <f t="shared" si="5098"/>
        <v>481.2512844660888</v>
      </c>
      <c r="BG3105" s="3"/>
      <c r="BH3105" s="3"/>
      <c r="BI3105" s="12">
        <f t="shared" si="5099"/>
        <v>45200000</v>
      </c>
      <c r="BJ3105" s="29">
        <f t="shared" si="5100"/>
        <v>481.2512844660888</v>
      </c>
      <c r="BK3105" s="3">
        <f t="shared" si="5101"/>
        <v>-6.6079322346215656</v>
      </c>
      <c r="BL3105" s="13">
        <f>EXP(BK$4341*$AX3105+BK$4342)*$BI3105/(100000000/($AX3105-$AW3105))</f>
        <v>20.419076975959275</v>
      </c>
      <c r="BM3105" s="3">
        <f t="shared" si="5102"/>
        <v>0.93702806807418593</v>
      </c>
      <c r="BN3105" s="13" cm="1">
        <f t="array" ref="BN3105">$C3105*EXP(poly_from_str(100000000/$E3105,BN$4343))</f>
        <v>23.712596185911472</v>
      </c>
      <c r="BO3105" s="3">
        <f t="shared" si="5103"/>
        <v>2.0794415416798357</v>
      </c>
      <c r="BP3105" s="13">
        <f t="shared" si="5104"/>
        <v>-0.14953678183674243</v>
      </c>
      <c r="BQ3105" s="13"/>
      <c r="BS3105" s="13"/>
      <c r="BT3105" s="13"/>
      <c r="BU3105" s="13"/>
      <c r="BV3105" s="13"/>
      <c r="BW3105" s="13"/>
      <c r="BX3105" s="13"/>
      <c r="BY3105">
        <v>23826</v>
      </c>
      <c r="BZ3105" s="13"/>
    </row>
    <row r="3106" spans="1:78" hidden="1" x14ac:dyDescent="0.25">
      <c r="A3106" t="s">
        <v>3684</v>
      </c>
      <c r="B3106" s="2" t="str">
        <f t="shared" si="5020"/>
        <v/>
      </c>
      <c r="C3106">
        <v>2</v>
      </c>
      <c r="D3106" t="s">
        <v>14</v>
      </c>
      <c r="E3106">
        <v>38873.019999999997</v>
      </c>
      <c r="R3106">
        <v>30</v>
      </c>
      <c r="S3106" t="s">
        <v>22</v>
      </c>
      <c r="AA3106" s="10">
        <f t="shared" si="5036"/>
        <v>2571.7080000000001</v>
      </c>
      <c r="AB3106" s="3" cm="1">
        <f t="array" ref="AB3106">100000000/Lvac(AA3106)</f>
        <v>38873.018296987044</v>
      </c>
      <c r="AC3106" s="28">
        <f t="shared" si="5037"/>
        <v>3.8884663422130351E-7</v>
      </c>
      <c r="AD3106" s="28">
        <f t="shared" si="5038"/>
        <v>2.5724784022688244E-7</v>
      </c>
      <c r="AE3106" s="21">
        <f t="shared" si="5039"/>
        <v>38873.019481551615</v>
      </c>
      <c r="AF3106" s="10" cm="1">
        <f t="array" ref="AF3106">Lair(100000000/AE3106)</f>
        <v>2571.7079216282154</v>
      </c>
      <c r="AG3106" s="10">
        <f t="shared" si="5040"/>
        <v>1.2557821163403281E-2</v>
      </c>
      <c r="AH3106" s="10" t="b">
        <f t="shared" si="5025"/>
        <v>1</v>
      </c>
      <c r="AI3106" s="10">
        <f t="shared" si="5048"/>
        <v>2571.7080000000001</v>
      </c>
      <c r="AJ3106">
        <v>7.0000000000000001E-3</v>
      </c>
      <c r="AK3106" s="3" cm="1">
        <f t="array" ref="AK3106">100000000/Lvac($AA3106)</f>
        <v>38873.018296987044</v>
      </c>
      <c r="AL3106" s="21">
        <f t="shared" si="4943"/>
        <v>0.10580949628764592</v>
      </c>
      <c r="AM3106" s="21"/>
      <c r="AN3106" s="21"/>
      <c r="AO3106" s="21"/>
      <c r="AP3106" s="21"/>
      <c r="AS3106" s="3">
        <f t="shared" si="5041"/>
        <v>-1.703012952930294E-3</v>
      </c>
      <c r="AT3106" s="3" cm="1">
        <f t="array" ref="AT3106">AS3106-(100000000/LvacE($A3106)-$E3106)</f>
        <v>-4.3355466914363205E-6</v>
      </c>
      <c r="BB3106"/>
      <c r="BC3106"/>
      <c r="BD3106"/>
      <c r="BE3106"/>
      <c r="BF3106"/>
      <c r="BG3106"/>
      <c r="BH3106"/>
      <c r="BI3106"/>
      <c r="BJ3106"/>
      <c r="BN3106" s="13" cm="1">
        <f t="array" ref="BN3106">$C3106*EXP(poly_from_str(100000000/$E3106,BN$4343))</f>
        <v>5.9304750555312484</v>
      </c>
      <c r="BO3106" s="13"/>
      <c r="BY3106">
        <v>5959</v>
      </c>
    </row>
    <row r="3107" spans="1:78" hidden="1" x14ac:dyDescent="0.25">
      <c r="A3107" t="s">
        <v>3685</v>
      </c>
      <c r="B3107" s="2" t="str">
        <f t="shared" si="5020"/>
        <v/>
      </c>
      <c r="C3107">
        <v>1</v>
      </c>
      <c r="E3107">
        <v>38882.559999999998</v>
      </c>
      <c r="F3107">
        <v>25934</v>
      </c>
      <c r="G3107" t="s">
        <v>5</v>
      </c>
      <c r="H3107" s="5" t="s">
        <v>18</v>
      </c>
      <c r="I3107">
        <v>64817</v>
      </c>
      <c r="J3107" t="s">
        <v>3</v>
      </c>
      <c r="K3107" s="5" t="s">
        <v>18</v>
      </c>
      <c r="L3107">
        <v>25934.98</v>
      </c>
      <c r="M3107" t="str">
        <f t="shared" ref="M3107:M3109" si="5105">$G3107&amp;""</f>
        <v>e</v>
      </c>
      <c r="N3107" t="str">
        <f t="shared" ref="N3107:N3109" si="5106">$H3107&amp;""</f>
        <v>5/2</v>
      </c>
      <c r="O3107">
        <v>64817.53</v>
      </c>
      <c r="P3107" t="str">
        <f t="shared" ref="P3107:P3109" si="5107">$J3107&amp;""</f>
        <v>o</v>
      </c>
      <c r="Q3107" t="str">
        <f t="shared" ref="Q3107:Q3109" si="5108">$K3107&amp;""</f>
        <v>5/2</v>
      </c>
      <c r="R3107">
        <v>30</v>
      </c>
      <c r="AA3107" s="10">
        <f t="shared" si="5036"/>
        <v>2571.0770000000002</v>
      </c>
      <c r="AB3107" s="3" cm="1">
        <f t="array" ref="AB3107">100000000/Lvac(AA3107)</f>
        <v>38882.558001140373</v>
      </c>
      <c r="AC3107" s="28">
        <f t="shared" si="5037"/>
        <v>3.8894206591245609E-7</v>
      </c>
      <c r="AD3107" s="28">
        <f t="shared" si="5038"/>
        <v>2.5718472533897366E-7</v>
      </c>
      <c r="AE3107" s="21">
        <f t="shared" si="5039"/>
        <v>38882.559391902352</v>
      </c>
      <c r="AF3107" s="10" cm="1">
        <f t="array" ref="AF3107">Lair(100000000/AE3107)</f>
        <v>2571.0769080311647</v>
      </c>
      <c r="AG3107" s="10">
        <f t="shared" si="5040"/>
        <v>1.2561531218462218E-2</v>
      </c>
      <c r="AH3107" s="10" t="b">
        <f t="shared" si="5025"/>
        <v>1</v>
      </c>
      <c r="AI3107" s="10">
        <f t="shared" ref="AI3107:AI3109" si="5109">$AF3107</f>
        <v>2571.0769080311647</v>
      </c>
      <c r="AJ3107">
        <v>3.0000000000000001E-3</v>
      </c>
      <c r="AK3107" s="3" cm="1">
        <f t="array" ref="AK3107">100000000/Lvac($AA3107)</f>
        <v>38882.558001140373</v>
      </c>
      <c r="AL3107" s="21">
        <f t="shared" si="4943"/>
        <v>4.5369188933654103E-2</v>
      </c>
      <c r="AM3107" s="10" cm="1">
        <f t="array" ref="AM3107">Lvac($AI3107)-$BA3107</f>
        <v>-6.2121793462210917E-4</v>
      </c>
      <c r="AN3107" s="10">
        <f t="shared" ref="AN3107:AN3109" si="5110">$AK3107-($AX3107-$AW3107)</f>
        <v>8.0011403697426431E-3</v>
      </c>
      <c r="AO3107" s="3">
        <f t="shared" ref="AO3107:AO3109" si="5111">AM3107/AJ3107</f>
        <v>-0.2070726448740364</v>
      </c>
      <c r="AP3107" s="3">
        <v>-0.17640913377666342</v>
      </c>
      <c r="AS3107" s="3">
        <f t="shared" si="5041"/>
        <v>-1.9988596250186674E-3</v>
      </c>
      <c r="AT3107" s="3" cm="1">
        <f t="array" ref="AT3107">AS3107-(100000000/LvacE($A3107)-$E3107)</f>
        <v>-4.1827952372841537E-6</v>
      </c>
      <c r="AU3107" t="s">
        <v>4708</v>
      </c>
      <c r="AV3107" t="s">
        <v>4877</v>
      </c>
      <c r="AW3107" s="3">
        <v>25934.98</v>
      </c>
      <c r="AX3107" s="3">
        <v>64817.53</v>
      </c>
      <c r="AY3107" s="3"/>
      <c r="AZ3107" s="10" cm="1">
        <f t="array" ref="AZ3107">Lair(100000000/($AX3107-$AW3107))</f>
        <v>2571.0775291025716</v>
      </c>
      <c r="BA3107" s="10">
        <f t="shared" ref="BA3107:BA3109" si="5112">100000000/($AX3107-$AW3107)</f>
        <v>2571.8477826171379</v>
      </c>
      <c r="BB3107" s="12">
        <v>14400000</v>
      </c>
      <c r="BC3107" s="3">
        <v>3.6999999999999998E-2</v>
      </c>
      <c r="BD3107" s="12" cm="1">
        <f t="array" ref="BD3107">SfromgA($BB3107,$BA3107,"")</f>
        <v>0.12090148482398048</v>
      </c>
      <c r="BE3107" s="29">
        <f t="shared" ref="BE3107:BE3109" si="5113">(10^MAX(0.05, -0.312925054856973*((LN($BD3107))^(1/3)) + 0.454808404431693)-1)*100</f>
        <v>618.36459240388263</v>
      </c>
      <c r="BG3107" s="3"/>
      <c r="BH3107" s="3"/>
      <c r="BI3107" s="12">
        <f t="shared" ref="BI3107:BI3109" si="5114">IF($BB3107="",$BF3107,$BB3107)</f>
        <v>14400000</v>
      </c>
      <c r="BJ3107" s="29">
        <f t="shared" ref="BJ3107:BJ3109" si="5115">IF($BB3107="",$BH3107,$BE3107)</f>
        <v>618.36459240388263</v>
      </c>
      <c r="BK3107" s="3">
        <f t="shared" ref="BK3107:BK3109" si="5116">LN(BN3107*100000000/($AX3107-$AW3107)/$BI3107)</f>
        <v>-7.5412231560886509</v>
      </c>
      <c r="BL3107" s="13">
        <f>EXP(BK$4341*$AX3107+BK$4342)*$BI3107/(100000000/($AX3107-$AW3107))</f>
        <v>4.5698531775728002</v>
      </c>
      <c r="BM3107" s="3">
        <f t="shared" ref="BM3107:BM3109" si="5117">LN(BL3107/$C3107)</f>
        <v>1.5194810769442391</v>
      </c>
      <c r="BN3107" s="13" cm="1">
        <f t="array" ref="BN3107">$C3107*EXP(poly_from_str(100000000/$E3107,BN$4343))</f>
        <v>2.9717045399130839</v>
      </c>
      <c r="BO3107" s="3">
        <f t="shared" ref="BO3107:BO3109" si="5118">LN($C3107)</f>
        <v>0</v>
      </c>
      <c r="BP3107" s="13">
        <f>LN(BL3107/BN3107)</f>
        <v>0.43034536959559294</v>
      </c>
      <c r="BQ3107" s="13"/>
      <c r="BR3107" s="12">
        <v>4110000.0000000005</v>
      </c>
      <c r="BS3107" s="3">
        <f>LN(BV3107*100000000/($AX3107-$AW3107)/$BR3107)</f>
        <v>-7.1258177946463688</v>
      </c>
      <c r="BT3107" s="13">
        <f>EXP(BS$4338*$AX3107+BS$4336)*$BR3107/(100000000/($AX3107-$AW3107))</f>
        <v>1.6388102470827541</v>
      </c>
      <c r="BU3107" s="3">
        <f>LN(BT3107/$BN3107)</f>
        <v>-0.59516518788120742</v>
      </c>
      <c r="BV3107" s="3" cm="1">
        <f t="array" ref="BV3107">$BN3107*EXP(poly_from_str(100000000/$E3107,BV$4341))</f>
        <v>1.2849706668301693</v>
      </c>
      <c r="BW3107" s="12" t="s">
        <v>14</v>
      </c>
      <c r="BX3107" s="3">
        <f>LN(BT3107/BV3107)</f>
        <v>0.24323462875032201</v>
      </c>
      <c r="BY3107">
        <v>2986</v>
      </c>
      <c r="BZ3107" s="13"/>
    </row>
    <row r="3108" spans="1:78" hidden="1" x14ac:dyDescent="0.25">
      <c r="A3108" t="s">
        <v>3686</v>
      </c>
      <c r="B3108" s="2">
        <f t="shared" si="5020"/>
        <v>1</v>
      </c>
      <c r="C3108">
        <v>9</v>
      </c>
      <c r="D3108" t="s">
        <v>3263</v>
      </c>
      <c r="E3108">
        <v>38884.57</v>
      </c>
      <c r="F3108">
        <v>21535</v>
      </c>
      <c r="G3108" t="s">
        <v>5</v>
      </c>
      <c r="H3108" s="5" t="s">
        <v>4</v>
      </c>
      <c r="I3108">
        <v>60419</v>
      </c>
      <c r="J3108" t="s">
        <v>3</v>
      </c>
      <c r="K3108" s="5" t="s">
        <v>16</v>
      </c>
      <c r="L3108">
        <v>21535.17</v>
      </c>
      <c r="M3108" t="str">
        <f t="shared" si="5105"/>
        <v>e</v>
      </c>
      <c r="N3108" t="str">
        <f t="shared" si="5106"/>
        <v>9/2</v>
      </c>
      <c r="O3108">
        <v>60419.73</v>
      </c>
      <c r="P3108" t="str">
        <f t="shared" si="5107"/>
        <v>o</v>
      </c>
      <c r="Q3108" t="str">
        <f t="shared" si="5108"/>
        <v>11/2</v>
      </c>
      <c r="R3108">
        <v>30</v>
      </c>
      <c r="AA3108" s="10">
        <f t="shared" si="5036"/>
        <v>2570.944</v>
      </c>
      <c r="AB3108" s="3" cm="1">
        <f t="array" ref="AB3108">100000000/Lvac(AA3108)</f>
        <v>38884.569344479103</v>
      </c>
      <c r="AC3108" s="28">
        <f t="shared" si="5037"/>
        <v>3.8896218665206243E-7</v>
      </c>
      <c r="AD3108" s="28">
        <f t="shared" si="5038"/>
        <v>2.5717142220117751E-7</v>
      </c>
      <c r="AE3108" s="21">
        <f t="shared" si="5039"/>
        <v>38884.569800604644</v>
      </c>
      <c r="AF3108" s="10" cm="1">
        <f t="array" ref="AF3108">Lair(100000000/AE3108)</f>
        <v>2570.9439698402766</v>
      </c>
      <c r="AG3108" s="10">
        <f t="shared" si="5040"/>
        <v>1.2562313559626174E-2</v>
      </c>
      <c r="AH3108" s="10" t="b">
        <f t="shared" si="5025"/>
        <v>1</v>
      </c>
      <c r="AI3108" s="10">
        <f t="shared" si="5109"/>
        <v>2570.9439698402766</v>
      </c>
      <c r="AJ3108">
        <v>7.0000000000000001E-3</v>
      </c>
      <c r="AK3108" s="3" cm="1">
        <f t="array" ref="AK3108">100000000/Lvac($AA3108)</f>
        <v>38884.569344479103</v>
      </c>
      <c r="AL3108" s="21">
        <f t="shared" si="4943"/>
        <v>0.10587239107675459</v>
      </c>
      <c r="AM3108" s="10" cm="1">
        <f t="array" ref="AM3108">Lvac($AI3108)-$BA3108</f>
        <v>-6.4818411328815273E-4</v>
      </c>
      <c r="AN3108" s="10">
        <f t="shared" si="5110"/>
        <v>9.3444790982175618E-3</v>
      </c>
      <c r="AO3108" s="3">
        <f t="shared" si="5111"/>
        <v>-9.25977304697361E-2</v>
      </c>
      <c r="AP3108" s="3">
        <v>-8.8288182074133401E-2</v>
      </c>
      <c r="AS3108" s="3">
        <f t="shared" si="5041"/>
        <v>-6.5552089654374868E-4</v>
      </c>
      <c r="AT3108" s="3" cm="1">
        <f t="array" ref="AT3108">AS3108-(100000000/LvacE($A3108)-$E3108)</f>
        <v>-4.1505554690957069E-6</v>
      </c>
      <c r="AU3108" t="s">
        <v>4793</v>
      </c>
      <c r="AV3108" t="s">
        <v>4844</v>
      </c>
      <c r="AW3108" s="3">
        <v>21535.17</v>
      </c>
      <c r="AX3108" s="3">
        <v>60419.73</v>
      </c>
      <c r="AY3108" s="3"/>
      <c r="AZ3108" s="10" cm="1">
        <f t="array" ref="AZ3108">Lair(100000000/($AX3108-$AW3108))</f>
        <v>2570.9446178715052</v>
      </c>
      <c r="BA3108" s="10">
        <f t="shared" si="5112"/>
        <v>2571.7148400290498</v>
      </c>
      <c r="BB3108" s="12">
        <v>60100000</v>
      </c>
      <c r="BC3108" s="3">
        <v>0.441</v>
      </c>
      <c r="BD3108" s="12" cm="1">
        <f t="array" ref="BD3108">SfromgA($BB3108,$BA3108,"")</f>
        <v>0.5045175345656393</v>
      </c>
      <c r="BE3108" s="29">
        <f t="shared" si="5113"/>
        <v>437.70373950917809</v>
      </c>
      <c r="BG3108" s="3"/>
      <c r="BH3108" s="3"/>
      <c r="BI3108" s="12">
        <f t="shared" si="5114"/>
        <v>60100000</v>
      </c>
      <c r="BJ3108" s="29">
        <f t="shared" si="5115"/>
        <v>437.70373950917809</v>
      </c>
      <c r="BK3108" s="3">
        <f t="shared" si="5116"/>
        <v>-6.7723750558700271</v>
      </c>
      <c r="BL3108" s="13">
        <f>EXP(BK$4341*$AX3108+BK$4342)*$BI3108/(100000000/($AX3108-$AW3108))</f>
        <v>26.641227615701212</v>
      </c>
      <c r="BM3108" s="3">
        <f t="shared" si="5117"/>
        <v>1.0852353489447073</v>
      </c>
      <c r="BN3108" s="13" cm="1">
        <f t="array" ref="BN3108">$C3108*EXP(poly_from_str(100000000/$E3108,BN$4343))</f>
        <v>26.757562276934067</v>
      </c>
      <c r="BO3108" s="3">
        <f t="shared" si="5118"/>
        <v>2.1972245773362196</v>
      </c>
      <c r="BP3108" s="13">
        <f t="shared" ref="BP3108:BP3109" si="5119">LN(BL3108/BN3108)</f>
        <v>-4.3572090498850474E-3</v>
      </c>
      <c r="BQ3108" s="13"/>
      <c r="BS3108" s="13"/>
      <c r="BT3108" s="13"/>
      <c r="BU3108" s="13"/>
      <c r="BV3108" s="13"/>
      <c r="BW3108" s="13"/>
      <c r="BX3108" s="13"/>
      <c r="BY3108">
        <v>26881</v>
      </c>
      <c r="BZ3108" s="13"/>
    </row>
    <row r="3109" spans="1:78" hidden="1" x14ac:dyDescent="0.25">
      <c r="A3109" t="s">
        <v>3686</v>
      </c>
      <c r="B3109" s="2">
        <f t="shared" si="5020"/>
        <v>2</v>
      </c>
      <c r="C3109">
        <v>9</v>
      </c>
      <c r="D3109" t="s">
        <v>3263</v>
      </c>
      <c r="E3109">
        <v>38884.57</v>
      </c>
      <c r="F3109">
        <v>62062</v>
      </c>
      <c r="G3109" t="s">
        <v>3</v>
      </c>
      <c r="H3109" s="5" t="s">
        <v>4</v>
      </c>
      <c r="I3109">
        <v>100947</v>
      </c>
      <c r="J3109" t="s">
        <v>5</v>
      </c>
      <c r="K3109" s="5" t="s">
        <v>4</v>
      </c>
      <c r="L3109">
        <v>62062.63</v>
      </c>
      <c r="M3109" t="str">
        <f t="shared" si="5105"/>
        <v>o</v>
      </c>
      <c r="N3109" t="str">
        <f t="shared" si="5106"/>
        <v>9/2</v>
      </c>
      <c r="O3109">
        <v>100947.18</v>
      </c>
      <c r="P3109" t="str">
        <f t="shared" si="5107"/>
        <v>e</v>
      </c>
      <c r="Q3109" t="str">
        <f t="shared" si="5108"/>
        <v>9/2</v>
      </c>
      <c r="R3109">
        <v>30</v>
      </c>
      <c r="AA3109" s="10">
        <f t="shared" si="5036"/>
        <v>2570.944</v>
      </c>
      <c r="AB3109" s="3" cm="1">
        <f t="array" ref="AB3109">100000000/Lvac(AA3109)</f>
        <v>38884.569344479103</v>
      </c>
      <c r="AC3109" s="28">
        <f t="shared" si="5037"/>
        <v>3.8896218665206243E-7</v>
      </c>
      <c r="AD3109" s="28">
        <f t="shared" si="5038"/>
        <v>2.5717142220117751E-7</v>
      </c>
      <c r="AE3109" s="21">
        <f t="shared" si="5039"/>
        <v>38884.569800604644</v>
      </c>
      <c r="AF3109" s="10" cm="1">
        <f t="array" ref="AF3109">Lair(100000000/AE3109)</f>
        <v>2570.9439698402766</v>
      </c>
      <c r="AG3109" s="10">
        <f t="shared" si="5040"/>
        <v>1.2562313559626174E-2</v>
      </c>
      <c r="AH3109" s="10" t="b">
        <f t="shared" si="5025"/>
        <v>1</v>
      </c>
      <c r="AI3109" s="10">
        <f t="shared" si="5109"/>
        <v>2570.9439698402766</v>
      </c>
      <c r="AJ3109">
        <v>7.0000000000000001E-3</v>
      </c>
      <c r="AK3109" s="3" cm="1">
        <f t="array" ref="AK3109">100000000/Lvac($AA3109)</f>
        <v>38884.569344479103</v>
      </c>
      <c r="AL3109" s="21">
        <f t="shared" si="4943"/>
        <v>0.10587239107675459</v>
      </c>
      <c r="AM3109" s="10" cm="1">
        <f t="array" ref="AM3109">Lvac($AI3109)-$BA3109</f>
        <v>-1.3095560057081457E-3</v>
      </c>
      <c r="AN3109" s="10">
        <f t="shared" si="5110"/>
        <v>1.9344479107530788E-2</v>
      </c>
      <c r="AO3109" s="3">
        <f t="shared" si="5111"/>
        <v>-0.18707942938687794</v>
      </c>
      <c r="AP3109" s="3">
        <v>-0.18276988099127525</v>
      </c>
      <c r="AS3109" s="3">
        <f t="shared" si="5041"/>
        <v>-6.5552089654374868E-4</v>
      </c>
      <c r="AT3109" s="3" cm="1">
        <f t="array" ref="AT3109">AS3109-(100000000/LvacE($A3109)-$E3109)</f>
        <v>-4.1505554690957069E-6</v>
      </c>
      <c r="AU3109" t="s">
        <v>4843</v>
      </c>
      <c r="AV3109" t="s">
        <v>4950</v>
      </c>
      <c r="AW3109" s="3">
        <v>62062.63</v>
      </c>
      <c r="AX3109" s="3">
        <v>100947.18</v>
      </c>
      <c r="AY3109" s="3"/>
      <c r="AZ3109" s="10" cm="1">
        <f t="array" ref="AZ3109">Lair(100000000/($AX3109-$AW3109))</f>
        <v>2570.9452790874025</v>
      </c>
      <c r="BA3109" s="10">
        <f t="shared" si="5112"/>
        <v>2571.7155014009422</v>
      </c>
      <c r="BB3109" s="12">
        <v>753000000</v>
      </c>
      <c r="BC3109" s="3">
        <v>0.432</v>
      </c>
      <c r="BD3109" s="12" cm="1">
        <f t="array" ref="BD3109">SfromgA($BB3109,$BA3109,"")</f>
        <v>6.3211646693466212</v>
      </c>
      <c r="BE3109" s="29">
        <f t="shared" si="5113"/>
        <v>17.783302060911723</v>
      </c>
      <c r="BG3109" s="3"/>
      <c r="BH3109" s="3"/>
      <c r="BI3109" s="12">
        <f t="shared" si="5114"/>
        <v>753000000</v>
      </c>
      <c r="BJ3109" s="29">
        <f t="shared" si="5115"/>
        <v>17.783302060911723</v>
      </c>
      <c r="BK3109" s="3">
        <f t="shared" si="5116"/>
        <v>-9.3004301849572411</v>
      </c>
      <c r="BL3109" s="13">
        <f>EXP(BK$4341*$AX3109+BK$4342)*$BI3109/(100000000/($AX3109-$AW3109))</f>
        <v>15.351806589978844</v>
      </c>
      <c r="BM3109" s="3">
        <f t="shared" si="5117"/>
        <v>0.53400858292992126</v>
      </c>
      <c r="BN3109" s="13" cm="1">
        <f t="array" ref="BN3109">$C3109*EXP(poly_from_str(100000000/$E3109,BN$4343))</f>
        <v>26.757562276934067</v>
      </c>
      <c r="BO3109" s="3">
        <f t="shared" si="5118"/>
        <v>2.1972245773362196</v>
      </c>
      <c r="BP3109" s="13">
        <f t="shared" si="5119"/>
        <v>-0.55558397506467105</v>
      </c>
      <c r="BQ3109" s="13"/>
      <c r="BS3109" s="13"/>
      <c r="BT3109" s="13"/>
      <c r="BU3109" s="13"/>
      <c r="BV3109" s="13"/>
      <c r="BW3109" s="13"/>
      <c r="BX3109" s="13"/>
      <c r="BY3109">
        <v>26881</v>
      </c>
      <c r="BZ3109" s="13"/>
    </row>
    <row r="3110" spans="1:78" hidden="1" x14ac:dyDescent="0.25">
      <c r="A3110" t="s">
        <v>3687</v>
      </c>
      <c r="B3110" s="2" t="str">
        <f t="shared" si="5020"/>
        <v/>
      </c>
      <c r="C3110">
        <v>4</v>
      </c>
      <c r="E3110">
        <v>38891.410000000003</v>
      </c>
      <c r="R3110">
        <v>30</v>
      </c>
      <c r="S3110" t="s">
        <v>22</v>
      </c>
      <c r="AA3110" s="10">
        <f t="shared" si="5036"/>
        <v>2570.4920000000002</v>
      </c>
      <c r="AB3110" s="3" cm="1">
        <f t="array" ref="AB3110">100000000/Lvac(AA3110)</f>
        <v>38891.406442718901</v>
      </c>
      <c r="AC3110" s="28">
        <f t="shared" si="5037"/>
        <v>3.8903058247214927E-7</v>
      </c>
      <c r="AD3110" s="28">
        <f t="shared" si="5038"/>
        <v>2.5712621153797746E-7</v>
      </c>
      <c r="AE3110" s="21">
        <f t="shared" si="5039"/>
        <v>38891.408918481051</v>
      </c>
      <c r="AF3110" s="10" cm="1">
        <f t="array" ref="AF3110">Lair(100000000/AE3110)</f>
        <v>2570.4918363563511</v>
      </c>
      <c r="AG3110" s="10">
        <f t="shared" si="5040"/>
        <v>1.2564973250786017E-2</v>
      </c>
      <c r="AH3110" s="10" t="b">
        <f t="shared" si="5025"/>
        <v>1</v>
      </c>
      <c r="AI3110" s="10">
        <f t="shared" si="5048"/>
        <v>2570.4920000000002</v>
      </c>
      <c r="AJ3110">
        <v>3.0000000000000001E-3</v>
      </c>
      <c r="AK3110" s="3" cm="1">
        <f t="array" ref="AK3110">100000000/Lvac($AA3110)</f>
        <v>38891.406442718901</v>
      </c>
      <c r="AL3110" s="21">
        <f t="shared" ref="AL3110:AL3173" si="5120">AJ3110/AI3110*AK3110</f>
        <v>4.5389839504716097E-2</v>
      </c>
      <c r="AM3110" s="21"/>
      <c r="AN3110" s="21"/>
      <c r="AO3110" s="21"/>
      <c r="AP3110" s="21"/>
      <c r="AS3110" s="3">
        <f t="shared" si="5041"/>
        <v>-3.5572811029851437E-3</v>
      </c>
      <c r="AT3110" s="3" cm="1">
        <f t="array" ref="AT3110">AS3110-(100000000/LvacE($A3110)-$E3110)</f>
        <v>-4.0408849599771202E-6</v>
      </c>
      <c r="BB3110"/>
      <c r="BC3110"/>
      <c r="BD3110"/>
      <c r="BE3110"/>
      <c r="BF3110"/>
      <c r="BG3110"/>
      <c r="BH3110"/>
      <c r="BI3110"/>
      <c r="BJ3110"/>
      <c r="BN3110" s="13" cm="1">
        <f t="array" ref="BN3110">$C3110*EXP(poly_from_str(100000000/$E3110,BN$4343))</f>
        <v>11.910685975585544</v>
      </c>
      <c r="BO3110" s="13"/>
      <c r="BY3110">
        <v>11965</v>
      </c>
    </row>
    <row r="3111" spans="1:78" hidden="1" x14ac:dyDescent="0.25">
      <c r="A3111" t="s">
        <v>3688</v>
      </c>
      <c r="B3111" s="2" t="str">
        <f t="shared" si="5020"/>
        <v/>
      </c>
      <c r="C3111">
        <v>4</v>
      </c>
      <c r="E3111">
        <v>38896.28</v>
      </c>
      <c r="F3111">
        <v>66735</v>
      </c>
      <c r="G3111" t="s">
        <v>3</v>
      </c>
      <c r="H3111" s="5" t="s">
        <v>15</v>
      </c>
      <c r="I3111">
        <v>105632</v>
      </c>
      <c r="J3111" t="s">
        <v>5</v>
      </c>
      <c r="K3111" s="5" t="s">
        <v>15</v>
      </c>
      <c r="L3111">
        <v>66735.88</v>
      </c>
      <c r="M3111" t="str">
        <f>$G3111&amp;""</f>
        <v>o</v>
      </c>
      <c r="N3111" t="str">
        <f>$H3111&amp;""</f>
        <v>13/2</v>
      </c>
      <c r="O3111">
        <v>105632.16</v>
      </c>
      <c r="P3111" t="str">
        <f>$J3111&amp;""</f>
        <v>e</v>
      </c>
      <c r="Q3111" t="str">
        <f>$K3111&amp;""</f>
        <v>13/2</v>
      </c>
      <c r="R3111">
        <v>30</v>
      </c>
      <c r="AA3111" s="10">
        <f t="shared" si="5036"/>
        <v>2570.17</v>
      </c>
      <c r="AB3111" s="3" cm="1">
        <f t="array" ref="AB3111">100000000/Lvac(AA3111)</f>
        <v>38896.278585512693</v>
      </c>
      <c r="AC3111" s="28">
        <f t="shared" si="5037"/>
        <v>3.8907932160129483E-7</v>
      </c>
      <c r="AD3111" s="28">
        <f t="shared" si="5038"/>
        <v>2.5709400394218174E-7</v>
      </c>
      <c r="AE3111" s="21">
        <f t="shared" si="5039"/>
        <v>38896.279570103863</v>
      </c>
      <c r="AF3111" s="10" cm="1">
        <f t="array" ref="AF3111">Lair(100000000/AE3111)</f>
        <v>2570.1699349365053</v>
      </c>
      <c r="AG3111" s="10">
        <f t="shared" si="5040"/>
        <v>1.2566868842433125E-2</v>
      </c>
      <c r="AH3111" s="10" t="b">
        <f t="shared" si="5025"/>
        <v>1</v>
      </c>
      <c r="AI3111" s="10">
        <f>$AF3111</f>
        <v>2570.1699349365053</v>
      </c>
      <c r="AJ3111">
        <v>3.0000000000000001E-3</v>
      </c>
      <c r="AK3111" s="3" cm="1">
        <f t="array" ref="AK3111">100000000/Lvac($AA3111)</f>
        <v>38896.278585512693</v>
      </c>
      <c r="AL3111" s="21">
        <f t="shared" si="5120"/>
        <v>4.5401214203924158E-2</v>
      </c>
      <c r="AM3111" s="10" cm="1">
        <f t="array" ref="AM3111">Lvac($AI3111)-$BA3111</f>
        <v>2.8414983717084397E-5</v>
      </c>
      <c r="AN3111" s="10">
        <f>$AK3111-($AX3111-$AW3111)</f>
        <v>-1.4144873057375662E-3</v>
      </c>
      <c r="AO3111" s="3">
        <f>AM3111/AJ3111</f>
        <v>9.4716612390281316E-3</v>
      </c>
      <c r="AP3111" s="3">
        <v>3.116460872358099E-2</v>
      </c>
      <c r="AS3111" s="3">
        <f t="shared" si="5041"/>
        <v>-1.4144873057375662E-3</v>
      </c>
      <c r="AT3111" s="3" cm="1">
        <f t="array" ref="AT3111">AS3111-(100000000/LvacE($A3111)-$E3111)</f>
        <v>-3.96265386370942E-6</v>
      </c>
      <c r="AU3111" t="s">
        <v>4904</v>
      </c>
      <c r="AV3111" t="s">
        <v>4882</v>
      </c>
      <c r="AW3111" s="3">
        <v>66735.88</v>
      </c>
      <c r="AX3111" s="3">
        <v>105632.16</v>
      </c>
      <c r="AY3111" s="3"/>
      <c r="AZ3111" s="10" cm="1">
        <f t="array" ref="AZ3111">Lair(100000000/($AX3111-$AW3111))</f>
        <v>2570.1699065282228</v>
      </c>
      <c r="BA3111" s="10">
        <f>100000000/($AX3111-$AW3111)</f>
        <v>2570.9399459279912</v>
      </c>
      <c r="BB3111" s="12">
        <v>940000000</v>
      </c>
      <c r="BC3111" s="3">
        <v>0.61399999999999999</v>
      </c>
      <c r="BD3111" s="12" cm="1">
        <f t="array" ref="BD3111">SfromgA($BB3111,$BA3111,"")</f>
        <v>7.8838256257184716</v>
      </c>
      <c r="BE3111" s="29">
        <f>(10^MAX(0.05, -0.312925054856973*((LN($BD3111))^(1/3)) + 0.454808404431693)-1)*100</f>
        <v>13.850212619387413</v>
      </c>
      <c r="BG3111" s="3"/>
      <c r="BH3111" s="3"/>
      <c r="BI3111" s="12">
        <f>IF($BB3111="",$BF3111,$BB3111)</f>
        <v>940000000</v>
      </c>
      <c r="BJ3111" s="29">
        <f>IF($BB3111="",$BH3111,$BE3111)</f>
        <v>13.850212619387413</v>
      </c>
      <c r="BK3111" s="3">
        <f>LN(BN3111*100000000/($AX3111-$AW3111)/$BI3111)</f>
        <v>-10.330829949645301</v>
      </c>
      <c r="BL3111" s="13">
        <f>EXP(BK$4341*$AX3111+BK$4342)*$BI3111/(100000000/($AX3111-$AW3111))</f>
        <v>13.428561881314186</v>
      </c>
      <c r="BM3111" s="3">
        <f t="shared" ref="BM3111" si="5121">LN(BL3111/$C3111)</f>
        <v>1.2110895611285823</v>
      </c>
      <c r="BN3111" s="13" cm="1">
        <f t="array" ref="BN3111">$C3111*EXP(poly_from_str(100000000/$E3111,BN$4343))</f>
        <v>11.923766995732365</v>
      </c>
      <c r="BO3111" s="3">
        <f>LN($C3111)</f>
        <v>1.3862943611198906</v>
      </c>
      <c r="BP3111" s="13">
        <f>LN(BL3111/BN3111)</f>
        <v>0.11885028740415153</v>
      </c>
      <c r="BQ3111" s="13"/>
      <c r="BS3111" s="13"/>
      <c r="BT3111" s="13"/>
      <c r="BU3111" s="13"/>
      <c r="BV3111" s="13"/>
      <c r="BW3111" s="13"/>
      <c r="BX3111" s="13"/>
      <c r="BY3111">
        <v>11977</v>
      </c>
      <c r="BZ3111" s="13"/>
    </row>
    <row r="3112" spans="1:78" hidden="1" x14ac:dyDescent="0.25">
      <c r="A3112" t="s">
        <v>3689</v>
      </c>
      <c r="B3112" s="2" t="str">
        <f t="shared" si="5020"/>
        <v/>
      </c>
      <c r="C3112">
        <v>1</v>
      </c>
      <c r="E3112">
        <v>38908.51</v>
      </c>
      <c r="R3112">
        <v>30</v>
      </c>
      <c r="S3112" t="s">
        <v>22</v>
      </c>
      <c r="AA3112" s="10">
        <f t="shared" si="5036"/>
        <v>2569.3620000000001</v>
      </c>
      <c r="AB3112" s="3" cm="1">
        <f t="array" ref="AB3112">100000000/Lvac(AA3112)</f>
        <v>38908.509711340281</v>
      </c>
      <c r="AC3112" s="28">
        <f t="shared" si="5037"/>
        <v>3.8920167730354851E-7</v>
      </c>
      <c r="AD3112" s="28">
        <f t="shared" si="5038"/>
        <v>2.5701318488395867E-7</v>
      </c>
      <c r="AE3112" s="21">
        <f t="shared" si="5039"/>
        <v>38908.509912346264</v>
      </c>
      <c r="AF3112" s="10" cm="1">
        <f t="array" ref="AF3112">Lair(100000000/AE3112)</f>
        <v>2569.3619867255243</v>
      </c>
      <c r="AG3112" s="10">
        <f t="shared" si="5040"/>
        <v>1.2571628620517521E-2</v>
      </c>
      <c r="AH3112" s="10" t="b">
        <f t="shared" si="5025"/>
        <v>1</v>
      </c>
      <c r="AI3112" s="10">
        <f t="shared" si="5048"/>
        <v>2569.3620000000001</v>
      </c>
      <c r="AJ3112">
        <v>3.0000000000000001E-3</v>
      </c>
      <c r="AK3112" s="3" cm="1">
        <f t="array" ref="AK3112">100000000/Lvac($AA3112)</f>
        <v>38908.509711340281</v>
      </c>
      <c r="AL3112" s="21">
        <f t="shared" si="5120"/>
        <v>4.5429771723105132E-2</v>
      </c>
      <c r="AM3112" s="21"/>
      <c r="AN3112" s="21"/>
      <c r="AO3112" s="21"/>
      <c r="AP3112" s="21"/>
      <c r="AS3112" s="3">
        <f t="shared" si="5041"/>
        <v>-2.8865972126368433E-4</v>
      </c>
      <c r="AT3112" s="3" cm="1">
        <f t="array" ref="AT3112">AS3112-(100000000/LvacE($A3112)-$E3112)</f>
        <v>-3.765948349609971E-6</v>
      </c>
      <c r="BB3112"/>
      <c r="BC3112"/>
      <c r="BD3112"/>
      <c r="BE3112"/>
      <c r="BF3112"/>
      <c r="BG3112"/>
      <c r="BH3112"/>
      <c r="BI3112"/>
      <c r="BJ3112"/>
      <c r="BN3112" s="13" cm="1">
        <f t="array" ref="BN3112">$C3112*EXP(poly_from_str(100000000/$E3112,BN$4343))</f>
        <v>2.9891128789638519</v>
      </c>
      <c r="BO3112" s="13"/>
      <c r="BY3112">
        <v>3002</v>
      </c>
    </row>
    <row r="3113" spans="1:78" hidden="1" x14ac:dyDescent="0.25">
      <c r="A3113" t="s">
        <v>3690</v>
      </c>
      <c r="B3113" s="2" t="str">
        <f t="shared" si="5020"/>
        <v/>
      </c>
      <c r="C3113">
        <v>9</v>
      </c>
      <c r="D3113" t="s">
        <v>14</v>
      </c>
      <c r="E3113">
        <v>38910.92</v>
      </c>
      <c r="F3113">
        <v>23647</v>
      </c>
      <c r="G3113" t="s">
        <v>5</v>
      </c>
      <c r="H3113" s="5" t="s">
        <v>15</v>
      </c>
      <c r="I3113">
        <v>62558</v>
      </c>
      <c r="J3113" t="s">
        <v>3</v>
      </c>
      <c r="K3113" s="5" t="s">
        <v>16</v>
      </c>
      <c r="L3113">
        <v>23647.77</v>
      </c>
      <c r="M3113" t="str">
        <f t="shared" ref="M3113:M3114" si="5122">$G3113&amp;""</f>
        <v>e</v>
      </c>
      <c r="N3113" t="str">
        <f t="shared" ref="N3113:N3114" si="5123">$H3113&amp;""</f>
        <v>13/2</v>
      </c>
      <c r="O3113">
        <v>62558.67</v>
      </c>
      <c r="P3113" t="str">
        <f t="shared" ref="P3113:P3114" si="5124">$J3113&amp;""</f>
        <v>o</v>
      </c>
      <c r="Q3113" t="str">
        <f t="shared" ref="Q3113:Q3114" si="5125">$K3113&amp;""</f>
        <v>11/2</v>
      </c>
      <c r="R3113">
        <v>30</v>
      </c>
      <c r="AA3113" s="10">
        <f t="shared" si="5036"/>
        <v>2569.203</v>
      </c>
      <c r="AB3113" s="3" cm="1">
        <f t="array" ref="AB3113">100000000/Lvac(AA3113)</f>
        <v>38910.917484713005</v>
      </c>
      <c r="AC3113" s="28">
        <f t="shared" si="5037"/>
        <v>3.8922576378744691E-7</v>
      </c>
      <c r="AD3113" s="28">
        <f t="shared" si="5038"/>
        <v>2.5699728113398295E-7</v>
      </c>
      <c r="AE3113" s="21">
        <f t="shared" si="5039"/>
        <v>38910.919236345522</v>
      </c>
      <c r="AF3113" s="10" cm="1">
        <f t="array" ref="AF3113">Lair(100000000/AE3113)</f>
        <v>2569.2028843361554</v>
      </c>
      <c r="AG3113" s="10">
        <f t="shared" si="5040"/>
        <v>1.2572565788828871E-2</v>
      </c>
      <c r="AH3113" s="10" t="b">
        <f t="shared" si="5025"/>
        <v>1</v>
      </c>
      <c r="AI3113" s="10">
        <f t="shared" ref="AI3113:AI3114" si="5126">$AF3113</f>
        <v>2569.2028843361554</v>
      </c>
      <c r="AJ3113">
        <v>7.0000000000000001E-3</v>
      </c>
      <c r="AK3113" s="3" cm="1">
        <f t="array" ref="AK3113">100000000/Lvac($AA3113)</f>
        <v>38910.917484713005</v>
      </c>
      <c r="AL3113" s="21">
        <f t="shared" si="5120"/>
        <v>0.10601592581637208</v>
      </c>
      <c r="AM3113" s="10" cm="1">
        <f t="array" ref="AM3113">Lvac($AI3113)-$BA3113</f>
        <v>-1.2705150170404522E-3</v>
      </c>
      <c r="AN3113" s="10">
        <f t="shared" ref="AN3113:AN3114" si="5127">$AK3113-($AX3113-$AW3113)</f>
        <v>1.7484713011072017E-2</v>
      </c>
      <c r="AO3113" s="3">
        <f t="shared" ref="AO3113:AO3114" si="5128">AM3113/AJ3113</f>
        <v>-0.18150214529149317</v>
      </c>
      <c r="AP3113" s="3">
        <v>-0.16497484200174636</v>
      </c>
      <c r="AS3113" s="3">
        <f t="shared" si="5041"/>
        <v>-2.515286993002519E-3</v>
      </c>
      <c r="AT3113" s="3" cm="1">
        <f t="array" ref="AT3113">AS3113-(100000000/LvacE($A3113)-$E3113)</f>
        <v>-3.7271820474416018E-6</v>
      </c>
      <c r="AU3113" t="s">
        <v>4961</v>
      </c>
      <c r="AV3113" t="s">
        <v>4816</v>
      </c>
      <c r="AW3113" s="3">
        <v>23647.77</v>
      </c>
      <c r="AX3113" s="3">
        <v>62558.67</v>
      </c>
      <c r="AY3113" s="3"/>
      <c r="AZ3113" s="10" cm="1">
        <f t="array" ref="AZ3113">Lair(100000000/($AX3113-$AW3113))</f>
        <v>2569.2041545515999</v>
      </c>
      <c r="BA3113" s="10">
        <f t="shared" ref="BA3113:BA3114" si="5129">100000000/($AX3113-$AW3113)</f>
        <v>2569.9739661637232</v>
      </c>
      <c r="BB3113" s="12">
        <v>170000000</v>
      </c>
      <c r="BC3113" s="3">
        <v>0.23200000000000001</v>
      </c>
      <c r="BD3113" s="12" cm="1">
        <f t="array" ref="BD3113">SfromgA($BB3113,$BA3113,"")</f>
        <v>1.4241917088772595</v>
      </c>
      <c r="BE3113" s="29">
        <f t="shared" ref="BE3113:BE3114" si="5130">(10^MAX(0.05, -0.312925054856973*((LN($BD3113))^(1/3)) + 0.454808404431693)-1)*100</f>
        <v>71.208896768021845</v>
      </c>
      <c r="BG3113" s="3"/>
      <c r="BH3113" s="3"/>
      <c r="BI3113" s="12">
        <f t="shared" ref="BI3113:BI3114" si="5131">IF($BB3113="",$BF3113,$BB3113)</f>
        <v>170000000</v>
      </c>
      <c r="BJ3113" s="29">
        <f t="shared" ref="BJ3113:BJ3114" si="5132">IF($BB3113="",$BH3113,$BE3113)</f>
        <v>71.208896768021845</v>
      </c>
      <c r="BK3113" s="3">
        <f t="shared" ref="BK3113:BK3114" si="5133">LN(BN3113*100000000/($AX3113-$AW3113)/$BI3113)</f>
        <v>-7.8069205235176256</v>
      </c>
      <c r="BL3113" s="13">
        <f>EXP(BK$4341*$AX3113+BK$4342)*$BI3113/(100000000/($AX3113-$AW3113))</f>
        <v>64.09771343218452</v>
      </c>
      <c r="BM3113" s="3">
        <f t="shared" ref="BM3113:BM3114" si="5134">LN(BL3113/$C3113)</f>
        <v>1.9631841140693513</v>
      </c>
      <c r="BN3113" s="13" cm="1">
        <f t="array" ref="BN3113">$C3113*EXP(poly_from_str(100000000/$E3113,BN$4343))</f>
        <v>26.916444608357878</v>
      </c>
      <c r="BO3113" s="3">
        <f t="shared" ref="BO3113:BO3114" si="5135">LN($C3113)</f>
        <v>2.1972245773362196</v>
      </c>
      <c r="BP3113" s="13">
        <f t="shared" ref="BP3113:BP3114" si="5136">LN(BL3113/BN3113)</f>
        <v>0.86767126784923398</v>
      </c>
      <c r="BQ3113" s="13"/>
      <c r="BS3113" s="13"/>
      <c r="BT3113" s="13"/>
      <c r="BU3113" s="13"/>
      <c r="BV3113" s="13"/>
      <c r="BW3113" s="13"/>
      <c r="BX3113" s="13"/>
      <c r="BY3113">
        <v>27033</v>
      </c>
      <c r="BZ3113" s="13"/>
    </row>
    <row r="3114" spans="1:78" hidden="1" x14ac:dyDescent="0.25">
      <c r="A3114" t="s">
        <v>3691</v>
      </c>
      <c r="B3114" s="2" t="str">
        <f t="shared" si="5020"/>
        <v/>
      </c>
      <c r="C3114">
        <v>6</v>
      </c>
      <c r="E3114">
        <v>38912.080000000002</v>
      </c>
      <c r="F3114">
        <v>24309</v>
      </c>
      <c r="G3114" t="s">
        <v>5</v>
      </c>
      <c r="H3114" s="5" t="s">
        <v>19</v>
      </c>
      <c r="I3114">
        <v>63221</v>
      </c>
      <c r="J3114" t="s">
        <v>3</v>
      </c>
      <c r="K3114" s="5" t="s">
        <v>19</v>
      </c>
      <c r="L3114">
        <v>24309.200000000001</v>
      </c>
      <c r="M3114" t="str">
        <f t="shared" si="5122"/>
        <v>e</v>
      </c>
      <c r="N3114" t="str">
        <f t="shared" si="5123"/>
        <v>3/2</v>
      </c>
      <c r="O3114">
        <v>63221.279999999999</v>
      </c>
      <c r="P3114" t="str">
        <f t="shared" si="5124"/>
        <v>o</v>
      </c>
      <c r="Q3114" t="str">
        <f t="shared" si="5125"/>
        <v>3/2</v>
      </c>
      <c r="R3114">
        <v>30</v>
      </c>
      <c r="S3114" t="s">
        <v>97</v>
      </c>
      <c r="AA3114" s="10">
        <f t="shared" si="5036"/>
        <v>2569.1260000000002</v>
      </c>
      <c r="AB3114" s="3" cm="1">
        <f t="array" ref="AB3114">100000000/Lvac(AA3114)</f>
        <v>38912.083620425925</v>
      </c>
      <c r="AC3114" s="28">
        <f t="shared" si="5037"/>
        <v>3.8923742938259933E-7</v>
      </c>
      <c r="AD3114" s="28">
        <f t="shared" si="5038"/>
        <v>2.5698957931799754E-7</v>
      </c>
      <c r="AE3114" s="21">
        <f t="shared" si="5039"/>
        <v>38912.081099088755</v>
      </c>
      <c r="AF3114" s="10" cm="1">
        <f t="array" ref="AF3114">Lair(100000000/AE3114)</f>
        <v>2569.1261664790427</v>
      </c>
      <c r="AG3114" s="10">
        <f t="shared" si="5040"/>
        <v>1.2573019700167668E-2</v>
      </c>
      <c r="AH3114" s="10" t="b">
        <f t="shared" si="5025"/>
        <v>1</v>
      </c>
      <c r="AI3114" s="10">
        <f t="shared" si="5126"/>
        <v>2569.1261664790427</v>
      </c>
      <c r="AJ3114">
        <v>3.0000000000000001E-3</v>
      </c>
      <c r="AK3114" s="3" cm="1">
        <f t="array" ref="AK3114">100000000/Lvac($AA3114)</f>
        <v>38912.083620425925</v>
      </c>
      <c r="AL3114" s="21">
        <f t="shared" si="5120"/>
        <v>4.5438115256621843E-2</v>
      </c>
      <c r="AM3114" s="10" cm="1">
        <f t="array" ref="AM3114">Lvac($AI3114)-$BA3114</f>
        <v>-7.258783762154053E-5</v>
      </c>
      <c r="AN3114" s="10">
        <f t="shared" si="5127"/>
        <v>3.6204259231453761E-3</v>
      </c>
      <c r="AO3114" s="3">
        <f t="shared" si="5128"/>
        <v>-2.4195945873846842E-2</v>
      </c>
      <c r="AP3114" s="3">
        <v>-7.9702047514729202E-2</v>
      </c>
      <c r="AS3114" s="3">
        <f t="shared" si="5041"/>
        <v>3.6204259231453761E-3</v>
      </c>
      <c r="AT3114" s="3" cm="1">
        <f t="array" ref="AT3114">AS3114-(100000000/LvacE($A3114)-$E3114)</f>
        <v>-3.7083955248817801E-6</v>
      </c>
      <c r="AU3114" t="s">
        <v>4744</v>
      </c>
      <c r="AV3114" t="s">
        <v>4702</v>
      </c>
      <c r="AW3114" s="3">
        <v>24309.200000000001</v>
      </c>
      <c r="AX3114" s="3">
        <v>63221.279999999999</v>
      </c>
      <c r="AY3114" s="3"/>
      <c r="AZ3114" s="10" cm="1">
        <f t="array" ref="AZ3114">Lair(100000000/($AX3114-$AW3114))</f>
        <v>2569.126239049765</v>
      </c>
      <c r="BA3114" s="10">
        <f t="shared" si="5129"/>
        <v>2569.8960322861176</v>
      </c>
      <c r="BB3114" s="12">
        <v>16000000</v>
      </c>
      <c r="BC3114" s="3">
        <v>7.5999999999999998E-2</v>
      </c>
      <c r="BD3114" s="12" cm="1">
        <f t="array" ref="BD3114">SfromgA($BB3114,$BA3114,"")</f>
        <v>0.13402937862914169</v>
      </c>
      <c r="BE3114" s="29">
        <f t="shared" si="5130"/>
        <v>607.46569180176277</v>
      </c>
      <c r="BG3114" s="3"/>
      <c r="BH3114" s="3"/>
      <c r="BI3114" s="12">
        <f t="shared" si="5131"/>
        <v>16000000</v>
      </c>
      <c r="BJ3114" s="29">
        <f t="shared" si="5132"/>
        <v>607.46569180176277</v>
      </c>
      <c r="BK3114" s="3">
        <f t="shared" si="5133"/>
        <v>-5.8489485309523266</v>
      </c>
      <c r="BL3114" s="13">
        <f>EXP(BK$4341*$AX3114+BK$4342)*$BI3114/(100000000/($AX3114-$AW3114))</f>
        <v>5.7366997695305626</v>
      </c>
      <c r="BM3114" s="3">
        <f t="shared" si="5134"/>
        <v>-4.4875377288918591E-2</v>
      </c>
      <c r="BN3114" s="13" cm="1">
        <f t="array" ref="BN3114">$C3114*EXP(poly_from_str(100000000/$E3114,BN$4343))</f>
        <v>17.948921445801489</v>
      </c>
      <c r="BO3114" s="3">
        <f t="shared" si="5135"/>
        <v>1.791759469228055</v>
      </c>
      <c r="BP3114" s="13">
        <f t="shared" si="5136"/>
        <v>-1.1406459346050051</v>
      </c>
      <c r="BQ3114" s="13"/>
      <c r="BS3114" s="13"/>
      <c r="BT3114" s="13"/>
      <c r="BU3114" s="13"/>
      <c r="BV3114" s="13"/>
      <c r="BW3114" s="13"/>
      <c r="BX3114" s="13"/>
      <c r="BY3114">
        <v>18026</v>
      </c>
      <c r="BZ3114" s="13"/>
    </row>
    <row r="3115" spans="1:78" hidden="1" x14ac:dyDescent="0.25">
      <c r="A3115" t="s">
        <v>3692</v>
      </c>
      <c r="B3115" s="2" t="str">
        <f t="shared" si="5020"/>
        <v/>
      </c>
      <c r="C3115">
        <v>1</v>
      </c>
      <c r="E3115">
        <v>38913.42</v>
      </c>
      <c r="R3115">
        <v>30</v>
      </c>
      <c r="S3115" t="s">
        <v>22</v>
      </c>
      <c r="AA3115" s="10">
        <f t="shared" si="5036"/>
        <v>2569.038</v>
      </c>
      <c r="AB3115" s="3" cm="1">
        <f t="array" ref="AB3115">100000000/Lvac(AA3115)</f>
        <v>38913.416432540813</v>
      </c>
      <c r="AC3115" s="28">
        <f t="shared" si="5037"/>
        <v>3.8925076234761807E-7</v>
      </c>
      <c r="AD3115" s="28">
        <f t="shared" si="5038"/>
        <v>2.5698077724261795E-7</v>
      </c>
      <c r="AE3115" s="21">
        <f t="shared" si="5039"/>
        <v>38913.418917094219</v>
      </c>
      <c r="AF3115" s="10" cm="1">
        <f t="array" ref="AF3115">Lair(100000000/AE3115)</f>
        <v>2569.0378359609763</v>
      </c>
      <c r="AG3115" s="10">
        <f t="shared" si="5040"/>
        <v>1.257353850595842E-2</v>
      </c>
      <c r="AH3115" s="10" t="b">
        <f t="shared" si="5025"/>
        <v>1</v>
      </c>
      <c r="AI3115" s="10">
        <f t="shared" si="5048"/>
        <v>2569.038</v>
      </c>
      <c r="AJ3115">
        <v>3.0000000000000001E-3</v>
      </c>
      <c r="AK3115" s="3" cm="1">
        <f t="array" ref="AK3115">100000000/Lvac($AA3115)</f>
        <v>38913.416432540813</v>
      </c>
      <c r="AL3115" s="21">
        <f t="shared" si="5120"/>
        <v>4.5441231035750519E-2</v>
      </c>
      <c r="AM3115" s="21"/>
      <c r="AN3115" s="21"/>
      <c r="AO3115" s="21"/>
      <c r="AP3115" s="21"/>
      <c r="AS3115" s="3">
        <f t="shared" si="5041"/>
        <v>-3.5674591854331084E-3</v>
      </c>
      <c r="AT3115" s="3" cm="1">
        <f t="array" ref="AT3115">AS3115-(100000000/LvacE($A3115)-$E3115)</f>
        <v>-3.6869168980047107E-6</v>
      </c>
      <c r="BB3115"/>
      <c r="BC3115"/>
      <c r="BD3115"/>
      <c r="BE3115"/>
      <c r="BF3115"/>
      <c r="BG3115"/>
      <c r="BH3115"/>
      <c r="BI3115"/>
      <c r="BJ3115"/>
      <c r="BN3115" s="13" cm="1">
        <f t="array" ref="BN3115">$C3115*EXP(poly_from_str(100000000/$E3115,BN$4343))</f>
        <v>2.9923766982375901</v>
      </c>
      <c r="BO3115" s="13"/>
      <c r="BY3115">
        <v>3005</v>
      </c>
    </row>
    <row r="3116" spans="1:78" hidden="1" x14ac:dyDescent="0.25">
      <c r="A3116" t="s">
        <v>3693</v>
      </c>
      <c r="B3116" s="2">
        <f t="shared" si="5020"/>
        <v>1</v>
      </c>
      <c r="C3116">
        <v>6</v>
      </c>
      <c r="D3116" t="s">
        <v>736</v>
      </c>
      <c r="E3116">
        <v>38924.51</v>
      </c>
      <c r="F3116">
        <v>68374</v>
      </c>
      <c r="G3116" t="s">
        <v>3</v>
      </c>
      <c r="H3116" s="5" t="s">
        <v>4</v>
      </c>
      <c r="I3116">
        <v>107299</v>
      </c>
      <c r="J3116" t="s">
        <v>5</v>
      </c>
      <c r="K3116" s="5" t="s">
        <v>8</v>
      </c>
      <c r="L3116">
        <v>68374.539999999994</v>
      </c>
      <c r="M3116" t="str">
        <f t="shared" ref="M3116:M3117" si="5137">$G3116&amp;""</f>
        <v>o</v>
      </c>
      <c r="N3116" t="str">
        <f t="shared" ref="N3116:N3117" si="5138">$H3116&amp;""</f>
        <v>9/2</v>
      </c>
      <c r="O3116">
        <v>107299.07</v>
      </c>
      <c r="P3116" t="str">
        <f t="shared" ref="P3116:P3117" si="5139">$J3116&amp;""</f>
        <v>e</v>
      </c>
      <c r="Q3116" t="str">
        <f t="shared" ref="Q3116:Q3117" si="5140">$K3116&amp;""</f>
        <v>7/2</v>
      </c>
      <c r="R3116">
        <v>30</v>
      </c>
      <c r="AA3116" s="10">
        <f t="shared" si="5036"/>
        <v>2568.306</v>
      </c>
      <c r="AB3116" s="3" cm="1">
        <f t="array" ref="AB3116">100000000/Lvac(AA3116)</f>
        <v>38924.506545296361</v>
      </c>
      <c r="AC3116" s="28">
        <f t="shared" si="5037"/>
        <v>3.8936170378451792E-7</v>
      </c>
      <c r="AD3116" s="28">
        <f t="shared" si="5038"/>
        <v>2.5690755998057476E-7</v>
      </c>
      <c r="AE3116" s="21">
        <f t="shared" si="5039"/>
        <v>38924.508952153585</v>
      </c>
      <c r="AF3116" s="10" cm="1">
        <f t="array" ref="AF3116">Lair(100000000/AE3116)</f>
        <v>2568.3058411812867</v>
      </c>
      <c r="AG3116" s="10">
        <f t="shared" si="5040"/>
        <v>1.2577856093724105E-2</v>
      </c>
      <c r="AH3116" s="10" t="b">
        <f t="shared" si="5025"/>
        <v>1</v>
      </c>
      <c r="AI3116" s="10">
        <f t="shared" ref="AI3116:AI3117" si="5141">$AF3116</f>
        <v>2568.3058411812867</v>
      </c>
      <c r="AJ3116">
        <v>7.0000000000000001E-3</v>
      </c>
      <c r="AK3116" s="3" cm="1">
        <f t="array" ref="AK3116">100000000/Lvac($AA3116)</f>
        <v>38924.506545296361</v>
      </c>
      <c r="AL3116" s="21">
        <f t="shared" si="5120"/>
        <v>0.1060899918725224</v>
      </c>
      <c r="AM3116" s="10" cm="1">
        <f t="array" ref="AM3116">Lvac($AI3116)-$BA3116</f>
        <v>1.3891883945689187E-3</v>
      </c>
      <c r="AN3116" s="10">
        <f t="shared" ref="AN3116:AN3117" si="5142">$AK3116-($AX3116-$AW3116)</f>
        <v>-2.3454703652532771E-2</v>
      </c>
      <c r="AO3116" s="3">
        <f t="shared" ref="AO3116:AO3117" si="5143">AM3116/AJ3116</f>
        <v>0.19845548493841697</v>
      </c>
      <c r="AP3116" s="3">
        <v>0.22114922259269015</v>
      </c>
      <c r="AQ3116" s="3">
        <f>$AW3116+$AE3116</f>
        <v>107299.04895215358</v>
      </c>
      <c r="AS3116" s="3">
        <f t="shared" si="5041"/>
        <v>-3.4547036411822774E-3</v>
      </c>
      <c r="AT3116" s="3" cm="1">
        <f t="array" ref="AT3116">AS3116-(100000000/LvacE($A3116)-$E3116)</f>
        <v>-3.5080520319752395E-6</v>
      </c>
      <c r="AU3116" t="s">
        <v>4734</v>
      </c>
      <c r="AV3116" t="s">
        <v>4886</v>
      </c>
      <c r="AW3116" s="3">
        <v>68374.539999999994</v>
      </c>
      <c r="AX3116" s="3">
        <v>107299.07</v>
      </c>
      <c r="AY3116" s="3"/>
      <c r="AZ3116" s="10" cm="1">
        <f t="array" ref="AZ3116">Lair(100000000/($AX3116-$AW3116))</f>
        <v>2568.3044523203907</v>
      </c>
      <c r="BA3116" s="10">
        <f t="shared" ref="BA3116:BA3117" si="5144">100000000/($AX3116-$AW3116)</f>
        <v>2569.0740517611894</v>
      </c>
      <c r="BB3116" s="15">
        <v>160000000</v>
      </c>
      <c r="BC3116" s="3">
        <v>0.158</v>
      </c>
      <c r="BD3116" s="12" cm="1">
        <f t="array" ref="BD3116">SfromgA($BB3116,$BA3116,"")</f>
        <v>1.3390081198246198</v>
      </c>
      <c r="BE3116" s="29">
        <f t="shared" ref="BE3116:BE3117" si="5145">(10^MAX(0.05, -0.312925054856973*((LN($BD3116))^(1/3)) + 0.454808404431693)-1)*100</f>
        <v>76.693968541243933</v>
      </c>
      <c r="BG3116" s="3"/>
      <c r="BH3116" s="3"/>
      <c r="BI3116" s="12">
        <f t="shared" ref="BI3116:BI3117" si="5146">IF($BB3116="",$BF3116,$BB3116)</f>
        <v>160000000</v>
      </c>
      <c r="BJ3116" s="29">
        <f t="shared" ref="BJ3116:BJ3117" si="5147">IF($BB3116="",$BH3116,$BE3116)</f>
        <v>76.693968541243933</v>
      </c>
      <c r="BK3116" s="3">
        <f t="shared" ref="BK3116:BK3117" si="5148">LN(BN3116*100000000/($AX3116-$AW3116)/$BI3116)</f>
        <v>-8.1491073088292261</v>
      </c>
      <c r="BL3116" s="13">
        <f>EXP(BK$4341*$AX3116+BK$4342)*$BI3116/(100000000/($AX3116-$AW3116))</f>
        <v>2.0152672371673446</v>
      </c>
      <c r="BM3116" s="3">
        <f t="shared" ref="BM3116:BM3117" si="5149">LN(BL3116/$C3116)</f>
        <v>-1.0910076587187918</v>
      </c>
      <c r="BN3116" s="13" cm="1">
        <f t="array" ref="BN3116">$C3116*EXP(poly_from_str(100000000/$E3116,BN$4343))</f>
        <v>17.998280805759222</v>
      </c>
      <c r="BO3116" s="3">
        <f t="shared" ref="BO3116:BO3117" si="5150">LN($C3116)</f>
        <v>1.791759469228055</v>
      </c>
      <c r="BP3116" s="13">
        <f>LN(BL3116/BN3116)</f>
        <v>-2.1895244320343012</v>
      </c>
      <c r="BQ3116" s="13"/>
      <c r="BS3116" s="13"/>
      <c r="BT3116" s="13"/>
      <c r="BU3116" s="13"/>
      <c r="BV3116" s="13"/>
      <c r="BW3116" s="13"/>
      <c r="BX3116" s="13"/>
      <c r="BY3116">
        <v>18073</v>
      </c>
      <c r="BZ3116" s="13"/>
    </row>
    <row r="3117" spans="1:78" hidden="1" x14ac:dyDescent="0.25">
      <c r="A3117" t="s">
        <v>3693</v>
      </c>
      <c r="B3117" s="2">
        <f t="shared" si="5020"/>
        <v>2</v>
      </c>
      <c r="C3117">
        <v>6</v>
      </c>
      <c r="D3117" t="s">
        <v>736</v>
      </c>
      <c r="E3117">
        <v>38924.51</v>
      </c>
      <c r="F3117">
        <v>62240</v>
      </c>
      <c r="G3117" t="s">
        <v>3</v>
      </c>
      <c r="H3117" s="5" t="s">
        <v>16</v>
      </c>
      <c r="I3117">
        <v>101165</v>
      </c>
      <c r="J3117" t="s">
        <v>5</v>
      </c>
      <c r="K3117" s="5" t="s">
        <v>16</v>
      </c>
      <c r="L3117">
        <v>62240.83</v>
      </c>
      <c r="M3117" t="str">
        <f t="shared" si="5137"/>
        <v>o</v>
      </c>
      <c r="N3117" t="str">
        <f t="shared" si="5138"/>
        <v>11/2</v>
      </c>
      <c r="O3117">
        <v>101165.33</v>
      </c>
      <c r="P3117" t="str">
        <f t="shared" si="5139"/>
        <v>e</v>
      </c>
      <c r="Q3117" t="str">
        <f t="shared" si="5140"/>
        <v>11/2</v>
      </c>
      <c r="R3117">
        <v>30</v>
      </c>
      <c r="AA3117" s="10">
        <f t="shared" si="5036"/>
        <v>2568.306</v>
      </c>
      <c r="AB3117" s="3" cm="1">
        <f t="array" ref="AB3117">100000000/Lvac(AA3117)</f>
        <v>38924.506545296361</v>
      </c>
      <c r="AC3117" s="28">
        <f t="shared" si="5037"/>
        <v>3.8936170378451792E-7</v>
      </c>
      <c r="AD3117" s="28">
        <f t="shared" si="5038"/>
        <v>2.5690755998057476E-7</v>
      </c>
      <c r="AE3117" s="21">
        <f t="shared" si="5039"/>
        <v>38924.508952153585</v>
      </c>
      <c r="AF3117" s="10" cm="1">
        <f t="array" ref="AF3117">Lair(100000000/AE3117)</f>
        <v>2568.3058411812867</v>
      </c>
      <c r="AG3117" s="10">
        <f t="shared" si="5040"/>
        <v>1.2577856093724105E-2</v>
      </c>
      <c r="AH3117" s="10" t="b">
        <f t="shared" si="5025"/>
        <v>1</v>
      </c>
      <c r="AI3117" s="10">
        <f t="shared" si="5141"/>
        <v>2568.3058411812867</v>
      </c>
      <c r="AJ3117">
        <v>7.0000000000000001E-3</v>
      </c>
      <c r="AK3117" s="3" cm="1">
        <f t="array" ref="AK3117">100000000/Lvac($AA3117)</f>
        <v>38924.506545296361</v>
      </c>
      <c r="AL3117" s="21">
        <f t="shared" si="5120"/>
        <v>0.1060899918725224</v>
      </c>
      <c r="AM3117" s="10" cm="1">
        <f t="array" ref="AM3117">Lvac($AI3117)-$BA3117</f>
        <v>-5.9085557722937665E-4</v>
      </c>
      <c r="AN3117" s="10">
        <f t="shared" si="5142"/>
        <v>6.5452963608549908E-3</v>
      </c>
      <c r="AO3117" s="3">
        <f t="shared" si="5143"/>
        <v>-8.4407939604196666E-2</v>
      </c>
      <c r="AP3117" s="3">
        <v>-6.1714201949923463E-2</v>
      </c>
      <c r="AS3117" s="3">
        <f t="shared" si="5041"/>
        <v>-3.4547036411822774E-3</v>
      </c>
      <c r="AT3117" s="3" cm="1">
        <f t="array" ref="AT3117">AS3117-(100000000/LvacE($A3117)-$E3117)</f>
        <v>-3.5080520319752395E-6</v>
      </c>
      <c r="AU3117" t="s">
        <v>4887</v>
      </c>
      <c r="AV3117" t="s">
        <v>4948</v>
      </c>
      <c r="AW3117" s="3">
        <v>62240.83</v>
      </c>
      <c r="AX3117" s="3">
        <v>101165.33</v>
      </c>
      <c r="AY3117" s="3"/>
      <c r="AZ3117" s="10" cm="1">
        <f t="array" ref="AZ3117">Lair(100000000/($AX3117-$AW3117))</f>
        <v>2568.3064318975707</v>
      </c>
      <c r="BA3117" s="10">
        <f t="shared" si="5144"/>
        <v>2569.0760318051612</v>
      </c>
      <c r="BB3117" s="12">
        <v>962000000</v>
      </c>
      <c r="BC3117" s="3">
        <v>0.255</v>
      </c>
      <c r="BD3117" s="12" cm="1">
        <f t="array" ref="BD3117">SfromgA($BB3117,$BA3117,"")</f>
        <v>8.0508049352338364</v>
      </c>
      <c r="BE3117" s="29">
        <f t="shared" si="5145"/>
        <v>13.498506996381622</v>
      </c>
      <c r="BG3117" s="3"/>
      <c r="BH3117" s="3"/>
      <c r="BI3117" s="12">
        <f t="shared" si="5146"/>
        <v>962000000</v>
      </c>
      <c r="BJ3117" s="29">
        <f t="shared" si="5147"/>
        <v>13.498506996381622</v>
      </c>
      <c r="BK3117" s="3">
        <f t="shared" si="5148"/>
        <v>-9.9429471735385917</v>
      </c>
      <c r="BL3117" s="13">
        <f>EXP(BK$4341*$AX3117+BK$4342)*$BI3117/(100000000/($AX3117-$AW3117))</f>
        <v>19.310214129955789</v>
      </c>
      <c r="BM3117" s="3">
        <f t="shared" si="5149"/>
        <v>1.1688747162216144</v>
      </c>
      <c r="BN3117" s="13" cm="1">
        <f t="array" ref="BN3117">$C3117*EXP(poly_from_str(100000000/$E3117,BN$4343))</f>
        <v>17.998280805759222</v>
      </c>
      <c r="BO3117" s="3">
        <f t="shared" si="5150"/>
        <v>1.791759469228055</v>
      </c>
      <c r="BP3117" s="13">
        <f>LN(BL3117/BN3117)</f>
        <v>7.0357942906105087E-2</v>
      </c>
      <c r="BQ3117" s="13"/>
      <c r="BS3117" s="13"/>
      <c r="BT3117" s="13"/>
      <c r="BU3117" s="13"/>
      <c r="BV3117" s="13"/>
      <c r="BW3117" s="13"/>
      <c r="BX3117" s="13"/>
      <c r="BY3117">
        <v>18073</v>
      </c>
      <c r="BZ3117" s="13"/>
    </row>
    <row r="3118" spans="1:78" hidden="1" x14ac:dyDescent="0.25">
      <c r="A3118" t="s">
        <v>3694</v>
      </c>
      <c r="B3118" s="2" t="str">
        <f t="shared" si="5020"/>
        <v/>
      </c>
      <c r="C3118">
        <v>7</v>
      </c>
      <c r="E3118">
        <v>38930.81</v>
      </c>
      <c r="R3118">
        <v>30</v>
      </c>
      <c r="S3118" t="s">
        <v>22</v>
      </c>
      <c r="AA3118" s="10">
        <f t="shared" si="5036"/>
        <v>2567.89</v>
      </c>
      <c r="AB3118" s="3" cm="1">
        <f t="array" ref="AB3118">100000000/Lvac(AA3118)</f>
        <v>38930.811940323772</v>
      </c>
      <c r="AC3118" s="28">
        <f t="shared" si="5037"/>
        <v>3.8942478065649233E-7</v>
      </c>
      <c r="AD3118" s="28">
        <f t="shared" si="5038"/>
        <v>2.5686595017151943E-7</v>
      </c>
      <c r="AE3118" s="21">
        <f t="shared" si="5039"/>
        <v>38930.810588254106</v>
      </c>
      <c r="AF3118" s="10" cm="1">
        <f t="array" ref="AF3118">Lair(100000000/AE3118)</f>
        <v>2567.8900891886874</v>
      </c>
      <c r="AG3118" s="10">
        <f t="shared" si="5040"/>
        <v>1.2580311450319868E-2</v>
      </c>
      <c r="AH3118" s="10" t="b">
        <f t="shared" si="5025"/>
        <v>1</v>
      </c>
      <c r="AI3118" s="10">
        <f t="shared" si="5048"/>
        <v>2567.89</v>
      </c>
      <c r="AJ3118">
        <v>3.0000000000000001E-3</v>
      </c>
      <c r="AK3118" s="3" cm="1">
        <f t="array" ref="AK3118">100000000/Lvac($AA3118)</f>
        <v>38930.811940323772</v>
      </c>
      <c r="AL3118" s="21">
        <f t="shared" si="5120"/>
        <v>4.5481868701919212E-2</v>
      </c>
      <c r="AM3118" s="21"/>
      <c r="AN3118" s="21"/>
      <c r="AO3118" s="21"/>
      <c r="AP3118" s="21"/>
      <c r="AS3118" s="3">
        <f t="shared" si="5041"/>
        <v>1.9403237747610547E-3</v>
      </c>
      <c r="AT3118" s="3" cm="1">
        <f t="array" ref="AT3118">AS3118-(100000000/LvacE($A3118)-$E3118)</f>
        <v>-3.4061813494190574E-6</v>
      </c>
      <c r="BB3118"/>
      <c r="BC3118"/>
      <c r="BD3118"/>
      <c r="BE3118"/>
      <c r="BF3118"/>
      <c r="BG3118"/>
      <c r="BH3118"/>
      <c r="BI3118"/>
      <c r="BJ3118"/>
      <c r="BN3118" s="13" cm="1">
        <f t="array" ref="BN3118">$C3118*EXP(poly_from_str(100000000/$E3118,BN$4343))</f>
        <v>21.027017926501831</v>
      </c>
      <c r="BO3118" s="13"/>
      <c r="BY3118">
        <v>21113</v>
      </c>
    </row>
    <row r="3119" spans="1:78" hidden="1" x14ac:dyDescent="0.25">
      <c r="A3119" t="s">
        <v>3695</v>
      </c>
      <c r="B3119" s="2" t="str">
        <f t="shared" si="5020"/>
        <v/>
      </c>
      <c r="C3119">
        <v>2</v>
      </c>
      <c r="E3119">
        <v>38940.379999999997</v>
      </c>
      <c r="R3119">
        <v>30</v>
      </c>
      <c r="S3119" t="s">
        <v>22</v>
      </c>
      <c r="AA3119" s="10">
        <f t="shared" si="5036"/>
        <v>2567.259</v>
      </c>
      <c r="AB3119" s="3" cm="1">
        <f t="array" ref="AB3119">100000000/Lvac(AA3119)</f>
        <v>38940.38003333391</v>
      </c>
      <c r="AC3119" s="28">
        <f t="shared" si="5037"/>
        <v>3.8952049637375896E-7</v>
      </c>
      <c r="AD3119" s="28">
        <f t="shared" si="5038"/>
        <v>2.5680283529435918E-7</v>
      </c>
      <c r="AE3119" s="21">
        <f t="shared" si="5039"/>
        <v>38940.380010099027</v>
      </c>
      <c r="AF3119" s="10" cm="1">
        <f t="array" ref="AF3119">Lair(100000000/AE3119)</f>
        <v>2567.2590015319261</v>
      </c>
      <c r="AG3119" s="10">
        <f t="shared" si="5040"/>
        <v>1.2584038079783519E-2</v>
      </c>
      <c r="AH3119" s="10" t="b">
        <f t="shared" si="5025"/>
        <v>1</v>
      </c>
      <c r="AI3119" s="10">
        <f t="shared" si="5048"/>
        <v>2567.259</v>
      </c>
      <c r="AJ3119">
        <v>3.0000000000000001E-3</v>
      </c>
      <c r="AK3119" s="3" cm="1">
        <f t="array" ref="AK3119">100000000/Lvac($AA3119)</f>
        <v>38940.38003333391</v>
      </c>
      <c r="AL3119" s="21">
        <f t="shared" si="5120"/>
        <v>4.5504228478701107E-2</v>
      </c>
      <c r="AM3119" s="21"/>
      <c r="AN3119" s="21"/>
      <c r="AO3119" s="21"/>
      <c r="AP3119" s="21"/>
      <c r="AS3119" s="3">
        <f t="shared" si="5041"/>
        <v>3.3333912142552435E-5</v>
      </c>
      <c r="AT3119" s="3" cm="1">
        <f t="array" ref="AT3119">AS3119-(100000000/LvacE($A3119)-$E3119)</f>
        <v>-3.2514071790501475E-6</v>
      </c>
      <c r="BB3119"/>
      <c r="BC3119"/>
      <c r="BD3119"/>
      <c r="BE3119"/>
      <c r="BF3119"/>
      <c r="BG3119"/>
      <c r="BH3119"/>
      <c r="BI3119"/>
      <c r="BJ3119"/>
      <c r="BN3119" s="13" cm="1">
        <f t="array" ref="BN3119">$C3119*EXP(poly_from_str(100000000/$E3119,BN$4343))</f>
        <v>6.0202561839394626</v>
      </c>
      <c r="BO3119" s="13"/>
      <c r="BY3119">
        <v>6044</v>
      </c>
    </row>
    <row r="3120" spans="1:78" hidden="1" x14ac:dyDescent="0.25">
      <c r="A3120" t="s">
        <v>3696</v>
      </c>
      <c r="B3120" s="2" t="str">
        <f t="shared" si="5020"/>
        <v/>
      </c>
      <c r="C3120">
        <v>1</v>
      </c>
      <c r="E3120">
        <v>38962.58</v>
      </c>
      <c r="F3120">
        <v>36652</v>
      </c>
      <c r="G3120" t="s">
        <v>5</v>
      </c>
      <c r="H3120" s="5" t="s">
        <v>18</v>
      </c>
      <c r="I3120">
        <v>75614</v>
      </c>
      <c r="J3120" t="s">
        <v>3</v>
      </c>
      <c r="K3120" s="5" t="s">
        <v>18</v>
      </c>
      <c r="L3120">
        <v>36652.29</v>
      </c>
      <c r="M3120" t="str">
        <f t="shared" ref="M3120:M3123" si="5151">$G3120&amp;""</f>
        <v>e</v>
      </c>
      <c r="N3120" t="str">
        <f t="shared" ref="N3120:N3123" si="5152">$H3120&amp;""</f>
        <v>5/2</v>
      </c>
      <c r="O3120">
        <v>75614.81</v>
      </c>
      <c r="P3120" t="str">
        <f t="shared" ref="P3120:P3123" si="5153">$J3120&amp;""</f>
        <v>o</v>
      </c>
      <c r="Q3120" t="str">
        <f t="shared" ref="Q3120:Q3123" si="5154">$K3120&amp;""</f>
        <v>5/2</v>
      </c>
      <c r="R3120">
        <v>30</v>
      </c>
      <c r="S3120" t="s">
        <v>3697</v>
      </c>
      <c r="AA3120" s="10">
        <f t="shared" si="5036"/>
        <v>2565.7959999999998</v>
      </c>
      <c r="AB3120" s="3" cm="1">
        <f t="array" ref="AB3120">100000000/Lvac(AA3120)</f>
        <v>38962.582161456463</v>
      </c>
      <c r="AC3120" s="28">
        <f t="shared" si="5037"/>
        <v>3.8974259839831385E-7</v>
      </c>
      <c r="AD3120" s="28">
        <f t="shared" si="5038"/>
        <v>2.5665650080790715E-7</v>
      </c>
      <c r="AE3120" s="21">
        <f t="shared" si="5039"/>
        <v>38962.580653806581</v>
      </c>
      <c r="AF3120" s="10" cm="1">
        <f t="array" ref="AF3120">Lair(100000000/AE3120)</f>
        <v>2565.7960992893586</v>
      </c>
      <c r="AG3120" s="10">
        <f t="shared" si="5040"/>
        <v>1.2592689005956916E-2</v>
      </c>
      <c r="AH3120" s="10" t="b">
        <f t="shared" si="5025"/>
        <v>1</v>
      </c>
      <c r="AI3120" s="10">
        <f t="shared" ref="AI3120:AI3123" si="5155">$AF3120</f>
        <v>2565.7960992893586</v>
      </c>
      <c r="AJ3120">
        <v>3.0000000000000001E-3</v>
      </c>
      <c r="AK3120" s="3" cm="1">
        <f t="array" ref="AK3120">100000000/Lvac($AA3120)</f>
        <v>38962.582161456463</v>
      </c>
      <c r="AL3120" s="21">
        <f t="shared" si="5120"/>
        <v>4.5556132272842519E-2</v>
      </c>
      <c r="AM3120" s="10" cm="1">
        <f t="array" ref="AM3120">Lvac($AI3120)-$BA3120</f>
        <v>-3.9954280064193881E-3</v>
      </c>
      <c r="AN3120" s="10">
        <f t="shared" ref="AN3120:AN3123" si="5156">$AK3120-($AX3120-$AW3120)</f>
        <v>6.2161456466128584E-2</v>
      </c>
      <c r="AO3120" s="3">
        <f t="shared" ref="AO3120:AO3123" si="5157">AM3120/AJ3120</f>
        <v>-1.3318093354731293</v>
      </c>
      <c r="AP3120" s="3">
        <v>-1.3649135889863828</v>
      </c>
      <c r="AS3120" s="3">
        <f t="shared" si="5041"/>
        <v>2.1614564611809328E-3</v>
      </c>
      <c r="AT3120" s="3" cm="1">
        <f t="array" ref="AT3120">AS3120-(100000000/LvacE($A3120)-$E3120)</f>
        <v>-2.8912400011904538E-6</v>
      </c>
      <c r="AU3120" t="s">
        <v>4766</v>
      </c>
      <c r="AV3120" t="s">
        <v>4942</v>
      </c>
      <c r="AW3120" s="3">
        <v>36652.29</v>
      </c>
      <c r="AX3120" s="3">
        <v>75614.81</v>
      </c>
      <c r="AY3120" s="3"/>
      <c r="AZ3120" s="10" cm="1">
        <f t="array" ref="AZ3120">Lair(100000000/($AX3120-$AW3120))</f>
        <v>2565.8000937758989</v>
      </c>
      <c r="BA3120" s="10">
        <f t="shared" ref="BA3120:BA3123" si="5158">100000000/($AX3120-$AW3120)</f>
        <v>2566.5691028198385</v>
      </c>
      <c r="BB3120" s="12">
        <v>8220000</v>
      </c>
      <c r="BC3120" s="3">
        <v>2.1999999999999999E-2</v>
      </c>
      <c r="BD3120" s="12" cm="1">
        <f t="array" ref="BD3120">SfromgA($BB3120,$BA3120,"")</f>
        <v>6.859051485935129E-2</v>
      </c>
      <c r="BE3120" s="29">
        <f t="shared" ref="BE3120:BE3123" si="5159">(10^MAX(0.05, -0.312925054856973*((LN($BD3120))^(1/3)) + 0.454808404431693)-1)*100</f>
        <v>675.26306681403742</v>
      </c>
      <c r="BG3120" s="3"/>
      <c r="BH3120" s="3"/>
      <c r="BI3120" s="12">
        <f t="shared" ref="BI3120:BI3123" si="5160">IF($BB3120="",$BF3120,$BB3120)</f>
        <v>8220000</v>
      </c>
      <c r="BJ3120" s="29">
        <f t="shared" ref="BJ3120:BJ3123" si="5161">IF($BB3120="",$BH3120,$BE3120)</f>
        <v>675.26306681403742</v>
      </c>
      <c r="BK3120" s="3">
        <f t="shared" ref="BK3120:BK3123" si="5162">LN(BN3120*100000000/($AX3120-$AW3120)/$BI3120)</f>
        <v>-6.9649996055222188</v>
      </c>
      <c r="BL3120" s="13">
        <f>EXP(BK$4341*$AX3120+BK$4342)*$BI3120/(100000000/($AX3120-$AW3120))</f>
        <v>1.1508475558756137</v>
      </c>
      <c r="BM3120" s="3">
        <f t="shared" ref="BM3120:BM3123" si="5163">LN(BL3120/$C3120)</f>
        <v>0.14049867602949007</v>
      </c>
      <c r="BN3120" s="13" cm="1">
        <f t="array" ref="BN3120">$C3120*EXP(poly_from_str(100000000/$E3120,BN$4343))</f>
        <v>3.0245304459270854</v>
      </c>
      <c r="BO3120" s="3">
        <f t="shared" ref="BO3120:BO3123" si="5164">LN($C3120)</f>
        <v>0</v>
      </c>
      <c r="BP3120" s="13">
        <f>LN(BL3120/BN3120)</f>
        <v>-0.96625717891783325</v>
      </c>
      <c r="BQ3120" s="13"/>
      <c r="BS3120" s="13"/>
      <c r="BT3120" s="13"/>
      <c r="BU3120" s="13"/>
      <c r="BV3120" s="13"/>
      <c r="BW3120" s="13"/>
      <c r="BX3120" s="13"/>
      <c r="BY3120">
        <v>3036</v>
      </c>
      <c r="BZ3120" s="13"/>
    </row>
    <row r="3121" spans="1:78" hidden="1" x14ac:dyDescent="0.25">
      <c r="A3121" t="s">
        <v>3698</v>
      </c>
      <c r="B3121" s="2" t="str">
        <f t="shared" si="5020"/>
        <v/>
      </c>
      <c r="C3121">
        <v>1</v>
      </c>
      <c r="E3121">
        <v>38964.120000000003</v>
      </c>
      <c r="F3121">
        <v>61357</v>
      </c>
      <c r="G3121" t="s">
        <v>3</v>
      </c>
      <c r="H3121" s="5" t="s">
        <v>4</v>
      </c>
      <c r="I3121">
        <v>100321</v>
      </c>
      <c r="J3121" t="s">
        <v>5</v>
      </c>
      <c r="K3121" s="5" t="s">
        <v>4</v>
      </c>
      <c r="L3121">
        <v>61357.04</v>
      </c>
      <c r="M3121" t="str">
        <f t="shared" si="5151"/>
        <v>o</v>
      </c>
      <c r="N3121" t="str">
        <f t="shared" si="5152"/>
        <v>9/2</v>
      </c>
      <c r="O3121">
        <v>100321.12</v>
      </c>
      <c r="P3121" t="str">
        <f t="shared" si="5153"/>
        <v>e</v>
      </c>
      <c r="Q3121" t="str">
        <f t="shared" si="5154"/>
        <v>9/2</v>
      </c>
      <c r="R3121">
        <v>30</v>
      </c>
      <c r="AA3121" s="10">
        <f t="shared" si="5036"/>
        <v>2565.6950000000002</v>
      </c>
      <c r="AB3121" s="3" cm="1">
        <f t="array" ref="AB3121">100000000/Lvac(AA3121)</f>
        <v>38964.11584683488</v>
      </c>
      <c r="AC3121" s="28">
        <f t="shared" si="5037"/>
        <v>3.89757940830847E-7</v>
      </c>
      <c r="AD3121" s="28">
        <f t="shared" si="5038"/>
        <v>2.5664639842744736E-7</v>
      </c>
      <c r="AE3121" s="21">
        <f t="shared" si="5039"/>
        <v>38964.118743870851</v>
      </c>
      <c r="AF3121" s="10" cm="1">
        <f t="array" ref="AF3121">Lair(100000000/AE3121)</f>
        <v>2565.6948092248263</v>
      </c>
      <c r="AG3121" s="10">
        <f t="shared" si="5040"/>
        <v>1.2593286779378468E-2</v>
      </c>
      <c r="AH3121" s="10" t="b">
        <f t="shared" si="5025"/>
        <v>1</v>
      </c>
      <c r="AI3121" s="10">
        <f t="shared" si="5155"/>
        <v>2565.6948092248263</v>
      </c>
      <c r="AJ3121">
        <v>3.0000000000000001E-3</v>
      </c>
      <c r="AK3121" s="3" cm="1">
        <f t="array" ref="AK3121">100000000/Lvac($AA3121)</f>
        <v>38964.11584683488</v>
      </c>
      <c r="AL3121" s="21">
        <f t="shared" si="5120"/>
        <v>4.555972406391598E-2</v>
      </c>
      <c r="AM3121" s="10" cm="1">
        <f t="array" ref="AM3121">Lvac($AI3121)-$BA3121</f>
        <v>-2.5519591831653088E-3</v>
      </c>
      <c r="AN3121" s="10">
        <f t="shared" si="5156"/>
        <v>3.5846834885887802E-2</v>
      </c>
      <c r="AO3121" s="3">
        <f t="shared" si="5157"/>
        <v>-0.85065306105510297</v>
      </c>
      <c r="AP3121" s="3">
        <v>-0.7870463487051893</v>
      </c>
      <c r="AS3121" s="3">
        <f t="shared" si="5041"/>
        <v>-4.1531651222612709E-3</v>
      </c>
      <c r="AT3121" s="3" cm="1">
        <f t="array" ref="AT3121">AS3121-(100000000/LvacE($A3121)-$E3121)</f>
        <v>-2.8663052944466472E-6</v>
      </c>
      <c r="AU3121" t="s">
        <v>4898</v>
      </c>
      <c r="AV3121" t="s">
        <v>4836</v>
      </c>
      <c r="AW3121" s="3">
        <v>61357.04</v>
      </c>
      <c r="AX3121" s="3">
        <v>100321.12</v>
      </c>
      <c r="AY3121" s="3"/>
      <c r="AZ3121" s="10" cm="1">
        <f t="array" ref="AZ3121">Lair(100000000/($AX3121-$AW3121))</f>
        <v>2565.6973605826879</v>
      </c>
      <c r="BA3121" s="10">
        <f t="shared" si="5158"/>
        <v>2566.4663454135198</v>
      </c>
      <c r="BB3121" s="12">
        <v>823000000</v>
      </c>
      <c r="BC3121" s="3">
        <v>0.39800000000000002</v>
      </c>
      <c r="BD3121" s="12" cm="1">
        <f t="array" ref="BD3121">SfromgA($BB3121,$BA3121,"")</f>
        <v>6.8665710166272724</v>
      </c>
      <c r="BE3121" s="29">
        <f t="shared" si="5159"/>
        <v>16.258986378976516</v>
      </c>
      <c r="BG3121" s="3"/>
      <c r="BH3121" s="3"/>
      <c r="BI3121" s="12">
        <f t="shared" si="5160"/>
        <v>823000000</v>
      </c>
      <c r="BJ3121" s="29">
        <f t="shared" si="5161"/>
        <v>16.258986378976516</v>
      </c>
      <c r="BK3121" s="3">
        <f t="shared" si="5162"/>
        <v>-11.571097734960251</v>
      </c>
      <c r="BL3121" s="13">
        <f>EXP(BK$4341*$AX3121+BK$4342)*$BI3121/(100000000/($AX3121-$AW3121))</f>
        <v>17.632353208118584</v>
      </c>
      <c r="BM3121" s="3">
        <f t="shared" si="5163"/>
        <v>2.8697354649907432</v>
      </c>
      <c r="BN3121" s="13" cm="1">
        <f t="array" ref="BN3121">$C3121*EXP(poly_from_str(100000000/$E3121,BN$4343))</f>
        <v>3.0255223516128393</v>
      </c>
      <c r="BO3121" s="3">
        <f t="shared" si="5164"/>
        <v>0</v>
      </c>
      <c r="BP3121" s="13">
        <f t="shared" ref="BP3121:BP3123" si="5165">LN(BL3121/BN3121)</f>
        <v>1.7626517101959858</v>
      </c>
      <c r="BQ3121" s="13"/>
      <c r="BS3121" s="13"/>
      <c r="BT3121" s="13"/>
      <c r="BU3121" s="13"/>
      <c r="BV3121" s="13"/>
      <c r="BW3121" s="13"/>
      <c r="BX3121" s="13"/>
      <c r="BY3121">
        <v>3037</v>
      </c>
      <c r="BZ3121" s="13"/>
    </row>
    <row r="3122" spans="1:78" hidden="1" x14ac:dyDescent="0.25">
      <c r="A3122" t="s">
        <v>3699</v>
      </c>
      <c r="B3122" s="2" t="str">
        <f t="shared" si="5020"/>
        <v/>
      </c>
      <c r="C3122">
        <v>8</v>
      </c>
      <c r="E3122">
        <v>38966.589999999997</v>
      </c>
      <c r="F3122">
        <v>29835</v>
      </c>
      <c r="G3122" t="s">
        <v>5</v>
      </c>
      <c r="H3122" s="5" t="s">
        <v>4</v>
      </c>
      <c r="I3122">
        <v>68801</v>
      </c>
      <c r="J3122" t="s">
        <v>3</v>
      </c>
      <c r="K3122" s="5" t="s">
        <v>8</v>
      </c>
      <c r="L3122">
        <v>29835.09</v>
      </c>
      <c r="M3122" t="str">
        <f t="shared" si="5151"/>
        <v>e</v>
      </c>
      <c r="N3122" t="str">
        <f t="shared" si="5152"/>
        <v>9/2</v>
      </c>
      <c r="O3122">
        <v>68801.67</v>
      </c>
      <c r="P3122" t="str">
        <f t="shared" si="5153"/>
        <v>o</v>
      </c>
      <c r="Q3122" t="str">
        <f t="shared" si="5154"/>
        <v>7/2</v>
      </c>
      <c r="R3122">
        <v>30</v>
      </c>
      <c r="AA3122" s="10">
        <f t="shared" si="5036"/>
        <v>2565.5320000000002</v>
      </c>
      <c r="AB3122" s="3" cm="1">
        <f t="array" ref="AB3122">100000000/Lvac(AA3122)</f>
        <v>38966.591257114625</v>
      </c>
      <c r="AC3122" s="28">
        <f t="shared" si="5037"/>
        <v>3.8978270393820852E-7</v>
      </c>
      <c r="AD3122" s="28">
        <f t="shared" si="5038"/>
        <v>2.5663009458581197E-7</v>
      </c>
      <c r="AE3122" s="21">
        <f t="shared" si="5039"/>
        <v>38966.590380148235</v>
      </c>
      <c r="AF3122" s="10" cm="1">
        <f t="array" ref="AF3122">Lair(100000000/AE3122)</f>
        <v>2565.5320577425273</v>
      </c>
      <c r="AG3122" s="10">
        <f t="shared" si="5040"/>
        <v>1.2594251651726548E-2</v>
      </c>
      <c r="AH3122" s="10" t="b">
        <f t="shared" si="5025"/>
        <v>1</v>
      </c>
      <c r="AI3122" s="10">
        <f t="shared" si="5155"/>
        <v>2565.5320577425273</v>
      </c>
      <c r="AJ3122">
        <v>3.0000000000000001E-3</v>
      </c>
      <c r="AK3122" s="3" cm="1">
        <f t="array" ref="AK3122">100000000/Lvac($AA3122)</f>
        <v>38966.591257114625</v>
      </c>
      <c r="AL3122" s="21">
        <f t="shared" si="5120"/>
        <v>4.5565508884814629E-2</v>
      </c>
      <c r="AM3122" s="10" cm="1">
        <f t="array" ref="AM3122">Lvac($AI3122)-$BA3122</f>
        <v>-6.8362645151864854E-4</v>
      </c>
      <c r="AN3122" s="10">
        <f t="shared" si="5156"/>
        <v>1.1257114623731468E-2</v>
      </c>
      <c r="AO3122" s="3">
        <f t="shared" si="5157"/>
        <v>-0.2278754838395495</v>
      </c>
      <c r="AP3122" s="3">
        <v>-0.24712752914031927</v>
      </c>
      <c r="AS3122" s="3">
        <f t="shared" si="5041"/>
        <v>1.2571146289701574E-3</v>
      </c>
      <c r="AT3122" s="3" cm="1">
        <f t="array" ref="AT3122">AS3122-(100000000/LvacE($A3122)-$E3122)</f>
        <v>-2.8260546969249845E-6</v>
      </c>
      <c r="AU3122" t="s">
        <v>4692</v>
      </c>
      <c r="AV3122" t="s">
        <v>4852</v>
      </c>
      <c r="AW3122" s="3">
        <v>29835.09</v>
      </c>
      <c r="AX3122" s="3">
        <v>68801.67</v>
      </c>
      <c r="AY3122" s="3"/>
      <c r="AZ3122" s="10" cm="1">
        <f t="array" ref="AZ3122">Lair(100000000/($AX3122-$AW3122))</f>
        <v>2565.5327412079</v>
      </c>
      <c r="BA3122" s="10">
        <f t="shared" si="5158"/>
        <v>2566.301687240707</v>
      </c>
      <c r="BB3122" s="12">
        <v>97300000</v>
      </c>
      <c r="BC3122" s="3">
        <v>8.3000000000000004E-2</v>
      </c>
      <c r="BD3122" s="12" cm="1">
        <f t="array" ref="BD3122">SfromgA($BB3122,$BA3122,"")</f>
        <v>0.81165100105084875</v>
      </c>
      <c r="BE3122" s="29">
        <f t="shared" si="5159"/>
        <v>336.93769516716668</v>
      </c>
      <c r="BG3122" s="3"/>
      <c r="BH3122" s="3"/>
      <c r="BI3122" s="12">
        <f t="shared" si="5160"/>
        <v>97300000</v>
      </c>
      <c r="BJ3122" s="29">
        <f t="shared" si="5161"/>
        <v>336.93769516716668</v>
      </c>
      <c r="BK3122" s="3">
        <f t="shared" si="5162"/>
        <v>-7.3560380897099558</v>
      </c>
      <c r="BL3122" s="13">
        <f>EXP(BK$4341*$AX3122+BK$4342)*$BI3122/(100000000/($AX3122-$AW3122))</f>
        <v>22.86243293569942</v>
      </c>
      <c r="BM3122" s="3">
        <f t="shared" si="5163"/>
        <v>1.0500535386572054</v>
      </c>
      <c r="BN3122" s="13" cm="1">
        <f t="array" ref="BN3122">$C3122*EXP(poly_from_str(100000000/$E3122,BN$4343))</f>
        <v>24.216890594668921</v>
      </c>
      <c r="BO3122" s="3">
        <f t="shared" si="5164"/>
        <v>2.0794415416798357</v>
      </c>
      <c r="BP3122" s="13">
        <f t="shared" si="5165"/>
        <v>-5.7555267823265414E-2</v>
      </c>
      <c r="BQ3122" s="13"/>
      <c r="BS3122" s="13"/>
      <c r="BT3122" s="13"/>
      <c r="BU3122" s="13"/>
      <c r="BV3122" s="13"/>
      <c r="BW3122" s="13"/>
      <c r="BX3122" s="13"/>
      <c r="BY3122">
        <v>24306</v>
      </c>
      <c r="BZ3122" s="13"/>
    </row>
    <row r="3123" spans="1:78" hidden="1" x14ac:dyDescent="0.25">
      <c r="A3123" t="s">
        <v>3700</v>
      </c>
      <c r="B3123" s="2" t="str">
        <f t="shared" si="5020"/>
        <v/>
      </c>
      <c r="C3123">
        <v>1</v>
      </c>
      <c r="D3123" t="s">
        <v>14</v>
      </c>
      <c r="E3123">
        <v>38969.42</v>
      </c>
      <c r="F3123">
        <v>36670</v>
      </c>
      <c r="G3123" t="s">
        <v>5</v>
      </c>
      <c r="H3123" s="5" t="s">
        <v>16</v>
      </c>
      <c r="I3123">
        <v>75640</v>
      </c>
      <c r="J3123" t="s">
        <v>3</v>
      </c>
      <c r="K3123" s="5" t="s">
        <v>16</v>
      </c>
      <c r="L3123">
        <v>36670.57</v>
      </c>
      <c r="M3123" t="str">
        <f t="shared" si="5151"/>
        <v>e</v>
      </c>
      <c r="N3123" t="str">
        <f t="shared" si="5152"/>
        <v>11/2</v>
      </c>
      <c r="O3123">
        <v>75640</v>
      </c>
      <c r="P3123" t="str">
        <f t="shared" si="5153"/>
        <v>o</v>
      </c>
      <c r="Q3123" t="str">
        <f t="shared" si="5154"/>
        <v>11/2</v>
      </c>
      <c r="R3123">
        <v>30</v>
      </c>
      <c r="AA3123" s="10">
        <f t="shared" si="5036"/>
        <v>2565.346</v>
      </c>
      <c r="AB3123" s="3" cm="1">
        <f t="array" ref="AB3123">100000000/Lvac(AA3123)</f>
        <v>38969.416342652417</v>
      </c>
      <c r="AC3123" s="28">
        <f t="shared" si="5037"/>
        <v>3.8981096507059869E-7</v>
      </c>
      <c r="AD3123" s="28">
        <f t="shared" si="5038"/>
        <v>2.5661149020225122E-7</v>
      </c>
      <c r="AE3123" s="21">
        <f t="shared" si="5039"/>
        <v>38969.41889425119</v>
      </c>
      <c r="AF3123" s="10" cm="1">
        <f t="array" ref="AF3123">Lair(100000000/AE3123)</f>
        <v>2565.3458320182058</v>
      </c>
      <c r="AG3123" s="10">
        <f t="shared" si="5040"/>
        <v>1.2595352896383648E-2</v>
      </c>
      <c r="AH3123" s="10" t="b">
        <f t="shared" si="5025"/>
        <v>1</v>
      </c>
      <c r="AI3123" s="10">
        <f t="shared" si="5155"/>
        <v>2565.3458320182058</v>
      </c>
      <c r="AJ3123">
        <v>7.0000000000000001E-3</v>
      </c>
      <c r="AK3123" s="3" cm="1">
        <f t="array" ref="AK3123">100000000/Lvac($AA3123)</f>
        <v>38969.416342652417</v>
      </c>
      <c r="AL3123" s="21">
        <f t="shared" si="5120"/>
        <v>0.10633494751230524</v>
      </c>
      <c r="AM3123" s="10" cm="1">
        <f t="array" ref="AM3123">Lvac($AI3123)-$BA3123</f>
        <v>7.313072233046114E-4</v>
      </c>
      <c r="AN3123" s="10">
        <f t="shared" si="5156"/>
        <v>-1.365734758292092E-2</v>
      </c>
      <c r="AO3123" s="3">
        <f t="shared" si="5157"/>
        <v>0.10447246047208734</v>
      </c>
      <c r="AP3123" s="3">
        <v>0.1284755151443408</v>
      </c>
      <c r="AS3123" s="3">
        <f t="shared" si="5041"/>
        <v>-3.657347580883652E-3</v>
      </c>
      <c r="AT3123" s="3" cm="1">
        <f t="array" ref="AT3123">AS3123-(100000000/LvacE($A3123)-$E3123)</f>
        <v>-2.7800851967185736E-6</v>
      </c>
      <c r="AU3123" t="s">
        <v>4767</v>
      </c>
      <c r="AV3123" t="s">
        <v>4933</v>
      </c>
      <c r="AW3123" s="3">
        <v>36670.57</v>
      </c>
      <c r="AX3123" s="3">
        <v>75640</v>
      </c>
      <c r="AY3123" s="3"/>
      <c r="AZ3123" s="10" cm="1">
        <f t="array" ref="AZ3123">Lair(100000000/($AX3123-$AW3123))</f>
        <v>2565.3451008832899</v>
      </c>
      <c r="BA3123" s="10">
        <f t="shared" si="5158"/>
        <v>2566.1140026939065</v>
      </c>
      <c r="BB3123" s="12">
        <v>43200000</v>
      </c>
      <c r="BC3123" s="3">
        <v>0.152</v>
      </c>
      <c r="BD3123" s="12" cm="1">
        <f t="array" ref="BD3123">SfromgA($BB3123,$BA3123,"")</f>
        <v>0.36028397552473695</v>
      </c>
      <c r="BE3123" s="29">
        <f t="shared" si="5159"/>
        <v>488.70084139165033</v>
      </c>
      <c r="BG3123" s="3"/>
      <c r="BH3123" s="3"/>
      <c r="BI3123" s="12">
        <f t="shared" si="5160"/>
        <v>43200000</v>
      </c>
      <c r="BJ3123" s="29">
        <f t="shared" si="5161"/>
        <v>488.70084139165033</v>
      </c>
      <c r="BK3123" s="3">
        <f t="shared" si="5162"/>
        <v>-8.6229940055515328</v>
      </c>
      <c r="BL3123" s="13">
        <f>EXP(BK$4341*$AX3123+BK$4342)*$BI3123/(100000000/($AX3123-$AW3123))</f>
        <v>6.0377556171743088</v>
      </c>
      <c r="BM3123" s="3">
        <f t="shared" si="5163"/>
        <v>1.7980323563307854</v>
      </c>
      <c r="BN3123" s="13" cm="1">
        <f t="array" ref="BN3123">$C3123*EXP(poly_from_str(100000000/$E3123,BN$4343))</f>
        <v>3.0289289503534556</v>
      </c>
      <c r="BO3123" s="3">
        <f t="shared" si="5164"/>
        <v>0</v>
      </c>
      <c r="BP3123" s="13">
        <f t="shared" si="5165"/>
        <v>0.68982328103043411</v>
      </c>
      <c r="BQ3123" s="13"/>
      <c r="BS3123" s="13"/>
      <c r="BT3123" s="13"/>
      <c r="BU3123" s="13"/>
      <c r="BV3123" s="13"/>
      <c r="BW3123" s="13"/>
      <c r="BX3123" s="13"/>
      <c r="BY3123">
        <v>3040</v>
      </c>
      <c r="BZ3123" s="13"/>
    </row>
    <row r="3124" spans="1:78" hidden="1" x14ac:dyDescent="0.25">
      <c r="A3124" t="s">
        <v>3701</v>
      </c>
      <c r="B3124" s="2" t="str">
        <f t="shared" si="5020"/>
        <v/>
      </c>
      <c r="C3124">
        <v>1</v>
      </c>
      <c r="E3124">
        <v>38974.660000000003</v>
      </c>
      <c r="R3124">
        <v>30</v>
      </c>
      <c r="S3124" t="s">
        <v>22</v>
      </c>
      <c r="AA3124" s="10">
        <f t="shared" si="5036"/>
        <v>2565.0010000000002</v>
      </c>
      <c r="AB3124" s="3" cm="1">
        <f t="array" ref="AB3124">100000000/Lvac(AA3124)</f>
        <v>38974.657505321615</v>
      </c>
      <c r="AC3124" s="28">
        <f t="shared" si="5037"/>
        <v>3.8986339576475794E-7</v>
      </c>
      <c r="AD3124" s="28">
        <f t="shared" si="5038"/>
        <v>2.5657698207186545E-7</v>
      </c>
      <c r="AE3124" s="21">
        <f t="shared" si="5039"/>
        <v>38974.659246051298</v>
      </c>
      <c r="AF3124" s="10" cm="1">
        <f t="array" ref="AF3124">Lair(100000000/AE3124)</f>
        <v>2565.0008854317266</v>
      </c>
      <c r="AG3124" s="10">
        <f t="shared" si="5040"/>
        <v>1.2597396161896547E-2</v>
      </c>
      <c r="AH3124" s="10" t="b">
        <f t="shared" si="5025"/>
        <v>1</v>
      </c>
      <c r="AI3124" s="10">
        <f t="shared" si="5048"/>
        <v>2565.0010000000002</v>
      </c>
      <c r="AJ3124">
        <v>3.0000000000000001E-3</v>
      </c>
      <c r="AK3124" s="3" cm="1">
        <f t="array" ref="AK3124">100000000/Lvac($AA3124)</f>
        <v>38974.657505321615</v>
      </c>
      <c r="AL3124" s="21">
        <f t="shared" si="5120"/>
        <v>4.5584376971379285E-2</v>
      </c>
      <c r="AM3124" s="21"/>
      <c r="AN3124" s="21"/>
      <c r="AO3124" s="21"/>
      <c r="AP3124" s="21"/>
      <c r="AS3124" s="3">
        <f t="shared" si="5041"/>
        <v>-2.4946783887571655E-3</v>
      </c>
      <c r="AT3124" s="3" cm="1">
        <f t="array" ref="AT3124">AS3124-(100000000/LvacE($A3124)-$E3124)</f>
        <v>-2.6947600417770445E-6</v>
      </c>
      <c r="BB3124"/>
      <c r="BC3124"/>
      <c r="BD3124"/>
      <c r="BE3124"/>
      <c r="BF3124"/>
      <c r="BG3124"/>
      <c r="BH3124"/>
      <c r="BI3124"/>
      <c r="BJ3124"/>
      <c r="BN3124" s="13" cm="1">
        <f t="array" ref="BN3124">$C3124*EXP(poly_from_str(100000000/$E3124,BN$4343))</f>
        <v>3.0322861719366916</v>
      </c>
      <c r="BO3124" s="13"/>
      <c r="BY3124" t="e">
        <v>#N/A</v>
      </c>
    </row>
    <row r="3125" spans="1:78" hidden="1" x14ac:dyDescent="0.25">
      <c r="A3125" t="s">
        <v>3702</v>
      </c>
      <c r="B3125" s="2" t="str">
        <f t="shared" si="5020"/>
        <v/>
      </c>
      <c r="C3125">
        <v>4</v>
      </c>
      <c r="E3125">
        <v>38982.129999999997</v>
      </c>
      <c r="F3125">
        <v>65922</v>
      </c>
      <c r="G3125" t="s">
        <v>3</v>
      </c>
      <c r="H3125" s="5" t="s">
        <v>16</v>
      </c>
      <c r="I3125">
        <v>104904</v>
      </c>
      <c r="J3125" t="s">
        <v>5</v>
      </c>
      <c r="K3125" s="5" t="s">
        <v>16</v>
      </c>
      <c r="L3125">
        <v>65922.42</v>
      </c>
      <c r="M3125" t="str">
        <f>$G3125&amp;""</f>
        <v>o</v>
      </c>
      <c r="N3125" t="str">
        <f>$H3125&amp;""</f>
        <v>11/2</v>
      </c>
      <c r="O3125">
        <v>104904.55</v>
      </c>
      <c r="P3125" t="str">
        <f>$J3125&amp;""</f>
        <v>e</v>
      </c>
      <c r="Q3125" t="str">
        <f>$K3125&amp;""</f>
        <v>11/2</v>
      </c>
      <c r="R3125">
        <v>30</v>
      </c>
      <c r="AA3125" s="10">
        <f t="shared" si="5036"/>
        <v>2564.509</v>
      </c>
      <c r="AB3125" s="3" cm="1">
        <f t="array" ref="AB3125">100000000/Lvac(AA3125)</f>
        <v>38982.1342982106</v>
      </c>
      <c r="AC3125" s="28">
        <f t="shared" si="5037"/>
        <v>3.8993819089736085E-7</v>
      </c>
      <c r="AD3125" s="28">
        <f t="shared" si="5038"/>
        <v>2.5652777047815544E-7</v>
      </c>
      <c r="AE3125" s="21">
        <f t="shared" si="5039"/>
        <v>38982.131298321867</v>
      </c>
      <c r="AF3125" s="10" cm="1">
        <f t="array" ref="AF3125">Lair(100000000/AE3125)</f>
        <v>2564.5091973656786</v>
      </c>
      <c r="AG3125" s="10">
        <f t="shared" si="5040"/>
        <v>1.2600311462781101E-2</v>
      </c>
      <c r="AH3125" s="10" t="b">
        <f t="shared" si="5025"/>
        <v>1</v>
      </c>
      <c r="AI3125" s="10">
        <f>$AF3125</f>
        <v>2564.5091973656786</v>
      </c>
      <c r="AJ3125">
        <v>3.0000000000000001E-3</v>
      </c>
      <c r="AK3125" s="3" cm="1">
        <f t="array" ref="AK3125">100000000/Lvac($AA3125)</f>
        <v>38982.1342982106</v>
      </c>
      <c r="AL3125" s="21">
        <f t="shared" si="5120"/>
        <v>4.5601865267148101E-2</v>
      </c>
      <c r="AM3125" s="10" cm="1">
        <f t="array" ref="AM3125">Lvac($AI3125)-$BA3125</f>
        <v>-8.5438030055229319E-5</v>
      </c>
      <c r="AN3125" s="10">
        <f>$AK3125-($AX3125-$AW3125)</f>
        <v>4.2982105951523408E-3</v>
      </c>
      <c r="AO3125" s="3">
        <f>AM3125/AJ3125</f>
        <v>-2.8479343351743104E-2</v>
      </c>
      <c r="AP3125" s="3">
        <v>-9.4283404753999392E-2</v>
      </c>
      <c r="AS3125" s="3">
        <f t="shared" si="5041"/>
        <v>4.2982106024282984E-3</v>
      </c>
      <c r="AT3125" s="3" cm="1">
        <f t="array" ref="AT3125">AS3125-(100000000/LvacE($A3125)-$E3125)</f>
        <v>-2.5729023036547005E-6</v>
      </c>
      <c r="AU3125" t="s">
        <v>4828</v>
      </c>
      <c r="AV3125" t="s">
        <v>4848</v>
      </c>
      <c r="AW3125" s="3">
        <v>65922.42</v>
      </c>
      <c r="AX3125" s="3">
        <v>104904.55</v>
      </c>
      <c r="AY3125" s="3"/>
      <c r="AZ3125" s="10" cm="1">
        <f t="array" ref="AZ3125">Lair(100000000/($AX3125-$AW3125))</f>
        <v>2564.5092827835811</v>
      </c>
      <c r="BA3125" s="10">
        <f>100000000/($AX3125-$AW3125)</f>
        <v>2565.2779876317686</v>
      </c>
      <c r="BN3125" s="13" cm="1">
        <f t="array" ref="BN3125">$C3125*EXP(poly_from_str(100000000/$E3125,BN$4343))</f>
        <v>12.148214286718387</v>
      </c>
      <c r="BO3125" s="13"/>
      <c r="BY3125">
        <v>12191</v>
      </c>
    </row>
    <row r="3126" spans="1:78" hidden="1" x14ac:dyDescent="0.25">
      <c r="A3126" t="s">
        <v>3703</v>
      </c>
      <c r="B3126" s="2" t="str">
        <f t="shared" si="5020"/>
        <v/>
      </c>
      <c r="C3126">
        <v>2</v>
      </c>
      <c r="E3126">
        <v>38989.230000000003</v>
      </c>
      <c r="R3126">
        <v>30</v>
      </c>
      <c r="S3126" t="s">
        <v>22</v>
      </c>
      <c r="AA3126" s="10">
        <f t="shared" si="5036"/>
        <v>2564.0419999999999</v>
      </c>
      <c r="AB3126" s="3" cm="1">
        <f t="array" ref="AB3126">100000000/Lvac(AA3126)</f>
        <v>38989.23382680292</v>
      </c>
      <c r="AC3126" s="28">
        <f t="shared" si="5037"/>
        <v>3.9000921201758788E-7</v>
      </c>
      <c r="AD3126" s="28">
        <f t="shared" si="5038"/>
        <v>2.5648105947456599E-7</v>
      </c>
      <c r="AE3126" s="21">
        <f t="shared" si="5039"/>
        <v>38989.231155340392</v>
      </c>
      <c r="AF3126" s="10" cm="1">
        <f t="array" ref="AF3126">Lair(100000000/AE3126)</f>
        <v>2564.0421756941905</v>
      </c>
      <c r="AG3126" s="10">
        <f t="shared" si="5040"/>
        <v>1.2603080180980445E-2</v>
      </c>
      <c r="AH3126" s="10" t="b">
        <f t="shared" si="5025"/>
        <v>1</v>
      </c>
      <c r="AI3126" s="10">
        <f t="shared" si="5048"/>
        <v>2564.0419999999999</v>
      </c>
      <c r="AJ3126">
        <v>3.0000000000000001E-3</v>
      </c>
      <c r="AK3126" s="3" cm="1">
        <f t="array" ref="AK3126">100000000/Lvac($AA3126)</f>
        <v>38989.23382680292</v>
      </c>
      <c r="AL3126" s="21">
        <f t="shared" si="5120"/>
        <v>4.5618481085882671E-2</v>
      </c>
      <c r="AM3126" s="21"/>
      <c r="AN3126" s="21"/>
      <c r="AO3126" s="21"/>
      <c r="AP3126" s="21"/>
      <c r="AS3126" s="3">
        <f t="shared" si="5041"/>
        <v>3.826802916591987E-3</v>
      </c>
      <c r="AT3126" s="3" cm="1">
        <f t="array" ref="AT3126">AS3126-(100000000/LvacE($A3126)-$E3126)</f>
        <v>-2.4570326786488295E-6</v>
      </c>
      <c r="BB3126"/>
      <c r="BC3126"/>
      <c r="BD3126"/>
      <c r="BE3126"/>
      <c r="BF3126"/>
      <c r="BG3126"/>
      <c r="BH3126"/>
      <c r="BI3126"/>
      <c r="BJ3126"/>
      <c r="BN3126" s="13" cm="1">
        <f t="array" ref="BN3126">$C3126*EXP(poly_from_str(100000000/$E3126,BN$4343))</f>
        <v>6.0831292765479592</v>
      </c>
      <c r="BO3126" s="13"/>
      <c r="BY3126">
        <v>6104</v>
      </c>
    </row>
    <row r="3127" spans="1:78" hidden="1" x14ac:dyDescent="0.25">
      <c r="A3127" t="s">
        <v>3704</v>
      </c>
      <c r="B3127" s="2" t="str">
        <f t="shared" si="5020"/>
        <v/>
      </c>
      <c r="C3127">
        <v>2</v>
      </c>
      <c r="E3127">
        <v>38991.33</v>
      </c>
      <c r="F3127">
        <v>25409</v>
      </c>
      <c r="G3127" t="s">
        <v>5</v>
      </c>
      <c r="H3127" s="5" t="s">
        <v>8</v>
      </c>
      <c r="I3127">
        <v>64401</v>
      </c>
      <c r="J3127" t="s">
        <v>3</v>
      </c>
      <c r="K3127" s="5" t="s">
        <v>18</v>
      </c>
      <c r="L3127">
        <v>25409.74</v>
      </c>
      <c r="M3127" t="str">
        <f t="shared" ref="M3127:M3132" si="5166">$G3127&amp;""</f>
        <v>e</v>
      </c>
      <c r="N3127" t="str">
        <f t="shared" ref="N3127:N3132" si="5167">$H3127&amp;""</f>
        <v>7/2</v>
      </c>
      <c r="O3127">
        <v>64401.03</v>
      </c>
      <c r="P3127" t="str">
        <f t="shared" ref="P3127:P3132" si="5168">$J3127&amp;""</f>
        <v>o</v>
      </c>
      <c r="Q3127" t="str">
        <f t="shared" ref="Q3127:Q3132" si="5169">$K3127&amp;""</f>
        <v>5/2</v>
      </c>
      <c r="R3127">
        <v>30</v>
      </c>
      <c r="AA3127" s="10">
        <f t="shared" si="5036"/>
        <v>2563.904</v>
      </c>
      <c r="AB3127" s="3" cm="1">
        <f t="array" ref="AB3127">100000000/Lvac(AA3127)</f>
        <v>38991.332255290952</v>
      </c>
      <c r="AC3127" s="28">
        <f t="shared" si="5037"/>
        <v>3.9003020393899304E-7</v>
      </c>
      <c r="AD3127" s="28">
        <f t="shared" si="5038"/>
        <v>2.5646725622315826E-7</v>
      </c>
      <c r="AE3127" s="21">
        <f t="shared" si="5039"/>
        <v>38991.330680786858</v>
      </c>
      <c r="AF3127" s="10" cm="1">
        <f t="array" ref="AF3127">Lair(100000000/AE3127)</f>
        <v>2563.9041035393307</v>
      </c>
      <c r="AG3127" s="10">
        <f t="shared" si="5040"/>
        <v>1.2603898635692085E-2</v>
      </c>
      <c r="AH3127" s="10" t="b">
        <f t="shared" si="5025"/>
        <v>1</v>
      </c>
      <c r="AI3127" s="10">
        <f t="shared" ref="AI3127:AI3132" si="5170">$AF3127</f>
        <v>2563.9041035393307</v>
      </c>
      <c r="AJ3127">
        <v>3.0000000000000001E-3</v>
      </c>
      <c r="AK3127" s="3" cm="1">
        <f t="array" ref="AK3127">100000000/Lvac($AA3127)</f>
        <v>38991.332255290952</v>
      </c>
      <c r="AL3127" s="21">
        <f t="shared" si="5120"/>
        <v>4.5623389971721877E-2</v>
      </c>
      <c r="AM3127" s="10" cm="1">
        <f t="array" ref="AM3127">Lvac($AI3127)-$BA3127</f>
        <v>-2.6758002131828107E-3</v>
      </c>
      <c r="AN3127" s="10">
        <f t="shared" ref="AN3127:AN3132" si="5171">$AK3127-($AX3127-$AW3127)</f>
        <v>4.2255290958564728E-2</v>
      </c>
      <c r="AO3127" s="3">
        <f t="shared" ref="AO3127:AO3132" si="5172">AM3127/AJ3127</f>
        <v>-0.89193340439427016</v>
      </c>
      <c r="AP3127" s="3">
        <v>-0.92645464610541239</v>
      </c>
      <c r="AS3127" s="3">
        <f t="shared" si="5041"/>
        <v>2.255290950415656E-3</v>
      </c>
      <c r="AT3127" s="3" cm="1">
        <f t="array" ref="AT3127">AS3127-(100000000/LvacE($A3127)-$E3127)</f>
        <v>-2.4227629182860255E-6</v>
      </c>
      <c r="AU3127" t="s">
        <v>4715</v>
      </c>
      <c r="AV3127" t="s">
        <v>4832</v>
      </c>
      <c r="AW3127" s="3">
        <v>25409.74</v>
      </c>
      <c r="AX3127" s="3">
        <v>64401.03</v>
      </c>
      <c r="AY3127" s="3"/>
      <c r="AZ3127" s="10" cm="1">
        <f t="array" ref="AZ3127">Lair(100000000/($AX3127-$AW3127))</f>
        <v>2563.9067787092572</v>
      </c>
      <c r="BA3127" s="10">
        <f t="shared" ref="BA3127:BA3132" si="5173">100000000/($AX3127-$AW3127)</f>
        <v>2564.6753415955209</v>
      </c>
      <c r="BB3127" s="12">
        <v>14900000</v>
      </c>
      <c r="BC3127" s="3">
        <v>2.4E-2</v>
      </c>
      <c r="BD3127" s="12" cm="1">
        <f t="array" ref="BD3127">SfromgA($BB3127,$BA3127,"")</f>
        <v>0.12405572667989877</v>
      </c>
      <c r="BE3127" s="29">
        <f t="shared" ref="BE3127:BE3128" si="5174">(10^MAX(0.05, -0.312925054856973*((LN($BD3127))^(1/3)) + 0.454808404431693)-1)*100</f>
        <v>615.65986638887068</v>
      </c>
      <c r="BG3127" s="3"/>
      <c r="BH3127" s="3"/>
      <c r="BI3127" s="12">
        <f t="shared" ref="BI3127:BI3128" si="5175">IF($BB3127="",$BF3127,$BB3127)</f>
        <v>14900000</v>
      </c>
      <c r="BJ3127" s="29">
        <f t="shared" ref="BJ3127:BJ3128" si="5176">IF($BB3127="",$BH3127,$BE3127)</f>
        <v>615.65986638887068</v>
      </c>
      <c r="BK3127" s="3">
        <f t="shared" ref="BK3127:BK3128" si="5177">LN(BN3127*100000000/($AX3127-$AW3127)/$BI3127)</f>
        <v>-6.8613280056157793</v>
      </c>
      <c r="BL3127" s="13">
        <f>EXP(BK$4341*$AX3127+BK$4342)*$BI3127/(100000000/($AX3127-$AW3127))</f>
        <v>4.8942083736123987</v>
      </c>
      <c r="BM3127" s="3">
        <f t="shared" ref="BM3127:BM3128" si="5178">LN(BL3127/$C3127)</f>
        <v>0.89490536091671058</v>
      </c>
      <c r="BN3127" s="13" cm="1">
        <f t="array" ref="BN3127">$C3127*EXP(poly_from_str(100000000/$E3127,BN$4343))</f>
        <v>6.0857902600227902</v>
      </c>
      <c r="BO3127" s="3">
        <f t="shared" ref="BO3127:BO3128" si="5179">LN($C3127)</f>
        <v>0.69314718055994529</v>
      </c>
      <c r="BP3127" s="13">
        <f>LN(BL3127/BN3127)</f>
        <v>-0.21790404670673413</v>
      </c>
      <c r="BQ3127" s="13"/>
      <c r="BR3127" s="12">
        <v>6220000</v>
      </c>
      <c r="BS3127" s="3">
        <f>LN(BV3127*100000000/($AX3127-$AW3127)/$BR3127)</f>
        <v>-6.8498261152585584</v>
      </c>
      <c r="BT3127" s="13">
        <f>EXP(BS$4338*$AX3127+BS$4336)*$BR3127/(100000000/($AX3127-$AW3127))</f>
        <v>2.4870819651150144</v>
      </c>
      <c r="BU3127" s="3">
        <f>LN(BT3127/$BN3127)</f>
        <v>-0.89484646648059263</v>
      </c>
      <c r="BV3127" s="3" cm="1">
        <f t="array" ref="BV3127">$BN3127*EXP(poly_from_str(100000000/$E3127,BV$4341))</f>
        <v>2.5699004746503626</v>
      </c>
      <c r="BW3127" s="12" t="s">
        <v>14</v>
      </c>
      <c r="BX3127" s="3">
        <f>LN(BT3127/BV3127)</f>
        <v>-3.275705063748776E-2</v>
      </c>
      <c r="BY3127">
        <v>6106</v>
      </c>
      <c r="BZ3127" s="13"/>
    </row>
    <row r="3128" spans="1:78" hidden="1" x14ac:dyDescent="0.25">
      <c r="A3128" t="s">
        <v>3705</v>
      </c>
      <c r="B3128" s="2" t="str">
        <f t="shared" si="5020"/>
        <v/>
      </c>
      <c r="C3128">
        <v>7</v>
      </c>
      <c r="E3128">
        <v>38997.870000000003</v>
      </c>
      <c r="F3128">
        <v>36642</v>
      </c>
      <c r="G3128" t="s">
        <v>5</v>
      </c>
      <c r="H3128" s="5" t="s">
        <v>15</v>
      </c>
      <c r="I3128">
        <v>75640</v>
      </c>
      <c r="J3128" t="s">
        <v>3</v>
      </c>
      <c r="K3128" s="5" t="s">
        <v>16</v>
      </c>
      <c r="L3128">
        <v>36642.129999999997</v>
      </c>
      <c r="M3128" t="str">
        <f t="shared" si="5166"/>
        <v>e</v>
      </c>
      <c r="N3128" t="str">
        <f t="shared" si="5167"/>
        <v>13/2</v>
      </c>
      <c r="O3128">
        <v>75640</v>
      </c>
      <c r="P3128" t="str">
        <f t="shared" si="5168"/>
        <v>o</v>
      </c>
      <c r="Q3128" t="str">
        <f t="shared" si="5169"/>
        <v>11/2</v>
      </c>
      <c r="R3128">
        <v>30</v>
      </c>
      <c r="AA3128" s="10">
        <f t="shared" si="5036"/>
        <v>2563.4740000000002</v>
      </c>
      <c r="AB3128" s="3" cm="1">
        <f t="array" ref="AB3128">100000000/Lvac(AA3128)</f>
        <v>38997.872285416604</v>
      </c>
      <c r="AC3128" s="28">
        <f t="shared" si="5037"/>
        <v>3.9009562804225826E-7</v>
      </c>
      <c r="AD3128" s="28">
        <f t="shared" si="5038"/>
        <v>2.5642424609251147E-7</v>
      </c>
      <c r="AE3128" s="21">
        <f t="shared" si="5039"/>
        <v>38997.870689557589</v>
      </c>
      <c r="AF3128" s="10" cm="1">
        <f t="array" ref="AF3128">Lair(100000000/AE3128)</f>
        <v>2563.4741049084359</v>
      </c>
      <c r="AG3128" s="10">
        <f t="shared" si="5040"/>
        <v>1.2606449740745684E-2</v>
      </c>
      <c r="AH3128" s="10" t="b">
        <f t="shared" si="5025"/>
        <v>1</v>
      </c>
      <c r="AI3128" s="10">
        <f t="shared" si="5170"/>
        <v>2563.4741049084359</v>
      </c>
      <c r="AJ3128">
        <v>3.0000000000000001E-3</v>
      </c>
      <c r="AK3128" s="3" cm="1">
        <f t="array" ref="AK3128">100000000/Lvac($AA3128)</f>
        <v>38997.872285416604</v>
      </c>
      <c r="AL3128" s="21">
        <f t="shared" si="5120"/>
        <v>4.5638696576741376E-2</v>
      </c>
      <c r="AM3128" s="10" cm="1">
        <f t="array" ref="AM3128">Lvac($AI3128)-$BA3128</f>
        <v>-4.5340756059886189E-5</v>
      </c>
      <c r="AN3128" s="10">
        <f t="shared" si="5171"/>
        <v>2.2854166018078104E-3</v>
      </c>
      <c r="AO3128" s="3">
        <f t="shared" si="5172"/>
        <v>-1.5113585353295395E-2</v>
      </c>
      <c r="AP3128" s="3">
        <v>-5.0091302303674944E-2</v>
      </c>
      <c r="AS3128" s="3">
        <f t="shared" si="5041"/>
        <v>2.2854166018078104E-3</v>
      </c>
      <c r="AT3128" s="3" cm="1">
        <f t="array" ref="AT3128">AS3128-(100000000/LvacE($A3128)-$E3128)</f>
        <v>-2.3158572730608284E-6</v>
      </c>
      <c r="AU3128" t="s">
        <v>4788</v>
      </c>
      <c r="AV3128" t="s">
        <v>4933</v>
      </c>
      <c r="AW3128" s="3">
        <v>36642.129999999997</v>
      </c>
      <c r="AX3128" s="3">
        <v>75640</v>
      </c>
      <c r="AY3128" s="3"/>
      <c r="AZ3128" s="10" cm="1">
        <f t="array" ref="AZ3128">Lair(100000000/($AX3128-$AW3128))</f>
        <v>2563.4741502385127</v>
      </c>
      <c r="BA3128" s="10">
        <f t="shared" si="5173"/>
        <v>2564.2426111990217</v>
      </c>
      <c r="BB3128" s="12">
        <v>427000000</v>
      </c>
      <c r="BC3128" s="3">
        <v>0.38400000000000001</v>
      </c>
      <c r="BD3128" s="12" cm="1">
        <f t="array" ref="BD3128">SfromgA($BB3128,$BA3128,"")</f>
        <v>3.5533547969030606</v>
      </c>
      <c r="BE3128" s="29">
        <f t="shared" si="5174"/>
        <v>30.653001105364154</v>
      </c>
      <c r="BG3128" s="3"/>
      <c r="BH3128" s="3"/>
      <c r="BI3128" s="12">
        <f t="shared" si="5175"/>
        <v>427000000</v>
      </c>
      <c r="BJ3128" s="29">
        <f t="shared" si="5176"/>
        <v>30.653001105364154</v>
      </c>
      <c r="BK3128" s="3">
        <f t="shared" si="5177"/>
        <v>-8.9627994100183468</v>
      </c>
      <c r="BL3128" s="13">
        <f>EXP(BK$4341*$AX3128+BK$4342)*$BI3128/(100000000/($AX3128-$AW3128))</f>
        <v>59.722295578447529</v>
      </c>
      <c r="BM3128" s="3">
        <f t="shared" si="5178"/>
        <v>2.1437952618998151</v>
      </c>
      <c r="BN3128" s="13" cm="1">
        <f t="array" ref="BN3128">$C3128*EXP(poly_from_str(100000000/$E3128,BN$4343))</f>
        <v>21.32919359139273</v>
      </c>
      <c r="BO3128" s="3">
        <f t="shared" si="5179"/>
        <v>1.9459101490553132</v>
      </c>
      <c r="BP3128" s="13">
        <f>LN(BL3128/BN3128)</f>
        <v>1.0296286854972474</v>
      </c>
      <c r="BQ3128" s="13"/>
      <c r="BS3128" s="13"/>
      <c r="BT3128" s="13"/>
      <c r="BU3128" s="13"/>
      <c r="BV3128" s="13"/>
      <c r="BW3128" s="13"/>
      <c r="BX3128" s="13"/>
      <c r="BY3128">
        <v>21400</v>
      </c>
      <c r="BZ3128" s="13"/>
    </row>
    <row r="3129" spans="1:78" hidden="1" x14ac:dyDescent="0.25">
      <c r="A3129" t="s">
        <v>3706</v>
      </c>
      <c r="B3129" s="2" t="str">
        <f t="shared" si="5020"/>
        <v/>
      </c>
      <c r="C3129">
        <v>6</v>
      </c>
      <c r="E3129">
        <v>39023.760000000002</v>
      </c>
      <c r="F3129">
        <v>63593</v>
      </c>
      <c r="G3129" t="s">
        <v>3</v>
      </c>
      <c r="H3129" s="5" t="s">
        <v>4</v>
      </c>
      <c r="I3129">
        <v>102617</v>
      </c>
      <c r="J3129" t="s">
        <v>5</v>
      </c>
      <c r="K3129" s="5" t="s">
        <v>16</v>
      </c>
      <c r="L3129">
        <v>63593.35</v>
      </c>
      <c r="M3129" t="str">
        <f t="shared" si="5166"/>
        <v>o</v>
      </c>
      <c r="N3129" t="str">
        <f t="shared" si="5167"/>
        <v>9/2</v>
      </c>
      <c r="O3129">
        <v>102617.24</v>
      </c>
      <c r="P3129" t="str">
        <f t="shared" si="5168"/>
        <v>e</v>
      </c>
      <c r="Q3129" t="str">
        <f t="shared" si="5169"/>
        <v>11/2</v>
      </c>
      <c r="R3129">
        <v>30</v>
      </c>
      <c r="AA3129" s="10">
        <f t="shared" si="5036"/>
        <v>2561.7730000000001</v>
      </c>
      <c r="AB3129" s="3" cm="1">
        <f t="array" ref="AB3129">100000000/Lvac(AA3129)</f>
        <v>39023.764946014526</v>
      </c>
      <c r="AC3129" s="28">
        <f t="shared" si="5037"/>
        <v>3.9035464890917343E-7</v>
      </c>
      <c r="AD3129" s="28">
        <f t="shared" si="5038"/>
        <v>2.5625410602575123E-7</v>
      </c>
      <c r="AE3129" s="21">
        <f t="shared" si="5039"/>
        <v>39023.761489549936</v>
      </c>
      <c r="AF3129" s="10" cm="1">
        <f t="array" ref="AF3129">Lair(100000000/AE3129)</f>
        <v>2561.7732269193593</v>
      </c>
      <c r="AG3129" s="10">
        <f t="shared" si="5040"/>
        <v>1.2616554032307804E-2</v>
      </c>
      <c r="AH3129" s="10" t="b">
        <f t="shared" si="5025"/>
        <v>1</v>
      </c>
      <c r="AI3129" s="10">
        <f t="shared" si="5170"/>
        <v>2561.7732269193593</v>
      </c>
      <c r="AJ3129">
        <v>3.0000000000000001E-3</v>
      </c>
      <c r="AK3129" s="3" cm="1">
        <f t="array" ref="AK3129">100000000/Lvac($AA3129)</f>
        <v>39023.764946014526</v>
      </c>
      <c r="AL3129" s="21">
        <f t="shared" si="5120"/>
        <v>4.5699320145845532E-2</v>
      </c>
      <c r="AM3129" s="10" cm="1">
        <f t="array" ref="AM3129">Lvac($AI3129)-$BA3129</f>
        <v>8.4387623619477381E-3</v>
      </c>
      <c r="AN3129" s="10">
        <f t="shared" si="5171"/>
        <v>-0.12505398548091762</v>
      </c>
      <c r="AO3129" s="3">
        <f t="shared" si="5172"/>
        <v>2.8129207873159126</v>
      </c>
      <c r="AP3129" s="3">
        <v>2.737263187100325</v>
      </c>
      <c r="AS3129" s="3">
        <f t="shared" si="5041"/>
        <v>4.9460145237389952E-3</v>
      </c>
      <c r="AT3129" s="3" cm="1">
        <f t="array" ref="AT3129">AS3129-(100000000/LvacE($A3129)-$E3129)</f>
        <v>-1.8914215615950525E-6</v>
      </c>
      <c r="AU3129" t="s">
        <v>4835</v>
      </c>
      <c r="AV3129" t="s">
        <v>4840</v>
      </c>
      <c r="AW3129" s="3">
        <v>63593.35</v>
      </c>
      <c r="AX3129" s="3">
        <v>102617.24</v>
      </c>
      <c r="AY3129" s="3"/>
      <c r="AZ3129" s="10" cm="1">
        <f t="array" ref="AZ3129">Lair(100000000/($AX3129-$AW3129))</f>
        <v>2561.7647901439386</v>
      </c>
      <c r="BA3129" s="10">
        <f t="shared" si="5173"/>
        <v>2562.5328484679508</v>
      </c>
      <c r="BN3129" s="13" cm="1">
        <f t="array" ref="BN3129">$C3129*EXP(poly_from_str(100000000/$E3129,BN$4343))</f>
        <v>18.379344385122586</v>
      </c>
      <c r="BO3129" s="13"/>
      <c r="BY3129">
        <v>18435</v>
      </c>
    </row>
    <row r="3130" spans="1:78" hidden="1" x14ac:dyDescent="0.25">
      <c r="A3130" t="s">
        <v>3707</v>
      </c>
      <c r="B3130" s="2" t="str">
        <f t="shared" si="5020"/>
        <v/>
      </c>
      <c r="C3130">
        <v>4</v>
      </c>
      <c r="E3130">
        <v>39029.01</v>
      </c>
      <c r="F3130">
        <v>28936</v>
      </c>
      <c r="G3130" t="s">
        <v>5</v>
      </c>
      <c r="H3130" s="5" t="s">
        <v>19</v>
      </c>
      <c r="I3130">
        <v>67965</v>
      </c>
      <c r="J3130" t="s">
        <v>3</v>
      </c>
      <c r="K3130" s="5" t="s">
        <v>19</v>
      </c>
      <c r="L3130">
        <v>28936.46</v>
      </c>
      <c r="M3130" t="str">
        <f t="shared" si="5166"/>
        <v>e</v>
      </c>
      <c r="N3130" t="str">
        <f t="shared" si="5167"/>
        <v>3/2</v>
      </c>
      <c r="O3130">
        <v>67965.47</v>
      </c>
      <c r="P3130" t="str">
        <f t="shared" si="5168"/>
        <v>o</v>
      </c>
      <c r="Q3130" t="str">
        <f t="shared" si="5169"/>
        <v>3/2</v>
      </c>
      <c r="R3130">
        <v>30</v>
      </c>
      <c r="AA3130" s="10">
        <f t="shared" si="5036"/>
        <v>2561.4290000000001</v>
      </c>
      <c r="AB3130" s="3" cm="1">
        <f t="array" ref="AB3130">100000000/Lvac(AA3130)</f>
        <v>39029.005501939697</v>
      </c>
      <c r="AC3130" s="28">
        <f t="shared" si="5037"/>
        <v>3.9040707355152145E-7</v>
      </c>
      <c r="AD3130" s="28">
        <f t="shared" si="5038"/>
        <v>2.5621969792448369E-7</v>
      </c>
      <c r="AE3130" s="21">
        <f t="shared" si="5039"/>
        <v>39029.008645865157</v>
      </c>
      <c r="AF3130" s="10" cm="1">
        <f t="array" ref="AF3130">Lair(100000000/AE3130)</f>
        <v>2561.4287936545138</v>
      </c>
      <c r="AG3130" s="10">
        <f t="shared" si="5040"/>
        <v>1.2618599910819255E-2</v>
      </c>
      <c r="AH3130" s="10" t="b">
        <f t="shared" si="5025"/>
        <v>1</v>
      </c>
      <c r="AI3130" s="10">
        <f t="shared" si="5170"/>
        <v>2561.4287936545138</v>
      </c>
      <c r="AJ3130">
        <v>3.0000000000000001E-3</v>
      </c>
      <c r="AK3130" s="3" cm="1">
        <f t="array" ref="AK3130">100000000/Lvac($AA3130)</f>
        <v>39029.005501939697</v>
      </c>
      <c r="AL3130" s="21">
        <f t="shared" si="5120"/>
        <v>4.5711603147384552E-2</v>
      </c>
      <c r="AM3130" s="10" cm="1">
        <f t="array" ref="AM3130">Lvac($AI3130)-$BA3130</f>
        <v>8.8896949364425382E-5</v>
      </c>
      <c r="AN3130" s="10">
        <f t="shared" si="5171"/>
        <v>-4.4980603051953949E-3</v>
      </c>
      <c r="AO3130" s="3">
        <f t="shared" si="5172"/>
        <v>2.9632316454808461E-2</v>
      </c>
      <c r="AP3130" s="3">
        <v>9.8430343011083707E-2</v>
      </c>
      <c r="AS3130" s="3">
        <f t="shared" si="5041"/>
        <v>-4.4980603051953949E-3</v>
      </c>
      <c r="AT3130" s="3" cm="1">
        <f t="array" ref="AT3130">AS3130-(100000000/LvacE($A3130)-$E3130)</f>
        <v>-1.8052887753583491E-6</v>
      </c>
      <c r="AU3130" t="s">
        <v>4796</v>
      </c>
      <c r="AV3130" t="s">
        <v>4830</v>
      </c>
      <c r="AW3130" s="3">
        <v>28936.46</v>
      </c>
      <c r="AX3130" s="3">
        <v>67965.47</v>
      </c>
      <c r="AY3130" s="3"/>
      <c r="AZ3130" s="10" cm="1">
        <f t="array" ref="AZ3130">Lair(100000000/($AX3130-$AW3130))</f>
        <v>2561.4287047784942</v>
      </c>
      <c r="BA3130" s="10">
        <f t="shared" si="5173"/>
        <v>2562.1966839538077</v>
      </c>
      <c r="BB3130" s="12">
        <v>29900000</v>
      </c>
      <c r="BC3130" s="3">
        <v>0.111</v>
      </c>
      <c r="BD3130" s="12" cm="1">
        <f t="array" ref="BD3130">SfromgA($BB3130,$BA3130,"")</f>
        <v>0.24822295566345429</v>
      </c>
      <c r="BE3130" s="29">
        <f t="shared" ref="BE3130:BE3131" si="5180">(10^MAX(0.05, -0.312925054856973*((LN($BD3130))^(1/3)) + 0.454808404431693)-1)*100</f>
        <v>537.27307161607973</v>
      </c>
      <c r="BG3130" s="3"/>
      <c r="BH3130" s="3"/>
      <c r="BI3130" s="12">
        <f t="shared" ref="BI3130:BI3131" si="5181">IF($BB3130="",$BF3130,$BB3130)</f>
        <v>29900000</v>
      </c>
      <c r="BJ3130" s="29">
        <f t="shared" ref="BJ3130:BJ3131" si="5182">IF($BB3130="",$BH3130,$BE3130)</f>
        <v>537.27307161607973</v>
      </c>
      <c r="BK3130" s="3">
        <f t="shared" ref="BK3130:BK3131" si="5183">LN(BN3130*100000000/($AX3130-$AW3130)/$BI3130)</f>
        <v>-6.8579251702858848</v>
      </c>
      <c r="BL3130" s="13">
        <f>EXP(BK$4341*$AX3130+BK$4342)*$BI3130/(100000000/($AX3130-$AW3130))</f>
        <v>7.4984027894690319</v>
      </c>
      <c r="BM3130" s="3">
        <f t="shared" ref="BM3130:BM3131" si="5184">LN(BL3130/$C3130)</f>
        <v>0.6283956753387453</v>
      </c>
      <c r="BN3130" s="13" cm="1">
        <f t="array" ref="BN3130">$C3130*EXP(poly_from_str(100000000/$E3130,BN$4343))</f>
        <v>12.265906921873666</v>
      </c>
      <c r="BO3130" s="3">
        <f t="shared" ref="BO3130:BO3131" si="5185">LN($C3130)</f>
        <v>1.3862943611198906</v>
      </c>
      <c r="BP3130" s="13">
        <f>LN(BL3130/BN3130)</f>
        <v>-0.49213358241322325</v>
      </c>
      <c r="BQ3130" s="13"/>
      <c r="BS3130" s="13"/>
      <c r="BT3130" s="13"/>
      <c r="BU3130" s="13"/>
      <c r="BV3130" s="13"/>
      <c r="BW3130" s="13"/>
      <c r="BX3130" s="13"/>
      <c r="BY3130">
        <v>12302</v>
      </c>
      <c r="BZ3130" s="13"/>
    </row>
    <row r="3131" spans="1:78" hidden="1" x14ac:dyDescent="0.25">
      <c r="A3131" t="s">
        <v>3708</v>
      </c>
      <c r="B3131" s="2">
        <f t="shared" si="5020"/>
        <v>1</v>
      </c>
      <c r="C3131">
        <v>1</v>
      </c>
      <c r="D3131" t="s">
        <v>3263</v>
      </c>
      <c r="E3131">
        <v>39030.92</v>
      </c>
      <c r="F3131">
        <v>23647</v>
      </c>
      <c r="G3131" t="s">
        <v>5</v>
      </c>
      <c r="H3131" s="5" t="s">
        <v>15</v>
      </c>
      <c r="I3131">
        <v>62678</v>
      </c>
      <c r="J3131" t="s">
        <v>3</v>
      </c>
      <c r="K3131" s="5" t="s">
        <v>15</v>
      </c>
      <c r="L3131">
        <v>23647.77</v>
      </c>
      <c r="M3131" t="str">
        <f t="shared" si="5166"/>
        <v>e</v>
      </c>
      <c r="N3131" t="str">
        <f t="shared" si="5167"/>
        <v>13/2</v>
      </c>
      <c r="O3131">
        <v>62678.7</v>
      </c>
      <c r="P3131" t="str">
        <f t="shared" si="5168"/>
        <v>o</v>
      </c>
      <c r="Q3131" t="str">
        <f t="shared" si="5169"/>
        <v>13/2</v>
      </c>
      <c r="R3131">
        <v>30</v>
      </c>
      <c r="AA3131" s="10">
        <f t="shared" si="5036"/>
        <v>2561.3029999999999</v>
      </c>
      <c r="AB3131" s="3" cm="1">
        <f t="array" ref="AB3131">100000000/Lvac(AA3131)</f>
        <v>39030.92536007594</v>
      </c>
      <c r="AC3131" s="28">
        <f t="shared" si="5037"/>
        <v>3.9042627912433637E-7</v>
      </c>
      <c r="AD3131" s="28">
        <f t="shared" si="5038"/>
        <v>2.5620709495729322E-7</v>
      </c>
      <c r="AE3131" s="21">
        <f t="shared" si="5039"/>
        <v>39030.921613421553</v>
      </c>
      <c r="AF3131" s="10" cm="1">
        <f t="array" ref="AF3131">Lair(100000000/AE3131)</f>
        <v>2561.3032458802918</v>
      </c>
      <c r="AG3131" s="10">
        <f t="shared" si="5040"/>
        <v>1.2619349479557073E-2</v>
      </c>
      <c r="AH3131" s="10" t="b">
        <f t="shared" si="5025"/>
        <v>1</v>
      </c>
      <c r="AI3131" s="10">
        <f t="shared" si="5170"/>
        <v>2561.3032458802918</v>
      </c>
      <c r="AJ3131">
        <v>7.0000000000000001E-3</v>
      </c>
      <c r="AK3131" s="3" cm="1">
        <f t="array" ref="AK3131">100000000/Lvac($AA3131)</f>
        <v>39030.92536007594</v>
      </c>
      <c r="AL3131" s="21">
        <f t="shared" si="5120"/>
        <v>0.10667088247359406</v>
      </c>
      <c r="AM3131" s="10" cm="1">
        <f t="array" ref="AM3131">Lvac($AI3131)-$BA3131</f>
        <v>5.5051240269676782E-4</v>
      </c>
      <c r="AN3131" s="10">
        <f t="shared" si="5171"/>
        <v>-4.6399240527534857E-3</v>
      </c>
      <c r="AO3131" s="3">
        <f t="shared" si="5172"/>
        <v>7.8644628956681117E-2</v>
      </c>
      <c r="AP3131" s="3">
        <v>4.3510601244634017E-2</v>
      </c>
      <c r="AS3131" s="3">
        <f t="shared" si="5041"/>
        <v>5.3600759420078248E-3</v>
      </c>
      <c r="AT3131" s="3" cm="1">
        <f t="array" ref="AT3131">AS3131-(100000000/LvacE($A3131)-$E3131)</f>
        <v>-1.773711119312793E-6</v>
      </c>
      <c r="AU3131" t="s">
        <v>4961</v>
      </c>
      <c r="AV3131" t="s">
        <v>4883</v>
      </c>
      <c r="AW3131" s="3">
        <v>23647.77</v>
      </c>
      <c r="AX3131" s="3">
        <v>62678.7</v>
      </c>
      <c r="AY3131" s="3"/>
      <c r="AZ3131" s="10" cm="1">
        <f t="array" ref="AZ3131">Lair(100000000/($AX3131-$AW3131))</f>
        <v>2561.302695497498</v>
      </c>
      <c r="BA3131" s="10">
        <f t="shared" si="5173"/>
        <v>2562.0706449987233</v>
      </c>
      <c r="BB3131" s="12">
        <v>5370000</v>
      </c>
      <c r="BC3131" s="3">
        <v>4.4999999999999998E-2</v>
      </c>
      <c r="BD3131" s="12" cm="1">
        <f t="array" ref="BD3131">SfromgA($BB3131,$BA3131,"")</f>
        <v>4.4573932109063762E-2</v>
      </c>
      <c r="BE3131" s="29">
        <f t="shared" si="5180"/>
        <v>715.83833130842402</v>
      </c>
      <c r="BG3131" s="3"/>
      <c r="BH3131" s="3"/>
      <c r="BI3131" s="12">
        <f t="shared" si="5181"/>
        <v>5370000</v>
      </c>
      <c r="BJ3131" s="29">
        <f t="shared" si="5182"/>
        <v>715.83833130842402</v>
      </c>
      <c r="BK3131" s="3">
        <f t="shared" si="5183"/>
        <v>-6.5268531885494738</v>
      </c>
      <c r="BL3131" s="13">
        <f>EXP(BK$4341*$AX3131+BK$4342)*$BI3131/(100000000/($AX3131-$AW3131))</f>
        <v>2.0125413097558864</v>
      </c>
      <c r="BM3131" s="3">
        <f t="shared" si="5184"/>
        <v>0.69939825668668976</v>
      </c>
      <c r="BN3131" s="13" cm="1">
        <f t="array" ref="BN3131">$C3131*EXP(poly_from_str(100000000/$E3131,BN$4343))</f>
        <v>3.0676574407041159</v>
      </c>
      <c r="BO3131" s="3">
        <f t="shared" si="5185"/>
        <v>0</v>
      </c>
      <c r="BP3131" s="13">
        <f>LN(BL3131/BN3131)</f>
        <v>-0.42151596501205046</v>
      </c>
      <c r="BQ3131" s="13"/>
      <c r="BS3131" s="13"/>
      <c r="BT3131" s="13"/>
      <c r="BU3131" s="13"/>
      <c r="BV3131" s="13"/>
      <c r="BW3131" s="13"/>
      <c r="BX3131" s="13"/>
      <c r="BY3131">
        <v>3077</v>
      </c>
      <c r="BZ3131" s="13"/>
    </row>
    <row r="3132" spans="1:78" hidden="1" x14ac:dyDescent="0.25">
      <c r="A3132" t="s">
        <v>3708</v>
      </c>
      <c r="B3132" s="2">
        <f t="shared" si="5020"/>
        <v>2</v>
      </c>
      <c r="C3132">
        <v>1</v>
      </c>
      <c r="D3132" t="s">
        <v>3263</v>
      </c>
      <c r="E3132">
        <v>39030.92</v>
      </c>
      <c r="F3132">
        <v>9370</v>
      </c>
      <c r="G3132" t="s">
        <v>3</v>
      </c>
      <c r="H3132" s="5" t="s">
        <v>19</v>
      </c>
      <c r="I3132">
        <v>48401</v>
      </c>
      <c r="J3132" t="s">
        <v>5</v>
      </c>
      <c r="K3132" s="5" t="s">
        <v>19</v>
      </c>
      <c r="L3132">
        <v>9370.66</v>
      </c>
      <c r="M3132" t="str">
        <f t="shared" si="5166"/>
        <v>o</v>
      </c>
      <c r="N3132" t="str">
        <f t="shared" si="5167"/>
        <v>3/2</v>
      </c>
      <c r="O3132">
        <v>48401.64</v>
      </c>
      <c r="P3132" t="str">
        <f t="shared" si="5168"/>
        <v>e</v>
      </c>
      <c r="Q3132" t="str">
        <f t="shared" si="5169"/>
        <v>3/2</v>
      </c>
      <c r="R3132">
        <v>30</v>
      </c>
      <c r="AA3132" s="10">
        <f t="shared" si="5036"/>
        <v>2561.3029999999999</v>
      </c>
      <c r="AB3132" s="3" cm="1">
        <f t="array" ref="AB3132">100000000/Lvac(AA3132)</f>
        <v>39030.92536007594</v>
      </c>
      <c r="AC3132" s="28">
        <f t="shared" si="5037"/>
        <v>3.9042627912433637E-7</v>
      </c>
      <c r="AD3132" s="28">
        <f t="shared" si="5038"/>
        <v>2.5620709495729322E-7</v>
      </c>
      <c r="AE3132" s="21">
        <f t="shared" si="5039"/>
        <v>39030.921613421553</v>
      </c>
      <c r="AF3132" s="10" cm="1">
        <f t="array" ref="AF3132">Lair(100000000/AE3132)</f>
        <v>2561.3032458802918</v>
      </c>
      <c r="AG3132" s="10">
        <f t="shared" si="5040"/>
        <v>1.2619349479557073E-2</v>
      </c>
      <c r="AH3132" s="10" t="b">
        <f t="shared" si="5025"/>
        <v>1</v>
      </c>
      <c r="AI3132" s="10">
        <f t="shared" si="5170"/>
        <v>2561.3032458802918</v>
      </c>
      <c r="AJ3132">
        <v>7.0000000000000001E-3</v>
      </c>
      <c r="AK3132" s="3" cm="1">
        <f t="array" ref="AK3132">100000000/Lvac($AA3132)</f>
        <v>39030.92536007594</v>
      </c>
      <c r="AL3132" s="21">
        <f t="shared" si="5120"/>
        <v>0.10667088247359406</v>
      </c>
      <c r="AM3132" s="10" cm="1">
        <f t="array" ref="AM3132">Lvac($AI3132)-$BA3132</f>
        <v>3.832611193502089E-3</v>
      </c>
      <c r="AN3132" s="10">
        <f t="shared" si="5171"/>
        <v>-5.4639924055663869E-2</v>
      </c>
      <c r="AO3132" s="3">
        <f t="shared" si="5172"/>
        <v>0.54751588478601265</v>
      </c>
      <c r="AP3132" s="3">
        <v>0.51238185707396555</v>
      </c>
      <c r="AS3132" s="3">
        <f t="shared" si="5041"/>
        <v>5.3600759420078248E-3</v>
      </c>
      <c r="AT3132" s="3" cm="1">
        <f t="array" ref="AT3132">AS3132-(100000000/LvacE($A3132)-$E3132)</f>
        <v>-1.773711119312793E-6</v>
      </c>
      <c r="AU3132" t="s">
        <v>4962</v>
      </c>
      <c r="AV3132" t="s">
        <v>4940</v>
      </c>
      <c r="AW3132" s="3">
        <v>9370.66</v>
      </c>
      <c r="AX3132" s="3">
        <v>48401.64</v>
      </c>
      <c r="AY3132" s="3"/>
      <c r="AZ3132" s="10" cm="1">
        <f t="array" ref="AZ3132">Lair(100000000/($AX3132-$AW3132))</f>
        <v>2561.2994141714212</v>
      </c>
      <c r="BA3132" s="10">
        <f t="shared" si="5173"/>
        <v>2562.0673628999325</v>
      </c>
      <c r="BN3132" s="13" cm="1">
        <f t="array" ref="BN3132">$C3132*EXP(poly_from_str(100000000/$E3132,BN$4343))</f>
        <v>3.0676574407041159</v>
      </c>
      <c r="BO3132" s="13"/>
      <c r="BY3132">
        <v>3077</v>
      </c>
    </row>
    <row r="3133" spans="1:78" hidden="1" x14ac:dyDescent="0.25">
      <c r="A3133" t="s">
        <v>3709</v>
      </c>
      <c r="B3133" s="2" t="str">
        <f t="shared" si="5020"/>
        <v/>
      </c>
      <c r="C3133">
        <v>5</v>
      </c>
      <c r="E3133">
        <v>39043.85</v>
      </c>
      <c r="R3133">
        <v>30</v>
      </c>
      <c r="S3133" t="s">
        <v>22</v>
      </c>
      <c r="AA3133" s="10">
        <f t="shared" si="5036"/>
        <v>2560.4549999999999</v>
      </c>
      <c r="AB3133" s="3" cm="1">
        <f t="array" ref="AB3133">100000000/Lvac(AA3133)</f>
        <v>39043.851224614336</v>
      </c>
      <c r="AC3133" s="28">
        <f t="shared" si="5037"/>
        <v>3.9055558484722442E-7</v>
      </c>
      <c r="AD3133" s="28">
        <f t="shared" si="5038"/>
        <v>2.5612227498950514E-7</v>
      </c>
      <c r="AE3133" s="21">
        <f t="shared" si="5039"/>
        <v>39043.85036827658</v>
      </c>
      <c r="AF3133" s="10" cm="1">
        <f t="array" ref="AF3133">Lair(100000000/AE3133)</f>
        <v>2560.4550561613528</v>
      </c>
      <c r="AG3133" s="10">
        <f t="shared" si="5040"/>
        <v>1.2624397074858636E-2</v>
      </c>
      <c r="AH3133" s="10" t="b">
        <f t="shared" si="5025"/>
        <v>1</v>
      </c>
      <c r="AI3133" s="10">
        <f t="shared" si="5048"/>
        <v>2560.4549999999999</v>
      </c>
      <c r="AJ3133">
        <v>3.0000000000000001E-3</v>
      </c>
      <c r="AK3133" s="3" cm="1">
        <f t="array" ref="AK3133">100000000/Lvac($AA3133)</f>
        <v>39043.851224614336</v>
      </c>
      <c r="AL3133" s="21">
        <f t="shared" si="5120"/>
        <v>4.5746382449151822E-2</v>
      </c>
      <c r="AM3133" s="21"/>
      <c r="AN3133" s="21"/>
      <c r="AO3133" s="21"/>
      <c r="AP3133" s="21"/>
      <c r="AS3133" s="3">
        <f t="shared" si="5041"/>
        <v>1.2246143378433771E-3</v>
      </c>
      <c r="AT3133" s="3" cm="1">
        <f t="array" ref="AT3133">AS3133-(100000000/LvacE($A3133)-$E3133)</f>
        <v>-1.5608384273946285E-6</v>
      </c>
      <c r="BB3133"/>
      <c r="BC3133"/>
      <c r="BD3133"/>
      <c r="BE3133"/>
      <c r="BF3133"/>
      <c r="BG3133"/>
      <c r="BH3133"/>
      <c r="BI3133"/>
      <c r="BJ3133"/>
      <c r="BN3133" s="13" cm="1">
        <f t="array" ref="BN3133">$C3133*EXP(poly_from_str(100000000/$E3133,BN$4343))</f>
        <v>15.378067151509931</v>
      </c>
      <c r="BO3133" s="13"/>
      <c r="BY3133" t="e">
        <v>#N/A</v>
      </c>
    </row>
    <row r="3134" spans="1:78" hidden="1" x14ac:dyDescent="0.25">
      <c r="A3134" t="s">
        <v>3710</v>
      </c>
      <c r="B3134" s="2" t="str">
        <f t="shared" si="5020"/>
        <v/>
      </c>
      <c r="C3134">
        <v>1</v>
      </c>
      <c r="E3134">
        <v>39051.99</v>
      </c>
      <c r="F3134">
        <v>65967</v>
      </c>
      <c r="G3134" t="s">
        <v>3</v>
      </c>
      <c r="H3134" s="5" t="s">
        <v>15</v>
      </c>
      <c r="I3134">
        <v>105019</v>
      </c>
      <c r="J3134" t="s">
        <v>5</v>
      </c>
      <c r="K3134" s="5" t="s">
        <v>15</v>
      </c>
      <c r="L3134">
        <v>65967.149999999994</v>
      </c>
      <c r="M3134" t="str">
        <f t="shared" ref="M3134:M3136" si="5186">$G3134&amp;""</f>
        <v>o</v>
      </c>
      <c r="N3134" t="str">
        <f t="shared" ref="N3134:N3136" si="5187">$H3134&amp;""</f>
        <v>13/2</v>
      </c>
      <c r="O3134">
        <v>105019.06</v>
      </c>
      <c r="P3134" t="str">
        <f t="shared" ref="P3134:P3136" si="5188">$J3134&amp;""</f>
        <v>e</v>
      </c>
      <c r="Q3134" t="str">
        <f t="shared" ref="Q3134:Q3136" si="5189">$K3134&amp;""</f>
        <v>13/2</v>
      </c>
      <c r="R3134">
        <v>30</v>
      </c>
      <c r="AA3134" s="10">
        <f t="shared" si="5036"/>
        <v>2559.9209999999998</v>
      </c>
      <c r="AB3134" s="3" cm="1">
        <f t="array" ref="AB3134">100000000/Lvac(AA3134)</f>
        <v>39051.995254738817</v>
      </c>
      <c r="AC3134" s="28">
        <f t="shared" si="5037"/>
        <v>3.9063705481536346E-7</v>
      </c>
      <c r="AD3134" s="28">
        <f t="shared" si="5038"/>
        <v>2.5606886241712671E-7</v>
      </c>
      <c r="AE3134" s="21">
        <f t="shared" si="5039"/>
        <v>39051.991579328576</v>
      </c>
      <c r="AF3134" s="10" cm="1">
        <f t="array" ref="AF3134">Lair(100000000/AE3134)</f>
        <v>2559.9212409445872</v>
      </c>
      <c r="AG3134" s="10">
        <f t="shared" si="5040"/>
        <v>1.262757820548736E-2</v>
      </c>
      <c r="AH3134" s="10" t="b">
        <f t="shared" si="5025"/>
        <v>1</v>
      </c>
      <c r="AI3134" s="10">
        <f t="shared" ref="AI3134:AI3136" si="5190">$AF3134</f>
        <v>2559.9212409445872</v>
      </c>
      <c r="AJ3134">
        <v>3.0000000000000001E-3</v>
      </c>
      <c r="AK3134" s="3" cm="1">
        <f t="array" ref="AK3134">100000000/Lvac($AA3134)</f>
        <v>39051.995254738817</v>
      </c>
      <c r="AL3134" s="21">
        <f t="shared" si="5120"/>
        <v>4.576546492539238E-2</v>
      </c>
      <c r="AM3134" s="10" cm="1">
        <f t="array" ref="AM3134">Lvac($AI3134)-$BA3134</f>
        <v>-5.3492717333938344E-3</v>
      </c>
      <c r="AN3134" s="10">
        <f t="shared" ref="AN3134:AN3136" si="5191">$AK3134-($AX3134-$AW3134)</f>
        <v>8.5254738813091535E-2</v>
      </c>
      <c r="AO3134" s="3">
        <f t="shared" ref="AO3134:AO3136" si="5192">AM3134/AJ3134</f>
        <v>-1.7830905777979447</v>
      </c>
      <c r="AP3134" s="3">
        <v>-1.8634243483575119</v>
      </c>
      <c r="AS3134" s="3">
        <f t="shared" si="5041"/>
        <v>5.2547388186212629E-3</v>
      </c>
      <c r="AT3134" s="3" cm="1">
        <f t="array" ref="AT3134">AS3134-(100000000/LvacE($A3134)-$E3134)</f>
        <v>-1.4264805940911174E-6</v>
      </c>
      <c r="AU3134" t="s">
        <v>4930</v>
      </c>
      <c r="AV3134" t="s">
        <v>4850</v>
      </c>
      <c r="AW3134" s="3">
        <v>65967.149999999994</v>
      </c>
      <c r="AX3134" s="3">
        <v>105019.06</v>
      </c>
      <c r="AY3134" s="3"/>
      <c r="AZ3134" s="10" cm="1">
        <f t="array" ref="AZ3134">Lair(100000000/($AX3134-$AW3134))</f>
        <v>2559.9265889572603</v>
      </c>
      <c r="BA3134" s="10">
        <f t="shared" ref="BA3134:BA3136" si="5193">100000000/($AX3134-$AW3134)</f>
        <v>2560.6942144443124</v>
      </c>
      <c r="BN3134" s="13" cm="1">
        <f t="array" ref="BN3134">$C3134*EXP(poly_from_str(100000000/$E3134,BN$4343))</f>
        <v>3.0805890830701568</v>
      </c>
      <c r="BO3134" s="13"/>
      <c r="BY3134">
        <v>3089</v>
      </c>
    </row>
    <row r="3135" spans="1:78" hidden="1" x14ac:dyDescent="0.25">
      <c r="A3135" t="s">
        <v>3711</v>
      </c>
      <c r="B3135" s="2" t="str">
        <f t="shared" si="5020"/>
        <v/>
      </c>
      <c r="C3135">
        <v>1</v>
      </c>
      <c r="E3135">
        <v>39052.85</v>
      </c>
      <c r="F3135">
        <v>68801</v>
      </c>
      <c r="G3135" t="s">
        <v>3</v>
      </c>
      <c r="H3135" s="5" t="s">
        <v>8</v>
      </c>
      <c r="I3135">
        <v>107854</v>
      </c>
      <c r="J3135" t="s">
        <v>5</v>
      </c>
      <c r="K3135" s="5" t="s">
        <v>4</v>
      </c>
      <c r="L3135">
        <v>68801.67</v>
      </c>
      <c r="M3135" t="str">
        <f t="shared" si="5186"/>
        <v>o</v>
      </c>
      <c r="N3135" t="str">
        <f t="shared" si="5187"/>
        <v>7/2</v>
      </c>
      <c r="O3135">
        <v>107854.46</v>
      </c>
      <c r="P3135" t="str">
        <f t="shared" si="5188"/>
        <v>e</v>
      </c>
      <c r="Q3135" t="str">
        <f t="shared" si="5189"/>
        <v>9/2</v>
      </c>
      <c r="R3135">
        <v>30</v>
      </c>
      <c r="AA3135" s="10">
        <f t="shared" si="5036"/>
        <v>2559.8649999999998</v>
      </c>
      <c r="AB3135" s="3" cm="1">
        <f t="array" ref="AB3135">100000000/Lvac(AA3135)</f>
        <v>39052.849507151768</v>
      </c>
      <c r="AC3135" s="28">
        <f t="shared" si="5037"/>
        <v>3.9064560045158635E-7</v>
      </c>
      <c r="AD3135" s="28">
        <f t="shared" si="5038"/>
        <v>2.5606326109875017E-7</v>
      </c>
      <c r="AE3135" s="21">
        <f t="shared" si="5039"/>
        <v>39052.849851881947</v>
      </c>
      <c r="AF3135" s="10" cm="1">
        <f t="array" ref="AF3135">Lair(100000000/AE3135)</f>
        <v>2559.8649774019159</v>
      </c>
      <c r="AG3135" s="10">
        <f t="shared" si="5040"/>
        <v>1.2627911922533371E-2</v>
      </c>
      <c r="AH3135" s="10" t="b">
        <f t="shared" si="5025"/>
        <v>1</v>
      </c>
      <c r="AI3135" s="10">
        <f t="shared" si="5190"/>
        <v>2559.8649774019159</v>
      </c>
      <c r="AJ3135">
        <v>3.0000000000000001E-3</v>
      </c>
      <c r="AK3135" s="3" cm="1">
        <f t="array" ref="AK3135">100000000/Lvac($AA3135)</f>
        <v>39052.849507151768</v>
      </c>
      <c r="AL3135" s="21">
        <f t="shared" si="5120"/>
        <v>4.5767471939228234E-2</v>
      </c>
      <c r="AM3135" s="10" cm="1">
        <f t="array" ref="AM3135">Lvac($AI3135)-$BA3135</f>
        <v>-3.9243977030309907E-3</v>
      </c>
      <c r="AN3135" s="10">
        <f t="shared" si="5191"/>
        <v>5.9507151760044508E-2</v>
      </c>
      <c r="AO3135" s="3">
        <f t="shared" si="5192"/>
        <v>-1.3081325676769968</v>
      </c>
      <c r="AP3135" s="3">
        <v>-1.3005980996846727</v>
      </c>
      <c r="AS3135" s="3">
        <f t="shared" si="5041"/>
        <v>-4.9284823035122827E-4</v>
      </c>
      <c r="AT3135" s="3" cm="1">
        <f t="array" ref="AT3135">AS3135-(100000000/LvacE($A3135)-$E3135)</f>
        <v>-1.4123725122772157E-6</v>
      </c>
      <c r="AU3135" t="s">
        <v>4852</v>
      </c>
      <c r="AV3135" t="s">
        <v>4893</v>
      </c>
      <c r="AW3135" s="3">
        <v>68801.67</v>
      </c>
      <c r="AX3135" s="3">
        <v>107854.46</v>
      </c>
      <c r="AY3135" s="3"/>
      <c r="AZ3135" s="10" cm="1">
        <f t="array" ref="AZ3135">Lair(100000000/($AX3135-$AW3135))</f>
        <v>2559.868900875942</v>
      </c>
      <c r="BA3135" s="10">
        <f t="shared" si="5193"/>
        <v>2560.6365127818008</v>
      </c>
      <c r="BB3135" s="12">
        <v>209000000</v>
      </c>
      <c r="BC3135" s="3">
        <v>0.124</v>
      </c>
      <c r="BD3135" s="12" cm="1">
        <f t="array" ref="BD3135">SfromgA($BB3135,$BA3135,"")</f>
        <v>1.7319025344818464</v>
      </c>
      <c r="BE3135" s="29">
        <f t="shared" ref="BE3135:BE3136" si="5194">(10^MAX(0.05, -0.312925054856973*((LN($BD3135))^(1/3)) + 0.454808404431693)-1)*100</f>
        <v>57.958654492017956</v>
      </c>
      <c r="BG3135" s="3"/>
      <c r="BH3135" s="3"/>
      <c r="BI3135" s="12">
        <f t="shared" ref="BI3135:BI3136" si="5195">IF($BB3135="",$BF3135,$BB3135)</f>
        <v>209000000</v>
      </c>
      <c r="BJ3135" s="29">
        <f t="shared" ref="BJ3135:BJ3136" si="5196">IF($BB3135="",$BH3135,$BE3135)</f>
        <v>57.958654492017956</v>
      </c>
      <c r="BK3135" s="3">
        <f t="shared" ref="BK3135:BK3136" si="5197">LN(BN3135*100000000/($AX3135-$AW3135)/$BI3135)</f>
        <v>-10.184542679169507</v>
      </c>
      <c r="BL3135" s="13">
        <f>EXP(BK$4341*$AX3135+BK$4342)*$BI3135/(100000000/($AX3135-$AW3135))</f>
        <v>2.5319843083341929</v>
      </c>
      <c r="BM3135" s="3">
        <f t="shared" ref="BM3135:BM3136" si="5198">LN(BL3135/$C3135)</f>
        <v>0.92900330692235999</v>
      </c>
      <c r="BN3135" s="13" cm="1">
        <f t="array" ref="BN3135">$C3135*EXP(poly_from_str(100000000/$E3135,BN$4343))</f>
        <v>3.0811132805048542</v>
      </c>
      <c r="BO3135" s="3">
        <f t="shared" ref="BO3135:BO3136" si="5199">LN($C3135)</f>
        <v>0</v>
      </c>
      <c r="BP3135" s="13">
        <f t="shared" ref="BP3135:BP3136" si="5200">LN(BL3135/BN3135)</f>
        <v>-0.19628767946347495</v>
      </c>
      <c r="BQ3135" s="13"/>
      <c r="BS3135" s="13"/>
      <c r="BT3135" s="13"/>
      <c r="BU3135" s="13"/>
      <c r="BV3135" s="13"/>
      <c r="BW3135" s="13"/>
      <c r="BX3135" s="13"/>
      <c r="BY3135">
        <v>3089</v>
      </c>
      <c r="BZ3135" s="13"/>
    </row>
    <row r="3136" spans="1:78" hidden="1" x14ac:dyDescent="0.25">
      <c r="A3136" t="s">
        <v>3712</v>
      </c>
      <c r="B3136" s="2" t="str">
        <f t="shared" si="5020"/>
        <v/>
      </c>
      <c r="C3136">
        <v>2</v>
      </c>
      <c r="E3136">
        <v>39061.82</v>
      </c>
      <c r="F3136">
        <v>63768</v>
      </c>
      <c r="G3136" t="s">
        <v>3</v>
      </c>
      <c r="H3136" s="5" t="s">
        <v>8</v>
      </c>
      <c r="I3136">
        <v>102830</v>
      </c>
      <c r="J3136" t="s">
        <v>5</v>
      </c>
      <c r="K3136" s="5" t="s">
        <v>4</v>
      </c>
      <c r="L3136">
        <v>63768.66</v>
      </c>
      <c r="M3136" t="str">
        <f t="shared" si="5186"/>
        <v>o</v>
      </c>
      <c r="N3136" t="str">
        <f t="shared" si="5187"/>
        <v>7/2</v>
      </c>
      <c r="O3136">
        <v>102830.43</v>
      </c>
      <c r="P3136" t="str">
        <f t="shared" si="5188"/>
        <v>e</v>
      </c>
      <c r="Q3136" t="str">
        <f t="shared" si="5189"/>
        <v>9/2</v>
      </c>
      <c r="R3136">
        <v>30</v>
      </c>
      <c r="AA3136" s="10">
        <f t="shared" si="5036"/>
        <v>2559.277</v>
      </c>
      <c r="AB3136" s="3" cm="1">
        <f t="array" ref="AB3136">100000000/Lvac(AA3136)</f>
        <v>39061.821414275859</v>
      </c>
      <c r="AC3136" s="28">
        <f t="shared" si="5037"/>
        <v>3.9073535221080018E-7</v>
      </c>
      <c r="AD3136" s="28">
        <f t="shared" si="5038"/>
        <v>2.5600444725665855E-7</v>
      </c>
      <c r="AE3136" s="21">
        <f t="shared" si="5039"/>
        <v>39061.820424765996</v>
      </c>
      <c r="AF3136" s="10" cm="1">
        <f t="array" ref="AF3136">Lair(100000000/AE3136)</f>
        <v>2559.2770648355113</v>
      </c>
      <c r="AG3136" s="10">
        <f t="shared" si="5040"/>
        <v>1.2631417274151228E-2</v>
      </c>
      <c r="AH3136" s="10" t="b">
        <f t="shared" si="5025"/>
        <v>1</v>
      </c>
      <c r="AI3136" s="10">
        <f t="shared" si="5190"/>
        <v>2559.2770648355113</v>
      </c>
      <c r="AJ3136">
        <v>3.0000000000000001E-3</v>
      </c>
      <c r="AK3136" s="3" cm="1">
        <f t="array" ref="AK3136">100000000/Lvac($AA3136)</f>
        <v>39061.821414275859</v>
      </c>
      <c r="AL3136" s="21">
        <f t="shared" si="5120"/>
        <v>4.5788502484923124E-2</v>
      </c>
      <c r="AM3136" s="10" cm="1">
        <f t="array" ref="AM3136">Lvac($AI3136)-$BA3136</f>
        <v>-3.3047567167159286E-3</v>
      </c>
      <c r="AN3136" s="10">
        <f t="shared" si="5191"/>
        <v>5.1414275869319681E-2</v>
      </c>
      <c r="AO3136" s="3">
        <f t="shared" si="5192"/>
        <v>-1.101585572238643</v>
      </c>
      <c r="AP3136" s="3">
        <v>-1.123202496576899</v>
      </c>
      <c r="AS3136" s="3">
        <f t="shared" si="5041"/>
        <v>1.4142758591333404E-3</v>
      </c>
      <c r="AT3136" s="3" cm="1">
        <f t="array" ref="AT3136">AS3136-(100000000/LvacE($A3136)-$E3136)</f>
        <v>-1.264110323973E-6</v>
      </c>
      <c r="AU3136" t="s">
        <v>4845</v>
      </c>
      <c r="AV3136" t="s">
        <v>4861</v>
      </c>
      <c r="AW3136" s="3">
        <v>63768.66</v>
      </c>
      <c r="AX3136" s="3">
        <v>102830.43</v>
      </c>
      <c r="AY3136" s="3"/>
      <c r="AZ3136" s="10" cm="1">
        <f t="array" ref="AZ3136">Lair(100000000/($AX3136-$AW3136))</f>
        <v>2559.2803688144832</v>
      </c>
      <c r="BA3136" s="10">
        <f t="shared" si="5193"/>
        <v>2560.0478421740754</v>
      </c>
      <c r="BB3136" s="12">
        <v>862000000</v>
      </c>
      <c r="BC3136" s="3">
        <v>0.61</v>
      </c>
      <c r="BD3136" s="12" cm="1">
        <f t="array" ref="BD3136">SfromgA($BB3136,$BA3136,"")</f>
        <v>7.1381368554546709</v>
      </c>
      <c r="BE3136" s="29">
        <f t="shared" si="5194"/>
        <v>15.566219562011675</v>
      </c>
      <c r="BG3136" s="3"/>
      <c r="BH3136" s="3"/>
      <c r="BI3136" s="12">
        <f t="shared" si="5195"/>
        <v>862000000</v>
      </c>
      <c r="BJ3136" s="29">
        <f t="shared" si="5196"/>
        <v>15.566219562011675</v>
      </c>
      <c r="BK3136" s="3">
        <f t="shared" si="5197"/>
        <v>-10.906778961781153</v>
      </c>
      <c r="BL3136" s="13">
        <f>EXP(BK$4341*$AX3136+BK$4342)*$BI3136/(100000000/($AX3136-$AW3136))</f>
        <v>15.300428243894984</v>
      </c>
      <c r="BM3136" s="3">
        <f t="shared" si="5198"/>
        <v>2.0347336372437952</v>
      </c>
      <c r="BN3136" s="13" cm="1">
        <f t="array" ref="BN3136">$C3136*EXP(poly_from_str(100000000/$E3136,BN$4343))</f>
        <v>6.1731277687603185</v>
      </c>
      <c r="BO3136" s="3">
        <f t="shared" si="5199"/>
        <v>0.69314718055994529</v>
      </c>
      <c r="BP3136" s="13">
        <f t="shared" si="5200"/>
        <v>0.90767517660515884</v>
      </c>
      <c r="BQ3136" s="13"/>
      <c r="BS3136" s="13"/>
      <c r="BT3136" s="13"/>
      <c r="BU3136" s="13"/>
      <c r="BV3136" s="13"/>
      <c r="BW3136" s="13"/>
      <c r="BX3136" s="13"/>
      <c r="BY3136">
        <v>6189</v>
      </c>
      <c r="BZ3136" s="13"/>
    </row>
    <row r="3137" spans="1:78" hidden="1" x14ac:dyDescent="0.25">
      <c r="A3137" t="s">
        <v>3713</v>
      </c>
      <c r="B3137" s="2" t="str">
        <f t="shared" si="5020"/>
        <v/>
      </c>
      <c r="C3137">
        <v>9</v>
      </c>
      <c r="D3137" t="s">
        <v>14</v>
      </c>
      <c r="E3137">
        <v>39066.14</v>
      </c>
      <c r="R3137">
        <v>30</v>
      </c>
      <c r="S3137" t="s">
        <v>22</v>
      </c>
      <c r="AA3137" s="10">
        <f t="shared" si="5036"/>
        <v>2558.9940000000001</v>
      </c>
      <c r="AB3137" s="3" cm="1">
        <f t="array" ref="AB3137">100000000/Lvac(AA3137)</f>
        <v>39066.140995605172</v>
      </c>
      <c r="AC3137" s="28">
        <f t="shared" si="5037"/>
        <v>3.9077856376372899E-7</v>
      </c>
      <c r="AD3137" s="28">
        <f t="shared" si="5038"/>
        <v>2.5597614059512484E-7</v>
      </c>
      <c r="AE3137" s="21">
        <f t="shared" si="5039"/>
        <v>39066.140298929204</v>
      </c>
      <c r="AF3137" s="10" cm="1">
        <f t="array" ref="AF3137">Lair(100000000/AE3137)</f>
        <v>2558.9940456381046</v>
      </c>
      <c r="AG3137" s="10">
        <f t="shared" si="5040"/>
        <v>1.2633105235026962E-2</v>
      </c>
      <c r="AH3137" s="10" t="b">
        <f t="shared" si="5025"/>
        <v>1</v>
      </c>
      <c r="AI3137" s="10">
        <f t="shared" si="5048"/>
        <v>2558.9940000000001</v>
      </c>
      <c r="AJ3137">
        <v>7.0000000000000001E-3</v>
      </c>
      <c r="AK3137" s="3" cm="1">
        <f t="array" ref="AK3137">100000000/Lvac($AA3137)</f>
        <v>39066.140995605172</v>
      </c>
      <c r="AL3137" s="21">
        <f t="shared" si="5120"/>
        <v>0.10686347329037746</v>
      </c>
      <c r="AM3137" s="21"/>
      <c r="AN3137" s="21"/>
      <c r="AO3137" s="21"/>
      <c r="AP3137" s="21"/>
      <c r="AS3137" s="3">
        <f t="shared" si="5041"/>
        <v>9.9560517264762893E-4</v>
      </c>
      <c r="AT3137" s="3" cm="1">
        <f t="array" ref="AT3137">AS3137-(100000000/LvacE($A3137)-$E3137)</f>
        <v>-1.1926458682864904E-6</v>
      </c>
      <c r="BB3137"/>
      <c r="BC3137"/>
      <c r="BD3137"/>
      <c r="BE3137"/>
      <c r="BF3137"/>
      <c r="BG3137"/>
      <c r="BH3137"/>
      <c r="BI3137"/>
      <c r="BJ3137"/>
      <c r="BN3137" s="13" cm="1">
        <f t="array" ref="BN3137">$C3137*EXP(poly_from_str(100000000/$E3137,BN$4343))</f>
        <v>27.802601435326327</v>
      </c>
      <c r="BO3137" s="13"/>
      <c r="BY3137">
        <v>27871</v>
      </c>
    </row>
    <row r="3138" spans="1:78" hidden="1" x14ac:dyDescent="0.25">
      <c r="A3138" t="s">
        <v>3714</v>
      </c>
      <c r="B3138" s="2" t="str">
        <f t="shared" ref="B3138:B3201" si="5201">IF(OR(A3138=A3137,A3138=A3139),IF(B3137="",1,B3137+1),"")</f>
        <v/>
      </c>
      <c r="C3138">
        <v>5</v>
      </c>
      <c r="E3138">
        <v>39071.01</v>
      </c>
      <c r="F3138">
        <v>61717</v>
      </c>
      <c r="G3138" t="s">
        <v>3</v>
      </c>
      <c r="H3138" s="5" t="s">
        <v>18</v>
      </c>
      <c r="I3138">
        <v>100788</v>
      </c>
      <c r="J3138" t="s">
        <v>5</v>
      </c>
      <c r="K3138" s="5" t="s">
        <v>8</v>
      </c>
      <c r="L3138">
        <v>61717.98</v>
      </c>
      <c r="M3138" t="str">
        <f>$G3138&amp;""</f>
        <v>o</v>
      </c>
      <c r="N3138" t="str">
        <f>$H3138&amp;""</f>
        <v>5/2</v>
      </c>
      <c r="O3138">
        <v>100788.95</v>
      </c>
      <c r="P3138" t="str">
        <f>$J3138&amp;""</f>
        <v>e</v>
      </c>
      <c r="Q3138" t="str">
        <f>$K3138&amp;""</f>
        <v>7/2</v>
      </c>
      <c r="R3138">
        <v>30</v>
      </c>
      <c r="AA3138" s="10">
        <f t="shared" si="5036"/>
        <v>2558.6750000000002</v>
      </c>
      <c r="AB3138" s="3" cm="1">
        <f t="array" ref="AB3138">100000000/Lvac(AA3138)</f>
        <v>39071.011209756238</v>
      </c>
      <c r="AC3138" s="28">
        <f t="shared" si="5037"/>
        <v>3.9082728365267177E-7</v>
      </c>
      <c r="AD3138" s="28">
        <f t="shared" si="5038"/>
        <v>2.5594423308662527E-7</v>
      </c>
      <c r="AE3138" s="21">
        <f t="shared" si="5039"/>
        <v>39071.010363101064</v>
      </c>
      <c r="AF3138" s="10" cm="1">
        <f t="array" ref="AF3138">Lair(100000000/AE3138)</f>
        <v>2558.6750554491719</v>
      </c>
      <c r="AG3138" s="10">
        <f t="shared" si="5040"/>
        <v>1.2635008590336061E-2</v>
      </c>
      <c r="AH3138" s="10" t="b">
        <f t="shared" ref="AH3138:AH3201" si="5202">ABS(AE3138-AB3138)&lt;AG3138</f>
        <v>1</v>
      </c>
      <c r="AI3138" s="10">
        <f>$AF3138</f>
        <v>2558.6750554491719</v>
      </c>
      <c r="AJ3138">
        <v>3.0000000000000001E-3</v>
      </c>
      <c r="AK3138" s="3" cm="1">
        <f t="array" ref="AK3138">100000000/Lvac($AA3138)</f>
        <v>39071.011209756238</v>
      </c>
      <c r="AL3138" s="21">
        <f t="shared" si="5120"/>
        <v>4.58100505492645E-2</v>
      </c>
      <c r="AM3138" s="10" cm="1">
        <f t="array" ref="AM3138">Lvac($AI3138)-$BA3138</f>
        <v>-2.6440866895427462E-3</v>
      </c>
      <c r="AN3138" s="10">
        <f>$AK3138-($AX3138-$AW3138)</f>
        <v>4.1209756243915763E-2</v>
      </c>
      <c r="AO3138" s="3">
        <f>AM3138/AJ3138</f>
        <v>-0.88136222984758206</v>
      </c>
      <c r="AP3138" s="3">
        <v>-0.89984963748671964</v>
      </c>
      <c r="AS3138" s="3">
        <f t="shared" si="5041"/>
        <v>1.2097562357666902E-3</v>
      </c>
      <c r="AT3138" s="3" cm="1">
        <f t="array" ref="AT3138">AS3138-(100000000/LvacE($A3138)-$E3138)</f>
        <v>-1.1119991540908813E-6</v>
      </c>
      <c r="AU3138" t="s">
        <v>4875</v>
      </c>
      <c r="AV3138" t="s">
        <v>4868</v>
      </c>
      <c r="AW3138" s="3">
        <v>61717.98</v>
      </c>
      <c r="AX3138" s="3">
        <v>100788.95</v>
      </c>
      <c r="AY3138" s="3"/>
      <c r="AZ3138" s="10" cm="1">
        <f t="array" ref="AZ3138">Lair(100000000/($AX3138-$AW3138))</f>
        <v>2558.677698913672</v>
      </c>
      <c r="BA3138" s="10">
        <f>100000000/($AX3138-$AW3138)</f>
        <v>2559.4450304151655</v>
      </c>
      <c r="BB3138" s="12">
        <v>965000000</v>
      </c>
      <c r="BC3138" s="3">
        <v>0.83799999999999997</v>
      </c>
      <c r="BD3138" s="12" cm="1">
        <f t="array" ref="BD3138">SfromgA($BB3138,$BA3138,"")</f>
        <v>7.9854260644864254</v>
      </c>
      <c r="BE3138" s="29">
        <f>(10^MAX(0.05, -0.312925054856973*((LN($BD3138))^(1/3)) + 0.454808404431693)-1)*100</f>
        <v>13.634926206079466</v>
      </c>
      <c r="BG3138" s="3"/>
      <c r="BH3138" s="3"/>
      <c r="BI3138" s="12">
        <f>IF($BB3138="",$BF3138,$BB3138)</f>
        <v>965000000</v>
      </c>
      <c r="BJ3138" s="29">
        <f>IF($BB3138="",$BH3138,$BE3138)</f>
        <v>13.634926206079466</v>
      </c>
      <c r="BK3138" s="3">
        <f>LN(BN3138*100000000/($AX3138-$AW3138)/$BI3138)</f>
        <v>-10.101799291411945</v>
      </c>
      <c r="BL3138" s="13">
        <f>EXP(BK$4341*$AX3138+BK$4342)*$BI3138/(100000000/($AX3138-$AW3138))</f>
        <v>20.007378091125759</v>
      </c>
      <c r="BM3138" s="3">
        <f t="shared" ref="BM3138" si="5203">LN(BL3138/$C3138)</f>
        <v>1.3866631976476229</v>
      </c>
      <c r="BN3138" s="13" cm="1">
        <f t="array" ref="BN3138">$C3138*EXP(poly_from_str(100000000/$E3138,BN$4343))</f>
        <v>15.460581241279325</v>
      </c>
      <c r="BO3138" s="3">
        <f>LN($C3138)</f>
        <v>1.6094379124341003</v>
      </c>
      <c r="BP3138" s="13">
        <f>LN(BL3138/BN3138)</f>
        <v>0.25780747116867692</v>
      </c>
      <c r="BQ3138" s="13"/>
      <c r="BS3138" s="13"/>
      <c r="BT3138" s="13"/>
      <c r="BU3138" s="13"/>
      <c r="BV3138" s="13"/>
      <c r="BW3138" s="13"/>
      <c r="BX3138" s="13"/>
      <c r="BY3138">
        <v>15498</v>
      </c>
      <c r="BZ3138" s="13"/>
    </row>
    <row r="3139" spans="1:78" hidden="1" x14ac:dyDescent="0.25">
      <c r="A3139" t="s">
        <v>3715</v>
      </c>
      <c r="B3139" s="2" t="str">
        <f t="shared" si="5201"/>
        <v/>
      </c>
      <c r="C3139">
        <v>4</v>
      </c>
      <c r="E3139">
        <v>39073.120000000003</v>
      </c>
      <c r="R3139">
        <v>30</v>
      </c>
      <c r="S3139" t="s">
        <v>22</v>
      </c>
      <c r="AA3139" s="10">
        <f t="shared" ref="AA3139:AA3202" si="5204">ROUND($A3139,3)+0</f>
        <v>2558.5369999999998</v>
      </c>
      <c r="AB3139" s="3" cm="1">
        <f t="array" ref="AB3139">100000000/Lvac(AA3139)</f>
        <v>39073.118449835209</v>
      </c>
      <c r="AC3139" s="28">
        <f t="shared" ref="AC3139:AC3202" si="5205">0.001/AA3139</f>
        <v>3.908483637328677E-7</v>
      </c>
      <c r="AD3139" s="28">
        <f t="shared" ref="AD3139:AD3202" si="5206">0.01/AB3139</f>
        <v>2.5593042983857809E-7</v>
      </c>
      <c r="AE3139" s="21">
        <f t="shared" ref="AE3139:AE3202" si="5207">($AB3139/$AC3139^2+$E3139/$AD3139^2)/(1/$AC3139^2+1/$AD3139^2)</f>
        <v>39073.11953479761</v>
      </c>
      <c r="AF3139" s="10" cm="1">
        <f t="array" ref="AF3139">Lair(100000000/AE3139)</f>
        <v>2558.5369289512691</v>
      </c>
      <c r="AG3139" s="10">
        <f t="shared" ref="AG3139:AG3202" si="5208">0.0005/$AA3139*AB3139+0.005</f>
        <v>1.2635832206029308E-2</v>
      </c>
      <c r="AH3139" s="10" t="b">
        <f t="shared" si="5202"/>
        <v>1</v>
      </c>
      <c r="AI3139" s="10">
        <f t="shared" ref="AI3139:AI3200" si="5209">$AA3139</f>
        <v>2558.5369999999998</v>
      </c>
      <c r="AJ3139">
        <v>3.0000000000000001E-3</v>
      </c>
      <c r="AK3139" s="3" cm="1">
        <f t="array" ref="AK3139">100000000/Lvac($AA3139)</f>
        <v>39073.118449835209</v>
      </c>
      <c r="AL3139" s="21">
        <f t="shared" si="5120"/>
        <v>4.5814993236175848E-2</v>
      </c>
      <c r="AM3139" s="21"/>
      <c r="AN3139" s="21"/>
      <c r="AO3139" s="21"/>
      <c r="AP3139" s="21"/>
      <c r="AS3139" s="3">
        <f t="shared" ref="AS3139:AS3202" si="5210">$AB3139-$E3139</f>
        <v>-1.550164794025477E-3</v>
      </c>
      <c r="AT3139" s="3" cm="1">
        <f t="array" ref="AT3139">AS3139-(100000000/LvacE($A3139)-$E3139)</f>
        <v>-1.0770891094580293E-6</v>
      </c>
      <c r="BB3139"/>
      <c r="BC3139"/>
      <c r="BD3139"/>
      <c r="BE3139"/>
      <c r="BF3139"/>
      <c r="BG3139"/>
      <c r="BH3139"/>
      <c r="BI3139"/>
      <c r="BJ3139"/>
      <c r="BN3139" s="13" cm="1">
        <f t="array" ref="BN3139">$C3139*EXP(poly_from_str(100000000/$E3139,BN$4343))</f>
        <v>12.373546019952125</v>
      </c>
      <c r="BO3139" s="13"/>
      <c r="BY3139">
        <v>12403</v>
      </c>
    </row>
    <row r="3140" spans="1:78" hidden="1" x14ac:dyDescent="0.25">
      <c r="A3140" t="s">
        <v>3716</v>
      </c>
      <c r="B3140" s="2" t="str">
        <f t="shared" si="5201"/>
        <v/>
      </c>
      <c r="C3140">
        <v>1</v>
      </c>
      <c r="E3140">
        <v>39082.6</v>
      </c>
      <c r="F3140">
        <v>65967</v>
      </c>
      <c r="G3140" t="s">
        <v>3</v>
      </c>
      <c r="H3140" s="5" t="s">
        <v>15</v>
      </c>
      <c r="I3140">
        <v>105049</v>
      </c>
      <c r="J3140" t="s">
        <v>5</v>
      </c>
      <c r="K3140" s="5" t="s">
        <v>86</v>
      </c>
      <c r="L3140">
        <v>65967.149999999994</v>
      </c>
      <c r="M3140" t="str">
        <f t="shared" ref="M3140:M3144" si="5211">$G3140&amp;""</f>
        <v>o</v>
      </c>
      <c r="N3140" t="str">
        <f t="shared" ref="N3140:N3144" si="5212">$H3140&amp;""</f>
        <v>13/2</v>
      </c>
      <c r="O3140">
        <v>105049.72</v>
      </c>
      <c r="P3140" t="str">
        <f t="shared" ref="P3140:P3144" si="5213">$J3140&amp;""</f>
        <v>e</v>
      </c>
      <c r="Q3140" t="str">
        <f t="shared" ref="Q3140:Q3144" si="5214">$K3140&amp;""</f>
        <v>15/2</v>
      </c>
      <c r="R3140">
        <v>30</v>
      </c>
      <c r="AA3140" s="10">
        <f t="shared" si="5204"/>
        <v>2557.9160000000002</v>
      </c>
      <c r="AB3140" s="3" cm="1">
        <f t="array" ref="AB3140">100000000/Lvac(AA3140)</f>
        <v>39082.603843572128</v>
      </c>
      <c r="AC3140" s="28">
        <f t="shared" si="5205"/>
        <v>3.9094325224127762E-7</v>
      </c>
      <c r="AD3140" s="28">
        <f t="shared" si="5206"/>
        <v>2.5586831522344152E-7</v>
      </c>
      <c r="AE3140" s="21">
        <f t="shared" si="5207"/>
        <v>39082.601152667186</v>
      </c>
      <c r="AF3140" s="10" cm="1">
        <f t="array" ref="AF3140">Lair(100000000/AE3140)</f>
        <v>2557.9161761283285</v>
      </c>
      <c r="AG3140" s="10">
        <f t="shared" si="5208"/>
        <v>1.2639540126331773E-2</v>
      </c>
      <c r="AH3140" s="10" t="b">
        <f t="shared" si="5202"/>
        <v>1</v>
      </c>
      <c r="AI3140" s="10">
        <f t="shared" ref="AI3140:AI3144" si="5215">$AF3140</f>
        <v>2557.9161761283285</v>
      </c>
      <c r="AJ3140">
        <v>3.0000000000000001E-3</v>
      </c>
      <c r="AK3140" s="3" cm="1">
        <f t="array" ref="AK3140">100000000/Lvac($AA3140)</f>
        <v>39082.603843572128</v>
      </c>
      <c r="AL3140" s="21">
        <f t="shared" si="5120"/>
        <v>4.5837237601813484E-2</v>
      </c>
      <c r="AM3140" s="10" cm="1">
        <f t="array" ref="AM3140">Lvac($AI3140)-$BA3140</f>
        <v>-2.0395232490955095E-3</v>
      </c>
      <c r="AN3140" s="10">
        <f t="shared" ref="AN3140:AN3144" si="5216">$AK3140-($AX3140-$AW3140)</f>
        <v>3.3843572120531462E-2</v>
      </c>
      <c r="AO3140" s="3">
        <f t="shared" ref="AO3140:AO3144" si="5217">AM3140/AJ3140</f>
        <v>-0.67984108303183655</v>
      </c>
      <c r="AP3140" s="3">
        <v>-0.73856434210028965</v>
      </c>
      <c r="AS3140" s="3">
        <f t="shared" si="5210"/>
        <v>3.843572128971573E-3</v>
      </c>
      <c r="AT3140" s="3" cm="1">
        <f t="array" ref="AT3140">AS3140-(100000000/LvacE($A3140)-$E3140)</f>
        <v>-9.1979018179699779E-7</v>
      </c>
      <c r="AU3140" t="s">
        <v>4930</v>
      </c>
      <c r="AV3140" t="s">
        <v>4865</v>
      </c>
      <c r="AW3140" s="3">
        <v>65967.149999999994</v>
      </c>
      <c r="AX3140" s="3">
        <v>105049.72</v>
      </c>
      <c r="AY3140" s="3"/>
      <c r="AZ3140" s="10" cm="1">
        <f t="array" ref="AZ3140">Lair(100000000/($AX3140-$AW3140))</f>
        <v>2557.9182151717209</v>
      </c>
      <c r="BA3140" s="10">
        <f t="shared" ref="BA3140:BA3144" si="5218">100000000/($AX3140-$AW3140)</f>
        <v>2558.6853679274413</v>
      </c>
      <c r="BN3140" s="13" cm="1">
        <f t="array" ref="BN3140">$C3140*EXP(poly_from_str(100000000/$E3140,BN$4343))</f>
        <v>3.0990726998885956</v>
      </c>
      <c r="BO3140" s="13"/>
      <c r="BY3140">
        <v>3106</v>
      </c>
    </row>
    <row r="3141" spans="1:78" hidden="1" x14ac:dyDescent="0.25">
      <c r="A3141" t="s">
        <v>3717</v>
      </c>
      <c r="B3141" s="2" t="str">
        <f t="shared" si="5201"/>
        <v/>
      </c>
      <c r="C3141">
        <v>3</v>
      </c>
      <c r="E3141">
        <v>39091.67</v>
      </c>
      <c r="F3141">
        <v>36670</v>
      </c>
      <c r="G3141" t="s">
        <v>5</v>
      </c>
      <c r="H3141" s="5" t="s">
        <v>16</v>
      </c>
      <c r="I3141">
        <v>75762</v>
      </c>
      <c r="J3141" t="s">
        <v>3</v>
      </c>
      <c r="K3141" s="5" t="s">
        <v>4</v>
      </c>
      <c r="L3141">
        <v>36670.57</v>
      </c>
      <c r="M3141" t="str">
        <f t="shared" si="5211"/>
        <v>e</v>
      </c>
      <c r="N3141" t="str">
        <f t="shared" si="5212"/>
        <v>11/2</v>
      </c>
      <c r="O3141">
        <v>75762.23</v>
      </c>
      <c r="P3141" t="str">
        <f t="shared" si="5213"/>
        <v>o</v>
      </c>
      <c r="Q3141" t="str">
        <f t="shared" si="5214"/>
        <v>9/2</v>
      </c>
      <c r="R3141">
        <v>30</v>
      </c>
      <c r="AA3141" s="10">
        <f t="shared" si="5204"/>
        <v>2557.3229999999999</v>
      </c>
      <c r="AB3141" s="3" cm="1">
        <f t="array" ref="AB3141">100000000/Lvac(AA3141)</f>
        <v>39091.665853803461</v>
      </c>
      <c r="AC3141" s="28">
        <f t="shared" si="5205"/>
        <v>3.9103390537683353E-7</v>
      </c>
      <c r="AD3141" s="28">
        <f t="shared" si="5206"/>
        <v>2.5580900126892496E-7</v>
      </c>
      <c r="AE3141" s="21">
        <f t="shared" si="5207"/>
        <v>39091.668757384497</v>
      </c>
      <c r="AF3141" s="10" cm="1">
        <f t="array" ref="AF3141">Lair(100000000/AE3141)</f>
        <v>2557.3228100394649</v>
      </c>
      <c r="AG3141" s="10">
        <f t="shared" si="5208"/>
        <v>1.2643083383249489E-2</v>
      </c>
      <c r="AH3141" s="10" t="b">
        <f t="shared" si="5202"/>
        <v>1</v>
      </c>
      <c r="AI3141" s="10">
        <f t="shared" si="5215"/>
        <v>2557.3228100394649</v>
      </c>
      <c r="AJ3141">
        <v>3.0000000000000001E-3</v>
      </c>
      <c r="AK3141" s="3" cm="1">
        <f t="array" ref="AK3141">100000000/Lvac($AA3141)</f>
        <v>39091.665853803461</v>
      </c>
      <c r="AL3141" s="21">
        <f t="shared" si="5120"/>
        <v>4.5858503705912892E-2</v>
      </c>
      <c r="AM3141" s="10" cm="1">
        <f t="array" ref="AM3141">Lvac($AI3141)-$BA3141</f>
        <v>-5.7306791723021888E-4</v>
      </c>
      <c r="AN3141" s="10">
        <f t="shared" si="5216"/>
        <v>5.8538034645607695E-3</v>
      </c>
      <c r="AO3141" s="3">
        <f t="shared" si="5217"/>
        <v>-0.19102263907673964</v>
      </c>
      <c r="AP3141" s="3">
        <v>-0.12768756111351345</v>
      </c>
      <c r="AS3141" s="3">
        <f t="shared" si="5210"/>
        <v>-4.1461965374764986E-3</v>
      </c>
      <c r="AT3141" s="3" cm="1">
        <f t="array" ref="AT3141">AS3141-(100000000/LvacE($A3141)-$E3141)</f>
        <v>-7.6924334280192852E-7</v>
      </c>
      <c r="AU3141" t="s">
        <v>4767</v>
      </c>
      <c r="AV3141" t="s">
        <v>4927</v>
      </c>
      <c r="AW3141" s="3">
        <v>36670.57</v>
      </c>
      <c r="AX3141" s="3">
        <v>75762.23</v>
      </c>
      <c r="AY3141" s="3"/>
      <c r="AZ3141" s="10" cm="1">
        <f t="array" ref="AZ3141">Lair(100000000/($AX3141-$AW3141))</f>
        <v>2557.3233829725668</v>
      </c>
      <c r="BA3141" s="10">
        <f t="shared" si="5218"/>
        <v>2558.0903957519331</v>
      </c>
      <c r="BB3141" s="12">
        <v>121000000</v>
      </c>
      <c r="BC3141" s="3">
        <v>0.23499999999999999</v>
      </c>
      <c r="BD3141" s="12" cm="1">
        <f t="array" ref="BD3141">SfromgA($BB3141,$BA3141,"")</f>
        <v>0.99969240288086791</v>
      </c>
      <c r="BE3141" s="29">
        <f t="shared" ref="BE3141:BE3144" si="5219">(10^MAX(0.05, -0.312925054856973*((LN($BD3141))^(1/3)) + 0.454808404431693)-1)*100</f>
        <v>199.1803589687371</v>
      </c>
      <c r="BG3141" s="3"/>
      <c r="BH3141" s="3"/>
      <c r="BI3141" s="12">
        <f t="shared" ref="BI3141:BI3144" si="5220">IF($BB3141="",$BF3141,$BB3141)</f>
        <v>121000000</v>
      </c>
      <c r="BJ3141" s="29">
        <f t="shared" ref="BJ3141:BJ3144" si="5221">IF($BB3141="",$BH3141,$BE3141)</f>
        <v>199.1803589687371</v>
      </c>
      <c r="BK3141" s="3">
        <f t="shared" ref="BK3141:BK3144" si="5222">LN(BN3141*100000000/($AX3141-$AW3141)/$BI3141)</f>
        <v>-8.5328259461090639</v>
      </c>
      <c r="BL3141" s="13">
        <f>EXP(BK$4341*$AX3141+BK$4342)*$BI3141/(100000000/($AX3141-$AW3141))</f>
        <v>16.807530076772682</v>
      </c>
      <c r="BM3141" s="3">
        <f t="shared" ref="BM3141:BM3144" si="5223">LN(BL3141/$C3141)</f>
        <v>1.7232147161765548</v>
      </c>
      <c r="BN3141" s="13" cm="1">
        <f t="array" ref="BN3141">$C3141*EXP(poly_from_str(100000000/$E3141,BN$4343))</f>
        <v>9.3134429735942472</v>
      </c>
      <c r="BO3141" s="3">
        <f t="shared" ref="BO3141:BO3144" si="5224">LN($C3141)</f>
        <v>1.0986122886681098</v>
      </c>
      <c r="BP3141" s="13">
        <f>LN(BL3141/BN3141)</f>
        <v>0.59036816735587461</v>
      </c>
      <c r="BQ3141" s="13"/>
      <c r="BS3141" s="13"/>
      <c r="BT3141" s="13"/>
      <c r="BU3141" s="13"/>
      <c r="BV3141" s="13"/>
      <c r="BW3141" s="13"/>
      <c r="BX3141" s="13"/>
      <c r="BY3141">
        <v>9333</v>
      </c>
      <c r="BZ3141" s="13"/>
    </row>
    <row r="3142" spans="1:78" hidden="1" x14ac:dyDescent="0.25">
      <c r="A3142" t="s">
        <v>3718</v>
      </c>
      <c r="B3142" s="2" t="str">
        <f t="shared" si="5201"/>
        <v/>
      </c>
      <c r="C3142">
        <v>1</v>
      </c>
      <c r="E3142">
        <v>39093.42</v>
      </c>
      <c r="F3142">
        <v>23442</v>
      </c>
      <c r="G3142" t="s">
        <v>5</v>
      </c>
      <c r="H3142" s="5" t="s">
        <v>16</v>
      </c>
      <c r="I3142">
        <v>62535</v>
      </c>
      <c r="J3142" t="s">
        <v>3</v>
      </c>
      <c r="K3142" s="5" t="s">
        <v>4</v>
      </c>
      <c r="L3142">
        <v>23442.25</v>
      </c>
      <c r="M3142" t="str">
        <f t="shared" si="5211"/>
        <v>e</v>
      </c>
      <c r="N3142" t="str">
        <f t="shared" si="5212"/>
        <v>11/2</v>
      </c>
      <c r="O3142">
        <v>62535.62</v>
      </c>
      <c r="P3142" t="str">
        <f t="shared" si="5213"/>
        <v>o</v>
      </c>
      <c r="Q3142" t="str">
        <f t="shared" si="5214"/>
        <v>9/2</v>
      </c>
      <c r="R3142">
        <v>30</v>
      </c>
      <c r="AA3142" s="10">
        <f t="shared" si="5204"/>
        <v>2557.2080000000001</v>
      </c>
      <c r="AB3142" s="3" cm="1">
        <f t="array" ref="AB3142">100000000/Lvac(AA3142)</f>
        <v>39093.423728458045</v>
      </c>
      <c r="AC3142" s="28">
        <f t="shared" si="5205"/>
        <v>3.9105149053186131E-7</v>
      </c>
      <c r="AD3142" s="28">
        <f t="shared" si="5206"/>
        <v>2.5579749856292336E-7</v>
      </c>
      <c r="AE3142" s="21">
        <f t="shared" si="5207"/>
        <v>39093.421117278478</v>
      </c>
      <c r="AF3142" s="10" cm="1">
        <f t="array" ref="AF3142">Lair(100000000/AE3142)</f>
        <v>2557.2081708154606</v>
      </c>
      <c r="AG3142" s="10">
        <f t="shared" si="5208"/>
        <v>1.2643770809503577E-2</v>
      </c>
      <c r="AH3142" s="10" t="b">
        <f t="shared" si="5202"/>
        <v>1</v>
      </c>
      <c r="AI3142" s="10">
        <f t="shared" si="5215"/>
        <v>2557.2081708154606</v>
      </c>
      <c r="AJ3142">
        <v>3.0000000000000001E-3</v>
      </c>
      <c r="AK3142" s="3" cm="1">
        <f t="array" ref="AK3142">100000000/Lvac($AA3142)</f>
        <v>39093.423728458045</v>
      </c>
      <c r="AL3142" s="21">
        <f t="shared" si="5120"/>
        <v>4.5862621793506544E-2</v>
      </c>
      <c r="AM3142" s="10" cm="1">
        <f t="array" ref="AM3142">Lvac($AI3142)-$BA3142</f>
        <v>-3.3447290015828912E-3</v>
      </c>
      <c r="AN3142" s="10">
        <f t="shared" si="5216"/>
        <v>5.3728458042314742E-2</v>
      </c>
      <c r="AO3142" s="3">
        <f t="shared" si="5217"/>
        <v>-1.1149096671942971</v>
      </c>
      <c r="AP3142" s="3">
        <v>-1.1718615517869087</v>
      </c>
      <c r="AS3142" s="3">
        <f t="shared" si="5210"/>
        <v>3.7284580466803163E-3</v>
      </c>
      <c r="AT3142" s="3" cm="1">
        <f t="array" ref="AT3142">AS3142-(100000000/LvacE($A3142)-$E3142)</f>
        <v>-7.4002309702336788E-7</v>
      </c>
      <c r="AU3142" t="s">
        <v>4777</v>
      </c>
      <c r="AV3142" t="s">
        <v>4834</v>
      </c>
      <c r="AW3142" s="3">
        <v>23442.25</v>
      </c>
      <c r="AX3142" s="3">
        <v>62535.62</v>
      </c>
      <c r="AY3142" s="3"/>
      <c r="AZ3142" s="10" cm="1">
        <f t="array" ref="AZ3142">Lair(100000000/($AX3142-$AW3142))</f>
        <v>2557.211514757626</v>
      </c>
      <c r="BA3142" s="10">
        <f t="shared" si="5218"/>
        <v>2557.9785012138886</v>
      </c>
      <c r="BB3142" s="12">
        <v>3180000</v>
      </c>
      <c r="BC3142" s="3">
        <v>1.6E-2</v>
      </c>
      <c r="BD3142" s="12" cm="1">
        <f t="array" ref="BD3142">SfromgA($BB3142,$BA3142,"")</f>
        <v>2.6269460285137786E-2</v>
      </c>
      <c r="BE3142" s="29">
        <f t="shared" si="5219"/>
        <v>763.26523716688951</v>
      </c>
      <c r="BG3142" s="3"/>
      <c r="BH3142" s="3"/>
      <c r="BI3142" s="12">
        <f t="shared" si="5220"/>
        <v>3180000</v>
      </c>
      <c r="BJ3142" s="29">
        <f t="shared" si="5221"/>
        <v>763.26523716688951</v>
      </c>
      <c r="BK3142" s="3">
        <f t="shared" si="5222"/>
        <v>-5.9922377155640882</v>
      </c>
      <c r="BL3142" s="13">
        <f>EXP(BK$4341*$AX3142+BK$4342)*$BI3142/(100000000/($AX3142-$AW3142))</f>
        <v>1.2067384979253135</v>
      </c>
      <c r="BM3142" s="3">
        <f t="shared" si="5223"/>
        <v>0.18792126406519608</v>
      </c>
      <c r="BN3142" s="13" cm="1">
        <f t="array" ref="BN3142">$C3142*EXP(poly_from_str(100000000/$E3142,BN$4343))</f>
        <v>3.1055208957405309</v>
      </c>
      <c r="BO3142" s="3">
        <f t="shared" si="5224"/>
        <v>0</v>
      </c>
      <c r="BP3142" s="13">
        <f>LN(BL3142/BN3142)</f>
        <v>-0.94526019755296842</v>
      </c>
      <c r="BQ3142" s="13"/>
      <c r="BS3142" s="13"/>
      <c r="BT3142" s="13"/>
      <c r="BU3142" s="13"/>
      <c r="BV3142" s="13"/>
      <c r="BW3142" s="13"/>
      <c r="BX3142" s="13"/>
      <c r="BY3142">
        <v>3112</v>
      </c>
      <c r="BZ3142" s="13"/>
    </row>
    <row r="3143" spans="1:78" hidden="1" x14ac:dyDescent="0.25">
      <c r="A3143" t="s">
        <v>3719</v>
      </c>
      <c r="B3143" s="2" t="str">
        <f t="shared" si="5201"/>
        <v/>
      </c>
      <c r="C3143">
        <v>4</v>
      </c>
      <c r="E3143">
        <v>39099.46</v>
      </c>
      <c r="F3143">
        <v>64235</v>
      </c>
      <c r="G3143" t="s">
        <v>3</v>
      </c>
      <c r="H3143" s="5" t="s">
        <v>4</v>
      </c>
      <c r="I3143">
        <v>103335</v>
      </c>
      <c r="J3143" t="s">
        <v>5</v>
      </c>
      <c r="K3143" s="5" t="s">
        <v>4</v>
      </c>
      <c r="L3143">
        <v>64235.61</v>
      </c>
      <c r="M3143" t="str">
        <f t="shared" si="5211"/>
        <v>o</v>
      </c>
      <c r="N3143" t="str">
        <f t="shared" si="5212"/>
        <v>9/2</v>
      </c>
      <c r="O3143">
        <v>103335.06</v>
      </c>
      <c r="P3143" t="str">
        <f t="shared" si="5213"/>
        <v>e</v>
      </c>
      <c r="Q3143" t="str">
        <f t="shared" si="5214"/>
        <v>9/2</v>
      </c>
      <c r="R3143">
        <v>30</v>
      </c>
      <c r="AA3143" s="10">
        <f t="shared" si="5204"/>
        <v>2556.8130000000001</v>
      </c>
      <c r="AB3143" s="3" cm="1">
        <f t="array" ref="AB3143">100000000/Lvac(AA3143)</f>
        <v>39099.462849967291</v>
      </c>
      <c r="AC3143" s="28">
        <f t="shared" si="5205"/>
        <v>3.911119037645694E-7</v>
      </c>
      <c r="AD3143" s="28">
        <f t="shared" si="5206"/>
        <v>2.557579892688568E-7</v>
      </c>
      <c r="AE3143" s="21">
        <f t="shared" si="5207"/>
        <v>39099.460853658355</v>
      </c>
      <c r="AF3143" s="10" cm="1">
        <f t="array" ref="AF3143">Lair(100000000/AE3143)</f>
        <v>2556.8131305521474</v>
      </c>
      <c r="AG3143" s="10">
        <f t="shared" si="5208"/>
        <v>1.2646132675711382E-2</v>
      </c>
      <c r="AH3143" s="10" t="b">
        <f t="shared" si="5202"/>
        <v>1</v>
      </c>
      <c r="AI3143" s="10">
        <f t="shared" si="5215"/>
        <v>2556.8131305521474</v>
      </c>
      <c r="AJ3143">
        <v>3.0000000000000001E-3</v>
      </c>
      <c r="AK3143" s="3" cm="1">
        <f t="array" ref="AK3143">100000000/Lvac($AA3143)</f>
        <v>39099.462849967291</v>
      </c>
      <c r="AL3143" s="21">
        <f t="shared" si="5120"/>
        <v>4.5876793711776317E-2</v>
      </c>
      <c r="AM3143" s="10" cm="1">
        <f t="array" ref="AM3143">Lvac($AI3143)-$BA3143</f>
        <v>-7.0996138811096898E-4</v>
      </c>
      <c r="AN3143" s="10">
        <f t="shared" si="5216"/>
        <v>1.2849967293732334E-2</v>
      </c>
      <c r="AO3143" s="3">
        <f t="shared" si="5217"/>
        <v>-0.23665379603698966</v>
      </c>
      <c r="AP3143" s="3">
        <v>-0.28018141741389019</v>
      </c>
      <c r="AS3143" s="3">
        <f t="shared" si="5210"/>
        <v>2.8499672916950658E-3</v>
      </c>
      <c r="AT3143" s="3" cm="1">
        <f t="array" ref="AT3143">AS3143-(100000000/LvacE($A3143)-$E3143)</f>
        <v>-6.3954212237149477E-7</v>
      </c>
      <c r="AU3143" t="s">
        <v>4837</v>
      </c>
      <c r="AV3143" t="s">
        <v>4885</v>
      </c>
      <c r="AW3143" s="3">
        <v>64235.61</v>
      </c>
      <c r="AX3143" s="3">
        <v>103335.06</v>
      </c>
      <c r="AY3143" s="3"/>
      <c r="AZ3143" s="10" cm="1">
        <f t="array" ref="AZ3143">Lair(100000000/($AX3143-$AW3143))</f>
        <v>2556.8138403465323</v>
      </c>
      <c r="BA3143" s="10">
        <f t="shared" si="5218"/>
        <v>2557.5807332328204</v>
      </c>
      <c r="BB3143" s="12">
        <v>778000000</v>
      </c>
      <c r="BC3143" s="3">
        <v>0.622</v>
      </c>
      <c r="BD3143" s="12" cm="1">
        <f t="array" ref="BD3143">SfromgA($BB3143,$BA3143,"")</f>
        <v>6.4239331350704978</v>
      </c>
      <c r="BE3143" s="29">
        <f t="shared" si="5219"/>
        <v>17.481170320322747</v>
      </c>
      <c r="BG3143" s="3"/>
      <c r="BH3143" s="3"/>
      <c r="BI3143" s="12">
        <f t="shared" si="5220"/>
        <v>778000000</v>
      </c>
      <c r="BJ3143" s="29">
        <f t="shared" si="5221"/>
        <v>17.481170320322747</v>
      </c>
      <c r="BK3143" s="3">
        <f t="shared" si="5222"/>
        <v>-10.104791993430686</v>
      </c>
      <c r="BL3143" s="13">
        <f>EXP(BK$4341*$AX3143+BK$4342)*$BI3143/(100000000/($AX3143-$AW3143))</f>
        <v>13.302797710028353</v>
      </c>
      <c r="BM3143" s="3">
        <f t="shared" si="5223"/>
        <v>1.2016800061239581</v>
      </c>
      <c r="BN3143" s="13" cm="1">
        <f t="array" ref="BN3143">$C3143*EXP(poly_from_str(100000000/$E3143,BN$4343))</f>
        <v>12.436404573804824</v>
      </c>
      <c r="BO3143" s="3">
        <f t="shared" si="5224"/>
        <v>1.3862943611198906</v>
      </c>
      <c r="BP3143" s="13">
        <f t="shared" ref="BP3143:BP3144" si="5225">LN(BL3143/BN3143)</f>
        <v>6.7346343105875145E-2</v>
      </c>
      <c r="BQ3143" s="13"/>
      <c r="BS3143" s="13"/>
      <c r="BT3143" s="13"/>
      <c r="BU3143" s="13"/>
      <c r="BV3143" s="13"/>
      <c r="BW3143" s="13"/>
      <c r="BX3143" s="13"/>
      <c r="BY3143">
        <v>12462</v>
      </c>
      <c r="BZ3143" s="13"/>
    </row>
    <row r="3144" spans="1:78" hidden="1" x14ac:dyDescent="0.25">
      <c r="A3144" t="s">
        <v>3720</v>
      </c>
      <c r="B3144" s="2" t="str">
        <f t="shared" si="5201"/>
        <v/>
      </c>
      <c r="C3144">
        <v>6</v>
      </c>
      <c r="E3144">
        <v>39102.639999999999</v>
      </c>
      <c r="F3144">
        <v>62062</v>
      </c>
      <c r="G3144" t="s">
        <v>3</v>
      </c>
      <c r="H3144" s="5" t="s">
        <v>4</v>
      </c>
      <c r="I3144">
        <v>101165</v>
      </c>
      <c r="J3144" t="s">
        <v>5</v>
      </c>
      <c r="K3144" s="5" t="s">
        <v>16</v>
      </c>
      <c r="L3144">
        <v>62062.63</v>
      </c>
      <c r="M3144" t="str">
        <f t="shared" si="5211"/>
        <v>o</v>
      </c>
      <c r="N3144" t="str">
        <f t="shared" si="5212"/>
        <v>9/2</v>
      </c>
      <c r="O3144">
        <v>101165.33</v>
      </c>
      <c r="P3144" t="str">
        <f t="shared" si="5213"/>
        <v>e</v>
      </c>
      <c r="Q3144" t="str">
        <f t="shared" si="5214"/>
        <v>11/2</v>
      </c>
      <c r="R3144">
        <v>30</v>
      </c>
      <c r="AA3144" s="10">
        <f t="shared" si="5204"/>
        <v>2556.605</v>
      </c>
      <c r="AB3144" s="3" cm="1">
        <f t="array" ref="AB3144">100000000/Lvac(AA3144)</f>
        <v>39102.643694295257</v>
      </c>
      <c r="AC3144" s="28">
        <f t="shared" si="5205"/>
        <v>3.9114372380559377E-7</v>
      </c>
      <c r="AD3144" s="28">
        <f t="shared" si="5206"/>
        <v>2.5573718437505326E-7</v>
      </c>
      <c r="AE3144" s="21">
        <f t="shared" si="5207"/>
        <v>39102.64110630998</v>
      </c>
      <c r="AF3144" s="10" cm="1">
        <f t="array" ref="AF3144">Lair(100000000/AE3144)</f>
        <v>2556.6051692183369</v>
      </c>
      <c r="AG3144" s="10">
        <f t="shared" si="5208"/>
        <v>1.2647376832614982E-2</v>
      </c>
      <c r="AH3144" s="10" t="b">
        <f t="shared" si="5202"/>
        <v>1</v>
      </c>
      <c r="AI3144" s="10">
        <f t="shared" si="5215"/>
        <v>2556.6051692183369</v>
      </c>
      <c r="AJ3144">
        <v>3.0000000000000001E-3</v>
      </c>
      <c r="AK3144" s="3" cm="1">
        <f t="array" ref="AK3144">100000000/Lvac($AA3144)</f>
        <v>39102.643694295257</v>
      </c>
      <c r="AL3144" s="21">
        <f t="shared" si="5120"/>
        <v>4.5884257958670953E-2</v>
      </c>
      <c r="AM3144" s="10" cm="1">
        <f t="array" ref="AM3144">Lvac($AI3144)-$BA3144</f>
        <v>3.8517308166774455E-3</v>
      </c>
      <c r="AN3144" s="10">
        <f t="shared" si="5216"/>
        <v>-5.6305704747501295E-2</v>
      </c>
      <c r="AO3144" s="3">
        <f t="shared" si="5217"/>
        <v>1.2839102722258151</v>
      </c>
      <c r="AP3144" s="3">
        <v>1.2274908890503866</v>
      </c>
      <c r="AS3144" s="3">
        <f t="shared" si="5210"/>
        <v>3.6942952574463561E-3</v>
      </c>
      <c r="AT3144" s="3" cm="1">
        <f t="array" ref="AT3144">AS3144-(100000000/LvacE($A3144)-$E3144)</f>
        <v>-5.8658042689785361E-7</v>
      </c>
      <c r="AU3144" t="s">
        <v>4843</v>
      </c>
      <c r="AV3144" t="s">
        <v>4948</v>
      </c>
      <c r="AW3144" s="3">
        <v>62062.63</v>
      </c>
      <c r="AX3144" s="3">
        <v>101165.33</v>
      </c>
      <c r="AY3144" s="3"/>
      <c r="AZ3144" s="10" cm="1">
        <f t="array" ref="AZ3144">Lair(100000000/($AX3144-$AW3144))</f>
        <v>2556.6013183935197</v>
      </c>
      <c r="BA3144" s="10">
        <f t="shared" si="5218"/>
        <v>2557.3681612778655</v>
      </c>
      <c r="BB3144" s="12">
        <v>1590000000</v>
      </c>
      <c r="BC3144" s="3">
        <v>0.83</v>
      </c>
      <c r="BD3144" s="12" cm="1">
        <f t="array" ref="BD3144">SfromgA($BB3144,$BA3144,"")</f>
        <v>13.125330449360977</v>
      </c>
      <c r="BE3144" s="29">
        <f t="shared" si="5219"/>
        <v>12.201845430196357</v>
      </c>
      <c r="BG3144" s="3"/>
      <c r="BH3144" s="3"/>
      <c r="BI3144" s="12">
        <f t="shared" si="5220"/>
        <v>1590000000</v>
      </c>
      <c r="BJ3144" s="29">
        <f t="shared" si="5221"/>
        <v>12.201845430196357</v>
      </c>
      <c r="BK3144" s="3">
        <f t="shared" si="5222"/>
        <v>-10.413568467004428</v>
      </c>
      <c r="BL3144" s="13">
        <f>EXP(BK$4341*$AX3144+BK$4342)*$BI3144/(100000000/($AX3144-$AW3144))</f>
        <v>32.06216504354601</v>
      </c>
      <c r="BM3144" s="3">
        <f t="shared" si="5223"/>
        <v>1.6759172066634433</v>
      </c>
      <c r="BN3144" s="13" cm="1">
        <f t="array" ref="BN3144">$C3144*EXP(poly_from_str(100000000/$E3144,BN$4343))</f>
        <v>18.665883382214766</v>
      </c>
      <c r="BO3144" s="3">
        <f t="shared" si="5224"/>
        <v>1.791759469228055</v>
      </c>
      <c r="BP3144" s="13">
        <f t="shared" si="5225"/>
        <v>0.54097923637194045</v>
      </c>
      <c r="BQ3144" s="13"/>
      <c r="BS3144" s="13"/>
      <c r="BT3144" s="13"/>
      <c r="BU3144" s="13"/>
      <c r="BV3144" s="13"/>
      <c r="BW3144" s="13"/>
      <c r="BX3144" s="13"/>
      <c r="BY3144">
        <v>18703</v>
      </c>
      <c r="BZ3144" s="13"/>
    </row>
    <row r="3145" spans="1:78" hidden="1" x14ac:dyDescent="0.25">
      <c r="A3145" t="s">
        <v>3721</v>
      </c>
      <c r="B3145" s="2" t="str">
        <f t="shared" si="5201"/>
        <v/>
      </c>
      <c r="C3145">
        <v>6</v>
      </c>
      <c r="E3145">
        <v>39104.620000000003</v>
      </c>
      <c r="R3145">
        <v>30</v>
      </c>
      <c r="S3145" t="s">
        <v>22</v>
      </c>
      <c r="AA3145" s="10">
        <f t="shared" si="5204"/>
        <v>2556.4760000000001</v>
      </c>
      <c r="AB3145" s="3" cm="1">
        <f t="array" ref="AB3145">100000000/Lvac(AA3145)</f>
        <v>39104.616689497452</v>
      </c>
      <c r="AC3145" s="28">
        <f t="shared" si="5205"/>
        <v>3.9116346095171634E-7</v>
      </c>
      <c r="AD3145" s="28">
        <f t="shared" si="5206"/>
        <v>2.5572428134005353E-7</v>
      </c>
      <c r="AE3145" s="21">
        <f t="shared" si="5207"/>
        <v>39104.619008762449</v>
      </c>
      <c r="AF3145" s="10" cm="1">
        <f t="array" ref="AF3145">Lair(100000000/AE3145)</f>
        <v>2556.4758483675623</v>
      </c>
      <c r="AG3145" s="10">
        <f t="shared" si="5208"/>
        <v>1.2648148601727036E-2</v>
      </c>
      <c r="AH3145" s="10" t="b">
        <f t="shared" si="5202"/>
        <v>1</v>
      </c>
      <c r="AI3145" s="10">
        <f t="shared" si="5209"/>
        <v>2556.4760000000001</v>
      </c>
      <c r="AJ3145">
        <v>3.0000000000000001E-3</v>
      </c>
      <c r="AK3145" s="3" cm="1">
        <f t="array" ref="AK3145">100000000/Lvac($AA3145)</f>
        <v>39104.616689497452</v>
      </c>
      <c r="AL3145" s="21">
        <f t="shared" si="5120"/>
        <v>4.5888891610362213E-2</v>
      </c>
      <c r="AM3145" s="21"/>
      <c r="AN3145" s="21"/>
      <c r="AO3145" s="21"/>
      <c r="AP3145" s="21"/>
      <c r="AS3145" s="3">
        <f t="shared" si="5210"/>
        <v>-3.310502550448291E-3</v>
      </c>
      <c r="AT3145" s="3" cm="1">
        <f t="array" ref="AT3145">AS3145-(100000000/LvacE($A3145)-$E3145)</f>
        <v>-5.5372220231220126E-7</v>
      </c>
      <c r="BB3145"/>
      <c r="BC3145"/>
      <c r="BD3145"/>
      <c r="BE3145"/>
      <c r="BF3145"/>
      <c r="BG3145"/>
      <c r="BH3145"/>
      <c r="BI3145"/>
      <c r="BJ3145"/>
      <c r="BN3145" s="13" cm="1">
        <f t="array" ref="BN3145">$C3145*EXP(poly_from_str(100000000/$E3145,BN$4343))</f>
        <v>18.672893034349478</v>
      </c>
      <c r="BO3145" s="13"/>
      <c r="BY3145">
        <v>18710</v>
      </c>
    </row>
    <row r="3146" spans="1:78" hidden="1" x14ac:dyDescent="0.25">
      <c r="A3146" t="s">
        <v>3722</v>
      </c>
      <c r="B3146" s="2" t="str">
        <f t="shared" si="5201"/>
        <v/>
      </c>
      <c r="C3146">
        <v>4</v>
      </c>
      <c r="E3146">
        <v>39108.69</v>
      </c>
      <c r="F3146">
        <v>64235</v>
      </c>
      <c r="G3146" t="s">
        <v>3</v>
      </c>
      <c r="H3146" s="5" t="s">
        <v>4</v>
      </c>
      <c r="I3146">
        <v>103344</v>
      </c>
      <c r="J3146" t="s">
        <v>5</v>
      </c>
      <c r="K3146" s="5" t="s">
        <v>16</v>
      </c>
      <c r="L3146">
        <v>64235.61</v>
      </c>
      <c r="M3146" t="str">
        <f t="shared" ref="M3146:M3149" si="5226">$G3146&amp;""</f>
        <v>o</v>
      </c>
      <c r="N3146" t="str">
        <f t="shared" ref="N3146:N3149" si="5227">$H3146&amp;""</f>
        <v>9/2</v>
      </c>
      <c r="O3146">
        <v>103344.35</v>
      </c>
      <c r="P3146" t="str">
        <f t="shared" ref="P3146:P3149" si="5228">$J3146&amp;""</f>
        <v>e</v>
      </c>
      <c r="Q3146" t="str">
        <f t="shared" ref="Q3146:Q3149" si="5229">$K3146&amp;""</f>
        <v>11/2</v>
      </c>
      <c r="R3146">
        <v>30</v>
      </c>
      <c r="AA3146" s="10">
        <f t="shared" si="5204"/>
        <v>2556.21</v>
      </c>
      <c r="AB3146" s="3" cm="1">
        <f t="array" ref="AB3146">100000000/Lvac(AA3146)</f>
        <v>39108.685664779892</v>
      </c>
      <c r="AC3146" s="28">
        <f t="shared" si="5205"/>
        <v>3.9120416554195469E-7</v>
      </c>
      <c r="AD3146" s="28">
        <f t="shared" si="5206"/>
        <v>2.5569767508207773E-7</v>
      </c>
      <c r="AE3146" s="21">
        <f t="shared" si="5207"/>
        <v>39108.688702317857</v>
      </c>
      <c r="AF3146" s="10" cm="1">
        <f t="array" ref="AF3146">Lair(100000000/AE3146)</f>
        <v>2556.2098014485414</v>
      </c>
      <c r="AG3146" s="10">
        <f t="shared" si="5208"/>
        <v>1.2649740370466411E-2</v>
      </c>
      <c r="AH3146" s="10" t="b">
        <f t="shared" si="5202"/>
        <v>1</v>
      </c>
      <c r="AI3146" s="10">
        <f t="shared" ref="AI3146:AI3149" si="5230">$AF3146</f>
        <v>2556.2098014485414</v>
      </c>
      <c r="AJ3146">
        <v>3.0000000000000001E-3</v>
      </c>
      <c r="AK3146" s="3" cm="1">
        <f t="array" ref="AK3146">100000000/Lvac($AA3146)</f>
        <v>39108.685664779892</v>
      </c>
      <c r="AL3146" s="21">
        <f t="shared" si="5120"/>
        <v>4.5898445787921585E-2</v>
      </c>
      <c r="AM3146" s="10" cm="1">
        <f t="array" ref="AM3146">Lvac($AI3146)-$BA3146</f>
        <v>3.3539042788106599E-3</v>
      </c>
      <c r="AN3146" s="10">
        <f t="shared" ref="AN3146:AN3149" si="5231">$AK3146-($AX3146-$AW3146)</f>
        <v>-5.4335220112989191E-2</v>
      </c>
      <c r="AO3146" s="3">
        <f t="shared" ref="AO3146:AO3149" si="5232">AM3146/AJ3146</f>
        <v>1.1179680929368867</v>
      </c>
      <c r="AP3146" s="3">
        <v>1.1841674825821731</v>
      </c>
      <c r="AS3146" s="3">
        <f t="shared" si="5210"/>
        <v>-4.3352201100788079E-3</v>
      </c>
      <c r="AT3146" s="3" cm="1">
        <f t="array" ref="AT3146">AS3146-(100000000/LvacE($A3146)-$E3146)</f>
        <v>-4.8589572543278337E-7</v>
      </c>
      <c r="AU3146" t="s">
        <v>4837</v>
      </c>
      <c r="AV3146" t="s">
        <v>4899</v>
      </c>
      <c r="AW3146" s="3">
        <v>64235.61</v>
      </c>
      <c r="AX3146" s="3">
        <v>103344.35</v>
      </c>
      <c r="AY3146" s="3"/>
      <c r="AZ3146" s="10" cm="1">
        <f t="array" ref="AZ3146">Lair(100000000/($AX3146-$AW3146))</f>
        <v>2556.2064483331033</v>
      </c>
      <c r="BA3146" s="10">
        <f t="shared" ref="BA3146:BA3149" si="5233">100000000/($AX3146-$AW3146)</f>
        <v>2556.9731983183297</v>
      </c>
      <c r="BB3146" s="12">
        <v>874000000</v>
      </c>
      <c r="BC3146" s="3">
        <v>0.71099999999999997</v>
      </c>
      <c r="BD3146" s="12" cm="1">
        <f t="array" ref="BD3146">SfromgA($BB3146,$BA3146,"")</f>
        <v>7.2114620122936133</v>
      </c>
      <c r="BE3146" s="29">
        <f t="shared" ref="BE3146:BE3149" si="5234">(10^MAX(0.05, -0.312925054856973*((LN($BD3146))^(1/3)) + 0.454808404431693)-1)*100</f>
        <v>15.385884239862669</v>
      </c>
      <c r="BG3146" s="3"/>
      <c r="BH3146" s="3"/>
      <c r="BI3146" s="12">
        <f t="shared" ref="BI3146:BI3149" si="5235">IF($BB3146="",$BF3146,$BB3146)</f>
        <v>874000000</v>
      </c>
      <c r="BJ3146" s="29">
        <f t="shared" ref="BJ3146:BJ3149" si="5236">IF($BB3146="",$BH3146,$BE3146)</f>
        <v>15.385884239862669</v>
      </c>
      <c r="BK3146" s="3">
        <f t="shared" ref="BK3146:BK3147" si="5237">LN(BN3146*100000000/($AX3146-$AW3146)/$BI3146)</f>
        <v>-10.219633796760458</v>
      </c>
      <c r="BL3146" s="13">
        <f>EXP(BK$4341*$AX3146+BK$4342)*$BI3146/(100000000/($AX3146-$AW3146))</f>
        <v>14.937277499017986</v>
      </c>
      <c r="BM3146" s="3">
        <f t="shared" ref="BM3146:BM3147" si="5238">LN(BL3146/$C3146)</f>
        <v>1.3175655729976692</v>
      </c>
      <c r="BN3146" s="13" cm="1">
        <f t="array" ref="BN3146">$C3146*EXP(poly_from_str(100000000/$E3146,BN$4343))</f>
        <v>12.458182591781821</v>
      </c>
      <c r="BO3146" s="3">
        <f t="shared" ref="BO3146:BO3149" si="5239">LN($C3146)</f>
        <v>1.3862943611198906</v>
      </c>
      <c r="BP3146" s="13">
        <f t="shared" ref="BP3146:BP3147" si="5240">LN(BL3146/BN3146)</f>
        <v>0.18148229080432912</v>
      </c>
      <c r="BQ3146" s="13"/>
      <c r="BS3146" s="13"/>
      <c r="BT3146" s="13"/>
      <c r="BU3146" s="13"/>
      <c r="BV3146" s="13"/>
      <c r="BW3146" s="13"/>
      <c r="BX3146" s="13"/>
      <c r="BY3146">
        <v>12482</v>
      </c>
      <c r="BZ3146" s="13"/>
    </row>
    <row r="3147" spans="1:78" hidden="1" x14ac:dyDescent="0.25">
      <c r="A3147" t="s">
        <v>3723</v>
      </c>
      <c r="B3147" s="2" t="str">
        <f t="shared" si="5201"/>
        <v/>
      </c>
      <c r="C3147">
        <v>9</v>
      </c>
      <c r="D3147" t="s">
        <v>14</v>
      </c>
      <c r="E3147">
        <v>39116.44</v>
      </c>
      <c r="F3147">
        <v>23442</v>
      </c>
      <c r="G3147" t="s">
        <v>5</v>
      </c>
      <c r="H3147" s="5" t="s">
        <v>16</v>
      </c>
      <c r="I3147">
        <v>62558</v>
      </c>
      <c r="J3147" t="s">
        <v>3</v>
      </c>
      <c r="K3147" s="5" t="s">
        <v>16</v>
      </c>
      <c r="L3147">
        <v>23442.25</v>
      </c>
      <c r="M3147" t="str">
        <f t="shared" si="5226"/>
        <v>e</v>
      </c>
      <c r="N3147" t="str">
        <f t="shared" si="5227"/>
        <v>11/2</v>
      </c>
      <c r="O3147">
        <v>62558.67</v>
      </c>
      <c r="P3147" t="str">
        <f t="shared" si="5228"/>
        <v>o</v>
      </c>
      <c r="Q3147" t="str">
        <f t="shared" si="5229"/>
        <v>11/2</v>
      </c>
      <c r="R3147">
        <v>30</v>
      </c>
      <c r="AA3147" s="10">
        <f t="shared" si="5204"/>
        <v>2555.703</v>
      </c>
      <c r="AB3147" s="3" cm="1">
        <f t="array" ref="AB3147">100000000/Lvac(AA3147)</f>
        <v>39116.443538309868</v>
      </c>
      <c r="AC3147" s="28">
        <f t="shared" si="5205"/>
        <v>3.9128177256903484E-7</v>
      </c>
      <c r="AD3147" s="28">
        <f t="shared" si="5206"/>
        <v>2.556469631551805E-7</v>
      </c>
      <c r="AE3147" s="21">
        <f t="shared" si="5207"/>
        <v>39116.441058550503</v>
      </c>
      <c r="AF3147" s="10" cm="1">
        <f t="array" ref="AF3147">Lair(100000000/AE3147)</f>
        <v>2555.7031620274861</v>
      </c>
      <c r="AG3147" s="10">
        <f t="shared" si="5208"/>
        <v>1.2652775682133226E-2</v>
      </c>
      <c r="AH3147" s="10" t="b">
        <f t="shared" si="5202"/>
        <v>1</v>
      </c>
      <c r="AI3147" s="10">
        <f t="shared" si="5230"/>
        <v>2555.7031620274861</v>
      </c>
      <c r="AJ3147">
        <v>7.0000000000000001E-3</v>
      </c>
      <c r="AK3147" s="3" cm="1">
        <f t="array" ref="AK3147">100000000/Lvac($AA3147)</f>
        <v>39116.443538309868</v>
      </c>
      <c r="AL3147" s="21">
        <f t="shared" si="5120"/>
        <v>0.10713885275743312</v>
      </c>
      <c r="AM3147" s="10" cm="1">
        <f t="array" ref="AM3147">Lvac($AI3147)-$BA3147</f>
        <v>-1.3762902704002045E-3</v>
      </c>
      <c r="AN3147" s="10">
        <f t="shared" si="5231"/>
        <v>2.3538309869763907E-2</v>
      </c>
      <c r="AO3147" s="3">
        <f t="shared" si="5232"/>
        <v>-0.19661289577145777</v>
      </c>
      <c r="AP3147" s="3">
        <v>-0.21976512438673776</v>
      </c>
      <c r="AS3147" s="3">
        <f t="shared" si="5210"/>
        <v>3.5383098656893708E-3</v>
      </c>
      <c r="AT3147" s="3" cm="1">
        <f t="array" ref="AT3147">AS3147-(100000000/LvacE($A3147)-$E3147)</f>
        <v>-3.5645643947646022E-7</v>
      </c>
      <c r="AU3147" t="s">
        <v>4777</v>
      </c>
      <c r="AV3147" t="s">
        <v>4816</v>
      </c>
      <c r="AW3147" s="3">
        <v>23442.25</v>
      </c>
      <c r="AX3147" s="3">
        <v>62558.67</v>
      </c>
      <c r="AY3147" s="3"/>
      <c r="AZ3147" s="10" cm="1">
        <f t="array" ref="AZ3147">Lair(100000000/($AX3147-$AW3147))</f>
        <v>2555.7045379940837</v>
      </c>
      <c r="BA3147" s="10">
        <f t="shared" si="5233"/>
        <v>2556.4711699076756</v>
      </c>
      <c r="BB3147" s="12">
        <v>145000000</v>
      </c>
      <c r="BC3147" s="3">
        <v>0.24199999999999999</v>
      </c>
      <c r="BD3147" s="12" cm="1">
        <f t="array" ref="BD3147">SfromgA($BB3147,$BA3147,"")</f>
        <v>1.1957050415661448</v>
      </c>
      <c r="BE3147" s="29">
        <f t="shared" si="5234"/>
        <v>89.906004374614639</v>
      </c>
      <c r="BG3147" s="3"/>
      <c r="BH3147" s="3"/>
      <c r="BI3147" s="12">
        <f t="shared" si="5235"/>
        <v>145000000</v>
      </c>
      <c r="BJ3147" s="29">
        <f t="shared" si="5236"/>
        <v>89.906004374614639</v>
      </c>
      <c r="BK3147" s="3">
        <f t="shared" si="5237"/>
        <v>-7.6110945433467831</v>
      </c>
      <c r="BL3147" s="13">
        <f>EXP(BK$4341*$AX3147+BK$4342)*$BI3147/(100000000/($AX3147-$AW3147))</f>
        <v>54.960344024225613</v>
      </c>
      <c r="BM3147" s="3">
        <f t="shared" si="5238"/>
        <v>1.8093873300965952</v>
      </c>
      <c r="BN3147" s="13" cm="1">
        <f t="array" ref="BN3147">$C3147*EXP(poly_from_str(100000000/$E3147,BN$4343))</f>
        <v>28.07183104843277</v>
      </c>
      <c r="BO3147" s="3">
        <f t="shared" si="5239"/>
        <v>2.1972245773362196</v>
      </c>
      <c r="BP3147" s="13">
        <f t="shared" si="5240"/>
        <v>0.67184528767839169</v>
      </c>
      <c r="BQ3147" s="13"/>
      <c r="BS3147" s="13"/>
      <c r="BT3147" s="13"/>
      <c r="BU3147" s="13"/>
      <c r="BV3147" s="13"/>
      <c r="BW3147" s="13"/>
      <c r="BX3147" s="13"/>
      <c r="BY3147">
        <v>28123</v>
      </c>
      <c r="BZ3147" s="13"/>
    </row>
    <row r="3148" spans="1:78" hidden="1" x14ac:dyDescent="0.25">
      <c r="A3148" t="s">
        <v>3724</v>
      </c>
      <c r="B3148" s="2">
        <f t="shared" si="5201"/>
        <v>1</v>
      </c>
      <c r="C3148">
        <v>7</v>
      </c>
      <c r="D3148" t="s">
        <v>736</v>
      </c>
      <c r="E3148">
        <v>39121.800000000003</v>
      </c>
      <c r="F3148">
        <v>36640</v>
      </c>
      <c r="G3148" t="s">
        <v>5</v>
      </c>
      <c r="H3148" s="5" t="s">
        <v>8</v>
      </c>
      <c r="I3148">
        <v>75762</v>
      </c>
      <c r="J3148" t="s">
        <v>3</v>
      </c>
      <c r="K3148" s="5" t="s">
        <v>4</v>
      </c>
      <c r="L3148">
        <v>36640.379999999997</v>
      </c>
      <c r="M3148" t="str">
        <f t="shared" si="5226"/>
        <v>e</v>
      </c>
      <c r="N3148" t="str">
        <f t="shared" si="5227"/>
        <v>7/2</v>
      </c>
      <c r="O3148">
        <v>75762.23</v>
      </c>
      <c r="P3148" t="str">
        <f t="shared" si="5228"/>
        <v>o</v>
      </c>
      <c r="Q3148" t="str">
        <f t="shared" si="5229"/>
        <v>9/2</v>
      </c>
      <c r="R3148">
        <v>30</v>
      </c>
      <c r="AA3148" s="10">
        <f t="shared" si="5204"/>
        <v>2555.3530000000001</v>
      </c>
      <c r="AB3148" s="3" cm="1">
        <f t="array" ref="AB3148">100000000/Lvac(AA3148)</f>
        <v>39121.800868192382</v>
      </c>
      <c r="AC3148" s="28">
        <f t="shared" si="5205"/>
        <v>3.9133536540744077E-7</v>
      </c>
      <c r="AD3148" s="28">
        <f t="shared" si="5206"/>
        <v>2.5561195492231056E-7</v>
      </c>
      <c r="AE3148" s="21">
        <f t="shared" si="5207"/>
        <v>39121.800259636024</v>
      </c>
      <c r="AF3148" s="10" cm="1">
        <f t="array" ref="AF3148">Lair(100000000/AE3148)</f>
        <v>2555.3530397521836</v>
      </c>
      <c r="AG3148" s="10">
        <f t="shared" si="5208"/>
        <v>1.2654872119075601E-2</v>
      </c>
      <c r="AH3148" s="10" t="b">
        <f t="shared" si="5202"/>
        <v>1</v>
      </c>
      <c r="AI3148" s="10">
        <f t="shared" si="5230"/>
        <v>2555.3530397521836</v>
      </c>
      <c r="AJ3148">
        <v>7.0000000000000001E-3</v>
      </c>
      <c r="AK3148" s="3" cm="1">
        <f t="array" ref="AK3148">100000000/Lvac($AA3148)</f>
        <v>39121.800868192382</v>
      </c>
      <c r="AL3148" s="21">
        <f t="shared" si="5120"/>
        <v>0.10716820799990311</v>
      </c>
      <c r="AM3148" s="10" cm="1">
        <f t="array" ref="AM3148">Lvac($AI3148)-$BA3148</f>
        <v>3.2499055823791423E-3</v>
      </c>
      <c r="AN3148" s="10">
        <f t="shared" si="5231"/>
        <v>-4.9131807616504375E-2</v>
      </c>
      <c r="AO3148" s="3">
        <f t="shared" si="5232"/>
        <v>0.46427222605416318</v>
      </c>
      <c r="AP3148" s="3">
        <v>0.45859200690756552</v>
      </c>
      <c r="AS3148" s="3">
        <f t="shared" si="5210"/>
        <v>8.6819237913005054E-4</v>
      </c>
      <c r="AT3148" s="3" cm="1">
        <f t="array" ref="AT3148">AS3148-(100000000/LvacE($A3148)-$E3148)</f>
        <v>-2.6697671273723245E-7</v>
      </c>
      <c r="AU3148" t="s">
        <v>4800</v>
      </c>
      <c r="AV3148" t="s">
        <v>4927</v>
      </c>
      <c r="AW3148" s="3">
        <v>36640.379999999997</v>
      </c>
      <c r="AX3148" s="3">
        <v>75762.23</v>
      </c>
      <c r="AY3148" s="3"/>
      <c r="AZ3148" s="10" cm="1">
        <f t="array" ref="AZ3148">Lair(100000000/($AX3148-$AW3148))</f>
        <v>2555.3497906108537</v>
      </c>
      <c r="BA3148" s="10">
        <f t="shared" si="5233"/>
        <v>2556.1163390790571</v>
      </c>
      <c r="BB3148" s="12">
        <v>132000</v>
      </c>
      <c r="BC3148" s="3">
        <v>1E-3</v>
      </c>
      <c r="BD3148" s="12" cm="1">
        <f t="array" ref="BD3148">SfromgA($BB3148,$BA3148,"")</f>
        <v>1.0880507192043427E-3</v>
      </c>
      <c r="BE3148" s="29">
        <f t="shared" si="5234"/>
        <v>1017.7241783797746</v>
      </c>
      <c r="BG3148" s="3"/>
      <c r="BH3148" s="3"/>
      <c r="BI3148" s="12">
        <f t="shared" si="5235"/>
        <v>132000</v>
      </c>
      <c r="BJ3148" s="29">
        <f t="shared" si="5236"/>
        <v>1017.7241783797746</v>
      </c>
      <c r="BK3148" s="3"/>
      <c r="BL3148" s="13">
        <f>EXP(BK$4341*$AX3148+BK$4342)*$BI3148/(100000000/($AX3148-$AW3148))</f>
        <v>1.8349647623996507E-2</v>
      </c>
      <c r="BM3148" s="3"/>
      <c r="BN3148" s="13" cm="1">
        <f t="array" ref="BN3148">$C3148*EXP(poly_from_str(100000000/$E3148,BN$4343))</f>
        <v>21.855565736570274</v>
      </c>
      <c r="BO3148" s="3">
        <f t="shared" si="5239"/>
        <v>1.9459101490553132</v>
      </c>
      <c r="BP3148" s="17"/>
      <c r="BQ3148" s="13"/>
      <c r="BS3148" s="13"/>
      <c r="BT3148" s="13"/>
      <c r="BU3148" s="13"/>
      <c r="BV3148" s="13"/>
      <c r="BW3148" s="13"/>
      <c r="BX3148" s="13"/>
      <c r="BY3148">
        <v>21894</v>
      </c>
      <c r="BZ3148" s="13"/>
    </row>
    <row r="3149" spans="1:78" hidden="1" x14ac:dyDescent="0.25">
      <c r="A3149" t="s">
        <v>3724</v>
      </c>
      <c r="B3149" s="2">
        <f t="shared" si="5201"/>
        <v>2</v>
      </c>
      <c r="C3149">
        <v>7</v>
      </c>
      <c r="D3149" t="s">
        <v>736</v>
      </c>
      <c r="E3149">
        <v>39121.800000000003</v>
      </c>
      <c r="F3149">
        <v>62558</v>
      </c>
      <c r="G3149" t="s">
        <v>3</v>
      </c>
      <c r="H3149" s="5" t="s">
        <v>16</v>
      </c>
      <c r="I3149">
        <v>101680</v>
      </c>
      <c r="J3149" t="s">
        <v>5</v>
      </c>
      <c r="K3149" s="5" t="s">
        <v>15</v>
      </c>
      <c r="L3149">
        <v>62558.67</v>
      </c>
      <c r="M3149" t="str">
        <f t="shared" si="5226"/>
        <v>o</v>
      </c>
      <c r="N3149" t="str">
        <f t="shared" si="5227"/>
        <v>11/2</v>
      </c>
      <c r="O3149">
        <v>101680.38</v>
      </c>
      <c r="P3149" t="str">
        <f t="shared" si="5228"/>
        <v>e</v>
      </c>
      <c r="Q3149" t="str">
        <f t="shared" si="5229"/>
        <v>13/2</v>
      </c>
      <c r="R3149">
        <v>30</v>
      </c>
      <c r="AA3149" s="10">
        <f t="shared" si="5204"/>
        <v>2555.3530000000001</v>
      </c>
      <c r="AB3149" s="3" cm="1">
        <f t="array" ref="AB3149">100000000/Lvac(AA3149)</f>
        <v>39121.800868192382</v>
      </c>
      <c r="AC3149" s="28">
        <f t="shared" si="5205"/>
        <v>3.9133536540744077E-7</v>
      </c>
      <c r="AD3149" s="28">
        <f t="shared" si="5206"/>
        <v>2.5561195492231056E-7</v>
      </c>
      <c r="AE3149" s="21">
        <f t="shared" si="5207"/>
        <v>39121.800259636024</v>
      </c>
      <c r="AF3149" s="10" cm="1">
        <f t="array" ref="AF3149">Lair(100000000/AE3149)</f>
        <v>2555.3530397521836</v>
      </c>
      <c r="AG3149" s="10">
        <f t="shared" si="5208"/>
        <v>1.2654872119075601E-2</v>
      </c>
      <c r="AH3149" s="10" t="b">
        <f t="shared" si="5202"/>
        <v>1</v>
      </c>
      <c r="AI3149" s="10">
        <f t="shared" si="5230"/>
        <v>2555.3530397521836</v>
      </c>
      <c r="AJ3149">
        <v>7.0000000000000001E-3</v>
      </c>
      <c r="AK3149" s="3" cm="1">
        <f t="array" ref="AK3149">100000000/Lvac($AA3149)</f>
        <v>39121.800868192382</v>
      </c>
      <c r="AL3149" s="21">
        <f t="shared" si="5120"/>
        <v>0.10716820799990311</v>
      </c>
      <c r="AM3149" s="10" cm="1">
        <f t="array" ref="AM3149">Lvac($AI3149)-$BA3149</f>
        <v>-5.8973501854779897E-3</v>
      </c>
      <c r="AN3149" s="10">
        <f t="shared" si="5231"/>
        <v>9.0868192375637591E-2</v>
      </c>
      <c r="AO3149" s="3">
        <f t="shared" si="5232"/>
        <v>-0.84247859792542712</v>
      </c>
      <c r="AP3149" s="3">
        <v>-0.84815881707202478</v>
      </c>
      <c r="AS3149" s="3">
        <f t="shared" si="5210"/>
        <v>8.6819237913005054E-4</v>
      </c>
      <c r="AT3149" s="3" cm="1">
        <f t="array" ref="AT3149">AS3149-(100000000/LvacE($A3149)-$E3149)</f>
        <v>-2.6697671273723245E-7</v>
      </c>
      <c r="AU3149" t="s">
        <v>4816</v>
      </c>
      <c r="AV3149" t="s">
        <v>4937</v>
      </c>
      <c r="AW3149" s="3">
        <v>62558.67</v>
      </c>
      <c r="AX3149" s="3">
        <v>101680.38</v>
      </c>
      <c r="AY3149" s="3"/>
      <c r="AZ3149" s="10" cm="1">
        <f t="array" ref="AZ3149">Lair(100000000/($AX3149-$AW3149))</f>
        <v>2555.3589357155388</v>
      </c>
      <c r="BA3149" s="10">
        <f t="shared" si="5233"/>
        <v>2556.1254863348249</v>
      </c>
      <c r="BB3149" s="12">
        <v>2950000000</v>
      </c>
      <c r="BC3149" s="3">
        <v>0.747</v>
      </c>
      <c r="BD3149" s="12" cm="1">
        <f t="array" ref="BD3149">SfromgA($BB3149,$BA3149,"")</f>
        <v>24.316546066454059</v>
      </c>
      <c r="BE3149" s="29">
        <f t="shared" si="5234"/>
        <v>12.201845430196357</v>
      </c>
      <c r="BG3149" s="3"/>
      <c r="BH3149" s="3"/>
      <c r="BI3149" s="12">
        <f t="shared" si="5235"/>
        <v>2950000000</v>
      </c>
      <c r="BJ3149" s="29">
        <f t="shared" si="5236"/>
        <v>12.201845430196357</v>
      </c>
      <c r="BK3149" s="3">
        <f>LN(BN3149*100000000/($AX3149-$AW3149)/$BI3149)</f>
        <v>-10.874367484305068</v>
      </c>
      <c r="BL3149" s="13">
        <f>EXP(BK$4341*$AX3149+BK$4342)*$BI3149/(100000000/($AX3149-$AW3149))</f>
        <v>57.2312620949685</v>
      </c>
      <c r="BM3149" s="3">
        <f t="shared" ref="BM3149" si="5241">LN(BL3149/$C3149)</f>
        <v>2.1011901401536095</v>
      </c>
      <c r="BN3149" s="13" cm="1">
        <f t="array" ref="BN3149">$C3149*EXP(poly_from_str(100000000/$E3149,BN$4343))</f>
        <v>21.855565736570274</v>
      </c>
      <c r="BO3149" s="3">
        <f t="shared" si="5239"/>
        <v>1.9459101490553132</v>
      </c>
      <c r="BP3149" s="13">
        <f>LN(BL3149/BN3149)</f>
        <v>0.96264467531834885</v>
      </c>
      <c r="BQ3149" s="13"/>
      <c r="BS3149" s="13"/>
      <c r="BT3149" s="13"/>
      <c r="BU3149" s="13"/>
      <c r="BV3149" s="13"/>
      <c r="BW3149" s="13"/>
      <c r="BX3149" s="13"/>
      <c r="BY3149">
        <v>21894</v>
      </c>
      <c r="BZ3149" s="13"/>
    </row>
    <row r="3150" spans="1:78" hidden="1" x14ac:dyDescent="0.25">
      <c r="A3150" t="s">
        <v>3725</v>
      </c>
      <c r="B3150" s="2" t="str">
        <f t="shared" si="5201"/>
        <v/>
      </c>
      <c r="C3150">
        <v>2</v>
      </c>
      <c r="D3150" t="s">
        <v>14</v>
      </c>
      <c r="E3150">
        <v>39124.1</v>
      </c>
      <c r="R3150">
        <v>30</v>
      </c>
      <c r="S3150" t="s">
        <v>22</v>
      </c>
      <c r="AA3150" s="10">
        <f t="shared" si="5204"/>
        <v>2555.203</v>
      </c>
      <c r="AB3150" s="3" cm="1">
        <f t="array" ref="AB3150">100000000/Lvac(AA3150)</f>
        <v>39124.097315937091</v>
      </c>
      <c r="AC3150" s="28">
        <f t="shared" si="5205"/>
        <v>3.9135833826118709E-7</v>
      </c>
      <c r="AD3150" s="28">
        <f t="shared" si="5206"/>
        <v>2.5559695139410997E-7</v>
      </c>
      <c r="AE3150" s="21">
        <f t="shared" si="5207"/>
        <v>39124.09919745355</v>
      </c>
      <c r="AF3150" s="10" cm="1">
        <f t="array" ref="AF3150">Lair(100000000/AE3150)</f>
        <v>2555.2028771098144</v>
      </c>
      <c r="AG3150" s="10">
        <f t="shared" si="5208"/>
        <v>1.2655770855767055E-2</v>
      </c>
      <c r="AH3150" s="10" t="b">
        <f t="shared" si="5202"/>
        <v>1</v>
      </c>
      <c r="AI3150" s="10">
        <f t="shared" si="5209"/>
        <v>2555.203</v>
      </c>
      <c r="AJ3150">
        <v>7.0000000000000001E-3</v>
      </c>
      <c r="AK3150" s="3" cm="1">
        <f t="array" ref="AK3150">100000000/Lvac($AA3150)</f>
        <v>39124.097315937091</v>
      </c>
      <c r="AL3150" s="21">
        <f t="shared" si="5120"/>
        <v>0.10718079198073877</v>
      </c>
      <c r="AM3150" s="21"/>
      <c r="AN3150" s="21"/>
      <c r="AO3150" s="21"/>
      <c r="AP3150" s="21"/>
      <c r="AS3150" s="3">
        <f t="shared" si="5210"/>
        <v>-2.6840629070647992E-3</v>
      </c>
      <c r="AT3150" s="3" cm="1">
        <f t="array" ref="AT3150">AS3150-(100000000/LvacE($A3150)-$E3150)</f>
        <v>-2.2859603632241488E-7</v>
      </c>
      <c r="BB3150"/>
      <c r="BC3150"/>
      <c r="BD3150"/>
      <c r="BE3150"/>
      <c r="BF3150"/>
      <c r="BG3150"/>
      <c r="BH3150"/>
      <c r="BI3150"/>
      <c r="BJ3150"/>
      <c r="BN3150" s="13" cm="1">
        <f t="array" ref="BN3150">$C3150*EXP(poly_from_str(100000000/$E3150,BN$4343))</f>
        <v>6.24712808230404</v>
      </c>
      <c r="BO3150" s="13"/>
      <c r="BY3150" t="e">
        <v>#N/A</v>
      </c>
    </row>
    <row r="3151" spans="1:78" hidden="1" x14ac:dyDescent="0.25">
      <c r="A3151" t="s">
        <v>3726</v>
      </c>
      <c r="B3151" s="2" t="str">
        <f t="shared" si="5201"/>
        <v/>
      </c>
      <c r="C3151">
        <v>1</v>
      </c>
      <c r="D3151" t="s">
        <v>14</v>
      </c>
      <c r="E3151">
        <v>39124.97</v>
      </c>
      <c r="R3151">
        <v>30</v>
      </c>
      <c r="S3151" t="s">
        <v>22</v>
      </c>
      <c r="AA3151" s="10">
        <f t="shared" si="5204"/>
        <v>2555.1460000000002</v>
      </c>
      <c r="AB3151" s="3" cm="1">
        <f t="array" ref="AB3151">100000000/Lvac(AA3151)</f>
        <v>39124.970036767343</v>
      </c>
      <c r="AC3151" s="28">
        <f t="shared" si="5205"/>
        <v>3.913670686528284E-7</v>
      </c>
      <c r="AD3151" s="28">
        <f t="shared" si="5206"/>
        <v>2.5559125005342084E-7</v>
      </c>
      <c r="AE3151" s="21">
        <f t="shared" si="5207"/>
        <v>39124.970010992911</v>
      </c>
      <c r="AF3151" s="10" cm="1">
        <f t="array" ref="AF3151">Lair(100000000/AE3151)</f>
        <v>2555.146001683368</v>
      </c>
      <c r="AG3151" s="10">
        <f t="shared" si="5208"/>
        <v>1.2656112417209689E-2</v>
      </c>
      <c r="AH3151" s="10" t="b">
        <f t="shared" si="5202"/>
        <v>1</v>
      </c>
      <c r="AI3151" s="10">
        <f t="shared" si="5209"/>
        <v>2555.1460000000002</v>
      </c>
      <c r="AJ3151">
        <v>7.0000000000000001E-3</v>
      </c>
      <c r="AK3151" s="3" cm="1">
        <f t="array" ref="AK3151">100000000/Lvac($AA3151)</f>
        <v>39124.970036767343</v>
      </c>
      <c r="AL3151" s="21">
        <f t="shared" si="5120"/>
        <v>0.10718557384093566</v>
      </c>
      <c r="AM3151" s="21"/>
      <c r="AN3151" s="21"/>
      <c r="AO3151" s="21"/>
      <c r="AP3151" s="21"/>
      <c r="AS3151" s="3">
        <f t="shared" si="5210"/>
        <v>3.676734195323661E-5</v>
      </c>
      <c r="AT3151" s="3" cm="1">
        <f t="array" ref="AT3151">AS3151-(100000000/LvacE($A3151)-$E3151)</f>
        <v>-2.1401501726359129E-7</v>
      </c>
      <c r="BB3151"/>
      <c r="BC3151"/>
      <c r="BD3151"/>
      <c r="BE3151"/>
      <c r="BF3151"/>
      <c r="BG3151"/>
      <c r="BH3151"/>
      <c r="BI3151"/>
      <c r="BJ3151"/>
      <c r="BN3151" s="13" cm="1">
        <f t="array" ref="BN3151">$C3151*EXP(poly_from_str(100000000/$E3151,BN$4343))</f>
        <v>3.1240705314948714</v>
      </c>
      <c r="BO3151" s="13"/>
      <c r="BY3151" t="e">
        <v>#N/A</v>
      </c>
    </row>
    <row r="3152" spans="1:78" hidden="1" x14ac:dyDescent="0.25">
      <c r="A3152" t="s">
        <v>3727</v>
      </c>
      <c r="B3152" s="2" t="str">
        <f t="shared" si="5201"/>
        <v/>
      </c>
      <c r="C3152">
        <v>1</v>
      </c>
      <c r="E3152">
        <v>39127.53</v>
      </c>
      <c r="F3152">
        <v>38694</v>
      </c>
      <c r="G3152" t="s">
        <v>5</v>
      </c>
      <c r="H3152" s="5" t="s">
        <v>18</v>
      </c>
      <c r="I3152">
        <v>77822</v>
      </c>
      <c r="J3152" t="s">
        <v>3</v>
      </c>
      <c r="K3152" s="5" t="s">
        <v>18</v>
      </c>
      <c r="L3152">
        <v>38694.51</v>
      </c>
      <c r="M3152" t="str">
        <f t="shared" ref="M3152:M3153" si="5242">$G3152&amp;""</f>
        <v>e</v>
      </c>
      <c r="N3152" t="str">
        <f t="shared" ref="N3152:N3153" si="5243">$H3152&amp;""</f>
        <v>5/2</v>
      </c>
      <c r="O3152">
        <v>77822</v>
      </c>
      <c r="P3152" t="str">
        <f t="shared" ref="P3152:P3153" si="5244">$J3152&amp;""</f>
        <v>o</v>
      </c>
      <c r="Q3152" t="str">
        <f t="shared" ref="Q3152:Q3153" si="5245">$K3152&amp;""</f>
        <v>5/2</v>
      </c>
      <c r="R3152">
        <v>30</v>
      </c>
      <c r="AA3152" s="10">
        <f t="shared" si="5204"/>
        <v>2554.9789999999998</v>
      </c>
      <c r="AB3152" s="3" cm="1">
        <f t="array" ref="AB3152">100000000/Lvac(AA3152)</f>
        <v>39127.52717983348</v>
      </c>
      <c r="AC3152" s="28">
        <f t="shared" si="5205"/>
        <v>3.9139264941120849E-7</v>
      </c>
      <c r="AD3152" s="28">
        <f t="shared" si="5206"/>
        <v>2.5557454612552285E-7</v>
      </c>
      <c r="AE3152" s="21">
        <f t="shared" si="5207"/>
        <v>39127.52915696524</v>
      </c>
      <c r="AF3152" s="10" cm="1">
        <f t="array" ref="AF3152">Lair(100000000/AE3152)</f>
        <v>2554.9788708873925</v>
      </c>
      <c r="AG3152" s="10">
        <f t="shared" si="5208"/>
        <v>1.265711326391205E-2</v>
      </c>
      <c r="AH3152" s="10" t="b">
        <f t="shared" si="5202"/>
        <v>1</v>
      </c>
      <c r="AI3152" s="10">
        <f t="shared" ref="AI3152:AI3153" si="5246">$AF3152</f>
        <v>2554.9788708873925</v>
      </c>
      <c r="AJ3152">
        <v>3.0000000000000001E-3</v>
      </c>
      <c r="AK3152" s="3" cm="1">
        <f t="array" ref="AK3152">100000000/Lvac($AA3152)</f>
        <v>39127.52717983348</v>
      </c>
      <c r="AL3152" s="21">
        <f t="shared" si="5120"/>
        <v>4.594268190512716E-2</v>
      </c>
      <c r="AM3152" s="10" cm="1">
        <f t="array" ref="AM3152">Lvac($AI3152)-$BA3152</f>
        <v>-2.557670607984619E-3</v>
      </c>
      <c r="AN3152" s="10">
        <f t="shared" ref="AN3152:AN3153" si="5247">$AK3152-($AX3152-$AW3152)</f>
        <v>3.7179833481786773E-2</v>
      </c>
      <c r="AO3152" s="3">
        <f t="shared" ref="AO3152:AO3153" si="5248">AM3152/AJ3152</f>
        <v>-0.85255686932820629</v>
      </c>
      <c r="AP3152" s="3">
        <v>-0.80950921104279894</v>
      </c>
      <c r="AS3152" s="3">
        <f t="shared" si="5210"/>
        <v>-2.8201665190863423E-3</v>
      </c>
      <c r="AT3152" s="3" cm="1">
        <f t="array" ref="AT3152">AS3152-(100000000/LvacE($A3152)-$E3152)</f>
        <v>-1.7124693840742111E-7</v>
      </c>
      <c r="AU3152" t="s">
        <v>4789</v>
      </c>
      <c r="AV3152" t="s">
        <v>4881</v>
      </c>
      <c r="AW3152" s="3">
        <v>38694.51</v>
      </c>
      <c r="AX3152" s="3">
        <v>77822</v>
      </c>
      <c r="AY3152" s="3"/>
      <c r="AZ3152" s="10" cm="1">
        <f t="array" ref="AZ3152">Lair(100000000/($AX3152-$AW3152))</f>
        <v>2554.9814279565785</v>
      </c>
      <c r="BA3152" s="10">
        <f t="shared" ref="BA3152:BA3153" si="5249">100000000/($AX3152-$AW3152)</f>
        <v>2555.7478897828614</v>
      </c>
      <c r="BB3152" s="12">
        <v>21500000</v>
      </c>
      <c r="BC3152" s="3">
        <v>8.5000000000000006E-2</v>
      </c>
      <c r="BD3152" s="12" cm="1">
        <f t="array" ref="BD3152">SfromgA($BB3152,$BA3152,"")</f>
        <v>0.17714375748015085</v>
      </c>
      <c r="BE3152" s="29">
        <f t="shared" ref="BE3152:BE3153" si="5250">(10^MAX(0.05, -0.312925054856973*((LN($BD3152))^(1/3)) + 0.454808404431693)-1)*100</f>
        <v>576.89409550973721</v>
      </c>
      <c r="BG3152" s="3"/>
      <c r="BH3152" s="3"/>
      <c r="BI3152" s="12">
        <f t="shared" ref="BI3152:BI3153" si="5251">IF($BB3152="",$BF3152,$BB3152)</f>
        <v>21500000</v>
      </c>
      <c r="BJ3152" s="29">
        <f t="shared" ref="BJ3152:BJ3153" si="5252">IF($BB3152="",$BH3152,$BE3152)</f>
        <v>576.89409550973721</v>
      </c>
      <c r="BK3152" s="3">
        <f t="shared" ref="BK3152:BK3153" si="5253">LN(BN3152*100000000/($AX3152-$AW3152)/$BI3152)</f>
        <v>-7.8978500904014135</v>
      </c>
      <c r="BL3152" s="13">
        <f>EXP(BK$4341*$AX3152+BK$4342)*$BI3152/(100000000/($AX3152-$AW3152))</f>
        <v>2.5561542846022274</v>
      </c>
      <c r="BM3152" s="3">
        <f t="shared" ref="BM3152:BM3153" si="5254">LN(BL3152/$C3152)</f>
        <v>0.93850389643155263</v>
      </c>
      <c r="BN3152" s="13" cm="1">
        <f t="array" ref="BN3152">$C3152*EXP(poly_from_str(100000000/$E3152,BN$4343))</f>
        <v>3.125559248615625</v>
      </c>
      <c r="BO3152" s="3">
        <f t="shared" ref="BO3152:BO3153" si="5255">LN($C3152)</f>
        <v>0</v>
      </c>
      <c r="BP3152" s="13">
        <f t="shared" ref="BP3152:BP3153" si="5256">LN(BL3152/BN3152)</f>
        <v>-0.20110933030246084</v>
      </c>
      <c r="BQ3152" s="13"/>
      <c r="BS3152" s="13"/>
      <c r="BT3152" s="13"/>
      <c r="BU3152" s="13"/>
      <c r="BV3152" s="13"/>
      <c r="BW3152" s="13"/>
      <c r="BX3152" s="13"/>
      <c r="BY3152">
        <v>3131</v>
      </c>
      <c r="BZ3152" s="13"/>
    </row>
    <row r="3153" spans="1:78" hidden="1" x14ac:dyDescent="0.25">
      <c r="A3153" t="s">
        <v>3728</v>
      </c>
      <c r="B3153" s="2" t="str">
        <f t="shared" si="5201"/>
        <v/>
      </c>
      <c r="C3153">
        <v>1</v>
      </c>
      <c r="E3153">
        <v>39128.980000000003</v>
      </c>
      <c r="F3153">
        <v>64215</v>
      </c>
      <c r="G3153" t="s">
        <v>3</v>
      </c>
      <c r="H3153" s="5" t="s">
        <v>15</v>
      </c>
      <c r="I3153">
        <v>103344</v>
      </c>
      <c r="J3153" t="s">
        <v>5</v>
      </c>
      <c r="K3153" s="5" t="s">
        <v>16</v>
      </c>
      <c r="L3153">
        <v>64215.45</v>
      </c>
      <c r="M3153" t="str">
        <f t="shared" si="5242"/>
        <v>o</v>
      </c>
      <c r="N3153" t="str">
        <f t="shared" si="5243"/>
        <v>13/2</v>
      </c>
      <c r="O3153">
        <v>103344.35</v>
      </c>
      <c r="P3153" t="str">
        <f t="shared" si="5244"/>
        <v>e</v>
      </c>
      <c r="Q3153" t="str">
        <f t="shared" si="5245"/>
        <v>11/2</v>
      </c>
      <c r="R3153">
        <v>30</v>
      </c>
      <c r="AA3153" s="10">
        <f t="shared" si="5204"/>
        <v>2554.884</v>
      </c>
      <c r="AB3153" s="3" cm="1">
        <f t="array" ref="AB3153">100000000/Lvac(AA3153)</f>
        <v>39128.981991212007</v>
      </c>
      <c r="AC3153" s="28">
        <f t="shared" si="5205"/>
        <v>3.9140720283190938E-7</v>
      </c>
      <c r="AD3153" s="28">
        <f t="shared" si="5206"/>
        <v>2.5556504389114708E-7</v>
      </c>
      <c r="AE3153" s="21">
        <f t="shared" si="5207"/>
        <v>39128.980595172623</v>
      </c>
      <c r="AF3153" s="10" cm="1">
        <f t="array" ref="AF3153">Lair(100000000/AE3153)</f>
        <v>2554.8840911587699</v>
      </c>
      <c r="AG3153" s="10">
        <f t="shared" si="5208"/>
        <v>1.2657682695420225E-2</v>
      </c>
      <c r="AH3153" s="10" t="b">
        <f t="shared" si="5202"/>
        <v>1</v>
      </c>
      <c r="AI3153" s="10">
        <f t="shared" si="5246"/>
        <v>2554.8840911587699</v>
      </c>
      <c r="AJ3153">
        <v>3.0000000000000001E-3</v>
      </c>
      <c r="AK3153" s="3" cm="1">
        <f t="array" ref="AK3153">100000000/Lvac($AA3153)</f>
        <v>39128.981991212007</v>
      </c>
      <c r="AL3153" s="21">
        <f t="shared" si="5120"/>
        <v>4.594609453315554E-2</v>
      </c>
      <c r="AM3153" s="10" cm="1">
        <f t="array" ref="AM3153">Lvac($AI3153)-$BA3153</f>
        <v>-5.2639633522630902E-3</v>
      </c>
      <c r="AN3153" s="10">
        <f t="shared" si="5247"/>
        <v>8.1991211998683866E-2</v>
      </c>
      <c r="AO3153" s="3">
        <f t="shared" si="5248"/>
        <v>-1.7546544507543633</v>
      </c>
      <c r="AP3153" s="3">
        <v>-1.7850478540519057</v>
      </c>
      <c r="AS3153" s="3">
        <f t="shared" si="5210"/>
        <v>1.9912120042135939E-3</v>
      </c>
      <c r="AT3153" s="3" cm="1">
        <f t="array" ref="AT3153">AS3153-(100000000/LvacE($A3153)-$E3153)</f>
        <v>-1.4690158423036337E-7</v>
      </c>
      <c r="AU3153" t="s">
        <v>4818</v>
      </c>
      <c r="AV3153" t="s">
        <v>4899</v>
      </c>
      <c r="AW3153" s="3">
        <v>64215.45</v>
      </c>
      <c r="AX3153" s="3">
        <v>103344.35</v>
      </c>
      <c r="AY3153" s="3"/>
      <c r="AZ3153" s="10" cm="1">
        <f t="array" ref="AZ3153">Lair(100000000/($AX3153-$AW3153))</f>
        <v>2554.8893538843531</v>
      </c>
      <c r="BA3153" s="10">
        <f t="shared" si="5249"/>
        <v>2555.6557940550329</v>
      </c>
      <c r="BB3153" s="12">
        <v>308000000</v>
      </c>
      <c r="BC3153" s="3">
        <v>0.252</v>
      </c>
      <c r="BD3153" s="12" cm="1">
        <f t="array" ref="BD3153">SfromgA($BB3153,$BA3153,"")</f>
        <v>2.5374129915863692</v>
      </c>
      <c r="BE3153" s="29">
        <f t="shared" si="5250"/>
        <v>41.005790641122644</v>
      </c>
      <c r="BG3153" s="3"/>
      <c r="BH3153" s="3"/>
      <c r="BI3153" s="12">
        <f t="shared" si="5251"/>
        <v>308000000</v>
      </c>
      <c r="BJ3153" s="29">
        <f t="shared" si="5252"/>
        <v>41.005790641122644</v>
      </c>
      <c r="BK3153" s="3">
        <f t="shared" si="5253"/>
        <v>-10.559663576596055</v>
      </c>
      <c r="BL3153" s="13">
        <f>EXP(BK$4341*$AX3153+BK$4342)*$BI3153/(100000000/($AX3153-$AW3153))</f>
        <v>5.2666510934218342</v>
      </c>
      <c r="BM3153" s="3">
        <f t="shared" si="5254"/>
        <v>1.6613946944152183</v>
      </c>
      <c r="BN3153" s="13" cm="1">
        <f t="array" ref="BN3153">$C3153*EXP(poly_from_str(100000000/$E3153,BN$4343))</f>
        <v>3.126401378458096</v>
      </c>
      <c r="BO3153" s="3">
        <f t="shared" si="5255"/>
        <v>0</v>
      </c>
      <c r="BP3153" s="13">
        <f t="shared" si="5256"/>
        <v>0.52151207063992555</v>
      </c>
      <c r="BQ3153" s="13"/>
      <c r="BS3153" s="13"/>
      <c r="BT3153" s="13"/>
      <c r="BU3153" s="13"/>
      <c r="BV3153" s="13"/>
      <c r="BW3153" s="13"/>
      <c r="BX3153" s="13"/>
      <c r="BY3153">
        <v>3132</v>
      </c>
      <c r="BZ3153" s="13"/>
    </row>
    <row r="3154" spans="1:78" hidden="1" x14ac:dyDescent="0.25">
      <c r="A3154" t="s">
        <v>3729</v>
      </c>
      <c r="B3154" s="2" t="str">
        <f t="shared" si="5201"/>
        <v/>
      </c>
      <c r="C3154">
        <v>1</v>
      </c>
      <c r="D3154" t="s">
        <v>14</v>
      </c>
      <c r="E3154">
        <v>39138.660000000003</v>
      </c>
      <c r="R3154">
        <v>30</v>
      </c>
      <c r="S3154" t="s">
        <v>22</v>
      </c>
      <c r="AA3154" s="10">
        <f t="shared" si="5204"/>
        <v>2554.252</v>
      </c>
      <c r="AB3154" s="3" cm="1">
        <f t="array" ref="AB3154">100000000/Lvac(AA3154)</f>
        <v>39138.663069667826</v>
      </c>
      <c r="AC3154" s="28">
        <f t="shared" si="5205"/>
        <v>3.9150404893487407E-7</v>
      </c>
      <c r="AD3154" s="28">
        <f t="shared" si="5206"/>
        <v>2.5550182902772492E-7</v>
      </c>
      <c r="AE3154" s="21">
        <f t="shared" si="5207"/>
        <v>39138.660916886285</v>
      </c>
      <c r="AF3154" s="10" cm="1">
        <f t="array" ref="AF3154">Lair(100000000/AE3154)</f>
        <v>2554.2521405030952</v>
      </c>
      <c r="AG3154" s="10">
        <f t="shared" si="5208"/>
        <v>1.266147253083639E-2</v>
      </c>
      <c r="AH3154" s="10" t="b">
        <f t="shared" si="5202"/>
        <v>1</v>
      </c>
      <c r="AI3154" s="10">
        <f t="shared" si="5209"/>
        <v>2554.252</v>
      </c>
      <c r="AJ3154">
        <v>7.0000000000000001E-3</v>
      </c>
      <c r="AK3154" s="3" cm="1">
        <f t="array" ref="AK3154">100000000/Lvac($AA3154)</f>
        <v>39138.663069667826</v>
      </c>
      <c r="AL3154" s="21">
        <f t="shared" si="5120"/>
        <v>0.10726061543170948</v>
      </c>
      <c r="AM3154" s="21"/>
      <c r="AN3154" s="21"/>
      <c r="AO3154" s="21"/>
      <c r="AP3154" s="21"/>
      <c r="AS3154" s="3">
        <f t="shared" si="5210"/>
        <v>3.0696678222739138E-3</v>
      </c>
      <c r="AT3154" s="3" cm="1">
        <f t="array" ref="AT3154">AS3154-(100000000/LvacE($A3154)-$E3154)</f>
        <v>1.5214027371257544E-8</v>
      </c>
      <c r="BB3154"/>
      <c r="BC3154"/>
      <c r="BD3154"/>
      <c r="BE3154"/>
      <c r="BF3154"/>
      <c r="BG3154"/>
      <c r="BH3154"/>
      <c r="BI3154"/>
      <c r="BJ3154"/>
      <c r="BN3154" s="13" cm="1">
        <f t="array" ref="BN3154">$C3154*EXP(poly_from_str(100000000/$E3154,BN$4343))</f>
        <v>3.1320031787459626</v>
      </c>
      <c r="BO3154" s="13"/>
      <c r="BY3154">
        <v>3137</v>
      </c>
    </row>
    <row r="3155" spans="1:78" hidden="1" x14ac:dyDescent="0.25">
      <c r="A3155" t="s">
        <v>3730</v>
      </c>
      <c r="B3155" s="2" t="str">
        <f t="shared" si="5201"/>
        <v/>
      </c>
      <c r="C3155">
        <v>1</v>
      </c>
      <c r="E3155">
        <v>39149.51</v>
      </c>
      <c r="R3155">
        <v>30</v>
      </c>
      <c r="S3155" t="s">
        <v>22</v>
      </c>
      <c r="AA3155" s="10">
        <f t="shared" si="5204"/>
        <v>2553.5439999999999</v>
      </c>
      <c r="AB3155" s="3" cm="1">
        <f t="array" ref="AB3155">100000000/Lvac(AA3155)</f>
        <v>39149.514018908172</v>
      </c>
      <c r="AC3155" s="28">
        <f t="shared" si="5205"/>
        <v>3.916125980206333E-7</v>
      </c>
      <c r="AD3155" s="28">
        <f t="shared" si="5206"/>
        <v>2.5543101237911323E-7</v>
      </c>
      <c r="AE3155" s="21">
        <f t="shared" si="5207"/>
        <v>39149.511199483808</v>
      </c>
      <c r="AF3155" s="10" cm="1">
        <f t="array" ref="AF3155">Lair(100000000/AE3155)</f>
        <v>2553.5441839101181</v>
      </c>
      <c r="AG3155" s="10">
        <f t="shared" si="5208"/>
        <v>1.2665721448094917E-2</v>
      </c>
      <c r="AH3155" s="10" t="b">
        <f t="shared" si="5202"/>
        <v>1</v>
      </c>
      <c r="AI3155" s="10">
        <f t="shared" si="5209"/>
        <v>2553.5439999999999</v>
      </c>
      <c r="AJ3155">
        <v>3.0000000000000001E-3</v>
      </c>
      <c r="AK3155" s="3" cm="1">
        <f t="array" ref="AK3155">100000000/Lvac($AA3155)</f>
        <v>39149.514018908172</v>
      </c>
      <c r="AL3155" s="21">
        <f t="shared" si="5120"/>
        <v>4.5994328688569501E-2</v>
      </c>
      <c r="AM3155" s="21"/>
      <c r="AN3155" s="21"/>
      <c r="AO3155" s="21"/>
      <c r="AP3155" s="21"/>
      <c r="AS3155" s="3">
        <f t="shared" si="5210"/>
        <v>4.0189081701100804E-3</v>
      </c>
      <c r="AT3155" s="3" cm="1">
        <f t="array" ref="AT3155">AS3155-(100000000/LvacE($A3155)-$E3155)</f>
        <v>1.9723665900528431E-7</v>
      </c>
      <c r="BB3155"/>
      <c r="BC3155"/>
      <c r="BD3155"/>
      <c r="BE3155"/>
      <c r="BF3155"/>
      <c r="BG3155"/>
      <c r="BH3155"/>
      <c r="BI3155"/>
      <c r="BJ3155"/>
      <c r="BN3155" s="13" cm="1">
        <f t="array" ref="BN3155">$C3155*EXP(poly_from_str(100000000/$E3155,BN$4343))</f>
        <v>3.1382405225182732</v>
      </c>
      <c r="BO3155" s="13"/>
      <c r="BY3155" t="e">
        <v>#N/A</v>
      </c>
    </row>
    <row r="3156" spans="1:78" hidden="1" x14ac:dyDescent="0.25">
      <c r="A3156" t="s">
        <v>3731</v>
      </c>
      <c r="B3156" s="2" t="str">
        <f t="shared" si="5201"/>
        <v/>
      </c>
      <c r="C3156">
        <v>3</v>
      </c>
      <c r="E3156">
        <v>39152.03</v>
      </c>
      <c r="F3156">
        <v>29835</v>
      </c>
      <c r="G3156" t="s">
        <v>5</v>
      </c>
      <c r="H3156" s="5" t="s">
        <v>4</v>
      </c>
      <c r="I3156">
        <v>68987</v>
      </c>
      <c r="J3156" t="s">
        <v>3</v>
      </c>
      <c r="K3156" s="5" t="s">
        <v>8</v>
      </c>
      <c r="L3156">
        <v>29835.09</v>
      </c>
      <c r="M3156" t="str">
        <f>$G3156&amp;""</f>
        <v>e</v>
      </c>
      <c r="N3156" t="str">
        <f>$H3156&amp;""</f>
        <v>9/2</v>
      </c>
      <c r="O3156">
        <v>68987.070000000007</v>
      </c>
      <c r="P3156" t="str">
        <f>$J3156&amp;""</f>
        <v>o</v>
      </c>
      <c r="Q3156" t="str">
        <f>$K3156&amp;""</f>
        <v>7/2</v>
      </c>
      <c r="R3156">
        <v>30</v>
      </c>
      <c r="AA3156" s="10">
        <f t="shared" si="5204"/>
        <v>2553.38</v>
      </c>
      <c r="AB3156" s="3" cm="1">
        <f t="array" ref="AB3156">100000000/Lvac(AA3156)</f>
        <v>39152.028373898203</v>
      </c>
      <c r="AC3156" s="28">
        <f t="shared" si="5205"/>
        <v>3.9163775074606992E-7</v>
      </c>
      <c r="AD3156" s="28">
        <f t="shared" si="5206"/>
        <v>2.5541460852298474E-7</v>
      </c>
      <c r="AE3156" s="21">
        <f t="shared" si="5207"/>
        <v>39152.029514760936</v>
      </c>
      <c r="AF3156" s="10" cm="1">
        <f t="array" ref="AF3156">Lair(100000000/AE3156)</f>
        <v>2553.379925591466</v>
      </c>
      <c r="AG3156" s="10">
        <f t="shared" si="5208"/>
        <v>1.2666706164749901E-2</v>
      </c>
      <c r="AH3156" s="10" t="b">
        <f t="shared" si="5202"/>
        <v>1</v>
      </c>
      <c r="AI3156" s="10">
        <f>$AF3156</f>
        <v>2553.379925591466</v>
      </c>
      <c r="AJ3156">
        <v>3.0000000000000001E-3</v>
      </c>
      <c r="AK3156" s="3" cm="1">
        <f t="array" ref="AK3156">100000000/Lvac($AA3156)</f>
        <v>39152.028373898203</v>
      </c>
      <c r="AL3156" s="21">
        <f t="shared" si="5120"/>
        <v>4.6000238329001131E-2</v>
      </c>
      <c r="AM3156" s="10" cm="1">
        <f t="array" ref="AM3156">Lvac($AI3156)-$BA3156</f>
        <v>-3.2301796513820591E-3</v>
      </c>
      <c r="AN3156" s="10">
        <f>$AK3156-($AX3156-$AW3156)</f>
        <v>4.8373898192949127E-2</v>
      </c>
      <c r="AO3156" s="3">
        <f>AM3156/AJ3156</f>
        <v>-1.0767265504606864</v>
      </c>
      <c r="AP3156" s="3">
        <v>-1.0519178740651114</v>
      </c>
      <c r="AS3156" s="3">
        <f t="shared" si="5210"/>
        <v>-1.6261017954093404E-3</v>
      </c>
      <c r="AT3156" s="3" cm="1">
        <f t="array" ref="AT3156">AS3156-(100000000/LvacE($A3156)-$E3156)</f>
        <v>2.3946631699800491E-7</v>
      </c>
      <c r="AU3156" t="s">
        <v>4692</v>
      </c>
      <c r="AV3156" t="s">
        <v>4915</v>
      </c>
      <c r="AW3156" s="3">
        <v>29835.09</v>
      </c>
      <c r="AX3156" s="3">
        <v>68987.070000000007</v>
      </c>
      <c r="AY3156" s="3"/>
      <c r="AZ3156" s="10" cm="1">
        <f t="array" ref="AZ3156">Lair(100000000/($AX3156-$AW3156))</f>
        <v>2553.3831550117966</v>
      </c>
      <c r="BA3156" s="10">
        <f>100000000/($AX3156-$AW3156)</f>
        <v>2554.1492409834696</v>
      </c>
      <c r="BB3156" s="12">
        <v>71600000</v>
      </c>
      <c r="BC3156" s="3">
        <v>6.5000000000000002E-2</v>
      </c>
      <c r="BD3156" s="12" cm="1">
        <f t="array" ref="BD3156">SfromgA($BB3156,$BA3156,"")</f>
        <v>0.58882357773740968</v>
      </c>
      <c r="BE3156" s="29">
        <f>(10^MAX(0.05, -0.312925054856973*((LN($BD3156))^(1/3)) + 0.454808404431693)-1)*100</f>
        <v>410.49235422612423</v>
      </c>
      <c r="BG3156" s="3"/>
      <c r="BH3156" s="3"/>
      <c r="BI3156" s="12">
        <f>IF($BB3156="",$BF3156,$BB3156)</f>
        <v>71600000</v>
      </c>
      <c r="BJ3156" s="29">
        <f>IF($BB3156="",$BH3156,$BE3156)</f>
        <v>410.49235422612423</v>
      </c>
      <c r="BK3156" s="3">
        <f>LN(BN3156*100000000/($AX3156-$AW3156)/$BI3156)</f>
        <v>-7.9983970565579385</v>
      </c>
      <c r="BL3156" s="13">
        <f>EXP(BK$4341*$AX3156+BK$4342)*$BI3156/(100000000/($AX3156-$AW3156))</f>
        <v>16.66733947980055</v>
      </c>
      <c r="BM3156" s="3">
        <f t="shared" ref="BM3156" si="5257">LN(BL3156/$C3156)</f>
        <v>1.7148387960651621</v>
      </c>
      <c r="BN3156" s="13" cm="1">
        <f t="array" ref="BN3156">$C3156*EXP(poly_from_str(100000000/$E3156,BN$4343))</f>
        <v>9.4190487946212897</v>
      </c>
      <c r="BO3156" s="3">
        <f>LN($C3156)</f>
        <v>1.0986122886681098</v>
      </c>
      <c r="BP3156" s="13">
        <f>LN(BL3156/BN3156)</f>
        <v>0.57071697845996594</v>
      </c>
      <c r="BQ3156" s="13"/>
      <c r="BS3156" s="13"/>
      <c r="BT3156" s="13"/>
      <c r="BU3156" s="13"/>
      <c r="BV3156" s="13"/>
      <c r="BW3156" s="13"/>
      <c r="BX3156" s="13"/>
      <c r="BY3156">
        <v>9432</v>
      </c>
      <c r="BZ3156" s="13"/>
    </row>
    <row r="3157" spans="1:78" hidden="1" x14ac:dyDescent="0.25">
      <c r="A3157" t="s">
        <v>3732</v>
      </c>
      <c r="B3157" s="2" t="str">
        <f t="shared" si="5201"/>
        <v/>
      </c>
      <c r="C3157">
        <v>5</v>
      </c>
      <c r="E3157">
        <v>39152.959999999999</v>
      </c>
      <c r="R3157">
        <v>30</v>
      </c>
      <c r="S3157" t="s">
        <v>22</v>
      </c>
      <c r="AA3157" s="10">
        <f t="shared" si="5204"/>
        <v>2553.319</v>
      </c>
      <c r="AB3157" s="3" cm="1">
        <f t="array" ref="AB3157">100000000/Lvac(AA3157)</f>
        <v>39152.963673704755</v>
      </c>
      <c r="AC3157" s="28">
        <f t="shared" si="5205"/>
        <v>3.9164710715739008E-7</v>
      </c>
      <c r="AD3157" s="28">
        <f t="shared" si="5206"/>
        <v>2.5540850708872466E-7</v>
      </c>
      <c r="AE3157" s="21">
        <f t="shared" si="5207"/>
        <v>39152.961096183251</v>
      </c>
      <c r="AF3157" s="10" cm="1">
        <f t="array" ref="AF3157">Lair(100000000/AE3157)</f>
        <v>2553.3191681012495</v>
      </c>
      <c r="AG3157" s="10">
        <f t="shared" si="5208"/>
        <v>1.2667072479722423E-2</v>
      </c>
      <c r="AH3157" s="10" t="b">
        <f t="shared" si="5202"/>
        <v>1</v>
      </c>
      <c r="AI3157" s="10">
        <f t="shared" si="5209"/>
        <v>2553.319</v>
      </c>
      <c r="AJ3157">
        <v>3.0000000000000001E-3</v>
      </c>
      <c r="AK3157" s="3" cm="1">
        <f t="array" ref="AK3157">100000000/Lvac($AA3157)</f>
        <v>39152.963673704755</v>
      </c>
      <c r="AL3157" s="21">
        <f t="shared" si="5120"/>
        <v>4.6002434878334539E-2</v>
      </c>
      <c r="AM3157" s="21"/>
      <c r="AN3157" s="21"/>
      <c r="AO3157" s="21"/>
      <c r="AP3157" s="21"/>
      <c r="AS3157" s="3">
        <f t="shared" si="5210"/>
        <v>3.6737047557835467E-3</v>
      </c>
      <c r="AT3157" s="3" cm="1">
        <f t="array" ref="AT3157">AS3157-(100000000/LvacE($A3157)-$E3157)</f>
        <v>2.5517510948702693E-7</v>
      </c>
      <c r="BB3157"/>
      <c r="BC3157"/>
      <c r="BD3157"/>
      <c r="BE3157"/>
      <c r="BF3157"/>
      <c r="BG3157"/>
      <c r="BH3157"/>
      <c r="BI3157"/>
      <c r="BJ3157"/>
      <c r="BN3157" s="13" cm="1">
        <f t="array" ref="BN3157">$C3157*EXP(poly_from_str(100000000/$E3157,BN$4343))</f>
        <v>15.701073268367594</v>
      </c>
      <c r="BO3157" s="13"/>
      <c r="BY3157">
        <v>15722</v>
      </c>
    </row>
    <row r="3158" spans="1:78" hidden="1" x14ac:dyDescent="0.25">
      <c r="A3158" t="s">
        <v>3733</v>
      </c>
      <c r="B3158" s="2" t="str">
        <f t="shared" si="5201"/>
        <v/>
      </c>
      <c r="C3158">
        <v>5</v>
      </c>
      <c r="E3158">
        <v>39168.04</v>
      </c>
      <c r="F3158">
        <v>18990</v>
      </c>
      <c r="G3158" t="s">
        <v>5</v>
      </c>
      <c r="H3158" s="5" t="s">
        <v>8</v>
      </c>
      <c r="I3158">
        <v>58158</v>
      </c>
      <c r="J3158" t="s">
        <v>3</v>
      </c>
      <c r="K3158" s="5" t="s">
        <v>8</v>
      </c>
      <c r="L3158">
        <v>18990.080000000002</v>
      </c>
      <c r="M3158" t="str">
        <f>$G3158&amp;""</f>
        <v>e</v>
      </c>
      <c r="N3158" t="str">
        <f>$H3158&amp;""</f>
        <v>7/2</v>
      </c>
      <c r="O3158">
        <v>58158.080000000002</v>
      </c>
      <c r="P3158" t="str">
        <f>$J3158&amp;""</f>
        <v>o</v>
      </c>
      <c r="Q3158" t="str">
        <f>$K3158&amp;""</f>
        <v>7/2</v>
      </c>
      <c r="R3158">
        <v>30</v>
      </c>
      <c r="AA3158" s="10">
        <f t="shared" si="5204"/>
        <v>2552.3359999999998</v>
      </c>
      <c r="AB3158" s="3" cm="1">
        <f t="array" ref="AB3158">100000000/Lvac(AA3158)</f>
        <v>39168.041964390184</v>
      </c>
      <c r="AC3158" s="28">
        <f t="shared" si="5205"/>
        <v>3.9179794509813757E-7</v>
      </c>
      <c r="AD3158" s="28">
        <f t="shared" si="5206"/>
        <v>2.5531018397834513E-7</v>
      </c>
      <c r="AE3158" s="21">
        <f t="shared" si="5207"/>
        <v>39168.040585513954</v>
      </c>
      <c r="AF3158" s="10" cm="1">
        <f t="array" ref="AF3158">Lair(100000000/AE3158)</f>
        <v>2552.3360898585688</v>
      </c>
      <c r="AG3158" s="10">
        <f t="shared" si="5208"/>
        <v>1.2672979177582847E-2</v>
      </c>
      <c r="AH3158" s="10" t="b">
        <f t="shared" si="5202"/>
        <v>1</v>
      </c>
      <c r="AI3158" s="10">
        <f>$AF3158</f>
        <v>2552.3360898585688</v>
      </c>
      <c r="AJ3158">
        <v>3.0000000000000001E-3</v>
      </c>
      <c r="AK3158" s="3" cm="1">
        <f t="array" ref="AK3158">100000000/Lvac($AA3158)</f>
        <v>39168.041964390184</v>
      </c>
      <c r="AL3158" s="21">
        <f t="shared" si="5120"/>
        <v>4.603787344466917E-2</v>
      </c>
      <c r="AM3158" s="10" cm="1">
        <f t="array" ref="AM3158">Lvac($AI3158)-$BA3158</f>
        <v>-2.6455002553120721E-3</v>
      </c>
      <c r="AN3158" s="10">
        <f>$AK3158-($AX3158-$AW3158)</f>
        <v>4.1964390184148215E-2</v>
      </c>
      <c r="AO3158" s="3">
        <f>AM3158/AJ3158</f>
        <v>-0.88183341843735741</v>
      </c>
      <c r="AP3158" s="3">
        <v>-0.91179331593593815</v>
      </c>
      <c r="AS3158" s="3">
        <f t="shared" si="5210"/>
        <v>1.9643901832750998E-3</v>
      </c>
      <c r="AT3158" s="3" cm="1">
        <f t="array" ref="AT3158">AS3158-(100000000/LvacE($A3158)-$E3158)</f>
        <v>5.0882226787507534E-7</v>
      </c>
      <c r="AU3158" t="s">
        <v>4963</v>
      </c>
      <c r="AV3158" t="s">
        <v>4897</v>
      </c>
      <c r="AW3158" s="3">
        <v>18990.080000000002</v>
      </c>
      <c r="AX3158" s="3">
        <v>58158.080000000002</v>
      </c>
      <c r="AY3158" s="3"/>
      <c r="AZ3158" s="10" cm="1">
        <f t="array" ref="AZ3158">Lair(100000000/($AX3158-$AW3158))</f>
        <v>2552.3387347370717</v>
      </c>
      <c r="BA3158" s="10">
        <f>100000000/($AX3158-$AW3158)</f>
        <v>2553.1045751633987</v>
      </c>
      <c r="BB3158" s="12">
        <v>16700000</v>
      </c>
      <c r="BC3158" s="3">
        <v>9.1999999999999998E-2</v>
      </c>
      <c r="BD3158" s="12" cm="1">
        <f t="array" ref="BD3158">SfromgA($BB3158,$BA3158,"")</f>
        <v>0.13716889581784694</v>
      </c>
      <c r="BE3158" s="29">
        <f>(10^MAX(0.05, -0.312925054856973*((LN($BD3158))^(1/3)) + 0.454808404431693)-1)*100</f>
        <v>604.9900207567814</v>
      </c>
      <c r="BG3158" s="3"/>
      <c r="BH3158" s="3"/>
      <c r="BI3158" s="12">
        <f>IF($BB3158="",$BF3158,$BB3158)</f>
        <v>16700000</v>
      </c>
      <c r="BJ3158" s="29">
        <f>IF($BB3158="",$BH3158,$BE3158)</f>
        <v>604.9900207567814</v>
      </c>
      <c r="BK3158" s="3">
        <f>LN(BN3158*100000000/($AX3158-$AW3158)/$BI3158)</f>
        <v>-6.0293971460153299</v>
      </c>
      <c r="BL3158" s="13">
        <f>EXP(BK$4341*$AX3158+BK$4342)*$BI3158/(100000000/($AX3158-$AW3158))</f>
        <v>8.8548218268525023</v>
      </c>
      <c r="BM3158" s="3">
        <f t="shared" ref="BM3158" si="5258">LN(BL3158/$C3158)</f>
        <v>0.57152423740712799</v>
      </c>
      <c r="BN3158" s="13" cm="1">
        <f t="array" ref="BN3158">$C3158*EXP(poly_from_str(100000000/$E3158,BN$4343))</f>
        <v>15.743959270031665</v>
      </c>
      <c r="BO3158" s="3">
        <f>LN($C3158)</f>
        <v>1.6094379124341003</v>
      </c>
      <c r="BP3158" s="13">
        <f>LN(BL3158/BN3158)</f>
        <v>-0.57549460345005787</v>
      </c>
      <c r="BQ3158" s="13"/>
      <c r="BR3158" s="12">
        <v>17650000</v>
      </c>
      <c r="BS3158" s="3">
        <f>LN(BV3158*100000000/($AX3158-$AW3158)/$BR3158)</f>
        <v>-6.9845588955428246</v>
      </c>
      <c r="BT3158" s="13">
        <f>EXP(BS$4338*$AX3158+BS$4336)*$BR3158/(100000000/($AX3158-$AW3158))</f>
        <v>7.089379346043394</v>
      </c>
      <c r="BU3158" s="3">
        <f>LN(BT3158/$BN3158)</f>
        <v>-0.79785895592412048</v>
      </c>
      <c r="BV3158" s="3" cm="1">
        <f t="array" ref="BV3158">$BN3158*EXP(poly_from_str(100000000/$E3158,BV$4341))</f>
        <v>6.4020744311904059</v>
      </c>
      <c r="BW3158" s="12" t="s">
        <v>14</v>
      </c>
      <c r="BX3158" s="3">
        <f>LN(BT3158/BV3158)</f>
        <v>0.10197572964677776</v>
      </c>
      <c r="BY3158">
        <v>15762</v>
      </c>
      <c r="BZ3158" s="13"/>
    </row>
    <row r="3159" spans="1:78" hidden="1" x14ac:dyDescent="0.25">
      <c r="A3159" t="s">
        <v>3734</v>
      </c>
      <c r="B3159" s="2" t="str">
        <f t="shared" si="5201"/>
        <v/>
      </c>
      <c r="C3159">
        <v>2</v>
      </c>
      <c r="E3159">
        <v>39169.21</v>
      </c>
      <c r="R3159">
        <v>30</v>
      </c>
      <c r="S3159" t="s">
        <v>22</v>
      </c>
      <c r="AA3159" s="10">
        <f t="shared" si="5204"/>
        <v>2552.2600000000002</v>
      </c>
      <c r="AB3159" s="3" cm="1">
        <f t="array" ref="AB3159">100000000/Lvac(AA3159)</f>
        <v>39169.208216188868</v>
      </c>
      <c r="AC3159" s="28">
        <f t="shared" si="5205"/>
        <v>3.9180961187339847E-7</v>
      </c>
      <c r="AD3159" s="28">
        <f t="shared" si="5206"/>
        <v>2.5530258219176716E-7</v>
      </c>
      <c r="AE3159" s="21">
        <f t="shared" si="5207"/>
        <v>39169.209468354602</v>
      </c>
      <c r="AF3159" s="10" cm="1">
        <f t="array" ref="AF3159">Lair(100000000/AE3159)</f>
        <v>2552.2599184037622</v>
      </c>
      <c r="AG3159" s="10">
        <f t="shared" si="5208"/>
        <v>1.2673436134286646E-2</v>
      </c>
      <c r="AH3159" s="10" t="b">
        <f t="shared" si="5202"/>
        <v>1</v>
      </c>
      <c r="AI3159" s="10">
        <f t="shared" si="5209"/>
        <v>2552.2600000000002</v>
      </c>
      <c r="AJ3159">
        <v>3.0000000000000001E-3</v>
      </c>
      <c r="AK3159" s="3" cm="1">
        <f t="array" ref="AK3159">100000000/Lvac($AA3159)</f>
        <v>39169.208216188868</v>
      </c>
      <c r="AL3159" s="21">
        <f t="shared" si="5120"/>
        <v>4.6040616805719865E-2</v>
      </c>
      <c r="AM3159" s="21"/>
      <c r="AN3159" s="21"/>
      <c r="AO3159" s="21"/>
      <c r="AP3159" s="21"/>
      <c r="AS3159" s="3">
        <f t="shared" si="5210"/>
        <v>-1.7838111307355575E-3</v>
      </c>
      <c r="AT3159" s="3" cm="1">
        <f t="array" ref="AT3159">AS3159-(100000000/LvacE($A3159)-$E3159)</f>
        <v>5.2847462939098477E-7</v>
      </c>
      <c r="BB3159"/>
      <c r="BC3159"/>
      <c r="BD3159"/>
      <c r="BE3159"/>
      <c r="BF3159"/>
      <c r="BG3159"/>
      <c r="BH3159"/>
      <c r="BI3159"/>
      <c r="BJ3159"/>
      <c r="BN3159" s="13" cm="1">
        <f t="array" ref="BN3159">$C3159*EXP(poly_from_str(100000000/$E3159,BN$4343))</f>
        <v>6.2989076278945531</v>
      </c>
      <c r="BO3159" s="13"/>
      <c r="BY3159" t="e">
        <v>#N/A</v>
      </c>
    </row>
    <row r="3160" spans="1:78" hidden="1" x14ac:dyDescent="0.25">
      <c r="A3160" t="s">
        <v>3735</v>
      </c>
      <c r="B3160" s="2" t="str">
        <f t="shared" si="5201"/>
        <v/>
      </c>
      <c r="C3160">
        <v>4</v>
      </c>
      <c r="E3160">
        <v>39171.449999999997</v>
      </c>
      <c r="R3160">
        <v>30</v>
      </c>
      <c r="S3160" t="s">
        <v>22</v>
      </c>
      <c r="AA3160" s="10">
        <f t="shared" si="5204"/>
        <v>2552.114</v>
      </c>
      <c r="AB3160" s="3" cm="1">
        <f t="array" ref="AB3160">100000000/Lvac(AA3160)</f>
        <v>39171.448842139383</v>
      </c>
      <c r="AC3160" s="28">
        <f t="shared" si="5205"/>
        <v>3.9183202631230425E-7</v>
      </c>
      <c r="AD3160" s="28">
        <f t="shared" si="5206"/>
        <v>2.5528797875973183E-7</v>
      </c>
      <c r="AE3160" s="21">
        <f t="shared" si="5207"/>
        <v>39171.449654967728</v>
      </c>
      <c r="AF3160" s="10" cm="1">
        <f t="array" ref="AF3160">Lair(100000000/AE3160)</f>
        <v>2552.1139470388407</v>
      </c>
      <c r="AG3160" s="10">
        <f t="shared" si="5208"/>
        <v>1.267431408670212E-2</v>
      </c>
      <c r="AH3160" s="10" t="b">
        <f t="shared" si="5202"/>
        <v>1</v>
      </c>
      <c r="AI3160" s="10">
        <f t="shared" si="5209"/>
        <v>2552.114</v>
      </c>
      <c r="AJ3160">
        <v>3.0000000000000001E-3</v>
      </c>
      <c r="AK3160" s="3" cm="1">
        <f t="array" ref="AK3160">100000000/Lvac($AA3160)</f>
        <v>39171.448842139383</v>
      </c>
      <c r="AL3160" s="21">
        <f t="shared" si="5120"/>
        <v>4.6045884520212715E-2</v>
      </c>
      <c r="AM3160" s="21"/>
      <c r="AN3160" s="21"/>
      <c r="AO3160" s="21"/>
      <c r="AP3160" s="21"/>
      <c r="AS3160" s="3">
        <f t="shared" si="5210"/>
        <v>-1.1578606136026792E-3</v>
      </c>
      <c r="AT3160" s="3" cm="1">
        <f t="array" ref="AT3160">AS3160-(100000000/LvacE($A3160)-$E3160)</f>
        <v>5.6622957345098257E-7</v>
      </c>
      <c r="BB3160"/>
      <c r="BC3160"/>
      <c r="BD3160"/>
      <c r="BE3160"/>
      <c r="BF3160"/>
      <c r="BG3160"/>
      <c r="BH3160"/>
      <c r="BI3160"/>
      <c r="BJ3160"/>
      <c r="BN3160" s="13" cm="1">
        <f t="array" ref="BN3160">$C3160*EXP(poly_from_str(100000000/$E3160,BN$4343))</f>
        <v>12.602878993181429</v>
      </c>
      <c r="BO3160" s="13"/>
      <c r="BY3160">
        <v>12617</v>
      </c>
    </row>
    <row r="3161" spans="1:78" hidden="1" x14ac:dyDescent="0.25">
      <c r="A3161" t="s">
        <v>3736</v>
      </c>
      <c r="B3161" s="2" t="str">
        <f t="shared" si="5201"/>
        <v/>
      </c>
      <c r="C3161">
        <v>1</v>
      </c>
      <c r="E3161">
        <v>39172.629999999997</v>
      </c>
      <c r="R3161">
        <v>30</v>
      </c>
      <c r="S3161" t="s">
        <v>22</v>
      </c>
      <c r="AA3161" s="10">
        <f t="shared" si="5204"/>
        <v>2552.0369999999998</v>
      </c>
      <c r="AB3161" s="3" cm="1">
        <f t="array" ref="AB3161">100000000/Lvac(AA3161)</f>
        <v>39172.630645372519</v>
      </c>
      <c r="AC3161" s="28">
        <f t="shared" si="5205"/>
        <v>3.9184384865893406E-7</v>
      </c>
      <c r="AD3161" s="28">
        <f t="shared" si="5206"/>
        <v>2.5528027694972546E-7</v>
      </c>
      <c r="AE3161" s="21">
        <f t="shared" si="5207"/>
        <v>39172.630192299031</v>
      </c>
      <c r="AF3161" s="10" cm="1">
        <f t="array" ref="AF3161">Lair(100000000/AE3161)</f>
        <v>2552.0370295189632</v>
      </c>
      <c r="AG3161" s="10">
        <f t="shared" si="5208"/>
        <v>1.2674777177088835E-2</v>
      </c>
      <c r="AH3161" s="10" t="b">
        <f t="shared" si="5202"/>
        <v>1</v>
      </c>
      <c r="AI3161" s="10">
        <f t="shared" si="5209"/>
        <v>2552.0369999999998</v>
      </c>
      <c r="AJ3161">
        <v>3.0000000000000001E-3</v>
      </c>
      <c r="AK3161" s="3" cm="1">
        <f t="array" ref="AK3161">100000000/Lvac($AA3161)</f>
        <v>39172.630645372519</v>
      </c>
      <c r="AL3161" s="21">
        <f t="shared" si="5120"/>
        <v>4.6048663062533017E-2</v>
      </c>
      <c r="AM3161" s="21"/>
      <c r="AN3161" s="21"/>
      <c r="AO3161" s="21"/>
      <c r="AP3161" s="21"/>
      <c r="AS3161" s="3">
        <f t="shared" si="5210"/>
        <v>6.4537252183072269E-4</v>
      </c>
      <c r="AT3161" s="3" cm="1">
        <f t="array" ref="AT3161">AS3161-(100000000/LvacE($A3161)-$E3161)</f>
        <v>5.8615114539861679E-7</v>
      </c>
      <c r="BB3161"/>
      <c r="BC3161"/>
      <c r="BD3161"/>
      <c r="BE3161"/>
      <c r="BF3161"/>
      <c r="BG3161"/>
      <c r="BH3161"/>
      <c r="BI3161"/>
      <c r="BJ3161"/>
      <c r="BN3161" s="13" cm="1">
        <f t="array" ref="BN3161">$C3161*EXP(poly_from_str(100000000/$E3161,BN$4343))</f>
        <v>3.151385881113363</v>
      </c>
      <c r="BO3161" s="13"/>
      <c r="BY3161">
        <v>3155</v>
      </c>
    </row>
    <row r="3162" spans="1:78" hidden="1" x14ac:dyDescent="0.25">
      <c r="A3162" t="s">
        <v>3737</v>
      </c>
      <c r="B3162" s="2" t="str">
        <f t="shared" si="5201"/>
        <v/>
      </c>
      <c r="C3162">
        <v>7</v>
      </c>
      <c r="E3162">
        <v>39175.040000000001</v>
      </c>
      <c r="R3162">
        <v>30</v>
      </c>
      <c r="S3162" t="s">
        <v>22</v>
      </c>
      <c r="AA3162" s="10">
        <f t="shared" si="5204"/>
        <v>2551.88</v>
      </c>
      <c r="AB3162" s="3" cm="1">
        <f t="array" ref="AB3162">100000000/Lvac(AA3162)</f>
        <v>39175.040517051188</v>
      </c>
      <c r="AC3162" s="28">
        <f t="shared" si="5205"/>
        <v>3.9186795617348778E-7</v>
      </c>
      <c r="AD3162" s="28">
        <f t="shared" si="5206"/>
        <v>2.552645732592781E-7</v>
      </c>
      <c r="AE3162" s="21">
        <f t="shared" si="5207"/>
        <v>39175.040154037037</v>
      </c>
      <c r="AF3162" s="10" cm="1">
        <f t="array" ref="AF3162">Lair(100000000/AE3162)</f>
        <v>2551.8800236484444</v>
      </c>
      <c r="AG3162" s="10">
        <f t="shared" si="5208"/>
        <v>1.2675721530215211E-2</v>
      </c>
      <c r="AH3162" s="10" t="b">
        <f t="shared" si="5202"/>
        <v>1</v>
      </c>
      <c r="AI3162" s="10">
        <f t="shared" si="5209"/>
        <v>2551.88</v>
      </c>
      <c r="AJ3162">
        <v>3.0000000000000001E-3</v>
      </c>
      <c r="AK3162" s="3" cm="1">
        <f t="array" ref="AK3162">100000000/Lvac($AA3162)</f>
        <v>39175.040517051188</v>
      </c>
      <c r="AL3162" s="21">
        <f t="shared" si="5120"/>
        <v>4.6054329181291265E-2</v>
      </c>
      <c r="AM3162" s="21"/>
      <c r="AN3162" s="21"/>
      <c r="AO3162" s="21"/>
      <c r="AP3162" s="21"/>
      <c r="AS3162" s="3">
        <f t="shared" si="5210"/>
        <v>5.1705118676181883E-4</v>
      </c>
      <c r="AT3162" s="3" cm="1">
        <f t="array" ref="AT3162">AS3162-(100000000/LvacE($A3162)-$E3162)</f>
        <v>6.2678736867383122E-7</v>
      </c>
      <c r="BB3162"/>
      <c r="BC3162"/>
      <c r="BD3162"/>
      <c r="BE3162"/>
      <c r="BF3162"/>
      <c r="BG3162"/>
      <c r="BH3162"/>
      <c r="BI3162"/>
      <c r="BJ3162"/>
      <c r="BN3162" s="13" cm="1">
        <f t="array" ref="BN3162">$C3162*EXP(poly_from_str(100000000/$E3162,BN$4343))</f>
        <v>22.069213462541509</v>
      </c>
      <c r="BO3162" s="13"/>
      <c r="BY3162">
        <v>22092</v>
      </c>
    </row>
    <row r="3163" spans="1:78" hidden="1" x14ac:dyDescent="0.25">
      <c r="A3163" t="s">
        <v>3738</v>
      </c>
      <c r="B3163" s="2" t="str">
        <f t="shared" si="5201"/>
        <v/>
      </c>
      <c r="C3163">
        <v>9</v>
      </c>
      <c r="D3163" t="s">
        <v>14</v>
      </c>
      <c r="E3163">
        <v>39180.58</v>
      </c>
      <c r="F3163">
        <v>30505</v>
      </c>
      <c r="G3163" t="s">
        <v>5</v>
      </c>
      <c r="H3163" s="5" t="s">
        <v>16</v>
      </c>
      <c r="I3163">
        <v>69686</v>
      </c>
      <c r="J3163" t="s">
        <v>3</v>
      </c>
      <c r="K3163" s="5" t="s">
        <v>4</v>
      </c>
      <c r="L3163">
        <v>30505.72</v>
      </c>
      <c r="M3163" t="str">
        <f t="shared" ref="M3163:M3164" si="5259">$G3163&amp;""</f>
        <v>e</v>
      </c>
      <c r="N3163" t="str">
        <f t="shared" ref="N3163:N3164" si="5260">$H3163&amp;""</f>
        <v>11/2</v>
      </c>
      <c r="O3163">
        <v>69686.259999999995</v>
      </c>
      <c r="P3163" t="str">
        <f t="shared" ref="P3163:P3164" si="5261">$J3163&amp;""</f>
        <v>o</v>
      </c>
      <c r="Q3163" t="str">
        <f t="shared" ref="Q3163:Q3164" si="5262">$K3163&amp;""</f>
        <v>9/2</v>
      </c>
      <c r="R3163">
        <v>30</v>
      </c>
      <c r="AA3163" s="10">
        <f t="shared" si="5204"/>
        <v>2551.5189999999998</v>
      </c>
      <c r="AB3163" s="3" cm="1">
        <f t="array" ref="AB3163">100000000/Lvac(AA3163)</f>
        <v>39180.582811770422</v>
      </c>
      <c r="AC3163" s="28">
        <f t="shared" si="5205"/>
        <v>3.9192339935544284E-7</v>
      </c>
      <c r="AD3163" s="28">
        <f t="shared" si="5206"/>
        <v>2.5522846477403224E-7</v>
      </c>
      <c r="AE3163" s="21">
        <f t="shared" si="5207"/>
        <v>39180.580837334353</v>
      </c>
      <c r="AF3163" s="10" cm="1">
        <f t="array" ref="AF3163">Lair(100000000/AE3163)</f>
        <v>2551.5191285876467</v>
      </c>
      <c r="AG3163" s="10">
        <f t="shared" si="5208"/>
        <v>1.2677893602158249E-2</v>
      </c>
      <c r="AH3163" s="10" t="b">
        <f t="shared" si="5202"/>
        <v>1</v>
      </c>
      <c r="AI3163" s="10">
        <f t="shared" ref="AI3163:AI3164" si="5263">$AF3163</f>
        <v>2551.5191285876467</v>
      </c>
      <c r="AJ3163">
        <v>7.0000000000000001E-3</v>
      </c>
      <c r="AK3163" s="3" cm="1">
        <f t="array" ref="AK3163">100000000/Lvac($AA3163)</f>
        <v>39180.582811770422</v>
      </c>
      <c r="AL3163" s="21">
        <f t="shared" si="5120"/>
        <v>0.10749050501306942</v>
      </c>
      <c r="AM3163" s="10" cm="1">
        <f t="array" ref="AM3163">Lvac($AI3163)-$BA3163</f>
        <v>-2.660211084275943E-3</v>
      </c>
      <c r="AN3163" s="10">
        <f t="shared" ref="AN3163:AN3164" si="5264">$AK3163-($AX3163-$AW3163)</f>
        <v>4.281177042867057E-2</v>
      </c>
      <c r="AO3163" s="3">
        <f t="shared" ref="AO3163:AO3164" si="5265">AM3163/AJ3163</f>
        <v>-0.38003015489656328</v>
      </c>
      <c r="AP3163" s="3">
        <v>-0.39840413637648453</v>
      </c>
      <c r="AS3163" s="3">
        <f t="shared" si="5210"/>
        <v>2.8117704205214977E-3</v>
      </c>
      <c r="AT3163" s="3" cm="1">
        <f t="array" ref="AT3163">AS3163-(100000000/LvacE($A3163)-$E3163)</f>
        <v>7.2029797593131661E-7</v>
      </c>
      <c r="AU3163" t="s">
        <v>4701</v>
      </c>
      <c r="AV3163" t="s">
        <v>4833</v>
      </c>
      <c r="AW3163" s="3">
        <v>30505.72</v>
      </c>
      <c r="AX3163" s="3">
        <v>69686.259999999995</v>
      </c>
      <c r="AY3163" s="3"/>
      <c r="AZ3163" s="10" cm="1">
        <f t="array" ref="AZ3163">Lair(100000000/($AX3163-$AW3163))</f>
        <v>2551.5217881736216</v>
      </c>
      <c r="BA3163" s="10">
        <f t="shared" ref="BA3163:BA3164" si="5266">100000000/($AX3163-$AW3163)</f>
        <v>2552.2874365692769</v>
      </c>
      <c r="BB3163" s="12">
        <v>256000000</v>
      </c>
      <c r="BC3163" s="3">
        <v>0.307</v>
      </c>
      <c r="BD3163" s="12" cm="1">
        <f t="array" ref="BD3163">SfromgA($BB3163,$BA3163,"")</f>
        <v>2.100690509178802</v>
      </c>
      <c r="BE3163" s="29">
        <f t="shared" ref="BE3163:BE3164" si="5267">(10^MAX(0.05, -0.312925054856973*((LN($BD3163))^(1/3)) + 0.454808404431693)-1)*100</f>
        <v>48.414988157246654</v>
      </c>
      <c r="BG3163" s="3"/>
      <c r="BH3163" s="3"/>
      <c r="BI3163" s="12">
        <f t="shared" ref="BI3163:BI3164" si="5268">IF($BB3163="",$BF3163,$BB3163)</f>
        <v>256000000</v>
      </c>
      <c r="BJ3163" s="29">
        <f t="shared" ref="BJ3163:BJ3164" si="5269">IF($BB3163="",$BH3163,$BE3163)</f>
        <v>48.414988157246654</v>
      </c>
      <c r="BK3163" s="3">
        <f t="shared" ref="BK3163:BK3164" si="5270">LN(BN3163*100000000/($AX3163-$AW3163)/$BI3163)</f>
        <v>-8.1694569669746429</v>
      </c>
      <c r="BL3163" s="13">
        <f>EXP(BK$4341*$AX3163+BK$4342)*$BI3163/(100000000/($AX3163-$AW3163))</f>
        <v>56.550728812737255</v>
      </c>
      <c r="BM3163" s="3">
        <f t="shared" ref="BM3163:BM3164" si="5271">LN(BL3163/$C3163)</f>
        <v>1.8379135130780913</v>
      </c>
      <c r="BN3163" s="13" cm="1">
        <f t="array" ref="BN3163">$C3163*EXP(poly_from_str(100000000/$E3163,BN$4343))</f>
        <v>28.402744148955584</v>
      </c>
      <c r="BO3163" s="3">
        <f t="shared" ref="BO3163:BO3164" si="5272">LN($C3163)</f>
        <v>2.1972245773362196</v>
      </c>
      <c r="BP3163" s="13">
        <f t="shared" ref="BP3163:BP3164" si="5273">LN(BL3163/BN3163)</f>
        <v>0.68865232495181661</v>
      </c>
      <c r="BQ3163" s="13"/>
      <c r="BS3163" s="13"/>
      <c r="BT3163" s="13"/>
      <c r="BU3163" s="13"/>
      <c r="BV3163" s="13"/>
      <c r="BW3163" s="13"/>
      <c r="BX3163" s="13"/>
      <c r="BY3163">
        <v>28430</v>
      </c>
      <c r="BZ3163" s="13"/>
    </row>
    <row r="3164" spans="1:78" hidden="1" x14ac:dyDescent="0.25">
      <c r="A3164" t="s">
        <v>3739</v>
      </c>
      <c r="B3164" s="2" t="str">
        <f t="shared" si="5201"/>
        <v/>
      </c>
      <c r="C3164">
        <v>9</v>
      </c>
      <c r="D3164" t="s">
        <v>14</v>
      </c>
      <c r="E3164">
        <v>39183.949999999997</v>
      </c>
      <c r="F3164">
        <v>18990</v>
      </c>
      <c r="G3164" t="s">
        <v>5</v>
      </c>
      <c r="H3164" s="5" t="s">
        <v>8</v>
      </c>
      <c r="I3164">
        <v>58174</v>
      </c>
      <c r="J3164" t="s">
        <v>3</v>
      </c>
      <c r="K3164" s="5" t="s">
        <v>4</v>
      </c>
      <c r="L3164">
        <v>18990.080000000002</v>
      </c>
      <c r="M3164" t="str">
        <f t="shared" si="5259"/>
        <v>e</v>
      </c>
      <c r="N3164" t="str">
        <f t="shared" si="5260"/>
        <v>7/2</v>
      </c>
      <c r="O3164">
        <v>58174.15</v>
      </c>
      <c r="P3164" t="str">
        <f t="shared" si="5261"/>
        <v>o</v>
      </c>
      <c r="Q3164" t="str">
        <f t="shared" si="5262"/>
        <v>9/2</v>
      </c>
      <c r="R3164">
        <v>30</v>
      </c>
      <c r="AA3164" s="10">
        <f t="shared" si="5204"/>
        <v>2551.3000000000002</v>
      </c>
      <c r="AB3164" s="3" cm="1">
        <f t="array" ref="AB3164">100000000/Lvac(AA3164)</f>
        <v>39183.945799139066</v>
      </c>
      <c r="AC3164" s="28">
        <f t="shared" si="5205"/>
        <v>3.9195704150825067E-7</v>
      </c>
      <c r="AD3164" s="28">
        <f t="shared" si="5206"/>
        <v>2.5520655962676725E-7</v>
      </c>
      <c r="AE3164" s="21">
        <f t="shared" si="5207"/>
        <v>39183.948749301453</v>
      </c>
      <c r="AF3164" s="10" cm="1">
        <f t="array" ref="AF3164">Lair(100000000/AE3164)</f>
        <v>2551.2998078999431</v>
      </c>
      <c r="AG3164" s="10">
        <f t="shared" si="5208"/>
        <v>1.2679211735025099E-2</v>
      </c>
      <c r="AH3164" s="10" t="b">
        <f t="shared" si="5202"/>
        <v>1</v>
      </c>
      <c r="AI3164" s="10">
        <f t="shared" si="5263"/>
        <v>2551.2998078999431</v>
      </c>
      <c r="AJ3164">
        <v>7.0000000000000001E-3</v>
      </c>
      <c r="AK3164" s="3" cm="1">
        <f t="array" ref="AK3164">100000000/Lvac($AA3164)</f>
        <v>39183.945799139066</v>
      </c>
      <c r="AL3164" s="21">
        <f t="shared" si="5120"/>
        <v>0.10750897238523623</v>
      </c>
      <c r="AM3164" s="10" cm="1">
        <f t="array" ref="AM3164">Lvac($AI3164)-$BA3164</f>
        <v>7.897079424765252E-3</v>
      </c>
      <c r="AN3164" s="10">
        <f t="shared" si="5264"/>
        <v>-0.12420086093334248</v>
      </c>
      <c r="AO3164" s="3">
        <f t="shared" si="5265"/>
        <v>1.1281542035378931</v>
      </c>
      <c r="AP3164" s="3">
        <v>1.1556035187822999</v>
      </c>
      <c r="AS3164" s="3">
        <f t="shared" si="5210"/>
        <v>-4.2008609307231382E-3</v>
      </c>
      <c r="AT3164" s="3" cm="1">
        <f t="array" ref="AT3164">AS3164-(100000000/LvacE($A3164)-$E3164)</f>
        <v>7.7707227319478989E-7</v>
      </c>
      <c r="AU3164" t="s">
        <v>4963</v>
      </c>
      <c r="AV3164" t="s">
        <v>4693</v>
      </c>
      <c r="AW3164" s="3">
        <v>18990.080000000002</v>
      </c>
      <c r="AX3164" s="3">
        <v>58174.15</v>
      </c>
      <c r="AY3164" s="3"/>
      <c r="AZ3164" s="10" cm="1">
        <f t="array" ref="AZ3164">Lair(100000000/($AX3164-$AW3164))</f>
        <v>2551.2919126761299</v>
      </c>
      <c r="BA3164" s="10">
        <f t="shared" si="5266"/>
        <v>2552.0575070430409</v>
      </c>
      <c r="BB3164" s="12">
        <v>19100000</v>
      </c>
      <c r="BC3164" s="3">
        <v>0.503</v>
      </c>
      <c r="BD3164" s="12" cm="1">
        <f t="array" ref="BD3164">SfromgA($BB3164,$BA3164,"")</f>
        <v>0.15668885114546122</v>
      </c>
      <c r="BE3164" s="29">
        <f t="shared" si="5267"/>
        <v>590.55322950945197</v>
      </c>
      <c r="BG3164" s="3"/>
      <c r="BH3164" s="3"/>
      <c r="BI3164" s="12">
        <f t="shared" si="5268"/>
        <v>19100000</v>
      </c>
      <c r="BJ3164" s="29">
        <f t="shared" si="5269"/>
        <v>590.55322950945197</v>
      </c>
      <c r="BK3164" s="3">
        <f t="shared" si="5270"/>
        <v>-5.5734593163317685</v>
      </c>
      <c r="BL3164" s="13">
        <f>EXP(BK$4341*$AX3164+BK$4342)*$BI3164/(100000000/($AX3164-$AW3164))</f>
        <v>10.119163113617976</v>
      </c>
      <c r="BM3164" s="3">
        <f t="shared" si="5271"/>
        <v>0.1172063868207652</v>
      </c>
      <c r="BN3164" s="13" cm="1">
        <f t="array" ref="BN3164">$C3164*EXP(poly_from_str(100000000/$E3164,BN$4343))</f>
        <v>28.419752056406487</v>
      </c>
      <c r="BO3164" s="3">
        <f t="shared" si="5272"/>
        <v>2.1972245773362196</v>
      </c>
      <c r="BP3164" s="13">
        <f t="shared" si="5273"/>
        <v>-1.032653434209539</v>
      </c>
      <c r="BQ3164" s="13"/>
      <c r="BS3164" s="13"/>
      <c r="BT3164" s="13"/>
      <c r="BU3164" s="13"/>
      <c r="BV3164" s="13"/>
      <c r="BW3164" s="13"/>
      <c r="BX3164" s="13"/>
      <c r="BY3164">
        <v>28446</v>
      </c>
      <c r="BZ3164" s="13"/>
    </row>
    <row r="3165" spans="1:78" hidden="1" x14ac:dyDescent="0.25">
      <c r="A3165" t="s">
        <v>3740</v>
      </c>
      <c r="B3165" s="2" t="str">
        <f t="shared" si="5201"/>
        <v/>
      </c>
      <c r="C3165">
        <v>5</v>
      </c>
      <c r="E3165">
        <v>39185.760000000002</v>
      </c>
      <c r="R3165">
        <v>30</v>
      </c>
      <c r="S3165" t="s">
        <v>22</v>
      </c>
      <c r="AA3165" s="10">
        <f t="shared" si="5204"/>
        <v>2551.1819999999998</v>
      </c>
      <c r="AB3165" s="3" cm="1">
        <f t="array" ref="AB3165">100000000/Lvac(AA3165)</f>
        <v>39185.758059060703</v>
      </c>
      <c r="AC3165" s="28">
        <f t="shared" si="5205"/>
        <v>3.9197517072478565E-7</v>
      </c>
      <c r="AD3165" s="28">
        <f t="shared" si="5206"/>
        <v>2.551947568534471E-7</v>
      </c>
      <c r="AE3165" s="21">
        <f t="shared" si="5207"/>
        <v>39185.759422210205</v>
      </c>
      <c r="AF3165" s="10" cm="1">
        <f t="array" ref="AF3165">Lair(100000000/AE3165)</f>
        <v>2551.1819112466178</v>
      </c>
      <c r="AG3165" s="10">
        <f t="shared" si="5208"/>
        <v>1.2679922102590231E-2</v>
      </c>
      <c r="AH3165" s="10" t="b">
        <f t="shared" si="5202"/>
        <v>1</v>
      </c>
      <c r="AI3165" s="10">
        <f t="shared" si="5209"/>
        <v>2551.1819999999998</v>
      </c>
      <c r="AJ3165">
        <v>3.0000000000000001E-3</v>
      </c>
      <c r="AK3165" s="3" cm="1">
        <f t="array" ref="AK3165">100000000/Lvac($AA3165)</f>
        <v>39185.758059060703</v>
      </c>
      <c r="AL3165" s="21">
        <f t="shared" si="5120"/>
        <v>4.6079532615541388E-2</v>
      </c>
      <c r="AM3165" s="21"/>
      <c r="AN3165" s="21"/>
      <c r="AO3165" s="21"/>
      <c r="AP3165" s="21"/>
      <c r="AS3165" s="3">
        <f t="shared" si="5210"/>
        <v>-1.9409392989473417E-3</v>
      </c>
      <c r="AT3165" s="3" cm="1">
        <f t="array" ref="AT3165">AS3165-(100000000/LvacE($A3165)-$E3165)</f>
        <v>8.0768950283527374E-7</v>
      </c>
      <c r="BB3165"/>
      <c r="BC3165"/>
      <c r="BD3165"/>
      <c r="BE3165"/>
      <c r="BF3165"/>
      <c r="BG3165"/>
      <c r="BH3165"/>
      <c r="BI3165"/>
      <c r="BJ3165"/>
      <c r="BN3165" s="13" cm="1">
        <f t="array" ref="BN3165">$C3165*EXP(poly_from_str(100000000/$E3165,BN$4343))</f>
        <v>15.793817445600666</v>
      </c>
      <c r="BO3165" s="13"/>
      <c r="BY3165" t="e">
        <v>#N/A</v>
      </c>
    </row>
    <row r="3166" spans="1:78" hidden="1" x14ac:dyDescent="0.25">
      <c r="A3166" t="s">
        <v>3741</v>
      </c>
      <c r="B3166" s="2" t="str">
        <f t="shared" si="5201"/>
        <v/>
      </c>
      <c r="C3166">
        <v>5</v>
      </c>
      <c r="E3166">
        <v>39186.28</v>
      </c>
      <c r="R3166">
        <v>30</v>
      </c>
      <c r="S3166" t="s">
        <v>22</v>
      </c>
      <c r="AA3166" s="10">
        <f t="shared" si="5204"/>
        <v>2551.1480000000001</v>
      </c>
      <c r="AB3166" s="3" cm="1">
        <f t="array" ref="AB3166">100000000/Lvac(AA3166)</f>
        <v>39186.280266756243</v>
      </c>
      <c r="AC3166" s="28">
        <f t="shared" si="5205"/>
        <v>3.9198039470857826E-7</v>
      </c>
      <c r="AD3166" s="28">
        <f t="shared" si="5206"/>
        <v>2.551913560543668E-7</v>
      </c>
      <c r="AE3166" s="21">
        <f t="shared" si="5207"/>
        <v>39186.280079406541</v>
      </c>
      <c r="AF3166" s="10" cm="1">
        <f t="array" ref="AF3166">Lair(100000000/AE3166)</f>
        <v>2551.1480121978384</v>
      </c>
      <c r="AG3166" s="10">
        <f t="shared" si="5208"/>
        <v>1.2680126803062042E-2</v>
      </c>
      <c r="AH3166" s="10" t="b">
        <f t="shared" si="5202"/>
        <v>1</v>
      </c>
      <c r="AI3166" s="10">
        <f t="shared" si="5209"/>
        <v>2551.1480000000001</v>
      </c>
      <c r="AJ3166">
        <v>3.0000000000000001E-3</v>
      </c>
      <c r="AK3166" s="3" cm="1">
        <f t="array" ref="AK3166">100000000/Lvac($AA3166)</f>
        <v>39186.280266756243</v>
      </c>
      <c r="AL3166" s="21">
        <f t="shared" si="5120"/>
        <v>4.608076081837225E-2</v>
      </c>
      <c r="AM3166" s="21"/>
      <c r="AN3166" s="21"/>
      <c r="AO3166" s="21"/>
      <c r="AP3166" s="21"/>
      <c r="AS3166" s="3">
        <f t="shared" si="5210"/>
        <v>2.6675624394556507E-4</v>
      </c>
      <c r="AT3166" s="3" cm="1">
        <f t="array" ref="AT3166">AS3166-(100000000/LvacE($A3166)-$E3166)</f>
        <v>8.1651523942127824E-7</v>
      </c>
      <c r="BB3166"/>
      <c r="BC3166"/>
      <c r="BD3166"/>
      <c r="BE3166"/>
      <c r="BF3166"/>
      <c r="BG3166"/>
      <c r="BH3166"/>
      <c r="BI3166"/>
      <c r="BJ3166"/>
      <c r="BN3166" s="13" cm="1">
        <f t="array" ref="BN3166">$C3166*EXP(poly_from_str(100000000/$E3166,BN$4343))</f>
        <v>15.795271848693309</v>
      </c>
      <c r="BO3166" s="13"/>
      <c r="BY3166" t="e">
        <v>#N/A</v>
      </c>
    </row>
    <row r="3167" spans="1:78" hidden="1" x14ac:dyDescent="0.25">
      <c r="A3167" t="s">
        <v>3742</v>
      </c>
      <c r="B3167" s="2" t="str">
        <f t="shared" si="5201"/>
        <v/>
      </c>
      <c r="C3167">
        <v>5</v>
      </c>
      <c r="E3167">
        <v>39193.449999999997</v>
      </c>
      <c r="F3167">
        <v>64150</v>
      </c>
      <c r="G3167" t="s">
        <v>3</v>
      </c>
      <c r="H3167" s="5" t="s">
        <v>16</v>
      </c>
      <c r="I3167">
        <v>103344</v>
      </c>
      <c r="J3167" t="s">
        <v>5</v>
      </c>
      <c r="K3167" s="5" t="s">
        <v>16</v>
      </c>
      <c r="L3167">
        <v>64150.94</v>
      </c>
      <c r="M3167" t="str">
        <f>$G3167&amp;""</f>
        <v>o</v>
      </c>
      <c r="N3167" t="str">
        <f>$H3167&amp;""</f>
        <v>11/2</v>
      </c>
      <c r="O3167">
        <v>103344.35</v>
      </c>
      <c r="P3167" t="str">
        <f>$J3167&amp;""</f>
        <v>e</v>
      </c>
      <c r="Q3167" t="str">
        <f>$K3167&amp;""</f>
        <v>11/2</v>
      </c>
      <c r="R3167">
        <v>30</v>
      </c>
      <c r="AA3167" s="10">
        <f t="shared" si="5204"/>
        <v>2550.681</v>
      </c>
      <c r="AB3167" s="3" cm="1">
        <f t="array" ref="AB3167">100000000/Lvac(AA3167)</f>
        <v>39193.454351713721</v>
      </c>
      <c r="AC3167" s="28">
        <f t="shared" si="5205"/>
        <v>3.9205216175601732E-7</v>
      </c>
      <c r="AD3167" s="28">
        <f t="shared" si="5206"/>
        <v>2.5514464507930654E-7</v>
      </c>
      <c r="AE3167" s="21">
        <f t="shared" si="5207"/>
        <v>39193.451294728169</v>
      </c>
      <c r="AF3167" s="10" cm="1">
        <f t="array" ref="AF3167">Lair(100000000/AE3167)</f>
        <v>2550.6811989593202</v>
      </c>
      <c r="AG3167" s="10">
        <f t="shared" si="5208"/>
        <v>1.2682939252637575E-2</v>
      </c>
      <c r="AH3167" s="10" t="b">
        <f t="shared" si="5202"/>
        <v>1</v>
      </c>
      <c r="AI3167" s="10">
        <f>$AF3167</f>
        <v>2550.6811989593202</v>
      </c>
      <c r="AJ3167">
        <v>3.0000000000000001E-3</v>
      </c>
      <c r="AK3167" s="3" cm="1">
        <f t="array" ref="AK3167">100000000/Lvac($AA3167)</f>
        <v>39193.454351713721</v>
      </c>
      <c r="AL3167" s="21">
        <f t="shared" si="5120"/>
        <v>4.6097631920098067E-2</v>
      </c>
      <c r="AM3167" s="10" cm="1">
        <f t="array" ref="AM3167">Lvac($AI3167)-$BA3167</f>
        <v>-2.6882400852628052E-3</v>
      </c>
      <c r="AN3167" s="10">
        <f>$AK3167-($AX3167-$AW3167)</f>
        <v>4.4351713717333041E-2</v>
      </c>
      <c r="AO3167" s="3">
        <f>AM3167/AJ3167</f>
        <v>-0.89608002842093504</v>
      </c>
      <c r="AP3167" s="3">
        <v>-0.96241538691780681</v>
      </c>
      <c r="AS3167" s="3">
        <f t="shared" si="5210"/>
        <v>4.3517137237358838E-3</v>
      </c>
      <c r="AT3167" s="3" cm="1">
        <f t="array" ref="AT3167">AS3167-(100000000/LvacE($A3167)-$E3167)</f>
        <v>9.3780545284971595E-7</v>
      </c>
      <c r="AU3167" t="s">
        <v>4926</v>
      </c>
      <c r="AV3167" t="s">
        <v>4899</v>
      </c>
      <c r="AW3167" s="3">
        <v>64150.94</v>
      </c>
      <c r="AX3167" s="3">
        <v>103344.35</v>
      </c>
      <c r="AY3167" s="3"/>
      <c r="AZ3167" s="10" cm="1">
        <f t="array" ref="AZ3167">Lair(100000000/($AX3167-$AW3167))</f>
        <v>2550.6838865678142</v>
      </c>
      <c r="BA3167" s="10">
        <f>100000000/($AX3167-$AW3167)</f>
        <v>2551.4493380392264</v>
      </c>
      <c r="BB3167" s="12">
        <v>967000000</v>
      </c>
      <c r="BC3167" s="3">
        <v>0.55700000000000005</v>
      </c>
      <c r="BD3167" s="12" cm="1">
        <f t="array" ref="BD3167">SfromgA($BB3167,$BA3167,"")</f>
        <v>7.9272158181183752</v>
      </c>
      <c r="BE3167" s="29">
        <f>(10^MAX(0.05, -0.312925054856973*((LN($BD3167))^(1/3)) + 0.454808404431693)-1)*100</f>
        <v>13.757774840458792</v>
      </c>
      <c r="BG3167" s="3"/>
      <c r="BH3167" s="3"/>
      <c r="BI3167" s="12">
        <f>IF($BB3167="",$BF3167,$BB3167)</f>
        <v>967000000</v>
      </c>
      <c r="BJ3167" s="29">
        <f>IF($BB3167="",$BH3167,$BE3167)</f>
        <v>13.757774840458792</v>
      </c>
      <c r="BK3167" s="3">
        <f>LN(BN3167*100000000/($AX3167-$AW3167)/$BI3167)</f>
        <v>-10.084315937869636</v>
      </c>
      <c r="BL3167" s="13">
        <f>EXP(BK$4341*$AX3167+BK$4342)*$BI3167/(100000000/($AX3167-$AW3167))</f>
        <v>16.562493361152448</v>
      </c>
      <c r="BM3167" s="3">
        <f t="shared" ref="BM3167" si="5274">LN(BL3167/$C3167)</f>
        <v>1.1977027904761817</v>
      </c>
      <c r="BN3167" s="13" cm="1">
        <f t="array" ref="BN3167">$C3167*EXP(poly_from_str(100000000/$E3167,BN$4343))</f>
        <v>15.815275408590374</v>
      </c>
      <c r="BO3167" s="3">
        <f>LN($C3167)</f>
        <v>1.6094379124341003</v>
      </c>
      <c r="BP3167" s="13">
        <f>LN(BL3167/BN3167)</f>
        <v>4.6164431913506776E-2</v>
      </c>
      <c r="BQ3167" s="13"/>
      <c r="BS3167" s="13"/>
      <c r="BT3167" s="13"/>
      <c r="BU3167" s="13"/>
      <c r="BV3167" s="13"/>
      <c r="BW3167" s="13"/>
      <c r="BX3167" s="13"/>
      <c r="BY3167">
        <v>15828</v>
      </c>
      <c r="BZ3167" s="13"/>
    </row>
    <row r="3168" spans="1:78" hidden="1" x14ac:dyDescent="0.25">
      <c r="A3168" t="s">
        <v>3743</v>
      </c>
      <c r="B3168" s="2" t="str">
        <f t="shared" si="5201"/>
        <v/>
      </c>
      <c r="C3168">
        <v>3</v>
      </c>
      <c r="E3168">
        <v>39196.699999999997</v>
      </c>
      <c r="R3168">
        <v>30</v>
      </c>
      <c r="S3168" t="s">
        <v>22</v>
      </c>
      <c r="AA3168" s="10">
        <f t="shared" si="5204"/>
        <v>2550.4699999999998</v>
      </c>
      <c r="AB3168" s="3" cm="1">
        <f t="array" ref="AB3168">100000000/Lvac(AA3168)</f>
        <v>39196.696609265084</v>
      </c>
      <c r="AC3168" s="28">
        <f t="shared" si="5205"/>
        <v>3.920845961724702E-7</v>
      </c>
      <c r="AD3168" s="28">
        <f t="shared" si="5206"/>
        <v>2.5512354012088505E-7</v>
      </c>
      <c r="AE3168" s="21">
        <f t="shared" si="5207"/>
        <v>39196.698991418118</v>
      </c>
      <c r="AF3168" s="10" cm="1">
        <f t="array" ref="AF3168">Lair(100000000/AE3168)</f>
        <v>2550.4698449868097</v>
      </c>
      <c r="AG3168" s="10">
        <f t="shared" si="5208"/>
        <v>1.2684210480669266E-2</v>
      </c>
      <c r="AH3168" s="10" t="b">
        <f t="shared" si="5202"/>
        <v>1</v>
      </c>
      <c r="AI3168" s="10">
        <f t="shared" si="5209"/>
        <v>2550.4699999999998</v>
      </c>
      <c r="AJ3168">
        <v>3.0000000000000001E-3</v>
      </c>
      <c r="AK3168" s="3" cm="1">
        <f t="array" ref="AK3168">100000000/Lvac($AA3168)</f>
        <v>39196.696609265084</v>
      </c>
      <c r="AL3168" s="21">
        <f t="shared" si="5120"/>
        <v>4.6105262884015598E-2</v>
      </c>
      <c r="AM3168" s="21"/>
      <c r="AN3168" s="21"/>
      <c r="AO3168" s="21"/>
      <c r="AP3168" s="21"/>
      <c r="AS3168" s="3">
        <f t="shared" si="5210"/>
        <v>-3.3907349134096876E-3</v>
      </c>
      <c r="AT3168" s="3" cm="1">
        <f t="array" ref="AT3168">AS3168-(100000000/LvacE($A3168)-$E3168)</f>
        <v>9.9268072517588735E-7</v>
      </c>
      <c r="BB3168"/>
      <c r="BC3168"/>
      <c r="BD3168"/>
      <c r="BE3168"/>
      <c r="BF3168"/>
      <c r="BG3168"/>
      <c r="BH3168"/>
      <c r="BI3168"/>
      <c r="BJ3168"/>
      <c r="BN3168" s="13" cm="1">
        <f t="array" ref="BN3168">$C3168*EXP(poly_from_str(100000000/$E3168,BN$4343))</f>
        <v>9.4945869909902001</v>
      </c>
      <c r="BO3168" s="13"/>
      <c r="BY3168" t="e">
        <v>#N/A</v>
      </c>
    </row>
    <row r="3169" spans="1:78" hidden="1" x14ac:dyDescent="0.25">
      <c r="A3169" t="s">
        <v>3744</v>
      </c>
      <c r="B3169" s="2" t="str">
        <f t="shared" si="5201"/>
        <v/>
      </c>
      <c r="C3169">
        <v>3</v>
      </c>
      <c r="E3169">
        <v>39198.79</v>
      </c>
      <c r="R3169">
        <v>30</v>
      </c>
      <c r="S3169" t="s">
        <v>22</v>
      </c>
      <c r="AA3169" s="10">
        <f t="shared" si="5204"/>
        <v>2550.3339999999998</v>
      </c>
      <c r="AB3169" s="3" cm="1">
        <f t="array" ref="AB3169">100000000/Lvac(AA3169)</f>
        <v>39198.78668990513</v>
      </c>
      <c r="AC3169" s="28">
        <f t="shared" si="5205"/>
        <v>3.9210550461233709E-7</v>
      </c>
      <c r="AD3169" s="28">
        <f t="shared" si="5206"/>
        <v>2.5510993692504526E-7</v>
      </c>
      <c r="AE3169" s="21">
        <f t="shared" si="5207"/>
        <v>39198.789015552218</v>
      </c>
      <c r="AF3169" s="10" cm="1">
        <f t="array" ref="AF3169">Lair(100000000/AE3169)</f>
        <v>2550.3338486799425</v>
      </c>
      <c r="AG3169" s="10">
        <f t="shared" si="5208"/>
        <v>1.2685030017618306E-2</v>
      </c>
      <c r="AH3169" s="10" t="b">
        <f t="shared" si="5202"/>
        <v>1</v>
      </c>
      <c r="AI3169" s="10">
        <f t="shared" si="5209"/>
        <v>2550.3339999999998</v>
      </c>
      <c r="AJ3169">
        <v>3.0000000000000001E-3</v>
      </c>
      <c r="AK3169" s="3" cm="1">
        <f t="array" ref="AK3169">100000000/Lvac($AA3169)</f>
        <v>39198.78668990513</v>
      </c>
      <c r="AL3169" s="21">
        <f t="shared" si="5120"/>
        <v>4.6110180105709837E-2</v>
      </c>
      <c r="AM3169" s="21"/>
      <c r="AN3169" s="21"/>
      <c r="AO3169" s="21"/>
      <c r="AP3169" s="21"/>
      <c r="AS3169" s="3">
        <f t="shared" si="5210"/>
        <v>-3.3100948712672107E-3</v>
      </c>
      <c r="AT3169" s="3" cm="1">
        <f t="array" ref="AT3169">AS3169-(100000000/LvacE($A3169)-$E3169)</f>
        <v>1.0280637070536613E-6</v>
      </c>
      <c r="BB3169"/>
      <c r="BC3169"/>
      <c r="BD3169"/>
      <c r="BE3169"/>
      <c r="BF3169"/>
      <c r="BG3169"/>
      <c r="BH3169"/>
      <c r="BI3169"/>
      <c r="BJ3169"/>
      <c r="BN3169" s="13" cm="1">
        <f t="array" ref="BN3169">$C3169*EXP(poly_from_str(100000000/$E3169,BN$4343))</f>
        <v>9.4980674869795472</v>
      </c>
      <c r="BO3169" s="13"/>
      <c r="BY3169" t="e">
        <v>#N/A</v>
      </c>
    </row>
    <row r="3170" spans="1:78" hidden="1" x14ac:dyDescent="0.25">
      <c r="A3170" t="s">
        <v>3745</v>
      </c>
      <c r="B3170" s="2" t="str">
        <f t="shared" si="5201"/>
        <v/>
      </c>
      <c r="C3170">
        <v>4</v>
      </c>
      <c r="D3170" t="s">
        <v>14</v>
      </c>
      <c r="E3170">
        <v>39201.74</v>
      </c>
      <c r="F3170">
        <v>25033</v>
      </c>
      <c r="G3170" t="s">
        <v>5</v>
      </c>
      <c r="H3170" s="5" t="s">
        <v>4</v>
      </c>
      <c r="I3170">
        <v>64235</v>
      </c>
      <c r="J3170" t="s">
        <v>3</v>
      </c>
      <c r="K3170" s="5" t="s">
        <v>4</v>
      </c>
      <c r="L3170">
        <v>25033.91</v>
      </c>
      <c r="M3170" t="str">
        <f t="shared" ref="M3170:M3171" si="5275">$G3170&amp;""</f>
        <v>e</v>
      </c>
      <c r="N3170" t="str">
        <f t="shared" ref="N3170:N3171" si="5276">$H3170&amp;""</f>
        <v>9/2</v>
      </c>
      <c r="O3170">
        <v>64235.61</v>
      </c>
      <c r="P3170" t="str">
        <f t="shared" ref="P3170:P3171" si="5277">$J3170&amp;""</f>
        <v>o</v>
      </c>
      <c r="Q3170" t="str">
        <f t="shared" ref="Q3170:Q3171" si="5278">$K3170&amp;""</f>
        <v>9/2</v>
      </c>
      <c r="R3170">
        <v>30</v>
      </c>
      <c r="AA3170" s="10">
        <f t="shared" si="5204"/>
        <v>2550.1419999999998</v>
      </c>
      <c r="AB3170" s="3" cm="1">
        <f t="array" ref="AB3170">100000000/Lvac(AA3170)</f>
        <v>39201.737771458189</v>
      </c>
      <c r="AC3170" s="28">
        <f t="shared" si="5205"/>
        <v>3.9213502620638384E-7</v>
      </c>
      <c r="AD3170" s="28">
        <f t="shared" si="5206"/>
        <v>2.5509073241341746E-7</v>
      </c>
      <c r="AE3170" s="21">
        <f t="shared" si="5207"/>
        <v>39201.739337354673</v>
      </c>
      <c r="AF3170" s="10" cm="1">
        <f t="array" ref="AF3170">Lair(100000000/AE3170)</f>
        <v>2550.1418981290494</v>
      </c>
      <c r="AG3170" s="10">
        <f t="shared" si="5208"/>
        <v>1.2686187234173273E-2</v>
      </c>
      <c r="AH3170" s="10" t="b">
        <f t="shared" si="5202"/>
        <v>1</v>
      </c>
      <c r="AI3170" s="10">
        <f t="shared" ref="AI3170:AI3171" si="5279">$AF3170</f>
        <v>2550.1418981290494</v>
      </c>
      <c r="AJ3170">
        <v>7.0000000000000001E-3</v>
      </c>
      <c r="AK3170" s="3" cm="1">
        <f t="array" ref="AK3170">100000000/Lvac($AA3170)</f>
        <v>39201.737771458189</v>
      </c>
      <c r="AL3170" s="21">
        <f t="shared" si="5120"/>
        <v>0.10760662557700573</v>
      </c>
      <c r="AM3170" s="10" cm="1">
        <f t="array" ref="AM3170">Lvac($AI3170)-$BA3170</f>
        <v>-2.5597344542802603E-3</v>
      </c>
      <c r="AN3170" s="10">
        <f t="shared" ref="AN3170:AN3171" si="5280">$AK3170-($AX3170-$AW3170)</f>
        <v>3.7771458191855345E-2</v>
      </c>
      <c r="AO3170" s="3">
        <f t="shared" ref="AO3170:AO3171" si="5281">AM3170/AJ3170</f>
        <v>-0.36567635061146575</v>
      </c>
      <c r="AP3170" s="3">
        <v>-0.35111993812669035</v>
      </c>
      <c r="AS3170" s="3">
        <f t="shared" si="5210"/>
        <v>-2.22854180901777E-3</v>
      </c>
      <c r="AT3170" s="3" cm="1">
        <f t="array" ref="AT3170">AS3170-(100000000/LvacE($A3170)-$E3170)</f>
        <v>1.0780422599054873E-6</v>
      </c>
      <c r="AU3170" t="s">
        <v>4741</v>
      </c>
      <c r="AV3170" t="s">
        <v>4837</v>
      </c>
      <c r="AW3170" s="3">
        <v>25033.91</v>
      </c>
      <c r="AX3170" s="3">
        <v>64235.61</v>
      </c>
      <c r="AY3170" s="3"/>
      <c r="AZ3170" s="10" cm="1">
        <f t="array" ref="AZ3170">Lair(100000000/($AX3170-$AW3170))</f>
        <v>2550.1444572621685</v>
      </c>
      <c r="BA3170" s="10">
        <f t="shared" ref="BA3170:BA3171" si="5282">100000000/($AX3170-$AW3170)</f>
        <v>2550.9097819737412</v>
      </c>
      <c r="BB3170" s="12">
        <v>54700000</v>
      </c>
      <c r="BC3170" s="3">
        <v>0.13300000000000001</v>
      </c>
      <c r="BD3170" s="12" cm="1">
        <f t="array" ref="BD3170">SfromgA($BB3170,$BA3170,"")</f>
        <v>0.44813202774618255</v>
      </c>
      <c r="BE3170" s="29">
        <f t="shared" ref="BE3170:BE3171" si="5283">(10^MAX(0.05, -0.312925054856973*((LN($BD3170))^(1/3)) + 0.454808404431693)-1)*100</f>
        <v>456.7045774933124</v>
      </c>
      <c r="BG3170" s="3"/>
      <c r="BH3170" s="3"/>
      <c r="BI3170" s="12">
        <f t="shared" ref="BI3170:BI3171" si="5284">IF($BB3170="",$BF3170,$BB3170)</f>
        <v>54700000</v>
      </c>
      <c r="BJ3170" s="29">
        <f t="shared" ref="BJ3170:BJ3171" si="5285">IF($BB3170="",$BH3170,$BE3170)</f>
        <v>456.7045774933124</v>
      </c>
      <c r="BK3170" s="3">
        <f t="shared" ref="BK3170:BK3171" si="5286">LN(BN3170*100000000/($AX3170-$AW3170)/$BI3170)</f>
        <v>-7.4338822485374099</v>
      </c>
      <c r="BL3170" s="13">
        <f>EXP(BK$4341*$AX3170+BK$4342)*$BI3170/(100000000/($AX3170-$AW3170))</f>
        <v>18.292762693396806</v>
      </c>
      <c r="BM3170" s="3">
        <f t="shared" ref="BM3170:BM3171" si="5287">LN(BL3170/$C3170)</f>
        <v>1.5202111392690092</v>
      </c>
      <c r="BN3170" s="13" cm="1">
        <f t="array" ref="BN3170">$C3170*EXP(poly_from_str(100000000/$E3170,BN$4343))</f>
        <v>12.67062936943119</v>
      </c>
      <c r="BO3170" s="3">
        <f t="shared" ref="BO3170:BO3171" si="5288">LN($C3170)</f>
        <v>1.3862943611198906</v>
      </c>
      <c r="BP3170" s="13">
        <f t="shared" ref="BP3170:BP3171" si="5289">LN(BL3170/BN3170)</f>
        <v>0.36721883330130889</v>
      </c>
      <c r="BQ3170" s="13"/>
      <c r="BR3170" s="12">
        <v>6680000</v>
      </c>
      <c r="BS3170" s="3">
        <f>LN(BV3170*100000000/($AX3170-$AW3170)/$BR3170)</f>
        <v>-6.2380660907589416</v>
      </c>
      <c r="BT3170" s="13">
        <f>EXP(BS$4338*$AX3170+BS$4336)*$BR3170/(100000000/($AX3170-$AW3170))</f>
        <v>2.6854277542709788</v>
      </c>
      <c r="BU3170" s="3">
        <f>LN(BT3170/$BN3170)</f>
        <v>-1.5514466392380182</v>
      </c>
      <c r="BV3170" s="3" cm="1">
        <f t="array" ref="BV3170">$BN3170*EXP(poly_from_str(100000000/$E3170,BV$4341))</f>
        <v>5.115919266422754</v>
      </c>
      <c r="BW3170" s="12" t="s">
        <v>14</v>
      </c>
      <c r="BX3170" s="3">
        <f>LN(BT3170/BV3170)</f>
        <v>-0.64451707513710466</v>
      </c>
      <c r="BY3170">
        <v>12679</v>
      </c>
      <c r="BZ3170" s="13"/>
    </row>
    <row r="3171" spans="1:78" hidden="1" x14ac:dyDescent="0.25">
      <c r="A3171" t="s">
        <v>3746</v>
      </c>
      <c r="B3171" s="2" t="str">
        <f t="shared" si="5201"/>
        <v/>
      </c>
      <c r="C3171">
        <v>1</v>
      </c>
      <c r="E3171">
        <v>39211.129999999997</v>
      </c>
      <c r="F3171">
        <v>67870</v>
      </c>
      <c r="G3171" t="s">
        <v>3</v>
      </c>
      <c r="H3171" s="5" t="s">
        <v>4</v>
      </c>
      <c r="I3171">
        <v>107081</v>
      </c>
      <c r="J3171" t="s">
        <v>5</v>
      </c>
      <c r="K3171" s="5" t="s">
        <v>4</v>
      </c>
      <c r="L3171">
        <v>67870.759999999995</v>
      </c>
      <c r="M3171" t="str">
        <f t="shared" si="5275"/>
        <v>o</v>
      </c>
      <c r="N3171" t="str">
        <f t="shared" si="5276"/>
        <v>9/2</v>
      </c>
      <c r="O3171">
        <v>107081.94</v>
      </c>
      <c r="P3171" t="str">
        <f t="shared" si="5277"/>
        <v>e</v>
      </c>
      <c r="Q3171" t="str">
        <f t="shared" si="5278"/>
        <v>9/2</v>
      </c>
      <c r="R3171">
        <v>30</v>
      </c>
      <c r="AA3171" s="10">
        <f t="shared" si="5204"/>
        <v>2549.5309999999999</v>
      </c>
      <c r="AB3171" s="3" cm="1">
        <f t="array" ref="AB3171">100000000/Lvac(AA3171)</f>
        <v>39211.131931176315</v>
      </c>
      <c r="AC3171" s="28">
        <f t="shared" si="5205"/>
        <v>3.9222900211842886E-7</v>
      </c>
      <c r="AD3171" s="28">
        <f t="shared" si="5206"/>
        <v>2.5502961805724145E-7</v>
      </c>
      <c r="AE3171" s="21">
        <f t="shared" si="5207"/>
        <v>39211.130573838593</v>
      </c>
      <c r="AF3171" s="10" cm="1">
        <f t="array" ref="AF3171">Lair(100000000/AE3171)</f>
        <v>2549.5310882606555</v>
      </c>
      <c r="AG3171" s="10">
        <f t="shared" si="5208"/>
        <v>1.2689871574649673E-2</v>
      </c>
      <c r="AH3171" s="10" t="b">
        <f t="shared" si="5202"/>
        <v>1</v>
      </c>
      <c r="AI3171" s="10">
        <f t="shared" si="5279"/>
        <v>2549.5310882606555</v>
      </c>
      <c r="AJ3171">
        <v>3.0000000000000001E-3</v>
      </c>
      <c r="AK3171" s="3" cm="1">
        <f t="array" ref="AK3171">100000000/Lvac($AA3171)</f>
        <v>39211.131931176315</v>
      </c>
      <c r="AL3171" s="21">
        <f t="shared" si="5120"/>
        <v>4.6139227850632313E-2</v>
      </c>
      <c r="AM3171" s="10" cm="1">
        <f t="array" ref="AM3171">Lvac($AI3171)-$BA3171</f>
        <v>3.2146789521902974E-3</v>
      </c>
      <c r="AN3171" s="10">
        <f t="shared" si="5280"/>
        <v>-4.8068823693029117E-2</v>
      </c>
      <c r="AO3171" s="3">
        <f t="shared" si="5281"/>
        <v>1.0715596507300991</v>
      </c>
      <c r="AP3171" s="3">
        <v>1.0421325199179894</v>
      </c>
      <c r="AS3171" s="3">
        <f t="shared" si="5210"/>
        <v>1.9311763171572238E-3</v>
      </c>
      <c r="AT3171" s="3" cm="1">
        <f t="array" ref="AT3171">AS3171-(100000000/LvacE($A3171)-$E3171)</f>
        <v>1.2373202480375767E-6</v>
      </c>
      <c r="AU3171" t="s">
        <v>4750</v>
      </c>
      <c r="AV3171" t="s">
        <v>4951</v>
      </c>
      <c r="AW3171" s="3">
        <v>67870.759999999995</v>
      </c>
      <c r="AX3171" s="3">
        <v>107081.94</v>
      </c>
      <c r="AY3171" s="3"/>
      <c r="AZ3171" s="10" cm="1">
        <f t="array" ref="AZ3171">Lair(100000000/($AX3171-$AW3171))</f>
        <v>2549.5278743368076</v>
      </c>
      <c r="BA3171" s="10">
        <f t="shared" si="5282"/>
        <v>2550.2930541748547</v>
      </c>
      <c r="BB3171" s="12">
        <v>114000000</v>
      </c>
      <c r="BC3171" s="3">
        <v>8.5000000000000006E-2</v>
      </c>
      <c r="BD3171" s="12" cm="1">
        <f t="array" ref="BD3171">SfromgA($BB3171,$BA3171,"")</f>
        <v>0.93327251392389354</v>
      </c>
      <c r="BE3171" s="29">
        <f t="shared" si="5283"/>
        <v>282.99460300883055</v>
      </c>
      <c r="BG3171" s="3"/>
      <c r="BH3171" s="3"/>
      <c r="BI3171" s="12">
        <f t="shared" si="5284"/>
        <v>114000000</v>
      </c>
      <c r="BJ3171" s="29">
        <f t="shared" si="5285"/>
        <v>282.99460300883055</v>
      </c>
      <c r="BK3171" s="3">
        <f t="shared" si="5286"/>
        <v>-9.5531183382634275</v>
      </c>
      <c r="BL3171" s="13">
        <f>EXP(BK$4341*$AX3171+BK$4342)*$BI3171/(100000000/($AX3171-$AW3171))</f>
        <v>1.4705129442532432</v>
      </c>
      <c r="BM3171" s="3">
        <f t="shared" si="5287"/>
        <v>0.38561128159353242</v>
      </c>
      <c r="BN3171" s="13" cm="1">
        <f t="array" ref="BN3171">$C3171*EXP(poly_from_str(100000000/$E3171,BN$4343))</f>
        <v>3.1728400871751106</v>
      </c>
      <c r="BO3171" s="3">
        <f t="shared" si="5288"/>
        <v>0</v>
      </c>
      <c r="BP3171" s="13">
        <f t="shared" si="5289"/>
        <v>-0.76901583174667909</v>
      </c>
      <c r="BQ3171" s="13"/>
      <c r="BS3171" s="13"/>
      <c r="BT3171" s="13"/>
      <c r="BU3171" s="13"/>
      <c r="BV3171" s="13"/>
      <c r="BW3171" s="13"/>
      <c r="BX3171" s="13"/>
      <c r="BY3171">
        <v>3175</v>
      </c>
      <c r="BZ3171" s="13"/>
    </row>
    <row r="3172" spans="1:78" hidden="1" x14ac:dyDescent="0.25">
      <c r="A3172" t="s">
        <v>3747</v>
      </c>
      <c r="B3172" s="2" t="str">
        <f t="shared" si="5201"/>
        <v/>
      </c>
      <c r="C3172">
        <v>1</v>
      </c>
      <c r="E3172">
        <v>39224.65</v>
      </c>
      <c r="R3172">
        <v>30</v>
      </c>
      <c r="S3172" t="s">
        <v>22</v>
      </c>
      <c r="AA3172" s="10">
        <f t="shared" si="5204"/>
        <v>2548.652</v>
      </c>
      <c r="AB3172" s="3" cm="1">
        <f t="array" ref="AB3172">100000000/Lvac(AA3172)</f>
        <v>39224.654506126011</v>
      </c>
      <c r="AC3172" s="28">
        <f t="shared" si="5205"/>
        <v>3.9236427727284853E-7</v>
      </c>
      <c r="AD3172" s="28">
        <f t="shared" si="5206"/>
        <v>2.5494169740713014E-7</v>
      </c>
      <c r="AE3172" s="21">
        <f t="shared" si="5207"/>
        <v>39224.651337673291</v>
      </c>
      <c r="AF3172" s="10" cm="1">
        <f t="array" ref="AF3172">Lair(100000000/AE3172)</f>
        <v>2548.6522058860901</v>
      </c>
      <c r="AG3172" s="10">
        <f t="shared" si="5208"/>
        <v>1.2695176608286656E-2</v>
      </c>
      <c r="AH3172" s="10" t="b">
        <f t="shared" si="5202"/>
        <v>1</v>
      </c>
      <c r="AI3172" s="10">
        <f t="shared" si="5209"/>
        <v>2548.652</v>
      </c>
      <c r="AJ3172">
        <v>3.0000000000000001E-3</v>
      </c>
      <c r="AK3172" s="3" cm="1">
        <f t="array" ref="AK3172">100000000/Lvac($AA3172)</f>
        <v>39224.654506126011</v>
      </c>
      <c r="AL3172" s="21">
        <f t="shared" si="5120"/>
        <v>4.6171059649719945E-2</v>
      </c>
      <c r="AM3172" s="21"/>
      <c r="AN3172" s="21"/>
      <c r="AO3172" s="21"/>
      <c r="AP3172" s="21"/>
      <c r="AS3172" s="3">
        <f t="shared" si="5210"/>
        <v>4.506126009800937E-3</v>
      </c>
      <c r="AT3172" s="3" cm="1">
        <f t="array" ref="AT3172">AS3172-(100000000/LvacE($A3172)-$E3172)</f>
        <v>1.4670367818325758E-6</v>
      </c>
      <c r="BB3172"/>
      <c r="BC3172"/>
      <c r="BD3172"/>
      <c r="BE3172"/>
      <c r="BF3172"/>
      <c r="BG3172"/>
      <c r="BH3172"/>
      <c r="BI3172"/>
      <c r="BJ3172"/>
      <c r="BN3172" s="13" cm="1">
        <f t="array" ref="BN3172">$C3172*EXP(poly_from_str(100000000/$E3172,BN$4343))</f>
        <v>3.1802462825741205</v>
      </c>
      <c r="BO3172" s="13"/>
      <c r="BY3172">
        <v>3181</v>
      </c>
    </row>
    <row r="3173" spans="1:78" hidden="1" x14ac:dyDescent="0.25">
      <c r="A3173" t="s">
        <v>3748</v>
      </c>
      <c r="B3173" s="2" t="str">
        <f t="shared" si="5201"/>
        <v/>
      </c>
      <c r="C3173">
        <v>2</v>
      </c>
      <c r="E3173">
        <v>39225.449999999997</v>
      </c>
      <c r="F3173">
        <v>21294</v>
      </c>
      <c r="G3173" t="s">
        <v>5</v>
      </c>
      <c r="H3173" s="5" t="s">
        <v>8</v>
      </c>
      <c r="I3173">
        <v>60520</v>
      </c>
      <c r="J3173" t="s">
        <v>3</v>
      </c>
      <c r="K3173" s="5" t="s">
        <v>8</v>
      </c>
      <c r="L3173">
        <v>21294.89</v>
      </c>
      <c r="M3173" t="str">
        <f>$G3173&amp;""</f>
        <v>e</v>
      </c>
      <c r="N3173" t="str">
        <f>$H3173&amp;""</f>
        <v>7/2</v>
      </c>
      <c r="O3173">
        <v>60520.32</v>
      </c>
      <c r="P3173" t="str">
        <f>$J3173&amp;""</f>
        <v>o</v>
      </c>
      <c r="Q3173" t="str">
        <f>$K3173&amp;""</f>
        <v>7/2</v>
      </c>
      <c r="R3173">
        <v>30</v>
      </c>
      <c r="AA3173" s="10">
        <f t="shared" si="5204"/>
        <v>2548.6</v>
      </c>
      <c r="AB3173" s="3" cm="1">
        <f t="array" ref="AB3173">100000000/Lvac(AA3173)</f>
        <v>39225.454768621843</v>
      </c>
      <c r="AC3173" s="28">
        <f t="shared" si="5205"/>
        <v>3.9237228282194148E-7</v>
      </c>
      <c r="AD3173" s="28">
        <f t="shared" si="5206"/>
        <v>2.5493649618562073E-7</v>
      </c>
      <c r="AE3173" s="21">
        <f t="shared" si="5207"/>
        <v>39225.451415515679</v>
      </c>
      <c r="AF3173" s="10" cm="1">
        <f t="array" ref="AF3173">Lair(100000000/AE3173)</f>
        <v>2548.6002178759832</v>
      </c>
      <c r="AG3173" s="10">
        <f t="shared" si="5208"/>
        <v>1.2695490616146481E-2</v>
      </c>
      <c r="AH3173" s="10" t="b">
        <f t="shared" si="5202"/>
        <v>1</v>
      </c>
      <c r="AI3173" s="10">
        <f>$AF3173</f>
        <v>2548.6002178759832</v>
      </c>
      <c r="AJ3173">
        <v>3.0000000000000001E-3</v>
      </c>
      <c r="AK3173" s="3" cm="1">
        <f t="array" ref="AK3173">100000000/Lvac($AA3173)</f>
        <v>39225.454768621843</v>
      </c>
      <c r="AL3173" s="21">
        <f t="shared" si="5120"/>
        <v>4.6172939749623672E-2</v>
      </c>
      <c r="AM3173" s="10" cm="1">
        <f t="array" ref="AM3173">Lvac($AI3173)-$BA3173</f>
        <v>-1.391851408243383E-3</v>
      </c>
      <c r="AN3173" s="10">
        <f>$AK3173-($AX3173-$AW3173)</f>
        <v>2.4768621842667926E-2</v>
      </c>
      <c r="AO3173" s="3">
        <f>AM3173/AJ3173</f>
        <v>-0.463950469414461</v>
      </c>
      <c r="AP3173" s="3">
        <v>-0.53659285716397187</v>
      </c>
      <c r="AS3173" s="3">
        <f t="shared" si="5210"/>
        <v>4.7686218458693475E-3</v>
      </c>
      <c r="AT3173" s="3" cm="1">
        <f t="array" ref="AT3173">AS3173-(100000000/LvacE($A3173)-$E3173)</f>
        <v>1.480650098528713E-6</v>
      </c>
      <c r="AU3173" t="s">
        <v>4786</v>
      </c>
      <c r="AV3173" t="s">
        <v>4725</v>
      </c>
      <c r="AW3173" s="3">
        <v>21294.89</v>
      </c>
      <c r="AX3173" s="3">
        <v>60520.32</v>
      </c>
      <c r="AY3173" s="3"/>
      <c r="AZ3173" s="10" cm="1">
        <f t="array" ref="AZ3173">Lair(100000000/($AX3173-$AW3173))</f>
        <v>2548.6016094005163</v>
      </c>
      <c r="BA3173" s="10">
        <f>100000000/($AX3173-$AW3173)</f>
        <v>2549.3665716347787</v>
      </c>
      <c r="BB3173" s="12">
        <v>6280000</v>
      </c>
      <c r="BC3173" s="3">
        <v>1.7999999999999999E-2</v>
      </c>
      <c r="BD3173" s="12" cm="1">
        <f t="array" ref="BD3173">SfromgA($BB3173,$BA3173,"")</f>
        <v>5.1355843202910118E-2</v>
      </c>
      <c r="BE3173" s="29">
        <f>(10^MAX(0.05, -0.312925054856973*((LN($BD3173))^(1/3)) + 0.454808404431693)-1)*100</f>
        <v>702.71860357111325</v>
      </c>
      <c r="BG3173" s="3"/>
      <c r="BH3173" s="3"/>
      <c r="BI3173" s="12">
        <f>IF($BB3173="",$BF3173,$BB3173)</f>
        <v>6280000</v>
      </c>
      <c r="BJ3173" s="29">
        <f>IF($BB3173="",$BH3173,$BE3173)</f>
        <v>702.71860357111325</v>
      </c>
      <c r="BK3173" s="3">
        <f>LN(BN3173*100000000/($AX3173-$AW3173)/$BI3173)</f>
        <v>-5.9590373724731558</v>
      </c>
      <c r="BL3173" s="13">
        <f>EXP(BK$4341*$AX3173+BK$4342)*$BI3173/(100000000/($AX3173-$AW3173))</f>
        <v>2.7868313283724793</v>
      </c>
      <c r="BM3173" s="3">
        <f t="shared" ref="BM3173" si="5290">LN(BL3173/$C3173)</f>
        <v>0.33175804525174157</v>
      </c>
      <c r="BN3173" s="13" cm="1">
        <f t="array" ref="BN3173">$C3173*EXP(poly_from_str(100000000/$E3173,BN$4343))</f>
        <v>6.3613649045225387</v>
      </c>
      <c r="BO3173" s="3">
        <f>LN($C3173)</f>
        <v>0.69314718055994529</v>
      </c>
      <c r="BP3173" s="13">
        <f>LN(BL3173/BN3173)</f>
        <v>-0.82533773614475081</v>
      </c>
      <c r="BQ3173" s="13"/>
      <c r="BS3173" s="13"/>
      <c r="BT3173" s="13"/>
      <c r="BU3173" s="13"/>
      <c r="BV3173" s="13"/>
      <c r="BW3173" s="13"/>
      <c r="BX3173" s="13"/>
      <c r="BY3173">
        <v>6364</v>
      </c>
      <c r="BZ3173" s="13"/>
    </row>
    <row r="3174" spans="1:78" hidden="1" x14ac:dyDescent="0.25">
      <c r="A3174" t="s">
        <v>3749</v>
      </c>
      <c r="B3174" s="2" t="str">
        <f t="shared" si="5201"/>
        <v/>
      </c>
      <c r="C3174">
        <v>1</v>
      </c>
      <c r="E3174">
        <v>39229.78</v>
      </c>
      <c r="R3174">
        <v>30</v>
      </c>
      <c r="S3174" t="s">
        <v>22</v>
      </c>
      <c r="AA3174" s="10">
        <f t="shared" si="5204"/>
        <v>2548.319</v>
      </c>
      <c r="AB3174" s="3" cm="1">
        <f t="array" ref="AB3174">100000000/Lvac(AA3174)</f>
        <v>39229.779829062332</v>
      </c>
      <c r="AC3174" s="28">
        <f t="shared" si="5205"/>
        <v>3.9241554923068896E-7</v>
      </c>
      <c r="AD3174" s="28">
        <f t="shared" si="5206"/>
        <v>2.5490838958498994E-7</v>
      </c>
      <c r="AE3174" s="21">
        <f t="shared" si="5207"/>
        <v>39229.779949274664</v>
      </c>
      <c r="AF3174" s="10" cm="1">
        <f t="array" ref="AF3174">Lair(100000000/AE3174)</f>
        <v>2548.3189921906423</v>
      </c>
      <c r="AG3174" s="10">
        <f t="shared" si="5208"/>
        <v>1.2697187798910249E-2</v>
      </c>
      <c r="AH3174" s="10" t="b">
        <f t="shared" si="5202"/>
        <v>1</v>
      </c>
      <c r="AI3174" s="10">
        <f t="shared" si="5209"/>
        <v>2548.319</v>
      </c>
      <c r="AJ3174">
        <v>3.0000000000000001E-3</v>
      </c>
      <c r="AK3174" s="3" cm="1">
        <f t="array" ref="AK3174">100000000/Lvac($AA3174)</f>
        <v>39229.779829062332</v>
      </c>
      <c r="AL3174" s="21">
        <f t="shared" ref="AL3174:AL3237" si="5291">AJ3174/AI3174*AK3174</f>
        <v>4.6183126793461496E-2</v>
      </c>
      <c r="AM3174" s="21"/>
      <c r="AN3174" s="21"/>
      <c r="AO3174" s="21"/>
      <c r="AP3174" s="21"/>
      <c r="AS3174" s="3">
        <f t="shared" si="5210"/>
        <v>-1.7093766655307263E-4</v>
      </c>
      <c r="AT3174" s="3" cm="1">
        <f t="array" ref="AT3174">AS3174-(100000000/LvacE($A3174)-$E3174)</f>
        <v>1.5542536857537925E-6</v>
      </c>
      <c r="BB3174"/>
      <c r="BC3174"/>
      <c r="BD3174"/>
      <c r="BE3174"/>
      <c r="BF3174"/>
      <c r="BG3174"/>
      <c r="BH3174"/>
      <c r="BI3174"/>
      <c r="BJ3174"/>
      <c r="BN3174" s="13" cm="1">
        <f t="array" ref="BN3174">$C3174*EXP(poly_from_str(100000000/$E3174,BN$4343))</f>
        <v>3.1830392244735446</v>
      </c>
      <c r="BO3174" s="13"/>
      <c r="BY3174" t="e">
        <v>#N/A</v>
      </c>
    </row>
    <row r="3175" spans="1:78" hidden="1" x14ac:dyDescent="0.25">
      <c r="A3175" t="s">
        <v>3750</v>
      </c>
      <c r="B3175" s="2" t="str">
        <f t="shared" si="5201"/>
        <v/>
      </c>
      <c r="C3175">
        <v>9</v>
      </c>
      <c r="D3175" t="s">
        <v>14</v>
      </c>
      <c r="E3175">
        <v>39236.480000000003</v>
      </c>
      <c r="F3175">
        <v>23442</v>
      </c>
      <c r="G3175" t="s">
        <v>5</v>
      </c>
      <c r="H3175" s="5" t="s">
        <v>16</v>
      </c>
      <c r="I3175">
        <v>62678</v>
      </c>
      <c r="J3175" t="s">
        <v>3</v>
      </c>
      <c r="K3175" s="5" t="s">
        <v>15</v>
      </c>
      <c r="L3175">
        <v>23442.25</v>
      </c>
      <c r="M3175" t="str">
        <f>$G3175&amp;""</f>
        <v>e</v>
      </c>
      <c r="N3175" t="str">
        <f>$H3175&amp;""</f>
        <v>11/2</v>
      </c>
      <c r="O3175">
        <v>62678.7</v>
      </c>
      <c r="P3175" t="str">
        <f>$J3175&amp;""</f>
        <v>o</v>
      </c>
      <c r="Q3175" t="str">
        <f>$K3175&amp;""</f>
        <v>13/2</v>
      </c>
      <c r="R3175">
        <v>30</v>
      </c>
      <c r="AA3175" s="10">
        <f t="shared" si="5204"/>
        <v>2547.884</v>
      </c>
      <c r="AB3175" s="3" cm="1">
        <f t="array" ref="AB3175">100000000/Lvac(AA3175)</f>
        <v>39236.477088608226</v>
      </c>
      <c r="AC3175" s="28">
        <f t="shared" si="5205"/>
        <v>3.9248254630116601E-7</v>
      </c>
      <c r="AD3175" s="28">
        <f t="shared" si="5206"/>
        <v>2.5486487936765768E-7</v>
      </c>
      <c r="AE3175" s="21">
        <f t="shared" si="5207"/>
        <v>39236.479136466507</v>
      </c>
      <c r="AF3175" s="10" cm="1">
        <f t="array" ref="AF3175">Lair(100000000/AE3175)</f>
        <v>2547.8838670103419</v>
      </c>
      <c r="AG3175" s="10">
        <f t="shared" si="5208"/>
        <v>1.269981621781216E-2</v>
      </c>
      <c r="AH3175" s="10" t="b">
        <f t="shared" si="5202"/>
        <v>1</v>
      </c>
      <c r="AI3175" s="10">
        <f>$AF3175</f>
        <v>2547.8838670103419</v>
      </c>
      <c r="AJ3175">
        <v>7.0000000000000001E-3</v>
      </c>
      <c r="AK3175" s="3" cm="1">
        <f t="array" ref="AK3175">100000000/Lvac($AA3175)</f>
        <v>39236.477088608226</v>
      </c>
      <c r="AL3175" s="21">
        <f t="shared" si="5291"/>
        <v>0.10779743267597791</v>
      </c>
      <c r="AM3175" s="10" cm="1">
        <f t="array" ref="AM3175">Lvac($AI3175)-$BA3175</f>
        <v>-1.8925926360680023E-3</v>
      </c>
      <c r="AN3175" s="10">
        <f>$AK3175-($AX3175-$AW3175)</f>
        <v>2.7088608228950761E-2</v>
      </c>
      <c r="AO3175" s="3">
        <f>AM3175/AJ3175</f>
        <v>-0.27037037658114316</v>
      </c>
      <c r="AP3175" s="3">
        <v>-0.25136739174870726</v>
      </c>
      <c r="AS3175" s="3">
        <f t="shared" si="5210"/>
        <v>-2.9113917771610431E-3</v>
      </c>
      <c r="AT3175" s="3" cm="1">
        <f t="array" ref="AT3175">AS3175-(100000000/LvacE($A3175)-$E3175)</f>
        <v>1.6683115973137319E-6</v>
      </c>
      <c r="AU3175" t="s">
        <v>4777</v>
      </c>
      <c r="AV3175" t="s">
        <v>4883</v>
      </c>
      <c r="AW3175" s="3">
        <v>23442.25</v>
      </c>
      <c r="AX3175" s="3">
        <v>62678.7</v>
      </c>
      <c r="AY3175" s="3"/>
      <c r="AZ3175" s="10" cm="1">
        <f t="array" ref="AZ3175">Lair(100000000/($AX3175-$AW3175))</f>
        <v>2547.885759158567</v>
      </c>
      <c r="BA3175" s="10">
        <f>100000000/($AX3175-$AW3175)</f>
        <v>2548.6505532483188</v>
      </c>
      <c r="BB3175" s="12">
        <v>120000000</v>
      </c>
      <c r="BC3175" s="3">
        <v>0.47699999999999998</v>
      </c>
      <c r="BD3175" s="12" cm="1">
        <f t="array" ref="BD3175">SfromgA($BB3175,$BA3175,"")</f>
        <v>0.98049523088845392</v>
      </c>
      <c r="BE3175" s="29">
        <f>(10^MAX(0.05, -0.312925054856973*((LN($BD3175))^(1/3)) + 0.454808404431693)-1)*100</f>
        <v>246.19349844612532</v>
      </c>
      <c r="BG3175" s="3"/>
      <c r="BH3175" s="3"/>
      <c r="BI3175" s="12">
        <f>IF($BB3175="",$BF3175,$BB3175)</f>
        <v>120000000</v>
      </c>
      <c r="BJ3175" s="29">
        <f>IF($BB3175="",$BH3175,$BE3175)</f>
        <v>246.19349844612532</v>
      </c>
      <c r="BK3175" s="3">
        <f>LN(BN3175*100000000/($AX3175-$AW3175)/$BI3175)</f>
        <v>-7.4034810913937426</v>
      </c>
      <c r="BL3175" s="13">
        <f>EXP(BK$4341*$AX3175+BK$4342)*$BI3175/(100000000/($AX3175-$AW3175))</f>
        <v>45.209798481547956</v>
      </c>
      <c r="BM3175" s="3">
        <f t="shared" ref="BM3175" si="5292">LN(BL3175/$C3175)</f>
        <v>1.6140892665736748</v>
      </c>
      <c r="BN3175" s="13" cm="1">
        <f t="array" ref="BN3175">$C3175*EXP(poly_from_str(100000000/$E3175,BN$4343))</f>
        <v>28.680054215181894</v>
      </c>
      <c r="BO3175" s="3">
        <f>LN($C3175)</f>
        <v>2.1972245773362196</v>
      </c>
      <c r="BP3175" s="13">
        <f>LN(BL3175/BN3175)</f>
        <v>0.45511193783221765</v>
      </c>
      <c r="BQ3175" s="13"/>
      <c r="BS3175" s="13"/>
      <c r="BT3175" s="13"/>
      <c r="BU3175" s="13"/>
      <c r="BV3175" s="13"/>
      <c r="BW3175" s="13"/>
      <c r="BX3175" s="13"/>
      <c r="BY3175">
        <v>28686</v>
      </c>
      <c r="BZ3175" s="13"/>
    </row>
    <row r="3176" spans="1:78" hidden="1" x14ac:dyDescent="0.25">
      <c r="A3176" t="s">
        <v>3751</v>
      </c>
      <c r="B3176" s="2" t="str">
        <f t="shared" si="5201"/>
        <v/>
      </c>
      <c r="C3176">
        <v>3</v>
      </c>
      <c r="E3176">
        <v>39253.79</v>
      </c>
      <c r="R3176">
        <v>30</v>
      </c>
      <c r="S3176" t="s">
        <v>22</v>
      </c>
      <c r="AA3176" s="10">
        <f t="shared" si="5204"/>
        <v>2546.7600000000002</v>
      </c>
      <c r="AB3176" s="3" cm="1">
        <f t="array" ref="AB3176">100000000/Lvac(AA3176)</f>
        <v>39253.79278343761</v>
      </c>
      <c r="AC3176" s="28">
        <f t="shared" si="5205"/>
        <v>3.9265576654258741E-7</v>
      </c>
      <c r="AD3176" s="28">
        <f t="shared" si="5206"/>
        <v>2.5475245297110017E-7</v>
      </c>
      <c r="AE3176" s="21">
        <f t="shared" si="5207"/>
        <v>39253.790824557102</v>
      </c>
      <c r="AF3176" s="10" cm="1">
        <f t="array" ref="AF3176">Lair(100000000/AE3176)</f>
        <v>2546.76012709918</v>
      </c>
      <c r="AG3176" s="10">
        <f t="shared" si="5208"/>
        <v>1.2706614047542291E-2</v>
      </c>
      <c r="AH3176" s="10" t="b">
        <f t="shared" si="5202"/>
        <v>1</v>
      </c>
      <c r="AI3176" s="10">
        <f t="shared" si="5209"/>
        <v>2546.7600000000002</v>
      </c>
      <c r="AJ3176">
        <v>3.0000000000000001E-3</v>
      </c>
      <c r="AK3176" s="3" cm="1">
        <f t="array" ref="AK3176">100000000/Lvac($AA3176)</f>
        <v>39253.79278343761</v>
      </c>
      <c r="AL3176" s="21">
        <f t="shared" si="5291"/>
        <v>4.623968428525374E-2</v>
      </c>
      <c r="AM3176" s="21"/>
      <c r="AN3176" s="21"/>
      <c r="AO3176" s="21"/>
      <c r="AP3176" s="21"/>
      <c r="AS3176" s="3">
        <f t="shared" si="5210"/>
        <v>2.7834376087412238E-3</v>
      </c>
      <c r="AT3176" s="3" cm="1">
        <f t="array" ref="AT3176">AS3176-(100000000/LvacE($A3176)-$E3176)</f>
        <v>1.9638391677290201E-6</v>
      </c>
      <c r="BB3176"/>
      <c r="BC3176"/>
      <c r="BD3176"/>
      <c r="BE3176"/>
      <c r="BF3176"/>
      <c r="BG3176"/>
      <c r="BH3176"/>
      <c r="BI3176"/>
      <c r="BJ3176"/>
      <c r="BN3176" s="13" cm="1">
        <f t="array" ref="BN3176">$C3176*EXP(poly_from_str(100000000/$E3176,BN$4343))</f>
        <v>9.5879572013981775</v>
      </c>
      <c r="BO3176" s="13"/>
      <c r="BY3176" t="e">
        <v>#N/A</v>
      </c>
    </row>
    <row r="3177" spans="1:78" hidden="1" x14ac:dyDescent="0.25">
      <c r="A3177" t="s">
        <v>3752</v>
      </c>
      <c r="B3177" s="2" t="str">
        <f t="shared" si="5201"/>
        <v/>
      </c>
      <c r="C3177">
        <v>8</v>
      </c>
      <c r="E3177">
        <v>39262.589999999997</v>
      </c>
      <c r="F3177">
        <v>29263</v>
      </c>
      <c r="G3177" t="s">
        <v>5</v>
      </c>
      <c r="H3177" s="5" t="s">
        <v>15</v>
      </c>
      <c r="I3177">
        <v>68525</v>
      </c>
      <c r="J3177" t="s">
        <v>3</v>
      </c>
      <c r="K3177" s="5" t="s">
        <v>16</v>
      </c>
      <c r="L3177">
        <v>29263.08</v>
      </c>
      <c r="M3177" t="str">
        <f>$G3177&amp;""</f>
        <v>e</v>
      </c>
      <c r="N3177" t="str">
        <f>$H3177&amp;""</f>
        <v>13/2</v>
      </c>
      <c r="O3177">
        <v>68525.62</v>
      </c>
      <c r="P3177" t="str">
        <f>$J3177&amp;""</f>
        <v>o</v>
      </c>
      <c r="Q3177" t="str">
        <f>$K3177&amp;""</f>
        <v>11/2</v>
      </c>
      <c r="R3177">
        <v>30</v>
      </c>
      <c r="AA3177" s="10">
        <f t="shared" si="5204"/>
        <v>2546.1889999999999</v>
      </c>
      <c r="AB3177" s="3" cm="1">
        <f t="array" ref="AB3177">100000000/Lvac(AA3177)</f>
        <v>39262.595134757321</v>
      </c>
      <c r="AC3177" s="28">
        <f t="shared" si="5205"/>
        <v>3.9274382223786221E-7</v>
      </c>
      <c r="AD3177" s="28">
        <f t="shared" si="5206"/>
        <v>2.5469533956372314E-7</v>
      </c>
      <c r="AE3177" s="21">
        <f t="shared" si="5207"/>
        <v>39262.591520144953</v>
      </c>
      <c r="AF3177" s="10" cm="1">
        <f t="array" ref="AF3177">Lair(100000000/AE3177)</f>
        <v>2546.1892344238581</v>
      </c>
      <c r="AG3177" s="10">
        <f t="shared" si="5208"/>
        <v>1.2710070842101143E-2</v>
      </c>
      <c r="AH3177" s="10" t="b">
        <f t="shared" si="5202"/>
        <v>1</v>
      </c>
      <c r="AI3177" s="10">
        <f>$AF3177</f>
        <v>2546.1892344238581</v>
      </c>
      <c r="AJ3177">
        <v>3.0000000000000001E-3</v>
      </c>
      <c r="AK3177" s="3" cm="1">
        <f t="array" ref="AK3177">100000000/Lvac($AA3177)</f>
        <v>39262.595134757321</v>
      </c>
      <c r="AL3177" s="21">
        <f t="shared" si="5291"/>
        <v>4.6260420793478273E-2</v>
      </c>
      <c r="AM3177" s="10" cm="1">
        <f t="array" ref="AM3177">Lvac($AI3177)-$BA3177</f>
        <v>-3.3421021726098843E-3</v>
      </c>
      <c r="AN3177" s="10">
        <f>$AK3177-($AX3177-$AW3177)</f>
        <v>5.5134757327323314E-2</v>
      </c>
      <c r="AO3177" s="3">
        <f>AM3177/AJ3177</f>
        <v>-1.1140340575366281</v>
      </c>
      <c r="AP3177" s="3">
        <v>-1.1921936905613013</v>
      </c>
      <c r="AS3177" s="3">
        <f t="shared" si="5210"/>
        <v>5.1347573244129308E-3</v>
      </c>
      <c r="AT3177" s="3" cm="1">
        <f t="array" ref="AT3177">AS3177-(100000000/LvacE($A3177)-$E3177)</f>
        <v>2.1144078345969319E-6</v>
      </c>
      <c r="AU3177" t="s">
        <v>4694</v>
      </c>
      <c r="AV3177" t="s">
        <v>4864</v>
      </c>
      <c r="AW3177" s="3">
        <v>29263.08</v>
      </c>
      <c r="AX3177" s="3">
        <v>68525.62</v>
      </c>
      <c r="AY3177" s="3"/>
      <c r="AZ3177" s="10" cm="1">
        <f t="array" ref="AZ3177">Lair(100000000/($AX3177-$AW3177))</f>
        <v>2546.1925757415161</v>
      </c>
      <c r="BA3177" s="10">
        <f>100000000/($AX3177-$AW3177)</f>
        <v>2546.9569722183032</v>
      </c>
      <c r="BB3177" s="12">
        <v>133000000</v>
      </c>
      <c r="BC3177" s="3">
        <v>9.2999999999999999E-2</v>
      </c>
      <c r="BD3177" s="12" cm="1">
        <f t="array" ref="BD3177">SfromgA($BB3177,$BA3177,"")</f>
        <v>1.0845506158593519</v>
      </c>
      <c r="BE3177" s="29">
        <f>(10^MAX(0.05, -0.312925054856973*((LN($BD3177))^(1/3)) + 0.454808404431693)-1)*100</f>
        <v>108.60337104825302</v>
      </c>
      <c r="BG3177" s="3"/>
      <c r="BH3177" s="3"/>
      <c r="BI3177" s="12">
        <f>IF($BB3177="",$BF3177,$BB3177)</f>
        <v>133000000</v>
      </c>
      <c r="BJ3177" s="29">
        <f>IF($BB3177="",$BH3177,$BE3177)</f>
        <v>108.60337104825302</v>
      </c>
      <c r="BK3177" s="3">
        <f>LN(BN3177*100000000/($AX3177-$AW3177)/$BI3177)</f>
        <v>-7.6204004655193076</v>
      </c>
      <c r="BL3177" s="13">
        <f>EXP(BK$4341*$AX3177+BK$4342)*$BI3177/(100000000/($AX3177-$AW3177))</f>
        <v>32.155582309013603</v>
      </c>
      <c r="BM3177" s="3">
        <f t="shared" ref="BM3177" si="5293">LN(BL3177/$C3177)</f>
        <v>1.3911445271820961</v>
      </c>
      <c r="BN3177" s="13" cm="1">
        <f t="array" ref="BN3177">$C3177*EXP(poly_from_str(100000000/$E3177,BN$4343))</f>
        <v>25.605435146078964</v>
      </c>
      <c r="BO3177" s="3">
        <f>LN($C3177)</f>
        <v>2.0794415416798357</v>
      </c>
      <c r="BP3177" s="13">
        <f>LN(BL3177/BN3177)</f>
        <v>0.22778142951736785</v>
      </c>
      <c r="BQ3177" s="13"/>
      <c r="BS3177" s="13"/>
      <c r="BT3177" s="13"/>
      <c r="BU3177" s="13"/>
      <c r="BV3177" s="13"/>
      <c r="BW3177" s="13"/>
      <c r="BX3177" s="13"/>
      <c r="BY3177">
        <v>25601</v>
      </c>
      <c r="BZ3177" s="13"/>
    </row>
    <row r="3178" spans="1:78" hidden="1" x14ac:dyDescent="0.25">
      <c r="A3178" t="s">
        <v>3753</v>
      </c>
      <c r="B3178" s="2" t="str">
        <f t="shared" si="5201"/>
        <v/>
      </c>
      <c r="C3178">
        <v>5</v>
      </c>
      <c r="E3178">
        <v>39267.160000000003</v>
      </c>
      <c r="R3178">
        <v>30</v>
      </c>
      <c r="S3178" t="s">
        <v>22</v>
      </c>
      <c r="AA3178" s="10">
        <f t="shared" si="5204"/>
        <v>2545.893</v>
      </c>
      <c r="AB3178" s="3" cm="1">
        <f t="array" ref="AB3178">100000000/Lvac(AA3178)</f>
        <v>39267.159728763327</v>
      </c>
      <c r="AC3178" s="28">
        <f t="shared" si="5205"/>
        <v>3.9278948486837431E-7</v>
      </c>
      <c r="AD3178" s="28">
        <f t="shared" si="5206"/>
        <v>2.5466573261408991E-7</v>
      </c>
      <c r="AE3178" s="21">
        <f t="shared" si="5207"/>
        <v>39267.15991972667</v>
      </c>
      <c r="AF3178" s="10" cm="1">
        <f t="array" ref="AF3178">Lair(100000000/AE3178)</f>
        <v>2545.8929876180487</v>
      </c>
      <c r="AG3178" s="10">
        <f t="shared" si="5208"/>
        <v>1.271186372105256E-2</v>
      </c>
      <c r="AH3178" s="10" t="b">
        <f t="shared" si="5202"/>
        <v>1</v>
      </c>
      <c r="AI3178" s="10">
        <f t="shared" si="5209"/>
        <v>2545.893</v>
      </c>
      <c r="AJ3178">
        <v>3.0000000000000001E-3</v>
      </c>
      <c r="AK3178" s="3" cm="1">
        <f t="array" ref="AK3178">100000000/Lvac($AA3178)</f>
        <v>39267.159728763327</v>
      </c>
      <c r="AL3178" s="21">
        <f t="shared" si="5291"/>
        <v>4.6271182326315358E-2</v>
      </c>
      <c r="AM3178" s="21"/>
      <c r="AN3178" s="21"/>
      <c r="AO3178" s="21"/>
      <c r="AP3178" s="21"/>
      <c r="AS3178" s="3">
        <f t="shared" si="5210"/>
        <v>-2.7123667678097263E-4</v>
      </c>
      <c r="AT3178" s="3" cm="1">
        <f t="array" ref="AT3178">AS3178-(100000000/LvacE($A3178)-$E3178)</f>
        <v>2.1925734472461045E-6</v>
      </c>
      <c r="BB3178"/>
      <c r="BC3178"/>
      <c r="BD3178"/>
      <c r="BE3178"/>
      <c r="BF3178"/>
      <c r="BG3178"/>
      <c r="BH3178"/>
      <c r="BI3178"/>
      <c r="BJ3178"/>
      <c r="BN3178" s="13" cm="1">
        <f t="array" ref="BN3178">$C3178*EXP(poly_from_str(100000000/$E3178,BN$4343))</f>
        <v>16.015530397134128</v>
      </c>
      <c r="BO3178" s="13"/>
      <c r="BY3178">
        <v>16012</v>
      </c>
    </row>
    <row r="3179" spans="1:78" hidden="1" x14ac:dyDescent="0.25">
      <c r="A3179" t="s">
        <v>3754</v>
      </c>
      <c r="B3179" s="2" t="str">
        <f t="shared" si="5201"/>
        <v/>
      </c>
      <c r="C3179">
        <v>9</v>
      </c>
      <c r="D3179" t="s">
        <v>14</v>
      </c>
      <c r="E3179">
        <v>39268.75</v>
      </c>
      <c r="F3179">
        <v>64215</v>
      </c>
      <c r="G3179" t="s">
        <v>3</v>
      </c>
      <c r="H3179" s="5" t="s">
        <v>15</v>
      </c>
      <c r="I3179">
        <v>103484</v>
      </c>
      <c r="J3179" t="s">
        <v>5</v>
      </c>
      <c r="K3179" s="5" t="s">
        <v>86</v>
      </c>
      <c r="L3179">
        <v>64215.45</v>
      </c>
      <c r="M3179" t="str">
        <f>$G3179&amp;""</f>
        <v>o</v>
      </c>
      <c r="N3179" t="str">
        <f>$H3179&amp;""</f>
        <v>13/2</v>
      </c>
      <c r="O3179">
        <v>103484.19</v>
      </c>
      <c r="P3179" t="str">
        <f>$J3179&amp;""</f>
        <v>e</v>
      </c>
      <c r="Q3179" t="str">
        <f>$K3179&amp;""</f>
        <v>15/2</v>
      </c>
      <c r="R3179">
        <v>30</v>
      </c>
      <c r="AA3179" s="10">
        <f t="shared" si="5204"/>
        <v>2545.79</v>
      </c>
      <c r="AB3179" s="3" cm="1">
        <f t="array" ref="AB3179">100000000/Lvac(AA3179)</f>
        <v>39268.748333020769</v>
      </c>
      <c r="AC3179" s="28">
        <f t="shared" si="5205"/>
        <v>3.9280537671999658E-7</v>
      </c>
      <c r="AD3179" s="28">
        <f t="shared" si="5206"/>
        <v>2.5465543019590165E-7</v>
      </c>
      <c r="AE3179" s="21">
        <f t="shared" si="5207"/>
        <v>39268.749506708518</v>
      </c>
      <c r="AF3179" s="10" cm="1">
        <f t="array" ref="AF3179">Lair(100000000/AE3179)</f>
        <v>2545.7899239049352</v>
      </c>
      <c r="AG3179" s="10">
        <f t="shared" si="5208"/>
        <v>1.2712487741137479E-2</v>
      </c>
      <c r="AH3179" s="10" t="b">
        <f t="shared" si="5202"/>
        <v>1</v>
      </c>
      <c r="AI3179" s="10">
        <f>$AF3179</f>
        <v>2545.7899239049352</v>
      </c>
      <c r="AJ3179">
        <v>7.0000000000000001E-3</v>
      </c>
      <c r="AK3179" s="3" cm="1">
        <f t="array" ref="AK3179">100000000/Lvac($AA3179)</f>
        <v>39268.748333020769</v>
      </c>
      <c r="AL3179" s="21">
        <f t="shared" si="5291"/>
        <v>0.10797483160335188</v>
      </c>
      <c r="AM3179" s="10" cm="1">
        <f t="array" ref="AM3179">Lvac($AI3179)-$BA3179</f>
        <v>-6.165043428154604E-4</v>
      </c>
      <c r="AN3179" s="10">
        <f>$AK3179-($AX3179-$AW3179)</f>
        <v>8.3330207635299303E-3</v>
      </c>
      <c r="AO3179" s="3">
        <f>AM3179/AJ3179</f>
        <v>-8.8072048973637199E-2</v>
      </c>
      <c r="AP3179" s="3">
        <v>-7.7198773267030313E-2</v>
      </c>
      <c r="AS3179" s="3">
        <f t="shared" si="5210"/>
        <v>-1.6669792312313803E-3</v>
      </c>
      <c r="AT3179" s="3" cm="1">
        <f t="array" ref="AT3179">AS3179-(100000000/LvacE($A3179)-$E3179)</f>
        <v>2.2197782527655363E-6</v>
      </c>
      <c r="AU3179" t="s">
        <v>4818</v>
      </c>
      <c r="AV3179" t="s">
        <v>4956</v>
      </c>
      <c r="AW3179" s="3">
        <v>64215.45</v>
      </c>
      <c r="AX3179" s="3">
        <v>103484.19</v>
      </c>
      <c r="AY3179" s="3"/>
      <c r="AZ3179" s="10" cm="1">
        <f t="array" ref="AZ3179">Lair(100000000/($AX3179-$AW3179))</f>
        <v>2545.7905402645733</v>
      </c>
      <c r="BA3179" s="10">
        <f>100000000/($AX3179-$AW3179)</f>
        <v>2546.5548423504292</v>
      </c>
      <c r="BB3179" s="12">
        <v>9910000000</v>
      </c>
      <c r="BC3179" s="3">
        <v>0.93200000000000005</v>
      </c>
      <c r="BD3179" s="12" cm="1">
        <f t="array" ref="BD3179">SfromgA($BB3179,$BA3179,"")</f>
        <v>80.772981705144886</v>
      </c>
      <c r="BE3179" s="29">
        <f>(10^MAX(0.05, -0.312925054856973*((LN($BD3179))^(1/3)) + 0.454808404431693)-1)*100</f>
        <v>12.201845430196357</v>
      </c>
      <c r="BG3179" s="3"/>
      <c r="BH3179" s="3"/>
      <c r="BI3179" s="12">
        <f>IF($BB3179="",$BF3179,$BB3179)</f>
        <v>9910000000</v>
      </c>
      <c r="BJ3179" s="29">
        <f>IF($BB3179="",$BH3179,$BE3179)</f>
        <v>12.201845430196357</v>
      </c>
      <c r="BK3179" s="3">
        <f>LN(BN3179*100000000/($AX3179-$AW3179)/$BI3179)</f>
        <v>-11.812704924706159</v>
      </c>
      <c r="BL3179" s="13">
        <f>EXP(BK$4341*$AX3179+BK$4342)*$BI3179/(100000000/($AX3179-$AW3179))</f>
        <v>168.2644639983053</v>
      </c>
      <c r="BM3179" s="3">
        <f t="shared" ref="BM3179" si="5294">LN(BL3179/$C3179)</f>
        <v>2.9283123547941186</v>
      </c>
      <c r="BN3179" s="13" cm="1">
        <f t="array" ref="BN3179">$C3179*EXP(poly_from_str(100000000/$E3179,BN$4343))</f>
        <v>28.835537808278879</v>
      </c>
      <c r="BO3179" s="3">
        <f>LN($C3179)</f>
        <v>2.1972245773362196</v>
      </c>
      <c r="BP3179" s="13">
        <f>LN(BL3179/BN3179)</f>
        <v>1.7639283540047497</v>
      </c>
      <c r="BQ3179" s="13"/>
      <c r="BS3179" s="13"/>
      <c r="BT3179" s="13"/>
      <c r="BU3179" s="13"/>
      <c r="BV3179" s="13"/>
      <c r="BW3179" s="13"/>
      <c r="BX3179" s="13"/>
      <c r="BY3179">
        <v>28828</v>
      </c>
      <c r="BZ3179" s="13"/>
    </row>
    <row r="3180" spans="1:78" hidden="1" x14ac:dyDescent="0.25">
      <c r="A3180" t="s">
        <v>3755</v>
      </c>
      <c r="B3180" s="2" t="str">
        <f t="shared" si="5201"/>
        <v/>
      </c>
      <c r="C3180">
        <v>5</v>
      </c>
      <c r="E3180">
        <v>39271.97</v>
      </c>
      <c r="R3180">
        <v>30</v>
      </c>
      <c r="S3180" t="s">
        <v>22</v>
      </c>
      <c r="AA3180" s="10">
        <f t="shared" si="5204"/>
        <v>2545.5810000000001</v>
      </c>
      <c r="AB3180" s="3" cm="1">
        <f t="array" ref="AB3180">100000000/Lvac(AA3180)</f>
        <v>39271.972206599916</v>
      </c>
      <c r="AC3180" s="28">
        <f t="shared" si="5205"/>
        <v>3.9283762724501792E-7</v>
      </c>
      <c r="AD3180" s="28">
        <f t="shared" si="5206"/>
        <v>2.5463452528924518E-7</v>
      </c>
      <c r="AE3180" s="21">
        <f t="shared" si="5207"/>
        <v>39271.970652824733</v>
      </c>
      <c r="AF3180" s="10" cm="1">
        <f t="array" ref="AF3180">Lair(100000000/AE3180)</f>
        <v>2545.581100721186</v>
      </c>
      <c r="AG3180" s="10">
        <f t="shared" si="5208"/>
        <v>1.2713754189436502E-2</v>
      </c>
      <c r="AH3180" s="10" t="b">
        <f t="shared" si="5202"/>
        <v>1</v>
      </c>
      <c r="AI3180" s="10">
        <f t="shared" si="5209"/>
        <v>2545.5810000000001</v>
      </c>
      <c r="AJ3180">
        <v>3.0000000000000001E-3</v>
      </c>
      <c r="AK3180" s="3" cm="1">
        <f t="array" ref="AK3180">100000000/Lvac($AA3180)</f>
        <v>39271.972206599916</v>
      </c>
      <c r="AL3180" s="21">
        <f t="shared" si="5291"/>
        <v>4.6282525136619006E-2</v>
      </c>
      <c r="AM3180" s="21"/>
      <c r="AN3180" s="21"/>
      <c r="AO3180" s="21"/>
      <c r="AP3180" s="21"/>
      <c r="AS3180" s="3">
        <f t="shared" si="5210"/>
        <v>2.2065999146434478E-3</v>
      </c>
      <c r="AT3180" s="3" cm="1">
        <f t="array" ref="AT3180">AS3180-(100000000/LvacE($A3180)-$E3180)</f>
        <v>2.2750464268028736E-6</v>
      </c>
      <c r="BB3180"/>
      <c r="BC3180"/>
      <c r="BD3180"/>
      <c r="BE3180"/>
      <c r="BF3180"/>
      <c r="BG3180"/>
      <c r="BH3180"/>
      <c r="BI3180"/>
      <c r="BJ3180"/>
      <c r="BN3180" s="13" cm="1">
        <f t="array" ref="BN3180">$C3180*EXP(poly_from_str(100000000/$E3180,BN$4343))</f>
        <v>16.028261214214609</v>
      </c>
      <c r="BO3180" s="13"/>
      <c r="BY3180" t="e">
        <v>#N/A</v>
      </c>
    </row>
    <row r="3181" spans="1:78" hidden="1" x14ac:dyDescent="0.25">
      <c r="A3181" t="s">
        <v>3756</v>
      </c>
      <c r="B3181" s="2" t="str">
        <f t="shared" si="5201"/>
        <v/>
      </c>
      <c r="C3181">
        <v>3</v>
      </c>
      <c r="D3181" t="s">
        <v>14</v>
      </c>
      <c r="E3181">
        <v>39282.160000000003</v>
      </c>
      <c r="R3181">
        <v>30</v>
      </c>
      <c r="S3181" t="s">
        <v>22</v>
      </c>
      <c r="AA3181" s="10">
        <f t="shared" si="5204"/>
        <v>2544.9209999999998</v>
      </c>
      <c r="AB3181" s="3" cm="1">
        <f t="array" ref="AB3181">100000000/Lvac(AA3181)</f>
        <v>39282.156335903695</v>
      </c>
      <c r="AC3181" s="28">
        <f t="shared" si="5205"/>
        <v>3.9293950578426603E-7</v>
      </c>
      <c r="AD3181" s="28">
        <f t="shared" si="5206"/>
        <v>2.5456850979588537E-7</v>
      </c>
      <c r="AE3181" s="21">
        <f t="shared" si="5207"/>
        <v>39282.158916765075</v>
      </c>
      <c r="AF3181" s="10" cm="1">
        <f t="array" ref="AF3181">Lair(100000000/AE3181)</f>
        <v>2544.9208327862143</v>
      </c>
      <c r="AG3181" s="10">
        <f t="shared" si="5208"/>
        <v>1.2717755548385137E-2</v>
      </c>
      <c r="AH3181" s="10" t="b">
        <f t="shared" si="5202"/>
        <v>1</v>
      </c>
      <c r="AI3181" s="10">
        <f t="shared" si="5209"/>
        <v>2544.9209999999998</v>
      </c>
      <c r="AJ3181">
        <v>7.0000000000000001E-3</v>
      </c>
      <c r="AK3181" s="3" cm="1">
        <f t="array" ref="AK3181">100000000/Lvac($AA3181)</f>
        <v>39282.156335903695</v>
      </c>
      <c r="AL3181" s="21">
        <f t="shared" si="5291"/>
        <v>0.1080485776773919</v>
      </c>
      <c r="AM3181" s="21"/>
      <c r="AN3181" s="21"/>
      <c r="AO3181" s="21"/>
      <c r="AP3181" s="21"/>
      <c r="AS3181" s="3">
        <f t="shared" si="5210"/>
        <v>-3.6640963080571964E-3</v>
      </c>
      <c r="AT3181" s="3" cm="1">
        <f t="array" ref="AT3181">AS3181-(100000000/LvacE($A3181)-$E3181)</f>
        <v>2.4498003767803311E-6</v>
      </c>
      <c r="BB3181"/>
      <c r="BC3181"/>
      <c r="BD3181"/>
      <c r="BE3181"/>
      <c r="BF3181"/>
      <c r="BG3181"/>
      <c r="BH3181"/>
      <c r="BI3181"/>
      <c r="BJ3181"/>
      <c r="BN3181" s="13" cm="1">
        <f t="array" ref="BN3181">$C3181*EXP(poly_from_str(100000000/$E3181,BN$4343))</f>
        <v>9.6330582164034873</v>
      </c>
      <c r="BO3181" s="13"/>
      <c r="BY3181">
        <v>9629</v>
      </c>
    </row>
    <row r="3182" spans="1:78" hidden="1" x14ac:dyDescent="0.25">
      <c r="A3182" t="s">
        <v>3757</v>
      </c>
      <c r="B3182" s="2" t="str">
        <f t="shared" si="5201"/>
        <v/>
      </c>
      <c r="C3182">
        <v>3</v>
      </c>
      <c r="E3182">
        <v>39282.6</v>
      </c>
      <c r="R3182">
        <v>30</v>
      </c>
      <c r="S3182" t="s">
        <v>22</v>
      </c>
      <c r="AA3182" s="10">
        <f t="shared" si="5204"/>
        <v>2544.8919999999998</v>
      </c>
      <c r="AB3182" s="3" cm="1">
        <f t="array" ref="AB3182">100000000/Lvac(AA3182)</f>
        <v>39282.603941509173</v>
      </c>
      <c r="AC3182" s="28">
        <f t="shared" si="5205"/>
        <v>3.9294398347749144E-7</v>
      </c>
      <c r="AD3182" s="28">
        <f t="shared" si="5206"/>
        <v>2.5456560911516338E-7</v>
      </c>
      <c r="AE3182" s="21">
        <f t="shared" si="5207"/>
        <v>39282.60116521045</v>
      </c>
      <c r="AF3182" s="10" cm="1">
        <f t="array" ref="AF3182">Lair(100000000/AE3182)</f>
        <v>2544.8921798720799</v>
      </c>
      <c r="AG3182" s="10">
        <f t="shared" si="5208"/>
        <v>1.2717931437072611E-2</v>
      </c>
      <c r="AH3182" s="10" t="b">
        <f t="shared" si="5202"/>
        <v>1</v>
      </c>
      <c r="AI3182" s="10">
        <f t="shared" si="5209"/>
        <v>2544.8919999999998</v>
      </c>
      <c r="AJ3182">
        <v>3.0000000000000001E-3</v>
      </c>
      <c r="AK3182" s="3" cm="1">
        <f t="array" ref="AK3182">100000000/Lvac($AA3182)</f>
        <v>39282.603941509173</v>
      </c>
      <c r="AL3182" s="21">
        <f t="shared" si="5291"/>
        <v>4.6307588622435655E-2</v>
      </c>
      <c r="AM3182" s="21"/>
      <c r="AN3182" s="21"/>
      <c r="AO3182" s="21"/>
      <c r="AP3182" s="21"/>
      <c r="AS3182" s="3">
        <f t="shared" si="5210"/>
        <v>3.9415091741830111E-3</v>
      </c>
      <c r="AT3182" s="3" cm="1">
        <f t="array" ref="AT3182">AS3182-(100000000/LvacE($A3182)-$E3182)</f>
        <v>2.457491063978523E-6</v>
      </c>
      <c r="BB3182"/>
      <c r="BC3182"/>
      <c r="BD3182"/>
      <c r="BE3182"/>
      <c r="BF3182"/>
      <c r="BG3182"/>
      <c r="BH3182"/>
      <c r="BI3182"/>
      <c r="BJ3182"/>
      <c r="BN3182" s="13" cm="1">
        <f t="array" ref="BN3182">$C3182*EXP(poly_from_str(100000000/$E3182,BN$4343))</f>
        <v>9.6337510096025465</v>
      </c>
      <c r="BO3182" s="13"/>
      <c r="BY3182" t="e">
        <v>#N/A</v>
      </c>
    </row>
    <row r="3183" spans="1:78" hidden="1" x14ac:dyDescent="0.25">
      <c r="A3183" t="s">
        <v>3758</v>
      </c>
      <c r="B3183" s="2" t="str">
        <f t="shared" si="5201"/>
        <v/>
      </c>
      <c r="C3183">
        <v>1</v>
      </c>
      <c r="D3183" t="s">
        <v>14</v>
      </c>
      <c r="E3183">
        <v>39287.96</v>
      </c>
      <c r="R3183">
        <v>30</v>
      </c>
      <c r="S3183" t="s">
        <v>22</v>
      </c>
      <c r="AA3183" s="10">
        <f t="shared" si="5204"/>
        <v>2544.5450000000001</v>
      </c>
      <c r="AB3183" s="3" cm="1">
        <f t="array" ref="AB3183">100000000/Lvac(AA3183)</f>
        <v>39287.960565415444</v>
      </c>
      <c r="AC3183" s="28">
        <f t="shared" si="5205"/>
        <v>3.9299756931003381E-7</v>
      </c>
      <c r="AD3183" s="28">
        <f t="shared" si="5206"/>
        <v>2.5453090097027939E-7</v>
      </c>
      <c r="AE3183" s="21">
        <f t="shared" si="5207"/>
        <v>39287.960167086982</v>
      </c>
      <c r="AF3183" s="10" cm="1">
        <f t="array" ref="AF3183">Lair(100000000/AE3183)</f>
        <v>2544.5450258000446</v>
      </c>
      <c r="AG3183" s="10">
        <f t="shared" si="5208"/>
        <v>1.2720036502678365E-2</v>
      </c>
      <c r="AH3183" s="10" t="b">
        <f t="shared" si="5202"/>
        <v>1</v>
      </c>
      <c r="AI3183" s="10">
        <f t="shared" si="5209"/>
        <v>2544.5450000000001</v>
      </c>
      <c r="AJ3183">
        <v>7.0000000000000001E-3</v>
      </c>
      <c r="AK3183" s="3" cm="1">
        <f t="array" ref="AK3183">100000000/Lvac($AA3183)</f>
        <v>39287.960565415444</v>
      </c>
      <c r="AL3183" s="21">
        <f t="shared" si="5291"/>
        <v>0.10808051103749712</v>
      </c>
      <c r="AM3183" s="21"/>
      <c r="AN3183" s="21"/>
      <c r="AO3183" s="21"/>
      <c r="AP3183" s="21"/>
      <c r="AS3183" s="3">
        <f t="shared" si="5210"/>
        <v>5.6541544472565874E-4</v>
      </c>
      <c r="AT3183" s="3" cm="1">
        <f t="array" ref="AT3183">AS3183-(100000000/LvacE($A3183)-$E3183)</f>
        <v>2.5495319277979434E-6</v>
      </c>
      <c r="BB3183"/>
      <c r="BC3183"/>
      <c r="BD3183"/>
      <c r="BE3183"/>
      <c r="BF3183"/>
      <c r="BG3183"/>
      <c r="BH3183"/>
      <c r="BI3183"/>
      <c r="BJ3183"/>
      <c r="BN3183" s="13" cm="1">
        <f t="array" ref="BN3183">$C3183*EXP(poly_from_str(100000000/$E3183,BN$4343))</f>
        <v>3.2140580557382532</v>
      </c>
      <c r="BO3183" s="13"/>
      <c r="BY3183">
        <v>3212</v>
      </c>
    </row>
    <row r="3184" spans="1:78" hidden="1" x14ac:dyDescent="0.25">
      <c r="A3184" t="s">
        <v>3759</v>
      </c>
      <c r="B3184" s="2" t="str">
        <f t="shared" si="5201"/>
        <v/>
      </c>
      <c r="C3184">
        <v>2</v>
      </c>
      <c r="E3184">
        <v>39289.360000000001</v>
      </c>
      <c r="R3184">
        <v>30</v>
      </c>
      <c r="S3184" t="s">
        <v>22</v>
      </c>
      <c r="AA3184" s="10">
        <f t="shared" si="5204"/>
        <v>2544.4540000000002</v>
      </c>
      <c r="AB3184" s="3" cm="1">
        <f t="array" ref="AB3184">100000000/Lvac(AA3184)</f>
        <v>39289.365570241491</v>
      </c>
      <c r="AC3184" s="28">
        <f t="shared" si="5205"/>
        <v>3.9301162449782939E-7</v>
      </c>
      <c r="AD3184" s="28">
        <f t="shared" si="5206"/>
        <v>2.5452179883439478E-7</v>
      </c>
      <c r="AE3184" s="21">
        <f t="shared" si="5207"/>
        <v>39289.361645906734</v>
      </c>
      <c r="AF3184" s="10" cm="1">
        <f t="array" ref="AF3184">Lair(100000000/AE3184)</f>
        <v>2544.4542541640585</v>
      </c>
      <c r="AG3184" s="10">
        <f t="shared" si="5208"/>
        <v>1.2720588694124848E-2</v>
      </c>
      <c r="AH3184" s="10" t="b">
        <f t="shared" si="5202"/>
        <v>1</v>
      </c>
      <c r="AI3184" s="10">
        <f t="shared" si="5209"/>
        <v>2544.4540000000002</v>
      </c>
      <c r="AJ3184">
        <v>3.0000000000000001E-3</v>
      </c>
      <c r="AK3184" s="3" cm="1">
        <f t="array" ref="AK3184">100000000/Lvac($AA3184)</f>
        <v>39289.365570241491</v>
      </c>
      <c r="AL3184" s="21">
        <f t="shared" si="5291"/>
        <v>4.632353216474909E-2</v>
      </c>
      <c r="AM3184" s="21"/>
      <c r="AN3184" s="21"/>
      <c r="AO3184" s="21"/>
      <c r="AP3184" s="21"/>
      <c r="AS3184" s="3">
        <f t="shared" si="5210"/>
        <v>5.5702414902043529E-3</v>
      </c>
      <c r="AT3184" s="3" cm="1">
        <f t="array" ref="AT3184">AS3184-(100000000/LvacE($A3184)-$E3184)</f>
        <v>2.5736953830346465E-6</v>
      </c>
      <c r="BB3184"/>
      <c r="BC3184"/>
      <c r="BD3184"/>
      <c r="BE3184"/>
      <c r="BF3184"/>
      <c r="BG3184"/>
      <c r="BH3184"/>
      <c r="BI3184"/>
      <c r="BJ3184"/>
      <c r="BN3184" s="13" cm="1">
        <f t="array" ref="BN3184">$C3184*EXP(poly_from_str(100000000/$E3184,BN$4343))</f>
        <v>6.4295795216964668</v>
      </c>
      <c r="BO3184" s="13"/>
      <c r="BY3184" t="e">
        <v>#N/A</v>
      </c>
    </row>
    <row r="3185" spans="1:78" hidden="1" x14ac:dyDescent="0.25">
      <c r="A3185" t="s">
        <v>3760</v>
      </c>
      <c r="B3185" s="2" t="str">
        <f t="shared" si="5201"/>
        <v/>
      </c>
      <c r="C3185">
        <v>1</v>
      </c>
      <c r="E3185">
        <v>39301.879999999997</v>
      </c>
      <c r="R3185">
        <v>30</v>
      </c>
      <c r="S3185" t="s">
        <v>22</v>
      </c>
      <c r="AA3185" s="10">
        <f t="shared" si="5204"/>
        <v>2543.6439999999998</v>
      </c>
      <c r="AB3185" s="3" cm="1">
        <f t="array" ref="AB3185">100000000/Lvac(AA3185)</f>
        <v>39301.876086458302</v>
      </c>
      <c r="AC3185" s="28">
        <f t="shared" si="5205"/>
        <v>3.9313677542926607E-7</v>
      </c>
      <c r="AD3185" s="28">
        <f t="shared" si="5206"/>
        <v>2.5444077982439013E-7</v>
      </c>
      <c r="AE3185" s="21">
        <f t="shared" si="5207"/>
        <v>39301.878844655679</v>
      </c>
      <c r="AF3185" s="10" cm="1">
        <f t="array" ref="AF3185">Lair(100000000/AE3185)</f>
        <v>2543.6438214759041</v>
      </c>
      <c r="AG3185" s="10">
        <f t="shared" si="5208"/>
        <v>1.27255064164754E-2</v>
      </c>
      <c r="AH3185" s="10" t="b">
        <f t="shared" si="5202"/>
        <v>1</v>
      </c>
      <c r="AI3185" s="10">
        <f t="shared" si="5209"/>
        <v>2543.6439999999998</v>
      </c>
      <c r="AJ3185">
        <v>3.0000000000000001E-3</v>
      </c>
      <c r="AK3185" s="3" cm="1">
        <f t="array" ref="AK3185">100000000/Lvac($AA3185)</f>
        <v>39301.876086458302</v>
      </c>
      <c r="AL3185" s="21">
        <f t="shared" si="5291"/>
        <v>4.6353038498852403E-2</v>
      </c>
      <c r="AM3185" s="21"/>
      <c r="AN3185" s="21"/>
      <c r="AO3185" s="21"/>
      <c r="AP3185" s="21"/>
      <c r="AS3185" s="3">
        <f t="shared" si="5210"/>
        <v>-3.9135416955105029E-3</v>
      </c>
      <c r="AT3185" s="3" cm="1">
        <f t="array" ref="AT3185">AS3185-(100000000/LvacE($A3185)-$E3185)</f>
        <v>2.7890346245840192E-6</v>
      </c>
      <c r="BB3185"/>
      <c r="BC3185"/>
      <c r="BD3185"/>
      <c r="BE3185"/>
      <c r="BF3185"/>
      <c r="BG3185"/>
      <c r="BH3185"/>
      <c r="BI3185"/>
      <c r="BJ3185"/>
      <c r="BN3185" s="13" cm="1">
        <f t="array" ref="BN3185">$C3185*EXP(poly_from_str(100000000/$E3185,BN$4343))</f>
        <v>3.2213029297839459</v>
      </c>
      <c r="BO3185" s="13"/>
      <c r="BY3185">
        <v>3219</v>
      </c>
    </row>
    <row r="3186" spans="1:78" hidden="1" x14ac:dyDescent="0.25">
      <c r="A3186" t="s">
        <v>3761</v>
      </c>
      <c r="B3186" s="2" t="str">
        <f t="shared" si="5201"/>
        <v/>
      </c>
      <c r="C3186">
        <v>6</v>
      </c>
      <c r="E3186">
        <v>39303.22</v>
      </c>
      <c r="F3186">
        <v>29835</v>
      </c>
      <c r="G3186" t="s">
        <v>5</v>
      </c>
      <c r="H3186" s="5" t="s">
        <v>4</v>
      </c>
      <c r="I3186">
        <v>69138</v>
      </c>
      <c r="J3186" t="s">
        <v>3</v>
      </c>
      <c r="K3186" s="5" t="s">
        <v>4</v>
      </c>
      <c r="L3186">
        <v>29835.09</v>
      </c>
      <c r="M3186" t="str">
        <f>$G3186&amp;""</f>
        <v>e</v>
      </c>
      <c r="N3186" t="str">
        <f>$H3186&amp;""</f>
        <v>9/2</v>
      </c>
      <c r="O3186">
        <v>69138.28</v>
      </c>
      <c r="P3186" t="str">
        <f>$J3186&amp;""</f>
        <v>o</v>
      </c>
      <c r="Q3186" t="str">
        <f>$K3186&amp;""</f>
        <v>9/2</v>
      </c>
      <c r="R3186">
        <v>30</v>
      </c>
      <c r="AA3186" s="10">
        <f t="shared" si="5204"/>
        <v>2543.5569999999998</v>
      </c>
      <c r="AB3186" s="3" cm="1">
        <f t="array" ref="AB3186">100000000/Lvac(AA3186)</f>
        <v>39303.220282382375</v>
      </c>
      <c r="AC3186" s="28">
        <f t="shared" si="5205"/>
        <v>3.9315022230679322E-7</v>
      </c>
      <c r="AD3186" s="28">
        <f t="shared" si="5206"/>
        <v>2.5443207778275839E-7</v>
      </c>
      <c r="AE3186" s="21">
        <f t="shared" si="5207"/>
        <v>39303.220083356056</v>
      </c>
      <c r="AF3186" s="10" cm="1">
        <f t="array" ref="AF3186">Lair(100000000/AE3186)</f>
        <v>2543.5570128810814</v>
      </c>
      <c r="AG3186" s="10">
        <f t="shared" si="5208"/>
        <v>1.2726034895695747E-2</v>
      </c>
      <c r="AH3186" s="10" t="b">
        <f t="shared" si="5202"/>
        <v>1</v>
      </c>
      <c r="AI3186" s="10">
        <f>$AF3186</f>
        <v>2543.5570128810814</v>
      </c>
      <c r="AJ3186">
        <v>3.0000000000000001E-3</v>
      </c>
      <c r="AK3186" s="3" cm="1">
        <f t="array" ref="AK3186">100000000/Lvac($AA3186)</f>
        <v>39303.220282382375</v>
      </c>
      <c r="AL3186" s="21">
        <f t="shared" si="5291"/>
        <v>4.6356209139417369E-2</v>
      </c>
      <c r="AM3186" s="10" cm="1">
        <f t="array" ref="AM3186">Lvac($AI3186)-$BA3186</f>
        <v>-1.94746808756463E-3</v>
      </c>
      <c r="AN3186" s="10">
        <f>$AK3186-($AX3186-$AW3186)</f>
        <v>3.0282382373115979E-2</v>
      </c>
      <c r="AO3186" s="3">
        <f>AM3186/AJ3186</f>
        <v>-0.64915602918821003</v>
      </c>
      <c r="AP3186" s="3">
        <v>-0.65345073062417214</v>
      </c>
      <c r="AS3186" s="3">
        <f t="shared" si="5210"/>
        <v>2.8238237428013235E-4</v>
      </c>
      <c r="AT3186" s="3" cm="1">
        <f t="array" ref="AT3186">AS3186-(100000000/LvacE($A3186)-$E3186)</f>
        <v>2.8122012736275792E-6</v>
      </c>
      <c r="AU3186" t="s">
        <v>4692</v>
      </c>
      <c r="AV3186" t="s">
        <v>4874</v>
      </c>
      <c r="AW3186" s="3">
        <v>29835.09</v>
      </c>
      <c r="AX3186" s="3">
        <v>69138.28</v>
      </c>
      <c r="AY3186" s="3"/>
      <c r="AZ3186" s="10" cm="1">
        <f t="array" ref="AZ3186">Lair(100000000/($AX3186-$AW3186))</f>
        <v>2543.558959892267</v>
      </c>
      <c r="BA3186" s="10">
        <f>100000000/($AX3186-$AW3186)</f>
        <v>2544.322738179776</v>
      </c>
      <c r="BB3186" s="12">
        <v>142000000</v>
      </c>
      <c r="BC3186" s="3">
        <v>0.19500000000000001</v>
      </c>
      <c r="BD3186" s="12" cm="1">
        <f t="array" ref="BD3186">SfromgA($BB3186,$BA3186,"")</f>
        <v>1.1543521117687849</v>
      </c>
      <c r="BE3186" s="29">
        <f>(10^MAX(0.05, -0.312925054856973*((LN($BD3186))^(1/3)) + 0.454808404431693)-1)*100</f>
        <v>95.417925809882021</v>
      </c>
      <c r="BG3186" s="3"/>
      <c r="BH3186" s="3"/>
      <c r="BI3186" s="12">
        <f>IF($BB3186="",$BF3186,$BB3186)</f>
        <v>142000000</v>
      </c>
      <c r="BJ3186" s="29">
        <f>IF($BB3186="",$BH3186,$BE3186)</f>
        <v>95.417925809882021</v>
      </c>
      <c r="BK3186" s="3">
        <f>LN(BN3186*100000000/($AX3186-$AW3186)/$BI3186)</f>
        <v>-7.967957076259939</v>
      </c>
      <c r="BL3186" s="13">
        <f>EXP(BK$4341*$AX3186+BK$4342)*$BI3186/(100000000/($AX3186-$AW3186))</f>
        <v>32.803945554939155</v>
      </c>
      <c r="BM3186" s="3">
        <f t="shared" ref="BM3186" si="5295">LN(BL3186/$C3186)</f>
        <v>1.6987893302367443</v>
      </c>
      <c r="BN3186" s="13" cm="1">
        <f t="array" ref="BN3186">$C3186*EXP(poly_from_str(100000000/$E3186,BN$4343))</f>
        <v>19.331980792064154</v>
      </c>
      <c r="BO3186" s="3">
        <f>LN($C3186)</f>
        <v>1.791759469228055</v>
      </c>
      <c r="BP3186" s="13">
        <f>LN(BL3186/BN3186)</f>
        <v>0.52878803906490113</v>
      </c>
      <c r="BQ3186" s="13"/>
      <c r="BS3186" s="13"/>
      <c r="BT3186" s="13"/>
      <c r="BU3186" s="13"/>
      <c r="BV3186" s="13"/>
      <c r="BW3186" s="13"/>
      <c r="BX3186" s="13"/>
      <c r="BY3186">
        <v>19318</v>
      </c>
      <c r="BZ3186" s="13"/>
    </row>
    <row r="3187" spans="1:78" hidden="1" x14ac:dyDescent="0.25">
      <c r="A3187" t="s">
        <v>3762</v>
      </c>
      <c r="B3187" s="2" t="str">
        <f t="shared" si="5201"/>
        <v/>
      </c>
      <c r="C3187">
        <v>1</v>
      </c>
      <c r="D3187" t="s">
        <v>14</v>
      </c>
      <c r="E3187">
        <v>39307.279999999999</v>
      </c>
      <c r="R3187">
        <v>30</v>
      </c>
      <c r="S3187" t="s">
        <v>22</v>
      </c>
      <c r="AA3187" s="10">
        <f t="shared" si="5204"/>
        <v>2543.2939999999999</v>
      </c>
      <c r="AB3187" s="3" cm="1">
        <f t="array" ref="AB3187">100000000/Lvac(AA3187)</f>
        <v>39307.284330344512</v>
      </c>
      <c r="AC3187" s="28">
        <f t="shared" si="5205"/>
        <v>3.931908776570857E-7</v>
      </c>
      <c r="AD3187" s="28">
        <f t="shared" si="5206"/>
        <v>2.5440577161114589E-7</v>
      </c>
      <c r="AE3187" s="21">
        <f t="shared" si="5207"/>
        <v>39307.281277895767</v>
      </c>
      <c r="AF3187" s="10" cm="1">
        <f t="array" ref="AF3187">Lair(100000000/AE3187)</f>
        <v>2543.2941975151607</v>
      </c>
      <c r="AG3187" s="10">
        <f t="shared" si="5208"/>
        <v>1.2727632812082387E-2</v>
      </c>
      <c r="AH3187" s="10" t="b">
        <f t="shared" si="5202"/>
        <v>1</v>
      </c>
      <c r="AI3187" s="10">
        <f t="shared" si="5209"/>
        <v>2543.2939999999999</v>
      </c>
      <c r="AJ3187">
        <v>7.0000000000000001E-3</v>
      </c>
      <c r="AK3187" s="3" cm="1">
        <f t="array" ref="AK3187">100000000/Lvac($AA3187)</f>
        <v>39307.284330344512</v>
      </c>
      <c r="AL3187" s="21">
        <f t="shared" si="5291"/>
        <v>0.10818685936915338</v>
      </c>
      <c r="AM3187" s="21"/>
      <c r="AN3187" s="21"/>
      <c r="AO3187" s="21"/>
      <c r="AP3187" s="21"/>
      <c r="AS3187" s="3">
        <f t="shared" si="5210"/>
        <v>4.3303445127094164E-3</v>
      </c>
      <c r="AT3187" s="3" cm="1">
        <f t="array" ref="AT3187">AS3187-(100000000/LvacE($A3187)-$E3187)</f>
        <v>2.8822614694945514E-6</v>
      </c>
      <c r="BB3187"/>
      <c r="BC3187"/>
      <c r="BD3187"/>
      <c r="BE3187"/>
      <c r="BF3187"/>
      <c r="BG3187"/>
      <c r="BH3187"/>
      <c r="BI3187"/>
      <c r="BJ3187"/>
      <c r="BN3187" s="13" cm="1">
        <f t="array" ref="BN3187">$C3187*EXP(poly_from_str(100000000/$E3187,BN$4343))</f>
        <v>3.2240953198212199</v>
      </c>
      <c r="BO3187" s="13"/>
      <c r="BY3187">
        <v>3222</v>
      </c>
    </row>
    <row r="3188" spans="1:78" hidden="1" x14ac:dyDescent="0.25">
      <c r="A3188" t="s">
        <v>3763</v>
      </c>
      <c r="B3188" s="2" t="str">
        <f t="shared" si="5201"/>
        <v/>
      </c>
      <c r="C3188">
        <v>1</v>
      </c>
      <c r="E3188">
        <v>39315.660000000003</v>
      </c>
      <c r="R3188">
        <v>30</v>
      </c>
      <c r="S3188" t="s">
        <v>22</v>
      </c>
      <c r="AA3188" s="10">
        <f t="shared" si="5204"/>
        <v>2542.752</v>
      </c>
      <c r="AB3188" s="3" cm="1">
        <f t="array" ref="AB3188">100000000/Lvac(AA3188)</f>
        <v>39315.662319913434</v>
      </c>
      <c r="AC3188" s="28">
        <f t="shared" si="5205"/>
        <v>3.932746882118272E-7</v>
      </c>
      <c r="AD3188" s="28">
        <f t="shared" si="5206"/>
        <v>2.543515588934893E-7</v>
      </c>
      <c r="AE3188" s="21">
        <f t="shared" si="5207"/>
        <v>39315.660684201081</v>
      </c>
      <c r="AF3188" s="10" cm="1">
        <f t="array" ref="AF3188">Lair(100000000/AE3188)</f>
        <v>2542.7521057971262</v>
      </c>
      <c r="AG3188" s="10">
        <f t="shared" si="5208"/>
        <v>1.2730927420352719E-2</v>
      </c>
      <c r="AH3188" s="10" t="b">
        <f t="shared" si="5202"/>
        <v>1</v>
      </c>
      <c r="AI3188" s="10">
        <f t="shared" si="5209"/>
        <v>2542.752</v>
      </c>
      <c r="AJ3188">
        <v>3.0000000000000001E-3</v>
      </c>
      <c r="AK3188" s="3" cm="1">
        <f t="array" ref="AK3188">100000000/Lvac($AA3188)</f>
        <v>39315.662319913434</v>
      </c>
      <c r="AL3188" s="21">
        <f t="shared" si="5291"/>
        <v>4.6385564522116313E-2</v>
      </c>
      <c r="AM3188" s="21"/>
      <c r="AN3188" s="21"/>
      <c r="AO3188" s="21"/>
      <c r="AP3188" s="21"/>
      <c r="AS3188" s="3">
        <f t="shared" si="5210"/>
        <v>2.3199134302558377E-3</v>
      </c>
      <c r="AT3188" s="3" cm="1">
        <f t="array" ref="AT3188">AS3188-(100000000/LvacE($A3188)-$E3188)</f>
        <v>3.0268638511188328E-6</v>
      </c>
      <c r="BB3188"/>
      <c r="BC3188"/>
      <c r="BD3188"/>
      <c r="BE3188"/>
      <c r="BF3188"/>
      <c r="BG3188"/>
      <c r="BH3188"/>
      <c r="BI3188"/>
      <c r="BJ3188"/>
      <c r="BN3188" s="13" cm="1">
        <f t="array" ref="BN3188">$C3188*EXP(poly_from_str(100000000/$E3188,BN$4343))</f>
        <v>3.2284087344290686</v>
      </c>
      <c r="BO3188" s="13"/>
      <c r="BY3188" t="e">
        <v>#N/A</v>
      </c>
    </row>
    <row r="3189" spans="1:78" hidden="1" x14ac:dyDescent="0.25">
      <c r="A3189" t="s">
        <v>3764</v>
      </c>
      <c r="B3189" s="2" t="str">
        <f t="shared" si="5201"/>
        <v/>
      </c>
      <c r="C3189">
        <v>1</v>
      </c>
      <c r="E3189">
        <v>39322.53</v>
      </c>
      <c r="R3189">
        <v>30</v>
      </c>
      <c r="S3189" t="s">
        <v>22</v>
      </c>
      <c r="AA3189" s="10">
        <f t="shared" si="5204"/>
        <v>2542.308</v>
      </c>
      <c r="AB3189" s="3" cm="1">
        <f t="array" ref="AB3189">100000000/Lvac(AA3189)</f>
        <v>39322.528131486215</v>
      </c>
      <c r="AC3189" s="28">
        <f t="shared" si="5205"/>
        <v>3.9334337145617293E-7</v>
      </c>
      <c r="AD3189" s="28">
        <f t="shared" si="5206"/>
        <v>2.5430714847636745E-7</v>
      </c>
      <c r="AE3189" s="21">
        <f t="shared" si="5207"/>
        <v>39322.529449199443</v>
      </c>
      <c r="AF3189" s="10" cm="1">
        <f t="array" ref="AF3189">Lair(100000000/AE3189)</f>
        <v>2542.3079148006759</v>
      </c>
      <c r="AG3189" s="10">
        <f t="shared" si="5208"/>
        <v>1.2733627894709495E-2</v>
      </c>
      <c r="AH3189" s="10" t="b">
        <f t="shared" si="5202"/>
        <v>1</v>
      </c>
      <c r="AI3189" s="10">
        <f t="shared" si="5209"/>
        <v>2542.308</v>
      </c>
      <c r="AJ3189">
        <v>3.0000000000000001E-3</v>
      </c>
      <c r="AK3189" s="3" cm="1">
        <f t="array" ref="AK3189">100000000/Lvac($AA3189)</f>
        <v>39322.528131486215</v>
      </c>
      <c r="AL3189" s="21">
        <f t="shared" si="5291"/>
        <v>4.640176736825697E-2</v>
      </c>
      <c r="AM3189" s="21"/>
      <c r="AN3189" s="21"/>
      <c r="AO3189" s="21"/>
      <c r="AP3189" s="21"/>
      <c r="AS3189" s="3">
        <f t="shared" si="5210"/>
        <v>-1.8685137838474475E-3</v>
      </c>
      <c r="AT3189" s="3" cm="1">
        <f t="array" ref="AT3189">AS3189-(100000000/LvacE($A3189)-$E3189)</f>
        <v>3.145512891933322E-6</v>
      </c>
      <c r="BB3189"/>
      <c r="BC3189"/>
      <c r="BD3189"/>
      <c r="BE3189"/>
      <c r="BF3189"/>
      <c r="BG3189"/>
      <c r="BH3189"/>
      <c r="BI3189"/>
      <c r="BJ3189"/>
      <c r="BN3189" s="13" cm="1">
        <f t="array" ref="BN3189">$C3189*EXP(poly_from_str(100000000/$E3189,BN$4343))</f>
        <v>3.2319268671745496</v>
      </c>
      <c r="BO3189" s="13"/>
      <c r="BY3189">
        <v>3229</v>
      </c>
    </row>
    <row r="3190" spans="1:78" hidden="1" x14ac:dyDescent="0.25">
      <c r="A3190" t="s">
        <v>3765</v>
      </c>
      <c r="B3190" s="2" t="str">
        <f t="shared" si="5201"/>
        <v/>
      </c>
      <c r="C3190">
        <v>1</v>
      </c>
      <c r="D3190" t="s">
        <v>14</v>
      </c>
      <c r="E3190">
        <v>39337.32</v>
      </c>
      <c r="R3190">
        <v>30</v>
      </c>
      <c r="S3190" t="s">
        <v>22</v>
      </c>
      <c r="AA3190" s="10">
        <f t="shared" si="5204"/>
        <v>2541.3519999999999</v>
      </c>
      <c r="AB3190" s="3" cm="1">
        <f t="array" ref="AB3190">100000000/Lvac(AA3190)</f>
        <v>39337.319418153784</v>
      </c>
      <c r="AC3190" s="28">
        <f t="shared" si="5205"/>
        <v>3.9349133846865766E-7</v>
      </c>
      <c r="AD3190" s="28">
        <f t="shared" si="5206"/>
        <v>2.5421152604986856E-7</v>
      </c>
      <c r="AE3190" s="21">
        <f t="shared" si="5207"/>
        <v>39337.319828665262</v>
      </c>
      <c r="AF3190" s="10" cm="1">
        <f t="array" ref="AF3190">Lair(100000000/AE3190)</f>
        <v>2541.3519734775323</v>
      </c>
      <c r="AG3190" s="10">
        <f t="shared" si="5208"/>
        <v>1.2739447234809225E-2</v>
      </c>
      <c r="AH3190" s="10" t="b">
        <f t="shared" si="5202"/>
        <v>1</v>
      </c>
      <c r="AI3190" s="10">
        <f t="shared" si="5209"/>
        <v>2541.3519999999999</v>
      </c>
      <c r="AJ3190">
        <v>7.0000000000000001E-3</v>
      </c>
      <c r="AK3190" s="3" cm="1">
        <f t="array" ref="AK3190">100000000/Lvac($AA3190)</f>
        <v>39337.319418153784</v>
      </c>
      <c r="AL3190" s="21">
        <f t="shared" si="5291"/>
        <v>0.10835226128732915</v>
      </c>
      <c r="AM3190" s="21"/>
      <c r="AN3190" s="21"/>
      <c r="AO3190" s="21"/>
      <c r="AP3190" s="21"/>
      <c r="AS3190" s="3">
        <f t="shared" si="5210"/>
        <v>-5.8184621593682095E-4</v>
      </c>
      <c r="AT3190" s="3" cm="1">
        <f t="array" ref="AT3190">AS3190-(100000000/LvacE($A3190)-$E3190)</f>
        <v>3.4015974961221218E-6</v>
      </c>
      <c r="BB3190"/>
      <c r="BC3190"/>
      <c r="BD3190"/>
      <c r="BE3190"/>
      <c r="BF3190"/>
      <c r="BG3190"/>
      <c r="BH3190"/>
      <c r="BI3190"/>
      <c r="BJ3190"/>
      <c r="BN3190" s="13" cm="1">
        <f t="array" ref="BN3190">$C3190*EXP(poly_from_str(100000000/$E3190,BN$4343))</f>
        <v>3.2394459638805384</v>
      </c>
      <c r="BO3190" s="13"/>
      <c r="BY3190" t="e">
        <v>#N/A</v>
      </c>
    </row>
    <row r="3191" spans="1:78" hidden="1" x14ac:dyDescent="0.25">
      <c r="A3191" t="s">
        <v>3766</v>
      </c>
      <c r="B3191" s="2" t="str">
        <f t="shared" si="5201"/>
        <v/>
      </c>
      <c r="C3191">
        <v>1</v>
      </c>
      <c r="E3191">
        <v>39339.15</v>
      </c>
      <c r="R3191">
        <v>30</v>
      </c>
      <c r="S3191" t="s">
        <v>22</v>
      </c>
      <c r="AA3191" s="10">
        <f t="shared" si="5204"/>
        <v>2541.2339999999999</v>
      </c>
      <c r="AB3191" s="3" cm="1">
        <f t="array" ref="AB3191">100000000/Lvac(AA3191)</f>
        <v>39339.145892399887</v>
      </c>
      <c r="AC3191" s="28">
        <f t="shared" si="5205"/>
        <v>3.9350960989818335E-7</v>
      </c>
      <c r="AD3191" s="28">
        <f t="shared" si="5206"/>
        <v>2.5419972328204375E-7</v>
      </c>
      <c r="AE3191" s="21">
        <f t="shared" si="5207"/>
        <v>39339.148790604195</v>
      </c>
      <c r="AF3191" s="10" cm="1">
        <f t="array" ref="AF3191">Lair(100000000/AE3191)</f>
        <v>2541.2338127692151</v>
      </c>
      <c r="AG3191" s="10">
        <f t="shared" si="5208"/>
        <v>1.2740165976923002E-2</v>
      </c>
      <c r="AH3191" s="10" t="b">
        <f t="shared" si="5202"/>
        <v>1</v>
      </c>
      <c r="AI3191" s="10">
        <f t="shared" si="5209"/>
        <v>2541.2339999999999</v>
      </c>
      <c r="AJ3191">
        <v>3.0000000000000001E-3</v>
      </c>
      <c r="AK3191" s="3" cm="1">
        <f t="array" ref="AK3191">100000000/Lvac($AA3191)</f>
        <v>39339.145892399887</v>
      </c>
      <c r="AL3191" s="21">
        <f t="shared" si="5291"/>
        <v>4.6440995861538006E-2</v>
      </c>
      <c r="AM3191" s="21"/>
      <c r="AN3191" s="21"/>
      <c r="AO3191" s="21"/>
      <c r="AP3191" s="21"/>
      <c r="AS3191" s="3">
        <f t="shared" si="5210"/>
        <v>-4.1076001143665053E-3</v>
      </c>
      <c r="AT3191" s="3" cm="1">
        <f t="array" ref="AT3191">AS3191-(100000000/LvacE($A3191)-$E3191)</f>
        <v>3.4332624636590481E-6</v>
      </c>
      <c r="BB3191"/>
      <c r="BC3191"/>
      <c r="BD3191"/>
      <c r="BE3191"/>
      <c r="BF3191"/>
      <c r="BG3191"/>
      <c r="BH3191"/>
      <c r="BI3191"/>
      <c r="BJ3191"/>
      <c r="BN3191" s="13" cm="1">
        <f t="array" ref="BN3191">$C3191*EXP(poly_from_str(100000000/$E3191,BN$4343))</f>
        <v>3.2403711311258903</v>
      </c>
      <c r="BO3191" s="13"/>
      <c r="BY3191" t="e">
        <v>#N/A</v>
      </c>
    </row>
    <row r="3192" spans="1:78" hidden="1" x14ac:dyDescent="0.25">
      <c r="A3192" t="s">
        <v>3767</v>
      </c>
      <c r="B3192" s="2" t="str">
        <f t="shared" si="5201"/>
        <v/>
      </c>
      <c r="C3192">
        <v>8</v>
      </c>
      <c r="D3192" t="s">
        <v>14</v>
      </c>
      <c r="E3192">
        <v>39341.53</v>
      </c>
      <c r="F3192">
        <v>61605</v>
      </c>
      <c r="G3192" t="s">
        <v>3</v>
      </c>
      <c r="H3192" s="5" t="s">
        <v>8</v>
      </c>
      <c r="I3192">
        <v>100947</v>
      </c>
      <c r="J3192" t="s">
        <v>5</v>
      </c>
      <c r="K3192" s="5" t="s">
        <v>4</v>
      </c>
      <c r="L3192">
        <v>61605.66</v>
      </c>
      <c r="M3192" t="str">
        <f>$G3192&amp;""</f>
        <v>o</v>
      </c>
      <c r="N3192" t="str">
        <f>$H3192&amp;""</f>
        <v>7/2</v>
      </c>
      <c r="O3192">
        <v>100947.18</v>
      </c>
      <c r="P3192" t="str">
        <f>$J3192&amp;""</f>
        <v>e</v>
      </c>
      <c r="Q3192" t="str">
        <f>$K3192&amp;""</f>
        <v>9/2</v>
      </c>
      <c r="R3192">
        <v>30</v>
      </c>
      <c r="AA3192" s="10">
        <f t="shared" si="5204"/>
        <v>2541.08</v>
      </c>
      <c r="AB3192" s="3" cm="1">
        <f t="array" ref="AB3192">100000000/Lvac(AA3192)</f>
        <v>39341.529851199164</v>
      </c>
      <c r="AC3192" s="28">
        <f t="shared" si="5205"/>
        <v>3.9353345821461745E-7</v>
      </c>
      <c r="AD3192" s="28">
        <f t="shared" si="5206"/>
        <v>2.5418431966989693E-7</v>
      </c>
      <c r="AE3192" s="21">
        <f t="shared" si="5207"/>
        <v>39341.529956196238</v>
      </c>
      <c r="AF3192" s="10" cm="1">
        <f t="array" ref="AF3192">Lair(100000000/AE3192)</f>
        <v>2541.0799932177642</v>
      </c>
      <c r="AG3192" s="10">
        <f t="shared" si="5208"/>
        <v>1.2741104146898006E-2</v>
      </c>
      <c r="AH3192" s="10" t="b">
        <f t="shared" si="5202"/>
        <v>1</v>
      </c>
      <c r="AI3192" s="10">
        <f>$AF3192</f>
        <v>2541.0799932177642</v>
      </c>
      <c r="AJ3192">
        <v>7.0000000000000001E-3</v>
      </c>
      <c r="AK3192" s="3" cm="1">
        <f t="array" ref="AK3192">100000000/Lvac($AA3192)</f>
        <v>39341.529851199164</v>
      </c>
      <c r="AL3192" s="21">
        <f t="shared" si="5291"/>
        <v>0.10837545834583015</v>
      </c>
      <c r="AM3192" s="10" cm="1">
        <f t="array" ref="AM3192">Lvac($AI3192)-$BA3192</f>
        <v>-6.4326669735237374E-4</v>
      </c>
      <c r="AN3192" s="10">
        <f>$AK3192-($AX3192-$AW3192)</f>
        <v>9.8511991745908745E-3</v>
      </c>
      <c r="AO3192" s="3">
        <f>AM3192/AJ3192</f>
        <v>-9.1895242478910538E-2</v>
      </c>
      <c r="AP3192" s="3">
        <v>-9.0926124422756924E-2</v>
      </c>
      <c r="AS3192" s="3">
        <f t="shared" si="5210"/>
        <v>-1.4880083472235128E-4</v>
      </c>
      <c r="AT3192" s="3" cm="1">
        <f t="array" ref="AT3192">AS3192-(100000000/LvacE($A3192)-$E3192)</f>
        <v>3.4746117307804525E-6</v>
      </c>
      <c r="AU3192" t="s">
        <v>4817</v>
      </c>
      <c r="AV3192" t="s">
        <v>4950</v>
      </c>
      <c r="AW3192" s="3">
        <v>61605.66</v>
      </c>
      <c r="AX3192" s="3">
        <v>100947.18</v>
      </c>
      <c r="AY3192" s="3"/>
      <c r="AZ3192" s="10" cm="1">
        <f t="array" ref="AZ3192">Lair(100000000/($AX3192-$AW3192))</f>
        <v>2541.0806363336178</v>
      </c>
      <c r="BA3192" s="10">
        <f>100000000/($AX3192-$AW3192)</f>
        <v>2541.8438331818402</v>
      </c>
      <c r="BB3192" s="12">
        <v>2740000000</v>
      </c>
      <c r="BC3192" s="3">
        <v>0.88800000000000001</v>
      </c>
      <c r="BD3192" s="12" cm="1">
        <f t="array" ref="BD3192">SfromgA($BB3192,$BA3192,"")</f>
        <v>22.209077354969452</v>
      </c>
      <c r="BE3192" s="29">
        <f>(10^MAX(0.05, -0.312925054856973*((LN($BD3192))^(1/3)) + 0.454808404431693)-1)*100</f>
        <v>12.201845430196357</v>
      </c>
      <c r="BG3192" s="3"/>
      <c r="BH3192" s="3"/>
      <c r="BI3192" s="12">
        <f>IF($BB3192="",$BF3192,$BB3192)</f>
        <v>2740000000</v>
      </c>
      <c r="BJ3192" s="29">
        <f>IF($BB3192="",$BH3192,$BE3192)</f>
        <v>12.201845430196357</v>
      </c>
      <c r="BK3192" s="3">
        <f>LN(BN3192*100000000/($AX3192-$AW3192)/$BI3192)</f>
        <v>-10.635078602236799</v>
      </c>
      <c r="BL3192" s="13">
        <f>EXP(BK$4341*$AX3192+BK$4342)*$BI3192/(100000000/($AX3192-$AW3192))</f>
        <v>56.518305797217231</v>
      </c>
      <c r="BM3192" s="3">
        <f t="shared" ref="BM3192" si="5296">LN(BL3192/$C3192)</f>
        <v>1.9551230404079809</v>
      </c>
      <c r="BN3192" s="13" cm="1">
        <f t="array" ref="BN3192">$C3192*EXP(poly_from_str(100000000/$E3192,BN$4343))</f>
        <v>25.932581209023784</v>
      </c>
      <c r="BO3192" s="3">
        <f>LN($C3192)</f>
        <v>2.0794415416798357</v>
      </c>
      <c r="BP3192" s="13">
        <f>LN(BL3192/BN3192)</f>
        <v>0.77906444221488647</v>
      </c>
      <c r="BQ3192" s="13"/>
      <c r="BS3192" s="13"/>
      <c r="BT3192" s="13"/>
      <c r="BU3192" s="13"/>
      <c r="BV3192" s="13"/>
      <c r="BW3192" s="13"/>
      <c r="BX3192" s="13"/>
      <c r="BY3192">
        <v>25899</v>
      </c>
      <c r="BZ3192" s="13"/>
    </row>
    <row r="3193" spans="1:78" hidden="1" x14ac:dyDescent="0.25">
      <c r="A3193" t="s">
        <v>3768</v>
      </c>
      <c r="B3193" s="2" t="str">
        <f t="shared" si="5201"/>
        <v/>
      </c>
      <c r="C3193">
        <v>2</v>
      </c>
      <c r="E3193">
        <v>39346.959999999999</v>
      </c>
      <c r="R3193">
        <v>30</v>
      </c>
      <c r="S3193" t="s">
        <v>22</v>
      </c>
      <c r="AA3193" s="10">
        <f t="shared" si="5204"/>
        <v>2540.7289999999998</v>
      </c>
      <c r="AB3193" s="3" cm="1">
        <f t="array" ref="AB3193">100000000/Lvac(AA3193)</f>
        <v>39346.964499481408</v>
      </c>
      <c r="AC3193" s="28">
        <f t="shared" si="5205"/>
        <v>3.9358782459679883E-7</v>
      </c>
      <c r="AD3193" s="28">
        <f t="shared" si="5206"/>
        <v>2.5414921143743627E-7</v>
      </c>
      <c r="AE3193" s="21">
        <f t="shared" si="5207"/>
        <v>39346.961324034019</v>
      </c>
      <c r="AF3193" s="10" cm="1">
        <f t="array" ref="AF3193">Lair(100000000/AE3193)</f>
        <v>2540.7292050598539</v>
      </c>
      <c r="AG3193" s="10">
        <f t="shared" si="5208"/>
        <v>1.2743243080919179E-2</v>
      </c>
      <c r="AH3193" s="10" t="b">
        <f t="shared" si="5202"/>
        <v>1</v>
      </c>
      <c r="AI3193" s="10">
        <f t="shared" si="5209"/>
        <v>2540.7289999999998</v>
      </c>
      <c r="AJ3193">
        <v>3.0000000000000001E-3</v>
      </c>
      <c r="AK3193" s="3" cm="1">
        <f t="array" ref="AK3193">100000000/Lvac($AA3193)</f>
        <v>39346.964499481408</v>
      </c>
      <c r="AL3193" s="21">
        <f t="shared" si="5291"/>
        <v>4.6459458485515075E-2</v>
      </c>
      <c r="AM3193" s="21"/>
      <c r="AN3193" s="21"/>
      <c r="AO3193" s="21"/>
      <c r="AP3193" s="21"/>
      <c r="AS3193" s="3">
        <f t="shared" si="5210"/>
        <v>4.4994814088568091E-3</v>
      </c>
      <c r="AT3193" s="3" cm="1">
        <f t="array" ref="AT3193">AS3193-(100000000/LvacE($A3193)-$E3193)</f>
        <v>3.5689299693331122E-6</v>
      </c>
      <c r="BB3193"/>
      <c r="BC3193"/>
      <c r="BD3193"/>
      <c r="BE3193"/>
      <c r="BF3193"/>
      <c r="BG3193"/>
      <c r="BH3193"/>
      <c r="BI3193"/>
      <c r="BJ3193"/>
      <c r="BN3193" s="13" cm="1">
        <f t="array" ref="BN3193">$C3193*EXP(poly_from_str(100000000/$E3193,BN$4343))</f>
        <v>6.4886134788056369</v>
      </c>
      <c r="BO3193" s="13"/>
      <c r="BY3193" t="e">
        <v>#N/A</v>
      </c>
    </row>
    <row r="3194" spans="1:78" hidden="1" x14ac:dyDescent="0.25">
      <c r="A3194" t="s">
        <v>3769</v>
      </c>
      <c r="B3194" s="2" t="str">
        <f t="shared" si="5201"/>
        <v/>
      </c>
      <c r="C3194">
        <v>4</v>
      </c>
      <c r="E3194">
        <v>39348.65</v>
      </c>
      <c r="R3194">
        <v>30</v>
      </c>
      <c r="S3194" t="s">
        <v>22</v>
      </c>
      <c r="AA3194" s="10">
        <f t="shared" si="5204"/>
        <v>2540.62</v>
      </c>
      <c r="AB3194" s="3" cm="1">
        <f t="array" ref="AB3194">100000000/Lvac(AA3194)</f>
        <v>39348.652487811567</v>
      </c>
      <c r="AC3194" s="28">
        <f t="shared" si="5205"/>
        <v>3.9360471066117721E-7</v>
      </c>
      <c r="AD3194" s="28">
        <f t="shared" si="5206"/>
        <v>2.5413830888103595E-7</v>
      </c>
      <c r="AE3194" s="21">
        <f t="shared" si="5207"/>
        <v>39348.650731983966</v>
      </c>
      <c r="AF3194" s="10" cm="1">
        <f t="array" ref="AF3194">Lair(100000000/AE3194)</f>
        <v>2540.6201133757882</v>
      </c>
      <c r="AG3194" s="10">
        <f t="shared" si="5208"/>
        <v>1.2743907488686142E-2</v>
      </c>
      <c r="AH3194" s="10" t="b">
        <f t="shared" si="5202"/>
        <v>1</v>
      </c>
      <c r="AI3194" s="10">
        <f t="shared" si="5209"/>
        <v>2540.62</v>
      </c>
      <c r="AJ3194">
        <v>3.0000000000000001E-3</v>
      </c>
      <c r="AK3194" s="3" cm="1">
        <f t="array" ref="AK3194">100000000/Lvac($AA3194)</f>
        <v>39348.652487811567</v>
      </c>
      <c r="AL3194" s="21">
        <f t="shared" si="5291"/>
        <v>4.6463444932116849E-2</v>
      </c>
      <c r="AM3194" s="21"/>
      <c r="AN3194" s="21"/>
      <c r="AO3194" s="21"/>
      <c r="AP3194" s="21"/>
      <c r="AS3194" s="3">
        <f t="shared" si="5210"/>
        <v>2.4878115655155852E-3</v>
      </c>
      <c r="AT3194" s="3" cm="1">
        <f t="array" ref="AT3194">AS3194-(100000000/LvacE($A3194)-$E3194)</f>
        <v>3.5982302506454289E-6</v>
      </c>
      <c r="BB3194"/>
      <c r="BC3194"/>
      <c r="BD3194"/>
      <c r="BE3194"/>
      <c r="BF3194"/>
      <c r="BG3194"/>
      <c r="BH3194"/>
      <c r="BI3194"/>
      <c r="BJ3194"/>
      <c r="BN3194" s="13" cm="1">
        <f t="array" ref="BN3194">$C3194*EXP(poly_from_str(100000000/$E3194,BN$4343))</f>
        <v>12.980622570191015</v>
      </c>
      <c r="BO3194" s="13"/>
      <c r="BY3194" t="e">
        <v>#N/A</v>
      </c>
    </row>
    <row r="3195" spans="1:78" hidden="1" x14ac:dyDescent="0.25">
      <c r="A3195" t="s">
        <v>3770</v>
      </c>
      <c r="B3195" s="2" t="str">
        <f t="shared" si="5201"/>
        <v/>
      </c>
      <c r="C3195">
        <v>7</v>
      </c>
      <c r="E3195">
        <v>39353.440000000002</v>
      </c>
      <c r="F3195">
        <v>61717</v>
      </c>
      <c r="G3195" t="s">
        <v>3</v>
      </c>
      <c r="H3195" s="5" t="s">
        <v>18</v>
      </c>
      <c r="I3195">
        <v>101071</v>
      </c>
      <c r="J3195" t="s">
        <v>5</v>
      </c>
      <c r="K3195" s="5" t="s">
        <v>18</v>
      </c>
      <c r="L3195">
        <v>61717.98</v>
      </c>
      <c r="M3195" t="str">
        <f>$G3195&amp;""</f>
        <v>o</v>
      </c>
      <c r="N3195" t="str">
        <f>$H3195&amp;""</f>
        <v>5/2</v>
      </c>
      <c r="O3195">
        <v>101071.43</v>
      </c>
      <c r="P3195" t="str">
        <f>$J3195&amp;""</f>
        <v>e</v>
      </c>
      <c r="Q3195" t="str">
        <f>$K3195&amp;""</f>
        <v>5/2</v>
      </c>
      <c r="R3195">
        <v>30</v>
      </c>
      <c r="AA3195" s="10">
        <f t="shared" si="5204"/>
        <v>2540.3110000000001</v>
      </c>
      <c r="AB3195" s="3" cm="1">
        <f t="array" ref="AB3195">100000000/Lvac(AA3195)</f>
        <v>39353.438489728083</v>
      </c>
      <c r="AC3195" s="28">
        <f t="shared" si="5205"/>
        <v>3.9365258820671955E-7</v>
      </c>
      <c r="AD3195" s="28">
        <f t="shared" si="5206"/>
        <v>2.541074016342986E-7</v>
      </c>
      <c r="AE3195" s="21">
        <f t="shared" si="5207"/>
        <v>39353.439555788194</v>
      </c>
      <c r="AF3195" s="10" cm="1">
        <f t="array" ref="AF3195">Lair(100000000/AE3195)</f>
        <v>2540.3109311800308</v>
      </c>
      <c r="AG3195" s="10">
        <f t="shared" si="5208"/>
        <v>1.2745791458157699E-2</v>
      </c>
      <c r="AH3195" s="10" t="b">
        <f t="shared" si="5202"/>
        <v>1</v>
      </c>
      <c r="AI3195" s="10">
        <f>$AF3195</f>
        <v>2540.3109311800308</v>
      </c>
      <c r="AJ3195">
        <v>3.0000000000000001E-3</v>
      </c>
      <c r="AK3195" s="3" cm="1">
        <f t="array" ref="AK3195">100000000/Lvac($AA3195)</f>
        <v>39353.438489728083</v>
      </c>
      <c r="AL3195" s="21">
        <f t="shared" si="5291"/>
        <v>4.6474750008001033E-2</v>
      </c>
      <c r="AM3195" s="10" cm="1">
        <f t="array" ref="AM3195">Lvac($AI3195)-$BA3195</f>
        <v>6.7438850965118036E-4</v>
      </c>
      <c r="AN3195" s="10">
        <f>$AK3195-($AX3195-$AW3195)</f>
        <v>-1.1510271906445269E-2</v>
      </c>
      <c r="AO3195" s="3">
        <f>AM3195/AJ3195</f>
        <v>0.22479616988372678</v>
      </c>
      <c r="AP3195" s="3">
        <v>0.24774153947267524</v>
      </c>
      <c r="AS3195" s="3">
        <f t="shared" si="5210"/>
        <v>-1.5102719189599156E-3</v>
      </c>
      <c r="AT3195" s="3" cm="1">
        <f t="array" ref="AT3195">AS3195-(100000000/LvacE($A3195)-$E3195)</f>
        <v>3.6813798942603171E-6</v>
      </c>
      <c r="AU3195" t="s">
        <v>4875</v>
      </c>
      <c r="AV3195" t="s">
        <v>4884</v>
      </c>
      <c r="AW3195" s="3">
        <v>61717.98</v>
      </c>
      <c r="AX3195" s="3">
        <v>101071.43</v>
      </c>
      <c r="AY3195" s="3"/>
      <c r="AZ3195" s="10" cm="1">
        <f t="array" ref="AZ3195">Lair(100000000/($AX3195-$AW3195))</f>
        <v>2540.3102569496382</v>
      </c>
      <c r="BA3195" s="10">
        <f>100000000/($AX3195-$AW3195)</f>
        <v>2541.0732731183675</v>
      </c>
      <c r="BB3195" s="12">
        <v>1250000000</v>
      </c>
      <c r="BC3195" s="3">
        <v>0.69399999999999995</v>
      </c>
      <c r="BD3195" s="12" cm="1">
        <f t="array" ref="BD3195">SfromgA($BB3195,$BA3195,"")</f>
        <v>10.122666710413082</v>
      </c>
      <c r="BE3195" s="29">
        <f>(10^MAX(0.05, -0.312925054856973*((LN($BD3195))^(1/3)) + 0.454808404431693)-1)*100</f>
        <v>12.201845430196357</v>
      </c>
      <c r="BG3195" s="3"/>
      <c r="BH3195" s="3"/>
      <c r="BI3195" s="12">
        <f>IF($BB3195="",$BF3195,$BB3195)</f>
        <v>1250000000</v>
      </c>
      <c r="BJ3195" s="29">
        <f>IF($BB3195="",$BH3195,$BE3195)</f>
        <v>12.201845430196357</v>
      </c>
      <c r="BK3195" s="3">
        <f>LN(BN3195*100000000/($AX3195-$AW3195)/$BI3195)</f>
        <v>-9.9822545646861283</v>
      </c>
      <c r="BL3195" s="13">
        <f>EXP(BK$4341*$AX3195+BK$4342)*$BI3195/(100000000/($AX3195-$AW3195))</f>
        <v>25.549375519891253</v>
      </c>
      <c r="BM3195" s="3">
        <f t="shared" ref="BM3195" si="5297">LN(BL3195/$C3195)</f>
        <v>1.2947027258041659</v>
      </c>
      <c r="BN3195" s="13" cm="1">
        <f t="array" ref="BN3195">$C3195*EXP(poly_from_str(100000000/$E3195,BN$4343))</f>
        <v>22.732895224330218</v>
      </c>
      <c r="BO3195" s="3">
        <f>LN($C3195)</f>
        <v>1.9459101490553132</v>
      </c>
      <c r="BP3195" s="13">
        <f>LN(BL3195/BN3195)</f>
        <v>0.11679987052090185</v>
      </c>
      <c r="BQ3195" s="13"/>
      <c r="BS3195" s="13"/>
      <c r="BT3195" s="13"/>
      <c r="BU3195" s="13"/>
      <c r="BV3195" s="13"/>
      <c r="BW3195" s="13"/>
      <c r="BX3195" s="13"/>
      <c r="BY3195">
        <v>22700</v>
      </c>
      <c r="BZ3195" s="13"/>
    </row>
    <row r="3196" spans="1:78" hidden="1" x14ac:dyDescent="0.25">
      <c r="A3196" t="s">
        <v>3771</v>
      </c>
      <c r="B3196" s="2" t="str">
        <f t="shared" si="5201"/>
        <v/>
      </c>
      <c r="C3196">
        <v>3</v>
      </c>
      <c r="E3196">
        <v>39358.720000000001</v>
      </c>
      <c r="R3196">
        <v>30</v>
      </c>
      <c r="S3196" t="s">
        <v>22</v>
      </c>
      <c r="AA3196" s="10">
        <f t="shared" si="5204"/>
        <v>2539.9699999999998</v>
      </c>
      <c r="AB3196" s="3" cm="1">
        <f t="array" ref="AB3196">100000000/Lvac(AA3196)</f>
        <v>39358.721480829845</v>
      </c>
      <c r="AC3196" s="28">
        <f t="shared" si="5205"/>
        <v>3.9370543746579688E-7</v>
      </c>
      <c r="AD3196" s="28">
        <f t="shared" si="5206"/>
        <v>2.5407329363761536E-7</v>
      </c>
      <c r="AE3196" s="21">
        <f t="shared" si="5207"/>
        <v>39358.720435387033</v>
      </c>
      <c r="AF3196" s="10" cm="1">
        <f t="array" ref="AF3196">Lair(100000000/AE3196)</f>
        <v>2539.9700674708984</v>
      </c>
      <c r="AG3196" s="10">
        <f t="shared" si="5208"/>
        <v>1.2747871329352286E-2</v>
      </c>
      <c r="AH3196" s="10" t="b">
        <f t="shared" si="5202"/>
        <v>1</v>
      </c>
      <c r="AI3196" s="10">
        <f t="shared" si="5209"/>
        <v>2539.9699999999998</v>
      </c>
      <c r="AJ3196">
        <v>3.0000000000000001E-3</v>
      </c>
      <c r="AK3196" s="3" cm="1">
        <f t="array" ref="AK3196">100000000/Lvac($AA3196)</f>
        <v>39358.721480829845</v>
      </c>
      <c r="AL3196" s="21">
        <f t="shared" si="5291"/>
        <v>4.6487227976113717E-2</v>
      </c>
      <c r="AM3196" s="21"/>
      <c r="AN3196" s="21"/>
      <c r="AO3196" s="21"/>
      <c r="AP3196" s="21"/>
      <c r="AS3196" s="3">
        <f t="shared" si="5210"/>
        <v>1.4808298437856138E-3</v>
      </c>
      <c r="AT3196" s="3" cm="1">
        <f t="array" ref="AT3196">AS3196-(100000000/LvacE($A3196)-$E3196)</f>
        <v>3.7732606870122254E-6</v>
      </c>
      <c r="BB3196"/>
      <c r="BC3196"/>
      <c r="BD3196"/>
      <c r="BE3196"/>
      <c r="BF3196"/>
      <c r="BG3196"/>
      <c r="BH3196"/>
      <c r="BI3196"/>
      <c r="BJ3196"/>
      <c r="BN3196" s="13" cm="1">
        <f t="array" ref="BN3196">$C3196*EXP(poly_from_str(100000000/$E3196,BN$4343))</f>
        <v>9.7505817297421924</v>
      </c>
      <c r="BO3196" s="13"/>
      <c r="BY3196" t="e">
        <v>#N/A</v>
      </c>
    </row>
    <row r="3197" spans="1:78" hidden="1" x14ac:dyDescent="0.25">
      <c r="A3197" t="s">
        <v>3772</v>
      </c>
      <c r="B3197" s="2" t="str">
        <f t="shared" si="5201"/>
        <v/>
      </c>
      <c r="C3197">
        <v>8</v>
      </c>
      <c r="D3197" t="s">
        <v>14</v>
      </c>
      <c r="E3197">
        <v>39360.949999999997</v>
      </c>
      <c r="F3197">
        <v>25934</v>
      </c>
      <c r="G3197" t="s">
        <v>5</v>
      </c>
      <c r="H3197" s="5" t="s">
        <v>18</v>
      </c>
      <c r="I3197">
        <v>65295</v>
      </c>
      <c r="J3197" t="s">
        <v>3</v>
      </c>
      <c r="K3197" s="5" t="s">
        <v>8</v>
      </c>
      <c r="L3197">
        <v>25934.98</v>
      </c>
      <c r="M3197" t="str">
        <f t="shared" ref="M3197:M3198" si="5298">$G3197&amp;""</f>
        <v>e</v>
      </c>
      <c r="N3197" t="str">
        <f t="shared" ref="N3197:N3198" si="5299">$H3197&amp;""</f>
        <v>5/2</v>
      </c>
      <c r="O3197">
        <v>65295.9</v>
      </c>
      <c r="P3197" t="str">
        <f t="shared" ref="P3197:P3198" si="5300">$J3197&amp;""</f>
        <v>o</v>
      </c>
      <c r="Q3197" t="str">
        <f t="shared" ref="Q3197:Q3198" si="5301">$K3197&amp;""</f>
        <v>7/2</v>
      </c>
      <c r="R3197">
        <v>30</v>
      </c>
      <c r="AA3197" s="10">
        <f t="shared" si="5204"/>
        <v>2539.826</v>
      </c>
      <c r="AB3197" s="3" cm="1">
        <f t="array" ref="AB3197">100000000/Lvac(AA3197)</f>
        <v>39360.952847315893</v>
      </c>
      <c r="AC3197" s="28">
        <f t="shared" si="5205"/>
        <v>3.9372775930319639E-7</v>
      </c>
      <c r="AD3197" s="28">
        <f t="shared" si="5206"/>
        <v>2.5405889026088253E-7</v>
      </c>
      <c r="AE3197" s="21">
        <f t="shared" si="5207"/>
        <v>39360.950837021192</v>
      </c>
      <c r="AF3197" s="10" cm="1">
        <f t="array" ref="AF3197">Lair(100000000/AE3197)</f>
        <v>2539.8261297259073</v>
      </c>
      <c r="AG3197" s="10">
        <f t="shared" si="5208"/>
        <v>1.2748749884306227E-2</v>
      </c>
      <c r="AH3197" s="10" t="b">
        <f t="shared" si="5202"/>
        <v>1</v>
      </c>
      <c r="AI3197" s="10">
        <f t="shared" ref="AI3197:AI3198" si="5302">$AF3197</f>
        <v>2539.8261297259073</v>
      </c>
      <c r="AJ3197">
        <v>7.0000000000000001E-3</v>
      </c>
      <c r="AK3197" s="3" cm="1">
        <f t="array" ref="AK3197">100000000/Lvac($AA3197)</f>
        <v>39360.952847315893</v>
      </c>
      <c r="AL3197" s="21">
        <f t="shared" si="5291"/>
        <v>0.10848249283936043</v>
      </c>
      <c r="AM3197" s="10" cm="1">
        <f t="array" ref="AM3197">Lvac($AI3197)-$BA3197</f>
        <v>-1.9904056566701911E-3</v>
      </c>
      <c r="AN3197" s="10">
        <f t="shared" ref="AN3197:AN3198" si="5303">$AK3197-($AX3197-$AW3197)</f>
        <v>3.2847315895196516E-2</v>
      </c>
      <c r="AO3197" s="3">
        <f t="shared" ref="AO3197:AO3198" si="5304">AM3197/AJ3197</f>
        <v>-0.28434366523859872</v>
      </c>
      <c r="AP3197" s="3">
        <v>-0.30288028340562179</v>
      </c>
      <c r="AS3197" s="3">
        <f t="shared" si="5210"/>
        <v>2.8473158963606693E-3</v>
      </c>
      <c r="AT3197" s="3" cm="1">
        <f t="array" ref="AT3197">AS3197-(100000000/LvacE($A3197)-$E3197)</f>
        <v>3.812077920883894E-6</v>
      </c>
      <c r="AU3197" t="s">
        <v>4708</v>
      </c>
      <c r="AV3197" t="s">
        <v>4820</v>
      </c>
      <c r="AW3197" s="3">
        <v>25934.98</v>
      </c>
      <c r="AX3197" s="3">
        <v>65295.9</v>
      </c>
      <c r="AY3197" s="3"/>
      <c r="AZ3197" s="10" cm="1">
        <f t="array" ref="AZ3197">Lair(100000000/($AX3197-$AW3197))</f>
        <v>2539.8281196649391</v>
      </c>
      <c r="BA3197" s="10">
        <f t="shared" ref="BA3197:BA3198" si="5305">100000000/($AX3197-$AW3197)</f>
        <v>2540.5910227708091</v>
      </c>
      <c r="BB3197" s="12">
        <v>131000000</v>
      </c>
      <c r="BC3197" s="3">
        <v>0.29199999999999998</v>
      </c>
      <c r="BD3197" s="12" cm="1">
        <f t="array" ref="BD3197">SfromgA($BB3197,$BA3197,"")</f>
        <v>1.0602515915767605</v>
      </c>
      <c r="BE3197" s="29">
        <f t="shared" ref="BE3197:BE3198" si="5306">(10^MAX(0.05, -0.312925054856973*((LN($BD3197))^(1/3)) + 0.454808404431693)-1)*100</f>
        <v>115.44061783204178</v>
      </c>
      <c r="BG3197" s="3"/>
      <c r="BH3197" s="3"/>
      <c r="BI3197" s="12">
        <f t="shared" ref="BI3197:BI3198" si="5307">IF($BB3197="",$BF3197,$BB3197)</f>
        <v>131000000</v>
      </c>
      <c r="BJ3197" s="29">
        <f t="shared" ref="BJ3197:BJ3198" si="5308">IF($BB3197="",$BH3197,$BE3197)</f>
        <v>115.44061783204178</v>
      </c>
      <c r="BK3197" s="3">
        <f t="shared" ref="BK3197:BK3198" si="5309">LN(BN3197*100000000/($AX3197-$AW3197)/$BI3197)</f>
        <v>-7.5920578613306526</v>
      </c>
      <c r="BL3197" s="13">
        <f>EXP(BK$4341*$AX3197+BK$4342)*$BI3197/(100000000/($AX3197-$AW3197))</f>
        <v>40.58227720637916</v>
      </c>
      <c r="BM3197" s="3">
        <f t="shared" ref="BM3197:BM3198" si="5310">LN(BL3197/$C3197)</f>
        <v>1.623889907614017</v>
      </c>
      <c r="BN3197" s="13" cm="1">
        <f t="array" ref="BN3197">$C3197*EXP(poly_from_str(100000000/$E3197,BN$4343))</f>
        <v>26.01044012670058</v>
      </c>
      <c r="BO3197" s="3">
        <f t="shared" ref="BO3197:BO3198" si="5311">LN($C3197)</f>
        <v>2.0794415416798357</v>
      </c>
      <c r="BP3197" s="13">
        <f t="shared" ref="BP3197:BP3198" si="5312">LN(BL3197/BN3197)</f>
        <v>0.44483344853468332</v>
      </c>
      <c r="BQ3197" s="13"/>
      <c r="BS3197" s="13"/>
      <c r="BT3197" s="13"/>
      <c r="BU3197" s="13"/>
      <c r="BV3197" s="13"/>
      <c r="BW3197" s="13"/>
      <c r="BX3197" s="13"/>
      <c r="BY3197">
        <v>25970</v>
      </c>
      <c r="BZ3197" s="13"/>
    </row>
    <row r="3198" spans="1:78" hidden="1" x14ac:dyDescent="0.25">
      <c r="A3198" t="s">
        <v>3773</v>
      </c>
      <c r="B3198" s="2" t="str">
        <f t="shared" si="5201"/>
        <v/>
      </c>
      <c r="C3198">
        <v>5</v>
      </c>
      <c r="E3198">
        <v>39361.99</v>
      </c>
      <c r="F3198">
        <v>68492</v>
      </c>
      <c r="G3198" t="s">
        <v>3</v>
      </c>
      <c r="H3198" s="5" t="s">
        <v>8</v>
      </c>
      <c r="I3198">
        <v>107854</v>
      </c>
      <c r="J3198" t="s">
        <v>5</v>
      </c>
      <c r="K3198" s="5" t="s">
        <v>4</v>
      </c>
      <c r="L3198">
        <v>68492.429999999993</v>
      </c>
      <c r="M3198" t="str">
        <f t="shared" si="5298"/>
        <v>o</v>
      </c>
      <c r="N3198" t="str">
        <f t="shared" si="5299"/>
        <v>7/2</v>
      </c>
      <c r="O3198">
        <v>107854.46</v>
      </c>
      <c r="P3198" t="str">
        <f t="shared" si="5300"/>
        <v>e</v>
      </c>
      <c r="Q3198" t="str">
        <f t="shared" si="5301"/>
        <v>9/2</v>
      </c>
      <c r="R3198">
        <v>30</v>
      </c>
      <c r="AA3198" s="10">
        <f t="shared" si="5204"/>
        <v>2539.759</v>
      </c>
      <c r="AB3198" s="3" cm="1">
        <f t="array" ref="AB3198">100000000/Lvac(AA3198)</f>
        <v>39361.991138797843</v>
      </c>
      <c r="AC3198" s="28">
        <f t="shared" si="5205"/>
        <v>3.9373814602094138E-7</v>
      </c>
      <c r="AD3198" s="28">
        <f t="shared" si="5206"/>
        <v>2.5405218868979735E-7</v>
      </c>
      <c r="AE3198" s="21">
        <f t="shared" si="5207"/>
        <v>39361.990334745758</v>
      </c>
      <c r="AF3198" s="10" cm="1">
        <f t="array" ref="AF3198">Lair(100000000/AE3198)</f>
        <v>2539.7590518833781</v>
      </c>
      <c r="AG3198" s="10">
        <f t="shared" si="5208"/>
        <v>1.2749158707341493E-2</v>
      </c>
      <c r="AH3198" s="10" t="b">
        <f t="shared" si="5202"/>
        <v>1</v>
      </c>
      <c r="AI3198" s="10">
        <f t="shared" si="5302"/>
        <v>2539.7590518833781</v>
      </c>
      <c r="AJ3198">
        <v>3.0000000000000001E-3</v>
      </c>
      <c r="AK3198" s="3" cm="1">
        <f t="array" ref="AK3198">100000000/Lvac($AA3198)</f>
        <v>39361.991138797843</v>
      </c>
      <c r="AL3198" s="21">
        <f t="shared" si="5291"/>
        <v>4.6494951294228468E-2</v>
      </c>
      <c r="AM3198" s="10" cm="1">
        <f t="array" ref="AM3198">Lvac($AI3198)-$BA3198</f>
        <v>2.5600927756386227E-3</v>
      </c>
      <c r="AN3198" s="10">
        <f t="shared" si="5303"/>
        <v>-3.886120217066491E-2</v>
      </c>
      <c r="AO3198" s="3">
        <f t="shared" si="5304"/>
        <v>0.85336425854620757</v>
      </c>
      <c r="AP3198" s="3">
        <v>0.8360657437454696</v>
      </c>
      <c r="AS3198" s="3">
        <f t="shared" si="5210"/>
        <v>1.1387978447601199E-3</v>
      </c>
      <c r="AT3198" s="3" cm="1">
        <f t="array" ref="AT3198">AS3198-(100000000/LvacE($A3198)-$E3198)</f>
        <v>3.8301513995975256E-6</v>
      </c>
      <c r="AU3198" t="s">
        <v>4826</v>
      </c>
      <c r="AV3198" t="s">
        <v>4893</v>
      </c>
      <c r="AW3198" s="3">
        <v>68492.429999999993</v>
      </c>
      <c r="AX3198" s="3">
        <v>107854.46</v>
      </c>
      <c r="AY3198" s="3"/>
      <c r="AZ3198" s="10" cm="1">
        <f t="array" ref="AZ3198">Lair(100000000/($AX3198-$AW3198))</f>
        <v>2539.7564923907748</v>
      </c>
      <c r="BA3198" s="10">
        <f t="shared" si="5305"/>
        <v>2540.519378700742</v>
      </c>
      <c r="BB3198" s="12">
        <v>638000000</v>
      </c>
      <c r="BC3198" s="3">
        <v>0.24199999999999999</v>
      </c>
      <c r="BD3198" s="12" cm="1">
        <f t="array" ref="BD3198">SfromgA($BB3198,$BA3198,"")</f>
        <v>5.1632312263267455</v>
      </c>
      <c r="BE3198" s="29">
        <f t="shared" si="5306"/>
        <v>21.805514315220933</v>
      </c>
      <c r="BG3198" s="3"/>
      <c r="BH3198" s="3"/>
      <c r="BI3198" s="12">
        <f t="shared" si="5307"/>
        <v>638000000</v>
      </c>
      <c r="BJ3198" s="29">
        <f t="shared" si="5308"/>
        <v>21.805514315220933</v>
      </c>
      <c r="BK3198" s="3">
        <f t="shared" si="5309"/>
        <v>-9.6450714619798532</v>
      </c>
      <c r="BL3198" s="13">
        <f>EXP(BK$4341*$AX3198+BK$4342)*$BI3198/(100000000/($AX3198-$AW3198))</f>
        <v>7.7904191435051269</v>
      </c>
      <c r="BM3198" s="3">
        <f t="shared" si="5310"/>
        <v>0.44345675132910273</v>
      </c>
      <c r="BN3198" s="13" cm="1">
        <f t="array" ref="BN3198">$C3198*EXP(poly_from_str(100000000/$E3198,BN$4343))</f>
        <v>16.259113143570264</v>
      </c>
      <c r="BO3198" s="3">
        <f t="shared" si="5311"/>
        <v>1.6094379124341003</v>
      </c>
      <c r="BP3198" s="13">
        <f t="shared" si="5312"/>
        <v>-0.73575889665312988</v>
      </c>
      <c r="BQ3198" s="13"/>
      <c r="BS3198" s="13"/>
      <c r="BT3198" s="13"/>
      <c r="BU3198" s="13"/>
      <c r="BV3198" s="13"/>
      <c r="BW3198" s="13"/>
      <c r="BX3198" s="13"/>
      <c r="BY3198">
        <v>16233</v>
      </c>
      <c r="BZ3198" s="13"/>
    </row>
    <row r="3199" spans="1:78" hidden="1" x14ac:dyDescent="0.25">
      <c r="A3199" t="s">
        <v>3774</v>
      </c>
      <c r="B3199" s="2" t="str">
        <f t="shared" si="5201"/>
        <v/>
      </c>
      <c r="C3199">
        <v>2</v>
      </c>
      <c r="E3199">
        <v>39368.269999999997</v>
      </c>
      <c r="R3199">
        <v>30</v>
      </c>
      <c r="S3199" t="s">
        <v>22</v>
      </c>
      <c r="AA3199" s="10">
        <f t="shared" si="5204"/>
        <v>2539.3539999999998</v>
      </c>
      <c r="AB3199" s="3" cm="1">
        <f t="array" ref="AB3199">100000000/Lvac(AA3199)</f>
        <v>39368.268544795792</v>
      </c>
      <c r="AC3199" s="28">
        <f t="shared" si="5205"/>
        <v>3.9380094307449853E-7</v>
      </c>
      <c r="AD3199" s="28">
        <f t="shared" si="5206"/>
        <v>2.5401167919339264E-7</v>
      </c>
      <c r="AE3199" s="21">
        <f t="shared" si="5207"/>
        <v>39368.269572440295</v>
      </c>
      <c r="AF3199" s="10" cm="1">
        <f t="array" ref="AF3199">Lair(100000000/AE3199)</f>
        <v>2539.3539337099351</v>
      </c>
      <c r="AG3199" s="10">
        <f t="shared" si="5208"/>
        <v>1.275163064007535E-2</v>
      </c>
      <c r="AH3199" s="10" t="b">
        <f t="shared" si="5202"/>
        <v>1</v>
      </c>
      <c r="AI3199" s="10">
        <f t="shared" si="5209"/>
        <v>2539.3539999999998</v>
      </c>
      <c r="AJ3199">
        <v>3.0000000000000001E-3</v>
      </c>
      <c r="AK3199" s="3" cm="1">
        <f t="array" ref="AK3199">100000000/Lvac($AA3199)</f>
        <v>39368.268544795792</v>
      </c>
      <c r="AL3199" s="21">
        <f t="shared" si="5291"/>
        <v>4.6509783840452096E-2</v>
      </c>
      <c r="AM3199" s="21"/>
      <c r="AN3199" s="21"/>
      <c r="AO3199" s="21"/>
      <c r="AP3199" s="21"/>
      <c r="AS3199" s="3">
        <f t="shared" si="5210"/>
        <v>-1.4552042048308067E-3</v>
      </c>
      <c r="AT3199" s="3" cm="1">
        <f t="array" ref="AT3199">AS3199-(100000000/LvacE($A3199)-$E3199)</f>
        <v>3.9394726627506316E-6</v>
      </c>
      <c r="BB3199"/>
      <c r="BC3199"/>
      <c r="BD3199"/>
      <c r="BE3199"/>
      <c r="BF3199"/>
      <c r="BG3199"/>
      <c r="BH3199"/>
      <c r="BI3199"/>
      <c r="BJ3199"/>
      <c r="BN3199" s="13" cm="1">
        <f t="array" ref="BN3199">$C3199*EXP(poly_from_str(100000000/$E3199,BN$4343))</f>
        <v>6.5098810188443981</v>
      </c>
      <c r="BO3199" s="13"/>
      <c r="BY3199" t="e">
        <v>#N/A</v>
      </c>
    </row>
    <row r="3200" spans="1:78" hidden="1" x14ac:dyDescent="0.25">
      <c r="A3200" t="s">
        <v>3775</v>
      </c>
      <c r="B3200" s="2" t="str">
        <f t="shared" si="5201"/>
        <v/>
      </c>
      <c r="C3200">
        <v>6</v>
      </c>
      <c r="E3200">
        <v>39380.74</v>
      </c>
      <c r="R3200">
        <v>30</v>
      </c>
      <c r="S3200" t="s">
        <v>22</v>
      </c>
      <c r="AA3200" s="10">
        <f t="shared" si="5204"/>
        <v>2538.5500000000002</v>
      </c>
      <c r="AB3200" s="3" cm="1">
        <f t="array" ref="AB3200">100000000/Lvac(AA3200)</f>
        <v>39380.736292450048</v>
      </c>
      <c r="AC3200" s="28">
        <f t="shared" si="5205"/>
        <v>3.93925666226783E-7</v>
      </c>
      <c r="AD3200" s="28">
        <f t="shared" si="5206"/>
        <v>2.5393126034357993E-7</v>
      </c>
      <c r="AE3200" s="21">
        <f t="shared" si="5207"/>
        <v>39380.73891164318</v>
      </c>
      <c r="AF3200" s="10" cm="1">
        <f t="array" ref="AF3200">Lair(100000000/AE3200)</f>
        <v>2538.5498311511801</v>
      </c>
      <c r="AG3200" s="10">
        <f t="shared" si="5208"/>
        <v>1.275654139025232E-2</v>
      </c>
      <c r="AH3200" s="10" t="b">
        <f t="shared" si="5202"/>
        <v>1</v>
      </c>
      <c r="AI3200" s="10">
        <f t="shared" si="5209"/>
        <v>2538.5500000000002</v>
      </c>
      <c r="AJ3200">
        <v>3.0000000000000001E-3</v>
      </c>
      <c r="AK3200" s="3" cm="1">
        <f t="array" ref="AK3200">100000000/Lvac($AA3200)</f>
        <v>39380.736292450048</v>
      </c>
      <c r="AL3200" s="21">
        <f t="shared" si="5291"/>
        <v>4.6539248341513913E-2</v>
      </c>
      <c r="AM3200" s="21"/>
      <c r="AN3200" s="21"/>
      <c r="AO3200" s="21"/>
      <c r="AP3200" s="21"/>
      <c r="AS3200" s="3">
        <f t="shared" si="5210"/>
        <v>-3.7075499494676478E-3</v>
      </c>
      <c r="AT3200" s="3" cm="1">
        <f t="array" ref="AT3200">AS3200-(100000000/LvacE($A3200)-$E3200)</f>
        <v>4.1569364839233458E-6</v>
      </c>
      <c r="BB3200"/>
      <c r="BC3200"/>
      <c r="BD3200"/>
      <c r="BE3200"/>
      <c r="BF3200"/>
      <c r="BG3200"/>
      <c r="BH3200"/>
      <c r="BI3200"/>
      <c r="BJ3200"/>
      <c r="BN3200" s="13" cm="1">
        <f t="array" ref="BN3200">$C3200*EXP(poly_from_str(100000000/$E3200,BN$4343))</f>
        <v>19.566555308274836</v>
      </c>
      <c r="BO3200" s="13"/>
      <c r="BY3200" t="e">
        <v>#N/A</v>
      </c>
    </row>
    <row r="3201" spans="1:78" hidden="1" x14ac:dyDescent="0.25">
      <c r="A3201" t="s">
        <v>3776</v>
      </c>
      <c r="B3201" s="2">
        <f t="shared" si="5201"/>
        <v>1</v>
      </c>
      <c r="C3201">
        <v>9</v>
      </c>
      <c r="D3201" t="s">
        <v>3263</v>
      </c>
      <c r="E3201">
        <v>39383.65</v>
      </c>
      <c r="F3201">
        <v>23175</v>
      </c>
      <c r="G3201" t="s">
        <v>5</v>
      </c>
      <c r="H3201" s="5" t="s">
        <v>15</v>
      </c>
      <c r="I3201">
        <v>62558</v>
      </c>
      <c r="J3201" t="s">
        <v>3</v>
      </c>
      <c r="K3201" s="5" t="s">
        <v>16</v>
      </c>
      <c r="L3201">
        <v>23175.09</v>
      </c>
      <c r="M3201" t="str">
        <f t="shared" ref="M3201:M3202" si="5313">$G3201&amp;""</f>
        <v>e</v>
      </c>
      <c r="N3201" t="str">
        <f t="shared" ref="N3201:N3202" si="5314">$H3201&amp;""</f>
        <v>13/2</v>
      </c>
      <c r="O3201">
        <v>62558.67</v>
      </c>
      <c r="P3201" t="str">
        <f t="shared" ref="P3201:P3202" si="5315">$J3201&amp;""</f>
        <v>o</v>
      </c>
      <c r="Q3201" t="str">
        <f t="shared" ref="Q3201:Q3202" si="5316">$K3201&amp;""</f>
        <v>11/2</v>
      </c>
      <c r="R3201">
        <v>30</v>
      </c>
      <c r="AA3201" s="10">
        <f t="shared" si="5204"/>
        <v>2538.3620000000001</v>
      </c>
      <c r="AB3201" s="3" cm="1">
        <f t="array" ref="AB3201">100000000/Lvac(AA3201)</f>
        <v>39383.652775610761</v>
      </c>
      <c r="AC3201" s="28">
        <f t="shared" si="5205"/>
        <v>3.9395484174440049E-7</v>
      </c>
      <c r="AD3201" s="28">
        <f t="shared" si="5206"/>
        <v>2.5391245593635568E-7</v>
      </c>
      <c r="AE3201" s="21">
        <f t="shared" si="5207"/>
        <v>39383.650814614186</v>
      </c>
      <c r="AF3201" s="10" cm="1">
        <f t="array" ref="AF3201">Lair(100000000/AE3201)</f>
        <v>2538.3621263988352</v>
      </c>
      <c r="AG3201" s="10">
        <f t="shared" si="5208"/>
        <v>1.2757690348266078E-2</v>
      </c>
      <c r="AH3201" s="10" t="b">
        <f t="shared" si="5202"/>
        <v>1</v>
      </c>
      <c r="AI3201" s="10">
        <f t="shared" ref="AI3201:AI3202" si="5317">$AF3201</f>
        <v>2538.3621263988352</v>
      </c>
      <c r="AJ3201">
        <v>7.0000000000000001E-3</v>
      </c>
      <c r="AK3201" s="3" cm="1">
        <f t="array" ref="AK3201">100000000/Lvac($AA3201)</f>
        <v>39383.652775610761</v>
      </c>
      <c r="AL3201" s="21">
        <f t="shared" si="5291"/>
        <v>0.10860765946755965</v>
      </c>
      <c r="AM3201" s="10" cm="1">
        <f t="array" ref="AM3201">Lvac($AI3201)-$BA3201</f>
        <v>-4.5655355602320924E-3</v>
      </c>
      <c r="AN3201" s="10">
        <f t="shared" ref="AN3201:AN3202" si="5318">$AK3201-($AX3201-$AW3201)</f>
        <v>7.2775610758981202E-2</v>
      </c>
      <c r="AO3201" s="3">
        <f t="shared" ref="AO3201:AO3202" si="5319">AM3201/AJ3201</f>
        <v>-0.65221936574744177</v>
      </c>
      <c r="AP3201" s="3">
        <v>-0.67028057518265471</v>
      </c>
      <c r="AS3201" s="3">
        <f t="shared" si="5210"/>
        <v>2.7756107592722401E-3</v>
      </c>
      <c r="AT3201" s="3" cm="1">
        <f t="array" ref="AT3201">AS3201-(100000000/LvacE($A3201)-$E3201)</f>
        <v>4.207875463180244E-6</v>
      </c>
      <c r="AU3201" t="s">
        <v>4964</v>
      </c>
      <c r="AV3201" t="s">
        <v>4816</v>
      </c>
      <c r="AW3201" s="3">
        <v>23175.09</v>
      </c>
      <c r="AX3201" s="3">
        <v>62558.67</v>
      </c>
      <c r="AY3201" s="3"/>
      <c r="AZ3201" s="10" cm="1">
        <f t="array" ref="AZ3201">Lair(100000000/($AX3201-$AW3201))</f>
        <v>2538.3666908643822</v>
      </c>
      <c r="BA3201" s="10">
        <f t="shared" ref="BA3201:BA3202" si="5320">100000000/($AX3201-$AW3201)</f>
        <v>2539.1292513275835</v>
      </c>
      <c r="BB3201" s="12">
        <v>382000000</v>
      </c>
      <c r="BC3201" s="3">
        <v>0.52200000000000002</v>
      </c>
      <c r="BD3201" s="12" cm="1">
        <f t="array" ref="BD3201">SfromgA($BB3201,$BA3201,"")</f>
        <v>3.0863924565857501</v>
      </c>
      <c r="BE3201" s="29">
        <f t="shared" ref="BE3201:BE3202" si="5321">(10^MAX(0.05, -0.312925054856973*((LN($BD3201))^(1/3)) + 0.454808404431693)-1)*100</f>
        <v>34.635690771735582</v>
      </c>
      <c r="BG3201" s="3"/>
      <c r="BH3201" s="3"/>
      <c r="BI3201" s="12">
        <f t="shared" ref="BI3201:BI3202" si="5322">IF($BB3201="",$BF3201,$BB3201)</f>
        <v>382000000</v>
      </c>
      <c r="BJ3201" s="29">
        <f t="shared" ref="BJ3201:BJ3202" si="5323">IF($BB3201="",$BH3201,$BE3201)</f>
        <v>34.635690771735582</v>
      </c>
      <c r="BK3201" s="3">
        <f t="shared" ref="BK3201:BK3202" si="5324">LN(BN3201*100000000/($AX3201-$AW3201)/$BI3201)</f>
        <v>-8.5416299690341688</v>
      </c>
      <c r="BL3201" s="13">
        <f>EXP(BK$4341*$AX3201+BK$4342)*$BI3201/(100000000/($AX3201-$AW3201))</f>
        <v>145.78098957958437</v>
      </c>
      <c r="BM3201" s="3">
        <f t="shared" ref="BM3201:BM3202" si="5325">LN(BL3201/$C3201)</f>
        <v>2.7848808467659176</v>
      </c>
      <c r="BN3201" s="13" cm="1">
        <f t="array" ref="BN3201">$C3201*EXP(poly_from_str(100000000/$E3201,BN$4343))</f>
        <v>29.362686768154862</v>
      </c>
      <c r="BO3201" s="3">
        <f t="shared" ref="BO3201:BO3202" si="5326">LN($C3201)</f>
        <v>2.1972245773362196</v>
      </c>
      <c r="BP3201" s="13">
        <f t="shared" ref="BP3201:BP3202" si="5327">LN(BL3201/BN3201)</f>
        <v>1.6023807133657777</v>
      </c>
      <c r="BQ3201" s="13"/>
      <c r="BS3201" s="13"/>
      <c r="BT3201" s="13"/>
      <c r="BU3201" s="13"/>
      <c r="BV3201" s="13"/>
      <c r="BW3201" s="13"/>
      <c r="BX3201" s="13"/>
      <c r="BY3201">
        <v>29307</v>
      </c>
      <c r="BZ3201" s="13"/>
    </row>
    <row r="3202" spans="1:78" hidden="1" x14ac:dyDescent="0.25">
      <c r="A3202" t="s">
        <v>3776</v>
      </c>
      <c r="B3202" s="2">
        <f t="shared" ref="B3202:B3265" si="5328">IF(OR(A3202=A3201,A3202=A3203),IF(B3201="",1,B3201+1),"")</f>
        <v>2</v>
      </c>
      <c r="C3202">
        <v>9</v>
      </c>
      <c r="D3202" t="s">
        <v>3263</v>
      </c>
      <c r="E3202">
        <v>39383.65</v>
      </c>
      <c r="F3202">
        <v>62062</v>
      </c>
      <c r="G3202" t="s">
        <v>3</v>
      </c>
      <c r="H3202" s="5" t="s">
        <v>4</v>
      </c>
      <c r="I3202">
        <v>101446</v>
      </c>
      <c r="J3202" t="s">
        <v>5</v>
      </c>
      <c r="K3202" s="5" t="s">
        <v>8</v>
      </c>
      <c r="L3202">
        <v>62062.63</v>
      </c>
      <c r="M3202" t="str">
        <f t="shared" si="5313"/>
        <v>o</v>
      </c>
      <c r="N3202" t="str">
        <f t="shared" si="5314"/>
        <v>9/2</v>
      </c>
      <c r="O3202">
        <v>101446.27</v>
      </c>
      <c r="P3202" t="str">
        <f t="shared" si="5315"/>
        <v>e</v>
      </c>
      <c r="Q3202" t="str">
        <f t="shared" si="5316"/>
        <v>7/2</v>
      </c>
      <c r="R3202">
        <v>30</v>
      </c>
      <c r="AA3202" s="10">
        <f t="shared" si="5204"/>
        <v>2538.3620000000001</v>
      </c>
      <c r="AB3202" s="3" cm="1">
        <f t="array" ref="AB3202">100000000/Lvac(AA3202)</f>
        <v>39383.652775610761</v>
      </c>
      <c r="AC3202" s="28">
        <f t="shared" si="5205"/>
        <v>3.9395484174440049E-7</v>
      </c>
      <c r="AD3202" s="28">
        <f t="shared" si="5206"/>
        <v>2.5391245593635568E-7</v>
      </c>
      <c r="AE3202" s="21">
        <f t="shared" si="5207"/>
        <v>39383.650814614186</v>
      </c>
      <c r="AF3202" s="10" cm="1">
        <f t="array" ref="AF3202">Lair(100000000/AE3202)</f>
        <v>2538.3621263988352</v>
      </c>
      <c r="AG3202" s="10">
        <f t="shared" si="5208"/>
        <v>1.2757690348266078E-2</v>
      </c>
      <c r="AH3202" s="10" t="b">
        <f t="shared" ref="AH3202:AH3265" si="5329">ABS(AE3202-AB3202)&lt;AG3202</f>
        <v>1</v>
      </c>
      <c r="AI3202" s="10">
        <f t="shared" si="5317"/>
        <v>2538.3621263988352</v>
      </c>
      <c r="AJ3202">
        <v>7.0000000000000001E-3</v>
      </c>
      <c r="AK3202" s="3" cm="1">
        <f t="array" ref="AK3202">100000000/Lvac($AA3202)</f>
        <v>39383.652775610761</v>
      </c>
      <c r="AL3202" s="21">
        <f t="shared" si="5291"/>
        <v>0.10860765946755965</v>
      </c>
      <c r="AM3202" s="10" cm="1">
        <f t="array" ref="AM3202">Lvac($AI3202)-$BA3202</f>
        <v>-6.9723504020657856E-4</v>
      </c>
      <c r="AN3202" s="10">
        <f t="shared" si="5318"/>
        <v>1.2775610754033551E-2</v>
      </c>
      <c r="AO3202" s="3">
        <f t="shared" si="5319"/>
        <v>-9.9605005743796937E-2</v>
      </c>
      <c r="AP3202" s="3">
        <v>-0.11766621517900992</v>
      </c>
      <c r="AS3202" s="3">
        <f t="shared" si="5210"/>
        <v>2.7756107592722401E-3</v>
      </c>
      <c r="AT3202" s="3" cm="1">
        <f t="array" ref="AT3202">AS3202-(100000000/LvacE($A3202)-$E3202)</f>
        <v>4.207875463180244E-6</v>
      </c>
      <c r="AU3202" t="s">
        <v>4843</v>
      </c>
      <c r="AV3202" t="s">
        <v>4903</v>
      </c>
      <c r="AW3202" s="3">
        <v>62062.63</v>
      </c>
      <c r="AX3202" s="3">
        <v>101446.27</v>
      </c>
      <c r="AY3202" s="3"/>
      <c r="AZ3202" s="10" cm="1">
        <f t="array" ref="AZ3202">Lair(100000000/($AX3202-$AW3202))</f>
        <v>2538.3628234704665</v>
      </c>
      <c r="BA3202" s="10">
        <f t="shared" si="5320"/>
        <v>2539.1253830270634</v>
      </c>
      <c r="BB3202" s="12">
        <v>324000000</v>
      </c>
      <c r="BC3202" s="3">
        <v>0.438</v>
      </c>
      <c r="BD3202" s="12" cm="1">
        <f t="array" ref="BD3202">SfromgA($BB3202,$BA3202,"")</f>
        <v>2.6177659307735008</v>
      </c>
      <c r="BE3202" s="29">
        <f t="shared" si="5321"/>
        <v>39.914904055749112</v>
      </c>
      <c r="BG3202" s="3"/>
      <c r="BH3202" s="3"/>
      <c r="BI3202" s="12">
        <f t="shared" si="5322"/>
        <v>324000000</v>
      </c>
      <c r="BJ3202" s="29">
        <f t="shared" si="5323"/>
        <v>39.914904055749112</v>
      </c>
      <c r="BK3202" s="3">
        <f t="shared" si="5324"/>
        <v>-8.3769543996963129</v>
      </c>
      <c r="BL3202" s="13">
        <f>EXP(BK$4341*$AX3202+BK$4342)*$BI3202/(100000000/($AX3202-$AW3202))</f>
        <v>6.4413878097970034</v>
      </c>
      <c r="BM3202" s="3">
        <f t="shared" si="5325"/>
        <v>-0.33448056202072157</v>
      </c>
      <c r="BN3202" s="13" cm="1">
        <f t="array" ref="BN3202">$C3202*EXP(poly_from_str(100000000/$E3202,BN$4343))</f>
        <v>29.362686768154862</v>
      </c>
      <c r="BO3202" s="3">
        <f t="shared" si="5326"/>
        <v>2.1972245773362196</v>
      </c>
      <c r="BP3202" s="13">
        <f t="shared" si="5327"/>
        <v>-1.5169806954208613</v>
      </c>
      <c r="BQ3202" s="13"/>
      <c r="BS3202" s="13"/>
      <c r="BT3202" s="13"/>
      <c r="BU3202" s="13"/>
      <c r="BV3202" s="13"/>
      <c r="BW3202" s="13"/>
      <c r="BX3202" s="13"/>
      <c r="BY3202">
        <v>29307</v>
      </c>
      <c r="BZ3202" s="13"/>
    </row>
    <row r="3203" spans="1:78" hidden="1" x14ac:dyDescent="0.25">
      <c r="A3203" t="s">
        <v>3777</v>
      </c>
      <c r="B3203" s="2" t="str">
        <f t="shared" si="5328"/>
        <v/>
      </c>
      <c r="C3203">
        <v>3</v>
      </c>
      <c r="E3203">
        <v>39395.26</v>
      </c>
      <c r="R3203">
        <v>30</v>
      </c>
      <c r="S3203" t="s">
        <v>22</v>
      </c>
      <c r="AA3203" s="10">
        <f t="shared" ref="AA3203:AA3266" si="5330">ROUND($A3203,3)+0</f>
        <v>2537.614</v>
      </c>
      <c r="AB3203" s="3" cm="1">
        <f t="array" ref="AB3203">100000000/Lvac(AA3203)</f>
        <v>39395.260934975224</v>
      </c>
      <c r="AC3203" s="28">
        <f t="shared" ref="AC3203:AC3266" si="5331">0.001/AA3203</f>
        <v>3.9407096587581877E-7</v>
      </c>
      <c r="AD3203" s="28">
        <f t="shared" ref="AD3203:AD3266" si="5332">0.01/AB3203</f>
        <v>2.5383763840289663E-7</v>
      </c>
      <c r="AE3203" s="21">
        <f t="shared" ref="AE3203:AE3266" si="5333">($AB3203/$AC3203^2+$E3203/$AD3203^2)/(1/$AC3203^2+1/$AD3203^2)</f>
        <v>39395.260274177454</v>
      </c>
      <c r="AF3203" s="10" cm="1">
        <f t="array" ref="AF3203">Lair(100000000/AE3203)</f>
        <v>2537.6140425675676</v>
      </c>
      <c r="AG3203" s="10">
        <f t="shared" ref="AG3203:AG3266" si="5334">0.0005/$AA3203*AB3203+0.005</f>
        <v>1.2762264263787799E-2</v>
      </c>
      <c r="AH3203" s="10" t="b">
        <f t="shared" si="5329"/>
        <v>1</v>
      </c>
      <c r="AI3203" s="10">
        <f t="shared" ref="AI3203:AI3265" si="5335">$AA3203</f>
        <v>2537.614</v>
      </c>
      <c r="AJ3203">
        <v>3.0000000000000001E-3</v>
      </c>
      <c r="AK3203" s="3" cm="1">
        <f t="array" ref="AK3203">100000000/Lvac($AA3203)</f>
        <v>39395.260934975224</v>
      </c>
      <c r="AL3203" s="21">
        <f t="shared" si="5291"/>
        <v>4.6573585582726798E-2</v>
      </c>
      <c r="AM3203" s="21"/>
      <c r="AN3203" s="21"/>
      <c r="AO3203" s="21"/>
      <c r="AP3203" s="21"/>
      <c r="AS3203" s="3">
        <f t="shared" ref="AS3203:AS3266" si="5336">$AB3203-$E3203</f>
        <v>9.3497522175312042E-4</v>
      </c>
      <c r="AT3203" s="3" cm="1">
        <f t="array" ref="AT3203">AS3203-(100000000/LvacE($A3203)-$E3203)</f>
        <v>4.410852852743119E-6</v>
      </c>
      <c r="BB3203"/>
      <c r="BC3203"/>
      <c r="BD3203"/>
      <c r="BE3203"/>
      <c r="BF3203"/>
      <c r="BG3203"/>
      <c r="BH3203"/>
      <c r="BI3203"/>
      <c r="BJ3203"/>
      <c r="BN3203" s="13" cm="1">
        <f t="array" ref="BN3203">$C3203*EXP(poly_from_str(100000000/$E3203,BN$4343))</f>
        <v>9.8045728735847923</v>
      </c>
      <c r="BO3203" s="13"/>
      <c r="BY3203">
        <v>9784</v>
      </c>
    </row>
    <row r="3204" spans="1:78" hidden="1" x14ac:dyDescent="0.25">
      <c r="A3204" t="s">
        <v>3778</v>
      </c>
      <c r="B3204" s="2" t="str">
        <f t="shared" si="5328"/>
        <v/>
      </c>
      <c r="C3204">
        <v>2</v>
      </c>
      <c r="E3204">
        <v>39403.26</v>
      </c>
      <c r="F3204">
        <v>39732</v>
      </c>
      <c r="G3204" t="s">
        <v>5</v>
      </c>
      <c r="H3204" s="5" t="s">
        <v>16</v>
      </c>
      <c r="I3204">
        <v>79136</v>
      </c>
      <c r="J3204" t="s">
        <v>3</v>
      </c>
      <c r="K3204" s="5" t="s">
        <v>15</v>
      </c>
      <c r="L3204">
        <v>39732.99</v>
      </c>
      <c r="M3204" t="str">
        <f>$G3204&amp;""</f>
        <v>e</v>
      </c>
      <c r="N3204" t="str">
        <f>$H3204&amp;""</f>
        <v>11/2</v>
      </c>
      <c r="O3204">
        <v>79136.23</v>
      </c>
      <c r="P3204" t="str">
        <f>$J3204&amp;""</f>
        <v>o</v>
      </c>
      <c r="Q3204" t="str">
        <f>$K3204&amp;""</f>
        <v>13/2</v>
      </c>
      <c r="R3204">
        <v>30</v>
      </c>
      <c r="AA3204" s="10">
        <f t="shared" si="5330"/>
        <v>2537.0990000000002</v>
      </c>
      <c r="AB3204" s="3" cm="1">
        <f t="array" ref="AB3204">100000000/Lvac(AA3204)</f>
        <v>39403.257161874768</v>
      </c>
      <c r="AC3204" s="28">
        <f t="shared" si="5331"/>
        <v>3.9415095745179826E-7</v>
      </c>
      <c r="AD3204" s="28">
        <f t="shared" si="5332"/>
        <v>2.537861263326133E-7</v>
      </c>
      <c r="AE3204" s="21">
        <f t="shared" si="5333"/>
        <v>39403.259168209472</v>
      </c>
      <c r="AF3204" s="10" cm="1">
        <f t="array" ref="AF3204">Lair(100000000/AE3204)</f>
        <v>2537.0988708074869</v>
      </c>
      <c r="AG3204" s="10">
        <f t="shared" si="5334"/>
        <v>1.2765415768536185E-2</v>
      </c>
      <c r="AH3204" s="10" t="b">
        <f t="shared" si="5329"/>
        <v>1</v>
      </c>
      <c r="AI3204" s="10">
        <f>$AF3204</f>
        <v>2537.0988708074869</v>
      </c>
      <c r="AJ3204">
        <v>3.0000000000000001E-3</v>
      </c>
      <c r="AK3204" s="3" cm="1">
        <f t="array" ref="AK3204">100000000/Lvac($AA3204)</f>
        <v>39403.257161874768</v>
      </c>
      <c r="AL3204" s="21">
        <f t="shared" si="5291"/>
        <v>4.6592496983770076E-2</v>
      </c>
      <c r="AM3204" s="10" cm="1">
        <f t="array" ref="AM3204">Lvac($AI3204)-$BA3204</f>
        <v>-1.2345749696578423E-3</v>
      </c>
      <c r="AN3204" s="10">
        <f>$AK3204-($AX3204-$AW3204)</f>
        <v>1.7161874769954011E-2</v>
      </c>
      <c r="AO3204" s="3">
        <f>AM3204/AJ3204</f>
        <v>-0.41152498988594743</v>
      </c>
      <c r="AP3204" s="3">
        <v>-0.36845072615202906</v>
      </c>
      <c r="AS3204" s="3">
        <f t="shared" si="5336"/>
        <v>-2.8381252341205254E-3</v>
      </c>
      <c r="AT3204" s="3" cm="1">
        <f t="array" ref="AT3204">AS3204-(100000000/LvacE($A3204)-$E3204)</f>
        <v>4.55091503681615E-6</v>
      </c>
      <c r="AU3204" t="s">
        <v>4720</v>
      </c>
      <c r="AV3204" t="s">
        <v>4860</v>
      </c>
      <c r="AW3204" s="3">
        <v>39732.99</v>
      </c>
      <c r="AX3204" s="3">
        <v>79136.23</v>
      </c>
      <c r="AY3204" s="3"/>
      <c r="AZ3204" s="10" cm="1">
        <f t="array" ref="AZ3204">Lair(100000000/($AX3204-$AW3204))</f>
        <v>2537.1001050931868</v>
      </c>
      <c r="BA3204" s="10">
        <f>100000000/($AX3204-$AW3204)</f>
        <v>2537.8623686783117</v>
      </c>
      <c r="BB3204" s="12">
        <v>41300000</v>
      </c>
      <c r="BC3204" s="3">
        <v>0.104</v>
      </c>
      <c r="BD3204" s="12" cm="1">
        <f t="array" ref="BD3204">SfromgA($BB3204,$BA3204,"")</f>
        <v>0.33318666372623407</v>
      </c>
      <c r="BE3204" s="29">
        <f>(10^MAX(0.05, -0.312925054856973*((LN($BD3204))^(1/3)) + 0.454808404431693)-1)*100</f>
        <v>499.43477145294855</v>
      </c>
      <c r="BG3204" s="3"/>
      <c r="BH3204" s="3"/>
      <c r="BI3204" s="12">
        <f>IF($BB3204="",$BF3204,$BB3204)</f>
        <v>41300000</v>
      </c>
      <c r="BJ3204" s="29">
        <f>IF($BB3204="",$BH3204,$BE3204)</f>
        <v>499.43477145294855</v>
      </c>
      <c r="BK3204" s="3">
        <f>LN(BN3204*100000000/($AX3204-$AW3204)/$BI3204)</f>
        <v>-7.8187249571127388</v>
      </c>
      <c r="BL3204" s="13">
        <f>EXP(BK$4341*$AX3204+BK$4342)*$BI3204/(100000000/($AX3204-$AW3204))</f>
        <v>4.4748857505517972</v>
      </c>
      <c r="BM3204" s="3">
        <f t="shared" ref="BM3204" si="5337">LN(BL3204/$C3204)</f>
        <v>0.80533364023801168</v>
      </c>
      <c r="BN3204" s="13" cm="1">
        <f t="array" ref="BN3204">$C3204*EXP(poly_from_str(100000000/$E3204,BN$4343))</f>
        <v>6.5441445125728031</v>
      </c>
      <c r="BO3204" s="3">
        <f>LN($C3204)</f>
        <v>0.69314718055994529</v>
      </c>
      <c r="BP3204" s="13">
        <f>LN(BL3204/BN3204)</f>
        <v>-0.38008986147577367</v>
      </c>
      <c r="BQ3204" s="13"/>
      <c r="BS3204" s="13"/>
      <c r="BT3204" s="13"/>
      <c r="BU3204" s="13"/>
      <c r="BV3204" s="13"/>
      <c r="BW3204" s="13"/>
      <c r="BX3204" s="13"/>
      <c r="BY3204">
        <v>6530</v>
      </c>
      <c r="BZ3204" s="13"/>
    </row>
    <row r="3205" spans="1:78" hidden="1" x14ac:dyDescent="0.25">
      <c r="A3205" t="s">
        <v>3779</v>
      </c>
      <c r="B3205" s="2" t="str">
        <f t="shared" si="5328"/>
        <v/>
      </c>
      <c r="C3205">
        <v>8</v>
      </c>
      <c r="E3205">
        <v>39408.74</v>
      </c>
      <c r="R3205">
        <v>30</v>
      </c>
      <c r="S3205" t="s">
        <v>22</v>
      </c>
      <c r="AA3205" s="10">
        <f t="shared" si="5330"/>
        <v>2536.7460000000001</v>
      </c>
      <c r="AB3205" s="3" cm="1">
        <f t="array" ref="AB3205">100000000/Lvac(AA3205)</f>
        <v>39408.739945966816</v>
      </c>
      <c r="AC3205" s="28">
        <f t="shared" si="5331"/>
        <v>3.9420580539005482E-7</v>
      </c>
      <c r="AD3205" s="28">
        <f t="shared" si="5332"/>
        <v>2.5375081805992695E-7</v>
      </c>
      <c r="AE3205" s="21">
        <f t="shared" si="5333"/>
        <v>39408.739984170323</v>
      </c>
      <c r="AF3205" s="10" cm="1">
        <f t="array" ref="AF3205">Lair(100000000/AE3205)</f>
        <v>2536.7459975406732</v>
      </c>
      <c r="AG3205" s="10">
        <f t="shared" si="5334"/>
        <v>1.2767577034903537E-2</v>
      </c>
      <c r="AH3205" s="10" t="b">
        <f t="shared" si="5329"/>
        <v>1</v>
      </c>
      <c r="AI3205" s="10">
        <f t="shared" si="5335"/>
        <v>2536.7460000000001</v>
      </c>
      <c r="AJ3205">
        <v>3.0000000000000001E-3</v>
      </c>
      <c r="AK3205" s="3" cm="1">
        <f t="array" ref="AK3205">100000000/Lvac($AA3205)</f>
        <v>39408.739945966816</v>
      </c>
      <c r="AL3205" s="21">
        <f t="shared" si="5291"/>
        <v>4.6605462209421224E-2</v>
      </c>
      <c r="AM3205" s="21"/>
      <c r="AN3205" s="21"/>
      <c r="AO3205" s="21"/>
      <c r="AP3205" s="21"/>
      <c r="AS3205" s="3">
        <f t="shared" si="5336"/>
        <v>-5.4033182095736265E-5</v>
      </c>
      <c r="AT3205" s="3" cm="1">
        <f t="array" ref="AT3205">AS3205-(100000000/LvacE($A3205)-$E3205)</f>
        <v>4.6470449888147414E-6</v>
      </c>
      <c r="BB3205"/>
      <c r="BC3205"/>
      <c r="BD3205"/>
      <c r="BE3205"/>
      <c r="BF3205"/>
      <c r="BG3205"/>
      <c r="BH3205"/>
      <c r="BI3205"/>
      <c r="BJ3205"/>
      <c r="BN3205" s="13" cm="1">
        <f t="array" ref="BN3205">$C3205*EXP(poly_from_str(100000000/$E3205,BN$4343))</f>
        <v>26.197750803894614</v>
      </c>
      <c r="BO3205" s="13"/>
      <c r="BY3205">
        <v>26138</v>
      </c>
    </row>
    <row r="3206" spans="1:78" hidden="1" x14ac:dyDescent="0.25">
      <c r="A3206" t="s">
        <v>3780</v>
      </c>
      <c r="B3206" s="2" t="str">
        <f t="shared" si="5328"/>
        <v/>
      </c>
      <c r="C3206">
        <v>7</v>
      </c>
      <c r="E3206">
        <v>39410.26</v>
      </c>
      <c r="F3206">
        <v>39725</v>
      </c>
      <c r="G3206" t="s">
        <v>5</v>
      </c>
      <c r="H3206" s="5" t="s">
        <v>86</v>
      </c>
      <c r="I3206">
        <v>79136</v>
      </c>
      <c r="J3206" t="s">
        <v>3</v>
      </c>
      <c r="K3206" s="5" t="s">
        <v>15</v>
      </c>
      <c r="L3206">
        <v>39725.99</v>
      </c>
      <c r="M3206" t="str">
        <f>$G3206&amp;""</f>
        <v>e</v>
      </c>
      <c r="N3206" t="str">
        <f>$H3206&amp;""</f>
        <v>15/2</v>
      </c>
      <c r="O3206">
        <v>79136.23</v>
      </c>
      <c r="P3206" t="str">
        <f>$J3206&amp;""</f>
        <v>o</v>
      </c>
      <c r="Q3206" t="str">
        <f>$K3206&amp;""</f>
        <v>13/2</v>
      </c>
      <c r="R3206">
        <v>30</v>
      </c>
      <c r="AA3206" s="10">
        <f t="shared" si="5330"/>
        <v>2536.6480000000001</v>
      </c>
      <c r="AB3206" s="3" cm="1">
        <f t="array" ref="AB3206">100000000/Lvac(AA3206)</f>
        <v>39410.26234925224</v>
      </c>
      <c r="AC3206" s="28">
        <f t="shared" si="5331"/>
        <v>3.9422103500367415E-7</v>
      </c>
      <c r="AD3206" s="28">
        <f t="shared" si="5332"/>
        <v>2.5374101576336597E-7</v>
      </c>
      <c r="AE3206" s="21">
        <f t="shared" si="5333"/>
        <v>39410.260688166818</v>
      </c>
      <c r="AF3206" s="10" cm="1">
        <f t="array" ref="AF3206">Lair(100000000/AE3206)</f>
        <v>2536.6481069231077</v>
      </c>
      <c r="AG3206" s="10">
        <f t="shared" si="5334"/>
        <v>1.2768177206544273E-2</v>
      </c>
      <c r="AH3206" s="10" t="b">
        <f t="shared" si="5329"/>
        <v>1</v>
      </c>
      <c r="AI3206" s="10">
        <f>$AF3206</f>
        <v>2536.6481069231077</v>
      </c>
      <c r="AJ3206">
        <v>3.0000000000000001E-3</v>
      </c>
      <c r="AK3206" s="3" cm="1">
        <f t="array" ref="AK3206">100000000/Lvac($AA3206)</f>
        <v>39410.26234925224</v>
      </c>
      <c r="AL3206" s="21">
        <f t="shared" si="5291"/>
        <v>4.6609061274631339E-2</v>
      </c>
      <c r="AM3206" s="10" cm="1">
        <f t="array" ref="AM3206">Lvac($AI3206)-$BA3206</f>
        <v>-1.3319981517270207E-3</v>
      </c>
      <c r="AN3206" s="10">
        <f>$AK3206-($AX3206-$AW3206)</f>
        <v>2.2349252241838258E-2</v>
      </c>
      <c r="AO3206" s="3">
        <f>AM3206/AJ3206</f>
        <v>-0.44399938390900689</v>
      </c>
      <c r="AP3206" s="3">
        <v>-0.47964877194317523</v>
      </c>
      <c r="AS3206" s="3">
        <f t="shared" si="5336"/>
        <v>2.3492522377637215E-3</v>
      </c>
      <c r="AT3206" s="3" cm="1">
        <f t="array" ref="AT3206">AS3206-(100000000/LvacE($A3206)-$E3206)</f>
        <v>4.6737550292164087E-6</v>
      </c>
      <c r="AU3206" t="s">
        <v>4740</v>
      </c>
      <c r="AV3206" t="s">
        <v>4860</v>
      </c>
      <c r="AW3206" s="3">
        <v>39725.99</v>
      </c>
      <c r="AX3206" s="3">
        <v>79136.23</v>
      </c>
      <c r="AY3206" s="3"/>
      <c r="AZ3206" s="10" cm="1">
        <f t="array" ref="AZ3206">Lair(100000000/($AX3206-$AW3206))</f>
        <v>2536.6494386091913</v>
      </c>
      <c r="BA3206" s="10">
        <f>100000000/($AX3206-$AW3206)</f>
        <v>2537.4115965799751</v>
      </c>
      <c r="BB3206" s="12">
        <v>271000000</v>
      </c>
      <c r="BC3206" s="3">
        <v>0.28199999999999997</v>
      </c>
      <c r="BD3206" s="12" cm="1">
        <f t="array" ref="BD3206">SfromgA($BB3206,$BA3206,"")</f>
        <v>2.1851206028298797</v>
      </c>
      <c r="BE3206" s="29">
        <f>(10^MAX(0.05, -0.312925054856973*((LN($BD3206))^(1/3)) + 0.454808404431693)-1)*100</f>
        <v>46.740569979727773</v>
      </c>
      <c r="BG3206" s="3"/>
      <c r="BH3206" s="3"/>
      <c r="BI3206" s="12">
        <f>IF($BB3206="",$BF3206,$BB3206)</f>
        <v>271000000</v>
      </c>
      <c r="BJ3206" s="29">
        <f>IF($BB3206="",$BH3206,$BE3206)</f>
        <v>46.740569979727773</v>
      </c>
      <c r="BK3206" s="3">
        <f>LN(BN3206*100000000/($AX3206-$AW3206)/$BI3206)</f>
        <v>-8.4463638135307431</v>
      </c>
      <c r="BL3206" s="13">
        <f>EXP(BK$4341*$AX3206+BK$4342)*$BI3206/(100000000/($AX3206-$AW3206))</f>
        <v>29.368268134117947</v>
      </c>
      <c r="BM3206" s="3">
        <f t="shared" ref="BM3206" si="5338">LN(BL3206/$C3206)</f>
        <v>1.4340046272432072</v>
      </c>
      <c r="BN3206" s="13" cm="1">
        <f t="array" ref="BN3206">$C3206*EXP(poly_from_str(100000000/$E3206,BN$4343))</f>
        <v>22.928158439228852</v>
      </c>
      <c r="BO3206" s="3">
        <f>LN($C3206)</f>
        <v>1.9459101490553132</v>
      </c>
      <c r="BP3206" s="13">
        <f>LN(BL3206/BN3206)</f>
        <v>0.24754899494223079</v>
      </c>
      <c r="BQ3206" s="13"/>
      <c r="BS3206" s="13"/>
      <c r="BT3206" s="13"/>
      <c r="BU3206" s="13"/>
      <c r="BV3206" s="13"/>
      <c r="BW3206" s="13"/>
      <c r="BX3206" s="13"/>
      <c r="BY3206">
        <v>22876</v>
      </c>
      <c r="BZ3206" s="13"/>
    </row>
    <row r="3207" spans="1:78" hidden="1" x14ac:dyDescent="0.25">
      <c r="A3207" t="s">
        <v>3781</v>
      </c>
      <c r="B3207" s="2" t="str">
        <f t="shared" si="5328"/>
        <v/>
      </c>
      <c r="C3207">
        <v>4</v>
      </c>
      <c r="D3207" t="s">
        <v>14</v>
      </c>
      <c r="E3207">
        <v>39419.85</v>
      </c>
      <c r="R3207">
        <v>30</v>
      </c>
      <c r="S3207" t="s">
        <v>22</v>
      </c>
      <c r="AA3207" s="10">
        <f t="shared" si="5330"/>
        <v>2536.0309999999999</v>
      </c>
      <c r="AB3207" s="3" cm="1">
        <f t="array" ref="AB3207">100000000/Lvac(AA3207)</f>
        <v>39419.849978058803</v>
      </c>
      <c r="AC3207" s="28">
        <f t="shared" si="5331"/>
        <v>3.9431694644111214E-7</v>
      </c>
      <c r="AD3207" s="28">
        <f t="shared" si="5332"/>
        <v>2.5367930130545976E-7</v>
      </c>
      <c r="AE3207" s="21">
        <f t="shared" si="5333"/>
        <v>39419.849993577183</v>
      </c>
      <c r="AF3207" s="10" cm="1">
        <f t="array" ref="AF3207">Lair(100000000/AE3207)</f>
        <v>2536.0309990015771</v>
      </c>
      <c r="AG3207" s="10">
        <f t="shared" si="5334"/>
        <v>1.2771957436257444E-2</v>
      </c>
      <c r="AH3207" s="10" t="b">
        <f t="shared" si="5329"/>
        <v>1</v>
      </c>
      <c r="AI3207" s="10">
        <f t="shared" si="5335"/>
        <v>2536.0309999999999</v>
      </c>
      <c r="AJ3207">
        <v>7.0000000000000001E-3</v>
      </c>
      <c r="AK3207" s="3" cm="1">
        <f t="array" ref="AK3207">100000000/Lvac($AA3207)</f>
        <v>39419.849978058803</v>
      </c>
      <c r="AL3207" s="21">
        <f t="shared" si="5291"/>
        <v>0.10880740410760421</v>
      </c>
      <c r="AM3207" s="21"/>
      <c r="AN3207" s="21"/>
      <c r="AO3207" s="21"/>
      <c r="AP3207" s="21"/>
      <c r="AS3207" s="3">
        <f t="shared" si="5336"/>
        <v>-2.1941195882391185E-5</v>
      </c>
      <c r="AT3207" s="3" cm="1">
        <f t="array" ref="AT3207">AS3207-(100000000/LvacE($A3207)-$E3207)</f>
        <v>4.8421206884086132E-6</v>
      </c>
      <c r="BB3207"/>
      <c r="BC3207"/>
      <c r="BD3207"/>
      <c r="BE3207"/>
      <c r="BF3207"/>
      <c r="BG3207"/>
      <c r="BH3207"/>
      <c r="BI3207"/>
      <c r="BJ3207"/>
      <c r="BN3207" s="13" cm="1">
        <f t="array" ref="BN3207">$C3207*EXP(poly_from_str(100000000/$E3207,BN$4343))</f>
        <v>13.12021783273125</v>
      </c>
      <c r="BO3207" s="13"/>
      <c r="BY3207" t="e">
        <v>#N/A</v>
      </c>
    </row>
    <row r="3208" spans="1:78" hidden="1" x14ac:dyDescent="0.25">
      <c r="A3208" t="s">
        <v>3782</v>
      </c>
      <c r="B3208" s="2" t="str">
        <f t="shared" si="5328"/>
        <v/>
      </c>
      <c r="C3208">
        <v>7</v>
      </c>
      <c r="D3208" t="s">
        <v>14</v>
      </c>
      <c r="E3208">
        <v>39421.19</v>
      </c>
      <c r="F3208">
        <v>69138</v>
      </c>
      <c r="G3208" t="s">
        <v>3</v>
      </c>
      <c r="H3208" s="5" t="s">
        <v>4</v>
      </c>
      <c r="I3208">
        <v>108559</v>
      </c>
      <c r="J3208" t="s">
        <v>5</v>
      </c>
      <c r="K3208" s="5" t="s">
        <v>16</v>
      </c>
      <c r="L3208">
        <v>69138.28</v>
      </c>
      <c r="M3208" t="str">
        <f>$G3208&amp;""</f>
        <v>o</v>
      </c>
      <c r="N3208" t="str">
        <f>$H3208&amp;""</f>
        <v>9/2</v>
      </c>
      <c r="O3208">
        <v>108559.4</v>
      </c>
      <c r="P3208" t="str">
        <f>$J3208&amp;""</f>
        <v>e</v>
      </c>
      <c r="Q3208" t="str">
        <f>$K3208&amp;""</f>
        <v>11/2</v>
      </c>
      <c r="R3208">
        <v>30</v>
      </c>
      <c r="AA3208" s="10">
        <f t="shared" si="5330"/>
        <v>2535.9450000000002</v>
      </c>
      <c r="AB3208" s="3" cm="1">
        <f t="array" ref="AB3208">100000000/Lvac(AA3208)</f>
        <v>39421.186711643095</v>
      </c>
      <c r="AC3208" s="28">
        <f t="shared" si="5331"/>
        <v>3.9433031867804702E-7</v>
      </c>
      <c r="AD3208" s="28">
        <f t="shared" si="5332"/>
        <v>2.5367069929040182E-7</v>
      </c>
      <c r="AE3208" s="21">
        <f t="shared" si="5333"/>
        <v>39421.189037496035</v>
      </c>
      <c r="AF3208" s="10" cm="1">
        <f t="array" ref="AF3208">Lair(100000000/AE3208)</f>
        <v>2535.9448503691683</v>
      </c>
      <c r="AG3208" s="10">
        <f t="shared" si="5334"/>
        <v>1.2772484559334506E-2</v>
      </c>
      <c r="AH3208" s="10" t="b">
        <f t="shared" si="5329"/>
        <v>1</v>
      </c>
      <c r="AI3208" s="10">
        <f>$AF3208</f>
        <v>2535.9448503691683</v>
      </c>
      <c r="AJ3208">
        <v>7.0000000000000001E-3</v>
      </c>
      <c r="AK3208" s="3" cm="1">
        <f t="array" ref="AK3208">100000000/Lvac($AA3208)</f>
        <v>39421.186711643095</v>
      </c>
      <c r="AL3208" s="21">
        <f t="shared" si="5291"/>
        <v>0.10881479025118811</v>
      </c>
      <c r="AM3208" s="10" cm="1">
        <f t="array" ref="AM3208">Lvac($AI3208)-$BA3208</f>
        <v>-4.4424889156289282E-3</v>
      </c>
      <c r="AN3208" s="10">
        <f>$AK3208-($AX3208-$AW3208)</f>
        <v>6.671164309955202E-2</v>
      </c>
      <c r="AO3208" s="3">
        <f>AM3208/AJ3208</f>
        <v>-0.63464127366127543</v>
      </c>
      <c r="AP3208" s="3">
        <v>-0.61326043201656177</v>
      </c>
      <c r="AS3208" s="3">
        <f t="shared" si="5336"/>
        <v>-3.2883569074328989E-3</v>
      </c>
      <c r="AT3208" s="3" cm="1">
        <f t="array" ref="AT3208">AS3208-(100000000/LvacE($A3208)-$E3208)</f>
        <v>4.8656147555448115E-6</v>
      </c>
      <c r="AU3208" t="s">
        <v>4874</v>
      </c>
      <c r="AV3208" t="s">
        <v>4909</v>
      </c>
      <c r="AW3208" s="3">
        <v>69138.28</v>
      </c>
      <c r="AX3208" s="3">
        <v>108559.4</v>
      </c>
      <c r="AY3208" s="3"/>
      <c r="AZ3208" s="10" cm="1">
        <f t="array" ref="AZ3208">Lair(100000000/($AX3208-$AW3208))</f>
        <v>2535.949291817421</v>
      </c>
      <c r="BA3208" s="10">
        <f>100000000/($AX3208-$AW3208)</f>
        <v>2536.7112857270422</v>
      </c>
      <c r="BB3208" s="12">
        <v>3560000000</v>
      </c>
      <c r="BC3208" s="3">
        <v>0.80500000000000005</v>
      </c>
      <c r="BD3208" s="12" cm="1">
        <f t="array" ref="BD3208">SfromgA($BB3208,$BA3208,"")</f>
        <v>28.681144733952852</v>
      </c>
      <c r="BE3208" s="29">
        <f>(10^MAX(0.05, -0.312925054856973*((LN($BD3208))^(1/3)) + 0.454808404431693)-1)*100</f>
        <v>12.201845430196357</v>
      </c>
      <c r="BG3208" s="3"/>
      <c r="BH3208" s="3"/>
      <c r="BI3208" s="12">
        <f>IF($BB3208="",$BF3208,$BB3208)</f>
        <v>3560000000</v>
      </c>
      <c r="BJ3208" s="29">
        <f>IF($BB3208="",$BH3208,$BE3208)</f>
        <v>12.201845430196357</v>
      </c>
      <c r="BK3208" s="3">
        <f>LN(BN3208*100000000/($AX3208-$AW3208)/$BI3208)</f>
        <v>-11.020437102628902</v>
      </c>
      <c r="BL3208" s="13">
        <f>EXP(BK$4341*$AX3208+BK$4342)*$BI3208/(100000000/($AX3208-$AW3208))</f>
        <v>41.264840661547595</v>
      </c>
      <c r="BM3208" s="3">
        <f t="shared" ref="BM3208" si="5339">LN(BL3208/$C3208)</f>
        <v>1.7741006726356436</v>
      </c>
      <c r="BN3208" s="13" cm="1">
        <f t="array" ref="BN3208">$C3208*EXP(poly_from_str(100000000/$E3208,BN$4343))</f>
        <v>22.964867026789459</v>
      </c>
      <c r="BO3208" s="3">
        <f>LN($C3208)</f>
        <v>1.9459101490553132</v>
      </c>
      <c r="BP3208" s="13">
        <f>LN(BL3208/BN3208)</f>
        <v>0.58604529418515838</v>
      </c>
      <c r="BQ3208" s="13"/>
      <c r="BS3208" s="13"/>
      <c r="BT3208" s="13"/>
      <c r="BU3208" s="13"/>
      <c r="BV3208" s="13"/>
      <c r="BW3208" s="13"/>
      <c r="BX3208" s="13"/>
      <c r="BY3208">
        <v>22908</v>
      </c>
      <c r="BZ3208" s="13"/>
    </row>
    <row r="3209" spans="1:78" hidden="1" x14ac:dyDescent="0.25">
      <c r="A3209" t="s">
        <v>3783</v>
      </c>
      <c r="B3209" s="2" t="str">
        <f t="shared" si="5328"/>
        <v/>
      </c>
      <c r="C3209">
        <v>4</v>
      </c>
      <c r="E3209">
        <v>39435.83</v>
      </c>
      <c r="R3209">
        <v>30</v>
      </c>
      <c r="S3209" t="s">
        <v>22</v>
      </c>
      <c r="AA3209" s="10">
        <f t="shared" si="5330"/>
        <v>2535.0030000000002</v>
      </c>
      <c r="AB3209" s="3" cm="1">
        <f t="array" ref="AB3209">100000000/Lvac(AA3209)</f>
        <v>39435.834544275705</v>
      </c>
      <c r="AC3209" s="28">
        <f t="shared" si="5331"/>
        <v>3.9447685071773091E-7</v>
      </c>
      <c r="AD3209" s="28">
        <f t="shared" si="5332"/>
        <v>2.5357647722080593E-7</v>
      </c>
      <c r="AE3209" s="21">
        <f t="shared" si="5333"/>
        <v>39435.831328714485</v>
      </c>
      <c r="AF3209" s="10" cm="1">
        <f t="array" ref="AF3209">Lair(100000000/AE3209)</f>
        <v>2535.0032067154893</v>
      </c>
      <c r="AG3209" s="10">
        <f t="shared" si="5334"/>
        <v>1.2778261908225692E-2</v>
      </c>
      <c r="AH3209" s="10" t="b">
        <f t="shared" si="5329"/>
        <v>1</v>
      </c>
      <c r="AI3209" s="10">
        <f t="shared" si="5335"/>
        <v>2535.0030000000002</v>
      </c>
      <c r="AJ3209">
        <v>3.0000000000000001E-3</v>
      </c>
      <c r="AK3209" s="3" cm="1">
        <f t="array" ref="AK3209">100000000/Lvac($AA3209)</f>
        <v>39435.834544275705</v>
      </c>
      <c r="AL3209" s="21">
        <f t="shared" si="5291"/>
        <v>4.6669571449354151E-2</v>
      </c>
      <c r="AM3209" s="21"/>
      <c r="AN3209" s="21"/>
      <c r="AO3209" s="21"/>
      <c r="AP3209" s="21"/>
      <c r="AS3209" s="3">
        <f t="shared" si="5336"/>
        <v>4.5442757036653347E-3</v>
      </c>
      <c r="AT3209" s="3" cm="1">
        <f t="array" ref="AT3209">AS3209-(100000000/LvacE($A3209)-$E3209)</f>
        <v>5.1234164857305586E-6</v>
      </c>
      <c r="BB3209"/>
      <c r="BC3209"/>
      <c r="BD3209"/>
      <c r="BE3209"/>
      <c r="BF3209"/>
      <c r="BG3209"/>
      <c r="BH3209"/>
      <c r="BI3209"/>
      <c r="BJ3209"/>
      <c r="BN3209" s="13" cm="1">
        <f t="array" ref="BN3209">$C3209*EXP(poly_from_str(100000000/$E3209,BN$4343))</f>
        <v>13.150635466501502</v>
      </c>
      <c r="BO3209" s="13"/>
      <c r="BY3209">
        <v>13115</v>
      </c>
    </row>
    <row r="3210" spans="1:78" hidden="1" x14ac:dyDescent="0.25">
      <c r="A3210" t="s">
        <v>3784</v>
      </c>
      <c r="B3210" s="2" t="str">
        <f t="shared" si="5328"/>
        <v/>
      </c>
      <c r="C3210">
        <v>9</v>
      </c>
      <c r="D3210" t="s">
        <v>14</v>
      </c>
      <c r="E3210">
        <v>39439.629999999997</v>
      </c>
      <c r="F3210">
        <v>62240</v>
      </c>
      <c r="G3210" t="s">
        <v>3</v>
      </c>
      <c r="H3210" s="5" t="s">
        <v>16</v>
      </c>
      <c r="I3210">
        <v>101680</v>
      </c>
      <c r="J3210" t="s">
        <v>5</v>
      </c>
      <c r="K3210" s="5" t="s">
        <v>15</v>
      </c>
      <c r="L3210">
        <v>62240.83</v>
      </c>
      <c r="M3210" t="str">
        <f>$G3210&amp;""</f>
        <v>o</v>
      </c>
      <c r="N3210" t="str">
        <f>$H3210&amp;""</f>
        <v>11/2</v>
      </c>
      <c r="O3210">
        <v>101680.38</v>
      </c>
      <c r="P3210" t="str">
        <f>$J3210&amp;""</f>
        <v>e</v>
      </c>
      <c r="Q3210" t="str">
        <f>$K3210&amp;""</f>
        <v>13/2</v>
      </c>
      <c r="R3210">
        <v>30</v>
      </c>
      <c r="AA3210" s="10">
        <f t="shared" si="5330"/>
        <v>2534.759</v>
      </c>
      <c r="AB3210" s="3" cm="1">
        <f t="array" ref="AB3210">100000000/Lvac(AA3210)</f>
        <v>39439.630450049161</v>
      </c>
      <c r="AC3210" s="28">
        <f t="shared" si="5331"/>
        <v>3.9451482369724303E-7</v>
      </c>
      <c r="AD3210" s="28">
        <f t="shared" si="5332"/>
        <v>2.5355207150495841E-7</v>
      </c>
      <c r="AE3210" s="21">
        <f t="shared" si="5333"/>
        <v>39439.630131555386</v>
      </c>
      <c r="AF3210" s="10" cm="1">
        <f t="array" ref="AF3210">Lair(100000000/AE3210)</f>
        <v>2534.7590204707408</v>
      </c>
      <c r="AG3210" s="10">
        <f t="shared" si="5334"/>
        <v>1.2779759426842782E-2</v>
      </c>
      <c r="AH3210" s="10" t="b">
        <f t="shared" si="5329"/>
        <v>1</v>
      </c>
      <c r="AI3210" s="10">
        <f>$AF3210</f>
        <v>2534.7590204707408</v>
      </c>
      <c r="AJ3210">
        <v>7.0000000000000001E-3</v>
      </c>
      <c r="AK3210" s="3" cm="1">
        <f t="array" ref="AK3210">100000000/Lvac($AA3210)</f>
        <v>39439.630450049161</v>
      </c>
      <c r="AL3210" s="21">
        <f t="shared" si="5291"/>
        <v>0.10891663109618706</v>
      </c>
      <c r="AM3210" s="10" cm="1">
        <f t="array" ref="AM3210">Lvac($AI3210)-$BA3210</f>
        <v>-5.1515603054212988E-3</v>
      </c>
      <c r="AN3210" s="10">
        <f>$AK3210-($AX3210-$AW3210)</f>
        <v>8.0450049157661851E-2</v>
      </c>
      <c r="AO3210" s="3">
        <f>AM3210/AJ3210</f>
        <v>-0.73593718648875694</v>
      </c>
      <c r="AP3210" s="3">
        <v>-0.73886226307097658</v>
      </c>
      <c r="AS3210" s="3">
        <f t="shared" si="5336"/>
        <v>4.5004916319157928E-4</v>
      </c>
      <c r="AT3210" s="3" cm="1">
        <f t="array" ref="AT3210">AS3210-(100000000/LvacE($A3210)-$E3210)</f>
        <v>5.1903261919505894E-6</v>
      </c>
      <c r="AU3210" t="s">
        <v>4887</v>
      </c>
      <c r="AV3210" t="s">
        <v>4937</v>
      </c>
      <c r="AW3210" s="3">
        <v>62240.83</v>
      </c>
      <c r="AX3210" s="3">
        <v>101680.38</v>
      </c>
      <c r="AY3210" s="3"/>
      <c r="AZ3210" s="10" cm="1">
        <f t="array" ref="AZ3210">Lair(100000000/($AX3210-$AW3210))</f>
        <v>2534.7641708245742</v>
      </c>
      <c r="BA3210" s="10">
        <f>100000000/($AX3210-$AW3210)</f>
        <v>2535.5258870854254</v>
      </c>
      <c r="BB3210" s="12">
        <v>4790000000</v>
      </c>
      <c r="BC3210" s="3">
        <v>0.86</v>
      </c>
      <c r="BD3210" s="12" cm="1">
        <f t="array" ref="BD3210">SfromgA($BB3210,$BA3210,"")</f>
        <v>38.536566724817057</v>
      </c>
      <c r="BE3210" s="29">
        <f>(10^MAX(0.05, -0.312925054856973*((LN($BD3210))^(1/3)) + 0.454808404431693)-1)*100</f>
        <v>12.201845430196357</v>
      </c>
      <c r="BG3210" s="3"/>
      <c r="BH3210" s="3"/>
      <c r="BI3210" s="12">
        <f>IF($BB3210="",$BF3210,$BB3210)</f>
        <v>4790000000</v>
      </c>
      <c r="BJ3210" s="29">
        <f>IF($BB3210="",$BH3210,$BE3210)</f>
        <v>12.201845430196357</v>
      </c>
      <c r="BK3210" s="3">
        <f>LN(BN3210*100000000/($AX3210-$AW3210)/$BI3210)</f>
        <v>-11.06369339936289</v>
      </c>
      <c r="BL3210" s="13">
        <f>EXP(BK$4341*$AX3210+BK$4342)*$BI3210/(100000000/($AX3210-$AW3210))</f>
        <v>93.683032944328502</v>
      </c>
      <c r="BM3210" s="3">
        <f t="shared" ref="BM3210" si="5340">LN(BL3210/$C3210)</f>
        <v>2.3426925170091017</v>
      </c>
      <c r="BN3210" s="13" cm="1">
        <f t="array" ref="BN3210">$C3210*EXP(poly_from_str(100000000/$E3210,BN$4343))</f>
        <v>29.60509586071332</v>
      </c>
      <c r="BO3210" s="3">
        <f>LN($C3210)</f>
        <v>2.1972245773362196</v>
      </c>
      <c r="BP3210" s="13">
        <f>LN(BL3210/BN3210)</f>
        <v>1.1519705903761697</v>
      </c>
      <c r="BQ3210" s="13"/>
      <c r="BS3210" s="13"/>
      <c r="BT3210" s="13"/>
      <c r="BU3210" s="13"/>
      <c r="BV3210" s="13"/>
      <c r="BW3210" s="13"/>
      <c r="BX3210" s="13"/>
      <c r="BY3210">
        <v>29524</v>
      </c>
      <c r="BZ3210" s="13"/>
    </row>
    <row r="3211" spans="1:78" hidden="1" x14ac:dyDescent="0.25">
      <c r="A3211" t="s">
        <v>3785</v>
      </c>
      <c r="B3211" s="2" t="str">
        <f t="shared" si="5328"/>
        <v/>
      </c>
      <c r="C3211">
        <v>5</v>
      </c>
      <c r="D3211" t="s">
        <v>14</v>
      </c>
      <c r="E3211">
        <v>39441.79</v>
      </c>
      <c r="R3211">
        <v>30</v>
      </c>
      <c r="S3211" t="s">
        <v>22</v>
      </c>
      <c r="AA3211" s="10">
        <f t="shared" si="5330"/>
        <v>2534.62</v>
      </c>
      <c r="AB3211" s="3" cm="1">
        <f t="array" ref="AB3211">100000000/Lvac(AA3211)</f>
        <v>39441.793198497326</v>
      </c>
      <c r="AC3211" s="28">
        <f t="shared" si="5331"/>
        <v>3.9453645911418677E-7</v>
      </c>
      <c r="AD3211" s="28">
        <f t="shared" si="5332"/>
        <v>2.53538168248927E-7</v>
      </c>
      <c r="AE3211" s="21">
        <f t="shared" si="5333"/>
        <v>39441.790934818382</v>
      </c>
      <c r="AF3211" s="10" cm="1">
        <f t="array" ref="AF3211">Lair(100000000/AE3211)</f>
        <v>2534.6201454788416</v>
      </c>
      <c r="AG3211" s="10">
        <f t="shared" si="5334"/>
        <v>1.2780612714824575E-2</v>
      </c>
      <c r="AH3211" s="10" t="b">
        <f t="shared" si="5329"/>
        <v>1</v>
      </c>
      <c r="AI3211" s="10">
        <f t="shared" si="5335"/>
        <v>2534.62</v>
      </c>
      <c r="AJ3211">
        <v>7.0000000000000001E-3</v>
      </c>
      <c r="AK3211" s="3" cm="1">
        <f t="array" ref="AK3211">100000000/Lvac($AA3211)</f>
        <v>39441.793198497326</v>
      </c>
      <c r="AL3211" s="21">
        <f t="shared" si="5291"/>
        <v>0.10892857800754405</v>
      </c>
      <c r="AM3211" s="21"/>
      <c r="AN3211" s="21"/>
      <c r="AO3211" s="21"/>
      <c r="AP3211" s="21"/>
      <c r="AS3211" s="3">
        <f t="shared" si="5336"/>
        <v>3.1984973247745074E-3</v>
      </c>
      <c r="AT3211" s="3" cm="1">
        <f t="array" ref="AT3211">AS3211-(100000000/LvacE($A3211)-$E3211)</f>
        <v>5.2284740377217531E-6</v>
      </c>
      <c r="BB3211"/>
      <c r="BC3211"/>
      <c r="BD3211"/>
      <c r="BE3211"/>
      <c r="BF3211"/>
      <c r="BG3211"/>
      <c r="BH3211"/>
      <c r="BI3211"/>
      <c r="BJ3211"/>
      <c r="BN3211" s="13" cm="1">
        <f t="array" ref="BN3211">$C3211*EXP(poly_from_str(100000000/$E3211,BN$4343))</f>
        <v>16.452370256174969</v>
      </c>
      <c r="BO3211" s="13"/>
      <c r="BY3211">
        <v>16407</v>
      </c>
    </row>
    <row r="3212" spans="1:78" hidden="1" x14ac:dyDescent="0.25">
      <c r="A3212" t="s">
        <v>3786</v>
      </c>
      <c r="B3212" s="2" t="str">
        <f t="shared" si="5328"/>
        <v/>
      </c>
      <c r="C3212">
        <v>6</v>
      </c>
      <c r="D3212" t="s">
        <v>14</v>
      </c>
      <c r="E3212">
        <v>39447.47</v>
      </c>
      <c r="R3212">
        <v>30</v>
      </c>
      <c r="S3212" t="s">
        <v>22</v>
      </c>
      <c r="AA3212" s="10">
        <f t="shared" si="5330"/>
        <v>2534.2550000000001</v>
      </c>
      <c r="AB3212" s="3" cm="1">
        <f t="array" ref="AB3212">100000000/Lvac(AA3212)</f>
        <v>39447.473487390838</v>
      </c>
      <c r="AC3212" s="28">
        <f t="shared" si="5331"/>
        <v>3.9459328283854624E-7</v>
      </c>
      <c r="AD3212" s="28">
        <f t="shared" si="5332"/>
        <v>2.5350165969935802E-7</v>
      </c>
      <c r="AE3212" s="21">
        <f t="shared" si="5333"/>
        <v>39447.471018837226</v>
      </c>
      <c r="AF3212" s="10" cm="1">
        <f t="array" ref="AF3212">Lair(100000000/AE3212)</f>
        <v>2534.2551585997489</v>
      </c>
      <c r="AG3212" s="10">
        <f t="shared" si="5334"/>
        <v>1.2782854031538034E-2</v>
      </c>
      <c r="AH3212" s="10" t="b">
        <f t="shared" si="5329"/>
        <v>1</v>
      </c>
      <c r="AI3212" s="10">
        <f t="shared" si="5335"/>
        <v>2534.2550000000001</v>
      </c>
      <c r="AJ3212">
        <v>7.0000000000000001E-3</v>
      </c>
      <c r="AK3212" s="3" cm="1">
        <f t="array" ref="AK3212">100000000/Lvac($AA3212)</f>
        <v>39447.473487390838</v>
      </c>
      <c r="AL3212" s="21">
        <f t="shared" si="5291"/>
        <v>0.10895995644153246</v>
      </c>
      <c r="AM3212" s="21"/>
      <c r="AN3212" s="21"/>
      <c r="AO3212" s="21"/>
      <c r="AP3212" s="21"/>
      <c r="AS3212" s="3">
        <f t="shared" si="5336"/>
        <v>3.4873908371082507E-3</v>
      </c>
      <c r="AT3212" s="3" cm="1">
        <f t="array" ref="AT3212">AS3212-(100000000/LvacE($A3212)-$E3212)</f>
        <v>5.328707629814744E-6</v>
      </c>
      <c r="BB3212"/>
      <c r="BC3212"/>
      <c r="BD3212"/>
      <c r="BE3212"/>
      <c r="BF3212"/>
      <c r="BG3212"/>
      <c r="BH3212"/>
      <c r="BI3212"/>
      <c r="BJ3212"/>
      <c r="BN3212" s="13" cm="1">
        <f t="array" ref="BN3212">$C3212*EXP(poly_from_str(100000000/$E3212,BN$4343))</f>
        <v>19.758878543002652</v>
      </c>
      <c r="BO3212" s="13"/>
      <c r="BY3212">
        <v>19703</v>
      </c>
    </row>
    <row r="3213" spans="1:78" hidden="1" x14ac:dyDescent="0.25">
      <c r="A3213" t="s">
        <v>3787</v>
      </c>
      <c r="B3213" s="2" t="str">
        <f t="shared" si="5328"/>
        <v/>
      </c>
      <c r="C3213">
        <v>9</v>
      </c>
      <c r="D3213" t="s">
        <v>14</v>
      </c>
      <c r="E3213">
        <v>39452.94</v>
      </c>
      <c r="R3213">
        <v>30</v>
      </c>
      <c r="S3213" t="s">
        <v>22</v>
      </c>
      <c r="AA3213" s="10">
        <f t="shared" si="5330"/>
        <v>2533.904</v>
      </c>
      <c r="AB3213" s="3" cm="1">
        <f t="array" ref="AB3213">100000000/Lvac(AA3213)</f>
        <v>39452.937445496835</v>
      </c>
      <c r="AC3213" s="28">
        <f t="shared" si="5331"/>
        <v>3.9464794246348717E-7</v>
      </c>
      <c r="AD3213" s="28">
        <f t="shared" si="5332"/>
        <v>2.5346655147832098E-7</v>
      </c>
      <c r="AE3213" s="21">
        <f t="shared" si="5333"/>
        <v>39452.939253997487</v>
      </c>
      <c r="AF3213" s="10" cm="1">
        <f t="array" ref="AF3213">Lair(100000000/AE3213)</f>
        <v>2533.9038838395577</v>
      </c>
      <c r="AG3213" s="10">
        <f t="shared" si="5334"/>
        <v>1.2785010293502996E-2</v>
      </c>
      <c r="AH3213" s="10" t="b">
        <f t="shared" si="5329"/>
        <v>1</v>
      </c>
      <c r="AI3213" s="10">
        <f t="shared" si="5335"/>
        <v>2533.904</v>
      </c>
      <c r="AJ3213">
        <v>7.0000000000000001E-3</v>
      </c>
      <c r="AK3213" s="3" cm="1">
        <f t="array" ref="AK3213">100000000/Lvac($AA3213)</f>
        <v>39452.937445496835</v>
      </c>
      <c r="AL3213" s="21">
        <f t="shared" si="5291"/>
        <v>0.10899014410904195</v>
      </c>
      <c r="AM3213" s="21"/>
      <c r="AN3213" s="21"/>
      <c r="AO3213" s="21"/>
      <c r="AP3213" s="21"/>
      <c r="AS3213" s="3">
        <f t="shared" si="5336"/>
        <v>-2.5545031676301733E-3</v>
      </c>
      <c r="AT3213" s="3" cm="1">
        <f t="array" ref="AT3213">AS3213-(100000000/LvacE($A3213)-$E3213)</f>
        <v>5.4252232075668871E-6</v>
      </c>
      <c r="BB3213"/>
      <c r="BC3213"/>
      <c r="BD3213"/>
      <c r="BE3213"/>
      <c r="BF3213"/>
      <c r="BG3213"/>
      <c r="BH3213"/>
      <c r="BI3213"/>
      <c r="BJ3213"/>
      <c r="BN3213" s="13" cm="1">
        <f t="array" ref="BN3213">$C3213*EXP(poly_from_str(100000000/$E3213,BN$4343))</f>
        <v>29.661392646521794</v>
      </c>
      <c r="BO3213" s="13"/>
      <c r="BY3213">
        <v>29574</v>
      </c>
    </row>
    <row r="3214" spans="1:78" hidden="1" x14ac:dyDescent="0.25">
      <c r="A3214" t="s">
        <v>3788</v>
      </c>
      <c r="B3214" s="2" t="str">
        <f t="shared" si="5328"/>
        <v/>
      </c>
      <c r="C3214">
        <v>9</v>
      </c>
      <c r="D3214" t="s">
        <v>14</v>
      </c>
      <c r="E3214">
        <v>39456.839999999997</v>
      </c>
      <c r="R3214">
        <v>30</v>
      </c>
      <c r="S3214" t="s">
        <v>22</v>
      </c>
      <c r="AA3214" s="10">
        <f t="shared" si="5330"/>
        <v>2533.6529999999998</v>
      </c>
      <c r="AB3214" s="3" cm="1">
        <f t="array" ref="AB3214">100000000/Lvac(AA3214)</f>
        <v>39456.845648638446</v>
      </c>
      <c r="AC3214" s="28">
        <f t="shared" si="5331"/>
        <v>3.9468703883286309E-7</v>
      </c>
      <c r="AD3214" s="28">
        <f t="shared" si="5332"/>
        <v>2.5344144559982265E-7</v>
      </c>
      <c r="AE3214" s="21">
        <f t="shared" si="5333"/>
        <v>39456.841649133414</v>
      </c>
      <c r="AF3214" s="10" cm="1">
        <f t="array" ref="AF3214">Lair(100000000/AE3214)</f>
        <v>2533.6532568383473</v>
      </c>
      <c r="AG3214" s="10">
        <f t="shared" si="5334"/>
        <v>1.2786552785373224E-2</v>
      </c>
      <c r="AH3214" s="10" t="b">
        <f t="shared" si="5329"/>
        <v>1</v>
      </c>
      <c r="AI3214" s="10">
        <f t="shared" si="5335"/>
        <v>2533.6529999999998</v>
      </c>
      <c r="AJ3214">
        <v>7.0000000000000001E-3</v>
      </c>
      <c r="AK3214" s="3" cm="1">
        <f t="array" ref="AK3214">100000000/Lvac($AA3214)</f>
        <v>39456.845648638446</v>
      </c>
      <c r="AL3214" s="21">
        <f t="shared" si="5291"/>
        <v>0.10901173899522514</v>
      </c>
      <c r="AM3214" s="21"/>
      <c r="AN3214" s="21"/>
      <c r="AO3214" s="21"/>
      <c r="AP3214" s="21"/>
      <c r="AS3214" s="3">
        <f t="shared" si="5336"/>
        <v>5.648638449201826E-3</v>
      </c>
      <c r="AT3214" s="3" cm="1">
        <f t="array" ref="AT3214">AS3214-(100000000/LvacE($A3214)-$E3214)</f>
        <v>5.494315701071173E-6</v>
      </c>
      <c r="BB3214"/>
      <c r="BC3214"/>
      <c r="BD3214"/>
      <c r="BE3214"/>
      <c r="BF3214"/>
      <c r="BG3214"/>
      <c r="BH3214"/>
      <c r="BI3214"/>
      <c r="BJ3214"/>
      <c r="BN3214" s="13" cm="1">
        <f t="array" ref="BN3214">$C3214*EXP(poly_from_str(100000000/$E3214,BN$4343))</f>
        <v>29.677792408246066</v>
      </c>
      <c r="BO3214" s="13"/>
      <c r="BY3214">
        <v>29589</v>
      </c>
    </row>
    <row r="3215" spans="1:78" hidden="1" x14ac:dyDescent="0.25">
      <c r="A3215" t="s">
        <v>3789</v>
      </c>
      <c r="B3215" s="2" t="str">
        <f t="shared" si="5328"/>
        <v/>
      </c>
      <c r="C3215">
        <v>3</v>
      </c>
      <c r="E3215">
        <v>39472.379999999997</v>
      </c>
      <c r="F3215">
        <v>30505</v>
      </c>
      <c r="G3215" t="s">
        <v>5</v>
      </c>
      <c r="H3215" s="5" t="s">
        <v>16</v>
      </c>
      <c r="I3215">
        <v>69978</v>
      </c>
      <c r="J3215" t="s">
        <v>3</v>
      </c>
      <c r="K3215" s="5" t="s">
        <v>16</v>
      </c>
      <c r="L3215">
        <v>30505.72</v>
      </c>
      <c r="M3215" t="str">
        <f>$G3215&amp;""</f>
        <v>e</v>
      </c>
      <c r="N3215" t="str">
        <f>$H3215&amp;""</f>
        <v>11/2</v>
      </c>
      <c r="O3215">
        <v>69978.080000000002</v>
      </c>
      <c r="P3215" t="str">
        <f>$J3215&amp;""</f>
        <v>o</v>
      </c>
      <c r="Q3215" t="str">
        <f>$K3215&amp;""</f>
        <v>11/2</v>
      </c>
      <c r="R3215">
        <v>30</v>
      </c>
      <c r="AA3215" s="10">
        <f t="shared" si="5330"/>
        <v>2532.6559999999999</v>
      </c>
      <c r="AB3215" s="3" cm="1">
        <f t="array" ref="AB3215">100000000/Lvac(AA3215)</f>
        <v>39472.377116086682</v>
      </c>
      <c r="AC3215" s="28">
        <f t="shared" si="5331"/>
        <v>3.9484241049712238E-7</v>
      </c>
      <c r="AD3215" s="28">
        <f t="shared" si="5332"/>
        <v>2.5334172225276428E-7</v>
      </c>
      <c r="AE3215" s="21">
        <f t="shared" si="5333"/>
        <v>39472.37915897285</v>
      </c>
      <c r="AF3215" s="10" cm="1">
        <f t="array" ref="AF3215">Lair(100000000/AE3215)</f>
        <v>2532.6558689141229</v>
      </c>
      <c r="AG3215" s="10">
        <f t="shared" si="5334"/>
        <v>1.2792684264283559E-2</v>
      </c>
      <c r="AH3215" s="10" t="b">
        <f t="shared" si="5329"/>
        <v>1</v>
      </c>
      <c r="AI3215" s="10">
        <f>$AF3215</f>
        <v>2532.6558689141229</v>
      </c>
      <c r="AJ3215">
        <v>3.0000000000000001E-3</v>
      </c>
      <c r="AK3215" s="3" cm="1">
        <f t="array" ref="AK3215">100000000/Lvac($AA3215)</f>
        <v>39472.377116086682</v>
      </c>
      <c r="AL3215" s="21">
        <f t="shared" si="5291"/>
        <v>4.6756108005716321E-2</v>
      </c>
      <c r="AM3215" s="10" cm="1">
        <f t="array" ref="AM3215">Lvac($AI3215)-$BA3215</f>
        <v>-1.2296622057874629E-3</v>
      </c>
      <c r="AN3215" s="10">
        <f>$AK3215-($AX3215-$AW3215)</f>
        <v>1.7116086681198794E-2</v>
      </c>
      <c r="AO3215" s="3">
        <f>AM3215/AJ3215</f>
        <v>-0.40988740192915429</v>
      </c>
      <c r="AP3215" s="3">
        <v>-0.36618187838636612</v>
      </c>
      <c r="AS3215" s="3">
        <f t="shared" si="5336"/>
        <v>-2.8839133155997843E-3</v>
      </c>
      <c r="AT3215" s="3" cm="1">
        <f t="array" ref="AT3215">AS3215-(100000000/LvacE($A3215)-$E3215)</f>
        <v>5.7693032431416214E-6</v>
      </c>
      <c r="AU3215" t="s">
        <v>4701</v>
      </c>
      <c r="AV3215" t="s">
        <v>4936</v>
      </c>
      <c r="AW3215" s="3">
        <v>30505.72</v>
      </c>
      <c r="AX3215" s="3">
        <v>69978.080000000002</v>
      </c>
      <c r="AY3215" s="3"/>
      <c r="AZ3215" s="10" cm="1">
        <f t="array" ref="AZ3215">Lair(100000000/($AX3215-$AW3215))</f>
        <v>2532.6570982884718</v>
      </c>
      <c r="BA3215" s="10">
        <f>100000000/($AX3215-$AW3215)</f>
        <v>2533.4183210732776</v>
      </c>
      <c r="BB3215" s="12">
        <v>44300000</v>
      </c>
      <c r="BC3215" s="3">
        <v>9.4E-2</v>
      </c>
      <c r="BD3215" s="12" cm="1">
        <f t="array" ref="BD3215">SfromgA($BB3215,$BA3215,"")</f>
        <v>0.35551489980566214</v>
      </c>
      <c r="BE3215" s="29">
        <f>(10^MAX(0.05, -0.312925054856973*((LN($BD3215))^(1/3)) + 0.454808404431693)-1)*100</f>
        <v>490.55408883341187</v>
      </c>
      <c r="BG3215" s="3"/>
      <c r="BH3215" s="3"/>
      <c r="BI3215" s="12">
        <f>IF($BB3215="",$BF3215,$BB3215)</f>
        <v>44300000</v>
      </c>
      <c r="BJ3215" s="29">
        <f>IF($BB3215="",$BH3215,$BE3215)</f>
        <v>490.55408883341187</v>
      </c>
      <c r="BK3215" s="3">
        <f>LN(BN3215*100000000/($AX3215-$AW3215)/$BI3215)</f>
        <v>-7.4751986576502043</v>
      </c>
      <c r="BL3215" s="13">
        <f>EXP(BK$4341*$AX3215+BK$4342)*$BI3215/(100000000/($AX3215-$AW3215))</f>
        <v>9.6426240852675029</v>
      </c>
      <c r="BM3215" s="3">
        <f t="shared" ref="BM3215" si="5341">LN(BL3215/$C3215)</f>
        <v>1.1675809909277659</v>
      </c>
      <c r="BN3215" s="13" cm="1">
        <f t="array" ref="BN3215">$C3215*EXP(poly_from_str(100000000/$E3215,BN$4343))</f>
        <v>9.9142368773487224</v>
      </c>
      <c r="BO3215" s="3">
        <f>LN($C3215)</f>
        <v>1.0986122886681098</v>
      </c>
      <c r="BP3215" s="13">
        <f>LN(BL3215/BN3215)</f>
        <v>-2.7778512933602728E-2</v>
      </c>
      <c r="BQ3215" s="13"/>
      <c r="BS3215" s="13"/>
      <c r="BT3215" s="13"/>
      <c r="BU3215" s="13"/>
      <c r="BV3215" s="13"/>
      <c r="BW3215" s="13"/>
      <c r="BX3215" s="13"/>
      <c r="BY3215">
        <v>9882</v>
      </c>
      <c r="BZ3215" s="13"/>
    </row>
    <row r="3216" spans="1:78" hidden="1" x14ac:dyDescent="0.25">
      <c r="A3216" t="s">
        <v>3790</v>
      </c>
      <c r="B3216" s="2" t="str">
        <f t="shared" si="5328"/>
        <v/>
      </c>
      <c r="C3216">
        <v>3</v>
      </c>
      <c r="E3216">
        <v>39480.76</v>
      </c>
      <c r="R3216">
        <v>30</v>
      </c>
      <c r="S3216" t="s">
        <v>22</v>
      </c>
      <c r="AA3216" s="10">
        <f t="shared" si="5330"/>
        <v>2532.1179999999999</v>
      </c>
      <c r="AB3216" s="3" cm="1">
        <f t="array" ref="AB3216">100000000/Lvac(AA3216)</f>
        <v>39480.763268850496</v>
      </c>
      <c r="AC3216" s="28">
        <f t="shared" si="5331"/>
        <v>3.94926302802634E-7</v>
      </c>
      <c r="AD3216" s="28">
        <f t="shared" si="5332"/>
        <v>2.5328790965623994E-7</v>
      </c>
      <c r="AE3216" s="21">
        <f t="shared" si="5333"/>
        <v>39480.760952711527</v>
      </c>
      <c r="AF3216" s="10" cm="1">
        <f t="array" ref="AF3216">Lair(100000000/AE3216)</f>
        <v>2532.1181485565799</v>
      </c>
      <c r="AG3216" s="10">
        <f t="shared" si="5334"/>
        <v>1.2795995934796581E-2</v>
      </c>
      <c r="AH3216" s="10" t="b">
        <f t="shared" si="5329"/>
        <v>1</v>
      </c>
      <c r="AI3216" s="10">
        <f t="shared" si="5335"/>
        <v>2532.1179999999999</v>
      </c>
      <c r="AJ3216">
        <v>3.0000000000000001E-3</v>
      </c>
      <c r="AK3216" s="3" cm="1">
        <f t="array" ref="AK3216">100000000/Lvac($AA3216)</f>
        <v>39480.763268850496</v>
      </c>
      <c r="AL3216" s="21">
        <f t="shared" si="5291"/>
        <v>4.677597560877949E-2</v>
      </c>
      <c r="AM3216" s="21"/>
      <c r="AN3216" s="21"/>
      <c r="AO3216" s="21"/>
      <c r="AP3216" s="21"/>
      <c r="AS3216" s="3">
        <f t="shared" si="5336"/>
        <v>3.2688504943507724E-3</v>
      </c>
      <c r="AT3216" s="3" cm="1">
        <f t="array" ref="AT3216">AS3216-(100000000/LvacE($A3216)-$E3216)</f>
        <v>5.9180747484788299E-6</v>
      </c>
      <c r="BB3216"/>
      <c r="BC3216"/>
      <c r="BD3216"/>
      <c r="BE3216"/>
      <c r="BF3216"/>
      <c r="BG3216"/>
      <c r="BH3216"/>
      <c r="BI3216"/>
      <c r="BJ3216"/>
      <c r="BN3216" s="13" cm="1">
        <f t="array" ref="BN3216">$C3216*EXP(poly_from_str(100000000/$E3216,BN$4343))</f>
        <v>9.9258118315974997</v>
      </c>
      <c r="BO3216" s="13"/>
      <c r="BY3216">
        <v>9893</v>
      </c>
    </row>
    <row r="3217" spans="1:78" hidden="1" x14ac:dyDescent="0.25">
      <c r="A3217" t="s">
        <v>3791</v>
      </c>
      <c r="B3217" s="2" t="str">
        <f t="shared" si="5328"/>
        <v/>
      </c>
      <c r="C3217">
        <v>7</v>
      </c>
      <c r="E3217">
        <v>39483.769999999997</v>
      </c>
      <c r="F3217">
        <v>66148</v>
      </c>
      <c r="G3217" t="s">
        <v>3</v>
      </c>
      <c r="H3217" s="5" t="s">
        <v>15</v>
      </c>
      <c r="I3217">
        <v>105632</v>
      </c>
      <c r="J3217" t="s">
        <v>5</v>
      </c>
      <c r="K3217" s="5" t="s">
        <v>15</v>
      </c>
      <c r="L3217">
        <v>66148.399999999994</v>
      </c>
      <c r="M3217" t="str">
        <f t="shared" ref="M3217:M3219" si="5342">$G3217&amp;""</f>
        <v>o</v>
      </c>
      <c r="N3217" t="str">
        <f t="shared" ref="N3217:N3219" si="5343">$H3217&amp;""</f>
        <v>13/2</v>
      </c>
      <c r="O3217">
        <v>105632.16</v>
      </c>
      <c r="P3217" t="str">
        <f t="shared" ref="P3217:P3219" si="5344">$J3217&amp;""</f>
        <v>e</v>
      </c>
      <c r="Q3217" t="str">
        <f t="shared" ref="Q3217:Q3219" si="5345">$K3217&amp;""</f>
        <v>13/2</v>
      </c>
      <c r="R3217">
        <v>30</v>
      </c>
      <c r="AA3217" s="10">
        <f t="shared" si="5330"/>
        <v>2531.9250000000002</v>
      </c>
      <c r="AB3217" s="3" cm="1">
        <f t="array" ref="AB3217">100000000/Lvac(AA3217)</f>
        <v>39483.772552705486</v>
      </c>
      <c r="AC3217" s="28">
        <f t="shared" si="5331"/>
        <v>3.9495640668661197E-7</v>
      </c>
      <c r="AD3217" s="28">
        <f t="shared" si="5332"/>
        <v>2.5326860513775261E-7</v>
      </c>
      <c r="AE3217" s="21">
        <f t="shared" si="5333"/>
        <v>39483.770743829242</v>
      </c>
      <c r="AF3217" s="10" cm="1">
        <f t="array" ref="AF3217">Lair(100000000/AE3217)</f>
        <v>2531.9251160031895</v>
      </c>
      <c r="AG3217" s="10">
        <f t="shared" si="5334"/>
        <v>1.2797184464924019E-2</v>
      </c>
      <c r="AH3217" s="10" t="b">
        <f t="shared" si="5329"/>
        <v>1</v>
      </c>
      <c r="AI3217" s="10">
        <f t="shared" ref="AI3217:AI3219" si="5346">$AF3217</f>
        <v>2531.9251160031895</v>
      </c>
      <c r="AJ3217">
        <v>3.0000000000000001E-3</v>
      </c>
      <c r="AK3217" s="3" cm="1">
        <f t="array" ref="AK3217">100000000/Lvac($AA3217)</f>
        <v>39483.772552705486</v>
      </c>
      <c r="AL3217" s="21">
        <f t="shared" si="5291"/>
        <v>4.6783104646119893E-2</v>
      </c>
      <c r="AM3217" s="10" cm="1">
        <f t="array" ref="AM3217">Lvac($AI3217)-$BA3217</f>
        <v>-6.8916303007426905E-4</v>
      </c>
      <c r="AN3217" s="10">
        <f t="shared" ref="AN3217:AN3219" si="5347">$AK3217-($AX3217-$AW3217)</f>
        <v>1.2552705476991832E-2</v>
      </c>
      <c r="AO3217" s="3">
        <f t="shared" ref="AO3217:AO3219" si="5348">AM3217/AJ3217</f>
        <v>-0.22972101002475634</v>
      </c>
      <c r="AP3217" s="3">
        <v>-0.26839779244861955</v>
      </c>
      <c r="AS3217" s="3">
        <f t="shared" si="5336"/>
        <v>2.5527054895064794E-3</v>
      </c>
      <c r="AT3217" s="3" cm="1">
        <f t="array" ref="AT3217">AS3217-(100000000/LvacE($A3217)-$E3217)</f>
        <v>5.9715166571550071E-6</v>
      </c>
      <c r="AU3217" t="s">
        <v>4689</v>
      </c>
      <c r="AV3217" t="s">
        <v>4882</v>
      </c>
      <c r="AW3217" s="3">
        <v>66148.399999999994</v>
      </c>
      <c r="AX3217" s="3">
        <v>105632.16</v>
      </c>
      <c r="AY3217" s="3"/>
      <c r="AZ3217" s="10" cm="1">
        <f t="array" ref="AZ3217">Lair(100000000/($AX3217-$AW3217))</f>
        <v>2531.9258050049148</v>
      </c>
      <c r="BA3217" s="10">
        <f t="shared" ref="BA3217:BA3219" si="5349">100000000/($AX3217-$AW3217)</f>
        <v>2532.6868565709033</v>
      </c>
      <c r="BB3217" s="12">
        <v>2760000000</v>
      </c>
      <c r="BC3217" s="3">
        <v>0.77600000000000002</v>
      </c>
      <c r="BD3217" s="12" cm="1">
        <f t="array" ref="BD3217">SfromgA($BB3217,$BA3217,"")</f>
        <v>22.130281169165343</v>
      </c>
      <c r="BE3217" s="29">
        <f t="shared" ref="BE3217:BE3219" si="5350">(10^MAX(0.05, -0.312925054856973*((LN($BD3217))^(1/3)) + 0.454808404431693)-1)*100</f>
        <v>12.201845430196357</v>
      </c>
      <c r="BG3217" s="3"/>
      <c r="BH3217" s="3"/>
      <c r="BI3217" s="12">
        <f t="shared" ref="BI3217:BI3219" si="5351">IF($BB3217="",$BF3217,$BB3217)</f>
        <v>2760000000</v>
      </c>
      <c r="BJ3217" s="29">
        <f t="shared" ref="BJ3217:BJ3219" si="5352">IF($BB3217="",$BH3217,$BE3217)</f>
        <v>12.201845430196357</v>
      </c>
      <c r="BK3217" s="3">
        <f t="shared" ref="BK3217:BK3219" si="5353">LN(BN3217*100000000/($AX3217-$AW3217)/$BI3217)</f>
        <v>-10.758606852588578</v>
      </c>
      <c r="BL3217" s="13">
        <f>EXP(BK$4341*$AX3217+BK$4342)*$BI3217/(100000000/($AX3217-$AW3217))</f>
        <v>40.024062573724549</v>
      </c>
      <c r="BM3217" s="3">
        <f t="shared" ref="BM3217:BM3219" si="5354">LN(BL3217/$C3217)</f>
        <v>1.7435706885344393</v>
      </c>
      <c r="BN3217" s="13" cm="1">
        <f t="array" ref="BN3217">$C3217*EXP(poly_from_str(100000000/$E3217,BN$4343))</f>
        <v>23.169891305105526</v>
      </c>
      <c r="BO3217" s="3">
        <f t="shared" ref="BO3217:BO3219" si="5355">LN($C3217)</f>
        <v>1.9459101490553132</v>
      </c>
      <c r="BP3217" s="13">
        <f>LN(BL3217/BN3217)</f>
        <v>0.54662719034742835</v>
      </c>
      <c r="BQ3217" s="13"/>
      <c r="BS3217" s="13"/>
      <c r="BT3217" s="13"/>
      <c r="BU3217" s="13"/>
      <c r="BV3217" s="13"/>
      <c r="BW3217" s="13"/>
      <c r="BX3217" s="13"/>
      <c r="BY3217">
        <v>23091</v>
      </c>
      <c r="BZ3217" s="13"/>
    </row>
    <row r="3218" spans="1:78" hidden="1" x14ac:dyDescent="0.25">
      <c r="A3218" t="s">
        <v>3792</v>
      </c>
      <c r="B3218" s="2" t="str">
        <f t="shared" si="5328"/>
        <v/>
      </c>
      <c r="C3218">
        <v>6</v>
      </c>
      <c r="E3218">
        <v>39488.33</v>
      </c>
      <c r="F3218">
        <v>26446</v>
      </c>
      <c r="G3218" t="s">
        <v>5</v>
      </c>
      <c r="H3218" s="5" t="s">
        <v>8</v>
      </c>
      <c r="I3218">
        <v>65935</v>
      </c>
      <c r="J3218" t="s">
        <v>3</v>
      </c>
      <c r="K3218" s="5" t="s">
        <v>8</v>
      </c>
      <c r="L3218">
        <v>26446.97</v>
      </c>
      <c r="M3218" t="str">
        <f t="shared" si="5342"/>
        <v>e</v>
      </c>
      <c r="N3218" t="str">
        <f t="shared" si="5343"/>
        <v>7/2</v>
      </c>
      <c r="O3218">
        <v>65935.25</v>
      </c>
      <c r="P3218" t="str">
        <f t="shared" si="5344"/>
        <v>o</v>
      </c>
      <c r="Q3218" t="str">
        <f t="shared" si="5345"/>
        <v>7/2</v>
      </c>
      <c r="R3218">
        <v>30</v>
      </c>
      <c r="AA3218" s="10">
        <f t="shared" si="5330"/>
        <v>2531.6329999999998</v>
      </c>
      <c r="AB3218" s="3" cm="1">
        <f t="array" ref="AB3218">100000000/Lvac(AA3218)</f>
        <v>39488.326330964883</v>
      </c>
      <c r="AC3218" s="28">
        <f t="shared" si="5331"/>
        <v>3.950019611847373E-7</v>
      </c>
      <c r="AD3218" s="28">
        <f t="shared" si="5332"/>
        <v>2.5323939830183362E-7</v>
      </c>
      <c r="AE3218" s="21">
        <f t="shared" si="5333"/>
        <v>39488.328931234508</v>
      </c>
      <c r="AF3218" s="10" cm="1">
        <f t="array" ref="AF3218">Lair(100000000/AE3218)</f>
        <v>2531.6328332832468</v>
      </c>
      <c r="AG3218" s="10">
        <f t="shared" si="5334"/>
        <v>1.2798983172317015E-2</v>
      </c>
      <c r="AH3218" s="10" t="b">
        <f t="shared" si="5329"/>
        <v>1</v>
      </c>
      <c r="AI3218" s="10">
        <f t="shared" si="5346"/>
        <v>2531.6328332832468</v>
      </c>
      <c r="AJ3218">
        <v>3.0000000000000001E-3</v>
      </c>
      <c r="AK3218" s="3" cm="1">
        <f t="array" ref="AK3218">100000000/Lvac($AA3218)</f>
        <v>39488.326330964883</v>
      </c>
      <c r="AL3218" s="21">
        <f t="shared" si="5291"/>
        <v>4.6793902115441724E-2</v>
      </c>
      <c r="AM3218" s="10" cm="1">
        <f t="array" ref="AM3218">Lvac($AI3218)-$BA3218</f>
        <v>-3.13797298076679E-3</v>
      </c>
      <c r="AN3218" s="10">
        <f t="shared" si="5347"/>
        <v>4.6330964883964043E-2</v>
      </c>
      <c r="AO3218" s="3">
        <f t="shared" si="5348"/>
        <v>-1.04599099358893</v>
      </c>
      <c r="AP3218" s="3">
        <v>-0.99040573301560164</v>
      </c>
      <c r="AS3218" s="3">
        <f t="shared" si="5336"/>
        <v>-3.6690351189463399E-3</v>
      </c>
      <c r="AT3218" s="3" cm="1">
        <f t="array" ref="AT3218">AS3218-(100000000/LvacE($A3218)-$E3218)</f>
        <v>6.0524253058247268E-6</v>
      </c>
      <c r="AU3218" t="s">
        <v>4731</v>
      </c>
      <c r="AV3218" t="s">
        <v>4853</v>
      </c>
      <c r="AW3218" s="3">
        <v>26446.97</v>
      </c>
      <c r="AX3218" s="3">
        <v>65935.25</v>
      </c>
      <c r="AY3218" s="3"/>
      <c r="AZ3218" s="10" cm="1">
        <f t="array" ref="AZ3218">Lair(100000000/($AX3218-$AW3218))</f>
        <v>2531.6359705218006</v>
      </c>
      <c r="BA3218" s="10">
        <f t="shared" si="5349"/>
        <v>2532.3969542355353</v>
      </c>
      <c r="BB3218" s="12">
        <v>30700000</v>
      </c>
      <c r="BC3218" s="3">
        <v>4.3999999999999997E-2</v>
      </c>
      <c r="BD3218" s="12" cm="1">
        <f t="array" ref="BD3218">SfromgA($BB3218,$BA3218,"")</f>
        <v>0.24607476721046367</v>
      </c>
      <c r="BE3218" s="29">
        <f t="shared" si="5350"/>
        <v>538.33815186843754</v>
      </c>
      <c r="BG3218" s="3"/>
      <c r="BH3218" s="3"/>
      <c r="BI3218" s="12">
        <f t="shared" si="5351"/>
        <v>30700000</v>
      </c>
      <c r="BJ3218" s="29">
        <f t="shared" si="5352"/>
        <v>538.33815186843754</v>
      </c>
      <c r="BK3218" s="3">
        <f t="shared" si="5353"/>
        <v>-6.413518659175943</v>
      </c>
      <c r="BL3218" s="13">
        <f>EXP(BK$4341*$AX3218+BK$4342)*$BI3218/(100000000/($AX3218-$AW3218))</f>
        <v>9.0888586777726275</v>
      </c>
      <c r="BM3218" s="3">
        <f t="shared" si="5354"/>
        <v>0.41528987307745568</v>
      </c>
      <c r="BN3218" s="13" cm="1">
        <f t="array" ref="BN3218">$C3218*EXP(poly_from_str(100000000/$E3218,BN$4343))</f>
        <v>19.872423311487985</v>
      </c>
      <c r="BO3218" s="3">
        <f t="shared" si="5355"/>
        <v>1.791759469228055</v>
      </c>
      <c r="BP3218" s="13">
        <f>LN(BL3218/BN3218)</f>
        <v>-0.78228366512527658</v>
      </c>
      <c r="BQ3218" s="13"/>
      <c r="BS3218" s="13"/>
      <c r="BT3218" s="13"/>
      <c r="BU3218" s="13"/>
      <c r="BV3218" s="13"/>
      <c r="BW3218" s="13"/>
      <c r="BX3218" s="13"/>
      <c r="BY3218">
        <v>19804</v>
      </c>
      <c r="BZ3218" s="13"/>
    </row>
    <row r="3219" spans="1:78" hidden="1" x14ac:dyDescent="0.25">
      <c r="A3219" t="s">
        <v>3793</v>
      </c>
      <c r="B3219" s="2" t="str">
        <f t="shared" si="5328"/>
        <v/>
      </c>
      <c r="C3219">
        <v>9</v>
      </c>
      <c r="D3219" t="s">
        <v>14</v>
      </c>
      <c r="E3219">
        <v>39493.129999999997</v>
      </c>
      <c r="F3219">
        <v>22747</v>
      </c>
      <c r="G3219" t="s">
        <v>5</v>
      </c>
      <c r="H3219" s="5" t="s">
        <v>4</v>
      </c>
      <c r="I3219">
        <v>62240</v>
      </c>
      <c r="J3219" t="s">
        <v>3</v>
      </c>
      <c r="K3219" s="5" t="s">
        <v>16</v>
      </c>
      <c r="L3219">
        <v>22747.69</v>
      </c>
      <c r="M3219" t="str">
        <f t="shared" si="5342"/>
        <v>e</v>
      </c>
      <c r="N3219" t="str">
        <f t="shared" si="5343"/>
        <v>9/2</v>
      </c>
      <c r="O3219">
        <v>62240.83</v>
      </c>
      <c r="P3219" t="str">
        <f t="shared" si="5344"/>
        <v>o</v>
      </c>
      <c r="Q3219" t="str">
        <f t="shared" si="5345"/>
        <v>11/2</v>
      </c>
      <c r="R3219">
        <v>30</v>
      </c>
      <c r="AA3219" s="10">
        <f t="shared" si="5330"/>
        <v>2531.3249999999998</v>
      </c>
      <c r="AB3219" s="3" cm="1">
        <f t="array" ref="AB3219">100000000/Lvac(AA3219)</f>
        <v>39493.130769701769</v>
      </c>
      <c r="AC3219" s="28">
        <f t="shared" si="5331"/>
        <v>3.9505002320918888E-7</v>
      </c>
      <c r="AD3219" s="28">
        <f t="shared" si="5332"/>
        <v>2.5320859109178989E-7</v>
      </c>
      <c r="AE3219" s="21">
        <f t="shared" si="5333"/>
        <v>39493.130224131673</v>
      </c>
      <c r="AF3219" s="10" cm="1">
        <f t="array" ref="AF3219">Lair(100000000/AE3219)</f>
        <v>2531.3250349708173</v>
      </c>
      <c r="AG3219" s="10">
        <f t="shared" si="5334"/>
        <v>1.2800881113587109E-2</v>
      </c>
      <c r="AH3219" s="10" t="b">
        <f t="shared" si="5329"/>
        <v>1</v>
      </c>
      <c r="AI3219" s="10">
        <f t="shared" si="5346"/>
        <v>2531.3250349708173</v>
      </c>
      <c r="AJ3219">
        <v>7.0000000000000001E-3</v>
      </c>
      <c r="AK3219" s="3" cm="1">
        <f t="array" ref="AK3219">100000000/Lvac($AA3219)</f>
        <v>39493.130769701769</v>
      </c>
      <c r="AL3219" s="21">
        <f t="shared" si="5291"/>
        <v>0.10921233408142685</v>
      </c>
      <c r="AM3219" s="10" cm="1">
        <f t="array" ref="AM3219">Lvac($AI3219)-$BA3219</f>
        <v>6.2677565756530385E-4</v>
      </c>
      <c r="AN3219" s="10">
        <f t="shared" si="5347"/>
        <v>-9.2302982302499004E-3</v>
      </c>
      <c r="AO3219" s="3">
        <f t="shared" si="5348"/>
        <v>8.9539379652186266E-2</v>
      </c>
      <c r="AP3219" s="3">
        <v>8.4542379097131609E-2</v>
      </c>
      <c r="AS3219" s="3">
        <f t="shared" si="5336"/>
        <v>7.6970177178736776E-4</v>
      </c>
      <c r="AT3219" s="3" cm="1">
        <f t="array" ref="AT3219">AS3219-(100000000/LvacE($A3219)-$E3219)</f>
        <v>6.1378596001304686E-6</v>
      </c>
      <c r="AU3219" t="s">
        <v>4792</v>
      </c>
      <c r="AV3219" t="s">
        <v>4887</v>
      </c>
      <c r="AW3219" s="3">
        <v>22747.69</v>
      </c>
      <c r="AX3219" s="3">
        <v>62240.83</v>
      </c>
      <c r="AY3219" s="3"/>
      <c r="AZ3219" s="10" cm="1">
        <f t="array" ref="AZ3219">Lair(100000000/($AX3219-$AW3219))</f>
        <v>2531.3244083418444</v>
      </c>
      <c r="BA3219" s="10">
        <f t="shared" si="5349"/>
        <v>2532.085319121245</v>
      </c>
      <c r="BB3219" s="12">
        <v>248000000</v>
      </c>
      <c r="BC3219" s="3">
        <v>0.64100000000000001</v>
      </c>
      <c r="BD3219" s="12" cm="1">
        <f t="array" ref="BD3219">SfromgA($BB3219,$BA3219,"")</f>
        <v>1.9871014782193053</v>
      </c>
      <c r="BE3219" s="29">
        <f t="shared" si="5350"/>
        <v>50.915913885555256</v>
      </c>
      <c r="BG3219" s="3"/>
      <c r="BH3219" s="3"/>
      <c r="BI3219" s="12">
        <f t="shared" si="5351"/>
        <v>248000000</v>
      </c>
      <c r="BJ3219" s="29">
        <f t="shared" si="5352"/>
        <v>50.915913885555256</v>
      </c>
      <c r="BK3219" s="3">
        <f t="shared" si="5353"/>
        <v>-8.0966820336257914</v>
      </c>
      <c r="BL3219" s="13">
        <f>EXP(BK$4341*$AX3219+BK$4342)*$BI3219/(100000000/($AX3219-$AW3219))</f>
        <v>97.226285474396335</v>
      </c>
      <c r="BM3219" s="3">
        <f t="shared" si="5354"/>
        <v>2.3798165242627873</v>
      </c>
      <c r="BN3219" s="13" cm="1">
        <f t="array" ref="BN3219">$C3219*EXP(poly_from_str(100000000/$E3219,BN$4343))</f>
        <v>29.828335322001493</v>
      </c>
      <c r="BO3219" s="3">
        <f t="shared" si="5355"/>
        <v>2.1972245773362196</v>
      </c>
      <c r="BP3219" s="13">
        <f>LN(BL3219/BN3219)</f>
        <v>1.1815823101273053</v>
      </c>
      <c r="BQ3219" s="13"/>
      <c r="BS3219" s="13"/>
      <c r="BT3219" s="13"/>
      <c r="BU3219" s="13"/>
      <c r="BV3219" s="13"/>
      <c r="BW3219" s="13"/>
      <c r="BX3219" s="13"/>
      <c r="BY3219">
        <v>29723</v>
      </c>
      <c r="BZ3219" s="13"/>
    </row>
    <row r="3220" spans="1:78" hidden="1" x14ac:dyDescent="0.25">
      <c r="A3220" t="s">
        <v>3794</v>
      </c>
      <c r="B3220" s="2" t="str">
        <f t="shared" si="5328"/>
        <v/>
      </c>
      <c r="C3220">
        <v>1</v>
      </c>
      <c r="E3220">
        <v>39496.050000000003</v>
      </c>
      <c r="R3220">
        <v>30</v>
      </c>
      <c r="S3220" t="s">
        <v>22</v>
      </c>
      <c r="AA3220" s="10">
        <f t="shared" si="5330"/>
        <v>2531.1379999999999</v>
      </c>
      <c r="AB3220" s="3" cm="1">
        <f t="array" ref="AB3220">100000000/Lvac(AA3220)</f>
        <v>39496.048320747657</v>
      </c>
      <c r="AC3220" s="28">
        <f t="shared" si="5331"/>
        <v>3.9507920943069879E-7</v>
      </c>
      <c r="AD3220" s="28">
        <f t="shared" si="5332"/>
        <v>2.5318988671448692E-7</v>
      </c>
      <c r="AE3220" s="21">
        <f t="shared" si="5333"/>
        <v>39496.049511116078</v>
      </c>
      <c r="AF3220" s="10" cm="1">
        <f t="array" ref="AF3220">Lair(100000000/AE3220)</f>
        <v>2531.137923709151</v>
      </c>
      <c r="AG3220" s="10">
        <f t="shared" si="5334"/>
        <v>1.2802033773098832E-2</v>
      </c>
      <c r="AH3220" s="10" t="b">
        <f t="shared" si="5329"/>
        <v>1</v>
      </c>
      <c r="AI3220" s="10">
        <f t="shared" si="5335"/>
        <v>2531.1379999999999</v>
      </c>
      <c r="AJ3220">
        <v>3.0000000000000001E-3</v>
      </c>
      <c r="AK3220" s="3" cm="1">
        <f t="array" ref="AK3220">100000000/Lvac($AA3220)</f>
        <v>39496.048320747657</v>
      </c>
      <c r="AL3220" s="21">
        <f t="shared" si="5291"/>
        <v>4.6812202638592988E-2</v>
      </c>
      <c r="AM3220" s="21"/>
      <c r="AN3220" s="21"/>
      <c r="AO3220" s="21"/>
      <c r="AP3220" s="21"/>
      <c r="AS3220" s="3">
        <f t="shared" si="5336"/>
        <v>-1.6792523456388153E-3</v>
      </c>
      <c r="AT3220" s="3" cm="1">
        <f t="array" ref="AT3220">AS3220-(100000000/LvacE($A3220)-$E3220)</f>
        <v>6.1897735577076674E-6</v>
      </c>
      <c r="BB3220"/>
      <c r="BC3220"/>
      <c r="BD3220"/>
      <c r="BE3220"/>
      <c r="BF3220"/>
      <c r="BG3220"/>
      <c r="BH3220"/>
      <c r="BI3220"/>
      <c r="BJ3220"/>
      <c r="BN3220" s="13" cm="1">
        <f t="array" ref="BN3220">$C3220*EXP(poly_from_str(100000000/$E3220,BN$4343))</f>
        <v>3.3155876038113274</v>
      </c>
      <c r="BO3220" s="13"/>
      <c r="BY3220" t="e">
        <v>#N/A</v>
      </c>
    </row>
    <row r="3221" spans="1:78" hidden="1" x14ac:dyDescent="0.25">
      <c r="A3221" t="s">
        <v>3795</v>
      </c>
      <c r="B3221" s="2" t="str">
        <f t="shared" si="5328"/>
        <v/>
      </c>
      <c r="C3221">
        <v>1</v>
      </c>
      <c r="E3221">
        <v>39498.699999999997</v>
      </c>
      <c r="R3221">
        <v>30</v>
      </c>
      <c r="S3221" t="s">
        <v>22</v>
      </c>
      <c r="AA3221" s="10">
        <f t="shared" si="5330"/>
        <v>2530.9679999999998</v>
      </c>
      <c r="AB3221" s="3" cm="1">
        <f t="array" ref="AB3221">100000000/Lvac(AA3221)</f>
        <v>39498.70101394943</v>
      </c>
      <c r="AC3221" s="28">
        <f t="shared" si="5331"/>
        <v>3.9510574610188676E-7</v>
      </c>
      <c r="AD3221" s="28">
        <f t="shared" si="5332"/>
        <v>2.5317288273526722E-7</v>
      </c>
      <c r="AE3221" s="21">
        <f t="shared" si="5333"/>
        <v>39498.700295136805</v>
      </c>
      <c r="AF3221" s="10" cm="1">
        <f t="array" ref="AF3221">Lair(100000000/AE3221)</f>
        <v>2530.9680460625982</v>
      </c>
      <c r="AG3221" s="10">
        <f t="shared" si="5334"/>
        <v>1.2803081867085921E-2</v>
      </c>
      <c r="AH3221" s="10" t="b">
        <f t="shared" si="5329"/>
        <v>1</v>
      </c>
      <c r="AI3221" s="10">
        <f t="shared" si="5335"/>
        <v>2530.9679999999998</v>
      </c>
      <c r="AJ3221">
        <v>3.0000000000000001E-3</v>
      </c>
      <c r="AK3221" s="3" cm="1">
        <f t="array" ref="AK3221">100000000/Lvac($AA3221)</f>
        <v>39498.70101394943</v>
      </c>
      <c r="AL3221" s="21">
        <f t="shared" si="5291"/>
        <v>4.6818491202515522E-2</v>
      </c>
      <c r="AM3221" s="21"/>
      <c r="AN3221" s="21"/>
      <c r="AO3221" s="21"/>
      <c r="AP3221" s="21"/>
      <c r="AS3221" s="3">
        <f t="shared" si="5336"/>
        <v>1.01394943339983E-3</v>
      </c>
      <c r="AT3221" s="3" cm="1">
        <f t="array" ref="AT3221">AS3221-(100000000/LvacE($A3221)-$E3221)</f>
        <v>6.237001798581332E-6</v>
      </c>
      <c r="BB3221"/>
      <c r="BC3221"/>
      <c r="BD3221"/>
      <c r="BE3221"/>
      <c r="BF3221"/>
      <c r="BG3221"/>
      <c r="BH3221"/>
      <c r="BI3221"/>
      <c r="BJ3221"/>
      <c r="BN3221" s="13" cm="1">
        <f t="array" ref="BN3221">$C3221*EXP(poly_from_str(100000000/$E3221,BN$4343))</f>
        <v>3.3167906520852344</v>
      </c>
      <c r="BO3221" s="13"/>
      <c r="BY3221">
        <v>3305</v>
      </c>
    </row>
    <row r="3222" spans="1:78" hidden="1" x14ac:dyDescent="0.25">
      <c r="A3222" t="s">
        <v>3796</v>
      </c>
      <c r="B3222" s="2" t="str">
        <f t="shared" si="5328"/>
        <v/>
      </c>
      <c r="C3222">
        <v>4</v>
      </c>
      <c r="E3222">
        <v>39503.589999999997</v>
      </c>
      <c r="F3222">
        <v>23175</v>
      </c>
      <c r="G3222" t="s">
        <v>5</v>
      </c>
      <c r="H3222" s="5" t="s">
        <v>15</v>
      </c>
      <c r="I3222">
        <v>62678</v>
      </c>
      <c r="J3222" t="s">
        <v>3</v>
      </c>
      <c r="K3222" s="5" t="s">
        <v>15</v>
      </c>
      <c r="L3222">
        <v>23175.09</v>
      </c>
      <c r="M3222" t="str">
        <f t="shared" ref="M3222:M3227" si="5356">$G3222&amp;""</f>
        <v>e</v>
      </c>
      <c r="N3222" t="str">
        <f t="shared" ref="N3222:N3227" si="5357">$H3222&amp;""</f>
        <v>13/2</v>
      </c>
      <c r="O3222">
        <v>62678.7</v>
      </c>
      <c r="P3222" t="str">
        <f t="shared" ref="P3222:P3227" si="5358">$J3222&amp;""</f>
        <v>o</v>
      </c>
      <c r="Q3222" t="str">
        <f t="shared" ref="Q3222:Q3227" si="5359">$K3222&amp;""</f>
        <v>13/2</v>
      </c>
      <c r="R3222">
        <v>30</v>
      </c>
      <c r="AA3222" s="10">
        <f t="shared" si="5330"/>
        <v>2530.6550000000002</v>
      </c>
      <c r="AB3222" s="3" cm="1">
        <f t="array" ref="AB3222">100000000/Lvac(AA3222)</f>
        <v>39503.586022310395</v>
      </c>
      <c r="AC3222" s="28">
        <f t="shared" si="5331"/>
        <v>3.9515461412164044E-7</v>
      </c>
      <c r="AD3222" s="28">
        <f t="shared" si="5332"/>
        <v>2.5314157540918722E-7</v>
      </c>
      <c r="AE3222" s="21">
        <f t="shared" si="5333"/>
        <v>39503.588842594196</v>
      </c>
      <c r="AF3222" s="10" cm="1">
        <f t="array" ref="AF3222">Lair(100000000/AE3222)</f>
        <v>2530.6548193166632</v>
      </c>
      <c r="AG3222" s="10">
        <f t="shared" si="5334"/>
        <v>1.2805012145533546E-2</v>
      </c>
      <c r="AH3222" s="10" t="b">
        <f t="shared" si="5329"/>
        <v>1</v>
      </c>
      <c r="AI3222" s="10">
        <f t="shared" ref="AI3222:AI3227" si="5360">$AF3222</f>
        <v>2530.6548193166632</v>
      </c>
      <c r="AJ3222">
        <v>3.0000000000000001E-3</v>
      </c>
      <c r="AK3222" s="3" cm="1">
        <f t="array" ref="AK3222">100000000/Lvac($AA3222)</f>
        <v>39503.586022310395</v>
      </c>
      <c r="AL3222" s="21">
        <f t="shared" si="5291"/>
        <v>4.6830076216768234E-2</v>
      </c>
      <c r="AM3222" s="10" cm="1">
        <f t="array" ref="AM3222">Lvac($AI3222)-$BA3222</f>
        <v>1.3557795491578872E-3</v>
      </c>
      <c r="AN3222" s="10">
        <f t="shared" ref="AN3222:AN3227" si="5361">$AK3222-($AX3222-$AW3222)</f>
        <v>-2.3977689605089836E-2</v>
      </c>
      <c r="AO3222" s="3">
        <f t="shared" ref="AO3222:AO3227" si="5362">AM3222/AJ3222</f>
        <v>0.45192651638596237</v>
      </c>
      <c r="AP3222" s="3">
        <v>0.51216839180293994</v>
      </c>
      <c r="AS3222" s="3">
        <f t="shared" si="5336"/>
        <v>-3.9776896010152996E-3</v>
      </c>
      <c r="AT3222" s="3" cm="1">
        <f t="array" ref="AT3222">AS3222-(100000000/LvacE($A3222)-$E3222)</f>
        <v>6.3240076997317374E-6</v>
      </c>
      <c r="AU3222" t="s">
        <v>4964</v>
      </c>
      <c r="AV3222" t="s">
        <v>4883</v>
      </c>
      <c r="AW3222" s="3">
        <v>23175.09</v>
      </c>
      <c r="AX3222" s="3">
        <v>62678.7</v>
      </c>
      <c r="AY3222" s="3"/>
      <c r="AZ3222" s="10" cm="1">
        <f t="array" ref="AZ3222">Lair(100000000/($AX3222-$AW3222))</f>
        <v>2530.6534638543635</v>
      </c>
      <c r="BA3222" s="10">
        <f t="shared" ref="BA3222:BA3227" si="5363">100000000/($AX3222-$AW3222)</f>
        <v>2531.4142175866964</v>
      </c>
      <c r="BB3222" s="12">
        <v>33200000</v>
      </c>
      <c r="BC3222" s="3">
        <v>0.113</v>
      </c>
      <c r="BD3222" s="12" cm="1">
        <f t="array" ref="BD3222">SfromgA($BB3222,$BA3222,"")</f>
        <v>0.26580374068414164</v>
      </c>
      <c r="BE3222" s="29">
        <f t="shared" ref="BE3222:BE3226" si="5364">(10^MAX(0.05, -0.312925054856973*((LN($BD3222))^(1/3)) + 0.454808404431693)-1)*100</f>
        <v>528.79300226777036</v>
      </c>
      <c r="BG3222" s="3"/>
      <c r="BH3222" s="3"/>
      <c r="BI3222" s="12">
        <f t="shared" ref="BI3222:BI3226" si="5365">IF($BB3222="",$BF3222,$BB3222)</f>
        <v>33200000</v>
      </c>
      <c r="BJ3222" s="29">
        <f t="shared" ref="BJ3222:BJ3226" si="5366">IF($BB3222="",$BH3222,$BE3222)</f>
        <v>528.79300226777036</v>
      </c>
      <c r="BK3222" s="3">
        <f t="shared" ref="BK3222:BK3226" si="5367">LN(BN3222*100000000/($AX3222-$AW3222)/$BI3222)</f>
        <v>-6.8955676400914996</v>
      </c>
      <c r="BL3222" s="13">
        <f>EXP(BK$4341*$AX3222+BK$4342)*$BI3222/(100000000/($AX3222-$AW3222))</f>
        <v>12.593211204859598</v>
      </c>
      <c r="BM3222" s="3">
        <f t="shared" ref="BM3222:BM3226" si="5368">LN(BL3222/$C3222)</f>
        <v>1.1468635143711812</v>
      </c>
      <c r="BN3222" s="13" cm="1">
        <f t="array" ref="BN3222">$C3222*EXP(poly_from_str(100000000/$E3222,BN$4343))</f>
        <v>13.276019849007159</v>
      </c>
      <c r="BO3222" s="3">
        <f t="shared" ref="BO3222:BO3226" si="5369">LN($C3222)</f>
        <v>1.3862943611198906</v>
      </c>
      <c r="BP3222" s="13">
        <f t="shared" ref="BP3222:BP3223" si="5370">LN(BL3222/BN3222)</f>
        <v>-5.2801513470024979E-2</v>
      </c>
      <c r="BQ3222" s="13"/>
      <c r="BS3222" s="13"/>
      <c r="BT3222" s="13"/>
      <c r="BU3222" s="13"/>
      <c r="BV3222" s="13"/>
      <c r="BW3222" s="13"/>
      <c r="BX3222" s="13"/>
      <c r="BY3222">
        <v>13227</v>
      </c>
      <c r="BZ3222" s="13"/>
    </row>
    <row r="3223" spans="1:78" hidden="1" x14ac:dyDescent="0.25">
      <c r="A3223" t="s">
        <v>3797</v>
      </c>
      <c r="B3223" s="2" t="str">
        <f t="shared" si="5328"/>
        <v/>
      </c>
      <c r="C3223">
        <v>9</v>
      </c>
      <c r="D3223" t="s">
        <v>14</v>
      </c>
      <c r="E3223">
        <v>39506.57</v>
      </c>
      <c r="F3223">
        <v>44903</v>
      </c>
      <c r="G3223" t="s">
        <v>5</v>
      </c>
      <c r="H3223" s="5" t="s">
        <v>18</v>
      </c>
      <c r="I3223">
        <v>84409</v>
      </c>
      <c r="J3223" t="s">
        <v>3</v>
      </c>
      <c r="K3223" s="5" t="s">
        <v>19</v>
      </c>
      <c r="L3223">
        <v>44903.42</v>
      </c>
      <c r="M3223" t="str">
        <f t="shared" si="5356"/>
        <v>e</v>
      </c>
      <c r="N3223" t="str">
        <f t="shared" si="5357"/>
        <v>5/2</v>
      </c>
      <c r="O3223">
        <v>84409.93</v>
      </c>
      <c r="P3223" t="str">
        <f t="shared" si="5358"/>
        <v>o</v>
      </c>
      <c r="Q3223" t="str">
        <f t="shared" si="5359"/>
        <v>3/2</v>
      </c>
      <c r="R3223">
        <v>30</v>
      </c>
      <c r="AA3223" s="10">
        <f t="shared" si="5330"/>
        <v>2530.4639999999999</v>
      </c>
      <c r="AB3223" s="3" cm="1">
        <f t="array" ref="AB3223">100000000/Lvac(AA3223)</f>
        <v>39506.56756355278</v>
      </c>
      <c r="AC3223" s="28">
        <f t="shared" si="5331"/>
        <v>3.9518444048206178E-7</v>
      </c>
      <c r="AD3223" s="28">
        <f t="shared" si="5332"/>
        <v>2.531224709388727E-7</v>
      </c>
      <c r="AE3223" s="21">
        <f t="shared" si="5333"/>
        <v>39506.569291207998</v>
      </c>
      <c r="AF3223" s="10" cm="1">
        <f t="array" ref="AF3223">Lair(100000000/AE3223)</f>
        <v>2530.4638893333331</v>
      </c>
      <c r="AG3223" s="10">
        <f t="shared" si="5334"/>
        <v>1.2806190398984688E-2</v>
      </c>
      <c r="AH3223" s="10" t="b">
        <f t="shared" si="5329"/>
        <v>1</v>
      </c>
      <c r="AI3223" s="10">
        <f t="shared" si="5360"/>
        <v>2530.4638893333331</v>
      </c>
      <c r="AJ3223">
        <v>7.0000000000000001E-3</v>
      </c>
      <c r="AK3223" s="3" cm="1">
        <f t="array" ref="AK3223">100000000/Lvac($AA3223)</f>
        <v>39506.56756355278</v>
      </c>
      <c r="AL3223" s="21">
        <f t="shared" si="5291"/>
        <v>0.109286670365301</v>
      </c>
      <c r="AM3223" s="10" cm="1">
        <f t="array" ref="AM3223">Lvac($AI3223)-$BA3223</f>
        <v>-3.7988514850439969E-3</v>
      </c>
      <c r="AN3223" s="10">
        <f t="shared" si="5361"/>
        <v>5.7563552785723004E-2</v>
      </c>
      <c r="AO3223" s="3">
        <f t="shared" si="5362"/>
        <v>-0.54269306929199956</v>
      </c>
      <c r="AP3223" s="3">
        <v>-0.5268798453731246</v>
      </c>
      <c r="AS3223" s="3">
        <f t="shared" si="5336"/>
        <v>-2.4364472192246467E-3</v>
      </c>
      <c r="AT3223" s="3" cm="1">
        <f t="array" ref="AT3223">AS3223-(100000000/LvacE($A3223)-$E3223)</f>
        <v>6.3771512941457331E-6</v>
      </c>
      <c r="AU3223" t="s">
        <v>4760</v>
      </c>
      <c r="AV3223" t="s">
        <v>4925</v>
      </c>
      <c r="AW3223" s="3">
        <v>44903.42</v>
      </c>
      <c r="AX3223" s="3">
        <v>84409.93</v>
      </c>
      <c r="AY3223" s="3"/>
      <c r="AZ3223" s="10" cm="1">
        <f t="array" ref="AZ3223">Lair(100000000/($AX3223-$AW3223))</f>
        <v>2530.4676872959303</v>
      </c>
      <c r="BA3223" s="10">
        <f t="shared" si="5363"/>
        <v>2531.2283975476448</v>
      </c>
      <c r="BB3223" s="12">
        <v>505000000</v>
      </c>
      <c r="BC3223" s="3">
        <v>0.84199999999999997</v>
      </c>
      <c r="BD3223" s="12" cm="1">
        <f t="array" ref="BD3223">SfromgA($BB3223,$BA3223,"")</f>
        <v>4.0422087743668724</v>
      </c>
      <c r="BE3223" s="29">
        <f t="shared" si="5364"/>
        <v>27.353315253674594</v>
      </c>
      <c r="BG3223" s="3"/>
      <c r="BH3223" s="3"/>
      <c r="BI3223" s="12">
        <f t="shared" si="5365"/>
        <v>505000000</v>
      </c>
      <c r="BJ3223" s="29">
        <f t="shared" si="5366"/>
        <v>27.353315253674594</v>
      </c>
      <c r="BK3223" s="3">
        <f t="shared" si="5367"/>
        <v>-8.8063139761549767</v>
      </c>
      <c r="BL3223" s="13">
        <f>EXP(BK$4341*$AX3223+BK$4342)*$BI3223/(100000000/($AX3223-$AW3223))</f>
        <v>36.748508272517199</v>
      </c>
      <c r="BM3223" s="3">
        <f t="shared" si="5368"/>
        <v>1.4068730562747587</v>
      </c>
      <c r="BN3223" s="13" cm="1">
        <f t="array" ref="BN3223">$C3223*EXP(poly_from_str(100000000/$E3223,BN$4343))</f>
        <v>29.883157117375333</v>
      </c>
      <c r="BO3223" s="3">
        <f t="shared" si="5369"/>
        <v>2.1972245773362196</v>
      </c>
      <c r="BP3223" s="13">
        <f t="shared" si="5370"/>
        <v>0.20680261904258793</v>
      </c>
      <c r="BQ3223" s="13"/>
      <c r="BS3223" s="13"/>
      <c r="BT3223" s="13"/>
      <c r="BU3223" s="13"/>
      <c r="BV3223" s="13"/>
      <c r="BW3223" s="13"/>
      <c r="BX3223" s="13"/>
      <c r="BY3223">
        <v>29771</v>
      </c>
      <c r="BZ3223" s="13"/>
    </row>
    <row r="3224" spans="1:78" hidden="1" x14ac:dyDescent="0.25">
      <c r="A3224" t="s">
        <v>3798</v>
      </c>
      <c r="B3224" s="2" t="str">
        <f t="shared" si="5328"/>
        <v/>
      </c>
      <c r="C3224">
        <v>5</v>
      </c>
      <c r="E3224">
        <v>39517.440000000002</v>
      </c>
      <c r="F3224">
        <v>28720</v>
      </c>
      <c r="G3224" t="s">
        <v>5</v>
      </c>
      <c r="H3224" s="5" t="s">
        <v>4</v>
      </c>
      <c r="I3224">
        <v>68238</v>
      </c>
      <c r="J3224" t="s">
        <v>3</v>
      </c>
      <c r="K3224" s="5" t="s">
        <v>16</v>
      </c>
      <c r="L3224">
        <v>28720.71</v>
      </c>
      <c r="M3224" t="str">
        <f t="shared" si="5356"/>
        <v>e</v>
      </c>
      <c r="N3224" t="str">
        <f t="shared" si="5357"/>
        <v>9/2</v>
      </c>
      <c r="O3224">
        <v>68238.12</v>
      </c>
      <c r="P3224" t="str">
        <f t="shared" si="5358"/>
        <v>o</v>
      </c>
      <c r="Q3224" t="str">
        <f t="shared" si="5359"/>
        <v>11/2</v>
      </c>
      <c r="R3224">
        <v>30</v>
      </c>
      <c r="S3224" t="s">
        <v>159</v>
      </c>
      <c r="AA3224" s="10">
        <f t="shared" si="5330"/>
        <v>2529.768</v>
      </c>
      <c r="AB3224" s="3" cm="1">
        <f t="array" ref="AB3224">100000000/Lvac(AA3224)</f>
        <v>39517.436046339026</v>
      </c>
      <c r="AC3224" s="28">
        <f t="shared" si="5331"/>
        <v>3.9529316522305605E-7</v>
      </c>
      <c r="AD3224" s="28">
        <f t="shared" si="5332"/>
        <v>2.5305285465063516E-7</v>
      </c>
      <c r="AE3224" s="21">
        <f t="shared" si="5333"/>
        <v>39517.438850729326</v>
      </c>
      <c r="AF3224" s="10" cm="1">
        <f t="array" ref="AF3224">Lair(100000000/AE3224)</f>
        <v>2529.7678204607978</v>
      </c>
      <c r="AG3224" s="10">
        <f t="shared" si="5334"/>
        <v>1.2810486188128523E-2</v>
      </c>
      <c r="AH3224" s="10" t="b">
        <f t="shared" si="5329"/>
        <v>1</v>
      </c>
      <c r="AI3224" s="10">
        <f t="shared" si="5360"/>
        <v>2529.7678204607978</v>
      </c>
      <c r="AJ3224">
        <v>3.0000000000000001E-3</v>
      </c>
      <c r="AK3224" s="3" cm="1">
        <f t="array" ref="AK3224">100000000/Lvac($AA3224)</f>
        <v>39517.436046339026</v>
      </c>
      <c r="AL3224" s="21">
        <f t="shared" si="5291"/>
        <v>4.6862920454661623E-2</v>
      </c>
      <c r="AM3224" s="10" cm="1">
        <f t="array" ref="AM3224">Lvac($AI3224)-$BA3224</f>
        <v>-1.8474790981599654E-3</v>
      </c>
      <c r="AN3224" s="10">
        <f t="shared" si="5361"/>
        <v>2.604633902956266E-2</v>
      </c>
      <c r="AO3224" s="3">
        <f t="shared" si="5362"/>
        <v>-0.61582636605332175</v>
      </c>
      <c r="AP3224" s="3">
        <v>-0.55596596075702109</v>
      </c>
      <c r="AS3224" s="3">
        <f t="shared" si="5336"/>
        <v>-3.9536609765491448E-3</v>
      </c>
      <c r="AT3224" s="3" cm="1">
        <f t="array" ref="AT3224">AS3224-(100000000/LvacE($A3224)-$E3224)</f>
        <v>6.5710992203094065E-6</v>
      </c>
      <c r="AU3224" t="s">
        <v>4703</v>
      </c>
      <c r="AV3224" t="s">
        <v>4929</v>
      </c>
      <c r="AW3224" s="3">
        <v>28720.71</v>
      </c>
      <c r="AX3224" s="3">
        <v>68238.12</v>
      </c>
      <c r="AY3224" s="3"/>
      <c r="AZ3224" s="10" cm="1">
        <f t="array" ref="AZ3224">Lair(100000000/($AX3224-$AW3224))</f>
        <v>2529.7696675076695</v>
      </c>
      <c r="BA3224" s="10">
        <f t="shared" si="5363"/>
        <v>2530.5302144042339</v>
      </c>
      <c r="BB3224" s="12">
        <v>12000000</v>
      </c>
      <c r="BC3224" s="3">
        <v>4.3999999999999997E-2</v>
      </c>
      <c r="BD3224" s="12" cm="1">
        <f t="array" ref="BD3224">SfromgA($BB3224,$BA3224,"")</f>
        <v>9.5973025813255494E-2</v>
      </c>
      <c r="BE3224" s="29">
        <f t="shared" si="5364"/>
        <v>642.11354669516447</v>
      </c>
      <c r="BG3224" s="3"/>
      <c r="BH3224" s="3"/>
      <c r="BI3224" s="12">
        <f t="shared" si="5365"/>
        <v>12000000</v>
      </c>
      <c r="BJ3224" s="29">
        <f t="shared" si="5366"/>
        <v>642.11354669516447</v>
      </c>
      <c r="BK3224" s="3">
        <f t="shared" si="5367"/>
        <v>-5.6532542207858469</v>
      </c>
      <c r="BL3224" s="13">
        <f>EXP(BK$4341*$AX3224+BK$4342)*$BI3224/(100000000/($AX3224-$AW3224))</f>
        <v>2.984577916593778</v>
      </c>
      <c r="BM3224" s="3">
        <f t="shared" si="5368"/>
        <v>-0.5159795770637875</v>
      </c>
      <c r="BN3224" s="13" cm="1">
        <f t="array" ref="BN3224">$C3224*EXP(poly_from_str(100000000/$E3224,BN$4343))</f>
        <v>16.626184901802027</v>
      </c>
      <c r="BO3224" s="3">
        <f t="shared" si="5369"/>
        <v>1.6094379124341003</v>
      </c>
      <c r="BP3224" s="13">
        <f>LN(BL3224/BN3224)</f>
        <v>-1.7175205209206998</v>
      </c>
      <c r="BQ3224" s="13"/>
      <c r="BS3224" s="13"/>
      <c r="BT3224" s="13"/>
      <c r="BU3224" s="13"/>
      <c r="BV3224" s="13"/>
      <c r="BW3224" s="13"/>
      <c r="BX3224" s="13"/>
      <c r="BY3224">
        <v>16561</v>
      </c>
      <c r="BZ3224" s="13"/>
    </row>
    <row r="3225" spans="1:78" hidden="1" x14ac:dyDescent="0.25">
      <c r="A3225" t="s">
        <v>3799</v>
      </c>
      <c r="B3225" s="2" t="str">
        <f t="shared" si="5328"/>
        <v/>
      </c>
      <c r="C3225">
        <v>4</v>
      </c>
      <c r="E3225">
        <v>39518.089999999997</v>
      </c>
      <c r="F3225">
        <v>63816</v>
      </c>
      <c r="G3225" t="s">
        <v>3</v>
      </c>
      <c r="H3225" s="5" t="s">
        <v>16</v>
      </c>
      <c r="I3225">
        <v>103335</v>
      </c>
      <c r="J3225" t="s">
        <v>5</v>
      </c>
      <c r="K3225" s="5" t="s">
        <v>4</v>
      </c>
      <c r="L3225">
        <v>63816.91</v>
      </c>
      <c r="M3225" t="str">
        <f t="shared" si="5356"/>
        <v>o</v>
      </c>
      <c r="N3225" t="str">
        <f t="shared" si="5357"/>
        <v>11/2</v>
      </c>
      <c r="O3225">
        <v>103335.06</v>
      </c>
      <c r="P3225" t="str">
        <f t="shared" si="5358"/>
        <v>e</v>
      </c>
      <c r="Q3225" t="str">
        <f t="shared" si="5359"/>
        <v>9/2</v>
      </c>
      <c r="R3225">
        <v>30</v>
      </c>
      <c r="AA3225" s="10">
        <f t="shared" si="5330"/>
        <v>2529.7260000000001</v>
      </c>
      <c r="AB3225" s="3" cm="1">
        <f t="array" ref="AB3225">100000000/Lvac(AA3225)</f>
        <v>39518.092094368287</v>
      </c>
      <c r="AC3225" s="28">
        <f t="shared" si="5331"/>
        <v>3.9529972811284699E-7</v>
      </c>
      <c r="AD3225" s="28">
        <f t="shared" si="5332"/>
        <v>2.5304865366779934E-7</v>
      </c>
      <c r="AE3225" s="21">
        <f t="shared" si="5333"/>
        <v>39518.090608773156</v>
      </c>
      <c r="AF3225" s="10" cm="1">
        <f t="array" ref="AF3225">Lair(100000000/AE3225)</f>
        <v>2529.7260951057833</v>
      </c>
      <c r="AG3225" s="10">
        <f t="shared" si="5334"/>
        <v>1.2810745530221115E-2</v>
      </c>
      <c r="AH3225" s="10" t="b">
        <f t="shared" si="5329"/>
        <v>1</v>
      </c>
      <c r="AI3225" s="10">
        <f t="shared" si="5360"/>
        <v>2529.7260951057833</v>
      </c>
      <c r="AJ3225">
        <v>3.0000000000000001E-3</v>
      </c>
      <c r="AK3225" s="3" cm="1">
        <f t="array" ref="AK3225">100000000/Lvac($AA3225)</f>
        <v>39518.092094368287</v>
      </c>
      <c r="AL3225" s="21">
        <f t="shared" si="5291"/>
        <v>4.6864471419443297E-2</v>
      </c>
      <c r="AM3225" s="10" cm="1">
        <f t="array" ref="AM3225">Lvac($AI3225)-$BA3225</f>
        <v>3.8030298874218715E-3</v>
      </c>
      <c r="AN3225" s="10">
        <f t="shared" si="5361"/>
        <v>-5.7905631707399152E-2</v>
      </c>
      <c r="AO3225" s="3">
        <f t="shared" si="5362"/>
        <v>1.2676766291406238</v>
      </c>
      <c r="AP3225" s="3">
        <v>1.2359672828097246</v>
      </c>
      <c r="AS3225" s="3">
        <f t="shared" si="5336"/>
        <v>2.0943682902725413E-3</v>
      </c>
      <c r="AT3225" s="3" cm="1">
        <f t="array" ref="AT3225">AS3225-(100000000/LvacE($A3225)-$E3225)</f>
        <v>6.5828135120682418E-6</v>
      </c>
      <c r="AU3225" t="s">
        <v>4923</v>
      </c>
      <c r="AV3225" t="s">
        <v>4885</v>
      </c>
      <c r="AW3225" s="3">
        <v>63816.91</v>
      </c>
      <c r="AX3225" s="3">
        <v>103335.06</v>
      </c>
      <c r="AY3225" s="3"/>
      <c r="AZ3225" s="10" cm="1">
        <f t="array" ref="AZ3225">Lair(100000000/($AX3225-$AW3225))</f>
        <v>2529.722292965625</v>
      </c>
      <c r="BA3225" s="10">
        <f t="shared" si="5363"/>
        <v>2530.4828287761452</v>
      </c>
      <c r="BB3225" s="12">
        <v>486000000</v>
      </c>
      <c r="BC3225" s="3">
        <v>0.39800000000000002</v>
      </c>
      <c r="BD3225" s="12" cm="1">
        <f t="array" ref="BD3225">SfromgA($BB3225,$BA3225,"")</f>
        <v>3.8866891958134442</v>
      </c>
      <c r="BE3225" s="29">
        <f t="shared" si="5364"/>
        <v>28.326542238845565</v>
      </c>
      <c r="BG3225" s="3"/>
      <c r="BH3225" s="3"/>
      <c r="BI3225" s="12">
        <f t="shared" si="5365"/>
        <v>486000000</v>
      </c>
      <c r="BJ3225" s="29">
        <f t="shared" si="5366"/>
        <v>28.326542238845565</v>
      </c>
      <c r="BK3225" s="3">
        <f t="shared" si="5367"/>
        <v>-9.5776309492873839</v>
      </c>
      <c r="BL3225" s="13">
        <f>EXP(BK$4341*$AX3225+BK$4342)*$BI3225/(100000000/($AX3225-$AW3225))</f>
        <v>8.3989619985527142</v>
      </c>
      <c r="BM3225" s="3">
        <f t="shared" si="5368"/>
        <v>0.74181376549291067</v>
      </c>
      <c r="BN3225" s="13" cm="1">
        <f t="array" ref="BN3225">$C3225*EXP(poly_from_str(100000000/$E3225,BN$4343))</f>
        <v>13.302112106908364</v>
      </c>
      <c r="BO3225" s="3">
        <f t="shared" si="5369"/>
        <v>1.3862943611198906</v>
      </c>
      <c r="BP3225" s="13">
        <f t="shared" ref="BP3225:BP3226" si="5371">LN(BL3225/BN3225)</f>
        <v>-0.45981470103742689</v>
      </c>
      <c r="BQ3225" s="13"/>
      <c r="BS3225" s="13"/>
      <c r="BT3225" s="13"/>
      <c r="BU3225" s="13"/>
      <c r="BV3225" s="13"/>
      <c r="BW3225" s="13"/>
      <c r="BX3225" s="13"/>
      <c r="BY3225">
        <v>13250</v>
      </c>
      <c r="BZ3225" s="13"/>
    </row>
    <row r="3226" spans="1:78" hidden="1" x14ac:dyDescent="0.25">
      <c r="A3226" t="s">
        <v>3800</v>
      </c>
      <c r="B3226" s="2" t="str">
        <f t="shared" si="5328"/>
        <v/>
      </c>
      <c r="C3226">
        <v>2</v>
      </c>
      <c r="E3226">
        <v>39522.720000000001</v>
      </c>
      <c r="F3226">
        <v>68331</v>
      </c>
      <c r="G3226" t="s">
        <v>3</v>
      </c>
      <c r="H3226" s="5" t="s">
        <v>8</v>
      </c>
      <c r="I3226">
        <v>107854</v>
      </c>
      <c r="J3226" t="s">
        <v>5</v>
      </c>
      <c r="K3226" s="5" t="s">
        <v>4</v>
      </c>
      <c r="L3226">
        <v>68331.73</v>
      </c>
      <c r="M3226" t="str">
        <f t="shared" si="5356"/>
        <v>o</v>
      </c>
      <c r="N3226" t="str">
        <f t="shared" si="5357"/>
        <v>7/2</v>
      </c>
      <c r="O3226">
        <v>107854.46</v>
      </c>
      <c r="P3226" t="str">
        <f t="shared" si="5358"/>
        <v>e</v>
      </c>
      <c r="Q3226" t="str">
        <f t="shared" si="5359"/>
        <v>9/2</v>
      </c>
      <c r="R3226">
        <v>30</v>
      </c>
      <c r="AA3226" s="10">
        <f t="shared" si="5330"/>
        <v>2529.4299999999998</v>
      </c>
      <c r="AB3226" s="3" cm="1">
        <f t="array" ref="AB3226">100000000/Lvac(AA3226)</f>
        <v>39522.716288710806</v>
      </c>
      <c r="AC3226" s="28">
        <f t="shared" si="5331"/>
        <v>3.9534598704055859E-7</v>
      </c>
      <c r="AD3226" s="28">
        <f t="shared" si="5332"/>
        <v>2.5301904674138963E-7</v>
      </c>
      <c r="AE3226" s="21">
        <f t="shared" si="5333"/>
        <v>39522.718921592139</v>
      </c>
      <c r="AF3226" s="10" cm="1">
        <f t="array" ref="AF3226">Lair(100000000/AE3226)</f>
        <v>2529.4298314859652</v>
      </c>
      <c r="AG3226" s="10">
        <f t="shared" si="5334"/>
        <v>1.2812573640842168E-2</v>
      </c>
      <c r="AH3226" s="10" t="b">
        <f t="shared" si="5329"/>
        <v>1</v>
      </c>
      <c r="AI3226" s="10">
        <f t="shared" si="5360"/>
        <v>2529.4298314859652</v>
      </c>
      <c r="AJ3226">
        <v>3.0000000000000001E-3</v>
      </c>
      <c r="AK3226" s="3" cm="1">
        <f t="array" ref="AK3226">100000000/Lvac($AA3226)</f>
        <v>39522.716288710806</v>
      </c>
      <c r="AL3226" s="21">
        <f t="shared" si="5291"/>
        <v>4.6875444967958306E-2</v>
      </c>
      <c r="AM3226" s="10" cm="1">
        <f t="array" ref="AM3226">Lvac($AI3226)-$BA3226</f>
        <v>-5.7114823039228213E-4</v>
      </c>
      <c r="AN3226" s="10">
        <f t="shared" si="5361"/>
        <v>6.2887107997084968E-3</v>
      </c>
      <c r="AO3226" s="3">
        <f t="shared" si="5362"/>
        <v>-0.19038274346409403</v>
      </c>
      <c r="AP3226" s="3">
        <v>-0.13419825487896256</v>
      </c>
      <c r="AS3226" s="3">
        <f t="shared" si="5336"/>
        <v>-3.7112891950528137E-3</v>
      </c>
      <c r="AT3226" s="3" cm="1">
        <f t="array" ref="AT3226">AS3226-(100000000/LvacE($A3226)-$E3226)</f>
        <v>6.6654392867349088E-6</v>
      </c>
      <c r="AU3226" t="s">
        <v>4918</v>
      </c>
      <c r="AV3226" t="s">
        <v>4893</v>
      </c>
      <c r="AW3226" s="3">
        <v>68331.75</v>
      </c>
      <c r="AX3226" s="3">
        <v>107854.46</v>
      </c>
      <c r="AY3226" s="3"/>
      <c r="AZ3226" s="10" cm="1">
        <f t="array" ref="AZ3226">Lair(100000000/($AX3226-$AW3226))</f>
        <v>2529.4304025005817</v>
      </c>
      <c r="BA3226" s="10">
        <f t="shared" si="5363"/>
        <v>2530.1908700086606</v>
      </c>
      <c r="BB3226" s="12">
        <v>890000000</v>
      </c>
      <c r="BC3226" s="3">
        <v>0.28999999999999998</v>
      </c>
      <c r="BD3226" s="12" cm="1">
        <f t="array" ref="BD3226">SfromgA($BB3226,$BA3226,"")</f>
        <v>7.1151362248276344</v>
      </c>
      <c r="BE3226" s="29">
        <f t="shared" si="5364"/>
        <v>15.623357530588034</v>
      </c>
      <c r="BG3226" s="3"/>
      <c r="BH3226" s="3"/>
      <c r="BI3226" s="12">
        <f t="shared" si="5365"/>
        <v>890000000</v>
      </c>
      <c r="BJ3226" s="29">
        <f t="shared" si="5366"/>
        <v>15.623357530588034</v>
      </c>
      <c r="BK3226" s="3">
        <f t="shared" si="5367"/>
        <v>-10.875284252968413</v>
      </c>
      <c r="BL3226" s="13">
        <f>EXP(BK$4341*$AX3226+BK$4342)*$BI3226/(100000000/($AX3226-$AW3226))</f>
        <v>10.911874942532567</v>
      </c>
      <c r="BM3226" s="3">
        <f t="shared" si="5368"/>
        <v>1.6967044599304524</v>
      </c>
      <c r="BN3226" s="13" cm="1">
        <f t="array" ref="BN3226">$C3226*EXP(poly_from_str(100000000/$E3226,BN$4343))</f>
        <v>6.6551949564745714</v>
      </c>
      <c r="BO3226" s="3">
        <f t="shared" si="5369"/>
        <v>0.69314718055994529</v>
      </c>
      <c r="BP3226" s="13">
        <f t="shared" si="5371"/>
        <v>0.49445389433542974</v>
      </c>
      <c r="BQ3226" s="13"/>
      <c r="BS3226" s="13"/>
      <c r="BT3226" s="13"/>
      <c r="BU3226" s="13"/>
      <c r="BV3226" s="13"/>
      <c r="BW3226" s="13"/>
      <c r="BX3226" s="13"/>
      <c r="BY3226">
        <v>6629</v>
      </c>
      <c r="BZ3226" s="13"/>
    </row>
    <row r="3227" spans="1:78" hidden="1" x14ac:dyDescent="0.25">
      <c r="A3227" t="s">
        <v>3801</v>
      </c>
      <c r="B3227" s="2" t="str">
        <f t="shared" si="5328"/>
        <v/>
      </c>
      <c r="C3227">
        <v>9</v>
      </c>
      <c r="D3227" t="s">
        <v>143</v>
      </c>
      <c r="E3227">
        <v>39527.72</v>
      </c>
      <c r="F3227">
        <v>65922</v>
      </c>
      <c r="G3227" t="s">
        <v>3</v>
      </c>
      <c r="H3227" s="5" t="s">
        <v>16</v>
      </c>
      <c r="I3227">
        <v>105450</v>
      </c>
      <c r="J3227" t="s">
        <v>5</v>
      </c>
      <c r="K3227" s="5" t="s">
        <v>16</v>
      </c>
      <c r="L3227">
        <v>65922.42</v>
      </c>
      <c r="M3227" t="str">
        <f t="shared" si="5356"/>
        <v>o</v>
      </c>
      <c r="N3227" t="str">
        <f t="shared" si="5357"/>
        <v>11/2</v>
      </c>
      <c r="O3227">
        <v>105450.18</v>
      </c>
      <c r="P3227" t="str">
        <f t="shared" si="5358"/>
        <v>e</v>
      </c>
      <c r="Q3227" t="str">
        <f t="shared" si="5359"/>
        <v>11/2</v>
      </c>
      <c r="R3227">
        <v>30</v>
      </c>
      <c r="AA3227" s="10">
        <f t="shared" si="5330"/>
        <v>2529.11</v>
      </c>
      <c r="AB3227" s="3" cm="1">
        <f t="array" ref="AB3227">100000000/Lvac(AA3227)</f>
        <v>39527.716635181474</v>
      </c>
      <c r="AC3227" s="28">
        <f t="shared" si="5331"/>
        <v>3.9539600887268643E-7</v>
      </c>
      <c r="AD3227" s="28">
        <f t="shared" si="5332"/>
        <v>2.529870392538572E-7</v>
      </c>
      <c r="AE3227" s="21">
        <f t="shared" si="5333"/>
        <v>39527.719022618832</v>
      </c>
      <c r="AF3227" s="10" cm="1">
        <f t="array" ref="AF3227">Lair(100000000/AE3227)</f>
        <v>2529.1098472339318</v>
      </c>
      <c r="AG3227" s="10">
        <f t="shared" si="5334"/>
        <v>1.2814550698700626E-2</v>
      </c>
      <c r="AH3227" s="10" t="b">
        <f t="shared" si="5329"/>
        <v>1</v>
      </c>
      <c r="AI3227" s="10">
        <f t="shared" si="5360"/>
        <v>2529.1098472339318</v>
      </c>
      <c r="AJ3227">
        <v>7.0000000000000001E-3</v>
      </c>
      <c r="AK3227" s="3" cm="1">
        <f t="array" ref="AK3227">100000000/Lvac($AA3227)</f>
        <v>39527.716635181474</v>
      </c>
      <c r="AL3227" s="21">
        <f t="shared" si="5291"/>
        <v>0.10940371639013169</v>
      </c>
      <c r="AM3227" s="10" cm="1">
        <f t="array" ref="AM3227">Lvac($AI3227)-$BA3227</f>
        <v>2.6226494269394607E-3</v>
      </c>
      <c r="AN3227" s="10">
        <f t="shared" si="5361"/>
        <v>-4.3364818520785775E-2</v>
      </c>
      <c r="AO3227" s="3">
        <f t="shared" si="5362"/>
        <v>0.37466420384849436</v>
      </c>
      <c r="AP3227" s="3">
        <v>0.39649303412910997</v>
      </c>
      <c r="AS3227" s="3">
        <f t="shared" si="5336"/>
        <v>-3.3648185271886177E-3</v>
      </c>
      <c r="AT3227" s="3" cm="1">
        <f t="array" ref="AT3227">AS3227-(100000000/LvacE($A3227)-$E3227)</f>
        <v>6.7548608058132231E-6</v>
      </c>
      <c r="AU3227" t="s">
        <v>4828</v>
      </c>
      <c r="AV3227" t="s">
        <v>4878</v>
      </c>
      <c r="AW3227" s="3">
        <v>65922.42</v>
      </c>
      <c r="AX3227" s="3">
        <v>105450.18</v>
      </c>
      <c r="AY3227" s="3"/>
      <c r="AZ3227" s="10" cm="1">
        <f t="array" ref="AZ3227">Lair(100000000/($AX3227-$AW3227))</f>
        <v>2529.1072251980027</v>
      </c>
      <c r="BA3227" s="10">
        <f t="shared" si="5363"/>
        <v>2529.8676170873332</v>
      </c>
      <c r="BN3227" s="13" cm="1">
        <f t="array" ref="BN3227">$C3227*EXP(poly_from_str(100000000/$E3227,BN$4343))</f>
        <v>29.968425448077102</v>
      </c>
      <c r="BO3227" s="13"/>
      <c r="BY3227">
        <v>29847</v>
      </c>
    </row>
    <row r="3228" spans="1:78" hidden="1" x14ac:dyDescent="0.25">
      <c r="A3228" t="s">
        <v>3802</v>
      </c>
      <c r="B3228" s="2" t="str">
        <f t="shared" si="5328"/>
        <v/>
      </c>
      <c r="C3228">
        <v>4</v>
      </c>
      <c r="E3228">
        <v>39533.279999999999</v>
      </c>
      <c r="R3228">
        <v>30</v>
      </c>
      <c r="S3228" t="s">
        <v>22</v>
      </c>
      <c r="AA3228" s="10">
        <f t="shared" si="5330"/>
        <v>2528.7539999999999</v>
      </c>
      <c r="AB3228" s="3" cm="1">
        <f t="array" ref="AB3228">100000000/Lvac(AA3228)</f>
        <v>39533.281007539874</v>
      </c>
      <c r="AC3228" s="28">
        <f t="shared" si="5331"/>
        <v>3.9545167303739316E-7</v>
      </c>
      <c r="AD3228" s="28">
        <f t="shared" si="5332"/>
        <v>2.5295143092456145E-7</v>
      </c>
      <c r="AE3228" s="21">
        <f t="shared" si="5333"/>
        <v>39533.280292543895</v>
      </c>
      <c r="AF3228" s="10" cm="1">
        <f t="array" ref="AF3228">Lair(100000000/AE3228)</f>
        <v>2528.7540457379073</v>
      </c>
      <c r="AG3228" s="10">
        <f t="shared" si="5334"/>
        <v>1.2816751057544522E-2</v>
      </c>
      <c r="AH3228" s="10" t="b">
        <f t="shared" si="5329"/>
        <v>1</v>
      </c>
      <c r="AI3228" s="10">
        <f t="shared" si="5335"/>
        <v>2528.7539999999999</v>
      </c>
      <c r="AJ3228">
        <v>3.0000000000000001E-3</v>
      </c>
      <c r="AK3228" s="3" cm="1">
        <f t="array" ref="AK3228">100000000/Lvac($AA3228)</f>
        <v>39533.281007539874</v>
      </c>
      <c r="AL3228" s="21">
        <f t="shared" si="5291"/>
        <v>4.6900506345267122E-2</v>
      </c>
      <c r="AM3228" s="21"/>
      <c r="AN3228" s="21"/>
      <c r="AO3228" s="21"/>
      <c r="AP3228" s="21"/>
      <c r="AS3228" s="3">
        <f t="shared" si="5336"/>
        <v>1.0075398749904707E-3</v>
      </c>
      <c r="AT3228" s="3" cm="1">
        <f t="array" ref="AT3228">AS3228-(100000000/LvacE($A3228)-$E3228)</f>
        <v>6.8544541136361659E-6</v>
      </c>
      <c r="BB3228"/>
      <c r="BC3228"/>
      <c r="BD3228"/>
      <c r="BE3228"/>
      <c r="BF3228"/>
      <c r="BG3228"/>
      <c r="BH3228"/>
      <c r="BI3228"/>
      <c r="BJ3228"/>
      <c r="BN3228" s="13" cm="1">
        <f t="array" ref="BN3228">$C3228*EXP(poly_from_str(100000000/$E3228,BN$4343))</f>
        <v>13.329173174901625</v>
      </c>
      <c r="BO3228" s="13"/>
      <c r="BY3228">
        <v>13274</v>
      </c>
    </row>
    <row r="3229" spans="1:78" hidden="1" x14ac:dyDescent="0.25">
      <c r="A3229" t="s">
        <v>3803</v>
      </c>
      <c r="B3229" s="2" t="str">
        <f t="shared" si="5328"/>
        <v/>
      </c>
      <c r="C3229">
        <v>7</v>
      </c>
      <c r="E3229">
        <v>39533.730000000003</v>
      </c>
      <c r="F3229">
        <v>29267</v>
      </c>
      <c r="G3229" t="s">
        <v>5</v>
      </c>
      <c r="H3229" s="5" t="s">
        <v>18</v>
      </c>
      <c r="I3229">
        <v>68801</v>
      </c>
      <c r="J3229" t="s">
        <v>3</v>
      </c>
      <c r="K3229" s="5" t="s">
        <v>8</v>
      </c>
      <c r="L3229">
        <v>29267.86</v>
      </c>
      <c r="M3229" t="str">
        <f t="shared" ref="M3229:M3232" si="5372">$G3229&amp;""</f>
        <v>e</v>
      </c>
      <c r="N3229" t="str">
        <f t="shared" ref="N3229:N3232" si="5373">$H3229&amp;""</f>
        <v>5/2</v>
      </c>
      <c r="O3229">
        <v>68801.67</v>
      </c>
      <c r="P3229" t="str">
        <f t="shared" ref="P3229:P3232" si="5374">$J3229&amp;""</f>
        <v>o</v>
      </c>
      <c r="Q3229" t="str">
        <f t="shared" ref="Q3229:Q3232" si="5375">$K3229&amp;""</f>
        <v>7/2</v>
      </c>
      <c r="R3229">
        <v>30</v>
      </c>
      <c r="AA3229" s="10">
        <f t="shared" si="5330"/>
        <v>2528.7249999999999</v>
      </c>
      <c r="AB3229" s="3" cm="1">
        <f t="array" ref="AB3229">100000000/Lvac(AA3229)</f>
        <v>39533.734354066401</v>
      </c>
      <c r="AC3229" s="28">
        <f t="shared" si="5331"/>
        <v>3.9545620816814798E-7</v>
      </c>
      <c r="AD3229" s="28">
        <f t="shared" si="5332"/>
        <v>2.5294853024607854E-7</v>
      </c>
      <c r="AE3229" s="21">
        <f t="shared" si="5333"/>
        <v>39533.731264182323</v>
      </c>
      <c r="AF3229" s="10" cm="1">
        <f t="array" ref="AF3229">Lair(100000000/AE3229)</f>
        <v>2528.7251976536986</v>
      </c>
      <c r="AG3229" s="10">
        <f t="shared" si="5334"/>
        <v>1.2816930341192974E-2</v>
      </c>
      <c r="AH3229" s="10" t="b">
        <f t="shared" si="5329"/>
        <v>1</v>
      </c>
      <c r="AI3229" s="10">
        <f t="shared" ref="AI3229:AI3232" si="5376">$AF3229</f>
        <v>2528.7251976536986</v>
      </c>
      <c r="AJ3229">
        <v>3.0000000000000001E-3</v>
      </c>
      <c r="AK3229" s="3" cm="1">
        <f t="array" ref="AK3229">100000000/Lvac($AA3229)</f>
        <v>39533.734354066401</v>
      </c>
      <c r="AL3229" s="21">
        <f t="shared" si="5291"/>
        <v>4.6901578381171836E-2</v>
      </c>
      <c r="AM3229" s="10" cm="1">
        <f t="array" ref="AM3229">Lvac($AI3229)-$BA3229</f>
        <v>5.0377413444948616E-3</v>
      </c>
      <c r="AN3229" s="10">
        <f t="shared" ref="AN3229:AN3232" si="5377">$AK3229-($AX3229-$AW3229)</f>
        <v>-7.56459335971158E-2</v>
      </c>
      <c r="AO3229" s="3">
        <f t="shared" ref="AO3229:AO3232" si="5378">AM3229/AJ3229</f>
        <v>1.6792471148316206</v>
      </c>
      <c r="AP3229" s="3">
        <v>1.6133471343285539</v>
      </c>
      <c r="AS3229" s="3">
        <f t="shared" si="5336"/>
        <v>4.3540663973544724E-3</v>
      </c>
      <c r="AT3229" s="3" cm="1">
        <f t="array" ref="AT3229">AS3229-(100000000/LvacE($A3229)-$E3229)</f>
        <v>6.8625740823335946E-6</v>
      </c>
      <c r="AU3229" t="s">
        <v>4695</v>
      </c>
      <c r="AV3229" t="s">
        <v>4852</v>
      </c>
      <c r="AW3229" s="3">
        <v>29267.86</v>
      </c>
      <c r="AX3229" s="3">
        <v>68801.67</v>
      </c>
      <c r="AY3229" s="3"/>
      <c r="AZ3229" s="10" cm="1">
        <f t="array" ref="AZ3229">Lair(100000000/($AX3229-$AW3229))</f>
        <v>2528.7201610907023</v>
      </c>
      <c r="BA3229" s="10">
        <f t="shared" ref="BA3229:BA3232" si="5379">100000000/($AX3229-$AW3229)</f>
        <v>2529.4804624193825</v>
      </c>
      <c r="BB3229" s="12">
        <v>46700000</v>
      </c>
      <c r="BC3229" s="3">
        <v>0.115</v>
      </c>
      <c r="BD3229" s="12" cm="1">
        <f t="array" ref="BD3229">SfromgA($BB3229,$BA3229,"")</f>
        <v>0.37303040205396137</v>
      </c>
      <c r="BE3229" s="29">
        <f t="shared" ref="BE3229:BE3232" si="5380">(10^MAX(0.05, -0.312925054856973*((LN($BD3229))^(1/3)) + 0.454808404431693)-1)*100</f>
        <v>483.81643154222729</v>
      </c>
      <c r="BG3229" s="3"/>
      <c r="BH3229" s="3"/>
      <c r="BI3229" s="12">
        <f t="shared" ref="BI3229:BI3232" si="5381">IF($BB3229="",$BF3229,$BB3229)</f>
        <v>46700000</v>
      </c>
      <c r="BJ3229" s="29">
        <f t="shared" ref="BJ3229:BJ3232" si="5382">IF($BB3229="",$BH3229,$BE3229)</f>
        <v>483.81643154222729</v>
      </c>
      <c r="BK3229" s="3">
        <f t="shared" ref="BK3229:BK3232" si="5383">LN(BN3229*100000000/($AX3229-$AW3229)/$BI3229)</f>
        <v>-6.6738547942344972</v>
      </c>
      <c r="BL3229" s="13">
        <f>EXP(BK$4341*$AX3229+BK$4342)*$BI3229/(100000000/($AX3229-$AW3229))</f>
        <v>11.132760471044266</v>
      </c>
      <c r="BM3229" s="3">
        <f t="shared" ref="BM3229:BM3232" si="5384">LN(BL3229/$C3229)</f>
        <v>0.46398200623877067</v>
      </c>
      <c r="BN3229" s="13" cm="1">
        <f t="array" ref="BN3229">$C3229*EXP(poly_from_str(100000000/$E3229,BN$4343))</f>
        <v>23.327448597135174</v>
      </c>
      <c r="BO3229" s="3">
        <f t="shared" ref="BO3229:BO3232" si="5385">LN($C3229)</f>
        <v>1.9459101490553132</v>
      </c>
      <c r="BP3229" s="13">
        <f t="shared" ref="BP3229:BP3232" si="5386">LN(BL3229/BN3229)</f>
        <v>-0.73973856329872445</v>
      </c>
      <c r="BQ3229" s="13"/>
      <c r="BS3229" s="13"/>
      <c r="BT3229" s="13"/>
      <c r="BU3229" s="13"/>
      <c r="BV3229" s="13"/>
      <c r="BW3229" s="13"/>
      <c r="BX3229" s="13"/>
      <c r="BY3229">
        <v>23231</v>
      </c>
      <c r="BZ3229" s="13"/>
    </row>
    <row r="3230" spans="1:78" hidden="1" x14ac:dyDescent="0.25">
      <c r="A3230" t="s">
        <v>3804</v>
      </c>
      <c r="B3230" s="2" t="str">
        <f t="shared" si="5328"/>
        <v/>
      </c>
      <c r="C3230">
        <v>2</v>
      </c>
      <c r="E3230">
        <v>39539.910000000003</v>
      </c>
      <c r="F3230">
        <v>63768</v>
      </c>
      <c r="G3230" t="s">
        <v>3</v>
      </c>
      <c r="H3230" s="5" t="s">
        <v>8</v>
      </c>
      <c r="I3230">
        <v>103308</v>
      </c>
      <c r="J3230" t="s">
        <v>5</v>
      </c>
      <c r="K3230" s="5" t="s">
        <v>8</v>
      </c>
      <c r="L3230">
        <v>63768.66</v>
      </c>
      <c r="M3230" t="str">
        <f t="shared" si="5372"/>
        <v>o</v>
      </c>
      <c r="N3230" t="str">
        <f t="shared" si="5373"/>
        <v>7/2</v>
      </c>
      <c r="O3230">
        <v>103308.53</v>
      </c>
      <c r="P3230" t="str">
        <f t="shared" si="5374"/>
        <v>e</v>
      </c>
      <c r="Q3230" t="str">
        <f t="shared" si="5375"/>
        <v>7/2</v>
      </c>
      <c r="R3230">
        <v>30</v>
      </c>
      <c r="AA3230" s="10">
        <f t="shared" si="5330"/>
        <v>2528.33</v>
      </c>
      <c r="AB3230" s="3" cm="1">
        <f t="array" ref="AB3230">100000000/Lvac(AA3230)</f>
        <v>39539.910281804994</v>
      </c>
      <c r="AC3230" s="28">
        <f t="shared" si="5331"/>
        <v>3.9551799013578134E-7</v>
      </c>
      <c r="AD3230" s="28">
        <f t="shared" si="5332"/>
        <v>2.5290902100508008E-7</v>
      </c>
      <c r="AE3230" s="21">
        <f t="shared" si="5333"/>
        <v>39539.910081784452</v>
      </c>
      <c r="AF3230" s="10" cm="1">
        <f t="array" ref="AF3230">Lair(100000000/AE3230)</f>
        <v>2528.330012790916</v>
      </c>
      <c r="AG3230" s="10">
        <f t="shared" si="5334"/>
        <v>1.2819372922404315E-2</v>
      </c>
      <c r="AH3230" s="10" t="b">
        <f t="shared" si="5329"/>
        <v>1</v>
      </c>
      <c r="AI3230" s="10">
        <f t="shared" si="5376"/>
        <v>2528.330012790916</v>
      </c>
      <c r="AJ3230">
        <v>3.0000000000000001E-3</v>
      </c>
      <c r="AK3230" s="3" cm="1">
        <f t="array" ref="AK3230">100000000/Lvac($AA3230)</f>
        <v>39539.910281804994</v>
      </c>
      <c r="AL3230" s="21">
        <f t="shared" si="5291"/>
        <v>4.6916237297074878E-2</v>
      </c>
      <c r="AM3230" s="10" cm="1">
        <f t="array" ref="AM3230">Lvac($AI3230)-$BA3230</f>
        <v>-2.5637527182880149E-3</v>
      </c>
      <c r="AN3230" s="10">
        <f t="shared" si="5377"/>
        <v>4.0281804998812731E-2</v>
      </c>
      <c r="AO3230" s="3">
        <f t="shared" si="5378"/>
        <v>-0.85458423942933825</v>
      </c>
      <c r="AP3230" s="3">
        <v>-0.85884887554736145</v>
      </c>
      <c r="AS3230" s="3">
        <f t="shared" si="5336"/>
        <v>2.8180499066365883E-4</v>
      </c>
      <c r="AT3230" s="3" cm="1">
        <f t="array" ref="AT3230">AS3230-(100000000/LvacE($A3230)-$E3230)</f>
        <v>6.9732195697724819E-6</v>
      </c>
      <c r="AU3230" t="s">
        <v>4845</v>
      </c>
      <c r="AV3230" t="s">
        <v>4901</v>
      </c>
      <c r="AW3230" s="3">
        <v>63768.66</v>
      </c>
      <c r="AX3230" s="3">
        <v>103308.53</v>
      </c>
      <c r="AY3230" s="3"/>
      <c r="AZ3230" s="10" cm="1">
        <f t="array" ref="AZ3230">Lair(100000000/($AX3230-$AW3230))</f>
        <v>2528.3325759440108</v>
      </c>
      <c r="BA3230" s="10">
        <f t="shared" si="5379"/>
        <v>2529.0927865974272</v>
      </c>
      <c r="BB3230" s="12">
        <v>591000000</v>
      </c>
      <c r="BC3230" s="3">
        <v>0.33</v>
      </c>
      <c r="BD3230" s="12" cm="1">
        <f t="array" ref="BD3230">SfromgA($BB3230,$BA3230,"")</f>
        <v>4.7186213620069477</v>
      </c>
      <c r="BE3230" s="29">
        <f t="shared" si="5380"/>
        <v>23.749618740562116</v>
      </c>
      <c r="BG3230" s="3"/>
      <c r="BH3230" s="3"/>
      <c r="BI3230" s="12">
        <f t="shared" si="5381"/>
        <v>591000000</v>
      </c>
      <c r="BJ3230" s="29">
        <f t="shared" si="5382"/>
        <v>23.749618740562116</v>
      </c>
      <c r="BK3230" s="3">
        <f t="shared" si="5383"/>
        <v>-10.464023478430331</v>
      </c>
      <c r="BL3230" s="13">
        <f>EXP(BK$4341*$AX3230+BK$4342)*$BI3230/(100000000/($AX3230-$AW3230))</f>
        <v>10.2397862307495</v>
      </c>
      <c r="BM3230" s="3">
        <f t="shared" si="5384"/>
        <v>1.6331335629301427</v>
      </c>
      <c r="BN3230" s="13" cm="1">
        <f t="array" ref="BN3230">$C3230*EXP(poly_from_str(100000000/$E3230,BN$4343))</f>
        <v>6.6704489192431931</v>
      </c>
      <c r="BO3230" s="3">
        <f t="shared" si="5385"/>
        <v>0.69314718055994529</v>
      </c>
      <c r="BP3230" s="13">
        <f t="shared" si="5386"/>
        <v>0.42859358159302219</v>
      </c>
      <c r="BQ3230" s="13"/>
      <c r="BS3230" s="13"/>
      <c r="BT3230" s="13"/>
      <c r="BU3230" s="13"/>
      <c r="BV3230" s="13"/>
      <c r="BW3230" s="13"/>
      <c r="BX3230" s="13"/>
      <c r="BY3230">
        <v>6642</v>
      </c>
      <c r="BZ3230" s="13"/>
    </row>
    <row r="3231" spans="1:78" hidden="1" x14ac:dyDescent="0.25">
      <c r="A3231" t="s">
        <v>3805</v>
      </c>
      <c r="B3231" s="2" t="str">
        <f t="shared" si="5328"/>
        <v/>
      </c>
      <c r="C3231">
        <v>3</v>
      </c>
      <c r="E3231">
        <v>39542.58</v>
      </c>
      <c r="F3231">
        <v>27138</v>
      </c>
      <c r="G3231" t="s">
        <v>5</v>
      </c>
      <c r="H3231" s="5" t="s">
        <v>8</v>
      </c>
      <c r="I3231">
        <v>66681</v>
      </c>
      <c r="J3231" t="s">
        <v>3</v>
      </c>
      <c r="K3231" s="5" t="s">
        <v>18</v>
      </c>
      <c r="L3231">
        <v>27138.55</v>
      </c>
      <c r="M3231" t="str">
        <f t="shared" si="5372"/>
        <v>e</v>
      </c>
      <c r="N3231" t="str">
        <f t="shared" si="5373"/>
        <v>7/2</v>
      </c>
      <c r="O3231">
        <v>66681.14</v>
      </c>
      <c r="P3231" t="str">
        <f t="shared" si="5374"/>
        <v>o</v>
      </c>
      <c r="Q3231" t="str">
        <f t="shared" si="5375"/>
        <v>5/2</v>
      </c>
      <c r="R3231">
        <v>30</v>
      </c>
      <c r="AA3231" s="10">
        <f t="shared" si="5330"/>
        <v>2528.1590000000001</v>
      </c>
      <c r="AB3231" s="3" cm="1">
        <f t="array" ref="AB3231">100000000/Lvac(AA3231)</f>
        <v>39542.584509772671</v>
      </c>
      <c r="AC3231" s="28">
        <f t="shared" si="5331"/>
        <v>3.95544742241291E-7</v>
      </c>
      <c r="AD3231" s="28">
        <f t="shared" si="5332"/>
        <v>2.5289191700478177E-7</v>
      </c>
      <c r="AE3231" s="21">
        <f t="shared" si="5333"/>
        <v>39542.581308559042</v>
      </c>
      <c r="AF3231" s="10" cm="1">
        <f t="array" ref="AF3231">Lair(100000000/AE3231)</f>
        <v>2528.1592046835808</v>
      </c>
      <c r="AG3231" s="10">
        <f t="shared" si="5334"/>
        <v>1.282043069873625E-2</v>
      </c>
      <c r="AH3231" s="10" t="b">
        <f t="shared" si="5329"/>
        <v>1</v>
      </c>
      <c r="AI3231" s="10">
        <f t="shared" si="5376"/>
        <v>2528.1592046835808</v>
      </c>
      <c r="AJ3231">
        <v>3.0000000000000001E-3</v>
      </c>
      <c r="AK3231" s="3" cm="1">
        <f t="array" ref="AK3231">100000000/Lvac($AA3231)</f>
        <v>39542.584509772671</v>
      </c>
      <c r="AL3231" s="21">
        <f t="shared" si="5291"/>
        <v>4.6922580393494333E-2</v>
      </c>
      <c r="AM3231" s="10" cm="1">
        <f t="array" ref="AM3231">Lvac($AI3231)-$BA3231</f>
        <v>5.5585517839062959E-4</v>
      </c>
      <c r="AN3231" s="10">
        <f t="shared" si="5377"/>
        <v>-5.4902273259358481E-3</v>
      </c>
      <c r="AO3231" s="3">
        <f t="shared" si="5378"/>
        <v>0.18528505946354321</v>
      </c>
      <c r="AP3231" s="3">
        <v>0.11704123850601414</v>
      </c>
      <c r="AS3231" s="3">
        <f t="shared" si="5336"/>
        <v>4.5097726688254625E-3</v>
      </c>
      <c r="AT3231" s="3" cm="1">
        <f t="array" ref="AT3231">AS3231-(100000000/LvacE($A3231)-$E3231)</f>
        <v>7.0211754064075649E-6</v>
      </c>
      <c r="AU3231" t="s">
        <v>4718</v>
      </c>
      <c r="AV3231" t="s">
        <v>4846</v>
      </c>
      <c r="AW3231" s="3">
        <v>27138.55</v>
      </c>
      <c r="AX3231" s="3">
        <v>66681.14</v>
      </c>
      <c r="AY3231" s="3"/>
      <c r="AZ3231" s="10" cm="1">
        <f t="array" ref="AZ3231">Lair(100000000/($AX3231-$AW3231))</f>
        <v>2528.1586489584042</v>
      </c>
      <c r="BA3231" s="10">
        <f t="shared" si="5379"/>
        <v>2528.9188189241022</v>
      </c>
      <c r="BB3231" s="12">
        <v>27600000</v>
      </c>
      <c r="BC3231" s="3">
        <v>9.2999999999999999E-2</v>
      </c>
      <c r="BD3231" s="12" cm="1">
        <f t="array" ref="BD3231">SfromgA($BB3231,$BA3231,"")</f>
        <v>0.22031654211738752</v>
      </c>
      <c r="BE3231" s="29">
        <f t="shared" si="5380"/>
        <v>551.66663059810503</v>
      </c>
      <c r="BG3231" s="3"/>
      <c r="BH3231" s="3"/>
      <c r="BI3231" s="12">
        <f t="shared" si="5381"/>
        <v>27600000</v>
      </c>
      <c r="BJ3231" s="29">
        <f t="shared" si="5382"/>
        <v>551.66663059810503</v>
      </c>
      <c r="BK3231" s="3">
        <f t="shared" si="5383"/>
        <v>-6.9942741590761601</v>
      </c>
      <c r="BL3231" s="13">
        <f>EXP(BK$4341*$AX3231+BK$4342)*$BI3231/(100000000/($AX3231-$AW3231))</f>
        <v>7.7315087385146342</v>
      </c>
      <c r="BM3231" s="3">
        <f t="shared" si="5384"/>
        <v>0.94669173451288702</v>
      </c>
      <c r="BN3231" s="13" cm="1">
        <f t="array" ref="BN3231">$C3231*EXP(poly_from_str(100000000/$E3231,BN$4343))</f>
        <v>10.009203557996926</v>
      </c>
      <c r="BO3231" s="3">
        <f t="shared" si="5385"/>
        <v>1.0986122886681098</v>
      </c>
      <c r="BP3231" s="13">
        <f t="shared" si="5386"/>
        <v>-0.25820100234502713</v>
      </c>
      <c r="BQ3231" s="13"/>
      <c r="BS3231" s="13"/>
      <c r="BT3231" s="13"/>
      <c r="BU3231" s="13"/>
      <c r="BV3231" s="13"/>
      <c r="BW3231" s="13"/>
      <c r="BX3231" s="13"/>
      <c r="BY3231">
        <v>9966</v>
      </c>
      <c r="BZ3231" s="13"/>
    </row>
    <row r="3232" spans="1:78" hidden="1" x14ac:dyDescent="0.25">
      <c r="A3232" t="s">
        <v>3806</v>
      </c>
      <c r="B3232" s="2" t="str">
        <f t="shared" si="5328"/>
        <v/>
      </c>
      <c r="C3232">
        <v>3</v>
      </c>
      <c r="E3232">
        <v>39545.85</v>
      </c>
      <c r="F3232">
        <v>35863</v>
      </c>
      <c r="G3232" t="s">
        <v>5</v>
      </c>
      <c r="H3232" s="5" t="s">
        <v>19</v>
      </c>
      <c r="I3232">
        <v>75409</v>
      </c>
      <c r="J3232" t="s">
        <v>3</v>
      </c>
      <c r="K3232" s="5" t="s">
        <v>19</v>
      </c>
      <c r="L3232">
        <v>35863.74</v>
      </c>
      <c r="M3232" t="str">
        <f t="shared" si="5372"/>
        <v>e</v>
      </c>
      <c r="N3232" t="str">
        <f t="shared" si="5373"/>
        <v>3/2</v>
      </c>
      <c r="O3232">
        <v>75409.58</v>
      </c>
      <c r="P3232" t="str">
        <f t="shared" si="5374"/>
        <v>o</v>
      </c>
      <c r="Q3232" t="str">
        <f t="shared" si="5375"/>
        <v>3/2</v>
      </c>
      <c r="R3232">
        <v>30</v>
      </c>
      <c r="AA3232" s="10">
        <f t="shared" si="5330"/>
        <v>2527.9499999999998</v>
      </c>
      <c r="AB3232" s="3" cm="1">
        <f t="array" ref="AB3232">100000000/Lvac(AA3232)</f>
        <v>39545.853501878242</v>
      </c>
      <c r="AC3232" s="28">
        <f t="shared" si="5331"/>
        <v>3.9557744417413324E-7</v>
      </c>
      <c r="AD3232" s="28">
        <f t="shared" si="5332"/>
        <v>2.5287101211572151E-7</v>
      </c>
      <c r="AE3232" s="21">
        <f t="shared" si="5333"/>
        <v>39545.851015869135</v>
      </c>
      <c r="AF3232" s="10" cm="1">
        <f t="array" ref="AF3232">Lair(100000000/AE3232)</f>
        <v>2527.9501589275751</v>
      </c>
      <c r="AG3232" s="10">
        <f t="shared" si="5334"/>
        <v>1.2821723827978845E-2</v>
      </c>
      <c r="AH3232" s="10" t="b">
        <f t="shared" si="5329"/>
        <v>1</v>
      </c>
      <c r="AI3232" s="10">
        <f t="shared" si="5376"/>
        <v>2527.9501589275751</v>
      </c>
      <c r="AJ3232">
        <v>3.0000000000000001E-3</v>
      </c>
      <c r="AK3232" s="3" cm="1">
        <f t="array" ref="AK3232">100000000/Lvac($AA3232)</f>
        <v>39545.853501878242</v>
      </c>
      <c r="AL3232" s="21">
        <f t="shared" si="5291"/>
        <v>4.6930340017448766E-2</v>
      </c>
      <c r="AM3232" s="10" cm="1">
        <f t="array" ref="AM3232">Lvac($AI3232)-$BA3232</f>
        <v>-7.0439625278595486E-4</v>
      </c>
      <c r="AN3232" s="10">
        <f t="shared" si="5377"/>
        <v>1.3501878238457721E-2</v>
      </c>
      <c r="AO3232" s="3">
        <f t="shared" si="5378"/>
        <v>-0.2347987509286516</v>
      </c>
      <c r="AP3232" s="3">
        <v>-0.28778700152543024</v>
      </c>
      <c r="AS3232" s="3">
        <f t="shared" si="5336"/>
        <v>3.5018782436964102E-3</v>
      </c>
      <c r="AT3232" s="3" cm="1">
        <f t="array" ref="AT3232">AS3232-(100000000/LvacE($A3232)-$E3232)</f>
        <v>7.0798196247778833E-6</v>
      </c>
      <c r="AU3232" t="s">
        <v>4806</v>
      </c>
      <c r="AV3232" t="s">
        <v>4900</v>
      </c>
      <c r="AW3232" s="3">
        <v>35863.74</v>
      </c>
      <c r="AX3232" s="3">
        <v>75409.58</v>
      </c>
      <c r="AY3232" s="3"/>
      <c r="AZ3232" s="10" cm="1">
        <f t="array" ref="AZ3232">Lair(100000000/($AX3232-$AW3232))</f>
        <v>2527.9508631590934</v>
      </c>
      <c r="BA3232" s="10">
        <f t="shared" si="5379"/>
        <v>2528.7109845182194</v>
      </c>
      <c r="BB3232" s="12">
        <v>29400000</v>
      </c>
      <c r="BC3232" s="3">
        <v>0.23300000000000001</v>
      </c>
      <c r="BD3232" s="12" cm="1">
        <f t="array" ref="BD3232">SfromgA($BB3232,$BA3232,"")</f>
        <v>0.23462715558016142</v>
      </c>
      <c r="BE3232" s="29">
        <f t="shared" si="5380"/>
        <v>544.12961047851456</v>
      </c>
      <c r="BG3232" s="3"/>
      <c r="BH3232" s="3"/>
      <c r="BI3232" s="12">
        <f t="shared" si="5381"/>
        <v>29400000</v>
      </c>
      <c r="BJ3232" s="29">
        <f t="shared" si="5382"/>
        <v>544.12961047851456</v>
      </c>
      <c r="BK3232" s="3">
        <f t="shared" si="5383"/>
        <v>-7.0571042540265996</v>
      </c>
      <c r="BL3232" s="13">
        <f>EXP(BK$4341*$AX3232+BK$4342)*$BI3232/(100000000/($AX3232-$AW3232))</f>
        <v>4.2434511782203632</v>
      </c>
      <c r="BM3232" s="3">
        <f t="shared" si="5384"/>
        <v>0.34676460661974451</v>
      </c>
      <c r="BN3232" s="13" cm="1">
        <f t="array" ref="BN3232">$C3232*EXP(poly_from_str(100000000/$E3232,BN$4343))</f>
        <v>10.013518385984353</v>
      </c>
      <c r="BO3232" s="3">
        <f t="shared" si="5385"/>
        <v>1.0986122886681098</v>
      </c>
      <c r="BP3232" s="13">
        <f t="shared" si="5386"/>
        <v>-0.85855912339347518</v>
      </c>
      <c r="BQ3232" s="13"/>
      <c r="BS3232" s="13"/>
      <c r="BT3232" s="13"/>
      <c r="BU3232" s="13"/>
      <c r="BV3232" s="13"/>
      <c r="BW3232" s="13"/>
      <c r="BX3232" s="13"/>
      <c r="BY3232">
        <v>9970</v>
      </c>
      <c r="BZ3232" s="13"/>
    </row>
    <row r="3233" spans="1:78" hidden="1" x14ac:dyDescent="0.25">
      <c r="A3233" t="s">
        <v>3807</v>
      </c>
      <c r="B3233" s="2" t="str">
        <f t="shared" si="5328"/>
        <v/>
      </c>
      <c r="C3233">
        <v>1</v>
      </c>
      <c r="D3233" t="s">
        <v>14</v>
      </c>
      <c r="E3233">
        <v>39551.81</v>
      </c>
      <c r="R3233">
        <v>30</v>
      </c>
      <c r="S3233" t="s">
        <v>22</v>
      </c>
      <c r="AA3233" s="10">
        <f t="shared" si="5330"/>
        <v>2527.569</v>
      </c>
      <c r="AB3233" s="3" cm="1">
        <f t="array" ref="AB3233">100000000/Lvac(AA3233)</f>
        <v>39551.81415586669</v>
      </c>
      <c r="AC3233" s="28">
        <f t="shared" si="5331"/>
        <v>3.9563707261799776E-7</v>
      </c>
      <c r="AD3233" s="28">
        <f t="shared" si="5332"/>
        <v>2.5283290320367539E-7</v>
      </c>
      <c r="AE3233" s="21">
        <f t="shared" si="5333"/>
        <v>39551.811205070473</v>
      </c>
      <c r="AF3233" s="10" cm="1">
        <f t="array" ref="AF3233">Lair(100000000/AE3233)</f>
        <v>2527.5691885840088</v>
      </c>
      <c r="AG3233" s="10">
        <f t="shared" si="5334"/>
        <v>1.2824081984679089E-2</v>
      </c>
      <c r="AH3233" s="10" t="b">
        <f t="shared" si="5329"/>
        <v>1</v>
      </c>
      <c r="AI3233" s="10">
        <f t="shared" si="5335"/>
        <v>2527.569</v>
      </c>
      <c r="AJ3233">
        <v>7.0000000000000001E-3</v>
      </c>
      <c r="AK3233" s="3" cm="1">
        <f t="array" ref="AK3233">100000000/Lvac($AA3233)</f>
        <v>39551.81415586669</v>
      </c>
      <c r="AL3233" s="21">
        <f t="shared" si="5291"/>
        <v>0.10953714778550727</v>
      </c>
      <c r="AM3233" s="21"/>
      <c r="AN3233" s="21"/>
      <c r="AO3233" s="21"/>
      <c r="AP3233" s="21"/>
      <c r="AS3233" s="3">
        <f t="shared" si="5336"/>
        <v>4.1558666925993748E-3</v>
      </c>
      <c r="AT3233" s="3" cm="1">
        <f t="array" ref="AT3233">AS3233-(100000000/LvacE($A3233)-$E3233)</f>
        <v>7.1868271334096789E-6</v>
      </c>
      <c r="BB3233"/>
      <c r="BC3233"/>
      <c r="BD3233"/>
      <c r="BE3233"/>
      <c r="BF3233"/>
      <c r="BG3233"/>
      <c r="BH3233"/>
      <c r="BI3233"/>
      <c r="BJ3233"/>
      <c r="BN3233" s="13" cm="1">
        <f t="array" ref="BN3233">$C3233*EXP(poly_from_str(100000000/$E3233,BN$4343))</f>
        <v>3.3404527663153609</v>
      </c>
      <c r="BO3233" s="13"/>
      <c r="BY3233" t="e">
        <v>#N/A</v>
      </c>
    </row>
    <row r="3234" spans="1:78" hidden="1" x14ac:dyDescent="0.25">
      <c r="A3234" t="s">
        <v>3808</v>
      </c>
      <c r="B3234" s="2" t="str">
        <f t="shared" si="5328"/>
        <v/>
      </c>
      <c r="C3234">
        <v>1</v>
      </c>
      <c r="E3234">
        <v>39566.42</v>
      </c>
      <c r="F3234">
        <v>63768</v>
      </c>
      <c r="G3234" t="s">
        <v>3</v>
      </c>
      <c r="H3234" s="5" t="s">
        <v>8</v>
      </c>
      <c r="I3234">
        <v>103335</v>
      </c>
      <c r="J3234" t="s">
        <v>5</v>
      </c>
      <c r="K3234" s="5" t="s">
        <v>4</v>
      </c>
      <c r="L3234">
        <v>63768.66</v>
      </c>
      <c r="M3234" t="str">
        <f t="shared" ref="M3234:M3237" si="5387">$G3234&amp;""</f>
        <v>o</v>
      </c>
      <c r="N3234" t="str">
        <f t="shared" ref="N3234:N3237" si="5388">$H3234&amp;""</f>
        <v>7/2</v>
      </c>
      <c r="O3234">
        <v>103335.06</v>
      </c>
      <c r="P3234" t="str">
        <f t="shared" ref="P3234:P3237" si="5389">$J3234&amp;""</f>
        <v>e</v>
      </c>
      <c r="Q3234" t="str">
        <f t="shared" ref="Q3234:Q3237" si="5390">$K3234&amp;""</f>
        <v>9/2</v>
      </c>
      <c r="R3234">
        <v>31</v>
      </c>
      <c r="S3234" t="s">
        <v>3809</v>
      </c>
      <c r="AA3234" s="10">
        <f t="shared" si="5330"/>
        <v>2526.636</v>
      </c>
      <c r="AB3234" s="3" cm="1">
        <f t="array" ref="AB3234">100000000/Lvac(AA3234)</f>
        <v>39566.418308096057</v>
      </c>
      <c r="AC3234" s="28">
        <f t="shared" si="5331"/>
        <v>3.9578316781681257E-7</v>
      </c>
      <c r="AD3234" s="28">
        <f t="shared" si="5332"/>
        <v>2.5273958138267486E-7</v>
      </c>
      <c r="AE3234" s="21">
        <f t="shared" si="5333"/>
        <v>39566.419509915388</v>
      </c>
      <c r="AF3234" s="10" cm="1">
        <f t="array" ref="AF3234">Lair(100000000/AE3234)</f>
        <v>2526.6359232489822</v>
      </c>
      <c r="AG3234" s="10">
        <f t="shared" si="5334"/>
        <v>1.2829861188571694E-2</v>
      </c>
      <c r="AH3234" s="10" t="b">
        <f t="shared" si="5329"/>
        <v>1</v>
      </c>
      <c r="AI3234" s="10">
        <f t="shared" ref="AI3234:AI3237" si="5391">$AF3234</f>
        <v>2526.6359232489822</v>
      </c>
      <c r="AJ3234">
        <v>3.0000000000000001E-3</v>
      </c>
      <c r="AK3234" s="3" cm="1">
        <f t="array" ref="AK3234">100000000/Lvac($AA3234)</f>
        <v>39566.418308096057</v>
      </c>
      <c r="AL3234" s="21">
        <f t="shared" si="5291"/>
        <v>4.6979168558505133E-2</v>
      </c>
      <c r="AM3234" s="10" cm="1">
        <f t="array" ref="AM3234">Lvac($AI3234)-$BA3234</f>
        <v>-1.246241179160279E-3</v>
      </c>
      <c r="AN3234" s="10">
        <f t="shared" ref="AN3234:AN3237" si="5392">$AK3234-($AX3234-$AW3234)</f>
        <v>1.8308096063265111E-2</v>
      </c>
      <c r="AO3234" s="3">
        <f t="shared" ref="AO3234:AO3237" si="5393">AM3234/AJ3234</f>
        <v>-0.41541372638675966</v>
      </c>
      <c r="AP3234" s="3">
        <v>-0.389824070831916</v>
      </c>
      <c r="AS3234" s="3">
        <f t="shared" si="5336"/>
        <v>-1.691903940809425E-3</v>
      </c>
      <c r="AT3234" s="3" cm="1">
        <f t="array" ref="AT3234">AS3234-(100000000/LvacE($A3234)-$E3234)</f>
        <v>7.4494455475360155E-6</v>
      </c>
      <c r="AU3234" t="s">
        <v>4845</v>
      </c>
      <c r="AV3234" t="s">
        <v>4885</v>
      </c>
      <c r="AW3234" s="3">
        <v>63768.66</v>
      </c>
      <c r="AX3234" s="3">
        <v>103335.06</v>
      </c>
      <c r="AY3234" s="3"/>
      <c r="AZ3234" s="10" cm="1">
        <f t="array" ref="AZ3234">Lair(100000000/($AX3234-$AW3234))</f>
        <v>2526.637169198787</v>
      </c>
      <c r="BA3234" s="10">
        <f t="shared" ref="BA3234:BA3237" si="5394">100000000/($AX3234-$AW3234)</f>
        <v>2527.396983298961</v>
      </c>
      <c r="BB3234" s="12">
        <v>107000000</v>
      </c>
      <c r="BC3234" s="3">
        <v>0.20399999999999999</v>
      </c>
      <c r="BD3234" s="12" cm="1">
        <f t="array" ref="BD3234">SfromgA($BB3234,$BA3234,"")</f>
        <v>0.85258468263783715</v>
      </c>
      <c r="BE3234" s="29">
        <f t="shared" ref="BE3234:BE3237" si="5395">(10^MAX(0.05, -0.312925054856973*((LN($BD3234))^(1/3)) + 0.454808404431693)-1)*100</f>
        <v>321.21807038312119</v>
      </c>
      <c r="BG3234" s="3"/>
      <c r="BH3234" s="3"/>
      <c r="BI3234" s="12">
        <f t="shared" ref="BI3234:BI3237" si="5396">IF($BB3234="",$BF3234,$BB3234)</f>
        <v>107000000</v>
      </c>
      <c r="BJ3234" s="29">
        <f t="shared" ref="BJ3234:BJ3237" si="5397">IF($BB3234="",$BH3234,$BE3234)</f>
        <v>321.21807038312119</v>
      </c>
      <c r="BK3234" s="3">
        <f t="shared" ref="BK3234:BK3237" si="5398">LN(BN3234*100000000/($AX3234-$AW3234)/$BI3234)</f>
        <v>-9.4453851507295497</v>
      </c>
      <c r="BL3234" s="13">
        <f>EXP(BK$4341*$AX3234+BK$4342)*$BI3234/(100000000/($AX3234-$AW3234))</f>
        <v>1.8514119243968563</v>
      </c>
      <c r="BM3234" s="3">
        <f t="shared" ref="BM3234:BM3237" si="5399">LN(BL3234/$C3234)</f>
        <v>0.61594855037607676</v>
      </c>
      <c r="BN3234" s="13" cm="1">
        <f t="array" ref="BN3234">$C3234*EXP(poly_from_str(100000000/$E3234,BN$4343))</f>
        <v>3.3468146741839719</v>
      </c>
      <c r="BO3234" s="3">
        <f t="shared" ref="BO3234:BO3237" si="5400">LN($C3234)</f>
        <v>0</v>
      </c>
      <c r="BP3234" s="13">
        <f t="shared" ref="BP3234:BP3237" si="5401">LN(BL3234/BN3234)</f>
        <v>-0.59206049959526108</v>
      </c>
      <c r="BQ3234" s="13"/>
      <c r="BS3234" s="13"/>
      <c r="BT3234" s="13"/>
      <c r="BU3234" s="13"/>
      <c r="BV3234" s="13"/>
      <c r="BW3234" s="13"/>
      <c r="BX3234" s="13"/>
      <c r="BY3234">
        <v>3331</v>
      </c>
      <c r="BZ3234" s="13"/>
    </row>
    <row r="3235" spans="1:78" hidden="1" x14ac:dyDescent="0.25">
      <c r="A3235" t="s">
        <v>3810</v>
      </c>
      <c r="B3235" s="2" t="str">
        <f t="shared" si="5328"/>
        <v/>
      </c>
      <c r="C3235">
        <v>8</v>
      </c>
      <c r="D3235" t="s">
        <v>14</v>
      </c>
      <c r="E3235">
        <v>39590.120000000003</v>
      </c>
      <c r="F3235">
        <v>61357</v>
      </c>
      <c r="G3235" t="s">
        <v>3</v>
      </c>
      <c r="H3235" s="5" t="s">
        <v>4</v>
      </c>
      <c r="I3235">
        <v>100947</v>
      </c>
      <c r="J3235" t="s">
        <v>5</v>
      </c>
      <c r="K3235" s="5" t="s">
        <v>4</v>
      </c>
      <c r="L3235">
        <v>61357.04</v>
      </c>
      <c r="M3235" t="str">
        <f t="shared" si="5387"/>
        <v>o</v>
      </c>
      <c r="N3235" t="str">
        <f t="shared" si="5388"/>
        <v>9/2</v>
      </c>
      <c r="O3235">
        <v>100947.18</v>
      </c>
      <c r="P3235" t="str">
        <f t="shared" si="5389"/>
        <v>e</v>
      </c>
      <c r="Q3235" t="str">
        <f t="shared" si="5390"/>
        <v>9/2</v>
      </c>
      <c r="R3235">
        <v>31</v>
      </c>
      <c r="AA3235" s="10">
        <f t="shared" si="5330"/>
        <v>2525.123</v>
      </c>
      <c r="AB3235" s="3" cm="1">
        <f t="array" ref="AB3235">100000000/Lvac(AA3235)</f>
        <v>39590.124077964902</v>
      </c>
      <c r="AC3235" s="28">
        <f t="shared" si="5331"/>
        <v>3.9602031267387764E-7</v>
      </c>
      <c r="AD3235" s="28">
        <f t="shared" si="5332"/>
        <v>2.5258824600567004E-7</v>
      </c>
      <c r="AE3235" s="21">
        <f t="shared" si="5333"/>
        <v>39590.12117923257</v>
      </c>
      <c r="AF3235" s="10" cm="1">
        <f t="array" ref="AF3235">Lair(100000000/AE3235)</f>
        <v>2525.1231848982934</v>
      </c>
      <c r="AG3235" s="10">
        <f t="shared" si="5334"/>
        <v>1.2839246658076637E-2</v>
      </c>
      <c r="AH3235" s="10" t="b">
        <f t="shared" si="5329"/>
        <v>1</v>
      </c>
      <c r="AI3235" s="10">
        <f t="shared" si="5391"/>
        <v>2525.1231848982934</v>
      </c>
      <c r="AJ3235">
        <v>7.0000000000000001E-3</v>
      </c>
      <c r="AK3235" s="3" cm="1">
        <f t="array" ref="AK3235">100000000/Lvac($AA3235)</f>
        <v>39590.124077964902</v>
      </c>
      <c r="AL3235" s="21">
        <f t="shared" si="5291"/>
        <v>0.10974944517683662</v>
      </c>
      <c r="AM3235" s="10" cm="1">
        <f t="array" ref="AM3235">Lvac($AI3235)-$BA3235</f>
        <v>1.2007800378341926E-3</v>
      </c>
      <c r="AN3235" s="10">
        <f t="shared" si="5392"/>
        <v>-1.5922035090625286E-2</v>
      </c>
      <c r="AO3235" s="3">
        <f t="shared" si="5393"/>
        <v>0.17154000540488465</v>
      </c>
      <c r="AP3235" s="3">
        <v>0.14511978835279088</v>
      </c>
      <c r="AS3235" s="3">
        <f t="shared" si="5336"/>
        <v>4.0779648988973349E-3</v>
      </c>
      <c r="AT3235" s="3" cm="1">
        <f t="array" ref="AT3235">AS3235-(100000000/LvacE($A3235)-$E3235)</f>
        <v>7.8770608524791896E-6</v>
      </c>
      <c r="AU3235" t="s">
        <v>4898</v>
      </c>
      <c r="AV3235" t="s">
        <v>4950</v>
      </c>
      <c r="AW3235" s="3">
        <v>61357.04</v>
      </c>
      <c r="AX3235" s="3">
        <v>100947.18</v>
      </c>
      <c r="AY3235" s="3"/>
      <c r="AZ3235" s="10" cm="1">
        <f t="array" ref="AZ3235">Lair(100000000/($AX3235-$AW3235))</f>
        <v>2525.1219843989124</v>
      </c>
      <c r="BA3235" s="10">
        <f t="shared" si="5394"/>
        <v>2525.881444218182</v>
      </c>
      <c r="BB3235" s="12">
        <v>1780000000</v>
      </c>
      <c r="BC3235" s="3">
        <v>0.498</v>
      </c>
      <c r="BD3235" s="12" cm="1">
        <f t="array" ref="BD3235">SfromgA($BB3235,$BA3235,"")</f>
        <v>14.157685141570418</v>
      </c>
      <c r="BE3235" s="29">
        <f t="shared" si="5395"/>
        <v>12.201845430196357</v>
      </c>
      <c r="BG3235" s="3"/>
      <c r="BH3235" s="3"/>
      <c r="BI3235" s="12">
        <f t="shared" si="5396"/>
        <v>1780000000</v>
      </c>
      <c r="BJ3235" s="29">
        <f t="shared" si="5397"/>
        <v>12.201845430196357</v>
      </c>
      <c r="BK3235" s="3">
        <f t="shared" si="5398"/>
        <v>-10.175043722686134</v>
      </c>
      <c r="BL3235" s="13">
        <f>EXP(BK$4341*$AX3235+BK$4342)*$BI3235/(100000000/($AX3235-$AW3235))</f>
        <v>36.948301307964407</v>
      </c>
      <c r="BM3235" s="3">
        <f t="shared" si="5399"/>
        <v>1.5300781319367418</v>
      </c>
      <c r="BN3235" s="13" cm="1">
        <f t="array" ref="BN3235">$C3235*EXP(poly_from_str(100000000/$E3235,BN$4343))</f>
        <v>26.856022861840998</v>
      </c>
      <c r="BO3235" s="3">
        <f t="shared" si="5400"/>
        <v>2.0794415416798357</v>
      </c>
      <c r="BP3235" s="13">
        <f t="shared" si="5401"/>
        <v>0.31902956266422128</v>
      </c>
      <c r="BQ3235" s="13"/>
      <c r="BS3235" s="13"/>
      <c r="BT3235" s="13"/>
      <c r="BU3235" s="13"/>
      <c r="BV3235" s="13"/>
      <c r="BW3235" s="13"/>
      <c r="BX3235" s="13"/>
      <c r="BY3235">
        <v>26721</v>
      </c>
      <c r="BZ3235" s="13"/>
    </row>
    <row r="3236" spans="1:78" hidden="1" x14ac:dyDescent="0.25">
      <c r="A3236" t="s">
        <v>3811</v>
      </c>
      <c r="B3236" s="2" t="str">
        <f t="shared" si="5328"/>
        <v/>
      </c>
      <c r="C3236">
        <v>5</v>
      </c>
      <c r="E3236">
        <v>39595.93</v>
      </c>
      <c r="F3236">
        <v>29835</v>
      </c>
      <c r="G3236" t="s">
        <v>5</v>
      </c>
      <c r="H3236" s="5" t="s">
        <v>4</v>
      </c>
      <c r="I3236">
        <v>69431</v>
      </c>
      <c r="J3236" t="s">
        <v>3</v>
      </c>
      <c r="K3236" s="5" t="s">
        <v>8</v>
      </c>
      <c r="L3236">
        <v>29835.09</v>
      </c>
      <c r="M3236" t="str">
        <f t="shared" si="5387"/>
        <v>e</v>
      </c>
      <c r="N3236" t="str">
        <f t="shared" si="5388"/>
        <v>9/2</v>
      </c>
      <c r="O3236">
        <v>69431</v>
      </c>
      <c r="P3236" t="str">
        <f t="shared" si="5389"/>
        <v>o</v>
      </c>
      <c r="Q3236" t="str">
        <f t="shared" si="5390"/>
        <v>7/2</v>
      </c>
      <c r="R3236">
        <v>31</v>
      </c>
      <c r="AA3236" s="10">
        <f t="shared" si="5330"/>
        <v>2524.7530000000002</v>
      </c>
      <c r="AB3236" s="3" cm="1">
        <f t="array" ref="AB3236">100000000/Lvac(AA3236)</f>
        <v>39595.925582034972</v>
      </c>
      <c r="AC3236" s="28">
        <f t="shared" si="5331"/>
        <v>3.9607834905038234E-7</v>
      </c>
      <c r="AD3236" s="28">
        <f t="shared" si="5332"/>
        <v>2.5255123735602458E-7</v>
      </c>
      <c r="AE3236" s="21">
        <f t="shared" si="5333"/>
        <v>39595.928722981189</v>
      </c>
      <c r="AF3236" s="10" cm="1">
        <f t="array" ref="AF3236">Lair(100000000/AE3236)</f>
        <v>2524.7527997106044</v>
      </c>
      <c r="AG3236" s="10">
        <f t="shared" si="5334"/>
        <v>1.2841544416827107E-2</v>
      </c>
      <c r="AH3236" s="10" t="b">
        <f t="shared" si="5329"/>
        <v>1</v>
      </c>
      <c r="AI3236" s="10">
        <f t="shared" si="5391"/>
        <v>2524.7527997106044</v>
      </c>
      <c r="AJ3236">
        <v>3.0000000000000001E-3</v>
      </c>
      <c r="AK3236" s="3" cm="1">
        <f t="array" ref="AK3236">100000000/Lvac($AA3236)</f>
        <v>39595.925582034972</v>
      </c>
      <c r="AL3236" s="21">
        <f t="shared" si="5291"/>
        <v>4.7049270233395037E-2</v>
      </c>
      <c r="AM3236" s="10" cm="1">
        <f t="array" ref="AM3236">Lvac($AI3236)-$BA3236</f>
        <v>-1.1941919483433594E-3</v>
      </c>
      <c r="AN3236" s="10">
        <f t="shared" si="5392"/>
        <v>1.5582034968247171E-2</v>
      </c>
      <c r="AO3236" s="3">
        <f t="shared" si="5393"/>
        <v>-0.39806398278111982</v>
      </c>
      <c r="AP3236" s="3">
        <v>-0.33128524394972675</v>
      </c>
      <c r="AS3236" s="3">
        <f t="shared" si="5336"/>
        <v>-4.4179650285514072E-3</v>
      </c>
      <c r="AT3236" s="3" cm="1">
        <f t="array" ref="AT3236">AS3236-(100000000/LvacE($A3236)-$E3236)</f>
        <v>7.9819801612757146E-6</v>
      </c>
      <c r="AU3236" t="s">
        <v>4692</v>
      </c>
      <c r="AV3236" t="s">
        <v>4859</v>
      </c>
      <c r="AW3236" s="3">
        <v>29835.09</v>
      </c>
      <c r="AX3236" s="3">
        <v>69431</v>
      </c>
      <c r="AY3236" s="3"/>
      <c r="AZ3236" s="10" cm="1">
        <f t="array" ref="AZ3236">Lair(100000000/($AX3236-$AW3236))</f>
        <v>2524.7539936234575</v>
      </c>
      <c r="BA3236" s="10">
        <f t="shared" si="5394"/>
        <v>2525.5133674159779</v>
      </c>
      <c r="BB3236" s="12">
        <v>81000000</v>
      </c>
      <c r="BC3236" s="3">
        <v>0.114</v>
      </c>
      <c r="BD3236" s="12" cm="1">
        <f t="array" ref="BD3236">SfromgA($BB3236,$BA3236,"")</f>
        <v>0.64397260626745934</v>
      </c>
      <c r="BE3236" s="29">
        <f t="shared" si="5395"/>
        <v>392.98543844989962</v>
      </c>
      <c r="BG3236" s="3"/>
      <c r="BH3236" s="3"/>
      <c r="BI3236" s="12">
        <f t="shared" si="5396"/>
        <v>81000000</v>
      </c>
      <c r="BJ3236" s="29">
        <f t="shared" si="5397"/>
        <v>392.98543844989962</v>
      </c>
      <c r="BK3236" s="3">
        <f t="shared" si="5398"/>
        <v>-7.5545372014071193</v>
      </c>
      <c r="BL3236" s="13">
        <f>EXP(BK$4341*$AX3236+BK$4342)*$BI3236/(100000000/($AX3236-$AW3236))</f>
        <v>18.436826965541517</v>
      </c>
      <c r="BM3236" s="3">
        <f t="shared" si="5399"/>
        <v>1.304912217435817</v>
      </c>
      <c r="BN3236" s="13" cm="1">
        <f t="array" ref="BN3236">$C3236*EXP(poly_from_str(100000000/$E3236,BN$4343))</f>
        <v>16.797379235568968</v>
      </c>
      <c r="BO3236" s="3">
        <f t="shared" si="5400"/>
        <v>1.6094379124341003</v>
      </c>
      <c r="BP3236" s="13">
        <f t="shared" si="5401"/>
        <v>9.3127253512439015E-2</v>
      </c>
      <c r="BQ3236" s="13"/>
      <c r="BS3236" s="13"/>
      <c r="BT3236" s="13"/>
      <c r="BU3236" s="13"/>
      <c r="BV3236" s="13"/>
      <c r="BW3236" s="13"/>
      <c r="BX3236" s="13"/>
      <c r="BY3236">
        <v>16711</v>
      </c>
      <c r="BZ3236" s="13"/>
    </row>
    <row r="3237" spans="1:78" hidden="1" x14ac:dyDescent="0.25">
      <c r="A3237" t="s">
        <v>3812</v>
      </c>
      <c r="B3237" s="2" t="str">
        <f t="shared" si="5328"/>
        <v/>
      </c>
      <c r="C3237">
        <v>6</v>
      </c>
      <c r="E3237">
        <v>39601.21</v>
      </c>
      <c r="F3237">
        <v>21755</v>
      </c>
      <c r="G3237" t="s">
        <v>5</v>
      </c>
      <c r="H3237" s="5" t="s">
        <v>16</v>
      </c>
      <c r="I3237">
        <v>61357</v>
      </c>
      <c r="J3237" t="s">
        <v>3</v>
      </c>
      <c r="K3237" s="5" t="s">
        <v>4</v>
      </c>
      <c r="L3237">
        <v>21755.84</v>
      </c>
      <c r="M3237" t="str">
        <f t="shared" si="5387"/>
        <v>e</v>
      </c>
      <c r="N3237" t="str">
        <f t="shared" si="5388"/>
        <v>11/2</v>
      </c>
      <c r="O3237">
        <v>61357.04</v>
      </c>
      <c r="P3237" t="str">
        <f t="shared" si="5389"/>
        <v>o</v>
      </c>
      <c r="Q3237" t="str">
        <f t="shared" si="5390"/>
        <v>9/2</v>
      </c>
      <c r="R3237">
        <v>31</v>
      </c>
      <c r="AA3237" s="10">
        <f t="shared" si="5330"/>
        <v>2524.4160000000002</v>
      </c>
      <c r="AB3237" s="3" cm="1">
        <f t="array" ref="AB3237">100000000/Lvac(AA3237)</f>
        <v>39601.211134352896</v>
      </c>
      <c r="AC3237" s="28">
        <f t="shared" si="5331"/>
        <v>3.9613122401379169E-7</v>
      </c>
      <c r="AD3237" s="28">
        <f t="shared" si="5332"/>
        <v>2.5251752947841768E-7</v>
      </c>
      <c r="AE3237" s="21">
        <f t="shared" si="5333"/>
        <v>39601.210327761793</v>
      </c>
      <c r="AF3237" s="10" cm="1">
        <f t="array" ref="AF3237">Lair(100000000/AE3237)</f>
        <v>2524.4160514203463</v>
      </c>
      <c r="AG3237" s="10">
        <f t="shared" si="5334"/>
        <v>1.2843638119539903E-2</v>
      </c>
      <c r="AH3237" s="10" t="b">
        <f t="shared" si="5329"/>
        <v>1</v>
      </c>
      <c r="AI3237" s="10">
        <f t="shared" si="5391"/>
        <v>2524.4160514203463</v>
      </c>
      <c r="AJ3237">
        <v>3.0000000000000001E-3</v>
      </c>
      <c r="AK3237" s="3" cm="1">
        <f t="array" ref="AK3237">100000000/Lvac($AA3237)</f>
        <v>39601.211134352896</v>
      </c>
      <c r="AL3237" s="21">
        <f t="shared" si="5291"/>
        <v>4.7061827758627425E-2</v>
      </c>
      <c r="AM3237" s="10" cm="1">
        <f t="array" ref="AM3237">Lvac($AI3237)-$BA3237</f>
        <v>-6.5855099001055351E-4</v>
      </c>
      <c r="AN3237" s="10">
        <f t="shared" si="5392"/>
        <v>1.1134352898807265E-2</v>
      </c>
      <c r="AO3237" s="3">
        <f t="shared" si="5393"/>
        <v>-0.21951699667018451</v>
      </c>
      <c r="AP3237" s="3">
        <v>-0.23666111853041608</v>
      </c>
      <c r="AS3237" s="3">
        <f t="shared" si="5336"/>
        <v>1.1343528967699967E-3</v>
      </c>
      <c r="AT3237" s="3" cm="1">
        <f t="array" ref="AT3237">AS3237-(100000000/LvacE($A3237)-$E3237)</f>
        <v>8.0776371760293841E-6</v>
      </c>
      <c r="AU3237" t="s">
        <v>4960</v>
      </c>
      <c r="AV3237" t="s">
        <v>4898</v>
      </c>
      <c r="AW3237" s="3">
        <v>21755.84</v>
      </c>
      <c r="AX3237" s="3">
        <v>61357.04</v>
      </c>
      <c r="AY3237" s="3"/>
      <c r="AZ3237" s="10" cm="1">
        <f t="array" ref="AZ3237">Lair(100000000/($AX3237-$AW3237))</f>
        <v>2524.4167098174366</v>
      </c>
      <c r="BA3237" s="10">
        <f t="shared" si="5394"/>
        <v>2525.1760047675325</v>
      </c>
      <c r="BB3237" s="12">
        <v>36700000</v>
      </c>
      <c r="BC3237" s="3">
        <v>0.23100000000000001</v>
      </c>
      <c r="BD3237" s="12" cm="1">
        <f t="array" ref="BD3237">SfromgA($BB3237,$BA3237,"")</f>
        <v>0.29165833061586466</v>
      </c>
      <c r="BE3237" s="29">
        <f t="shared" si="5395"/>
        <v>517.00187325459217</v>
      </c>
      <c r="BG3237" s="3"/>
      <c r="BH3237" s="3"/>
      <c r="BI3237" s="12">
        <f t="shared" si="5396"/>
        <v>36700000</v>
      </c>
      <c r="BJ3237" s="29">
        <f t="shared" si="5397"/>
        <v>517.00187325459217</v>
      </c>
      <c r="BK3237" s="3">
        <f t="shared" si="5398"/>
        <v>-6.5800105636809842</v>
      </c>
      <c r="BL3237" s="13">
        <f>EXP(BK$4341*$AX3237+BK$4342)*$BI3237/(100000000/($AX3237-$AW3237))</f>
        <v>15.429357807181887</v>
      </c>
      <c r="BM3237" s="3">
        <f t="shared" si="5399"/>
        <v>0.94451257652598808</v>
      </c>
      <c r="BN3237" s="13" cm="1">
        <f t="array" ref="BN3237">$C3237*EXP(poly_from_str(100000000/$E3237,BN$4343))</f>
        <v>20.170289506909839</v>
      </c>
      <c r="BO3237" s="3">
        <f t="shared" si="5400"/>
        <v>1.791759469228055</v>
      </c>
      <c r="BP3237" s="13">
        <f t="shared" si="5401"/>
        <v>-0.2679386594511533</v>
      </c>
      <c r="BQ3237" s="13"/>
      <c r="BS3237" s="13"/>
      <c r="BT3237" s="13"/>
      <c r="BU3237" s="13"/>
      <c r="BV3237" s="13"/>
      <c r="BW3237" s="13"/>
      <c r="BX3237" s="13"/>
      <c r="BY3237">
        <v>20066</v>
      </c>
      <c r="BZ3237" s="13"/>
    </row>
    <row r="3238" spans="1:78" hidden="1" x14ac:dyDescent="0.25">
      <c r="A3238" t="s">
        <v>3813</v>
      </c>
      <c r="B3238" s="2" t="str">
        <f t="shared" si="5328"/>
        <v/>
      </c>
      <c r="C3238">
        <v>6</v>
      </c>
      <c r="D3238" t="s">
        <v>14</v>
      </c>
      <c r="E3238">
        <v>39611.11</v>
      </c>
      <c r="R3238">
        <v>31</v>
      </c>
      <c r="S3238" t="s">
        <v>22</v>
      </c>
      <c r="AA3238" s="10">
        <f t="shared" si="5330"/>
        <v>2523.7849999999999</v>
      </c>
      <c r="AB3238" s="3" cm="1">
        <f t="array" ref="AB3238">100000000/Lvac(AA3238)</f>
        <v>39611.1116167277</v>
      </c>
      <c r="AC3238" s="28">
        <f t="shared" si="5331"/>
        <v>3.9623026525635108E-7</v>
      </c>
      <c r="AD3238" s="28">
        <f t="shared" si="5332"/>
        <v>2.5245441472985619E-7</v>
      </c>
      <c r="AE3238" s="21">
        <f t="shared" si="5333"/>
        <v>39611.110466807906</v>
      </c>
      <c r="AF3238" s="10" cm="1">
        <f t="array" ref="AF3238">Lair(100000000/AE3238)</f>
        <v>2523.7850732709817</v>
      </c>
      <c r="AG3238" s="10">
        <f t="shared" si="5334"/>
        <v>1.2847560631497473E-2</v>
      </c>
      <c r="AH3238" s="10" t="b">
        <f t="shared" si="5329"/>
        <v>1</v>
      </c>
      <c r="AI3238" s="10">
        <f t="shared" si="5335"/>
        <v>2523.7849999999999</v>
      </c>
      <c r="AJ3238">
        <v>7.0000000000000001E-3</v>
      </c>
      <c r="AK3238" s="3" cm="1">
        <f t="array" ref="AK3238">100000000/Lvac($AA3238)</f>
        <v>39611.1116167277</v>
      </c>
      <c r="AL3238" s="21">
        <f t="shared" ref="AL3238:AL3294" si="5402">AJ3238/AI3238*AK3238</f>
        <v>0.10986584884096463</v>
      </c>
      <c r="AM3238" s="21"/>
      <c r="AN3238" s="21"/>
      <c r="AO3238" s="21"/>
      <c r="AP3238" s="21"/>
      <c r="AS3238" s="3">
        <f t="shared" si="5336"/>
        <v>1.6167276990017854E-3</v>
      </c>
      <c r="AT3238" s="3" cm="1">
        <f t="array" ref="AT3238">AS3238-(100000000/LvacE($A3238)-$E3238)</f>
        <v>8.2570404629223049E-6</v>
      </c>
      <c r="BB3238"/>
      <c r="BC3238"/>
      <c r="BD3238"/>
      <c r="BE3238"/>
      <c r="BF3238"/>
      <c r="BG3238"/>
      <c r="BH3238"/>
      <c r="BI3238"/>
      <c r="BJ3238"/>
      <c r="BN3238" s="13" cm="1">
        <f t="array" ref="BN3238">$C3238*EXP(poly_from_str(100000000/$E3238,BN$4343))</f>
        <v>20.195351572082487</v>
      </c>
      <c r="BO3238" s="13"/>
      <c r="BY3238">
        <v>20087</v>
      </c>
    </row>
    <row r="3239" spans="1:78" hidden="1" x14ac:dyDescent="0.25">
      <c r="A3239" t="s">
        <v>3814</v>
      </c>
      <c r="B3239" s="2" t="str">
        <f t="shared" si="5328"/>
        <v/>
      </c>
      <c r="C3239">
        <v>3</v>
      </c>
      <c r="E3239">
        <v>39613.480000000003</v>
      </c>
      <c r="R3239">
        <v>31</v>
      </c>
      <c r="S3239" t="s">
        <v>22</v>
      </c>
      <c r="AA3239" s="10">
        <f t="shared" si="5330"/>
        <v>2523.634</v>
      </c>
      <c r="AB3239" s="3" cm="1">
        <f t="array" ref="AB3239">100000000/Lvac(AA3239)</f>
        <v>39613.481562887726</v>
      </c>
      <c r="AC3239" s="28">
        <f t="shared" si="5331"/>
        <v>3.9625397343671862E-7</v>
      </c>
      <c r="AD3239" s="28">
        <f t="shared" si="5332"/>
        <v>2.524393112007756E-7</v>
      </c>
      <c r="AE3239" s="21">
        <f t="shared" si="5333"/>
        <v>39613.480451185547</v>
      </c>
      <c r="AF3239" s="10" cm="1">
        <f t="array" ref="AF3239">Lair(100000000/AE3239)</f>
        <v>2523.6340708273442</v>
      </c>
      <c r="AG3239" s="10">
        <f t="shared" si="5334"/>
        <v>1.284849973547823E-2</v>
      </c>
      <c r="AH3239" s="10" t="b">
        <f t="shared" si="5329"/>
        <v>1</v>
      </c>
      <c r="AI3239" s="10">
        <f t="shared" si="5335"/>
        <v>2523.634</v>
      </c>
      <c r="AJ3239">
        <v>3.0000000000000001E-3</v>
      </c>
      <c r="AK3239" s="3" cm="1">
        <f t="array" ref="AK3239">100000000/Lvac($AA3239)</f>
        <v>39613.481562887726</v>
      </c>
      <c r="AL3239" s="21">
        <f t="shared" si="5402"/>
        <v>4.7090998412869373E-2</v>
      </c>
      <c r="AM3239" s="21"/>
      <c r="AN3239" s="21"/>
      <c r="AO3239" s="21"/>
      <c r="AP3239" s="21"/>
      <c r="AS3239" s="3">
        <f t="shared" si="5336"/>
        <v>1.5628877226845361E-3</v>
      </c>
      <c r="AT3239" s="3" cm="1">
        <f t="array" ref="AT3239">AS3239-(100000000/LvacE($A3239)-$E3239)</f>
        <v>8.3000195445492864E-6</v>
      </c>
      <c r="BB3239"/>
      <c r="BC3239"/>
      <c r="BD3239"/>
      <c r="BE3239"/>
      <c r="BF3239"/>
      <c r="BG3239"/>
      <c r="BH3239"/>
      <c r="BI3239"/>
      <c r="BJ3239"/>
      <c r="BN3239" s="13" cm="1">
        <f t="array" ref="BN3239">$C3239*EXP(poly_from_str(100000000/$E3239,BN$4343))</f>
        <v>10.100663366822133</v>
      </c>
      <c r="BO3239" s="13"/>
      <c r="BY3239" t="e">
        <v>#N/A</v>
      </c>
    </row>
    <row r="3240" spans="1:78" hidden="1" x14ac:dyDescent="0.25">
      <c r="A3240" t="s">
        <v>3815</v>
      </c>
      <c r="B3240" s="2" t="str">
        <f t="shared" si="5328"/>
        <v/>
      </c>
      <c r="C3240">
        <v>5</v>
      </c>
      <c r="E3240">
        <v>39622.129999999997</v>
      </c>
      <c r="R3240">
        <v>31</v>
      </c>
      <c r="S3240" t="s">
        <v>22</v>
      </c>
      <c r="AA3240" s="10">
        <f t="shared" si="5330"/>
        <v>2523.0830000000001</v>
      </c>
      <c r="AB3240" s="3" cm="1">
        <f t="array" ref="AB3240">100000000/Lvac(AA3240)</f>
        <v>39622.131917938023</v>
      </c>
      <c r="AC3240" s="28">
        <f t="shared" si="5331"/>
        <v>3.9634050881401841E-7</v>
      </c>
      <c r="AD3240" s="28">
        <f t="shared" si="5332"/>
        <v>2.5238419832408679E-7</v>
      </c>
      <c r="AE3240" s="21">
        <f t="shared" si="5333"/>
        <v>39622.130553340059</v>
      </c>
      <c r="AF3240" s="10" cm="1">
        <f t="array" ref="AF3240">Lair(100000000/AE3240)</f>
        <v>2523.0830869015617</v>
      </c>
      <c r="AG3240" s="10">
        <f t="shared" si="5334"/>
        <v>1.2851927962325857E-2</v>
      </c>
      <c r="AH3240" s="10" t="b">
        <f t="shared" si="5329"/>
        <v>1</v>
      </c>
      <c r="AI3240" s="10">
        <f t="shared" si="5335"/>
        <v>2523.0830000000001</v>
      </c>
      <c r="AJ3240">
        <v>3.0000000000000001E-3</v>
      </c>
      <c r="AK3240" s="3" cm="1">
        <f t="array" ref="AK3240">100000000/Lvac($AA3240)</f>
        <v>39622.131917938023</v>
      </c>
      <c r="AL3240" s="21">
        <f t="shared" si="5402"/>
        <v>4.7111567773955143E-2</v>
      </c>
      <c r="AM3240" s="21"/>
      <c r="AN3240" s="21"/>
      <c r="AO3240" s="21"/>
      <c r="AP3240" s="21"/>
      <c r="AS3240" s="3">
        <f t="shared" si="5336"/>
        <v>1.9179380251443945E-3</v>
      </c>
      <c r="AT3240" s="3" cm="1">
        <f t="array" ref="AT3240">AS3240-(100000000/LvacE($A3240)-$E3240)</f>
        <v>8.4570710896514356E-6</v>
      </c>
      <c r="BB3240"/>
      <c r="BC3240"/>
      <c r="BD3240"/>
      <c r="BE3240"/>
      <c r="BF3240"/>
      <c r="BG3240"/>
      <c r="BH3240"/>
      <c r="BI3240"/>
      <c r="BJ3240"/>
      <c r="BN3240" s="13" cm="1">
        <f t="array" ref="BN3240">$C3240*EXP(poly_from_str(100000000/$E3240,BN$4343))</f>
        <v>16.852545697279822</v>
      </c>
      <c r="BO3240" s="13"/>
      <c r="BY3240" t="e">
        <v>#N/A</v>
      </c>
    </row>
    <row r="3241" spans="1:78" hidden="1" x14ac:dyDescent="0.25">
      <c r="A3241" t="s">
        <v>3816</v>
      </c>
      <c r="B3241" s="2" t="str">
        <f t="shared" si="5328"/>
        <v/>
      </c>
      <c r="C3241">
        <v>1</v>
      </c>
      <c r="E3241">
        <v>39624.86</v>
      </c>
      <c r="R3241">
        <v>31</v>
      </c>
      <c r="S3241" t="s">
        <v>22</v>
      </c>
      <c r="AA3241" s="10">
        <f t="shared" si="5330"/>
        <v>2522.9090000000001</v>
      </c>
      <c r="AB3241" s="3" cm="1">
        <f t="array" ref="AB3241">100000000/Lvac(AA3241)</f>
        <v>39624.864393902186</v>
      </c>
      <c r="AC3241" s="28">
        <f t="shared" si="5331"/>
        <v>3.9636784362812925E-7</v>
      </c>
      <c r="AD3241" s="28">
        <f t="shared" si="5332"/>
        <v>2.5236679425807415E-7</v>
      </c>
      <c r="AE3241" s="21">
        <f t="shared" si="5333"/>
        <v>39624.861267426226</v>
      </c>
      <c r="AF3241" s="10" cm="1">
        <f t="array" ref="AF3241">Lair(100000000/AE3241)</f>
        <v>2522.909199075621</v>
      </c>
      <c r="AG3241" s="10">
        <f t="shared" si="5334"/>
        <v>1.2853011026934025E-2</v>
      </c>
      <c r="AH3241" s="10" t="b">
        <f t="shared" si="5329"/>
        <v>1</v>
      </c>
      <c r="AI3241" s="10">
        <f t="shared" si="5335"/>
        <v>2522.9090000000001</v>
      </c>
      <c r="AJ3241">
        <v>3.0000000000000001E-3</v>
      </c>
      <c r="AK3241" s="3" cm="1">
        <f t="array" ref="AK3241">100000000/Lvac($AA3241)</f>
        <v>39624.864393902186</v>
      </c>
      <c r="AL3241" s="21">
        <f t="shared" si="5402"/>
        <v>4.7118066161604147E-2</v>
      </c>
      <c r="AM3241" s="21"/>
      <c r="AN3241" s="21"/>
      <c r="AO3241" s="21"/>
      <c r="AP3241" s="21"/>
      <c r="AS3241" s="3">
        <f t="shared" si="5336"/>
        <v>4.3939021852565929E-3</v>
      </c>
      <c r="AT3241" s="3" cm="1">
        <f t="array" ref="AT3241">AS3241-(100000000/LvacE($A3241)-$E3241)</f>
        <v>8.5067295003682375E-6</v>
      </c>
      <c r="BB3241"/>
      <c r="BC3241"/>
      <c r="BD3241"/>
      <c r="BE3241"/>
      <c r="BF3241"/>
      <c r="BG3241"/>
      <c r="BH3241"/>
      <c r="BI3241"/>
      <c r="BJ3241"/>
      <c r="BN3241" s="13" cm="1">
        <f t="array" ref="BN3241">$C3241*EXP(poly_from_str(100000000/$E3241,BN$4343))</f>
        <v>3.3716477357959715</v>
      </c>
      <c r="BO3241" s="13"/>
      <c r="BY3241" t="e">
        <v>#N/A</v>
      </c>
    </row>
    <row r="3242" spans="1:78" hidden="1" x14ac:dyDescent="0.25">
      <c r="A3242" t="s">
        <v>3817</v>
      </c>
      <c r="B3242" s="2" t="str">
        <f t="shared" si="5328"/>
        <v/>
      </c>
      <c r="C3242">
        <v>2</v>
      </c>
      <c r="E3242">
        <v>39638.47</v>
      </c>
      <c r="R3242">
        <v>31</v>
      </c>
      <c r="S3242" t="s">
        <v>22</v>
      </c>
      <c r="AA3242" s="10">
        <f t="shared" si="5330"/>
        <v>2522.0430000000001</v>
      </c>
      <c r="AB3242" s="3" cm="1">
        <f t="array" ref="AB3242">100000000/Lvac(AA3242)</f>
        <v>39638.469565430976</v>
      </c>
      <c r="AC3242" s="28">
        <f t="shared" si="5331"/>
        <v>3.965039454125088E-7</v>
      </c>
      <c r="AD3242" s="28">
        <f t="shared" si="5332"/>
        <v>2.5228017402369842E-7</v>
      </c>
      <c r="AE3242" s="21">
        <f t="shared" si="5333"/>
        <v>39638.469874770512</v>
      </c>
      <c r="AF3242" s="10" cm="1">
        <f t="array" ref="AF3242">Lair(100000000/AE3242)</f>
        <v>2522.0429803165957</v>
      </c>
      <c r="AG3242" s="10">
        <f t="shared" si="5334"/>
        <v>1.2858404786403519E-2</v>
      </c>
      <c r="AH3242" s="10" t="b">
        <f t="shared" si="5329"/>
        <v>1</v>
      </c>
      <c r="AI3242" s="10">
        <f t="shared" si="5335"/>
        <v>2522.0430000000001</v>
      </c>
      <c r="AJ3242">
        <v>3.0000000000000001E-3</v>
      </c>
      <c r="AK3242" s="3" cm="1">
        <f t="array" ref="AK3242">100000000/Lvac($AA3242)</f>
        <v>39638.469565430976</v>
      </c>
      <c r="AL3242" s="21">
        <f t="shared" si="5402"/>
        <v>4.7150428718421108E-2</v>
      </c>
      <c r="AM3242" s="21"/>
      <c r="AN3242" s="21"/>
      <c r="AO3242" s="21"/>
      <c r="AP3242" s="21"/>
      <c r="AS3242" s="3">
        <f t="shared" si="5336"/>
        <v>-4.3456902494654059E-4</v>
      </c>
      <c r="AT3242" s="3" cm="1">
        <f t="array" ref="AT3242">AS3242-(100000000/LvacE($A3242)-$E3242)</f>
        <v>8.7542866822332144E-6</v>
      </c>
      <c r="BB3242"/>
      <c r="BC3242"/>
      <c r="BD3242"/>
      <c r="BE3242"/>
      <c r="BF3242"/>
      <c r="BG3242"/>
      <c r="BH3242"/>
      <c r="BI3242"/>
      <c r="BJ3242"/>
      <c r="BN3242" s="13" cm="1">
        <f t="array" ref="BN3242">$C3242*EXP(poly_from_str(100000000/$E3242,BN$4343))</f>
        <v>6.7545865730019123</v>
      </c>
      <c r="BO3242" s="13"/>
      <c r="BY3242" t="e">
        <v>#N/A</v>
      </c>
    </row>
    <row r="3243" spans="1:78" hidden="1" x14ac:dyDescent="0.25">
      <c r="A3243" t="s">
        <v>3818</v>
      </c>
      <c r="B3243" s="2" t="str">
        <f t="shared" si="5328"/>
        <v/>
      </c>
      <c r="C3243">
        <v>1</v>
      </c>
      <c r="E3243">
        <v>39644.22</v>
      </c>
      <c r="F3243">
        <v>65922</v>
      </c>
      <c r="G3243" t="s">
        <v>3</v>
      </c>
      <c r="H3243" s="5" t="s">
        <v>16</v>
      </c>
      <c r="I3243">
        <v>105566</v>
      </c>
      <c r="J3243" t="s">
        <v>5</v>
      </c>
      <c r="K3243" s="5" t="s">
        <v>4</v>
      </c>
      <c r="L3243">
        <v>65922.42</v>
      </c>
      <c r="M3243" t="str">
        <f t="shared" ref="M3243:M3244" si="5403">$G3243&amp;""</f>
        <v>o</v>
      </c>
      <c r="N3243" t="str">
        <f t="shared" ref="N3243:N3244" si="5404">$H3243&amp;""</f>
        <v>11/2</v>
      </c>
      <c r="O3243">
        <v>105566.62</v>
      </c>
      <c r="P3243" t="str">
        <f t="shared" ref="P3243:P3244" si="5405">$J3243&amp;""</f>
        <v>e</v>
      </c>
      <c r="Q3243" t="str">
        <f t="shared" ref="Q3243:Q3244" si="5406">$K3243&amp;""</f>
        <v>9/2</v>
      </c>
      <c r="R3243">
        <v>31</v>
      </c>
      <c r="AA3243" s="10">
        <f t="shared" si="5330"/>
        <v>2521.6770000000001</v>
      </c>
      <c r="AB3243" s="3" cm="1">
        <f t="array" ref="AB3243">100000000/Lvac(AA3243)</f>
        <v>39644.222365967529</v>
      </c>
      <c r="AC3243" s="28">
        <f t="shared" si="5331"/>
        <v>3.9656149459268575E-7</v>
      </c>
      <c r="AD3243" s="28">
        <f t="shared" si="5332"/>
        <v>2.5224356547309834E-7</v>
      </c>
      <c r="AE3243" s="21">
        <f t="shared" si="5333"/>
        <v>39644.220681517756</v>
      </c>
      <c r="AF3243" s="10" cm="1">
        <f t="array" ref="AF3243">Lair(100000000/AE3243)</f>
        <v>2521.6771071511489</v>
      </c>
      <c r="AG3243" s="10">
        <f t="shared" si="5334"/>
        <v>1.2860686036706433E-2</v>
      </c>
      <c r="AH3243" s="10" t="b">
        <f t="shared" si="5329"/>
        <v>1</v>
      </c>
      <c r="AI3243" s="10">
        <f t="shared" ref="AI3243:AI3244" si="5407">$AF3243</f>
        <v>2521.6771071511489</v>
      </c>
      <c r="AJ3243">
        <v>3.0000000000000001E-3</v>
      </c>
      <c r="AK3243" s="3" cm="1">
        <f t="array" ref="AK3243">100000000/Lvac($AA3243)</f>
        <v>39644.222365967529</v>
      </c>
      <c r="AL3243" s="21">
        <f t="shared" si="5402"/>
        <v>4.7164114216140113E-2</v>
      </c>
      <c r="AM3243" s="10" cm="1">
        <f t="array" ref="AM3243">Lvac($AI3243)-$BA3243</f>
        <v>-1.3158999299776042E-3</v>
      </c>
      <c r="AN3243" s="10">
        <f t="shared" ref="AN3243:AN3244" si="5408">$AK3243-($AX3243-$AW3243)</f>
        <v>2.2365967532095965E-2</v>
      </c>
      <c r="AO3243" s="3">
        <f t="shared" ref="AO3243:AO3244" si="5409">AM3243/AJ3243</f>
        <v>-0.43863330999253475</v>
      </c>
      <c r="AP3243" s="3">
        <v>-0.47435870358943549</v>
      </c>
      <c r="AS3243" s="3">
        <f t="shared" si="5336"/>
        <v>2.3659675280214287E-3</v>
      </c>
      <c r="AT3243" s="3" cm="1">
        <f t="array" ref="AT3243">AS3243-(100000000/LvacE($A3243)-$E3243)</f>
        <v>8.8591332314535975E-6</v>
      </c>
      <c r="AU3243" t="s">
        <v>4828</v>
      </c>
      <c r="AV3243" t="s">
        <v>4873</v>
      </c>
      <c r="AW3243" s="3">
        <v>65922.42</v>
      </c>
      <c r="AX3243" s="3">
        <v>105566.62</v>
      </c>
      <c r="AY3243" s="3"/>
      <c r="AZ3243" s="10" cm="1">
        <f t="array" ref="AZ3243">Lair(100000000/($AX3243-$AW3243))</f>
        <v>2521.6784227437379</v>
      </c>
      <c r="BA3243" s="10">
        <f t="shared" ref="BA3243:BA3244" si="5410">100000000/($AX3243-$AW3243)</f>
        <v>2522.4370778070943</v>
      </c>
      <c r="BB3243" s="12">
        <v>591000000</v>
      </c>
      <c r="BC3243" s="3">
        <v>0.114</v>
      </c>
      <c r="BD3243" s="12" cm="1">
        <f t="array" ref="BD3243">SfromgA($BB3243,$BA3243,"")</f>
        <v>4.6814659127316895</v>
      </c>
      <c r="BE3243" s="29">
        <f t="shared" ref="BE3243:BE3244" si="5411">(10^MAX(0.05, -0.312925054856973*((LN($BD3243))^(1/3)) + 0.454808404431693)-1)*100</f>
        <v>23.925361663110124</v>
      </c>
      <c r="BG3243" s="3"/>
      <c r="BH3243" s="3"/>
      <c r="BI3243" s="12">
        <f t="shared" ref="BI3243:BI3244" si="5412">IF($BB3243="",$BF3243,$BB3243)</f>
        <v>591000000</v>
      </c>
      <c r="BJ3243" s="29">
        <f t="shared" ref="BJ3243:BJ3244" si="5413">IF($BB3243="",$BH3243,$BE3243)</f>
        <v>23.925361663110124</v>
      </c>
      <c r="BK3243" s="3">
        <f t="shared" ref="BK3243:BK3244" si="5414">LN(BN3243*100000000/($AX3243-$AW3243)/$BI3243)</f>
        <v>-11.146569723974672</v>
      </c>
      <c r="BL3243" s="13">
        <f>EXP(BK$4341*$AX3243+BK$4342)*$BI3243/(100000000/($AX3243-$AW3243))</f>
        <v>8.6481536292036996</v>
      </c>
      <c r="BM3243" s="3">
        <f t="shared" ref="BM3243:BM3244" si="5415">LN(BL3243/$C3243)</f>
        <v>2.1573458448881477</v>
      </c>
      <c r="BN3243" s="13" cm="1">
        <f t="array" ref="BN3243">$C3243*EXP(poly_from_str(100000000/$E3243,BN$4343))</f>
        <v>3.3796631469297993</v>
      </c>
      <c r="BO3243" s="3">
        <f t="shared" ref="BO3243:BO3244" si="5416">LN($C3243)</f>
        <v>0</v>
      </c>
      <c r="BP3243" s="13">
        <f t="shared" ref="BP3243:BP3244" si="5417">LN(BL3243/BN3243)</f>
        <v>0.93956980103133181</v>
      </c>
      <c r="BQ3243" s="13"/>
      <c r="BS3243" s="13"/>
      <c r="BT3243" s="13"/>
      <c r="BU3243" s="13"/>
      <c r="BV3243" s="13"/>
      <c r="BW3243" s="13"/>
      <c r="BX3243" s="13"/>
      <c r="BY3243">
        <v>3360</v>
      </c>
      <c r="BZ3243" s="13"/>
    </row>
    <row r="3244" spans="1:78" hidden="1" x14ac:dyDescent="0.25">
      <c r="A3244" t="s">
        <v>3819</v>
      </c>
      <c r="B3244" s="2" t="str">
        <f t="shared" si="5328"/>
        <v/>
      </c>
      <c r="C3244">
        <v>7</v>
      </c>
      <c r="E3244">
        <v>39654.54</v>
      </c>
      <c r="F3244">
        <v>64150</v>
      </c>
      <c r="G3244" t="s">
        <v>3</v>
      </c>
      <c r="H3244" s="5" t="s">
        <v>16</v>
      </c>
      <c r="I3244">
        <v>103805</v>
      </c>
      <c r="J3244" t="s">
        <v>5</v>
      </c>
      <c r="K3244" s="5" t="s">
        <v>15</v>
      </c>
      <c r="L3244">
        <v>64150.94</v>
      </c>
      <c r="M3244" t="str">
        <f t="shared" si="5403"/>
        <v>o</v>
      </c>
      <c r="N3244" t="str">
        <f t="shared" si="5404"/>
        <v>11/2</v>
      </c>
      <c r="O3244">
        <v>103805.38</v>
      </c>
      <c r="P3244" t="str">
        <f t="shared" si="5405"/>
        <v>e</v>
      </c>
      <c r="Q3244" t="str">
        <f t="shared" si="5406"/>
        <v>13/2</v>
      </c>
      <c r="R3244">
        <v>31</v>
      </c>
      <c r="AA3244" s="10">
        <f t="shared" si="5330"/>
        <v>2521.0210000000002</v>
      </c>
      <c r="AB3244" s="3" cm="1">
        <f t="array" ref="AB3244">100000000/Lvac(AA3244)</f>
        <v>39654.537575898481</v>
      </c>
      <c r="AC3244" s="28">
        <f t="shared" si="5331"/>
        <v>3.9666468466545895E-7</v>
      </c>
      <c r="AD3244" s="28">
        <f t="shared" si="5332"/>
        <v>2.5217795014908638E-7</v>
      </c>
      <c r="AE3244" s="21">
        <f t="shared" si="5333"/>
        <v>39654.539302253972</v>
      </c>
      <c r="AF3244" s="10" cm="1">
        <f t="array" ref="AF3244">Lair(100000000/AE3244)</f>
        <v>2521.0208902402778</v>
      </c>
      <c r="AG3244" s="10">
        <f t="shared" si="5334"/>
        <v>1.286477732154918E-2</v>
      </c>
      <c r="AH3244" s="10" t="b">
        <f t="shared" si="5329"/>
        <v>1</v>
      </c>
      <c r="AI3244" s="10">
        <f t="shared" si="5407"/>
        <v>2521.0208902402778</v>
      </c>
      <c r="AJ3244">
        <v>3.0000000000000001E-3</v>
      </c>
      <c r="AK3244" s="3" cm="1">
        <f t="array" ref="AK3244">100000000/Lvac($AA3244)</f>
        <v>39654.537575898481</v>
      </c>
      <c r="AL3244" s="21">
        <f t="shared" si="5402"/>
        <v>4.7188665983786057E-2</v>
      </c>
      <c r="AM3244" s="10" cm="1">
        <f t="array" ref="AM3244">Lvac($AI3244)-$BA3244</f>
        <v>-6.3150148539534712E-3</v>
      </c>
      <c r="AN3244" s="10">
        <f t="shared" si="5408"/>
        <v>9.7575898478680756E-2</v>
      </c>
      <c r="AO3244" s="3">
        <f t="shared" si="5409"/>
        <v>-2.1050049513178237</v>
      </c>
      <c r="AP3244" s="3">
        <v>-2.0684098311297325</v>
      </c>
      <c r="AS3244" s="3">
        <f t="shared" si="5336"/>
        <v>-2.4241015198640525E-3</v>
      </c>
      <c r="AT3244" s="3" cm="1">
        <f t="array" ref="AT3244">AS3244-(100000000/LvacE($A3244)-$E3244)</f>
        <v>9.0473622549325228E-6</v>
      </c>
      <c r="AU3244" t="s">
        <v>4926</v>
      </c>
      <c r="AV3244" t="s">
        <v>4905</v>
      </c>
      <c r="AW3244" s="3">
        <v>64150.94</v>
      </c>
      <c r="AX3244" s="3">
        <v>103805.38</v>
      </c>
      <c r="AY3244" s="3"/>
      <c r="AZ3244" s="10" cm="1">
        <f t="array" ref="AZ3244">Lair(100000000/($AX3244-$AW3244))</f>
        <v>2521.0272037804043</v>
      </c>
      <c r="BA3244" s="10">
        <f t="shared" si="5410"/>
        <v>2521.7857067203572</v>
      </c>
      <c r="BB3244" s="12">
        <v>2090000000</v>
      </c>
      <c r="BC3244" s="3">
        <v>0.76400000000000001</v>
      </c>
      <c r="BD3244" s="12" cm="1">
        <f t="array" ref="BD3244">SfromgA($BB3244,$BA3244,"")</f>
        <v>16.542615767091188</v>
      </c>
      <c r="BE3244" s="29">
        <f t="shared" si="5411"/>
        <v>12.201845430196357</v>
      </c>
      <c r="BG3244" s="3"/>
      <c r="BH3244" s="3"/>
      <c r="BI3244" s="12">
        <f t="shared" si="5412"/>
        <v>2090000000</v>
      </c>
      <c r="BJ3244" s="29">
        <f t="shared" si="5413"/>
        <v>12.201845430196357</v>
      </c>
      <c r="BK3244" s="3">
        <f t="shared" si="5414"/>
        <v>-10.46277010739572</v>
      </c>
      <c r="BL3244" s="13">
        <f>EXP(BK$4341*$AX3244+BK$4342)*$BI3244/(100000000/($AX3244-$AW3244))</f>
        <v>34.971264962096491</v>
      </c>
      <c r="BM3244" s="3">
        <f t="shared" si="5415"/>
        <v>1.608616574145177</v>
      </c>
      <c r="BN3244" s="13" cm="1">
        <f t="array" ref="BN3244">$C3244*EXP(poly_from_str(100000000/$E3244,BN$4343))</f>
        <v>23.687257662707751</v>
      </c>
      <c r="BO3244" s="3">
        <f t="shared" si="5416"/>
        <v>1.9459101490553132</v>
      </c>
      <c r="BP3244" s="13">
        <f t="shared" si="5417"/>
        <v>0.38958947100826774</v>
      </c>
      <c r="BQ3244" s="13"/>
      <c r="BS3244" s="13"/>
      <c r="BT3244" s="13"/>
      <c r="BU3244" s="13"/>
      <c r="BV3244" s="13"/>
      <c r="BW3244" s="13"/>
      <c r="BX3244" s="13"/>
      <c r="BY3244">
        <v>23545</v>
      </c>
      <c r="BZ3244" s="13"/>
    </row>
    <row r="3245" spans="1:78" hidden="1" x14ac:dyDescent="0.25">
      <c r="A3245" t="s">
        <v>3820</v>
      </c>
      <c r="B3245" s="2" t="str">
        <f t="shared" si="5328"/>
        <v/>
      </c>
      <c r="C3245">
        <v>6</v>
      </c>
      <c r="E3245">
        <v>39658.22</v>
      </c>
      <c r="R3245">
        <v>31</v>
      </c>
      <c r="S3245" t="s">
        <v>22</v>
      </c>
      <c r="AA3245" s="10">
        <f t="shared" si="5330"/>
        <v>2520.7869999999998</v>
      </c>
      <c r="AB3245" s="3" cm="1">
        <f t="array" ref="AB3245">100000000/Lvac(AA3245)</f>
        <v>39658.218385693843</v>
      </c>
      <c r="AC3245" s="28">
        <f t="shared" si="5331"/>
        <v>3.9670150631528965E-7</v>
      </c>
      <c r="AD3245" s="28">
        <f t="shared" si="5332"/>
        <v>2.521545446834133E-7</v>
      </c>
      <c r="AE3245" s="21">
        <f t="shared" si="5333"/>
        <v>39658.219535465854</v>
      </c>
      <c r="AF3245" s="10" cm="1">
        <f t="array" ref="AF3245">Lair(100000000/AE3245)</f>
        <v>2520.7869269123676</v>
      </c>
      <c r="AG3245" s="10">
        <f t="shared" si="5334"/>
        <v>1.2866237485692732E-2</v>
      </c>
      <c r="AH3245" s="10" t="b">
        <f t="shared" si="5329"/>
        <v>1</v>
      </c>
      <c r="AI3245" s="10">
        <f t="shared" si="5335"/>
        <v>2520.7869999999998</v>
      </c>
      <c r="AJ3245">
        <v>3.0000000000000001E-3</v>
      </c>
      <c r="AK3245" s="3" cm="1">
        <f t="array" ref="AK3245">100000000/Lvac($AA3245)</f>
        <v>39658.218385693843</v>
      </c>
      <c r="AL3245" s="21">
        <f t="shared" si="5402"/>
        <v>4.7197424914156384E-2</v>
      </c>
      <c r="AM3245" s="21"/>
      <c r="AN3245" s="21"/>
      <c r="AO3245" s="21"/>
      <c r="AP3245" s="21"/>
      <c r="AS3245" s="3">
        <f t="shared" si="5336"/>
        <v>-1.6143061584443785E-3</v>
      </c>
      <c r="AT3245" s="3" cm="1">
        <f t="array" ref="AT3245">AS3245-(100000000/LvacE($A3245)-$E3245)</f>
        <v>9.1146139311604202E-6</v>
      </c>
      <c r="BB3245"/>
      <c r="BC3245"/>
      <c r="BD3245"/>
      <c r="BE3245"/>
      <c r="BF3245"/>
      <c r="BG3245"/>
      <c r="BH3245"/>
      <c r="BI3245"/>
      <c r="BJ3245"/>
      <c r="BN3245" s="13" cm="1">
        <f t="array" ref="BN3245">$C3245*EXP(poly_from_str(100000000/$E3245,BN$4343))</f>
        <v>20.312373829963697</v>
      </c>
      <c r="BO3245" s="13"/>
      <c r="BY3245">
        <v>20189</v>
      </c>
    </row>
    <row r="3246" spans="1:78" hidden="1" x14ac:dyDescent="0.25">
      <c r="A3246" t="s">
        <v>3821</v>
      </c>
      <c r="B3246" s="2" t="str">
        <f t="shared" si="5328"/>
        <v/>
      </c>
      <c r="C3246">
        <v>4</v>
      </c>
      <c r="E3246">
        <v>39659.1</v>
      </c>
      <c r="F3246">
        <v>28885</v>
      </c>
      <c r="G3246" t="s">
        <v>5</v>
      </c>
      <c r="H3246" s="5" t="s">
        <v>4</v>
      </c>
      <c r="I3246">
        <v>68544</v>
      </c>
      <c r="J3246" t="s">
        <v>3</v>
      </c>
      <c r="K3246" s="5" t="s">
        <v>4</v>
      </c>
      <c r="L3246">
        <v>28885.14</v>
      </c>
      <c r="M3246" t="str">
        <f t="shared" ref="M3246:M3249" si="5418">$G3246&amp;""</f>
        <v>e</v>
      </c>
      <c r="N3246" t="str">
        <f t="shared" ref="N3246:N3249" si="5419">$H3246&amp;""</f>
        <v>9/2</v>
      </c>
      <c r="O3246">
        <v>68544.19</v>
      </c>
      <c r="P3246" t="str">
        <f t="shared" ref="P3246:P3249" si="5420">$J3246&amp;""</f>
        <v>o</v>
      </c>
      <c r="Q3246" t="str">
        <f t="shared" ref="Q3246:Q3249" si="5421">$K3246&amp;""</f>
        <v>9/2</v>
      </c>
      <c r="R3246">
        <v>31</v>
      </c>
      <c r="AA3246" s="10">
        <f t="shared" si="5330"/>
        <v>2520.7310000000002</v>
      </c>
      <c r="AB3246" s="3" cm="1">
        <f t="array" ref="AB3246">100000000/Lvac(AA3246)</f>
        <v>39659.099364580004</v>
      </c>
      <c r="AC3246" s="28">
        <f t="shared" si="5331"/>
        <v>3.9671031934783996E-7</v>
      </c>
      <c r="AD3246" s="28">
        <f t="shared" si="5332"/>
        <v>2.5214894337542911E-7</v>
      </c>
      <c r="AE3246" s="21">
        <f t="shared" si="5333"/>
        <v>39659.099817162562</v>
      </c>
      <c r="AF3246" s="10" cm="1">
        <f t="array" ref="AF3246">Lair(100000000/AE3246)</f>
        <v>2520.7309712319329</v>
      </c>
      <c r="AG3246" s="10">
        <f t="shared" si="5334"/>
        <v>1.2866586986985125E-2</v>
      </c>
      <c r="AH3246" s="10" t="b">
        <f t="shared" si="5329"/>
        <v>1</v>
      </c>
      <c r="AI3246" s="10">
        <f t="shared" ref="AI3246:AI3249" si="5422">$AF3246</f>
        <v>2520.7309712319329</v>
      </c>
      <c r="AJ3246">
        <v>3.0000000000000001E-3</v>
      </c>
      <c r="AK3246" s="3" cm="1">
        <f t="array" ref="AK3246">100000000/Lvac($AA3246)</f>
        <v>39659.099364580004</v>
      </c>
      <c r="AL3246" s="21">
        <f t="shared" si="5402"/>
        <v>4.7199522460579513E-2</v>
      </c>
      <c r="AM3246" s="10" cm="1">
        <f t="array" ref="AM3246">Lvac($AI3246)-$BA3246</f>
        <v>-3.1673337507527322E-3</v>
      </c>
      <c r="AN3246" s="10">
        <f t="shared" ref="AN3246:AN3249" si="5423">$AK3246-($AX3246-$AW3246)</f>
        <v>4.9364580001565628E-2</v>
      </c>
      <c r="AO3246" s="3">
        <f t="shared" ref="AO3246:AO3249" si="5424">AM3246/AJ3246</f>
        <v>-1.0557779169175774</v>
      </c>
      <c r="AP3246" s="3">
        <v>-1.0461863213701388</v>
      </c>
      <c r="AS3246" s="3">
        <f t="shared" si="5336"/>
        <v>-6.3541999406879768E-4</v>
      </c>
      <c r="AT3246" s="3" cm="1">
        <f t="array" ref="AT3246">AS3246-(100000000/LvacE($A3246)-$E3246)</f>
        <v>9.1307083494029939E-6</v>
      </c>
      <c r="AU3246" t="s">
        <v>4737</v>
      </c>
      <c r="AV3246" t="s">
        <v>4896</v>
      </c>
      <c r="AW3246" s="3">
        <v>28885.14</v>
      </c>
      <c r="AX3246" s="3">
        <v>68544.19</v>
      </c>
      <c r="AY3246" s="3"/>
      <c r="AZ3246" s="10" cm="1">
        <f t="array" ref="AZ3246">Lair(100000000/($AX3246-$AW3246))</f>
        <v>2520.7341378260708</v>
      </c>
      <c r="BA3246" s="10">
        <f t="shared" ref="BA3246:BA3249" si="5425">100000000/($AX3246-$AW3246)</f>
        <v>2521.4925723132551</v>
      </c>
      <c r="BB3246" s="12">
        <v>923000</v>
      </c>
      <c r="BC3246" s="3">
        <v>3.0000000000000001E-3</v>
      </c>
      <c r="BD3246" s="12" cm="1">
        <f t="array" ref="BD3246">SfromgA($BB3246,$BA3246,"")</f>
        <v>7.3031150177162987E-3</v>
      </c>
      <c r="BE3246" s="29">
        <f t="shared" ref="BE3246:BE3249" si="5426">(10^MAX(0.05, -0.312925054856973*((LN($BD3246))^(1/3)) + 0.454808404431693)-1)*100</f>
        <v>870.54091835442227</v>
      </c>
      <c r="BG3246" s="3"/>
      <c r="BH3246" s="3"/>
      <c r="BI3246" s="12">
        <f t="shared" ref="BI3246:BI3249" si="5427">IF($BB3246="",$BF3246,$BB3246)</f>
        <v>923000</v>
      </c>
      <c r="BJ3246" s="29">
        <f t="shared" ref="BJ3246:BJ3249" si="5428">IF($BB3246="",$BH3246,$BE3246)</f>
        <v>870.54091835442227</v>
      </c>
      <c r="BK3246" s="3"/>
      <c r="BL3246" s="13">
        <f>EXP(BK$4341*$AX3246+BK$4342)*$BI3246/(100000000/($AX3246-$AW3246))</f>
        <v>0.22509071736459879</v>
      </c>
      <c r="BM3246" s="3"/>
      <c r="BN3246" s="13" cm="1">
        <f t="array" ref="BN3246">$C3246*EXP(poly_from_str(100000000/$E3246,BN$4343))</f>
        <v>13.543016786616693</v>
      </c>
      <c r="BO3246" s="3">
        <f t="shared" ref="BO3246:BO3249" si="5429">LN($C3246)</f>
        <v>1.3862943611198906</v>
      </c>
      <c r="BP3246" s="17"/>
      <c r="BQ3246" s="13"/>
      <c r="BS3246" s="13"/>
      <c r="BT3246" s="13"/>
      <c r="BU3246" s="13"/>
      <c r="BV3246" s="13"/>
      <c r="BW3246" s="13"/>
      <c r="BX3246" s="13"/>
      <c r="BY3246">
        <v>13460</v>
      </c>
      <c r="BZ3246" s="13"/>
    </row>
    <row r="3247" spans="1:78" hidden="1" x14ac:dyDescent="0.25">
      <c r="A3247" t="s">
        <v>3822</v>
      </c>
      <c r="B3247" s="2" t="str">
        <f t="shared" si="5328"/>
        <v/>
      </c>
      <c r="C3247">
        <v>2</v>
      </c>
      <c r="E3247">
        <v>39660.18</v>
      </c>
      <c r="F3247">
        <v>64235</v>
      </c>
      <c r="G3247" t="s">
        <v>3</v>
      </c>
      <c r="H3247" s="5" t="s">
        <v>4</v>
      </c>
      <c r="I3247">
        <v>103895</v>
      </c>
      <c r="J3247" t="s">
        <v>5</v>
      </c>
      <c r="K3247" s="5" t="s">
        <v>8</v>
      </c>
      <c r="L3247">
        <v>64235.61</v>
      </c>
      <c r="M3247" t="str">
        <f t="shared" si="5418"/>
        <v>o</v>
      </c>
      <c r="N3247" t="str">
        <f t="shared" si="5419"/>
        <v>9/2</v>
      </c>
      <c r="O3247">
        <v>103895.83</v>
      </c>
      <c r="P3247" t="str">
        <f t="shared" si="5420"/>
        <v>e</v>
      </c>
      <c r="Q3247" t="str">
        <f t="shared" si="5421"/>
        <v>7/2</v>
      </c>
      <c r="R3247">
        <v>31</v>
      </c>
      <c r="AA3247" s="10">
        <f t="shared" si="5330"/>
        <v>2520.6619999999998</v>
      </c>
      <c r="AB3247" s="3" cm="1">
        <f t="array" ref="AB3247">100000000/Lvac(AA3247)</f>
        <v>39660.184910244629</v>
      </c>
      <c r="AC3247" s="28">
        <f t="shared" si="5331"/>
        <v>3.9672117880144188E-7</v>
      </c>
      <c r="AD3247" s="28">
        <f t="shared" si="5332"/>
        <v>2.5214204176382697E-7</v>
      </c>
      <c r="AE3247" s="21">
        <f t="shared" si="5333"/>
        <v>39660.181412776641</v>
      </c>
      <c r="AF3247" s="10" cm="1">
        <f t="array" ref="AF3247">Lair(100000000/AE3247)</f>
        <v>2520.6622223017557</v>
      </c>
      <c r="AG3247" s="10">
        <f t="shared" si="5334"/>
        <v>1.2867017654537703E-2</v>
      </c>
      <c r="AH3247" s="10" t="b">
        <f t="shared" si="5329"/>
        <v>1</v>
      </c>
      <c r="AI3247" s="10">
        <f t="shared" si="5422"/>
        <v>2520.6622223017557</v>
      </c>
      <c r="AJ3247">
        <v>3.0000000000000001E-3</v>
      </c>
      <c r="AK3247" s="3" cm="1">
        <f t="array" ref="AK3247">100000000/Lvac($AA3247)</f>
        <v>39660.184910244629</v>
      </c>
      <c r="AL3247" s="21">
        <f t="shared" si="5402"/>
        <v>4.7202101764387203E-2</v>
      </c>
      <c r="AM3247" s="10" cm="1">
        <f t="array" ref="AM3247">Lvac($AI3247)-$BA3247</f>
        <v>2.4532042793907749E-3</v>
      </c>
      <c r="AN3247" s="10">
        <f t="shared" si="5423"/>
        <v>-3.5089755372609943E-2</v>
      </c>
      <c r="AO3247" s="3">
        <f t="shared" si="5424"/>
        <v>0.817734759796925</v>
      </c>
      <c r="AP3247" s="3">
        <v>0.74361686726357823</v>
      </c>
      <c r="AS3247" s="3">
        <f t="shared" si="5336"/>
        <v>4.9102446282631718E-3</v>
      </c>
      <c r="AT3247" s="3" cm="1">
        <f t="array" ref="AT3247">AS3247-(100000000/LvacE($A3247)-$E3247)</f>
        <v>9.1505644377321005E-6</v>
      </c>
      <c r="AU3247" t="s">
        <v>4837</v>
      </c>
      <c r="AV3247" t="s">
        <v>4947</v>
      </c>
      <c r="AW3247" s="3">
        <v>64235.61</v>
      </c>
      <c r="AX3247" s="3">
        <v>103895.83</v>
      </c>
      <c r="AY3247" s="3"/>
      <c r="AZ3247" s="10" cm="1">
        <f t="array" ref="AZ3247">Lair(100000000/($AX3247-$AW3247))</f>
        <v>2520.659769670322</v>
      </c>
      <c r="BA3247" s="10">
        <f t="shared" si="5425"/>
        <v>2521.4181867876678</v>
      </c>
      <c r="BB3247" s="12">
        <v>661000000</v>
      </c>
      <c r="BC3247" s="3">
        <v>0.52800000000000002</v>
      </c>
      <c r="BD3247" s="12" cm="1">
        <f t="array" ref="BD3247">SfromgA($BB3247,$BA3247,"")</f>
        <v>5.2296119279038518</v>
      </c>
      <c r="BE3247" s="29">
        <f t="shared" si="5426"/>
        <v>21.537943017587224</v>
      </c>
      <c r="BG3247" s="3"/>
      <c r="BH3247" s="3"/>
      <c r="BI3247" s="12">
        <f t="shared" si="5427"/>
        <v>661000000</v>
      </c>
      <c r="BJ3247" s="29">
        <f t="shared" si="5428"/>
        <v>21.537943017587224</v>
      </c>
      <c r="BK3247" s="3">
        <f t="shared" ref="BK3247:BK3249" si="5430">LN(BN3247*100000000/($AX3247-$AW3247)/$BI3247)</f>
        <v>-10.5638338572702</v>
      </c>
      <c r="BL3247" s="13">
        <f>EXP(BK$4341*$AX3247+BK$4342)*$BI3247/(100000000/($AX3247-$AW3247))</f>
        <v>10.986140916449138</v>
      </c>
      <c r="BM3247" s="3">
        <f t="shared" ref="BM3247:BM3249" si="5431">LN(BL3247/$C3247)</f>
        <v>1.7034873811896645</v>
      </c>
      <c r="BN3247" s="13" cm="1">
        <f t="array" ref="BN3247">$C3247*EXP(poly_from_str(100000000/$E3247,BN$4343))</f>
        <v>6.7723879216428591</v>
      </c>
      <c r="BO3247" s="3">
        <f t="shared" si="5429"/>
        <v>0.69314718055994529</v>
      </c>
      <c r="BP3247" s="13">
        <f>LN(BL3247/BN3247)</f>
        <v>0.48378081594703276</v>
      </c>
      <c r="BQ3247" s="13"/>
      <c r="BS3247" s="13"/>
      <c r="BT3247" s="13"/>
      <c r="BU3247" s="13"/>
      <c r="BV3247" s="13"/>
      <c r="BW3247" s="13"/>
      <c r="BX3247" s="13"/>
      <c r="BY3247">
        <v>6731</v>
      </c>
      <c r="BZ3247" s="13"/>
    </row>
    <row r="3248" spans="1:78" hidden="1" x14ac:dyDescent="0.25">
      <c r="A3248" t="s">
        <v>3823</v>
      </c>
      <c r="B3248" s="2" t="str">
        <f t="shared" si="5328"/>
        <v/>
      </c>
      <c r="C3248">
        <v>5</v>
      </c>
      <c r="E3248">
        <v>39668.92</v>
      </c>
      <c r="F3248">
        <v>27380</v>
      </c>
      <c r="G3248" t="s">
        <v>5</v>
      </c>
      <c r="H3248" s="5" t="s">
        <v>16</v>
      </c>
      <c r="I3248">
        <v>67049</v>
      </c>
      <c r="J3248" t="s">
        <v>3</v>
      </c>
      <c r="K3248" s="5" t="s">
        <v>4</v>
      </c>
      <c r="L3248">
        <v>27380.31</v>
      </c>
      <c r="M3248" t="str">
        <f t="shared" si="5418"/>
        <v>e</v>
      </c>
      <c r="N3248" t="str">
        <f t="shared" si="5419"/>
        <v>11/2</v>
      </c>
      <c r="O3248">
        <v>67049.179999999993</v>
      </c>
      <c r="P3248" t="str">
        <f t="shared" si="5420"/>
        <v>o</v>
      </c>
      <c r="Q3248" t="str">
        <f t="shared" si="5421"/>
        <v>9/2</v>
      </c>
      <c r="R3248">
        <v>31</v>
      </c>
      <c r="AA3248" s="10">
        <f t="shared" si="5330"/>
        <v>2520.107</v>
      </c>
      <c r="AB3248" s="3" cm="1">
        <f t="array" ref="AB3248">100000000/Lvac(AA3248)</f>
        <v>39668.918634928341</v>
      </c>
      <c r="AC3248" s="28">
        <f t="shared" si="5331"/>
        <v>3.9680854820846893E-7</v>
      </c>
      <c r="AD3248" s="28">
        <f t="shared" si="5332"/>
        <v>2.5208652880179687E-7</v>
      </c>
      <c r="AE3248" s="21">
        <f t="shared" si="5333"/>
        <v>39668.919607487645</v>
      </c>
      <c r="AF3248" s="10" cm="1">
        <f t="array" ref="AF3248">Lair(100000000/AE3248)</f>
        <v>2520.1069382106043</v>
      </c>
      <c r="AG3248" s="10">
        <f t="shared" si="5334"/>
        <v>1.2870483006262898E-2</v>
      </c>
      <c r="AH3248" s="10" t="b">
        <f t="shared" si="5329"/>
        <v>1</v>
      </c>
      <c r="AI3248" s="10">
        <f t="shared" si="5422"/>
        <v>2520.1069382106043</v>
      </c>
      <c r="AJ3248">
        <v>3.0000000000000001E-3</v>
      </c>
      <c r="AK3248" s="3" cm="1">
        <f t="array" ref="AK3248">100000000/Lvac($AA3248)</f>
        <v>39668.918634928341</v>
      </c>
      <c r="AL3248" s="21">
        <f t="shared" si="5402"/>
        <v>4.7222899195414891E-2</v>
      </c>
      <c r="AM3248" s="10" cm="1">
        <f t="array" ref="AM3248">Lvac($AI3248)-$BA3248</f>
        <v>-3.1524414630439423E-3</v>
      </c>
      <c r="AN3248" s="10">
        <f t="shared" si="5423"/>
        <v>4.8634928345563821E-2</v>
      </c>
      <c r="AO3248" s="3">
        <f t="shared" si="5424"/>
        <v>-1.0508138210146474</v>
      </c>
      <c r="AP3248" s="3">
        <v>-1.0302125457807658</v>
      </c>
      <c r="AS3248" s="3">
        <f t="shared" si="5336"/>
        <v>-1.3650716573465616E-3</v>
      </c>
      <c r="AT3248" s="3" cm="1">
        <f t="array" ref="AT3248">AS3248-(100000000/LvacE($A3248)-$E3248)</f>
        <v>9.310322639066726E-6</v>
      </c>
      <c r="AU3248" t="s">
        <v>4707</v>
      </c>
      <c r="AV3248" t="s">
        <v>4857</v>
      </c>
      <c r="AW3248" s="3">
        <v>27380.31</v>
      </c>
      <c r="AX3248" s="3">
        <v>67049.179999999993</v>
      </c>
      <c r="AY3248" s="3"/>
      <c r="AZ3248" s="10" cm="1">
        <f t="array" ref="AZ3248">Lair(100000000/($AX3248-$AW3248))</f>
        <v>2520.1100899160292</v>
      </c>
      <c r="BA3248" s="10">
        <f t="shared" si="5425"/>
        <v>2520.8683786556062</v>
      </c>
      <c r="BB3248" s="12">
        <v>39900000</v>
      </c>
      <c r="BC3248" s="3">
        <v>4.9000000000000002E-2</v>
      </c>
      <c r="BD3248" s="12" cm="1">
        <f t="array" ref="BD3248">SfromgA($BB3248,$BA3248,"")</f>
        <v>0.31546905681261167</v>
      </c>
      <c r="BE3248" s="29">
        <f t="shared" si="5426"/>
        <v>506.74672345410573</v>
      </c>
      <c r="BG3248" s="3"/>
      <c r="BH3248" s="3"/>
      <c r="BI3248" s="12">
        <f t="shared" si="5427"/>
        <v>39900000</v>
      </c>
      <c r="BJ3248" s="29">
        <f t="shared" si="5428"/>
        <v>506.74672345410573</v>
      </c>
      <c r="BK3248" s="3">
        <f t="shared" si="5430"/>
        <v>-6.8393366512727969</v>
      </c>
      <c r="BL3248" s="13">
        <f>EXP(BK$4341*$AX3248+BK$4342)*$BI3248/(100000000/($AX3248-$AW3248))</f>
        <v>10.903559206961935</v>
      </c>
      <c r="BM3248" s="3">
        <f t="shared" si="5431"/>
        <v>0.77965135624958348</v>
      </c>
      <c r="BN3248" s="13" cm="1">
        <f t="array" ref="BN3248">$C3248*EXP(poly_from_str(100000000/$E3248,BN$4343))</f>
        <v>16.948706440784719</v>
      </c>
      <c r="BO3248" s="3">
        <f t="shared" si="5429"/>
        <v>1.6094379124341003</v>
      </c>
      <c r="BP3248" s="13">
        <f>LN(BL3248/BN3248)</f>
        <v>-0.44110224605265502</v>
      </c>
      <c r="BQ3248" s="13"/>
      <c r="BS3248" s="13"/>
      <c r="BT3248" s="13"/>
      <c r="BU3248" s="13"/>
      <c r="BV3248" s="13"/>
      <c r="BW3248" s="13"/>
      <c r="BX3248" s="13"/>
      <c r="BY3248">
        <v>16843</v>
      </c>
      <c r="BZ3248" s="13"/>
    </row>
    <row r="3249" spans="1:78" hidden="1" x14ac:dyDescent="0.25">
      <c r="A3249" t="s">
        <v>3824</v>
      </c>
      <c r="B3249" s="2" t="str">
        <f t="shared" si="5328"/>
        <v/>
      </c>
      <c r="C3249">
        <v>8</v>
      </c>
      <c r="E3249">
        <v>39671.910000000003</v>
      </c>
      <c r="F3249">
        <v>20848</v>
      </c>
      <c r="G3249" t="s">
        <v>5</v>
      </c>
      <c r="H3249" s="5" t="s">
        <v>18</v>
      </c>
      <c r="I3249">
        <v>60520</v>
      </c>
      <c r="J3249" t="s">
        <v>3</v>
      </c>
      <c r="K3249" s="5" t="s">
        <v>8</v>
      </c>
      <c r="L3249">
        <v>20848.39</v>
      </c>
      <c r="M3249" t="str">
        <f t="shared" si="5418"/>
        <v>e</v>
      </c>
      <c r="N3249" t="str">
        <f t="shared" si="5419"/>
        <v>5/2</v>
      </c>
      <c r="O3249">
        <v>60520.32</v>
      </c>
      <c r="P3249" t="str">
        <f t="shared" si="5420"/>
        <v>o</v>
      </c>
      <c r="Q3249" t="str">
        <f t="shared" si="5421"/>
        <v>7/2</v>
      </c>
      <c r="R3249">
        <v>31</v>
      </c>
      <c r="AA3249" s="10">
        <f t="shared" si="5330"/>
        <v>2519.9169999999999</v>
      </c>
      <c r="AB3249" s="3" cm="1">
        <f t="array" ref="AB3249">100000000/Lvac(AA3249)</f>
        <v>39671.909442534299</v>
      </c>
      <c r="AC3249" s="28">
        <f t="shared" si="5331"/>
        <v>3.9683846729872454E-7</v>
      </c>
      <c r="AD3249" s="28">
        <f t="shared" si="5332"/>
        <v>2.520675243646953E-7</v>
      </c>
      <c r="AE3249" s="21">
        <f t="shared" si="5333"/>
        <v>39671.909839740896</v>
      </c>
      <c r="AF3249" s="10" cm="1">
        <f t="array" ref="AF3249">Lair(100000000/AE3249)</f>
        <v>2519.9169747681653</v>
      </c>
      <c r="AG3249" s="10">
        <f t="shared" si="5334"/>
        <v>1.2871669868994556E-2</v>
      </c>
      <c r="AH3249" s="10" t="b">
        <f t="shared" si="5329"/>
        <v>1</v>
      </c>
      <c r="AI3249" s="10">
        <f t="shared" si="5422"/>
        <v>2519.9169747681653</v>
      </c>
      <c r="AJ3249">
        <v>3.0000000000000001E-3</v>
      </c>
      <c r="AK3249" s="3" cm="1">
        <f t="array" ref="AK3249">100000000/Lvac($AA3249)</f>
        <v>39671.909442534299</v>
      </c>
      <c r="AL3249" s="21">
        <f t="shared" si="5402"/>
        <v>4.7230019686879746E-2</v>
      </c>
      <c r="AM3249" s="10" cm="1">
        <f t="array" ref="AM3249">Lvac($AI3249)-$BA3249</f>
        <v>1.2809426093554066E-3</v>
      </c>
      <c r="AN3249" s="10">
        <f t="shared" si="5423"/>
        <v>-2.055746570113115E-2</v>
      </c>
      <c r="AO3249" s="3">
        <f t="shared" si="5424"/>
        <v>0.42698086978513555</v>
      </c>
      <c r="AP3249" s="3">
        <v>0.43539344536232721</v>
      </c>
      <c r="AS3249" s="3">
        <f t="shared" si="5336"/>
        <v>-5.5746570433257148E-4</v>
      </c>
      <c r="AT3249" s="3" cm="1">
        <f t="array" ref="AT3249">AS3249-(100000000/LvacE($A3249)-$E3249)</f>
        <v>9.3650814960710704E-6</v>
      </c>
      <c r="AU3249" t="s">
        <v>4795</v>
      </c>
      <c r="AV3249" t="s">
        <v>4725</v>
      </c>
      <c r="AW3249" s="3">
        <v>20848.39</v>
      </c>
      <c r="AX3249" s="3">
        <v>60520.32</v>
      </c>
      <c r="AY3249" s="3"/>
      <c r="AZ3249" s="10" cm="1">
        <f t="array" ref="AZ3249">Lair(100000000/($AX3249-$AW3249))</f>
        <v>2519.915694124621</v>
      </c>
      <c r="BA3249" s="10">
        <f t="shared" si="5425"/>
        <v>2520.6739374666167</v>
      </c>
      <c r="BB3249" s="12">
        <v>96600000</v>
      </c>
      <c r="BC3249" s="3">
        <v>0.46800000000000003</v>
      </c>
      <c r="BD3249" s="12" cm="1">
        <f t="array" ref="BD3249">SfromgA($BB3249,$BA3249,"")</f>
        <v>0.76359046971047284</v>
      </c>
      <c r="BE3249" s="29">
        <f t="shared" si="5426"/>
        <v>353.93363130846245</v>
      </c>
      <c r="BG3249" s="3"/>
      <c r="BH3249" s="3"/>
      <c r="BI3249" s="12">
        <f t="shared" si="5427"/>
        <v>96600000</v>
      </c>
      <c r="BJ3249" s="29">
        <f t="shared" si="5428"/>
        <v>353.93363130846245</v>
      </c>
      <c r="BK3249" s="3">
        <f t="shared" si="5430"/>
        <v>-7.2532560105498973</v>
      </c>
      <c r="BL3249" s="13">
        <f>EXP(BK$4341*$AX3249+BK$4342)*$BI3249/(100000000/($AX3249-$AW3249))</f>
        <v>43.35545841574087</v>
      </c>
      <c r="BM3249" s="3">
        <f t="shared" si="5431"/>
        <v>1.6899910686314086</v>
      </c>
      <c r="BN3249" s="13" cm="1">
        <f t="array" ref="BN3249">$C3249*EXP(poly_from_str(100000000/$E3249,BN$4343))</f>
        <v>27.127601317794518</v>
      </c>
      <c r="BO3249" s="3">
        <f t="shared" si="5429"/>
        <v>2.0794415416798357</v>
      </c>
      <c r="BP3249" s="13">
        <f>LN(BL3249/BN3249)</f>
        <v>0.46888090193199056</v>
      </c>
      <c r="BQ3249" s="13"/>
      <c r="BS3249" s="13"/>
      <c r="BT3249" s="13"/>
      <c r="BU3249" s="13"/>
      <c r="BV3249" s="13"/>
      <c r="BW3249" s="13"/>
      <c r="BX3249" s="13"/>
      <c r="BY3249">
        <v>26957</v>
      </c>
      <c r="BZ3249" s="13"/>
    </row>
    <row r="3250" spans="1:78" hidden="1" x14ac:dyDescent="0.25">
      <c r="A3250" t="s">
        <v>3825</v>
      </c>
      <c r="B3250" s="2" t="str">
        <f t="shared" si="5328"/>
        <v/>
      </c>
      <c r="C3250">
        <v>2</v>
      </c>
      <c r="E3250">
        <v>39682.07</v>
      </c>
      <c r="R3250">
        <v>31</v>
      </c>
      <c r="S3250" t="s">
        <v>22</v>
      </c>
      <c r="AA3250" s="10">
        <f t="shared" si="5330"/>
        <v>2519.2719999999999</v>
      </c>
      <c r="AB3250" s="3" cm="1">
        <f t="array" ref="AB3250">100000000/Lvac(AA3250)</f>
        <v>39682.065812027438</v>
      </c>
      <c r="AC3250" s="28">
        <f t="shared" si="5331"/>
        <v>3.9694006840071259E-7</v>
      </c>
      <c r="AD3250" s="28">
        <f t="shared" si="5332"/>
        <v>2.5200300930323667E-7</v>
      </c>
      <c r="AE3250" s="21">
        <f t="shared" si="5333"/>
        <v>39682.068796928354</v>
      </c>
      <c r="AF3250" s="10" cm="1">
        <f t="array" ref="AF3250">Lair(100000000/AE3250)</f>
        <v>2519.2718104865899</v>
      </c>
      <c r="AG3250" s="10">
        <f t="shared" si="5334"/>
        <v>1.2875700958853875E-2</v>
      </c>
      <c r="AH3250" s="10" t="b">
        <f t="shared" si="5329"/>
        <v>1</v>
      </c>
      <c r="AI3250" s="10">
        <f t="shared" si="5335"/>
        <v>2519.2719999999999</v>
      </c>
      <c r="AJ3250">
        <v>3.0000000000000001E-3</v>
      </c>
      <c r="AK3250" s="3" cm="1">
        <f t="array" ref="AK3250">100000000/Lvac($AA3250)</f>
        <v>39682.065812027438</v>
      </c>
      <c r="AL3250" s="21">
        <f t="shared" si="5402"/>
        <v>4.7254205753123252E-2</v>
      </c>
      <c r="AM3250" s="21"/>
      <c r="AN3250" s="21"/>
      <c r="AO3250" s="21"/>
      <c r="AP3250" s="21"/>
      <c r="AS3250" s="3">
        <f t="shared" si="5336"/>
        <v>-4.1879725613398477E-3</v>
      </c>
      <c r="AT3250" s="3" cm="1">
        <f t="array" ref="AT3250">AS3250-(100000000/LvacE($A3250)-$E3250)</f>
        <v>9.5512441475875676E-6</v>
      </c>
      <c r="BB3250"/>
      <c r="BC3250"/>
      <c r="BD3250"/>
      <c r="BE3250"/>
      <c r="BF3250"/>
      <c r="BG3250"/>
      <c r="BH3250"/>
      <c r="BI3250"/>
      <c r="BJ3250"/>
      <c r="BN3250" s="13" cm="1">
        <f t="array" ref="BN3250">$C3250*EXP(poly_from_str(100000000/$E3250,BN$4343))</f>
        <v>6.7900804050893635</v>
      </c>
      <c r="BO3250" s="13"/>
      <c r="BY3250" t="e">
        <v>#N/A</v>
      </c>
    </row>
    <row r="3251" spans="1:78" hidden="1" x14ac:dyDescent="0.25">
      <c r="A3251" t="s">
        <v>3826</v>
      </c>
      <c r="B3251" s="2" t="str">
        <f t="shared" si="5328"/>
        <v/>
      </c>
      <c r="C3251">
        <v>9</v>
      </c>
      <c r="D3251" t="s">
        <v>143</v>
      </c>
      <c r="E3251">
        <v>39684.620000000003</v>
      </c>
      <c r="R3251">
        <v>31</v>
      </c>
      <c r="S3251" t="s">
        <v>22</v>
      </c>
      <c r="AA3251" s="10">
        <f t="shared" si="5330"/>
        <v>2519.11</v>
      </c>
      <c r="AB3251" s="3" cm="1">
        <f t="array" ref="AB3251">100000000/Lvac(AA3251)</f>
        <v>39684.617531211246</v>
      </c>
      <c r="AC3251" s="28">
        <f t="shared" si="5331"/>
        <v>3.9696559499188203E-7</v>
      </c>
      <c r="AD3251" s="28">
        <f t="shared" si="5332"/>
        <v>2.5198680552068261E-7</v>
      </c>
      <c r="AE3251" s="21">
        <f t="shared" si="5333"/>
        <v>39684.619290925322</v>
      </c>
      <c r="AF3251" s="10" cm="1">
        <f t="array" ref="AF3251">Lair(100000000/AE3251)</f>
        <v>2519.1098882889069</v>
      </c>
      <c r="AG3251" s="10">
        <f t="shared" si="5334"/>
        <v>1.2876713905151271E-2</v>
      </c>
      <c r="AH3251" s="10" t="b">
        <f t="shared" si="5329"/>
        <v>1</v>
      </c>
      <c r="AI3251" s="10">
        <f t="shared" si="5335"/>
        <v>2519.11</v>
      </c>
      <c r="AJ3251">
        <v>7.0000000000000001E-3</v>
      </c>
      <c r="AK3251" s="3" cm="1">
        <f t="array" ref="AK3251">100000000/Lvac($AA3251)</f>
        <v>39684.617531211246</v>
      </c>
      <c r="AL3251" s="21">
        <f t="shared" si="5402"/>
        <v>0.11027399467211782</v>
      </c>
      <c r="AM3251" s="21"/>
      <c r="AN3251" s="21"/>
      <c r="AO3251" s="21"/>
      <c r="AP3251" s="21"/>
      <c r="AS3251" s="3">
        <f t="shared" si="5336"/>
        <v>-2.468788756232243E-3</v>
      </c>
      <c r="AT3251" s="3" cm="1">
        <f t="array" ref="AT3251">AS3251-(100000000/LvacE($A3251)-$E3251)</f>
        <v>9.5980722107924521E-6</v>
      </c>
      <c r="BB3251"/>
      <c r="BC3251"/>
      <c r="BD3251"/>
      <c r="BE3251"/>
      <c r="BF3251"/>
      <c r="BG3251"/>
      <c r="BH3251"/>
      <c r="BI3251"/>
      <c r="BJ3251"/>
      <c r="BN3251" s="13" cm="1">
        <f t="array" ref="BN3251">$C3251*EXP(poly_from_str(100000000/$E3251,BN$4343))</f>
        <v>30.564562149444196</v>
      </c>
      <c r="BO3251" s="13"/>
      <c r="BY3251" t="e">
        <v>#N/A</v>
      </c>
    </row>
    <row r="3252" spans="1:78" hidden="1" x14ac:dyDescent="0.25">
      <c r="A3252" t="s">
        <v>3827</v>
      </c>
      <c r="B3252" s="2" t="str">
        <f t="shared" si="5328"/>
        <v/>
      </c>
      <c r="C3252">
        <v>1</v>
      </c>
      <c r="D3252" t="s">
        <v>14</v>
      </c>
      <c r="E3252">
        <v>39688.480000000003</v>
      </c>
      <c r="F3252">
        <v>23532</v>
      </c>
      <c r="G3252" t="s">
        <v>5</v>
      </c>
      <c r="H3252" s="5" t="s">
        <v>18</v>
      </c>
      <c r="I3252">
        <v>63221</v>
      </c>
      <c r="J3252" t="s">
        <v>3</v>
      </c>
      <c r="K3252" s="5" t="s">
        <v>19</v>
      </c>
      <c r="L3252">
        <v>23532.86</v>
      </c>
      <c r="M3252" t="str">
        <f>$G3252&amp;""</f>
        <v>e</v>
      </c>
      <c r="N3252" t="str">
        <f>$H3252&amp;""</f>
        <v>5/2</v>
      </c>
      <c r="O3252">
        <v>63221.279999999999</v>
      </c>
      <c r="P3252" t="str">
        <f>$J3252&amp;""</f>
        <v>o</v>
      </c>
      <c r="Q3252" t="str">
        <f>$K3252&amp;""</f>
        <v>3/2</v>
      </c>
      <c r="R3252">
        <v>31</v>
      </c>
      <c r="AA3252" s="10">
        <f t="shared" si="5330"/>
        <v>2518.8649999999998</v>
      </c>
      <c r="AB3252" s="3" cm="1">
        <f t="array" ref="AB3252">100000000/Lvac(AA3252)</f>
        <v>39688.477236165068</v>
      </c>
      <c r="AC3252" s="28">
        <f t="shared" si="5331"/>
        <v>3.9700420625956534E-7</v>
      </c>
      <c r="AD3252" s="28">
        <f t="shared" si="5332"/>
        <v>2.5196229980040068E-7</v>
      </c>
      <c r="AE3252" s="21">
        <f t="shared" si="5333"/>
        <v>39688.479206403557</v>
      </c>
      <c r="AF3252" s="10" cm="1">
        <f t="array" ref="AF3252">Lair(100000000/AE3252)</f>
        <v>2518.864874948611</v>
      </c>
      <c r="AG3252" s="10">
        <f t="shared" si="5334"/>
        <v>1.287824620139727E-2</v>
      </c>
      <c r="AH3252" s="10" t="b">
        <f t="shared" si="5329"/>
        <v>1</v>
      </c>
      <c r="AI3252" s="10">
        <f>$AF3252</f>
        <v>2518.864874948611</v>
      </c>
      <c r="AJ3252">
        <v>7.0000000000000001E-3</v>
      </c>
      <c r="AK3252" s="3" cm="1">
        <f t="array" ref="AK3252">100000000/Lvac($AA3252)</f>
        <v>39688.477236165068</v>
      </c>
      <c r="AL3252" s="21">
        <f t="shared" si="5402"/>
        <v>0.11029545229528179</v>
      </c>
      <c r="AM3252" s="10" cm="1">
        <f t="array" ref="AM3252">Lvac($AI3252)-$BA3252</f>
        <v>-3.7587237948173424E-3</v>
      </c>
      <c r="AN3252" s="10">
        <f>$AK3252-($AX3252-$AW3252)</f>
        <v>5.723616507020779E-2</v>
      </c>
      <c r="AO3252" s="3">
        <f>AM3252/AJ3252</f>
        <v>-0.53696054211676314</v>
      </c>
      <c r="AP3252" s="3">
        <v>-0.51909188706693898</v>
      </c>
      <c r="AS3252" s="3">
        <f t="shared" si="5336"/>
        <v>-2.7638349347398616E-3</v>
      </c>
      <c r="AT3252" s="3" cm="1">
        <f t="array" ref="AT3252">AS3252-(100000000/LvacE($A3252)-$E3252)</f>
        <v>9.6689254860393703E-6</v>
      </c>
      <c r="AU3252" t="s">
        <v>4751</v>
      </c>
      <c r="AV3252" t="s">
        <v>4702</v>
      </c>
      <c r="AW3252" s="3">
        <v>23532.86</v>
      </c>
      <c r="AX3252" s="3">
        <v>63221.279999999999</v>
      </c>
      <c r="AY3252" s="3"/>
      <c r="AZ3252" s="10" cm="1">
        <f t="array" ref="AZ3252">Lair(100000000/($AX3252-$AW3252))</f>
        <v>2518.8686327950427</v>
      </c>
      <c r="BA3252" s="10">
        <f>100000000/($AX3252-$AW3252)</f>
        <v>2519.6266316472161</v>
      </c>
      <c r="BB3252" s="12">
        <v>10400000</v>
      </c>
      <c r="BC3252" s="3">
        <v>2.8000000000000001E-2</v>
      </c>
      <c r="BD3252" s="12" cm="1">
        <f t="array" ref="BD3252">SfromgA($BB3252,$BA3252,"")</f>
        <v>8.2106070796870073E-2</v>
      </c>
      <c r="BE3252" s="29">
        <f>(10^MAX(0.05, -0.312925054856973*((LN($BD3252))^(1/3)) + 0.454808404431693)-1)*100</f>
        <v>657.70213278555809</v>
      </c>
      <c r="BG3252" s="3"/>
      <c r="BH3252" s="3"/>
      <c r="BI3252" s="12">
        <f>IF($BB3252="",$BF3252,$BB3252)</f>
        <v>10400000</v>
      </c>
      <c r="BJ3252" s="29">
        <f>IF($BB3252="",$BH3252,$BE3252)</f>
        <v>657.70213278555809</v>
      </c>
      <c r="BK3252" s="3">
        <f>LN(BN3252*100000000/($AX3252-$AW3252)/$BI3252)</f>
        <v>-7.1023791045997058</v>
      </c>
      <c r="BL3252" s="13">
        <f>EXP(BK$4341*$AX3252+BK$4342)*$BI3252/(100000000/($AX3252-$AW3252))</f>
        <v>3.8032497212580485</v>
      </c>
      <c r="BM3252" s="3">
        <f t="shared" ref="BM3252" si="5432">LN(BL3252/$C3252)</f>
        <v>1.335855891070636</v>
      </c>
      <c r="BN3252" s="13" cm="1">
        <f t="array" ref="BN3252">$C3252*EXP(poly_from_str(100000000/$E3252,BN$4343))</f>
        <v>3.3976066321601945</v>
      </c>
      <c r="BO3252" s="3">
        <f>LN($C3252)</f>
        <v>0</v>
      </c>
      <c r="BP3252" s="13">
        <f>LN(BL3252/BN3252)</f>
        <v>0.11278463904237362</v>
      </c>
      <c r="BQ3252" s="13"/>
      <c r="BS3252" s="13"/>
      <c r="BT3252" s="13"/>
      <c r="BU3252" s="13"/>
      <c r="BV3252" s="13"/>
      <c r="BW3252" s="13"/>
      <c r="BX3252" s="13"/>
      <c r="BY3252">
        <v>3375</v>
      </c>
      <c r="BZ3252" s="13"/>
    </row>
    <row r="3253" spans="1:78" hidden="1" x14ac:dyDescent="0.25">
      <c r="A3253" t="s">
        <v>3828</v>
      </c>
      <c r="B3253" s="2" t="str">
        <f t="shared" si="5328"/>
        <v/>
      </c>
      <c r="C3253">
        <v>1</v>
      </c>
      <c r="D3253" t="s">
        <v>14</v>
      </c>
      <c r="E3253">
        <v>39689.78</v>
      </c>
      <c r="R3253">
        <v>31</v>
      </c>
      <c r="S3253" t="s">
        <v>22</v>
      </c>
      <c r="AA3253" s="10">
        <f t="shared" si="5330"/>
        <v>2518.7820000000002</v>
      </c>
      <c r="AB3253" s="3" cm="1">
        <f t="array" ref="AB3253">100000000/Lvac(AA3253)</f>
        <v>39689.784979932323</v>
      </c>
      <c r="AC3253" s="28">
        <f t="shared" si="5331"/>
        <v>3.9701728851484563E-7</v>
      </c>
      <c r="AD3253" s="28">
        <f t="shared" si="5332"/>
        <v>2.5195399786257677E-7</v>
      </c>
      <c r="AE3253" s="21">
        <f t="shared" si="5333"/>
        <v>39689.781429783383</v>
      </c>
      <c r="AF3253" s="10" cm="1">
        <f t="array" ref="AF3253">Lair(100000000/AE3253)</f>
        <v>2518.7822253137715</v>
      </c>
      <c r="AG3253" s="10">
        <f t="shared" si="5334"/>
        <v>1.2878765407234989E-2</v>
      </c>
      <c r="AH3253" s="10" t="b">
        <f t="shared" si="5329"/>
        <v>1</v>
      </c>
      <c r="AI3253" s="10">
        <f t="shared" si="5335"/>
        <v>2518.7820000000002</v>
      </c>
      <c r="AJ3253">
        <v>7.0000000000000001E-3</v>
      </c>
      <c r="AK3253" s="3" cm="1">
        <f t="array" ref="AK3253">100000000/Lvac($AA3253)</f>
        <v>39689.784979932323</v>
      </c>
      <c r="AL3253" s="21">
        <f t="shared" si="5402"/>
        <v>0.11030271570128986</v>
      </c>
      <c r="AM3253" s="21"/>
      <c r="AN3253" s="21"/>
      <c r="AO3253" s="21"/>
      <c r="AP3253" s="21"/>
      <c r="AS3253" s="3">
        <f t="shared" si="5336"/>
        <v>4.9799323242041282E-3</v>
      </c>
      <c r="AT3253" s="3" cm="1">
        <f t="array" ref="AT3253">AS3253-(100000000/LvacE($A3253)-$E3253)</f>
        <v>9.6929434221237898E-6</v>
      </c>
      <c r="BB3253"/>
      <c r="BC3253"/>
      <c r="BD3253"/>
      <c r="BE3253"/>
      <c r="BF3253"/>
      <c r="BG3253"/>
      <c r="BH3253"/>
      <c r="BI3253"/>
      <c r="BJ3253"/>
      <c r="BN3253" s="13" cm="1">
        <f t="array" ref="BN3253">$C3253*EXP(poly_from_str(100000000/$E3253,BN$4343))</f>
        <v>3.398125811482875</v>
      </c>
      <c r="BO3253" s="13"/>
      <c r="BY3253" t="e">
        <v>#N/A</v>
      </c>
    </row>
    <row r="3254" spans="1:78" hidden="1" x14ac:dyDescent="0.25">
      <c r="A3254" t="s">
        <v>3829</v>
      </c>
      <c r="B3254" s="2" t="str">
        <f t="shared" si="5328"/>
        <v/>
      </c>
      <c r="C3254">
        <v>1</v>
      </c>
      <c r="E3254">
        <v>39696.97</v>
      </c>
      <c r="F3254">
        <v>35863</v>
      </c>
      <c r="G3254" t="s">
        <v>5</v>
      </c>
      <c r="H3254" s="5" t="s">
        <v>19</v>
      </c>
      <c r="I3254">
        <v>75560</v>
      </c>
      <c r="J3254" t="s">
        <v>3</v>
      </c>
      <c r="K3254" s="5" t="s">
        <v>18</v>
      </c>
      <c r="L3254">
        <v>35863.74</v>
      </c>
      <c r="M3254" t="str">
        <f>$G3254&amp;""</f>
        <v>e</v>
      </c>
      <c r="N3254" t="str">
        <f>$H3254&amp;""</f>
        <v>3/2</v>
      </c>
      <c r="O3254">
        <v>75560.75</v>
      </c>
      <c r="P3254" t="str">
        <f>$J3254&amp;""</f>
        <v>o</v>
      </c>
      <c r="Q3254" t="str">
        <f>$K3254&amp;""</f>
        <v>5/2</v>
      </c>
      <c r="R3254">
        <v>31</v>
      </c>
      <c r="AA3254" s="10">
        <f t="shared" si="5330"/>
        <v>2518.326</v>
      </c>
      <c r="AB3254" s="3" cm="1">
        <f t="array" ref="AB3254">100000000/Lvac(AA3254)</f>
        <v>39696.97123022961</v>
      </c>
      <c r="AC3254" s="28">
        <f t="shared" si="5331"/>
        <v>3.9708917749330309E-7</v>
      </c>
      <c r="AD3254" s="28">
        <f t="shared" si="5332"/>
        <v>2.5190838721682896E-7</v>
      </c>
      <c r="AE3254" s="21">
        <f t="shared" si="5333"/>
        <v>39696.970353027667</v>
      </c>
      <c r="AF3254" s="10" cm="1">
        <f t="array" ref="AF3254">Lair(100000000/AE3254)</f>
        <v>2518.3260556523455</v>
      </c>
      <c r="AG3254" s="10">
        <f t="shared" si="5334"/>
        <v>1.2881618827393596E-2</v>
      </c>
      <c r="AH3254" s="10" t="b">
        <f t="shared" si="5329"/>
        <v>1</v>
      </c>
      <c r="AI3254" s="10">
        <f>$AF3254</f>
        <v>2518.3260556523455</v>
      </c>
      <c r="AJ3254">
        <v>3.0000000000000001E-3</v>
      </c>
      <c r="AK3254" s="3" cm="1">
        <f t="array" ref="AK3254">100000000/Lvac($AA3254)</f>
        <v>39696.97123022961</v>
      </c>
      <c r="AL3254" s="21">
        <f t="shared" si="5402"/>
        <v>4.7289711919308877E-2</v>
      </c>
      <c r="AM3254" s="10" cm="1">
        <f t="array" ref="AM3254">Lvac($AI3254)-$BA3254</f>
        <v>2.5159086490020854E-3</v>
      </c>
      <c r="AN3254" s="10">
        <f>$AK3254-($AX3254-$AW3254)</f>
        <v>-3.8769770391809288E-2</v>
      </c>
      <c r="AO3254" s="3">
        <f>AM3254/AJ3254</f>
        <v>0.83863621633402852</v>
      </c>
      <c r="AP3254" s="3">
        <v>0.82008110378713661</v>
      </c>
      <c r="AS3254" s="3">
        <f t="shared" si="5336"/>
        <v>1.2302296090638265E-3</v>
      </c>
      <c r="AT3254" s="3" cm="1">
        <f t="array" ref="AT3254">AS3254-(100000000/LvacE($A3254)-$E3254)</f>
        <v>9.8250166047364473E-6</v>
      </c>
      <c r="AU3254" t="s">
        <v>4806</v>
      </c>
      <c r="AV3254" t="s">
        <v>4938</v>
      </c>
      <c r="AW3254" s="3">
        <v>35863.74</v>
      </c>
      <c r="AX3254" s="3">
        <v>75560.75</v>
      </c>
      <c r="AY3254" s="3"/>
      <c r="AZ3254" s="10" cm="1">
        <f t="array" ref="AZ3254">Lair(100000000/($AX3254-$AW3254))</f>
        <v>2518.3235403308936</v>
      </c>
      <c r="BA3254" s="10">
        <f>100000000/($AX3254-$AW3254)</f>
        <v>2519.0814119249785</v>
      </c>
      <c r="BB3254" s="12">
        <v>22400000</v>
      </c>
      <c r="BC3254" s="3">
        <v>0.16300000000000001</v>
      </c>
      <c r="BD3254" s="12" cm="1">
        <f t="array" ref="BD3254">SfromgA($BB3254,$BA3254,"")</f>
        <v>0.17672906839551927</v>
      </c>
      <c r="BE3254" s="29">
        <f>(10^MAX(0.05, -0.312925054856973*((LN($BD3254))^(1/3)) + 0.454808404431693)-1)*100</f>
        <v>577.15834837850298</v>
      </c>
      <c r="BG3254" s="3"/>
      <c r="BH3254" s="3"/>
      <c r="BI3254" s="12">
        <f>IF($BB3254="",$BF3254,$BB3254)</f>
        <v>22400000</v>
      </c>
      <c r="BJ3254" s="29">
        <f>IF($BB3254="",$BH3254,$BE3254)</f>
        <v>577.15834837850298</v>
      </c>
      <c r="BK3254" s="3">
        <f>LN(BN3254*100000000/($AX3254-$AW3254)/$BI3254)</f>
        <v>-7.8688555585573123</v>
      </c>
      <c r="BL3254" s="13">
        <f>EXP(BK$4341*$AX3254+BK$4342)*$BI3254/(100000000/($AX3254-$AW3254))</f>
        <v>3.2084008150261281</v>
      </c>
      <c r="BM3254" s="3">
        <f t="shared" ref="BM3254" si="5433">LN(BL3254/$C3254)</f>
        <v>1.1657726245394395</v>
      </c>
      <c r="BN3254" s="13" cm="1">
        <f t="array" ref="BN3254">$C3254*EXP(poly_from_str(100000000/$E3254,BN$4343))</f>
        <v>3.4009893115854206</v>
      </c>
      <c r="BO3254" s="3">
        <f>LN($C3254)</f>
        <v>0</v>
      </c>
      <c r="BP3254" s="13">
        <f>LN(BL3254/BN3254)</f>
        <v>-5.8293738753665156E-2</v>
      </c>
      <c r="BQ3254" s="13"/>
      <c r="BS3254" s="13"/>
      <c r="BT3254" s="13"/>
      <c r="BU3254" s="13"/>
      <c r="BV3254" s="13"/>
      <c r="BW3254" s="13"/>
      <c r="BX3254" s="13"/>
      <c r="BY3254">
        <v>3378</v>
      </c>
      <c r="BZ3254" s="13"/>
    </row>
    <row r="3255" spans="1:78" hidden="1" x14ac:dyDescent="0.25">
      <c r="A3255" t="s">
        <v>3830</v>
      </c>
      <c r="B3255" s="2" t="str">
        <f t="shared" si="5328"/>
        <v/>
      </c>
      <c r="C3255">
        <v>1</v>
      </c>
      <c r="E3255">
        <v>39703.43</v>
      </c>
      <c r="R3255">
        <v>31</v>
      </c>
      <c r="S3255" t="s">
        <v>22</v>
      </c>
      <c r="AA3255" s="10">
        <f t="shared" si="5330"/>
        <v>2517.9160000000002</v>
      </c>
      <c r="AB3255" s="3" cm="1">
        <f t="array" ref="AB3255">100000000/Lvac(AA3255)</f>
        <v>39703.434773755922</v>
      </c>
      <c r="AC3255" s="28">
        <f t="shared" si="5331"/>
        <v>3.9715383674435521E-7</v>
      </c>
      <c r="AD3255" s="28">
        <f t="shared" si="5332"/>
        <v>2.5186737764587629E-7</v>
      </c>
      <c r="AE3255" s="21">
        <f t="shared" si="5333"/>
        <v>39703.431369244739</v>
      </c>
      <c r="AF3255" s="10" cm="1">
        <f t="array" ref="AF3255">Lair(100000000/AE3255)</f>
        <v>2517.9162159221919</v>
      </c>
      <c r="AG3255" s="10">
        <f t="shared" si="5334"/>
        <v>1.2884185726163209E-2</v>
      </c>
      <c r="AH3255" s="10" t="b">
        <f t="shared" si="5329"/>
        <v>1</v>
      </c>
      <c r="AI3255" s="10">
        <f t="shared" si="5335"/>
        <v>2517.9160000000002</v>
      </c>
      <c r="AJ3255">
        <v>3.0000000000000001E-3</v>
      </c>
      <c r="AK3255" s="3" cm="1">
        <f t="array" ref="AK3255">100000000/Lvac($AA3255)</f>
        <v>39703.434773755922</v>
      </c>
      <c r="AL3255" s="21">
        <f t="shared" si="5402"/>
        <v>4.7305114356979247E-2</v>
      </c>
      <c r="AM3255" s="21"/>
      <c r="AN3255" s="21"/>
      <c r="AO3255" s="21"/>
      <c r="AP3255" s="21"/>
      <c r="AS3255" s="3">
        <f t="shared" si="5336"/>
        <v>4.7737559216329828E-3</v>
      </c>
      <c r="AT3255" s="3" cm="1">
        <f t="array" ref="AT3255">AS3255-(100000000/LvacE($A3255)-$E3255)</f>
        <v>9.9439275800250471E-6</v>
      </c>
      <c r="BB3255"/>
      <c r="BC3255"/>
      <c r="BD3255"/>
      <c r="BE3255"/>
      <c r="BF3255"/>
      <c r="BG3255"/>
      <c r="BH3255"/>
      <c r="BI3255"/>
      <c r="BJ3255"/>
      <c r="BN3255" s="13" cm="1">
        <f t="array" ref="BN3255">$C3255*EXP(poly_from_str(100000000/$E3255,BN$4343))</f>
        <v>3.4035506364611492</v>
      </c>
      <c r="BO3255" s="13"/>
      <c r="BY3255">
        <v>3380</v>
      </c>
    </row>
    <row r="3256" spans="1:78" hidden="1" x14ac:dyDescent="0.25">
      <c r="A3256" t="s">
        <v>3831</v>
      </c>
      <c r="B3256" s="2" t="str">
        <f t="shared" si="5328"/>
        <v/>
      </c>
      <c r="C3256">
        <v>8</v>
      </c>
      <c r="E3256">
        <v>39709.760000000002</v>
      </c>
      <c r="F3256">
        <v>65922</v>
      </c>
      <c r="G3256" t="s">
        <v>3</v>
      </c>
      <c r="H3256" s="5" t="s">
        <v>16</v>
      </c>
      <c r="I3256">
        <v>105632</v>
      </c>
      <c r="J3256" t="s">
        <v>5</v>
      </c>
      <c r="K3256" s="5" t="s">
        <v>15</v>
      </c>
      <c r="L3256">
        <v>65922.42</v>
      </c>
      <c r="M3256" t="str">
        <f t="shared" ref="M3256:M3257" si="5434">$G3256&amp;""</f>
        <v>o</v>
      </c>
      <c r="N3256" t="str">
        <f t="shared" ref="N3256:N3257" si="5435">$H3256&amp;""</f>
        <v>11/2</v>
      </c>
      <c r="O3256">
        <v>105632.16</v>
      </c>
      <c r="P3256" t="str">
        <f t="shared" ref="P3256:P3257" si="5436">$J3256&amp;""</f>
        <v>e</v>
      </c>
      <c r="Q3256" t="str">
        <f t="shared" ref="Q3256:Q3257" si="5437">$K3256&amp;""</f>
        <v>13/2</v>
      </c>
      <c r="R3256">
        <v>31</v>
      </c>
      <c r="AA3256" s="10">
        <f t="shared" si="5330"/>
        <v>2517.5149999999999</v>
      </c>
      <c r="AB3256" s="3" cm="1">
        <f t="array" ref="AB3256">100000000/Lvac(AA3256)</f>
        <v>39709.758470833724</v>
      </c>
      <c r="AC3256" s="28">
        <f t="shared" si="5331"/>
        <v>3.9721709701828989E-7</v>
      </c>
      <c r="AD3256" s="28">
        <f t="shared" si="5332"/>
        <v>2.5182726828582612E-7</v>
      </c>
      <c r="AE3256" s="21">
        <f t="shared" si="5333"/>
        <v>39709.759561592226</v>
      </c>
      <c r="AF3256" s="10" cm="1">
        <f t="array" ref="AF3256">Lair(100000000/AE3256)</f>
        <v>2517.5149308435412</v>
      </c>
      <c r="AG3256" s="10">
        <f t="shared" si="5334"/>
        <v>1.2886697491541008E-2</v>
      </c>
      <c r="AH3256" s="10" t="b">
        <f t="shared" si="5329"/>
        <v>1</v>
      </c>
      <c r="AI3256" s="10">
        <f t="shared" ref="AI3256:AI3257" si="5438">$AF3256</f>
        <v>2517.5149308435412</v>
      </c>
      <c r="AJ3256">
        <v>3.0000000000000001E-3</v>
      </c>
      <c r="AK3256" s="3" cm="1">
        <f t="array" ref="AK3256">100000000/Lvac($AA3256)</f>
        <v>39709.758470833724</v>
      </c>
      <c r="AL3256" s="21">
        <f t="shared" si="5402"/>
        <v>4.732018624913762E-2</v>
      </c>
      <c r="AM3256" s="10" cm="1">
        <f t="array" ref="AM3256">Lvac($AI3256)-$BA3256</f>
        <v>-1.2405375096022908E-3</v>
      </c>
      <c r="AN3256" s="10">
        <f t="shared" ref="AN3256:AN3257" si="5439">$AK3256-($AX3256-$AW3256)</f>
        <v>1.8470833718311042E-2</v>
      </c>
      <c r="AO3256" s="3">
        <f t="shared" ref="AO3256:AO3257" si="5440">AM3256/AJ3256</f>
        <v>-0.4135125032007636</v>
      </c>
      <c r="AP3256" s="3">
        <v>-0.39045496972297161</v>
      </c>
      <c r="AS3256" s="3">
        <f t="shared" si="5336"/>
        <v>-1.5291662784875371E-3</v>
      </c>
      <c r="AT3256" s="3" cm="1">
        <f t="array" ref="AT3256">AS3256-(100000000/LvacE($A3256)-$E3256)</f>
        <v>1.0060393833555281E-5</v>
      </c>
      <c r="AU3256" t="s">
        <v>4828</v>
      </c>
      <c r="AV3256" t="s">
        <v>4882</v>
      </c>
      <c r="AW3256" s="3">
        <v>65922.42</v>
      </c>
      <c r="AX3256" s="3">
        <v>105632.16</v>
      </c>
      <c r="AY3256" s="3"/>
      <c r="AZ3256" s="10" cm="1">
        <f t="array" ref="AZ3256">Lair(100000000/($AX3256-$AW3256))</f>
        <v>2517.5161710915672</v>
      </c>
      <c r="BA3256" s="10">
        <f t="shared" ref="BA3256:BA3257" si="5441">100000000/($AX3256-$AW3256)</f>
        <v>2518.27385422317</v>
      </c>
      <c r="BB3256" s="12">
        <v>4140000000</v>
      </c>
      <c r="BC3256" s="3">
        <v>0.85299999999999998</v>
      </c>
      <c r="BD3256" s="12" cm="1">
        <f t="array" ref="BD3256">SfromgA($BB3256,$BA3256,"")</f>
        <v>32.631915706236285</v>
      </c>
      <c r="BE3256" s="29">
        <f t="shared" ref="BE3256:BE3257" si="5442">(10^MAX(0.05, -0.312925054856973*((LN($BD3256))^(1/3)) + 0.454808404431693)-1)*100</f>
        <v>12.201845430196357</v>
      </c>
      <c r="BG3256" s="3"/>
      <c r="BH3256" s="3"/>
      <c r="BI3256" s="12">
        <f t="shared" ref="BI3256:BI3257" si="5443">IF($BB3256="",$BF3256,$BB3256)</f>
        <v>4140000000</v>
      </c>
      <c r="BJ3256" s="29">
        <f t="shared" ref="BJ3256:BJ3257" si="5444">IF($BB3256="",$BH3256,$BE3256)</f>
        <v>12.201845430196357</v>
      </c>
      <c r="BK3256" s="3">
        <f t="shared" ref="BK3256:BK3257" si="5445">LN(BN3256*100000000/($AX3256-$AW3256)/$BI3256)</f>
        <v>-11.007637860007366</v>
      </c>
      <c r="BL3256" s="13">
        <f>EXP(BK$4341*$AX3256+BK$4342)*$BI3256/(100000000/($AX3256-$AW3256))</f>
        <v>60.379702384461332</v>
      </c>
      <c r="BM3256" s="3">
        <f t="shared" ref="BM3256:BM3257" si="5446">LN(BL3256/$C3256)</f>
        <v>2.0212114535449954</v>
      </c>
      <c r="BN3256" s="13" cm="1">
        <f t="array" ref="BN3256">$C3256*EXP(poly_from_str(100000000/$E3256,BN$4343))</f>
        <v>27.24839982750451</v>
      </c>
      <c r="BO3256" s="3">
        <f t="shared" ref="BO3256:BO3257" si="5447">LN($C3256)</f>
        <v>2.0794415416798357</v>
      </c>
      <c r="BP3256" s="13">
        <f t="shared" ref="BP3256:BP3257" si="5448">LN(BL3256/BN3256)</f>
        <v>0.79565819776621816</v>
      </c>
      <c r="BQ3256" s="13"/>
      <c r="BS3256" s="13"/>
      <c r="BT3256" s="13"/>
      <c r="BU3256" s="13"/>
      <c r="BV3256" s="13"/>
      <c r="BW3256" s="13"/>
      <c r="BX3256" s="13"/>
      <c r="BY3256">
        <v>27061</v>
      </c>
      <c r="BZ3256" s="13"/>
    </row>
    <row r="3257" spans="1:78" hidden="1" x14ac:dyDescent="0.25">
      <c r="A3257" t="s">
        <v>3832</v>
      </c>
      <c r="B3257" s="2" t="str">
        <f t="shared" si="5328"/>
        <v/>
      </c>
      <c r="C3257">
        <v>9</v>
      </c>
      <c r="D3257" t="s">
        <v>14</v>
      </c>
      <c r="E3257">
        <v>39710.699999999997</v>
      </c>
      <c r="F3257">
        <v>29267</v>
      </c>
      <c r="G3257" t="s">
        <v>5</v>
      </c>
      <c r="H3257" s="5" t="s">
        <v>18</v>
      </c>
      <c r="I3257">
        <v>68978</v>
      </c>
      <c r="J3257" t="s">
        <v>3</v>
      </c>
      <c r="K3257" s="5" t="s">
        <v>18</v>
      </c>
      <c r="L3257">
        <v>29267.86</v>
      </c>
      <c r="M3257" t="str">
        <f t="shared" si="5434"/>
        <v>e</v>
      </c>
      <c r="N3257" t="str">
        <f t="shared" si="5435"/>
        <v>5/2</v>
      </c>
      <c r="O3257">
        <v>68978.55</v>
      </c>
      <c r="P3257" t="str">
        <f t="shared" si="5436"/>
        <v>o</v>
      </c>
      <c r="Q3257" t="str">
        <f t="shared" si="5437"/>
        <v>5/2</v>
      </c>
      <c r="R3257">
        <v>31</v>
      </c>
      <c r="AA3257" s="10">
        <f t="shared" si="5330"/>
        <v>2517.4549999999999</v>
      </c>
      <c r="AB3257" s="3" cm="1">
        <f t="array" ref="AB3257">100000000/Lvac(AA3257)</f>
        <v>39710.704833167634</v>
      </c>
      <c r="AC3257" s="28">
        <f t="shared" si="5331"/>
        <v>3.972265641292496E-7</v>
      </c>
      <c r="AD3257" s="28">
        <f t="shared" si="5332"/>
        <v>2.5182126688538864E-7</v>
      </c>
      <c r="AE3257" s="21">
        <f t="shared" si="5333"/>
        <v>39710.701385561675</v>
      </c>
      <c r="AF3257" s="10" cm="1">
        <f t="array" ref="AF3257">Lair(100000000/AE3257)</f>
        <v>2517.4552185753155</v>
      </c>
      <c r="AG3257" s="10">
        <f t="shared" si="5334"/>
        <v>1.2887073420014983E-2</v>
      </c>
      <c r="AH3257" s="10" t="b">
        <f t="shared" si="5329"/>
        <v>1</v>
      </c>
      <c r="AI3257" s="10">
        <f t="shared" si="5438"/>
        <v>2517.4552185753155</v>
      </c>
      <c r="AJ3257">
        <v>7.0000000000000001E-3</v>
      </c>
      <c r="AK3257" s="3" cm="1">
        <f t="array" ref="AK3257">100000000/Lvac($AA3257)</f>
        <v>39710.704833167634</v>
      </c>
      <c r="AL3257" s="21">
        <f t="shared" si="5402"/>
        <v>0.11041901829319756</v>
      </c>
      <c r="AM3257" s="10" cm="1">
        <f t="array" ref="AM3257">Lvac($AI3257)-$BA3257</f>
        <v>-7.2200377644549008E-4</v>
      </c>
      <c r="AN3257" s="10">
        <f t="shared" si="5439"/>
        <v>1.4833167631877586E-2</v>
      </c>
      <c r="AO3257" s="3">
        <f t="shared" si="5440"/>
        <v>-0.10314339663507001</v>
      </c>
      <c r="AP3257" s="3">
        <v>-0.13437572982054136</v>
      </c>
      <c r="AS3257" s="3">
        <f t="shared" si="5336"/>
        <v>4.8331676371162757E-3</v>
      </c>
      <c r="AT3257" s="3" cm="1">
        <f t="array" ref="AT3257">AS3257-(100000000/LvacE($A3257)-$E3257)</f>
        <v>1.0077834303956479E-5</v>
      </c>
      <c r="AU3257" t="s">
        <v>4695</v>
      </c>
      <c r="AV3257" t="s">
        <v>4913</v>
      </c>
      <c r="AW3257" s="3">
        <v>29267.86</v>
      </c>
      <c r="AX3257" s="3">
        <v>68978.55</v>
      </c>
      <c r="AY3257" s="3"/>
      <c r="AZ3257" s="10" cm="1">
        <f t="array" ref="AZ3257">Lair(100000000/($AX3257-$AW3257))</f>
        <v>2517.4559404106121</v>
      </c>
      <c r="BA3257" s="10">
        <f t="shared" si="5441"/>
        <v>2518.2136094839952</v>
      </c>
      <c r="BB3257" s="12">
        <v>402000000</v>
      </c>
      <c r="BC3257" s="3">
        <v>0.58399999999999996</v>
      </c>
      <c r="BD3257" s="12" cm="1">
        <f t="array" ref="BD3257">SfromgA($BB3257,$BA3257,"")</f>
        <v>3.1683789051627231</v>
      </c>
      <c r="BE3257" s="29">
        <f t="shared" si="5442"/>
        <v>33.861097143592175</v>
      </c>
      <c r="BG3257" s="3"/>
      <c r="BH3257" s="3"/>
      <c r="BI3257" s="12">
        <f t="shared" si="5443"/>
        <v>402000000</v>
      </c>
      <c r="BJ3257" s="29">
        <f t="shared" si="5444"/>
        <v>33.861097143592175</v>
      </c>
      <c r="BK3257" s="3">
        <f t="shared" si="5445"/>
        <v>-8.5577710649554</v>
      </c>
      <c r="BL3257" s="13">
        <f>EXP(BK$4341*$AX3257+BK$4342)*$BI3257/(100000000/($AX3257-$AW3257))</f>
        <v>94.976061477124489</v>
      </c>
      <c r="BM3257" s="3">
        <f t="shared" si="5446"/>
        <v>2.356400298059584</v>
      </c>
      <c r="BN3257" s="13" cm="1">
        <f t="array" ref="BN3257">$C3257*EXP(poly_from_str(100000000/$E3257,BN$4343))</f>
        <v>30.657782264032662</v>
      </c>
      <c r="BO3257" s="3">
        <f t="shared" si="5447"/>
        <v>2.1972245773362196</v>
      </c>
      <c r="BP3257" s="13">
        <f t="shared" si="5448"/>
        <v>1.1307383377701123</v>
      </c>
      <c r="BQ3257" s="13"/>
      <c r="BS3257" s="13"/>
      <c r="BT3257" s="13"/>
      <c r="BU3257" s="13"/>
      <c r="BV3257" s="13"/>
      <c r="BW3257" s="13"/>
      <c r="BX3257" s="13"/>
      <c r="BY3257">
        <v>30446</v>
      </c>
      <c r="BZ3257" s="13"/>
    </row>
    <row r="3258" spans="1:78" hidden="1" x14ac:dyDescent="0.25">
      <c r="A3258" t="s">
        <v>3833</v>
      </c>
      <c r="B3258" s="2" t="str">
        <f t="shared" si="5328"/>
        <v/>
      </c>
      <c r="C3258">
        <v>1</v>
      </c>
      <c r="D3258" t="s">
        <v>143</v>
      </c>
      <c r="E3258">
        <v>39719.050000000003</v>
      </c>
      <c r="R3258">
        <v>31</v>
      </c>
      <c r="S3258" t="s">
        <v>22</v>
      </c>
      <c r="AA3258" s="10">
        <f t="shared" si="5330"/>
        <v>2516.9259999999999</v>
      </c>
      <c r="AB3258" s="3" cm="1">
        <f t="array" ref="AB3258">100000000/Lvac(AA3258)</f>
        <v>39719.050546727798</v>
      </c>
      <c r="AC3258" s="28">
        <f t="shared" si="5331"/>
        <v>3.9731005202377821E-7</v>
      </c>
      <c r="AD3258" s="28">
        <f t="shared" si="5332"/>
        <v>2.5176835453897415E-7</v>
      </c>
      <c r="AE3258" s="21">
        <f t="shared" si="5333"/>
        <v>39719.05015664074</v>
      </c>
      <c r="AF3258" s="10" cm="1">
        <f t="array" ref="AF3258">Lair(100000000/AE3258)</f>
        <v>2516.9260247207985</v>
      </c>
      <c r="AG3258" s="10">
        <f t="shared" si="5334"/>
        <v>1.289038901952775E-2</v>
      </c>
      <c r="AH3258" s="10" t="b">
        <f t="shared" si="5329"/>
        <v>1</v>
      </c>
      <c r="AI3258" s="10">
        <f t="shared" si="5335"/>
        <v>2516.9259999999999</v>
      </c>
      <c r="AJ3258">
        <v>7.0000000000000001E-3</v>
      </c>
      <c r="AK3258" s="3" cm="1">
        <f t="array" ref="AK3258">100000000/Lvac($AA3258)</f>
        <v>39719.050546727798</v>
      </c>
      <c r="AL3258" s="21">
        <f t="shared" si="5402"/>
        <v>0.11046544627338849</v>
      </c>
      <c r="AM3258" s="21"/>
      <c r="AN3258" s="21"/>
      <c r="AO3258" s="21"/>
      <c r="AP3258" s="21"/>
      <c r="AS3258" s="3">
        <f t="shared" si="5336"/>
        <v>5.4672779515385628E-4</v>
      </c>
      <c r="AT3258" s="3" cm="1">
        <f t="array" ref="AT3258">AS3258-(100000000/LvacE($A3258)-$E3258)</f>
        <v>1.0231742635369301E-5</v>
      </c>
      <c r="BB3258"/>
      <c r="BC3258"/>
      <c r="BD3258"/>
      <c r="BE3258"/>
      <c r="BF3258"/>
      <c r="BG3258"/>
      <c r="BH3258"/>
      <c r="BI3258"/>
      <c r="BJ3258"/>
      <c r="BN3258" s="13" cm="1">
        <f t="array" ref="BN3258">$C3258*EXP(poly_from_str(100000000/$E3258,BN$4343))</f>
        <v>3.4096994741066049</v>
      </c>
      <c r="BO3258" s="13"/>
      <c r="BY3258">
        <v>3386</v>
      </c>
    </row>
    <row r="3259" spans="1:78" hidden="1" x14ac:dyDescent="0.25">
      <c r="A3259" t="s">
        <v>3834</v>
      </c>
      <c r="B3259" s="2" t="str">
        <f t="shared" si="5328"/>
        <v/>
      </c>
      <c r="C3259">
        <v>1</v>
      </c>
      <c r="E3259">
        <v>39728.35</v>
      </c>
      <c r="F3259">
        <v>61717</v>
      </c>
      <c r="G3259" t="s">
        <v>3</v>
      </c>
      <c r="H3259" s="5" t="s">
        <v>18</v>
      </c>
      <c r="I3259">
        <v>101446</v>
      </c>
      <c r="J3259" t="s">
        <v>5</v>
      </c>
      <c r="K3259" s="5" t="s">
        <v>8</v>
      </c>
      <c r="L3259">
        <v>61717.98</v>
      </c>
      <c r="M3259" t="str">
        <f>$G3259&amp;""</f>
        <v>o</v>
      </c>
      <c r="N3259" t="str">
        <f>$H3259&amp;""</f>
        <v>5/2</v>
      </c>
      <c r="O3259">
        <v>101446.27</v>
      </c>
      <c r="P3259" t="str">
        <f>$J3259&amp;""</f>
        <v>e</v>
      </c>
      <c r="Q3259" t="str">
        <f>$K3259&amp;""</f>
        <v>7/2</v>
      </c>
      <c r="R3259">
        <v>31</v>
      </c>
      <c r="AA3259" s="10">
        <f t="shared" si="5330"/>
        <v>2516.337</v>
      </c>
      <c r="AB3259" s="3" cm="1">
        <f t="array" ref="AB3259">100000000/Lvac(AA3259)</f>
        <v>39728.346972054838</v>
      </c>
      <c r="AC3259" s="28">
        <f t="shared" si="5331"/>
        <v>3.9740305054529662E-7</v>
      </c>
      <c r="AD3259" s="28">
        <f t="shared" si="5332"/>
        <v>2.5170944079385082E-7</v>
      </c>
      <c r="AE3259" s="21">
        <f t="shared" si="5333"/>
        <v>39728.349133055184</v>
      </c>
      <c r="AF3259" s="10" cm="1">
        <f t="array" ref="AF3259">Lair(100000000/AE3259)</f>
        <v>2516.336863116062</v>
      </c>
      <c r="AG3259" s="10">
        <f t="shared" si="5334"/>
        <v>1.2894083139908294E-2</v>
      </c>
      <c r="AH3259" s="10" t="b">
        <f t="shared" si="5329"/>
        <v>1</v>
      </c>
      <c r="AI3259" s="10">
        <f>$AF3259</f>
        <v>2516.336863116062</v>
      </c>
      <c r="AJ3259">
        <v>3.0000000000000001E-3</v>
      </c>
      <c r="AK3259" s="3" cm="1">
        <f t="array" ref="AK3259">100000000/Lvac($AA3259)</f>
        <v>39728.346972054838</v>
      </c>
      <c r="AL3259" s="21">
        <f t="shared" si="5402"/>
        <v>4.73645014159884E-2</v>
      </c>
      <c r="AM3259" s="10" cm="1">
        <f t="array" ref="AM3259">Lvac($AI3259)-$BA3259</f>
        <v>-3.7465361442627909E-3</v>
      </c>
      <c r="AN3259" s="10">
        <f>$AK3259-($AX3259-$AW3259)</f>
        <v>5.6972054837387986E-2</v>
      </c>
      <c r="AO3259" s="3">
        <f>AM3259/AJ3259</f>
        <v>-1.2488453814209304</v>
      </c>
      <c r="AP3259" s="3">
        <v>-1.2032067547806946</v>
      </c>
      <c r="AS3259" s="3">
        <f t="shared" si="5336"/>
        <v>-3.0279451602837071E-3</v>
      </c>
      <c r="AT3259" s="3" cm="1">
        <f t="array" ref="AT3259">AS3259-(100000000/LvacE($A3259)-$E3259)</f>
        <v>1.0403426131233573E-5</v>
      </c>
      <c r="AU3259" t="s">
        <v>4875</v>
      </c>
      <c r="AV3259" t="s">
        <v>4903</v>
      </c>
      <c r="AW3259" s="3">
        <v>61717.98</v>
      </c>
      <c r="AX3259" s="3">
        <v>101446.27</v>
      </c>
      <c r="AY3259" s="3"/>
      <c r="AZ3259" s="10" cm="1">
        <f t="array" ref="AZ3259">Lair(100000000/($AX3259-$AW3259))</f>
        <v>2516.3406087781591</v>
      </c>
      <c r="BA3259" s="10">
        <f>100000000/($AX3259-$AW3259)</f>
        <v>2517.0980175587724</v>
      </c>
      <c r="BB3259" s="12">
        <v>311000000</v>
      </c>
      <c r="BC3259" s="3">
        <v>0.78700000000000003</v>
      </c>
      <c r="BD3259" s="12" cm="1">
        <f t="array" ref="BD3259">SfromgA($BB3259,$BA3259,"")</f>
        <v>2.4479025896206945</v>
      </c>
      <c r="BE3259" s="29">
        <f>(10^MAX(0.05, -0.312925054856973*((LN($BD3259))^(1/3)) + 0.454808404431693)-1)*100</f>
        <v>42.30400093587734</v>
      </c>
      <c r="BG3259" s="3"/>
      <c r="BH3259" s="3"/>
      <c r="BI3259" s="12">
        <f>IF($BB3259="",$BF3259,$BB3259)</f>
        <v>311000000</v>
      </c>
      <c r="BJ3259" s="29">
        <f>IF($BB3259="",$BH3259,$BE3259)</f>
        <v>42.30400093587734</v>
      </c>
      <c r="BK3259" s="3">
        <f>LN(BN3259*100000000/($AX3259-$AW3259)/$BI3259)</f>
        <v>-10.496752900610508</v>
      </c>
      <c r="BL3259" s="13">
        <f>EXP(BK$4341*$AX3259+BK$4342)*$BI3259/(100000000/($AX3259-$AW3259))</f>
        <v>6.2370445378826069</v>
      </c>
      <c r="BM3259" s="3">
        <f t="shared" ref="BM3259" si="5449">LN(BL3259/$C3259)</f>
        <v>1.8305064384328082</v>
      </c>
      <c r="BN3259" s="13" cm="1">
        <f t="array" ref="BN3259">$C3259*EXP(poly_from_str(100000000/$E3259,BN$4343))</f>
        <v>3.4133309508146081</v>
      </c>
      <c r="BO3259" s="3">
        <f>LN($C3259)</f>
        <v>0</v>
      </c>
      <c r="BP3259" s="13">
        <f>LN(BL3259/BN3259)</f>
        <v>0.60281780549333264</v>
      </c>
      <c r="BQ3259" s="13"/>
      <c r="BS3259" s="13"/>
      <c r="BT3259" s="13"/>
      <c r="BU3259" s="13"/>
      <c r="BV3259" s="13"/>
      <c r="BW3259" s="13"/>
      <c r="BX3259" s="13"/>
      <c r="BY3259">
        <v>3389</v>
      </c>
      <c r="BZ3259" s="13"/>
    </row>
    <row r="3260" spans="1:78" hidden="1" x14ac:dyDescent="0.25">
      <c r="A3260" t="s">
        <v>3835</v>
      </c>
      <c r="B3260" s="2" t="str">
        <f t="shared" si="5328"/>
        <v/>
      </c>
      <c r="C3260">
        <v>4</v>
      </c>
      <c r="E3260">
        <v>39731.96</v>
      </c>
      <c r="R3260">
        <v>31</v>
      </c>
      <c r="S3260" t="s">
        <v>22</v>
      </c>
      <c r="AA3260" s="10">
        <f t="shared" si="5330"/>
        <v>2516.1080000000002</v>
      </c>
      <c r="AB3260" s="3" cm="1">
        <f t="array" ref="AB3260">100000000/Lvac(AA3260)</f>
        <v>39731.962546622308</v>
      </c>
      <c r="AC3260" s="28">
        <f t="shared" si="5331"/>
        <v>3.9743921962014349E-7</v>
      </c>
      <c r="AD3260" s="28">
        <f t="shared" si="5332"/>
        <v>2.5168653545028873E-7</v>
      </c>
      <c r="AE3260" s="21">
        <f t="shared" si="5333"/>
        <v>39731.960728945654</v>
      </c>
      <c r="AF3260" s="10" cm="1">
        <f t="array" ref="AF3260">Lair(100000000/AE3260)</f>
        <v>2516.1081151158942</v>
      </c>
      <c r="AG3260" s="10">
        <f t="shared" si="5334"/>
        <v>1.2895520094253168E-2</v>
      </c>
      <c r="AH3260" s="10" t="b">
        <f t="shared" si="5329"/>
        <v>1</v>
      </c>
      <c r="AI3260" s="10">
        <f t="shared" si="5335"/>
        <v>2516.1080000000002</v>
      </c>
      <c r="AJ3260">
        <v>3.0000000000000001E-3</v>
      </c>
      <c r="AK3260" s="3" cm="1">
        <f t="array" ref="AK3260">100000000/Lvac($AA3260)</f>
        <v>39731.962546622308</v>
      </c>
      <c r="AL3260" s="21">
        <f t="shared" si="5402"/>
        <v>4.7373120565519011E-2</v>
      </c>
      <c r="AM3260" s="21"/>
      <c r="AN3260" s="21"/>
      <c r="AO3260" s="21"/>
      <c r="AP3260" s="21"/>
      <c r="AS3260" s="3">
        <f t="shared" si="5336"/>
        <v>2.5466223087278195E-3</v>
      </c>
      <c r="AT3260" s="3" cm="1">
        <f t="array" ref="AT3260">AS3260-(100000000/LvacE($A3260)-$E3260)</f>
        <v>1.0470270353835076E-5</v>
      </c>
      <c r="BB3260"/>
      <c r="BC3260"/>
      <c r="BD3260"/>
      <c r="BE3260"/>
      <c r="BF3260"/>
      <c r="BG3260"/>
      <c r="BH3260"/>
      <c r="BI3260"/>
      <c r="BJ3260"/>
      <c r="BN3260" s="13" cm="1">
        <f t="array" ref="BN3260">$C3260*EXP(poly_from_str(100000000/$E3260,BN$4343))</f>
        <v>13.658938865395809</v>
      </c>
      <c r="BO3260" s="13"/>
      <c r="BY3260" t="e">
        <v>#N/A</v>
      </c>
    </row>
    <row r="3261" spans="1:78" hidden="1" x14ac:dyDescent="0.25">
      <c r="A3261" t="s">
        <v>3836</v>
      </c>
      <c r="B3261" s="2" t="str">
        <f t="shared" si="5328"/>
        <v/>
      </c>
      <c r="C3261">
        <v>7</v>
      </c>
      <c r="E3261">
        <v>39741.769999999997</v>
      </c>
      <c r="F3261">
        <v>63593</v>
      </c>
      <c r="G3261" t="s">
        <v>3</v>
      </c>
      <c r="H3261" s="5" t="s">
        <v>4</v>
      </c>
      <c r="I3261">
        <v>103335</v>
      </c>
      <c r="J3261" t="s">
        <v>5</v>
      </c>
      <c r="K3261" s="5" t="s">
        <v>4</v>
      </c>
      <c r="L3261">
        <v>63593.35</v>
      </c>
      <c r="M3261" t="str">
        <f t="shared" ref="M3261:M3264" si="5450">$G3261&amp;""</f>
        <v>o</v>
      </c>
      <c r="N3261" t="str">
        <f t="shared" ref="N3261:N3264" si="5451">$H3261&amp;""</f>
        <v>9/2</v>
      </c>
      <c r="O3261">
        <v>103335.06</v>
      </c>
      <c r="P3261" t="str">
        <f t="shared" ref="P3261:P3264" si="5452">$J3261&amp;""</f>
        <v>e</v>
      </c>
      <c r="Q3261" t="str">
        <f t="shared" ref="Q3261:Q3264" si="5453">$K3261&amp;""</f>
        <v>9/2</v>
      </c>
      <c r="R3261">
        <v>31</v>
      </c>
      <c r="AA3261" s="10">
        <f t="shared" si="5330"/>
        <v>2515.4870000000001</v>
      </c>
      <c r="AB3261" s="3" cm="1">
        <f t="array" ref="AB3261">100000000/Lvac(AA3261)</f>
        <v>39741.770539634868</v>
      </c>
      <c r="AC3261" s="28">
        <f t="shared" si="5331"/>
        <v>3.9753733571272679E-7</v>
      </c>
      <c r="AD3261" s="28">
        <f t="shared" si="5332"/>
        <v>2.5162442096098611E-7</v>
      </c>
      <c r="AE3261" s="21">
        <f t="shared" si="5333"/>
        <v>39741.77015435636</v>
      </c>
      <c r="AF3261" s="10" cm="1">
        <f t="array" ref="AF3261">Lair(100000000/AE3261)</f>
        <v>2515.487024388161</v>
      </c>
      <c r="AG3261" s="10">
        <f t="shared" si="5334"/>
        <v>1.2899418788416491E-2</v>
      </c>
      <c r="AH3261" s="10" t="b">
        <f t="shared" si="5329"/>
        <v>1</v>
      </c>
      <c r="AI3261" s="10">
        <f t="shared" ref="AI3261:AI3264" si="5454">$AF3261</f>
        <v>2515.487024388161</v>
      </c>
      <c r="AJ3261">
        <v>3.0000000000000001E-3</v>
      </c>
      <c r="AK3261" s="3" cm="1">
        <f t="array" ref="AK3261">100000000/Lvac($AA3261)</f>
        <v>39741.770539634868</v>
      </c>
      <c r="AL3261" s="21">
        <f t="shared" si="5402"/>
        <v>4.7396512270980067E-2</v>
      </c>
      <c r="AM3261" s="10" cm="1">
        <f t="array" ref="AM3261">Lvac($AI3261)-$BA3261</f>
        <v>-3.8086698418737797E-3</v>
      </c>
      <c r="AN3261" s="10">
        <f t="shared" ref="AN3261:AN3264" si="5455">$AK3261-($AX3261-$AW3261)</f>
        <v>6.0539634869201109E-2</v>
      </c>
      <c r="AO3261" s="3">
        <f t="shared" ref="AO3261:AO3264" si="5456">AM3261/AJ3261</f>
        <v>-1.2695566139579266</v>
      </c>
      <c r="AP3261" s="3">
        <v>-1.2776878975273576</v>
      </c>
      <c r="AS3261" s="3">
        <f t="shared" si="5336"/>
        <v>5.3963487152941525E-4</v>
      </c>
      <c r="AT3261" s="3" cm="1">
        <f t="array" ref="AT3261">AS3261-(100000000/LvacE($A3261)-$E3261)</f>
        <v>1.0651790944393724E-5</v>
      </c>
      <c r="AU3261" t="s">
        <v>4835</v>
      </c>
      <c r="AV3261" t="s">
        <v>4885</v>
      </c>
      <c r="AW3261" s="3">
        <v>63593.35</v>
      </c>
      <c r="AX3261" s="3">
        <v>103335.06</v>
      </c>
      <c r="AY3261" s="3"/>
      <c r="AZ3261" s="10" cm="1">
        <f t="array" ref="AZ3261">Lair(100000000/($AX3261-$AW3261))</f>
        <v>2515.4908321696221</v>
      </c>
      <c r="BA3261" s="10">
        <f t="shared" ref="BA3261:BA3264" si="5457">100000000/($AX3261-$AW3261)</f>
        <v>2516.2480426735538</v>
      </c>
      <c r="BB3261" s="12">
        <v>2160000000</v>
      </c>
      <c r="BC3261" s="3">
        <v>0.66800000000000004</v>
      </c>
      <c r="BD3261" s="12" cm="1">
        <f t="array" ref="BD3261">SfromgA($BB3261,$BA3261,"")</f>
        <v>16.984292528007604</v>
      </c>
      <c r="BE3261" s="29">
        <f t="shared" ref="BE3261:BE3264" si="5458">(10^MAX(0.05, -0.312925054856973*((LN($BD3261))^(1/3)) + 0.454808404431693)-1)*100</f>
        <v>12.201845430196357</v>
      </c>
      <c r="BG3261" s="3"/>
      <c r="BH3261" s="3"/>
      <c r="BI3261" s="12">
        <f t="shared" ref="BI3261:BI3264" si="5459">IF($BB3261="",$BF3261,$BB3261)</f>
        <v>2160000000</v>
      </c>
      <c r="BJ3261" s="29">
        <f t="shared" ref="BJ3261:BJ3264" si="5460">IF($BB3261="",$BH3261,$BE3261)</f>
        <v>12.201845430196357</v>
      </c>
      <c r="BK3261" s="3">
        <f t="shared" ref="BK3261:BK3262" si="5461">LN(BN3261*100000000/($AX3261-$AW3261)/$BI3261)</f>
        <v>-10.487728221814345</v>
      </c>
      <c r="BL3261" s="13">
        <f>EXP(BK$4341*$AX3261+BK$4342)*$BI3261/(100000000/($AX3261-$AW3261))</f>
        <v>37.539894065272946</v>
      </c>
      <c r="BM3261" s="3">
        <f t="shared" ref="BM3261:BM3262" si="5462">LN(BL3261/$C3261)</f>
        <v>1.6794940601830568</v>
      </c>
      <c r="BN3261" s="13" cm="1">
        <f t="array" ref="BN3261">$C3261*EXP(poly_from_str(100000000/$E3261,BN$4343))</f>
        <v>23.929730449895423</v>
      </c>
      <c r="BO3261" s="3">
        <f t="shared" ref="BO3261:BO3264" si="5463">LN($C3261)</f>
        <v>1.9459101490553132</v>
      </c>
      <c r="BP3261" s="13">
        <f t="shared" ref="BP3261:BP3262" si="5464">LN(BL3261/BN3261)</f>
        <v>0.45028257148953443</v>
      </c>
      <c r="BQ3261" s="13"/>
      <c r="BS3261" s="13"/>
      <c r="BT3261" s="13"/>
      <c r="BU3261" s="13"/>
      <c r="BV3261" s="13"/>
      <c r="BW3261" s="13"/>
      <c r="BX3261" s="13"/>
      <c r="BY3261">
        <v>23753</v>
      </c>
      <c r="BZ3261" s="13"/>
    </row>
    <row r="3262" spans="1:78" hidden="1" x14ac:dyDescent="0.25">
      <c r="A3262" t="s">
        <v>3837</v>
      </c>
      <c r="B3262" s="2" t="str">
        <f t="shared" si="5328"/>
        <v/>
      </c>
      <c r="C3262">
        <v>7</v>
      </c>
      <c r="E3262">
        <v>39748.75</v>
      </c>
      <c r="F3262">
        <v>23844</v>
      </c>
      <c r="G3262" t="s">
        <v>5</v>
      </c>
      <c r="H3262" s="5" t="s">
        <v>4</v>
      </c>
      <c r="I3262">
        <v>63593</v>
      </c>
      <c r="J3262" t="s">
        <v>3</v>
      </c>
      <c r="K3262" s="5" t="s">
        <v>4</v>
      </c>
      <c r="L3262">
        <v>23844.58</v>
      </c>
      <c r="M3262" t="str">
        <f t="shared" si="5450"/>
        <v>e</v>
      </c>
      <c r="N3262" t="str">
        <f t="shared" si="5451"/>
        <v>9/2</v>
      </c>
      <c r="O3262">
        <v>63593.35</v>
      </c>
      <c r="P3262" t="str">
        <f t="shared" si="5452"/>
        <v>o</v>
      </c>
      <c r="Q3262" t="str">
        <f t="shared" si="5453"/>
        <v>9/2</v>
      </c>
      <c r="R3262">
        <v>31</v>
      </c>
      <c r="AA3262" s="10">
        <f t="shared" si="5330"/>
        <v>2515.0450000000001</v>
      </c>
      <c r="AB3262" s="3" cm="1">
        <f t="array" ref="AB3262">100000000/Lvac(AA3262)</f>
        <v>39748.754380124774</v>
      </c>
      <c r="AC3262" s="28">
        <f t="shared" si="5331"/>
        <v>3.9760719987117527E-7</v>
      </c>
      <c r="AD3262" s="28">
        <f t="shared" si="5332"/>
        <v>2.5158021064932323E-7</v>
      </c>
      <c r="AE3262" s="21">
        <f t="shared" si="5333"/>
        <v>39748.751252255752</v>
      </c>
      <c r="AF3262" s="10" cm="1">
        <f t="array" ref="AF3262">Lair(100000000/AE3262)</f>
        <v>2515.0451979248132</v>
      </c>
      <c r="AG3262" s="10">
        <f t="shared" si="5334"/>
        <v>1.2902195463724262E-2</v>
      </c>
      <c r="AH3262" s="10" t="b">
        <f t="shared" si="5329"/>
        <v>1</v>
      </c>
      <c r="AI3262" s="10">
        <f t="shared" si="5454"/>
        <v>2515.0451979248132</v>
      </c>
      <c r="AJ3262">
        <v>3.0000000000000001E-3</v>
      </c>
      <c r="AK3262" s="3" cm="1">
        <f t="array" ref="AK3262">100000000/Lvac($AA3262)</f>
        <v>39748.754380124774</v>
      </c>
      <c r="AL3262" s="21">
        <f t="shared" si="5402"/>
        <v>4.7413169051103141E-2</v>
      </c>
      <c r="AM3262" s="10" cm="1">
        <f t="array" ref="AM3262">Lvac($AI3262)-$BA3262</f>
        <v>1.186593149213877E-3</v>
      </c>
      <c r="AN3262" s="10">
        <f t="shared" si="5455"/>
        <v>-1.5619875222910196E-2</v>
      </c>
      <c r="AO3262" s="3">
        <f t="shared" si="5456"/>
        <v>0.395531049737959</v>
      </c>
      <c r="AP3262" s="3">
        <v>0.32954072109229554</v>
      </c>
      <c r="AS3262" s="3">
        <f t="shared" si="5336"/>
        <v>4.3801247738883831E-3</v>
      </c>
      <c r="AT3262" s="3" cm="1">
        <f t="array" ref="AT3262">AS3262-(100000000/LvacE($A3262)-$E3262)</f>
        <v>1.0781215678434819E-5</v>
      </c>
      <c r="AU3262" t="s">
        <v>4758</v>
      </c>
      <c r="AV3262" t="s">
        <v>4835</v>
      </c>
      <c r="AW3262" s="3">
        <v>23844.58</v>
      </c>
      <c r="AX3262" s="3">
        <v>63593.35</v>
      </c>
      <c r="AY3262" s="3"/>
      <c r="AZ3262" s="10" cm="1">
        <f t="array" ref="AZ3262">Lair(100000000/($AX3262-$AW3262))</f>
        <v>2515.0440116084133</v>
      </c>
      <c r="BA3262" s="10">
        <f t="shared" si="5457"/>
        <v>2515.801117871069</v>
      </c>
      <c r="BB3262" s="12">
        <v>82700000</v>
      </c>
      <c r="BC3262" s="3">
        <v>0.12</v>
      </c>
      <c r="BD3262" s="12" cm="1">
        <f t="array" ref="BD3262">SfromgA($BB3262,$BA3262,"")</f>
        <v>0.64993180001000306</v>
      </c>
      <c r="BE3262" s="29">
        <f t="shared" si="5458"/>
        <v>391.09074376031316</v>
      </c>
      <c r="BG3262" s="3"/>
      <c r="BH3262" s="3"/>
      <c r="BI3262" s="12">
        <f t="shared" si="5459"/>
        <v>82700000</v>
      </c>
      <c r="BJ3262" s="29">
        <f t="shared" si="5460"/>
        <v>391.09074376031316</v>
      </c>
      <c r="BK3262" s="3">
        <f t="shared" si="5461"/>
        <v>-7.2244759773646212</v>
      </c>
      <c r="BL3262" s="13">
        <f>EXP(BK$4341*$AX3262+BK$4342)*$BI3262/(100000000/($AX3262-$AW3262))</f>
        <v>29.444854965182177</v>
      </c>
      <c r="BM3262" s="3">
        <f t="shared" si="5462"/>
        <v>1.436609041711232</v>
      </c>
      <c r="BN3262" s="13" cm="1">
        <f t="array" ref="BN3262">$C3262*EXP(poly_from_str(100000000/$E3262,BN$4343))</f>
        <v>23.948546064242638</v>
      </c>
      <c r="BO3262" s="3">
        <f t="shared" si="5463"/>
        <v>1.9459101490553132</v>
      </c>
      <c r="BP3262" s="13">
        <f t="shared" si="5464"/>
        <v>0.20661157588211729</v>
      </c>
      <c r="BQ3262" s="13"/>
      <c r="BS3262" s="13"/>
      <c r="BT3262" s="13"/>
      <c r="BU3262" s="13"/>
      <c r="BV3262" s="13"/>
      <c r="BW3262" s="13"/>
      <c r="BX3262" s="13"/>
      <c r="BY3262">
        <v>23769</v>
      </c>
      <c r="BZ3262" s="13"/>
    </row>
    <row r="3263" spans="1:78" hidden="1" x14ac:dyDescent="0.25">
      <c r="A3263" t="s">
        <v>3838</v>
      </c>
      <c r="B3263" s="2">
        <f t="shared" si="5328"/>
        <v>1</v>
      </c>
      <c r="C3263">
        <v>7</v>
      </c>
      <c r="D3263" t="s">
        <v>736</v>
      </c>
      <c r="E3263">
        <v>39751.03</v>
      </c>
      <c r="F3263">
        <v>35863</v>
      </c>
      <c r="G3263" t="s">
        <v>5</v>
      </c>
      <c r="H3263" s="5" t="s">
        <v>19</v>
      </c>
      <c r="I3263">
        <v>75614</v>
      </c>
      <c r="J3263" t="s">
        <v>3</v>
      </c>
      <c r="K3263" s="5" t="s">
        <v>18</v>
      </c>
      <c r="L3263">
        <v>35863.74</v>
      </c>
      <c r="M3263" t="str">
        <f t="shared" si="5450"/>
        <v>e</v>
      </c>
      <c r="N3263" t="str">
        <f t="shared" si="5451"/>
        <v>3/2</v>
      </c>
      <c r="O3263">
        <v>75614.81</v>
      </c>
      <c r="P3263" t="str">
        <f t="shared" si="5452"/>
        <v>o</v>
      </c>
      <c r="Q3263" t="str">
        <f t="shared" si="5453"/>
        <v>5/2</v>
      </c>
      <c r="R3263">
        <v>31</v>
      </c>
      <c r="AA3263" s="10">
        <f t="shared" si="5330"/>
        <v>2514.9009999999998</v>
      </c>
      <c r="AB3263" s="3" cm="1">
        <f t="array" ref="AB3263">100000000/Lvac(AA3263)</f>
        <v>39751.030188570432</v>
      </c>
      <c r="AC3263" s="28">
        <f t="shared" si="5331"/>
        <v>3.97629966348576E-7</v>
      </c>
      <c r="AD3263" s="28">
        <f t="shared" si="5332"/>
        <v>2.5156580729007846E-7</v>
      </c>
      <c r="AE3263" s="21">
        <f t="shared" si="5333"/>
        <v>39751.030053902527</v>
      </c>
      <c r="AF3263" s="10" cm="1">
        <f t="array" ref="AF3263">Lair(100000000/AE3263)</f>
        <v>2514.9010085205182</v>
      </c>
      <c r="AG3263" s="10">
        <f t="shared" si="5334"/>
        <v>1.2903100398101244E-2</v>
      </c>
      <c r="AH3263" s="10" t="b">
        <f t="shared" si="5329"/>
        <v>1</v>
      </c>
      <c r="AI3263" s="10">
        <f t="shared" si="5454"/>
        <v>2514.9010085205182</v>
      </c>
      <c r="AJ3263">
        <v>7.0000000000000001E-3</v>
      </c>
      <c r="AK3263" s="3" cm="1">
        <f t="array" ref="AK3263">100000000/Lvac($AA3263)</f>
        <v>39751.030188570432</v>
      </c>
      <c r="AL3263" s="21">
        <f t="shared" si="5402"/>
        <v>0.11064340519855607</v>
      </c>
      <c r="AM3263" s="10" cm="1">
        <f t="array" ref="AM3263">Lvac($AI3263)-$BA3263</f>
        <v>2.5280004520027433E-3</v>
      </c>
      <c r="AN3263" s="10">
        <f t="shared" si="5455"/>
        <v>-3.9811429567635059E-2</v>
      </c>
      <c r="AO3263" s="3">
        <f t="shared" si="5456"/>
        <v>0.3611429217146776</v>
      </c>
      <c r="AP3263" s="3">
        <v>0.3599254208503615</v>
      </c>
      <c r="AS3263" s="3">
        <f t="shared" si="5336"/>
        <v>1.8857043323805556E-4</v>
      </c>
      <c r="AT3263" s="3" cm="1">
        <f t="array" ref="AT3263">AS3263-(100000000/LvacE($A3263)-$E3263)</f>
        <v>1.0823423508554697E-5</v>
      </c>
      <c r="AU3263" t="s">
        <v>4806</v>
      </c>
      <c r="AV3263" t="s">
        <v>4942</v>
      </c>
      <c r="AW3263" s="3">
        <v>35863.74</v>
      </c>
      <c r="AX3263" s="3">
        <v>75614.81</v>
      </c>
      <c r="AY3263" s="3"/>
      <c r="AZ3263" s="10" cm="1">
        <f t="array" ref="AZ3263">Lair(100000000/($AX3263-$AW3263))</f>
        <v>2514.8984811096539</v>
      </c>
      <c r="BA3263" s="10">
        <f t="shared" si="5457"/>
        <v>2515.6555534228387</v>
      </c>
      <c r="BB3263" s="12">
        <v>2220000</v>
      </c>
      <c r="BC3263" s="3">
        <v>1.7000000000000001E-2</v>
      </c>
      <c r="BD3263" s="12" cm="1">
        <f t="array" ref="BD3263">SfromgA($BB3263,$BA3263,"")</f>
        <v>1.7443750429470776E-2</v>
      </c>
      <c r="BE3263" s="29">
        <f t="shared" si="5458"/>
        <v>798.58010266266251</v>
      </c>
      <c r="BG3263" s="3"/>
      <c r="BH3263" s="3"/>
      <c r="BI3263" s="12">
        <f t="shared" si="5459"/>
        <v>2220000</v>
      </c>
      <c r="BJ3263" s="29">
        <f t="shared" si="5460"/>
        <v>798.58010266266251</v>
      </c>
      <c r="BK3263" s="3"/>
      <c r="BL3263" s="13">
        <f>EXP(BK$4341*$AX3263+BK$4342)*$BI3263/(100000000/($AX3263-$AW3263))</f>
        <v>0.31710328544352617</v>
      </c>
      <c r="BM3263" s="3"/>
      <c r="BN3263" s="13" cm="1">
        <f t="array" ref="BN3263">$C3263*EXP(poly_from_str(100000000/$E3263,BN$4343))</f>
        <v>23.9546739121946</v>
      </c>
      <c r="BO3263" s="3">
        <f t="shared" si="5463"/>
        <v>1.9459101490553132</v>
      </c>
      <c r="BP3263" s="17"/>
      <c r="BQ3263" s="13"/>
      <c r="BS3263" s="13"/>
      <c r="BT3263" s="13"/>
      <c r="BU3263" s="13"/>
      <c r="BV3263" s="13"/>
      <c r="BW3263" s="13"/>
      <c r="BX3263" s="13"/>
      <c r="BY3263">
        <v>23774</v>
      </c>
      <c r="BZ3263" s="13"/>
    </row>
    <row r="3264" spans="1:78" hidden="1" x14ac:dyDescent="0.25">
      <c r="A3264" t="s">
        <v>3838</v>
      </c>
      <c r="B3264" s="2">
        <f t="shared" si="5328"/>
        <v>2</v>
      </c>
      <c r="C3264">
        <v>7</v>
      </c>
      <c r="D3264" t="s">
        <v>736</v>
      </c>
      <c r="E3264">
        <v>39751.03</v>
      </c>
      <c r="F3264">
        <v>63593</v>
      </c>
      <c r="G3264" t="s">
        <v>3</v>
      </c>
      <c r="H3264" s="5" t="s">
        <v>4</v>
      </c>
      <c r="I3264">
        <v>103344</v>
      </c>
      <c r="J3264" t="s">
        <v>5</v>
      </c>
      <c r="K3264" s="5" t="s">
        <v>16</v>
      </c>
      <c r="L3264">
        <v>63593.35</v>
      </c>
      <c r="M3264" t="str">
        <f t="shared" si="5450"/>
        <v>o</v>
      </c>
      <c r="N3264" t="str">
        <f t="shared" si="5451"/>
        <v>9/2</v>
      </c>
      <c r="O3264">
        <v>103344.35</v>
      </c>
      <c r="P3264" t="str">
        <f t="shared" si="5452"/>
        <v>e</v>
      </c>
      <c r="Q3264" t="str">
        <f t="shared" si="5453"/>
        <v>11/2</v>
      </c>
      <c r="R3264">
        <v>31</v>
      </c>
      <c r="AA3264" s="10">
        <f t="shared" si="5330"/>
        <v>2514.9009999999998</v>
      </c>
      <c r="AB3264" s="3" cm="1">
        <f t="array" ref="AB3264">100000000/Lvac(AA3264)</f>
        <v>39751.030188570432</v>
      </c>
      <c r="AC3264" s="28">
        <f t="shared" si="5331"/>
        <v>3.97629966348576E-7</v>
      </c>
      <c r="AD3264" s="28">
        <f t="shared" si="5332"/>
        <v>2.5156580729007846E-7</v>
      </c>
      <c r="AE3264" s="21">
        <f t="shared" si="5333"/>
        <v>39751.030053902527</v>
      </c>
      <c r="AF3264" s="10" cm="1">
        <f t="array" ref="AF3264">Lair(100000000/AE3264)</f>
        <v>2514.9010085205182</v>
      </c>
      <c r="AG3264" s="10">
        <f t="shared" si="5334"/>
        <v>1.2903100398101244E-2</v>
      </c>
      <c r="AH3264" s="10" t="b">
        <f t="shared" si="5329"/>
        <v>1</v>
      </c>
      <c r="AI3264" s="10">
        <f t="shared" si="5454"/>
        <v>2514.9010085205182</v>
      </c>
      <c r="AJ3264">
        <v>7.0000000000000001E-3</v>
      </c>
      <c r="AK3264" s="3" cm="1">
        <f t="array" ref="AK3264">100000000/Lvac($AA3264)</f>
        <v>39751.030188570432</v>
      </c>
      <c r="AL3264" s="21">
        <f t="shared" si="5402"/>
        <v>0.11064340519855607</v>
      </c>
      <c r="AM3264" s="10" cm="1">
        <f t="array" ref="AM3264">Lvac($AI3264)-$BA3264</f>
        <v>-1.9019733531422389E-3</v>
      </c>
      <c r="AN3264" s="10">
        <f t="shared" si="5455"/>
        <v>3.0188570424797945E-2</v>
      </c>
      <c r="AO3264" s="3">
        <f t="shared" si="5456"/>
        <v>-0.27171047902031986</v>
      </c>
      <c r="AP3264" s="3">
        <v>-0.27292797988463591</v>
      </c>
      <c r="AS3264" s="3">
        <f t="shared" si="5336"/>
        <v>1.8857043323805556E-4</v>
      </c>
      <c r="AT3264" s="3" cm="1">
        <f t="array" ref="AT3264">AS3264-(100000000/LvacE($A3264)-$E3264)</f>
        <v>1.0823423508554697E-5</v>
      </c>
      <c r="AU3264" t="s">
        <v>4835</v>
      </c>
      <c r="AV3264" t="s">
        <v>4899</v>
      </c>
      <c r="AW3264" s="3">
        <v>63593.35</v>
      </c>
      <c r="AX3264" s="3">
        <v>103344.35</v>
      </c>
      <c r="AY3264" s="3"/>
      <c r="AZ3264" s="10" cm="1">
        <f t="array" ref="AZ3264">Lair(100000000/($AX3264-$AW3264))</f>
        <v>2514.9029100502876</v>
      </c>
      <c r="BA3264" s="10">
        <f t="shared" si="5457"/>
        <v>2515.6599833966438</v>
      </c>
      <c r="BB3264" s="12">
        <v>2620000000</v>
      </c>
      <c r="BC3264" s="3">
        <v>0.77700000000000002</v>
      </c>
      <c r="BD3264" s="12" cm="1">
        <f t="array" ref="BD3264">SfromgA($BB3264,$BA3264,"")</f>
        <v>20.586877282612932</v>
      </c>
      <c r="BE3264" s="29">
        <f t="shared" si="5458"/>
        <v>12.201845430196357</v>
      </c>
      <c r="BG3264" s="3"/>
      <c r="BH3264" s="3"/>
      <c r="BI3264" s="12">
        <f t="shared" si="5459"/>
        <v>2620000000</v>
      </c>
      <c r="BJ3264" s="29">
        <f t="shared" si="5460"/>
        <v>12.201845430196357</v>
      </c>
      <c r="BK3264" s="3">
        <f>LN(BN3264*100000000/($AX3264-$AW3264)/$BI3264)</f>
        <v>-10.67998623003872</v>
      </c>
      <c r="BL3264" s="13">
        <f>EXP(BK$4341*$AX3264+BK$4342)*$BI3264/(100000000/($AX3264-$AW3264))</f>
        <v>45.513008300461479</v>
      </c>
      <c r="BM3264" s="3">
        <f t="shared" ref="BM3264" si="5465">LN(BL3264/$C3264)</f>
        <v>1.872088032754353</v>
      </c>
      <c r="BN3264" s="13" cm="1">
        <f t="array" ref="BN3264">$C3264*EXP(poly_from_str(100000000/$E3264,BN$4343))</f>
        <v>23.9546739121946</v>
      </c>
      <c r="BO3264" s="3">
        <f t="shared" si="5463"/>
        <v>1.9459101490553132</v>
      </c>
      <c r="BP3264" s="13">
        <f>LN(BL3264/BN3264)</f>
        <v>0.64183472408258979</v>
      </c>
      <c r="BQ3264" s="13"/>
      <c r="BS3264" s="13"/>
      <c r="BT3264" s="13"/>
      <c r="BU3264" s="13"/>
      <c r="BV3264" s="13"/>
      <c r="BW3264" s="13"/>
      <c r="BX3264" s="13"/>
      <c r="BY3264">
        <v>23774</v>
      </c>
      <c r="BZ3264" s="13"/>
    </row>
    <row r="3265" spans="1:78" hidden="1" x14ac:dyDescent="0.25">
      <c r="A3265" t="s">
        <v>3839</v>
      </c>
      <c r="B3265" s="2" t="str">
        <f t="shared" si="5328"/>
        <v/>
      </c>
      <c r="C3265">
        <v>2</v>
      </c>
      <c r="E3265">
        <v>39757.97</v>
      </c>
      <c r="R3265">
        <v>31</v>
      </c>
      <c r="S3265" t="s">
        <v>22</v>
      </c>
      <c r="AA3265" s="10">
        <f t="shared" si="5330"/>
        <v>2514.462</v>
      </c>
      <c r="AB3265" s="3" cm="1">
        <f t="array" ref="AB3265">100000000/Lvac(AA3265)</f>
        <v>39757.969851923059</v>
      </c>
      <c r="AC3265" s="28">
        <f t="shared" si="5331"/>
        <v>3.9769938857696001E-7</v>
      </c>
      <c r="AD3265" s="28">
        <f t="shared" si="5332"/>
        <v>2.5152189704968824E-7</v>
      </c>
      <c r="AE3265" s="21">
        <f t="shared" si="5333"/>
        <v>39757.969957693575</v>
      </c>
      <c r="AF3265" s="10" cm="1">
        <f t="array" ref="AF3265">Lair(100000000/AE3265)</f>
        <v>2514.4619933101726</v>
      </c>
      <c r="AG3265" s="10">
        <f t="shared" si="5334"/>
        <v>1.2905860150585504E-2</v>
      </c>
      <c r="AH3265" s="10" t="b">
        <f t="shared" si="5329"/>
        <v>1</v>
      </c>
      <c r="AI3265" s="10">
        <f t="shared" si="5335"/>
        <v>2514.462</v>
      </c>
      <c r="AJ3265">
        <v>3.0000000000000001E-3</v>
      </c>
      <c r="AK3265" s="3" cm="1">
        <f t="array" ref="AK3265">100000000/Lvac($AA3265)</f>
        <v>39757.969851923059</v>
      </c>
      <c r="AL3265" s="21">
        <f t="shared" si="5402"/>
        <v>4.7435160903513032E-2</v>
      </c>
      <c r="AM3265" s="21"/>
      <c r="AN3265" s="21"/>
      <c r="AO3265" s="21"/>
      <c r="AP3265" s="21"/>
      <c r="AS3265" s="3">
        <f t="shared" si="5336"/>
        <v>-1.4807694242335856E-4</v>
      </c>
      <c r="AT3265" s="3" cm="1">
        <f t="array" ref="AT3265">AS3265-(100000000/LvacE($A3265)-$E3265)</f>
        <v>1.0952207958325744E-5</v>
      </c>
      <c r="BB3265"/>
      <c r="BC3265"/>
      <c r="BD3265"/>
      <c r="BE3265"/>
      <c r="BF3265"/>
      <c r="BG3265"/>
      <c r="BH3265"/>
      <c r="BI3265"/>
      <c r="BJ3265"/>
      <c r="BN3265" s="13" cm="1">
        <f t="array" ref="BN3265">$C3265*EXP(poly_from_str(100000000/$E3265,BN$4343))</f>
        <v>6.8495060842847559</v>
      </c>
      <c r="BO3265" s="13"/>
      <c r="BY3265" t="e">
        <v>#N/A</v>
      </c>
    </row>
    <row r="3266" spans="1:78" hidden="1" x14ac:dyDescent="0.25">
      <c r="A3266" t="s">
        <v>3840</v>
      </c>
      <c r="B3266" s="2" t="str">
        <f t="shared" ref="B3266:B3329" si="5466">IF(OR(A3266=A3265,A3266=A3267),IF(B3265="",1,B3265+1),"")</f>
        <v/>
      </c>
      <c r="C3266">
        <v>1</v>
      </c>
      <c r="E3266">
        <v>39763.01</v>
      </c>
      <c r="F3266">
        <v>38549</v>
      </c>
      <c r="G3266" t="s">
        <v>5</v>
      </c>
      <c r="H3266" s="5" t="s">
        <v>113</v>
      </c>
      <c r="I3266">
        <v>78312</v>
      </c>
      <c r="J3266" t="s">
        <v>3</v>
      </c>
      <c r="K3266" s="5" t="s">
        <v>113</v>
      </c>
      <c r="L3266">
        <v>38549.9</v>
      </c>
      <c r="M3266" t="str">
        <f>$G3266&amp;""</f>
        <v>e</v>
      </c>
      <c r="N3266" t="str">
        <f>$H3266&amp;""</f>
        <v>1/2</v>
      </c>
      <c r="O3266">
        <v>78312.91</v>
      </c>
      <c r="P3266" t="str">
        <f>$J3266&amp;""</f>
        <v>o</v>
      </c>
      <c r="Q3266" t="str">
        <f>$K3266&amp;""</f>
        <v>1/2</v>
      </c>
      <c r="R3266">
        <v>31</v>
      </c>
      <c r="S3266" t="s">
        <v>3841</v>
      </c>
      <c r="AA3266" s="10">
        <f t="shared" si="5330"/>
        <v>2514.143</v>
      </c>
      <c r="AB3266" s="3" cm="1">
        <f t="array" ref="AB3266">100000000/Lvac(AA3266)</f>
        <v>39763.014088725358</v>
      </c>
      <c r="AC3266" s="28">
        <f t="shared" si="5331"/>
        <v>3.977498495511194E-7</v>
      </c>
      <c r="AD3266" s="28">
        <f t="shared" si="5332"/>
        <v>2.5148998960909906E-7</v>
      </c>
      <c r="AE3266" s="21">
        <f t="shared" si="5333"/>
        <v>39763.011167748802</v>
      </c>
      <c r="AF3266" s="10" cm="1">
        <f t="array" ref="AF3266">Lair(100000000/AE3266)</f>
        <v>2514.1431847005656</v>
      </c>
      <c r="AG3266" s="10">
        <f t="shared" si="5334"/>
        <v>1.2907866435744778E-2</v>
      </c>
      <c r="AH3266" s="10" t="b">
        <f t="shared" ref="AH3266:AH3329" si="5467">ABS(AE3266-AB3266)&lt;AG3266</f>
        <v>1</v>
      </c>
      <c r="AI3266" s="10">
        <f>$AF3266</f>
        <v>2514.1431847005656</v>
      </c>
      <c r="AJ3266">
        <v>3.0000000000000001E-3</v>
      </c>
      <c r="AK3266" s="3" cm="1">
        <f t="array" ref="AK3266">100000000/Lvac($AA3266)</f>
        <v>39763.014088725358</v>
      </c>
      <c r="AL3266" s="21">
        <f t="shared" si="5402"/>
        <v>4.7447195128778395E-2</v>
      </c>
      <c r="AM3266" s="10" cm="1">
        <f t="array" ref="AM3266">Lvac($AI3266)-$BA3266</f>
        <v>-7.3856872404576279E-5</v>
      </c>
      <c r="AN3266" s="10">
        <f>$AK3266-($AX3266-$AW3266)</f>
        <v>4.0887253562686965E-3</v>
      </c>
      <c r="AO3266" s="3">
        <f>AM3266/AJ3266</f>
        <v>-2.4618957468192093E-2</v>
      </c>
      <c r="AP3266" s="3">
        <v>-8.6200172518147156E-2</v>
      </c>
      <c r="AS3266" s="3">
        <f t="shared" si="5336"/>
        <v>4.0887253562686965E-3</v>
      </c>
      <c r="AT3266" s="3" cm="1">
        <f t="array" ref="AT3266">AS3266-(100000000/LvacE($A3266)-$E3266)</f>
        <v>1.1045922292396426E-5</v>
      </c>
      <c r="AU3266" t="s">
        <v>4699</v>
      </c>
      <c r="AV3266" t="s">
        <v>4867</v>
      </c>
      <c r="AW3266" s="3">
        <v>38549.9</v>
      </c>
      <c r="AX3266" s="3">
        <v>78312.91</v>
      </c>
      <c r="AY3266" s="3"/>
      <c r="AZ3266" s="10" cm="1">
        <f t="array" ref="AZ3266">Lair(100000000/($AX3266-$AW3266))</f>
        <v>2514.1432585402158</v>
      </c>
      <c r="BA3266" s="10">
        <f>100000000/($AX3266-$AW3266)</f>
        <v>2514.9001546915083</v>
      </c>
      <c r="BB3266" s="12">
        <v>35700000</v>
      </c>
      <c r="BC3266" s="3">
        <v>0.27300000000000002</v>
      </c>
      <c r="BD3266" s="12" cm="1">
        <f t="array" ref="BD3266">SfromgA($BB3266,$BA3266,"")</f>
        <v>0.2802617431016528</v>
      </c>
      <c r="BE3266" s="29">
        <f>(10^MAX(0.05, -0.312925054856973*((LN($BD3266))^(1/3)) + 0.454808404431693)-1)*100</f>
        <v>522.10770261005689</v>
      </c>
      <c r="BG3266" s="3"/>
      <c r="BH3266" s="3"/>
      <c r="BI3266" s="12">
        <f>IF($BB3266="",$BF3266,$BB3266)</f>
        <v>35700000</v>
      </c>
      <c r="BJ3266" s="29">
        <f>IF($BB3266="",$BH3266,$BE3266)</f>
        <v>522.10770261005689</v>
      </c>
      <c r="BK3266" s="3">
        <f>LN(BN3266*100000000/($AX3266-$AW3266)/$BI3266)</f>
        <v>-8.3290824363745131</v>
      </c>
      <c r="BL3266" s="13">
        <f>EXP(BK$4341*$AX3266+BK$4342)*$BI3266/(100000000/($AX3266-$AW3266))</f>
        <v>4.1554221631366604</v>
      </c>
      <c r="BM3266" s="3">
        <f t="shared" ref="BM3266" si="5468">LN(BL3266/$C3266)</f>
        <v>1.4244140267891099</v>
      </c>
      <c r="BN3266" s="13" cm="1">
        <f t="array" ref="BN3266">$C3266*EXP(poly_from_str(100000000/$E3266,BN$4343))</f>
        <v>3.4266750866635745</v>
      </c>
      <c r="BO3266" s="3">
        <f>LN($C3266)</f>
        <v>0</v>
      </c>
      <c r="BP3266" s="13">
        <f>LN(BL3266/BN3266)</f>
        <v>0.19282359823567827</v>
      </c>
      <c r="BQ3266" s="13"/>
      <c r="BS3266" s="13"/>
      <c r="BT3266" s="13"/>
      <c r="BU3266" s="13"/>
      <c r="BV3266" s="13"/>
      <c r="BW3266" s="13"/>
      <c r="BX3266" s="13"/>
      <c r="BY3266">
        <v>3400</v>
      </c>
      <c r="BZ3266" s="13"/>
    </row>
    <row r="3267" spans="1:78" hidden="1" x14ac:dyDescent="0.25">
      <c r="A3267" t="s">
        <v>3842</v>
      </c>
      <c r="B3267" s="2" t="str">
        <f t="shared" si="5466"/>
        <v/>
      </c>
      <c r="C3267">
        <v>1</v>
      </c>
      <c r="D3267" t="s">
        <v>14</v>
      </c>
      <c r="E3267">
        <v>39765.43</v>
      </c>
      <c r="R3267">
        <v>31</v>
      </c>
      <c r="S3267" t="s">
        <v>22</v>
      </c>
      <c r="AA3267" s="10">
        <f t="shared" ref="AA3267:AA3330" si="5469">ROUND($A3267,3)+0</f>
        <v>2513.9899999999998</v>
      </c>
      <c r="AB3267" s="3" cm="1">
        <f t="array" ref="AB3267">100000000/Lvac(AA3267)</f>
        <v>39765.433879041302</v>
      </c>
      <c r="AC3267" s="28">
        <f t="shared" ref="AC3267:AC3330" si="5470">0.001/AA3267</f>
        <v>3.9777405638049481E-7</v>
      </c>
      <c r="AD3267" s="28">
        <f t="shared" ref="AD3267:AD3330" si="5471">0.01/AB3267</f>
        <v>2.5147468604059624E-7</v>
      </c>
      <c r="AE3267" s="21">
        <f t="shared" ref="AE3267:AE3330" si="5472">($AB3267/$AC3267^2+$E3267/$AD3267^2)/(1/$AC3267^2+1/$AD3267^2)</f>
        <v>39765.43110766993</v>
      </c>
      <c r="AF3267" s="10" cm="1">
        <f t="array" ref="AF3267">Lair(100000000/AE3267)</f>
        <v>2513.9901752193341</v>
      </c>
      <c r="AG3267" s="10">
        <f t="shared" ref="AG3267:AG3330" si="5473">0.0005/$AA3267*AB3267+0.005</f>
        <v>1.2908828968898306E-2</v>
      </c>
      <c r="AH3267" s="10" t="b">
        <f t="shared" si="5467"/>
        <v>1</v>
      </c>
      <c r="AI3267" s="10">
        <f t="shared" ref="AI3267:AI3330" si="5474">$AA3267</f>
        <v>2513.9899999999998</v>
      </c>
      <c r="AJ3267">
        <v>7.0000000000000001E-3</v>
      </c>
      <c r="AK3267" s="3" cm="1">
        <f t="array" ref="AK3267">100000000/Lvac($AA3267)</f>
        <v>39765.433879041302</v>
      </c>
      <c r="AL3267" s="21">
        <f t="shared" si="5402"/>
        <v>0.11072360556457629</v>
      </c>
      <c r="AM3267" s="21"/>
      <c r="AN3267" s="21"/>
      <c r="AO3267" s="21"/>
      <c r="AP3267" s="21"/>
      <c r="AS3267" s="3">
        <f t="shared" ref="AS3267:AS3330" si="5475">$AB3267-$E3267</f>
        <v>3.8790413018432446E-3</v>
      </c>
      <c r="AT3267" s="3" cm="1">
        <f t="array" ref="AT3267">AS3267-(100000000/LvacE($A3267)-$E3267)</f>
        <v>1.1090902262367308E-5</v>
      </c>
      <c r="BB3267"/>
      <c r="BC3267"/>
      <c r="BD3267"/>
      <c r="BE3267"/>
      <c r="BF3267"/>
      <c r="BG3267"/>
      <c r="BH3267"/>
      <c r="BI3267"/>
      <c r="BJ3267"/>
      <c r="BN3267" s="13" cm="1">
        <f t="array" ref="BN3267">$C3267*EXP(poly_from_str(100000000/$E3267,BN$4343))</f>
        <v>3.4275957816978586</v>
      </c>
      <c r="BO3267" s="13"/>
      <c r="BY3267">
        <v>3401</v>
      </c>
    </row>
    <row r="3268" spans="1:78" hidden="1" x14ac:dyDescent="0.25">
      <c r="A3268" t="s">
        <v>3843</v>
      </c>
      <c r="B3268" s="2" t="str">
        <f t="shared" si="5466"/>
        <v/>
      </c>
      <c r="C3268">
        <v>1</v>
      </c>
      <c r="E3268">
        <v>39768.83</v>
      </c>
      <c r="R3268">
        <v>31</v>
      </c>
      <c r="S3268" t="s">
        <v>22</v>
      </c>
      <c r="AA3268" s="10">
        <f t="shared" si="5469"/>
        <v>2513.7750000000001</v>
      </c>
      <c r="AB3268" s="3" cm="1">
        <f t="array" ref="AB3268">100000000/Lvac(AA3268)</f>
        <v>39768.834735706885</v>
      </c>
      <c r="AC3268" s="28">
        <f t="shared" si="5470"/>
        <v>3.9780807749301351E-7</v>
      </c>
      <c r="AD3268" s="28">
        <f t="shared" si="5471"/>
        <v>2.5145318102623186E-7</v>
      </c>
      <c r="AE3268" s="21">
        <f t="shared" si="5472"/>
        <v>39768.83135196245</v>
      </c>
      <c r="AF3268" s="10" cm="1">
        <f t="array" ref="AF3268">Lair(100000000/AE3268)</f>
        <v>2513.7752138999022</v>
      </c>
      <c r="AG3268" s="10">
        <f t="shared" si="5473"/>
        <v>1.2910181845174465E-2</v>
      </c>
      <c r="AH3268" s="10" t="b">
        <f t="shared" si="5467"/>
        <v>1</v>
      </c>
      <c r="AI3268" s="10">
        <f t="shared" si="5474"/>
        <v>2513.7750000000001</v>
      </c>
      <c r="AJ3268">
        <v>3.0000000000000001E-3</v>
      </c>
      <c r="AK3268" s="3" cm="1">
        <f t="array" ref="AK3268">100000000/Lvac($AA3268)</f>
        <v>39768.834735706885</v>
      </c>
      <c r="AL3268" s="21">
        <f t="shared" si="5402"/>
        <v>4.746109107104679E-2</v>
      </c>
      <c r="AM3268" s="21"/>
      <c r="AN3268" s="21"/>
      <c r="AO3268" s="21"/>
      <c r="AP3268" s="21"/>
      <c r="AS3268" s="3">
        <f t="shared" si="5475"/>
        <v>4.7357068833662197E-3</v>
      </c>
      <c r="AT3268" s="3" cm="1">
        <f t="array" ref="AT3268">AS3268-(100000000/LvacE($A3268)-$E3268)</f>
        <v>1.115414488594979E-5</v>
      </c>
      <c r="BB3268"/>
      <c r="BC3268"/>
      <c r="BD3268"/>
      <c r="BE3268"/>
      <c r="BF3268"/>
      <c r="BG3268"/>
      <c r="BH3268"/>
      <c r="BI3268"/>
      <c r="BJ3268"/>
      <c r="BN3268" s="13" cm="1">
        <f t="array" ref="BN3268">$C3268*EXP(poly_from_str(100000000/$E3268,BN$4343))</f>
        <v>3.4288869275036591</v>
      </c>
      <c r="BO3268" s="13"/>
      <c r="BY3268">
        <v>3402</v>
      </c>
    </row>
    <row r="3269" spans="1:78" hidden="1" x14ac:dyDescent="0.25">
      <c r="A3269" t="s">
        <v>3844</v>
      </c>
      <c r="B3269" s="2" t="str">
        <f t="shared" si="5466"/>
        <v/>
      </c>
      <c r="C3269">
        <v>5</v>
      </c>
      <c r="E3269">
        <v>39772.35</v>
      </c>
      <c r="R3269">
        <v>31</v>
      </c>
      <c r="S3269" t="s">
        <v>22</v>
      </c>
      <c r="AA3269" s="10">
        <f t="shared" si="5469"/>
        <v>2513.5529999999999</v>
      </c>
      <c r="AB3269" s="3" cm="1">
        <f t="array" ref="AB3269">100000000/Lvac(AA3269)</f>
        <v>39772.346928373285</v>
      </c>
      <c r="AC3269" s="28">
        <f t="shared" si="5470"/>
        <v>3.9784321237706151E-7</v>
      </c>
      <c r="AD3269" s="28">
        <f t="shared" si="5471"/>
        <v>2.5143097584885233E-7</v>
      </c>
      <c r="AE3269" s="21">
        <f t="shared" si="5472"/>
        <v>39772.349123324988</v>
      </c>
      <c r="AF3269" s="10" cm="1">
        <f t="array" ref="AF3269">Lair(100000000/AE3269)</f>
        <v>2513.5528612729227</v>
      </c>
      <c r="AG3269" s="10">
        <f t="shared" si="5473"/>
        <v>1.2911579132879492E-2</v>
      </c>
      <c r="AH3269" s="10" t="b">
        <f t="shared" si="5467"/>
        <v>1</v>
      </c>
      <c r="AI3269" s="10">
        <f t="shared" si="5474"/>
        <v>2513.5529999999999</v>
      </c>
      <c r="AJ3269">
        <v>3.0000000000000001E-3</v>
      </c>
      <c r="AK3269" s="3" cm="1">
        <f t="array" ref="AK3269">100000000/Lvac($AA3269)</f>
        <v>39772.346928373285</v>
      </c>
      <c r="AL3269" s="21">
        <f t="shared" si="5402"/>
        <v>4.746947479727695E-2</v>
      </c>
      <c r="AM3269" s="21"/>
      <c r="AN3269" s="21"/>
      <c r="AO3269" s="21"/>
      <c r="AP3269" s="21"/>
      <c r="AS3269" s="3">
        <f t="shared" si="5475"/>
        <v>-3.0716267137904651E-3</v>
      </c>
      <c r="AT3269" s="3" cm="1">
        <f t="array" ref="AT3269">AS3269-(100000000/LvacE($A3269)-$E3269)</f>
        <v>1.1219497537240386E-5</v>
      </c>
      <c r="BB3269"/>
      <c r="BC3269"/>
      <c r="BD3269"/>
      <c r="BE3269"/>
      <c r="BF3269"/>
      <c r="BG3269"/>
      <c r="BH3269"/>
      <c r="BI3269"/>
      <c r="BJ3269"/>
      <c r="BN3269" s="13" cm="1">
        <f t="array" ref="BN3269">$C3269*EXP(poly_from_str(100000000/$E3269,BN$4343))</f>
        <v>17.151103538801884</v>
      </c>
      <c r="BO3269" s="13"/>
      <c r="BY3269">
        <v>17016</v>
      </c>
    </row>
    <row r="3270" spans="1:78" hidden="1" x14ac:dyDescent="0.25">
      <c r="A3270" t="s">
        <v>3845</v>
      </c>
      <c r="B3270" s="2" t="str">
        <f t="shared" si="5466"/>
        <v/>
      </c>
      <c r="C3270">
        <v>4</v>
      </c>
      <c r="E3270">
        <v>39785.51</v>
      </c>
      <c r="R3270">
        <v>31</v>
      </c>
      <c r="S3270" t="s">
        <v>22</v>
      </c>
      <c r="AA3270" s="10">
        <f t="shared" si="5469"/>
        <v>2512.721</v>
      </c>
      <c r="AB3270" s="3" cm="1">
        <f t="array" ref="AB3270">100000000/Lvac(AA3270)</f>
        <v>39785.515261152017</v>
      </c>
      <c r="AC3270" s="28">
        <f t="shared" si="5470"/>
        <v>3.9797494429345716E-7</v>
      </c>
      <c r="AD3270" s="28">
        <f t="shared" si="5471"/>
        <v>2.5134775644754192E-7</v>
      </c>
      <c r="AE3270" s="21">
        <f t="shared" si="5472"/>
        <v>39785.511500168381</v>
      </c>
      <c r="AF3270" s="10" cm="1">
        <f t="array" ref="AF3270">Lair(100000000/AE3270)</f>
        <v>2512.7212375473873</v>
      </c>
      <c r="AG3270" s="10">
        <f t="shared" si="5473"/>
        <v>1.2916819109871733E-2</v>
      </c>
      <c r="AH3270" s="10" t="b">
        <f t="shared" si="5467"/>
        <v>1</v>
      </c>
      <c r="AI3270" s="10">
        <f t="shared" si="5474"/>
        <v>2512.721</v>
      </c>
      <c r="AJ3270">
        <v>3.0000000000000001E-3</v>
      </c>
      <c r="AK3270" s="3" cm="1">
        <f t="array" ref="AK3270">100000000/Lvac($AA3270)</f>
        <v>39785.515261152017</v>
      </c>
      <c r="AL3270" s="21">
        <f t="shared" si="5402"/>
        <v>4.7500914659230391E-2</v>
      </c>
      <c r="AM3270" s="21"/>
      <c r="AN3270" s="21"/>
      <c r="AO3270" s="21"/>
      <c r="AP3270" s="21"/>
      <c r="AS3270" s="3">
        <f t="shared" si="5475"/>
        <v>5.2611520150094293E-3</v>
      </c>
      <c r="AT3270" s="3" cm="1">
        <f t="array" ref="AT3270">AS3270-(100000000/LvacE($A3270)-$E3270)</f>
        <v>1.1464850103948265E-5</v>
      </c>
      <c r="BB3270"/>
      <c r="BC3270"/>
      <c r="BD3270"/>
      <c r="BE3270"/>
      <c r="BF3270"/>
      <c r="BG3270"/>
      <c r="BH3270"/>
      <c r="BI3270"/>
      <c r="BJ3270"/>
      <c r="BN3270" s="13" cm="1">
        <f t="array" ref="BN3270">$C3270*EXP(poly_from_str(100000000/$E3270,BN$4343))</f>
        <v>13.740723866279358</v>
      </c>
      <c r="BO3270" s="13"/>
      <c r="BY3270" t="e">
        <v>#N/A</v>
      </c>
    </row>
    <row r="3271" spans="1:78" hidden="1" x14ac:dyDescent="0.25">
      <c r="A3271" t="s">
        <v>3846</v>
      </c>
      <c r="B3271" s="2" t="str">
        <f t="shared" si="5466"/>
        <v/>
      </c>
      <c r="C3271">
        <v>4</v>
      </c>
      <c r="E3271">
        <v>39787.269999999997</v>
      </c>
      <c r="R3271">
        <v>31</v>
      </c>
      <c r="S3271" t="s">
        <v>22</v>
      </c>
      <c r="AA3271" s="10">
        <f t="shared" si="5469"/>
        <v>2512.61</v>
      </c>
      <c r="AB3271" s="3" cm="1">
        <f t="array" ref="AB3271">100000000/Lvac(AA3271)</f>
        <v>39787.272753275895</v>
      </c>
      <c r="AC3271" s="28">
        <f t="shared" si="5470"/>
        <v>3.9799252570036732E-7</v>
      </c>
      <c r="AD3271" s="28">
        <f t="shared" si="5471"/>
        <v>2.5133665385940906E-7</v>
      </c>
      <c r="AE3271" s="21">
        <f t="shared" si="5472"/>
        <v>39787.270784971755</v>
      </c>
      <c r="AF3271" s="10" cm="1">
        <f t="array" ref="AF3271">Lair(100000000/AE3271)</f>
        <v>2512.6101243090179</v>
      </c>
      <c r="AG3271" s="10">
        <f t="shared" si="5473"/>
        <v>1.2917518586902842E-2</v>
      </c>
      <c r="AH3271" s="10" t="b">
        <f t="shared" si="5467"/>
        <v>1</v>
      </c>
      <c r="AI3271" s="10">
        <f t="shared" si="5474"/>
        <v>2512.61</v>
      </c>
      <c r="AJ3271">
        <v>3.0000000000000001E-3</v>
      </c>
      <c r="AK3271" s="3" cm="1">
        <f t="array" ref="AK3271">100000000/Lvac($AA3271)</f>
        <v>39787.272753275895</v>
      </c>
      <c r="AL3271" s="21">
        <f t="shared" si="5402"/>
        <v>4.7505111521417044E-2</v>
      </c>
      <c r="AM3271" s="21"/>
      <c r="AN3271" s="21"/>
      <c r="AO3271" s="21"/>
      <c r="AP3271" s="21"/>
      <c r="AS3271" s="3">
        <f t="shared" si="5475"/>
        <v>2.7532758977031335E-3</v>
      </c>
      <c r="AT3271" s="3" cm="1">
        <f t="array" ref="AT3271">AS3271-(100000000/LvacE($A3271)-$E3271)</f>
        <v>1.1497628293000162E-5</v>
      </c>
      <c r="BB3271"/>
      <c r="BC3271"/>
      <c r="BD3271"/>
      <c r="BE3271"/>
      <c r="BF3271"/>
      <c r="BG3271"/>
      <c r="BH3271"/>
      <c r="BI3271"/>
      <c r="BJ3271"/>
      <c r="BN3271" s="13" cm="1">
        <f t="array" ref="BN3271">$C3271*EXP(poly_from_str(100000000/$E3271,BN$4343))</f>
        <v>13.74336489733188</v>
      </c>
      <c r="BO3271" s="13"/>
      <c r="BY3271">
        <v>13632</v>
      </c>
    </row>
    <row r="3272" spans="1:78" hidden="1" x14ac:dyDescent="0.25">
      <c r="A3272" t="s">
        <v>3847</v>
      </c>
      <c r="B3272" s="2" t="str">
        <f t="shared" si="5466"/>
        <v/>
      </c>
      <c r="C3272">
        <v>1</v>
      </c>
      <c r="D3272" t="s">
        <v>14</v>
      </c>
      <c r="E3272">
        <v>39790.44</v>
      </c>
      <c r="R3272">
        <v>31</v>
      </c>
      <c r="S3272" t="s">
        <v>22</v>
      </c>
      <c r="AA3272" s="10">
        <f t="shared" si="5469"/>
        <v>2512.41</v>
      </c>
      <c r="AB3272" s="3" cm="1">
        <f t="array" ref="AB3272">100000000/Lvac(AA3272)</f>
        <v>39790.439797685729</v>
      </c>
      <c r="AC3272" s="28">
        <f t="shared" si="5470"/>
        <v>3.9802420783232038E-7</v>
      </c>
      <c r="AD3272" s="28">
        <f t="shared" si="5471"/>
        <v>2.5131664919626285E-7</v>
      </c>
      <c r="AE3272" s="21">
        <f t="shared" si="5472"/>
        <v>39790.439942332399</v>
      </c>
      <c r="AF3272" s="10" cm="1">
        <f t="array" ref="AF3272">Lair(100000000/AE3272)</f>
        <v>2512.4099908662374</v>
      </c>
      <c r="AG3272" s="10">
        <f t="shared" si="5473"/>
        <v>1.291877913988675E-2</v>
      </c>
      <c r="AH3272" s="10" t="b">
        <f t="shared" si="5467"/>
        <v>1</v>
      </c>
      <c r="AI3272" s="10">
        <f t="shared" si="5474"/>
        <v>2512.41</v>
      </c>
      <c r="AJ3272">
        <v>7.0000000000000001E-3</v>
      </c>
      <c r="AK3272" s="3" cm="1">
        <f t="array" ref="AK3272">100000000/Lvac($AA3272)</f>
        <v>39790.439797685729</v>
      </c>
      <c r="AL3272" s="21">
        <f t="shared" si="5402"/>
        <v>0.11086290795841447</v>
      </c>
      <c r="AM3272" s="21"/>
      <c r="AN3272" s="21"/>
      <c r="AO3272" s="21"/>
      <c r="AP3272" s="21"/>
      <c r="AS3272" s="3">
        <f t="shared" si="5475"/>
        <v>-2.0231427333783358E-4</v>
      </c>
      <c r="AT3272" s="3" cm="1">
        <f t="array" ref="AT3272">AS3272-(100000000/LvacE($A3272)-$E3272)</f>
        <v>1.1556723620742559E-5</v>
      </c>
      <c r="BB3272"/>
      <c r="BC3272"/>
      <c r="BD3272"/>
      <c r="BE3272"/>
      <c r="BF3272"/>
      <c r="BG3272"/>
      <c r="BH3272"/>
      <c r="BI3272"/>
      <c r="BJ3272"/>
      <c r="BN3272" s="13" cm="1">
        <f t="array" ref="BN3272">$C3272*EXP(poly_from_str(100000000/$E3272,BN$4343))</f>
        <v>3.4370285939329537</v>
      </c>
      <c r="BO3272" s="13"/>
      <c r="BY3272" t="e">
        <v>#N/A</v>
      </c>
    </row>
    <row r="3273" spans="1:78" hidden="1" x14ac:dyDescent="0.25">
      <c r="A3273" t="s">
        <v>3848</v>
      </c>
      <c r="B3273" s="2" t="str">
        <f t="shared" si="5466"/>
        <v/>
      </c>
      <c r="C3273">
        <v>1</v>
      </c>
      <c r="E3273">
        <v>39800.85</v>
      </c>
      <c r="F3273">
        <v>60520</v>
      </c>
      <c r="G3273" t="s">
        <v>3</v>
      </c>
      <c r="H3273" s="5" t="s">
        <v>8</v>
      </c>
      <c r="I3273">
        <v>100321</v>
      </c>
      <c r="J3273" t="s">
        <v>5</v>
      </c>
      <c r="K3273" s="5" t="s">
        <v>4</v>
      </c>
      <c r="L3273">
        <v>60520.32</v>
      </c>
      <c r="M3273" t="str">
        <f t="shared" ref="M3273:M3275" si="5476">$G3273&amp;""</f>
        <v>o</v>
      </c>
      <c r="N3273" t="str">
        <f t="shared" ref="N3273:N3275" si="5477">$H3273&amp;""</f>
        <v>7/2</v>
      </c>
      <c r="O3273">
        <v>100321.12</v>
      </c>
      <c r="P3273" t="str">
        <f t="shared" ref="P3273:P3275" si="5478">$J3273&amp;""</f>
        <v>e</v>
      </c>
      <c r="Q3273" t="str">
        <f t="shared" ref="Q3273:Q3275" si="5479">$K3273&amp;""</f>
        <v>9/2</v>
      </c>
      <c r="R3273">
        <v>31</v>
      </c>
      <c r="AA3273" s="10">
        <f t="shared" si="5469"/>
        <v>2511.7530000000002</v>
      </c>
      <c r="AB3273" s="3" cm="1">
        <f t="array" ref="AB3273">100000000/Lvac(AA3273)</f>
        <v>39800.847087820832</v>
      </c>
      <c r="AC3273" s="28">
        <f t="shared" si="5470"/>
        <v>3.9812831914603067E-7</v>
      </c>
      <c r="AD3273" s="28">
        <f t="shared" si="5471"/>
        <v>2.5125093387924468E-7</v>
      </c>
      <c r="AE3273" s="21">
        <f t="shared" si="5472"/>
        <v>39800.849170533853</v>
      </c>
      <c r="AF3273" s="10" cm="1">
        <f t="array" ref="AF3273">Lair(100000000/AE3273)</f>
        <v>2511.7528685551583</v>
      </c>
      <c r="AG3273" s="10">
        <f t="shared" si="5473"/>
        <v>1.2922922175831148E-2</v>
      </c>
      <c r="AH3273" s="10" t="b">
        <f t="shared" si="5467"/>
        <v>1</v>
      </c>
      <c r="AI3273" s="10">
        <f t="shared" ref="AI3273:AI3275" si="5480">$AF3273</f>
        <v>2511.7528685551583</v>
      </c>
      <c r="AJ3273">
        <v>3.0000000000000001E-3</v>
      </c>
      <c r="AK3273" s="3" cm="1">
        <f t="array" ref="AK3273">100000000/Lvac($AA3273)</f>
        <v>39800.847087820832</v>
      </c>
      <c r="AL3273" s="21">
        <f t="shared" si="5402"/>
        <v>4.7537535542717106E-2</v>
      </c>
      <c r="AM3273" s="10" cm="1">
        <f t="array" ref="AM3273">Lvac($AI3273)-$BA3273</f>
        <v>-3.1039933633110195E-3</v>
      </c>
      <c r="AN3273" s="10">
        <f t="shared" ref="AN3273:AN3275" si="5481">$AK3273-($AX3273-$AW3273)</f>
        <v>4.7087820836168248E-2</v>
      </c>
      <c r="AO3273" s="3">
        <f t="shared" ref="AO3273:AO3275" si="5482">AM3273/AJ3273</f>
        <v>-1.0346644544370065</v>
      </c>
      <c r="AP3273" s="3">
        <v>-0.99083929308108054</v>
      </c>
      <c r="AS3273" s="3">
        <f t="shared" si="5475"/>
        <v>-2.9121791667421348E-3</v>
      </c>
      <c r="AT3273" s="3" cm="1">
        <f t="array" ref="AT3273">AS3273-(100000000/LvacE($A3273)-$E3273)</f>
        <v>1.1751159036066383E-5</v>
      </c>
      <c r="AU3273" t="s">
        <v>4725</v>
      </c>
      <c r="AV3273" t="s">
        <v>4836</v>
      </c>
      <c r="AW3273" s="3">
        <v>60520.32</v>
      </c>
      <c r="AX3273" s="3">
        <v>100321.12</v>
      </c>
      <c r="AY3273" s="3"/>
      <c r="AZ3273" s="10" cm="1">
        <f t="array" ref="AZ3273">Lair(100000000/($AX3273-$AW3273))</f>
        <v>2511.7559718250895</v>
      </c>
      <c r="BA3273" s="10">
        <f t="shared" ref="BA3273:BA3275" si="5483">100000000/($AX3273-$AW3273)</f>
        <v>2512.5123113103259</v>
      </c>
      <c r="BB3273" s="12">
        <v>161000000</v>
      </c>
      <c r="BC3273" s="3">
        <v>0.42</v>
      </c>
      <c r="BD3273" s="12" cm="1">
        <f t="array" ref="BD3273">SfromgA($BB3273,$BA3273,"")</f>
        <v>1.2603287154284468</v>
      </c>
      <c r="BE3273" s="29">
        <f t="shared" ref="BE3273:BE3275" si="5484">(10^MAX(0.05, -0.312925054856973*((LN($BD3273))^(1/3)) + 0.454808404431693)-1)*100</f>
        <v>83.105300141266667</v>
      </c>
      <c r="BG3273" s="3"/>
      <c r="BH3273" s="3"/>
      <c r="BI3273" s="12">
        <f t="shared" ref="BI3273:BI3275" si="5485">IF($BB3273="",$BF3273,$BB3273)</f>
        <v>161000000</v>
      </c>
      <c r="BJ3273" s="29">
        <f t="shared" ref="BJ3273:BJ3275" si="5486">IF($BB3273="",$BH3273,$BE3273)</f>
        <v>83.105300141266667</v>
      </c>
      <c r="BK3273" s="3">
        <f t="shared" ref="BK3273:BK3275" si="5487">LN(BN3273*100000000/($AX3273-$AW3273)/$BI3273)</f>
        <v>-9.8321401448279868</v>
      </c>
      <c r="BL3273" s="13">
        <f>EXP(BK$4341*$AX3273+BK$4342)*$BI3273/(100000000/($AX3273-$AW3273))</f>
        <v>3.5234141404692734</v>
      </c>
      <c r="BM3273" s="3">
        <f t="shared" ref="BM3273:BM3275" si="5488">LN(BL3273/$C3273)</f>
        <v>1.2594304458051353</v>
      </c>
      <c r="BN3273" s="13" cm="1">
        <f t="array" ref="BN3273">$C3273*EXP(poly_from_str(100000000/$E3273,BN$4343))</f>
        <v>3.440911219649927</v>
      </c>
      <c r="BO3273" s="3">
        <f t="shared" ref="BO3273:BO3275" si="5489">LN($C3273)</f>
        <v>0</v>
      </c>
      <c r="BP3273" s="13">
        <f t="shared" ref="BP3273:BP3275" si="5490">LN(BL3273/BN3273)</f>
        <v>2.3694120063721708E-2</v>
      </c>
      <c r="BQ3273" s="13"/>
      <c r="BS3273" s="13"/>
      <c r="BT3273" s="13"/>
      <c r="BU3273" s="13"/>
      <c r="BV3273" s="13"/>
      <c r="BW3273" s="13"/>
      <c r="BX3273" s="13"/>
      <c r="BY3273">
        <v>3412</v>
      </c>
      <c r="BZ3273" s="13"/>
    </row>
    <row r="3274" spans="1:78" hidden="1" x14ac:dyDescent="0.25">
      <c r="A3274" t="s">
        <v>3849</v>
      </c>
      <c r="B3274" s="2" t="str">
        <f t="shared" si="5466"/>
        <v/>
      </c>
      <c r="C3274">
        <v>8</v>
      </c>
      <c r="E3274">
        <v>39808.26</v>
      </c>
      <c r="F3274">
        <v>61357</v>
      </c>
      <c r="G3274" t="s">
        <v>3</v>
      </c>
      <c r="H3274" s="5" t="s">
        <v>4</v>
      </c>
      <c r="I3274">
        <v>101165</v>
      </c>
      <c r="J3274" t="s">
        <v>5</v>
      </c>
      <c r="K3274" s="5" t="s">
        <v>16</v>
      </c>
      <c r="L3274">
        <v>61357.04</v>
      </c>
      <c r="M3274" t="str">
        <f t="shared" si="5476"/>
        <v>o</v>
      </c>
      <c r="N3274" t="str">
        <f t="shared" si="5477"/>
        <v>9/2</v>
      </c>
      <c r="O3274">
        <v>101165.33</v>
      </c>
      <c r="P3274" t="str">
        <f t="shared" si="5478"/>
        <v>e</v>
      </c>
      <c r="Q3274" t="str">
        <f t="shared" si="5479"/>
        <v>11/2</v>
      </c>
      <c r="R3274">
        <v>31</v>
      </c>
      <c r="AA3274" s="10">
        <f t="shared" si="5469"/>
        <v>2511.2849999999999</v>
      </c>
      <c r="AB3274" s="3" cm="1">
        <f t="array" ref="AB3274">100000000/Lvac(AA3274)</f>
        <v>39808.263820580214</v>
      </c>
      <c r="AC3274" s="28">
        <f t="shared" si="5470"/>
        <v>3.9820251385246996E-7</v>
      </c>
      <c r="AD3274" s="28">
        <f t="shared" si="5471"/>
        <v>2.5120412296981826E-7</v>
      </c>
      <c r="AE3274" s="21">
        <f t="shared" si="5472"/>
        <v>39808.261087622974</v>
      </c>
      <c r="AF3274" s="10" cm="1">
        <f t="array" ref="AF3274">Lair(100000000/AE3274)</f>
        <v>2511.28517241902</v>
      </c>
      <c r="AG3274" s="10">
        <f t="shared" si="5473"/>
        <v>1.2925875362728687E-2</v>
      </c>
      <c r="AH3274" s="10" t="b">
        <f t="shared" si="5467"/>
        <v>1</v>
      </c>
      <c r="AI3274" s="10">
        <f t="shared" si="5480"/>
        <v>2511.28517241902</v>
      </c>
      <c r="AJ3274">
        <v>3.0000000000000001E-3</v>
      </c>
      <c r="AK3274" s="3" cm="1">
        <f t="array" ref="AK3274">100000000/Lvac($AA3274)</f>
        <v>39808.263820580214</v>
      </c>
      <c r="AL3274" s="21">
        <f t="shared" si="5402"/>
        <v>4.7555248911338707E-2</v>
      </c>
      <c r="AM3274" s="10" cm="1">
        <f t="array" ref="AM3274">Lvac($AI3274)-$BA3274</f>
        <v>1.824471438794717E-3</v>
      </c>
      <c r="AN3274" s="10">
        <f t="shared" si="5481"/>
        <v>-2.6179419786785729E-2</v>
      </c>
      <c r="AO3274" s="3">
        <f t="shared" si="5482"/>
        <v>0.60815714626490569</v>
      </c>
      <c r="AP3274" s="3">
        <v>0.55067074284427997</v>
      </c>
      <c r="AS3274" s="3">
        <f t="shared" si="5475"/>
        <v>3.8205802120501176E-3</v>
      </c>
      <c r="AT3274" s="3" cm="1">
        <f t="array" ref="AT3274">AS3274-(100000000/LvacE($A3274)-$E3274)</f>
        <v>1.1889904271811247E-5</v>
      </c>
      <c r="AU3274" t="s">
        <v>4898</v>
      </c>
      <c r="AV3274" t="s">
        <v>4948</v>
      </c>
      <c r="AW3274" s="3">
        <v>61357.04</v>
      </c>
      <c r="AX3274" s="3">
        <v>101165.33</v>
      </c>
      <c r="AY3274" s="3"/>
      <c r="AZ3274" s="10" cm="1">
        <f t="array" ref="AZ3274">Lair(100000000/($AX3274-$AW3274))</f>
        <v>2511.2833483727582</v>
      </c>
      <c r="BA3274" s="10">
        <f t="shared" si="5483"/>
        <v>2512.0395776859541</v>
      </c>
      <c r="BB3274" s="12">
        <v>3290000000</v>
      </c>
      <c r="BC3274" s="3">
        <v>0.84599999999999997</v>
      </c>
      <c r="BD3274" s="12" cm="1">
        <f t="array" ref="BD3274">SfromgA($BB3274,$BA3274,"")</f>
        <v>25.740008762025994</v>
      </c>
      <c r="BE3274" s="29">
        <f t="shared" si="5484"/>
        <v>12.201845430196357</v>
      </c>
      <c r="BG3274" s="3"/>
      <c r="BH3274" s="3"/>
      <c r="BI3274" s="12">
        <f t="shared" si="5485"/>
        <v>3290000000</v>
      </c>
      <c r="BJ3274" s="29">
        <f t="shared" si="5486"/>
        <v>12.201845430196357</v>
      </c>
      <c r="BK3274" s="3">
        <f t="shared" si="5487"/>
        <v>-10.769326846248743</v>
      </c>
      <c r="BL3274" s="13">
        <f>EXP(BK$4341*$AX3274+BK$4342)*$BI3274/(100000000/($AX3274-$AW3274))</f>
        <v>67.539586198653097</v>
      </c>
      <c r="BM3274" s="3">
        <f t="shared" si="5488"/>
        <v>2.1332723464991648</v>
      </c>
      <c r="BN3274" s="13" cm="1">
        <f t="array" ref="BN3274">$C3274*EXP(poly_from_str(100000000/$E3274,BN$4343))</f>
        <v>27.549276462854454</v>
      </c>
      <c r="BO3274" s="3">
        <f t="shared" si="5489"/>
        <v>2.0794415416798357</v>
      </c>
      <c r="BP3274" s="13">
        <f t="shared" si="5490"/>
        <v>0.89673761561625631</v>
      </c>
      <c r="BQ3274" s="13"/>
      <c r="BS3274" s="13"/>
      <c r="BT3274" s="13"/>
      <c r="BU3274" s="13"/>
      <c r="BV3274" s="13"/>
      <c r="BW3274" s="13"/>
      <c r="BX3274" s="13"/>
      <c r="BY3274">
        <v>27316</v>
      </c>
      <c r="BZ3274" s="13"/>
    </row>
    <row r="3275" spans="1:78" hidden="1" x14ac:dyDescent="0.25">
      <c r="A3275" t="s">
        <v>3850</v>
      </c>
      <c r="B3275" s="2" t="str">
        <f t="shared" si="5466"/>
        <v/>
      </c>
      <c r="C3275">
        <v>9</v>
      </c>
      <c r="D3275" t="s">
        <v>14</v>
      </c>
      <c r="E3275">
        <v>39810.97</v>
      </c>
      <c r="F3275">
        <v>22747</v>
      </c>
      <c r="G3275" t="s">
        <v>5</v>
      </c>
      <c r="H3275" s="5" t="s">
        <v>4</v>
      </c>
      <c r="I3275">
        <v>62558</v>
      </c>
      <c r="J3275" t="s">
        <v>3</v>
      </c>
      <c r="K3275" s="5" t="s">
        <v>16</v>
      </c>
      <c r="L3275">
        <v>22747.69</v>
      </c>
      <c r="M3275" t="str">
        <f t="shared" si="5476"/>
        <v>e</v>
      </c>
      <c r="N3275" t="str">
        <f t="shared" si="5477"/>
        <v>9/2</v>
      </c>
      <c r="O3275">
        <v>62558.67</v>
      </c>
      <c r="P3275" t="str">
        <f t="shared" si="5478"/>
        <v>o</v>
      </c>
      <c r="Q3275" t="str">
        <f t="shared" si="5479"/>
        <v>11/2</v>
      </c>
      <c r="R3275">
        <v>31</v>
      </c>
      <c r="AA3275" s="10">
        <f t="shared" si="5469"/>
        <v>2511.114</v>
      </c>
      <c r="AB3275" s="3" cm="1">
        <f t="array" ref="AB3275">100000000/Lvac(AA3275)</f>
        <v>39810.97447013644</v>
      </c>
      <c r="AC3275" s="28">
        <f t="shared" si="5470"/>
        <v>3.9822963035529249E-7</v>
      </c>
      <c r="AD3275" s="28">
        <f t="shared" si="5471"/>
        <v>2.5118701898395725E-7</v>
      </c>
      <c r="AE3275" s="21">
        <f t="shared" si="5472"/>
        <v>39810.971272287345</v>
      </c>
      <c r="AF3275" s="10" cm="1">
        <f t="array" ref="AF3275">Lair(100000000/AE3275)</f>
        <v>2511.1142017210259</v>
      </c>
      <c r="AG3275" s="10">
        <f t="shared" si="5473"/>
        <v>1.2926954823663211E-2</v>
      </c>
      <c r="AH3275" s="10" t="b">
        <f t="shared" si="5467"/>
        <v>1</v>
      </c>
      <c r="AI3275" s="10">
        <f t="shared" si="5480"/>
        <v>2511.1142017210259</v>
      </c>
      <c r="AJ3275">
        <v>7.0000000000000001E-3</v>
      </c>
      <c r="AK3275" s="3" cm="1">
        <f t="array" ref="AK3275">100000000/Lvac($AA3275)</f>
        <v>39810.97447013644</v>
      </c>
      <c r="AL3275" s="21">
        <f t="shared" si="5402"/>
        <v>0.11097735861633062</v>
      </c>
      <c r="AM3275" s="10" cm="1">
        <f t="array" ref="AM3275">Lvac($AI3275)-$BA3275</f>
        <v>5.5067428638722049E-4</v>
      </c>
      <c r="AN3275" s="10">
        <f t="shared" si="5481"/>
        <v>-5.5298635561484843E-3</v>
      </c>
      <c r="AO3275" s="3">
        <f t="shared" si="5482"/>
        <v>7.8667755198174358E-2</v>
      </c>
      <c r="AP3275" s="3">
        <v>4.9843748846407313E-2</v>
      </c>
      <c r="AS3275" s="3">
        <f t="shared" si="5475"/>
        <v>4.4701364386128262E-3</v>
      </c>
      <c r="AT3275" s="3" cm="1">
        <f t="array" ref="AT3275">AS3275-(100000000/LvacE($A3275)-$E3275)</f>
        <v>1.1940654076170176E-5</v>
      </c>
      <c r="AU3275" t="s">
        <v>4792</v>
      </c>
      <c r="AV3275" t="s">
        <v>4816</v>
      </c>
      <c r="AW3275" s="3">
        <v>22747.69</v>
      </c>
      <c r="AX3275" s="3">
        <v>62558.67</v>
      </c>
      <c r="AY3275" s="3"/>
      <c r="AZ3275" s="10" cm="1">
        <f t="array" ref="AZ3275">Lair(100000000/($AX3275-$AW3275))</f>
        <v>2511.1136511750647</v>
      </c>
      <c r="BA3275" s="10">
        <f t="shared" si="5483"/>
        <v>2511.8698409333306</v>
      </c>
      <c r="BB3275" s="12">
        <v>480000000</v>
      </c>
      <c r="BC3275" s="3">
        <v>0.60799999999999998</v>
      </c>
      <c r="BD3275" s="12" cm="1">
        <f t="array" ref="BD3275">SfromgA($BB3275,$BA3275,"")</f>
        <v>3.7546200235697835</v>
      </c>
      <c r="BE3275" s="29">
        <f t="shared" si="5484"/>
        <v>29.206091728613259</v>
      </c>
      <c r="BG3275" s="3"/>
      <c r="BH3275" s="3"/>
      <c r="BI3275" s="12">
        <f t="shared" si="5485"/>
        <v>480000000</v>
      </c>
      <c r="BJ3275" s="29">
        <f t="shared" si="5486"/>
        <v>29.206091728613259</v>
      </c>
      <c r="BK3275" s="3">
        <f t="shared" si="5487"/>
        <v>-8.7264637269456102</v>
      </c>
      <c r="BL3275" s="13">
        <f>EXP(BK$4341*$AX3275+BK$4342)*$BI3275/(100000000/($AX3275-$AW3275))</f>
        <v>185.16821734320112</v>
      </c>
      <c r="BM3275" s="3">
        <f t="shared" si="5488"/>
        <v>3.0240401175310248</v>
      </c>
      <c r="BN3275" s="13" cm="1">
        <f t="array" ref="BN3275">$C3275*EXP(poly_from_str(100000000/$E3275,BN$4343))</f>
        <v>31.001953653809352</v>
      </c>
      <c r="BO3275" s="3">
        <f t="shared" si="5489"/>
        <v>2.1972245773362196</v>
      </c>
      <c r="BP3275" s="13">
        <f t="shared" si="5490"/>
        <v>1.7872144712772193</v>
      </c>
      <c r="BQ3275" s="13"/>
      <c r="BS3275" s="13"/>
      <c r="BT3275" s="13"/>
      <c r="BU3275" s="13"/>
      <c r="BV3275" s="13"/>
      <c r="BW3275" s="13"/>
      <c r="BX3275" s="13"/>
      <c r="BY3275">
        <v>30739</v>
      </c>
      <c r="BZ3275" s="13"/>
    </row>
    <row r="3276" spans="1:78" hidden="1" x14ac:dyDescent="0.25">
      <c r="A3276" t="s">
        <v>3851</v>
      </c>
      <c r="B3276" s="2" t="str">
        <f t="shared" si="5466"/>
        <v/>
      </c>
      <c r="C3276">
        <v>2</v>
      </c>
      <c r="E3276">
        <v>39818.949999999997</v>
      </c>
      <c r="R3276">
        <v>31</v>
      </c>
      <c r="S3276" t="s">
        <v>22</v>
      </c>
      <c r="AA3276" s="10">
        <f t="shared" si="5469"/>
        <v>2510.6109999999999</v>
      </c>
      <c r="AB3276" s="3" cm="1">
        <f t="array" ref="AB3276">100000000/Lvac(AA3276)</f>
        <v>39818.950041557611</v>
      </c>
      <c r="AC3276" s="28">
        <f t="shared" si="5470"/>
        <v>3.9830941551678059E-7</v>
      </c>
      <c r="AD3276" s="28">
        <f t="shared" si="5471"/>
        <v>2.5113670726032099E-7</v>
      </c>
      <c r="AE3276" s="21">
        <f t="shared" si="5472"/>
        <v>39818.950011821318</v>
      </c>
      <c r="AF3276" s="10" cm="1">
        <f t="array" ref="AF3276">Lair(100000000/AE3276)</f>
        <v>2510.6110018750201</v>
      </c>
      <c r="AG3276" s="10">
        <f t="shared" si="5473"/>
        <v>1.293013135877235E-2</v>
      </c>
      <c r="AH3276" s="10" t="b">
        <f t="shared" si="5467"/>
        <v>1</v>
      </c>
      <c r="AI3276" s="10">
        <f t="shared" si="5474"/>
        <v>2510.6109999999999</v>
      </c>
      <c r="AJ3276">
        <v>3.0000000000000001E-3</v>
      </c>
      <c r="AK3276" s="3" cm="1">
        <f t="array" ref="AK3276">100000000/Lvac($AA3276)</f>
        <v>39818.950041557611</v>
      </c>
      <c r="AL3276" s="21">
        <f t="shared" si="5402"/>
        <v>4.7580788152634099E-2</v>
      </c>
      <c r="AM3276" s="21"/>
      <c r="AN3276" s="21"/>
      <c r="AO3276" s="21"/>
      <c r="AP3276" s="21"/>
      <c r="AS3276" s="3">
        <f t="shared" si="5475"/>
        <v>4.1557614167686552E-5</v>
      </c>
      <c r="AT3276" s="3" cm="1">
        <f t="array" ref="AT3276">AS3276-(100000000/LvacE($A3276)-$E3276)</f>
        <v>1.2090116797480732E-5</v>
      </c>
      <c r="BB3276"/>
      <c r="BC3276"/>
      <c r="BD3276"/>
      <c r="BE3276"/>
      <c r="BF3276"/>
      <c r="BG3276"/>
      <c r="BH3276"/>
      <c r="BI3276"/>
      <c r="BJ3276"/>
      <c r="BN3276" s="13" cm="1">
        <f t="array" ref="BN3276">$C3276*EXP(poly_from_str(100000000/$E3276,BN$4343))</f>
        <v>6.8952042968168454</v>
      </c>
      <c r="BO3276" s="13"/>
      <c r="BY3276" t="e">
        <v>#N/A</v>
      </c>
    </row>
    <row r="3277" spans="1:78" hidden="1" x14ac:dyDescent="0.25">
      <c r="A3277" t="s">
        <v>3852</v>
      </c>
      <c r="B3277" s="2" t="str">
        <f t="shared" si="5466"/>
        <v/>
      </c>
      <c r="C3277">
        <v>7</v>
      </c>
      <c r="E3277">
        <v>39821.879999999997</v>
      </c>
      <c r="F3277">
        <v>21535</v>
      </c>
      <c r="G3277" t="s">
        <v>5</v>
      </c>
      <c r="H3277" s="5" t="s">
        <v>4</v>
      </c>
      <c r="I3277">
        <v>61357</v>
      </c>
      <c r="J3277" t="s">
        <v>3</v>
      </c>
      <c r="K3277" s="5" t="s">
        <v>4</v>
      </c>
      <c r="L3277">
        <v>21535.17</v>
      </c>
      <c r="M3277" t="str">
        <f t="shared" ref="M3277:M3278" si="5491">$G3277&amp;""</f>
        <v>e</v>
      </c>
      <c r="N3277" t="str">
        <f t="shared" ref="N3277:N3278" si="5492">$H3277&amp;""</f>
        <v>9/2</v>
      </c>
      <c r="O3277">
        <v>61357.04</v>
      </c>
      <c r="P3277" t="str">
        <f t="shared" ref="P3277:P3278" si="5493">$J3277&amp;""</f>
        <v>o</v>
      </c>
      <c r="Q3277" t="str">
        <f t="shared" ref="Q3277:Q3278" si="5494">$K3277&amp;""</f>
        <v>9/2</v>
      </c>
      <c r="R3277">
        <v>31</v>
      </c>
      <c r="AA3277" s="10">
        <f t="shared" si="5469"/>
        <v>2510.4259999999999</v>
      </c>
      <c r="AB3277" s="3" cm="1">
        <f t="array" ref="AB3277">100000000/Lvac(AA3277)</f>
        <v>39821.884206618604</v>
      </c>
      <c r="AC3277" s="28">
        <f t="shared" si="5470"/>
        <v>3.9833876800192481E-7</v>
      </c>
      <c r="AD3277" s="28">
        <f t="shared" si="5471"/>
        <v>2.5111820294876825E-7</v>
      </c>
      <c r="AE3277" s="21">
        <f t="shared" si="5472"/>
        <v>39821.881196346512</v>
      </c>
      <c r="AF3277" s="10" cm="1">
        <f t="array" ref="AF3277">Lair(100000000/AE3277)</f>
        <v>2510.4261897846018</v>
      </c>
      <c r="AG3277" s="10">
        <f t="shared" si="5473"/>
        <v>1.2931300147189882E-2</v>
      </c>
      <c r="AH3277" s="10" t="b">
        <f t="shared" si="5467"/>
        <v>1</v>
      </c>
      <c r="AI3277" s="10">
        <f t="shared" ref="AI3277:AI3278" si="5495">$AF3277</f>
        <v>2510.4261897846018</v>
      </c>
      <c r="AJ3277">
        <v>3.0000000000000001E-3</v>
      </c>
      <c r="AK3277" s="3" cm="1">
        <f t="array" ref="AK3277">100000000/Lvac($AA3277)</f>
        <v>39821.884206618604</v>
      </c>
      <c r="AL3277" s="21">
        <f t="shared" si="5402"/>
        <v>4.7587797285570117E-2</v>
      </c>
      <c r="AM3277" s="10" cm="1">
        <f t="array" ref="AM3277">Lvac($AI3277)-$BA3277</f>
        <v>-7.0604585562250577E-4</v>
      </c>
      <c r="AN3277" s="10">
        <f t="shared" ref="AN3277:AN3278" si="5496">$AK3277-($AX3277-$AW3277)</f>
        <v>1.4206618601747323E-2</v>
      </c>
      <c r="AO3277" s="3">
        <f t="shared" ref="AO3277:AO3278" si="5497">AM3277/AJ3277</f>
        <v>-0.23534861854083525</v>
      </c>
      <c r="AP3277" s="3">
        <v>-0.29862489570101997</v>
      </c>
      <c r="AS3277" s="3">
        <f t="shared" si="5475"/>
        <v>4.2066186069860123E-3</v>
      </c>
      <c r="AT3277" s="3" cm="1">
        <f t="array" ref="AT3277">AS3277-(100000000/LvacE($A3277)-$E3277)</f>
        <v>1.2145137588959187E-5</v>
      </c>
      <c r="AU3277" t="s">
        <v>4793</v>
      </c>
      <c r="AV3277" t="s">
        <v>4898</v>
      </c>
      <c r="AW3277" s="3">
        <v>21535.17</v>
      </c>
      <c r="AX3277" s="3">
        <v>61357.04</v>
      </c>
      <c r="AY3277" s="3"/>
      <c r="AZ3277" s="10" cm="1">
        <f t="array" ref="AZ3277">Lair(100000000/($AX3277-$AW3277))</f>
        <v>2510.4268956659503</v>
      </c>
      <c r="BA3277" s="10">
        <f t="shared" ref="BA3277:BA3278" si="5498">100000000/($AX3277-$AW3277)</f>
        <v>2511.1829253623696</v>
      </c>
      <c r="BB3277" s="12">
        <v>69600000</v>
      </c>
      <c r="BC3277" s="3">
        <v>0.125</v>
      </c>
      <c r="BD3277" s="12" cm="1">
        <f t="array" ref="BD3277">SfromgA($BB3277,$BA3277,"")</f>
        <v>0.5439733815758474</v>
      </c>
      <c r="BE3277" s="29">
        <f t="shared" ref="BE3277:BE3278" si="5499">(10^MAX(0.05, -0.312925054856973*((LN($BD3277))^(1/3)) + 0.454808404431693)-1)*100</f>
        <v>424.84573418668577</v>
      </c>
      <c r="BG3277" s="3"/>
      <c r="BH3277" s="3"/>
      <c r="BI3277" s="12">
        <f t="shared" ref="BI3277:BI3278" si="5500">IF($BB3277="",$BF3277,$BB3277)</f>
        <v>69600000</v>
      </c>
      <c r="BJ3277" s="29">
        <f t="shared" ref="BJ3277:BJ3278" si="5501">IF($BB3277="",$BH3277,$BE3277)</f>
        <v>424.84573418668577</v>
      </c>
      <c r="BK3277" s="3">
        <f t="shared" ref="BK3277:BK3278" si="5502">LN(BN3277*100000000/($AX3277-$AW3277)/$BI3277)</f>
        <v>-7.0458647413154853</v>
      </c>
      <c r="BL3277" s="13">
        <f>EXP(BK$4341*$AX3277+BK$4342)*$BI3277/(100000000/($AX3277-$AW3277))</f>
        <v>29.42417737428217</v>
      </c>
      <c r="BM3277" s="3">
        <f t="shared" ref="BM3277:BM3278" si="5503">LN(BL3277/$C3277)</f>
        <v>1.4359065470063375</v>
      </c>
      <c r="BN3277" s="13" cm="1">
        <f t="array" ref="BN3277">$C3277*EXP(poly_from_str(100000000/$E3277,BN$4343))</f>
        <v>24.14074743929439</v>
      </c>
      <c r="BO3277" s="3">
        <f t="shared" ref="BO3277:BO3278" si="5504">LN($C3277)</f>
        <v>1.9459101490553132</v>
      </c>
      <c r="BP3277" s="13">
        <f t="shared" ref="BP3277:BP3278" si="5505">LN(BL3277/BN3277)</f>
        <v>0.19791551818334796</v>
      </c>
      <c r="BQ3277" s="13"/>
      <c r="BS3277" s="13"/>
      <c r="BT3277" s="13"/>
      <c r="BU3277" s="13"/>
      <c r="BV3277" s="13"/>
      <c r="BW3277" s="13"/>
      <c r="BX3277" s="13"/>
      <c r="BY3277">
        <v>23932</v>
      </c>
      <c r="BZ3277" s="13"/>
    </row>
    <row r="3278" spans="1:78" hidden="1" x14ac:dyDescent="0.25">
      <c r="A3278" t="s">
        <v>3853</v>
      </c>
      <c r="B3278" s="2" t="str">
        <f t="shared" si="5466"/>
        <v/>
      </c>
      <c r="C3278">
        <v>7</v>
      </c>
      <c r="E3278">
        <v>39823.230000000003</v>
      </c>
      <c r="F3278">
        <v>25033</v>
      </c>
      <c r="G3278" t="s">
        <v>5</v>
      </c>
      <c r="H3278" s="5" t="s">
        <v>4</v>
      </c>
      <c r="I3278">
        <v>64857</v>
      </c>
      <c r="J3278" t="s">
        <v>3</v>
      </c>
      <c r="K3278" s="5" t="s">
        <v>4</v>
      </c>
      <c r="L3278">
        <v>25033.91</v>
      </c>
      <c r="M3278" t="str">
        <f t="shared" si="5491"/>
        <v>e</v>
      </c>
      <c r="N3278" t="str">
        <f t="shared" si="5492"/>
        <v>9/2</v>
      </c>
      <c r="O3278">
        <v>64857.15</v>
      </c>
      <c r="P3278" t="str">
        <f t="shared" si="5493"/>
        <v>o</v>
      </c>
      <c r="Q3278" t="str">
        <f t="shared" si="5494"/>
        <v>9/2</v>
      </c>
      <c r="R3278">
        <v>31</v>
      </c>
      <c r="AA3278" s="10">
        <f t="shared" si="5469"/>
        <v>2510.3409999999999</v>
      </c>
      <c r="AB3278" s="3" cm="1">
        <f t="array" ref="AB3278">100000000/Lvac(AA3278)</f>
        <v>39823.232481490682</v>
      </c>
      <c r="AC3278" s="28">
        <f t="shared" si="5470"/>
        <v>3.9835225572940092E-7</v>
      </c>
      <c r="AD3278" s="28">
        <f t="shared" si="5471"/>
        <v>2.5110970096784256E-7</v>
      </c>
      <c r="AE3278" s="21">
        <f t="shared" si="5472"/>
        <v>39823.230705658229</v>
      </c>
      <c r="AF3278" s="10" cm="1">
        <f t="array" ref="AF3278">Lair(100000000/AE3278)</f>
        <v>2510.3411119509519</v>
      </c>
      <c r="AG3278" s="10">
        <f t="shared" si="5473"/>
        <v>1.293183724471908E-2</v>
      </c>
      <c r="AH3278" s="10" t="b">
        <f t="shared" si="5467"/>
        <v>1</v>
      </c>
      <c r="AI3278" s="10">
        <f t="shared" si="5495"/>
        <v>2510.3411119509519</v>
      </c>
      <c r="AJ3278">
        <v>3.0000000000000001E-3</v>
      </c>
      <c r="AK3278" s="3" cm="1">
        <f t="array" ref="AK3278">100000000/Lvac($AA3278)</f>
        <v>39823.232481490682</v>
      </c>
      <c r="AL3278" s="21">
        <f t="shared" si="5402"/>
        <v>4.7591021345949377E-2</v>
      </c>
      <c r="AM3278" s="10" cm="1">
        <f t="array" ref="AM3278">Lvac($AI3278)-$BA3278</f>
        <v>5.8606469201549771E-4</v>
      </c>
      <c r="AN3278" s="10">
        <f t="shared" si="5496"/>
        <v>-7.5185093228355981E-3</v>
      </c>
      <c r="AO3278" s="3">
        <f t="shared" si="5497"/>
        <v>0.19535489733849923</v>
      </c>
      <c r="AP3278" s="3">
        <v>0.15802921673942669</v>
      </c>
      <c r="AS3278" s="3">
        <f t="shared" si="5475"/>
        <v>2.48149067920167E-3</v>
      </c>
      <c r="AT3278" s="3" cm="1">
        <f t="array" ref="AT3278">AS3278-(100000000/LvacE($A3278)-$E3278)</f>
        <v>1.2170428817626089E-5</v>
      </c>
      <c r="AU3278" t="s">
        <v>4741</v>
      </c>
      <c r="AV3278" t="s">
        <v>4849</v>
      </c>
      <c r="AW3278" s="3">
        <v>25033.91</v>
      </c>
      <c r="AX3278" s="3">
        <v>64857.15</v>
      </c>
      <c r="AY3278" s="3"/>
      <c r="AZ3278" s="10" cm="1">
        <f t="array" ref="AZ3278">Lair(100000000/($AX3278-$AW3278))</f>
        <v>2510.3405260228092</v>
      </c>
      <c r="BA3278" s="10">
        <f t="shared" si="5498"/>
        <v>2511.0965355907751</v>
      </c>
      <c r="BB3278" s="12">
        <v>96300000</v>
      </c>
      <c r="BC3278" s="3">
        <v>0.14299999999999999</v>
      </c>
      <c r="BD3278" s="12" cm="1">
        <f t="array" ref="BD3278">SfromgA($BB3278,$BA3278,"")</f>
        <v>0.75257514970390726</v>
      </c>
      <c r="BE3278" s="29">
        <f t="shared" si="5499"/>
        <v>357.67772860569335</v>
      </c>
      <c r="BG3278" s="3"/>
      <c r="BH3278" s="3"/>
      <c r="BI3278" s="12">
        <f t="shared" si="5500"/>
        <v>96300000</v>
      </c>
      <c r="BJ3278" s="29">
        <f t="shared" si="5501"/>
        <v>357.67772860569335</v>
      </c>
      <c r="BK3278" s="3">
        <f t="shared" si="5502"/>
        <v>-7.3704593324374379</v>
      </c>
      <c r="BL3278" s="13">
        <f>EXP(BK$4341*$AX3278+BK$4342)*$BI3278/(100000000/($AX3278-$AW3278))</f>
        <v>31.206173788428515</v>
      </c>
      <c r="BM3278" s="3">
        <f t="shared" si="5503"/>
        <v>1.4947058040191343</v>
      </c>
      <c r="BN3278" s="13" cm="1">
        <f t="array" ref="BN3278">$C3278*EXP(poly_from_str(100000000/$E3278,BN$4343))</f>
        <v>24.144213405144342</v>
      </c>
      <c r="BO3278" s="3">
        <f t="shared" si="5504"/>
        <v>1.9459101490553132</v>
      </c>
      <c r="BP3278" s="13">
        <f t="shared" si="5505"/>
        <v>0.25657121224009027</v>
      </c>
      <c r="BQ3278" s="13"/>
      <c r="BS3278" s="13"/>
      <c r="BT3278" s="13"/>
      <c r="BU3278" s="13"/>
      <c r="BV3278" s="13"/>
      <c r="BW3278" s="13"/>
      <c r="BX3278" s="13"/>
      <c r="BY3278">
        <v>23934</v>
      </c>
      <c r="BZ3278" s="13"/>
    </row>
    <row r="3279" spans="1:78" hidden="1" x14ac:dyDescent="0.25">
      <c r="A3279" t="s">
        <v>3854</v>
      </c>
      <c r="B3279" s="2" t="str">
        <f t="shared" si="5466"/>
        <v/>
      </c>
      <c r="C3279">
        <v>1</v>
      </c>
      <c r="D3279" t="s">
        <v>14</v>
      </c>
      <c r="E3279">
        <v>39826.39</v>
      </c>
      <c r="R3279">
        <v>31</v>
      </c>
      <c r="S3279" t="s">
        <v>22</v>
      </c>
      <c r="AA3279" s="10">
        <f t="shared" si="5469"/>
        <v>2510.1419999999998</v>
      </c>
      <c r="AB3279" s="3" cm="1">
        <f t="array" ref="AB3279">100000000/Lvac(AA3279)</f>
        <v>39826.389387985306</v>
      </c>
      <c r="AC3279" s="28">
        <f t="shared" si="5470"/>
        <v>3.9838383645228043E-7</v>
      </c>
      <c r="AD3279" s="28">
        <f t="shared" si="5471"/>
        <v>2.5108979633028865E-7</v>
      </c>
      <c r="AE3279" s="21">
        <f t="shared" si="5472"/>
        <v>39826.389826001679</v>
      </c>
      <c r="AF3279" s="10" cm="1">
        <f t="array" ref="AF3279">Lair(100000000/AE3279)</f>
        <v>2510.1419723912159</v>
      </c>
      <c r="AG3279" s="10">
        <f t="shared" si="5473"/>
        <v>1.2933094898213988E-2</v>
      </c>
      <c r="AH3279" s="10" t="b">
        <f t="shared" si="5467"/>
        <v>1</v>
      </c>
      <c r="AI3279" s="10">
        <f t="shared" si="5474"/>
        <v>2510.1419999999998</v>
      </c>
      <c r="AJ3279">
        <v>7.0000000000000001E-3</v>
      </c>
      <c r="AK3279" s="3" cm="1">
        <f t="array" ref="AK3279">100000000/Lvac($AA3279)</f>
        <v>39826.389387985306</v>
      </c>
      <c r="AL3279" s="21">
        <f t="shared" si="5402"/>
        <v>0.11106332857499582</v>
      </c>
      <c r="AM3279" s="21"/>
      <c r="AN3279" s="21"/>
      <c r="AO3279" s="21"/>
      <c r="AP3279" s="21"/>
      <c r="AS3279" s="3">
        <f t="shared" si="5475"/>
        <v>-6.1201469361549243E-4</v>
      </c>
      <c r="AT3279" s="3" cm="1">
        <f t="array" ref="AT3279">AS3279-(100000000/LvacE($A3279)-$E3279)</f>
        <v>1.2229691492393613E-5</v>
      </c>
      <c r="BB3279"/>
      <c r="BC3279"/>
      <c r="BD3279"/>
      <c r="BE3279"/>
      <c r="BF3279"/>
      <c r="BG3279"/>
      <c r="BH3279"/>
      <c r="BI3279"/>
      <c r="BJ3279"/>
      <c r="BN3279" s="13" cm="1">
        <f t="array" ref="BN3279">$C3279*EXP(poly_from_str(100000000/$E3279,BN$4343))</f>
        <v>3.4503307191753332</v>
      </c>
      <c r="BO3279" s="13"/>
      <c r="BY3279">
        <v>3420</v>
      </c>
    </row>
    <row r="3280" spans="1:78" hidden="1" x14ac:dyDescent="0.25">
      <c r="A3280" t="s">
        <v>3855</v>
      </c>
      <c r="B3280" s="2" t="str">
        <f t="shared" si="5466"/>
        <v/>
      </c>
      <c r="C3280">
        <v>7</v>
      </c>
      <c r="E3280">
        <v>39827.18</v>
      </c>
      <c r="F3280">
        <v>26095</v>
      </c>
      <c r="G3280" t="s">
        <v>5</v>
      </c>
      <c r="H3280" s="5" t="s">
        <v>16</v>
      </c>
      <c r="I3280">
        <v>65922</v>
      </c>
      <c r="J3280" t="s">
        <v>3</v>
      </c>
      <c r="K3280" s="5" t="s">
        <v>16</v>
      </c>
      <c r="L3280">
        <v>26095.23</v>
      </c>
      <c r="M3280" t="str">
        <f t="shared" ref="M3280:M3281" si="5506">$G3280&amp;""</f>
        <v>e</v>
      </c>
      <c r="N3280" t="str">
        <f t="shared" ref="N3280:N3281" si="5507">$H3280&amp;""</f>
        <v>11/2</v>
      </c>
      <c r="O3280">
        <v>65922.42</v>
      </c>
      <c r="P3280" t="str">
        <f t="shared" ref="P3280:P3281" si="5508">$J3280&amp;""</f>
        <v>o</v>
      </c>
      <c r="Q3280" t="str">
        <f t="shared" ref="Q3280:Q3281" si="5509">$K3280&amp;""</f>
        <v>11/2</v>
      </c>
      <c r="R3280">
        <v>31</v>
      </c>
      <c r="AA3280" s="10">
        <f t="shared" si="5469"/>
        <v>2510.0920000000001</v>
      </c>
      <c r="AB3280" s="3" cm="1">
        <f t="array" ref="AB3280">100000000/Lvac(AA3280)</f>
        <v>39827.182659245882</v>
      </c>
      <c r="AC3280" s="28">
        <f t="shared" si="5470"/>
        <v>3.9839177209440926E-7</v>
      </c>
      <c r="AD3280" s="28">
        <f t="shared" si="5471"/>
        <v>2.5108479516510565E-7</v>
      </c>
      <c r="AE3280" s="21">
        <f t="shared" si="5472"/>
        <v>39827.18075599154</v>
      </c>
      <c r="AF3280" s="10" cm="1">
        <f t="array" ref="AF3280">Lair(100000000/AE3280)</f>
        <v>2510.0921199600079</v>
      </c>
      <c r="AG3280" s="10">
        <f t="shared" si="5473"/>
        <v>1.2933410938572348E-2</v>
      </c>
      <c r="AH3280" s="10" t="b">
        <f t="shared" si="5467"/>
        <v>1</v>
      </c>
      <c r="AI3280" s="10">
        <f t="shared" ref="AI3280:AI3281" si="5510">$AF3280</f>
        <v>2510.0921199600079</v>
      </c>
      <c r="AJ3280">
        <v>3.0000000000000001E-3</v>
      </c>
      <c r="AK3280" s="3" cm="1">
        <f t="array" ref="AK3280">100000000/Lvac($AA3280)</f>
        <v>39827.182659245882</v>
      </c>
      <c r="AL3280" s="21">
        <f t="shared" si="5402"/>
        <v>4.760046335655653E-2</v>
      </c>
      <c r="AM3280" s="10" cm="1">
        <f t="array" ref="AM3280">Lvac($AI3280)-$BA3280</f>
        <v>5.8277525567973498E-4</v>
      </c>
      <c r="AN3280" s="10">
        <f t="shared" ref="AN3280:AN3281" si="5511">$AK3280-($AX3280-$AW3280)</f>
        <v>-7.3407541203778237E-3</v>
      </c>
      <c r="AO3280" s="3">
        <f t="shared" ref="AO3280:AO3281" si="5512">AM3280/AJ3280</f>
        <v>0.19425841855991166</v>
      </c>
      <c r="AP3280" s="3">
        <v>0.15426243104836126</v>
      </c>
      <c r="AS3280" s="3">
        <f t="shared" si="5475"/>
        <v>2.6592458816594444E-3</v>
      </c>
      <c r="AT3280" s="3" cm="1">
        <f t="array" ref="AT3280">AS3280-(100000000/LvacE($A3280)-$E3280)</f>
        <v>1.2244578101672232E-5</v>
      </c>
      <c r="AU3280" t="s">
        <v>4733</v>
      </c>
      <c r="AV3280" t="s">
        <v>4828</v>
      </c>
      <c r="AW3280" s="3">
        <v>26095.23</v>
      </c>
      <c r="AX3280" s="3">
        <v>65922.42</v>
      </c>
      <c r="AY3280" s="3"/>
      <c r="AZ3280" s="10" cm="1">
        <f t="array" ref="AZ3280">Lair(100000000/($AX3280-$AW3280))</f>
        <v>2510.091537320528</v>
      </c>
      <c r="BA3280" s="10">
        <f t="shared" ref="BA3280:BA3281" si="5513">100000000/($AX3280-$AW3280)</f>
        <v>2510.8474888637634</v>
      </c>
      <c r="BB3280" s="12">
        <v>122000000</v>
      </c>
      <c r="BC3280" s="3">
        <v>0.16400000000000001</v>
      </c>
      <c r="BD3280" s="12" cm="1">
        <f t="array" ref="BD3280">SfromgA($BB3280,$BA3280,"")</f>
        <v>0.95313450680522316</v>
      </c>
      <c r="BE3280" s="29">
        <f t="shared" ref="BE3280:BE3281" si="5514">(10^MAX(0.05, -0.312925054856973*((LN($BD3280))^(1/3)) + 0.454808404431693)-1)*100</f>
        <v>270.28176084206711</v>
      </c>
      <c r="BG3280" s="3"/>
      <c r="BH3280" s="3"/>
      <c r="BI3280" s="12">
        <f t="shared" ref="BI3280:BI3281" si="5515">IF($BB3280="",$BF3280,$BB3280)</f>
        <v>122000000</v>
      </c>
      <c r="BJ3280" s="29">
        <f t="shared" ref="BJ3280:BJ3281" si="5516">IF($BB3280="",$BH3280,$BE3280)</f>
        <v>270.28176084206711</v>
      </c>
      <c r="BK3280" s="3">
        <f t="shared" ref="BK3280:BK3281" si="5517">LN(BN3280*100000000/($AX3280-$AW3280)/$BI3280)</f>
        <v>-7.6066919924258389</v>
      </c>
      <c r="BL3280" s="13">
        <f>EXP(BK$4341*$AX3280+BK$4342)*$BI3280/(100000000/($AX3280-$AW3280))</f>
        <v>36.464109799376089</v>
      </c>
      <c r="BM3280" s="3">
        <f t="shared" ref="BM3280:BM3281" si="5518">LN(BL3280/$C3280)</f>
        <v>1.6504183346154893</v>
      </c>
      <c r="BN3280" s="13" cm="1">
        <f t="array" ref="BN3280">$C3280*EXP(poly_from_str(100000000/$E3280,BN$4343))</f>
        <v>24.154337972771678</v>
      </c>
      <c r="BO3280" s="3">
        <f t="shared" ref="BO3280:BO3281" si="5519">LN($C3280)</f>
        <v>1.9459101490553132</v>
      </c>
      <c r="BP3280" s="13">
        <f t="shared" ref="BP3280:BP3281" si="5520">LN(BL3280/BN3280)</f>
        <v>0.41186449350134963</v>
      </c>
      <c r="BQ3280" s="13"/>
      <c r="BS3280" s="13"/>
      <c r="BT3280" s="13"/>
      <c r="BU3280" s="13"/>
      <c r="BV3280" s="13"/>
      <c r="BW3280" s="13"/>
      <c r="BX3280" s="13"/>
      <c r="BY3280">
        <v>23943</v>
      </c>
      <c r="BZ3280" s="13"/>
    </row>
    <row r="3281" spans="1:78" hidden="1" x14ac:dyDescent="0.25">
      <c r="A3281" t="s">
        <v>3856</v>
      </c>
      <c r="B3281" s="2" t="str">
        <f t="shared" si="5466"/>
        <v/>
      </c>
      <c r="C3281">
        <v>7</v>
      </c>
      <c r="E3281">
        <v>39840.660000000003</v>
      </c>
      <c r="F3281">
        <v>61605</v>
      </c>
      <c r="G3281" t="s">
        <v>3</v>
      </c>
      <c r="H3281" s="5" t="s">
        <v>8</v>
      </c>
      <c r="I3281">
        <v>101446</v>
      </c>
      <c r="J3281" t="s">
        <v>5</v>
      </c>
      <c r="K3281" s="5" t="s">
        <v>8</v>
      </c>
      <c r="L3281">
        <v>61605.66</v>
      </c>
      <c r="M3281" t="str">
        <f t="shared" si="5506"/>
        <v>o</v>
      </c>
      <c r="N3281" t="str">
        <f t="shared" si="5507"/>
        <v>7/2</v>
      </c>
      <c r="O3281">
        <v>101446.27</v>
      </c>
      <c r="P3281" t="str">
        <f t="shared" si="5508"/>
        <v>e</v>
      </c>
      <c r="Q3281" t="str">
        <f t="shared" si="5509"/>
        <v>7/2</v>
      </c>
      <c r="R3281">
        <v>31</v>
      </c>
      <c r="AA3281" s="10">
        <f t="shared" si="5469"/>
        <v>2509.2429999999999</v>
      </c>
      <c r="AB3281" s="3" cm="1">
        <f t="array" ref="AB3281">100000000/Lvac(AA3281)</f>
        <v>39840.657230493722</v>
      </c>
      <c r="AC3281" s="28">
        <f t="shared" si="5470"/>
        <v>3.9852656757436409E-7</v>
      </c>
      <c r="AD3281" s="28">
        <f t="shared" si="5471"/>
        <v>2.5099987538222836E-7</v>
      </c>
      <c r="AE3281" s="21">
        <f t="shared" si="5472"/>
        <v>39840.659213425024</v>
      </c>
      <c r="AF3281" s="10" cm="1">
        <f t="array" ref="AF3281">Lair(100000000/AE3281)</f>
        <v>2509.2428751025755</v>
      </c>
      <c r="AG3281" s="10">
        <f t="shared" si="5473"/>
        <v>1.2938780187987716E-2</v>
      </c>
      <c r="AH3281" s="10" t="b">
        <f t="shared" si="5467"/>
        <v>1</v>
      </c>
      <c r="AI3281" s="10">
        <f t="shared" si="5510"/>
        <v>2509.2428751025755</v>
      </c>
      <c r="AJ3281">
        <v>3.0000000000000001E-3</v>
      </c>
      <c r="AK3281" s="3" cm="1">
        <f t="array" ref="AK3281">100000000/Lvac($AA3281)</f>
        <v>39840.657230493722</v>
      </c>
      <c r="AL3281" s="21">
        <f t="shared" si="5402"/>
        <v>4.7632683498840346E-2</v>
      </c>
      <c r="AM3281" s="10" cm="1">
        <f t="array" ref="AM3281">Lvac($AI3281)-$BA3281</f>
        <v>-3.1004954325908329E-3</v>
      </c>
      <c r="AN3281" s="10">
        <f t="shared" si="5511"/>
        <v>4.723049372114474E-2</v>
      </c>
      <c r="AO3281" s="3">
        <f t="shared" si="5512"/>
        <v>-1.0334984775302776</v>
      </c>
      <c r="AP3281" s="3">
        <v>-0.99185630263794633</v>
      </c>
      <c r="AS3281" s="3">
        <f t="shared" si="5475"/>
        <v>-2.7695062817656435E-3</v>
      </c>
      <c r="AT3281" s="3" cm="1">
        <f t="array" ref="AT3281">AS3281-(100000000/LvacE($A3281)-$E3281)</f>
        <v>1.2497832358349115E-5</v>
      </c>
      <c r="AU3281" t="s">
        <v>4817</v>
      </c>
      <c r="AV3281" t="s">
        <v>4903</v>
      </c>
      <c r="AW3281" s="3">
        <v>61605.66</v>
      </c>
      <c r="AX3281" s="3">
        <v>101446.27</v>
      </c>
      <c r="AY3281" s="3"/>
      <c r="AZ3281" s="10" cm="1">
        <f t="array" ref="AZ3281">Lair(100000000/($AX3281-$AW3281))</f>
        <v>2509.2459748757842</v>
      </c>
      <c r="BA3281" s="10">
        <f t="shared" si="5513"/>
        <v>2510.0017293911915</v>
      </c>
      <c r="BB3281" s="12">
        <v>2510000000</v>
      </c>
      <c r="BC3281" s="3">
        <v>0.76800000000000002</v>
      </c>
      <c r="BD3281" s="12" cm="1">
        <f t="array" ref="BD3281">SfromgA($BB3281,$BA3281,"")</f>
        <v>19.589761270359077</v>
      </c>
      <c r="BE3281" s="29">
        <f t="shared" si="5514"/>
        <v>12.201845430196357</v>
      </c>
      <c r="BG3281" s="3"/>
      <c r="BH3281" s="3"/>
      <c r="BI3281" s="12">
        <f t="shared" si="5515"/>
        <v>2510000000</v>
      </c>
      <c r="BJ3281" s="29">
        <f t="shared" si="5516"/>
        <v>12.201845430196357</v>
      </c>
      <c r="BK3281" s="3">
        <f t="shared" si="5517"/>
        <v>-10.62962408753403</v>
      </c>
      <c r="BL3281" s="13">
        <f>EXP(BK$4341*$AX3281+BK$4342)*$BI3281/(100000000/($AX3281-$AW3281))</f>
        <v>50.479876607540668</v>
      </c>
      <c r="BM3281" s="3">
        <f t="shared" si="5518"/>
        <v>1.9756646247915481</v>
      </c>
      <c r="BN3281" s="13" cm="1">
        <f t="array" ref="BN3281">$C3281*EXP(poly_from_str(100000000/$E3281,BN$4343))</f>
        <v>24.188704824861468</v>
      </c>
      <c r="BO3281" s="3">
        <f t="shared" si="5519"/>
        <v>1.9459101490553132</v>
      </c>
      <c r="BP3281" s="13">
        <f t="shared" si="5520"/>
        <v>0.73568899241685382</v>
      </c>
      <c r="BQ3281" s="13"/>
      <c r="BS3281" s="13"/>
      <c r="BT3281" s="13"/>
      <c r="BU3281" s="13"/>
      <c r="BV3281" s="13"/>
      <c r="BW3281" s="13"/>
      <c r="BX3281" s="13"/>
      <c r="BY3281">
        <v>23972</v>
      </c>
      <c r="BZ3281" s="13"/>
    </row>
    <row r="3282" spans="1:78" hidden="1" x14ac:dyDescent="0.25">
      <c r="A3282" t="s">
        <v>3857</v>
      </c>
      <c r="B3282" s="2" t="str">
        <f t="shared" si="5466"/>
        <v/>
      </c>
      <c r="C3282">
        <v>1</v>
      </c>
      <c r="E3282">
        <v>39843.589999999997</v>
      </c>
      <c r="R3282">
        <v>31</v>
      </c>
      <c r="S3282" t="s">
        <v>22</v>
      </c>
      <c r="AA3282" s="10">
        <f t="shared" si="5469"/>
        <v>2509.058</v>
      </c>
      <c r="AB3282" s="3" cm="1">
        <f t="array" ref="AB3282">100000000/Lvac(AA3282)</f>
        <v>39843.594595445124</v>
      </c>
      <c r="AC3282" s="28">
        <f t="shared" si="5470"/>
        <v>3.985559520744439E-7</v>
      </c>
      <c r="AD3282" s="28">
        <f t="shared" si="5471"/>
        <v>2.5098137107195618E-7</v>
      </c>
      <c r="AE3282" s="21">
        <f t="shared" si="5472"/>
        <v>39843.591304889233</v>
      </c>
      <c r="AF3282" s="10" cm="1">
        <f t="array" ref="AF3282">Lair(100000000/AE3282)</f>
        <v>2509.0582072292768</v>
      </c>
      <c r="AG3282" s="10">
        <f t="shared" si="5473"/>
        <v>1.2939950889027899E-2</v>
      </c>
      <c r="AH3282" s="10" t="b">
        <f t="shared" si="5467"/>
        <v>1</v>
      </c>
      <c r="AI3282" s="10">
        <f t="shared" si="5474"/>
        <v>2509.058</v>
      </c>
      <c r="AJ3282">
        <v>3.0000000000000001E-3</v>
      </c>
      <c r="AK3282" s="3" cm="1">
        <f t="array" ref="AK3282">100000000/Lvac($AA3282)</f>
        <v>39843.594595445124</v>
      </c>
      <c r="AL3282" s="21">
        <f t="shared" si="5402"/>
        <v>4.7639705334167393E-2</v>
      </c>
      <c r="AM3282" s="21"/>
      <c r="AN3282" s="21"/>
      <c r="AO3282" s="21"/>
      <c r="AP3282" s="21"/>
      <c r="AS3282" s="3">
        <f t="shared" si="5475"/>
        <v>4.5954451270517893E-3</v>
      </c>
      <c r="AT3282" s="3" cm="1">
        <f t="array" ref="AT3282">AS3282-(100000000/LvacE($A3282)-$E3282)</f>
        <v>1.2553122360259295E-5</v>
      </c>
      <c r="BB3282"/>
      <c r="BC3282"/>
      <c r="BD3282"/>
      <c r="BE3282"/>
      <c r="BF3282"/>
      <c r="BG3282"/>
      <c r="BH3282"/>
      <c r="BI3282"/>
      <c r="BJ3282"/>
      <c r="BN3282" s="13" cm="1">
        <f t="array" ref="BN3282">$C3282*EXP(poly_from_str(100000000/$E3282,BN$4343))</f>
        <v>3.4565910359765351</v>
      </c>
      <c r="BO3282" s="13"/>
      <c r="BY3282" t="e">
        <v>#N/A</v>
      </c>
    </row>
    <row r="3283" spans="1:78" hidden="1" x14ac:dyDescent="0.25">
      <c r="A3283" t="s">
        <v>3858</v>
      </c>
      <c r="B3283" s="2" t="str">
        <f t="shared" si="5466"/>
        <v/>
      </c>
      <c r="C3283">
        <v>4</v>
      </c>
      <c r="E3283">
        <v>39849.57</v>
      </c>
      <c r="R3283">
        <v>31</v>
      </c>
      <c r="S3283" t="s">
        <v>22</v>
      </c>
      <c r="AA3283" s="10">
        <f t="shared" si="5469"/>
        <v>2508.6819999999998</v>
      </c>
      <c r="AB3283" s="3" cm="1">
        <f t="array" ref="AB3283">100000000/Lvac(AA3283)</f>
        <v>39849.565926093055</v>
      </c>
      <c r="AC3283" s="28">
        <f t="shared" si="5470"/>
        <v>3.9861568744065611E-7</v>
      </c>
      <c r="AD3283" s="28">
        <f t="shared" si="5471"/>
        <v>2.5094376231215386E-7</v>
      </c>
      <c r="AE3283" s="21">
        <f t="shared" si="5472"/>
        <v>39849.568843699431</v>
      </c>
      <c r="AF3283" s="10" cm="1">
        <f t="array" ref="AF3283">Lair(100000000/AE3283)</f>
        <v>2508.6818163130451</v>
      </c>
      <c r="AG3283" s="10">
        <f t="shared" si="5473"/>
        <v>1.2942331057920666E-2</v>
      </c>
      <c r="AH3283" s="10" t="b">
        <f t="shared" si="5467"/>
        <v>1</v>
      </c>
      <c r="AI3283" s="10">
        <f t="shared" si="5474"/>
        <v>2508.6819999999998</v>
      </c>
      <c r="AJ3283">
        <v>3.0000000000000001E-3</v>
      </c>
      <c r="AK3283" s="3" cm="1">
        <f t="array" ref="AK3283">100000000/Lvac($AA3283)</f>
        <v>39849.565926093055</v>
      </c>
      <c r="AL3283" s="21">
        <f t="shared" si="5402"/>
        <v>4.7653986347523984E-2</v>
      </c>
      <c r="AM3283" s="21"/>
      <c r="AN3283" s="21"/>
      <c r="AO3283" s="21"/>
      <c r="AP3283" s="21"/>
      <c r="AS3283" s="3">
        <f t="shared" si="5475"/>
        <v>-4.0739069445407949E-3</v>
      </c>
      <c r="AT3283" s="3" cm="1">
        <f t="array" ref="AT3283">AS3283-(100000000/LvacE($A3283)-$E3283)</f>
        <v>1.2665572285186499E-5</v>
      </c>
      <c r="BB3283"/>
      <c r="BC3283"/>
      <c r="BD3283"/>
      <c r="BE3283"/>
      <c r="BF3283"/>
      <c r="BG3283"/>
      <c r="BH3283"/>
      <c r="BI3283"/>
      <c r="BJ3283"/>
      <c r="BN3283" s="13" cm="1">
        <f t="array" ref="BN3283">$C3283*EXP(poly_from_str(100000000/$E3283,BN$4343))</f>
        <v>13.835008743573315</v>
      </c>
      <c r="BO3283" s="13"/>
      <c r="BY3283" t="e">
        <v>#N/A</v>
      </c>
    </row>
    <row r="3284" spans="1:78" hidden="1" x14ac:dyDescent="0.25">
      <c r="A3284" t="s">
        <v>3859</v>
      </c>
      <c r="B3284" s="2" t="str">
        <f t="shared" si="5466"/>
        <v/>
      </c>
      <c r="C3284">
        <v>5</v>
      </c>
      <c r="E3284">
        <v>39850.629999999997</v>
      </c>
      <c r="R3284">
        <v>31</v>
      </c>
      <c r="S3284" t="s">
        <v>22</v>
      </c>
      <c r="AA3284" s="10">
        <f t="shared" si="5469"/>
        <v>2508.6149999999998</v>
      </c>
      <c r="AB3284" s="3" cm="1">
        <f t="array" ref="AB3284">100000000/Lvac(AA3284)</f>
        <v>39850.630154270351</v>
      </c>
      <c r="AC3284" s="28">
        <f t="shared" si="5470"/>
        <v>3.9862633365422755E-7</v>
      </c>
      <c r="AD3284" s="28">
        <f t="shared" si="5471"/>
        <v>2.5093706075130687E-7</v>
      </c>
      <c r="AE3284" s="21">
        <f t="shared" si="5472"/>
        <v>39850.630043783327</v>
      </c>
      <c r="AF3284" s="10" cm="1">
        <f t="array" ref="AF3284">Lair(100000000/AE3284)</f>
        <v>2508.6150069556816</v>
      </c>
      <c r="AG3284" s="10">
        <f t="shared" si="5473"/>
        <v>1.2942755296103697E-2</v>
      </c>
      <c r="AH3284" s="10" t="b">
        <f t="shared" si="5467"/>
        <v>1</v>
      </c>
      <c r="AI3284" s="10">
        <f t="shared" si="5474"/>
        <v>2508.6149999999998</v>
      </c>
      <c r="AJ3284">
        <v>3.0000000000000001E-3</v>
      </c>
      <c r="AK3284" s="3" cm="1">
        <f t="array" ref="AK3284">100000000/Lvac($AA3284)</f>
        <v>39850.630154270351</v>
      </c>
      <c r="AL3284" s="21">
        <f t="shared" si="5402"/>
        <v>4.7656531776622185E-2</v>
      </c>
      <c r="AM3284" s="21"/>
      <c r="AN3284" s="21"/>
      <c r="AO3284" s="21"/>
      <c r="AP3284" s="21"/>
      <c r="AS3284" s="3">
        <f t="shared" si="5475"/>
        <v>1.5427035395987332E-4</v>
      </c>
      <c r="AT3284" s="3" cm="1">
        <f t="array" ref="AT3284">AS3284-(100000000/LvacE($A3284)-$E3284)</f>
        <v>1.2685632100328803E-5</v>
      </c>
      <c r="BB3284"/>
      <c r="BC3284"/>
      <c r="BD3284"/>
      <c r="BE3284"/>
      <c r="BF3284"/>
      <c r="BG3284"/>
      <c r="BH3284"/>
      <c r="BI3284"/>
      <c r="BJ3284"/>
      <c r="BN3284" s="13" cm="1">
        <f t="array" ref="BN3284">$C3284*EXP(poly_from_str(100000000/$E3284,BN$4343))</f>
        <v>17.29567222449829</v>
      </c>
      <c r="BO3284" s="13"/>
      <c r="BY3284">
        <v>17138</v>
      </c>
    </row>
    <row r="3285" spans="1:78" hidden="1" x14ac:dyDescent="0.25">
      <c r="A3285" t="s">
        <v>3860</v>
      </c>
      <c r="B3285" s="2" t="str">
        <f t="shared" si="5466"/>
        <v/>
      </c>
      <c r="C3285">
        <v>5</v>
      </c>
      <c r="D3285" t="s">
        <v>14</v>
      </c>
      <c r="E3285">
        <v>39851.120000000003</v>
      </c>
      <c r="F3285">
        <v>29835</v>
      </c>
      <c r="G3285" t="s">
        <v>5</v>
      </c>
      <c r="H3285" s="5" t="s">
        <v>4</v>
      </c>
      <c r="I3285">
        <v>69686</v>
      </c>
      <c r="J3285" t="s">
        <v>3</v>
      </c>
      <c r="K3285" s="5" t="s">
        <v>4</v>
      </c>
      <c r="L3285">
        <v>29835.09</v>
      </c>
      <c r="M3285" t="str">
        <f>$G3285&amp;""</f>
        <v>e</v>
      </c>
      <c r="N3285" t="str">
        <f>$H3285&amp;""</f>
        <v>9/2</v>
      </c>
      <c r="O3285">
        <v>69686.259999999995</v>
      </c>
      <c r="P3285" t="str">
        <f>$J3285&amp;""</f>
        <v>o</v>
      </c>
      <c r="Q3285" t="str">
        <f>$K3285&amp;""</f>
        <v>9/2</v>
      </c>
      <c r="R3285">
        <v>31</v>
      </c>
      <c r="AA3285" s="10">
        <f t="shared" si="5469"/>
        <v>2508.5839999999998</v>
      </c>
      <c r="AB3285" s="3" cm="1">
        <f t="array" ref="AB3285">100000000/Lvac(AA3285)</f>
        <v>39851.122577586037</v>
      </c>
      <c r="AC3285" s="28">
        <f t="shared" si="5470"/>
        <v>3.986312597066712E-7</v>
      </c>
      <c r="AD3285" s="28">
        <f t="shared" si="5471"/>
        <v>2.5093396002913164E-7</v>
      </c>
      <c r="AE3285" s="21">
        <f t="shared" si="5472"/>
        <v>39851.120731516632</v>
      </c>
      <c r="AF3285" s="10" cm="1">
        <f t="array" ref="AF3285">Lair(100000000/AE3285)</f>
        <v>2508.5841162159568</v>
      </c>
      <c r="AG3285" s="10">
        <f t="shared" si="5473"/>
        <v>1.2942951596914044E-2</v>
      </c>
      <c r="AH3285" s="10" t="b">
        <f t="shared" si="5467"/>
        <v>1</v>
      </c>
      <c r="AI3285" s="10">
        <f>$AF3285</f>
        <v>2508.5841162159568</v>
      </c>
      <c r="AJ3285">
        <v>7.0000000000000001E-3</v>
      </c>
      <c r="AK3285" s="3" cm="1">
        <f t="array" ref="AK3285">100000000/Lvac($AA3285)</f>
        <v>39851.122577586037</v>
      </c>
      <c r="AL3285" s="21">
        <f t="shared" si="5402"/>
        <v>0.11120131720513836</v>
      </c>
      <c r="AM3285" s="10" cm="1">
        <f t="array" ref="AM3285">Lvac($AI3285)-$BA3285</f>
        <v>3.1023270353216503E-3</v>
      </c>
      <c r="AN3285" s="10">
        <f>$AK3285-($AX3285-$AW3285)</f>
        <v>-4.7422413961612619E-2</v>
      </c>
      <c r="AO3285" s="3">
        <f>AM3285/AJ3285</f>
        <v>0.44318957647452145</v>
      </c>
      <c r="AP3285" s="3">
        <v>0.42658342921900577</v>
      </c>
      <c r="AS3285" s="3">
        <f t="shared" si="5475"/>
        <v>2.577586034021806E-3</v>
      </c>
      <c r="AT3285" s="3" cm="1">
        <f t="array" ref="AT3285">AS3285-(100000000/LvacE($A3285)-$E3285)</f>
        <v>1.2694916222244501E-5</v>
      </c>
      <c r="AU3285" t="s">
        <v>4692</v>
      </c>
      <c r="AV3285" t="s">
        <v>4833</v>
      </c>
      <c r="AW3285" s="3">
        <v>29835.09</v>
      </c>
      <c r="AX3285" s="3">
        <v>69686.259999999995</v>
      </c>
      <c r="AY3285" s="3"/>
      <c r="AZ3285" s="10" cm="1">
        <f t="array" ref="AZ3285">Lair(100000000/($AX3285-$AW3285))</f>
        <v>2508.5810146114677</v>
      </c>
      <c r="BA3285" s="10">
        <f>100000000/($AX3285-$AW3285)</f>
        <v>2509.3366142073119</v>
      </c>
      <c r="BB3285" s="12">
        <v>84000000</v>
      </c>
      <c r="BC3285" s="3">
        <v>0.2</v>
      </c>
      <c r="BD3285" s="12" cm="1">
        <f t="array" ref="BD3285">SfromgA($BB3285,$BA3285,"")</f>
        <v>0.65507257308217237</v>
      </c>
      <c r="BE3285" s="29">
        <f>(10^MAX(0.05, -0.312925054856973*((LN($BD3285))^(1/3)) + 0.454808404431693)-1)*100</f>
        <v>389.45451554240879</v>
      </c>
      <c r="BG3285" s="3"/>
      <c r="BH3285" s="3"/>
      <c r="BI3285" s="12">
        <f>IF($BB3285="",$BF3285,$BB3285)</f>
        <v>84000000</v>
      </c>
      <c r="BJ3285" s="29">
        <f>IF($BB3285="",$BH3285,$BE3285)</f>
        <v>389.45451554240879</v>
      </c>
      <c r="BK3285" s="3">
        <f>LN(BN3285*100000000/($AX3285-$AW3285)/$BI3285)</f>
        <v>-7.5680462888736653</v>
      </c>
      <c r="BL3285" s="13">
        <f>EXP(BK$4341*$AX3285+BK$4342)*$BI3285/(100000000/($AX3285-$AW3285))</f>
        <v>18.873314907391727</v>
      </c>
      <c r="BM3285" s="3">
        <f t="shared" ref="BM3285" si="5521">LN(BL3285/$C3285)</f>
        <v>1.328311102286033</v>
      </c>
      <c r="BN3285" s="13" cm="1">
        <f t="array" ref="BN3285">$C3285*EXP(poly_from_str(100000000/$E3285,BN$4343))</f>
        <v>17.296555331110323</v>
      </c>
      <c r="BO3285" s="3">
        <f>LN($C3285)</f>
        <v>1.6094379124341003</v>
      </c>
      <c r="BP3285" s="13">
        <f>LN(BL3285/BN3285)</f>
        <v>8.7241646850838114E-2</v>
      </c>
      <c r="BQ3285" s="13"/>
      <c r="BS3285" s="13"/>
      <c r="BT3285" s="13"/>
      <c r="BU3285" s="13"/>
      <c r="BV3285" s="13"/>
      <c r="BW3285" s="13"/>
      <c r="BX3285" s="13"/>
      <c r="BY3285">
        <v>17139</v>
      </c>
      <c r="BZ3285" s="13"/>
    </row>
    <row r="3286" spans="1:78" hidden="1" x14ac:dyDescent="0.25">
      <c r="A3286" t="s">
        <v>3861</v>
      </c>
      <c r="B3286" s="2" t="str">
        <f t="shared" si="5466"/>
        <v/>
      </c>
      <c r="C3286">
        <v>1</v>
      </c>
      <c r="E3286">
        <v>39870.89</v>
      </c>
      <c r="R3286">
        <v>31</v>
      </c>
      <c r="S3286" t="s">
        <v>22</v>
      </c>
      <c r="AA3286" s="10">
        <f t="shared" si="5469"/>
        <v>2507.34</v>
      </c>
      <c r="AB3286" s="3" cm="1">
        <f t="array" ref="AB3286">100000000/Lvac(AA3286)</f>
        <v>39870.893095718027</v>
      </c>
      <c r="AC3286" s="28">
        <f t="shared" si="5470"/>
        <v>3.9882903794459466E-7</v>
      </c>
      <c r="AD3286" s="28">
        <f t="shared" si="5471"/>
        <v>2.5080953105296656E-7</v>
      </c>
      <c r="AE3286" s="21">
        <f t="shared" si="5472"/>
        <v>39870.890877314174</v>
      </c>
      <c r="AF3286" s="10" cm="1">
        <f t="array" ref="AF3286">Lair(100000000/AE3286)</f>
        <v>2507.3401395171431</v>
      </c>
      <c r="AG3286" s="10">
        <f t="shared" si="5473"/>
        <v>1.2950834967678501E-2</v>
      </c>
      <c r="AH3286" s="10" t="b">
        <f t="shared" si="5467"/>
        <v>1</v>
      </c>
      <c r="AI3286" s="10">
        <f t="shared" si="5474"/>
        <v>2507.34</v>
      </c>
      <c r="AJ3286">
        <v>3.0000000000000001E-3</v>
      </c>
      <c r="AK3286" s="3" cm="1">
        <f t="array" ref="AK3286">100000000/Lvac($AA3286)</f>
        <v>39870.893095718027</v>
      </c>
      <c r="AL3286" s="21">
        <f t="shared" si="5402"/>
        <v>4.7705009806071008E-2</v>
      </c>
      <c r="AM3286" s="21"/>
      <c r="AN3286" s="21"/>
      <c r="AO3286" s="21"/>
      <c r="AP3286" s="21"/>
      <c r="AS3286" s="3">
        <f t="shared" si="5475"/>
        <v>3.0957180279074237E-3</v>
      </c>
      <c r="AT3286" s="3" cm="1">
        <f t="array" ref="AT3286">AS3286-(100000000/LvacE($A3286)-$E3286)</f>
        <v>1.3068100088275969E-5</v>
      </c>
      <c r="BB3286"/>
      <c r="BC3286"/>
      <c r="BD3286"/>
      <c r="BE3286"/>
      <c r="BF3286"/>
      <c r="BG3286"/>
      <c r="BH3286"/>
      <c r="BI3286"/>
      <c r="BJ3286"/>
      <c r="BN3286" s="13" cm="1">
        <f t="array" ref="BN3286">$C3286*EXP(poly_from_str(100000000/$E3286,BN$4343))</f>
        <v>3.466393643542065</v>
      </c>
      <c r="BO3286" s="13"/>
      <c r="BY3286">
        <v>3434</v>
      </c>
    </row>
    <row r="3287" spans="1:78" hidden="1" x14ac:dyDescent="0.25">
      <c r="A3287" t="s">
        <v>3862</v>
      </c>
      <c r="B3287" s="2" t="str">
        <f t="shared" si="5466"/>
        <v/>
      </c>
      <c r="C3287">
        <v>1</v>
      </c>
      <c r="E3287">
        <v>39871.86</v>
      </c>
      <c r="F3287">
        <v>26095</v>
      </c>
      <c r="G3287" t="s">
        <v>5</v>
      </c>
      <c r="H3287" s="5" t="s">
        <v>16</v>
      </c>
      <c r="I3287">
        <v>65967</v>
      </c>
      <c r="J3287" t="s">
        <v>3</v>
      </c>
      <c r="K3287" s="5" t="s">
        <v>15</v>
      </c>
      <c r="L3287">
        <v>26095.23</v>
      </c>
      <c r="M3287" t="str">
        <f>$G3287&amp;""</f>
        <v>e</v>
      </c>
      <c r="N3287" t="str">
        <f>$H3287&amp;""</f>
        <v>11/2</v>
      </c>
      <c r="O3287">
        <v>65967.149999999994</v>
      </c>
      <c r="P3287" t="str">
        <f>$J3287&amp;""</f>
        <v>o</v>
      </c>
      <c r="Q3287" t="str">
        <f>$K3287&amp;""</f>
        <v>13/2</v>
      </c>
      <c r="R3287">
        <v>31</v>
      </c>
      <c r="AA3287" s="10">
        <f t="shared" si="5469"/>
        <v>2507.279</v>
      </c>
      <c r="AB3287" s="3" cm="1">
        <f t="array" ref="AB3287">100000000/Lvac(AA3287)</f>
        <v>39871.863054904832</v>
      </c>
      <c r="AC3287" s="28">
        <f t="shared" si="5470"/>
        <v>3.988387411213511E-7</v>
      </c>
      <c r="AD3287" s="28">
        <f t="shared" si="5471"/>
        <v>2.5080342963231189E-7</v>
      </c>
      <c r="AE3287" s="21">
        <f t="shared" si="5472"/>
        <v>39871.8608656875</v>
      </c>
      <c r="AF3287" s="10" cm="1">
        <f t="array" ref="AF3287">Lair(100000000/AE3287)</f>
        <v>2507.2791376748814</v>
      </c>
      <c r="AG3287" s="10">
        <f t="shared" si="5473"/>
        <v>1.2951221833490578E-2</v>
      </c>
      <c r="AH3287" s="10" t="b">
        <f t="shared" si="5467"/>
        <v>1</v>
      </c>
      <c r="AI3287" s="10">
        <f>$AF3287</f>
        <v>2507.2791376748814</v>
      </c>
      <c r="AJ3287">
        <v>3.0000000000000001E-3</v>
      </c>
      <c r="AK3287" s="3" cm="1">
        <f t="array" ref="AK3287">100000000/Lvac($AA3287)</f>
        <v>39871.863054904832</v>
      </c>
      <c r="AL3287" s="21">
        <f t="shared" si="5402"/>
        <v>4.7707328381330405E-2</v>
      </c>
      <c r="AM3287" s="10" cm="1">
        <f t="array" ref="AM3287">Lvac($AI3287)-$BA3287</f>
        <v>3.7196827238403785E-3</v>
      </c>
      <c r="AN3287" s="10">
        <f>$AK3287-($AX3287-$AW3287)</f>
        <v>-5.6945095166156534E-2</v>
      </c>
      <c r="AO3287" s="3">
        <f>AM3287/AJ3287</f>
        <v>1.2398942412801262</v>
      </c>
      <c r="AP3287" s="3">
        <v>1.1939919262052474</v>
      </c>
      <c r="AS3287" s="3">
        <f t="shared" si="5475"/>
        <v>3.0549048315151595E-3</v>
      </c>
      <c r="AT3287" s="3" cm="1">
        <f t="array" ref="AT3287">AS3287-(100000000/LvacE($A3287)-$E3287)</f>
        <v>1.3086442777421325E-5</v>
      </c>
      <c r="AU3287" t="s">
        <v>4733</v>
      </c>
      <c r="AV3287" t="s">
        <v>4930</v>
      </c>
      <c r="AW3287" s="3">
        <v>26095.23</v>
      </c>
      <c r="AX3287" s="3">
        <v>65967.149999999994</v>
      </c>
      <c r="AY3287" s="3"/>
      <c r="AZ3287" s="10" cm="1">
        <f t="array" ref="AZ3287">Lair(100000000/($AX3287-$AW3287))</f>
        <v>2507.2754188582426</v>
      </c>
      <c r="BA3287" s="10">
        <f>100000000/($AX3287-$AW3287)</f>
        <v>2508.0307143473401</v>
      </c>
      <c r="BB3287" s="12">
        <v>14700000</v>
      </c>
      <c r="BC3287" s="3">
        <v>0.189</v>
      </c>
      <c r="BD3287" s="12" cm="1">
        <f t="array" ref="BD3287">SfromgA($BB3287,$BA3287,"")</f>
        <v>0.11445881540764949</v>
      </c>
      <c r="BE3287" s="29">
        <f>(10^MAX(0.05, -0.312925054856973*((LN($BD3287))^(1/3)) + 0.454808404431693)-1)*100</f>
        <v>624.07658277442511</v>
      </c>
      <c r="BG3287" s="3"/>
      <c r="BH3287" s="3"/>
      <c r="BI3287" s="12">
        <f>IF($BB3287="",$BF3287,$BB3287)</f>
        <v>14700000</v>
      </c>
      <c r="BJ3287" s="29">
        <f>IF($BB3287="",$BH3287,$BE3287)</f>
        <v>624.07658277442511</v>
      </c>
      <c r="BK3287" s="3">
        <f>LN(BN3287*100000000/($AX3287-$AW3287)/$BI3287)</f>
        <v>-7.4328905276459114</v>
      </c>
      <c r="BL3287" s="13">
        <f>EXP(BK$4341*$AX3287+BK$4342)*$BI3287/(100000000/($AX3287-$AW3287))</f>
        <v>4.3836372945035267</v>
      </c>
      <c r="BM3287" s="3">
        <f t="shared" ref="BM3287" si="5522">LN(BL3287/$C3287)</f>
        <v>1.4778788123050839</v>
      </c>
      <c r="BN3287" s="13" cm="1">
        <f t="array" ref="BN3287">$C3287*EXP(poly_from_str(100000000/$E3287,BN$4343))</f>
        <v>3.4667389765270604</v>
      </c>
      <c r="BO3287" s="3">
        <f>LN($C3287)</f>
        <v>0</v>
      </c>
      <c r="BP3287" s="13">
        <f>LN(BL3287/BN3287)</f>
        <v>0.23466443642982926</v>
      </c>
      <c r="BQ3287" s="13"/>
      <c r="BS3287" s="13"/>
      <c r="BT3287" s="13"/>
      <c r="BU3287" s="13"/>
      <c r="BV3287" s="13"/>
      <c r="BW3287" s="13"/>
      <c r="BX3287" s="13"/>
      <c r="BY3287">
        <v>3434</v>
      </c>
      <c r="BZ3287" s="13"/>
    </row>
    <row r="3288" spans="1:78" hidden="1" x14ac:dyDescent="0.25">
      <c r="A3288" t="s">
        <v>3863</v>
      </c>
      <c r="B3288" s="2" t="str">
        <f t="shared" si="5466"/>
        <v/>
      </c>
      <c r="C3288">
        <v>1</v>
      </c>
      <c r="E3288">
        <v>39884.559999999998</v>
      </c>
      <c r="R3288">
        <v>31</v>
      </c>
      <c r="S3288" t="s">
        <v>22</v>
      </c>
      <c r="AA3288" s="10">
        <f t="shared" si="5469"/>
        <v>2506.4810000000002</v>
      </c>
      <c r="AB3288" s="3" cm="1">
        <f t="array" ref="AB3288">100000000/Lvac(AA3288)</f>
        <v>39884.556377267945</v>
      </c>
      <c r="AC3288" s="28">
        <f t="shared" si="5470"/>
        <v>3.9896572126419468E-7</v>
      </c>
      <c r="AD3288" s="28">
        <f t="shared" si="5471"/>
        <v>2.5072361104909925E-7</v>
      </c>
      <c r="AE3288" s="21">
        <f t="shared" si="5472"/>
        <v>39884.558974340194</v>
      </c>
      <c r="AF3288" s="10" cm="1">
        <f t="array" ref="AF3288">Lair(100000000/AE3288)</f>
        <v>2506.480836780006</v>
      </c>
      <c r="AG3288" s="10">
        <f t="shared" si="5473"/>
        <v>1.295628540117957E-2</v>
      </c>
      <c r="AH3288" s="10" t="b">
        <f t="shared" si="5467"/>
        <v>1</v>
      </c>
      <c r="AI3288" s="10">
        <f t="shared" si="5474"/>
        <v>2506.4810000000002</v>
      </c>
      <c r="AJ3288">
        <v>3.0000000000000001E-3</v>
      </c>
      <c r="AK3288" s="3" cm="1">
        <f t="array" ref="AK3288">100000000/Lvac($AA3288)</f>
        <v>39884.556377267945</v>
      </c>
      <c r="AL3288" s="21">
        <f t="shared" si="5402"/>
        <v>4.7737712407077429E-2</v>
      </c>
      <c r="AM3288" s="21"/>
      <c r="AN3288" s="21"/>
      <c r="AO3288" s="21"/>
      <c r="AP3288" s="21"/>
      <c r="AS3288" s="3">
        <f t="shared" si="5475"/>
        <v>-3.6227320524631068E-3</v>
      </c>
      <c r="AT3288" s="3" cm="1">
        <f t="array" ref="AT3288">AS3288-(100000000/LvacE($A3288)-$E3288)</f>
        <v>1.3326694897841662E-5</v>
      </c>
      <c r="BB3288"/>
      <c r="BC3288"/>
      <c r="BD3288"/>
      <c r="BE3288"/>
      <c r="BF3288"/>
      <c r="BG3288"/>
      <c r="BH3288"/>
      <c r="BI3288"/>
      <c r="BJ3288"/>
      <c r="BN3288" s="13" cm="1">
        <f t="array" ref="BN3288">$C3288*EXP(poly_from_str(100000000/$E3288,BN$4343))</f>
        <v>3.4712418969804442</v>
      </c>
      <c r="BO3288" s="13"/>
      <c r="BY3288" t="e">
        <v>#N/A</v>
      </c>
    </row>
    <row r="3289" spans="1:78" hidden="1" x14ac:dyDescent="0.25">
      <c r="A3289" t="s">
        <v>3864</v>
      </c>
      <c r="B3289" s="2" t="str">
        <f t="shared" si="5466"/>
        <v/>
      </c>
      <c r="C3289">
        <v>3</v>
      </c>
      <c r="E3289">
        <v>39892.620000000003</v>
      </c>
      <c r="R3289">
        <v>31</v>
      </c>
      <c r="S3289" t="s">
        <v>22</v>
      </c>
      <c r="AA3289" s="10">
        <f t="shared" si="5469"/>
        <v>2505.9740000000002</v>
      </c>
      <c r="AB3289" s="3" cm="1">
        <f t="array" ref="AB3289">100000000/Lvac(AA3289)</f>
        <v>39892.625130808068</v>
      </c>
      <c r="AC3289" s="28">
        <f t="shared" si="5470"/>
        <v>3.9904643863024912E-7</v>
      </c>
      <c r="AD3289" s="28">
        <f t="shared" si="5471"/>
        <v>2.5067289924415761E-7</v>
      </c>
      <c r="AE3289" s="21">
        <f t="shared" si="5472"/>
        <v>39892.62145178044</v>
      </c>
      <c r="AF3289" s="10" cm="1">
        <f t="array" ref="AF3289">Lair(100000000/AE3289)</f>
        <v>2505.9742311249097</v>
      </c>
      <c r="AG3289" s="10">
        <f t="shared" si="5473"/>
        <v>1.2959504993030269E-2</v>
      </c>
      <c r="AH3289" s="10" t="b">
        <f t="shared" si="5467"/>
        <v>1</v>
      </c>
      <c r="AI3289" s="10">
        <f t="shared" si="5474"/>
        <v>2505.9740000000002</v>
      </c>
      <c r="AJ3289">
        <v>3.0000000000000001E-3</v>
      </c>
      <c r="AK3289" s="3" cm="1">
        <f t="array" ref="AK3289">100000000/Lvac($AA3289)</f>
        <v>39892.625130808068</v>
      </c>
      <c r="AL3289" s="21">
        <f t="shared" si="5402"/>
        <v>4.775702995818161E-2</v>
      </c>
      <c r="AM3289" s="21"/>
      <c r="AN3289" s="21"/>
      <c r="AO3289" s="21"/>
      <c r="AP3289" s="21"/>
      <c r="AS3289" s="3">
        <f t="shared" si="5475"/>
        <v>5.130808065587189E-3</v>
      </c>
      <c r="AT3289" s="3" cm="1">
        <f t="array" ref="AT3289">AS3289-(100000000/LvacE($A3289)-$E3289)</f>
        <v>1.347965735476464E-5</v>
      </c>
      <c r="BB3289"/>
      <c r="BC3289"/>
      <c r="BD3289"/>
      <c r="BE3289"/>
      <c r="BF3289"/>
      <c r="BG3289"/>
      <c r="BH3289"/>
      <c r="BI3289"/>
      <c r="BJ3289"/>
      <c r="BN3289" s="13" cm="1">
        <f t="array" ref="BN3289">$C3289*EXP(poly_from_str(100000000/$E3289,BN$4343))</f>
        <v>10.422246115888845</v>
      </c>
      <c r="BO3289" s="13"/>
      <c r="BY3289">
        <v>10320</v>
      </c>
    </row>
    <row r="3290" spans="1:78" hidden="1" x14ac:dyDescent="0.25">
      <c r="A3290" t="s">
        <v>3865</v>
      </c>
      <c r="B3290" s="2" t="str">
        <f t="shared" si="5466"/>
        <v/>
      </c>
      <c r="C3290">
        <v>1</v>
      </c>
      <c r="E3290">
        <v>39902.43</v>
      </c>
      <c r="F3290">
        <v>37919</v>
      </c>
      <c r="G3290" t="s">
        <v>5</v>
      </c>
      <c r="H3290" s="5" t="s">
        <v>8</v>
      </c>
      <c r="I3290">
        <v>77822</v>
      </c>
      <c r="J3290" t="s">
        <v>3</v>
      </c>
      <c r="K3290" s="5" t="s">
        <v>18</v>
      </c>
      <c r="L3290">
        <v>37919.58</v>
      </c>
      <c r="M3290" t="str">
        <f>$G3290&amp;""</f>
        <v>e</v>
      </c>
      <c r="N3290" t="str">
        <f>$H3290&amp;""</f>
        <v>7/2</v>
      </c>
      <c r="O3290">
        <v>77822</v>
      </c>
      <c r="P3290" t="str">
        <f>$J3290&amp;""</f>
        <v>o</v>
      </c>
      <c r="Q3290" t="str">
        <f>$K3290&amp;""</f>
        <v>5/2</v>
      </c>
      <c r="R3290">
        <v>31</v>
      </c>
      <c r="AA3290" s="10">
        <f t="shared" si="5469"/>
        <v>2505.3580000000002</v>
      </c>
      <c r="AB3290" s="3" cm="1">
        <f t="array" ref="AB3290">100000000/Lvac(AA3290)</f>
        <v>39902.432980498626</v>
      </c>
      <c r="AC3290" s="28">
        <f t="shared" si="5470"/>
        <v>3.9914455339316772E-7</v>
      </c>
      <c r="AD3290" s="28">
        <f t="shared" si="5471"/>
        <v>2.50611284903035E-7</v>
      </c>
      <c r="AE3290" s="21">
        <f t="shared" si="5472"/>
        <v>39902.430842748203</v>
      </c>
      <c r="AF3290" s="10" cm="1">
        <f t="array" ref="AF3290">Lair(100000000/AE3290)</f>
        <v>2505.3581342323469</v>
      </c>
      <c r="AG3290" s="10">
        <f t="shared" si="5473"/>
        <v>1.2963419395650964E-2</v>
      </c>
      <c r="AH3290" s="10" t="b">
        <f t="shared" si="5467"/>
        <v>1</v>
      </c>
      <c r="AI3290" s="10">
        <f>$AF3290</f>
        <v>2505.3581342323469</v>
      </c>
      <c r="AJ3290">
        <v>3.0000000000000001E-3</v>
      </c>
      <c r="AK3290" s="3" cm="1">
        <f t="array" ref="AK3290">100000000/Lvac($AA3290)</f>
        <v>39902.432980498626</v>
      </c>
      <c r="AL3290" s="21">
        <f t="shared" si="5402"/>
        <v>4.7780513813916167E-2</v>
      </c>
      <c r="AM3290" s="10" cm="1">
        <f t="array" ref="AM3290">Lvac($AI3290)-$BA3290</f>
        <v>-6.8099007648925181E-4</v>
      </c>
      <c r="AN3290" s="10">
        <f>$AK3290-($AX3290-$AW3290)</f>
        <v>1.298049862816697E-2</v>
      </c>
      <c r="AO3290" s="3">
        <f>AM3290/AJ3290</f>
        <v>-0.22699669216308394</v>
      </c>
      <c r="AP3290" s="3">
        <v>-0.27175122386324801</v>
      </c>
      <c r="AS3290" s="3">
        <f t="shared" si="5475"/>
        <v>2.9804986261297017E-3</v>
      </c>
      <c r="AT3290" s="3" cm="1">
        <f t="array" ref="AT3290">AS3290-(100000000/LvacE($A3290)-$E3290)</f>
        <v>1.3665863662026823E-5</v>
      </c>
      <c r="AU3290" t="s">
        <v>4759</v>
      </c>
      <c r="AV3290" t="s">
        <v>4881</v>
      </c>
      <c r="AW3290" s="3">
        <v>37919.58</v>
      </c>
      <c r="AX3290" s="3">
        <v>77822</v>
      </c>
      <c r="AY3290" s="3"/>
      <c r="AZ3290" s="10" cm="1">
        <f t="array" ref="AZ3290">Lair(100000000/($AX3290-$AW3290))</f>
        <v>2505.3588150639293</v>
      </c>
      <c r="BA3290" s="10">
        <f>100000000/($AX3290-$AW3290)</f>
        <v>2506.1136642840211</v>
      </c>
      <c r="BB3290" s="12">
        <v>18400000</v>
      </c>
      <c r="BC3290" s="3">
        <v>5.5E-2</v>
      </c>
      <c r="BD3290" s="12" cm="1">
        <f t="array" ref="BD3290">SfromgA($BB3290,$BA3290,"")</f>
        <v>0.14293990076192539</v>
      </c>
      <c r="BE3290" s="29">
        <f>(10^MAX(0.05, -0.312925054856973*((LN($BD3290))^(1/3)) + 0.454808404431693)-1)*100</f>
        <v>600.5573975676524</v>
      </c>
      <c r="BG3290" s="3"/>
      <c r="BH3290" s="3"/>
      <c r="BI3290" s="12">
        <f>IF($BB3290="",$BF3290,$BB3290)</f>
        <v>18400000</v>
      </c>
      <c r="BJ3290" s="29">
        <f>IF($BB3290="",$BH3290,$BE3290)</f>
        <v>600.5573975676524</v>
      </c>
      <c r="BK3290" s="3">
        <f>LN(BN3290*100000000/($AX3290-$AW3290)/$BI3290)</f>
        <v>-7.6550531563862423</v>
      </c>
      <c r="BL3290" s="13">
        <f>EXP(BK$4341*$AX3290+BK$4342)*$BI3290/(100000000/($AX3290-$AW3290))</f>
        <v>2.2309183360528246</v>
      </c>
      <c r="BM3290" s="3">
        <f t="shared" ref="BM3290" si="5523">LN(BL3290/$C3290)</f>
        <v>0.80241331059076604</v>
      </c>
      <c r="BN3290" s="13" cm="1">
        <f t="array" ref="BN3290">$C3290*EXP(poly_from_str(100000000/$E3290,BN$4343))</f>
        <v>3.4775206219593335</v>
      </c>
      <c r="BO3290" s="3">
        <f>LN($C3290)</f>
        <v>0</v>
      </c>
      <c r="BP3290" s="13">
        <f>LN(BL3290/BN3290)</f>
        <v>-0.44390626431763186</v>
      </c>
      <c r="BQ3290" s="13"/>
      <c r="BS3290" s="13"/>
      <c r="BT3290" s="13"/>
      <c r="BU3290" s="13"/>
      <c r="BV3290" s="13"/>
      <c r="BW3290" s="13"/>
      <c r="BX3290" s="13"/>
      <c r="BY3290">
        <v>3443</v>
      </c>
      <c r="BZ3290" s="13"/>
    </row>
    <row r="3291" spans="1:78" hidden="1" x14ac:dyDescent="0.25">
      <c r="A3291" t="s">
        <v>3866</v>
      </c>
      <c r="B3291" s="2" t="str">
        <f t="shared" si="5466"/>
        <v/>
      </c>
      <c r="C3291">
        <v>1</v>
      </c>
      <c r="E3291">
        <v>39903.870000000003</v>
      </c>
      <c r="R3291">
        <v>31</v>
      </c>
      <c r="S3291" t="s">
        <v>22</v>
      </c>
      <c r="AA3291" s="10">
        <f t="shared" si="5469"/>
        <v>2505.268</v>
      </c>
      <c r="AB3291" s="3" cm="1">
        <f t="array" ref="AB3291">100000000/Lvac(AA3291)</f>
        <v>39903.866349315736</v>
      </c>
      <c r="AC3291" s="28">
        <f t="shared" si="5470"/>
        <v>3.9915889238197272E-7</v>
      </c>
      <c r="AD3291" s="28">
        <f t="shared" si="5471"/>
        <v>2.5060228280790336E-7</v>
      </c>
      <c r="AE3291" s="21">
        <f t="shared" si="5472"/>
        <v>39903.86896786045</v>
      </c>
      <c r="AF3291" s="10" cm="1">
        <f t="array" ref="AF3291">Lair(100000000/AE3291)</f>
        <v>2505.2678355897378</v>
      </c>
      <c r="AG3291" s="10">
        <f t="shared" si="5473"/>
        <v>1.296399154687557E-2</v>
      </c>
      <c r="AH3291" s="10" t="b">
        <f t="shared" si="5467"/>
        <v>1</v>
      </c>
      <c r="AI3291" s="10">
        <f t="shared" si="5474"/>
        <v>2505.268</v>
      </c>
      <c r="AJ3291">
        <v>3.0000000000000001E-3</v>
      </c>
      <c r="AK3291" s="3" cm="1">
        <f t="array" ref="AK3291">100000000/Lvac($AA3291)</f>
        <v>39903.866349315736</v>
      </c>
      <c r="AL3291" s="21">
        <f t="shared" si="5402"/>
        <v>4.7783949281253429E-2</v>
      </c>
      <c r="AM3291" s="21"/>
      <c r="AN3291" s="21"/>
      <c r="AO3291" s="21"/>
      <c r="AP3291" s="21"/>
      <c r="AS3291" s="3">
        <f t="shared" si="5475"/>
        <v>-3.6506842661765404E-3</v>
      </c>
      <c r="AT3291" s="3" cm="1">
        <f t="array" ref="AT3291">AS3291-(100000000/LvacE($A3291)-$E3291)</f>
        <v>1.3693097571376711E-5</v>
      </c>
      <c r="BB3291"/>
      <c r="BC3291"/>
      <c r="BD3291"/>
      <c r="BE3291"/>
      <c r="BF3291"/>
      <c r="BG3291"/>
      <c r="BH3291"/>
      <c r="BI3291"/>
      <c r="BJ3291"/>
      <c r="BN3291" s="13" cm="1">
        <f t="array" ref="BN3291">$C3291*EXP(poly_from_str(100000000/$E3291,BN$4343))</f>
        <v>3.4780236991531561</v>
      </c>
      <c r="BO3291" s="13"/>
      <c r="BY3291">
        <v>3443</v>
      </c>
    </row>
    <row r="3292" spans="1:78" hidden="1" x14ac:dyDescent="0.25">
      <c r="A3292" t="s">
        <v>3867</v>
      </c>
      <c r="B3292" s="2" t="str">
        <f t="shared" si="5466"/>
        <v/>
      </c>
      <c r="C3292">
        <v>1</v>
      </c>
      <c r="E3292">
        <v>39908.839999999997</v>
      </c>
      <c r="R3292">
        <v>31</v>
      </c>
      <c r="S3292" t="s">
        <v>22</v>
      </c>
      <c r="AA3292" s="10">
        <f t="shared" si="5469"/>
        <v>2504.9560000000001</v>
      </c>
      <c r="AB3292" s="3" cm="1">
        <f t="array" ref="AB3292">100000000/Lvac(AA3292)</f>
        <v>39908.836158545659</v>
      </c>
      <c r="AC3292" s="28">
        <f t="shared" si="5470"/>
        <v>3.9920860885380822E-7</v>
      </c>
      <c r="AD3292" s="28">
        <f t="shared" si="5471"/>
        <v>2.5057107554510094E-7</v>
      </c>
      <c r="AE3292" s="21">
        <f t="shared" si="5472"/>
        <v>39908.838914313019</v>
      </c>
      <c r="AF3292" s="10" cm="1">
        <f t="array" ref="AF3292">Lair(100000000/AE3292)</f>
        <v>2504.9558270170437</v>
      </c>
      <c r="AG3292" s="10">
        <f t="shared" si="5473"/>
        <v>1.2965975481913788E-2</v>
      </c>
      <c r="AH3292" s="10" t="b">
        <f t="shared" si="5467"/>
        <v>1</v>
      </c>
      <c r="AI3292" s="10">
        <f t="shared" si="5474"/>
        <v>2504.9560000000001</v>
      </c>
      <c r="AJ3292">
        <v>3.0000000000000001E-3</v>
      </c>
      <c r="AK3292" s="3" cm="1">
        <f t="array" ref="AK3292">100000000/Lvac($AA3292)</f>
        <v>39908.836158545659</v>
      </c>
      <c r="AL3292" s="21">
        <f t="shared" si="5402"/>
        <v>4.7795852891482707E-2</v>
      </c>
      <c r="AM3292" s="21"/>
      <c r="AN3292" s="21"/>
      <c r="AO3292" s="21"/>
      <c r="AP3292" s="21"/>
      <c r="AS3292" s="3">
        <f t="shared" si="5475"/>
        <v>-3.8414543378166854E-3</v>
      </c>
      <c r="AT3292" s="3" cm="1">
        <f t="array" ref="AT3292">AS3292-(100000000/LvacE($A3292)-$E3292)</f>
        <v>1.3787590432912111E-5</v>
      </c>
      <c r="BB3292"/>
      <c r="BC3292"/>
      <c r="BD3292"/>
      <c r="BE3292"/>
      <c r="BF3292"/>
      <c r="BG3292"/>
      <c r="BH3292"/>
      <c r="BI3292"/>
      <c r="BJ3292"/>
      <c r="BN3292" s="13" cm="1">
        <f t="array" ref="BN3292">$C3292*EXP(poly_from_str(100000000/$E3292,BN$4343))</f>
        <v>3.4797567556243343</v>
      </c>
      <c r="BO3292" s="13"/>
      <c r="BY3292" t="e">
        <v>#N/A</v>
      </c>
    </row>
    <row r="3293" spans="1:78" hidden="1" x14ac:dyDescent="0.25">
      <c r="A3293" t="s">
        <v>3868</v>
      </c>
      <c r="B3293" s="2" t="str">
        <f t="shared" si="5466"/>
        <v/>
      </c>
      <c r="C3293">
        <v>3</v>
      </c>
      <c r="E3293">
        <v>39910.65</v>
      </c>
      <c r="F3293">
        <v>27138</v>
      </c>
      <c r="G3293" t="s">
        <v>5</v>
      </c>
      <c r="H3293" s="5" t="s">
        <v>8</v>
      </c>
      <c r="I3293">
        <v>67049</v>
      </c>
      <c r="J3293" t="s">
        <v>3</v>
      </c>
      <c r="K3293" s="5" t="s">
        <v>4</v>
      </c>
      <c r="L3293">
        <v>27138.55</v>
      </c>
      <c r="M3293" t="str">
        <f>$G3293&amp;""</f>
        <v>e</v>
      </c>
      <c r="N3293" t="str">
        <f>$H3293&amp;""</f>
        <v>7/2</v>
      </c>
      <c r="O3293">
        <v>67049.179999999993</v>
      </c>
      <c r="P3293" t="str">
        <f>$J3293&amp;""</f>
        <v>o</v>
      </c>
      <c r="Q3293" t="str">
        <f>$K3293&amp;""</f>
        <v>9/2</v>
      </c>
      <c r="R3293">
        <v>31</v>
      </c>
      <c r="AA3293" s="10">
        <f t="shared" si="5469"/>
        <v>2504.8420000000001</v>
      </c>
      <c r="AB3293" s="3" cm="1">
        <f t="array" ref="AB3293">100000000/Lvac(AA3293)</f>
        <v>39910.652359168555</v>
      </c>
      <c r="AC3293" s="28">
        <f t="shared" si="5470"/>
        <v>3.9922677757718849E-7</v>
      </c>
      <c r="AD3293" s="28">
        <f t="shared" si="5471"/>
        <v>2.5055967289150886E-7</v>
      </c>
      <c r="AE3293" s="21">
        <f t="shared" si="5472"/>
        <v>39910.650666670459</v>
      </c>
      <c r="AF3293" s="10" cm="1">
        <f t="array" ref="AF3293">Lair(100000000/AE3293)</f>
        <v>2504.8421062305615</v>
      </c>
      <c r="AG3293" s="10">
        <f t="shared" si="5473"/>
        <v>1.2966700566177138E-2</v>
      </c>
      <c r="AH3293" s="10" t="b">
        <f t="shared" si="5467"/>
        <v>1</v>
      </c>
      <c r="AI3293" s="10">
        <f>$AF3293</f>
        <v>2504.8421062305615</v>
      </c>
      <c r="AJ3293">
        <v>3.0000000000000001E-3</v>
      </c>
      <c r="AK3293" s="3" cm="1">
        <f t="array" ref="AK3293">100000000/Lvac($AA3293)</f>
        <v>39910.652359168555</v>
      </c>
      <c r="AL3293" s="21">
        <f t="shared" si="5402"/>
        <v>4.7800201369852247E-2</v>
      </c>
      <c r="AM3293" s="10" cm="1">
        <f t="array" ref="AM3293">Lvac($AI3293)-$BA3293</f>
        <v>-1.2974574474355904E-3</v>
      </c>
      <c r="AN3293" s="10">
        <f>$AK3293-($AX3293-$AW3293)</f>
        <v>2.2359168564435095E-2</v>
      </c>
      <c r="AO3293" s="3">
        <f>AM3293/AJ3293</f>
        <v>-0.43248581581186346</v>
      </c>
      <c r="AP3293" s="3">
        <v>-0.46790424524563906</v>
      </c>
      <c r="AS3293" s="3">
        <f t="shared" si="5475"/>
        <v>2.3591685530846007E-3</v>
      </c>
      <c r="AT3293" s="3" cm="1">
        <f t="array" ref="AT3293">AS3293-(100000000/LvacE($A3293)-$E3293)</f>
        <v>1.382212940370664E-5</v>
      </c>
      <c r="AU3293" t="s">
        <v>4718</v>
      </c>
      <c r="AV3293" t="s">
        <v>4857</v>
      </c>
      <c r="AW3293" s="3">
        <v>27138.55</v>
      </c>
      <c r="AX3293" s="3">
        <v>67049.179999999993</v>
      </c>
      <c r="AY3293" s="3"/>
      <c r="AZ3293" s="10" cm="1">
        <f t="array" ref="AZ3293">Lair(100000000/($AX3293-$AW3293))</f>
        <v>2504.8434033860722</v>
      </c>
      <c r="BA3293" s="10">
        <f>100000000/($AX3293-$AW3293)</f>
        <v>2505.5981326278243</v>
      </c>
      <c r="BB3293" s="12">
        <v>59400000</v>
      </c>
      <c r="BC3293" s="3">
        <v>0.222</v>
      </c>
      <c r="BD3293" s="12" cm="1">
        <f t="array" ref="BD3293">SfromgA($BB3293,$BA3293,"")</f>
        <v>0.46116257448509573</v>
      </c>
      <c r="BE3293" s="29">
        <f>(10^MAX(0.05, -0.312925054856973*((LN($BD3293))^(1/3)) + 0.454808404431693)-1)*100</f>
        <v>452.2314391211662</v>
      </c>
      <c r="BG3293" s="3"/>
      <c r="BH3293" s="3"/>
      <c r="BI3293" s="12">
        <f>IF($BB3293="",$BF3293,$BB3293)</f>
        <v>59400000</v>
      </c>
      <c r="BJ3293" s="29">
        <f>IF($BB3293="",$BH3293,$BE3293)</f>
        <v>452.2314391211662</v>
      </c>
      <c r="BK3293" s="3">
        <f>LN(BN3293*100000000/($AX3293-$AW3293)/$BI3293)</f>
        <v>-7.7277663388082356</v>
      </c>
      <c r="BL3293" s="13">
        <f>EXP(BK$4341*$AX3293+BK$4342)*$BI3293/(100000000/($AX3293-$AW3293))</f>
        <v>16.331293705812996</v>
      </c>
      <c r="BM3293" s="3">
        <f t="shared" ref="BM3293" si="5524">LN(BL3293/$C3293)</f>
        <v>1.6944708378225497</v>
      </c>
      <c r="BN3293" s="13" cm="1">
        <f t="array" ref="BN3293">$C3293*EXP(poly_from_str(100000000/$E3293,BN$4343))</f>
        <v>10.441159975094221</v>
      </c>
      <c r="BO3293" s="3">
        <f>LN($C3293)</f>
        <v>1.0986122886681098</v>
      </c>
      <c r="BP3293" s="13">
        <f>LN(BL3293/BN3293)</f>
        <v>0.44732744148278381</v>
      </c>
      <c r="BQ3293" s="13"/>
      <c r="BS3293" s="13"/>
      <c r="BT3293" s="13"/>
      <c r="BU3293" s="13"/>
      <c r="BV3293" s="13"/>
      <c r="BW3293" s="13"/>
      <c r="BX3293" s="13"/>
      <c r="BY3293">
        <v>10336</v>
      </c>
      <c r="BZ3293" s="13"/>
    </row>
    <row r="3294" spans="1:78" hidden="1" x14ac:dyDescent="0.25">
      <c r="A3294" t="s">
        <v>3869</v>
      </c>
      <c r="B3294" s="2" t="str">
        <f t="shared" si="5466"/>
        <v/>
      </c>
      <c r="C3294">
        <v>2</v>
      </c>
      <c r="E3294">
        <v>39915.43</v>
      </c>
      <c r="R3294">
        <v>31</v>
      </c>
      <c r="S3294" t="s">
        <v>22</v>
      </c>
      <c r="AA3294" s="10">
        <f t="shared" si="5469"/>
        <v>2504.5419999999999</v>
      </c>
      <c r="AB3294" s="3" cm="1">
        <f t="array" ref="AB3294">100000000/Lvac(AA3294)</f>
        <v>39915.432624432986</v>
      </c>
      <c r="AC3294" s="28">
        <f t="shared" si="5470"/>
        <v>3.9927459791051621E-7</v>
      </c>
      <c r="AD3294" s="28">
        <f t="shared" si="5471"/>
        <v>2.5052966590868949E-7</v>
      </c>
      <c r="AE3294" s="21">
        <f t="shared" si="5472"/>
        <v>39915.430741375872</v>
      </c>
      <c r="AF3294" s="10" cm="1">
        <f t="array" ref="AF3294">Lair(100000000/AE3294)</f>
        <v>2504.5421181627962</v>
      </c>
      <c r="AG3294" s="10">
        <f t="shared" si="5473"/>
        <v>1.2968609155772391E-2</v>
      </c>
      <c r="AH3294" s="10" t="b">
        <f t="shared" si="5467"/>
        <v>1</v>
      </c>
      <c r="AI3294" s="10">
        <f t="shared" si="5474"/>
        <v>2504.5419999999999</v>
      </c>
      <c r="AJ3294">
        <v>3.0000000000000001E-3</v>
      </c>
      <c r="AK3294" s="3" cm="1">
        <f t="array" ref="AK3294">100000000/Lvac($AA3294)</f>
        <v>39915.432624432986</v>
      </c>
      <c r="AL3294" s="21">
        <f t="shared" si="5402"/>
        <v>4.7811654934634337E-2</v>
      </c>
      <c r="AM3294" s="21"/>
      <c r="AN3294" s="21"/>
      <c r="AO3294" s="21"/>
      <c r="AP3294" s="21"/>
      <c r="AS3294" s="3">
        <f t="shared" si="5475"/>
        <v>2.6244329856126569E-3</v>
      </c>
      <c r="AT3294" s="3" cm="1">
        <f t="array" ref="AT3294">AS3294-(100000000/LvacE($A3294)-$E3294)</f>
        <v>1.391310797771439E-5</v>
      </c>
      <c r="BB3294"/>
      <c r="BC3294"/>
      <c r="BD3294"/>
      <c r="BE3294"/>
      <c r="BF3294"/>
      <c r="BG3294"/>
      <c r="BH3294"/>
      <c r="BI3294"/>
      <c r="BJ3294"/>
      <c r="BN3294" s="13" cm="1">
        <f t="array" ref="BN3294">$C3294*EXP(poly_from_str(100000000/$E3294,BN$4343))</f>
        <v>6.9640939296703115</v>
      </c>
      <c r="BO3294" s="13"/>
      <c r="BY3294" t="e">
        <v>#N/A</v>
      </c>
    </row>
    <row r="3295" spans="1:78" hidden="1" x14ac:dyDescent="0.25">
      <c r="A3295" t="s">
        <v>3870</v>
      </c>
      <c r="B3295" s="2" t="str">
        <f t="shared" si="5466"/>
        <v/>
      </c>
      <c r="C3295">
        <v>2</v>
      </c>
      <c r="D3295" t="s">
        <v>170</v>
      </c>
      <c r="E3295">
        <v>39917.57</v>
      </c>
      <c r="R3295">
        <v>31</v>
      </c>
      <c r="S3295" t="s">
        <v>22</v>
      </c>
      <c r="AA3295" s="10">
        <f t="shared" si="5469"/>
        <v>2504.4079999999999</v>
      </c>
      <c r="AB3295" s="3" cm="1">
        <f t="array" ref="AB3295">100000000/Lvac(AA3295)</f>
        <v>39917.568179551097</v>
      </c>
      <c r="AC3295" s="28">
        <f t="shared" si="5470"/>
        <v>3.9929596136092841E-7</v>
      </c>
      <c r="AD3295" s="28">
        <f t="shared" si="5471"/>
        <v>2.5051626278984556E-7</v>
      </c>
      <c r="AE3295" s="21">
        <f t="shared" si="5472"/>
        <v>39917.569485820488</v>
      </c>
      <c r="AF3295" s="10" cm="1">
        <f t="array" ref="AF3295">Lair(100000000/AE3295)</f>
        <v>2504.4079180397039</v>
      </c>
      <c r="AG3295" s="10">
        <f t="shared" si="5473"/>
        <v>1.2969461880722129E-2</v>
      </c>
      <c r="AH3295" s="10" t="b">
        <f t="shared" si="5467"/>
        <v>1</v>
      </c>
      <c r="AI3295" s="10">
        <f>100000000/AK3295</f>
        <v>2505.1940074904714</v>
      </c>
      <c r="AJ3295" s="10">
        <f>AL3295/AK3295*AI3295</f>
        <v>3.1379985075830841E-2</v>
      </c>
      <c r="AK3295" s="16" cm="1">
        <f t="array" ref="AK3295">100000000/Lvac($AA3295)-0.5</f>
        <v>39917.068179551097</v>
      </c>
      <c r="AL3295" s="22">
        <v>0.5</v>
      </c>
      <c r="AM3295" s="22"/>
      <c r="AN3295" s="22"/>
      <c r="AO3295" s="22"/>
      <c r="AP3295" s="22"/>
      <c r="AS3295" s="3">
        <f t="shared" si="5475"/>
        <v>-1.8204489024356008E-3</v>
      </c>
      <c r="AT3295" s="3" cm="1">
        <f t="array" ref="AT3295">AS3295-(100000000/LvacE($A3295)-$E3295)</f>
        <v>1.3953787856735289E-5</v>
      </c>
      <c r="BB3295"/>
      <c r="BC3295"/>
      <c r="BD3295"/>
      <c r="BE3295"/>
      <c r="BF3295"/>
      <c r="BG3295"/>
      <c r="BH3295"/>
      <c r="BI3295"/>
      <c r="BJ3295"/>
      <c r="BN3295" s="13" cm="1">
        <f t="array" ref="BN3295">$C3295*EXP(poly_from_str(100000000/$E3295,BN$4343))</f>
        <v>6.9655775730089022</v>
      </c>
      <c r="BO3295" s="13"/>
      <c r="BY3295">
        <v>6895</v>
      </c>
    </row>
    <row r="3296" spans="1:78" hidden="1" x14ac:dyDescent="0.25">
      <c r="A3296" t="s">
        <v>3871</v>
      </c>
      <c r="B3296" s="2" t="str">
        <f t="shared" si="5466"/>
        <v/>
      </c>
      <c r="C3296">
        <v>2</v>
      </c>
      <c r="E3296">
        <v>39924.17</v>
      </c>
      <c r="R3296">
        <v>31</v>
      </c>
      <c r="S3296" t="s">
        <v>22</v>
      </c>
      <c r="AA3296" s="10">
        <f t="shared" si="5469"/>
        <v>2503.9940000000001</v>
      </c>
      <c r="AB3296" s="3" cm="1">
        <f t="array" ref="AB3296">100000000/Lvac(AA3296)</f>
        <v>39924.167532410524</v>
      </c>
      <c r="AC3296" s="28">
        <f t="shared" si="5470"/>
        <v>3.9936197930186733E-7</v>
      </c>
      <c r="AD3296" s="28">
        <f t="shared" si="5471"/>
        <v>2.504748531545956E-7</v>
      </c>
      <c r="AE3296" s="21">
        <f t="shared" si="5472"/>
        <v>39924.169303368522</v>
      </c>
      <c r="AF3296" s="10" cm="1">
        <f t="array" ref="AF3296">Lair(100000000/AE3296)</f>
        <v>2503.9938889201094</v>
      </c>
      <c r="AG3296" s="10">
        <f t="shared" si="5473"/>
        <v>1.2972097283861408E-2</v>
      </c>
      <c r="AH3296" s="10" t="b">
        <f t="shared" si="5467"/>
        <v>1</v>
      </c>
      <c r="AI3296" s="10">
        <f t="shared" si="5474"/>
        <v>2503.9940000000001</v>
      </c>
      <c r="AJ3296">
        <v>3.0000000000000001E-3</v>
      </c>
      <c r="AK3296" s="3" cm="1">
        <f t="array" ref="AK3296">100000000/Lvac($AA3296)</f>
        <v>39924.167532410524</v>
      </c>
      <c r="AL3296" s="21">
        <f t="shared" ref="AL3296:AL3359" si="5525">AJ3296/AI3296*AK3296</f>
        <v>4.7832583703168445E-2</v>
      </c>
      <c r="AM3296" s="21"/>
      <c r="AN3296" s="21"/>
      <c r="AO3296" s="21"/>
      <c r="AP3296" s="21"/>
      <c r="AS3296" s="3">
        <f t="shared" si="5475"/>
        <v>-2.4675894746906124E-3</v>
      </c>
      <c r="AT3296" s="3" cm="1">
        <f t="array" ref="AT3296">AS3296-(100000000/LvacE($A3296)-$E3296)</f>
        <v>1.4079530956223607E-5</v>
      </c>
      <c r="BB3296"/>
      <c r="BC3296"/>
      <c r="BD3296"/>
      <c r="BE3296"/>
      <c r="BF3296"/>
      <c r="BG3296"/>
      <c r="BH3296"/>
      <c r="BI3296"/>
      <c r="BJ3296"/>
      <c r="BN3296" s="13" cm="1">
        <f t="array" ref="BN3296">$C3296*EXP(poly_from_str(100000000/$E3296,BN$4343))</f>
        <v>6.9701417164121926</v>
      </c>
      <c r="BO3296" s="13"/>
      <c r="BY3296">
        <v>6898</v>
      </c>
    </row>
    <row r="3297" spans="1:78" hidden="1" x14ac:dyDescent="0.25">
      <c r="A3297" t="s">
        <v>3872</v>
      </c>
      <c r="B3297" s="2" t="str">
        <f t="shared" si="5466"/>
        <v/>
      </c>
      <c r="C3297">
        <v>5</v>
      </c>
      <c r="E3297">
        <v>39930.19</v>
      </c>
      <c r="F3297">
        <v>24470</v>
      </c>
      <c r="G3297" t="s">
        <v>5</v>
      </c>
      <c r="H3297" s="5" t="s">
        <v>8</v>
      </c>
      <c r="I3297">
        <v>64401</v>
      </c>
      <c r="J3297" t="s">
        <v>3</v>
      </c>
      <c r="K3297" s="5" t="s">
        <v>18</v>
      </c>
      <c r="L3297">
        <v>24470.9</v>
      </c>
      <c r="M3297" t="str">
        <f t="shared" ref="M3297:M3300" si="5526">$G3297&amp;""</f>
        <v>e</v>
      </c>
      <c r="N3297" t="str">
        <f t="shared" ref="N3297:N3300" si="5527">$H3297&amp;""</f>
        <v>7/2</v>
      </c>
      <c r="O3297">
        <v>64401.03</v>
      </c>
      <c r="P3297" t="str">
        <f t="shared" ref="P3297:P3300" si="5528">$J3297&amp;""</f>
        <v>o</v>
      </c>
      <c r="Q3297" t="str">
        <f t="shared" ref="Q3297:Q3300" si="5529">$K3297&amp;""</f>
        <v>5/2</v>
      </c>
      <c r="R3297">
        <v>31</v>
      </c>
      <c r="AA3297" s="10">
        <f t="shared" si="5469"/>
        <v>2503.616</v>
      </c>
      <c r="AB3297" s="3" cm="1">
        <f t="array" ref="AB3297">100000000/Lvac(AA3297)</f>
        <v>39930.194934366678</v>
      </c>
      <c r="AC3297" s="28">
        <f t="shared" si="5470"/>
        <v>3.9942227562054243E-7</v>
      </c>
      <c r="AD3297" s="28">
        <f t="shared" si="5471"/>
        <v>2.5043704435796055E-7</v>
      </c>
      <c r="AE3297" s="21">
        <f t="shared" si="5472"/>
        <v>39930.191392429995</v>
      </c>
      <c r="AF3297" s="10" cm="1">
        <f t="array" ref="AF3297">Lair(100000000/AE3297)</f>
        <v>2503.6162220940482</v>
      </c>
      <c r="AG3297" s="10">
        <f t="shared" si="5473"/>
        <v>1.2974504663328296E-2</v>
      </c>
      <c r="AH3297" s="10" t="b">
        <f t="shared" si="5467"/>
        <v>1</v>
      </c>
      <c r="AI3297" s="10">
        <f t="shared" ref="AI3297:AI3300" si="5530">$AF3297</f>
        <v>2503.6162220940482</v>
      </c>
      <c r="AJ3297">
        <v>3.0000000000000001E-3</v>
      </c>
      <c r="AK3297" s="3" cm="1">
        <f t="array" ref="AK3297">100000000/Lvac($AA3297)</f>
        <v>39930.194934366678</v>
      </c>
      <c r="AL3297" s="21">
        <f t="shared" si="5525"/>
        <v>4.7847023735493321E-2</v>
      </c>
      <c r="AM3297" s="10" cm="1">
        <f t="array" ref="AM3297">Lvac($AI3297)-$BA3297</f>
        <v>-3.8504608119183104E-3</v>
      </c>
      <c r="AN3297" s="10">
        <f t="shared" ref="AN3297:AN3300" si="5531">$AK3297-($AX3297-$AW3297)</f>
        <v>6.4934366680972744E-2</v>
      </c>
      <c r="AO3297" s="3">
        <f t="shared" ref="AO3297:AO3300" si="5532">AM3297/AJ3297</f>
        <v>-1.2834869373061035</v>
      </c>
      <c r="AP3297" s="3">
        <v>-1.357535514216579</v>
      </c>
      <c r="AS3297" s="3">
        <f t="shared" si="5475"/>
        <v>4.9343666760250926E-3</v>
      </c>
      <c r="AT3297" s="3" cm="1">
        <f t="array" ref="AT3297">AS3297-(100000000/LvacE($A3297)-$E3297)</f>
        <v>1.4194491086527705E-5</v>
      </c>
      <c r="AU3297" t="s">
        <v>4742</v>
      </c>
      <c r="AV3297" t="s">
        <v>4832</v>
      </c>
      <c r="AW3297" s="3">
        <v>24470.9</v>
      </c>
      <c r="AX3297" s="3">
        <v>64401.03</v>
      </c>
      <c r="AY3297" s="3"/>
      <c r="AZ3297" s="10" cm="1">
        <f t="array" ref="AZ3297">Lair(100000000/($AX3297-$AW3297))</f>
        <v>2503.6200716590447</v>
      </c>
      <c r="BA3297" s="10">
        <f t="shared" ref="BA3297:BA3300" si="5533">100000000/($AX3297-$AW3297)</f>
        <v>2504.3745161861484</v>
      </c>
      <c r="BB3297" s="12">
        <v>19300000</v>
      </c>
      <c r="BC3297" s="3">
        <v>4.8000000000000001E-2</v>
      </c>
      <c r="BD3297" s="12" cm="1">
        <f t="array" ref="BD3297">SfromgA($BB3297,$BA3297,"")</f>
        <v>0.14961960248030384</v>
      </c>
      <c r="BE3297" s="29">
        <f t="shared" ref="BE3297:BE3300" si="5534">(10^MAX(0.05, -0.312925054856973*((LN($BD3297))^(1/3)) + 0.454808404431693)-1)*100</f>
        <v>595.60455022592669</v>
      </c>
      <c r="BG3297" s="3"/>
      <c r="BH3297" s="3"/>
      <c r="BI3297" s="12">
        <f t="shared" ref="BI3297:BI3300" si="5535">IF($BB3297="",$BF3297,$BB3297)</f>
        <v>19300000</v>
      </c>
      <c r="BJ3297" s="29">
        <f t="shared" ref="BJ3297:BJ3300" si="5536">IF($BB3297="",$BH3297,$BE3297)</f>
        <v>595.60455022592669</v>
      </c>
      <c r="BK3297" s="3">
        <f t="shared" ref="BK3297:BK3300" si="5537">LN(BN3297*100000000/($AX3297-$AW3297)/$BI3297)</f>
        <v>-6.0913001577317338</v>
      </c>
      <c r="BL3297" s="13">
        <f>EXP(BK$4341*$AX3297+BK$4342)*$BI3297/(100000000/($AX3297-$AW3297))</f>
        <v>6.4921211658537494</v>
      </c>
      <c r="BM3297" s="3">
        <f t="shared" ref="BM3297:BM3300" si="5538">LN(BL3297/$C3297)</f>
        <v>0.2611514009155721</v>
      </c>
      <c r="BN3297" s="13" cm="1">
        <f t="array" ref="BN3297">$C3297*EXP(poly_from_str(100000000/$E3297,BN$4343))</f>
        <v>17.43572405245089</v>
      </c>
      <c r="BO3297" s="3">
        <f t="shared" ref="BO3297:BO3300" si="5539">LN($C3297)</f>
        <v>1.6094379124341003</v>
      </c>
      <c r="BP3297" s="13">
        <f>LN(BL3297/BN3297)</f>
        <v>-0.98793189459078035</v>
      </c>
      <c r="BQ3297" s="13"/>
      <c r="BR3297" s="12">
        <v>5510000</v>
      </c>
      <c r="BS3297" s="3">
        <f>LN(BV3297*100000000/($AX3297-$AW3297)/$BR3297)</f>
        <v>-5.8901251638091363</v>
      </c>
      <c r="BT3297" s="13">
        <f>EXP(BS$4338*$AX3297+BS$4336)*$BR3297/(100000000/($AX3297-$AW3297))</f>
        <v>2.2562355237909144</v>
      </c>
      <c r="BU3297" s="3">
        <f>LN(BT3297/$BN3297)</f>
        <v>-2.0448234809103298</v>
      </c>
      <c r="BV3297" s="3" cm="1">
        <f t="array" ref="BV3297">$BN3297*EXP(poly_from_str(100000000/$E3297,BV$4341))</f>
        <v>6.0870023106575673</v>
      </c>
      <c r="BW3297" s="12" t="s">
        <v>14</v>
      </c>
      <c r="BX3297" s="3">
        <f>LN(BT3297/BV3297)</f>
        <v>-0.99245800208690982</v>
      </c>
      <c r="BY3297">
        <v>17255</v>
      </c>
      <c r="BZ3297" s="13"/>
    </row>
    <row r="3298" spans="1:78" hidden="1" x14ac:dyDescent="0.25">
      <c r="A3298" t="s">
        <v>3873</v>
      </c>
      <c r="B3298" s="2" t="str">
        <f t="shared" si="5466"/>
        <v/>
      </c>
      <c r="C3298">
        <v>3</v>
      </c>
      <c r="E3298">
        <v>39931.49</v>
      </c>
      <c r="F3298">
        <v>64857</v>
      </c>
      <c r="G3298" t="s">
        <v>3</v>
      </c>
      <c r="H3298" s="5" t="s">
        <v>4</v>
      </c>
      <c r="I3298">
        <v>104788</v>
      </c>
      <c r="J3298" t="s">
        <v>5</v>
      </c>
      <c r="K3298" s="5" t="s">
        <v>16</v>
      </c>
      <c r="L3298">
        <v>64857.15</v>
      </c>
      <c r="M3298" t="str">
        <f t="shared" si="5526"/>
        <v>o</v>
      </c>
      <c r="N3298" t="str">
        <f t="shared" si="5527"/>
        <v>9/2</v>
      </c>
      <c r="O3298">
        <v>104788.68</v>
      </c>
      <c r="P3298" t="str">
        <f t="shared" si="5528"/>
        <v>e</v>
      </c>
      <c r="Q3298" t="str">
        <f t="shared" si="5529"/>
        <v>11/2</v>
      </c>
      <c r="R3298">
        <v>31</v>
      </c>
      <c r="AA3298" s="10">
        <f t="shared" si="5469"/>
        <v>2503.5349999999999</v>
      </c>
      <c r="AB3298" s="3" cm="1">
        <f t="array" ref="AB3298">100000000/Lvac(AA3298)</f>
        <v>39931.486757269071</v>
      </c>
      <c r="AC3298" s="28">
        <f t="shared" si="5470"/>
        <v>3.9943519862913841E-7</v>
      </c>
      <c r="AD3298" s="28">
        <f t="shared" si="5471"/>
        <v>2.5042894247306269E-7</v>
      </c>
      <c r="AE3298" s="21">
        <f t="shared" si="5472"/>
        <v>39931.489085018067</v>
      </c>
      <c r="AF3298" s="10" cm="1">
        <f t="array" ref="AF3298">Lair(100000000/AE3298)</f>
        <v>2503.5348540499954</v>
      </c>
      <c r="AG3298" s="10">
        <f t="shared" si="5473"/>
        <v>1.2975020672223291E-2</v>
      </c>
      <c r="AH3298" s="10" t="b">
        <f t="shared" si="5467"/>
        <v>1</v>
      </c>
      <c r="AI3298" s="10">
        <f t="shared" si="5530"/>
        <v>2503.5348540499954</v>
      </c>
      <c r="AJ3298">
        <v>3.0000000000000001E-3</v>
      </c>
      <c r="AK3298" s="3" cm="1">
        <f t="array" ref="AK3298">100000000/Lvac($AA3298)</f>
        <v>39931.486757269071</v>
      </c>
      <c r="AL3298" s="21">
        <f t="shared" si="5525"/>
        <v>4.7850126822885822E-2</v>
      </c>
      <c r="AM3298" s="10" cm="1">
        <f t="array" ref="AM3298">Lvac($AI3298)-$BA3298</f>
        <v>2.5659660568635445E-3</v>
      </c>
      <c r="AN3298" s="10">
        <f t="shared" si="5531"/>
        <v>-4.3242730920610484E-2</v>
      </c>
      <c r="AO3298" s="3">
        <f t="shared" si="5532"/>
        <v>0.85532201895451487</v>
      </c>
      <c r="AP3298" s="3">
        <v>0.90398334138323355</v>
      </c>
      <c r="AS3298" s="3">
        <f t="shared" si="5475"/>
        <v>-3.2427309270133264E-3</v>
      </c>
      <c r="AT3298" s="3" cm="1">
        <f t="array" ref="AT3298">AS3298-(100000000/LvacE($A3298)-$E3298)</f>
        <v>1.4219142030924559E-5</v>
      </c>
      <c r="AU3298" t="s">
        <v>4849</v>
      </c>
      <c r="AV3298" t="s">
        <v>4831</v>
      </c>
      <c r="AW3298" s="3">
        <v>64857.15</v>
      </c>
      <c r="AX3298" s="3">
        <v>104788.68</v>
      </c>
      <c r="AY3298" s="3"/>
      <c r="AZ3298" s="10" cm="1">
        <f t="array" ref="AZ3298">Lair(100000000/($AX3298-$AW3298))</f>
        <v>2503.5322886809031</v>
      </c>
      <c r="BA3298" s="10">
        <f t="shared" si="5533"/>
        <v>2504.2867127806026</v>
      </c>
      <c r="BB3298" s="12">
        <v>323000000</v>
      </c>
      <c r="BC3298" s="3">
        <v>0.66300000000000003</v>
      </c>
      <c r="BD3298" s="12" cm="1">
        <f t="array" ref="BD3298">SfromgA($BB3298,$BA3298,"")</f>
        <v>2.5037330947989314</v>
      </c>
      <c r="BE3298" s="29">
        <f t="shared" si="5534"/>
        <v>41.483461149268194</v>
      </c>
      <c r="BG3298" s="3"/>
      <c r="BH3298" s="3"/>
      <c r="BI3298" s="12">
        <f t="shared" si="5535"/>
        <v>323000000</v>
      </c>
      <c r="BJ3298" s="29">
        <f t="shared" si="5536"/>
        <v>41.483461149268194</v>
      </c>
      <c r="BK3298" s="3">
        <f t="shared" si="5537"/>
        <v>-9.4195799152459116</v>
      </c>
      <c r="BL3298" s="13">
        <f>EXP(BK$4341*$AX3298+BK$4342)*$BI3298/(100000000/($AX3298-$AW3298))</f>
        <v>5.0506236551279553</v>
      </c>
      <c r="BM3298" s="3">
        <f t="shared" si="5538"/>
        <v>0.52089944305908908</v>
      </c>
      <c r="BN3298" s="13" cm="1">
        <f t="array" ref="BN3298">$C3298*EXP(poly_from_str(100000000/$E3298,BN$4343))</f>
        <v>10.462775194059954</v>
      </c>
      <c r="BO3298" s="3">
        <f t="shared" si="5539"/>
        <v>1.0986122886681098</v>
      </c>
      <c r="BP3298" s="13">
        <f>LN(BL3298/BN3298)</f>
        <v>-0.72831200663948847</v>
      </c>
      <c r="BQ3298" s="13"/>
      <c r="BS3298" s="13"/>
      <c r="BT3298" s="13"/>
      <c r="BU3298" s="13"/>
      <c r="BV3298" s="13"/>
      <c r="BW3298" s="13"/>
      <c r="BX3298" s="13"/>
      <c r="BY3298">
        <v>10354</v>
      </c>
      <c r="BZ3298" s="13"/>
    </row>
    <row r="3299" spans="1:78" hidden="1" x14ac:dyDescent="0.25">
      <c r="A3299" t="s">
        <v>3874</v>
      </c>
      <c r="B3299" s="2" t="str">
        <f t="shared" si="5466"/>
        <v/>
      </c>
      <c r="C3299">
        <v>5</v>
      </c>
      <c r="D3299" t="s">
        <v>14</v>
      </c>
      <c r="E3299">
        <v>39932.629999999997</v>
      </c>
      <c r="F3299">
        <v>18241</v>
      </c>
      <c r="G3299" t="s">
        <v>5</v>
      </c>
      <c r="H3299" s="5" t="s">
        <v>16</v>
      </c>
      <c r="I3299">
        <v>58174</v>
      </c>
      <c r="J3299" t="s">
        <v>3</v>
      </c>
      <c r="K3299" s="5" t="s">
        <v>4</v>
      </c>
      <c r="L3299">
        <v>18241.54</v>
      </c>
      <c r="M3299" t="str">
        <f t="shared" si="5526"/>
        <v>e</v>
      </c>
      <c r="N3299" t="str">
        <f t="shared" si="5527"/>
        <v>11/2</v>
      </c>
      <c r="O3299">
        <v>58174.15</v>
      </c>
      <c r="P3299" t="str">
        <f t="shared" si="5528"/>
        <v>o</v>
      </c>
      <c r="Q3299" t="str">
        <f t="shared" si="5529"/>
        <v>9/2</v>
      </c>
      <c r="R3299">
        <v>31</v>
      </c>
      <c r="AA3299" s="10">
        <f t="shared" si="5469"/>
        <v>2503.4630000000002</v>
      </c>
      <c r="AB3299" s="3" cm="1">
        <f t="array" ref="AB3299">100000000/Lvac(AA3299)</f>
        <v>39932.635114462049</v>
      </c>
      <c r="AC3299" s="28">
        <f t="shared" si="5470"/>
        <v>3.9944668644992954E-7</v>
      </c>
      <c r="AD3299" s="28">
        <f t="shared" si="5471"/>
        <v>2.5042174079762615E-7</v>
      </c>
      <c r="AE3299" s="21">
        <f t="shared" si="5472"/>
        <v>39932.631442997925</v>
      </c>
      <c r="AF3299" s="10" cm="1">
        <f t="array" ref="AF3299">Lair(100000000/AE3299)</f>
        <v>2503.463230187821</v>
      </c>
      <c r="AG3299" s="10">
        <f t="shared" si="5473"/>
        <v>1.2975479388842984E-2</v>
      </c>
      <c r="AH3299" s="10" t="b">
        <f t="shared" si="5467"/>
        <v>1</v>
      </c>
      <c r="AI3299" s="10">
        <f t="shared" si="5530"/>
        <v>2503.463230187821</v>
      </c>
      <c r="AJ3299">
        <v>7.0000000000000001E-3</v>
      </c>
      <c r="AK3299" s="3" cm="1">
        <f t="array" ref="AK3299">100000000/Lvac($AA3299)</f>
        <v>39932.635114462049</v>
      </c>
      <c r="AL3299" s="21">
        <f t="shared" si="5525"/>
        <v>0.11165670117721796</v>
      </c>
      <c r="AM3299" s="10" cm="1">
        <f t="array" ref="AM3299">Lvac($AI3299)-$BA3299</f>
        <v>-1.3447138471747166E-3</v>
      </c>
      <c r="AN3299" s="10">
        <f t="shared" si="5531"/>
        <v>2.5114462048804853E-2</v>
      </c>
      <c r="AO3299" s="3">
        <f t="shared" si="5532"/>
        <v>-0.19210197816781666</v>
      </c>
      <c r="AP3299" s="3">
        <v>-0.22499360459603068</v>
      </c>
      <c r="AS3299" s="3">
        <f t="shared" si="5475"/>
        <v>5.1144620520062745E-3</v>
      </c>
      <c r="AT3299" s="3" cm="1">
        <f t="array" ref="AT3299">AS3299-(100000000/LvacE($A3299)-$E3299)</f>
        <v>1.4241064491216093E-5</v>
      </c>
      <c r="AU3299" t="s">
        <v>4719</v>
      </c>
      <c r="AV3299" t="s">
        <v>4693</v>
      </c>
      <c r="AW3299" s="3">
        <v>18241.54</v>
      </c>
      <c r="AX3299" s="3">
        <v>58174.15</v>
      </c>
      <c r="AY3299" s="3"/>
      <c r="AZ3299" s="10" cm="1">
        <f t="array" ref="AZ3299">Lair(100000000/($AX3299-$AW3299))</f>
        <v>2503.4645745888292</v>
      </c>
      <c r="BA3299" s="10">
        <f t="shared" si="5533"/>
        <v>2504.2189829314939</v>
      </c>
      <c r="BB3299" s="12">
        <v>20400000</v>
      </c>
      <c r="BC3299" s="3">
        <v>1.9E-2</v>
      </c>
      <c r="BD3299" s="12" cm="1">
        <f t="array" ref="BD3299">SfromgA($BB3299,$BA3299,"")</f>
        <v>0.15811768141038635</v>
      </c>
      <c r="BE3299" s="29">
        <f t="shared" si="5534"/>
        <v>589.55452445434719</v>
      </c>
      <c r="BG3299" s="3"/>
      <c r="BH3299" s="3"/>
      <c r="BI3299" s="12">
        <f t="shared" si="5535"/>
        <v>20400000</v>
      </c>
      <c r="BJ3299" s="29">
        <f t="shared" si="5536"/>
        <v>589.55452445434719</v>
      </c>
      <c r="BK3299" s="3">
        <f t="shared" si="5537"/>
        <v>-6.1465516258661079</v>
      </c>
      <c r="BL3299" s="13">
        <f>EXP(BK$4341*$AX3299+BK$4342)*$BI3299/(100000000/($AX3299-$AW3299))</f>
        <v>11.014367166502865</v>
      </c>
      <c r="BM3299" s="3">
        <f t="shared" si="5538"/>
        <v>0.78976261419545823</v>
      </c>
      <c r="BN3299" s="13" cm="1">
        <f t="array" ref="BN3299">$C3299*EXP(poly_from_str(100000000/$E3299,BN$4343))</f>
        <v>17.439916860647411</v>
      </c>
      <c r="BO3299" s="3">
        <f t="shared" si="5539"/>
        <v>1.6094379124341003</v>
      </c>
      <c r="BP3299" s="13">
        <f>LN(BL3299/BN3299)</f>
        <v>-0.45956112467519938</v>
      </c>
      <c r="BQ3299" s="13"/>
      <c r="BS3299" s="13"/>
      <c r="BT3299" s="13"/>
      <c r="BU3299" s="13"/>
      <c r="BV3299" s="13"/>
      <c r="BW3299" s="13"/>
      <c r="BX3299" s="13"/>
      <c r="BY3299">
        <v>17258</v>
      </c>
      <c r="BZ3299" s="13"/>
    </row>
    <row r="3300" spans="1:78" hidden="1" x14ac:dyDescent="0.25">
      <c r="A3300" t="s">
        <v>3875</v>
      </c>
      <c r="B3300" s="2" t="str">
        <f t="shared" si="5466"/>
        <v/>
      </c>
      <c r="C3300">
        <v>5</v>
      </c>
      <c r="E3300">
        <v>39933.78</v>
      </c>
      <c r="F3300">
        <v>35828</v>
      </c>
      <c r="G3300" t="s">
        <v>5</v>
      </c>
      <c r="H3300" s="5" t="s">
        <v>4</v>
      </c>
      <c r="I3300">
        <v>75762</v>
      </c>
      <c r="J3300" t="s">
        <v>3</v>
      </c>
      <c r="K3300" s="5" t="s">
        <v>4</v>
      </c>
      <c r="L3300">
        <v>35828.46</v>
      </c>
      <c r="M3300" t="str">
        <f t="shared" si="5526"/>
        <v>e</v>
      </c>
      <c r="N3300" t="str">
        <f t="shared" si="5527"/>
        <v>9/2</v>
      </c>
      <c r="O3300">
        <v>75762.23</v>
      </c>
      <c r="P3300" t="str">
        <f t="shared" si="5528"/>
        <v>o</v>
      </c>
      <c r="Q3300" t="str">
        <f t="shared" si="5529"/>
        <v>9/2</v>
      </c>
      <c r="R3300">
        <v>31</v>
      </c>
      <c r="AA3300" s="10">
        <f t="shared" si="5469"/>
        <v>2503.3910000000001</v>
      </c>
      <c r="AB3300" s="3" cm="1">
        <f t="array" ref="AB3300">100000000/Lvac(AA3300)</f>
        <v>39933.783537702038</v>
      </c>
      <c r="AC3300" s="28">
        <f t="shared" si="5470"/>
        <v>3.9945817493152289E-7</v>
      </c>
      <c r="AD3300" s="28">
        <f t="shared" si="5471"/>
        <v>2.5041453912221619E-7</v>
      </c>
      <c r="AE3300" s="21">
        <f t="shared" si="5472"/>
        <v>39933.780998047318</v>
      </c>
      <c r="AF3300" s="10" cm="1">
        <f t="array" ref="AF3300">Lair(100000000/AE3300)</f>
        <v>2503.3911592182108</v>
      </c>
      <c r="AG3300" s="10">
        <f t="shared" si="5473"/>
        <v>1.2975938145040476E-2</v>
      </c>
      <c r="AH3300" s="10" t="b">
        <f t="shared" si="5467"/>
        <v>1</v>
      </c>
      <c r="AI3300" s="10">
        <f t="shared" si="5530"/>
        <v>2503.3911592182108</v>
      </c>
      <c r="AJ3300">
        <v>3.0000000000000001E-3</v>
      </c>
      <c r="AK3300" s="3" cm="1">
        <f t="array" ref="AK3300">100000000/Lvac($AA3300)</f>
        <v>39933.783537702038</v>
      </c>
      <c r="AL3300" s="21">
        <f t="shared" si="5525"/>
        <v>4.7855625826576431E-2</v>
      </c>
      <c r="AM3300" s="10" cm="1">
        <f t="array" ref="AM3300">Lvac($AI3300)-$BA3300</f>
        <v>-6.8965968557677115E-4</v>
      </c>
      <c r="AN3300" s="10">
        <f t="shared" si="5531"/>
        <v>1.3537702041503508E-2</v>
      </c>
      <c r="AO3300" s="3">
        <f t="shared" si="5532"/>
        <v>-0.2298865618589237</v>
      </c>
      <c r="AP3300" s="3">
        <v>-0.28297164847875439</v>
      </c>
      <c r="AS3300" s="3">
        <f t="shared" si="5475"/>
        <v>3.5377020394662395E-3</v>
      </c>
      <c r="AT3300" s="3" cm="1">
        <f t="array" ref="AT3300">AS3300-(100000000/LvacE($A3300)-$E3300)</f>
        <v>1.4262986951507628E-5</v>
      </c>
      <c r="AU3300" t="s">
        <v>4768</v>
      </c>
      <c r="AV3300" t="s">
        <v>4927</v>
      </c>
      <c r="AW3300" s="3">
        <v>35828.46</v>
      </c>
      <c r="AX3300" s="3">
        <v>75762.23</v>
      </c>
      <c r="AY3300" s="3"/>
      <c r="AZ3300" s="10" cm="1">
        <f t="array" ref="AZ3300">Lair(100000000/($AX3300-$AW3300))</f>
        <v>2503.3918487174537</v>
      </c>
      <c r="BA3300" s="10">
        <f t="shared" si="5533"/>
        <v>2504.1462401371073</v>
      </c>
      <c r="BB3300" s="12">
        <v>143000000</v>
      </c>
      <c r="BC3300" s="3">
        <v>0.21099999999999999</v>
      </c>
      <c r="BD3300" s="12" cm="1">
        <f t="array" ref="BD3300">SfromgA($BB3300,$BA3300,"")</f>
        <v>1.1082773575661473</v>
      </c>
      <c r="BE3300" s="29">
        <f t="shared" si="5534"/>
        <v>103.33634445864979</v>
      </c>
      <c r="BG3300" s="3"/>
      <c r="BH3300" s="3"/>
      <c r="BI3300" s="12">
        <f t="shared" si="5535"/>
        <v>143000000</v>
      </c>
      <c r="BJ3300" s="29">
        <f t="shared" si="5536"/>
        <v>103.33634445864979</v>
      </c>
      <c r="BK3300" s="3">
        <f t="shared" si="5537"/>
        <v>-8.0937772167642237</v>
      </c>
      <c r="BL3300" s="13">
        <f>EXP(BK$4341*$AX3300+BK$4342)*$BI3300/(100000000/($AX3300-$AW3300))</f>
        <v>20.291341670043717</v>
      </c>
      <c r="BM3300" s="3">
        <f t="shared" si="5538"/>
        <v>1.400756363911603</v>
      </c>
      <c r="BN3300" s="13" cm="1">
        <f t="array" ref="BN3300">$C3300*EXP(poly_from_str(100000000/$E3300,BN$4343))</f>
        <v>17.441890944757002</v>
      </c>
      <c r="BO3300" s="3">
        <f t="shared" si="5539"/>
        <v>1.6094379124341003</v>
      </c>
      <c r="BP3300" s="13">
        <f>LN(BL3300/BN3300)</f>
        <v>0.15131943801103498</v>
      </c>
      <c r="BQ3300" s="13"/>
      <c r="BS3300" s="13"/>
      <c r="BT3300" s="13"/>
      <c r="BU3300" s="13"/>
      <c r="BV3300" s="13"/>
      <c r="BW3300" s="13"/>
      <c r="BX3300" s="13"/>
      <c r="BY3300">
        <v>17260</v>
      </c>
      <c r="BZ3300" s="13"/>
    </row>
    <row r="3301" spans="1:78" hidden="1" x14ac:dyDescent="0.25">
      <c r="A3301" t="s">
        <v>3876</v>
      </c>
      <c r="B3301" s="2" t="str">
        <f t="shared" si="5466"/>
        <v/>
      </c>
      <c r="C3301">
        <v>1</v>
      </c>
      <c r="E3301">
        <v>39936.370000000003</v>
      </c>
      <c r="R3301">
        <v>31</v>
      </c>
      <c r="S3301" t="s">
        <v>22</v>
      </c>
      <c r="AA3301" s="10">
        <f t="shared" si="5469"/>
        <v>2503.2289999999998</v>
      </c>
      <c r="AB3301" s="3" cm="1">
        <f t="array" ref="AB3301">100000000/Lvac(AA3301)</f>
        <v>39936.367731505859</v>
      </c>
      <c r="AC3301" s="28">
        <f t="shared" si="5470"/>
        <v>3.9948402643146119E-7</v>
      </c>
      <c r="AD3301" s="28">
        <f t="shared" si="5471"/>
        <v>2.5039833535264111E-7</v>
      </c>
      <c r="AE3301" s="21">
        <f t="shared" si="5472"/>
        <v>39936.369360137236</v>
      </c>
      <c r="AF3301" s="10" cm="1">
        <f t="array" ref="AF3301">Lair(100000000/AE3301)</f>
        <v>2503.2288979096693</v>
      </c>
      <c r="AG3301" s="10">
        <f t="shared" si="5473"/>
        <v>1.2976970491214719E-2</v>
      </c>
      <c r="AH3301" s="10" t="b">
        <f t="shared" si="5467"/>
        <v>1</v>
      </c>
      <c r="AI3301" s="10">
        <f t="shared" si="5474"/>
        <v>2503.2289999999998</v>
      </c>
      <c r="AJ3301">
        <v>3.0000000000000001E-3</v>
      </c>
      <c r="AK3301" s="3" cm="1">
        <f t="array" ref="AK3301">100000000/Lvac($AA3301)</f>
        <v>39936.367731505859</v>
      </c>
      <c r="AL3301" s="21">
        <f t="shared" si="5525"/>
        <v>4.7861822947288316E-2</v>
      </c>
      <c r="AM3301" s="21"/>
      <c r="AN3301" s="21"/>
      <c r="AO3301" s="21"/>
      <c r="AP3301" s="21"/>
      <c r="AS3301" s="3">
        <f t="shared" si="5475"/>
        <v>-2.2684941432089545E-3</v>
      </c>
      <c r="AT3301" s="3" cm="1">
        <f t="array" ref="AT3301">AS3301-(100000000/LvacE($A3301)-$E3301)</f>
        <v>1.431233249604702E-5</v>
      </c>
      <c r="BB3301"/>
      <c r="BC3301"/>
      <c r="BD3301"/>
      <c r="BE3301"/>
      <c r="BF3301"/>
      <c r="BG3301"/>
      <c r="BH3301"/>
      <c r="BI3301"/>
      <c r="BJ3301"/>
      <c r="BN3301" s="13" cm="1">
        <f t="array" ref="BN3301">$C3301*EXP(poly_from_str(100000000/$E3301,BN$4343))</f>
        <v>3.4892664331370429</v>
      </c>
      <c r="BO3301" s="13"/>
      <c r="BY3301" t="e">
        <v>#N/A</v>
      </c>
    </row>
    <row r="3302" spans="1:78" hidden="1" x14ac:dyDescent="0.25">
      <c r="A3302" t="s">
        <v>3877</v>
      </c>
      <c r="B3302" s="2" t="str">
        <f t="shared" si="5466"/>
        <v/>
      </c>
      <c r="C3302">
        <v>1</v>
      </c>
      <c r="E3302">
        <v>39937.480000000003</v>
      </c>
      <c r="R3302">
        <v>31</v>
      </c>
      <c r="S3302" t="s">
        <v>22</v>
      </c>
      <c r="AA3302" s="10">
        <f t="shared" si="5469"/>
        <v>2503.1590000000001</v>
      </c>
      <c r="AB3302" s="3" cm="1">
        <f t="array" ref="AB3302">100000000/Lvac(AA3302)</f>
        <v>39937.48446193659</v>
      </c>
      <c r="AC3302" s="28">
        <f t="shared" si="5470"/>
        <v>3.9949519786797403E-7</v>
      </c>
      <c r="AD3302" s="28">
        <f t="shared" si="5471"/>
        <v>2.5039133372385405E-7</v>
      </c>
      <c r="AE3302" s="21">
        <f t="shared" si="5472"/>
        <v>39937.481258455002</v>
      </c>
      <c r="AF3302" s="10" cm="1">
        <f t="array" ref="AF3302">Lair(100000000/AE3302)</f>
        <v>2503.159200798199</v>
      </c>
      <c r="AG3302" s="10">
        <f t="shared" si="5473"/>
        <v>1.297741662873525E-2</v>
      </c>
      <c r="AH3302" s="10" t="b">
        <f t="shared" si="5467"/>
        <v>1</v>
      </c>
      <c r="AI3302" s="10">
        <f t="shared" si="5474"/>
        <v>2503.1590000000001</v>
      </c>
      <c r="AJ3302">
        <v>3.0000000000000001E-3</v>
      </c>
      <c r="AK3302" s="3" cm="1">
        <f t="array" ref="AK3302">100000000/Lvac($AA3302)</f>
        <v>39937.48446193659</v>
      </c>
      <c r="AL3302" s="21">
        <f t="shared" si="5525"/>
        <v>4.7864499772411487E-2</v>
      </c>
      <c r="AM3302" s="21"/>
      <c r="AN3302" s="21"/>
      <c r="AO3302" s="21"/>
      <c r="AP3302" s="21"/>
      <c r="AS3302" s="3">
        <f t="shared" si="5475"/>
        <v>4.4619365871767513E-3</v>
      </c>
      <c r="AT3302" s="3" cm="1">
        <f t="array" ref="AT3302">AS3302-(100000000/LvacE($A3302)-$E3302)</f>
        <v>1.4333680155687034E-5</v>
      </c>
      <c r="BB3302"/>
      <c r="BC3302"/>
      <c r="BD3302"/>
      <c r="BE3302"/>
      <c r="BF3302"/>
      <c r="BG3302"/>
      <c r="BH3302"/>
      <c r="BI3302"/>
      <c r="BJ3302"/>
      <c r="BN3302" s="13" cm="1">
        <f t="array" ref="BN3302">$C3302*EXP(poly_from_str(100000000/$E3302,BN$4343))</f>
        <v>3.4896467065157246</v>
      </c>
      <c r="BO3302" s="13"/>
      <c r="BY3302">
        <v>3453</v>
      </c>
    </row>
    <row r="3303" spans="1:78" hidden="1" x14ac:dyDescent="0.25">
      <c r="A3303" t="s">
        <v>3878</v>
      </c>
      <c r="B3303" s="2" t="str">
        <f t="shared" si="5466"/>
        <v/>
      </c>
      <c r="C3303">
        <v>8</v>
      </c>
      <c r="E3303">
        <v>39939.83</v>
      </c>
      <c r="F3303">
        <v>24461</v>
      </c>
      <c r="G3303" t="s">
        <v>5</v>
      </c>
      <c r="H3303" s="5" t="s">
        <v>18</v>
      </c>
      <c r="I3303">
        <v>64401</v>
      </c>
      <c r="J3303" t="s">
        <v>3</v>
      </c>
      <c r="K3303" s="5" t="s">
        <v>18</v>
      </c>
      <c r="L3303">
        <v>24461.24</v>
      </c>
      <c r="M3303" t="str">
        <f t="shared" ref="M3303:M3308" si="5540">$G3303&amp;""</f>
        <v>e</v>
      </c>
      <c r="N3303" t="str">
        <f t="shared" ref="N3303:N3308" si="5541">$H3303&amp;""</f>
        <v>5/2</v>
      </c>
      <c r="O3303">
        <v>64401.03</v>
      </c>
      <c r="P3303" t="str">
        <f t="shared" ref="P3303:P3308" si="5542">$J3303&amp;""</f>
        <v>o</v>
      </c>
      <c r="Q3303" t="str">
        <f t="shared" ref="Q3303:Q3308" si="5543">$K3303&amp;""</f>
        <v>5/2</v>
      </c>
      <c r="R3303">
        <v>31</v>
      </c>
      <c r="AA3303" s="10">
        <f t="shared" si="5469"/>
        <v>2503.0120000000002</v>
      </c>
      <c r="AB3303" s="3" cm="1">
        <f t="array" ref="AB3303">100000000/Lvac(AA3303)</f>
        <v>39939.829799126761</v>
      </c>
      <c r="AC3303" s="28">
        <f t="shared" si="5470"/>
        <v>3.9951865991853012E-7</v>
      </c>
      <c r="AD3303" s="28">
        <f t="shared" si="5471"/>
        <v>2.5037663030348312E-7</v>
      </c>
      <c r="AE3303" s="21">
        <f t="shared" si="5472"/>
        <v>39939.829943354795</v>
      </c>
      <c r="AF3303" s="10" cm="1">
        <f t="array" ref="AF3303">Lair(100000000/AE3303)</f>
        <v>2503.0119909606706</v>
      </c>
      <c r="AG3303" s="10">
        <f t="shared" si="5473"/>
        <v>1.2978353639360649E-2</v>
      </c>
      <c r="AH3303" s="10" t="b">
        <f t="shared" si="5467"/>
        <v>1</v>
      </c>
      <c r="AI3303" s="10">
        <f t="shared" ref="AI3303:AI3308" si="5544">$AF3303</f>
        <v>2503.0119909606706</v>
      </c>
      <c r="AJ3303">
        <v>3.0000000000000001E-3</v>
      </c>
      <c r="AK3303" s="3" cm="1">
        <f t="array" ref="AK3303">100000000/Lvac($AA3303)</f>
        <v>39939.829799126761</v>
      </c>
      <c r="AL3303" s="21">
        <f t="shared" si="5525"/>
        <v>4.7870122009041144E-2</v>
      </c>
      <c r="AM3303" s="10" cm="1">
        <f t="array" ref="AM3303">Lvac($AI3303)-$BA3303</f>
        <v>-2.503989765955339E-3</v>
      </c>
      <c r="AN3303" s="10">
        <f t="shared" ref="AN3303:AN3308" si="5545">$AK3303-($AX3303-$AW3303)</f>
        <v>3.9799126767320558E-2</v>
      </c>
      <c r="AO3303" s="3">
        <f t="shared" ref="AO3303:AO3308" si="5546">AM3303/AJ3303</f>
        <v>-0.83466325531844632</v>
      </c>
      <c r="AP3303" s="3">
        <v>-0.83164944438370492</v>
      </c>
      <c r="AS3303" s="3">
        <f t="shared" si="5475"/>
        <v>-2.008732408285141E-4</v>
      </c>
      <c r="AT3303" s="3" cm="1">
        <f t="array" ref="AT3303">AS3303-(100000000/LvacE($A3303)-$E3303)</f>
        <v>1.4378485502675176E-5</v>
      </c>
      <c r="AU3303" t="s">
        <v>4712</v>
      </c>
      <c r="AV3303" t="s">
        <v>4832</v>
      </c>
      <c r="AW3303" s="3">
        <v>24461.24</v>
      </c>
      <c r="AX3303" s="3">
        <v>64401.03</v>
      </c>
      <c r="AY3303" s="3"/>
      <c r="AZ3303" s="10" cm="1">
        <f t="array" ref="AZ3303">Lair(100000000/($AX3303-$AW3303))</f>
        <v>2503.0144943679575</v>
      </c>
      <c r="BA3303" s="10">
        <f t="shared" ref="BA3303:BA3308" si="5547">100000000/($AX3303-$AW3303)</f>
        <v>2503.7687979831644</v>
      </c>
      <c r="BB3303" s="12">
        <v>57200000</v>
      </c>
      <c r="BC3303" s="3">
        <v>8.4000000000000005E-2</v>
      </c>
      <c r="BD3303" s="12" cm="1">
        <f t="array" ref="BD3303">SfromgA($BB3303,$BA3303,"")</f>
        <v>0.44311051661102735</v>
      </c>
      <c r="BE3303" s="29">
        <f t="shared" ref="BE3303:BE3308" si="5548">(10^MAX(0.05, -0.312925054856973*((LN($BD3303))^(1/3)) + 0.454808404431693)-1)*100</f>
        <v>458.44370620704132</v>
      </c>
      <c r="BG3303" s="3"/>
      <c r="BH3303" s="3"/>
      <c r="BI3303" s="12">
        <f t="shared" ref="BI3303:BI3308" si="5549">IF($BB3303="",$BF3303,$BB3303)</f>
        <v>57200000</v>
      </c>
      <c r="BJ3303" s="29">
        <f t="shared" ref="BJ3303:BJ3308" si="5550">IF($BB3303="",$BH3303,$BE3303)</f>
        <v>458.44370620704132</v>
      </c>
      <c r="BK3303" s="3">
        <f t="shared" ref="BK3303:BK3305" si="5551">LN(BN3303*100000000/($AX3303-$AW3303)/$BI3303)</f>
        <v>-6.7070395670558831</v>
      </c>
      <c r="BL3303" s="13">
        <f t="shared" ref="BL3303:BL3308" si="5552">EXP(BK$4341*$AX3303+BK$4342)*$BI3303/(100000000/($AX3303-$AW3303))</f>
        <v>19.245552770691749</v>
      </c>
      <c r="BM3303" s="3">
        <f t="shared" ref="BM3303:BM3305" si="5553">LN(BL3303/$C3303)</f>
        <v>0.87783846746446448</v>
      </c>
      <c r="BN3303" s="13" cm="1">
        <f t="array" ref="BN3303">$C3303*EXP(poly_from_str(100000000/$E3303,BN$4343))</f>
        <v>27.923607958246787</v>
      </c>
      <c r="BO3303" s="3">
        <f t="shared" ref="BO3303:BO3308" si="5554">LN($C3303)</f>
        <v>2.0794415416798357</v>
      </c>
      <c r="BP3303" s="13">
        <f t="shared" ref="BP3303:BP3305" si="5555">LN(BL3303/BN3303)</f>
        <v>-0.37219248526663024</v>
      </c>
      <c r="BQ3303" s="13"/>
      <c r="BR3303" s="12">
        <v>18940000</v>
      </c>
      <c r="BS3303" s="3">
        <f>LN(BV3303*100000000/($AX3303-$AW3303)/$BR3303)</f>
        <v>-6.6559521369452845</v>
      </c>
      <c r="BT3303" s="13">
        <f>EXP(BS$4338*$AX3303+BS$4336)*$BR3303/(100000000/($AX3303-$AW3303))</f>
        <v>7.7574299314932187</v>
      </c>
      <c r="BU3303" s="3">
        <f>LN(BT3303/$BN3303)</f>
        <v>-1.2808214094679833</v>
      </c>
      <c r="BV3303" s="3" cm="1">
        <f t="array" ref="BV3303">$BN3303*EXP(poly_from_str(100000000/$E3303,BV$4341))</f>
        <v>9.7306637808206311</v>
      </c>
      <c r="BW3303" s="12" t="s">
        <v>14</v>
      </c>
      <c r="BX3303" s="3">
        <f>LN(BT3303/BV3303)</f>
        <v>-0.22663102895076181</v>
      </c>
      <c r="BY3303">
        <v>27629</v>
      </c>
      <c r="BZ3303" s="13"/>
    </row>
    <row r="3304" spans="1:78" hidden="1" x14ac:dyDescent="0.25">
      <c r="A3304" t="s">
        <v>3879</v>
      </c>
      <c r="B3304" s="2" t="str">
        <f t="shared" si="5466"/>
        <v/>
      </c>
      <c r="C3304">
        <v>8</v>
      </c>
      <c r="E3304">
        <v>39941.47</v>
      </c>
      <c r="F3304">
        <v>23651</v>
      </c>
      <c r="G3304" t="s">
        <v>5</v>
      </c>
      <c r="H3304" s="5" t="s">
        <v>8</v>
      </c>
      <c r="I3304">
        <v>63593</v>
      </c>
      <c r="J3304" t="s">
        <v>3</v>
      </c>
      <c r="K3304" s="5" t="s">
        <v>4</v>
      </c>
      <c r="L3304">
        <v>23651.88</v>
      </c>
      <c r="M3304" t="str">
        <f t="shared" si="5540"/>
        <v>e</v>
      </c>
      <c r="N3304" t="str">
        <f t="shared" si="5541"/>
        <v>7/2</v>
      </c>
      <c r="O3304">
        <v>63593.35</v>
      </c>
      <c r="P3304" t="str">
        <f t="shared" si="5542"/>
        <v>o</v>
      </c>
      <c r="Q3304" t="str">
        <f t="shared" si="5543"/>
        <v>9/2</v>
      </c>
      <c r="R3304">
        <v>31</v>
      </c>
      <c r="AA3304" s="10">
        <f t="shared" si="5469"/>
        <v>2502.9090000000001</v>
      </c>
      <c r="AB3304" s="3" cm="1">
        <f t="array" ref="AB3304">100000000/Lvac(AA3304)</f>
        <v>39941.473294747695</v>
      </c>
      <c r="AC3304" s="28">
        <f t="shared" si="5470"/>
        <v>3.9953510095652699E-7</v>
      </c>
      <c r="AD3304" s="28">
        <f t="shared" si="5471"/>
        <v>2.5036632790696281E-7</v>
      </c>
      <c r="AE3304" s="21">
        <f t="shared" si="5472"/>
        <v>39941.47092899181</v>
      </c>
      <c r="AF3304" s="10" cm="1">
        <f t="array" ref="AF3304">Lair(100000000/AE3304)</f>
        <v>2502.9091482588951</v>
      </c>
      <c r="AG3304" s="10">
        <f t="shared" si="5473"/>
        <v>1.2979010282584722E-2</v>
      </c>
      <c r="AH3304" s="10" t="b">
        <f t="shared" si="5467"/>
        <v>1</v>
      </c>
      <c r="AI3304" s="10">
        <f t="shared" si="5544"/>
        <v>2502.9091482588951</v>
      </c>
      <c r="AJ3304">
        <v>3.0000000000000001E-3</v>
      </c>
      <c r="AK3304" s="3" cm="1">
        <f t="array" ref="AK3304">100000000/Lvac($AA3304)</f>
        <v>39941.473294747695</v>
      </c>
      <c r="AL3304" s="21">
        <f t="shared" si="5525"/>
        <v>4.7874058859706053E-2</v>
      </c>
      <c r="AM3304" s="10" cm="1">
        <f t="array" ref="AM3304">Lvac($AI3304)-$BA3304</f>
        <v>-5.8232278661307646E-5</v>
      </c>
      <c r="AN3304" s="10">
        <f t="shared" si="5545"/>
        <v>3.2947476938716136E-3</v>
      </c>
      <c r="AO3304" s="3">
        <f t="shared" si="5546"/>
        <v>-1.9410759553769214E-2</v>
      </c>
      <c r="AP3304" s="3">
        <v>-6.8841889666752351E-2</v>
      </c>
      <c r="AS3304" s="3">
        <f t="shared" si="5475"/>
        <v>3.2947476938716136E-3</v>
      </c>
      <c r="AT3304" s="3" cm="1">
        <f t="array" ref="AT3304">AS3304-(100000000/LvacE($A3304)-$E3304)</f>
        <v>1.4409895811695606E-5</v>
      </c>
      <c r="AU3304" t="s">
        <v>4754</v>
      </c>
      <c r="AV3304" t="s">
        <v>4835</v>
      </c>
      <c r="AW3304" s="3">
        <v>23651.88</v>
      </c>
      <c r="AX3304" s="3">
        <v>63593.35</v>
      </c>
      <c r="AY3304" s="3"/>
      <c r="AZ3304" s="10" cm="1">
        <f t="array" ref="AZ3304">Lair(100000000/($AX3304-$AW3304))</f>
        <v>2502.9092064776282</v>
      </c>
      <c r="BA3304" s="10">
        <f t="shared" si="5547"/>
        <v>2503.6634855952971</v>
      </c>
      <c r="BB3304" s="12">
        <v>76000000</v>
      </c>
      <c r="BC3304" s="3">
        <v>0.153</v>
      </c>
      <c r="BD3304" s="12" cm="1">
        <f t="array" ref="BD3304">SfromgA($BB3304,$BA3304,"")</f>
        <v>0.58867395099418363</v>
      </c>
      <c r="BE3304" s="29">
        <f t="shared" si="5548"/>
        <v>410.5399505084514</v>
      </c>
      <c r="BG3304" s="3"/>
      <c r="BH3304" s="3"/>
      <c r="BI3304" s="12">
        <f t="shared" si="5549"/>
        <v>76000000</v>
      </c>
      <c r="BJ3304" s="29">
        <f t="shared" si="5550"/>
        <v>410.5399505084514</v>
      </c>
      <c r="BK3304" s="3">
        <f t="shared" si="5551"/>
        <v>-6.9911004596942998</v>
      </c>
      <c r="BL3304" s="13">
        <f t="shared" si="5552"/>
        <v>27.190541240599835</v>
      </c>
      <c r="BM3304" s="3">
        <f t="shared" si="5553"/>
        <v>1.2234276226362233</v>
      </c>
      <c r="BN3304" s="13" cm="1">
        <f t="array" ref="BN3304">$C3304*EXP(poly_from_str(100000000/$E3304,BN$4343))</f>
        <v>27.92809317638449</v>
      </c>
      <c r="BO3304" s="3">
        <f t="shared" si="5554"/>
        <v>2.0794415416798357</v>
      </c>
      <c r="BP3304" s="13">
        <f t="shared" si="5555"/>
        <v>-2.6763941788203145E-2</v>
      </c>
      <c r="BQ3304" s="13"/>
      <c r="BS3304" s="13"/>
      <c r="BT3304" s="13"/>
      <c r="BU3304" s="13"/>
      <c r="BV3304" s="13"/>
      <c r="BW3304" s="13"/>
      <c r="BX3304" s="13"/>
      <c r="BY3304">
        <v>27633</v>
      </c>
      <c r="BZ3304" s="13"/>
    </row>
    <row r="3305" spans="1:78" hidden="1" x14ac:dyDescent="0.25">
      <c r="A3305" t="s">
        <v>3880</v>
      </c>
      <c r="B3305" s="2" t="str">
        <f t="shared" si="5466"/>
        <v/>
      </c>
      <c r="C3305">
        <v>1</v>
      </c>
      <c r="E3305">
        <v>39942.86</v>
      </c>
      <c r="F3305">
        <v>27452</v>
      </c>
      <c r="G3305" t="s">
        <v>5</v>
      </c>
      <c r="H3305" s="5" t="s">
        <v>18</v>
      </c>
      <c r="I3305">
        <v>67395</v>
      </c>
      <c r="J3305" t="s">
        <v>3</v>
      </c>
      <c r="K3305" s="5" t="s">
        <v>18</v>
      </c>
      <c r="L3305">
        <v>27452.45</v>
      </c>
      <c r="M3305" t="str">
        <f t="shared" si="5540"/>
        <v>e</v>
      </c>
      <c r="N3305" t="str">
        <f t="shared" si="5541"/>
        <v>5/2</v>
      </c>
      <c r="O3305">
        <v>67395.320000000007</v>
      </c>
      <c r="P3305" t="str">
        <f t="shared" si="5542"/>
        <v>o</v>
      </c>
      <c r="Q3305" t="str">
        <f t="shared" si="5543"/>
        <v>5/2</v>
      </c>
      <c r="R3305">
        <v>31</v>
      </c>
      <c r="AA3305" s="10">
        <f t="shared" si="5469"/>
        <v>2502.8220000000001</v>
      </c>
      <c r="AB3305" s="3" cm="1">
        <f t="array" ref="AB3305">100000000/Lvac(AA3305)</f>
        <v>39942.861595447881</v>
      </c>
      <c r="AC3305" s="28">
        <f t="shared" si="5470"/>
        <v>3.9954898910110269E-7</v>
      </c>
      <c r="AD3305" s="28">
        <f t="shared" si="5471"/>
        <v>2.5035762588275994E-7</v>
      </c>
      <c r="AE3305" s="21">
        <f t="shared" si="5472"/>
        <v>39942.860449809872</v>
      </c>
      <c r="AF3305" s="10" cm="1">
        <f t="array" ref="AF3305">Lair(100000000/AE3305)</f>
        <v>2502.8220717906756</v>
      </c>
      <c r="AG3305" s="10">
        <f t="shared" si="5473"/>
        <v>1.297956498613323E-2</v>
      </c>
      <c r="AH3305" s="10" t="b">
        <f t="shared" si="5467"/>
        <v>1</v>
      </c>
      <c r="AI3305" s="10">
        <f t="shared" si="5544"/>
        <v>2502.8220717906756</v>
      </c>
      <c r="AJ3305">
        <v>3.0000000000000001E-3</v>
      </c>
      <c r="AK3305" s="3" cm="1">
        <f t="array" ref="AK3305">100000000/Lvac($AA3305)</f>
        <v>39942.861595447881</v>
      </c>
      <c r="AL3305" s="21">
        <f t="shared" si="5525"/>
        <v>4.7877388543489538E-2</v>
      </c>
      <c r="AM3305" s="10" cm="1">
        <f t="array" ref="AM3305">Lvac($AI3305)-$BA3305</f>
        <v>5.9859569364562049E-4</v>
      </c>
      <c r="AN3305" s="10">
        <f t="shared" si="5545"/>
        <v>-8.4045521289226599E-3</v>
      </c>
      <c r="AO3305" s="3">
        <f t="shared" si="5546"/>
        <v>0.1995318978818735</v>
      </c>
      <c r="AP3305" s="3">
        <v>0.17559610493359892</v>
      </c>
      <c r="AS3305" s="3">
        <f t="shared" si="5475"/>
        <v>1.5954478803905658E-3</v>
      </c>
      <c r="AT3305" s="3" cm="1">
        <f t="array" ref="AT3305">AS3305-(100000000/LvacE($A3305)-$E3305)</f>
        <v>1.4436445781029761E-5</v>
      </c>
      <c r="AU3305" t="s">
        <v>4778</v>
      </c>
      <c r="AV3305" t="s">
        <v>4889</v>
      </c>
      <c r="AW3305" s="3">
        <v>27452.45</v>
      </c>
      <c r="AX3305" s="3">
        <v>67395.320000000007</v>
      </c>
      <c r="AY3305" s="3"/>
      <c r="AZ3305" s="10" cm="1">
        <f t="array" ref="AZ3305">Lair(100000000/($AX3305-$AW3305))</f>
        <v>2502.821473334222</v>
      </c>
      <c r="BA3305" s="10">
        <f t="shared" si="5547"/>
        <v>2503.5757320392845</v>
      </c>
      <c r="BB3305" s="12">
        <v>14100000</v>
      </c>
      <c r="BC3305" s="3">
        <v>6.0999999999999999E-2</v>
      </c>
      <c r="BD3305" s="12" cm="1">
        <f t="array" ref="BD3305">SfromgA($BB3305,$BA3305,"")</f>
        <v>0.10920302580629558</v>
      </c>
      <c r="BE3305" s="29">
        <f t="shared" si="5548"/>
        <v>628.93884093594852</v>
      </c>
      <c r="BG3305" s="3"/>
      <c r="BH3305" s="3"/>
      <c r="BI3305" s="12">
        <f t="shared" si="5549"/>
        <v>14100000</v>
      </c>
      <c r="BJ3305" s="29">
        <f t="shared" si="5550"/>
        <v>628.93884093594852</v>
      </c>
      <c r="BK3305" s="3">
        <f t="shared" si="5551"/>
        <v>-7.3858825184995762</v>
      </c>
      <c r="BL3305" s="13">
        <f t="shared" si="5552"/>
        <v>3.7790452777851549</v>
      </c>
      <c r="BM3305" s="3">
        <f t="shared" si="5553"/>
        <v>1.3294714057153041</v>
      </c>
      <c r="BN3305" s="13" cm="1">
        <f t="array" ref="BN3305">$C3305*EXP(poly_from_str(100000000/$E3305,BN$4343))</f>
        <v>3.4914864242620651</v>
      </c>
      <c r="BO3305" s="3">
        <f t="shared" si="5554"/>
        <v>0</v>
      </c>
      <c r="BP3305" s="13">
        <f t="shared" si="5555"/>
        <v>7.914385064400975E-2</v>
      </c>
      <c r="BQ3305" s="13"/>
      <c r="BS3305" s="13"/>
      <c r="BT3305" s="13"/>
      <c r="BU3305" s="13"/>
      <c r="BV3305" s="13"/>
      <c r="BW3305" s="13"/>
      <c r="BX3305" s="13"/>
      <c r="BY3305">
        <v>3455</v>
      </c>
      <c r="BZ3305" s="13"/>
    </row>
    <row r="3306" spans="1:78" hidden="1" x14ac:dyDescent="0.25">
      <c r="A3306" t="s">
        <v>3881</v>
      </c>
      <c r="B3306" s="2" t="str">
        <f t="shared" si="5466"/>
        <v/>
      </c>
      <c r="C3306">
        <v>6</v>
      </c>
      <c r="E3306">
        <v>39945.54</v>
      </c>
      <c r="F3306">
        <v>25033</v>
      </c>
      <c r="G3306" t="s">
        <v>5</v>
      </c>
      <c r="H3306" s="5" t="s">
        <v>4</v>
      </c>
      <c r="I3306">
        <v>64979</v>
      </c>
      <c r="J3306" t="s">
        <v>3</v>
      </c>
      <c r="K3306" s="5" t="s">
        <v>8</v>
      </c>
      <c r="L3306">
        <v>25033.91</v>
      </c>
      <c r="M3306" t="str">
        <f t="shared" si="5540"/>
        <v>e</v>
      </c>
      <c r="N3306" t="str">
        <f t="shared" si="5541"/>
        <v>9/2</v>
      </c>
      <c r="O3306">
        <v>64979.55</v>
      </c>
      <c r="P3306" t="str">
        <f t="shared" si="5542"/>
        <v>o</v>
      </c>
      <c r="Q3306" t="str">
        <f t="shared" si="5543"/>
        <v>7/2</v>
      </c>
      <c r="R3306">
        <v>31</v>
      </c>
      <c r="AA3306" s="10">
        <f t="shared" si="5469"/>
        <v>2502.654</v>
      </c>
      <c r="AB3306" s="3" cm="1">
        <f t="array" ref="AB3306">100000000/Lvac(AA3306)</f>
        <v>39945.54272509343</v>
      </c>
      <c r="AC3306" s="28">
        <f t="shared" si="5470"/>
        <v>3.9957581031976455E-7</v>
      </c>
      <c r="AD3306" s="28">
        <f t="shared" si="5471"/>
        <v>2.5034082197406445E-7</v>
      </c>
      <c r="AE3306" s="21">
        <f t="shared" si="5472"/>
        <v>39945.540768146457</v>
      </c>
      <c r="AF3306" s="10" cm="1">
        <f t="array" ref="AF3306">Lair(100000000/AE3306)</f>
        <v>2502.6541226143772</v>
      </c>
      <c r="AG3306" s="10">
        <f t="shared" si="5473"/>
        <v>1.2980636301520992E-2</v>
      </c>
      <c r="AH3306" s="10" t="b">
        <f t="shared" si="5467"/>
        <v>1</v>
      </c>
      <c r="AI3306" s="10">
        <f t="shared" si="5544"/>
        <v>2502.6541226143772</v>
      </c>
      <c r="AJ3306">
        <v>3.0000000000000001E-3</v>
      </c>
      <c r="AK3306" s="3" cm="1">
        <f t="array" ref="AK3306">100000000/Lvac($AA3306)</f>
        <v>39945.54272509343</v>
      </c>
      <c r="AL3306" s="21">
        <f t="shared" si="5525"/>
        <v>4.7883815463118783E-2</v>
      </c>
      <c r="AM3306" s="10" cm="1">
        <f t="array" ref="AM3306">Lvac($AI3306)-$BA3306</f>
        <v>6.2188977317418903E-3</v>
      </c>
      <c r="AN3306" s="10">
        <f t="shared" si="5545"/>
        <v>-9.7274906569509767E-2</v>
      </c>
      <c r="AO3306" s="3">
        <f t="shared" si="5546"/>
        <v>2.07296591058063</v>
      </c>
      <c r="AP3306" s="3">
        <v>2.0320849424327512</v>
      </c>
      <c r="AS3306" s="3">
        <f t="shared" si="5475"/>
        <v>2.7250934290350415E-3</v>
      </c>
      <c r="AT3306" s="3" cm="1">
        <f t="array" ref="AT3306">AS3306-(100000000/LvacE($A3306)-$E3306)</f>
        <v>1.4487726730294526E-5</v>
      </c>
      <c r="AU3306" t="s">
        <v>4741</v>
      </c>
      <c r="AV3306" t="s">
        <v>4907</v>
      </c>
      <c r="AW3306" s="3">
        <v>25033.91</v>
      </c>
      <c r="AX3306" s="3">
        <v>64979.55</v>
      </c>
      <c r="AY3306" s="3"/>
      <c r="AZ3306" s="10" cm="1">
        <f t="array" ref="AZ3306">Lair(100000000/($AX3306-$AW3306))</f>
        <v>2502.6479051631727</v>
      </c>
      <c r="BA3306" s="10">
        <f t="shared" si="5547"/>
        <v>2503.4021234858174</v>
      </c>
      <c r="BB3306" s="12">
        <v>4920000</v>
      </c>
      <c r="BC3306" s="3">
        <v>6.0000000000000001E-3</v>
      </c>
      <c r="BD3306" s="12" cm="1">
        <f t="array" ref="BD3306">SfromgA($BB3306,$BA3306,"")</f>
        <v>3.8096959087316168E-2</v>
      </c>
      <c r="BE3306" s="29">
        <f t="shared" si="5548"/>
        <v>730.16461730185597</v>
      </c>
      <c r="BG3306" s="3"/>
      <c r="BH3306" s="3"/>
      <c r="BI3306" s="12">
        <f t="shared" si="5549"/>
        <v>4920000</v>
      </c>
      <c r="BJ3306" s="29">
        <f t="shared" si="5550"/>
        <v>730.16461730185597</v>
      </c>
      <c r="BK3306" s="3"/>
      <c r="BL3306" s="13">
        <f t="shared" si="5552"/>
        <v>1.5844305404170627</v>
      </c>
      <c r="BM3306" s="3"/>
      <c r="BN3306" s="13" cm="1">
        <f t="array" ref="BN3306">$C3306*EXP(poly_from_str(100000000/$E3306,BN$4343))</f>
        <v>20.954404582141297</v>
      </c>
      <c r="BO3306" s="3">
        <f t="shared" si="5554"/>
        <v>1.791759469228055</v>
      </c>
      <c r="BP3306" s="17"/>
      <c r="BQ3306" s="13"/>
      <c r="BS3306" s="13"/>
      <c r="BT3306" s="13"/>
      <c r="BU3306" s="13"/>
      <c r="BV3306" s="13"/>
      <c r="BW3306" s="13"/>
      <c r="BX3306" s="13"/>
      <c r="BY3306">
        <v>20732</v>
      </c>
      <c r="BZ3306" s="13"/>
    </row>
    <row r="3307" spans="1:78" hidden="1" x14ac:dyDescent="0.25">
      <c r="A3307" t="s">
        <v>3882</v>
      </c>
      <c r="B3307" s="2" t="str">
        <f t="shared" si="5466"/>
        <v/>
      </c>
      <c r="C3307">
        <v>7</v>
      </c>
      <c r="D3307" t="s">
        <v>14</v>
      </c>
      <c r="E3307">
        <v>39946.31</v>
      </c>
      <c r="F3307">
        <v>18211</v>
      </c>
      <c r="G3307" t="s">
        <v>5</v>
      </c>
      <c r="H3307" s="5" t="s">
        <v>18</v>
      </c>
      <c r="I3307">
        <v>58158</v>
      </c>
      <c r="J3307" t="s">
        <v>3</v>
      </c>
      <c r="K3307" s="5" t="s">
        <v>8</v>
      </c>
      <c r="L3307">
        <v>18211.759999999998</v>
      </c>
      <c r="M3307" t="str">
        <f t="shared" si="5540"/>
        <v>e</v>
      </c>
      <c r="N3307" t="str">
        <f t="shared" si="5541"/>
        <v>5/2</v>
      </c>
      <c r="O3307">
        <v>58158.080000000002</v>
      </c>
      <c r="P3307" t="str">
        <f t="shared" si="5542"/>
        <v>o</v>
      </c>
      <c r="Q3307" t="str">
        <f t="shared" si="5543"/>
        <v>7/2</v>
      </c>
      <c r="R3307">
        <v>31</v>
      </c>
      <c r="AA3307" s="10">
        <f t="shared" si="5469"/>
        <v>2502.6060000000002</v>
      </c>
      <c r="AB3307" s="3" cm="1">
        <f t="array" ref="AB3307">100000000/Lvac(AA3307)</f>
        <v>39946.308828242894</v>
      </c>
      <c r="AC3307" s="28">
        <f t="shared" si="5470"/>
        <v>3.9958347418650796E-7</v>
      </c>
      <c r="AD3307" s="28">
        <f t="shared" si="5471"/>
        <v>2.5033602085732103E-7</v>
      </c>
      <c r="AE3307" s="21">
        <f t="shared" si="5472"/>
        <v>39946.309669724542</v>
      </c>
      <c r="AF3307" s="10" cm="1">
        <f t="array" ref="AF3307">Lair(100000000/AE3307)</f>
        <v>2502.6059472781917</v>
      </c>
      <c r="AG3307" s="10">
        <f t="shared" si="5473"/>
        <v>1.2980942431258236E-2</v>
      </c>
      <c r="AH3307" s="10" t="b">
        <f t="shared" si="5467"/>
        <v>1</v>
      </c>
      <c r="AI3307" s="10">
        <f t="shared" si="5544"/>
        <v>2502.6059472781917</v>
      </c>
      <c r="AJ3307">
        <v>7.0000000000000001E-3</v>
      </c>
      <c r="AK3307" s="3" cm="1">
        <f t="array" ref="AK3307">100000000/Lvac($AA3307)</f>
        <v>39946.308828242894</v>
      </c>
      <c r="AL3307" s="21">
        <f t="shared" si="5525"/>
        <v>0.11173319639147211</v>
      </c>
      <c r="AM3307" s="10" cm="1">
        <f t="array" ref="AM3307">Lvac($AI3307)-$BA3307</f>
        <v>6.4737878210507915E-4</v>
      </c>
      <c r="AN3307" s="10">
        <f t="shared" si="5545"/>
        <v>-1.1171757112606429E-2</v>
      </c>
      <c r="AO3307" s="3">
        <f t="shared" si="5546"/>
        <v>9.2482683157868451E-2</v>
      </c>
      <c r="AP3307" s="3">
        <v>0.1000161223601026</v>
      </c>
      <c r="AS3307" s="3">
        <f t="shared" si="5475"/>
        <v>-1.1717571032932028E-3</v>
      </c>
      <c r="AT3307" s="3" cm="1">
        <f t="array" ref="AT3307">AS3307-(100000000/LvacE($A3307)-$E3307)</f>
        <v>1.4502380508929491E-5</v>
      </c>
      <c r="AU3307" t="s">
        <v>4965</v>
      </c>
      <c r="AV3307" t="s">
        <v>4897</v>
      </c>
      <c r="AW3307" s="3">
        <v>18211.759999999998</v>
      </c>
      <c r="AX3307" s="3">
        <v>58158.080000000002</v>
      </c>
      <c r="AY3307" s="3"/>
      <c r="AZ3307" s="10" cm="1">
        <f t="array" ref="AZ3307">Lair(100000000/($AX3307-$AW3307))</f>
        <v>2502.6053000499896</v>
      </c>
      <c r="BA3307" s="10">
        <f t="shared" si="5547"/>
        <v>2503.3595084603535</v>
      </c>
      <c r="BB3307" s="12">
        <v>41000000</v>
      </c>
      <c r="BC3307" s="3">
        <v>7.0999999999999994E-2</v>
      </c>
      <c r="BD3307" s="12" cm="1">
        <f t="array" ref="BD3307">SfromgA($BB3307,$BA3307,"")</f>
        <v>0.31745844637154541</v>
      </c>
      <c r="BE3307" s="29">
        <f t="shared" si="5548"/>
        <v>505.9129702862781</v>
      </c>
      <c r="BG3307" s="3"/>
      <c r="BH3307" s="3"/>
      <c r="BI3307" s="12">
        <f t="shared" si="5549"/>
        <v>41000000</v>
      </c>
      <c r="BJ3307" s="29">
        <f t="shared" si="5550"/>
        <v>505.9129702862781</v>
      </c>
      <c r="BK3307" s="3">
        <f t="shared" ref="BK3307:BK3308" si="5556">LN(BN3307*100000000/($AX3307-$AW3307)/$BI3307)</f>
        <v>-6.5071190212670995</v>
      </c>
      <c r="BL3307" s="13">
        <f t="shared" si="5552"/>
        <v>22.171373239696806</v>
      </c>
      <c r="BM3307" s="3">
        <f t="shared" ref="BM3307:BM3308" si="5557">LN(BL3307/$C3307)</f>
        <v>1.1528918140031459</v>
      </c>
      <c r="BN3307" s="13" cm="1">
        <f t="array" ref="BN3307">$C3307*EXP(poly_from_str(100000000/$E3307,BN$4343))</f>
        <v>24.448642459650777</v>
      </c>
      <c r="BO3307" s="3">
        <f t="shared" si="5554"/>
        <v>1.9459101490553132</v>
      </c>
      <c r="BP3307" s="13">
        <f t="shared" ref="BP3307:BP3308" si="5558">LN(BL3307/BN3307)</f>
        <v>-9.7772728198288528E-2</v>
      </c>
      <c r="BQ3307" s="13"/>
      <c r="BR3307" s="12">
        <v>18510000</v>
      </c>
      <c r="BS3307" s="3">
        <f>LN(BV3307*100000000/($AX3307-$AW3307)/$BR3307)</f>
        <v>-6.767273720682458</v>
      </c>
      <c r="BT3307" s="13">
        <f>EXP(BS$4338*$AX3307+BS$4336)*$BR3307/(100000000/($AX3307-$AW3307))</f>
        <v>7.5825503929187841</v>
      </c>
      <c r="BU3307" s="3">
        <f>LN(BT3307/$BN3307)</f>
        <v>-1.1707250847478494</v>
      </c>
      <c r="BV3307" s="3" cm="1">
        <f t="array" ref="BV3307">$BN3307*EXP(poly_from_str(100000000/$E3307,BV$4341))</f>
        <v>8.5092946279924639</v>
      </c>
      <c r="BW3307" s="12" t="s">
        <v>14</v>
      </c>
      <c r="BX3307" s="3">
        <f>LN(BT3307/BV3307)</f>
        <v>-0.11530944521358903</v>
      </c>
      <c r="BY3307">
        <v>24188</v>
      </c>
      <c r="BZ3307" s="13"/>
    </row>
    <row r="3308" spans="1:78" hidden="1" x14ac:dyDescent="0.25">
      <c r="A3308" t="s">
        <v>3883</v>
      </c>
      <c r="B3308" s="2" t="str">
        <f t="shared" si="5466"/>
        <v/>
      </c>
      <c r="C3308">
        <v>5</v>
      </c>
      <c r="D3308" t="s">
        <v>14</v>
      </c>
      <c r="E3308">
        <v>39947.589999999997</v>
      </c>
      <c r="F3308">
        <v>61717</v>
      </c>
      <c r="G3308" t="s">
        <v>3</v>
      </c>
      <c r="H3308" s="5" t="s">
        <v>18</v>
      </c>
      <c r="I3308">
        <v>101665</v>
      </c>
      <c r="J3308" t="s">
        <v>5</v>
      </c>
      <c r="K3308" s="5" t="s">
        <v>18</v>
      </c>
      <c r="L3308">
        <v>61717.98</v>
      </c>
      <c r="M3308" t="str">
        <f t="shared" si="5540"/>
        <v>o</v>
      </c>
      <c r="N3308" t="str">
        <f t="shared" si="5541"/>
        <v>5/2</v>
      </c>
      <c r="O3308">
        <v>101665.58</v>
      </c>
      <c r="P3308" t="str">
        <f t="shared" si="5542"/>
        <v>e</v>
      </c>
      <c r="Q3308" t="str">
        <f t="shared" si="5543"/>
        <v>5/2</v>
      </c>
      <c r="R3308">
        <v>31</v>
      </c>
      <c r="AA3308" s="10">
        <f t="shared" si="5469"/>
        <v>2502.5259999999998</v>
      </c>
      <c r="AB3308" s="3" cm="1">
        <f t="array" ref="AB3308">100000000/Lvac(AA3308)</f>
        <v>39947.585732124819</v>
      </c>
      <c r="AC3308" s="28">
        <f t="shared" si="5470"/>
        <v>3.9959624795107029E-7</v>
      </c>
      <c r="AD3308" s="28">
        <f t="shared" si="5471"/>
        <v>2.5032801899610815E-7</v>
      </c>
      <c r="AE3308" s="21">
        <f t="shared" si="5472"/>
        <v>39947.588797152595</v>
      </c>
      <c r="AF3308" s="10" cm="1">
        <f t="array" ref="AF3308">Lair(100000000/AE3308)</f>
        <v>2502.5258079774289</v>
      </c>
      <c r="AG3308" s="10">
        <f t="shared" si="5473"/>
        <v>1.2981452686630392E-2</v>
      </c>
      <c r="AH3308" s="10" t="b">
        <f t="shared" si="5467"/>
        <v>1</v>
      </c>
      <c r="AI3308" s="10">
        <f t="shared" si="5544"/>
        <v>2502.5258079774289</v>
      </c>
      <c r="AJ3308">
        <v>7.0000000000000001E-3</v>
      </c>
      <c r="AK3308" s="3" cm="1">
        <f t="array" ref="AK3308">100000000/Lvac($AA3308)</f>
        <v>39947.585732124819</v>
      </c>
      <c r="AL3308" s="21">
        <f t="shared" si="5525"/>
        <v>0.11174034618682975</v>
      </c>
      <c r="AM3308" s="10" cm="1">
        <f t="array" ref="AM3308">Lvac($AI3308)-$BA3308</f>
        <v>7.0201623657339951E-4</v>
      </c>
      <c r="AN3308" s="10">
        <f t="shared" si="5545"/>
        <v>-1.4267875179939438E-2</v>
      </c>
      <c r="AO3308" s="3">
        <f t="shared" si="5546"/>
        <v>0.10028803379619992</v>
      </c>
      <c r="AP3308" s="3">
        <v>0.12772621162834444</v>
      </c>
      <c r="AS3308" s="3">
        <f t="shared" si="5475"/>
        <v>-4.2678751779021695E-3</v>
      </c>
      <c r="AT3308" s="3" cm="1">
        <f t="array" ref="AT3308">AS3308-(100000000/LvacE($A3308)-$E3308)</f>
        <v>1.4526813174597919E-5</v>
      </c>
      <c r="AU3308" t="s">
        <v>4875</v>
      </c>
      <c r="AV3308" t="s">
        <v>4941</v>
      </c>
      <c r="AW3308" s="3">
        <v>61717.98</v>
      </c>
      <c r="AX3308" s="3">
        <v>101665.58</v>
      </c>
      <c r="AY3308" s="3"/>
      <c r="AZ3308" s="10" cm="1">
        <f t="array" ref="AZ3308">Lair(100000000/($AX3308-$AW3308))</f>
        <v>2502.525106124478</v>
      </c>
      <c r="BA3308" s="10">
        <f t="shared" si="5547"/>
        <v>2503.2792958775999</v>
      </c>
      <c r="BB3308" s="12">
        <v>776000000</v>
      </c>
      <c r="BC3308" s="3">
        <v>0.73799999999999999</v>
      </c>
      <c r="BD3308" s="12" cm="1">
        <f t="array" ref="BD3308">SfromgA($BB3308,$BA3308,"")</f>
        <v>6.0079042618859964</v>
      </c>
      <c r="BE3308" s="29">
        <f t="shared" si="5548"/>
        <v>18.752411705573245</v>
      </c>
      <c r="BG3308" s="3"/>
      <c r="BH3308" s="3"/>
      <c r="BI3308" s="12">
        <f t="shared" si="5549"/>
        <v>776000000</v>
      </c>
      <c r="BJ3308" s="29">
        <f t="shared" si="5550"/>
        <v>18.752411705573245</v>
      </c>
      <c r="BK3308" s="3">
        <f t="shared" si="5556"/>
        <v>-9.7840789232508598</v>
      </c>
      <c r="BL3308" s="13">
        <f t="shared" si="5552"/>
        <v>15.38984545337779</v>
      </c>
      <c r="BM3308" s="3">
        <f t="shared" si="5557"/>
        <v>1.124269993350528</v>
      </c>
      <c r="BN3308" s="13" cm="1">
        <f t="array" ref="BN3308">$C3308*EXP(poly_from_str(100000000/$E3308,BN$4343))</f>
        <v>17.465496134977737</v>
      </c>
      <c r="BO3308" s="3">
        <f t="shared" si="5554"/>
        <v>1.6094379124341003</v>
      </c>
      <c r="BP3308" s="13">
        <f t="shared" si="5558"/>
        <v>-0.12651937945561118</v>
      </c>
      <c r="BQ3308" s="13"/>
      <c r="BS3308" s="13"/>
      <c r="BT3308" s="13"/>
      <c r="BU3308" s="13"/>
      <c r="BV3308" s="13"/>
      <c r="BW3308" s="13"/>
      <c r="BX3308" s="13"/>
      <c r="BY3308">
        <v>17279</v>
      </c>
      <c r="BZ3308" s="13"/>
    </row>
    <row r="3309" spans="1:78" hidden="1" x14ac:dyDescent="0.25">
      <c r="A3309" t="s">
        <v>3884</v>
      </c>
      <c r="B3309" s="2" t="str">
        <f t="shared" si="5466"/>
        <v/>
      </c>
      <c r="C3309">
        <v>1</v>
      </c>
      <c r="E3309">
        <v>39953.86</v>
      </c>
      <c r="R3309">
        <v>31</v>
      </c>
      <c r="S3309" t="s">
        <v>22</v>
      </c>
      <c r="AA3309" s="10">
        <f t="shared" si="5469"/>
        <v>2502.1329999999998</v>
      </c>
      <c r="AB3309" s="3" cm="1">
        <f t="array" ref="AB3309">100000000/Lvac(AA3309)</f>
        <v>39953.859708087155</v>
      </c>
      <c r="AC3309" s="28">
        <f t="shared" si="5470"/>
        <v>3.9965901093187296E-7</v>
      </c>
      <c r="AD3309" s="28">
        <f t="shared" si="5471"/>
        <v>2.502887098533781E-7</v>
      </c>
      <c r="AE3309" s="21">
        <f t="shared" si="5472"/>
        <v>39953.859917765112</v>
      </c>
      <c r="AF3309" s="10" cm="1">
        <f t="array" ref="AF3309">Lair(100000000/AE3309)</f>
        <v>2502.1329868678968</v>
      </c>
      <c r="AG3309" s="10">
        <f t="shared" si="5473"/>
        <v>1.298396002692246E-2</v>
      </c>
      <c r="AH3309" s="10" t="b">
        <f t="shared" si="5467"/>
        <v>1</v>
      </c>
      <c r="AI3309" s="10">
        <f t="shared" si="5474"/>
        <v>2502.1329999999998</v>
      </c>
      <c r="AJ3309">
        <v>3.0000000000000001E-3</v>
      </c>
      <c r="AK3309" s="3" cm="1">
        <f t="array" ref="AK3309">100000000/Lvac($AA3309)</f>
        <v>39953.859708087155</v>
      </c>
      <c r="AL3309" s="21">
        <f t="shared" si="5525"/>
        <v>4.7903760161534768E-2</v>
      </c>
      <c r="AM3309" s="21"/>
      <c r="AN3309" s="21"/>
      <c r="AO3309" s="21"/>
      <c r="AP3309" s="21"/>
      <c r="AS3309" s="3">
        <f t="shared" si="5475"/>
        <v>-2.9191284556873143E-4</v>
      </c>
      <c r="AT3309" s="3" cm="1">
        <f t="array" ref="AT3309">AS3309-(100000000/LvacE($A3309)-$E3309)</f>
        <v>1.4646924682892859E-5</v>
      </c>
      <c r="BB3309"/>
      <c r="BC3309"/>
      <c r="BD3309"/>
      <c r="BE3309"/>
      <c r="BF3309"/>
      <c r="BG3309"/>
      <c r="BH3309"/>
      <c r="BI3309"/>
      <c r="BJ3309"/>
      <c r="BN3309" s="13" cm="1">
        <f t="array" ref="BN3309">$C3309*EXP(poly_from_str(100000000/$E3309,BN$4343))</f>
        <v>3.4952304819767699</v>
      </c>
      <c r="BO3309" s="13"/>
      <c r="BY3309" t="e">
        <v>#N/A</v>
      </c>
    </row>
    <row r="3310" spans="1:78" hidden="1" x14ac:dyDescent="0.25">
      <c r="A3310" t="s">
        <v>3885</v>
      </c>
      <c r="B3310" s="2" t="str">
        <f t="shared" si="5466"/>
        <v/>
      </c>
      <c r="C3310">
        <v>2</v>
      </c>
      <c r="E3310">
        <v>39955.629999999997</v>
      </c>
      <c r="R3310">
        <v>31</v>
      </c>
      <c r="S3310" t="s">
        <v>22</v>
      </c>
      <c r="AA3310" s="10">
        <f t="shared" si="5469"/>
        <v>2502.0219999999999</v>
      </c>
      <c r="AB3310" s="3" cm="1">
        <f t="array" ref="AB3310">100000000/Lvac(AA3310)</f>
        <v>39955.632104006261</v>
      </c>
      <c r="AC3310" s="28">
        <f t="shared" si="5470"/>
        <v>3.9967674145151401E-7</v>
      </c>
      <c r="AD3310" s="28">
        <f t="shared" si="5471"/>
        <v>2.5027760727122428E-7</v>
      </c>
      <c r="AE3310" s="21">
        <f t="shared" si="5472"/>
        <v>39955.630592644891</v>
      </c>
      <c r="AF3310" s="10" cm="1">
        <f t="array" ref="AF3310">Lair(100000000/AE3310)</f>
        <v>2502.0220946479708</v>
      </c>
      <c r="AG3310" s="10">
        <f t="shared" si="5473"/>
        <v>1.2984668420982361E-2</v>
      </c>
      <c r="AH3310" s="10" t="b">
        <f t="shared" si="5467"/>
        <v>1</v>
      </c>
      <c r="AI3310" s="10">
        <f t="shared" si="5474"/>
        <v>2502.0219999999999</v>
      </c>
      <c r="AJ3310">
        <v>3.0000000000000001E-3</v>
      </c>
      <c r="AK3310" s="3" cm="1">
        <f t="array" ref="AK3310">100000000/Lvac($AA3310)</f>
        <v>39955.632104006261</v>
      </c>
      <c r="AL3310" s="21">
        <f t="shared" si="5525"/>
        <v>4.7908010525894176E-2</v>
      </c>
      <c r="AM3310" s="21"/>
      <c r="AN3310" s="21"/>
      <c r="AO3310" s="21"/>
      <c r="AP3310" s="21"/>
      <c r="AS3310" s="3">
        <f t="shared" si="5475"/>
        <v>2.10400626383489E-3</v>
      </c>
      <c r="AT3310" s="3" cm="1">
        <f t="array" ref="AT3310">AS3310-(100000000/LvacE($A3310)-$E3310)</f>
        <v>1.4680867025163025E-5</v>
      </c>
      <c r="BB3310"/>
      <c r="BC3310"/>
      <c r="BD3310"/>
      <c r="BE3310"/>
      <c r="BF3310"/>
      <c r="BG3310"/>
      <c r="BH3310"/>
      <c r="BI3310"/>
      <c r="BJ3310"/>
      <c r="BN3310" s="13" cm="1">
        <f t="array" ref="BN3310">$C3310*EXP(poly_from_str(100000000/$E3310,BN$4343))</f>
        <v>6.9916615302832508</v>
      </c>
      <c r="BO3310" s="13"/>
      <c r="BY3310" t="e">
        <v>#N/A</v>
      </c>
    </row>
    <row r="3311" spans="1:78" hidden="1" x14ac:dyDescent="0.25">
      <c r="A3311" t="s">
        <v>3886</v>
      </c>
      <c r="B3311" s="2" t="str">
        <f t="shared" si="5466"/>
        <v/>
      </c>
      <c r="C3311">
        <v>1</v>
      </c>
      <c r="D3311" t="s">
        <v>14</v>
      </c>
      <c r="E3311">
        <v>39956.51</v>
      </c>
      <c r="R3311">
        <v>31</v>
      </c>
      <c r="S3311" t="s">
        <v>22</v>
      </c>
      <c r="AA3311" s="10">
        <f t="shared" si="5469"/>
        <v>2501.9670000000001</v>
      </c>
      <c r="AB3311" s="3" cm="1">
        <f t="array" ref="AB3311">100000000/Lvac(AA3311)</f>
        <v>39956.510376460239</v>
      </c>
      <c r="AC3311" s="28">
        <f t="shared" si="5470"/>
        <v>3.9968552742702041E-7</v>
      </c>
      <c r="AD3311" s="28">
        <f t="shared" si="5471"/>
        <v>2.502721059918022E-7</v>
      </c>
      <c r="AE3311" s="21">
        <f t="shared" si="5472"/>
        <v>39956.510106032554</v>
      </c>
      <c r="AF3311" s="10" cm="1">
        <f t="array" ref="AF3311">Lair(100000000/AE3311)</f>
        <v>2501.9670169346036</v>
      </c>
      <c r="AG3311" s="10">
        <f t="shared" si="5473"/>
        <v>1.2985019461979361E-2</v>
      </c>
      <c r="AH3311" s="10" t="b">
        <f t="shared" si="5467"/>
        <v>1</v>
      </c>
      <c r="AI3311" s="10">
        <f t="shared" si="5474"/>
        <v>2501.9670000000001</v>
      </c>
      <c r="AJ3311">
        <v>7.0000000000000001E-3</v>
      </c>
      <c r="AK3311" s="3" cm="1">
        <f t="array" ref="AK3311">100000000/Lvac($AA3311)</f>
        <v>39956.510376460239</v>
      </c>
      <c r="AL3311" s="21">
        <f t="shared" si="5525"/>
        <v>0.11179027246771107</v>
      </c>
      <c r="AM3311" s="21"/>
      <c r="AN3311" s="21"/>
      <c r="AO3311" s="21"/>
      <c r="AP3311" s="21"/>
      <c r="AS3311" s="3">
        <f t="shared" si="5475"/>
        <v>3.7646023702109233E-4</v>
      </c>
      <c r="AT3311" s="3" cm="1">
        <f t="array" ref="AT3311">AS3311-(100000000/LvacE($A3311)-$E3311)</f>
        <v>1.4697696315124631E-5</v>
      </c>
      <c r="BB3311"/>
      <c r="BC3311"/>
      <c r="BD3311"/>
      <c r="BE3311"/>
      <c r="BF3311"/>
      <c r="BG3311"/>
      <c r="BH3311"/>
      <c r="BI3311"/>
      <c r="BJ3311"/>
      <c r="BN3311" s="13" cm="1">
        <f t="array" ref="BN3311">$C3311*EXP(poly_from_str(100000000/$E3311,BN$4343))</f>
        <v>3.4961289886177211</v>
      </c>
      <c r="BO3311" s="13"/>
      <c r="BY3311" t="e">
        <v>#N/A</v>
      </c>
    </row>
    <row r="3312" spans="1:78" hidden="1" x14ac:dyDescent="0.25">
      <c r="A3312" t="s">
        <v>3887</v>
      </c>
      <c r="B3312" s="2" t="str">
        <f t="shared" si="5466"/>
        <v/>
      </c>
      <c r="C3312">
        <v>1</v>
      </c>
      <c r="D3312" t="s">
        <v>14</v>
      </c>
      <c r="E3312">
        <v>39960.65</v>
      </c>
      <c r="R3312">
        <v>31</v>
      </c>
      <c r="S3312" t="s">
        <v>22</v>
      </c>
      <c r="AA3312" s="10">
        <f t="shared" si="5469"/>
        <v>2501.7080000000001</v>
      </c>
      <c r="AB3312" s="3" cm="1">
        <f t="array" ref="AB3312">100000000/Lvac(AA3312)</f>
        <v>39960.646760329815</v>
      </c>
      <c r="AC3312" s="28">
        <f t="shared" si="5470"/>
        <v>3.9972690657742632E-7</v>
      </c>
      <c r="AD3312" s="28">
        <f t="shared" si="5471"/>
        <v>2.5024619996709646E-7</v>
      </c>
      <c r="AE3312" s="21">
        <f t="shared" si="5472"/>
        <v>39960.64908779657</v>
      </c>
      <c r="AF3312" s="10" cm="1">
        <f t="array" ref="AF3312">Lair(100000000/AE3312)</f>
        <v>2501.7078542805798</v>
      </c>
      <c r="AG3312" s="10">
        <f t="shared" si="5473"/>
        <v>1.2986672857169944E-2</v>
      </c>
      <c r="AH3312" s="10" t="b">
        <f t="shared" si="5467"/>
        <v>1</v>
      </c>
      <c r="AI3312" s="10">
        <f t="shared" si="5474"/>
        <v>2501.7080000000001</v>
      </c>
      <c r="AJ3312">
        <v>7.0000000000000001E-3</v>
      </c>
      <c r="AK3312" s="3" cm="1">
        <f t="array" ref="AK3312">100000000/Lvac($AA3312)</f>
        <v>39960.646760329815</v>
      </c>
      <c r="AL3312" s="21">
        <f t="shared" si="5525"/>
        <v>0.11181342000037924</v>
      </c>
      <c r="AM3312" s="21"/>
      <c r="AN3312" s="21"/>
      <c r="AO3312" s="21"/>
      <c r="AP3312" s="21"/>
      <c r="AS3312" s="3">
        <f t="shared" si="5475"/>
        <v>-3.239670186303556E-3</v>
      </c>
      <c r="AT3312" s="3" cm="1">
        <f t="array" ref="AT3312">AS3312-(100000000/LvacE($A3312)-$E3312)</f>
        <v>1.4776989701204002E-5</v>
      </c>
      <c r="BB3312"/>
      <c r="BC3312"/>
      <c r="BD3312"/>
      <c r="BE3312"/>
      <c r="BF3312"/>
      <c r="BG3312"/>
      <c r="BH3312"/>
      <c r="BI3312"/>
      <c r="BJ3312"/>
      <c r="BN3312" s="13" cm="1">
        <f t="array" ref="BN3312">$C3312*EXP(poly_from_str(100000000/$E3312,BN$4343))</f>
        <v>3.4975300190789089</v>
      </c>
      <c r="BO3312" s="13"/>
      <c r="BY3312">
        <v>3460</v>
      </c>
    </row>
    <row r="3313" spans="1:78" hidden="1" x14ac:dyDescent="0.25">
      <c r="A3313" t="s">
        <v>3888</v>
      </c>
      <c r="B3313" s="2" t="str">
        <f t="shared" si="5466"/>
        <v/>
      </c>
      <c r="C3313">
        <v>1</v>
      </c>
      <c r="E3313">
        <v>39964.58</v>
      </c>
      <c r="R3313">
        <v>31</v>
      </c>
      <c r="S3313" t="s">
        <v>22</v>
      </c>
      <c r="AA3313" s="10">
        <f t="shared" si="5469"/>
        <v>2501.462</v>
      </c>
      <c r="AB3313" s="3" cm="1">
        <f t="array" ref="AB3313">100000000/Lvac(AA3313)</f>
        <v>39964.576319517502</v>
      </c>
      <c r="AC3313" s="28">
        <f t="shared" si="5470"/>
        <v>3.9976621671646422E-7</v>
      </c>
      <c r="AD3313" s="28">
        <f t="shared" si="5471"/>
        <v>2.5022159424510898E-7</v>
      </c>
      <c r="AE3313" s="21">
        <f t="shared" si="5472"/>
        <v>39964.578963968575</v>
      </c>
      <c r="AF3313" s="10" cm="1">
        <f t="array" ref="AF3313">Lair(100000000/AE3313)</f>
        <v>2501.4618344671935</v>
      </c>
      <c r="AG3313" s="10">
        <f t="shared" si="5473"/>
        <v>1.2988243738964955E-2</v>
      </c>
      <c r="AH3313" s="10" t="b">
        <f t="shared" si="5467"/>
        <v>1</v>
      </c>
      <c r="AI3313" s="10">
        <f t="shared" si="5474"/>
        <v>2501.462</v>
      </c>
      <c r="AJ3313">
        <v>3.0000000000000001E-3</v>
      </c>
      <c r="AK3313" s="3" cm="1">
        <f t="array" ref="AK3313">100000000/Lvac($AA3313)</f>
        <v>39964.576319517502</v>
      </c>
      <c r="AL3313" s="21">
        <f t="shared" si="5525"/>
        <v>4.7929462433789725E-2</v>
      </c>
      <c r="AM3313" s="21"/>
      <c r="AN3313" s="21"/>
      <c r="AO3313" s="21"/>
      <c r="AP3313" s="21"/>
      <c r="AS3313" s="3">
        <f t="shared" si="5475"/>
        <v>-3.6804824994760565E-3</v>
      </c>
      <c r="AT3313" s="3" cm="1">
        <f t="array" ref="AT3313">AS3313-(100000000/LvacE($A3313)-$E3313)</f>
        <v>1.4852361346129328E-5</v>
      </c>
      <c r="BB3313"/>
      <c r="BC3313"/>
      <c r="BD3313"/>
      <c r="BE3313"/>
      <c r="BF3313"/>
      <c r="BG3313"/>
      <c r="BH3313"/>
      <c r="BI3313"/>
      <c r="BJ3313"/>
      <c r="BN3313" s="13" cm="1">
        <f t="array" ref="BN3313">$C3313*EXP(poly_from_str(100000000/$E3313,BN$4343))</f>
        <v>3.4988569813222754</v>
      </c>
      <c r="BO3313" s="13"/>
      <c r="BY3313" t="e">
        <v>#N/A</v>
      </c>
    </row>
    <row r="3314" spans="1:78" hidden="1" x14ac:dyDescent="0.25">
      <c r="A3314" t="s">
        <v>3889</v>
      </c>
      <c r="B3314" s="2" t="str">
        <f t="shared" si="5466"/>
        <v/>
      </c>
      <c r="C3314">
        <v>5</v>
      </c>
      <c r="E3314">
        <v>39972.31</v>
      </c>
      <c r="F3314">
        <v>23844</v>
      </c>
      <c r="G3314" t="s">
        <v>5</v>
      </c>
      <c r="H3314" s="5" t="s">
        <v>4</v>
      </c>
      <c r="I3314">
        <v>63816</v>
      </c>
      <c r="J3314" t="s">
        <v>3</v>
      </c>
      <c r="K3314" s="5" t="s">
        <v>16</v>
      </c>
      <c r="L3314">
        <v>23844.58</v>
      </c>
      <c r="M3314" t="str">
        <f t="shared" ref="M3314:M3315" si="5559">$G3314&amp;""</f>
        <v>e</v>
      </c>
      <c r="N3314" t="str">
        <f t="shared" ref="N3314:N3315" si="5560">$H3314&amp;""</f>
        <v>9/2</v>
      </c>
      <c r="O3314">
        <v>63816.91</v>
      </c>
      <c r="P3314" t="str">
        <f t="shared" ref="P3314:P3315" si="5561">$J3314&amp;""</f>
        <v>o</v>
      </c>
      <c r="Q3314" t="str">
        <f t="shared" ref="Q3314:Q3315" si="5562">$K3314&amp;""</f>
        <v>11/2</v>
      </c>
      <c r="R3314">
        <v>31</v>
      </c>
      <c r="AA3314" s="10">
        <f t="shared" si="5469"/>
        <v>2500.9780000000001</v>
      </c>
      <c r="AB3314" s="3" cm="1">
        <f t="array" ref="AB3314">100000000/Lvac(AA3314)</f>
        <v>39972.309903714369</v>
      </c>
      <c r="AC3314" s="28">
        <f t="shared" si="5470"/>
        <v>3.9984358119103804E-7</v>
      </c>
      <c r="AD3314" s="28">
        <f t="shared" si="5471"/>
        <v>2.5017318298812558E-7</v>
      </c>
      <c r="AE3314" s="21">
        <f t="shared" si="5472"/>
        <v>39972.309972911309</v>
      </c>
      <c r="AF3314" s="10" cm="1">
        <f t="array" ref="AF3314">Lair(100000000/AE3314)</f>
        <v>2500.9779956702041</v>
      </c>
      <c r="AG3314" s="10">
        <f t="shared" si="5473"/>
        <v>1.2991335770189575E-2</v>
      </c>
      <c r="AH3314" s="10" t="b">
        <f t="shared" si="5467"/>
        <v>1</v>
      </c>
      <c r="AI3314" s="10">
        <f t="shared" ref="AI3314:AI3315" si="5563">$AF3314</f>
        <v>2500.9779956702041</v>
      </c>
      <c r="AJ3314">
        <v>3.0000000000000001E-3</v>
      </c>
      <c r="AK3314" s="3" cm="1">
        <f t="array" ref="AK3314">100000000/Lvac($AA3314)</f>
        <v>39972.309903714369</v>
      </c>
      <c r="AL3314" s="21">
        <f t="shared" si="5525"/>
        <v>4.7948014704147029E-2</v>
      </c>
      <c r="AM3314" s="10" cm="1">
        <f t="array" ref="AM3314">Lvac($AI3314)-$BA3314</f>
        <v>1.2534271872937097E-3</v>
      </c>
      <c r="AN3314" s="10">
        <f t="shared" ref="AN3314:AN3315" si="5564">$AK3314-($AX3314-$AW3314)</f>
        <v>-2.0096285632462241E-2</v>
      </c>
      <c r="AO3314" s="3">
        <f t="shared" ref="AO3314:AO3315" si="5565">AM3314/AJ3314</f>
        <v>0.41780906243123656</v>
      </c>
      <c r="AP3314" s="3">
        <v>0.41925266335359385</v>
      </c>
      <c r="AS3314" s="3">
        <f t="shared" si="5475"/>
        <v>-9.6285628387704492E-5</v>
      </c>
      <c r="AT3314" s="3" cm="1">
        <f t="array" ref="AT3314">AS3314-(100000000/LvacE($A3314)-$E3314)</f>
        <v>1.5000827261246741E-5</v>
      </c>
      <c r="AU3314" t="s">
        <v>4758</v>
      </c>
      <c r="AV3314" t="s">
        <v>4923</v>
      </c>
      <c r="AW3314" s="3">
        <v>23844.58</v>
      </c>
      <c r="AX3314" s="3">
        <v>63816.91</v>
      </c>
      <c r="AY3314" s="3"/>
      <c r="AZ3314" s="10" cm="1">
        <f t="array" ref="AZ3314">Lair(100000000/($AX3314-$AW3314))</f>
        <v>2500.9767425344585</v>
      </c>
      <c r="BA3314" s="10">
        <f t="shared" ref="BA3314:BA3315" si="5566">100000000/($AX3314-$AW3314)</f>
        <v>2501.730572123266</v>
      </c>
      <c r="BB3314" s="12">
        <v>26700000</v>
      </c>
      <c r="BC3314" s="3">
        <v>0.11899999999999999</v>
      </c>
      <c r="BD3314" s="12" cm="1">
        <f t="array" ref="BD3314">SfromgA($BB3314,$BA3314,"")</f>
        <v>0.20633182940113645</v>
      </c>
      <c r="BE3314" s="29">
        <f t="shared" ref="BE3314:BE3315" si="5567">(10^MAX(0.05, -0.312925054856973*((LN($BD3314))^(1/3)) + 0.454808404431693)-1)*100</f>
        <v>559.39138561506059</v>
      </c>
      <c r="BG3314" s="3"/>
      <c r="BH3314" s="3"/>
      <c r="BI3314" s="12">
        <f t="shared" ref="BI3314:BI3315" si="5568">IF($BB3314="",$BF3314,$BB3314)</f>
        <v>26700000</v>
      </c>
      <c r="BJ3314" s="29">
        <f t="shared" ref="BJ3314:BJ3315" si="5569">IF($BB3314="",$BH3314,$BE3314)</f>
        <v>559.39138561506059</v>
      </c>
      <c r="BK3314" s="3">
        <f t="shared" ref="BK3314:BK3315" si="5570">LN(BN3314*100000000/($AX3314-$AW3314)/$BI3314)</f>
        <v>-6.4128186012113746</v>
      </c>
      <c r="BL3314" s="13">
        <f>EXP(BK$4341*$AX3314+BK$4342)*$BI3314/(100000000/($AX3314-$AW3314))</f>
        <v>9.3988336183068242</v>
      </c>
      <c r="BM3314" s="3">
        <f t="shared" ref="BM3314:BM3315" si="5571">LN(BL3314/$C3314)</f>
        <v>0.63114768598405735</v>
      </c>
      <c r="BN3314" s="13" cm="1">
        <f t="array" ref="BN3314">$C3314*EXP(poly_from_str(100000000/$E3314,BN$4343))</f>
        <v>17.507292736689607</v>
      </c>
      <c r="BO3314" s="3">
        <f t="shared" ref="BO3314:BO3315" si="5572">LN($C3314)</f>
        <v>1.6094379124341003</v>
      </c>
      <c r="BP3314" s="13">
        <f>LN(BL3314/BN3314)</f>
        <v>-0.62203192351522685</v>
      </c>
      <c r="BQ3314" s="13"/>
      <c r="BS3314" s="13"/>
      <c r="BT3314" s="13"/>
      <c r="BU3314" s="13"/>
      <c r="BV3314" s="13"/>
      <c r="BW3314" s="13"/>
      <c r="BX3314" s="13"/>
      <c r="BY3314">
        <v>17314</v>
      </c>
      <c r="BZ3314" s="13"/>
    </row>
    <row r="3315" spans="1:78" hidden="1" x14ac:dyDescent="0.25">
      <c r="A3315" t="s">
        <v>3890</v>
      </c>
      <c r="B3315" s="2" t="str">
        <f t="shared" si="5466"/>
        <v/>
      </c>
      <c r="C3315">
        <v>1</v>
      </c>
      <c r="E3315">
        <v>39974.480000000003</v>
      </c>
      <c r="F3315">
        <v>25934</v>
      </c>
      <c r="G3315" t="s">
        <v>5</v>
      </c>
      <c r="H3315" s="5" t="s">
        <v>18</v>
      </c>
      <c r="I3315">
        <v>65909</v>
      </c>
      <c r="J3315" t="s">
        <v>3</v>
      </c>
      <c r="K3315" s="5" t="s">
        <v>18</v>
      </c>
      <c r="L3315">
        <v>25934.98</v>
      </c>
      <c r="M3315" t="str">
        <f t="shared" si="5559"/>
        <v>e</v>
      </c>
      <c r="N3315" t="str">
        <f t="shared" si="5560"/>
        <v>5/2</v>
      </c>
      <c r="O3315">
        <v>65909.440000000002</v>
      </c>
      <c r="P3315" t="str">
        <f t="shared" si="5561"/>
        <v>o</v>
      </c>
      <c r="Q3315" t="str">
        <f t="shared" si="5562"/>
        <v>5/2</v>
      </c>
      <c r="R3315">
        <v>31</v>
      </c>
      <c r="AA3315" s="10">
        <f t="shared" si="5469"/>
        <v>2500.8420000000001</v>
      </c>
      <c r="AB3315" s="3" cm="1">
        <f t="array" ref="AB3315">100000000/Lvac(AA3315)</f>
        <v>39974.483515628664</v>
      </c>
      <c r="AC3315" s="28">
        <f t="shared" si="5470"/>
        <v>3.9986532535841927E-7</v>
      </c>
      <c r="AD3315" s="28">
        <f t="shared" si="5471"/>
        <v>2.5015957982522377E-7</v>
      </c>
      <c r="AE3315" s="21">
        <f t="shared" si="5472"/>
        <v>39974.480988921307</v>
      </c>
      <c r="AF3315" s="10" cm="1">
        <f t="array" ref="AF3315">Lair(100000000/AE3315)</f>
        <v>2500.8421580841255</v>
      </c>
      <c r="AG3315" s="10">
        <f t="shared" si="5473"/>
        <v>1.2992204928505811E-2</v>
      </c>
      <c r="AH3315" s="10" t="b">
        <f t="shared" si="5467"/>
        <v>1</v>
      </c>
      <c r="AI3315" s="10">
        <f t="shared" si="5563"/>
        <v>2500.8421580841255</v>
      </c>
      <c r="AJ3315">
        <v>3.0000000000000001E-3</v>
      </c>
      <c r="AK3315" s="3" cm="1">
        <f t="array" ref="AK3315">100000000/Lvac($AA3315)</f>
        <v>39974.483515628664</v>
      </c>
      <c r="AL3315" s="21">
        <f t="shared" si="5525"/>
        <v>4.7953226539798249E-2</v>
      </c>
      <c r="AM3315" s="10" cm="1">
        <f t="array" ref="AM3315">Lvac($AI3315)-$BA3315</f>
        <v>-1.313483675403404E-3</v>
      </c>
      <c r="AN3315" s="10">
        <f t="shared" si="5564"/>
        <v>2.351562865806045E-2</v>
      </c>
      <c r="AO3315" s="3">
        <f t="shared" si="5565"/>
        <v>-0.43782789180113468</v>
      </c>
      <c r="AP3315" s="3">
        <v>-0.49053485508920858</v>
      </c>
      <c r="AS3315" s="3">
        <f t="shared" si="5475"/>
        <v>3.5156286612618715E-3</v>
      </c>
      <c r="AT3315" s="3" cm="1">
        <f t="array" ref="AT3315">AS3315-(100000000/LvacE($A3315)-$E3315)</f>
        <v>1.5042583981994539E-5</v>
      </c>
      <c r="AU3315" t="s">
        <v>4708</v>
      </c>
      <c r="AV3315" t="s">
        <v>4902</v>
      </c>
      <c r="AW3315" s="3">
        <v>25934.98</v>
      </c>
      <c r="AX3315" s="3">
        <v>65909.440000000002</v>
      </c>
      <c r="AY3315" s="3"/>
      <c r="AZ3315" s="10" cm="1">
        <f t="array" ref="AZ3315">Lair(100000000/($AX3315-$AW3315))</f>
        <v>2500.8434712624044</v>
      </c>
      <c r="BA3315" s="10">
        <f t="shared" si="5566"/>
        <v>2501.597269856803</v>
      </c>
      <c r="BB3315" s="12">
        <v>3140000</v>
      </c>
      <c r="BC3315" s="3">
        <v>1.2E-2</v>
      </c>
      <c r="BD3315" s="12" cm="1">
        <f t="array" ref="BD3315">SfromgA($BB3315,$BA3315,"")</f>
        <v>2.4261362718008096E-2</v>
      </c>
      <c r="BE3315" s="29">
        <f t="shared" si="5567"/>
        <v>770.211565476038</v>
      </c>
      <c r="BG3315" s="3"/>
      <c r="BH3315" s="3"/>
      <c r="BI3315" s="12">
        <f t="shared" si="5568"/>
        <v>3140000</v>
      </c>
      <c r="BJ3315" s="29">
        <f t="shared" si="5569"/>
        <v>770.211565476038</v>
      </c>
      <c r="BK3315" s="3">
        <f t="shared" si="5570"/>
        <v>-5.8816610506177547</v>
      </c>
      <c r="BL3315" s="13">
        <f>EXP(BK$4341*$AX3315+BK$4342)*$BI3315/(100000000/($AX3315-$AW3315))</f>
        <v>0.94290227530159632</v>
      </c>
      <c r="BM3315" s="3">
        <f t="shared" si="5571"/>
        <v>-5.8792633424440043E-2</v>
      </c>
      <c r="BN3315" s="13" cm="1">
        <f t="array" ref="BN3315">$C3315*EXP(poly_from_str(100000000/$E3315,BN$4343))</f>
        <v>3.5021868668684517</v>
      </c>
      <c r="BO3315" s="3">
        <f t="shared" si="5572"/>
        <v>0</v>
      </c>
      <c r="BP3315" s="13">
        <f>LN(BL3315/BN3315)</f>
        <v>-1.3121802259068942</v>
      </c>
      <c r="BQ3315" s="13"/>
      <c r="BS3315" s="13"/>
      <c r="BT3315" s="13"/>
      <c r="BU3315" s="13"/>
      <c r="BV3315" s="13"/>
      <c r="BW3315" s="13"/>
      <c r="BX3315" s="13"/>
      <c r="BY3315">
        <v>3463</v>
      </c>
      <c r="BZ3315" s="13"/>
    </row>
    <row r="3316" spans="1:78" hidden="1" x14ac:dyDescent="0.25">
      <c r="A3316" t="s">
        <v>3891</v>
      </c>
      <c r="B3316" s="2" t="str">
        <f t="shared" si="5466"/>
        <v/>
      </c>
      <c r="C3316">
        <v>3</v>
      </c>
      <c r="D3316" t="s">
        <v>14</v>
      </c>
      <c r="E3316">
        <v>39980.65</v>
      </c>
      <c r="R3316">
        <v>31</v>
      </c>
      <c r="S3316" t="s">
        <v>22</v>
      </c>
      <c r="AA3316" s="10">
        <f t="shared" si="5469"/>
        <v>2500.4560000000001</v>
      </c>
      <c r="AB3316" s="3" cm="1">
        <f t="array" ref="AB3316">100000000/Lvac(AA3316)</f>
        <v>39980.654025406402</v>
      </c>
      <c r="AC3316" s="28">
        <f t="shared" si="5470"/>
        <v>3.9992705330547704E-7</v>
      </c>
      <c r="AD3316" s="28">
        <f t="shared" si="5471"/>
        <v>2.5012097084868412E-7</v>
      </c>
      <c r="AE3316" s="21">
        <f t="shared" si="5472"/>
        <v>39980.651131815757</v>
      </c>
      <c r="AF3316" s="10" cm="1">
        <f t="array" ref="AF3316">Lair(100000000/AE3316)</f>
        <v>2500.4561809824049</v>
      </c>
      <c r="AG3316" s="10">
        <f t="shared" si="5473"/>
        <v>1.2994672576803271E-2</v>
      </c>
      <c r="AH3316" s="10" t="b">
        <f t="shared" si="5467"/>
        <v>1</v>
      </c>
      <c r="AI3316" s="10">
        <f t="shared" si="5474"/>
        <v>2500.4560000000001</v>
      </c>
      <c r="AJ3316">
        <v>7.0000000000000001E-3</v>
      </c>
      <c r="AK3316" s="3" cm="1">
        <f t="array" ref="AK3316">100000000/Lvac($AA3316)</f>
        <v>39980.654025406402</v>
      </c>
      <c r="AL3316" s="21">
        <f t="shared" si="5525"/>
        <v>0.1119254160752458</v>
      </c>
      <c r="AM3316" s="21"/>
      <c r="AN3316" s="21"/>
      <c r="AO3316" s="21"/>
      <c r="AP3316" s="21"/>
      <c r="AS3316" s="3">
        <f t="shared" si="5475"/>
        <v>4.0254064006148838E-3</v>
      </c>
      <c r="AT3316" s="3" cm="1">
        <f t="array" ref="AT3316">AS3316-(100000000/LvacE($A3316)-$E3316)</f>
        <v>1.5161211194936186E-5</v>
      </c>
      <c r="BB3316"/>
      <c r="BC3316"/>
      <c r="BD3316"/>
      <c r="BE3316"/>
      <c r="BF3316"/>
      <c r="BG3316"/>
      <c r="BH3316"/>
      <c r="BI3316"/>
      <c r="BJ3316"/>
      <c r="BN3316" s="13" cm="1">
        <f t="array" ref="BN3316">$C3316*EXP(poly_from_str(100000000/$E3316,BN$4343))</f>
        <v>10.512758849638622</v>
      </c>
      <c r="BO3316" s="13"/>
      <c r="BY3316" t="e">
        <v>#N/A</v>
      </c>
    </row>
    <row r="3317" spans="1:78" hidden="1" x14ac:dyDescent="0.25">
      <c r="A3317" t="s">
        <v>3892</v>
      </c>
      <c r="B3317" s="2" t="str">
        <f t="shared" si="5466"/>
        <v/>
      </c>
      <c r="C3317">
        <v>4</v>
      </c>
      <c r="E3317">
        <v>39981.72</v>
      </c>
      <c r="F3317">
        <v>22080</v>
      </c>
      <c r="G3317" t="s">
        <v>5</v>
      </c>
      <c r="H3317" s="5" t="s">
        <v>8</v>
      </c>
      <c r="I3317">
        <v>62062</v>
      </c>
      <c r="J3317" t="s">
        <v>3</v>
      </c>
      <c r="K3317" s="5" t="s">
        <v>4</v>
      </c>
      <c r="L3317">
        <v>22080.94</v>
      </c>
      <c r="M3317" t="str">
        <f t="shared" ref="M3317:M3322" si="5573">$G3317&amp;""</f>
        <v>e</v>
      </c>
      <c r="N3317" t="str">
        <f t="shared" ref="N3317:N3322" si="5574">$H3317&amp;""</f>
        <v>7/2</v>
      </c>
      <c r="O3317">
        <v>62062.63</v>
      </c>
      <c r="P3317" t="str">
        <f t="shared" ref="P3317:P3322" si="5575">$J3317&amp;""</f>
        <v>o</v>
      </c>
      <c r="Q3317" t="str">
        <f t="shared" ref="Q3317:Q3322" si="5576">$K3317&amp;""</f>
        <v>9/2</v>
      </c>
      <c r="R3317">
        <v>31</v>
      </c>
      <c r="AA3317" s="10">
        <f t="shared" si="5469"/>
        <v>2500.3890000000001</v>
      </c>
      <c r="AB3317" s="3" cm="1">
        <f t="array" ref="AB3317">100000000/Lvac(AA3317)</f>
        <v>39981.725266458008</v>
      </c>
      <c r="AC3317" s="28">
        <f t="shared" si="5470"/>
        <v>3.9993776968303728E-7</v>
      </c>
      <c r="AD3317" s="28">
        <f t="shared" si="5471"/>
        <v>2.5011426929065844E-7</v>
      </c>
      <c r="AE3317" s="21">
        <f t="shared" si="5472"/>
        <v>39981.721480645763</v>
      </c>
      <c r="AF3317" s="10" cm="1">
        <f t="array" ref="AF3317">Lair(100000000/AE3317)</f>
        <v>2500.3892367745789</v>
      </c>
      <c r="AG3317" s="10">
        <f t="shared" si="5473"/>
        <v>1.2995101015573579E-2</v>
      </c>
      <c r="AH3317" s="10" t="b">
        <f t="shared" si="5467"/>
        <v>1</v>
      </c>
      <c r="AI3317" s="10">
        <f t="shared" ref="AI3317:AI3322" si="5577">$AF3317</f>
        <v>2500.3892367745789</v>
      </c>
      <c r="AJ3317">
        <v>3.0000000000000001E-3</v>
      </c>
      <c r="AK3317" s="3" cm="1">
        <f t="array" ref="AK3317">100000000/Lvac($AA3317)</f>
        <v>39981.725266458008</v>
      </c>
      <c r="AL3317" s="21">
        <f t="shared" si="5525"/>
        <v>4.7970601550860706E-2</v>
      </c>
      <c r="AM3317" s="10" cm="1">
        <f t="array" ref="AM3317">Lvac($AI3317)-$BA3317</f>
        <v>-1.9693413300956308E-3</v>
      </c>
      <c r="AN3317" s="10">
        <f t="shared" ref="AN3317:AN3322" si="5578">$AK3317-($AX3317-$AW3317)</f>
        <v>3.5266458005935419E-2</v>
      </c>
      <c r="AO3317" s="3">
        <f t="shared" ref="AO3317:AO3322" si="5579">AM3317/AJ3317</f>
        <v>-0.65644711003187695</v>
      </c>
      <c r="AP3317" s="3">
        <v>-0.73539032276433625</v>
      </c>
      <c r="AS3317" s="3">
        <f t="shared" si="5475"/>
        <v>5.2664580070995726E-3</v>
      </c>
      <c r="AT3317" s="3" cm="1">
        <f t="array" ref="AT3317">AS3317-(100000000/LvacE($A3317)-$E3317)</f>
        <v>1.5181816706899554E-5</v>
      </c>
      <c r="AU3317" t="s">
        <v>4785</v>
      </c>
      <c r="AV3317" t="s">
        <v>4843</v>
      </c>
      <c r="AW3317" s="3">
        <v>22080.94</v>
      </c>
      <c r="AX3317" s="3">
        <v>62062.63</v>
      </c>
      <c r="AY3317" s="3"/>
      <c r="AZ3317" s="10" cm="1">
        <f t="array" ref="AZ3317">Lair(100000000/($AX3317-$AW3317))</f>
        <v>2500.3912056580662</v>
      </c>
      <c r="BA3317" s="10">
        <f t="shared" ref="BA3317:BA3322" si="5580">100000000/($AX3317-$AW3317)</f>
        <v>2501.1448990775525</v>
      </c>
      <c r="BB3317" s="12">
        <v>15500000</v>
      </c>
      <c r="BC3317" s="3">
        <v>0.10100000000000001</v>
      </c>
      <c r="BD3317" s="12" cm="1">
        <f t="array" ref="BD3317">SfromgA($BB3317,$BA3317,"")</f>
        <v>0.11969654519517393</v>
      </c>
      <c r="BE3317" s="29">
        <f t="shared" ref="BE3317:BE3322" si="5581">(10^MAX(0.05, -0.312925054856973*((LN($BD3317))^(1/3)) + 0.454808404431693)-1)*100</f>
        <v>619.41328665785625</v>
      </c>
      <c r="BG3317" s="3"/>
      <c r="BH3317" s="3"/>
      <c r="BI3317" s="12">
        <f t="shared" ref="BI3317:BI3322" si="5582">IF($BB3317="",$BF3317,$BB3317)</f>
        <v>15500000</v>
      </c>
      <c r="BJ3317" s="29">
        <f t="shared" ref="BJ3317:BJ3322" si="5583">IF($BB3317="",$BH3317,$BE3317)</f>
        <v>619.41328665785625</v>
      </c>
      <c r="BK3317" s="3">
        <f>LN(BN3317*100000000/($AX3317-$AW3317)/$BI3317)</f>
        <v>-6.091472957446836</v>
      </c>
      <c r="BL3317" s="13">
        <f t="shared" ref="BL3317:BL3322" si="5584">EXP(BK$4341*$AX3317+BK$4342)*$BI3317/(100000000/($AX3317-$AW3317))</f>
        <v>6.2356738968762571</v>
      </c>
      <c r="BM3317" s="3">
        <f t="shared" ref="BM3317" si="5585">LN(BL3317/$C3317)</f>
        <v>0.44399229507073257</v>
      </c>
      <c r="BN3317" s="13" cm="1">
        <f t="array" ref="BN3317">$C3317*EXP(poly_from_str(100000000/$E3317,BN$4343))</f>
        <v>14.018442144627292</v>
      </c>
      <c r="BO3317" s="3">
        <f t="shared" ref="BO3317:BO3322" si="5586">LN($C3317)</f>
        <v>1.3862943611198906</v>
      </c>
      <c r="BP3317" s="13">
        <f>LN(BL3317/BN3317)</f>
        <v>-0.81008710259620942</v>
      </c>
      <c r="BQ3317" s="13"/>
      <c r="BS3317" s="13"/>
      <c r="BT3317" s="13"/>
      <c r="BU3317" s="13"/>
      <c r="BV3317" s="13"/>
      <c r="BW3317" s="13"/>
      <c r="BX3317" s="13"/>
      <c r="BY3317">
        <v>13861</v>
      </c>
      <c r="BZ3317" s="13"/>
    </row>
    <row r="3318" spans="1:78" hidden="1" x14ac:dyDescent="0.25">
      <c r="A3318" t="s">
        <v>3893</v>
      </c>
      <c r="B3318" s="2" t="str">
        <f t="shared" si="5466"/>
        <v/>
      </c>
      <c r="C3318">
        <v>1</v>
      </c>
      <c r="E3318">
        <v>39983.82</v>
      </c>
      <c r="F3318">
        <v>67870</v>
      </c>
      <c r="G3318" t="s">
        <v>3</v>
      </c>
      <c r="H3318" s="5" t="s">
        <v>4</v>
      </c>
      <c r="I3318">
        <v>107854</v>
      </c>
      <c r="J3318" t="s">
        <v>5</v>
      </c>
      <c r="K3318" s="5" t="s">
        <v>4</v>
      </c>
      <c r="L3318">
        <v>67870.759999999995</v>
      </c>
      <c r="M3318" t="str">
        <f t="shared" si="5573"/>
        <v>o</v>
      </c>
      <c r="N3318" t="str">
        <f t="shared" si="5574"/>
        <v>9/2</v>
      </c>
      <c r="O3318">
        <v>107854.46</v>
      </c>
      <c r="P3318" t="str">
        <f t="shared" si="5575"/>
        <v>e</v>
      </c>
      <c r="Q3318" t="str">
        <f t="shared" si="5576"/>
        <v>9/2</v>
      </c>
      <c r="R3318">
        <v>31</v>
      </c>
      <c r="AA3318" s="10">
        <f t="shared" si="5469"/>
        <v>2500.2579999999998</v>
      </c>
      <c r="AB3318" s="3" cm="1">
        <f t="array" ref="AB3318">100000000/Lvac(AA3318)</f>
        <v>39983.81994839041</v>
      </c>
      <c r="AC3318" s="28">
        <f t="shared" si="5470"/>
        <v>3.9995872425965643E-7</v>
      </c>
      <c r="AD3318" s="28">
        <f t="shared" si="5471"/>
        <v>2.5010116624443634E-7</v>
      </c>
      <c r="AE3318" s="21">
        <f t="shared" si="5472"/>
        <v>39983.819985492337</v>
      </c>
      <c r="AF3318" s="10" cm="1">
        <f t="array" ref="AF3318">Lair(100000000/AE3318)</f>
        <v>2500.2579976797915</v>
      </c>
      <c r="AG3318" s="10">
        <f t="shared" si="5473"/>
        <v>1.2995938808793014E-2</v>
      </c>
      <c r="AH3318" s="10" t="b">
        <f t="shared" si="5467"/>
        <v>1</v>
      </c>
      <c r="AI3318" s="10">
        <f t="shared" si="5577"/>
        <v>2500.2579976797915</v>
      </c>
      <c r="AJ3318">
        <v>3.0000000000000001E-3</v>
      </c>
      <c r="AK3318" s="3" cm="1">
        <f t="array" ref="AK3318">100000000/Lvac($AA3318)</f>
        <v>39983.81994839041</v>
      </c>
      <c r="AL3318" s="21">
        <f t="shared" si="5525"/>
        <v>4.797563289727888E-2</v>
      </c>
      <c r="AM3318" s="10" cm="1">
        <f t="array" ref="AM3318">Lvac($AI3318)-$BA3318</f>
        <v>-7.5051862472719222E-3</v>
      </c>
      <c r="AN3318" s="10">
        <f t="shared" si="5578"/>
        <v>0.11994839039834915</v>
      </c>
      <c r="AO3318" s="3">
        <f t="shared" si="5579"/>
        <v>-2.5017287490906406</v>
      </c>
      <c r="AP3318" s="3">
        <v>-2.5009551665486165</v>
      </c>
      <c r="AS3318" s="3">
        <f t="shared" si="5475"/>
        <v>-5.1609589718282223E-5</v>
      </c>
      <c r="AT3318" s="3" cm="1">
        <f t="array" ref="AT3318">AS3318-(100000000/LvacE($A3318)-$E3318)</f>
        <v>1.522212551208213E-5</v>
      </c>
      <c r="AU3318" t="s">
        <v>4750</v>
      </c>
      <c r="AV3318" t="s">
        <v>4893</v>
      </c>
      <c r="AW3318" s="3">
        <v>67870.759999999995</v>
      </c>
      <c r="AX3318" s="3">
        <v>107854.46</v>
      </c>
      <c r="AY3318" s="3"/>
      <c r="AZ3318" s="10" cm="1">
        <f t="array" ref="AZ3318">Lair(100000000/($AX3318-$AW3318))</f>
        <v>2500.2655011212423</v>
      </c>
      <c r="BA3318" s="10">
        <f t="shared" si="5580"/>
        <v>2501.0191653098632</v>
      </c>
      <c r="BB3318" s="12">
        <v>4710000</v>
      </c>
      <c r="BC3318" s="3">
        <v>3.0000000000000001E-3</v>
      </c>
      <c r="BD3318" s="12" cm="1">
        <f t="array" ref="BD3318">SfromgA($BB3318,$BA3318,"")</f>
        <v>3.6366819939304261E-2</v>
      </c>
      <c r="BE3318" s="29">
        <f t="shared" si="5581"/>
        <v>734.36385358050313</v>
      </c>
      <c r="BG3318" s="3"/>
      <c r="BH3318" s="3"/>
      <c r="BI3318" s="12">
        <f t="shared" si="5582"/>
        <v>4710000</v>
      </c>
      <c r="BJ3318" s="29">
        <f t="shared" si="5583"/>
        <v>734.36385358050313</v>
      </c>
      <c r="BK3318" s="3"/>
      <c r="BL3318" s="13">
        <f t="shared" si="5584"/>
        <v>5.8420671569520029E-2</v>
      </c>
      <c r="BM3318" s="3"/>
      <c r="BN3318" s="13" cm="1">
        <f t="array" ref="BN3318">$C3318*EXP(poly_from_str(100000000/$E3318,BN$4343))</f>
        <v>3.5053117308652872</v>
      </c>
      <c r="BO3318" s="3">
        <f t="shared" si="5586"/>
        <v>0</v>
      </c>
      <c r="BP3318" s="17"/>
      <c r="BQ3318" s="13"/>
      <c r="BS3318" s="13"/>
      <c r="BT3318" s="13"/>
      <c r="BU3318" s="13"/>
      <c r="BV3318" s="13"/>
      <c r="BW3318" s="13"/>
      <c r="BX3318" s="13"/>
      <c r="BY3318">
        <v>3466</v>
      </c>
      <c r="BZ3318" s="13"/>
    </row>
    <row r="3319" spans="1:78" hidden="1" x14ac:dyDescent="0.25">
      <c r="A3319" t="s">
        <v>3894</v>
      </c>
      <c r="B3319" s="2" t="str">
        <f t="shared" si="5466"/>
        <v/>
      </c>
      <c r="C3319">
        <v>10</v>
      </c>
      <c r="E3319">
        <v>39988.46</v>
      </c>
      <c r="F3319">
        <v>63816</v>
      </c>
      <c r="G3319" t="s">
        <v>3</v>
      </c>
      <c r="H3319" s="5" t="s">
        <v>16</v>
      </c>
      <c r="I3319">
        <v>103805</v>
      </c>
      <c r="J3319" t="s">
        <v>5</v>
      </c>
      <c r="K3319" s="5" t="s">
        <v>15</v>
      </c>
      <c r="L3319">
        <v>63816.91</v>
      </c>
      <c r="M3319" t="str">
        <f t="shared" si="5573"/>
        <v>o</v>
      </c>
      <c r="N3319" t="str">
        <f t="shared" si="5574"/>
        <v>11/2</v>
      </c>
      <c r="O3319">
        <v>103805.38</v>
      </c>
      <c r="P3319" t="str">
        <f t="shared" si="5575"/>
        <v>e</v>
      </c>
      <c r="Q3319" t="str">
        <f t="shared" si="5576"/>
        <v>13/2</v>
      </c>
      <c r="R3319">
        <v>31</v>
      </c>
      <c r="AA3319" s="10">
        <f t="shared" si="5469"/>
        <v>2499.9679999999998</v>
      </c>
      <c r="AB3319" s="3" cm="1">
        <f t="array" ref="AB3319">100000000/Lvac(AA3319)</f>
        <v>39988.457811321197</v>
      </c>
      <c r="AC3319" s="28">
        <f t="shared" si="5470"/>
        <v>4.0000512006553687E-7</v>
      </c>
      <c r="AD3319" s="28">
        <f t="shared" si="5471"/>
        <v>2.5007215950120698E-7</v>
      </c>
      <c r="AE3319" s="21">
        <f t="shared" si="5472"/>
        <v>39988.459384958696</v>
      </c>
      <c r="AF3319" s="10" cm="1">
        <f t="array" ref="AF3319">Lair(100000000/AE3319)</f>
        <v>2499.9679016137525</v>
      </c>
      <c r="AG3319" s="10">
        <f t="shared" si="5473"/>
        <v>1.2997793934026596E-2</v>
      </c>
      <c r="AH3319" s="10" t="b">
        <f t="shared" si="5467"/>
        <v>1</v>
      </c>
      <c r="AI3319" s="10">
        <f t="shared" si="5577"/>
        <v>2499.9679016137525</v>
      </c>
      <c r="AJ3319">
        <v>3.0000000000000001E-3</v>
      </c>
      <c r="AK3319" s="3" cm="1">
        <f t="array" ref="AK3319">100000000/Lvac($AA3319)</f>
        <v>39988.457811321197</v>
      </c>
      <c r="AL3319" s="21">
        <f t="shared" si="5525"/>
        <v>4.7986765492678864E-2</v>
      </c>
      <c r="AM3319" s="10" cm="1">
        <f t="array" ref="AM3319">Lvac($AI3319)-$BA3319</f>
        <v>6.6382289651301107E-4</v>
      </c>
      <c r="AN3319" s="10">
        <f t="shared" si="5578"/>
        <v>-1.2188678803795483E-2</v>
      </c>
      <c r="AO3319" s="3">
        <f t="shared" si="5579"/>
        <v>0.22127429883767036</v>
      </c>
      <c r="AP3319" s="3">
        <v>0.25407734028703999</v>
      </c>
      <c r="AS3319" s="3">
        <f t="shared" si="5475"/>
        <v>-2.1886788017582148E-3</v>
      </c>
      <c r="AT3319" s="3" cm="1">
        <f t="array" ref="AT3319">AS3319-(100000000/LvacE($A3319)-$E3319)</f>
        <v>1.5311394236050546E-5</v>
      </c>
      <c r="AU3319" t="s">
        <v>4923</v>
      </c>
      <c r="AV3319" t="s">
        <v>4905</v>
      </c>
      <c r="AW3319" s="3">
        <v>63816.91</v>
      </c>
      <c r="AX3319" s="3">
        <v>103805.38</v>
      </c>
      <c r="AY3319" s="3"/>
      <c r="AZ3319" s="10" cm="1">
        <f t="array" ref="AZ3319">Lair(100000000/($AX3319-$AW3319))</f>
        <v>2499.9672379451704</v>
      </c>
      <c r="BA3319" s="10">
        <f t="shared" si="5580"/>
        <v>2500.7208327800486</v>
      </c>
      <c r="BB3319" s="12">
        <v>4300000000</v>
      </c>
      <c r="BC3319" s="3">
        <v>0.76700000000000002</v>
      </c>
      <c r="BD3319" s="12" cm="1">
        <f t="array" ref="BD3319">SfromgA($BB3319,$BA3319,"")</f>
        <v>33.189251018073008</v>
      </c>
      <c r="BE3319" s="29">
        <f t="shared" si="5581"/>
        <v>12.201845430196357</v>
      </c>
      <c r="BG3319" s="3"/>
      <c r="BH3319" s="3"/>
      <c r="BI3319" s="12">
        <f t="shared" si="5582"/>
        <v>4300000000</v>
      </c>
      <c r="BJ3319" s="29">
        <f t="shared" si="5583"/>
        <v>12.201845430196357</v>
      </c>
      <c r="BK3319" s="3">
        <f t="shared" ref="BK3319:BK3322" si="5587">LN(BN3319*100000000/($AX3319-$AW3319)/$BI3319)</f>
        <v>-10.800240932363208</v>
      </c>
      <c r="BL3319" s="13">
        <f t="shared" si="5584"/>
        <v>72.556525550728466</v>
      </c>
      <c r="BM3319" s="3">
        <f t="shared" ref="BM3319:BM3322" si="5588">LN(BL3319/$C3319)</f>
        <v>1.9817808278561222</v>
      </c>
      <c r="BN3319" s="13" cm="1">
        <f t="array" ref="BN3319">$C3319*EXP(poly_from_str(100000000/$E3319,BN$4343))</f>
        <v>35.068581823207161</v>
      </c>
      <c r="BO3319" s="3">
        <f t="shared" si="5586"/>
        <v>2.3025850929940459</v>
      </c>
      <c r="BP3319" s="13">
        <f t="shared" ref="BP3319:BP3321" si="5589">LN(BL3319/BN3319)</f>
        <v>0.72706029597575583</v>
      </c>
      <c r="BQ3319" s="13"/>
      <c r="BS3319" s="13"/>
      <c r="BT3319" s="13"/>
      <c r="BU3319" s="13"/>
      <c r="BV3319" s="13"/>
      <c r="BW3319" s="13"/>
      <c r="BX3319" s="13"/>
      <c r="BY3319">
        <v>34672</v>
      </c>
      <c r="BZ3319" s="13"/>
    </row>
    <row r="3320" spans="1:78" hidden="1" x14ac:dyDescent="0.25">
      <c r="A3320" t="s">
        <v>3895</v>
      </c>
      <c r="B3320" s="2" t="str">
        <f t="shared" si="5466"/>
        <v/>
      </c>
      <c r="C3320">
        <v>6</v>
      </c>
      <c r="E3320">
        <v>39992.97</v>
      </c>
      <c r="F3320">
        <v>38701</v>
      </c>
      <c r="G3320" t="s">
        <v>5</v>
      </c>
      <c r="H3320" s="5" t="s">
        <v>15</v>
      </c>
      <c r="I3320">
        <v>78694</v>
      </c>
      <c r="J3320" t="s">
        <v>3</v>
      </c>
      <c r="K3320" s="5" t="s">
        <v>16</v>
      </c>
      <c r="L3320">
        <v>38701.589999999997</v>
      </c>
      <c r="M3320" t="str">
        <f t="shared" si="5573"/>
        <v>e</v>
      </c>
      <c r="N3320" t="str">
        <f t="shared" si="5574"/>
        <v>13/2</v>
      </c>
      <c r="O3320">
        <v>78694.570000000007</v>
      </c>
      <c r="P3320" t="str">
        <f t="shared" si="5575"/>
        <v>o</v>
      </c>
      <c r="Q3320" t="str">
        <f t="shared" si="5576"/>
        <v>11/2</v>
      </c>
      <c r="R3320">
        <v>31</v>
      </c>
      <c r="AA3320" s="10">
        <f t="shared" si="5469"/>
        <v>2499.6860000000001</v>
      </c>
      <c r="AB3320" s="3" cm="1">
        <f t="array" ref="AB3320">100000000/Lvac(AA3320)</f>
        <v>39992.96876506757</v>
      </c>
      <c r="AC3320" s="28">
        <f t="shared" si="5470"/>
        <v>4.0005024631093661E-7</v>
      </c>
      <c r="AD3320" s="28">
        <f t="shared" si="5471"/>
        <v>2.5004395294441465E-7</v>
      </c>
      <c r="AE3320" s="21">
        <f t="shared" si="5472"/>
        <v>39992.969653083826</v>
      </c>
      <c r="AF3320" s="10" cm="1">
        <f t="array" ref="AF3320">Lair(100000000/AE3320)</f>
        <v>2499.6859444923739</v>
      </c>
      <c r="AG3320" s="10">
        <f t="shared" si="5473"/>
        <v>1.299959850258544E-2</v>
      </c>
      <c r="AH3320" s="10" t="b">
        <f t="shared" si="5467"/>
        <v>1</v>
      </c>
      <c r="AI3320" s="10">
        <f t="shared" si="5577"/>
        <v>2499.6859444923739</v>
      </c>
      <c r="AJ3320">
        <v>3.0000000000000001E-3</v>
      </c>
      <c r="AK3320" s="3" cm="1">
        <f t="array" ref="AK3320">100000000/Lvac($AA3320)</f>
        <v>39992.96876506757</v>
      </c>
      <c r="AL3320" s="21">
        <f t="shared" si="5525"/>
        <v>4.7997592081339455E-2</v>
      </c>
      <c r="AM3320" s="10" cm="1">
        <f t="array" ref="AM3320">Lvac($AI3320)-$BA3320</f>
        <v>6.4690947419876466E-4</v>
      </c>
      <c r="AN3320" s="10">
        <f t="shared" si="5578"/>
        <v>-1.1234932440856937E-2</v>
      </c>
      <c r="AO3320" s="3">
        <f t="shared" si="5579"/>
        <v>0.21563649139958821</v>
      </c>
      <c r="AP3320" s="3">
        <v>0.23414333539525006</v>
      </c>
      <c r="AS3320" s="3">
        <f t="shared" si="5475"/>
        <v>-1.2349324315437116E-3</v>
      </c>
      <c r="AT3320" s="3" cm="1">
        <f t="array" ref="AT3320">AS3320-(100000000/LvacE($A3320)-$E3320)</f>
        <v>1.5398298273794353E-5</v>
      </c>
      <c r="AU3320" t="s">
        <v>4746</v>
      </c>
      <c r="AV3320" t="s">
        <v>4880</v>
      </c>
      <c r="AW3320" s="3">
        <v>38701.589999999997</v>
      </c>
      <c r="AX3320" s="3">
        <v>78694.570000000007</v>
      </c>
      <c r="AY3320" s="3"/>
      <c r="AZ3320" s="10" cm="1">
        <f t="array" ref="AZ3320">Lair(100000000/($AX3320-$AW3320))</f>
        <v>2499.6852977332733</v>
      </c>
      <c r="BA3320" s="10">
        <f t="shared" si="5580"/>
        <v>2500.4388270141403</v>
      </c>
      <c r="BB3320" s="12">
        <v>411000000</v>
      </c>
      <c r="BC3320" s="3">
        <v>0.17899999999999999</v>
      </c>
      <c r="BD3320" s="12" cm="1">
        <f t="array" ref="BD3320">SfromgA($BB3320,$BA3320,"")</f>
        <v>3.1712018335703065</v>
      </c>
      <c r="BE3320" s="29">
        <f t="shared" si="5581"/>
        <v>33.835069807377053</v>
      </c>
      <c r="BG3320" s="3"/>
      <c r="BH3320" s="3"/>
      <c r="BI3320" s="12">
        <f t="shared" si="5582"/>
        <v>411000000</v>
      </c>
      <c r="BJ3320" s="29">
        <f t="shared" si="5583"/>
        <v>33.835069807377053</v>
      </c>
      <c r="BK3320" s="3">
        <f t="shared" si="5587"/>
        <v>-8.9629747803918125</v>
      </c>
      <c r="BL3320" s="13">
        <f t="shared" si="5584"/>
        <v>46.741144833200778</v>
      </c>
      <c r="BM3320" s="3">
        <f t="shared" si="5588"/>
        <v>2.0528653532326877</v>
      </c>
      <c r="BN3320" s="13" cm="1">
        <f t="array" ref="BN3320">$C3320*EXP(poly_from_str(100000000/$E3320,BN$4343))</f>
        <v>21.050145365109863</v>
      </c>
      <c r="BO3320" s="3">
        <f t="shared" si="5586"/>
        <v>1.791759469228055</v>
      </c>
      <c r="BP3320" s="13">
        <f t="shared" si="5589"/>
        <v>0.79771735665026466</v>
      </c>
      <c r="BQ3320" s="13"/>
      <c r="BS3320" s="13"/>
      <c r="BT3320" s="13"/>
      <c r="BU3320" s="13"/>
      <c r="BV3320" s="13"/>
      <c r="BW3320" s="13"/>
      <c r="BX3320" s="13"/>
      <c r="BY3320">
        <v>20810</v>
      </c>
      <c r="BZ3320" s="13"/>
    </row>
    <row r="3321" spans="1:78" hidden="1" x14ac:dyDescent="0.25">
      <c r="A3321" t="s">
        <v>3896</v>
      </c>
      <c r="B3321" s="2" t="str">
        <f t="shared" si="5466"/>
        <v/>
      </c>
      <c r="C3321">
        <v>7</v>
      </c>
      <c r="E3321">
        <v>39994.410000000003</v>
      </c>
      <c r="F3321">
        <v>21611</v>
      </c>
      <c r="G3321" t="s">
        <v>5</v>
      </c>
      <c r="H3321" s="5" t="s">
        <v>18</v>
      </c>
      <c r="I3321">
        <v>61605</v>
      </c>
      <c r="J3321" t="s">
        <v>3</v>
      </c>
      <c r="K3321" s="5" t="s">
        <v>8</v>
      </c>
      <c r="L3321">
        <v>21611.19</v>
      </c>
      <c r="M3321" t="str">
        <f t="shared" si="5573"/>
        <v>e</v>
      </c>
      <c r="N3321" t="str">
        <f t="shared" si="5574"/>
        <v>5/2</v>
      </c>
      <c r="O3321">
        <v>61605.66</v>
      </c>
      <c r="P3321" t="str">
        <f t="shared" si="5575"/>
        <v>o</v>
      </c>
      <c r="Q3321" t="str">
        <f t="shared" si="5576"/>
        <v>7/2</v>
      </c>
      <c r="R3321">
        <v>31</v>
      </c>
      <c r="AA3321" s="10">
        <f t="shared" si="5469"/>
        <v>2499.596</v>
      </c>
      <c r="AB3321" s="3" cm="1">
        <f t="array" ref="AB3321">100000000/Lvac(AA3321)</f>
        <v>39994.408645385156</v>
      </c>
      <c r="AC3321" s="28">
        <f t="shared" si="5470"/>
        <v>4.0006465044751231E-7</v>
      </c>
      <c r="AD3321" s="28">
        <f t="shared" si="5471"/>
        <v>2.5003495085190797E-7</v>
      </c>
      <c r="AE3321" s="21">
        <f t="shared" si="5472"/>
        <v>39994.409619502156</v>
      </c>
      <c r="AF3321" s="10" cm="1">
        <f t="array" ref="AF3321">Lair(100000000/AE3321)</f>
        <v>2499.5959391148208</v>
      </c>
      <c r="AG3321" s="10">
        <f t="shared" si="5473"/>
        <v>1.3000174557285488E-2</v>
      </c>
      <c r="AH3321" s="10" t="b">
        <f t="shared" si="5467"/>
        <v>1</v>
      </c>
      <c r="AI3321" s="10">
        <f t="shared" si="5577"/>
        <v>2499.5959391148208</v>
      </c>
      <c r="AJ3321">
        <v>3.0000000000000001E-3</v>
      </c>
      <c r="AK3321" s="3" cm="1">
        <f t="array" ref="AK3321">100000000/Lvac($AA3321)</f>
        <v>39994.408645385156</v>
      </c>
      <c r="AL3321" s="21">
        <f t="shared" si="5525"/>
        <v>4.8001048512922855E-2</v>
      </c>
      <c r="AM3321" s="10" cm="1">
        <f t="array" ref="AM3321">Lvac($AI3321)-$BA3321</f>
        <v>3.7748304812339484E-3</v>
      </c>
      <c r="AN3321" s="10">
        <f t="shared" si="5578"/>
        <v>-6.1354614845186006E-2</v>
      </c>
      <c r="AO3321" s="3">
        <f t="shared" si="5579"/>
        <v>1.2582768270779827</v>
      </c>
      <c r="AP3321" s="3">
        <v>1.2785766054245566</v>
      </c>
      <c r="AS3321" s="3">
        <f t="shared" si="5475"/>
        <v>-1.3546148475143127E-3</v>
      </c>
      <c r="AT3321" s="3" cm="1">
        <f t="array" ref="AT3321">AS3321-(100000000/LvacE($A3321)-$E3321)</f>
        <v>1.5426048776134849E-5</v>
      </c>
      <c r="AU3321" t="s">
        <v>4791</v>
      </c>
      <c r="AV3321" t="s">
        <v>4817</v>
      </c>
      <c r="AW3321" s="3">
        <v>21611.19</v>
      </c>
      <c r="AX3321" s="3">
        <v>61605.66</v>
      </c>
      <c r="AY3321" s="3"/>
      <c r="AZ3321" s="10" cm="1">
        <f t="array" ref="AZ3321">Lair(100000000/($AX3321-$AW3321))</f>
        <v>2499.5921651617773</v>
      </c>
      <c r="BA3321" s="10">
        <f t="shared" si="5580"/>
        <v>2500.3456727892631</v>
      </c>
      <c r="BB3321" s="12">
        <v>18400000</v>
      </c>
      <c r="BC3321" s="3">
        <v>5.2999999999999999E-2</v>
      </c>
      <c r="BD3321" s="12" cm="1">
        <f t="array" ref="BD3321">SfromgA($BB3321,$BA3321,"")</f>
        <v>0.14195521278306536</v>
      </c>
      <c r="BE3321" s="29">
        <f t="shared" si="5581"/>
        <v>601.30329464649344</v>
      </c>
      <c r="BG3321" s="3"/>
      <c r="BH3321" s="3"/>
      <c r="BI3321" s="12">
        <f t="shared" si="5582"/>
        <v>18400000</v>
      </c>
      <c r="BJ3321" s="29">
        <f t="shared" si="5583"/>
        <v>601.30329464649344</v>
      </c>
      <c r="BK3321" s="3">
        <f t="shared" si="5587"/>
        <v>-5.7024825800359693</v>
      </c>
      <c r="BL3321" s="13">
        <f t="shared" si="5584"/>
        <v>7.6663263958666992</v>
      </c>
      <c r="BM3321" s="3">
        <f t="shared" si="5588"/>
        <v>9.0927394072943826E-2</v>
      </c>
      <c r="BN3321" s="13" cm="1">
        <f t="array" ref="BN3321">$C3321*EXP(poly_from_str(100000000/$E3321,BN$4343))</f>
        <v>24.561848672543562</v>
      </c>
      <c r="BO3321" s="3">
        <f t="shared" si="5586"/>
        <v>1.9459101490553132</v>
      </c>
      <c r="BP3321" s="13">
        <f t="shared" si="5589"/>
        <v>-1.1643568290012833</v>
      </c>
      <c r="BQ3321" s="13"/>
      <c r="BR3321" s="12">
        <v>11670000</v>
      </c>
      <c r="BS3321" s="3">
        <f>LN(BV3321*100000000/($AX3321-$AW3321)/$BR3321)</f>
        <v>-6.3116278075449301</v>
      </c>
      <c r="BT3321" s="13">
        <f>EXP(BS$4338*$AX3321+BS$4336)*$BR3321/(100000000/($AX3321-$AW3321))</f>
        <v>4.7863330141273064</v>
      </c>
      <c r="BU3321" s="3">
        <f>LN(BT3321/$BN3321)</f>
        <v>-1.6354298041765527</v>
      </c>
      <c r="BV3321" s="3" cm="1">
        <f t="array" ref="BV3321">$BN3321*EXP(poly_from_str(100000000/$E3321,BV$4341))</f>
        <v>8.4716045193693379</v>
      </c>
      <c r="BW3321" s="12" t="s">
        <v>14</v>
      </c>
      <c r="BX3321" s="3">
        <f>LN(BT3321/BV3321)</f>
        <v>-0.57095535835111688</v>
      </c>
      <c r="BY3321">
        <v>24282</v>
      </c>
      <c r="BZ3321" s="13"/>
    </row>
    <row r="3322" spans="1:78" hidden="1" x14ac:dyDescent="0.25">
      <c r="A3322" t="s">
        <v>3897</v>
      </c>
      <c r="B3322" s="2" t="str">
        <f t="shared" si="5466"/>
        <v/>
      </c>
      <c r="C3322">
        <v>5</v>
      </c>
      <c r="E3322">
        <v>40000.199999999997</v>
      </c>
      <c r="F3322">
        <v>25934</v>
      </c>
      <c r="G3322" t="s">
        <v>5</v>
      </c>
      <c r="H3322" s="5" t="s">
        <v>18</v>
      </c>
      <c r="I3322">
        <v>65935</v>
      </c>
      <c r="J3322" t="s">
        <v>3</v>
      </c>
      <c r="K3322" s="5" t="s">
        <v>8</v>
      </c>
      <c r="L3322">
        <v>25934.98</v>
      </c>
      <c r="M3322" t="str">
        <f t="shared" si="5573"/>
        <v>e</v>
      </c>
      <c r="N3322" t="str">
        <f t="shared" si="5574"/>
        <v>5/2</v>
      </c>
      <c r="O3322">
        <v>65935.25</v>
      </c>
      <c r="P3322" t="str">
        <f t="shared" si="5575"/>
        <v>o</v>
      </c>
      <c r="Q3322" t="str">
        <f t="shared" si="5576"/>
        <v>7/2</v>
      </c>
      <c r="R3322">
        <v>31</v>
      </c>
      <c r="AA3322" s="10">
        <f t="shared" si="5469"/>
        <v>2499.2339999999999</v>
      </c>
      <c r="AB3322" s="3" cm="1">
        <f t="array" ref="AB3322">100000000/Lvac(AA3322)</f>
        <v>40000.201211283442</v>
      </c>
      <c r="AC3322" s="28">
        <f t="shared" si="5470"/>
        <v>4.0012259756389361E-7</v>
      </c>
      <c r="AD3322" s="28">
        <f t="shared" si="5471"/>
        <v>2.4999874243580441E-7</v>
      </c>
      <c r="AE3322" s="21">
        <f t="shared" si="5472"/>
        <v>40000.200340095747</v>
      </c>
      <c r="AF3322" s="10" cm="1">
        <f t="array" ref="AF3322">Lair(100000000/AE3322)</f>
        <v>2499.2340544360291</v>
      </c>
      <c r="AG3322" s="10">
        <f t="shared" si="5473"/>
        <v>1.3002492205868566E-2</v>
      </c>
      <c r="AH3322" s="10" t="b">
        <f t="shared" si="5467"/>
        <v>1</v>
      </c>
      <c r="AI3322" s="10">
        <f t="shared" si="5577"/>
        <v>2499.2340544360291</v>
      </c>
      <c r="AJ3322">
        <v>3.0000000000000001E-3</v>
      </c>
      <c r="AK3322" s="3" cm="1">
        <f t="array" ref="AK3322">100000000/Lvac($AA3322)</f>
        <v>40000.201211283442</v>
      </c>
      <c r="AL3322" s="21">
        <f t="shared" si="5525"/>
        <v>4.8014952189393625E-2</v>
      </c>
      <c r="AM3322" s="10" cm="1">
        <f t="array" ref="AM3322">Lvac($AI3322)-$BA3322</f>
        <v>4.3536928228604665E-3</v>
      </c>
      <c r="AN3322" s="10">
        <f t="shared" si="5578"/>
        <v>-6.8788716562266927E-2</v>
      </c>
      <c r="AO3322" s="3">
        <f t="shared" si="5579"/>
        <v>1.4512309409534889</v>
      </c>
      <c r="AP3322" s="3">
        <v>1.4330813795216575</v>
      </c>
      <c r="AS3322" s="3">
        <f t="shared" si="5475"/>
        <v>1.2112834447179921E-3</v>
      </c>
      <c r="AT3322" s="3" cm="1">
        <f t="array" ref="AT3322">AS3322-(100000000/LvacE($A3322)-$E3322)</f>
        <v>1.5537756553385407E-5</v>
      </c>
      <c r="AU3322" t="s">
        <v>4708</v>
      </c>
      <c r="AV3322" t="s">
        <v>4853</v>
      </c>
      <c r="AW3322" s="3">
        <v>25934.98</v>
      </c>
      <c r="AX3322" s="3">
        <v>65935.25</v>
      </c>
      <c r="AY3322" s="3"/>
      <c r="AZ3322" s="10" cm="1">
        <f t="array" ref="AZ3322">Lair(100000000/($AX3322-$AW3322))</f>
        <v>2499.2297017551155</v>
      </c>
      <c r="BA3322" s="10">
        <f t="shared" si="5580"/>
        <v>2499.9831251139053</v>
      </c>
      <c r="BB3322" s="12">
        <v>21100000</v>
      </c>
      <c r="BC3322" s="3">
        <v>4.1000000000000002E-2</v>
      </c>
      <c r="BD3322" s="12" cm="1">
        <f t="array" ref="BD3322">SfromgA($BB3322,$BA3322,"")</f>
        <v>0.16271479627776816</v>
      </c>
      <c r="BE3322" s="29">
        <f t="shared" si="5581"/>
        <v>586.38936631373917</v>
      </c>
      <c r="BG3322" s="3"/>
      <c r="BH3322" s="3"/>
      <c r="BI3322" s="12">
        <f t="shared" si="5582"/>
        <v>21100000</v>
      </c>
      <c r="BJ3322" s="29">
        <f t="shared" si="5583"/>
        <v>586.38936631373917</v>
      </c>
      <c r="BK3322" s="3">
        <f t="shared" si="5587"/>
        <v>-6.1754757151756987</v>
      </c>
      <c r="BL3322" s="13">
        <f t="shared" si="5584"/>
        <v>6.3277328552015986</v>
      </c>
      <c r="BM3322" s="3">
        <f t="shared" si="5588"/>
        <v>0.23550410083190132</v>
      </c>
      <c r="BN3322" s="13" cm="1">
        <f t="array" ref="BN3322">$C3322*EXP(poly_from_str(100000000/$E3322,BN$4343))</f>
        <v>17.553767906436256</v>
      </c>
      <c r="BO3322" s="3">
        <f t="shared" si="5586"/>
        <v>1.6094379124341003</v>
      </c>
      <c r="BP3322" s="13">
        <f>LN(BL3322/BN3322)</f>
        <v>-1.0203266091255208</v>
      </c>
      <c r="BQ3322" s="13"/>
      <c r="BS3322" s="13"/>
      <c r="BT3322" s="13"/>
      <c r="BU3322" s="13"/>
      <c r="BV3322" s="13"/>
      <c r="BW3322" s="13"/>
      <c r="BX3322" s="13"/>
      <c r="BY3322">
        <v>17352</v>
      </c>
      <c r="BZ3322" s="13"/>
    </row>
    <row r="3323" spans="1:78" hidden="1" x14ac:dyDescent="0.25">
      <c r="A3323" t="s">
        <v>3898</v>
      </c>
      <c r="B3323" s="2" t="str">
        <f t="shared" si="5466"/>
        <v/>
      </c>
      <c r="C3323">
        <v>1</v>
      </c>
      <c r="E3323">
        <v>40004.92</v>
      </c>
      <c r="R3323">
        <v>31</v>
      </c>
      <c r="S3323" t="s">
        <v>22</v>
      </c>
      <c r="AA3323" s="10">
        <f t="shared" si="5469"/>
        <v>2498.9389999999999</v>
      </c>
      <c r="AB3323" s="3" cm="1">
        <f t="array" ref="AB3323">100000000/Lvac(AA3323)</f>
        <v>40004.922913341645</v>
      </c>
      <c r="AC3323" s="28">
        <f t="shared" si="5470"/>
        <v>4.0016983207673339E-7</v>
      </c>
      <c r="AD3323" s="28">
        <f t="shared" si="5471"/>
        <v>2.4996923557787932E-7</v>
      </c>
      <c r="AE3323" s="21">
        <f t="shared" si="5472"/>
        <v>40004.920817710095</v>
      </c>
      <c r="AF3323" s="10" cm="1">
        <f t="array" ref="AF3323">Lair(100000000/AE3323)</f>
        <v>2498.939130914312</v>
      </c>
      <c r="AG3323" s="10">
        <f t="shared" si="5473"/>
        <v>1.3004381642237293E-2</v>
      </c>
      <c r="AH3323" s="10" t="b">
        <f t="shared" si="5467"/>
        <v>1</v>
      </c>
      <c r="AI3323" s="10">
        <f t="shared" si="5474"/>
        <v>2498.9389999999999</v>
      </c>
      <c r="AJ3323">
        <v>3.0000000000000001E-3</v>
      </c>
      <c r="AK3323" s="3" cm="1">
        <f t="array" ref="AK3323">100000000/Lvac($AA3323)</f>
        <v>40004.922913341645</v>
      </c>
      <c r="AL3323" s="21">
        <f t="shared" si="5525"/>
        <v>4.8026289853423769E-2</v>
      </c>
      <c r="AM3323" s="21"/>
      <c r="AN3323" s="21"/>
      <c r="AO3323" s="21"/>
      <c r="AP3323" s="21"/>
      <c r="AS3323" s="3">
        <f t="shared" si="5475"/>
        <v>2.9133416464901529E-3</v>
      </c>
      <c r="AT3323" s="3" cm="1">
        <f t="array" ref="AT3323">AS3323-(100000000/LvacE($A3323)-$E3323)</f>
        <v>1.562888064654544E-5</v>
      </c>
      <c r="BB3323"/>
      <c r="BC3323"/>
      <c r="BD3323"/>
      <c r="BE3323"/>
      <c r="BF3323"/>
      <c r="BG3323"/>
      <c r="BH3323"/>
      <c r="BI3323"/>
      <c r="BJ3323"/>
      <c r="BN3323" s="13" cm="1">
        <f t="array" ref="BN3323">$C3323*EXP(poly_from_str(100000000/$E3323,BN$4343))</f>
        <v>3.512312754898697</v>
      </c>
      <c r="BO3323" s="13"/>
      <c r="BY3323">
        <v>3472</v>
      </c>
    </row>
    <row r="3324" spans="1:78" hidden="1" x14ac:dyDescent="0.25">
      <c r="A3324" t="s">
        <v>3899</v>
      </c>
      <c r="B3324" s="2" t="str">
        <f t="shared" si="5466"/>
        <v/>
      </c>
      <c r="C3324">
        <v>5</v>
      </c>
      <c r="E3324">
        <v>40008.17</v>
      </c>
      <c r="R3324">
        <v>31</v>
      </c>
      <c r="S3324" t="s">
        <v>22</v>
      </c>
      <c r="AA3324" s="10">
        <f t="shared" si="5469"/>
        <v>2498.7359999999999</v>
      </c>
      <c r="AB3324" s="3" cm="1">
        <f t="array" ref="AB3324">100000000/Lvac(AA3324)</f>
        <v>40008.172732064202</v>
      </c>
      <c r="AC3324" s="28">
        <f t="shared" si="5470"/>
        <v>4.0020234230426908E-7</v>
      </c>
      <c r="AD3324" s="28">
        <f t="shared" si="5471"/>
        <v>2.4994893085895893E-7</v>
      </c>
      <c r="AE3324" s="21">
        <f t="shared" si="5472"/>
        <v>40008.170766650328</v>
      </c>
      <c r="AF3324" s="10" cm="1">
        <f t="array" ref="AF3324">Lair(100000000/AE3324)</f>
        <v>2498.7361227596562</v>
      </c>
      <c r="AG3324" s="10">
        <f t="shared" si="5473"/>
        <v>1.3005682219342941E-2</v>
      </c>
      <c r="AH3324" s="10" t="b">
        <f t="shared" si="5467"/>
        <v>1</v>
      </c>
      <c r="AI3324" s="10">
        <f t="shared" si="5474"/>
        <v>2498.7359999999999</v>
      </c>
      <c r="AJ3324">
        <v>3.0000000000000001E-3</v>
      </c>
      <c r="AK3324" s="3" cm="1">
        <f t="array" ref="AK3324">100000000/Lvac($AA3324)</f>
        <v>40008.172732064202</v>
      </c>
      <c r="AL3324" s="21">
        <f t="shared" si="5525"/>
        <v>4.8034093316057645E-2</v>
      </c>
      <c r="AM3324" s="21"/>
      <c r="AN3324" s="21"/>
      <c r="AO3324" s="21"/>
      <c r="AP3324" s="21"/>
      <c r="AS3324" s="3">
        <f t="shared" si="5475"/>
        <v>2.7320642038830556E-3</v>
      </c>
      <c r="AT3324" s="3" cm="1">
        <f t="array" ref="AT3324">AS3324-(100000000/LvacE($A3324)-$E3324)</f>
        <v>1.5691643056925386E-5</v>
      </c>
      <c r="BB3324"/>
      <c r="BC3324"/>
      <c r="BD3324"/>
      <c r="BE3324"/>
      <c r="BF3324"/>
      <c r="BG3324"/>
      <c r="BH3324"/>
      <c r="BI3324"/>
      <c r="BJ3324"/>
      <c r="BN3324" s="13" cm="1">
        <f t="array" ref="BN3324">$C3324*EXP(poly_from_str(100000000/$E3324,BN$4343))</f>
        <v>17.566920226489611</v>
      </c>
      <c r="BO3324" s="13"/>
      <c r="BY3324">
        <v>17363</v>
      </c>
    </row>
    <row r="3325" spans="1:78" hidden="1" x14ac:dyDescent="0.25">
      <c r="A3325" t="s">
        <v>3900</v>
      </c>
      <c r="B3325" s="2">
        <f t="shared" si="5466"/>
        <v>1</v>
      </c>
      <c r="C3325">
        <v>1</v>
      </c>
      <c r="D3325" t="s">
        <v>736</v>
      </c>
      <c r="E3325">
        <v>40015.199999999997</v>
      </c>
      <c r="F3325">
        <v>38448</v>
      </c>
      <c r="G3325" t="s">
        <v>5</v>
      </c>
      <c r="H3325" s="5" t="s">
        <v>4</v>
      </c>
      <c r="I3325">
        <v>78463</v>
      </c>
      <c r="J3325" t="s">
        <v>3</v>
      </c>
      <c r="K3325" s="5" t="s">
        <v>8</v>
      </c>
      <c r="L3325">
        <v>38448.379999999997</v>
      </c>
      <c r="M3325" t="str">
        <f t="shared" ref="M3325:M3326" si="5590">$G3325&amp;""</f>
        <v>e</v>
      </c>
      <c r="N3325" t="str">
        <f t="shared" ref="N3325:N3326" si="5591">$H3325&amp;""</f>
        <v>9/2</v>
      </c>
      <c r="O3325">
        <v>78463.600000000006</v>
      </c>
      <c r="P3325" t="str">
        <f t="shared" ref="P3325:P3326" si="5592">$J3325&amp;""</f>
        <v>o</v>
      </c>
      <c r="Q3325" t="str">
        <f t="shared" ref="Q3325:Q3326" si="5593">$K3325&amp;""</f>
        <v>7/2</v>
      </c>
      <c r="R3325">
        <v>31</v>
      </c>
      <c r="AA3325" s="10">
        <f t="shared" si="5469"/>
        <v>2498.297</v>
      </c>
      <c r="AB3325" s="3" cm="1">
        <f t="array" ref="AB3325">100000000/Lvac(AA3325)</f>
        <v>40015.202470925549</v>
      </c>
      <c r="AC3325" s="28">
        <f t="shared" si="5470"/>
        <v>4.0027266573990202E-7</v>
      </c>
      <c r="AD3325" s="28">
        <f t="shared" si="5471"/>
        <v>2.4990502065473368E-7</v>
      </c>
      <c r="AE3325" s="21">
        <f t="shared" si="5472"/>
        <v>40015.200693021157</v>
      </c>
      <c r="AF3325" s="10" cm="1">
        <f t="array" ref="AF3325">Lair(100000000/AE3325)</f>
        <v>2498.2971110088115</v>
      </c>
      <c r="AG3325" s="10">
        <f t="shared" si="5473"/>
        <v>1.3008495881579641E-2</v>
      </c>
      <c r="AH3325" s="10" t="b">
        <f t="shared" si="5467"/>
        <v>1</v>
      </c>
      <c r="AI3325" s="10">
        <f t="shared" ref="AI3325:AI3326" si="5594">$AF3325</f>
        <v>2498.2971110088115</v>
      </c>
      <c r="AJ3325">
        <v>7.0000000000000001E-3</v>
      </c>
      <c r="AK3325" s="3" cm="1">
        <f t="array" ref="AK3325">100000000/Lvac($AA3325)</f>
        <v>40015.202470925549</v>
      </c>
      <c r="AL3325" s="21">
        <f t="shared" si="5525"/>
        <v>0.11211893736024534</v>
      </c>
      <c r="AM3325" s="10" cm="1">
        <f t="array" ref="AM3325">Lvac($AI3325)-$BA3325</f>
        <v>1.2057689955327078E-3</v>
      </c>
      <c r="AN3325" s="10">
        <f t="shared" ref="AN3325:AN3326" si="5595">$AK3325-($AX3325-$AW3325)</f>
        <v>-1.7529074459162075E-2</v>
      </c>
      <c r="AO3325" s="3">
        <f t="shared" ref="AO3325:AO3326" si="5596">AM3325/AJ3325</f>
        <v>0.17225271364752967</v>
      </c>
      <c r="AP3325" s="3">
        <v>0.15639062602141557</v>
      </c>
      <c r="AS3325" s="3">
        <f t="shared" si="5475"/>
        <v>2.4709255521884188E-3</v>
      </c>
      <c r="AT3325" s="3" cm="1">
        <f t="array" ref="AT3325">AS3325-(100000000/LvacE($A3325)-$E3325)</f>
        <v>1.5827514289412647E-5</v>
      </c>
      <c r="AU3325" t="s">
        <v>4811</v>
      </c>
      <c r="AV3325" t="s">
        <v>4921</v>
      </c>
      <c r="AW3325" s="3">
        <v>38448.379999999997</v>
      </c>
      <c r="AX3325" s="3">
        <v>78463.600000000006</v>
      </c>
      <c r="AY3325" s="3"/>
      <c r="AZ3325" s="10" cm="1">
        <f t="array" ref="AZ3325">Lair(100000000/($AX3325-$AW3325))</f>
        <v>2498.295905520009</v>
      </c>
      <c r="BA3325" s="10">
        <f t="shared" ref="BA3325:BA3326" si="5597">100000000/($AX3325-$AW3325)</f>
        <v>2499.0491118129548</v>
      </c>
      <c r="BB3325" s="12">
        <v>14900000</v>
      </c>
      <c r="BC3325" s="3">
        <v>9.6000000000000002E-2</v>
      </c>
      <c r="BD3325" s="12" cm="1">
        <f t="array" ref="BD3325">SfromgA($BB3325,$BA3325,"")</f>
        <v>0.11477412789229198</v>
      </c>
      <c r="BE3325" s="29">
        <f t="shared" ref="BE3325:BE3326" si="5598">(10^MAX(0.05, -0.312925054856973*((LN($BD3325))^(1/3)) + 0.454808404431693)-1)*100</f>
        <v>623.79086734347561</v>
      </c>
      <c r="BG3325" s="3"/>
      <c r="BH3325" s="3"/>
      <c r="BI3325" s="12">
        <f t="shared" ref="BI3325:BI3326" si="5599">IF($BB3325="",$BF3325,$BB3325)</f>
        <v>14900000</v>
      </c>
      <c r="BJ3325" s="29">
        <f t="shared" ref="BJ3325:BJ3326" si="5600">IF($BB3325="",$BH3325,$BE3325)</f>
        <v>623.79086734347561</v>
      </c>
      <c r="BK3325" s="3">
        <f t="shared" ref="BK3325:BK3326" si="5601">LN(BN3325*100000000/($AX3325-$AW3325)/$BI3325)</f>
        <v>-7.4359689631670056</v>
      </c>
      <c r="BL3325" s="13">
        <f>EXP(BK$4341*$AX3325+BK$4342)*$BI3325/(100000000/($AX3325-$AW3325))</f>
        <v>1.7254672789220096</v>
      </c>
      <c r="BM3325" s="3">
        <f t="shared" ref="BM3325:BM3326" si="5602">LN(BL3325/$C3325)</f>
        <v>0.54549790013184496</v>
      </c>
      <c r="BN3325" s="13" cm="1">
        <f t="array" ref="BN3325">$C3325*EXP(poly_from_str(100000000/$E3325,BN$4343))</f>
        <v>3.5156949815882585</v>
      </c>
      <c r="BO3325" s="3">
        <f t="shared" ref="BO3325:BO3326" si="5603">LN($C3325)</f>
        <v>0</v>
      </c>
      <c r="BP3325" s="13">
        <f>LN(BL3325/BN3325)</f>
        <v>-0.71173932438877752</v>
      </c>
      <c r="BQ3325" s="13"/>
      <c r="BS3325" s="13"/>
      <c r="BT3325" s="13"/>
      <c r="BU3325" s="13"/>
      <c r="BV3325" s="13"/>
      <c r="BW3325" s="13"/>
      <c r="BX3325" s="13"/>
      <c r="BY3325">
        <v>3474</v>
      </c>
      <c r="BZ3325" s="13"/>
    </row>
    <row r="3326" spans="1:78" hidden="1" x14ac:dyDescent="0.25">
      <c r="A3326" t="s">
        <v>3900</v>
      </c>
      <c r="B3326" s="2">
        <f t="shared" si="5466"/>
        <v>2</v>
      </c>
      <c r="C3326">
        <v>1</v>
      </c>
      <c r="D3326" t="s">
        <v>736</v>
      </c>
      <c r="E3326">
        <v>40015.199999999997</v>
      </c>
      <c r="F3326">
        <v>68544</v>
      </c>
      <c r="G3326" t="s">
        <v>3</v>
      </c>
      <c r="H3326" s="5" t="s">
        <v>4</v>
      </c>
      <c r="I3326">
        <v>108559</v>
      </c>
      <c r="J3326" t="s">
        <v>5</v>
      </c>
      <c r="K3326" s="5" t="s">
        <v>16</v>
      </c>
      <c r="L3326">
        <v>68544.19</v>
      </c>
      <c r="M3326" t="str">
        <f t="shared" si="5590"/>
        <v>o</v>
      </c>
      <c r="N3326" t="str">
        <f t="shared" si="5591"/>
        <v>9/2</v>
      </c>
      <c r="O3326">
        <v>108559.4</v>
      </c>
      <c r="P3326" t="str">
        <f t="shared" si="5592"/>
        <v>e</v>
      </c>
      <c r="Q3326" t="str">
        <f t="shared" si="5593"/>
        <v>11/2</v>
      </c>
      <c r="R3326">
        <v>31</v>
      </c>
      <c r="AA3326" s="10">
        <f t="shared" si="5469"/>
        <v>2498.297</v>
      </c>
      <c r="AB3326" s="3" cm="1">
        <f t="array" ref="AB3326">100000000/Lvac(AA3326)</f>
        <v>40015.202470925549</v>
      </c>
      <c r="AC3326" s="28">
        <f t="shared" si="5470"/>
        <v>4.0027266573990202E-7</v>
      </c>
      <c r="AD3326" s="28">
        <f t="shared" si="5471"/>
        <v>2.4990502065473368E-7</v>
      </c>
      <c r="AE3326" s="21">
        <f t="shared" si="5472"/>
        <v>40015.200693021157</v>
      </c>
      <c r="AF3326" s="10" cm="1">
        <f t="array" ref="AF3326">Lair(100000000/AE3326)</f>
        <v>2498.2971110088115</v>
      </c>
      <c r="AG3326" s="10">
        <f t="shared" si="5473"/>
        <v>1.3008495881579641E-2</v>
      </c>
      <c r="AH3326" s="10" t="b">
        <f t="shared" si="5467"/>
        <v>1</v>
      </c>
      <c r="AI3326" s="10">
        <f t="shared" si="5594"/>
        <v>2498.2971110088115</v>
      </c>
      <c r="AJ3326">
        <v>7.0000000000000001E-3</v>
      </c>
      <c r="AK3326" s="3" cm="1">
        <f t="array" ref="AK3326">100000000/Lvac($AA3326)</f>
        <v>40015.202470925549</v>
      </c>
      <c r="AL3326" s="21">
        <f t="shared" si="5525"/>
        <v>0.11211893736024534</v>
      </c>
      <c r="AM3326" s="10" cm="1">
        <f t="array" ref="AM3326">Lvac($AI3326)-$BA3326</f>
        <v>5.81244192289887E-4</v>
      </c>
      <c r="AN3326" s="10">
        <f t="shared" si="5595"/>
        <v>-7.5290744425728917E-3</v>
      </c>
      <c r="AO3326" s="3">
        <f t="shared" si="5596"/>
        <v>8.3034884612841003E-2</v>
      </c>
      <c r="AP3326" s="3">
        <v>6.7172796986726874E-2</v>
      </c>
      <c r="AS3326" s="3">
        <f t="shared" si="5475"/>
        <v>2.4709255521884188E-3</v>
      </c>
      <c r="AT3326" s="3" cm="1">
        <f t="array" ref="AT3326">AS3326-(100000000/LvacE($A3326)-$E3326)</f>
        <v>1.5827514289412647E-5</v>
      </c>
      <c r="AU3326" t="s">
        <v>4896</v>
      </c>
      <c r="AV3326" t="s">
        <v>4909</v>
      </c>
      <c r="AW3326" s="3">
        <v>68544.19</v>
      </c>
      <c r="AX3326" s="3">
        <v>108559.4</v>
      </c>
      <c r="AY3326" s="3"/>
      <c r="AZ3326" s="10" cm="1">
        <f t="array" ref="AZ3326">Lair(100000000/($AX3326-$AW3326))</f>
        <v>2498.2965298996869</v>
      </c>
      <c r="BA3326" s="10">
        <f t="shared" si="5597"/>
        <v>2499.0497363377581</v>
      </c>
      <c r="BB3326" s="12">
        <v>36300000</v>
      </c>
      <c r="BC3326" s="3">
        <v>1.2999999999999999E-2</v>
      </c>
      <c r="BD3326" s="12" cm="1">
        <f t="array" ref="BD3326">SfromgA($BB3326,$BA3326,"")</f>
        <v>0.27961771584086509</v>
      </c>
      <c r="BE3326" s="29">
        <f t="shared" si="5598"/>
        <v>522.40039778240259</v>
      </c>
      <c r="BG3326" s="3"/>
      <c r="BH3326" s="3"/>
      <c r="BI3326" s="12">
        <f t="shared" si="5599"/>
        <v>36300000</v>
      </c>
      <c r="BJ3326" s="29">
        <f t="shared" si="5600"/>
        <v>522.40039778240259</v>
      </c>
      <c r="BK3326" s="3">
        <f t="shared" si="5601"/>
        <v>-8.3264252415814539</v>
      </c>
      <c r="BL3326" s="13">
        <f>EXP(BK$4341*$AX3326+BK$4342)*$BI3326/(100000000/($AX3326-$AW3326))</f>
        <v>0.42710331379336702</v>
      </c>
      <c r="BM3326" s="3">
        <f t="shared" si="5602"/>
        <v>-0.85072934234166653</v>
      </c>
      <c r="BN3326" s="13" cm="1">
        <f t="array" ref="BN3326">$C3326*EXP(poly_from_str(100000000/$E3326,BN$4343))</f>
        <v>3.5156949815882585</v>
      </c>
      <c r="BO3326" s="3">
        <f t="shared" si="5603"/>
        <v>0</v>
      </c>
      <c r="BP3326" s="13">
        <f>LN(BL3326/BN3326)</f>
        <v>-2.1079665668622889</v>
      </c>
      <c r="BQ3326" s="13"/>
      <c r="BS3326" s="13"/>
      <c r="BT3326" s="13"/>
      <c r="BU3326" s="13"/>
      <c r="BV3326" s="13"/>
      <c r="BW3326" s="13"/>
      <c r="BX3326" s="13"/>
      <c r="BY3326">
        <v>3474</v>
      </c>
      <c r="BZ3326" s="13"/>
    </row>
    <row r="3327" spans="1:78" hidden="1" x14ac:dyDescent="0.25">
      <c r="A3327" t="s">
        <v>3901</v>
      </c>
      <c r="B3327" s="2" t="str">
        <f t="shared" si="5466"/>
        <v/>
      </c>
      <c r="C3327">
        <v>9</v>
      </c>
      <c r="D3327" t="s">
        <v>14</v>
      </c>
      <c r="E3327">
        <v>40017.040000000001</v>
      </c>
      <c r="R3327">
        <v>31</v>
      </c>
      <c r="S3327" t="s">
        <v>22</v>
      </c>
      <c r="AA3327" s="10">
        <f t="shared" si="5469"/>
        <v>2498.1819999999998</v>
      </c>
      <c r="AB3327" s="3" cm="1">
        <f t="array" ref="AB3327">100000000/Lvac(AA3327)</f>
        <v>40017.044382591375</v>
      </c>
      <c r="AC3327" s="28">
        <f t="shared" si="5470"/>
        <v>4.0029109168187108E-7</v>
      </c>
      <c r="AD3327" s="28">
        <f t="shared" si="5471"/>
        <v>2.4989351798181036E-7</v>
      </c>
      <c r="AE3327" s="21">
        <f t="shared" si="5472"/>
        <v>40017.041229023765</v>
      </c>
      <c r="AF3327" s="10" cm="1">
        <f t="array" ref="AF3327">Lair(100000000/AE3327)</f>
        <v>2498.1821968843669</v>
      </c>
      <c r="AG3327" s="10">
        <f t="shared" si="5473"/>
        <v>1.3009233190894694E-2</v>
      </c>
      <c r="AH3327" s="10" t="b">
        <f t="shared" si="5467"/>
        <v>1</v>
      </c>
      <c r="AI3327" s="10">
        <f t="shared" si="5474"/>
        <v>2498.1819999999998</v>
      </c>
      <c r="AJ3327">
        <v>7.0000000000000001E-3</v>
      </c>
      <c r="AK3327" s="3" cm="1">
        <f t="array" ref="AK3327">100000000/Lvac($AA3327)</f>
        <v>40017.044382591375</v>
      </c>
      <c r="AL3327" s="21">
        <f t="shared" si="5525"/>
        <v>0.11212926467252572</v>
      </c>
      <c r="AM3327" s="21"/>
      <c r="AN3327" s="21"/>
      <c r="AO3327" s="21"/>
      <c r="AP3327" s="21"/>
      <c r="AS3327" s="3">
        <f t="shared" si="5475"/>
        <v>4.3825913744512945E-3</v>
      </c>
      <c r="AT3327" s="3" cm="1">
        <f t="array" ref="AT3327">AS3327-(100000000/LvacE($A3327)-$E3327)</f>
        <v>1.586313737789169E-5</v>
      </c>
      <c r="BB3327"/>
      <c r="BC3327"/>
      <c r="BD3327"/>
      <c r="BE3327"/>
      <c r="BF3327"/>
      <c r="BG3327"/>
      <c r="BH3327"/>
      <c r="BI3327"/>
      <c r="BJ3327"/>
      <c r="BN3327" s="13" cm="1">
        <f t="array" ref="BN3327">$C3327*EXP(poly_from_str(100000000/$E3327,BN$4343))</f>
        <v>31.646685701437942</v>
      </c>
      <c r="BO3327" s="13"/>
      <c r="BY3327">
        <v>31274</v>
      </c>
    </row>
    <row r="3328" spans="1:78" hidden="1" x14ac:dyDescent="0.25">
      <c r="A3328" t="s">
        <v>3902</v>
      </c>
      <c r="B3328" s="2" t="str">
        <f t="shared" si="5466"/>
        <v/>
      </c>
      <c r="C3328">
        <v>1</v>
      </c>
      <c r="E3328">
        <v>40018.42</v>
      </c>
      <c r="F3328">
        <v>27380</v>
      </c>
      <c r="G3328" t="s">
        <v>5</v>
      </c>
      <c r="H3328" s="5" t="s">
        <v>16</v>
      </c>
      <c r="I3328">
        <v>67398</v>
      </c>
      <c r="J3328" t="s">
        <v>3</v>
      </c>
      <c r="K3328" s="5" t="s">
        <v>4</v>
      </c>
      <c r="L3328">
        <v>27380.31</v>
      </c>
      <c r="M3328" t="str">
        <f>$G3328&amp;""</f>
        <v>e</v>
      </c>
      <c r="N3328" t="str">
        <f>$H3328&amp;""</f>
        <v>11/2</v>
      </c>
      <c r="O3328">
        <v>67398.789999999994</v>
      </c>
      <c r="P3328" t="str">
        <f>$J3328&amp;""</f>
        <v>o</v>
      </c>
      <c r="Q3328" t="str">
        <f>$K3328&amp;""</f>
        <v>9/2</v>
      </c>
      <c r="R3328">
        <v>31</v>
      </c>
      <c r="AA3328" s="10">
        <f t="shared" si="5469"/>
        <v>2498.096</v>
      </c>
      <c r="AB3328" s="3" cm="1">
        <f t="array" ref="AB3328">100000000/Lvac(AA3328)</f>
        <v>40018.421922999856</v>
      </c>
      <c r="AC3328" s="28">
        <f t="shared" si="5470"/>
        <v>4.0030487219066039E-7</v>
      </c>
      <c r="AD3328" s="28">
        <f t="shared" si="5471"/>
        <v>2.4988491598297342E-7</v>
      </c>
      <c r="AE3328" s="21">
        <f t="shared" si="5472"/>
        <v>40018.420539219413</v>
      </c>
      <c r="AF3328" s="10" cm="1">
        <f t="array" ref="AF3328">Lair(100000000/AE3328)</f>
        <v>2498.0960863865953</v>
      </c>
      <c r="AG3328" s="10">
        <f t="shared" si="5473"/>
        <v>1.3009784636579189E-2</v>
      </c>
      <c r="AH3328" s="10" t="b">
        <f t="shared" si="5467"/>
        <v>1</v>
      </c>
      <c r="AI3328" s="10">
        <f>$AF3328</f>
        <v>2498.0960863865953</v>
      </c>
      <c r="AJ3328">
        <v>3.0000000000000001E-3</v>
      </c>
      <c r="AK3328" s="3" cm="1">
        <f t="array" ref="AK3328">100000000/Lvac($AA3328)</f>
        <v>40018.421922999856</v>
      </c>
      <c r="AL3328" s="21">
        <f t="shared" si="5525"/>
        <v>4.8058706157558223E-2</v>
      </c>
      <c r="AM3328" s="10" cm="1">
        <f t="array" ref="AM3328">Lvac($AI3328)-$BA3328</f>
        <v>3.7128728213247086E-3</v>
      </c>
      <c r="AN3328" s="10">
        <f>$AK3328-($AX3328-$AW3328)</f>
        <v>-5.8077000139746815E-2</v>
      </c>
      <c r="AO3328" s="3">
        <f>AM3328/AJ3328</f>
        <v>1.2376242737749028</v>
      </c>
      <c r="AP3328" s="3">
        <v>1.2088220493448414</v>
      </c>
      <c r="AS3328" s="3">
        <f t="shared" si="5475"/>
        <v>1.9229998579248786E-3</v>
      </c>
      <c r="AT3328" s="3" cm="1">
        <f t="array" ref="AT3328">AS3328-(100000000/LvacE($A3328)-$E3328)</f>
        <v>1.5889781934674829E-5</v>
      </c>
      <c r="AU3328" t="s">
        <v>4707</v>
      </c>
      <c r="AV3328" t="s">
        <v>4858</v>
      </c>
      <c r="AW3328" s="3">
        <v>27380.31</v>
      </c>
      <c r="AX3328" s="3">
        <v>67398.789999999994</v>
      </c>
      <c r="AY3328" s="3"/>
      <c r="AZ3328" s="10" cm="1">
        <f t="array" ref="AZ3328">Lair(100000000/($AX3328-$AW3328))</f>
        <v>2498.0923743765215</v>
      </c>
      <c r="BA3328" s="10">
        <f>100000000/($AX3328-$AW3328)</f>
        <v>2498.8455333635861</v>
      </c>
      <c r="BB3328" s="12">
        <v>14200000</v>
      </c>
      <c r="BC3328" s="3">
        <v>1.7000000000000001E-2</v>
      </c>
      <c r="BD3328" s="12" cm="1">
        <f t="array" ref="BD3328">SfromgA($BB3328,$BA3328,"")</f>
        <v>0.10935532538498312</v>
      </c>
      <c r="BE3328" s="29">
        <f>(10^MAX(0.05, -0.312925054856973*((LN($BD3328))^(1/3)) + 0.454808404431693)-1)*100</f>
        <v>628.79521076033382</v>
      </c>
      <c r="BG3328" s="3"/>
      <c r="BH3328" s="3"/>
      <c r="BI3328" s="12">
        <f>IF($BB3328="",$BF3328,$BB3328)</f>
        <v>14200000</v>
      </c>
      <c r="BJ3328" s="29">
        <f>IF($BB3328="",$BH3328,$BE3328)</f>
        <v>628.79521076033382</v>
      </c>
      <c r="BK3328" s="3">
        <f>LN(BN3328*100000000/($AX3328-$AW3328)/$BI3328)</f>
        <v>-7.3876309673553067</v>
      </c>
      <c r="BL3328" s="13">
        <f>EXP(BK$4341*$AX3328+BK$4342)*$BI3328/(100000000/($AX3328-$AW3328))</f>
        <v>3.812046126408851</v>
      </c>
      <c r="BM3328" s="3">
        <f t="shared" ref="BM3328" si="5604">LN(BL3328/$C3328)</f>
        <v>1.3381660860358646</v>
      </c>
      <c r="BN3328" s="13" cm="1">
        <f t="array" ref="BN3328">$C3328*EXP(poly_from_str(100000000/$E3328,BN$4343))</f>
        <v>3.5167505979005846</v>
      </c>
      <c r="BO3328" s="3">
        <f>LN($C3328)</f>
        <v>0</v>
      </c>
      <c r="BP3328" s="13">
        <f>LN(BL3328/BN3328)</f>
        <v>8.0628648365115935E-2</v>
      </c>
      <c r="BQ3328" s="13"/>
      <c r="BS3328" s="13"/>
      <c r="BT3328" s="13"/>
      <c r="BU3328" s="13"/>
      <c r="BV3328" s="13"/>
      <c r="BW3328" s="13"/>
      <c r="BX3328" s="13"/>
      <c r="BY3328">
        <v>3475</v>
      </c>
      <c r="BZ3328" s="13"/>
    </row>
    <row r="3329" spans="1:78" hidden="1" x14ac:dyDescent="0.25">
      <c r="A3329" t="s">
        <v>3903</v>
      </c>
      <c r="B3329" s="2" t="str">
        <f t="shared" si="5466"/>
        <v/>
      </c>
      <c r="C3329">
        <v>1</v>
      </c>
      <c r="E3329">
        <v>40022.410000000003</v>
      </c>
      <c r="R3329">
        <v>31</v>
      </c>
      <c r="S3329" t="s">
        <v>22</v>
      </c>
      <c r="AA3329" s="10">
        <f t="shared" si="5469"/>
        <v>2497.8470000000002</v>
      </c>
      <c r="AB3329" s="3" cm="1">
        <f t="array" ref="AB3329">100000000/Lvac(AA3329)</f>
        <v>40022.410917862442</v>
      </c>
      <c r="AC3329" s="28">
        <f t="shared" si="5470"/>
        <v>4.003447769218851E-7</v>
      </c>
      <c r="AD3329" s="28">
        <f t="shared" si="5471"/>
        <v>2.4986001019585977E-7</v>
      </c>
      <c r="AE3329" s="21">
        <f t="shared" si="5472"/>
        <v>40022.410257299685</v>
      </c>
      <c r="AF3329" s="10" cm="1">
        <f t="array" ref="AF3329">Lair(100000000/AE3329)</f>
        <v>2497.8470412293682</v>
      </c>
      <c r="AG3329" s="10">
        <f t="shared" si="5473"/>
        <v>1.301138158539383E-2</v>
      </c>
      <c r="AH3329" s="10" t="b">
        <f t="shared" si="5467"/>
        <v>1</v>
      </c>
      <c r="AI3329" s="10">
        <f t="shared" si="5474"/>
        <v>2497.8470000000002</v>
      </c>
      <c r="AJ3329">
        <v>3.0000000000000001E-3</v>
      </c>
      <c r="AK3329" s="3" cm="1">
        <f t="array" ref="AK3329">100000000/Lvac($AA3329)</f>
        <v>40022.410917862442</v>
      </c>
      <c r="AL3329" s="21">
        <f t="shared" si="5525"/>
        <v>4.8068289512362979E-2</v>
      </c>
      <c r="AM3329" s="21"/>
      <c r="AN3329" s="21"/>
      <c r="AO3329" s="21"/>
      <c r="AP3329" s="21"/>
      <c r="AS3329" s="3">
        <f t="shared" si="5475"/>
        <v>9.1786243865499273E-4</v>
      </c>
      <c r="AT3329" s="3" cm="1">
        <f t="array" ref="AT3329">AS3329-(100000000/LvacE($A3329)-$E3329)</f>
        <v>1.596698712091893E-5</v>
      </c>
      <c r="BB3329"/>
      <c r="BC3329"/>
      <c r="BD3329"/>
      <c r="BE3329"/>
      <c r="BF3329"/>
      <c r="BG3329"/>
      <c r="BH3329"/>
      <c r="BI3329"/>
      <c r="BJ3329"/>
      <c r="BN3329" s="13" cm="1">
        <f t="array" ref="BN3329">$C3329*EXP(poly_from_str(100000000/$E3329,BN$4343))</f>
        <v>3.5180561548508922</v>
      </c>
      <c r="BO3329" s="13"/>
      <c r="BY3329">
        <v>3476</v>
      </c>
    </row>
    <row r="3330" spans="1:78" hidden="1" x14ac:dyDescent="0.25">
      <c r="A3330" t="s">
        <v>3904</v>
      </c>
      <c r="B3330" s="2" t="str">
        <f t="shared" ref="B3330:B3393" si="5605">IF(OR(A3330=A3329,A3330=A3331),IF(B3329="",1,B3329+1),"")</f>
        <v/>
      </c>
      <c r="C3330">
        <v>1</v>
      </c>
      <c r="E3330">
        <v>40025.050000000003</v>
      </c>
      <c r="R3330">
        <v>31</v>
      </c>
      <c r="S3330" t="s">
        <v>22</v>
      </c>
      <c r="AA3330" s="10">
        <f t="shared" si="5469"/>
        <v>2497.6819999999998</v>
      </c>
      <c r="AB3330" s="3" cm="1">
        <f t="array" ref="AB3330">100000000/Lvac(AA3330)</f>
        <v>40025.054665790827</v>
      </c>
      <c r="AC3330" s="28">
        <f t="shared" si="5470"/>
        <v>4.0037122419907744E-7</v>
      </c>
      <c r="AD3330" s="28">
        <f t="shared" si="5471"/>
        <v>2.4984350636120278E-7</v>
      </c>
      <c r="AE3330" s="21">
        <f t="shared" si="5472"/>
        <v>40025.051307688591</v>
      </c>
      <c r="AF3330" s="10" cm="1">
        <f t="array" ref="AF3330">Lair(100000000/AE3330)</f>
        <v>2497.6822095700245</v>
      </c>
      <c r="AG3330" s="10">
        <f t="shared" si="5473"/>
        <v>1.3012440067588834E-2</v>
      </c>
      <c r="AH3330" s="10" t="b">
        <f t="shared" ref="AH3330:AH3393" si="5606">ABS(AE3330-AB3330)&lt;AG3330</f>
        <v>1</v>
      </c>
      <c r="AI3330" s="10">
        <f t="shared" si="5474"/>
        <v>2497.6819999999998</v>
      </c>
      <c r="AJ3330">
        <v>3.0000000000000001E-3</v>
      </c>
      <c r="AK3330" s="3" cm="1">
        <f t="array" ref="AK3330">100000000/Lvac($AA3330)</f>
        <v>40025.054665790827</v>
      </c>
      <c r="AL3330" s="21">
        <f t="shared" si="5525"/>
        <v>4.8074640405533005E-2</v>
      </c>
      <c r="AM3330" s="21"/>
      <c r="AN3330" s="21"/>
      <c r="AO3330" s="21"/>
      <c r="AP3330" s="21"/>
      <c r="AS3330" s="3">
        <f t="shared" si="5475"/>
        <v>4.6657908242195845E-3</v>
      </c>
      <c r="AT3330" s="3" cm="1">
        <f t="array" ref="AT3330">AS3330-(100000000/LvacE($A3330)-$E3330)</f>
        <v>1.6018180758692324E-5</v>
      </c>
      <c r="BB3330"/>
      <c r="BC3330"/>
      <c r="BD3330"/>
      <c r="BE3330"/>
      <c r="BF3330"/>
      <c r="BG3330"/>
      <c r="BH3330"/>
      <c r="BI3330"/>
      <c r="BJ3330"/>
      <c r="BN3330" s="13" cm="1">
        <f t="array" ref="BN3330">$C3330*EXP(poly_from_str(100000000/$E3330,BN$4343))</f>
        <v>3.5189184754831633</v>
      </c>
      <c r="BO3330" s="13"/>
      <c r="BY3330" t="e">
        <v>#N/A</v>
      </c>
    </row>
    <row r="3331" spans="1:78" hidden="1" x14ac:dyDescent="0.25">
      <c r="A3331" t="s">
        <v>3905</v>
      </c>
      <c r="B3331" s="2" t="str">
        <f t="shared" si="5605"/>
        <v/>
      </c>
      <c r="C3331">
        <v>2</v>
      </c>
      <c r="E3331">
        <v>40032.14</v>
      </c>
      <c r="R3331">
        <v>31</v>
      </c>
      <c r="S3331" t="s">
        <v>22</v>
      </c>
      <c r="AA3331" s="10">
        <f t="shared" ref="AA3331:AA3394" si="5607">ROUND($A3331,3)+0</f>
        <v>2497.2399999999998</v>
      </c>
      <c r="AB3331" s="3" cm="1">
        <f t="array" ref="AB3331">100000000/Lvac(AA3331)</f>
        <v>40032.138426884987</v>
      </c>
      <c r="AC3331" s="28">
        <f t="shared" ref="AC3331:AC3394" si="5608">0.001/AA3331</f>
        <v>4.0044208806522403E-7</v>
      </c>
      <c r="AD3331" s="28">
        <f t="shared" ref="AD3331:AD3394" si="5609">0.01/AB3331</f>
        <v>2.497992960896675E-7</v>
      </c>
      <c r="AE3331" s="21">
        <f t="shared" ref="AE3331:AE3394" si="5610">($AB3331/$AC3331^2+$E3331/$AD3331^2)/(1/$AC3331^2+1/$AD3331^2)</f>
        <v>40032.139559325158</v>
      </c>
      <c r="AF3331" s="10" cm="1">
        <f t="array" ref="AF3331">Lair(100000000/AE3331)</f>
        <v>2497.2399293525045</v>
      </c>
      <c r="AG3331" s="10">
        <f t="shared" ref="AG3331:AG3394" si="5611">0.0005/$AA3331*AB3331+0.005</f>
        <v>1.3015276550688959E-2</v>
      </c>
      <c r="AH3331" s="10" t="b">
        <f t="shared" si="5606"/>
        <v>1</v>
      </c>
      <c r="AI3331" s="10">
        <f t="shared" ref="AI3331:AI3394" si="5612">$AA3331</f>
        <v>2497.2399999999998</v>
      </c>
      <c r="AJ3331">
        <v>3.0000000000000001E-3</v>
      </c>
      <c r="AK3331" s="3" cm="1">
        <f t="array" ref="AK3331">100000000/Lvac($AA3331)</f>
        <v>40032.138426884987</v>
      </c>
      <c r="AL3331" s="21">
        <f t="shared" si="5525"/>
        <v>4.8091659304133748E-2</v>
      </c>
      <c r="AM3331" s="21"/>
      <c r="AN3331" s="21"/>
      <c r="AO3331" s="21"/>
      <c r="AP3331" s="21"/>
      <c r="AS3331" s="3">
        <f t="shared" ref="AS3331:AS3394" si="5613">$AB3331-$E3331</f>
        <v>-1.5731150124338455E-3</v>
      </c>
      <c r="AT3331" s="3" cm="1">
        <f t="array" ref="AT3331">AS3331-(100000000/LvacE($A3331)-$E3331)</f>
        <v>1.6155448975041509E-5</v>
      </c>
      <c r="BB3331"/>
      <c r="BC3331"/>
      <c r="BD3331"/>
      <c r="BE3331"/>
      <c r="BF3331"/>
      <c r="BG3331"/>
      <c r="BH3331"/>
      <c r="BI3331"/>
      <c r="BJ3331"/>
      <c r="BN3331" s="13" cm="1">
        <f t="array" ref="BN3331">$C3331*EXP(poly_from_str(100000000/$E3331,BN$4343))</f>
        <v>7.0424568712669124</v>
      </c>
      <c r="BO3331" s="13"/>
      <c r="BY3331" t="e">
        <v>#N/A</v>
      </c>
    </row>
    <row r="3332" spans="1:78" hidden="1" x14ac:dyDescent="0.25">
      <c r="A3332" t="s">
        <v>3906</v>
      </c>
      <c r="B3332" s="2" t="str">
        <f t="shared" si="5605"/>
        <v/>
      </c>
      <c r="C3332">
        <v>2</v>
      </c>
      <c r="E3332">
        <v>40033.69</v>
      </c>
      <c r="F3332">
        <v>68525</v>
      </c>
      <c r="G3332" t="s">
        <v>3</v>
      </c>
      <c r="H3332" s="5" t="s">
        <v>16</v>
      </c>
      <c r="I3332">
        <v>108559</v>
      </c>
      <c r="J3332" t="s">
        <v>5</v>
      </c>
      <c r="K3332" s="5" t="s">
        <v>16</v>
      </c>
      <c r="L3332">
        <v>68525.62</v>
      </c>
      <c r="M3332" t="str">
        <f>$G3332&amp;""</f>
        <v>o</v>
      </c>
      <c r="N3332" t="str">
        <f>$H3332&amp;""</f>
        <v>11/2</v>
      </c>
      <c r="O3332">
        <v>108559.4</v>
      </c>
      <c r="P3332" t="str">
        <f>$J3332&amp;""</f>
        <v>e</v>
      </c>
      <c r="Q3332" t="str">
        <f>$K3332&amp;""</f>
        <v>11/2</v>
      </c>
      <c r="R3332">
        <v>31</v>
      </c>
      <c r="AA3332" s="10">
        <f t="shared" si="5607"/>
        <v>2497.143</v>
      </c>
      <c r="AB3332" s="3" cm="1">
        <f t="array" ref="AB3332">100000000/Lvac(AA3332)</f>
        <v>40033.693343445753</v>
      </c>
      <c r="AC3332" s="28">
        <f t="shared" si="5608"/>
        <v>4.0045764299441403E-7</v>
      </c>
      <c r="AD3332" s="28">
        <f t="shared" si="5609"/>
        <v>2.4978959383564302E-7</v>
      </c>
      <c r="AE3332" s="21">
        <f t="shared" si="5610"/>
        <v>40033.690936490741</v>
      </c>
      <c r="AF3332" s="10" cm="1">
        <f t="array" ref="AF3332">Lair(100000000/AE3332)</f>
        <v>2497.1431501466946</v>
      </c>
      <c r="AG3332" s="10">
        <f t="shared" si="5611"/>
        <v>1.3015899238338725E-2</v>
      </c>
      <c r="AH3332" s="10" t="b">
        <f t="shared" si="5606"/>
        <v>1</v>
      </c>
      <c r="AI3332" s="10">
        <f>$AF3332</f>
        <v>2497.1431501466946</v>
      </c>
      <c r="AJ3332">
        <v>3.0000000000000001E-3</v>
      </c>
      <c r="AK3332" s="3" cm="1">
        <f t="array" ref="AK3332">100000000/Lvac($AA3332)</f>
        <v>40033.693343445753</v>
      </c>
      <c r="AL3332" s="21">
        <f t="shared" si="5525"/>
        <v>4.8095392538181854E-2</v>
      </c>
      <c r="AM3332" s="10" cm="1">
        <f t="array" ref="AM3332">Lvac($AI3332)-$BA3332</f>
        <v>5.5570918211742537E-3</v>
      </c>
      <c r="AN3332" s="10">
        <f>$AK3332-($AX3332-$AW3332)</f>
        <v>-8.6656554245564621E-2</v>
      </c>
      <c r="AO3332" s="3">
        <f>AM3332/AJ3332</f>
        <v>1.8523639403914178</v>
      </c>
      <c r="AP3332" s="3">
        <v>1.8023034122052195</v>
      </c>
      <c r="AS3332" s="3">
        <f t="shared" si="5613"/>
        <v>3.3434457509429194E-3</v>
      </c>
      <c r="AT3332" s="3" cm="1">
        <f t="array" ref="AT3332">AS3332-(100000000/LvacE($A3332)-$E3332)</f>
        <v>1.6185607819352299E-5</v>
      </c>
      <c r="AU3332" t="s">
        <v>4864</v>
      </c>
      <c r="AV3332" t="s">
        <v>4909</v>
      </c>
      <c r="AW3332" s="3">
        <v>68525.62</v>
      </c>
      <c r="AX3332" s="3">
        <v>108559.4</v>
      </c>
      <c r="AY3332" s="3"/>
      <c r="AZ3332" s="10" cm="1">
        <f t="array" ref="AZ3332">Lair(100000000/($AX3332-$AW3332))</f>
        <v>2497.1375943458806</v>
      </c>
      <c r="BA3332" s="10">
        <f>100000000/($AX3332-$AW3332)</f>
        <v>2497.8905314461936</v>
      </c>
      <c r="BB3332" s="12">
        <v>519000000</v>
      </c>
      <c r="BC3332" s="3">
        <v>0.47799999999999998</v>
      </c>
      <c r="BD3332" s="12" cm="1">
        <f t="array" ref="BD3332">SfromgA($BB3332,$BA3332,"")</f>
        <v>3.992279356085692</v>
      </c>
      <c r="BE3332" s="29">
        <f>(10^MAX(0.05, -0.312925054856973*((LN($BD3332))^(1/3)) + 0.454808404431693)-1)*100</f>
        <v>27.658833817646023</v>
      </c>
      <c r="BG3332" s="3"/>
      <c r="BH3332" s="3"/>
      <c r="BI3332" s="12">
        <f>IF($BB3332="",$BF3332,$BB3332)</f>
        <v>519000000</v>
      </c>
      <c r="BJ3332" s="29">
        <f>IF($BB3332="",$BH3332,$BE3332)</f>
        <v>27.658833817646023</v>
      </c>
      <c r="BK3332" s="3">
        <f>LN(BN3332*100000000/($AX3332-$AW3332)/$BI3332)</f>
        <v>-10.292112394943201</v>
      </c>
      <c r="BL3332" s="13">
        <f>EXP(BK$4341*$AX3332+BK$4342)*$BI3332/(100000000/($AX3332-$AW3332))</f>
        <v>6.1093523270208534</v>
      </c>
      <c r="BM3332" s="3">
        <f t="shared" ref="BM3332" si="5614">LN(BL3332/$C3332)</f>
        <v>1.1166735848806899</v>
      </c>
      <c r="BN3332" s="13" cm="1">
        <f t="array" ref="BN3332">$C3332*EXP(poly_from_str(100000000/$E3332,BN$4343))</f>
        <v>7.0434645939848615</v>
      </c>
      <c r="BO3332" s="3">
        <f>LN($C3332)</f>
        <v>0.69314718055994529</v>
      </c>
      <c r="BP3332" s="13">
        <f>LN(BL3332/BN3332)</f>
        <v>-0.14227941350054277</v>
      </c>
      <c r="BQ3332" s="13"/>
      <c r="BS3332" s="13"/>
      <c r="BT3332" s="13"/>
      <c r="BU3332" s="13"/>
      <c r="BV3332" s="13"/>
      <c r="BW3332" s="13"/>
      <c r="BX3332" s="13"/>
      <c r="BY3332">
        <v>6959</v>
      </c>
      <c r="BZ3332" s="13"/>
    </row>
    <row r="3333" spans="1:78" hidden="1" x14ac:dyDescent="0.25">
      <c r="A3333" t="s">
        <v>3907</v>
      </c>
      <c r="B3333" s="2" t="str">
        <f t="shared" si="5605"/>
        <v/>
      </c>
      <c r="C3333">
        <v>1</v>
      </c>
      <c r="E3333">
        <v>40047.279999999999</v>
      </c>
      <c r="R3333">
        <v>31</v>
      </c>
      <c r="S3333" t="s">
        <v>22</v>
      </c>
      <c r="AA3333" s="10">
        <f t="shared" si="5607"/>
        <v>2496.2959999999998</v>
      </c>
      <c r="AB3333" s="3" cm="1">
        <f t="array" ref="AB3333">100000000/Lvac(AA3333)</f>
        <v>40047.275944504152</v>
      </c>
      <c r="AC3333" s="28">
        <f t="shared" si="5608"/>
        <v>4.0059351935828125E-7</v>
      </c>
      <c r="AD3333" s="28">
        <f t="shared" si="5609"/>
        <v>2.4970487415567499E-7</v>
      </c>
      <c r="AE3333" s="21">
        <f t="shared" si="5610"/>
        <v>40047.278865175147</v>
      </c>
      <c r="AF3333" s="10" cm="1">
        <f t="array" ref="AF3333">Lair(100000000/AE3333)</f>
        <v>2496.2958179311036</v>
      </c>
      <c r="AG3333" s="10">
        <f t="shared" si="5611"/>
        <v>1.3021339605660577E-2</v>
      </c>
      <c r="AH3333" s="10" t="b">
        <f t="shared" si="5606"/>
        <v>1</v>
      </c>
      <c r="AI3333" s="10">
        <f t="shared" si="5612"/>
        <v>2496.2959999999998</v>
      </c>
      <c r="AJ3333">
        <v>3.0000000000000001E-3</v>
      </c>
      <c r="AK3333" s="3" cm="1">
        <f t="array" ref="AK3333">100000000/Lvac($AA3333)</f>
        <v>40047.275944504152</v>
      </c>
      <c r="AL3333" s="21">
        <f t="shared" si="5525"/>
        <v>4.8128037633963471E-2</v>
      </c>
      <c r="AM3333" s="21"/>
      <c r="AN3333" s="21"/>
      <c r="AO3333" s="21"/>
      <c r="AP3333" s="21"/>
      <c r="AS3333" s="3">
        <f t="shared" si="5613"/>
        <v>-4.05549584684195E-3</v>
      </c>
      <c r="AT3333" s="3" cm="1">
        <f t="array" ref="AT3333">AS3333-(100000000/LvacE($A3333)-$E3333)</f>
        <v>1.6449295799247921E-5</v>
      </c>
      <c r="BB3333"/>
      <c r="BC3333"/>
      <c r="BD3333"/>
      <c r="BE3333"/>
      <c r="BF3333"/>
      <c r="BG3333"/>
      <c r="BH3333"/>
      <c r="BI3333"/>
      <c r="BJ3333"/>
      <c r="BN3333" s="13" cm="1">
        <f t="array" ref="BN3333">$C3333*EXP(poly_from_str(100000000/$E3333,BN$4343))</f>
        <v>3.5261327695759261</v>
      </c>
      <c r="BO3333" s="13"/>
      <c r="BY3333">
        <v>3483</v>
      </c>
    </row>
    <row r="3334" spans="1:78" hidden="1" x14ac:dyDescent="0.25">
      <c r="A3334" t="s">
        <v>3908</v>
      </c>
      <c r="B3334" s="2" t="str">
        <f t="shared" si="5605"/>
        <v/>
      </c>
      <c r="C3334">
        <v>1</v>
      </c>
      <c r="E3334">
        <v>40048.57</v>
      </c>
      <c r="R3334">
        <v>31</v>
      </c>
      <c r="S3334" t="s">
        <v>22</v>
      </c>
      <c r="AA3334" s="10">
        <f t="shared" si="5607"/>
        <v>2496.2150000000001</v>
      </c>
      <c r="AB3334" s="3" cm="1">
        <f t="array" ref="AB3334">100000000/Lvac(AA3334)</f>
        <v>40048.575353761364</v>
      </c>
      <c r="AC3334" s="28">
        <f t="shared" si="5608"/>
        <v>4.0060651826865874E-7</v>
      </c>
      <c r="AD3334" s="28">
        <f t="shared" si="5609"/>
        <v>2.4969677227384317E-7</v>
      </c>
      <c r="AE3334" s="21">
        <f t="shared" si="5610"/>
        <v>40048.57149797061</v>
      </c>
      <c r="AF3334" s="10" cm="1">
        <f t="array" ref="AF3334">Lair(100000000/AE3334)</f>
        <v>2496.2152403468704</v>
      </c>
      <c r="AG3334" s="10">
        <f t="shared" si="5611"/>
        <v>1.3021860167045179E-2</v>
      </c>
      <c r="AH3334" s="10" t="b">
        <f t="shared" si="5606"/>
        <v>1</v>
      </c>
      <c r="AI3334" s="10">
        <f t="shared" si="5612"/>
        <v>2496.2150000000001</v>
      </c>
      <c r="AJ3334">
        <v>3.0000000000000001E-3</v>
      </c>
      <c r="AK3334" s="3" cm="1">
        <f t="array" ref="AK3334">100000000/Lvac($AA3334)</f>
        <v>40048.575353761364</v>
      </c>
      <c r="AL3334" s="21">
        <f t="shared" si="5525"/>
        <v>4.8131161002271078E-2</v>
      </c>
      <c r="AM3334" s="21"/>
      <c r="AN3334" s="21"/>
      <c r="AO3334" s="21"/>
      <c r="AP3334" s="21"/>
      <c r="AS3334" s="3">
        <f t="shared" si="5613"/>
        <v>5.353761363949161E-3</v>
      </c>
      <c r="AT3334" s="3" cm="1">
        <f t="array" ref="AT3334">AS3334-(100000000/LvacE($A3334)-$E3334)</f>
        <v>1.6474550648126751E-5</v>
      </c>
      <c r="BB3334"/>
      <c r="BC3334"/>
      <c r="BD3334"/>
      <c r="BE3334"/>
      <c r="BF3334"/>
      <c r="BG3334"/>
      <c r="BH3334"/>
      <c r="BI3334"/>
      <c r="BJ3334"/>
      <c r="BN3334" s="13" cm="1">
        <f t="array" ref="BN3334">$C3334*EXP(poly_from_str(100000000/$E3334,BN$4343))</f>
        <v>3.526548879643447</v>
      </c>
      <c r="BO3334" s="13"/>
      <c r="BY3334">
        <v>3483</v>
      </c>
    </row>
    <row r="3335" spans="1:78" hidden="1" x14ac:dyDescent="0.25">
      <c r="A3335" t="s">
        <v>3909</v>
      </c>
      <c r="B3335" s="2" t="str">
        <f t="shared" si="5605"/>
        <v/>
      </c>
      <c r="C3335">
        <v>7</v>
      </c>
      <c r="E3335">
        <v>40053.08</v>
      </c>
      <c r="F3335">
        <v>26095</v>
      </c>
      <c r="G3335" t="s">
        <v>5</v>
      </c>
      <c r="H3335" s="5" t="s">
        <v>16</v>
      </c>
      <c r="I3335">
        <v>66148</v>
      </c>
      <c r="J3335" t="s">
        <v>3</v>
      </c>
      <c r="K3335" s="5" t="s">
        <v>15</v>
      </c>
      <c r="L3335">
        <v>26095.23</v>
      </c>
      <c r="M3335" t="str">
        <f t="shared" ref="M3335:M3338" si="5615">$G3335&amp;""</f>
        <v>e</v>
      </c>
      <c r="N3335" t="str">
        <f t="shared" ref="N3335:N3338" si="5616">$H3335&amp;""</f>
        <v>11/2</v>
      </c>
      <c r="O3335">
        <v>66148.399999999994</v>
      </c>
      <c r="P3335" t="str">
        <f t="shared" ref="P3335:P3338" si="5617">$J3335&amp;""</f>
        <v>o</v>
      </c>
      <c r="Q3335" t="str">
        <f t="shared" ref="Q3335:Q3338" si="5618">$K3335&amp;""</f>
        <v>13/2</v>
      </c>
      <c r="R3335">
        <v>31</v>
      </c>
      <c r="AA3335" s="10">
        <f t="shared" si="5607"/>
        <v>2495.9340000000002</v>
      </c>
      <c r="AB3335" s="3" cm="1">
        <f t="array" ref="AB3335">100000000/Lvac(AA3335)</f>
        <v>40053.083834646546</v>
      </c>
      <c r="AC3335" s="28">
        <f t="shared" si="5608"/>
        <v>4.0065161979443366E-7</v>
      </c>
      <c r="AD3335" s="28">
        <f t="shared" si="5609"/>
        <v>2.4966866574577817E-7</v>
      </c>
      <c r="AE3335" s="21">
        <f t="shared" si="5610"/>
        <v>40053.081072577719</v>
      </c>
      <c r="AF3335" s="10" cm="1">
        <f t="array" ref="AF3335">Lair(100000000/AE3335)</f>
        <v>2495.9341721320452</v>
      </c>
      <c r="AG3335" s="10">
        <f t="shared" si="5611"/>
        <v>1.3023666458056693E-2</v>
      </c>
      <c r="AH3335" s="10" t="b">
        <f t="shared" si="5606"/>
        <v>1</v>
      </c>
      <c r="AI3335" s="10">
        <f t="shared" ref="AI3335:AI3338" si="5619">$AF3335</f>
        <v>2495.9341721320452</v>
      </c>
      <c r="AJ3335">
        <v>3.0000000000000001E-3</v>
      </c>
      <c r="AK3335" s="3" cm="1">
        <f t="array" ref="AK3335">100000000/Lvac($AA3335)</f>
        <v>40053.083834646546</v>
      </c>
      <c r="AL3335" s="21">
        <f t="shared" si="5525"/>
        <v>4.8141995428228272E-2</v>
      </c>
      <c r="AM3335" s="10" cm="1">
        <f t="array" ref="AM3335">Lvac($AI3335)-$BA3335</f>
        <v>5.5432297617699078E-3</v>
      </c>
      <c r="AN3335" s="10">
        <f t="shared" ref="AN3335:AN3338" si="5620">$AK3335-($AX3335-$AW3335)</f>
        <v>-8.6165353452088311E-2</v>
      </c>
      <c r="AO3335" s="3">
        <f t="shared" ref="AO3335:AO3338" si="5621">AM3335/AJ3335</f>
        <v>1.8477432539233025</v>
      </c>
      <c r="AP3335" s="3">
        <v>1.790352576335863</v>
      </c>
      <c r="AS3335" s="3">
        <f t="shared" si="5613"/>
        <v>3.834646544419229E-3</v>
      </c>
      <c r="AT3335" s="3" cm="1">
        <f t="array" ref="AT3335">AS3335-(100000000/LvacE($A3335)-$E3335)</f>
        <v>1.6562218661420047E-5</v>
      </c>
      <c r="AU3335" t="s">
        <v>4733</v>
      </c>
      <c r="AV3335" t="s">
        <v>4689</v>
      </c>
      <c r="AW3335" s="3">
        <v>26095.23</v>
      </c>
      <c r="AX3335" s="3">
        <v>66148.399999999994</v>
      </c>
      <c r="AY3335" s="3"/>
      <c r="AZ3335" s="10" cm="1">
        <f t="array" ref="AZ3335">Lair(100000000/($AX3335-$AW3335))</f>
        <v>2495.9286301897209</v>
      </c>
      <c r="BA3335" s="10">
        <f t="shared" ref="BA3335:BA3338" si="5622">100000000/($AX3335-$AW3335)</f>
        <v>2496.6812864000526</v>
      </c>
      <c r="BB3335" s="12">
        <v>35400000</v>
      </c>
      <c r="BC3335" s="3">
        <v>0.13800000000000001</v>
      </c>
      <c r="BD3335" s="12" cm="1">
        <f t="array" ref="BD3335">SfromgA($BB3335,$BA3335,"")</f>
        <v>0.27191047600342455</v>
      </c>
      <c r="BE3335" s="29">
        <f t="shared" ref="BE3335:BE3338" si="5623">(10^MAX(0.05, -0.312925054856973*((LN($BD3335))^(1/3)) + 0.454808404431693)-1)*100</f>
        <v>525.93946704218229</v>
      </c>
      <c r="BG3335" s="3"/>
      <c r="BH3335" s="3"/>
      <c r="BI3335" s="12">
        <f t="shared" ref="BI3335:BI3338" si="5624">IF($BB3335="",$BF3335,$BB3335)</f>
        <v>35400000</v>
      </c>
      <c r="BJ3335" s="29">
        <f t="shared" ref="BJ3335:BJ3338" si="5625">IF($BB3335="",$BH3335,$BE3335)</f>
        <v>525.93946704218229</v>
      </c>
      <c r="BK3335" s="3">
        <f>LN(BN3335*100000000/($AX3335-$AW3335)/$BI3335)</f>
        <v>-6.3528630214842945</v>
      </c>
      <c r="BL3335" s="13">
        <f>EXP(BK$4341*$AX3335+BK$4342)*$BI3335/(100000000/($AX3335-$AW3335))</f>
        <v>10.459464271335316</v>
      </c>
      <c r="BM3335" s="3">
        <f t="shared" ref="BM3335" si="5626">LN(BL3335/$C3335)</f>
        <v>0.40159709138028471</v>
      </c>
      <c r="BN3335" s="13" cm="1">
        <f t="array" ref="BN3335">$C3335*EXP(poly_from_str(100000000/$E3335,BN$4343))</f>
        <v>24.696010517852883</v>
      </c>
      <c r="BO3335" s="3">
        <f t="shared" ref="BO3335:BO3338" si="5627">LN($C3335)</f>
        <v>1.9459101490553132</v>
      </c>
      <c r="BP3335" s="13">
        <f>LN(BL3335/BN3335)</f>
        <v>-0.85913447265714338</v>
      </c>
      <c r="BQ3335" s="13"/>
      <c r="BS3335" s="13"/>
      <c r="BT3335" s="13"/>
      <c r="BU3335" s="13"/>
      <c r="BV3335" s="13"/>
      <c r="BW3335" s="13"/>
      <c r="BX3335" s="13"/>
      <c r="BY3335">
        <v>24391</v>
      </c>
      <c r="BZ3335" s="13"/>
    </row>
    <row r="3336" spans="1:78" hidden="1" x14ac:dyDescent="0.25">
      <c r="A3336" t="s">
        <v>3910</v>
      </c>
      <c r="B3336" s="2" t="str">
        <f t="shared" si="5605"/>
        <v/>
      </c>
      <c r="C3336">
        <v>2</v>
      </c>
      <c r="E3336">
        <v>40058.699999999997</v>
      </c>
      <c r="F3336">
        <v>67240</v>
      </c>
      <c r="G3336" t="s">
        <v>3</v>
      </c>
      <c r="H3336" s="5" t="s">
        <v>8</v>
      </c>
      <c r="I3336">
        <v>107299</v>
      </c>
      <c r="J3336" t="s">
        <v>5</v>
      </c>
      <c r="K3336" s="5" t="s">
        <v>8</v>
      </c>
      <c r="L3336">
        <v>67240.350000000006</v>
      </c>
      <c r="M3336" t="str">
        <f t="shared" si="5615"/>
        <v>o</v>
      </c>
      <c r="N3336" t="str">
        <f t="shared" si="5616"/>
        <v>7/2</v>
      </c>
      <c r="O3336">
        <v>107299.07</v>
      </c>
      <c r="P3336" t="str">
        <f t="shared" si="5617"/>
        <v>e</v>
      </c>
      <c r="Q3336" t="str">
        <f t="shared" si="5618"/>
        <v>7/2</v>
      </c>
      <c r="R3336">
        <v>31</v>
      </c>
      <c r="AA3336" s="10">
        <f t="shared" si="5607"/>
        <v>2495.5839999999998</v>
      </c>
      <c r="AB3336" s="3" cm="1">
        <f t="array" ref="AB3336">100000000/Lvac(AA3336)</f>
        <v>40058.700799914121</v>
      </c>
      <c r="AC3336" s="28">
        <f t="shared" si="5608"/>
        <v>4.0070781027607169E-7</v>
      </c>
      <c r="AD3336" s="28">
        <f t="shared" si="5609"/>
        <v>2.4963365761531234E-7</v>
      </c>
      <c r="AE3336" s="21">
        <f t="shared" si="5610"/>
        <v>40058.700223651234</v>
      </c>
      <c r="AF3336" s="10" cm="1">
        <f t="array" ref="AF3336">Lair(100000000/AE3336)</f>
        <v>2495.5840359026129</v>
      </c>
      <c r="AG3336" s="10">
        <f t="shared" si="5611"/>
        <v>1.3025917140018953E-2</v>
      </c>
      <c r="AH3336" s="10" t="b">
        <f t="shared" si="5606"/>
        <v>1</v>
      </c>
      <c r="AI3336" s="10">
        <f t="shared" si="5619"/>
        <v>2495.5840359026129</v>
      </c>
      <c r="AJ3336">
        <v>3.0000000000000001E-3</v>
      </c>
      <c r="AK3336" s="3" cm="1">
        <f t="array" ref="AK3336">100000000/Lvac($AA3336)</f>
        <v>40058.700799914121</v>
      </c>
      <c r="AL3336" s="21">
        <f t="shared" si="5525"/>
        <v>4.815550214732664E-2</v>
      </c>
      <c r="AM3336" s="10" cm="1">
        <f t="array" ref="AM3336">Lvac($AI3336)-$BA3336</f>
        <v>1.2324014214755152E-3</v>
      </c>
      <c r="AN3336" s="10">
        <f t="shared" si="5620"/>
        <v>-1.9200085880584083E-2</v>
      </c>
      <c r="AO3336" s="3">
        <f t="shared" si="5621"/>
        <v>0.41080047382517176</v>
      </c>
      <c r="AP3336" s="3">
        <v>0.39883015612455591</v>
      </c>
      <c r="AQ3336" s="3">
        <f>$AW3336+$AE3336</f>
        <v>107299.05022365124</v>
      </c>
      <c r="AS3336" s="3">
        <f t="shared" si="5613"/>
        <v>7.9991412349045277E-4</v>
      </c>
      <c r="AT3336" s="3" cm="1">
        <f t="array" ref="AT3336">AS3336-(100000000/LvacE($A3336)-$E3336)</f>
        <v>1.6671539924573153E-5</v>
      </c>
      <c r="AU3336" t="s">
        <v>4847</v>
      </c>
      <c r="AV3336" t="s">
        <v>4886</v>
      </c>
      <c r="AW3336" s="3">
        <v>67240.350000000006</v>
      </c>
      <c r="AX3336" s="3">
        <v>107299.07</v>
      </c>
      <c r="AY3336" s="3"/>
      <c r="AZ3336" s="10" cm="1">
        <f t="array" ref="AZ3336">Lair(100000000/($AX3336-$AW3336))</f>
        <v>2495.5828037873994</v>
      </c>
      <c r="BA3336" s="10">
        <f t="shared" si="5622"/>
        <v>2496.3353796626552</v>
      </c>
      <c r="BB3336" s="12">
        <v>13000000</v>
      </c>
      <c r="BC3336" s="3">
        <v>0.02</v>
      </c>
      <c r="BD3336" s="12" cm="1">
        <f t="array" ref="BD3336">SfromgA($BB3336,$BA3336,"")</f>
        <v>9.9812632001137089E-2</v>
      </c>
      <c r="BE3336" s="29">
        <f t="shared" si="5623"/>
        <v>638.13915982478443</v>
      </c>
      <c r="BG3336" s="3"/>
      <c r="BH3336" s="3"/>
      <c r="BI3336" s="12">
        <f t="shared" si="5624"/>
        <v>13000000</v>
      </c>
      <c r="BJ3336" s="29">
        <f t="shared" si="5625"/>
        <v>638.13915982478443</v>
      </c>
      <c r="BK3336" s="3"/>
      <c r="BL3336" s="13">
        <f>EXP(BK$4341*$AX3336+BK$4342)*$BI3336/(100000000/($AX3336-$AW3336))</f>
        <v>0.16851156226632391</v>
      </c>
      <c r="BM3336" s="3"/>
      <c r="BN3336" s="13" cm="1">
        <f t="array" ref="BN3336">$C3336*EXP(poly_from_str(100000000/$E3336,BN$4343))</f>
        <v>7.0596139940608786</v>
      </c>
      <c r="BO3336" s="3">
        <f t="shared" si="5627"/>
        <v>0.69314718055994529</v>
      </c>
      <c r="BP3336" s="17"/>
      <c r="BQ3336" s="13"/>
      <c r="BS3336" s="13"/>
      <c r="BT3336" s="13"/>
      <c r="BU3336" s="13"/>
      <c r="BV3336" s="13"/>
      <c r="BW3336" s="13"/>
      <c r="BX3336" s="13"/>
      <c r="BY3336">
        <v>6972</v>
      </c>
      <c r="BZ3336" s="13"/>
    </row>
    <row r="3337" spans="1:78" hidden="1" x14ac:dyDescent="0.25">
      <c r="A3337" t="s">
        <v>3911</v>
      </c>
      <c r="B3337" s="2" t="str">
        <f t="shared" si="5605"/>
        <v/>
      </c>
      <c r="C3337">
        <v>10</v>
      </c>
      <c r="D3337" t="s">
        <v>14</v>
      </c>
      <c r="E3337">
        <v>40059.919999999998</v>
      </c>
      <c r="F3337">
        <v>61605</v>
      </c>
      <c r="G3337" t="s">
        <v>3</v>
      </c>
      <c r="H3337" s="5" t="s">
        <v>8</v>
      </c>
      <c r="I3337">
        <v>101665</v>
      </c>
      <c r="J3337" t="s">
        <v>5</v>
      </c>
      <c r="K3337" s="5" t="s">
        <v>18</v>
      </c>
      <c r="L3337">
        <v>61605.66</v>
      </c>
      <c r="M3337" t="str">
        <f t="shared" si="5615"/>
        <v>o</v>
      </c>
      <c r="N3337" t="str">
        <f t="shared" si="5616"/>
        <v>7/2</v>
      </c>
      <c r="O3337">
        <v>101665.58</v>
      </c>
      <c r="P3337" t="str">
        <f t="shared" si="5617"/>
        <v>e</v>
      </c>
      <c r="Q3337" t="str">
        <f t="shared" si="5618"/>
        <v>5/2</v>
      </c>
      <c r="R3337">
        <v>31</v>
      </c>
      <c r="AA3337" s="10">
        <f t="shared" si="5607"/>
        <v>2495.5079999999998</v>
      </c>
      <c r="AB3337" s="3" cm="1">
        <f t="array" ref="AB3337">100000000/Lvac(AA3337)</f>
        <v>40059.920691981053</v>
      </c>
      <c r="AC3337" s="28">
        <f t="shared" si="5608"/>
        <v>4.007200137206533E-7</v>
      </c>
      <c r="AD3337" s="28">
        <f t="shared" si="5609"/>
        <v>2.4962605584992427E-7</v>
      </c>
      <c r="AE3337" s="21">
        <f t="shared" si="5610"/>
        <v>40059.920193456819</v>
      </c>
      <c r="AF3337" s="10" cm="1">
        <f t="array" ref="AF3337">Lair(100000000/AE3337)</f>
        <v>2495.5080310574103</v>
      </c>
      <c r="AG3337" s="10">
        <f t="shared" si="5611"/>
        <v>1.3026405984669465E-2</v>
      </c>
      <c r="AH3337" s="10" t="b">
        <f t="shared" si="5606"/>
        <v>1</v>
      </c>
      <c r="AI3337" s="10">
        <f t="shared" si="5619"/>
        <v>2495.5080310574103</v>
      </c>
      <c r="AJ3337">
        <v>7.0000000000000001E-3</v>
      </c>
      <c r="AK3337" s="3" cm="1">
        <f t="array" ref="AK3337">100000000/Lvac($AA3337)</f>
        <v>40059.920691981053</v>
      </c>
      <c r="AL3337" s="21">
        <f t="shared" si="5525"/>
        <v>0.11236968238689518</v>
      </c>
      <c r="AM3337" s="10" cm="1">
        <f t="array" ref="AM3337">Lvac($AI3337)-$BA3337</f>
        <v>-1.2054907529090997E-5</v>
      </c>
      <c r="AN3337" s="10">
        <f t="shared" si="5620"/>
        <v>6.9198105484247208E-4</v>
      </c>
      <c r="AO3337" s="3">
        <f t="shared" si="5621"/>
        <v>-1.7221296470129996E-3</v>
      </c>
      <c r="AP3337" s="3">
        <v>-6.1599331664703117E-3</v>
      </c>
      <c r="AS3337" s="3">
        <f t="shared" si="5613"/>
        <v>6.9198105484247208E-4</v>
      </c>
      <c r="AT3337" s="3" cm="1">
        <f t="array" ref="AT3337">AS3337-(100000000/LvacE($A3337)-$E3337)</f>
        <v>1.6695281374268234E-5</v>
      </c>
      <c r="AU3337" t="s">
        <v>4817</v>
      </c>
      <c r="AV3337" t="s">
        <v>4941</v>
      </c>
      <c r="AW3337" s="3">
        <v>61605.66</v>
      </c>
      <c r="AX3337" s="3">
        <v>101665.58</v>
      </c>
      <c r="AY3337" s="3"/>
      <c r="AZ3337" s="10" cm="1">
        <f t="array" ref="AZ3337">Lair(100000000/($AX3337-$AW3337))</f>
        <v>2495.5080431095184</v>
      </c>
      <c r="BA3337" s="10">
        <f t="shared" si="5622"/>
        <v>2496.2606016187751</v>
      </c>
      <c r="BB3337" s="12">
        <v>2070000000</v>
      </c>
      <c r="BC3337" s="3">
        <v>0.60299999999999998</v>
      </c>
      <c r="BD3337" s="12" cm="1">
        <f t="array" ref="BD3337">SfromgA($BB3337,$BA3337,"")</f>
        <v>15.891813962998185</v>
      </c>
      <c r="BE3337" s="29">
        <f t="shared" si="5623"/>
        <v>12.201845430196357</v>
      </c>
      <c r="BG3337" s="3"/>
      <c r="BH3337" s="3"/>
      <c r="BI3337" s="12">
        <f t="shared" si="5624"/>
        <v>2070000000</v>
      </c>
      <c r="BJ3337" s="29">
        <f t="shared" si="5625"/>
        <v>12.201845430196357</v>
      </c>
      <c r="BK3337" s="3">
        <f t="shared" ref="BK3337:BK3338" si="5628">LN(BN3337*100000000/($AX3337-$AW3337)/$BI3337)</f>
        <v>-10.064326185721079</v>
      </c>
      <c r="BL3337" s="13">
        <f>EXP(BK$4341*$AX3337+BK$4342)*$BI3337/(100000000/($AX3337-$AW3337))</f>
        <v>41.168236891183881</v>
      </c>
      <c r="BM3337" s="3">
        <f t="shared" ref="BM3337:BM3338" si="5629">LN(BL3337/$C3337)</f>
        <v>1.4150819167841282</v>
      </c>
      <c r="BN3337" s="13" cm="1">
        <f t="array" ref="BN3337">$C3337*EXP(poly_from_str(100000000/$E3337,BN$4343))</f>
        <v>35.301982603372132</v>
      </c>
      <c r="BO3337" s="3">
        <f t="shared" si="5627"/>
        <v>2.3025850929940459</v>
      </c>
      <c r="BP3337" s="13">
        <f t="shared" ref="BP3337:BP3338" si="5630">LN(BL3337/BN3337)</f>
        <v>0.1537278830146068</v>
      </c>
      <c r="BQ3337" s="13"/>
      <c r="BS3337" s="13"/>
      <c r="BT3337" s="13"/>
      <c r="BU3337" s="13"/>
      <c r="BV3337" s="13"/>
      <c r="BW3337" s="13"/>
      <c r="BX3337" s="13"/>
      <c r="BY3337">
        <v>34863</v>
      </c>
      <c r="BZ3337" s="13"/>
    </row>
    <row r="3338" spans="1:78" hidden="1" x14ac:dyDescent="0.25">
      <c r="A3338" t="s">
        <v>3912</v>
      </c>
      <c r="B3338" s="2" t="str">
        <f t="shared" si="5605"/>
        <v/>
      </c>
      <c r="C3338">
        <v>10</v>
      </c>
      <c r="D3338" t="s">
        <v>14</v>
      </c>
      <c r="E3338">
        <v>40062.089999999997</v>
      </c>
      <c r="F3338">
        <v>21294</v>
      </c>
      <c r="G3338" t="s">
        <v>5</v>
      </c>
      <c r="H3338" s="5" t="s">
        <v>8</v>
      </c>
      <c r="I3338">
        <v>61357</v>
      </c>
      <c r="J3338" t="s">
        <v>3</v>
      </c>
      <c r="K3338" s="5" t="s">
        <v>4</v>
      </c>
      <c r="L3338">
        <v>21294.89</v>
      </c>
      <c r="M3338" t="str">
        <f t="shared" si="5615"/>
        <v>e</v>
      </c>
      <c r="N3338" t="str">
        <f t="shared" si="5616"/>
        <v>7/2</v>
      </c>
      <c r="O3338">
        <v>61357.04</v>
      </c>
      <c r="P3338" t="str">
        <f t="shared" si="5617"/>
        <v>o</v>
      </c>
      <c r="Q3338" t="str">
        <f t="shared" si="5618"/>
        <v>9/2</v>
      </c>
      <c r="R3338">
        <v>31</v>
      </c>
      <c r="AA3338" s="10">
        <f t="shared" si="5607"/>
        <v>2495.373</v>
      </c>
      <c r="AB3338" s="3" cm="1">
        <f t="array" ref="AB3338">100000000/Lvac(AA3338)</f>
        <v>40062.087788722994</v>
      </c>
      <c r="AC3338" s="28">
        <f t="shared" si="5608"/>
        <v>4.0074169272489521E-7</v>
      </c>
      <c r="AD3338" s="28">
        <f t="shared" si="5609"/>
        <v>2.49612552714112E-7</v>
      </c>
      <c r="AE3338" s="21">
        <f t="shared" si="5610"/>
        <v>40062.089381890692</v>
      </c>
      <c r="AF3338" s="10" cm="1">
        <f t="array" ref="AF3338">Lair(100000000/AE3338)</f>
        <v>2495.3729007584698</v>
      </c>
      <c r="AG3338" s="10">
        <f t="shared" si="5611"/>
        <v>1.3027274437273105E-2</v>
      </c>
      <c r="AH3338" s="10" t="b">
        <f t="shared" si="5606"/>
        <v>1</v>
      </c>
      <c r="AI3338" s="10">
        <f t="shared" si="5619"/>
        <v>2495.3729007584698</v>
      </c>
      <c r="AJ3338">
        <v>7.0000000000000001E-3</v>
      </c>
      <c r="AK3338" s="3" cm="1">
        <f t="array" ref="AK3338">100000000/Lvac($AA3338)</f>
        <v>40062.087788722994</v>
      </c>
      <c r="AL3338" s="21">
        <f t="shared" si="5525"/>
        <v>0.11238184659127408</v>
      </c>
      <c r="AM3338" s="10" cm="1">
        <f t="array" ref="AM3338">Lvac($AI3338)-$BA3338</f>
        <v>3.776891755478573E-3</v>
      </c>
      <c r="AN3338" s="10">
        <f t="shared" si="5620"/>
        <v>-6.2211277007008903E-2</v>
      </c>
      <c r="AO3338" s="3">
        <f t="shared" si="5621"/>
        <v>0.53955596506836756</v>
      </c>
      <c r="AP3338" s="3">
        <v>0.55373661962221377</v>
      </c>
      <c r="AS3338" s="3">
        <f t="shared" si="5613"/>
        <v>-2.2112770020612516E-3</v>
      </c>
      <c r="AT3338" s="3" cm="1">
        <f t="array" ref="AT3338">AS3338-(100000000/LvacE($A3338)-$E3338)</f>
        <v>1.6737489204388112E-5</v>
      </c>
      <c r="AU3338" t="s">
        <v>4786</v>
      </c>
      <c r="AV3338" t="s">
        <v>4898</v>
      </c>
      <c r="AW3338" s="3">
        <v>21294.89</v>
      </c>
      <c r="AX3338" s="3">
        <v>61357.04</v>
      </c>
      <c r="AY3338" s="3"/>
      <c r="AZ3338" s="10" cm="1">
        <f t="array" ref="AZ3338">Lair(100000000/($AX3338-$AW3338))</f>
        <v>2495.3691247438023</v>
      </c>
      <c r="BA3338" s="10">
        <f t="shared" si="5622"/>
        <v>2496.1216509847823</v>
      </c>
      <c r="BB3338" s="12">
        <v>121000000</v>
      </c>
      <c r="BC3338" s="3">
        <v>0.28399999999999997</v>
      </c>
      <c r="BD3338" s="12" cm="1">
        <f t="array" ref="BD3338">SfromgA($BB3338,$BA3338,"")</f>
        <v>0.92878666652433961</v>
      </c>
      <c r="BE3338" s="29">
        <f t="shared" si="5623"/>
        <v>285.57739911086327</v>
      </c>
      <c r="BG3338" s="3"/>
      <c r="BH3338" s="3"/>
      <c r="BI3338" s="12">
        <f t="shared" si="5624"/>
        <v>121000000</v>
      </c>
      <c r="BJ3338" s="29">
        <f t="shared" si="5625"/>
        <v>285.57739911086327</v>
      </c>
      <c r="BK3338" s="3">
        <f t="shared" si="5628"/>
        <v>-7.2246715598231699</v>
      </c>
      <c r="BL3338" s="13">
        <f>EXP(BK$4341*$AX3338+BK$4342)*$BI3338/(100000000/($AX3338-$AW3338))</f>
        <v>51.462758684929355</v>
      </c>
      <c r="BM3338" s="3">
        <f t="shared" si="5629"/>
        <v>1.6382733207578764</v>
      </c>
      <c r="BN3338" s="13" cm="1">
        <f t="array" ref="BN3338">$C3338*EXP(poly_from_str(100000000/$E3338,BN$4343))</f>
        <v>35.308936024058596</v>
      </c>
      <c r="BO3338" s="3">
        <f t="shared" si="5627"/>
        <v>2.3025850929940459</v>
      </c>
      <c r="BP3338" s="13">
        <f t="shared" si="5630"/>
        <v>0.37672233669103261</v>
      </c>
      <c r="BQ3338" s="13"/>
      <c r="BS3338" s="13"/>
      <c r="BT3338" s="13"/>
      <c r="BU3338" s="13"/>
      <c r="BV3338" s="13"/>
      <c r="BW3338" s="13"/>
      <c r="BX3338" s="13"/>
      <c r="BY3338">
        <v>34868</v>
      </c>
      <c r="BZ3338" s="13"/>
    </row>
    <row r="3339" spans="1:78" hidden="1" x14ac:dyDescent="0.25">
      <c r="A3339" t="s">
        <v>3913</v>
      </c>
      <c r="B3339" s="2" t="str">
        <f t="shared" si="5605"/>
        <v/>
      </c>
      <c r="C3339">
        <v>3</v>
      </c>
      <c r="D3339" t="s">
        <v>14</v>
      </c>
      <c r="E3339">
        <v>40064.160000000003</v>
      </c>
      <c r="R3339">
        <v>31</v>
      </c>
      <c r="S3339" t="s">
        <v>22</v>
      </c>
      <c r="AA3339" s="10">
        <f t="shared" si="5607"/>
        <v>2495.2440000000001</v>
      </c>
      <c r="AB3339" s="3" cm="1">
        <f t="array" ref="AB3339">100000000/Lvac(AA3339)</f>
        <v>40064.158789116038</v>
      </c>
      <c r="AC3339" s="28">
        <f t="shared" si="5608"/>
        <v>4.0076241040956314E-7</v>
      </c>
      <c r="AD3339" s="28">
        <f t="shared" si="5609"/>
        <v>2.4959964971775805E-7</v>
      </c>
      <c r="AE3339" s="21">
        <f t="shared" si="5610"/>
        <v>40064.15966157693</v>
      </c>
      <c r="AF3339" s="10" cm="1">
        <f t="array" ref="AF3339">Lair(100000000/AE3339)</f>
        <v>2495.2439456583229</v>
      </c>
      <c r="AG3339" s="10">
        <f t="shared" si="5611"/>
        <v>1.3028104423678813E-2</v>
      </c>
      <c r="AH3339" s="10" t="b">
        <f t="shared" si="5606"/>
        <v>1</v>
      </c>
      <c r="AI3339" s="10">
        <f t="shared" si="5612"/>
        <v>2495.2440000000001</v>
      </c>
      <c r="AJ3339">
        <v>7.0000000000000001E-3</v>
      </c>
      <c r="AK3339" s="3" cm="1">
        <f t="array" ref="AK3339">100000000/Lvac($AA3339)</f>
        <v>40064.158789116038</v>
      </c>
      <c r="AL3339" s="21">
        <f t="shared" si="5525"/>
        <v>0.1123934619315034</v>
      </c>
      <c r="AM3339" s="21"/>
      <c r="AN3339" s="21"/>
      <c r="AO3339" s="21"/>
      <c r="AP3339" s="21"/>
      <c r="AS3339" s="3">
        <f t="shared" si="5613"/>
        <v>-1.210883965541143E-3</v>
      </c>
      <c r="AT3339" s="3" cm="1">
        <f t="array" ref="AT3339">AS3339-(100000000/LvacE($A3339)-$E3339)</f>
        <v>1.6777834389358759E-5</v>
      </c>
      <c r="BB3339"/>
      <c r="BC3339"/>
      <c r="BD3339"/>
      <c r="BE3339"/>
      <c r="BF3339"/>
      <c r="BG3339"/>
      <c r="BH3339"/>
      <c r="BI3339"/>
      <c r="BJ3339"/>
      <c r="BN3339" s="13" cm="1">
        <f t="array" ref="BN3339">$C3339*EXP(poly_from_str(100000000/$E3339,BN$4343))</f>
        <v>10.594668585709128</v>
      </c>
      <c r="BO3339" s="13"/>
      <c r="BY3339">
        <v>10462</v>
      </c>
    </row>
    <row r="3340" spans="1:78" hidden="1" x14ac:dyDescent="0.25">
      <c r="A3340" t="s">
        <v>3914</v>
      </c>
      <c r="B3340" s="2" t="str">
        <f t="shared" si="5605"/>
        <v/>
      </c>
      <c r="C3340">
        <v>2</v>
      </c>
      <c r="E3340">
        <v>40065.279999999999</v>
      </c>
      <c r="R3340">
        <v>31</v>
      </c>
      <c r="S3340" t="s">
        <v>22</v>
      </c>
      <c r="AA3340" s="10">
        <f t="shared" si="5607"/>
        <v>2495.174</v>
      </c>
      <c r="AB3340" s="3" cm="1">
        <f t="array" ref="AB3340">100000000/Lvac(AA3340)</f>
        <v>40065.28267739428</v>
      </c>
      <c r="AC3340" s="28">
        <f t="shared" si="5608"/>
        <v>4.0077365346064042E-7</v>
      </c>
      <c r="AD3340" s="28">
        <f t="shared" si="5609"/>
        <v>2.4959264809186588E-7</v>
      </c>
      <c r="AE3340" s="21">
        <f t="shared" si="5610"/>
        <v>40065.28074822919</v>
      </c>
      <c r="AF3340" s="10" cm="1">
        <f t="array" ref="AF3340">Lair(100000000/AE3340)</f>
        <v>2495.1741201523114</v>
      </c>
      <c r="AG3340" s="10">
        <f t="shared" si="5611"/>
        <v>1.3028554857776306E-2</v>
      </c>
      <c r="AH3340" s="10" t="b">
        <f t="shared" si="5606"/>
        <v>1</v>
      </c>
      <c r="AI3340" s="10">
        <f t="shared" si="5612"/>
        <v>2495.174</v>
      </c>
      <c r="AJ3340">
        <v>3.0000000000000001E-3</v>
      </c>
      <c r="AK3340" s="3" cm="1">
        <f t="array" ref="AK3340">100000000/Lvac($AA3340)</f>
        <v>40065.28267739428</v>
      </c>
      <c r="AL3340" s="21">
        <f t="shared" si="5525"/>
        <v>4.8171329146657844E-2</v>
      </c>
      <c r="AM3340" s="21"/>
      <c r="AN3340" s="21"/>
      <c r="AO3340" s="21"/>
      <c r="AP3340" s="21"/>
      <c r="AS3340" s="3">
        <f t="shared" si="5613"/>
        <v>2.6773942809086293E-3</v>
      </c>
      <c r="AT3340" s="3" cm="1">
        <f t="array" ref="AT3340">AS3340-(100000000/LvacE($A3340)-$E3340)</f>
        <v>1.6799742297735065E-5</v>
      </c>
      <c r="BB3340"/>
      <c r="BC3340"/>
      <c r="BD3340"/>
      <c r="BE3340"/>
      <c r="BF3340"/>
      <c r="BG3340"/>
      <c r="BH3340"/>
      <c r="BI3340"/>
      <c r="BJ3340"/>
      <c r="BN3340" s="13" cm="1">
        <f t="array" ref="BN3340">$C3340*EXP(poly_from_str(100000000/$E3340,BN$4343))</f>
        <v>7.0638288262953663</v>
      </c>
      <c r="BO3340" s="13"/>
      <c r="BY3340">
        <v>6975</v>
      </c>
    </row>
    <row r="3341" spans="1:78" hidden="1" x14ac:dyDescent="0.25">
      <c r="A3341" t="s">
        <v>3915</v>
      </c>
      <c r="B3341" s="2" t="str">
        <f t="shared" si="5605"/>
        <v/>
      </c>
      <c r="C3341">
        <v>3</v>
      </c>
      <c r="E3341">
        <v>40070.400000000001</v>
      </c>
      <c r="F3341">
        <v>21535</v>
      </c>
      <c r="G3341" t="s">
        <v>5</v>
      </c>
      <c r="H3341" s="5" t="s">
        <v>4</v>
      </c>
      <c r="I3341">
        <v>61605</v>
      </c>
      <c r="J3341" t="s">
        <v>3</v>
      </c>
      <c r="K3341" s="5" t="s">
        <v>8</v>
      </c>
      <c r="L3341">
        <v>21535.17</v>
      </c>
      <c r="M3341" t="str">
        <f t="shared" ref="M3341:M3342" si="5631">$G3341&amp;""</f>
        <v>e</v>
      </c>
      <c r="N3341" t="str">
        <f t="shared" ref="N3341:N3342" si="5632">$H3341&amp;""</f>
        <v>9/2</v>
      </c>
      <c r="O3341">
        <v>61605.66</v>
      </c>
      <c r="P3341" t="str">
        <f t="shared" ref="P3341:P3342" si="5633">$J3341&amp;""</f>
        <v>o</v>
      </c>
      <c r="Q3341" t="str">
        <f t="shared" ref="Q3341:Q3342" si="5634">$K3341&amp;""</f>
        <v>7/2</v>
      </c>
      <c r="R3341">
        <v>31</v>
      </c>
      <c r="AA3341" s="10">
        <f t="shared" si="5607"/>
        <v>2494.855</v>
      </c>
      <c r="AB3341" s="3" cm="1">
        <f t="array" ref="AB3341">100000000/Lvac(AA3341)</f>
        <v>40070.405195309278</v>
      </c>
      <c r="AC3341" s="28">
        <f t="shared" si="5608"/>
        <v>4.0082489763934178E-7</v>
      </c>
      <c r="AD3341" s="28">
        <f t="shared" si="5609"/>
        <v>2.4956074068276753E-7</v>
      </c>
      <c r="AE3341" s="21">
        <f t="shared" si="5610"/>
        <v>40070.401451355086</v>
      </c>
      <c r="AF3341" s="10" cm="1">
        <f t="array" ref="AF3341">Lair(100000000/AE3341)</f>
        <v>2494.8552331214551</v>
      </c>
      <c r="AG3341" s="10">
        <f t="shared" si="5611"/>
        <v>1.3030608030388396E-2</v>
      </c>
      <c r="AH3341" s="10" t="b">
        <f t="shared" si="5606"/>
        <v>1</v>
      </c>
      <c r="AI3341" s="10">
        <f t="shared" ref="AI3341:AI3342" si="5635">$AF3341</f>
        <v>2494.8552331214551</v>
      </c>
      <c r="AJ3341">
        <v>3.0000000000000001E-3</v>
      </c>
      <c r="AK3341" s="3" cm="1">
        <f t="array" ref="AK3341">100000000/Lvac($AA3341)</f>
        <v>40070.405195309278</v>
      </c>
      <c r="AL3341" s="21">
        <f t="shared" si="5525"/>
        <v>4.8183643680008138E-2</v>
      </c>
      <c r="AM3341" s="10" cm="1">
        <f t="array" ref="AM3341">Lvac($AI3341)-$BA3341</f>
        <v>5.5148483274933824E-3</v>
      </c>
      <c r="AN3341" s="10">
        <f t="shared" ref="AN3341:AN3342" si="5636">$AK3341-($AX3341-$AW3341)</f>
        <v>-8.4804690726741683E-2</v>
      </c>
      <c r="AO3341" s="3">
        <f t="shared" ref="AO3341:AO3342" si="5637">AM3341/AJ3341</f>
        <v>1.8382827758311273</v>
      </c>
      <c r="AP3341" s="3">
        <v>1.7605575765931765</v>
      </c>
      <c r="AS3341" s="3">
        <f t="shared" si="5613"/>
        <v>5.1953092770418152E-3</v>
      </c>
      <c r="AT3341" s="3" cm="1">
        <f t="array" ref="AT3341">AS3341-(100000000/LvacE($A3341)-$E3341)</f>
        <v>1.6899604815989733E-5</v>
      </c>
      <c r="AU3341" t="s">
        <v>4793</v>
      </c>
      <c r="AV3341" t="s">
        <v>4817</v>
      </c>
      <c r="AW3341" s="3">
        <v>21535.17</v>
      </c>
      <c r="AX3341" s="3">
        <v>61605.66</v>
      </c>
      <c r="AY3341" s="3"/>
      <c r="AZ3341" s="10" cm="1">
        <f t="array" ref="AZ3341">Lair(100000000/($AX3341-$AW3341))</f>
        <v>2494.8497195536629</v>
      </c>
      <c r="BA3341" s="10">
        <f t="shared" ref="BA3341:BA3342" si="5638">100000000/($AX3341-$AW3341)</f>
        <v>2495.6021251549455</v>
      </c>
      <c r="BB3341" s="12">
        <v>7700000</v>
      </c>
      <c r="BC3341" s="3">
        <v>0.02</v>
      </c>
      <c r="BD3341" s="12" cm="1">
        <f t="array" ref="BD3341">SfromgA($BB3341,$BA3341,"")</f>
        <v>5.9067708836717324E-2</v>
      </c>
      <c r="BE3341" s="29">
        <f t="shared" ref="BE3341:BE3342" si="5639">(10^MAX(0.05, -0.312925054856973*((LN($BD3341))^(1/3)) + 0.454808404431693)-1)*100</f>
        <v>689.5594453553332</v>
      </c>
      <c r="BG3341" s="3"/>
      <c r="BH3341" s="3"/>
      <c r="BI3341" s="12">
        <f t="shared" ref="BI3341:BI3342" si="5640">IF($BB3341="",$BF3341,$BB3341)</f>
        <v>7700000</v>
      </c>
      <c r="BJ3341" s="29">
        <f t="shared" ref="BJ3341:BJ3342" si="5641">IF($BB3341="",$BH3341,$BE3341)</f>
        <v>689.5594453553332</v>
      </c>
      <c r="BK3341" s="3">
        <f t="shared" ref="BK3341:BK3342" si="5642">LN(BN3341*100000000/($AX3341-$AW3341)/$BI3341)</f>
        <v>-5.6735304157683348</v>
      </c>
      <c r="BL3341" s="13">
        <f>EXP(BK$4341*$AX3341+BK$4342)*$BI3341/(100000000/($AX3341-$AW3341))</f>
        <v>3.214288947327141</v>
      </c>
      <c r="BM3341" s="3">
        <f t="shared" ref="BM3341:BM3342" si="5643">LN(BL3341/$C3341)</f>
        <v>6.8993877321556055E-2</v>
      </c>
      <c r="BN3341" s="13" cm="1">
        <f t="array" ref="BN3341">$C3341*EXP(poly_from_str(100000000/$E3341,BN$4343))</f>
        <v>10.600648296114054</v>
      </c>
      <c r="BO3341" s="3">
        <f t="shared" ref="BO3341:BO3342" si="5644">LN($C3341)</f>
        <v>1.0986122886681098</v>
      </c>
      <c r="BP3341" s="13">
        <f t="shared" ref="BP3341:BP3342" si="5645">LN(BL3341/BN3341)</f>
        <v>-1.1933089932689183</v>
      </c>
      <c r="BQ3341" s="13"/>
      <c r="BR3341" s="12">
        <v>28040000</v>
      </c>
      <c r="BS3341" s="3">
        <f>LN(BV3341*100000000/($AX3341-$AW3341)/$BR3341)</f>
        <v>-8.0445987631714448</v>
      </c>
      <c r="BT3341" s="13">
        <f>EXP(BS$4338*$AX3341+BS$4336)*$BR3341/(100000000/($AX3341-$AW3341))</f>
        <v>11.522183099025089</v>
      </c>
      <c r="BU3341" s="3">
        <f>LN(BT3341/$BN3341)</f>
        <v>8.3358983179038906E-2</v>
      </c>
      <c r="BV3341" s="3" cm="1">
        <f t="array" ref="BV3341">$BN3341*EXP(poly_from_str(100000000/$E3341,BV$4341))</f>
        <v>3.6047720790085482</v>
      </c>
      <c r="BW3341" s="12" t="s">
        <v>14</v>
      </c>
      <c r="BX3341" s="3">
        <f>LN(BT3341/BV3341)</f>
        <v>1.1620155972753974</v>
      </c>
      <c r="BY3341">
        <v>10467</v>
      </c>
      <c r="BZ3341" s="13"/>
    </row>
    <row r="3342" spans="1:78" hidden="1" x14ac:dyDescent="0.25">
      <c r="A3342" t="s">
        <v>3916</v>
      </c>
      <c r="B3342" s="2" t="str">
        <f t="shared" si="5605"/>
        <v/>
      </c>
      <c r="C3342">
        <v>3</v>
      </c>
      <c r="E3342">
        <v>40074.93</v>
      </c>
      <c r="F3342">
        <v>27604</v>
      </c>
      <c r="G3342" t="s">
        <v>5</v>
      </c>
      <c r="H3342" s="5" t="s">
        <v>4</v>
      </c>
      <c r="I3342">
        <v>67679</v>
      </c>
      <c r="J3342" t="s">
        <v>3</v>
      </c>
      <c r="K3342" s="5" t="s">
        <v>8</v>
      </c>
      <c r="L3342">
        <v>27604.26</v>
      </c>
      <c r="M3342" t="str">
        <f t="shared" si="5631"/>
        <v>e</v>
      </c>
      <c r="N3342" t="str">
        <f t="shared" si="5632"/>
        <v>9/2</v>
      </c>
      <c r="O3342">
        <v>67679.210000000006</v>
      </c>
      <c r="P3342" t="str">
        <f t="shared" si="5633"/>
        <v>o</v>
      </c>
      <c r="Q3342" t="str">
        <f t="shared" si="5634"/>
        <v>7/2</v>
      </c>
      <c r="R3342">
        <v>31</v>
      </c>
      <c r="AA3342" s="10">
        <f t="shared" si="5607"/>
        <v>2494.5729999999999</v>
      </c>
      <c r="AB3342" s="3" cm="1">
        <f t="array" ref="AB3342">100000000/Lvac(AA3342)</f>
        <v>40074.934656220059</v>
      </c>
      <c r="AC3342" s="28">
        <f t="shared" si="5608"/>
        <v>4.0087020904980536E-7</v>
      </c>
      <c r="AD3342" s="28">
        <f t="shared" si="5609"/>
        <v>2.4953253413347473E-7</v>
      </c>
      <c r="AE3342" s="21">
        <f t="shared" si="5610"/>
        <v>40074.931300332006</v>
      </c>
      <c r="AF3342" s="10" cm="1">
        <f t="array" ref="AF3342">Lair(100000000/AE3342)</f>
        <v>2494.5732089108556</v>
      </c>
      <c r="AG3342" s="10">
        <f t="shared" si="5611"/>
        <v>1.3032423716648114E-2</v>
      </c>
      <c r="AH3342" s="10" t="b">
        <f t="shared" si="5606"/>
        <v>1</v>
      </c>
      <c r="AI3342" s="10">
        <f t="shared" si="5635"/>
        <v>2494.5732089108556</v>
      </c>
      <c r="AJ3342">
        <v>3.0000000000000001E-3</v>
      </c>
      <c r="AK3342" s="3" cm="1">
        <f t="array" ref="AK3342">100000000/Lvac($AA3342)</f>
        <v>40074.934656220059</v>
      </c>
      <c r="AL3342" s="21">
        <f t="shared" si="5525"/>
        <v>4.8194538263782206E-2</v>
      </c>
      <c r="AM3342" s="10" cm="1">
        <f t="array" ref="AM3342">Lvac($AI3342)-$BA3342</f>
        <v>1.1643622601695824E-3</v>
      </c>
      <c r="AN3342" s="10">
        <f t="shared" si="5636"/>
        <v>-1.5343779952672776E-2</v>
      </c>
      <c r="AO3342" s="3">
        <f t="shared" si="5637"/>
        <v>0.3881207533898608</v>
      </c>
      <c r="AP3342" s="3">
        <v>0.31846762916150811</v>
      </c>
      <c r="AS3342" s="3">
        <f t="shared" si="5613"/>
        <v>4.656220058677718E-3</v>
      </c>
      <c r="AT3342" s="3" cm="1">
        <f t="array" ref="AT3342">AS3342-(100000000/LvacE($A3342)-$E3342)</f>
        <v>1.6987985873129219E-5</v>
      </c>
      <c r="AU3342" t="s">
        <v>4713</v>
      </c>
      <c r="AV3342" t="s">
        <v>4856</v>
      </c>
      <c r="AW3342" s="3">
        <v>27604.26</v>
      </c>
      <c r="AX3342" s="3">
        <v>67679.210000000006</v>
      </c>
      <c r="AY3342" s="3"/>
      <c r="AZ3342" s="10" cm="1">
        <f t="array" ref="AZ3342">Lair(100000000/($AX3342-$AW3342))</f>
        <v>2494.5720448189404</v>
      </c>
      <c r="BA3342" s="10">
        <f t="shared" si="5638"/>
        <v>2495.3243859318595</v>
      </c>
      <c r="BB3342" s="12">
        <v>24400000</v>
      </c>
      <c r="BC3342" s="3">
        <v>3.5000000000000003E-2</v>
      </c>
      <c r="BD3342" s="12" cm="1">
        <f t="array" ref="BD3342">SfromgA($BB3342,$BA3342,"")</f>
        <v>0.18711311064731087</v>
      </c>
      <c r="BE3342" s="29">
        <f t="shared" si="5639"/>
        <v>570.68169782634982</v>
      </c>
      <c r="BG3342" s="3"/>
      <c r="BH3342" s="3"/>
      <c r="BI3342" s="12">
        <f t="shared" si="5640"/>
        <v>24400000</v>
      </c>
      <c r="BJ3342" s="29">
        <f t="shared" si="5641"/>
        <v>570.68169782634982</v>
      </c>
      <c r="BK3342" s="3">
        <f t="shared" si="5642"/>
        <v>-6.8265961884105</v>
      </c>
      <c r="BL3342" s="13">
        <f>EXP(BK$4341*$AX3342+BK$4342)*$BI3342/(100000000/($AX3342-$AW3342))</f>
        <v>6.4212384387636154</v>
      </c>
      <c r="BM3342" s="3">
        <f t="shared" si="5643"/>
        <v>0.76099871366453153</v>
      </c>
      <c r="BN3342" s="13" cm="1">
        <f t="array" ref="BN3342">$C3342*EXP(poly_from_str(100000000/$E3342,BN$4343))</f>
        <v>10.604977726344634</v>
      </c>
      <c r="BO3342" s="3">
        <f t="shared" si="5644"/>
        <v>1.0986122886681098</v>
      </c>
      <c r="BP3342" s="13">
        <f t="shared" si="5645"/>
        <v>-0.50171248538426305</v>
      </c>
      <c r="BQ3342" s="13"/>
      <c r="BS3342" s="13"/>
      <c r="BT3342" s="13"/>
      <c r="BU3342" s="13"/>
      <c r="BV3342" s="13"/>
      <c r="BW3342" s="13"/>
      <c r="BX3342" s="13"/>
      <c r="BY3342">
        <v>10470</v>
      </c>
      <c r="BZ3342" s="13"/>
    </row>
    <row r="3343" spans="1:78" hidden="1" x14ac:dyDescent="0.25">
      <c r="A3343" t="s">
        <v>3917</v>
      </c>
      <c r="B3343" s="2" t="str">
        <f t="shared" si="5605"/>
        <v/>
      </c>
      <c r="C3343">
        <v>1</v>
      </c>
      <c r="E3343">
        <v>40075.85</v>
      </c>
      <c r="R3343">
        <v>31</v>
      </c>
      <c r="S3343" t="s">
        <v>22</v>
      </c>
      <c r="AA3343" s="10">
        <f t="shared" si="5607"/>
        <v>2494.5160000000001</v>
      </c>
      <c r="AB3343" s="3" cm="1">
        <f t="array" ref="AB3343">100000000/Lvac(AA3343)</f>
        <v>40075.850309955043</v>
      </c>
      <c r="AC3343" s="28">
        <f t="shared" si="5608"/>
        <v>4.0087936898380289E-7</v>
      </c>
      <c r="AD3343" s="28">
        <f t="shared" si="5609"/>
        <v>2.4952683280973203E-7</v>
      </c>
      <c r="AE3343" s="21">
        <f t="shared" si="5610"/>
        <v>40075.850086554739</v>
      </c>
      <c r="AF3343" s="10" cm="1">
        <f t="array" ref="AF3343">Lair(100000000/AE3343)</f>
        <v>2494.5160139064865</v>
      </c>
      <c r="AG3343" s="10">
        <f t="shared" si="5611"/>
        <v>1.303279079187206E-2</v>
      </c>
      <c r="AH3343" s="10" t="b">
        <f t="shared" si="5606"/>
        <v>1</v>
      </c>
      <c r="AI3343" s="10">
        <f t="shared" si="5612"/>
        <v>2494.5160000000001</v>
      </c>
      <c r="AJ3343">
        <v>3.0000000000000001E-3</v>
      </c>
      <c r="AK3343" s="3" cm="1">
        <f t="array" ref="AK3343">100000000/Lvac($AA3343)</f>
        <v>40075.850309955043</v>
      </c>
      <c r="AL3343" s="21">
        <f t="shared" si="5525"/>
        <v>4.8196744751232361E-2</v>
      </c>
      <c r="AM3343" s="21"/>
      <c r="AN3343" s="21"/>
      <c r="AO3343" s="21"/>
      <c r="AP3343" s="21"/>
      <c r="AS3343" s="3">
        <f t="shared" si="5613"/>
        <v>3.0995504494057968E-4</v>
      </c>
      <c r="AT3343" s="3" cm="1">
        <f t="array" ref="AT3343">AS3343-(100000000/LvacE($A3343)-$E3343)</f>
        <v>1.7005855625029653E-5</v>
      </c>
      <c r="BB3343"/>
      <c r="BC3343"/>
      <c r="BD3343"/>
      <c r="BE3343"/>
      <c r="BF3343"/>
      <c r="BG3343"/>
      <c r="BH3343"/>
      <c r="BI3343"/>
      <c r="BJ3343"/>
      <c r="BN3343" s="13" cm="1">
        <f t="array" ref="BN3343">$C3343*EXP(poly_from_str(100000000/$E3343,BN$4343))</f>
        <v>3.5352852692380838</v>
      </c>
      <c r="BO3343" s="13"/>
      <c r="BY3343" t="e">
        <v>#N/A</v>
      </c>
    </row>
    <row r="3344" spans="1:78" hidden="1" x14ac:dyDescent="0.25">
      <c r="A3344" t="s">
        <v>3918</v>
      </c>
      <c r="B3344" s="2" t="str">
        <f t="shared" si="5605"/>
        <v/>
      </c>
      <c r="C3344">
        <v>1</v>
      </c>
      <c r="E3344">
        <v>40079.08</v>
      </c>
      <c r="R3344">
        <v>31</v>
      </c>
      <c r="S3344" t="s">
        <v>22</v>
      </c>
      <c r="AA3344" s="10">
        <f t="shared" si="5607"/>
        <v>2494.3150000000001</v>
      </c>
      <c r="AB3344" s="3" cm="1">
        <f t="array" ref="AB3344">100000000/Lvac(AA3344)</f>
        <v>40079.079528113776</v>
      </c>
      <c r="AC3344" s="28">
        <f t="shared" si="5608"/>
        <v>4.0091167314473113E-7</v>
      </c>
      <c r="AD3344" s="28">
        <f t="shared" si="5609"/>
        <v>2.4950672814193308E-7</v>
      </c>
      <c r="AE3344" s="21">
        <f t="shared" si="5610"/>
        <v>40079.079868256696</v>
      </c>
      <c r="AF3344" s="10" cm="1">
        <f t="array" ref="AF3344">Lair(100000000/AE3344)</f>
        <v>2494.3149788297928</v>
      </c>
      <c r="AG3344" s="10">
        <f t="shared" si="5611"/>
        <v>1.3034085415858418E-2</v>
      </c>
      <c r="AH3344" s="10" t="b">
        <f t="shared" si="5606"/>
        <v>1</v>
      </c>
      <c r="AI3344" s="10">
        <f t="shared" si="5612"/>
        <v>2494.3150000000001</v>
      </c>
      <c r="AJ3344">
        <v>3.0000000000000001E-3</v>
      </c>
      <c r="AK3344" s="3" cm="1">
        <f t="array" ref="AK3344">100000000/Lvac($AA3344)</f>
        <v>40079.079528113776</v>
      </c>
      <c r="AL3344" s="21">
        <f t="shared" si="5525"/>
        <v>4.8204512495150502E-2</v>
      </c>
      <c r="AM3344" s="21"/>
      <c r="AN3344" s="21"/>
      <c r="AO3344" s="21"/>
      <c r="AP3344" s="21"/>
      <c r="AS3344" s="3">
        <f t="shared" si="5613"/>
        <v>-4.7188622556859627E-4</v>
      </c>
      <c r="AT3344" s="3" cm="1">
        <f t="array" ref="AT3344">AS3344-(100000000/LvacE($A3344)-$E3344)</f>
        <v>1.7068901797756553E-5</v>
      </c>
      <c r="BB3344"/>
      <c r="BC3344"/>
      <c r="BD3344"/>
      <c r="BE3344"/>
      <c r="BF3344"/>
      <c r="BG3344"/>
      <c r="BH3344"/>
      <c r="BI3344"/>
      <c r="BJ3344"/>
      <c r="BN3344" s="13" cm="1">
        <f t="array" ref="BN3344">$C3344*EXP(poly_from_str(100000000/$E3344,BN$4343))</f>
        <v>3.5363118286070572</v>
      </c>
      <c r="BO3344" s="13"/>
      <c r="BY3344" t="e">
        <v>#N/A</v>
      </c>
    </row>
    <row r="3345" spans="1:78" hidden="1" x14ac:dyDescent="0.25">
      <c r="A3345" t="s">
        <v>3919</v>
      </c>
      <c r="B3345" s="2" t="str">
        <f t="shared" si="5605"/>
        <v/>
      </c>
      <c r="C3345">
        <v>10</v>
      </c>
      <c r="D3345" t="s">
        <v>14</v>
      </c>
      <c r="E3345">
        <v>40080.94</v>
      </c>
      <c r="F3345">
        <v>28720</v>
      </c>
      <c r="G3345" t="s">
        <v>5</v>
      </c>
      <c r="H3345" s="5" t="s">
        <v>4</v>
      </c>
      <c r="I3345">
        <v>68801</v>
      </c>
      <c r="J3345" t="s">
        <v>3</v>
      </c>
      <c r="K3345" s="5" t="s">
        <v>8</v>
      </c>
      <c r="L3345">
        <v>28720.71</v>
      </c>
      <c r="M3345" t="str">
        <f>$G3345&amp;""</f>
        <v>e</v>
      </c>
      <c r="N3345" t="str">
        <f>$H3345&amp;""</f>
        <v>9/2</v>
      </c>
      <c r="O3345">
        <v>68801.67</v>
      </c>
      <c r="P3345" t="str">
        <f>$J3345&amp;""</f>
        <v>o</v>
      </c>
      <c r="Q3345" t="str">
        <f>$K3345&amp;""</f>
        <v>7/2</v>
      </c>
      <c r="R3345">
        <v>31</v>
      </c>
      <c r="AA3345" s="10">
        <f t="shared" si="5607"/>
        <v>2494.1990000000001</v>
      </c>
      <c r="AB3345" s="3" cm="1">
        <f t="array" ref="AB3345">100000000/Lvac(AA3345)</f>
        <v>40080.943393329697</v>
      </c>
      <c r="AC3345" s="28">
        <f t="shared" si="5608"/>
        <v>4.0093031871153824E-7</v>
      </c>
      <c r="AD3345" s="28">
        <f t="shared" si="5609"/>
        <v>2.4949512544817514E-7</v>
      </c>
      <c r="AE3345" s="21">
        <f t="shared" si="5610"/>
        <v>40080.940947237927</v>
      </c>
      <c r="AF3345" s="10" cm="1">
        <f t="array" ref="AF3345">Lair(100000000/AE3345)</f>
        <v>2494.1991522285334</v>
      </c>
      <c r="AG3345" s="10">
        <f t="shared" si="5611"/>
        <v>1.3034832704473399E-2</v>
      </c>
      <c r="AH3345" s="10" t="b">
        <f t="shared" si="5606"/>
        <v>1</v>
      </c>
      <c r="AI3345" s="10">
        <f>$AF3345</f>
        <v>2494.1991522285334</v>
      </c>
      <c r="AJ3345">
        <v>7.0000000000000001E-3</v>
      </c>
      <c r="AK3345" s="3" cm="1">
        <f t="array" ref="AK3345">100000000/Lvac($AA3345)</f>
        <v>40080.943393329697</v>
      </c>
      <c r="AL3345" s="21">
        <f t="shared" si="5525"/>
        <v>0.11248765099716491</v>
      </c>
      <c r="AM3345" s="10" cm="1">
        <f t="array" ref="AM3345">Lvac($AI3345)-$BA3345</f>
        <v>1.1859924397867871E-3</v>
      </c>
      <c r="AN3345" s="10">
        <f>$AK3345-($AX3345-$AW3345)</f>
        <v>-1.6606670302280691E-2</v>
      </c>
      <c r="AO3345" s="3">
        <f>AM3345/AJ3345</f>
        <v>0.16942749139811245</v>
      </c>
      <c r="AP3345" s="3">
        <v>0.14767550802779233</v>
      </c>
      <c r="AS3345" s="3">
        <f t="shared" si="5613"/>
        <v>3.3933296945178881E-3</v>
      </c>
      <c r="AT3345" s="3" cm="1">
        <f t="array" ref="AT3345">AS3345-(100000000/LvacE($A3345)-$E3345)</f>
        <v>1.7105317965615541E-5</v>
      </c>
      <c r="AU3345" t="s">
        <v>4703</v>
      </c>
      <c r="AV3345" t="s">
        <v>4852</v>
      </c>
      <c r="AW3345" s="3">
        <v>28720.71</v>
      </c>
      <c r="AX3345" s="3">
        <v>68801.67</v>
      </c>
      <c r="AY3345" s="3"/>
      <c r="AZ3345" s="10" cm="1">
        <f t="array" ref="AZ3345">Lair(100000000/($AX3345-$AW3345))</f>
        <v>2494.1979665114382</v>
      </c>
      <c r="BA3345" s="10">
        <f>100000000/($AX3345-$AW3345)</f>
        <v>2494.9502207531955</v>
      </c>
      <c r="BB3345" s="12">
        <v>118000000</v>
      </c>
      <c r="BC3345" s="3">
        <v>0.1</v>
      </c>
      <c r="BD3345" s="12" cm="1">
        <f t="array" ref="BD3345">SfromgA($BB3345,$BA3345,"")</f>
        <v>0.90448427797596898</v>
      </c>
      <c r="BE3345" s="29">
        <f>(10^MAX(0.05, -0.312925054856973*((LN($BD3345))^(1/3)) + 0.454808404431693)-1)*100</f>
        <v>298.33099087116489</v>
      </c>
      <c r="BG3345" s="3"/>
      <c r="BH3345" s="3"/>
      <c r="BI3345" s="12">
        <f>IF($BB3345="",$BF3345,$BB3345)</f>
        <v>118000000</v>
      </c>
      <c r="BJ3345" s="29">
        <f>IF($BB3345="",$BH3345,$BE3345)</f>
        <v>298.33099087116489</v>
      </c>
      <c r="BK3345" s="3">
        <f>LN(BN3345*100000000/($AX3345-$AW3345)/$BI3345)</f>
        <v>-7.1983347638366286</v>
      </c>
      <c r="BL3345" s="13">
        <f>EXP(BK$4341*$AX3345+BK$4342)*$BI3345/(100000000/($AX3345-$AW3345))</f>
        <v>28.519206384031357</v>
      </c>
      <c r="BM3345" s="3">
        <f t="shared" ref="BM3345" si="5646">LN(BL3345/$C3345)</f>
        <v>1.0479926755180142</v>
      </c>
      <c r="BN3345" s="13" cm="1">
        <f t="array" ref="BN3345">$C3345*EXP(poly_from_str(100000000/$E3345,BN$4343))</f>
        <v>35.369022351032633</v>
      </c>
      <c r="BO3345" s="3">
        <f>LN($C3345)</f>
        <v>2.3025850929940459</v>
      </c>
      <c r="BP3345" s="13">
        <f>LN(BL3345/BN3345)</f>
        <v>-0.21525859369659223</v>
      </c>
      <c r="BQ3345" s="13"/>
      <c r="BS3345" s="13"/>
      <c r="BT3345" s="13"/>
      <c r="BU3345" s="13"/>
      <c r="BV3345" s="13"/>
      <c r="BW3345" s="13"/>
      <c r="BX3345" s="13"/>
      <c r="BY3345">
        <v>34917</v>
      </c>
      <c r="BZ3345" s="13"/>
    </row>
    <row r="3346" spans="1:78" hidden="1" x14ac:dyDescent="0.25">
      <c r="A3346" t="s">
        <v>3920</v>
      </c>
      <c r="B3346" s="2" t="str">
        <f t="shared" si="5605"/>
        <v/>
      </c>
      <c r="C3346">
        <v>1</v>
      </c>
      <c r="E3346">
        <v>40084.17</v>
      </c>
      <c r="R3346">
        <v>31</v>
      </c>
      <c r="S3346" t="s">
        <v>22</v>
      </c>
      <c r="AA3346" s="10">
        <f t="shared" si="5607"/>
        <v>2493.998</v>
      </c>
      <c r="AB3346" s="3" cm="1">
        <f t="array" ref="AB3346">100000000/Lvac(AA3346)</f>
        <v>40084.173432297524</v>
      </c>
      <c r="AC3346" s="28">
        <f t="shared" si="5608"/>
        <v>4.0096263108470819E-7</v>
      </c>
      <c r="AD3346" s="28">
        <f t="shared" si="5609"/>
        <v>2.4947502078070981E-7</v>
      </c>
      <c r="AE3346" s="21">
        <f t="shared" si="5610"/>
        <v>40084.170957893053</v>
      </c>
      <c r="AF3346" s="10" cm="1">
        <f t="array" ref="AF3346">Lair(100000000/AE3346)</f>
        <v>2493.9981539657138</v>
      </c>
      <c r="AG3346" s="10">
        <f t="shared" si="5611"/>
        <v>1.3036127822134886E-2</v>
      </c>
      <c r="AH3346" s="10" t="b">
        <f t="shared" si="5606"/>
        <v>1</v>
      </c>
      <c r="AI3346" s="10">
        <f t="shared" si="5612"/>
        <v>2493.998</v>
      </c>
      <c r="AJ3346">
        <v>3.0000000000000001E-3</v>
      </c>
      <c r="AK3346" s="3" cm="1">
        <f t="array" ref="AK3346">100000000/Lvac($AA3346)</f>
        <v>40084.173432297524</v>
      </c>
      <c r="AL3346" s="21">
        <f t="shared" si="5525"/>
        <v>4.8216766932809317E-2</v>
      </c>
      <c r="AM3346" s="21"/>
      <c r="AN3346" s="21"/>
      <c r="AO3346" s="21"/>
      <c r="AP3346" s="21"/>
      <c r="AS3346" s="3">
        <f t="shared" si="5613"/>
        <v>3.4322975261602551E-3</v>
      </c>
      <c r="AT3346" s="3" cm="1">
        <f t="array" ref="AT3346">AS3346-(100000000/LvacE($A3346)-$E3346)</f>
        <v>1.7168436897918582E-5</v>
      </c>
      <c r="BB3346"/>
      <c r="BC3346"/>
      <c r="BD3346"/>
      <c r="BE3346"/>
      <c r="BF3346"/>
      <c r="BG3346"/>
      <c r="BH3346"/>
      <c r="BI3346"/>
      <c r="BJ3346"/>
      <c r="BN3346" s="13" cm="1">
        <f t="array" ref="BN3346">$C3346*EXP(poly_from_str(100000000/$E3346,BN$4343))</f>
        <v>3.5379262337819668</v>
      </c>
      <c r="BO3346" s="13"/>
      <c r="BY3346" t="e">
        <v>#N/A</v>
      </c>
    </row>
    <row r="3347" spans="1:78" hidden="1" x14ac:dyDescent="0.25">
      <c r="A3347" t="s">
        <v>3921</v>
      </c>
      <c r="B3347" s="2" t="str">
        <f t="shared" si="5605"/>
        <v/>
      </c>
      <c r="C3347">
        <v>6</v>
      </c>
      <c r="E3347">
        <v>40089.199999999997</v>
      </c>
      <c r="F3347">
        <v>61357</v>
      </c>
      <c r="G3347" t="s">
        <v>3</v>
      </c>
      <c r="H3347" s="5" t="s">
        <v>4</v>
      </c>
      <c r="I3347">
        <v>101446</v>
      </c>
      <c r="J3347" t="s">
        <v>5</v>
      </c>
      <c r="K3347" s="5" t="s">
        <v>8</v>
      </c>
      <c r="L3347">
        <v>61357.04</v>
      </c>
      <c r="M3347" t="str">
        <f t="shared" ref="M3347:M3353" si="5647">$G3347&amp;""</f>
        <v>o</v>
      </c>
      <c r="N3347" t="str">
        <f t="shared" ref="N3347:N3353" si="5648">$H3347&amp;""</f>
        <v>9/2</v>
      </c>
      <c r="O3347">
        <v>101446.27</v>
      </c>
      <c r="P3347" t="str">
        <f t="shared" ref="P3347:P3353" si="5649">$J3347&amp;""</f>
        <v>e</v>
      </c>
      <c r="Q3347" t="str">
        <f t="shared" ref="Q3347:Q3353" si="5650">$K3347&amp;""</f>
        <v>7/2</v>
      </c>
      <c r="R3347">
        <v>31</v>
      </c>
      <c r="AA3347" s="10">
        <f t="shared" si="5607"/>
        <v>2493.6849999999999</v>
      </c>
      <c r="AB3347" s="3" cm="1">
        <f t="array" ref="AB3347">100000000/Lvac(AA3347)</f>
        <v>40089.20433059254</v>
      </c>
      <c r="AC3347" s="28">
        <f t="shared" si="5608"/>
        <v>4.0101295873376151E-7</v>
      </c>
      <c r="AD3347" s="28">
        <f t="shared" si="5609"/>
        <v>2.4944371351288915E-7</v>
      </c>
      <c r="AE3347" s="21">
        <f t="shared" si="5610"/>
        <v>40089.201208153827</v>
      </c>
      <c r="AF3347" s="10" cm="1">
        <f t="array" ref="AF3347">Lair(100000000/AE3347)</f>
        <v>2493.6851942398152</v>
      </c>
      <c r="AG3347" s="10">
        <f t="shared" si="5611"/>
        <v>1.303814522094662E-2</v>
      </c>
      <c r="AH3347" s="10" t="b">
        <f t="shared" si="5606"/>
        <v>1</v>
      </c>
      <c r="AI3347" s="10">
        <f t="shared" ref="AI3347:AI3353" si="5651">$AF3347</f>
        <v>2493.6851942398152</v>
      </c>
      <c r="AJ3347">
        <v>3.0000000000000001E-3</v>
      </c>
      <c r="AK3347" s="3" cm="1">
        <f t="array" ref="AK3347">100000000/Lvac($AA3347)</f>
        <v>40089.20433059254</v>
      </c>
      <c r="AL3347" s="21">
        <f t="shared" si="5525"/>
        <v>4.8228867569003825E-2</v>
      </c>
      <c r="AM3347" s="10" cm="1">
        <f t="array" ref="AM3347">Lvac($AI3347)-$BA3347</f>
        <v>1.7914900308824144E-3</v>
      </c>
      <c r="AN3347" s="10">
        <f t="shared" ref="AN3347:AN3353" si="5652">$AK3347-($AX3347-$AW3347)</f>
        <v>-2.5669407463283278E-2</v>
      </c>
      <c r="AO3347" s="3">
        <f t="shared" ref="AO3347:AO3353" si="5653">AM3347/AJ3347</f>
        <v>0.59716334362747148</v>
      </c>
      <c r="AP3347" s="3">
        <v>0.53240170503462048</v>
      </c>
      <c r="AS3347" s="3">
        <f t="shared" si="5613"/>
        <v>4.3305925428285263E-3</v>
      </c>
      <c r="AT3347" s="3" cm="1">
        <f t="array" ref="AT3347">AS3347-(100000000/LvacE($A3347)-$E3347)</f>
        <v>1.7266807844862342E-5</v>
      </c>
      <c r="AU3347" t="s">
        <v>4898</v>
      </c>
      <c r="AV3347" t="s">
        <v>4903</v>
      </c>
      <c r="AW3347" s="3">
        <v>61357.04</v>
      </c>
      <c r="AX3347" s="3">
        <v>101446.27</v>
      </c>
      <c r="AY3347" s="3"/>
      <c r="AZ3347" s="10" cm="1">
        <f t="array" ref="AZ3347">Lair(100000000/($AX3347-$AW3347))</f>
        <v>2493.6834031656549</v>
      </c>
      <c r="BA3347" s="10">
        <f t="shared" ref="BA3347:BA3353" si="5654">100000000/($AX3347-$AW3347)</f>
        <v>2494.4355379237763</v>
      </c>
      <c r="BB3347" s="12">
        <v>561000000</v>
      </c>
      <c r="BC3347" s="3">
        <v>0.30299999999999999</v>
      </c>
      <c r="BD3347" s="12" cm="1">
        <f t="array" ref="BD3347">SfromgA($BB3347,$BA3347,"")</f>
        <v>4.2974722089299329</v>
      </c>
      <c r="BE3347" s="29">
        <f t="shared" ref="BE3347:BE3353" si="5655">(10^MAX(0.05, -0.312925054856973*((LN($BD3347))^(1/3)) + 0.454808404431693)-1)*100</f>
        <v>25.884261806500362</v>
      </c>
      <c r="BG3347" s="3"/>
      <c r="BH3347" s="3"/>
      <c r="BI3347" s="12">
        <f t="shared" ref="BI3347:BI3353" si="5656">IF($BB3347="",$BF3347,$BB3347)</f>
        <v>561000000</v>
      </c>
      <c r="BJ3347" s="29">
        <f t="shared" ref="BJ3347:BJ3353" si="5657">IF($BB3347="",$BH3347,$BE3347)</f>
        <v>25.884261806500362</v>
      </c>
      <c r="BK3347" s="3">
        <f t="shared" ref="BK3347:BK3353" si="5658">LN(BN3347*100000000/($AX3347-$AW3347)/$BI3347)</f>
        <v>-9.2676637812955605</v>
      </c>
      <c r="BL3347" s="13">
        <f t="shared" ref="BL3347:BL3353" si="5659">EXP(BK$4341*$AX3347+BK$4342)*$BI3347/(100000000/($AX3347-$AW3347))</f>
        <v>11.352961364698672</v>
      </c>
      <c r="BM3347" s="3">
        <f t="shared" ref="BM3347:BM3353" si="5660">LN(BL3347/$C3347)</f>
        <v>0.63771915385674027</v>
      </c>
      <c r="BN3347" s="13" cm="1">
        <f t="array" ref="BN3347">$C3347*EXP(poly_from_str(100000000/$E3347,BN$4343))</f>
        <v>21.237106046082729</v>
      </c>
      <c r="BO3347" s="3">
        <f t="shared" ref="BO3347:BO3353" si="5661">LN($C3347)</f>
        <v>1.791759469228055</v>
      </c>
      <c r="BP3347" s="13">
        <f>LN(BL3347/BN3347)</f>
        <v>-0.62627131382161427</v>
      </c>
      <c r="BQ3347" s="13"/>
      <c r="BS3347" s="13"/>
      <c r="BT3347" s="13"/>
      <c r="BU3347" s="13"/>
      <c r="BV3347" s="13"/>
      <c r="BW3347" s="13"/>
      <c r="BX3347" s="13"/>
      <c r="BY3347">
        <v>20963</v>
      </c>
      <c r="BZ3347" s="13"/>
    </row>
    <row r="3348" spans="1:78" hidden="1" x14ac:dyDescent="0.25">
      <c r="A3348" t="s">
        <v>3922</v>
      </c>
      <c r="B3348" s="2" t="str">
        <f t="shared" si="5605"/>
        <v/>
      </c>
      <c r="C3348">
        <v>8</v>
      </c>
      <c r="E3348">
        <v>40091.81</v>
      </c>
      <c r="F3348">
        <v>24309</v>
      </c>
      <c r="G3348" t="s">
        <v>5</v>
      </c>
      <c r="H3348" s="5" t="s">
        <v>19</v>
      </c>
      <c r="I3348">
        <v>64401</v>
      </c>
      <c r="J3348" t="s">
        <v>3</v>
      </c>
      <c r="K3348" s="5" t="s">
        <v>18</v>
      </c>
      <c r="L3348">
        <v>24309.200000000001</v>
      </c>
      <c r="M3348" t="str">
        <f t="shared" si="5647"/>
        <v>e</v>
      </c>
      <c r="N3348" t="str">
        <f t="shared" si="5648"/>
        <v>3/2</v>
      </c>
      <c r="O3348">
        <v>64401.03</v>
      </c>
      <c r="P3348" t="str">
        <f t="shared" si="5649"/>
        <v>o</v>
      </c>
      <c r="Q3348" t="str">
        <f t="shared" si="5650"/>
        <v>5/2</v>
      </c>
      <c r="R3348">
        <v>31</v>
      </c>
      <c r="S3348" t="s">
        <v>97</v>
      </c>
      <c r="AA3348" s="10">
        <f t="shared" si="5607"/>
        <v>2493.5230000000001</v>
      </c>
      <c r="AB3348" s="3" cm="1">
        <f t="array" ref="AB3348">100000000/Lvac(AA3348)</f>
        <v>40091.808678056281</v>
      </c>
      <c r="AC3348" s="28">
        <f t="shared" si="5608"/>
        <v>4.0103901187195785E-7</v>
      </c>
      <c r="AD3348" s="28">
        <f t="shared" si="5609"/>
        <v>2.4942750975147121E-7</v>
      </c>
      <c r="AE3348" s="21">
        <f t="shared" si="5610"/>
        <v>40091.809631271673</v>
      </c>
      <c r="AF3348" s="10" cm="1">
        <f t="array" ref="AF3348">Lair(100000000/AE3348)</f>
        <v>2493.5229407103461</v>
      </c>
      <c r="AG3348" s="10">
        <f t="shared" si="5611"/>
        <v>1.3039189668203638E-2</v>
      </c>
      <c r="AH3348" s="10" t="b">
        <f t="shared" si="5606"/>
        <v>1</v>
      </c>
      <c r="AI3348" s="10">
        <f t="shared" si="5651"/>
        <v>2493.5229407103461</v>
      </c>
      <c r="AJ3348">
        <v>3.0000000000000001E-3</v>
      </c>
      <c r="AK3348" s="3" cm="1">
        <f t="array" ref="AK3348">100000000/Lvac($AA3348)</f>
        <v>40091.808678056281</v>
      </c>
      <c r="AL3348" s="21">
        <f t="shared" si="5525"/>
        <v>4.8235139156131125E-2</v>
      </c>
      <c r="AM3348" s="10" cm="1">
        <f t="array" ref="AM3348">Lvac($AI3348)-$BA3348</f>
        <v>1.2672210432356223E-3</v>
      </c>
      <c r="AN3348" s="10">
        <f t="shared" si="5652"/>
        <v>-2.1321943720977288E-2</v>
      </c>
      <c r="AO3348" s="3">
        <f t="shared" si="5653"/>
        <v>0.42240701441187412</v>
      </c>
      <c r="AP3348" s="3">
        <v>0.44217482097034616</v>
      </c>
      <c r="AS3348" s="3">
        <f t="shared" si="5613"/>
        <v>-1.3219437169027515E-3</v>
      </c>
      <c r="AT3348" s="3" cm="1">
        <f t="array" ref="AT3348">AS3348-(100000000/LvacE($A3348)-$E3348)</f>
        <v>1.7317761376034468E-5</v>
      </c>
      <c r="AU3348" t="s">
        <v>4744</v>
      </c>
      <c r="AV3348" t="s">
        <v>4832</v>
      </c>
      <c r="AW3348" s="3">
        <v>24309.200000000001</v>
      </c>
      <c r="AX3348" s="3">
        <v>64401.03</v>
      </c>
      <c r="AY3348" s="3"/>
      <c r="AZ3348" s="10" cm="1">
        <f t="array" ref="AZ3348">Lair(100000000/($AX3348-$AW3348))</f>
        <v>2493.5216737834608</v>
      </c>
      <c r="BA3348" s="10">
        <f t="shared" si="5654"/>
        <v>2494.273770990249</v>
      </c>
      <c r="BB3348" s="12">
        <v>13200000</v>
      </c>
      <c r="BC3348" s="3">
        <v>2.9000000000000001E-2</v>
      </c>
      <c r="BD3348" s="12" cm="1">
        <f t="array" ref="BD3348">SfromgA($BB3348,$BA3348,"")</f>
        <v>0.10109732177688048</v>
      </c>
      <c r="BE3348" s="29">
        <f t="shared" si="5655"/>
        <v>636.83834622425343</v>
      </c>
      <c r="BG3348" s="3"/>
      <c r="BH3348" s="3"/>
      <c r="BI3348" s="12">
        <f t="shared" si="5656"/>
        <v>13200000</v>
      </c>
      <c r="BJ3348" s="29">
        <f t="shared" si="5657"/>
        <v>636.83834622425343</v>
      </c>
      <c r="BK3348" s="3">
        <f t="shared" si="5658"/>
        <v>-5.2303096430558869</v>
      </c>
      <c r="BL3348" s="13">
        <f t="shared" si="5659"/>
        <v>4.4581881681551305</v>
      </c>
      <c r="BM3348" s="3">
        <f t="shared" si="5660"/>
        <v>-0.58469909850977964</v>
      </c>
      <c r="BN3348" s="13" cm="1">
        <f t="array" ref="BN3348">$C3348*EXP(poly_from_str(100000000/$E3348,BN$4343))</f>
        <v>28.322735379962481</v>
      </c>
      <c r="BO3348" s="3">
        <f t="shared" si="5661"/>
        <v>2.0794415416798357</v>
      </c>
      <c r="BP3348" s="13">
        <f>LN(BL3348/BN3348)</f>
        <v>-1.848922409266627</v>
      </c>
      <c r="BQ3348" s="13"/>
      <c r="BR3348" s="12">
        <v>9140000</v>
      </c>
      <c r="BS3348" s="3">
        <f>LN(BV3348*100000000/($AX3348-$AW3348)/$BR3348)</f>
        <v>-5.9453771241357218</v>
      </c>
      <c r="BT3348" s="13">
        <f>EXP(BS$4338*$AX3348+BS$4336)*$BR3348/(100000000/($AX3348-$AW3348))</f>
        <v>3.7578045307557804</v>
      </c>
      <c r="BU3348" s="3">
        <f>LN(BT3348/$BN3348)</f>
        <v>-2.0198299669664266</v>
      </c>
      <c r="BV3348" s="3" cm="1">
        <f t="array" ref="BV3348">$BN3348*EXP(poly_from_str(100000000/$E3348,BV$4341))</f>
        <v>9.5930696588129454</v>
      </c>
      <c r="BW3348" s="12" t="s">
        <v>14</v>
      </c>
      <c r="BX3348" s="3">
        <f>LN(BT3348/BV3348)</f>
        <v>-0.93720604176032452</v>
      </c>
      <c r="BY3348">
        <v>27956</v>
      </c>
      <c r="BZ3348" s="13"/>
    </row>
    <row r="3349" spans="1:78" hidden="1" x14ac:dyDescent="0.25">
      <c r="A3349" t="s">
        <v>3923</v>
      </c>
      <c r="B3349" s="2" t="str">
        <f t="shared" si="5605"/>
        <v/>
      </c>
      <c r="C3349">
        <v>6</v>
      </c>
      <c r="E3349">
        <v>40101.71</v>
      </c>
      <c r="F3349">
        <v>27138</v>
      </c>
      <c r="G3349" t="s">
        <v>5</v>
      </c>
      <c r="H3349" s="5" t="s">
        <v>8</v>
      </c>
      <c r="I3349">
        <v>67240</v>
      </c>
      <c r="J3349" t="s">
        <v>3</v>
      </c>
      <c r="K3349" s="5" t="s">
        <v>8</v>
      </c>
      <c r="L3349">
        <v>27138.55</v>
      </c>
      <c r="M3349" t="str">
        <f t="shared" si="5647"/>
        <v>e</v>
      </c>
      <c r="N3349" t="str">
        <f t="shared" si="5648"/>
        <v>7/2</v>
      </c>
      <c r="O3349">
        <v>67240.350000000006</v>
      </c>
      <c r="P3349" t="str">
        <f t="shared" si="5649"/>
        <v>o</v>
      </c>
      <c r="Q3349" t="str">
        <f t="shared" si="5650"/>
        <v>7/2</v>
      </c>
      <c r="R3349">
        <v>31</v>
      </c>
      <c r="AA3349" s="10">
        <f t="shared" si="5607"/>
        <v>2492.9070000000002</v>
      </c>
      <c r="AB3349" s="3" cm="1">
        <f t="array" ref="AB3349">100000000/Lvac(AA3349)</f>
        <v>40101.714719056166</v>
      </c>
      <c r="AC3349" s="28">
        <f t="shared" si="5608"/>
        <v>4.0113810904297673E-7</v>
      </c>
      <c r="AD3349" s="28">
        <f t="shared" si="5609"/>
        <v>2.4936589545005269E-7</v>
      </c>
      <c r="AE3349" s="21">
        <f t="shared" si="5610"/>
        <v>40101.711315343447</v>
      </c>
      <c r="AF3349" s="10" cm="1">
        <f t="array" ref="AF3349">Lair(100000000/AE3349)</f>
        <v>2492.9072116051525</v>
      </c>
      <c r="AG3349" s="10">
        <f t="shared" si="5611"/>
        <v>1.3043163005891548E-2</v>
      </c>
      <c r="AH3349" s="10" t="b">
        <f t="shared" si="5606"/>
        <v>1</v>
      </c>
      <c r="AI3349" s="10">
        <f t="shared" si="5651"/>
        <v>2492.9072116051525</v>
      </c>
      <c r="AJ3349">
        <v>3.0000000000000001E-3</v>
      </c>
      <c r="AK3349" s="3" cm="1">
        <f t="array" ref="AK3349">100000000/Lvac($AA3349)</f>
        <v>40101.714719056166</v>
      </c>
      <c r="AL3349" s="21">
        <f t="shared" si="5525"/>
        <v>4.8258973938988078E-2</v>
      </c>
      <c r="AM3349" s="10" cm="1">
        <f t="array" ref="AM3349">Lvac($AI3349)-$BA3349</f>
        <v>5.5146977620097459E-3</v>
      </c>
      <c r="AN3349" s="10">
        <f t="shared" si="5652"/>
        <v>-8.528094383655116E-2</v>
      </c>
      <c r="AO3349" s="3">
        <f t="shared" si="5653"/>
        <v>1.8382325873365819</v>
      </c>
      <c r="AP3349" s="3">
        <v>1.7676811618609161</v>
      </c>
      <c r="AS3349" s="3">
        <f t="shared" si="5613"/>
        <v>4.7190561672323383E-3</v>
      </c>
      <c r="AT3349" s="3" cm="1">
        <f t="array" ref="AT3349">AS3349-(100000000/LvacE($A3349)-$E3349)</f>
        <v>1.7511760233901441E-5</v>
      </c>
      <c r="AU3349" t="s">
        <v>4718</v>
      </c>
      <c r="AV3349" t="s">
        <v>4847</v>
      </c>
      <c r="AW3349" s="3">
        <v>27138.55</v>
      </c>
      <c r="AX3349" s="3">
        <v>67240.350000000006</v>
      </c>
      <c r="AY3349" s="3"/>
      <c r="AZ3349" s="10" cm="1">
        <f t="array" ref="AZ3349">Lair(100000000/($AX3349-$AW3349))</f>
        <v>2492.9016981873283</v>
      </c>
      <c r="BA3349" s="10">
        <f t="shared" si="5654"/>
        <v>2493.6536514570416</v>
      </c>
      <c r="BB3349" s="12">
        <v>41900000</v>
      </c>
      <c r="BC3349" s="3">
        <v>6.0999999999999999E-2</v>
      </c>
      <c r="BD3349" s="12" cm="1">
        <f t="array" ref="BD3349">SfromgA($BB3349,$BA3349,"")</f>
        <v>0.32066811789290983</v>
      </c>
      <c r="BE3349" s="29">
        <f t="shared" si="5655"/>
        <v>504.57479200289441</v>
      </c>
      <c r="BG3349" s="3"/>
      <c r="BH3349" s="3"/>
      <c r="BI3349" s="12">
        <f t="shared" si="5656"/>
        <v>41900000</v>
      </c>
      <c r="BJ3349" s="29">
        <f t="shared" si="5657"/>
        <v>504.57479200289441</v>
      </c>
      <c r="BK3349" s="3">
        <f t="shared" si="5658"/>
        <v>-6.6724293069216509</v>
      </c>
      <c r="BL3349" s="13">
        <f t="shared" si="5659"/>
        <v>11.40815120213947</v>
      </c>
      <c r="BM3349" s="3">
        <f t="shared" si="5660"/>
        <v>0.64256864840053474</v>
      </c>
      <c r="BN3349" s="13" cm="1">
        <f t="array" ref="BN3349">$C3349*EXP(poly_from_str(100000000/$E3349,BN$4343))</f>
        <v>21.260753917891083</v>
      </c>
      <c r="BO3349" s="3">
        <f t="shared" si="5661"/>
        <v>1.791759469228055</v>
      </c>
      <c r="BP3349" s="13">
        <f t="shared" ref="BP3349:BP3353" si="5662">LN(BL3349/BN3349)</f>
        <v>-0.6225347164575431</v>
      </c>
      <c r="BQ3349" s="13"/>
      <c r="BS3349" s="13"/>
      <c r="BT3349" s="13"/>
      <c r="BU3349" s="13"/>
      <c r="BV3349" s="13"/>
      <c r="BW3349" s="13"/>
      <c r="BX3349" s="13"/>
      <c r="BY3349">
        <v>20982</v>
      </c>
      <c r="BZ3349" s="13"/>
    </row>
    <row r="3350" spans="1:78" hidden="1" x14ac:dyDescent="0.25">
      <c r="A3350" t="s">
        <v>3924</v>
      </c>
      <c r="B3350" s="2" t="str">
        <f t="shared" si="5605"/>
        <v/>
      </c>
      <c r="C3350">
        <v>2</v>
      </c>
      <c r="E3350">
        <v>40104.01</v>
      </c>
      <c r="F3350">
        <v>20315</v>
      </c>
      <c r="G3350" t="s">
        <v>5</v>
      </c>
      <c r="H3350" s="5" t="s">
        <v>4</v>
      </c>
      <c r="I3350">
        <v>60419</v>
      </c>
      <c r="J3350" t="s">
        <v>3</v>
      </c>
      <c r="K3350" s="5" t="s">
        <v>16</v>
      </c>
      <c r="L3350">
        <v>20315.650000000001</v>
      </c>
      <c r="M3350" t="str">
        <f t="shared" si="5647"/>
        <v>e</v>
      </c>
      <c r="N3350" t="str">
        <f t="shared" si="5648"/>
        <v>9/2</v>
      </c>
      <c r="O3350">
        <v>60419.73</v>
      </c>
      <c r="P3350" t="str">
        <f t="shared" si="5649"/>
        <v>o</v>
      </c>
      <c r="Q3350" t="str">
        <f t="shared" si="5650"/>
        <v>11/2</v>
      </c>
      <c r="R3350">
        <v>31</v>
      </c>
      <c r="AA3350" s="10">
        <f t="shared" si="5607"/>
        <v>2492.7640000000001</v>
      </c>
      <c r="AB3350" s="3" cm="1">
        <f t="array" ref="AB3350">100000000/Lvac(AA3350)</f>
        <v>40104.015035812656</v>
      </c>
      <c r="AC3350" s="28">
        <f t="shared" si="5608"/>
        <v>4.0116112074789268E-7</v>
      </c>
      <c r="AD3350" s="28">
        <f t="shared" si="5609"/>
        <v>2.4935159213036546E-7</v>
      </c>
      <c r="AE3350" s="21">
        <f t="shared" si="5610"/>
        <v>40104.011403400764</v>
      </c>
      <c r="AF3350" s="10" cm="1">
        <f t="array" ref="AF3350">Lair(100000000/AE3350)</f>
        <v>2492.7642257972316</v>
      </c>
      <c r="AG3350" s="10">
        <f t="shared" si="5611"/>
        <v>1.3044085809128473E-2</v>
      </c>
      <c r="AH3350" s="10" t="b">
        <f t="shared" si="5606"/>
        <v>1</v>
      </c>
      <c r="AI3350" s="10">
        <f t="shared" si="5651"/>
        <v>2492.7642257972316</v>
      </c>
      <c r="AJ3350">
        <v>3.0000000000000001E-3</v>
      </c>
      <c r="AK3350" s="3" cm="1">
        <f t="array" ref="AK3350">100000000/Lvac($AA3350)</f>
        <v>40104.015035812656</v>
      </c>
      <c r="AL3350" s="21">
        <f t="shared" si="5525"/>
        <v>4.8264510482919812E-2</v>
      </c>
      <c r="AM3350" s="10" cm="1">
        <f t="array" ref="AM3350">Lvac($AI3350)-$BA3350</f>
        <v>4.2650704826883157E-3</v>
      </c>
      <c r="AN3350" s="10">
        <f t="shared" si="5652"/>
        <v>-6.4964187346049584E-2</v>
      </c>
      <c r="AO3350" s="3">
        <f t="shared" si="5653"/>
        <v>1.4216901608961052</v>
      </c>
      <c r="AP3350" s="3">
        <v>1.3464069447763904</v>
      </c>
      <c r="AS3350" s="3">
        <f t="shared" si="5613"/>
        <v>5.0358126536593772E-3</v>
      </c>
      <c r="AT3350" s="3" cm="1">
        <f t="array" ref="AT3350">AS3350-(100000000/LvacE($A3350)-$E3350)</f>
        <v>1.755685661919415E-5</v>
      </c>
      <c r="AU3350" t="s">
        <v>4959</v>
      </c>
      <c r="AV3350" t="s">
        <v>4844</v>
      </c>
      <c r="AW3350" s="3">
        <v>20315.650000000001</v>
      </c>
      <c r="AX3350" s="3">
        <v>60419.73</v>
      </c>
      <c r="AY3350" s="3"/>
      <c r="AZ3350" s="10" cm="1">
        <f t="array" ref="AZ3350">Lair(100000000/($AX3350-$AW3350))</f>
        <v>2492.7599617166215</v>
      </c>
      <c r="BA3350" s="10">
        <f t="shared" si="5654"/>
        <v>2493.5118820828202</v>
      </c>
      <c r="BB3350" s="12">
        <v>14600000</v>
      </c>
      <c r="BC3350" s="3">
        <v>0.224</v>
      </c>
      <c r="BD3350" s="12" cm="1">
        <f t="array" ref="BD3350">SfromgA($BB3350,$BA3350,"")</f>
        <v>0.11171732850386727</v>
      </c>
      <c r="BE3350" s="29">
        <f t="shared" si="5655"/>
        <v>626.58888568527379</v>
      </c>
      <c r="BG3350" s="3"/>
      <c r="BH3350" s="3"/>
      <c r="BI3350" s="12">
        <f t="shared" si="5656"/>
        <v>14600000</v>
      </c>
      <c r="BJ3350" s="29">
        <f t="shared" si="5657"/>
        <v>626.58888568527379</v>
      </c>
      <c r="BK3350" s="3">
        <f t="shared" si="5658"/>
        <v>-6.7166303998781975</v>
      </c>
      <c r="BL3350" s="13">
        <f t="shared" si="5659"/>
        <v>6.6748880429982655</v>
      </c>
      <c r="BM3350" s="3">
        <f t="shared" si="5660"/>
        <v>1.205205251001177</v>
      </c>
      <c r="BN3350" s="13" cm="1">
        <f t="array" ref="BN3350">$C3350*EXP(poly_from_str(100000000/$E3350,BN$4343))</f>
        <v>7.0883620876790374</v>
      </c>
      <c r="BO3350" s="3">
        <f t="shared" si="5661"/>
        <v>0.69314718055994529</v>
      </c>
      <c r="BP3350" s="13">
        <f t="shared" si="5662"/>
        <v>-6.0101865041713873E-2</v>
      </c>
      <c r="BQ3350" s="13"/>
      <c r="BS3350" s="13"/>
      <c r="BT3350" s="13"/>
      <c r="BU3350" s="13"/>
      <c r="BV3350" s="13"/>
      <c r="BW3350" s="13"/>
      <c r="BX3350" s="13"/>
      <c r="BY3350">
        <v>6995</v>
      </c>
      <c r="BZ3350" s="13"/>
    </row>
    <row r="3351" spans="1:78" hidden="1" x14ac:dyDescent="0.25">
      <c r="A3351" t="s">
        <v>3925</v>
      </c>
      <c r="B3351" s="2" t="str">
        <f t="shared" si="5605"/>
        <v/>
      </c>
      <c r="C3351">
        <v>6</v>
      </c>
      <c r="E3351">
        <v>40106.730000000003</v>
      </c>
      <c r="F3351">
        <v>21611</v>
      </c>
      <c r="G3351" t="s">
        <v>5</v>
      </c>
      <c r="H3351" s="5" t="s">
        <v>18</v>
      </c>
      <c r="I3351">
        <v>61717</v>
      </c>
      <c r="J3351" t="s">
        <v>3</v>
      </c>
      <c r="K3351" s="5" t="s">
        <v>18</v>
      </c>
      <c r="L3351">
        <v>21611.19</v>
      </c>
      <c r="M3351" t="str">
        <f t="shared" si="5647"/>
        <v>e</v>
      </c>
      <c r="N3351" t="str">
        <f t="shared" si="5648"/>
        <v>5/2</v>
      </c>
      <c r="O3351">
        <v>61717.98</v>
      </c>
      <c r="P3351" t="str">
        <f t="shared" si="5649"/>
        <v>o</v>
      </c>
      <c r="Q3351" t="str">
        <f t="shared" si="5650"/>
        <v>5/2</v>
      </c>
      <c r="R3351">
        <v>31</v>
      </c>
      <c r="AA3351" s="10">
        <f t="shared" si="5607"/>
        <v>2492.5949999999998</v>
      </c>
      <c r="AB3351" s="3" cm="1">
        <f t="array" ref="AB3351">100000000/Lvac(AA3351)</f>
        <v>40106.733932217219</v>
      </c>
      <c r="AC3351" s="28">
        <f t="shared" si="5608"/>
        <v>4.0118831980325728E-7</v>
      </c>
      <c r="AD3351" s="28">
        <f t="shared" si="5609"/>
        <v>2.4933468820723718E-7</v>
      </c>
      <c r="AE3351" s="21">
        <f t="shared" si="5610"/>
        <v>40106.731095631956</v>
      </c>
      <c r="AF3351" s="10" cm="1">
        <f t="array" ref="AF3351">Lair(100000000/AE3351)</f>
        <v>2492.5951763033145</v>
      </c>
      <c r="AG3351" s="10">
        <f t="shared" si="5611"/>
        <v>1.3045176599531257E-2</v>
      </c>
      <c r="AH3351" s="10" t="b">
        <f t="shared" si="5606"/>
        <v>1</v>
      </c>
      <c r="AI3351" s="10">
        <f t="shared" si="5651"/>
        <v>2492.5951763033145</v>
      </c>
      <c r="AJ3351">
        <v>3.0000000000000001E-3</v>
      </c>
      <c r="AK3351" s="3" cm="1">
        <f t="array" ref="AK3351">100000000/Lvac($AA3351)</f>
        <v>40106.733932217219</v>
      </c>
      <c r="AL3351" s="21">
        <f t="shared" si="5525"/>
        <v>4.8271056182935639E-2</v>
      </c>
      <c r="AM3351" s="10" cm="1">
        <f t="array" ref="AM3351">Lvac($AI3351)-$BA3351</f>
        <v>3.661949331217329E-3</v>
      </c>
      <c r="AN3351" s="10">
        <f t="shared" si="5652"/>
        <v>-5.6067782788886689E-2</v>
      </c>
      <c r="AO3351" s="3">
        <f t="shared" si="5653"/>
        <v>1.2206497770724429</v>
      </c>
      <c r="AP3351" s="3">
        <v>1.1618683637000988</v>
      </c>
      <c r="AS3351" s="3">
        <f t="shared" si="5613"/>
        <v>3.9322172160609625E-3</v>
      </c>
      <c r="AT3351" s="3" cm="1">
        <f t="array" ref="AT3351">AS3351-(100000000/LvacE($A3351)-$E3351)</f>
        <v>1.7610167560633272E-5</v>
      </c>
      <c r="AU3351" t="s">
        <v>4791</v>
      </c>
      <c r="AV3351" t="s">
        <v>4875</v>
      </c>
      <c r="AW3351" s="3">
        <v>21611.19</v>
      </c>
      <c r="AX3351" s="3">
        <v>61717.98</v>
      </c>
      <c r="AY3351" s="3"/>
      <c r="AZ3351" s="10" cm="1">
        <f t="array" ref="AZ3351">Lair(100000000/($AX3351-$AW3351))</f>
        <v>2492.591515203846</v>
      </c>
      <c r="BA3351" s="10">
        <f t="shared" si="5654"/>
        <v>2493.3433964672809</v>
      </c>
      <c r="BB3351" s="12">
        <v>13400000</v>
      </c>
      <c r="BC3351" s="3">
        <v>8.4000000000000005E-2</v>
      </c>
      <c r="BD3351" s="12" cm="1">
        <f t="array" ref="BD3351">SfromgA($BB3351,$BA3351,"")</f>
        <v>0.10251429896449861</v>
      </c>
      <c r="BE3351" s="29">
        <f t="shared" si="5655"/>
        <v>635.41972771791302</v>
      </c>
      <c r="BG3351" s="3"/>
      <c r="BH3351" s="3"/>
      <c r="BI3351" s="12">
        <f t="shared" si="5656"/>
        <v>13400000</v>
      </c>
      <c r="BJ3351" s="29">
        <f t="shared" si="5657"/>
        <v>635.41972771791302</v>
      </c>
      <c r="BK3351" s="3">
        <f t="shared" si="5658"/>
        <v>-5.5320782437281508</v>
      </c>
      <c r="BL3351" s="13">
        <f t="shared" si="5659"/>
        <v>5.5511879320755853</v>
      </c>
      <c r="BM3351" s="3">
        <f t="shared" si="5660"/>
        <v>-7.7747522557972334E-2</v>
      </c>
      <c r="BN3351" s="13" cm="1">
        <f t="array" ref="BN3351">$C3351*EXP(poly_from_str(100000000/$E3351,BN$4343))</f>
        <v>21.27020363298427</v>
      </c>
      <c r="BO3351" s="3">
        <f t="shared" si="5661"/>
        <v>1.791759469228055</v>
      </c>
      <c r="BP3351" s="13">
        <f t="shared" si="5662"/>
        <v>-1.3432952562143485</v>
      </c>
      <c r="BQ3351" s="13"/>
      <c r="BS3351" s="13"/>
      <c r="BT3351" s="13"/>
      <c r="BU3351" s="13"/>
      <c r="BV3351" s="13"/>
      <c r="BW3351" s="13"/>
      <c r="BX3351" s="13"/>
      <c r="BY3351">
        <v>20990</v>
      </c>
      <c r="BZ3351" s="13"/>
    </row>
    <row r="3352" spans="1:78" hidden="1" x14ac:dyDescent="0.25">
      <c r="A3352" t="s">
        <v>3926</v>
      </c>
      <c r="B3352" s="2" t="str">
        <f t="shared" si="5605"/>
        <v/>
      </c>
      <c r="C3352">
        <v>6</v>
      </c>
      <c r="E3352">
        <v>40110.74</v>
      </c>
      <c r="F3352">
        <v>18063</v>
      </c>
      <c r="G3352" t="s">
        <v>5</v>
      </c>
      <c r="H3352" s="5" t="s">
        <v>4</v>
      </c>
      <c r="I3352">
        <v>58174</v>
      </c>
      <c r="J3352" t="s">
        <v>3</v>
      </c>
      <c r="K3352" s="5" t="s">
        <v>4</v>
      </c>
      <c r="L3352">
        <v>18063.36</v>
      </c>
      <c r="M3352" t="str">
        <f t="shared" si="5647"/>
        <v>e</v>
      </c>
      <c r="N3352" t="str">
        <f t="shared" si="5648"/>
        <v>9/2</v>
      </c>
      <c r="O3352">
        <v>58174.15</v>
      </c>
      <c r="P3352" t="str">
        <f t="shared" si="5649"/>
        <v>o</v>
      </c>
      <c r="Q3352" t="str">
        <f t="shared" si="5650"/>
        <v>9/2</v>
      </c>
      <c r="R3352">
        <v>31</v>
      </c>
      <c r="AA3352" s="10">
        <f t="shared" si="5607"/>
        <v>2492.346</v>
      </c>
      <c r="AB3352" s="3" cm="1">
        <f t="array" ref="AB3352">100000000/Lvac(AA3352)</f>
        <v>40110.740551934978</v>
      </c>
      <c r="AC3352" s="28">
        <f t="shared" si="5608"/>
        <v>4.0122840087211007E-7</v>
      </c>
      <c r="AD3352" s="28">
        <f t="shared" si="5609"/>
        <v>2.4930978242728037E-7</v>
      </c>
      <c r="AE3352" s="21">
        <f t="shared" si="5610"/>
        <v>40110.74015374107</v>
      </c>
      <c r="AF3352" s="10" cm="1">
        <f t="array" ref="AF3352">Lair(100000000/AE3352)</f>
        <v>2492.3460247441458</v>
      </c>
      <c r="AG3352" s="10">
        <f t="shared" si="5611"/>
        <v>1.3046784144724485E-2</v>
      </c>
      <c r="AH3352" s="10" t="b">
        <f t="shared" si="5606"/>
        <v>1</v>
      </c>
      <c r="AI3352" s="10">
        <f t="shared" si="5651"/>
        <v>2492.3460247441458</v>
      </c>
      <c r="AJ3352">
        <v>3.0000000000000001E-3</v>
      </c>
      <c r="AK3352" s="3" cm="1">
        <f t="array" ref="AK3352">100000000/Lvac($AA3352)</f>
        <v>40110.740551934978</v>
      </c>
      <c r="AL3352" s="21">
        <f t="shared" si="5525"/>
        <v>4.8280704389013468E-2</v>
      </c>
      <c r="AM3352" s="10" cm="1">
        <f t="array" ref="AM3352">Lvac($AI3352)-$BA3352</f>
        <v>3.0982087596385099E-3</v>
      </c>
      <c r="AN3352" s="10">
        <f t="shared" si="5652"/>
        <v>-4.9448065023170784E-2</v>
      </c>
      <c r="AO3352" s="3">
        <f t="shared" si="5653"/>
        <v>1.0327362532128366</v>
      </c>
      <c r="AP3352" s="3">
        <v>1.0244862901345186</v>
      </c>
      <c r="AS3352" s="3">
        <f t="shared" si="5613"/>
        <v>5.5193497973959893E-4</v>
      </c>
      <c r="AT3352" s="3" cm="1">
        <f t="array" ref="AT3352">AS3352-(100000000/LvacE($A3352)-$E3352)</f>
        <v>1.768877700669691E-5</v>
      </c>
      <c r="AU3352" t="s">
        <v>4739</v>
      </c>
      <c r="AV3352" t="s">
        <v>4693</v>
      </c>
      <c r="AW3352" s="3">
        <v>18063.36</v>
      </c>
      <c r="AX3352" s="3">
        <v>58174.15</v>
      </c>
      <c r="AY3352" s="3"/>
      <c r="AZ3352" s="10" cm="1">
        <f t="array" ref="AZ3352">Lair(100000000/($AX3352-$AW3352))</f>
        <v>2492.3429272543758</v>
      </c>
      <c r="BA3352" s="10">
        <f t="shared" si="5654"/>
        <v>2493.0947508139329</v>
      </c>
      <c r="BB3352" s="12">
        <v>11500000</v>
      </c>
      <c r="BC3352" s="3">
        <v>5.3999999999999999E-2</v>
      </c>
      <c r="BD3352" s="12" cm="1">
        <f t="array" ref="BD3352">SfromgA($BB3352,$BA3352,"")</f>
        <v>8.7952371329494017E-2</v>
      </c>
      <c r="BE3352" s="29">
        <f t="shared" si="5655"/>
        <v>650.87377655172929</v>
      </c>
      <c r="BG3352" s="3"/>
      <c r="BH3352" s="3"/>
      <c r="BI3352" s="12">
        <f t="shared" si="5656"/>
        <v>11500000</v>
      </c>
      <c r="BJ3352" s="29">
        <f t="shared" si="5657"/>
        <v>650.87377655172929</v>
      </c>
      <c r="BK3352" s="3">
        <f t="shared" si="5658"/>
        <v>-5.3789162356863445</v>
      </c>
      <c r="BL3352" s="13">
        <f t="shared" si="5659"/>
        <v>6.2367845509372062</v>
      </c>
      <c r="BM3352" s="3">
        <f t="shared" si="5660"/>
        <v>3.8705284018338205E-2</v>
      </c>
      <c r="BN3352" s="13" cm="1">
        <f t="array" ref="BN3352">$C3352*EXP(poly_from_str(100000000/$E3352,BN$4343))</f>
        <v>21.277736005644506</v>
      </c>
      <c r="BO3352" s="3">
        <f t="shared" si="5661"/>
        <v>1.791759469228055</v>
      </c>
      <c r="BP3352" s="13">
        <f t="shared" si="5662"/>
        <v>-1.2271965148549628</v>
      </c>
      <c r="BQ3352" s="13"/>
      <c r="BR3352" s="12">
        <v>21390000</v>
      </c>
      <c r="BS3352" s="3">
        <f>LN(BV3352*100000000/($AX3352-$AW3352)/$BR3352)</f>
        <v>-7.0856140111416011</v>
      </c>
      <c r="BT3352" s="13">
        <f>EXP(BS$4338*$AX3352+BS$4336)*$BR3352/(100000000/($AX3352-$AW3352))</f>
        <v>8.798408260340814</v>
      </c>
      <c r="BU3352" s="3">
        <f>LN(BT3352/$BN3352)</f>
        <v>-0.88309044248459179</v>
      </c>
      <c r="BV3352" s="3" cm="1">
        <f t="array" ref="BV3352">$BN3352*EXP(poly_from_str(100000000/$E3352,BV$4341))</f>
        <v>7.1817276965247707</v>
      </c>
      <c r="BW3352" s="12" t="s">
        <v>14</v>
      </c>
      <c r="BX3352" s="3">
        <f>LN(BT3352/BV3352)</f>
        <v>0.20303084524555395</v>
      </c>
      <c r="BY3352">
        <v>20996</v>
      </c>
      <c r="BZ3352" s="13"/>
    </row>
    <row r="3353" spans="1:78" hidden="1" x14ac:dyDescent="0.25">
      <c r="A3353" t="s">
        <v>3927</v>
      </c>
      <c r="B3353" s="2" t="str">
        <f t="shared" si="5605"/>
        <v/>
      </c>
      <c r="C3353">
        <v>10</v>
      </c>
      <c r="E3353">
        <v>40116.74</v>
      </c>
      <c r="F3353">
        <v>23651</v>
      </c>
      <c r="G3353" t="s">
        <v>5</v>
      </c>
      <c r="H3353" s="5" t="s">
        <v>8</v>
      </c>
      <c r="I3353">
        <v>63768</v>
      </c>
      <c r="J3353" t="s">
        <v>3</v>
      </c>
      <c r="K3353" s="5" t="s">
        <v>8</v>
      </c>
      <c r="L3353">
        <v>23651.88</v>
      </c>
      <c r="M3353" t="str">
        <f t="shared" si="5647"/>
        <v>e</v>
      </c>
      <c r="N3353" t="str">
        <f t="shared" si="5648"/>
        <v>7/2</v>
      </c>
      <c r="O3353">
        <v>63768.66</v>
      </c>
      <c r="P3353" t="str">
        <f t="shared" si="5649"/>
        <v>o</v>
      </c>
      <c r="Q3353" t="str">
        <f t="shared" si="5650"/>
        <v>7/2</v>
      </c>
      <c r="R3353">
        <v>31</v>
      </c>
      <c r="S3353" t="s">
        <v>2204</v>
      </c>
      <c r="AA3353" s="10">
        <f t="shared" si="5607"/>
        <v>2491.973</v>
      </c>
      <c r="AB3353" s="3" cm="1">
        <f t="array" ref="AB3353">100000000/Lvac(AA3353)</f>
        <v>40116.743933967002</v>
      </c>
      <c r="AC3353" s="28">
        <f t="shared" si="5608"/>
        <v>4.0128845697766388E-7</v>
      </c>
      <c r="AD3353" s="28">
        <f t="shared" si="5609"/>
        <v>2.4927247376956139E-7</v>
      </c>
      <c r="AE3353" s="21">
        <f t="shared" si="5610"/>
        <v>40116.741095330341</v>
      </c>
      <c r="AF3353" s="10" cm="1">
        <f t="array" ref="AF3353">Lair(100000000/AE3353)</f>
        <v>2491.9731763427858</v>
      </c>
      <c r="AG3353" s="10">
        <f t="shared" si="5611"/>
        <v>1.3049193136114839E-2</v>
      </c>
      <c r="AH3353" s="10" t="b">
        <f t="shared" si="5606"/>
        <v>1</v>
      </c>
      <c r="AI3353" s="10">
        <f t="shared" si="5651"/>
        <v>2491.9731763427858</v>
      </c>
      <c r="AJ3353">
        <v>3.0000000000000001E-3</v>
      </c>
      <c r="AK3353" s="3" cm="1">
        <f t="array" ref="AK3353">100000000/Lvac($AA3353)</f>
        <v>40116.743933967002</v>
      </c>
      <c r="AL3353" s="21">
        <f t="shared" si="5525"/>
        <v>4.8295155399114983E-2</v>
      </c>
      <c r="AM3353" s="10" cm="1">
        <f t="array" ref="AM3353">Lvac($AI3353)-$BA3353</f>
        <v>2.4174083596335549E-3</v>
      </c>
      <c r="AN3353" s="10">
        <f t="shared" si="5652"/>
        <v>-3.6066032997041475E-2</v>
      </c>
      <c r="AO3353" s="3">
        <f t="shared" si="5653"/>
        <v>0.80580278654451831</v>
      </c>
      <c r="AP3353" s="3">
        <v>0.74700821490599389</v>
      </c>
      <c r="AS3353" s="3">
        <f t="shared" si="5613"/>
        <v>3.9339670038316399E-3</v>
      </c>
      <c r="AT3353" s="3" cm="1">
        <f t="array" ref="AT3353">AS3353-(100000000/LvacE($A3353)-$E3353)</f>
        <v>1.7806654796004295E-5</v>
      </c>
      <c r="AU3353" t="s">
        <v>4754</v>
      </c>
      <c r="AV3353" t="s">
        <v>4845</v>
      </c>
      <c r="AW3353" s="3">
        <v>23651.88</v>
      </c>
      <c r="AX3353" s="3">
        <v>63768.66</v>
      </c>
      <c r="AY3353" s="3"/>
      <c r="AZ3353" s="10" cm="1">
        <f t="array" ref="AZ3353">Lair(100000000/($AX3353-$AW3353))</f>
        <v>2491.9707594953779</v>
      </c>
      <c r="BA3353" s="10">
        <f t="shared" si="5654"/>
        <v>2492.7224966709691</v>
      </c>
      <c r="BB3353" s="12">
        <v>74500000</v>
      </c>
      <c r="BC3353" s="3">
        <v>0.1</v>
      </c>
      <c r="BD3353" s="12" cm="1">
        <f t="array" ref="BD3353">SfromgA($BB3353,$BA3353,"")</f>
        <v>0.56952321586543186</v>
      </c>
      <c r="BE3353" s="29">
        <f t="shared" si="5655"/>
        <v>416.64483028053974</v>
      </c>
      <c r="BG3353" s="3"/>
      <c r="BH3353" s="3"/>
      <c r="BI3353" s="12">
        <f t="shared" si="5656"/>
        <v>74500000</v>
      </c>
      <c r="BJ3353" s="29">
        <f t="shared" si="5657"/>
        <v>416.64483028053974</v>
      </c>
      <c r="BK3353" s="3">
        <f t="shared" si="5658"/>
        <v>-6.7361637304435176</v>
      </c>
      <c r="BL3353" s="13">
        <f t="shared" si="5659"/>
        <v>26.416648509125771</v>
      </c>
      <c r="BM3353" s="3">
        <f t="shared" si="5660"/>
        <v>0.97140934374329269</v>
      </c>
      <c r="BN3353" s="13" cm="1">
        <f t="array" ref="BN3353">$C3353*EXP(poly_from_str(100000000/$E3353,BN$4343))</f>
        <v>35.481633222618179</v>
      </c>
      <c r="BO3353" s="3">
        <f t="shared" si="5661"/>
        <v>2.3025850929940459</v>
      </c>
      <c r="BP3353" s="13">
        <f t="shared" si="5662"/>
        <v>-0.2950207518491621</v>
      </c>
      <c r="BQ3353" s="13"/>
      <c r="BS3353" s="13"/>
      <c r="BT3353" s="13"/>
      <c r="BU3353" s="13"/>
      <c r="BV3353" s="13"/>
      <c r="BW3353" s="13"/>
      <c r="BX3353" s="13"/>
      <c r="BY3353">
        <v>35008</v>
      </c>
      <c r="BZ3353" s="13"/>
    </row>
    <row r="3354" spans="1:78" hidden="1" x14ac:dyDescent="0.25">
      <c r="A3354" t="s">
        <v>3928</v>
      </c>
      <c r="B3354" s="2" t="str">
        <f t="shared" si="5605"/>
        <v/>
      </c>
      <c r="C3354">
        <v>1</v>
      </c>
      <c r="E3354">
        <v>40122.44</v>
      </c>
      <c r="R3354">
        <v>31</v>
      </c>
      <c r="S3354" t="s">
        <v>22</v>
      </c>
      <c r="AA3354" s="10">
        <f t="shared" si="5607"/>
        <v>2491.6190000000001</v>
      </c>
      <c r="AB3354" s="3" cm="1">
        <f t="array" ref="AB3354">100000000/Lvac(AA3354)</f>
        <v>40122.443175901819</v>
      </c>
      <c r="AC3354" s="28">
        <f t="shared" si="5608"/>
        <v>4.013454705554902E-7</v>
      </c>
      <c r="AD3354" s="28">
        <f t="shared" si="5609"/>
        <v>2.4923706555352938E-7</v>
      </c>
      <c r="AE3354" s="21">
        <f t="shared" si="5610"/>
        <v>40122.440883900526</v>
      </c>
      <c r="AF3354" s="10" cm="1">
        <f t="array" ref="AF3354">Lair(100000000/AE3354)</f>
        <v>2491.6191423440641</v>
      </c>
      <c r="AG3354" s="10">
        <f t="shared" si="5611"/>
        <v>1.3051480418134115E-2</v>
      </c>
      <c r="AH3354" s="10" t="b">
        <f t="shared" si="5606"/>
        <v>1</v>
      </c>
      <c r="AI3354" s="10">
        <f t="shared" si="5612"/>
        <v>2491.6190000000001</v>
      </c>
      <c r="AJ3354">
        <v>3.0000000000000001E-3</v>
      </c>
      <c r="AK3354" s="3" cm="1">
        <f t="array" ref="AK3354">100000000/Lvac($AA3354)</f>
        <v>40122.443175901819</v>
      </c>
      <c r="AL3354" s="21">
        <f t="shared" si="5525"/>
        <v>4.8308882508804697E-2</v>
      </c>
      <c r="AM3354" s="21"/>
      <c r="AN3354" s="21"/>
      <c r="AO3354" s="21"/>
      <c r="AP3354" s="21"/>
      <c r="AS3354" s="3">
        <f t="shared" si="5613"/>
        <v>3.175901816575788E-3</v>
      </c>
      <c r="AT3354" s="3" cm="1">
        <f t="array" ref="AT3354">AS3354-(100000000/LvacE($A3354)-$E3354)</f>
        <v>1.7918668163474649E-5</v>
      </c>
      <c r="BB3354"/>
      <c r="BC3354"/>
      <c r="BD3354"/>
      <c r="BE3354"/>
      <c r="BF3354"/>
      <c r="BG3354"/>
      <c r="BH3354"/>
      <c r="BI3354"/>
      <c r="BJ3354"/>
      <c r="BN3354" s="13" cm="1">
        <f t="array" ref="BN3354">$C3354*EXP(poly_from_str(100000000/$E3354,BN$4343))</f>
        <v>3.5499387647129734</v>
      </c>
      <c r="BO3354" s="13"/>
      <c r="BY3354" t="e">
        <v>#N/A</v>
      </c>
    </row>
    <row r="3355" spans="1:78" hidden="1" x14ac:dyDescent="0.25">
      <c r="A3355" t="s">
        <v>3929</v>
      </c>
      <c r="B3355" s="2" t="str">
        <f t="shared" si="5605"/>
        <v/>
      </c>
      <c r="C3355">
        <v>6</v>
      </c>
      <c r="E3355">
        <v>40127.160000000003</v>
      </c>
      <c r="F3355">
        <v>63768</v>
      </c>
      <c r="G3355" t="s">
        <v>3</v>
      </c>
      <c r="H3355" s="5" t="s">
        <v>8</v>
      </c>
      <c r="I3355">
        <v>103895</v>
      </c>
      <c r="J3355" t="s">
        <v>5</v>
      </c>
      <c r="K3355" s="5" t="s">
        <v>8</v>
      </c>
      <c r="L3355">
        <v>63768.66</v>
      </c>
      <c r="M3355" t="str">
        <f>$G3355&amp;""</f>
        <v>o</v>
      </c>
      <c r="N3355" t="str">
        <f>$H3355&amp;""</f>
        <v>7/2</v>
      </c>
      <c r="O3355">
        <v>103895.83</v>
      </c>
      <c r="P3355" t="str">
        <f>$J3355&amp;""</f>
        <v>e</v>
      </c>
      <c r="Q3355" t="str">
        <f>$K3355&amp;""</f>
        <v>7/2</v>
      </c>
      <c r="R3355">
        <v>31</v>
      </c>
      <c r="S3355" t="s">
        <v>3809</v>
      </c>
      <c r="AA3355" s="10">
        <f t="shared" si="5607"/>
        <v>2491.326</v>
      </c>
      <c r="AB3355" s="3" cm="1">
        <f t="array" ref="AB3355">100000000/Lvac(AA3355)</f>
        <v>40127.161569962074</v>
      </c>
      <c r="AC3355" s="28">
        <f t="shared" si="5608"/>
        <v>4.0139267201482263E-7</v>
      </c>
      <c r="AD3355" s="28">
        <f t="shared" si="5609"/>
        <v>2.4920775875375356E-7</v>
      </c>
      <c r="AE3355" s="21">
        <f t="shared" si="5610"/>
        <v>40127.160436795384</v>
      </c>
      <c r="AF3355" s="10" cm="1">
        <f t="array" ref="AF3355">Lair(100000000/AE3355)</f>
        <v>2491.3260703584328</v>
      </c>
      <c r="AG3355" s="10">
        <f t="shared" si="5611"/>
        <v>1.305337430146879E-2</v>
      </c>
      <c r="AH3355" s="10" t="b">
        <f t="shared" si="5606"/>
        <v>1</v>
      </c>
      <c r="AI3355" s="10">
        <f>$AF3355</f>
        <v>2491.3260703584328</v>
      </c>
      <c r="AJ3355">
        <v>3.0000000000000001E-3</v>
      </c>
      <c r="AK3355" s="3" cm="1">
        <f t="array" ref="AK3355">100000000/Lvac($AA3355)</f>
        <v>40127.161569962074</v>
      </c>
      <c r="AL3355" s="21">
        <f t="shared" si="5525"/>
        <v>4.8320244444183362E-2</v>
      </c>
      <c r="AM3355" s="10" cm="1">
        <f t="array" ref="AM3355">Lvac($AI3355)-$BA3355</f>
        <v>5.9391800004959805E-4</v>
      </c>
      <c r="AN3355" s="10">
        <f>$AK3355-($AX3355-$AW3355)</f>
        <v>-8.4300379239721224E-3</v>
      </c>
      <c r="AO3355" s="3">
        <f>AM3355/AJ3355</f>
        <v>0.19797266668319935</v>
      </c>
      <c r="AP3355" s="3">
        <v>0.17451441317462013</v>
      </c>
      <c r="AS3355" s="3">
        <f t="shared" si="5613"/>
        <v>1.5699620707891881E-3</v>
      </c>
      <c r="AT3355" s="3" cm="1">
        <f t="array" ref="AT3355">AS3355-(100000000/LvacE($A3355)-$E3355)</f>
        <v>1.8011473002843559E-5</v>
      </c>
      <c r="AU3355" t="s">
        <v>4845</v>
      </c>
      <c r="AV3355" t="s">
        <v>4947</v>
      </c>
      <c r="AW3355" s="3">
        <v>63768.66</v>
      </c>
      <c r="AX3355" s="3">
        <v>103895.83</v>
      </c>
      <c r="AY3355" s="3"/>
      <c r="AZ3355" s="10" cm="1">
        <f t="array" ref="AZ3355">Lair(100000000/($AX3355-$AW3355))</f>
        <v>2491.3254765782294</v>
      </c>
      <c r="BA3355" s="10">
        <f>100000000/($AX3355-$AW3355)</f>
        <v>2492.0770639942962</v>
      </c>
      <c r="BB3355" s="12">
        <v>1110000000</v>
      </c>
      <c r="BC3355" s="3">
        <v>0.58299999999999996</v>
      </c>
      <c r="BD3355" s="12" cm="1">
        <f t="array" ref="BD3355">SfromgA($BB3355,$BA3355,"")</f>
        <v>8.4789240116944704</v>
      </c>
      <c r="BE3355" s="29">
        <f>(10^MAX(0.05, -0.312925054856973*((LN($BD3355))^(1/3)) + 0.454808404431693)-1)*100</f>
        <v>12.643629579138604</v>
      </c>
      <c r="BG3355" s="3"/>
      <c r="BH3355" s="3"/>
      <c r="BI3355" s="12">
        <f>IF($BB3355="",$BF3355,$BB3355)</f>
        <v>1110000000</v>
      </c>
      <c r="BJ3355" s="29">
        <f>IF($BB3355="",$BH3355,$BE3355)</f>
        <v>12.643629579138604</v>
      </c>
      <c r="BK3355" s="3">
        <f>LN(BN3355*100000000/($AX3355-$AW3355)/$BI3355)</f>
        <v>-9.9476511609181895</v>
      </c>
      <c r="BL3355" s="13">
        <f>EXP(BK$4341*$AX3355+BK$4342)*$BI3355/(100000000/($AX3355-$AW3355))</f>
        <v>18.665949971798089</v>
      </c>
      <c r="BM3355" s="3">
        <f t="shared" ref="BM3355" si="5663">LN(BL3355/$C3355)</f>
        <v>1.1349415377339425</v>
      </c>
      <c r="BN3355" s="13" cm="1">
        <f t="array" ref="BN3355">$C3355*EXP(poly_from_str(100000000/$E3355,BN$4343))</f>
        <v>21.308432520826564</v>
      </c>
      <c r="BO3355" s="3">
        <f>LN($C3355)</f>
        <v>1.791759469228055</v>
      </c>
      <c r="BP3355" s="13">
        <f>LN(BL3355/BN3355)</f>
        <v>-0.13240188040497883</v>
      </c>
      <c r="BQ3355" s="13"/>
      <c r="BS3355" s="13"/>
      <c r="BT3355" s="13"/>
      <c r="BU3355" s="13"/>
      <c r="BV3355" s="13"/>
      <c r="BW3355" s="13"/>
      <c r="BX3355" s="13"/>
      <c r="BY3355">
        <v>21021</v>
      </c>
      <c r="BZ3355" s="13"/>
    </row>
    <row r="3356" spans="1:78" hidden="1" x14ac:dyDescent="0.25">
      <c r="A3356" t="s">
        <v>3930</v>
      </c>
      <c r="B3356" s="2" t="str">
        <f t="shared" si="5605"/>
        <v/>
      </c>
      <c r="C3356">
        <v>2</v>
      </c>
      <c r="E3356">
        <v>40128.589999999997</v>
      </c>
      <c r="R3356">
        <v>31</v>
      </c>
      <c r="S3356" t="s">
        <v>22</v>
      </c>
      <c r="AA3356" s="10">
        <f t="shared" si="5607"/>
        <v>2491.2370000000001</v>
      </c>
      <c r="AB3356" s="3" cm="1">
        <f t="array" ref="AB3356">100000000/Lvac(AA3356)</f>
        <v>40128.595022026064</v>
      </c>
      <c r="AC3356" s="28">
        <f t="shared" si="5608"/>
        <v>4.0140701185796455E-7</v>
      </c>
      <c r="AD3356" s="28">
        <f t="shared" si="5609"/>
        <v>2.4919885668838221E-7</v>
      </c>
      <c r="AE3356" s="21">
        <f t="shared" si="5610"/>
        <v>40128.5913970857</v>
      </c>
      <c r="AF3356" s="10" cm="1">
        <f t="array" ref="AF3356">Lair(100000000/AE3356)</f>
        <v>2491.2372250568442</v>
      </c>
      <c r="AG3356" s="10">
        <f t="shared" si="5611"/>
        <v>1.3053949708924938E-2</v>
      </c>
      <c r="AH3356" s="10" t="b">
        <f t="shared" si="5606"/>
        <v>1</v>
      </c>
      <c r="AI3356" s="10">
        <f t="shared" si="5612"/>
        <v>2491.2370000000001</v>
      </c>
      <c r="AJ3356">
        <v>3.0000000000000001E-3</v>
      </c>
      <c r="AK3356" s="3" cm="1">
        <f t="array" ref="AK3356">100000000/Lvac($AA3356)</f>
        <v>40128.595022026064</v>
      </c>
      <c r="AL3356" s="21">
        <f t="shared" si="5525"/>
        <v>4.8323698253549617E-2</v>
      </c>
      <c r="AM3356" s="21"/>
      <c r="AN3356" s="21"/>
      <c r="AO3356" s="21"/>
      <c r="AP3356" s="21"/>
      <c r="AS3356" s="3">
        <f t="shared" si="5613"/>
        <v>5.0220260673086159E-3</v>
      </c>
      <c r="AT3356" s="3" cm="1">
        <f t="array" ref="AT3356">AS3356-(100000000/LvacE($A3356)-$E3356)</f>
        <v>1.8039681890513748E-5</v>
      </c>
      <c r="BB3356"/>
      <c r="BC3356"/>
      <c r="BD3356"/>
      <c r="BE3356"/>
      <c r="BF3356"/>
      <c r="BG3356"/>
      <c r="BH3356"/>
      <c r="BI3356"/>
      <c r="BJ3356"/>
      <c r="BN3356" s="13" cm="1">
        <f t="array" ref="BN3356">$C3356*EXP(poly_from_str(100000000/$E3356,BN$4343))</f>
        <v>7.1036982795452737</v>
      </c>
      <c r="BO3356" s="13"/>
      <c r="BY3356">
        <v>7008</v>
      </c>
    </row>
    <row r="3357" spans="1:78" hidden="1" x14ac:dyDescent="0.25">
      <c r="A3357" t="s">
        <v>3931</v>
      </c>
      <c r="B3357" s="2" t="str">
        <f t="shared" si="5605"/>
        <v/>
      </c>
      <c r="C3357">
        <v>1</v>
      </c>
      <c r="E3357">
        <v>40131.01</v>
      </c>
      <c r="R3357">
        <v>31</v>
      </c>
      <c r="S3357" t="s">
        <v>22</v>
      </c>
      <c r="AA3357" s="10">
        <f t="shared" si="5607"/>
        <v>2491.087</v>
      </c>
      <c r="AB3357" s="3" cm="1">
        <f t="array" ref="AB3357">100000000/Lvac(AA3357)</f>
        <v>40131.011184228955</v>
      </c>
      <c r="AC3357" s="28">
        <f t="shared" si="5608"/>
        <v>4.0143118245167673E-7</v>
      </c>
      <c r="AD3357" s="28">
        <f t="shared" si="5609"/>
        <v>2.4918385320751377E-7</v>
      </c>
      <c r="AE3357" s="21">
        <f t="shared" si="5610"/>
        <v>40131.010329385339</v>
      </c>
      <c r="AF3357" s="10" cm="1">
        <f t="array" ref="AF3357">Lair(100000000/AE3357)</f>
        <v>2491.0870530671432</v>
      </c>
      <c r="AG3357" s="10">
        <f t="shared" si="5611"/>
        <v>1.3054919636333248E-2</v>
      </c>
      <c r="AH3357" s="10" t="b">
        <f t="shared" si="5606"/>
        <v>1</v>
      </c>
      <c r="AI3357" s="10">
        <f t="shared" si="5612"/>
        <v>2491.087</v>
      </c>
      <c r="AJ3357">
        <v>3.0000000000000001E-3</v>
      </c>
      <c r="AK3357" s="3" cm="1">
        <f t="array" ref="AK3357">100000000/Lvac($AA3357)</f>
        <v>40131.011184228955</v>
      </c>
      <c r="AL3357" s="21">
        <f t="shared" si="5525"/>
        <v>4.8329517817999476E-2</v>
      </c>
      <c r="AM3357" s="21"/>
      <c r="AN3357" s="21"/>
      <c r="AO3357" s="21"/>
      <c r="AP3357" s="21"/>
      <c r="AS3357" s="3">
        <f t="shared" si="5613"/>
        <v>1.1842289532069117E-3</v>
      </c>
      <c r="AT3357" s="3" cm="1">
        <f t="array" ref="AT3357">AS3357-(100000000/LvacE($A3357)-$E3357)</f>
        <v>1.8087237549480051E-5</v>
      </c>
      <c r="BB3357"/>
      <c r="BC3357"/>
      <c r="BD3357"/>
      <c r="BE3357"/>
      <c r="BF3357"/>
      <c r="BG3357"/>
      <c r="BH3357"/>
      <c r="BI3357"/>
      <c r="BJ3357"/>
      <c r="BN3357" s="13" cm="1">
        <f t="array" ref="BN3357">$C3357*EXP(poly_from_str(100000000/$E3357,BN$4343))</f>
        <v>3.5525993892192251</v>
      </c>
      <c r="BO3357" s="13"/>
      <c r="BY3357">
        <v>3504</v>
      </c>
    </row>
    <row r="3358" spans="1:78" hidden="1" x14ac:dyDescent="0.25">
      <c r="A3358" t="s">
        <v>3932</v>
      </c>
      <c r="B3358" s="2" t="str">
        <f t="shared" si="5605"/>
        <v/>
      </c>
      <c r="C3358">
        <v>1</v>
      </c>
      <c r="D3358" t="s">
        <v>14</v>
      </c>
      <c r="E3358">
        <v>40138.57</v>
      </c>
      <c r="R3358">
        <v>31</v>
      </c>
      <c r="S3358" t="s">
        <v>22</v>
      </c>
      <c r="AA3358" s="10">
        <f t="shared" si="5607"/>
        <v>2490.6179999999999</v>
      </c>
      <c r="AB3358" s="3" cm="1">
        <f t="array" ref="AB3358">100000000/Lvac(AA3358)</f>
        <v>40138.567595344575</v>
      </c>
      <c r="AC3358" s="28">
        <f t="shared" si="5608"/>
        <v>4.0150677462380826E-7</v>
      </c>
      <c r="AD3358" s="28">
        <f t="shared" si="5609"/>
        <v>2.4913694232476396E-7</v>
      </c>
      <c r="AE3358" s="21">
        <f t="shared" si="5610"/>
        <v>40138.569331524792</v>
      </c>
      <c r="AF3358" s="10" cm="1">
        <f t="array" ref="AF3358">Lair(100000000/AE3358)</f>
        <v>2490.6178922616587</v>
      </c>
      <c r="AG3358" s="10">
        <f t="shared" si="5611"/>
        <v>1.3057953406613254E-2</v>
      </c>
      <c r="AH3358" s="10" t="b">
        <f t="shared" si="5606"/>
        <v>1</v>
      </c>
      <c r="AI3358" s="10">
        <f t="shared" si="5612"/>
        <v>2490.6179999999999</v>
      </c>
      <c r="AJ3358">
        <v>7.0000000000000001E-3</v>
      </c>
      <c r="AK3358" s="3" cm="1">
        <f t="array" ref="AK3358">100000000/Lvac($AA3358)</f>
        <v>40138.567595344575</v>
      </c>
      <c r="AL3358" s="21">
        <f t="shared" si="5525"/>
        <v>0.11281134769258555</v>
      </c>
      <c r="AM3358" s="21"/>
      <c r="AN3358" s="21"/>
      <c r="AO3358" s="21"/>
      <c r="AP3358" s="21"/>
      <c r="AS3358" s="3">
        <f t="shared" si="5613"/>
        <v>-2.4046554244705476E-3</v>
      </c>
      <c r="AT3358" s="3" cm="1">
        <f t="array" ref="AT3358">AS3358-(100000000/LvacE($A3358)-$E3358)</f>
        <v>1.8236089090351015E-5</v>
      </c>
      <c r="BB3358"/>
      <c r="BC3358"/>
      <c r="BD3358"/>
      <c r="BE3358"/>
      <c r="BF3358"/>
      <c r="BG3358"/>
      <c r="BH3358"/>
      <c r="BI3358"/>
      <c r="BJ3358"/>
      <c r="BN3358" s="13" cm="1">
        <f t="array" ref="BN3358">$C3358*EXP(poly_from_str(100000000/$E3358,BN$4343))</f>
        <v>3.5549378343035665</v>
      </c>
      <c r="BO3358" s="13"/>
      <c r="BY3358" t="e">
        <v>#N/A</v>
      </c>
    </row>
    <row r="3359" spans="1:78" hidden="1" x14ac:dyDescent="0.25">
      <c r="A3359" t="s">
        <v>3933</v>
      </c>
      <c r="B3359" s="2" t="str">
        <f t="shared" si="5605"/>
        <v/>
      </c>
      <c r="C3359">
        <v>9</v>
      </c>
      <c r="E3359">
        <v>40145.4</v>
      </c>
      <c r="F3359">
        <v>29263</v>
      </c>
      <c r="G3359" t="s">
        <v>5</v>
      </c>
      <c r="H3359" s="5" t="s">
        <v>15</v>
      </c>
      <c r="I3359">
        <v>69408</v>
      </c>
      <c r="J3359" t="s">
        <v>3</v>
      </c>
      <c r="K3359" s="5" t="s">
        <v>16</v>
      </c>
      <c r="L3359">
        <v>29263.08</v>
      </c>
      <c r="M3359" t="str">
        <f>$G3359&amp;""</f>
        <v>e</v>
      </c>
      <c r="N3359" t="str">
        <f>$H3359&amp;""</f>
        <v>13/2</v>
      </c>
      <c r="O3359">
        <v>69408.509999999995</v>
      </c>
      <c r="P3359" t="str">
        <f>$J3359&amp;""</f>
        <v>o</v>
      </c>
      <c r="Q3359" t="str">
        <f>$K3359&amp;""</f>
        <v>11/2</v>
      </c>
      <c r="R3359">
        <v>31</v>
      </c>
      <c r="AA3359" s="10">
        <f t="shared" si="5607"/>
        <v>2490.194</v>
      </c>
      <c r="AB3359" s="3" cm="1">
        <f t="array" ref="AB3359">100000000/Lvac(AA3359)</f>
        <v>40145.401427122226</v>
      </c>
      <c r="AC3359" s="28">
        <f t="shared" si="5608"/>
        <v>4.0157513832255641E-7</v>
      </c>
      <c r="AD3359" s="28">
        <f t="shared" si="5609"/>
        <v>2.4909453248720043E-7</v>
      </c>
      <c r="AE3359" s="21">
        <f t="shared" si="5610"/>
        <v>40145.400396533667</v>
      </c>
      <c r="AF3359" s="10" cm="1">
        <f t="array" ref="AF3359">Lair(100000000/AE3359)</f>
        <v>2490.194063931217</v>
      </c>
      <c r="AG3359" s="10">
        <f t="shared" si="5611"/>
        <v>1.3060697565555581E-2</v>
      </c>
      <c r="AH3359" s="10" t="b">
        <f t="shared" si="5606"/>
        <v>1</v>
      </c>
      <c r="AI3359" s="10">
        <f>$AF3359</f>
        <v>2490.194063931217</v>
      </c>
      <c r="AJ3359">
        <v>3.0000000000000001E-3</v>
      </c>
      <c r="AK3359" s="3" cm="1">
        <f t="array" ref="AK3359">100000000/Lvac($AA3359)</f>
        <v>40145.401427122226</v>
      </c>
      <c r="AL3359" s="21">
        <f t="shared" si="5525"/>
        <v>4.8364184151670729E-2</v>
      </c>
      <c r="AM3359" s="10" cm="1">
        <f t="array" ref="AM3359">Lvac($AI3359)-$BA3359</f>
        <v>1.8368371679571283E-3</v>
      </c>
      <c r="AN3359" s="10">
        <f>$AK3359-($AX3359-$AW3359)</f>
        <v>-2.8572877767146565E-2</v>
      </c>
      <c r="AO3359" s="3">
        <f>AM3359/AJ3359</f>
        <v>0.61227905598570942</v>
      </c>
      <c r="AP3359" s="3">
        <v>0.59096370614497573</v>
      </c>
      <c r="AS3359" s="3">
        <f t="shared" si="5613"/>
        <v>1.4271222244133241E-3</v>
      </c>
      <c r="AT3359" s="3" cm="1">
        <f t="array" ref="AT3359">AS3359-(100000000/LvacE($A3359)-$E3359)</f>
        <v>1.8370854377280921E-5</v>
      </c>
      <c r="AU3359" t="s">
        <v>4694</v>
      </c>
      <c r="AV3359" t="s">
        <v>4946</v>
      </c>
      <c r="AW3359" s="3">
        <v>29263.08</v>
      </c>
      <c r="AX3359" s="3">
        <v>69408.509999999995</v>
      </c>
      <c r="AY3359" s="3"/>
      <c r="AZ3359" s="10" cm="1">
        <f t="array" ref="AZ3359">Lair(100000000/($AX3359-$AW3359))</f>
        <v>2490.1922275201091</v>
      </c>
      <c r="BA3359" s="10">
        <f>100000000/($AX3359-$AW3359)</f>
        <v>2490.9435519808858</v>
      </c>
      <c r="BB3359" s="12">
        <v>60400000</v>
      </c>
      <c r="BC3359" s="3">
        <v>3.5000000000000003E-2</v>
      </c>
      <c r="BD3359" s="12" cm="1">
        <f t="array" ref="BD3359">SfromgA($BB3359,$BA3359,"")</f>
        <v>0.46074640621320062</v>
      </c>
      <c r="BE3359" s="29">
        <f>(10^MAX(0.05, -0.312925054856973*((LN($BD3359))^(1/3)) + 0.454808404431693)-1)*100</f>
        <v>452.37345105869576</v>
      </c>
      <c r="BG3359" s="3"/>
      <c r="BH3359" s="3"/>
      <c r="BI3359" s="12">
        <f>IF($BB3359="",$BF3359,$BB3359)</f>
        <v>60400000</v>
      </c>
      <c r="BJ3359" s="29">
        <f>IF($BB3359="",$BH3359,$BE3359)</f>
        <v>452.37345105869576</v>
      </c>
      <c r="BK3359" s="3">
        <f>LN(BN3359*100000000/($AX3359-$AW3359)/$BI3359)</f>
        <v>-6.6299284698089771</v>
      </c>
      <c r="BL3359" s="13">
        <f>EXP(BK$4341*$AX3359+BK$4342)*$BI3359/(100000000/($AX3359-$AW3359))</f>
        <v>13.962590617772932</v>
      </c>
      <c r="BM3359" s="3">
        <f t="shared" ref="BM3359" si="5664">LN(BL3359/$C3359)</f>
        <v>0.43915707712025459</v>
      </c>
      <c r="BN3359" s="13" cm="1">
        <f t="array" ref="BN3359">$C3359*EXP(poly_from_str(100000000/$E3359,BN$4343))</f>
        <v>32.013392756287466</v>
      </c>
      <c r="BO3359" s="3">
        <f>LN($C3359)</f>
        <v>2.1972245773362196</v>
      </c>
      <c r="BP3359" s="13">
        <f>LN(BL3359/BN3359)</f>
        <v>-0.82977268442064855</v>
      </c>
      <c r="BQ3359" s="13"/>
      <c r="BS3359" s="13"/>
      <c r="BT3359" s="13"/>
      <c r="BU3359" s="13"/>
      <c r="BV3359" s="13"/>
      <c r="BW3359" s="13"/>
      <c r="BX3359" s="13"/>
      <c r="BY3359">
        <v>31572</v>
      </c>
      <c r="BZ3359" s="13"/>
    </row>
    <row r="3360" spans="1:78" hidden="1" x14ac:dyDescent="0.25">
      <c r="A3360" t="s">
        <v>3934</v>
      </c>
      <c r="B3360" s="2" t="str">
        <f t="shared" si="5605"/>
        <v/>
      </c>
      <c r="C3360">
        <v>5</v>
      </c>
      <c r="D3360" t="s">
        <v>14</v>
      </c>
      <c r="E3360">
        <v>40150.61</v>
      </c>
      <c r="R3360">
        <v>31</v>
      </c>
      <c r="S3360" t="s">
        <v>22</v>
      </c>
      <c r="AA3360" s="10">
        <f t="shared" si="5607"/>
        <v>2489.8710000000001</v>
      </c>
      <c r="AB3360" s="3" cm="1">
        <f t="array" ref="AB3360">100000000/Lvac(AA3360)</f>
        <v>40150.608950252135</v>
      </c>
      <c r="AC3360" s="28">
        <f t="shared" si="5608"/>
        <v>4.016272328968047E-7</v>
      </c>
      <c r="AD3360" s="28">
        <f t="shared" si="5609"/>
        <v>2.490622249936561E-7</v>
      </c>
      <c r="AE3360" s="21">
        <f t="shared" si="5610"/>
        <v>40150.609708431126</v>
      </c>
      <c r="AF3360" s="10" cm="1">
        <f t="array" ref="AF3360">Lair(100000000/AE3360)</f>
        <v>2489.8709529795556</v>
      </c>
      <c r="AG3360" s="10">
        <f t="shared" si="5611"/>
        <v>1.3062788985905724E-2</v>
      </c>
      <c r="AH3360" s="10" t="b">
        <f t="shared" si="5606"/>
        <v>1</v>
      </c>
      <c r="AI3360" s="10">
        <f t="shared" si="5612"/>
        <v>2489.8710000000001</v>
      </c>
      <c r="AJ3360">
        <v>7.0000000000000001E-3</v>
      </c>
      <c r="AK3360" s="3" cm="1">
        <f t="array" ref="AK3360">100000000/Lvac($AA3360)</f>
        <v>40150.608950252135</v>
      </c>
      <c r="AL3360" s="21">
        <f t="shared" ref="AL3360:AL3423" si="5665">AJ3360/AI3360*AK3360</f>
        <v>0.11287904580268011</v>
      </c>
      <c r="AM3360" s="21"/>
      <c r="AN3360" s="21"/>
      <c r="AO3360" s="21"/>
      <c r="AP3360" s="21"/>
      <c r="AS3360" s="3">
        <f t="shared" si="5613"/>
        <v>-1.0497478651814163E-3</v>
      </c>
      <c r="AT3360" s="3" cm="1">
        <f t="array" ref="AT3360">AS3360-(100000000/LvacE($A3360)-$E3360)</f>
        <v>1.8473656382411718E-5</v>
      </c>
      <c r="BB3360"/>
      <c r="BC3360"/>
      <c r="BD3360"/>
      <c r="BE3360"/>
      <c r="BF3360"/>
      <c r="BG3360"/>
      <c r="BH3360"/>
      <c r="BI3360"/>
      <c r="BJ3360"/>
      <c r="BN3360" s="13" cm="1">
        <f t="array" ref="BN3360">$C3360*EXP(poly_from_str(100000000/$E3360,BN$4343))</f>
        <v>17.793228329617307</v>
      </c>
      <c r="BO3360" s="13"/>
      <c r="BY3360">
        <v>17546</v>
      </c>
    </row>
    <row r="3361" spans="1:78" hidden="1" x14ac:dyDescent="0.25">
      <c r="A3361" t="s">
        <v>3935</v>
      </c>
      <c r="B3361" s="2" t="str">
        <f t="shared" si="5605"/>
        <v/>
      </c>
      <c r="C3361">
        <v>2</v>
      </c>
      <c r="E3361">
        <v>40160.69</v>
      </c>
      <c r="R3361">
        <v>31</v>
      </c>
      <c r="S3361" t="s">
        <v>22</v>
      </c>
      <c r="AA3361" s="10">
        <f t="shared" si="5607"/>
        <v>2489.2460000000001</v>
      </c>
      <c r="AB3361" s="3" cm="1">
        <f t="array" ref="AB3361">100000000/Lvac(AA3361)</f>
        <v>40160.689263883804</v>
      </c>
      <c r="AC3361" s="28">
        <f t="shared" si="5608"/>
        <v>4.0172807348088536E-7</v>
      </c>
      <c r="AD3361" s="28">
        <f t="shared" si="5609"/>
        <v>2.4899971049533065E-7</v>
      </c>
      <c r="AE3361" s="21">
        <f t="shared" si="5610"/>
        <v>40160.689795690982</v>
      </c>
      <c r="AF3361" s="10" cm="1">
        <f t="array" ref="AF3361">Lair(100000000/AE3361)</f>
        <v>2489.2459670351468</v>
      </c>
      <c r="AG3361" s="10">
        <f t="shared" si="5611"/>
        <v>1.3066838163822259E-2</v>
      </c>
      <c r="AH3361" s="10" t="b">
        <f t="shared" si="5606"/>
        <v>1</v>
      </c>
      <c r="AI3361" s="10">
        <f t="shared" si="5612"/>
        <v>2489.2460000000001</v>
      </c>
      <c r="AJ3361">
        <v>3.0000000000000001E-3</v>
      </c>
      <c r="AK3361" s="3" cm="1">
        <f t="array" ref="AK3361">100000000/Lvac($AA3361)</f>
        <v>40160.689263883804</v>
      </c>
      <c r="AL3361" s="21">
        <f t="shared" si="5665"/>
        <v>4.8401028982933553E-2</v>
      </c>
      <c r="AM3361" s="21"/>
      <c r="AN3361" s="21"/>
      <c r="AO3361" s="21"/>
      <c r="AP3361" s="21"/>
      <c r="AS3361" s="3">
        <f t="shared" si="5613"/>
        <v>-7.3611619882285595E-4</v>
      </c>
      <c r="AT3361" s="3" cm="1">
        <f t="array" ref="AT3361">AS3361-(100000000/LvacE($A3361)-$E3361)</f>
        <v>1.8672857549972832E-5</v>
      </c>
      <c r="BB3361"/>
      <c r="BC3361"/>
      <c r="BD3361"/>
      <c r="BE3361"/>
      <c r="BF3361"/>
      <c r="BG3361"/>
      <c r="BH3361"/>
      <c r="BI3361"/>
      <c r="BJ3361"/>
      <c r="BN3361" s="13" cm="1">
        <f t="array" ref="BN3361">$C3361*EXP(poly_from_str(100000000/$E3361,BN$4343))</f>
        <v>7.1234695124775591</v>
      </c>
      <c r="BO3361" s="13"/>
      <c r="BY3361" t="e">
        <v>#N/A</v>
      </c>
    </row>
    <row r="3362" spans="1:78" hidden="1" x14ac:dyDescent="0.25">
      <c r="A3362" t="s">
        <v>3936</v>
      </c>
      <c r="B3362" s="2" t="str">
        <f t="shared" si="5605"/>
        <v/>
      </c>
      <c r="C3362">
        <v>5</v>
      </c>
      <c r="E3362">
        <v>40163.21</v>
      </c>
      <c r="R3362">
        <v>31</v>
      </c>
      <c r="S3362" t="s">
        <v>22</v>
      </c>
      <c r="AA3362" s="10">
        <f t="shared" si="5607"/>
        <v>2489.09</v>
      </c>
      <c r="AB3362" s="3" cm="1">
        <f t="array" ref="AB3362">100000000/Lvac(AA3362)</f>
        <v>40163.206099517251</v>
      </c>
      <c r="AC3362" s="28">
        <f t="shared" si="5608"/>
        <v>4.017532511881852E-7</v>
      </c>
      <c r="AD3362" s="28">
        <f t="shared" si="5609"/>
        <v>2.4898410687687102E-7</v>
      </c>
      <c r="AE3362" s="21">
        <f t="shared" si="5610"/>
        <v>40163.208917617274</v>
      </c>
      <c r="AF3362" s="10" cm="1">
        <f t="array" ref="AF3362">Lair(100000000/AE3362)</f>
        <v>2489.0898253378091</v>
      </c>
      <c r="AG3362" s="10">
        <f t="shared" si="5611"/>
        <v>1.3067849314311104E-2</v>
      </c>
      <c r="AH3362" s="10" t="b">
        <f t="shared" si="5606"/>
        <v>1</v>
      </c>
      <c r="AI3362" s="10">
        <f t="shared" si="5612"/>
        <v>2489.09</v>
      </c>
      <c r="AJ3362">
        <v>3.0000000000000001E-3</v>
      </c>
      <c r="AK3362" s="3" cm="1">
        <f t="array" ref="AK3362">100000000/Lvac($AA3362)</f>
        <v>40163.206099517251</v>
      </c>
      <c r="AL3362" s="21">
        <f t="shared" si="5665"/>
        <v>4.840709588586662E-2</v>
      </c>
      <c r="AM3362" s="21"/>
      <c r="AN3362" s="21"/>
      <c r="AO3362" s="21"/>
      <c r="AP3362" s="21"/>
      <c r="AS3362" s="3">
        <f t="shared" si="5613"/>
        <v>-3.9004827485769056E-3</v>
      </c>
      <c r="AT3362" s="3" cm="1">
        <f t="array" ref="AT3362">AS3362-(100000000/LvacE($A3362)-$E3362)</f>
        <v>1.8722654203884304E-5</v>
      </c>
      <c r="BB3362"/>
      <c r="BC3362"/>
      <c r="BD3362"/>
      <c r="BE3362"/>
      <c r="BF3362"/>
      <c r="BG3362"/>
      <c r="BH3362"/>
      <c r="BI3362"/>
      <c r="BJ3362"/>
      <c r="BN3362" s="13" cm="1">
        <f t="array" ref="BN3362">$C3362*EXP(poly_from_str(100000000/$E3362,BN$4343))</f>
        <v>17.812524550240912</v>
      </c>
      <c r="BO3362" s="13"/>
      <c r="BY3362">
        <v>17562</v>
      </c>
    </row>
    <row r="3363" spans="1:78" hidden="1" x14ac:dyDescent="0.25">
      <c r="A3363" t="s">
        <v>3937</v>
      </c>
      <c r="B3363" s="2" t="str">
        <f t="shared" si="5605"/>
        <v/>
      </c>
      <c r="C3363">
        <v>10</v>
      </c>
      <c r="D3363" t="s">
        <v>14</v>
      </c>
      <c r="E3363">
        <v>40169.19</v>
      </c>
      <c r="F3363">
        <v>23647</v>
      </c>
      <c r="G3363" t="s">
        <v>5</v>
      </c>
      <c r="H3363" s="5" t="s">
        <v>15</v>
      </c>
      <c r="I3363">
        <v>63816</v>
      </c>
      <c r="J3363" t="s">
        <v>3</v>
      </c>
      <c r="K3363" s="5" t="s">
        <v>16</v>
      </c>
      <c r="L3363">
        <v>23647.77</v>
      </c>
      <c r="M3363" t="str">
        <f t="shared" ref="M3363:M3364" si="5666">$G3363&amp;""</f>
        <v>e</v>
      </c>
      <c r="N3363" t="str">
        <f t="shared" ref="N3363:N3364" si="5667">$H3363&amp;""</f>
        <v>13/2</v>
      </c>
      <c r="O3363">
        <v>63816.91</v>
      </c>
      <c r="P3363" t="str">
        <f t="shared" ref="P3363:P3364" si="5668">$J3363&amp;""</f>
        <v>o</v>
      </c>
      <c r="Q3363" t="str">
        <f t="shared" ref="Q3363:Q3364" si="5669">$K3363&amp;""</f>
        <v>11/2</v>
      </c>
      <c r="R3363">
        <v>31</v>
      </c>
      <c r="AA3363" s="10">
        <f t="shared" si="5607"/>
        <v>2488.7190000000001</v>
      </c>
      <c r="AB3363" s="3" cm="1">
        <f t="array" ref="AB3363">100000000/Lvac(AA3363)</f>
        <v>40169.192918229135</v>
      </c>
      <c r="AC3363" s="28">
        <f t="shared" si="5608"/>
        <v>4.0181314162024722E-7</v>
      </c>
      <c r="AD3363" s="28">
        <f t="shared" si="5609"/>
        <v>2.4894699827194965E-7</v>
      </c>
      <c r="AE3363" s="21">
        <f t="shared" si="5610"/>
        <v>40169.190809458873</v>
      </c>
      <c r="AF3363" s="10" cm="1">
        <f t="array" ref="AF3363">Lair(100000000/AE3363)</f>
        <v>2488.7191306599134</v>
      </c>
      <c r="AG3363" s="10">
        <f t="shared" si="5611"/>
        <v>1.3070254801411718E-2</v>
      </c>
      <c r="AH3363" s="10" t="b">
        <f t="shared" si="5606"/>
        <v>1</v>
      </c>
      <c r="AI3363" s="10">
        <f t="shared" ref="AI3363:AI3364" si="5670">$AF3363</f>
        <v>2488.7191306599134</v>
      </c>
      <c r="AJ3363">
        <v>7.0000000000000001E-3</v>
      </c>
      <c r="AK3363" s="3" cm="1">
        <f t="array" ref="AK3363">100000000/Lvac($AA3363)</f>
        <v>40169.192918229135</v>
      </c>
      <c r="AL3363" s="21">
        <f t="shared" si="5665"/>
        <v>0.11298356128802875</v>
      </c>
      <c r="AM3363" s="10" cm="1">
        <f t="array" ref="AM3363">Lvac($AI3363)-$BA3363</f>
        <v>-3.1489006073570636E-3</v>
      </c>
      <c r="AN3363" s="10">
        <f t="shared" ref="AN3363:AN3364" si="5671">$AK3363-($AX3363-$AW3363)</f>
        <v>5.2918229135684669E-2</v>
      </c>
      <c r="AO3363" s="3">
        <f t="shared" ref="AO3363:AO3364" si="5672">AM3363/AJ3363</f>
        <v>-0.44984294390815194</v>
      </c>
      <c r="AP3363" s="3">
        <v>-0.46851297494348337</v>
      </c>
      <c r="AS3363" s="3">
        <f t="shared" si="5613"/>
        <v>2.918229132774286E-3</v>
      </c>
      <c r="AT3363" s="3" cm="1">
        <f t="array" ref="AT3363">AS3363-(100000000/LvacE($A3363)-$E3363)</f>
        <v>1.8841150449588895E-5</v>
      </c>
      <c r="AU3363" t="s">
        <v>4961</v>
      </c>
      <c r="AV3363" t="s">
        <v>4923</v>
      </c>
      <c r="AW3363" s="3">
        <v>23647.77</v>
      </c>
      <c r="AX3363" s="3">
        <v>63816.91</v>
      </c>
      <c r="AY3363" s="3"/>
      <c r="AZ3363" s="10" cm="1">
        <f t="array" ref="AZ3363">Lair(100000000/($AX3363-$AW3363))</f>
        <v>2488.7222788303693</v>
      </c>
      <c r="BA3363" s="10">
        <f t="shared" ref="BA3363:BA3364" si="5673">100000000/($AX3363-$AW3363)</f>
        <v>2489.4732623103209</v>
      </c>
      <c r="BB3363" s="12">
        <v>744000000</v>
      </c>
      <c r="BC3363" s="3">
        <v>0.45200000000000001</v>
      </c>
      <c r="BD3363" s="12" cm="1">
        <f t="array" ref="BD3363">SfromgA($BB3363,$BA3363,"")</f>
        <v>5.6653754203746995</v>
      </c>
      <c r="BE3363" s="29">
        <f t="shared" ref="BE3363:BE3364" si="5674">(10^MAX(0.05, -0.312925054856973*((LN($BD3363))^(1/3)) + 0.454808404431693)-1)*100</f>
        <v>19.904989761135838</v>
      </c>
      <c r="BG3363" s="3"/>
      <c r="BH3363" s="3"/>
      <c r="BI3363" s="12">
        <f t="shared" ref="BI3363:BI3364" si="5675">IF($BB3363="",$BF3363,$BB3363)</f>
        <v>744000000</v>
      </c>
      <c r="BJ3363" s="29">
        <f t="shared" ref="BJ3363:BJ3364" si="5676">IF($BB3363="",$BH3363,$BE3363)</f>
        <v>19.904989761135838</v>
      </c>
      <c r="BK3363" s="3">
        <f t="shared" ref="BK3363:BK3364" si="5677">LN(BN3363*100000000/($AX3363-$AW3363)/$BI3363)</f>
        <v>-9.0341642143586736</v>
      </c>
      <c r="BL3363" s="13">
        <f>EXP(BK$4341*$AX3363+BK$4342)*$BI3363/(100000000/($AX3363-$AW3363))</f>
        <v>263.1895887455355</v>
      </c>
      <c r="BM3363" s="3">
        <f t="shared" ref="BM3363:BM3364" si="5678">LN(BL3363/$C3363)</f>
        <v>3.2702895492368049</v>
      </c>
      <c r="BN3363" s="13" cm="1">
        <f t="array" ref="BN3363">$C3363*EXP(poly_from_str(100000000/$E3363,BN$4343))</f>
        <v>35.643291505846413</v>
      </c>
      <c r="BO3363" s="3">
        <f t="shared" ref="BO3363:BO3364" si="5679">LN($C3363)</f>
        <v>2.3025850929940459</v>
      </c>
      <c r="BP3363" s="13">
        <f t="shared" ref="BP3363:BP3364" si="5680">LN(BL3363/BN3363)</f>
        <v>1.9993136896320727</v>
      </c>
      <c r="BQ3363" s="13"/>
      <c r="BS3363" s="13"/>
      <c r="BT3363" s="13"/>
      <c r="BU3363" s="13"/>
      <c r="BV3363" s="13"/>
      <c r="BW3363" s="13"/>
      <c r="BX3363" s="13"/>
      <c r="BY3363">
        <v>35138</v>
      </c>
      <c r="BZ3363" s="13"/>
    </row>
    <row r="3364" spans="1:78" hidden="1" x14ac:dyDescent="0.25">
      <c r="A3364">
        <v>2488.63</v>
      </c>
      <c r="B3364" s="2" t="str">
        <f t="shared" si="5605"/>
        <v/>
      </c>
      <c r="C3364">
        <v>8</v>
      </c>
      <c r="D3364" t="s">
        <v>14</v>
      </c>
      <c r="E3364">
        <v>40170.629999999997</v>
      </c>
      <c r="F3364">
        <v>23050</v>
      </c>
      <c r="G3364" t="s">
        <v>5</v>
      </c>
      <c r="H3364" s="5" t="s">
        <v>19</v>
      </c>
      <c r="I3364">
        <v>63221</v>
      </c>
      <c r="J3364" t="s">
        <v>3</v>
      </c>
      <c r="K3364" s="5" t="s">
        <v>19</v>
      </c>
      <c r="L3364">
        <v>23050.61</v>
      </c>
      <c r="M3364" t="str">
        <f t="shared" si="5666"/>
        <v>e</v>
      </c>
      <c r="N3364" t="str">
        <f t="shared" si="5667"/>
        <v>3/2</v>
      </c>
      <c r="O3364">
        <v>63221.279999999999</v>
      </c>
      <c r="P3364" t="str">
        <f t="shared" si="5668"/>
        <v>o</v>
      </c>
      <c r="Q3364" t="str">
        <f t="shared" si="5669"/>
        <v>3/2</v>
      </c>
      <c r="R3364">
        <v>32</v>
      </c>
      <c r="S3364" t="s">
        <v>650</v>
      </c>
      <c r="AA3364" s="10">
        <f t="shared" si="5607"/>
        <v>2488.63</v>
      </c>
      <c r="AB3364" s="3" cm="1">
        <f t="array" ref="AB3364">100000000/Lvac(AA3364)</f>
        <v>40170.629374671335</v>
      </c>
      <c r="AC3364" s="28">
        <f t="shared" si="5608"/>
        <v>4.0182751152240388E-7</v>
      </c>
      <c r="AD3364" s="28">
        <f t="shared" si="5609"/>
        <v>2.4893809620780474E-7</v>
      </c>
      <c r="AE3364" s="21">
        <f t="shared" si="5610"/>
        <v>40170.62982656416</v>
      </c>
      <c r="AF3364" s="10" cm="1">
        <f t="array" ref="AF3364">Lair(100000000/AE3364)</f>
        <v>2488.6299720026159</v>
      </c>
      <c r="AG3364" s="10">
        <f t="shared" si="5611"/>
        <v>1.307083201895648E-2</v>
      </c>
      <c r="AH3364" s="10" t="b">
        <f t="shared" si="5606"/>
        <v>1</v>
      </c>
      <c r="AI3364" s="10">
        <f t="shared" si="5670"/>
        <v>2488.6299720026159</v>
      </c>
      <c r="AJ3364">
        <v>7.0000000000000001E-3</v>
      </c>
      <c r="AK3364" s="3" cm="1">
        <f t="array" ref="AK3364">100000000/Lvac($AA3364)</f>
        <v>40170.629374671335</v>
      </c>
      <c r="AL3364" s="21">
        <f t="shared" si="5665"/>
        <v>0.11299164953656025</v>
      </c>
      <c r="AM3364" s="10" cm="1">
        <f t="array" ref="AM3364">Lvac($AI3364)-$BA3364</f>
        <v>2.4895523333725578E-3</v>
      </c>
      <c r="AN3364" s="10">
        <f t="shared" si="5671"/>
        <v>-4.0625328663736582E-2</v>
      </c>
      <c r="AO3364" s="3">
        <f t="shared" si="5672"/>
        <v>0.35565033333893681</v>
      </c>
      <c r="AP3364" s="3">
        <v>0.35965088727607508</v>
      </c>
      <c r="AS3364" s="3">
        <f t="shared" si="5613"/>
        <v>-6.2532866286346689E-4</v>
      </c>
      <c r="AT3364" s="3" cm="1">
        <f t="array" ref="AT3364">AS3364-(100000000/LvacE($A3364)-$E3364)</f>
        <v>1.8869599443860352E-5</v>
      </c>
      <c r="AU3364" t="s">
        <v>4764</v>
      </c>
      <c r="AV3364" t="s">
        <v>4702</v>
      </c>
      <c r="AW3364" s="3">
        <v>23050.61</v>
      </c>
      <c r="AX3364" s="3">
        <v>63221.279999999999</v>
      </c>
      <c r="AY3364" s="3"/>
      <c r="AZ3364" s="10" cm="1">
        <f t="array" ref="AZ3364">Lair(100000000/($AX3364-$AW3364))</f>
        <v>2488.6274830275356</v>
      </c>
      <c r="BA3364" s="10">
        <f t="shared" si="5673"/>
        <v>2489.3784445218366</v>
      </c>
      <c r="BB3364" s="12">
        <v>90200000</v>
      </c>
      <c r="BC3364" s="3">
        <v>0.14299999999999999</v>
      </c>
      <c r="BD3364" s="12" cm="1">
        <f t="array" ref="BD3364">SfromgA($BB3364,$BA3364,"")</f>
        <v>0.68677214394142883</v>
      </c>
      <c r="BE3364" s="29">
        <f t="shared" si="5674"/>
        <v>379.31089265922475</v>
      </c>
      <c r="BG3364" s="3"/>
      <c r="BH3364" s="3"/>
      <c r="BI3364" s="12">
        <f t="shared" si="5675"/>
        <v>90200000</v>
      </c>
      <c r="BJ3364" s="29">
        <f t="shared" si="5676"/>
        <v>379.31089265922475</v>
      </c>
      <c r="BK3364" s="3">
        <f t="shared" si="5677"/>
        <v>-7.1472112056895716</v>
      </c>
      <c r="BL3364" s="13">
        <f>EXP(BK$4341*$AX3364+BK$4342)*$BI3364/(100000000/($AX3364-$AW3364))</f>
        <v>33.386685468956749</v>
      </c>
      <c r="BM3364" s="3">
        <f t="shared" si="5678"/>
        <v>1.4287156401713184</v>
      </c>
      <c r="BN3364" s="13" cm="1">
        <f t="array" ref="BN3364">$C3364*EXP(poly_from_str(100000000/$E3364,BN$4343))</f>
        <v>28.518141873381484</v>
      </c>
      <c r="BO3364" s="3">
        <f t="shared" si="5679"/>
        <v>2.0794415416798357</v>
      </c>
      <c r="BP3364" s="13">
        <f t="shared" si="5680"/>
        <v>0.1576167401322402</v>
      </c>
      <c r="BQ3364" s="13"/>
      <c r="BS3364" s="13"/>
      <c r="BT3364" s="13"/>
      <c r="BU3364" s="13"/>
      <c r="BV3364" s="13"/>
      <c r="BW3364" s="13"/>
      <c r="BX3364" s="13"/>
      <c r="BY3364">
        <v>28114</v>
      </c>
      <c r="BZ3364" s="13"/>
    </row>
    <row r="3365" spans="1:78" hidden="1" x14ac:dyDescent="0.25">
      <c r="A3365">
        <v>2488.4870000000001</v>
      </c>
      <c r="B3365" s="2" t="str">
        <f t="shared" si="5605"/>
        <v/>
      </c>
      <c r="C3365">
        <v>3</v>
      </c>
      <c r="D3365" t="s">
        <v>14</v>
      </c>
      <c r="E3365">
        <v>40172.94</v>
      </c>
      <c r="R3365">
        <v>32</v>
      </c>
      <c r="S3365" t="s">
        <v>22</v>
      </c>
      <c r="AA3365" s="10">
        <f t="shared" si="5607"/>
        <v>2488.4870000000001</v>
      </c>
      <c r="AB3365" s="3" cm="1">
        <f t="array" ref="AB3365">100000000/Lvac(AA3365)</f>
        <v>40172.937604100298</v>
      </c>
      <c r="AC3365" s="28">
        <f t="shared" si="5608"/>
        <v>4.0185060239414553E-7</v>
      </c>
      <c r="AD3365" s="28">
        <f t="shared" si="5609"/>
        <v>2.4892379289134529E-7</v>
      </c>
      <c r="AE3365" s="21">
        <f t="shared" si="5610"/>
        <v>40172.939335604016</v>
      </c>
      <c r="AF3365" s="10" cm="1">
        <f t="array" ref="AF3365">Lair(100000000/AE3365)</f>
        <v>2488.486892735622</v>
      </c>
      <c r="AG3365" s="10">
        <f t="shared" si="5611"/>
        <v>1.3071759588075063E-2</v>
      </c>
      <c r="AH3365" s="10" t="b">
        <f t="shared" si="5606"/>
        <v>1</v>
      </c>
      <c r="AI3365" s="10">
        <f t="shared" si="5612"/>
        <v>2488.4870000000001</v>
      </c>
      <c r="AJ3365">
        <v>7.0000000000000001E-3</v>
      </c>
      <c r="AK3365" s="3" cm="1">
        <f t="array" ref="AK3365">100000000/Lvac($AA3365)</f>
        <v>40172.937604100298</v>
      </c>
      <c r="AL3365" s="21">
        <f t="shared" si="5665"/>
        <v>0.11300463423305088</v>
      </c>
      <c r="AM3365" s="21"/>
      <c r="AN3365" s="21"/>
      <c r="AO3365" s="21"/>
      <c r="AP3365" s="21"/>
      <c r="AS3365" s="3">
        <f t="shared" si="5613"/>
        <v>-2.3958997044246644E-3</v>
      </c>
      <c r="AT3365" s="3" cm="1">
        <f t="array" ref="AT3365">AS3365-(100000000/LvacE($A3365)-$E3365)</f>
        <v>1.8915328837465495E-5</v>
      </c>
      <c r="BB3365"/>
      <c r="BC3365"/>
      <c r="BD3365"/>
      <c r="BE3365"/>
      <c r="BF3365"/>
      <c r="BG3365"/>
      <c r="BH3365"/>
      <c r="BI3365"/>
      <c r="BJ3365"/>
      <c r="BN3365" s="13" cm="1">
        <f t="array" ref="BN3365">$C3365*EXP(poly_from_str(100000000/$E3365,BN$4343))</f>
        <v>10.696412199441362</v>
      </c>
      <c r="BO3365" s="13"/>
      <c r="BY3365" t="e">
        <v>#N/A</v>
      </c>
    </row>
    <row r="3366" spans="1:78" hidden="1" x14ac:dyDescent="0.25">
      <c r="A3366">
        <v>2488.35</v>
      </c>
      <c r="B3366" s="2" t="str">
        <f t="shared" si="5605"/>
        <v/>
      </c>
      <c r="C3366">
        <v>3</v>
      </c>
      <c r="D3366" t="s">
        <v>14</v>
      </c>
      <c r="E3366">
        <v>40175.15</v>
      </c>
      <c r="R3366">
        <v>32</v>
      </c>
      <c r="S3366" t="s">
        <v>22</v>
      </c>
      <c r="AA3366" s="10">
        <f t="shared" si="5607"/>
        <v>2488.35</v>
      </c>
      <c r="AB3366" s="3" cm="1">
        <f t="array" ref="AB3366">100000000/Lvac(AA3366)</f>
        <v>40175.149233542448</v>
      </c>
      <c r="AC3366" s="28">
        <f t="shared" si="5608"/>
        <v>4.0187272690738847E-7</v>
      </c>
      <c r="AD3366" s="28">
        <f t="shared" si="5609"/>
        <v>2.4891008971413965E-7</v>
      </c>
      <c r="AE3366" s="21">
        <f t="shared" si="5610"/>
        <v>40175.149787490984</v>
      </c>
      <c r="AF3366" s="10" cm="1">
        <f t="array" ref="AF3366">Lair(100000000/AE3366)</f>
        <v>2488.3499656873937</v>
      </c>
      <c r="AG3366" s="10">
        <f t="shared" si="5611"/>
        <v>1.3072648388197491E-2</v>
      </c>
      <c r="AH3366" s="10" t="b">
        <f t="shared" si="5606"/>
        <v>1</v>
      </c>
      <c r="AI3366" s="10">
        <f t="shared" si="5612"/>
        <v>2488.35</v>
      </c>
      <c r="AJ3366">
        <v>7.0000000000000001E-3</v>
      </c>
      <c r="AK3366" s="3" cm="1">
        <f t="array" ref="AK3366">100000000/Lvac($AA3366)</f>
        <v>40175.149233542448</v>
      </c>
      <c r="AL3366" s="21">
        <f t="shared" si="5665"/>
        <v>0.11301707743476487</v>
      </c>
      <c r="AM3366" s="21"/>
      <c r="AN3366" s="21"/>
      <c r="AO3366" s="21"/>
      <c r="AP3366" s="21"/>
      <c r="AS3366" s="3">
        <f t="shared" si="5613"/>
        <v>-7.6645755325444043E-4</v>
      </c>
      <c r="AT3366" s="3" cm="1">
        <f t="array" ref="AT3366">AS3366-(100000000/LvacE($A3366)-$E3366)</f>
        <v>1.8959159206133336E-5</v>
      </c>
      <c r="BB3366"/>
      <c r="BC3366"/>
      <c r="BD3366"/>
      <c r="BE3366"/>
      <c r="BF3366"/>
      <c r="BG3366"/>
      <c r="BH3366"/>
      <c r="BI3366"/>
      <c r="BJ3366"/>
      <c r="BN3366" s="13" cm="1">
        <f t="array" ref="BN3366">$C3366*EXP(poly_from_str(100000000/$E3366,BN$4343))</f>
        <v>10.698427961452524</v>
      </c>
      <c r="BO3366" s="13"/>
      <c r="BY3366">
        <v>10546</v>
      </c>
    </row>
    <row r="3367" spans="1:78" hidden="1" x14ac:dyDescent="0.25">
      <c r="A3367">
        <v>2488.2130000000002</v>
      </c>
      <c r="B3367" s="2" t="str">
        <f t="shared" si="5605"/>
        <v/>
      </c>
      <c r="C3367">
        <v>3</v>
      </c>
      <c r="E3367">
        <v>40177.360000000001</v>
      </c>
      <c r="R3367">
        <v>32</v>
      </c>
      <c r="S3367" t="s">
        <v>22</v>
      </c>
      <c r="AA3367" s="10">
        <f t="shared" si="5607"/>
        <v>2488.2130000000002</v>
      </c>
      <c r="AB3367" s="3" cm="1">
        <f t="array" ref="AB3367">100000000/Lvac(AA3367)</f>
        <v>40177.361106494347</v>
      </c>
      <c r="AC3367" s="28">
        <f t="shared" si="5608"/>
        <v>4.0189485385696481E-7</v>
      </c>
      <c r="AD3367" s="28">
        <f t="shared" si="5609"/>
        <v>2.4889638653703369E-7</v>
      </c>
      <c r="AE3367" s="21">
        <f t="shared" si="5610"/>
        <v>40177.360306739225</v>
      </c>
      <c r="AF3367" s="10" cm="1">
        <f t="array" ref="AF3367">Lair(100000000/AE3367)</f>
        <v>2488.2130495328734</v>
      </c>
      <c r="AG3367" s="10">
        <f t="shared" si="5611"/>
        <v>1.3073537335126523E-2</v>
      </c>
      <c r="AH3367" s="10" t="b">
        <f t="shared" si="5606"/>
        <v>1</v>
      </c>
      <c r="AI3367" s="10">
        <f t="shared" si="5612"/>
        <v>2488.2130000000002</v>
      </c>
      <c r="AJ3367">
        <v>3.0000000000000001E-3</v>
      </c>
      <c r="AK3367" s="3" cm="1">
        <f t="array" ref="AK3367">100000000/Lvac($AA3367)</f>
        <v>40177.361106494347</v>
      </c>
      <c r="AL3367" s="21">
        <f t="shared" si="5665"/>
        <v>4.8441224010759142E-2</v>
      </c>
      <c r="AM3367" s="21"/>
      <c r="AN3367" s="21"/>
      <c r="AO3367" s="21"/>
      <c r="AP3367" s="21"/>
      <c r="AS3367" s="3">
        <f t="shared" si="5613"/>
        <v>1.1064943464589305E-3</v>
      </c>
      <c r="AT3367" s="3" cm="1">
        <f t="array" ref="AT3367">AS3367-(100000000/LvacE($A3367)-$E3367)</f>
        <v>1.9003004126716405E-5</v>
      </c>
      <c r="BB3367"/>
      <c r="BC3367"/>
      <c r="BD3367"/>
      <c r="BE3367"/>
      <c r="BF3367"/>
      <c r="BG3367"/>
      <c r="BH3367"/>
      <c r="BI3367"/>
      <c r="BJ3367"/>
      <c r="BN3367" s="13" cm="1">
        <f t="array" ref="BN3367">$C3367*EXP(poly_from_str(100000000/$E3367,BN$4343))</f>
        <v>10.700441839401151</v>
      </c>
      <c r="BO3367" s="13"/>
      <c r="BY3367" t="e">
        <v>#N/A</v>
      </c>
    </row>
    <row r="3368" spans="1:78" hidden="1" x14ac:dyDescent="0.25">
      <c r="A3368">
        <v>2487.998</v>
      </c>
      <c r="B3368" s="2" t="str">
        <f t="shared" si="5605"/>
        <v/>
      </c>
      <c r="C3368">
        <v>2</v>
      </c>
      <c r="E3368">
        <v>40180.83</v>
      </c>
      <c r="R3368">
        <v>32</v>
      </c>
      <c r="S3368" t="s">
        <v>22</v>
      </c>
      <c r="AA3368" s="10">
        <f t="shared" si="5607"/>
        <v>2487.998</v>
      </c>
      <c r="AB3368" s="3" cm="1">
        <f t="array" ref="AB3368">100000000/Lvac(AA3368)</f>
        <v>40180.832785007769</v>
      </c>
      <c r="AC3368" s="28">
        <f t="shared" si="5608"/>
        <v>4.0192958354468133E-7</v>
      </c>
      <c r="AD3368" s="28">
        <f t="shared" si="5609"/>
        <v>2.4887488155126514E-7</v>
      </c>
      <c r="AE3368" s="21">
        <f t="shared" si="5610"/>
        <v>40180.83077185911</v>
      </c>
      <c r="AF3368" s="10" cm="1">
        <f t="array" ref="AF3368">Lair(100000000/AE3368)</f>
        <v>2487.9981246629222</v>
      </c>
      <c r="AG3368" s="10">
        <f t="shared" si="5611"/>
        <v>1.3074932693878327E-2</v>
      </c>
      <c r="AH3368" s="10" t="b">
        <f t="shared" si="5606"/>
        <v>1</v>
      </c>
      <c r="AI3368" s="10">
        <f t="shared" si="5612"/>
        <v>2487.998</v>
      </c>
      <c r="AJ3368">
        <v>3.0000000000000001E-3</v>
      </c>
      <c r="AK3368" s="3" cm="1">
        <f t="array" ref="AK3368">100000000/Lvac($AA3368)</f>
        <v>40180.832785007769</v>
      </c>
      <c r="AL3368" s="21">
        <f t="shared" si="5665"/>
        <v>4.8449596163269951E-2</v>
      </c>
      <c r="AM3368" s="21"/>
      <c r="AN3368" s="21"/>
      <c r="AO3368" s="21"/>
      <c r="AP3368" s="21"/>
      <c r="AS3368" s="3">
        <f t="shared" si="5613"/>
        <v>2.7850077676703222E-3</v>
      </c>
      <c r="AT3368" s="3" cm="1">
        <f t="array" ref="AT3368">AS3368-(100000000/LvacE($A3368)-$E3368)</f>
        <v>1.9071871065534651E-5</v>
      </c>
      <c r="BB3368"/>
      <c r="BC3368"/>
      <c r="BD3368"/>
      <c r="BE3368"/>
      <c r="BF3368"/>
      <c r="BG3368"/>
      <c r="BH3368"/>
      <c r="BI3368"/>
      <c r="BJ3368"/>
      <c r="BN3368" s="13" cm="1">
        <f t="array" ref="BN3368">$C3368*EXP(poly_from_str(100000000/$E3368,BN$4343))</f>
        <v>7.1357334146336511</v>
      </c>
      <c r="BO3368" s="13"/>
      <c r="BY3368" t="e">
        <v>#N/A</v>
      </c>
    </row>
    <row r="3369" spans="1:78" hidden="1" x14ac:dyDescent="0.25">
      <c r="A3369">
        <v>2487.75</v>
      </c>
      <c r="B3369" s="2" t="str">
        <f t="shared" si="5605"/>
        <v/>
      </c>
      <c r="C3369">
        <v>6</v>
      </c>
      <c r="E3369">
        <v>40184.839999999997</v>
      </c>
      <c r="F3369">
        <v>68374</v>
      </c>
      <c r="G3369" t="s">
        <v>3</v>
      </c>
      <c r="H3369" s="5" t="s">
        <v>4</v>
      </c>
      <c r="I3369">
        <v>108559</v>
      </c>
      <c r="J3369" t="s">
        <v>5</v>
      </c>
      <c r="K3369" s="5" t="s">
        <v>16</v>
      </c>
      <c r="L3369">
        <v>68374.539999999994</v>
      </c>
      <c r="M3369" t="str">
        <f t="shared" ref="M3369:M3371" si="5681">$G3369&amp;""</f>
        <v>o</v>
      </c>
      <c r="N3369" t="str">
        <f t="shared" ref="N3369:N3371" si="5682">$H3369&amp;""</f>
        <v>9/2</v>
      </c>
      <c r="O3369">
        <v>108559.4</v>
      </c>
      <c r="P3369" t="str">
        <f t="shared" ref="P3369:P3371" si="5683">$J3369&amp;""</f>
        <v>e</v>
      </c>
      <c r="Q3369" t="str">
        <f t="shared" ref="Q3369:Q3371" si="5684">$K3369&amp;""</f>
        <v>11/2</v>
      </c>
      <c r="R3369">
        <v>32</v>
      </c>
      <c r="S3369" t="s">
        <v>420</v>
      </c>
      <c r="AA3369" s="10">
        <f t="shared" si="5607"/>
        <v>2487.75</v>
      </c>
      <c r="AB3369" s="3" cm="1">
        <f t="array" ref="AB3369">100000000/Lvac(AA3369)</f>
        <v>40184.838070996237</v>
      </c>
      <c r="AC3369" s="28">
        <f t="shared" si="5608"/>
        <v>4.019696512913275E-7</v>
      </c>
      <c r="AD3369" s="28">
        <f t="shared" si="5609"/>
        <v>2.4885007580054404E-7</v>
      </c>
      <c r="AE3369" s="21">
        <f t="shared" si="5610"/>
        <v>40184.839465534693</v>
      </c>
      <c r="AF3369" s="10" cm="1">
        <f t="array" ref="AF3369">Lair(100000000/AE3369)</f>
        <v>2487.7499136613324</v>
      </c>
      <c r="AG3369" s="10">
        <f t="shared" si="5611"/>
        <v>1.307654267329841E-2</v>
      </c>
      <c r="AH3369" s="10" t="b">
        <f t="shared" si="5606"/>
        <v>1</v>
      </c>
      <c r="AI3369" s="10">
        <f t="shared" ref="AI3369:AI3371" si="5685">$AF3369</f>
        <v>2487.7499136613324</v>
      </c>
      <c r="AJ3369">
        <v>3.0000000000000001E-3</v>
      </c>
      <c r="AK3369" s="3" cm="1">
        <f t="array" ref="AK3369">100000000/Lvac($AA3369)</f>
        <v>40184.838070996237</v>
      </c>
      <c r="AL3369" s="21">
        <f t="shared" si="5665"/>
        <v>4.8459257721594394E-2</v>
      </c>
      <c r="AM3369" s="10" cm="1">
        <f t="array" ref="AM3369">Lvac($AI3369)-$BA3369</f>
        <v>1.271623957563861E-3</v>
      </c>
      <c r="AN3369" s="10">
        <f t="shared" ref="AN3369:AN3371" si="5686">$AK3369-($AX3369-$AW3369)</f>
        <v>-2.1929003763943911E-2</v>
      </c>
      <c r="AO3369" s="3">
        <f t="shared" ref="AO3369:AO3371" si="5687">AM3369/AJ3369</f>
        <v>0.42387465252128703</v>
      </c>
      <c r="AP3369" s="3">
        <v>0.45266088166802848</v>
      </c>
      <c r="AS3369" s="3">
        <f t="shared" si="5613"/>
        <v>-1.9290037598693743E-3</v>
      </c>
      <c r="AT3369" s="3" cm="1">
        <f t="array" ref="AT3369">AS3369-(100000000/LvacE($A3369)-$E3369)</f>
        <v>1.9151346350554377E-5</v>
      </c>
      <c r="AU3369" t="s">
        <v>4734</v>
      </c>
      <c r="AV3369" t="s">
        <v>4909</v>
      </c>
      <c r="AW3369" s="3">
        <v>68374.539999999994</v>
      </c>
      <c r="AX3369" s="3">
        <v>108559.4</v>
      </c>
      <c r="AY3369" s="3"/>
      <c r="AZ3369" s="10" cm="1">
        <f t="array" ref="AZ3369">Lair(100000000/($AX3369-$AW3369))</f>
        <v>2487.748642332167</v>
      </c>
      <c r="BA3369" s="10">
        <f t="shared" ref="BA3369:BA3371" si="5688">100000000/($AX3369-$AW3369)</f>
        <v>2488.4994000227948</v>
      </c>
      <c r="BB3369" s="12">
        <v>1710000000</v>
      </c>
      <c r="BC3369" s="3">
        <v>0.39400000000000002</v>
      </c>
      <c r="BD3369" s="12" cm="1">
        <f t="array" ref="BD3369">SfromgA($BB3369,$BA3369,"")</f>
        <v>13.005950339578995</v>
      </c>
      <c r="BE3369" s="29">
        <f t="shared" ref="BE3369:BE3371" si="5689">(10^MAX(0.05, -0.312925054856973*((LN($BD3369))^(1/3)) + 0.454808404431693)-1)*100</f>
        <v>12.201845430196357</v>
      </c>
      <c r="BG3369" s="3"/>
      <c r="BH3369" s="3"/>
      <c r="BI3369" s="12">
        <f t="shared" ref="BI3369:BI3371" si="5690">IF($BB3369="",$BF3369,$BB3369)</f>
        <v>1710000000</v>
      </c>
      <c r="BJ3369" s="29">
        <f t="shared" ref="BJ3369:BJ3371" si="5691">IF($BB3369="",$BH3369,$BE3369)</f>
        <v>12.201845430196357</v>
      </c>
      <c r="BK3369" s="3">
        <f t="shared" ref="BK3369:BK3371" si="5692">LN(BN3369*100000000/($AX3369-$AW3369)/$BI3369)</f>
        <v>-10.376256330623725</v>
      </c>
      <c r="BL3369" s="13">
        <f>EXP(BK$4341*$AX3369+BK$4342)*$BI3369/(100000000/($AX3369-$AW3369))</f>
        <v>20.2050433051837</v>
      </c>
      <c r="BM3369" s="3">
        <f t="shared" ref="BM3369:BM3371" si="5693">LN(BL3369/$C3369)</f>
        <v>1.2141727725905431</v>
      </c>
      <c r="BN3369" s="13" cm="1">
        <f t="array" ref="BN3369">$C3369*EXP(poly_from_str(100000000/$E3369,BN$4343))</f>
        <v>21.414488371165781</v>
      </c>
      <c r="BO3369" s="3">
        <f t="shared" ref="BO3369:BO3371" si="5694">LN($C3369)</f>
        <v>1.791759469228055</v>
      </c>
      <c r="BP3369" s="13">
        <f t="shared" ref="BP3369:BP3371" si="5695">LN(BL3369/BN3369)</f>
        <v>-5.8135477820017448E-2</v>
      </c>
      <c r="BQ3369" s="13"/>
      <c r="BS3369" s="13"/>
      <c r="BT3369" s="13"/>
      <c r="BU3369" s="13"/>
      <c r="BV3369" s="13"/>
      <c r="BW3369" s="13"/>
      <c r="BX3369" s="13"/>
      <c r="BY3369">
        <v>21106</v>
      </c>
      <c r="BZ3369" s="13"/>
    </row>
    <row r="3370" spans="1:78" hidden="1" x14ac:dyDescent="0.25">
      <c r="A3370">
        <v>2487.63</v>
      </c>
      <c r="B3370" s="2" t="str">
        <f t="shared" si="5605"/>
        <v/>
      </c>
      <c r="C3370">
        <v>8</v>
      </c>
      <c r="E3370">
        <v>40186.78</v>
      </c>
      <c r="F3370">
        <v>21418</v>
      </c>
      <c r="G3370" t="s">
        <v>5</v>
      </c>
      <c r="H3370" s="5" t="s">
        <v>18</v>
      </c>
      <c r="I3370">
        <v>61605</v>
      </c>
      <c r="J3370" t="s">
        <v>3</v>
      </c>
      <c r="K3370" s="5" t="s">
        <v>8</v>
      </c>
      <c r="L3370">
        <v>21418.84</v>
      </c>
      <c r="M3370" t="str">
        <f t="shared" si="5681"/>
        <v>e</v>
      </c>
      <c r="N3370" t="str">
        <f t="shared" si="5682"/>
        <v>5/2</v>
      </c>
      <c r="O3370">
        <v>61605.66</v>
      </c>
      <c r="P3370" t="str">
        <f t="shared" si="5683"/>
        <v>o</v>
      </c>
      <c r="Q3370" t="str">
        <f t="shared" si="5684"/>
        <v>7/2</v>
      </c>
      <c r="R3370">
        <v>32</v>
      </c>
      <c r="AA3370" s="10">
        <f t="shared" si="5607"/>
        <v>2487.63</v>
      </c>
      <c r="AB3370" s="3" cm="1">
        <f t="array" ref="AB3370">100000000/Lvac(AA3370)</f>
        <v>40186.77639926289</v>
      </c>
      <c r="AC3370" s="28">
        <f t="shared" si="5608"/>
        <v>4.0198904177872109E-7</v>
      </c>
      <c r="AD3370" s="28">
        <f t="shared" si="5609"/>
        <v>2.4883807301805429E-7</v>
      </c>
      <c r="AE3370" s="21">
        <f t="shared" si="5610"/>
        <v>40186.779002489944</v>
      </c>
      <c r="AF3370" s="10" cm="1">
        <f t="array" ref="AF3370">Lair(100000000/AE3370)</f>
        <v>2487.6298388445525</v>
      </c>
      <c r="AG3370" s="10">
        <f t="shared" si="5611"/>
        <v>1.3077321868457708E-2</v>
      </c>
      <c r="AH3370" s="10" t="b">
        <f t="shared" si="5606"/>
        <v>1</v>
      </c>
      <c r="AI3370" s="10">
        <f t="shared" si="5685"/>
        <v>2487.6298388445525</v>
      </c>
      <c r="AJ3370">
        <v>3.0000000000000001E-3</v>
      </c>
      <c r="AK3370" s="3" cm="1">
        <f t="array" ref="AK3370">100000000/Lvac($AA3370)</f>
        <v>40186.77639926289</v>
      </c>
      <c r="AL3370" s="21">
        <f t="shared" si="5665"/>
        <v>4.8463934350371919E-2</v>
      </c>
      <c r="AM3370" s="10" cm="1">
        <f t="array" ref="AM3370">Lvac($AI3370)-$BA3370</f>
        <v>2.5385787530467496E-3</v>
      </c>
      <c r="AN3370" s="10">
        <f t="shared" si="5686"/>
        <v>-4.3600737117230892E-2</v>
      </c>
      <c r="AO3370" s="3">
        <f t="shared" si="5687"/>
        <v>0.84619291768224991</v>
      </c>
      <c r="AP3370" s="3">
        <v>0.89992385604394554</v>
      </c>
      <c r="AS3370" s="3">
        <f t="shared" si="5613"/>
        <v>-3.6007371090818197E-3</v>
      </c>
      <c r="AT3370" s="3" cm="1">
        <f t="array" ref="AT3370">AS3370-(100000000/LvacE($A3370)-$E3370)</f>
        <v>1.9189828890375793E-5</v>
      </c>
      <c r="AU3370" t="s">
        <v>4787</v>
      </c>
      <c r="AV3370" t="s">
        <v>4817</v>
      </c>
      <c r="AW3370" s="3">
        <v>21418.84</v>
      </c>
      <c r="AX3370" s="3">
        <v>61605.66</v>
      </c>
      <c r="AY3370" s="3"/>
      <c r="AZ3370" s="10" cm="1">
        <f t="array" ref="AZ3370">Lair(100000000/($AX3370-$AW3370))</f>
        <v>2487.6273008542853</v>
      </c>
      <c r="BA3370" s="10">
        <f t="shared" si="5688"/>
        <v>2488.3780304089746</v>
      </c>
      <c r="BB3370" s="12">
        <v>48400000</v>
      </c>
      <c r="BC3370" s="3">
        <v>0.14899999999999999</v>
      </c>
      <c r="BD3370" s="12" cm="1">
        <f t="array" ref="BD3370">SfromgA($BB3370,$BA3370,"")</f>
        <v>0.36806777565296472</v>
      </c>
      <c r="BE3370" s="29">
        <f t="shared" si="5689"/>
        <v>485.70652677054011</v>
      </c>
      <c r="BG3370" s="3"/>
      <c r="BH3370" s="3"/>
      <c r="BI3370" s="12">
        <f t="shared" si="5690"/>
        <v>48400000</v>
      </c>
      <c r="BJ3370" s="29">
        <f t="shared" si="5691"/>
        <v>485.70652677054011</v>
      </c>
      <c r="BK3370" s="3">
        <f t="shared" si="5692"/>
        <v>-6.5237097616014257</v>
      </c>
      <c r="BL3370" s="13">
        <f>EXP(BK$4341*$AX3370+BK$4342)*$BI3370/(100000000/($AX3370-$AW3370))</f>
        <v>20.262757168985789</v>
      </c>
      <c r="BM3370" s="3">
        <f t="shared" si="5693"/>
        <v>0.92934303716993272</v>
      </c>
      <c r="BN3370" s="13" cm="1">
        <f t="array" ref="BN3370">$C3370*EXP(poly_from_str(100000000/$E3370,BN$4343))</f>
        <v>28.557346579801997</v>
      </c>
      <c r="BO3370" s="3">
        <f t="shared" si="5694"/>
        <v>2.0794415416798357</v>
      </c>
      <c r="BP3370" s="13">
        <f t="shared" si="5695"/>
        <v>-0.34312964743582658</v>
      </c>
      <c r="BQ3370" s="13"/>
      <c r="BS3370" s="13"/>
      <c r="BT3370" s="13"/>
      <c r="BU3370" s="13"/>
      <c r="BV3370" s="13"/>
      <c r="BW3370" s="13"/>
      <c r="BX3370" s="13"/>
      <c r="BY3370">
        <v>28145</v>
      </c>
      <c r="BZ3370" s="13"/>
    </row>
    <row r="3371" spans="1:78" hidden="1" x14ac:dyDescent="0.25">
      <c r="A3371">
        <v>2487.3380000000002</v>
      </c>
      <c r="B3371" s="2" t="str">
        <f t="shared" si="5605"/>
        <v/>
      </c>
      <c r="C3371">
        <v>6</v>
      </c>
      <c r="E3371">
        <v>40191.49</v>
      </c>
      <c r="F3371">
        <v>24788</v>
      </c>
      <c r="G3371" t="s">
        <v>5</v>
      </c>
      <c r="H3371" s="5" t="s">
        <v>4</v>
      </c>
      <c r="I3371">
        <v>64979</v>
      </c>
      <c r="J3371" t="s">
        <v>3</v>
      </c>
      <c r="K3371" s="5" t="s">
        <v>8</v>
      </c>
      <c r="L3371">
        <v>24788.02</v>
      </c>
      <c r="M3371" t="str">
        <f t="shared" si="5681"/>
        <v>e</v>
      </c>
      <c r="N3371" t="str">
        <f t="shared" si="5682"/>
        <v>9/2</v>
      </c>
      <c r="O3371">
        <v>64979.55</v>
      </c>
      <c r="P3371" t="str">
        <f t="shared" si="5683"/>
        <v>o</v>
      </c>
      <c r="Q3371" t="str">
        <f t="shared" si="5684"/>
        <v>7/2</v>
      </c>
      <c r="R3371">
        <v>32</v>
      </c>
      <c r="AA3371" s="10">
        <f t="shared" si="5607"/>
        <v>2487.3380000000002</v>
      </c>
      <c r="AB3371" s="3" cm="1">
        <f t="array" ref="AB3371">100000000/Lvac(AA3371)</f>
        <v>40191.493779191209</v>
      </c>
      <c r="AC3371" s="28">
        <f t="shared" si="5608"/>
        <v>4.020362331134731E-7</v>
      </c>
      <c r="AD3371" s="28">
        <f t="shared" si="5609"/>
        <v>2.4880886624764896E-7</v>
      </c>
      <c r="AE3371" s="21">
        <f t="shared" si="5610"/>
        <v>40191.49104659172</v>
      </c>
      <c r="AF3371" s="10" cm="1">
        <f t="array" ref="AF3371">Lair(100000000/AE3371)</f>
        <v>2487.3381691246987</v>
      </c>
      <c r="AG3371" s="10">
        <f t="shared" si="5611"/>
        <v>1.3079218381094812E-2</v>
      </c>
      <c r="AH3371" s="10" t="b">
        <f t="shared" si="5606"/>
        <v>1</v>
      </c>
      <c r="AI3371" s="10">
        <f t="shared" si="5685"/>
        <v>2487.3381691246987</v>
      </c>
      <c r="AJ3371">
        <v>3.0000000000000001E-3</v>
      </c>
      <c r="AK3371" s="3" cm="1">
        <f t="array" ref="AK3371">100000000/Lvac($AA3371)</f>
        <v>40191.493779191209</v>
      </c>
      <c r="AL3371" s="21">
        <f t="shared" si="5665"/>
        <v>4.8475306990526393E-2</v>
      </c>
      <c r="AM3371" s="10" cm="1">
        <f t="array" ref="AM3371">Lvac($AI3371)-$BA3371</f>
        <v>2.4114419156830991E-3</v>
      </c>
      <c r="AN3371" s="10">
        <f t="shared" si="5686"/>
        <v>-3.6220808789948933E-2</v>
      </c>
      <c r="AO3371" s="3">
        <f t="shared" si="5687"/>
        <v>0.80381397189436632</v>
      </c>
      <c r="AP3371" s="3">
        <v>0.74742600160485984</v>
      </c>
      <c r="AS3371" s="3">
        <f t="shared" si="5613"/>
        <v>3.7791912109241821E-3</v>
      </c>
      <c r="AT3371" s="3" cm="1">
        <f t="array" ref="AT3371">AS3371-(100000000/LvacE($A3371)-$E3371)</f>
        <v>1.9283535948488861E-5</v>
      </c>
      <c r="AU3371" t="s">
        <v>4700</v>
      </c>
      <c r="AV3371" t="s">
        <v>4907</v>
      </c>
      <c r="AW3371" s="3">
        <v>24788.02</v>
      </c>
      <c r="AX3371" s="3">
        <v>64979.55</v>
      </c>
      <c r="AY3371" s="3"/>
      <c r="AZ3371" s="10" cm="1">
        <f t="array" ref="AZ3371">Lair(100000000/($AX3371-$AW3371))</f>
        <v>2487.3357582417589</v>
      </c>
      <c r="BA3371" s="10">
        <f t="shared" si="5688"/>
        <v>2488.0864201984846</v>
      </c>
      <c r="BB3371" s="12">
        <v>43200000</v>
      </c>
      <c r="BC3371" s="3">
        <v>6.3E-2</v>
      </c>
      <c r="BD3371" s="12" cm="1">
        <f t="array" ref="BD3371">SfromgA($BB3371,$BA3371,"")</f>
        <v>0.32840781959848775</v>
      </c>
      <c r="BE3371" s="29">
        <f t="shared" si="5689"/>
        <v>501.38242183390781</v>
      </c>
      <c r="BG3371" s="3"/>
      <c r="BH3371" s="3"/>
      <c r="BI3371" s="12">
        <f t="shared" si="5690"/>
        <v>43200000</v>
      </c>
      <c r="BJ3371" s="29">
        <f t="shared" si="5691"/>
        <v>501.38242183390781</v>
      </c>
      <c r="BK3371" s="3">
        <f t="shared" si="5692"/>
        <v>-6.6974511527676146</v>
      </c>
      <c r="BL3371" s="13">
        <f>EXP(BK$4341*$AX3371+BK$4342)*$BI3371/(100000000/($AX3371-$AW3371))</f>
        <v>13.997710409978804</v>
      </c>
      <c r="BM3371" s="3">
        <f t="shared" si="5693"/>
        <v>0.84713430486835772</v>
      </c>
      <c r="BN3371" s="13" cm="1">
        <f t="array" ref="BN3371">$C3371*EXP(poly_from_str(100000000/$E3371,BN$4343))</f>
        <v>21.426547967188053</v>
      </c>
      <c r="BO3371" s="3">
        <f t="shared" si="5694"/>
        <v>1.791759469228055</v>
      </c>
      <c r="BP3371" s="13">
        <f t="shared" si="5695"/>
        <v>-0.4257369382880159</v>
      </c>
      <c r="BQ3371" s="13"/>
      <c r="BS3371" s="13"/>
      <c r="BT3371" s="13"/>
      <c r="BU3371" s="13"/>
      <c r="BV3371" s="13"/>
      <c r="BW3371" s="13"/>
      <c r="BX3371" s="13"/>
      <c r="BY3371">
        <v>21116</v>
      </c>
      <c r="BZ3371" s="13"/>
    </row>
    <row r="3372" spans="1:78" hidden="1" x14ac:dyDescent="0.25">
      <c r="A3372">
        <v>2487.297</v>
      </c>
      <c r="B3372" s="2" t="str">
        <f t="shared" si="5605"/>
        <v/>
      </c>
      <c r="C3372">
        <v>1</v>
      </c>
      <c r="E3372">
        <v>40192.160000000003</v>
      </c>
      <c r="R3372">
        <v>32</v>
      </c>
      <c r="S3372" t="s">
        <v>22</v>
      </c>
      <c r="AA3372" s="10">
        <f t="shared" si="5607"/>
        <v>2487.297</v>
      </c>
      <c r="AB3372" s="3" cm="1">
        <f t="array" ref="AB3372">100000000/Lvac(AA3372)</f>
        <v>40192.156239696924</v>
      </c>
      <c r="AC3372" s="28">
        <f t="shared" si="5608"/>
        <v>4.0204286018115247E-7</v>
      </c>
      <c r="AD3372" s="28">
        <f t="shared" si="5609"/>
        <v>2.4880476529704612E-7</v>
      </c>
      <c r="AE3372" s="21">
        <f t="shared" si="5610"/>
        <v>40192.15895868872</v>
      </c>
      <c r="AF3372" s="10" cm="1">
        <f t="array" ref="AF3372">Lair(100000000/AE3372)</f>
        <v>2487.296831723072</v>
      </c>
      <c r="AG3372" s="10">
        <f t="shared" si="5611"/>
        <v>1.3079484725727751E-2</v>
      </c>
      <c r="AH3372" s="10" t="b">
        <f t="shared" si="5606"/>
        <v>1</v>
      </c>
      <c r="AI3372" s="10">
        <f t="shared" si="5612"/>
        <v>2487.297</v>
      </c>
      <c r="AJ3372">
        <v>3.0000000000000001E-3</v>
      </c>
      <c r="AK3372" s="3" cm="1">
        <f t="array" ref="AK3372">100000000/Lvac($AA3372)</f>
        <v>40192.156239696924</v>
      </c>
      <c r="AL3372" s="21">
        <f t="shared" si="5665"/>
        <v>4.8476908354366521E-2</v>
      </c>
      <c r="AM3372" s="21"/>
      <c r="AN3372" s="21"/>
      <c r="AO3372" s="21"/>
      <c r="AP3372" s="21"/>
      <c r="AS3372" s="3">
        <f t="shared" si="5613"/>
        <v>-3.7603030796162784E-3</v>
      </c>
      <c r="AT3372" s="3" cm="1">
        <f t="array" ref="AT3372">AS3372-(100000000/LvacE($A3372)-$E3372)</f>
        <v>1.9296705431770533E-5</v>
      </c>
      <c r="BB3372"/>
      <c r="BC3372"/>
      <c r="BD3372"/>
      <c r="BE3372"/>
      <c r="BF3372"/>
      <c r="BG3372"/>
      <c r="BH3372"/>
      <c r="BI3372"/>
      <c r="BJ3372"/>
      <c r="BN3372" s="13" cm="1">
        <f t="array" ref="BN3372">$C3372*EXP(poly_from_str(100000000/$E3372,BN$4343))</f>
        <v>3.5712935271550981</v>
      </c>
      <c r="BO3372" s="13"/>
      <c r="BY3372" t="e">
        <v>#N/A</v>
      </c>
    </row>
    <row r="3373" spans="1:78" hidden="1" x14ac:dyDescent="0.25">
      <c r="A3373">
        <v>2487.1439999999998</v>
      </c>
      <c r="B3373" s="2" t="str">
        <f t="shared" si="5605"/>
        <v/>
      </c>
      <c r="C3373">
        <v>5</v>
      </c>
      <c r="E3373">
        <v>40194.629999999997</v>
      </c>
      <c r="F3373">
        <v>38694</v>
      </c>
      <c r="G3373" t="s">
        <v>5</v>
      </c>
      <c r="H3373" s="5" t="s">
        <v>18</v>
      </c>
      <c r="I3373">
        <v>78889</v>
      </c>
      <c r="J3373" t="s">
        <v>3</v>
      </c>
      <c r="K3373" s="5" t="s">
        <v>19</v>
      </c>
      <c r="L3373">
        <v>38694.51</v>
      </c>
      <c r="M3373" t="str">
        <f>$G3373&amp;""</f>
        <v>e</v>
      </c>
      <c r="N3373" t="str">
        <f>$H3373&amp;""</f>
        <v>5/2</v>
      </c>
      <c r="O3373">
        <v>78889.14</v>
      </c>
      <c r="P3373" t="str">
        <f>$J3373&amp;""</f>
        <v>o</v>
      </c>
      <c r="Q3373" t="str">
        <f>$K3373&amp;""</f>
        <v>3/2</v>
      </c>
      <c r="R3373">
        <v>32</v>
      </c>
      <c r="AA3373" s="10">
        <f t="shared" si="5607"/>
        <v>2487.1439999999998</v>
      </c>
      <c r="AB3373" s="3" cm="1">
        <f t="array" ref="AB3373">100000000/Lvac(AA3373)</f>
        <v>40194.628541214355</v>
      </c>
      <c r="AC3373" s="28">
        <f t="shared" si="5608"/>
        <v>4.0206759238709141E-7</v>
      </c>
      <c r="AD3373" s="28">
        <f t="shared" si="5609"/>
        <v>2.4878946174975354E-7</v>
      </c>
      <c r="AE3373" s="21">
        <f t="shared" si="5610"/>
        <v>40194.629596101782</v>
      </c>
      <c r="AF3373" s="10" cm="1">
        <f t="array" ref="AF3373">Lair(100000000/AE3373)</f>
        <v>2487.1439347216165</v>
      </c>
      <c r="AG3373" s="10">
        <f t="shared" si="5611"/>
        <v>1.3080478762229761E-2</v>
      </c>
      <c r="AH3373" s="10" t="b">
        <f t="shared" si="5606"/>
        <v>1</v>
      </c>
      <c r="AI3373" s="10">
        <f>$AF3373</f>
        <v>2487.1439347216165</v>
      </c>
      <c r="AJ3373">
        <v>3.0000000000000001E-3</v>
      </c>
      <c r="AK3373" s="3" cm="1">
        <f t="array" ref="AK3373">100000000/Lvac($AA3373)</f>
        <v>40194.628541214355</v>
      </c>
      <c r="AL3373" s="21">
        <f t="shared" si="5665"/>
        <v>4.8482873845875712E-2</v>
      </c>
      <c r="AM3373" s="10" cm="1">
        <f t="array" ref="AM3373">Lvac($AI3373)-$BA3373</f>
        <v>2.4999761535582365E-5</v>
      </c>
      <c r="AN3373" s="10">
        <f>$AK3373-($AX3373-$AW3373)</f>
        <v>-1.4587856421712786E-3</v>
      </c>
      <c r="AO3373" s="3">
        <f>AM3373/AJ3373</f>
        <v>8.3332538451941218E-3</v>
      </c>
      <c r="AP3373" s="3">
        <v>3.0097759766552674E-2</v>
      </c>
      <c r="AS3373" s="3">
        <f t="shared" si="5613"/>
        <v>-1.4587856421712786E-3</v>
      </c>
      <c r="AT3373" s="3" cm="1">
        <f t="array" ref="AT3373">AS3373-(100000000/LvacE($A3373)-$E3373)</f>
        <v>1.9345839973539114E-5</v>
      </c>
      <c r="AU3373" t="s">
        <v>4789</v>
      </c>
      <c r="AV3373" t="s">
        <v>4872</v>
      </c>
      <c r="AW3373" s="3">
        <v>38694.51</v>
      </c>
      <c r="AX3373" s="3">
        <v>78889.14</v>
      </c>
      <c r="AY3373" s="3"/>
      <c r="AZ3373" s="10" cm="1">
        <f t="array" ref="AZ3373">Lair(100000000/($AX3373-$AW3373))</f>
        <v>2487.1439097276498</v>
      </c>
      <c r="BA3373" s="10">
        <f>100000000/($AX3373-$AW3373)</f>
        <v>2487.8945272042561</v>
      </c>
      <c r="BB3373" s="12">
        <v>111000000</v>
      </c>
      <c r="BC3373" s="3">
        <v>0.26500000000000001</v>
      </c>
      <c r="BD3373" s="12" cm="1">
        <f t="array" ref="BD3373">SfromgA($BB3373,$BA3373,"")</f>
        <v>0.8436304231602737</v>
      </c>
      <c r="BE3373" s="29">
        <f>(10^MAX(0.05, -0.312925054856973*((LN($BD3373))^(1/3)) + 0.454808404431693)-1)*100</f>
        <v>324.78781119246338</v>
      </c>
      <c r="BG3373" s="3"/>
      <c r="BH3373" s="3"/>
      <c r="BI3373" s="12">
        <f>IF($BB3373="",$BF3373,$BB3373)</f>
        <v>111000000</v>
      </c>
      <c r="BJ3373" s="29">
        <f>IF($BB3373="",$BH3373,$BE3373)</f>
        <v>324.78781119246338</v>
      </c>
      <c r="BK3373" s="3">
        <f>LN(BN3373*100000000/($AX3373-$AW3373)/$BI3373)</f>
        <v>-7.8232743538165677</v>
      </c>
      <c r="BL3373" s="13">
        <f>EXP(BK$4341*$AX3373+BK$4342)*$BI3373/(100000000/($AX3373-$AW3373))</f>
        <v>12.500989692821827</v>
      </c>
      <c r="BM3373" s="3">
        <f t="shared" ref="BM3373" si="5696">LN(BL3373/$C3373)</f>
        <v>0.91636990416569264</v>
      </c>
      <c r="BN3373" s="13" cm="1">
        <f t="array" ref="BN3373">$C3373*EXP(poly_from_str(100000000/$E3373,BN$4343))</f>
        <v>17.860192347056191</v>
      </c>
      <c r="BO3373" s="3">
        <f>LN($C3373)</f>
        <v>1.6094379124341003</v>
      </c>
      <c r="BP3373" s="13">
        <f>LN(BL3373/BN3373)</f>
        <v>-0.35676652850255985</v>
      </c>
      <c r="BQ3373" s="13"/>
      <c r="BS3373" s="13"/>
      <c r="BT3373" s="13"/>
      <c r="BU3373" s="13"/>
      <c r="BV3373" s="13"/>
      <c r="BW3373" s="13"/>
      <c r="BX3373" s="13"/>
      <c r="BY3373">
        <v>17600</v>
      </c>
      <c r="BZ3373" s="13"/>
    </row>
    <row r="3374" spans="1:78" hidden="1" x14ac:dyDescent="0.25">
      <c r="A3374">
        <v>2486.8519999999999</v>
      </c>
      <c r="B3374" s="2" t="str">
        <f t="shared" si="5605"/>
        <v/>
      </c>
      <c r="C3374">
        <v>5</v>
      </c>
      <c r="E3374">
        <v>40199.35</v>
      </c>
      <c r="R3374">
        <v>32</v>
      </c>
      <c r="S3374" t="s">
        <v>22</v>
      </c>
      <c r="AA3374" s="10">
        <f t="shared" si="5607"/>
        <v>2486.8519999999999</v>
      </c>
      <c r="AB3374" s="3" cm="1">
        <f t="array" ref="AB3374">100000000/Lvac(AA3374)</f>
        <v>40199.34776477798</v>
      </c>
      <c r="AC3374" s="28">
        <f t="shared" si="5608"/>
        <v>4.0211480216755968E-7</v>
      </c>
      <c r="AD3374" s="28">
        <f t="shared" si="5609"/>
        <v>2.4876025498010292E-7</v>
      </c>
      <c r="AE3374" s="21">
        <f t="shared" si="5610"/>
        <v>40199.349381337735</v>
      </c>
      <c r="AF3374" s="10" cm="1">
        <f t="array" ref="AF3374">Lair(100000000/AE3374)</f>
        <v>2486.8518999877815</v>
      </c>
      <c r="AG3374" s="10">
        <f t="shared" si="5611"/>
        <v>1.3082376386849316E-2</v>
      </c>
      <c r="AH3374" s="10" t="b">
        <f t="shared" si="5606"/>
        <v>1</v>
      </c>
      <c r="AI3374" s="10">
        <f t="shared" si="5612"/>
        <v>2486.8519999999999</v>
      </c>
      <c r="AJ3374">
        <v>3.0000000000000001E-3</v>
      </c>
      <c r="AK3374" s="3" cm="1">
        <f t="array" ref="AK3374">100000000/Lvac($AA3374)</f>
        <v>40199.34776477798</v>
      </c>
      <c r="AL3374" s="21">
        <f t="shared" si="5665"/>
        <v>4.8494258321095891E-2</v>
      </c>
      <c r="AM3374" s="21"/>
      <c r="AN3374" s="21"/>
      <c r="AO3374" s="21"/>
      <c r="AP3374" s="21"/>
      <c r="AS3374" s="3">
        <f t="shared" si="5613"/>
        <v>-2.2352220184984617E-3</v>
      </c>
      <c r="AT3374" s="3" cm="1">
        <f t="array" ref="AT3374">AS3374-(100000000/LvacE($A3374)-$E3374)</f>
        <v>1.943969982676208E-5</v>
      </c>
      <c r="BB3374"/>
      <c r="BC3374"/>
      <c r="BD3374"/>
      <c r="BE3374"/>
      <c r="BF3374"/>
      <c r="BG3374"/>
      <c r="BH3374"/>
      <c r="BI3374"/>
      <c r="BJ3374"/>
      <c r="BN3374" s="13" cm="1">
        <f t="array" ref="BN3374">$C3374*EXP(poly_from_str(100000000/$E3374,BN$4343))</f>
        <v>17.867299598030051</v>
      </c>
      <c r="BO3374" s="13"/>
      <c r="BY3374">
        <v>17606</v>
      </c>
    </row>
    <row r="3375" spans="1:78" hidden="1" x14ac:dyDescent="0.25">
      <c r="A3375">
        <v>2486.5230000000001</v>
      </c>
      <c r="B3375" s="2" t="str">
        <f t="shared" si="5605"/>
        <v/>
      </c>
      <c r="C3375">
        <v>9</v>
      </c>
      <c r="E3375">
        <v>40204.67</v>
      </c>
      <c r="F3375">
        <v>20315</v>
      </c>
      <c r="G3375" t="s">
        <v>5</v>
      </c>
      <c r="H3375" s="5" t="s">
        <v>4</v>
      </c>
      <c r="I3375">
        <v>60520</v>
      </c>
      <c r="J3375" t="s">
        <v>3</v>
      </c>
      <c r="K3375" s="5" t="s">
        <v>8</v>
      </c>
      <c r="L3375">
        <v>20315.650000000001</v>
      </c>
      <c r="M3375" t="str">
        <f t="shared" ref="M3375:M3376" si="5697">$G3375&amp;""</f>
        <v>e</v>
      </c>
      <c r="N3375" t="str">
        <f t="shared" ref="N3375:N3376" si="5698">$H3375&amp;""</f>
        <v>9/2</v>
      </c>
      <c r="O3375">
        <v>60520.32</v>
      </c>
      <c r="P3375" t="str">
        <f t="shared" ref="P3375:P3376" si="5699">$J3375&amp;""</f>
        <v>o</v>
      </c>
      <c r="Q3375" t="str">
        <f t="shared" ref="Q3375:Q3376" si="5700">$K3375&amp;""</f>
        <v>7/2</v>
      </c>
      <c r="R3375">
        <v>32</v>
      </c>
      <c r="AA3375" s="10">
        <f t="shared" si="5607"/>
        <v>2486.5230000000001</v>
      </c>
      <c r="AB3375" s="3" cm="1">
        <f t="array" ref="AB3375">100000000/Lvac(AA3375)</f>
        <v>40204.666299921562</v>
      </c>
      <c r="AC3375" s="28">
        <f t="shared" si="5608"/>
        <v>4.0216800729371898E-7</v>
      </c>
      <c r="AD3375" s="28">
        <f t="shared" si="5609"/>
        <v>2.4872734735319791E-7</v>
      </c>
      <c r="AE3375" s="21">
        <f t="shared" si="5610"/>
        <v>40204.668976288303</v>
      </c>
      <c r="AF3375" s="10" cm="1">
        <f t="array" ref="AF3375">Lair(100000000/AE3375)</f>
        <v>2486.522834464171</v>
      </c>
      <c r="AG3375" s="10">
        <f t="shared" si="5611"/>
        <v>1.3084515264874197E-2</v>
      </c>
      <c r="AH3375" s="10" t="b">
        <f t="shared" si="5606"/>
        <v>1</v>
      </c>
      <c r="AI3375" s="10">
        <f t="shared" ref="AI3375:AI3376" si="5701">$AF3375</f>
        <v>2486.522834464171</v>
      </c>
      <c r="AJ3375">
        <v>3.0000000000000001E-3</v>
      </c>
      <c r="AK3375" s="3" cm="1">
        <f t="array" ref="AK3375">100000000/Lvac($AA3375)</f>
        <v>40204.666299921562</v>
      </c>
      <c r="AL3375" s="21">
        <f t="shared" si="5665"/>
        <v>4.8507094818518406E-2</v>
      </c>
      <c r="AM3375" s="10" cm="1">
        <f t="array" ref="AM3375">Lvac($AI3375)-$BA3375</f>
        <v>6.3332214267575182E-5</v>
      </c>
      <c r="AN3375" s="10">
        <f t="shared" ref="AN3375:AN3376" si="5702">$AK3375-($AX3375-$AW3375)</f>
        <v>-3.700078435940668E-3</v>
      </c>
      <c r="AO3375" s="3">
        <f t="shared" ref="AO3375:AO3376" si="5703">AM3375/AJ3375</f>
        <v>2.1110738089191727E-2</v>
      </c>
      <c r="AP3375" s="3">
        <v>7.6302138950268272E-2</v>
      </c>
      <c r="AS3375" s="3">
        <f t="shared" si="5613"/>
        <v>-3.700078435940668E-3</v>
      </c>
      <c r="AT3375" s="3" cm="1">
        <f t="array" ref="AT3375">AS3375-(100000000/LvacE($A3375)-$E3375)</f>
        <v>1.9545550458133221E-5</v>
      </c>
      <c r="AU3375" t="s">
        <v>4959</v>
      </c>
      <c r="AV3375" t="s">
        <v>4725</v>
      </c>
      <c r="AW3375" s="3">
        <v>20315.650000000001</v>
      </c>
      <c r="AX3375" s="3">
        <v>60520.32</v>
      </c>
      <c r="AY3375" s="3"/>
      <c r="AZ3375" s="10" cm="1">
        <f t="array" ref="AZ3375">Lair(100000000/($AX3375-$AW3375))</f>
        <v>2486.5227711466346</v>
      </c>
      <c r="BA3375" s="10">
        <f t="shared" ref="BA3375:BA3376" si="5704">100000000/($AX3375-$AW3375)</f>
        <v>2487.2732446255623</v>
      </c>
      <c r="BB3375" s="12">
        <v>1900000</v>
      </c>
      <c r="BC3375" s="3">
        <v>0.02</v>
      </c>
      <c r="BD3375" s="12" cm="1">
        <f t="array" ref="BD3375">SfromgA($BB3375,$BA3375,"")</f>
        <v>1.4429705100856793E-2</v>
      </c>
      <c r="BE3375" s="29">
        <f t="shared" ref="BE3375:BE3376" si="5705">(10^MAX(0.05, -0.312925054856973*((LN($BD3375))^(1/3)) + 0.454808404431693)-1)*100</f>
        <v>814.59182962981151</v>
      </c>
      <c r="BG3375" s="3"/>
      <c r="BH3375" s="3"/>
      <c r="BI3375" s="12">
        <f t="shared" ref="BI3375:BI3376" si="5706">IF($BB3375="",$BF3375,$BB3375)</f>
        <v>1900000</v>
      </c>
      <c r="BJ3375" s="29">
        <f t="shared" ref="BJ3375:BJ3376" si="5707">IF($BB3375="",$BH3375,$BE3375)</f>
        <v>814.59182962981151</v>
      </c>
      <c r="BK3375" s="3"/>
      <c r="BL3375" s="13">
        <f>EXP(BK$4341*$AX3375+BK$4342)*$BI3375/(100000000/($AX3375-$AW3375))</f>
        <v>0.86419834425049757</v>
      </c>
      <c r="BM3375" s="3"/>
      <c r="BN3375" s="13" cm="1">
        <f t="array" ref="BN3375">$C3375*EXP(poly_from_str(100000000/$E3375,BN$4343))</f>
        <v>32.175529343752707</v>
      </c>
      <c r="BO3375" s="3">
        <f t="shared" ref="BO3375:BO3376" si="5708">LN($C3375)</f>
        <v>2.1972245773362196</v>
      </c>
      <c r="BP3375" s="17"/>
      <c r="BQ3375" s="13"/>
      <c r="BS3375" s="13"/>
      <c r="BT3375" s="13"/>
      <c r="BU3375" s="13"/>
      <c r="BV3375" s="13"/>
      <c r="BW3375" s="13"/>
      <c r="BX3375" s="13"/>
      <c r="BY3375">
        <v>31702</v>
      </c>
      <c r="BZ3375" s="13"/>
    </row>
    <row r="3376" spans="1:78" hidden="1" x14ac:dyDescent="0.25">
      <c r="A3376">
        <v>2485.1559999999999</v>
      </c>
      <c r="B3376" s="2" t="str">
        <f t="shared" si="5605"/>
        <v/>
      </c>
      <c r="C3376">
        <v>10</v>
      </c>
      <c r="D3376" t="s">
        <v>14</v>
      </c>
      <c r="E3376">
        <v>40226.78</v>
      </c>
      <c r="F3376">
        <v>27452</v>
      </c>
      <c r="G3376" t="s">
        <v>5</v>
      </c>
      <c r="H3376" s="5" t="s">
        <v>18</v>
      </c>
      <c r="I3376">
        <v>67679</v>
      </c>
      <c r="J3376" t="s">
        <v>3</v>
      </c>
      <c r="K3376" s="5" t="s">
        <v>8</v>
      </c>
      <c r="L3376">
        <v>27452.45</v>
      </c>
      <c r="M3376" t="str">
        <f t="shared" si="5697"/>
        <v>e</v>
      </c>
      <c r="N3376" t="str">
        <f t="shared" si="5698"/>
        <v>5/2</v>
      </c>
      <c r="O3376">
        <v>67679.210000000006</v>
      </c>
      <c r="P3376" t="str">
        <f t="shared" si="5699"/>
        <v>o</v>
      </c>
      <c r="Q3376" t="str">
        <f t="shared" si="5700"/>
        <v>7/2</v>
      </c>
      <c r="R3376">
        <v>32</v>
      </c>
      <c r="AA3376" s="10">
        <f t="shared" si="5607"/>
        <v>2485.1559999999999</v>
      </c>
      <c r="AB3376" s="3" cm="1">
        <f t="array" ref="AB3376">100000000/Lvac(AA3376)</f>
        <v>40226.779973448844</v>
      </c>
      <c r="AC3376" s="28">
        <f t="shared" si="5608"/>
        <v>4.0238922626990016E-7</v>
      </c>
      <c r="AD3376" s="28">
        <f t="shared" si="5609"/>
        <v>2.4859061566947116E-7</v>
      </c>
      <c r="AE3376" s="21">
        <f t="shared" si="5610"/>
        <v>40226.779992665688</v>
      </c>
      <c r="AF3376" s="10" cm="1">
        <f t="array" ref="AF3376">Lair(100000000/AE3376)</f>
        <v>2485.155998812726</v>
      </c>
      <c r="AG3376" s="10">
        <f t="shared" si="5611"/>
        <v>1.3093411434422799E-2</v>
      </c>
      <c r="AH3376" s="10" t="b">
        <f t="shared" si="5606"/>
        <v>1</v>
      </c>
      <c r="AI3376" s="10">
        <f t="shared" si="5701"/>
        <v>2485.155998812726</v>
      </c>
      <c r="AJ3376">
        <v>7.0000000000000001E-3</v>
      </c>
      <c r="AK3376" s="3" cm="1">
        <f t="array" ref="AK3376">100000000/Lvac($AA3376)</f>
        <v>40226.779973448844</v>
      </c>
      <c r="AL3376" s="21">
        <f t="shared" si="5665"/>
        <v>0.11330776013605152</v>
      </c>
      <c r="AM3376" s="10" cm="1">
        <f t="array" ref="AM3376">Lvac($AI3376)-$BA3376</f>
        <v>-1.2354932555354026E-3</v>
      </c>
      <c r="AN3376" s="10">
        <f t="shared" si="5702"/>
        <v>1.9973448834207375E-2</v>
      </c>
      <c r="AO3376" s="3">
        <f t="shared" si="5703"/>
        <v>-0.17649903650505749</v>
      </c>
      <c r="AP3376" s="3">
        <v>-0.17632938663934639</v>
      </c>
      <c r="AS3376" s="3">
        <f t="shared" si="5613"/>
        <v>-2.6551155315246433E-5</v>
      </c>
      <c r="AT3376" s="3" cm="1">
        <f t="array" ref="AT3376">AS3376-(100000000/LvacE($A3376)-$E3376)</f>
        <v>1.9986604456789792E-5</v>
      </c>
      <c r="AU3376" t="s">
        <v>4778</v>
      </c>
      <c r="AV3376" t="s">
        <v>4856</v>
      </c>
      <c r="AW3376" s="3">
        <v>27452.45</v>
      </c>
      <c r="AX3376" s="3">
        <v>67679.210000000006</v>
      </c>
      <c r="AY3376" s="3"/>
      <c r="AZ3376" s="10" cm="1">
        <f t="array" ref="AZ3376">Lair(100000000/($AX3376-$AW3376))</f>
        <v>2485.1572340197358</v>
      </c>
      <c r="BA3376" s="10">
        <f t="shared" si="5704"/>
        <v>2485.9073910004181</v>
      </c>
      <c r="BB3376" s="12">
        <v>280000000</v>
      </c>
      <c r="BC3376" s="3">
        <v>0.57799999999999996</v>
      </c>
      <c r="BD3376" s="12" cm="1">
        <f t="array" ref="BD3376">SfromgA($BB3376,$BA3376,"")</f>
        <v>2.1229815894636088</v>
      </c>
      <c r="BE3376" s="29">
        <f t="shared" si="5705"/>
        <v>47.958882418082041</v>
      </c>
      <c r="BG3376" s="3"/>
      <c r="BH3376" s="3"/>
      <c r="BI3376" s="12">
        <f t="shared" si="5706"/>
        <v>280000000</v>
      </c>
      <c r="BJ3376" s="29">
        <f t="shared" si="5707"/>
        <v>47.958882418082041</v>
      </c>
      <c r="BK3376" s="3">
        <f>LN(BN3376*100000000/($AX3376-$AW3376)/$BI3376)</f>
        <v>-8.05349345611166</v>
      </c>
      <c r="BL3376" s="13">
        <f>EXP(BK$4341*$AX3376+BK$4342)*$BI3376/(100000000/($AX3376-$AW3376))</f>
        <v>73.965477802869756</v>
      </c>
      <c r="BM3376" s="3">
        <f t="shared" ref="BM3376" si="5709">LN(BL3376/$C3376)</f>
        <v>2.0010133751801606</v>
      </c>
      <c r="BN3376" s="13" cm="1">
        <f t="array" ref="BN3376">$C3376*EXP(poly_from_str(100000000/$E3376,BN$4343))</f>
        <v>35.816679253967145</v>
      </c>
      <c r="BO3376" s="3">
        <f t="shared" si="5708"/>
        <v>2.3025850929940459</v>
      </c>
      <c r="BP3376" s="13">
        <f>LN(BL3376/BN3376)</f>
        <v>0.72518478231689765</v>
      </c>
      <c r="BQ3376" s="13"/>
      <c r="BS3376" s="13"/>
      <c r="BT3376" s="13"/>
      <c r="BU3376" s="13"/>
      <c r="BV3376" s="13"/>
      <c r="BW3376" s="13"/>
      <c r="BX3376" s="13"/>
      <c r="BY3376">
        <v>35277</v>
      </c>
      <c r="BZ3376" s="13"/>
    </row>
    <row r="3377" spans="1:78" hidden="1" x14ac:dyDescent="0.25">
      <c r="A3377">
        <v>2485.056</v>
      </c>
      <c r="B3377" s="2" t="str">
        <f t="shared" si="5605"/>
        <v/>
      </c>
      <c r="C3377">
        <v>1</v>
      </c>
      <c r="E3377">
        <v>40228.400000000001</v>
      </c>
      <c r="R3377">
        <v>32</v>
      </c>
      <c r="S3377" t="s">
        <v>22</v>
      </c>
      <c r="AA3377" s="10">
        <f t="shared" si="5607"/>
        <v>2485.056</v>
      </c>
      <c r="AB3377" s="3" cm="1">
        <f t="array" ref="AB3377">100000000/Lvac(AA3377)</f>
        <v>40228.398607397903</v>
      </c>
      <c r="AC3377" s="28">
        <f t="shared" si="5608"/>
        <v>4.0240541863040513E-7</v>
      </c>
      <c r="AD3377" s="28">
        <f t="shared" si="5609"/>
        <v>2.4858061335210659E-7</v>
      </c>
      <c r="AE3377" s="21">
        <f t="shared" si="5610"/>
        <v>40228.39961536217</v>
      </c>
      <c r="AF3377" s="10" cm="1">
        <f t="array" ref="AF3377">Lair(100000000/AE3377)</f>
        <v>2485.0559377299796</v>
      </c>
      <c r="AG3377" s="10">
        <f t="shared" si="5611"/>
        <v>1.3094062791220381E-2</v>
      </c>
      <c r="AH3377" s="10" t="b">
        <f t="shared" si="5606"/>
        <v>1</v>
      </c>
      <c r="AI3377" s="10">
        <f t="shared" si="5612"/>
        <v>2485.056</v>
      </c>
      <c r="AJ3377">
        <v>3.0000000000000001E-3</v>
      </c>
      <c r="AK3377" s="3" cm="1">
        <f t="array" ref="AK3377">100000000/Lvac($AA3377)</f>
        <v>40228.398607397903</v>
      </c>
      <c r="AL3377" s="21">
        <f t="shared" si="5665"/>
        <v>4.8564376747322273E-2</v>
      </c>
      <c r="AM3377" s="21"/>
      <c r="AN3377" s="21"/>
      <c r="AO3377" s="21"/>
      <c r="AP3377" s="21"/>
      <c r="AS3377" s="3">
        <f t="shared" si="5613"/>
        <v>-1.3926020983490162E-3</v>
      </c>
      <c r="AT3377" s="3" cm="1">
        <f t="array" ref="AT3377">AS3377-(100000000/LvacE($A3377)-$E3377)</f>
        <v>2.0018938812427223E-5</v>
      </c>
      <c r="BB3377"/>
      <c r="BC3377"/>
      <c r="BD3377"/>
      <c r="BE3377"/>
      <c r="BF3377"/>
      <c r="BG3377"/>
      <c r="BH3377"/>
      <c r="BI3377"/>
      <c r="BJ3377"/>
      <c r="BN3377" s="13" cm="1">
        <f t="array" ref="BN3377">$C3377*EXP(poly_from_str(100000000/$E3377,BN$4343))</f>
        <v>3.582149951246032</v>
      </c>
      <c r="BO3377" s="13"/>
      <c r="BY3377" t="e">
        <v>#N/A</v>
      </c>
    </row>
    <row r="3378" spans="1:78" hidden="1" x14ac:dyDescent="0.25">
      <c r="A3378">
        <v>2484.877</v>
      </c>
      <c r="B3378" s="2" t="str">
        <f t="shared" si="5605"/>
        <v/>
      </c>
      <c r="C3378">
        <v>9</v>
      </c>
      <c r="E3378">
        <v>40231.300000000003</v>
      </c>
      <c r="R3378">
        <v>32</v>
      </c>
      <c r="S3378" t="s">
        <v>22</v>
      </c>
      <c r="AA3378" s="10">
        <f t="shared" si="5607"/>
        <v>2484.877</v>
      </c>
      <c r="AB3378" s="3" cm="1">
        <f t="array" ref="AB3378">100000000/Lvac(AA3378)</f>
        <v>40231.296287434998</v>
      </c>
      <c r="AC3378" s="28">
        <f t="shared" si="5608"/>
        <v>4.0243440621004583E-7</v>
      </c>
      <c r="AD3378" s="28">
        <f t="shared" si="5609"/>
        <v>2.4856270920415736E-7</v>
      </c>
      <c r="AE3378" s="21">
        <f t="shared" si="5610"/>
        <v>40231.298974800338</v>
      </c>
      <c r="AF3378" s="10" cm="1">
        <f t="array" ref="AF3378">Lair(100000000/AE3378)</f>
        <v>2484.8768340038537</v>
      </c>
      <c r="AG3378" s="10">
        <f t="shared" si="5611"/>
        <v>1.3095228916247162E-2</v>
      </c>
      <c r="AH3378" s="10" t="b">
        <f t="shared" si="5606"/>
        <v>1</v>
      </c>
      <c r="AI3378" s="10">
        <f t="shared" si="5612"/>
        <v>2484.877</v>
      </c>
      <c r="AJ3378">
        <v>3.0000000000000001E-3</v>
      </c>
      <c r="AK3378" s="3" cm="1">
        <f t="array" ref="AK3378">100000000/Lvac($AA3378)</f>
        <v>40231.296287434998</v>
      </c>
      <c r="AL3378" s="21">
        <f t="shared" si="5665"/>
        <v>4.8571373497482979E-2</v>
      </c>
      <c r="AM3378" s="21"/>
      <c r="AN3378" s="21"/>
      <c r="AO3378" s="21"/>
      <c r="AP3378" s="21"/>
      <c r="AS3378" s="3">
        <f t="shared" si="5613"/>
        <v>-3.7125650051166303E-3</v>
      </c>
      <c r="AT3378" s="3" cm="1">
        <f t="array" ref="AT3378">AS3378-(100000000/LvacE($A3378)-$E3378)</f>
        <v>2.0076862710993737E-5</v>
      </c>
      <c r="BB3378"/>
      <c r="BC3378"/>
      <c r="BD3378"/>
      <c r="BE3378"/>
      <c r="BF3378"/>
      <c r="BG3378"/>
      <c r="BH3378"/>
      <c r="BI3378"/>
      <c r="BJ3378"/>
      <c r="BN3378" s="13" cm="1">
        <f t="array" ref="BN3378">$C3378*EXP(poly_from_str(100000000/$E3378,BN$4343))</f>
        <v>32.2471088603141</v>
      </c>
      <c r="BO3378" s="13"/>
      <c r="BY3378">
        <v>31759</v>
      </c>
    </row>
    <row r="3379" spans="1:78" hidden="1" x14ac:dyDescent="0.25">
      <c r="A3379">
        <v>2484.7020000000002</v>
      </c>
      <c r="B3379" s="2" t="str">
        <f t="shared" si="5605"/>
        <v/>
      </c>
      <c r="C3379">
        <v>1</v>
      </c>
      <c r="E3379">
        <v>40234.129999999997</v>
      </c>
      <c r="F3379">
        <v>26446</v>
      </c>
      <c r="G3379" t="s">
        <v>5</v>
      </c>
      <c r="H3379" s="5" t="s">
        <v>8</v>
      </c>
      <c r="I3379">
        <v>66681</v>
      </c>
      <c r="J3379" t="s">
        <v>3</v>
      </c>
      <c r="K3379" s="5" t="s">
        <v>18</v>
      </c>
      <c r="L3379">
        <v>26446.97</v>
      </c>
      <c r="M3379" t="str">
        <f t="shared" ref="M3379:M3380" si="5710">$G3379&amp;""</f>
        <v>e</v>
      </c>
      <c r="N3379" t="str">
        <f t="shared" ref="N3379:N3380" si="5711">$H3379&amp;""</f>
        <v>7/2</v>
      </c>
      <c r="O3379">
        <v>66681.14</v>
      </c>
      <c r="P3379" t="str">
        <f t="shared" ref="P3379:P3380" si="5712">$J3379&amp;""</f>
        <v>o</v>
      </c>
      <c r="Q3379" t="str">
        <f t="shared" ref="Q3379:Q3380" si="5713">$K3379&amp;""</f>
        <v>5/2</v>
      </c>
      <c r="R3379">
        <v>32</v>
      </c>
      <c r="AA3379" s="10">
        <f t="shared" si="5607"/>
        <v>2484.7020000000002</v>
      </c>
      <c r="AB3379" s="3" cm="1">
        <f t="array" ref="AB3379">100000000/Lvac(AA3379)</f>
        <v>40234.12961840276</v>
      </c>
      <c r="AC3379" s="28">
        <f t="shared" si="5608"/>
        <v>4.0246275006016813E-7</v>
      </c>
      <c r="AD3379" s="28">
        <f t="shared" si="5609"/>
        <v>2.4854520514906537E-7</v>
      </c>
      <c r="AE3379" s="21">
        <f t="shared" si="5610"/>
        <v>40234.129894645986</v>
      </c>
      <c r="AF3379" s="10" cm="1">
        <f t="array" ref="AF3379">Lair(100000000/AE3379)</f>
        <v>2484.7019829391056</v>
      </c>
      <c r="AG3379" s="10">
        <f t="shared" si="5611"/>
        <v>1.3096369226249818E-2</v>
      </c>
      <c r="AH3379" s="10" t="b">
        <f t="shared" si="5606"/>
        <v>1</v>
      </c>
      <c r="AI3379" s="10">
        <f t="shared" ref="AI3379:AI3380" si="5714">$AF3379</f>
        <v>2484.7019829391056</v>
      </c>
      <c r="AJ3379">
        <v>3.0000000000000001E-3</v>
      </c>
      <c r="AK3379" s="3" cm="1">
        <f t="array" ref="AK3379">100000000/Lvac($AA3379)</f>
        <v>40234.12961840276</v>
      </c>
      <c r="AL3379" s="21">
        <f t="shared" si="5665"/>
        <v>4.8578215691055138E-2</v>
      </c>
      <c r="AM3379" s="10" cm="1">
        <f t="array" ref="AM3379">Lvac($AI3379)-$BA3379</f>
        <v>2.4774944708951807E-3</v>
      </c>
      <c r="AN3379" s="10">
        <f t="shared" ref="AN3379:AN3380" si="5715">$AK3379-($AX3379-$AW3379)</f>
        <v>-4.0381597238592803E-2</v>
      </c>
      <c r="AO3379" s="3">
        <f t="shared" ref="AO3379:AO3380" si="5716">AM3379/AJ3379</f>
        <v>0.82583149029839353</v>
      </c>
      <c r="AP3379" s="3">
        <v>0.8315197728734347</v>
      </c>
      <c r="AS3379" s="3">
        <f t="shared" si="5613"/>
        <v>-3.8159723771968856E-4</v>
      </c>
      <c r="AT3379" s="3" cm="1">
        <f t="array" ref="AT3379">AS3379-(100000000/LvacE($A3379)-$E3379)</f>
        <v>2.0133520592935383E-5</v>
      </c>
      <c r="AU3379" t="s">
        <v>4731</v>
      </c>
      <c r="AV3379" t="s">
        <v>4846</v>
      </c>
      <c r="AW3379" s="3">
        <v>26446.97</v>
      </c>
      <c r="AX3379" s="3">
        <v>66681.14</v>
      </c>
      <c r="AY3379" s="3"/>
      <c r="AZ3379" s="10" cm="1">
        <f t="array" ref="AZ3379">Lair(100000000/($AX3379-$AW3379))</f>
        <v>2484.6995060185741</v>
      </c>
      <c r="BA3379" s="10">
        <f t="shared" ref="BA3379:BA3380" si="5717">100000000/($AX3379-$AW3379)</f>
        <v>2485.4495569313349</v>
      </c>
      <c r="BB3379" s="12">
        <v>6060000</v>
      </c>
      <c r="BC3379" s="3">
        <v>1.7999999999999999E-2</v>
      </c>
      <c r="BD3379" s="12" cm="1">
        <f t="array" ref="BD3379">SfromgA($BB3379,$BA3379,"")</f>
        <v>4.5922005292166335E-2</v>
      </c>
      <c r="BE3379" s="29">
        <f t="shared" ref="BE3379:BE3380" si="5718">(10^MAX(0.05, -0.312925054856973*((LN($BD3379))^(1/3)) + 0.454808404431693)-1)*100</f>
        <v>713.09434145611203</v>
      </c>
      <c r="BG3379" s="3"/>
      <c r="BH3379" s="3"/>
      <c r="BI3379" s="12">
        <f t="shared" ref="BI3379:BI3380" si="5719">IF($BB3379="",$BF3379,$BB3379)</f>
        <v>6060000</v>
      </c>
      <c r="BJ3379" s="29">
        <f t="shared" ref="BJ3379:BJ3380" si="5720">IF($BB3379="",$BH3379,$BE3379)</f>
        <v>713.09434145611203</v>
      </c>
      <c r="BK3379" s="3">
        <f t="shared" ref="BK3379:BK3380" si="5721">LN(BN3379*100000000/($AX3379-$AW3379)/$BI3379)</f>
        <v>-6.5225731834853304</v>
      </c>
      <c r="BL3379" s="13">
        <f>EXP(BK$4341*$AX3379+BK$4342)*$BI3379/(100000000/($AX3379-$AW3379))</f>
        <v>1.7272600489052339</v>
      </c>
      <c r="BM3379" s="3">
        <f t="shared" ref="BM3379:BM3380" si="5722">LN(BL3379/$C3379)</f>
        <v>0.546536366233635</v>
      </c>
      <c r="BN3379" s="13" cm="1">
        <f t="array" ref="BN3379">$C3379*EXP(poly_from_str(100000000/$E3379,BN$4343))</f>
        <v>3.5838525180541301</v>
      </c>
      <c r="BO3379" s="3">
        <f t="shared" ref="BO3379:BO3380" si="5723">LN($C3379)</f>
        <v>0</v>
      </c>
      <c r="BP3379" s="13">
        <f>LN(BL3379/BN3379)</f>
        <v>-0.72990197793585665</v>
      </c>
      <c r="BQ3379" s="13"/>
      <c r="BS3379" s="13"/>
      <c r="BT3379" s="13"/>
      <c r="BU3379" s="13"/>
      <c r="BV3379" s="13"/>
      <c r="BW3379" s="13"/>
      <c r="BX3379" s="13"/>
      <c r="BY3379">
        <v>3529</v>
      </c>
      <c r="BZ3379" s="13"/>
    </row>
    <row r="3380" spans="1:78" hidden="1" x14ac:dyDescent="0.25">
      <c r="A3380">
        <v>2484.6019999999999</v>
      </c>
      <c r="B3380" s="2" t="str">
        <f t="shared" si="5605"/>
        <v/>
      </c>
      <c r="C3380">
        <v>10</v>
      </c>
      <c r="D3380" t="s">
        <v>14</v>
      </c>
      <c r="E3380">
        <v>40235.75</v>
      </c>
      <c r="F3380">
        <v>23532</v>
      </c>
      <c r="G3380" t="s">
        <v>5</v>
      </c>
      <c r="H3380" s="5" t="s">
        <v>18</v>
      </c>
      <c r="I3380">
        <v>63768</v>
      </c>
      <c r="J3380" t="s">
        <v>3</v>
      </c>
      <c r="K3380" s="5" t="s">
        <v>8</v>
      </c>
      <c r="L3380">
        <v>23532.86</v>
      </c>
      <c r="M3380" t="str">
        <f t="shared" si="5710"/>
        <v>e</v>
      </c>
      <c r="N3380" t="str">
        <f t="shared" si="5711"/>
        <v>5/2</v>
      </c>
      <c r="O3380">
        <v>63768.66</v>
      </c>
      <c r="P3380" t="str">
        <f t="shared" si="5712"/>
        <v>o</v>
      </c>
      <c r="Q3380" t="str">
        <f t="shared" si="5713"/>
        <v>7/2</v>
      </c>
      <c r="R3380">
        <v>32</v>
      </c>
      <c r="AA3380" s="10">
        <f t="shared" si="5607"/>
        <v>2484.6019999999999</v>
      </c>
      <c r="AB3380" s="3" cm="1">
        <f t="array" ref="AB3380">100000000/Lvac(AA3380)</f>
        <v>40235.748843844391</v>
      </c>
      <c r="AC3380" s="28">
        <f t="shared" si="5608"/>
        <v>4.0247894833860717E-7</v>
      </c>
      <c r="AD3380" s="28">
        <f t="shared" si="5609"/>
        <v>2.4853520283194347E-7</v>
      </c>
      <c r="AE3380" s="21">
        <f t="shared" si="5610"/>
        <v>40235.749680837762</v>
      </c>
      <c r="AF3380" s="10" cm="1">
        <f t="array" ref="AF3380">Lair(100000000/AE3380)</f>
        <v>2484.6019483111095</v>
      </c>
      <c r="AG3380" s="10">
        <f t="shared" si="5611"/>
        <v>1.3097020940143408E-2</v>
      </c>
      <c r="AH3380" s="10" t="b">
        <f t="shared" si="5606"/>
        <v>1</v>
      </c>
      <c r="AI3380" s="10">
        <f t="shared" si="5714"/>
        <v>2484.6019483111095</v>
      </c>
      <c r="AJ3380">
        <v>7.0000000000000001E-3</v>
      </c>
      <c r="AK3380" s="3" cm="1">
        <f t="array" ref="AK3380">100000000/Lvac($AA3380)</f>
        <v>40235.748843844391</v>
      </c>
      <c r="AL3380" s="21">
        <f t="shared" si="5665"/>
        <v>0.11335829552027861</v>
      </c>
      <c r="AM3380" s="10" cm="1">
        <f t="array" ref="AM3380">Lvac($AI3380)-$BA3380</f>
        <v>3.1081979068403598E-3</v>
      </c>
      <c r="AN3380" s="10">
        <f t="shared" si="5715"/>
        <v>-5.11561556122615E-2</v>
      </c>
      <c r="AO3380" s="3">
        <f t="shared" si="5716"/>
        <v>0.4440282724057657</v>
      </c>
      <c r="AP3380" s="3">
        <v>0.45141411062234382</v>
      </c>
      <c r="AS3380" s="3">
        <f t="shared" si="5613"/>
        <v>-1.1561556093511172E-3</v>
      </c>
      <c r="AT3380" s="3" cm="1">
        <f t="array" ref="AT3380">AS3380-(100000000/LvacE($A3380)-$E3380)</f>
        <v>2.0165905880276114E-5</v>
      </c>
      <c r="AU3380" t="s">
        <v>4751</v>
      </c>
      <c r="AV3380" t="s">
        <v>4845</v>
      </c>
      <c r="AW3380" s="3">
        <v>23532.86</v>
      </c>
      <c r="AX3380" s="3">
        <v>63768.66</v>
      </c>
      <c r="AY3380" s="3"/>
      <c r="AZ3380" s="10" cm="1">
        <f t="array" ref="AZ3380">Lair(100000000/($AX3380-$AW3380))</f>
        <v>2484.5988408332346</v>
      </c>
      <c r="BA3380" s="10">
        <f t="shared" si="5717"/>
        <v>2485.34886842066</v>
      </c>
      <c r="BB3380" s="12">
        <v>120000000</v>
      </c>
      <c r="BC3380" s="3">
        <v>0.26700000000000002</v>
      </c>
      <c r="BD3380" s="12" cm="1">
        <f t="array" ref="BD3380">SfromgA($BB3380,$BA3380,"")</f>
        <v>0.90923612779185481</v>
      </c>
      <c r="BE3380" s="29">
        <f t="shared" si="5718"/>
        <v>295.97557369309953</v>
      </c>
      <c r="BG3380" s="3"/>
      <c r="BH3380" s="3"/>
      <c r="BI3380" s="12">
        <f t="shared" si="5719"/>
        <v>120000000</v>
      </c>
      <c r="BJ3380" s="29">
        <f t="shared" si="5720"/>
        <v>295.97557369309953</v>
      </c>
      <c r="BK3380" s="3">
        <f t="shared" si="5721"/>
        <v>-7.2056764283545434</v>
      </c>
      <c r="BL3380" s="13">
        <f>EXP(BK$4341*$AX3380+BK$4342)*$BI3380/(100000000/($AX3380-$AW3380))</f>
        <v>42.676546202562271</v>
      </c>
      <c r="BM3380" s="3">
        <f t="shared" si="5722"/>
        <v>1.4510644070760756</v>
      </c>
      <c r="BN3380" s="13" cm="1">
        <f t="array" ref="BN3380">$C3380*EXP(poly_from_str(100000000/$E3380,BN$4343))</f>
        <v>35.843332052791993</v>
      </c>
      <c r="BO3380" s="3">
        <f t="shared" si="5723"/>
        <v>2.3025850929940459</v>
      </c>
      <c r="BP3380" s="13">
        <f>LN(BL3380/BN3380)</f>
        <v>0.17449194606186402</v>
      </c>
      <c r="BQ3380" s="13"/>
      <c r="BS3380" s="13"/>
      <c r="BT3380" s="13"/>
      <c r="BU3380" s="13"/>
      <c r="BV3380" s="13"/>
      <c r="BW3380" s="13"/>
      <c r="BX3380" s="13"/>
      <c r="BY3380">
        <v>35299</v>
      </c>
      <c r="BZ3380" s="13"/>
    </row>
    <row r="3381" spans="1:78" hidden="1" x14ac:dyDescent="0.25">
      <c r="A3381">
        <v>2484.203</v>
      </c>
      <c r="B3381" s="2" t="str">
        <f t="shared" si="5605"/>
        <v/>
      </c>
      <c r="C3381">
        <v>3</v>
      </c>
      <c r="E3381">
        <v>40242.21</v>
      </c>
      <c r="R3381">
        <v>32</v>
      </c>
      <c r="S3381" t="s">
        <v>22</v>
      </c>
      <c r="AA3381" s="10">
        <f t="shared" si="5607"/>
        <v>2484.203</v>
      </c>
      <c r="AB3381" s="3" cm="1">
        <f t="array" ref="AB3381">100000000/Lvac(AA3381)</f>
        <v>40242.210850937096</v>
      </c>
      <c r="AC3381" s="28">
        <f t="shared" si="5608"/>
        <v>4.0254359245198563E-7</v>
      </c>
      <c r="AD3381" s="28">
        <f t="shared" si="5609"/>
        <v>2.4849529358715975E-7</v>
      </c>
      <c r="AE3381" s="21">
        <f t="shared" si="5610"/>
        <v>40242.210234795995</v>
      </c>
      <c r="AF3381" s="10" cm="1">
        <f t="array" ref="AF3381">Lair(100000000/AE3381)</f>
        <v>2484.2030380378455</v>
      </c>
      <c r="AG3381" s="10">
        <f t="shared" si="5611"/>
        <v>1.3099622062073248E-2</v>
      </c>
      <c r="AH3381" s="10" t="b">
        <f t="shared" si="5606"/>
        <v>1</v>
      </c>
      <c r="AI3381" s="10">
        <f t="shared" si="5612"/>
        <v>2484.203</v>
      </c>
      <c r="AJ3381">
        <v>3.0000000000000001E-3</v>
      </c>
      <c r="AK3381" s="3" cm="1">
        <f t="array" ref="AK3381">100000000/Lvac($AA3381)</f>
        <v>40242.210850937096</v>
      </c>
      <c r="AL3381" s="21">
        <f t="shared" si="5665"/>
        <v>4.8597732372439494E-2</v>
      </c>
      <c r="AM3381" s="21"/>
      <c r="AN3381" s="21"/>
      <c r="AO3381" s="21"/>
      <c r="AP3381" s="21"/>
      <c r="AS3381" s="3">
        <f t="shared" si="5613"/>
        <v>8.5093709640204906E-4</v>
      </c>
      <c r="AT3381" s="3" cm="1">
        <f t="array" ref="AT3381">AS3381-(100000000/LvacE($A3381)-$E3381)</f>
        <v>2.0295250578783453E-5</v>
      </c>
      <c r="BB3381"/>
      <c r="BC3381"/>
      <c r="BD3381"/>
      <c r="BE3381"/>
      <c r="BF3381"/>
      <c r="BG3381"/>
      <c r="BH3381"/>
      <c r="BI3381"/>
      <c r="BJ3381"/>
      <c r="BN3381" s="13" cm="1">
        <f t="array" ref="BN3381">$C3381*EXP(poly_from_str(100000000/$E3381,BN$4343))</f>
        <v>10.758741394959486</v>
      </c>
      <c r="BO3381" s="13"/>
      <c r="BY3381">
        <v>10594</v>
      </c>
    </row>
    <row r="3382" spans="1:78" hidden="1" x14ac:dyDescent="0.25">
      <c r="A3382">
        <v>2483.9879999999998</v>
      </c>
      <c r="B3382" s="2" t="str">
        <f t="shared" si="5605"/>
        <v/>
      </c>
      <c r="C3382">
        <v>10</v>
      </c>
      <c r="E3382">
        <v>40245.69</v>
      </c>
      <c r="R3382">
        <v>32</v>
      </c>
      <c r="S3382" t="s">
        <v>22</v>
      </c>
      <c r="AA3382" s="10">
        <f t="shared" si="5607"/>
        <v>2483.9879999999998</v>
      </c>
      <c r="AB3382" s="3" cm="1">
        <f t="array" ref="AB3382">100000000/Lvac(AA3382)</f>
        <v>40245.693745416676</v>
      </c>
      <c r="AC3382" s="28">
        <f t="shared" si="5608"/>
        <v>4.0257843435636569E-7</v>
      </c>
      <c r="AD3382" s="28">
        <f t="shared" si="5609"/>
        <v>2.484737886059881E-7</v>
      </c>
      <c r="AE3382" s="21">
        <f t="shared" si="5610"/>
        <v>40245.69103320023</v>
      </c>
      <c r="AF3382" s="10" cm="1">
        <f t="array" ref="AF3382">Lair(100000000/AE3382)</f>
        <v>2483.9881674113635</v>
      </c>
      <c r="AG3382" s="10">
        <f t="shared" si="5611"/>
        <v>1.3101024188807812E-2</v>
      </c>
      <c r="AH3382" s="10" t="b">
        <f t="shared" si="5606"/>
        <v>1</v>
      </c>
      <c r="AI3382" s="10">
        <f t="shared" si="5612"/>
        <v>2483.9879999999998</v>
      </c>
      <c r="AJ3382">
        <v>3.0000000000000001E-3</v>
      </c>
      <c r="AK3382" s="3" cm="1">
        <f t="array" ref="AK3382">100000000/Lvac($AA3382)</f>
        <v>40245.693745416676</v>
      </c>
      <c r="AL3382" s="21">
        <f t="shared" si="5665"/>
        <v>4.8606145132846876E-2</v>
      </c>
      <c r="AM3382" s="21"/>
      <c r="AN3382" s="21"/>
      <c r="AO3382" s="21"/>
      <c r="AP3382" s="21"/>
      <c r="AS3382" s="3">
        <f t="shared" si="5613"/>
        <v>3.7454166740644723E-3</v>
      </c>
      <c r="AT3382" s="3" cm="1">
        <f t="array" ref="AT3382">AS3382-(100000000/LvacE($A3382)-$E3382)</f>
        <v>2.0365012460388243E-5</v>
      </c>
      <c r="BB3382"/>
      <c r="BC3382"/>
      <c r="BD3382"/>
      <c r="BE3382"/>
      <c r="BF3382"/>
      <c r="BG3382"/>
      <c r="BH3382"/>
      <c r="BI3382"/>
      <c r="BJ3382"/>
      <c r="BN3382" s="13" cm="1">
        <f t="array" ref="BN3382">$C3382*EXP(poly_from_str(100000000/$E3382,BN$4343))</f>
        <v>35.872762684836907</v>
      </c>
      <c r="BO3382" s="13"/>
      <c r="BY3382">
        <v>35322</v>
      </c>
    </row>
    <row r="3383" spans="1:78" hidden="1" x14ac:dyDescent="0.25">
      <c r="A3383">
        <v>2483.8690000000001</v>
      </c>
      <c r="B3383" s="2" t="str">
        <f t="shared" si="5605"/>
        <v/>
      </c>
      <c r="C3383">
        <v>3</v>
      </c>
      <c r="E3383">
        <v>40247.620000000003</v>
      </c>
      <c r="R3383">
        <v>32</v>
      </c>
      <c r="S3383" t="s">
        <v>22</v>
      </c>
      <c r="AA3383" s="10">
        <f t="shared" si="5607"/>
        <v>2483.8690000000001</v>
      </c>
      <c r="AB3383" s="3" cm="1">
        <f t="array" ref="AB3383">100000000/Lvac(AA3383)</f>
        <v>40247.621746195764</v>
      </c>
      <c r="AC3383" s="28">
        <f t="shared" si="5608"/>
        <v>4.0259772153845473E-7</v>
      </c>
      <c r="AD3383" s="28">
        <f t="shared" si="5609"/>
        <v>2.4846188584907398E-7</v>
      </c>
      <c r="AE3383" s="21">
        <f t="shared" si="5610"/>
        <v>40247.620481633865</v>
      </c>
      <c r="AF3383" s="10" cm="1">
        <f t="array" ref="AF3383">Lair(100000000/AE3383)</f>
        <v>2483.8690780475113</v>
      </c>
      <c r="AG3383" s="10">
        <f t="shared" si="5611"/>
        <v>1.3101800406179989E-2</v>
      </c>
      <c r="AH3383" s="10" t="b">
        <f t="shared" si="5606"/>
        <v>1</v>
      </c>
      <c r="AI3383" s="10">
        <f t="shared" si="5612"/>
        <v>2483.8690000000001</v>
      </c>
      <c r="AJ3383">
        <v>3.0000000000000001E-3</v>
      </c>
      <c r="AK3383" s="3" cm="1">
        <f t="array" ref="AK3383">100000000/Lvac($AA3383)</f>
        <v>40247.621746195764</v>
      </c>
      <c r="AL3383" s="21">
        <f t="shared" si="5665"/>
        <v>4.8610802437079936E-2</v>
      </c>
      <c r="AM3383" s="21"/>
      <c r="AN3383" s="21"/>
      <c r="AO3383" s="21"/>
      <c r="AP3383" s="21"/>
      <c r="AS3383" s="3">
        <f t="shared" si="5613"/>
        <v>1.7461957613704726E-3</v>
      </c>
      <c r="AT3383" s="3" cm="1">
        <f t="array" ref="AT3383">AS3383-(100000000/LvacE($A3383)-$E3383)</f>
        <v>2.0403647795319557E-5</v>
      </c>
      <c r="BB3383"/>
      <c r="BC3383"/>
      <c r="BD3383"/>
      <c r="BE3383"/>
      <c r="BF3383"/>
      <c r="BG3383"/>
      <c r="BH3383"/>
      <c r="BI3383"/>
      <c r="BJ3383"/>
      <c r="BN3383" s="13" cm="1">
        <f t="array" ref="BN3383">$C3383*EXP(poly_from_str(100000000/$E3383,BN$4343))</f>
        <v>10.763539378370584</v>
      </c>
      <c r="BO3383" s="13"/>
      <c r="BY3383" t="e">
        <v>#N/A</v>
      </c>
    </row>
    <row r="3384" spans="1:78" hidden="1" x14ac:dyDescent="0.25">
      <c r="A3384">
        <v>2483.489</v>
      </c>
      <c r="B3384" s="2" t="str">
        <f t="shared" si="5605"/>
        <v/>
      </c>
      <c r="C3384">
        <v>5</v>
      </c>
      <c r="D3384" t="s">
        <v>14</v>
      </c>
      <c r="E3384">
        <v>40253.78</v>
      </c>
      <c r="R3384">
        <v>32</v>
      </c>
      <c r="S3384" t="s">
        <v>22</v>
      </c>
      <c r="AA3384" s="10">
        <f t="shared" si="5607"/>
        <v>2483.489</v>
      </c>
      <c r="AB3384" s="3" cm="1">
        <f t="array" ref="AB3384">100000000/Lvac(AA3384)</f>
        <v>40253.779624205366</v>
      </c>
      <c r="AC3384" s="28">
        <f t="shared" si="5608"/>
        <v>4.0265932323436905E-7</v>
      </c>
      <c r="AD3384" s="28">
        <f t="shared" si="5609"/>
        <v>2.4842387704599069E-7</v>
      </c>
      <c r="AE3384" s="21">
        <f t="shared" si="5610"/>
        <v>40253.779896394648</v>
      </c>
      <c r="AF3384" s="10" cm="1">
        <f t="array" ref="AF3384">Lair(100000000/AE3384)</f>
        <v>2483.4889832058861</v>
      </c>
      <c r="AG3384" s="10">
        <f t="shared" si="5611"/>
        <v>1.3104279830553983E-2</v>
      </c>
      <c r="AH3384" s="10" t="b">
        <f t="shared" si="5606"/>
        <v>1</v>
      </c>
      <c r="AI3384" s="10">
        <f t="shared" si="5612"/>
        <v>2483.489</v>
      </c>
      <c r="AJ3384">
        <v>7.0000000000000001E-3</v>
      </c>
      <c r="AK3384" s="3" cm="1">
        <f t="array" ref="AK3384">100000000/Lvac($AA3384)</f>
        <v>40253.779624205366</v>
      </c>
      <c r="AL3384" s="21">
        <f t="shared" si="5665"/>
        <v>0.11345991762775579</v>
      </c>
      <c r="AM3384" s="21"/>
      <c r="AN3384" s="21"/>
      <c r="AO3384" s="21"/>
      <c r="AP3384" s="21"/>
      <c r="AS3384" s="3">
        <f t="shared" si="5613"/>
        <v>-3.7579463241854683E-4</v>
      </c>
      <c r="AT3384" s="3" cm="1">
        <f t="array" ref="AT3384">AS3384-(100000000/LvacE($A3384)-$E3384)</f>
        <v>2.0527128071989864E-5</v>
      </c>
      <c r="BB3384"/>
      <c r="BC3384"/>
      <c r="BD3384"/>
      <c r="BE3384"/>
      <c r="BF3384"/>
      <c r="BG3384"/>
      <c r="BH3384"/>
      <c r="BI3384"/>
      <c r="BJ3384"/>
      <c r="BN3384" s="13" cm="1">
        <f t="array" ref="BN3384">$C3384*EXP(poly_from_str(100000000/$E3384,BN$4343))</f>
        <v>17.948318351113024</v>
      </c>
      <c r="BO3384" s="13"/>
      <c r="BY3384">
        <v>17671</v>
      </c>
    </row>
    <row r="3385" spans="1:78" hidden="1" x14ac:dyDescent="0.25">
      <c r="A3385">
        <v>2483.3049999999998</v>
      </c>
      <c r="B3385" s="2" t="str">
        <f t="shared" si="5605"/>
        <v/>
      </c>
      <c r="C3385">
        <v>10</v>
      </c>
      <c r="E3385">
        <v>40256.76</v>
      </c>
      <c r="F3385">
        <v>27138</v>
      </c>
      <c r="G3385" t="s">
        <v>5</v>
      </c>
      <c r="H3385" s="5" t="s">
        <v>8</v>
      </c>
      <c r="I3385">
        <v>67395</v>
      </c>
      <c r="J3385" t="s">
        <v>3</v>
      </c>
      <c r="K3385" s="5" t="s">
        <v>18</v>
      </c>
      <c r="L3385">
        <v>27138.55</v>
      </c>
      <c r="M3385" t="str">
        <f>$G3385&amp;""</f>
        <v>e</v>
      </c>
      <c r="N3385" t="str">
        <f>$H3385&amp;""</f>
        <v>7/2</v>
      </c>
      <c r="O3385">
        <v>67395.320000000007</v>
      </c>
      <c r="P3385" t="str">
        <f>$J3385&amp;""</f>
        <v>o</v>
      </c>
      <c r="Q3385" t="str">
        <f>$K3385&amp;""</f>
        <v>5/2</v>
      </c>
      <c r="R3385">
        <v>32</v>
      </c>
      <c r="AA3385" s="10">
        <f t="shared" si="5607"/>
        <v>2483.3049999999998</v>
      </c>
      <c r="AB3385" s="3" cm="1">
        <f t="array" ref="AB3385">100000000/Lvac(AA3385)</f>
        <v>40256.762010660677</v>
      </c>
      <c r="AC3385" s="28">
        <f t="shared" si="5608"/>
        <v>4.0268915819844926E-7</v>
      </c>
      <c r="AD3385" s="28">
        <f t="shared" si="5609"/>
        <v>2.484054727837234E-7</v>
      </c>
      <c r="AE3385" s="21">
        <f t="shared" si="5610"/>
        <v>40256.760554213579</v>
      </c>
      <c r="AF3385" s="10" cm="1">
        <f t="array" ref="AF3385">Lair(100000000/AE3385)</f>
        <v>2483.3050898496645</v>
      </c>
      <c r="AG3385" s="10">
        <f t="shared" si="5611"/>
        <v>1.3105480802934132E-2</v>
      </c>
      <c r="AH3385" s="10" t="b">
        <f t="shared" si="5606"/>
        <v>1</v>
      </c>
      <c r="AI3385" s="10">
        <f>$AF3385</f>
        <v>2483.3050898496645</v>
      </c>
      <c r="AJ3385">
        <v>3.0000000000000001E-3</v>
      </c>
      <c r="AK3385" s="3" cm="1">
        <f t="array" ref="AK3385">100000000/Lvac($AA3385)</f>
        <v>40256.762010660677</v>
      </c>
      <c r="AL3385" s="21">
        <f t="shared" si="5665"/>
        <v>4.8632883057994812E-2</v>
      </c>
      <c r="AM3385" s="10" cm="1">
        <f t="array" ref="AM3385">Lvac($AI3385)-$BA3385</f>
        <v>5.8285479099140503E-4</v>
      </c>
      <c r="AN3385" s="10">
        <f>$AK3385-($AX3385-$AW3385)</f>
        <v>-7.9893393267411739E-3</v>
      </c>
      <c r="AO3385" s="3">
        <f>AM3385/AJ3385</f>
        <v>0.19428493033046834</v>
      </c>
      <c r="AP3385" s="3">
        <v>0.16432810449866034</v>
      </c>
      <c r="AS3385" s="3">
        <f t="shared" si="5613"/>
        <v>2.0106606752960943E-3</v>
      </c>
      <c r="AT3385" s="3" cm="1">
        <f t="array" ref="AT3385">AS3385-(100000000/LvacE($A3385)-$E3385)</f>
        <v>2.0586972823366523E-5</v>
      </c>
      <c r="AU3385" t="s">
        <v>4718</v>
      </c>
      <c r="AV3385" t="s">
        <v>4889</v>
      </c>
      <c r="AW3385" s="3">
        <v>27138.55</v>
      </c>
      <c r="AX3385" s="3">
        <v>67395.320000000007</v>
      </c>
      <c r="AY3385" s="3"/>
      <c r="AZ3385" s="10" cm="1">
        <f t="array" ref="AZ3385">Lair(100000000/($AX3385-$AW3385))</f>
        <v>2483.3045071298548</v>
      </c>
      <c r="BA3385" s="10">
        <f>100000000/($AX3385-$AW3385)</f>
        <v>2484.0542348529202</v>
      </c>
      <c r="BB3385" s="12">
        <v>86000000</v>
      </c>
      <c r="BC3385" s="3">
        <v>0.17100000000000001</v>
      </c>
      <c r="BD3385" s="12" cm="1">
        <f t="array" ref="BD3385">SfromgA($BB3385,$BA3385,"")</f>
        <v>0.65060145783260048</v>
      </c>
      <c r="BE3385" s="29">
        <f>(10^MAX(0.05, -0.312925054856973*((LN($BD3385))^(1/3)) + 0.454808404431693)-1)*100</f>
        <v>390.87770074551526</v>
      </c>
      <c r="BG3385" s="3"/>
      <c r="BH3385" s="3"/>
      <c r="BI3385" s="12">
        <f>IF($BB3385="",$BF3385,$BB3385)</f>
        <v>86000000</v>
      </c>
      <c r="BJ3385" s="29">
        <f>IF($BB3385="",$BH3385,$BE3385)</f>
        <v>390.87770074551526</v>
      </c>
      <c r="BK3385" s="3">
        <f>LN(BN3385*100000000/($AX3385-$AW3385)/$BI3385)</f>
        <v>-6.8713225056273819</v>
      </c>
      <c r="BL3385" s="13">
        <f>EXP(BK$4341*$AX3385+BK$4342)*$BI3385/(100000000/($AX3385-$AW3385))</f>
        <v>23.230635653235108</v>
      </c>
      <c r="BM3385" s="3">
        <f t="shared" ref="BM3385" si="5724">LN(BL3385/$C3385)</f>
        <v>0.8428868168764525</v>
      </c>
      <c r="BN3385" s="13" cm="1">
        <f t="array" ref="BN3385">$C3385*EXP(poly_from_str(100000000/$E3385,BN$4343))</f>
        <v>35.9054132881881</v>
      </c>
      <c r="BO3385" s="3">
        <f>LN($C3385)</f>
        <v>2.3025850929940459</v>
      </c>
      <c r="BP3385" s="13">
        <f>LN(BL3385/BN3385)</f>
        <v>-0.43541616222818491</v>
      </c>
      <c r="BQ3385" s="13"/>
      <c r="BS3385" s="13"/>
      <c r="BT3385" s="13"/>
      <c r="BU3385" s="13"/>
      <c r="BV3385" s="13"/>
      <c r="BW3385" s="13"/>
      <c r="BX3385" s="13"/>
      <c r="BY3385">
        <v>35348</v>
      </c>
      <c r="BZ3385" s="13"/>
    </row>
    <row r="3386" spans="1:78" hidden="1" x14ac:dyDescent="0.25">
      <c r="A3386">
        <v>2483.239</v>
      </c>
      <c r="B3386" s="2" t="str">
        <f t="shared" si="5605"/>
        <v/>
      </c>
      <c r="C3386">
        <v>6</v>
      </c>
      <c r="E3386">
        <v>40257.83</v>
      </c>
      <c r="R3386">
        <v>32</v>
      </c>
      <c r="S3386" t="s">
        <v>22</v>
      </c>
      <c r="AA3386" s="10">
        <f t="shared" si="5607"/>
        <v>2483.239</v>
      </c>
      <c r="AB3386" s="3" cm="1">
        <f t="array" ref="AB3386">100000000/Lvac(AA3386)</f>
        <v>40257.831887399516</v>
      </c>
      <c r="AC3386" s="28">
        <f t="shared" si="5608"/>
        <v>4.0269986094773801E-7</v>
      </c>
      <c r="AD3386" s="28">
        <f t="shared" si="5609"/>
        <v>2.4839887125491092E-7</v>
      </c>
      <c r="AE3386" s="21">
        <f t="shared" si="5610"/>
        <v>40257.830520198113</v>
      </c>
      <c r="AF3386" s="10" cm="1">
        <f t="array" ref="AF3386">Lair(100000000/AE3386)</f>
        <v>2483.2390843395269</v>
      </c>
      <c r="AG3386" s="10">
        <f t="shared" si="5611"/>
        <v>1.3105911651556598E-2</v>
      </c>
      <c r="AH3386" s="10" t="b">
        <f t="shared" si="5606"/>
        <v>1</v>
      </c>
      <c r="AI3386" s="10">
        <f t="shared" si="5612"/>
        <v>2483.239</v>
      </c>
      <c r="AJ3386">
        <v>3.0000000000000001E-3</v>
      </c>
      <c r="AK3386" s="3" cm="1">
        <f t="array" ref="AK3386">100000000/Lvac($AA3386)</f>
        <v>40257.831887399516</v>
      </c>
      <c r="AL3386" s="21">
        <f t="shared" si="5665"/>
        <v>4.863546990933959E-2</v>
      </c>
      <c r="AM3386" s="21"/>
      <c r="AN3386" s="21"/>
      <c r="AO3386" s="21"/>
      <c r="AP3386" s="21"/>
      <c r="AS3386" s="3">
        <f t="shared" si="5613"/>
        <v>1.8873995140893385E-3</v>
      </c>
      <c r="AT3386" s="3" cm="1">
        <f t="array" ref="AT3386">AS3386-(100000000/LvacE($A3386)-$E3386)</f>
        <v>2.0608436898328364E-5</v>
      </c>
      <c r="BB3386"/>
      <c r="BC3386"/>
      <c r="BD3386"/>
      <c r="BE3386"/>
      <c r="BF3386"/>
      <c r="BG3386"/>
      <c r="BH3386"/>
      <c r="BI3386"/>
      <c r="BJ3386"/>
      <c r="BN3386" s="13" cm="1">
        <f t="array" ref="BN3386">$C3386*EXP(poly_from_str(100000000/$E3386,BN$4343))</f>
        <v>21.545137399450219</v>
      </c>
      <c r="BO3386" s="13"/>
      <c r="BY3386">
        <v>21210</v>
      </c>
    </row>
    <row r="3387" spans="1:78" hidden="1" x14ac:dyDescent="0.25">
      <c r="A3387">
        <v>2483.09</v>
      </c>
      <c r="B3387" s="2" t="str">
        <f t="shared" si="5605"/>
        <v/>
      </c>
      <c r="C3387">
        <v>4</v>
      </c>
      <c r="E3387">
        <v>40260.25</v>
      </c>
      <c r="F3387">
        <v>27138</v>
      </c>
      <c r="G3387" t="s">
        <v>5</v>
      </c>
      <c r="H3387" s="5" t="s">
        <v>8</v>
      </c>
      <c r="I3387">
        <v>67398</v>
      </c>
      <c r="J3387" t="s">
        <v>3</v>
      </c>
      <c r="K3387" s="5" t="s">
        <v>4</v>
      </c>
      <c r="L3387">
        <v>27138.55</v>
      </c>
      <c r="M3387" t="str">
        <f t="shared" ref="M3387:M3389" si="5725">$G3387&amp;""</f>
        <v>e</v>
      </c>
      <c r="N3387" t="str">
        <f t="shared" ref="N3387:N3389" si="5726">$H3387&amp;""</f>
        <v>7/2</v>
      </c>
      <c r="O3387">
        <v>67398.789999999994</v>
      </c>
      <c r="P3387" t="str">
        <f t="shared" ref="P3387:P3389" si="5727">$J3387&amp;""</f>
        <v>o</v>
      </c>
      <c r="Q3387" t="str">
        <f t="shared" ref="Q3387:Q3389" si="5728">$K3387&amp;""</f>
        <v>9/2</v>
      </c>
      <c r="R3387">
        <v>32</v>
      </c>
      <c r="AA3387" s="10">
        <f t="shared" si="5607"/>
        <v>2483.09</v>
      </c>
      <c r="AB3387" s="3" cm="1">
        <f t="array" ref="AB3387">100000000/Lvac(AA3387)</f>
        <v>40260.247424292873</v>
      </c>
      <c r="AC3387" s="28">
        <f t="shared" si="5608"/>
        <v>4.0272402530717775E-7</v>
      </c>
      <c r="AD3387" s="28">
        <f t="shared" si="5609"/>
        <v>2.4838396780358682E-7</v>
      </c>
      <c r="AE3387" s="21">
        <f t="shared" si="5610"/>
        <v>40260.249290216503</v>
      </c>
      <c r="AF3387" s="10" cm="1">
        <f t="array" ref="AF3387">Lair(100000000/AE3387)</f>
        <v>2483.0898849092605</v>
      </c>
      <c r="AG3387" s="10">
        <f t="shared" si="5611"/>
        <v>1.310688445128708E-2</v>
      </c>
      <c r="AH3387" s="10" t="b">
        <f t="shared" si="5606"/>
        <v>1</v>
      </c>
      <c r="AI3387" s="10">
        <f t="shared" ref="AI3387:AI3389" si="5729">$AF3387</f>
        <v>2483.0898849092605</v>
      </c>
      <c r="AJ3387">
        <v>3.0000000000000001E-3</v>
      </c>
      <c r="AK3387" s="3" cm="1">
        <f t="array" ref="AK3387">100000000/Lvac($AA3387)</f>
        <v>40260.247424292873</v>
      </c>
      <c r="AL3387" s="21">
        <f t="shared" si="5665"/>
        <v>4.8641308962237707E-2</v>
      </c>
      <c r="AM3387" s="10" cm="1">
        <f t="array" ref="AM3387">Lvac($AI3387)-$BA3387</f>
        <v>-5.7315622825626633E-4</v>
      </c>
      <c r="AN3387" s="10">
        <f t="shared" ref="AN3387:AN3389" si="5730">$AK3387-($AX3387-$AW3387)</f>
        <v>7.4242928822059184E-3</v>
      </c>
      <c r="AO3387" s="3">
        <f t="shared" ref="AO3387:AO3389" si="5731">AM3387/AJ3387</f>
        <v>-0.1910520760854221</v>
      </c>
      <c r="AP3387" s="3">
        <v>-0.15267961013402478</v>
      </c>
      <c r="AS3387" s="3">
        <f t="shared" si="5613"/>
        <v>-2.5757071271073073E-3</v>
      </c>
      <c r="AT3387" s="3" cm="1">
        <f t="array" ref="AT3387">AS3387-(100000000/LvacE($A3387)-$E3387)</f>
        <v>2.0656938431784511E-5</v>
      </c>
      <c r="AU3387" t="s">
        <v>4718</v>
      </c>
      <c r="AV3387" t="s">
        <v>4858</v>
      </c>
      <c r="AW3387" s="3">
        <v>27138.55</v>
      </c>
      <c r="AX3387" s="3">
        <v>67398.789999999994</v>
      </c>
      <c r="AY3387" s="3"/>
      <c r="AZ3387" s="10" cm="1">
        <f t="array" ref="AZ3387">Lair(100000000/($AX3387-$AW3387))</f>
        <v>2483.0904579327603</v>
      </c>
      <c r="BA3387" s="10">
        <f t="shared" ref="BA3387:BA3389" si="5732">100000000/($AX3387-$AW3387)</f>
        <v>2483.8401360746984</v>
      </c>
      <c r="BB3387" s="12">
        <v>1720000</v>
      </c>
      <c r="BC3387" s="3">
        <v>5.0000000000000001E-3</v>
      </c>
      <c r="BD3387" s="12" cm="1">
        <f t="array" ref="BD3387">SfromgA($BB3387,$BA3387,"")</f>
        <v>1.3008664955418454E-2</v>
      </c>
      <c r="BE3387" s="29">
        <f t="shared" ref="BE3387:BE3389" si="5733">(10^MAX(0.05, -0.312925054856973*((LN($BD3387))^(1/3)) + 0.454808404431693)-1)*100</f>
        <v>823.25808489159419</v>
      </c>
      <c r="BG3387" s="3"/>
      <c r="BH3387" s="3"/>
      <c r="BI3387" s="12">
        <f t="shared" ref="BI3387:BI3389" si="5734">IF($BB3387="",$BF3387,$BB3387)</f>
        <v>1720000</v>
      </c>
      <c r="BJ3387" s="29">
        <f t="shared" ref="BJ3387:BJ3389" si="5735">IF($BB3387="",$BH3387,$BE3387)</f>
        <v>823.25808489159419</v>
      </c>
      <c r="BK3387" s="3"/>
      <c r="BL3387" s="13">
        <f>EXP(BK$4341*$AX3387+BK$4342)*$BI3387/(100000000/($AX3387-$AW3387))</f>
        <v>0.46453027105931272</v>
      </c>
      <c r="BM3387" s="3"/>
      <c r="BN3387" s="13" cm="1">
        <f t="array" ref="BN3387">$C3387*EXP(poly_from_str(100000000/$E3387,BN$4343))</f>
        <v>14.36627202081352</v>
      </c>
      <c r="BO3387" s="3">
        <f t="shared" ref="BO3387:BO3389" si="5736">LN($C3387)</f>
        <v>1.3862943611198906</v>
      </c>
      <c r="BP3387" s="17"/>
      <c r="BQ3387" s="13"/>
      <c r="BS3387" s="13"/>
      <c r="BT3387" s="13"/>
      <c r="BU3387" s="13"/>
      <c r="BV3387" s="13"/>
      <c r="BW3387" s="13"/>
      <c r="BX3387" s="13"/>
      <c r="BY3387">
        <v>14142</v>
      </c>
      <c r="BZ3387" s="13"/>
    </row>
    <row r="3388" spans="1:78" hidden="1" x14ac:dyDescent="0.25">
      <c r="A3388">
        <v>2482.7020000000002</v>
      </c>
      <c r="B3388" s="2" t="str">
        <f t="shared" si="5605"/>
        <v/>
      </c>
      <c r="C3388">
        <v>5</v>
      </c>
      <c r="D3388" t="s">
        <v>14</v>
      </c>
      <c r="E3388">
        <v>40266.54</v>
      </c>
      <c r="F3388">
        <v>27604</v>
      </c>
      <c r="G3388" t="s">
        <v>5</v>
      </c>
      <c r="H3388" s="5" t="s">
        <v>4</v>
      </c>
      <c r="I3388">
        <v>67870</v>
      </c>
      <c r="J3388" t="s">
        <v>3</v>
      </c>
      <c r="K3388" s="5" t="s">
        <v>4</v>
      </c>
      <c r="L3388">
        <v>27604.26</v>
      </c>
      <c r="M3388" t="str">
        <f t="shared" si="5725"/>
        <v>e</v>
      </c>
      <c r="N3388" t="str">
        <f t="shared" si="5726"/>
        <v>9/2</v>
      </c>
      <c r="O3388">
        <v>67870.759999999995</v>
      </c>
      <c r="P3388" t="str">
        <f t="shared" si="5727"/>
        <v>o</v>
      </c>
      <c r="Q3388" t="str">
        <f t="shared" si="5728"/>
        <v>9/2</v>
      </c>
      <c r="R3388">
        <v>32</v>
      </c>
      <c r="AA3388" s="10">
        <f t="shared" si="5607"/>
        <v>2482.7020000000002</v>
      </c>
      <c r="AB3388" s="3" cm="1">
        <f t="array" ref="AB3388">100000000/Lvac(AA3388)</f>
        <v>40266.538907555696</v>
      </c>
      <c r="AC3388" s="28">
        <f t="shared" si="5608"/>
        <v>4.0278696355825222E-7</v>
      </c>
      <c r="AD3388" s="28">
        <f t="shared" si="5609"/>
        <v>2.4834515881680555E-7</v>
      </c>
      <c r="AE3388" s="21">
        <f t="shared" si="5610"/>
        <v>40266.539699093162</v>
      </c>
      <c r="AF3388" s="10" cm="1">
        <f t="array" ref="AF3388">Lair(100000000/AE3388)</f>
        <v>2482.7019511929802</v>
      </c>
      <c r="AG3388" s="10">
        <f t="shared" si="5611"/>
        <v>1.310941846978729E-2</v>
      </c>
      <c r="AH3388" s="10" t="b">
        <f t="shared" si="5606"/>
        <v>1</v>
      </c>
      <c r="AI3388" s="10">
        <f t="shared" si="5729"/>
        <v>2482.7019511929802</v>
      </c>
      <c r="AJ3388">
        <v>7.0000000000000001E-3</v>
      </c>
      <c r="AK3388" s="3" cm="1">
        <f t="array" ref="AK3388">100000000/Lvac($AA3388)</f>
        <v>40266.538907555696</v>
      </c>
      <c r="AL3388" s="21">
        <f t="shared" si="5665"/>
        <v>0.11353186080892579</v>
      </c>
      <c r="AM3388" s="10" cm="1">
        <f t="array" ref="AM3388">Lvac($AI3388)-$BA3388</f>
        <v>-2.4484565092279809E-3</v>
      </c>
      <c r="AN3388" s="10">
        <f t="shared" si="5730"/>
        <v>3.8907555695914198E-2</v>
      </c>
      <c r="AO3388" s="3">
        <f t="shared" si="5731"/>
        <v>-0.34977950131828295</v>
      </c>
      <c r="AP3388" s="3">
        <v>-0.34280545501782655</v>
      </c>
      <c r="AS3388" s="3">
        <f t="shared" si="5613"/>
        <v>-1.0924443049589172E-3</v>
      </c>
      <c r="AT3388" s="3" cm="1">
        <f t="array" ref="AT3388">AS3388-(100000000/LvacE($A3388)-$E3388)</f>
        <v>2.0783336367458105E-5</v>
      </c>
      <c r="AU3388" t="s">
        <v>4713</v>
      </c>
      <c r="AV3388" t="s">
        <v>4750</v>
      </c>
      <c r="AW3388" s="3">
        <v>27604.26</v>
      </c>
      <c r="AX3388" s="3">
        <v>67870.759999999995</v>
      </c>
      <c r="AY3388" s="3"/>
      <c r="AZ3388" s="10" cm="1">
        <f t="array" ref="AZ3388">Lair(100000000/($AX3388-$AW3388))</f>
        <v>2482.7043990825396</v>
      </c>
      <c r="BA3388" s="10">
        <f t="shared" si="5732"/>
        <v>2483.453987806241</v>
      </c>
      <c r="BB3388" s="12">
        <v>4280000</v>
      </c>
      <c r="BC3388" s="3">
        <v>1.0999999999999999E-2</v>
      </c>
      <c r="BD3388" s="12" cm="1">
        <f t="array" ref="BD3388">SfromgA($BB3388,$BA3388,"")</f>
        <v>3.2355303873137613E-2</v>
      </c>
      <c r="BE3388" s="29">
        <f t="shared" si="5733"/>
        <v>744.84461024743143</v>
      </c>
      <c r="BG3388" s="3"/>
      <c r="BH3388" s="3"/>
      <c r="BI3388" s="12">
        <f t="shared" si="5734"/>
        <v>4280000</v>
      </c>
      <c r="BJ3388" s="29">
        <f t="shared" si="5735"/>
        <v>744.84461024743143</v>
      </c>
      <c r="BK3388" s="3"/>
      <c r="BL3388" s="13">
        <f>EXP(BK$4341*$AX3388+BK$4342)*$BI3388/(100000000/($AX3388-$AW3388))</f>
        <v>1.1153801494681763</v>
      </c>
      <c r="BM3388" s="3"/>
      <c r="BN3388" s="13" cm="1">
        <f t="array" ref="BN3388">$C3388*EXP(poly_from_str(100000000/$E3388,BN$4343))</f>
        <v>17.96707592096466</v>
      </c>
      <c r="BO3388" s="3">
        <f t="shared" si="5736"/>
        <v>1.6094379124341003</v>
      </c>
      <c r="BP3388" s="17"/>
      <c r="BQ3388" s="13"/>
      <c r="BS3388" s="13"/>
      <c r="BT3388" s="13"/>
      <c r="BU3388" s="13"/>
      <c r="BV3388" s="13"/>
      <c r="BW3388" s="13"/>
      <c r="BX3388" s="13"/>
      <c r="BY3388">
        <v>17685</v>
      </c>
      <c r="BZ3388" s="13"/>
    </row>
    <row r="3389" spans="1:78" hidden="1" x14ac:dyDescent="0.25">
      <c r="A3389">
        <v>2482.5770000000002</v>
      </c>
      <c r="B3389" s="2" t="str">
        <f t="shared" si="5605"/>
        <v/>
      </c>
      <c r="C3389">
        <v>1</v>
      </c>
      <c r="E3389">
        <v>40268.57</v>
      </c>
      <c r="F3389">
        <v>60520</v>
      </c>
      <c r="G3389" t="s">
        <v>3</v>
      </c>
      <c r="H3389" s="5" t="s">
        <v>8</v>
      </c>
      <c r="I3389">
        <v>100788</v>
      </c>
      <c r="J3389" t="s">
        <v>5</v>
      </c>
      <c r="K3389" s="5" t="s">
        <v>8</v>
      </c>
      <c r="L3389">
        <v>60520.32</v>
      </c>
      <c r="M3389" t="str">
        <f t="shared" si="5725"/>
        <v>o</v>
      </c>
      <c r="N3389" t="str">
        <f t="shared" si="5726"/>
        <v>7/2</v>
      </c>
      <c r="O3389">
        <v>100788.95</v>
      </c>
      <c r="P3389" t="str">
        <f t="shared" si="5727"/>
        <v>e</v>
      </c>
      <c r="Q3389" t="str">
        <f t="shared" si="5728"/>
        <v>7/2</v>
      </c>
      <c r="R3389">
        <v>32</v>
      </c>
      <c r="S3389" t="s">
        <v>2204</v>
      </c>
      <c r="AA3389" s="10">
        <f t="shared" si="5607"/>
        <v>2482.5770000000002</v>
      </c>
      <c r="AB3389" s="3" cm="1">
        <f t="array" ref="AB3389">100000000/Lvac(AA3389)</f>
        <v>40268.566221717294</v>
      </c>
      <c r="AC3389" s="28">
        <f t="shared" si="5608"/>
        <v>4.0280724424660343E-7</v>
      </c>
      <c r="AD3389" s="28">
        <f t="shared" si="5609"/>
        <v>2.4833265592175184E-7</v>
      </c>
      <c r="AE3389" s="21">
        <f t="shared" si="5610"/>
        <v>40268.568959447897</v>
      </c>
      <c r="AF3389" s="10" cm="1">
        <f t="array" ref="AF3389">Lair(100000000/AE3389)</f>
        <v>2482.5768312057003</v>
      </c>
      <c r="AG3389" s="10">
        <f t="shared" si="5611"/>
        <v>1.3110235094765901E-2</v>
      </c>
      <c r="AH3389" s="10" t="b">
        <f t="shared" si="5606"/>
        <v>1</v>
      </c>
      <c r="AI3389" s="10">
        <f t="shared" si="5729"/>
        <v>2482.5768312057003</v>
      </c>
      <c r="AJ3389">
        <v>3.0000000000000001E-3</v>
      </c>
      <c r="AK3389" s="3" cm="1">
        <f t="array" ref="AK3389">100000000/Lvac($AA3389)</f>
        <v>40268.566221717294</v>
      </c>
      <c r="AL3389" s="21">
        <f t="shared" si="5665"/>
        <v>4.8661413877161178E-2</v>
      </c>
      <c r="AM3389" s="10" cm="1">
        <f t="array" ref="AM3389">Lvac($AI3389)-$BA3389</f>
        <v>3.7643101818503055E-3</v>
      </c>
      <c r="AN3389" s="10">
        <f t="shared" si="5730"/>
        <v>-6.3778282703424338E-2</v>
      </c>
      <c r="AO3389" s="3">
        <f t="shared" si="5731"/>
        <v>1.2547700606167684</v>
      </c>
      <c r="AP3389" s="3">
        <v>1.3110478582044987</v>
      </c>
      <c r="AS3389" s="3">
        <f t="shared" si="5613"/>
        <v>-3.7782827057526447E-3</v>
      </c>
      <c r="AT3389" s="3" cm="1">
        <f t="array" ref="AT3389">AS3389-(100000000/LvacE($A3389)-$E3389)</f>
        <v>2.0824096282012761E-5</v>
      </c>
      <c r="AU3389" t="s">
        <v>4725</v>
      </c>
      <c r="AV3389" t="s">
        <v>4868</v>
      </c>
      <c r="AW3389" s="3">
        <v>60520.32</v>
      </c>
      <c r="AX3389" s="3">
        <v>100788.95</v>
      </c>
      <c r="AY3389" s="3"/>
      <c r="AZ3389" s="10" cm="1">
        <f t="array" ref="AZ3389">Lair(100000000/($AX3389-$AW3389))</f>
        <v>2482.5730677671336</v>
      </c>
      <c r="BA3389" s="10">
        <f t="shared" si="5732"/>
        <v>2483.3226260739439</v>
      </c>
      <c r="BB3389" s="12">
        <v>138000000</v>
      </c>
      <c r="BC3389" s="3">
        <v>0.35199999999999998</v>
      </c>
      <c r="BD3389" s="12" cm="1">
        <f t="array" ref="BD3389">SfromgA($BB3389,$BA3389,"")</f>
        <v>1.0430662246337179</v>
      </c>
      <c r="BE3389" s="29">
        <f t="shared" si="5733"/>
        <v>121.76492178539688</v>
      </c>
      <c r="BG3389" s="3"/>
      <c r="BH3389" s="3"/>
      <c r="BI3389" s="12">
        <f t="shared" si="5734"/>
        <v>138000000</v>
      </c>
      <c r="BJ3389" s="29">
        <f t="shared" si="5735"/>
        <v>121.76492178539688</v>
      </c>
      <c r="BK3389" s="3">
        <f>LN(BN3389*100000000/($AX3389-$AW3389)/$BI3389)</f>
        <v>-9.6461428316836475</v>
      </c>
      <c r="BL3389" s="13">
        <f>EXP(BK$4341*$AX3389+BK$4342)*$BI3389/(100000000/($AX3389-$AW3389))</f>
        <v>2.9488631164859527</v>
      </c>
      <c r="BM3389" s="3">
        <f t="shared" ref="BM3389" si="5737">LN(BL3389/$C3389)</f>
        <v>1.0814197118300868</v>
      </c>
      <c r="BN3389" s="13" cm="1">
        <f t="array" ref="BN3389">$C3389*EXP(poly_from_str(100000000/$E3389,BN$4343))</f>
        <v>3.5940104658450922</v>
      </c>
      <c r="BO3389" s="3">
        <f t="shared" si="5736"/>
        <v>0</v>
      </c>
      <c r="BP3389" s="13">
        <f>LN(BL3389/BN3389)</f>
        <v>-0.19784898855962041</v>
      </c>
      <c r="BQ3389" s="13"/>
      <c r="BS3389" s="13"/>
      <c r="BT3389" s="13"/>
      <c r="BU3389" s="13"/>
      <c r="BV3389" s="13"/>
      <c r="BW3389" s="13"/>
      <c r="BX3389" s="13"/>
      <c r="BY3389">
        <v>3538</v>
      </c>
      <c r="BZ3389" s="13"/>
    </row>
    <row r="3390" spans="1:78" hidden="1" x14ac:dyDescent="0.25">
      <c r="A3390">
        <v>2482.4520000000002</v>
      </c>
      <c r="B3390" s="2" t="str">
        <f t="shared" si="5605"/>
        <v/>
      </c>
      <c r="C3390">
        <v>6</v>
      </c>
      <c r="E3390">
        <v>40270.589999999997</v>
      </c>
      <c r="R3390">
        <v>32</v>
      </c>
      <c r="S3390" t="s">
        <v>22</v>
      </c>
      <c r="AA3390" s="10">
        <f t="shared" si="5607"/>
        <v>2482.4520000000002</v>
      </c>
      <c r="AB3390" s="3" cm="1">
        <f t="array" ref="AB3390">100000000/Lvac(AA3390)</f>
        <v>40270.5937400154</v>
      </c>
      <c r="AC3390" s="28">
        <f t="shared" si="5608"/>
        <v>4.0282752697735944E-7</v>
      </c>
      <c r="AD3390" s="28">
        <f t="shared" si="5609"/>
        <v>2.4832015302678219E-7</v>
      </c>
      <c r="AE3390" s="21">
        <f t="shared" si="5610"/>
        <v>40270.591029862851</v>
      </c>
      <c r="AF3390" s="10" cm="1">
        <f t="array" ref="AF3390">Lair(100000000/AE3390)</f>
        <v>2482.4521670771787</v>
      </c>
      <c r="AG3390" s="10">
        <f t="shared" si="5611"/>
        <v>1.3111051843100168E-2</v>
      </c>
      <c r="AH3390" s="10" t="b">
        <f t="shared" si="5606"/>
        <v>1</v>
      </c>
      <c r="AI3390" s="10">
        <f t="shared" si="5612"/>
        <v>2482.4520000000002</v>
      </c>
      <c r="AJ3390">
        <v>3.0000000000000001E-3</v>
      </c>
      <c r="AK3390" s="3" cm="1">
        <f t="array" ref="AK3390">100000000/Lvac($AA3390)</f>
        <v>40270.5937400154</v>
      </c>
      <c r="AL3390" s="21">
        <f t="shared" si="5665"/>
        <v>4.866631105860101E-2</v>
      </c>
      <c r="AM3390" s="21"/>
      <c r="AN3390" s="21"/>
      <c r="AO3390" s="21"/>
      <c r="AP3390" s="21"/>
      <c r="AS3390" s="3">
        <f t="shared" si="5613"/>
        <v>3.7400154033093713E-3</v>
      </c>
      <c r="AT3390" s="3" cm="1">
        <f t="array" ref="AT3390">AS3390-(100000000/LvacE($A3390)-$E3390)</f>
        <v>2.086486347252503E-5</v>
      </c>
      <c r="BB3390"/>
      <c r="BC3390"/>
      <c r="BD3390"/>
      <c r="BE3390"/>
      <c r="BF3390"/>
      <c r="BG3390"/>
      <c r="BH3390"/>
      <c r="BI3390"/>
      <c r="BJ3390"/>
      <c r="BN3390" s="13" cm="1">
        <f t="array" ref="BN3390">$C3390*EXP(poly_from_str(100000000/$E3390,BN$4343))</f>
        <v>21.567614395955324</v>
      </c>
      <c r="BO3390" s="13"/>
      <c r="BY3390">
        <v>21228</v>
      </c>
    </row>
    <row r="3391" spans="1:78" hidden="1" x14ac:dyDescent="0.25">
      <c r="A3391">
        <v>2482.384</v>
      </c>
      <c r="B3391" s="2">
        <f t="shared" si="5605"/>
        <v>1</v>
      </c>
      <c r="C3391">
        <v>7</v>
      </c>
      <c r="D3391" t="s">
        <v>736</v>
      </c>
      <c r="E3391">
        <v>40271.699999999997</v>
      </c>
      <c r="F3391">
        <v>35137</v>
      </c>
      <c r="G3391" t="s">
        <v>5</v>
      </c>
      <c r="H3391" s="5" t="s">
        <v>19</v>
      </c>
      <c r="I3391">
        <v>75409</v>
      </c>
      <c r="J3391" t="s">
        <v>3</v>
      </c>
      <c r="K3391" s="5" t="s">
        <v>19</v>
      </c>
      <c r="L3391">
        <v>35137.82</v>
      </c>
      <c r="M3391" t="str">
        <f t="shared" ref="M3391:M3392" si="5738">$G3391&amp;""</f>
        <v>e</v>
      </c>
      <c r="N3391" t="str">
        <f t="shared" ref="N3391:N3392" si="5739">$H3391&amp;""</f>
        <v>3/2</v>
      </c>
      <c r="O3391">
        <v>75409.58</v>
      </c>
      <c r="P3391" t="str">
        <f t="shared" ref="P3391:P3392" si="5740">$J3391&amp;""</f>
        <v>o</v>
      </c>
      <c r="Q3391" t="str">
        <f t="shared" ref="Q3391:Q3392" si="5741">$K3391&amp;""</f>
        <v>3/2</v>
      </c>
      <c r="R3391">
        <v>32</v>
      </c>
      <c r="AA3391" s="10">
        <f t="shared" si="5607"/>
        <v>2482.384</v>
      </c>
      <c r="AB3391" s="3" cm="1">
        <f t="array" ref="AB3391">100000000/Lvac(AA3391)</f>
        <v>40271.696795711367</v>
      </c>
      <c r="AC3391" s="28">
        <f t="shared" si="5608"/>
        <v>4.0283856164074537E-7</v>
      </c>
      <c r="AD3391" s="28">
        <f t="shared" si="5609"/>
        <v>2.4831335145195387E-7</v>
      </c>
      <c r="AE3391" s="21">
        <f t="shared" si="5610"/>
        <v>40271.699117726675</v>
      </c>
      <c r="AF3391" s="10" cm="1">
        <f t="array" ref="AF3391">Lair(100000000/AE3391)</f>
        <v>2482.383856858808</v>
      </c>
      <c r="AG3391" s="10">
        <f t="shared" si="5611"/>
        <v>1.3111496206008291E-2</v>
      </c>
      <c r="AH3391" s="10" t="b">
        <f t="shared" si="5606"/>
        <v>1</v>
      </c>
      <c r="AI3391" s="10">
        <f t="shared" ref="AI3391:AI3392" si="5742">$AF3391</f>
        <v>2482.383856858808</v>
      </c>
      <c r="AJ3391">
        <v>7.0000000000000001E-3</v>
      </c>
      <c r="AK3391" s="3" cm="1">
        <f t="array" ref="AK3391">100000000/Lvac($AA3391)</f>
        <v>40271.696795711367</v>
      </c>
      <c r="AL3391" s="21">
        <f t="shared" si="5665"/>
        <v>0.11356095343235768</v>
      </c>
      <c r="AM3391" s="10" cm="1">
        <f t="array" ref="AM3391">Lvac($AI3391)-$BA3391</f>
        <v>3.7539656727858528E-3</v>
      </c>
      <c r="AN3391" s="10">
        <f t="shared" ref="AN3391:AN3392" si="5743">$AK3391-($AX3391-$AW3391)</f>
        <v>-6.3204288635461126E-2</v>
      </c>
      <c r="AO3391" s="3">
        <f t="shared" ref="AO3391:AO3392" si="5744">AM3391/AJ3391</f>
        <v>0.53628081039797892</v>
      </c>
      <c r="AP3391" s="3">
        <v>0.55673428784887491</v>
      </c>
      <c r="AS3391" s="3">
        <f t="shared" si="5613"/>
        <v>-3.2042886305134743E-3</v>
      </c>
      <c r="AT3391" s="3" cm="1">
        <f t="array" ref="AT3391">AS3391-(100000000/LvacE($A3391)-$E3391)</f>
        <v>2.0887047867290676E-5</v>
      </c>
      <c r="AU3391" t="s">
        <v>4735</v>
      </c>
      <c r="AV3391" t="s">
        <v>4900</v>
      </c>
      <c r="AW3391" s="3">
        <v>35137.82</v>
      </c>
      <c r="AX3391" s="3">
        <v>75409.58</v>
      </c>
      <c r="AY3391" s="3"/>
      <c r="AZ3391" s="10" cm="1">
        <f t="array" ref="AZ3391">Lair(100000000/($AX3391-$AW3391))</f>
        <v>2482.3801037623166</v>
      </c>
      <c r="BA3391" s="10">
        <f t="shared" ref="BA3391:BA3392" si="5745">100000000/($AX3391-$AW3391)</f>
        <v>2483.1296173795236</v>
      </c>
      <c r="BB3391" s="12">
        <v>140000000</v>
      </c>
      <c r="BC3391" s="3">
        <v>0.437</v>
      </c>
      <c r="BD3391" s="12" cm="1">
        <f t="array" ref="BD3391">SfromgA($BB3391,$BA3391,"")</f>
        <v>1.0579364134255855</v>
      </c>
      <c r="BE3391" s="29">
        <f t="shared" ref="BE3391:BE3392" si="5746">(10^MAX(0.05, -0.312925054856973*((LN($BD3391))^(1/3)) + 0.454808404431693)-1)*100</f>
        <v>116.20205359529088</v>
      </c>
      <c r="BG3391" s="3"/>
      <c r="BH3391" s="3"/>
      <c r="BI3391" s="12">
        <f t="shared" ref="BI3391:BI3392" si="5747">IF($BB3391="",$BF3391,$BB3391)</f>
        <v>140000000</v>
      </c>
      <c r="BJ3391" s="29">
        <f t="shared" ref="BJ3391:BJ3392" si="5748">IF($BB3391="",$BH3391,$BE3391)</f>
        <v>116.20205359529088</v>
      </c>
      <c r="BK3391" s="3">
        <f>LN(BN3391*100000000/($AX3391-$AW3391)/$BI3391)</f>
        <v>-7.7144440230426197</v>
      </c>
      <c r="BL3391" s="13">
        <f>EXP(BK$4341*$AX3391+BK$4342)*$BI3391/(100000000/($AX3391-$AW3391))</f>
        <v>20.577836881501096</v>
      </c>
      <c r="BM3391" s="3">
        <f t="shared" ref="BM3391" si="5749">LN(BL3391/$C3391)</f>
        <v>1.0783044680275979</v>
      </c>
      <c r="BN3391" s="13" cm="1">
        <f t="array" ref="BN3391">$C3391*EXP(poly_from_str(100000000/$E3391,BN$4343))</f>
        <v>25.16449245807264</v>
      </c>
      <c r="BO3391" s="3">
        <f t="shared" ref="BO3391:BO3392" si="5750">LN($C3391)</f>
        <v>1.9459101490553132</v>
      </c>
      <c r="BP3391" s="13">
        <f>LN(BL3391/BN3391)</f>
        <v>-0.20121935437745569</v>
      </c>
      <c r="BQ3391" s="13"/>
      <c r="BS3391" s="13"/>
      <c r="BT3391" s="13"/>
      <c r="BU3391" s="13"/>
      <c r="BV3391" s="13"/>
      <c r="BW3391" s="13"/>
      <c r="BX3391" s="13"/>
      <c r="BY3391">
        <v>24768</v>
      </c>
      <c r="BZ3391" s="13"/>
    </row>
    <row r="3392" spans="1:78" hidden="1" x14ac:dyDescent="0.25">
      <c r="A3392">
        <v>2482.384</v>
      </c>
      <c r="B3392" s="2">
        <f t="shared" si="5605"/>
        <v>2</v>
      </c>
      <c r="C3392">
        <v>7</v>
      </c>
      <c r="D3392" t="s">
        <v>736</v>
      </c>
      <c r="E3392">
        <v>40271.699999999997</v>
      </c>
      <c r="F3392">
        <v>62558</v>
      </c>
      <c r="G3392" t="s">
        <v>3</v>
      </c>
      <c r="H3392" s="5" t="s">
        <v>16</v>
      </c>
      <c r="I3392">
        <v>102830</v>
      </c>
      <c r="J3392" t="s">
        <v>5</v>
      </c>
      <c r="K3392" s="5" t="s">
        <v>4</v>
      </c>
      <c r="L3392">
        <v>62558.67</v>
      </c>
      <c r="M3392" t="str">
        <f t="shared" si="5738"/>
        <v>o</v>
      </c>
      <c r="N3392" t="str">
        <f t="shared" si="5739"/>
        <v>11/2</v>
      </c>
      <c r="O3392">
        <v>102830.43</v>
      </c>
      <c r="P3392" t="str">
        <f t="shared" si="5740"/>
        <v>e</v>
      </c>
      <c r="Q3392" t="str">
        <f t="shared" si="5741"/>
        <v>9/2</v>
      </c>
      <c r="R3392">
        <v>32</v>
      </c>
      <c r="AA3392" s="10">
        <f t="shared" si="5607"/>
        <v>2482.384</v>
      </c>
      <c r="AB3392" s="3" cm="1">
        <f t="array" ref="AB3392">100000000/Lvac(AA3392)</f>
        <v>40271.696795711367</v>
      </c>
      <c r="AC3392" s="28">
        <f t="shared" si="5608"/>
        <v>4.0283856164074537E-7</v>
      </c>
      <c r="AD3392" s="28">
        <f t="shared" si="5609"/>
        <v>2.4831335145195387E-7</v>
      </c>
      <c r="AE3392" s="21">
        <f t="shared" si="5610"/>
        <v>40271.699117726675</v>
      </c>
      <c r="AF3392" s="10" cm="1">
        <f t="array" ref="AF3392">Lair(100000000/AE3392)</f>
        <v>2482.383856858808</v>
      </c>
      <c r="AG3392" s="10">
        <f t="shared" si="5611"/>
        <v>1.3111496206008291E-2</v>
      </c>
      <c r="AH3392" s="10" t="b">
        <f t="shared" si="5606"/>
        <v>1</v>
      </c>
      <c r="AI3392" s="10">
        <f t="shared" si="5742"/>
        <v>2482.383856858808</v>
      </c>
      <c r="AJ3392">
        <v>7.0000000000000001E-3</v>
      </c>
      <c r="AK3392" s="3" cm="1">
        <f t="array" ref="AK3392">100000000/Lvac($AA3392)</f>
        <v>40271.696795711367</v>
      </c>
      <c r="AL3392" s="21">
        <f t="shared" si="5665"/>
        <v>0.11356095343235768</v>
      </c>
      <c r="AM3392" s="10" cm="1">
        <f t="array" ref="AM3392">Lvac($AI3392)-$BA3392</f>
        <v>3.7539656723311055E-3</v>
      </c>
      <c r="AN3392" s="10">
        <f t="shared" si="5743"/>
        <v>-6.3204288628185168E-2</v>
      </c>
      <c r="AO3392" s="3">
        <f t="shared" si="5744"/>
        <v>0.536280810333015</v>
      </c>
      <c r="AP3392" s="3">
        <v>0.55673428778391099</v>
      </c>
      <c r="AS3392" s="3">
        <f t="shared" si="5613"/>
        <v>-3.2042886305134743E-3</v>
      </c>
      <c r="AT3392" s="3" cm="1">
        <f t="array" ref="AT3392">AS3392-(100000000/LvacE($A3392)-$E3392)</f>
        <v>2.0887047867290676E-5</v>
      </c>
      <c r="AU3392" t="s">
        <v>4816</v>
      </c>
      <c r="AV3392" t="s">
        <v>4861</v>
      </c>
      <c r="AW3392" s="3">
        <v>62558.67</v>
      </c>
      <c r="AX3392" s="3">
        <v>102830.43</v>
      </c>
      <c r="AY3392" s="3"/>
      <c r="AZ3392" s="10" cm="1">
        <f t="array" ref="AZ3392">Lair(100000000/($AX3392-$AW3392))</f>
        <v>2482.380103762317</v>
      </c>
      <c r="BA3392" s="10">
        <f t="shared" si="5745"/>
        <v>2483.129617379524</v>
      </c>
      <c r="BB3392" s="12">
        <v>15500000</v>
      </c>
      <c r="BC3392" s="3">
        <v>1.0999999999999999E-2</v>
      </c>
      <c r="BD3392" s="12" cm="1">
        <f t="array" ref="BD3392">SfromgA($BB3392,$BA3392,"")</f>
        <v>0.11712867434354704</v>
      </c>
      <c r="BE3392" s="29">
        <f t="shared" si="5746"/>
        <v>621.67780704209633</v>
      </c>
      <c r="BG3392" s="3"/>
      <c r="BH3392" s="3"/>
      <c r="BI3392" s="12">
        <f t="shared" si="5747"/>
        <v>15500000</v>
      </c>
      <c r="BJ3392" s="29">
        <f t="shared" si="5748"/>
        <v>621.67780704209633</v>
      </c>
      <c r="BK3392" s="3"/>
      <c r="BL3392" s="13">
        <f>EXP(BK$4341*$AX3392+BK$4342)*$BI3392/(100000000/($AX3392-$AW3392))</f>
        <v>0.28364603058782129</v>
      </c>
      <c r="BM3392" s="3"/>
      <c r="BN3392" s="13" cm="1">
        <f t="array" ref="BN3392">$C3392*EXP(poly_from_str(100000000/$E3392,BN$4343))</f>
        <v>25.16449245807264</v>
      </c>
      <c r="BO3392" s="3">
        <f t="shared" si="5750"/>
        <v>1.9459101490553132</v>
      </c>
      <c r="BP3392" s="17"/>
      <c r="BQ3392" s="13"/>
      <c r="BS3392" s="13"/>
      <c r="BT3392" s="13"/>
      <c r="BU3392" s="13"/>
      <c r="BV3392" s="13"/>
      <c r="BW3392" s="13"/>
      <c r="BX3392" s="13"/>
      <c r="BY3392">
        <v>24768</v>
      </c>
      <c r="BZ3392" s="13"/>
    </row>
    <row r="3393" spans="1:78" hidden="1" x14ac:dyDescent="0.25">
      <c r="A3393">
        <v>2482.2829999999999</v>
      </c>
      <c r="B3393" s="2" t="str">
        <f t="shared" si="5605"/>
        <v/>
      </c>
      <c r="C3393">
        <v>1</v>
      </c>
      <c r="E3393">
        <v>40273.33</v>
      </c>
      <c r="R3393">
        <v>32</v>
      </c>
      <c r="S3393" t="s">
        <v>22</v>
      </c>
      <c r="AA3393" s="10">
        <f t="shared" si="5607"/>
        <v>2482.2829999999999</v>
      </c>
      <c r="AB3393" s="3" cm="1">
        <f t="array" ref="AB3393">100000000/Lvac(AA3393)</f>
        <v>40273.33526937649</v>
      </c>
      <c r="AC3393" s="28">
        <f t="shared" si="5608"/>
        <v>4.0285495247721556E-7</v>
      </c>
      <c r="AD3393" s="28">
        <f t="shared" si="5609"/>
        <v>2.4830324911291659E-7</v>
      </c>
      <c r="AE3393" s="21">
        <f t="shared" si="5610"/>
        <v>40273.331450706413</v>
      </c>
      <c r="AF3393" s="10" cm="1">
        <f t="array" ref="AF3393">Lair(100000000/AE3393)</f>
        <v>2482.2832353837189</v>
      </c>
      <c r="AG3393" s="10">
        <f t="shared" si="5611"/>
        <v>1.3112156283021818E-2</v>
      </c>
      <c r="AH3393" s="10" t="b">
        <f t="shared" si="5606"/>
        <v>1</v>
      </c>
      <c r="AI3393" s="10">
        <f t="shared" si="5612"/>
        <v>2482.2829999999999</v>
      </c>
      <c r="AJ3393">
        <v>3.0000000000000001E-3</v>
      </c>
      <c r="AK3393" s="3" cm="1">
        <f t="array" ref="AK3393">100000000/Lvac($AA3393)</f>
        <v>40273.33526937649</v>
      </c>
      <c r="AL3393" s="21">
        <f t="shared" si="5665"/>
        <v>4.86729376981309E-2</v>
      </c>
      <c r="AM3393" s="21"/>
      <c r="AN3393" s="21"/>
      <c r="AO3393" s="21"/>
      <c r="AP3393" s="21"/>
      <c r="AS3393" s="3">
        <f t="shared" si="5613"/>
        <v>5.2693764882860705E-3</v>
      </c>
      <c r="AT3393" s="3" cm="1">
        <f t="array" ref="AT3393">AS3393-(100000000/LvacE($A3393)-$E3393)</f>
        <v>2.0920007955282927E-5</v>
      </c>
      <c r="BB3393"/>
      <c r="BC3393"/>
      <c r="BD3393"/>
      <c r="BE3393"/>
      <c r="BF3393"/>
      <c r="BG3393"/>
      <c r="BH3393"/>
      <c r="BI3393"/>
      <c r="BJ3393"/>
      <c r="BN3393" s="13" cm="1">
        <f t="array" ref="BN3393">$C3393*EXP(poly_from_str(100000000/$E3393,BN$4343))</f>
        <v>3.595404660473839</v>
      </c>
      <c r="BO3393" s="13"/>
      <c r="BY3393" t="e">
        <v>#N/A</v>
      </c>
    </row>
    <row r="3394" spans="1:78" hidden="1" x14ac:dyDescent="0.25">
      <c r="A3394">
        <v>2482.192</v>
      </c>
      <c r="B3394" s="2" t="str">
        <f t="shared" ref="B3394:B3457" si="5751">IF(OR(A3394=A3393,A3394=A3395),IF(B3393="",1,B3393+1),"")</f>
        <v/>
      </c>
      <c r="C3394">
        <v>6</v>
      </c>
      <c r="E3394">
        <v>40274.81</v>
      </c>
      <c r="R3394">
        <v>32</v>
      </c>
      <c r="S3394" t="s">
        <v>22</v>
      </c>
      <c r="AA3394" s="10">
        <f t="shared" si="5607"/>
        <v>2482.192</v>
      </c>
      <c r="AB3394" s="3" cm="1">
        <f t="array" ref="AB3394">100000000/Lvac(AA3394)</f>
        <v>40274.811632099882</v>
      </c>
      <c r="AC3394" s="28">
        <f t="shared" si="5608"/>
        <v>4.0286972160090757E-7</v>
      </c>
      <c r="AD3394" s="28">
        <f t="shared" si="5609"/>
        <v>2.4829414700551415E-7</v>
      </c>
      <c r="AE3394" s="21">
        <f t="shared" si="5610"/>
        <v>40274.810449283927</v>
      </c>
      <c r="AF3394" s="10" cm="1">
        <f t="array" ref="AF3394">Lair(100000000/AE3394)</f>
        <v>2482.1920729037033</v>
      </c>
      <c r="AG3394" s="10">
        <f t="shared" si="5611"/>
        <v>1.3112751074876538E-2</v>
      </c>
      <c r="AH3394" s="10" t="b">
        <f t="shared" ref="AH3394:AH3457" si="5752">ABS(AE3394-AB3394)&lt;AG3394</f>
        <v>1</v>
      </c>
      <c r="AI3394" s="10">
        <f t="shared" si="5612"/>
        <v>2482.192</v>
      </c>
      <c r="AJ3394">
        <v>3.0000000000000001E-3</v>
      </c>
      <c r="AK3394" s="3" cm="1">
        <f t="array" ref="AK3394">100000000/Lvac($AA3394)</f>
        <v>40274.811632099882</v>
      </c>
      <c r="AL3394" s="21">
        <f t="shared" si="5665"/>
        <v>4.8676506449259221E-2</v>
      </c>
      <c r="AM3394" s="21"/>
      <c r="AN3394" s="21"/>
      <c r="AO3394" s="21"/>
      <c r="AP3394" s="21"/>
      <c r="AS3394" s="3">
        <f t="shared" si="5613"/>
        <v>1.6320998838637024E-3</v>
      </c>
      <c r="AT3394" s="3" cm="1">
        <f t="array" ref="AT3394">AS3394-(100000000/LvacE($A3394)-$E3394)</f>
        <v>2.0949715690221637E-5</v>
      </c>
      <c r="BB3394"/>
      <c r="BC3394"/>
      <c r="BD3394"/>
      <c r="BE3394"/>
      <c r="BF3394"/>
      <c r="BG3394"/>
      <c r="BH3394"/>
      <c r="BI3394"/>
      <c r="BJ3394"/>
      <c r="BN3394" s="13" cm="1">
        <f t="array" ref="BN3394">$C3394*EXP(poly_from_str(100000000/$E3394,BN$4343))</f>
        <v>21.575026110875228</v>
      </c>
      <c r="BO3394" s="13"/>
      <c r="BY3394" t="e">
        <v>#N/A</v>
      </c>
    </row>
    <row r="3395" spans="1:78" hidden="1" x14ac:dyDescent="0.25">
      <c r="A3395">
        <v>2482.096</v>
      </c>
      <c r="B3395" s="2" t="str">
        <f t="shared" si="5751"/>
        <v/>
      </c>
      <c r="C3395">
        <v>1</v>
      </c>
      <c r="E3395">
        <v>40276.370000000003</v>
      </c>
      <c r="R3395">
        <v>32</v>
      </c>
      <c r="S3395" t="s">
        <v>22</v>
      </c>
      <c r="AA3395" s="10">
        <f t="shared" ref="AA3395:AA3458" si="5753">ROUND($A3395,3)+0</f>
        <v>2482.096</v>
      </c>
      <c r="AB3395" s="3" cm="1">
        <f t="array" ref="AB3395">100000000/Lvac(AA3395)</f>
        <v>40276.369230978118</v>
      </c>
      <c r="AC3395" s="28">
        <f t="shared" ref="AC3395:AC3458" si="5754">0.001/AA3395</f>
        <v>4.0288530338874888E-7</v>
      </c>
      <c r="AD3395" s="28">
        <f t="shared" ref="AD3395:AD3458" si="5755">0.01/AB3395</f>
        <v>2.4828454478236862E-7</v>
      </c>
      <c r="AE3395" s="21">
        <f t="shared" ref="AE3395:AE3458" si="5756">($AB3395/$AC3395^2+$E3395/$AD3395^2)/(1/$AC3395^2+1/$AD3395^2)</f>
        <v>40276.36978832764</v>
      </c>
      <c r="AF3395" s="10" cm="1">
        <f t="array" ref="AF3395">Lair(100000000/AE3395)</f>
        <v>2482.0959656500236</v>
      </c>
      <c r="AG3395" s="10">
        <f t="shared" ref="AG3395:AG3458" si="5757">0.0005/$AA3395*AB3395+0.005</f>
        <v>1.3113378618509947E-2</v>
      </c>
      <c r="AH3395" s="10" t="b">
        <f t="shared" si="5752"/>
        <v>1</v>
      </c>
      <c r="AI3395" s="10">
        <f t="shared" ref="AI3395:AI3456" si="5758">$AA3395</f>
        <v>2482.096</v>
      </c>
      <c r="AJ3395">
        <v>3.0000000000000001E-3</v>
      </c>
      <c r="AK3395" s="3" cm="1">
        <f t="array" ref="AK3395">100000000/Lvac($AA3395)</f>
        <v>40276.369230978118</v>
      </c>
      <c r="AL3395" s="21">
        <f t="shared" si="5665"/>
        <v>4.8680271711059667E-2</v>
      </c>
      <c r="AM3395" s="21"/>
      <c r="AN3395" s="21"/>
      <c r="AO3395" s="21"/>
      <c r="AP3395" s="21"/>
      <c r="AS3395" s="3">
        <f t="shared" ref="AS3395:AS3458" si="5759">$AB3395-$E3395</f>
        <v>-7.6902188448002562E-4</v>
      </c>
      <c r="AT3395" s="3" cm="1">
        <f t="array" ref="AT3395">AS3395-(100000000/LvacE($A3395)-$E3395)</f>
        <v>2.0981075067538768E-5</v>
      </c>
      <c r="BB3395"/>
      <c r="BC3395"/>
      <c r="BD3395"/>
      <c r="BE3395"/>
      <c r="BF3395"/>
      <c r="BG3395"/>
      <c r="BH3395"/>
      <c r="BI3395"/>
      <c r="BJ3395"/>
      <c r="BN3395" s="13" cm="1">
        <f t="array" ref="BN3395">$C3395*EXP(poly_from_str(100000000/$E3395,BN$4343))</f>
        <v>3.5962938798604336</v>
      </c>
      <c r="BO3395" s="13"/>
      <c r="BY3395" t="e">
        <v>#N/A</v>
      </c>
    </row>
    <row r="3396" spans="1:78" hidden="1" x14ac:dyDescent="0.25">
      <c r="A3396">
        <v>2481.9899999999998</v>
      </c>
      <c r="B3396" s="2" t="str">
        <f t="shared" si="5751"/>
        <v/>
      </c>
      <c r="C3396">
        <v>1</v>
      </c>
      <c r="D3396" t="s">
        <v>14</v>
      </c>
      <c r="E3396">
        <v>40278.089999999997</v>
      </c>
      <c r="R3396">
        <v>32</v>
      </c>
      <c r="S3396" t="s">
        <v>22</v>
      </c>
      <c r="AA3396" s="10">
        <f t="shared" si="5753"/>
        <v>2481.9899999999998</v>
      </c>
      <c r="AB3396" s="3" cm="1">
        <f t="array" ref="AB3396">100000000/Lvac(AA3396)</f>
        <v>40278.08921969244</v>
      </c>
      <c r="AC3396" s="28">
        <f t="shared" si="5754"/>
        <v>4.0290250967973286E-7</v>
      </c>
      <c r="AD3396" s="28">
        <f t="shared" si="5755"/>
        <v>2.4827394232770306E-7</v>
      </c>
      <c r="AE3396" s="21">
        <f t="shared" si="5756"/>
        <v>40278.089785247852</v>
      </c>
      <c r="AF3396" s="10" cm="1">
        <f t="array" ref="AF3396">Lair(100000000/AE3396)</f>
        <v>2481.9899651472638</v>
      </c>
      <c r="AG3396" s="10">
        <f t="shared" si="5757"/>
        <v>1.3114071615859139E-2</v>
      </c>
      <c r="AH3396" s="10" t="b">
        <f t="shared" si="5752"/>
        <v>1</v>
      </c>
      <c r="AI3396" s="10">
        <f t="shared" si="5758"/>
        <v>2481.9899999999998</v>
      </c>
      <c r="AJ3396">
        <v>7.0000000000000001E-3</v>
      </c>
      <c r="AK3396" s="3" cm="1">
        <f t="array" ref="AK3396">100000000/Lvac($AA3396)</f>
        <v>40278.08921969244</v>
      </c>
      <c r="AL3396" s="21">
        <f t="shared" si="5665"/>
        <v>0.11359700262202793</v>
      </c>
      <c r="AM3396" s="21"/>
      <c r="AN3396" s="21"/>
      <c r="AO3396" s="21"/>
      <c r="AP3396" s="21"/>
      <c r="AS3396" s="3">
        <f t="shared" si="5759"/>
        <v>-7.80307556851767E-4</v>
      </c>
      <c r="AT3396" s="3" cm="1">
        <f t="array" ref="AT3396">AS3396-(100000000/LvacE($A3396)-$E3396)</f>
        <v>2.1015694073867053E-5</v>
      </c>
      <c r="BB3396"/>
      <c r="BC3396"/>
      <c r="BD3396"/>
      <c r="BE3396"/>
      <c r="BF3396"/>
      <c r="BG3396"/>
      <c r="BH3396"/>
      <c r="BI3396"/>
      <c r="BJ3396"/>
      <c r="BN3396" s="13" cm="1">
        <f t="array" ref="BN3396">$C3396*EXP(poly_from_str(100000000/$E3396,BN$4343))</f>
        <v>3.5967965834995455</v>
      </c>
      <c r="BO3396" s="13"/>
      <c r="BY3396" t="e">
        <v>#N/A</v>
      </c>
    </row>
    <row r="3397" spans="1:78" hidden="1" x14ac:dyDescent="0.25">
      <c r="A3397">
        <v>2481.77</v>
      </c>
      <c r="B3397" s="2" t="str">
        <f t="shared" si="5751"/>
        <v/>
      </c>
      <c r="C3397">
        <v>9</v>
      </c>
      <c r="E3397">
        <v>40281.660000000003</v>
      </c>
      <c r="F3397">
        <v>31254</v>
      </c>
      <c r="G3397" t="s">
        <v>5</v>
      </c>
      <c r="H3397" s="5" t="s">
        <v>8</v>
      </c>
      <c r="I3397">
        <v>71536</v>
      </c>
      <c r="J3397" t="s">
        <v>3</v>
      </c>
      <c r="K3397" s="5" t="s">
        <v>18</v>
      </c>
      <c r="L3397">
        <v>31254.71</v>
      </c>
      <c r="M3397" t="str">
        <f>$G3397&amp;""</f>
        <v>e</v>
      </c>
      <c r="N3397" t="str">
        <f>$H3397&amp;""</f>
        <v>7/2</v>
      </c>
      <c r="O3397">
        <v>71536.38</v>
      </c>
      <c r="P3397" t="str">
        <f>$J3397&amp;""</f>
        <v>o</v>
      </c>
      <c r="Q3397" t="str">
        <f>$K3397&amp;""</f>
        <v>5/2</v>
      </c>
      <c r="R3397">
        <v>32</v>
      </c>
      <c r="AA3397" s="10">
        <f t="shared" si="5753"/>
        <v>2481.77</v>
      </c>
      <c r="AB3397" s="3" cm="1">
        <f t="array" ref="AB3397">100000000/Lvac(AA3397)</f>
        <v>40281.6594764455</v>
      </c>
      <c r="AC3397" s="28">
        <f t="shared" si="5754"/>
        <v>4.0293822554064239E-7</v>
      </c>
      <c r="AD3397" s="28">
        <f t="shared" si="5755"/>
        <v>2.4825193723330713E-7</v>
      </c>
      <c r="AE3397" s="21">
        <f t="shared" si="5756"/>
        <v>40281.659855947109</v>
      </c>
      <c r="AF3397" s="10" cm="1">
        <f t="array" ref="AF3397">Lair(100000000/AE3397)</f>
        <v>2481.7699766171008</v>
      </c>
      <c r="AG3397" s="10">
        <f t="shared" si="5757"/>
        <v>1.3115510195635675E-2</v>
      </c>
      <c r="AH3397" s="10" t="b">
        <f t="shared" si="5752"/>
        <v>1</v>
      </c>
      <c r="AI3397" s="10">
        <f>$AF3397</f>
        <v>2481.7699766171008</v>
      </c>
      <c r="AJ3397">
        <v>3.0000000000000001E-3</v>
      </c>
      <c r="AK3397" s="3" cm="1">
        <f t="array" ref="AK3397">100000000/Lvac($AA3397)</f>
        <v>40281.6594764455</v>
      </c>
      <c r="AL3397" s="21">
        <f t="shared" si="5665"/>
        <v>4.8693061632593453E-2</v>
      </c>
      <c r="AM3397" s="10" cm="1">
        <f t="array" ref="AM3397">Lvac($AI3397)-$BA3397</f>
        <v>6.2516791376765468E-4</v>
      </c>
      <c r="AN3397" s="10">
        <f>$AK3397-($AX3397-$AW3397)</f>
        <v>-1.0523554505198263E-2</v>
      </c>
      <c r="AO3397" s="3">
        <f>AM3397/AJ3397</f>
        <v>0.20838930458921823</v>
      </c>
      <c r="AP3397" s="3">
        <v>0.21618540904455585</v>
      </c>
      <c r="AS3397" s="3">
        <f t="shared" si="5759"/>
        <v>-5.235545031609945E-4</v>
      </c>
      <c r="AT3397" s="3" cm="1">
        <f t="array" ref="AT3397">AS3397-(100000000/LvacE($A3397)-$E3397)</f>
        <v>2.1087609638925642E-5</v>
      </c>
      <c r="AU3397" t="s">
        <v>4730</v>
      </c>
      <c r="AV3397" t="s">
        <v>4855</v>
      </c>
      <c r="AW3397" s="3">
        <v>31254.71</v>
      </c>
      <c r="AX3397" s="3">
        <v>71536.38</v>
      </c>
      <c r="AY3397" s="3"/>
      <c r="AZ3397" s="10" cm="1">
        <f t="array" ref="AZ3397">Lair(100000000/($AX3397-$AW3397))</f>
        <v>2481.7693515939159</v>
      </c>
      <c r="BA3397" s="10">
        <f>100000000/($AX3397-$AW3397)</f>
        <v>2482.5187237768441</v>
      </c>
      <c r="BB3397" s="12">
        <v>146000000</v>
      </c>
      <c r="BC3397" s="3">
        <v>0.32500000000000001</v>
      </c>
      <c r="BD3397" s="12" cm="1">
        <f t="array" ref="BD3397">SfromgA($BB3397,$BA3397,"")</f>
        <v>1.1024624693776119</v>
      </c>
      <c r="BE3397" s="29">
        <f>(10^MAX(0.05, -0.312925054856973*((LN($BD3397))^(1/3)) + 0.454808404431693)-1)*100</f>
        <v>104.53107122261952</v>
      </c>
      <c r="BG3397" s="3"/>
      <c r="BH3397" s="3"/>
      <c r="BI3397" s="12">
        <f>IF($BB3397="",$BF3397,$BB3397)</f>
        <v>146000000</v>
      </c>
      <c r="BJ3397" s="29">
        <f>IF($BB3397="",$BH3397,$BE3397)</f>
        <v>104.53107122261952</v>
      </c>
      <c r="BK3397" s="3">
        <f>LN(BN3397*100000000/($AX3397-$AW3397)/$BI3397)</f>
        <v>-7.5045302617338994</v>
      </c>
      <c r="BL3397" s="13">
        <f>EXP(BK$4341*$AX3397+BK$4342)*$BI3397/(100000000/($AX3397-$AW3397))</f>
        <v>28.809672942262338</v>
      </c>
      <c r="BM3397" s="3">
        <f t="shared" ref="BM3397" si="5760">LN(BL3397/$C3397)</f>
        <v>1.1634866194660805</v>
      </c>
      <c r="BN3397" s="13" cm="1">
        <f t="array" ref="BN3397">$C3397*EXP(poly_from_str(100000000/$E3397,BN$4343))</f>
        <v>32.380551484389507</v>
      </c>
      <c r="BO3397" s="3">
        <f>LN($C3397)</f>
        <v>2.1972245773362196</v>
      </c>
      <c r="BP3397" s="13">
        <f>LN(BL3397/BN3397)</f>
        <v>-0.11684678293864124</v>
      </c>
      <c r="BQ3397" s="13"/>
      <c r="BS3397" s="13"/>
      <c r="BT3397" s="13"/>
      <c r="BU3397" s="13"/>
      <c r="BV3397" s="13"/>
      <c r="BW3397" s="13"/>
      <c r="BX3397" s="13"/>
      <c r="BY3397">
        <v>31866</v>
      </c>
      <c r="BZ3397" s="13"/>
    </row>
    <row r="3398" spans="1:78" hidden="1" x14ac:dyDescent="0.25">
      <c r="A3398">
        <v>2481.6869999999999</v>
      </c>
      <c r="B3398" s="2" t="str">
        <f t="shared" si="5751"/>
        <v/>
      </c>
      <c r="C3398">
        <v>1</v>
      </c>
      <c r="E3398">
        <v>40283.01</v>
      </c>
      <c r="R3398">
        <v>32</v>
      </c>
      <c r="S3398" t="s">
        <v>22</v>
      </c>
      <c r="AA3398" s="10">
        <f t="shared" si="5753"/>
        <v>2481.6869999999999</v>
      </c>
      <c r="AB3398" s="3" cm="1">
        <f t="array" ref="AB3398">100000000/Lvac(AA3398)</f>
        <v>40283.006601381516</v>
      </c>
      <c r="AC3398" s="28">
        <f t="shared" si="5754"/>
        <v>4.0295170180606987E-7</v>
      </c>
      <c r="AD3398" s="28">
        <f t="shared" si="5755"/>
        <v>2.4824363531139823E-7</v>
      </c>
      <c r="AE3398" s="21">
        <f t="shared" si="5756"/>
        <v>40283.009064981125</v>
      </c>
      <c r="AF3398" s="10" cm="1">
        <f t="array" ref="AF3398">Lair(100000000/AE3398)</f>
        <v>2481.6868482160698</v>
      </c>
      <c r="AG3398" s="10">
        <f t="shared" si="5757"/>
        <v>1.3116053031945914E-2</v>
      </c>
      <c r="AH3398" s="10" t="b">
        <f t="shared" si="5752"/>
        <v>1</v>
      </c>
      <c r="AI3398" s="10">
        <f t="shared" si="5758"/>
        <v>2481.6869999999999</v>
      </c>
      <c r="AJ3398">
        <v>3.0000000000000001E-3</v>
      </c>
      <c r="AK3398" s="3" cm="1">
        <f t="array" ref="AK3398">100000000/Lvac($AA3398)</f>
        <v>40283.006601381516</v>
      </c>
      <c r="AL3398" s="21">
        <f t="shared" si="5665"/>
        <v>4.8696318191675476E-2</v>
      </c>
      <c r="AM3398" s="21"/>
      <c r="AN3398" s="21"/>
      <c r="AO3398" s="21"/>
      <c r="AP3398" s="21"/>
      <c r="AS3398" s="3">
        <f t="shared" si="5759"/>
        <v>-3.3986184862442315E-3</v>
      </c>
      <c r="AT3398" s="3" cm="1">
        <f t="array" ref="AT3398">AS3398-(100000000/LvacE($A3398)-$E3398)</f>
        <v>2.1114741684868932E-5</v>
      </c>
      <c r="BB3398"/>
      <c r="BC3398"/>
      <c r="BD3398"/>
      <c r="BE3398"/>
      <c r="BF3398"/>
      <c r="BG3398"/>
      <c r="BH3398"/>
      <c r="BI3398"/>
      <c r="BJ3398"/>
      <c r="BN3398" s="13" cm="1">
        <f t="array" ref="BN3398">$C3398*EXP(poly_from_str(100000000/$E3398,BN$4343))</f>
        <v>3.5982329396345438</v>
      </c>
      <c r="BO3398" s="13"/>
      <c r="BY3398" t="e">
        <v>#N/A</v>
      </c>
    </row>
    <row r="3399" spans="1:78" hidden="1" x14ac:dyDescent="0.25">
      <c r="A3399">
        <v>2481.0250000000001</v>
      </c>
      <c r="B3399" s="2" t="str">
        <f t="shared" si="5751"/>
        <v/>
      </c>
      <c r="C3399">
        <v>10</v>
      </c>
      <c r="E3399">
        <v>40293.75</v>
      </c>
      <c r="F3399">
        <v>19872</v>
      </c>
      <c r="G3399" t="s">
        <v>5</v>
      </c>
      <c r="H3399" s="5" t="s">
        <v>8</v>
      </c>
      <c r="I3399">
        <v>60166</v>
      </c>
      <c r="J3399" t="s">
        <v>3</v>
      </c>
      <c r="K3399" s="5" t="s">
        <v>4</v>
      </c>
      <c r="L3399">
        <v>19872.43</v>
      </c>
      <c r="M3399" t="str">
        <f t="shared" ref="M3399:M3401" si="5761">$G3399&amp;""</f>
        <v>e</v>
      </c>
      <c r="N3399" t="str">
        <f t="shared" ref="N3399:N3401" si="5762">$H3399&amp;""</f>
        <v>7/2</v>
      </c>
      <c r="O3399">
        <v>60166.2</v>
      </c>
      <c r="P3399" t="str">
        <f t="shared" ref="P3399:P3401" si="5763">$J3399&amp;""</f>
        <v>o</v>
      </c>
      <c r="Q3399" t="str">
        <f t="shared" ref="Q3399:Q3401" si="5764">$K3399&amp;""</f>
        <v>9/2</v>
      </c>
      <c r="R3399">
        <v>32</v>
      </c>
      <c r="AA3399" s="10">
        <f t="shared" si="5753"/>
        <v>2481.0250000000001</v>
      </c>
      <c r="AB3399" s="3" cm="1">
        <f t="array" ref="AB3399">100000000/Lvac(AA3399)</f>
        <v>40293.75436594565</v>
      </c>
      <c r="AC3399" s="28">
        <f t="shared" si="5754"/>
        <v>4.0305921947582148E-7</v>
      </c>
      <c r="AD3399" s="28">
        <f t="shared" si="5755"/>
        <v>2.4817741998376603E-7</v>
      </c>
      <c r="AE3399" s="21">
        <f t="shared" si="5756"/>
        <v>40293.751200218452</v>
      </c>
      <c r="AF3399" s="10" cm="1">
        <f t="array" ref="AF3399">Lair(100000000/AE3399)</f>
        <v>2481.0251949384538</v>
      </c>
      <c r="AG3399" s="10">
        <f t="shared" si="5757"/>
        <v>1.3120384592244263E-2</v>
      </c>
      <c r="AH3399" s="10" t="b">
        <f t="shared" si="5752"/>
        <v>1</v>
      </c>
      <c r="AI3399" s="10">
        <f t="shared" ref="AI3399:AI3401" si="5765">$AF3399</f>
        <v>2481.0251949384538</v>
      </c>
      <c r="AJ3399">
        <v>3.0000000000000001E-3</v>
      </c>
      <c r="AK3399" s="3" cm="1">
        <f t="array" ref="AK3399">100000000/Lvac($AA3399)</f>
        <v>40293.75436594565</v>
      </c>
      <c r="AL3399" s="21">
        <f t="shared" si="5665"/>
        <v>4.8722303725269353E-2</v>
      </c>
      <c r="AM3399" s="10" cm="1">
        <f t="array" ref="AM3399">Lvac($AI3399)-$BA3399</f>
        <v>1.1579163842725393E-3</v>
      </c>
      <c r="AN3399" s="10">
        <f t="shared" ref="AN3399:AN3401" si="5766">$AK3399-($AX3399-$AW3399)</f>
        <v>-1.5634054347174242E-2</v>
      </c>
      <c r="AO3399" s="3">
        <f t="shared" ref="AO3399:AO3401" si="5767">AM3399/AJ3399</f>
        <v>0.38597212809084641</v>
      </c>
      <c r="AP3399" s="3">
        <v>0.32097759958560346</v>
      </c>
      <c r="AS3399" s="3">
        <f t="shared" si="5759"/>
        <v>4.3659456496243365E-3</v>
      </c>
      <c r="AT3399" s="3" cm="1">
        <f t="array" ref="AT3399">AS3399-(100000000/LvacE($A3399)-$E3399)</f>
        <v>2.1331492462195456E-5</v>
      </c>
      <c r="AU3399" t="s">
        <v>4780</v>
      </c>
      <c r="AV3399" t="s">
        <v>4721</v>
      </c>
      <c r="AW3399" s="3">
        <v>19872.43</v>
      </c>
      <c r="AX3399" s="3">
        <v>60166.2</v>
      </c>
      <c r="AY3399" s="3"/>
      <c r="AZ3399" s="10" cm="1">
        <f t="array" ref="AZ3399">Lair(100000000/($AX3399-$AW3399))</f>
        <v>2481.0240372900853</v>
      </c>
      <c r="BA3399" s="10">
        <f t="shared" ref="BA3399:BA3401" si="5768">100000000/($AX3399-$AW3399)</f>
        <v>2481.7732369048617</v>
      </c>
      <c r="BB3399" s="12">
        <v>193000000</v>
      </c>
      <c r="BC3399" s="3">
        <v>0.311</v>
      </c>
      <c r="BD3399" s="12" cm="1">
        <f t="array" ref="BD3399">SfromgA($BB3399,$BA3399,"")</f>
        <v>1.4560522492402401</v>
      </c>
      <c r="BE3399" s="29">
        <f t="shared" ref="BE3399:BE3401" si="5769">(10^MAX(0.05, -0.312925054856973*((LN($BD3399))^(1/3)) + 0.454808404431693)-1)*100</f>
        <v>69.435454856049404</v>
      </c>
      <c r="BG3399" s="3"/>
      <c r="BH3399" s="3"/>
      <c r="BI3399" s="12">
        <f t="shared" ref="BI3399:BI3401" si="5770">IF($BB3399="",$BF3399,$BB3399)</f>
        <v>193000000</v>
      </c>
      <c r="BJ3399" s="29">
        <f t="shared" ref="BJ3399:BJ3401" si="5771">IF($BB3399="",$BH3399,$BE3399)</f>
        <v>69.435454856049404</v>
      </c>
      <c r="BK3399" s="3">
        <f t="shared" ref="BK3399:BK3401" si="5772">LN(BN3399*100000000/($AX3399-$AW3399)/$BI3399)</f>
        <v>-7.6775754334588004</v>
      </c>
      <c r="BL3399" s="13">
        <f>EXP(BK$4341*$AX3399+BK$4342)*$BI3399/(100000000/($AX3399-$AW3399))</f>
        <v>90.378203976458096</v>
      </c>
      <c r="BM3399" s="3">
        <f t="shared" ref="BM3399:BM3401" si="5773">LN(BL3399/$C3399)</f>
        <v>2.2014180388781415</v>
      </c>
      <c r="BN3399" s="13" cm="1">
        <f t="array" ref="BN3399">$C3399*EXP(poly_from_str(100000000/$E3399,BN$4343))</f>
        <v>36.013602520154912</v>
      </c>
      <c r="BO3399" s="3">
        <f t="shared" ref="BO3399:BO3401" si="5774">LN($C3399)</f>
        <v>2.3025850929940459</v>
      </c>
      <c r="BP3399" s="13">
        <f t="shared" ref="BP3399:BP3401" si="5775">LN(BL3399/BN3399)</f>
        <v>0.92010641700049278</v>
      </c>
      <c r="BQ3399" s="13"/>
      <c r="BS3399" s="13"/>
      <c r="BT3399" s="13"/>
      <c r="BU3399" s="13"/>
      <c r="BV3399" s="13"/>
      <c r="BW3399" s="13"/>
      <c r="BX3399" s="13"/>
      <c r="BY3399">
        <v>35434</v>
      </c>
      <c r="BZ3399" s="13"/>
    </row>
    <row r="3400" spans="1:78" hidden="1" x14ac:dyDescent="0.25">
      <c r="A3400">
        <v>2480.6930000000002</v>
      </c>
      <c r="B3400" s="2" t="str">
        <f t="shared" si="5751"/>
        <v/>
      </c>
      <c r="C3400">
        <v>9</v>
      </c>
      <c r="E3400">
        <v>40299.15</v>
      </c>
      <c r="F3400">
        <v>21418</v>
      </c>
      <c r="G3400" t="s">
        <v>5</v>
      </c>
      <c r="H3400" s="5" t="s">
        <v>18</v>
      </c>
      <c r="I3400">
        <v>61717</v>
      </c>
      <c r="J3400" t="s">
        <v>3</v>
      </c>
      <c r="K3400" s="5" t="s">
        <v>18</v>
      </c>
      <c r="L3400">
        <v>21418.84</v>
      </c>
      <c r="M3400" t="str">
        <f t="shared" si="5761"/>
        <v>e</v>
      </c>
      <c r="N3400" t="str">
        <f t="shared" si="5762"/>
        <v>5/2</v>
      </c>
      <c r="O3400">
        <v>61717.98</v>
      </c>
      <c r="P3400" t="str">
        <f t="shared" si="5763"/>
        <v>o</v>
      </c>
      <c r="Q3400" t="str">
        <f t="shared" si="5764"/>
        <v>5/2</v>
      </c>
      <c r="R3400">
        <v>32</v>
      </c>
      <c r="AA3400" s="10">
        <f t="shared" si="5753"/>
        <v>2480.6930000000002</v>
      </c>
      <c r="AB3400" s="3" cm="1">
        <f t="array" ref="AB3400">100000000/Lvac(AA3400)</f>
        <v>40299.146643015418</v>
      </c>
      <c r="AC3400" s="28">
        <f t="shared" si="5754"/>
        <v>4.0311316233004241E-7</v>
      </c>
      <c r="AD3400" s="28">
        <f t="shared" si="5755"/>
        <v>2.4814421229768605E-7</v>
      </c>
      <c r="AE3400" s="21">
        <f t="shared" si="5756"/>
        <v>40299.149077507704</v>
      </c>
      <c r="AF3400" s="10" cm="1">
        <f t="array" ref="AF3400">Lair(100000000/AE3400)</f>
        <v>2480.6928501295019</v>
      </c>
      <c r="AG3400" s="10">
        <f t="shared" si="5757"/>
        <v>1.3122558221234031E-2</v>
      </c>
      <c r="AH3400" s="10" t="b">
        <f t="shared" si="5752"/>
        <v>1</v>
      </c>
      <c r="AI3400" s="10">
        <f t="shared" si="5765"/>
        <v>2480.6928501295019</v>
      </c>
      <c r="AJ3400">
        <v>3.0000000000000001E-3</v>
      </c>
      <c r="AK3400" s="3" cm="1">
        <f t="array" ref="AK3400">100000000/Lvac($AA3400)</f>
        <v>40299.146643015418</v>
      </c>
      <c r="AL3400" s="21">
        <f t="shared" si="5665"/>
        <v>4.87353522717393E-2</v>
      </c>
      <c r="AM3400" s="10" cm="1">
        <f t="array" ref="AM3400">Lvac($AI3400)-$BA3400</f>
        <v>-5.5895258901728084E-4</v>
      </c>
      <c r="AN3400" s="10">
        <f t="shared" si="5766"/>
        <v>6.6430154183763079E-3</v>
      </c>
      <c r="AO3400" s="3">
        <f t="shared" si="5767"/>
        <v>-0.18631752967242696</v>
      </c>
      <c r="AP3400" s="3">
        <v>-0.13634913208685853</v>
      </c>
      <c r="AS3400" s="3">
        <f t="shared" si="5759"/>
        <v>-3.3569845836609602E-3</v>
      </c>
      <c r="AT3400" s="3" cm="1">
        <f t="array" ref="AT3400">AS3400-(100000000/LvacE($A3400)-$E3400)</f>
        <v>2.1440369891934097E-5</v>
      </c>
      <c r="AU3400" t="s">
        <v>4787</v>
      </c>
      <c r="AV3400" t="s">
        <v>4875</v>
      </c>
      <c r="AW3400" s="3">
        <v>21418.84</v>
      </c>
      <c r="AX3400" s="3">
        <v>61717.98</v>
      </c>
      <c r="AY3400" s="3"/>
      <c r="AZ3400" s="10" cm="1">
        <f t="array" ref="AZ3400">Lair(100000000/($AX3400-$AW3400))</f>
        <v>2480.693408952724</v>
      </c>
      <c r="BA3400" s="10">
        <f t="shared" si="5768"/>
        <v>2481.4425320242567</v>
      </c>
      <c r="BB3400" s="12">
        <v>47000000</v>
      </c>
      <c r="BC3400" s="3">
        <v>9.9000000000000005E-2</v>
      </c>
      <c r="BD3400" s="12" cm="1">
        <f t="array" ref="BD3400">SfromgA($BB3400,$BA3400,"")</f>
        <v>0.35444094287440003</v>
      </c>
      <c r="BE3400" s="29">
        <f t="shared" si="5769"/>
        <v>490.97344053773338</v>
      </c>
      <c r="BG3400" s="3"/>
      <c r="BH3400" s="3"/>
      <c r="BI3400" s="12">
        <f t="shared" si="5770"/>
        <v>47000000</v>
      </c>
      <c r="BJ3400" s="29">
        <f t="shared" si="5771"/>
        <v>490.97344053773338</v>
      </c>
      <c r="BK3400" s="3">
        <f t="shared" si="5772"/>
        <v>-6.3700912563433469</v>
      </c>
      <c r="BL3400" s="13">
        <f>EXP(BK$4341*$AX3400+BK$4342)*$BI3400/(100000000/($AX3400-$AW3400))</f>
        <v>19.563964410359002</v>
      </c>
      <c r="BM3400" s="3">
        <f t="shared" si="5773"/>
        <v>0.77646474619995054</v>
      </c>
      <c r="BN3400" s="13" cm="1">
        <f t="array" ref="BN3400">$C3400*EXP(poly_from_str(100000000/$E3400,BN$4343))</f>
        <v>32.426356590924129</v>
      </c>
      <c r="BO3400" s="3">
        <f t="shared" si="5774"/>
        <v>2.1972245773362196</v>
      </c>
      <c r="BP3400" s="13">
        <f t="shared" si="5775"/>
        <v>-0.50528224359915264</v>
      </c>
      <c r="BQ3400" s="13"/>
      <c r="BS3400" s="13"/>
      <c r="BT3400" s="13"/>
      <c r="BU3400" s="13"/>
      <c r="BV3400" s="13"/>
      <c r="BW3400" s="13"/>
      <c r="BX3400" s="13"/>
      <c r="BY3400">
        <v>31902</v>
      </c>
      <c r="BZ3400" s="13"/>
    </row>
    <row r="3401" spans="1:78" hidden="1" x14ac:dyDescent="0.25">
      <c r="A3401">
        <v>2480.4870000000001</v>
      </c>
      <c r="B3401" s="2" t="str">
        <f t="shared" si="5751"/>
        <v/>
      </c>
      <c r="C3401">
        <v>9</v>
      </c>
      <c r="E3401">
        <v>40302.49</v>
      </c>
      <c r="F3401">
        <v>63593</v>
      </c>
      <c r="G3401" t="s">
        <v>3</v>
      </c>
      <c r="H3401" s="5" t="s">
        <v>4</v>
      </c>
      <c r="I3401">
        <v>103895</v>
      </c>
      <c r="J3401" t="s">
        <v>5</v>
      </c>
      <c r="K3401" s="5" t="s">
        <v>8</v>
      </c>
      <c r="L3401">
        <v>63593.35</v>
      </c>
      <c r="M3401" t="str">
        <f t="shared" si="5761"/>
        <v>o</v>
      </c>
      <c r="N3401" t="str">
        <f t="shared" si="5762"/>
        <v>9/2</v>
      </c>
      <c r="O3401">
        <v>103895.83</v>
      </c>
      <c r="P3401" t="str">
        <f t="shared" si="5763"/>
        <v>e</v>
      </c>
      <c r="Q3401" t="str">
        <f t="shared" si="5764"/>
        <v>7/2</v>
      </c>
      <c r="R3401">
        <v>32</v>
      </c>
      <c r="S3401" t="s">
        <v>3938</v>
      </c>
      <c r="AA3401" s="10">
        <f t="shared" si="5753"/>
        <v>2480.4870000000001</v>
      </c>
      <c r="AB3401" s="3" cm="1">
        <f t="array" ref="AB3401">100000000/Lvac(AA3401)</f>
        <v>40302.493179069228</v>
      </c>
      <c r="AC3401" s="28">
        <f t="shared" si="5754"/>
        <v>4.0314664015574362E-7</v>
      </c>
      <c r="AD3401" s="28">
        <f t="shared" si="5755"/>
        <v>2.4812360752891134E-7</v>
      </c>
      <c r="AE3401" s="21">
        <f t="shared" si="5756"/>
        <v>40302.4908733911</v>
      </c>
      <c r="AF3401" s="10" cm="1">
        <f t="array" ref="AF3401">Lair(100000000/AE3401)</f>
        <v>2480.4871419169785</v>
      </c>
      <c r="AG3401" s="10">
        <f t="shared" si="5757"/>
        <v>1.3123907357520767E-2</v>
      </c>
      <c r="AH3401" s="10" t="b">
        <f t="shared" si="5752"/>
        <v>1</v>
      </c>
      <c r="AI3401" s="10">
        <f t="shared" si="5765"/>
        <v>2480.4871419169785</v>
      </c>
      <c r="AJ3401">
        <v>3.0000000000000001E-3</v>
      </c>
      <c r="AK3401" s="3" cm="1">
        <f t="array" ref="AK3401">100000000/Lvac($AA3401)</f>
        <v>40302.493179069228</v>
      </c>
      <c r="AL3401" s="21">
        <f t="shared" si="5665"/>
        <v>4.8743441356348879E-2</v>
      </c>
      <c r="AM3401" s="10" cm="1">
        <f t="array" ref="AM3401">Lvac($AI3401)-$BA3401</f>
        <v>-6.6942410967385513E-4</v>
      </c>
      <c r="AN3401" s="10">
        <f t="shared" si="5766"/>
        <v>1.317906922486145E-2</v>
      </c>
      <c r="AO3401" s="3">
        <f t="shared" si="5767"/>
        <v>-0.22314136989128502</v>
      </c>
      <c r="AP3401" s="3">
        <v>-0.270457979998658</v>
      </c>
      <c r="AS3401" s="3">
        <f t="shared" si="5759"/>
        <v>3.17906923010014E-3</v>
      </c>
      <c r="AT3401" s="3" cm="1">
        <f t="array" ref="AT3401">AS3401-(100000000/LvacE($A3401)-$E3401)</f>
        <v>2.1507978090085089E-5</v>
      </c>
      <c r="AU3401" t="s">
        <v>4835</v>
      </c>
      <c r="AV3401" t="s">
        <v>4947</v>
      </c>
      <c r="AW3401" s="3">
        <v>63593.35</v>
      </c>
      <c r="AX3401" s="3">
        <v>103895.83</v>
      </c>
      <c r="AY3401" s="3"/>
      <c r="AZ3401" s="10" cm="1">
        <f t="array" ref="AZ3401">Lair(100000000/($AX3401-$AW3401))</f>
        <v>2480.4878111861599</v>
      </c>
      <c r="BA3401" s="10">
        <f t="shared" si="5768"/>
        <v>2481.2368866630536</v>
      </c>
      <c r="BB3401" s="12">
        <v>2050000000</v>
      </c>
      <c r="BC3401" s="3">
        <v>0.59199999999999997</v>
      </c>
      <c r="BD3401" s="12" cm="1">
        <f t="array" ref="BD3401">SfromgA($BB3401,$BA3401,"")</f>
        <v>15.455814885951019</v>
      </c>
      <c r="BE3401" s="29">
        <f t="shared" si="5769"/>
        <v>12.201845430196357</v>
      </c>
      <c r="BG3401" s="3"/>
      <c r="BH3401" s="3"/>
      <c r="BI3401" s="12">
        <f t="shared" si="5770"/>
        <v>2050000000</v>
      </c>
      <c r="BJ3401" s="29">
        <f t="shared" si="5771"/>
        <v>12.201845430196357</v>
      </c>
      <c r="BK3401" s="3">
        <f t="shared" si="5772"/>
        <v>-10.145352791773247</v>
      </c>
      <c r="BL3401" s="13">
        <f>EXP(BK$4341*$AX3401+BK$4342)*$BI3401/(100000000/($AX3401-$AW3401))</f>
        <v>34.623759229006225</v>
      </c>
      <c r="BM3401" s="3">
        <f t="shared" si="5773"/>
        <v>1.3473155519878741</v>
      </c>
      <c r="BN3401" s="13" cm="1">
        <f t="array" ref="BN3401">$C3401*EXP(poly_from_str(100000000/$E3401,BN$4343))</f>
        <v>32.435074347884004</v>
      </c>
      <c r="BO3401" s="3">
        <f t="shared" si="5774"/>
        <v>2.1972245773362196</v>
      </c>
      <c r="BP3401" s="13">
        <f t="shared" si="5775"/>
        <v>6.5299750450078534E-2</v>
      </c>
      <c r="BQ3401" s="13"/>
      <c r="BS3401" s="13"/>
      <c r="BT3401" s="13"/>
      <c r="BU3401" s="13"/>
      <c r="BV3401" s="13"/>
      <c r="BW3401" s="13"/>
      <c r="BX3401" s="13"/>
      <c r="BY3401">
        <v>31909</v>
      </c>
      <c r="BZ3401" s="13"/>
    </row>
    <row r="3402" spans="1:78" hidden="1" x14ac:dyDescent="0.25">
      <c r="A3402">
        <v>2480.4090000000001</v>
      </c>
      <c r="B3402" s="2" t="str">
        <f t="shared" si="5751"/>
        <v/>
      </c>
      <c r="C3402">
        <v>3</v>
      </c>
      <c r="D3402" t="s">
        <v>14</v>
      </c>
      <c r="E3402">
        <v>40303.760000000002</v>
      </c>
      <c r="R3402">
        <v>32</v>
      </c>
      <c r="S3402" t="s">
        <v>22</v>
      </c>
      <c r="AA3402" s="10">
        <f t="shared" si="5753"/>
        <v>2480.4090000000001</v>
      </c>
      <c r="AB3402" s="3" cm="1">
        <f t="array" ref="AB3402">100000000/Lvac(AA3402)</f>
        <v>40303.760459143428</v>
      </c>
      <c r="AC3402" s="28">
        <f t="shared" si="5754"/>
        <v>4.0315931767704437E-7</v>
      </c>
      <c r="AD3402" s="28">
        <f t="shared" si="5755"/>
        <v>2.481158057233186E-7</v>
      </c>
      <c r="AE3402" s="21">
        <f t="shared" si="5756"/>
        <v>40303.760126129753</v>
      </c>
      <c r="AF3402" s="10" cm="1">
        <f t="array" ref="AF3402">Lair(100000000/AE3402)</f>
        <v>2480.4090204960617</v>
      </c>
      <c r="AG3402" s="10">
        <f t="shared" si="5757"/>
        <v>1.3124418283263651E-2</v>
      </c>
      <c r="AH3402" s="10" t="b">
        <f t="shared" si="5752"/>
        <v>1</v>
      </c>
      <c r="AI3402" s="10">
        <f t="shared" si="5758"/>
        <v>2480.4090000000001</v>
      </c>
      <c r="AJ3402">
        <v>7.0000000000000001E-3</v>
      </c>
      <c r="AK3402" s="3" cm="1">
        <f t="array" ref="AK3402">100000000/Lvac($AA3402)</f>
        <v>40303.760459143428</v>
      </c>
      <c r="AL3402" s="21">
        <f t="shared" si="5665"/>
        <v>0.11374185596569114</v>
      </c>
      <c r="AM3402" s="21"/>
      <c r="AN3402" s="21"/>
      <c r="AO3402" s="21"/>
      <c r="AP3402" s="21"/>
      <c r="AS3402" s="3">
        <f t="shared" si="5759"/>
        <v>4.5914342626929283E-4</v>
      </c>
      <c r="AT3402" s="3" cm="1">
        <f t="array" ref="AT3402">AS3402-(100000000/LvacE($A3402)-$E3402)</f>
        <v>2.1533596736844629E-5</v>
      </c>
      <c r="BB3402"/>
      <c r="BC3402"/>
      <c r="BD3402"/>
      <c r="BE3402"/>
      <c r="BF3402"/>
      <c r="BG3402"/>
      <c r="BH3402"/>
      <c r="BI3402"/>
      <c r="BJ3402"/>
      <c r="BN3402" s="13" cm="1">
        <f t="array" ref="BN3402">$C3402*EXP(poly_from_str(100000000/$E3402,BN$4343))</f>
        <v>10.812795586554248</v>
      </c>
      <c r="BO3402" s="13"/>
      <c r="BY3402">
        <v>10637</v>
      </c>
    </row>
    <row r="3403" spans="1:78" hidden="1" x14ac:dyDescent="0.25">
      <c r="A3403">
        <v>2480.248</v>
      </c>
      <c r="B3403" s="2" t="str">
        <f t="shared" si="5751"/>
        <v/>
      </c>
      <c r="C3403">
        <v>5</v>
      </c>
      <c r="D3403" t="s">
        <v>14</v>
      </c>
      <c r="E3403">
        <v>40306.379999999997</v>
      </c>
      <c r="F3403">
        <v>23844</v>
      </c>
      <c r="G3403" t="s">
        <v>5</v>
      </c>
      <c r="H3403" s="5" t="s">
        <v>4</v>
      </c>
      <c r="I3403">
        <v>64150</v>
      </c>
      <c r="J3403" t="s">
        <v>3</v>
      </c>
      <c r="K3403" s="5" t="s">
        <v>16</v>
      </c>
      <c r="L3403">
        <v>23844.58</v>
      </c>
      <c r="M3403" t="str">
        <f>$G3403&amp;""</f>
        <v>e</v>
      </c>
      <c r="N3403" t="str">
        <f>$H3403&amp;""</f>
        <v>9/2</v>
      </c>
      <c r="O3403">
        <v>64150.94</v>
      </c>
      <c r="P3403" t="str">
        <f>$J3403&amp;""</f>
        <v>o</v>
      </c>
      <c r="Q3403" t="str">
        <f>$K3403&amp;""</f>
        <v>11/2</v>
      </c>
      <c r="R3403">
        <v>32</v>
      </c>
      <c r="AA3403" s="10">
        <f t="shared" si="5753"/>
        <v>2480.248</v>
      </c>
      <c r="AB3403" s="3" cm="1">
        <f t="array" ref="AB3403">100000000/Lvac(AA3403)</f>
        <v>40306.376507220957</v>
      </c>
      <c r="AC3403" s="28">
        <f t="shared" si="5754"/>
        <v>4.031854879028226E-7</v>
      </c>
      <c r="AD3403" s="28">
        <f t="shared" si="5755"/>
        <v>2.4809970199649385E-7</v>
      </c>
      <c r="AE3403" s="21">
        <f t="shared" si="5756"/>
        <v>40306.37904069107</v>
      </c>
      <c r="AF3403" s="10" cm="1">
        <f t="array" ref="AF3403">Lair(100000000/AE3403)</f>
        <v>2480.2478440922423</v>
      </c>
      <c r="AG3403" s="10">
        <f t="shared" si="5757"/>
        <v>1.3125473038829376E-2</v>
      </c>
      <c r="AH3403" s="10" t="b">
        <f t="shared" si="5752"/>
        <v>1</v>
      </c>
      <c r="AI3403" s="10">
        <f>$AF3403</f>
        <v>2480.2478440922423</v>
      </c>
      <c r="AJ3403">
        <v>7.0000000000000001E-3</v>
      </c>
      <c r="AK3403" s="3" cm="1">
        <f t="array" ref="AK3403">100000000/Lvac($AA3403)</f>
        <v>40306.376507220957</v>
      </c>
      <c r="AL3403" s="21">
        <f t="shared" si="5665"/>
        <v>0.11375662969432401</v>
      </c>
      <c r="AM3403" s="10" cm="1">
        <f t="array" ref="AM3403">Lvac($AI3403)-$BA3403</f>
        <v>-1.1720208626684325E-3</v>
      </c>
      <c r="AN3403" s="10">
        <f>$AK3403-($AX3403-$AW3403)</f>
        <v>1.6507220956555102E-2</v>
      </c>
      <c r="AO3403" s="3">
        <f>AM3403/AJ3403</f>
        <v>-0.16743155180977606</v>
      </c>
      <c r="AP3403" s="3">
        <v>-0.14515385945352527</v>
      </c>
      <c r="AS3403" s="3">
        <f t="shared" si="5759"/>
        <v>-3.4927790402434766E-3</v>
      </c>
      <c r="AT3403" s="3" cm="1">
        <f t="array" ref="AT3403">AS3403-(100000000/LvacE($A3403)-$E3403)</f>
        <v>2.1586485672742128E-5</v>
      </c>
      <c r="AU3403" t="s">
        <v>4758</v>
      </c>
      <c r="AV3403" t="s">
        <v>4926</v>
      </c>
      <c r="AW3403" s="3">
        <v>23844.58</v>
      </c>
      <c r="AX3403" s="3">
        <v>64150.94</v>
      </c>
      <c r="AY3403" s="3"/>
      <c r="AZ3403" s="10" cm="1">
        <f t="array" ref="AZ3403">Lair(100000000/($AX3403-$AW3403))</f>
        <v>2480.2490158418736</v>
      </c>
      <c r="BA3403" s="10">
        <f>100000000/($AX3403-$AW3403)</f>
        <v>2480.9980360419545</v>
      </c>
      <c r="BB3403" s="12">
        <v>5980000</v>
      </c>
      <c r="BC3403" s="3">
        <v>4.5999999999999999E-2</v>
      </c>
      <c r="BD3403" s="12" cm="1">
        <f t="array" ref="BD3403">SfromgA($BB3403,$BA3403,"")</f>
        <v>4.5072723959667618E-2</v>
      </c>
      <c r="BE3403" s="29">
        <f>(10^MAX(0.05, -0.312925054856973*((LN($BD3403))^(1/3)) + 0.454808404431693)-1)*100</f>
        <v>714.8144697915543</v>
      </c>
      <c r="BG3403" s="3"/>
      <c r="BH3403" s="3"/>
      <c r="BI3403" s="12">
        <f>IF($BB3403="",$BF3403,$BB3403)</f>
        <v>5980000</v>
      </c>
      <c r="BJ3403" s="29">
        <f>IF($BB3403="",$BH3403,$BE3403)</f>
        <v>714.8144697915543</v>
      </c>
      <c r="BK3403" s="3">
        <f>LN(BN3403*100000000/($AX3403-$AW3403)/$BI3403)</f>
        <v>-4.8957485916762833</v>
      </c>
      <c r="BL3403" s="13">
        <f>EXP(BK$4341*$AX3403+BK$4342)*$BI3403/(100000000/($AX3403-$AW3403))</f>
        <v>2.0694539045472173</v>
      </c>
      <c r="BM3403" s="3">
        <f t="shared" ref="BM3403" si="5776">LN(BL3403/$C3403)</f>
        <v>-0.88215315419031515</v>
      </c>
      <c r="BN3403" s="13" cm="1">
        <f t="array" ref="BN3403">$C3403*EXP(poly_from_str(100000000/$E3403,BN$4343))</f>
        <v>18.025120028647589</v>
      </c>
      <c r="BO3403" s="3">
        <f>LN($C3403)</f>
        <v>1.6094379124341003</v>
      </c>
      <c r="BP3403" s="13">
        <f>LN(BL3403/BN3403)</f>
        <v>-2.1644815839146316</v>
      </c>
      <c r="BQ3403" s="13"/>
      <c r="BS3403" s="13"/>
      <c r="BT3403" s="13"/>
      <c r="BU3403" s="13"/>
      <c r="BV3403" s="13"/>
      <c r="BW3403" s="13"/>
      <c r="BX3403" s="13"/>
      <c r="BY3403">
        <v>17732</v>
      </c>
      <c r="BZ3403" s="13"/>
    </row>
    <row r="3404" spans="1:78" hidden="1" x14ac:dyDescent="0.25">
      <c r="A3404">
        <v>2480.23</v>
      </c>
      <c r="B3404" s="2" t="str">
        <f t="shared" si="5751"/>
        <v/>
      </c>
      <c r="C3404">
        <v>5</v>
      </c>
      <c r="D3404" t="s">
        <v>14</v>
      </c>
      <c r="E3404">
        <v>40306.67</v>
      </c>
      <c r="R3404">
        <v>32</v>
      </c>
      <c r="S3404" t="s">
        <v>22</v>
      </c>
      <c r="AA3404" s="10">
        <f t="shared" si="5753"/>
        <v>2480.23</v>
      </c>
      <c r="AB3404" s="3" cm="1">
        <f t="array" ref="AB3404">100000000/Lvac(AA3404)</f>
        <v>40306.669005751188</v>
      </c>
      <c r="AC3404" s="28">
        <f t="shared" si="5754"/>
        <v>4.0318841397773597E-7</v>
      </c>
      <c r="AD3404" s="28">
        <f t="shared" si="5755"/>
        <v>2.4809790157983885E-7</v>
      </c>
      <c r="AE3404" s="21">
        <f t="shared" si="5756"/>
        <v>40306.669726930428</v>
      </c>
      <c r="AF3404" s="10" cm="1">
        <f t="array" ref="AF3404">Lair(100000000/AE3404)</f>
        <v>2480.2299556198386</v>
      </c>
      <c r="AG3404" s="10">
        <f t="shared" si="5757"/>
        <v>1.3125590974577196E-2</v>
      </c>
      <c r="AH3404" s="10" t="b">
        <f t="shared" si="5752"/>
        <v>1</v>
      </c>
      <c r="AI3404" s="10">
        <f t="shared" si="5758"/>
        <v>2480.23</v>
      </c>
      <c r="AJ3404">
        <v>7.0000000000000001E-3</v>
      </c>
      <c r="AK3404" s="3" cm="1">
        <f t="array" ref="AK3404">100000000/Lvac($AA3404)</f>
        <v>40306.669005751188</v>
      </c>
      <c r="AL3404" s="21">
        <f t="shared" si="5665"/>
        <v>0.11375827364408073</v>
      </c>
      <c r="AM3404" s="21"/>
      <c r="AN3404" s="21"/>
      <c r="AO3404" s="21"/>
      <c r="AP3404" s="21"/>
      <c r="AS3404" s="3">
        <f t="shared" si="5759"/>
        <v>-9.942488104570657E-4</v>
      </c>
      <c r="AT3404" s="3" cm="1">
        <f t="array" ref="AT3404">AS3404-(100000000/LvacE($A3404)-$E3404)</f>
        <v>2.1592408302240074E-5</v>
      </c>
      <c r="BB3404"/>
      <c r="BC3404"/>
      <c r="BD3404"/>
      <c r="BE3404"/>
      <c r="BF3404"/>
      <c r="BG3404"/>
      <c r="BH3404"/>
      <c r="BI3404"/>
      <c r="BJ3404"/>
      <c r="BN3404" s="13" cm="1">
        <f t="array" ref="BN3404">$C3404*EXP(poly_from_str(100000000/$E3404,BN$4343))</f>
        <v>18.025539789082739</v>
      </c>
      <c r="BO3404" s="13"/>
      <c r="BY3404">
        <v>17732</v>
      </c>
    </row>
    <row r="3405" spans="1:78" hidden="1" x14ac:dyDescent="0.25">
      <c r="A3405">
        <v>2479.9769999999999</v>
      </c>
      <c r="B3405" s="2" t="str">
        <f t="shared" si="5751"/>
        <v/>
      </c>
      <c r="C3405">
        <v>10</v>
      </c>
      <c r="E3405">
        <v>40310.78</v>
      </c>
      <c r="F3405">
        <v>21294</v>
      </c>
      <c r="G3405" t="s">
        <v>5</v>
      </c>
      <c r="H3405" s="5" t="s">
        <v>8</v>
      </c>
      <c r="I3405">
        <v>61605</v>
      </c>
      <c r="J3405" t="s">
        <v>3</v>
      </c>
      <c r="K3405" s="5" t="s">
        <v>8</v>
      </c>
      <c r="L3405">
        <v>21294.89</v>
      </c>
      <c r="M3405" t="str">
        <f t="shared" ref="M3405:M3406" si="5777">$G3405&amp;""</f>
        <v>e</v>
      </c>
      <c r="N3405" t="str">
        <f t="shared" ref="N3405:N3406" si="5778">$H3405&amp;""</f>
        <v>7/2</v>
      </c>
      <c r="O3405">
        <v>61605.66</v>
      </c>
      <c r="P3405" t="str">
        <f t="shared" ref="P3405:P3406" si="5779">$J3405&amp;""</f>
        <v>o</v>
      </c>
      <c r="Q3405" t="str">
        <f t="shared" ref="Q3405:Q3406" si="5780">$K3405&amp;""</f>
        <v>7/2</v>
      </c>
      <c r="R3405">
        <v>32</v>
      </c>
      <c r="AA3405" s="10">
        <f t="shared" si="5753"/>
        <v>2479.9769999999999</v>
      </c>
      <c r="AB3405" s="3" cm="1">
        <f t="array" ref="AB3405">100000000/Lvac(AA3405)</f>
        <v>40310.780684286321</v>
      </c>
      <c r="AC3405" s="28">
        <f t="shared" si="5754"/>
        <v>4.0322954608046769E-7</v>
      </c>
      <c r="AD3405" s="28">
        <f t="shared" si="5755"/>
        <v>2.4807259572370756E-7</v>
      </c>
      <c r="AE3405" s="21">
        <f t="shared" si="5756"/>
        <v>40310.780187883029</v>
      </c>
      <c r="AF3405" s="10" cm="1">
        <f t="array" ref="AF3405">Lair(100000000/AE3405)</f>
        <v>2479.9770305415959</v>
      </c>
      <c r="AG3405" s="10">
        <f t="shared" si="5757"/>
        <v>1.312724889873703E-2</v>
      </c>
      <c r="AH3405" s="10" t="b">
        <f t="shared" si="5752"/>
        <v>1</v>
      </c>
      <c r="AI3405" s="10">
        <f t="shared" ref="AI3405:AI3406" si="5781">$AF3405</f>
        <v>2479.9770305415959</v>
      </c>
      <c r="AJ3405">
        <v>3.0000000000000001E-3</v>
      </c>
      <c r="AK3405" s="3" cm="1">
        <f t="array" ref="AK3405">100000000/Lvac($AA3405)</f>
        <v>40310.780684286321</v>
      </c>
      <c r="AL3405" s="21">
        <f t="shared" si="5665"/>
        <v>4.8763492791886409E-2</v>
      </c>
      <c r="AM3405" s="10" cm="1">
        <f t="array" ref="AM3405">Lvac($AI3405)-$BA3405</f>
        <v>-6.2696262511963141E-4</v>
      </c>
      <c r="AN3405" s="10">
        <f t="shared" ref="AN3405:AN3406" si="5782">$AK3405-($AX3405-$AW3405)</f>
        <v>1.0684286316973157E-2</v>
      </c>
      <c r="AO3405" s="3">
        <f t="shared" ref="AO3405:AO3406" si="5783">AM3405/AJ3405</f>
        <v>-0.20898754170654379</v>
      </c>
      <c r="AP3405" s="3">
        <v>-0.21917043022767757</v>
      </c>
      <c r="AS3405" s="3">
        <f t="shared" si="5759"/>
        <v>6.8428632221184671E-4</v>
      </c>
      <c r="AT3405" s="3" cm="1">
        <f t="array" ref="AT3405">AS3405-(100000000/LvacE($A3405)-$E3405)</f>
        <v>2.167557249777019E-5</v>
      </c>
      <c r="AU3405" t="s">
        <v>4786</v>
      </c>
      <c r="AV3405" t="s">
        <v>4817</v>
      </c>
      <c r="AW3405" s="3">
        <v>21294.89</v>
      </c>
      <c r="AX3405" s="3">
        <v>61605.66</v>
      </c>
      <c r="AY3405" s="3"/>
      <c r="AZ3405" s="10" cm="1">
        <f t="array" ref="AZ3405">Lair(100000000/($AX3405-$AW3405))</f>
        <v>2479.9776573591375</v>
      </c>
      <c r="BA3405" s="10">
        <f t="shared" ref="BA3405:BA3406" si="5784">100000000/($AX3405-$AW3405)</f>
        <v>2480.726614748366</v>
      </c>
      <c r="BB3405" s="12">
        <v>133000000</v>
      </c>
      <c r="BC3405" s="3">
        <v>0.23699999999999999</v>
      </c>
      <c r="BD3405" s="12" cm="1">
        <f t="array" ref="BD3405">SfromgA($BB3405,$BA3405,"")</f>
        <v>1.0021245902402578</v>
      </c>
      <c r="BE3405" s="29">
        <f t="shared" ref="BE3405:BE3406" si="5785">(10^MAX(0.05, -0.312925054856973*((LN($BD3405))^(1/3)) + 0.454808404431693)-1)*100</f>
        <v>159.7731726603559</v>
      </c>
      <c r="BG3405" s="3"/>
      <c r="BH3405" s="3"/>
      <c r="BI3405" s="12">
        <f t="shared" ref="BI3405:BI3406" si="5786">IF($BB3405="",$BF3405,$BB3405)</f>
        <v>133000000</v>
      </c>
      <c r="BJ3405" s="29">
        <f t="shared" ref="BJ3405:BJ3406" si="5787">IF($BB3405="",$BH3405,$BE3405)</f>
        <v>159.7731726603559</v>
      </c>
      <c r="BK3405" s="3">
        <f t="shared" ref="BK3405:BK3406" si="5788">LN(BN3405*100000000/($AX3405-$AW3405)/$BI3405)</f>
        <v>-7.3042863380496881</v>
      </c>
      <c r="BL3405" s="13">
        <f>EXP(BK$4341*$AX3405+BK$4342)*$BI3405/(100000000/($AX3405-$AW3405))</f>
        <v>55.85245553105139</v>
      </c>
      <c r="BM3405" s="3">
        <f t="shared" ref="BM3405:BM3406" si="5789">LN(BL3405/$C3405)</f>
        <v>1.720128398090947</v>
      </c>
      <c r="BN3405" s="13" cm="1">
        <f t="array" ref="BN3405">$C3405*EXP(poly_from_str(100000000/$E3405,BN$4343))</f>
        <v>36.062969457621008</v>
      </c>
      <c r="BO3405" s="3">
        <f t="shared" ref="BO3405:BO3406" si="5790">LN($C3405)</f>
        <v>2.3025850929940459</v>
      </c>
      <c r="BP3405" s="13">
        <f t="shared" ref="BP3405:BP3406" si="5791">LN(BL3405/BN3405)</f>
        <v>0.43744692901243543</v>
      </c>
      <c r="BQ3405" s="13"/>
      <c r="BR3405" s="12">
        <v>15930000</v>
      </c>
      <c r="BS3405" s="3">
        <f>LN(BV3405*100000000/($AX3405-$AW3405)/$BR3405)</f>
        <v>-6.304627390796032</v>
      </c>
      <c r="BT3405" s="13">
        <f>EXP(BS$4338*$AX3405+BS$4336)*$BR3405/(100000000/($AX3405-$AW3405))</f>
        <v>6.5852001523464461</v>
      </c>
      <c r="BU3405" s="3">
        <f>LN(BT3405/$BN3405)</f>
        <v>-1.700441832146155</v>
      </c>
      <c r="BV3405" s="3" cm="1">
        <f t="array" ref="BV3405">$BN3405*EXP(poly_from_str(100000000/$E3405,BV$4341))</f>
        <v>11.737402115433419</v>
      </c>
      <c r="BW3405" s="12" t="s">
        <v>14</v>
      </c>
      <c r="BX3405" s="3">
        <f>LN(BT3405/BV3405)</f>
        <v>-0.5779557751000145</v>
      </c>
      <c r="BY3405">
        <v>35473</v>
      </c>
      <c r="BZ3405" s="13"/>
    </row>
    <row r="3406" spans="1:78" hidden="1" x14ac:dyDescent="0.25">
      <c r="A3406">
        <v>2479.2840000000001</v>
      </c>
      <c r="B3406" s="2" t="str">
        <f t="shared" si="5751"/>
        <v/>
      </c>
      <c r="C3406">
        <v>5</v>
      </c>
      <c r="E3406">
        <v>40322.050000000003</v>
      </c>
      <c r="F3406">
        <v>25979</v>
      </c>
      <c r="G3406" t="s">
        <v>5</v>
      </c>
      <c r="H3406" s="5" t="s">
        <v>86</v>
      </c>
      <c r="I3406">
        <v>66301</v>
      </c>
      <c r="J3406" t="s">
        <v>3</v>
      </c>
      <c r="K3406" s="5" t="s">
        <v>86</v>
      </c>
      <c r="L3406">
        <v>25979.34</v>
      </c>
      <c r="M3406" t="str">
        <f t="shared" si="5777"/>
        <v>e</v>
      </c>
      <c r="N3406" t="str">
        <f t="shared" si="5778"/>
        <v>15/2</v>
      </c>
      <c r="O3406">
        <v>66301.350000000006</v>
      </c>
      <c r="P3406" t="str">
        <f t="shared" si="5779"/>
        <v>o</v>
      </c>
      <c r="Q3406" t="str">
        <f t="shared" si="5780"/>
        <v>15/2</v>
      </c>
      <c r="R3406">
        <v>32</v>
      </c>
      <c r="S3406" t="s">
        <v>3939</v>
      </c>
      <c r="AA3406" s="10">
        <f t="shared" si="5753"/>
        <v>2479.2840000000001</v>
      </c>
      <c r="AB3406" s="3" cm="1">
        <f t="array" ref="AB3406">100000000/Lvac(AA3406)</f>
        <v>40322.047404819081</v>
      </c>
      <c r="AC3406" s="28">
        <f t="shared" si="5754"/>
        <v>4.0334225526401978E-7</v>
      </c>
      <c r="AD3406" s="28">
        <f t="shared" si="5755"/>
        <v>2.4800327968477249E-7</v>
      </c>
      <c r="AE3406" s="21">
        <f t="shared" si="5756"/>
        <v>40322.049288024449</v>
      </c>
      <c r="AF3406" s="10" cm="1">
        <f t="array" ref="AF3406">Lair(100000000/AE3406)</f>
        <v>2479.2838841990783</v>
      </c>
      <c r="AG3406" s="10">
        <f t="shared" si="5757"/>
        <v>1.3131792768561221E-2</v>
      </c>
      <c r="AH3406" s="10" t="b">
        <f t="shared" si="5752"/>
        <v>1</v>
      </c>
      <c r="AI3406" s="10">
        <f t="shared" si="5781"/>
        <v>2479.2838841990783</v>
      </c>
      <c r="AJ3406">
        <v>3.0000000000000001E-3</v>
      </c>
      <c r="AK3406" s="3" cm="1">
        <f t="array" ref="AK3406">100000000/Lvac($AA3406)</f>
        <v>40322.047404819081</v>
      </c>
      <c r="AL3406" s="21">
        <f t="shared" si="5665"/>
        <v>4.8790758890257059E-2</v>
      </c>
      <c r="AM3406" s="10" cm="1">
        <f t="array" ref="AM3406">Lvac($AI3406)-$BA3406</f>
        <v>-2.4164366950572003E-3</v>
      </c>
      <c r="AN3406" s="10">
        <f t="shared" si="5782"/>
        <v>3.7404819071525708E-2</v>
      </c>
      <c r="AO3406" s="3">
        <f t="shared" si="5783"/>
        <v>-0.80547889835240005</v>
      </c>
      <c r="AP3406" s="3">
        <v>-0.76686965803673957</v>
      </c>
      <c r="AS3406" s="3">
        <f t="shared" si="5759"/>
        <v>-2.5951809220714495E-3</v>
      </c>
      <c r="AT3406" s="3" cm="1">
        <f t="array" ref="AT3406">AS3406-(100000000/LvacE($A3406)-$E3406)</f>
        <v>2.1903753804508597E-5</v>
      </c>
      <c r="AU3406" t="s">
        <v>4958</v>
      </c>
      <c r="AV3406" t="s">
        <v>4819</v>
      </c>
      <c r="AW3406" s="3">
        <v>25979.34</v>
      </c>
      <c r="AX3406" s="3">
        <v>66301.350000000006</v>
      </c>
      <c r="AY3406" s="3"/>
      <c r="AZ3406" s="10" cm="1">
        <f t="array" ref="AZ3406">Lair(100000000/($AX3406-$AW3406))</f>
        <v>2479.2863000766829</v>
      </c>
      <c r="BA3406" s="10">
        <f t="shared" si="5784"/>
        <v>2480.0350974566986</v>
      </c>
      <c r="BB3406" s="12">
        <v>20800000</v>
      </c>
      <c r="BC3406" s="3">
        <v>0.40799999999999997</v>
      </c>
      <c r="BD3406" s="12" cm="1">
        <f t="array" ref="BD3406">SfromgA($BB3406,$BA3406,"")</f>
        <v>0.15659221811094678</v>
      </c>
      <c r="BE3406" s="29">
        <f t="shared" si="5785"/>
        <v>590.6210351578577</v>
      </c>
      <c r="BG3406" s="3"/>
      <c r="BH3406" s="3"/>
      <c r="BI3406" s="12">
        <f t="shared" si="5786"/>
        <v>20800000</v>
      </c>
      <c r="BJ3406" s="29">
        <f t="shared" si="5787"/>
        <v>590.6210351578577</v>
      </c>
      <c r="BK3406" s="3">
        <f t="shared" si="5788"/>
        <v>-6.1414146484621472</v>
      </c>
      <c r="BL3406" s="13">
        <f>EXP(BK$4341*$AX3406+BK$4342)*$BI3406/(100000000/($AX3406-$AW3406))</f>
        <v>6.1154410637458874</v>
      </c>
      <c r="BM3406" s="3">
        <f t="shared" si="5789"/>
        <v>0.20137898227168988</v>
      </c>
      <c r="BN3406" s="13" cm="1">
        <f t="array" ref="BN3406">$C3406*EXP(poly_from_str(100000000/$E3406,BN$4343))</f>
        <v>18.047747864606162</v>
      </c>
      <c r="BO3406" s="3">
        <f t="shared" si="5790"/>
        <v>1.6094379124341003</v>
      </c>
      <c r="BP3406" s="13">
        <f t="shared" si="5791"/>
        <v>-1.0822040102444408</v>
      </c>
      <c r="BQ3406" s="13"/>
      <c r="BS3406" s="13"/>
      <c r="BT3406" s="13"/>
      <c r="BU3406" s="13"/>
      <c r="BV3406" s="13"/>
      <c r="BW3406" s="13"/>
      <c r="BX3406" s="13"/>
      <c r="BY3406">
        <v>17750</v>
      </c>
      <c r="BZ3406" s="13"/>
    </row>
    <row r="3407" spans="1:78" hidden="1" x14ac:dyDescent="0.25">
      <c r="A3407">
        <v>2478.6590000000001</v>
      </c>
      <c r="B3407" s="2" t="str">
        <f t="shared" si="5751"/>
        <v/>
      </c>
      <c r="C3407">
        <v>2</v>
      </c>
      <c r="E3407">
        <v>40332.21</v>
      </c>
      <c r="R3407">
        <v>32</v>
      </c>
      <c r="S3407" t="s">
        <v>22</v>
      </c>
      <c r="AA3407" s="10">
        <f t="shared" si="5753"/>
        <v>2478.6590000000001</v>
      </c>
      <c r="AB3407" s="3" cm="1">
        <f t="array" ref="AB3407">100000000/Lvac(AA3407)</f>
        <v>40332.213990915807</v>
      </c>
      <c r="AC3407" s="28">
        <f t="shared" si="5754"/>
        <v>4.0344395901170751E-7</v>
      </c>
      <c r="AD3407" s="28">
        <f t="shared" si="5755"/>
        <v>2.4794076522187309E-7</v>
      </c>
      <c r="AE3407" s="21">
        <f t="shared" si="5756"/>
        <v>40332.211094087754</v>
      </c>
      <c r="AF3407" s="10" cm="1">
        <f t="array" ref="AF3407">Lair(100000000/AE3407)</f>
        <v>2478.6591780402287</v>
      </c>
      <c r="AG3407" s="10">
        <f t="shared" si="5757"/>
        <v>1.3135894044101228E-2</v>
      </c>
      <c r="AH3407" s="10" t="b">
        <f t="shared" si="5752"/>
        <v>1</v>
      </c>
      <c r="AI3407" s="10">
        <f t="shared" si="5758"/>
        <v>2478.6590000000001</v>
      </c>
      <c r="AJ3407">
        <v>3.0000000000000001E-3</v>
      </c>
      <c r="AK3407" s="3" cm="1">
        <f t="array" ref="AK3407">100000000/Lvac($AA3407)</f>
        <v>40332.213990915807</v>
      </c>
      <c r="AL3407" s="21">
        <f t="shared" si="5665"/>
        <v>4.8815364264607364E-2</v>
      </c>
      <c r="AM3407" s="21"/>
      <c r="AN3407" s="21"/>
      <c r="AO3407" s="21"/>
      <c r="AP3407" s="21"/>
      <c r="AS3407" s="3">
        <f t="shared" si="5759"/>
        <v>3.9909158076625317E-3</v>
      </c>
      <c r="AT3407" s="3" cm="1">
        <f t="array" ref="AT3407">AS3407-(100000000/LvacE($A3407)-$E3407)</f>
        <v>2.2109983547125012E-5</v>
      </c>
      <c r="BB3407"/>
      <c r="BC3407"/>
      <c r="BD3407"/>
      <c r="BE3407"/>
      <c r="BF3407"/>
      <c r="BG3407"/>
      <c r="BH3407"/>
      <c r="BI3407"/>
      <c r="BJ3407"/>
      <c r="BN3407" s="13" cm="1">
        <f t="array" ref="BN3407">$C3407*EXP(poly_from_str(100000000/$E3407,BN$4343))</f>
        <v>7.2249449121813178</v>
      </c>
      <c r="BO3407" s="13"/>
      <c r="BY3407" t="e">
        <v>#N/A</v>
      </c>
    </row>
    <row r="3408" spans="1:78" hidden="1" x14ac:dyDescent="0.25">
      <c r="A3408">
        <v>2478.5529999999999</v>
      </c>
      <c r="B3408" s="2" t="str">
        <f t="shared" si="5751"/>
        <v/>
      </c>
      <c r="C3408">
        <v>2</v>
      </c>
      <c r="E3408">
        <v>40333.94</v>
      </c>
      <c r="R3408">
        <v>32</v>
      </c>
      <c r="S3408" t="s">
        <v>22</v>
      </c>
      <c r="AA3408" s="10">
        <f t="shared" si="5753"/>
        <v>2478.5529999999999</v>
      </c>
      <c r="AB3408" s="3" cm="1">
        <f t="array" ref="AB3408">100000000/Lvac(AA3408)</f>
        <v>40333.938752381939</v>
      </c>
      <c r="AC3408" s="28">
        <f t="shared" si="5754"/>
        <v>4.0346121305455241E-7</v>
      </c>
      <c r="AD3408" s="28">
        <f t="shared" si="5755"/>
        <v>2.479301627691753E-7</v>
      </c>
      <c r="AE3408" s="21">
        <f t="shared" si="5756"/>
        <v>40333.939658014795</v>
      </c>
      <c r="AF3408" s="10" cm="1">
        <f t="array" ref="AF3408">Lair(100000000/AE3408)</f>
        <v>2478.5529443442019</v>
      </c>
      <c r="AG3408" s="10">
        <f t="shared" si="5757"/>
        <v>1.3136589928152018E-2</v>
      </c>
      <c r="AH3408" s="10" t="b">
        <f t="shared" si="5752"/>
        <v>1</v>
      </c>
      <c r="AI3408" s="10">
        <f t="shared" si="5758"/>
        <v>2478.5529999999999</v>
      </c>
      <c r="AJ3408">
        <v>3.0000000000000001E-3</v>
      </c>
      <c r="AK3408" s="3" cm="1">
        <f t="array" ref="AK3408">100000000/Lvac($AA3408)</f>
        <v>40333.938752381939</v>
      </c>
      <c r="AL3408" s="21">
        <f t="shared" si="5665"/>
        <v>4.8819539568912114E-2</v>
      </c>
      <c r="AM3408" s="21"/>
      <c r="AN3408" s="21"/>
      <c r="AO3408" s="21"/>
      <c r="AP3408" s="21"/>
      <c r="AS3408" s="3">
        <f t="shared" si="5759"/>
        <v>-1.2476180636440404E-3</v>
      </c>
      <c r="AT3408" s="3" cm="1">
        <f t="array" ref="AT3408">AS3408-(100000000/LvacE($A3408)-$E3408)</f>
        <v>2.2145002731122077E-5</v>
      </c>
      <c r="BB3408"/>
      <c r="BC3408"/>
      <c r="BD3408"/>
      <c r="BE3408"/>
      <c r="BF3408"/>
      <c r="BG3408"/>
      <c r="BH3408"/>
      <c r="BI3408"/>
      <c r="BJ3408"/>
      <c r="BN3408" s="13" cm="1">
        <f t="array" ref="BN3408">$C3408*EXP(poly_from_str(100000000/$E3408,BN$4343))</f>
        <v>7.225938575859101</v>
      </c>
      <c r="BO3408" s="13"/>
      <c r="BY3408" t="e">
        <v>#N/A</v>
      </c>
    </row>
    <row r="3409" spans="1:78" hidden="1" x14ac:dyDescent="0.25">
      <c r="A3409">
        <v>2478.3240000000001</v>
      </c>
      <c r="B3409" s="2" t="str">
        <f t="shared" si="5751"/>
        <v/>
      </c>
      <c r="C3409">
        <v>10</v>
      </c>
      <c r="D3409" t="s">
        <v>14</v>
      </c>
      <c r="E3409">
        <v>40337.660000000003</v>
      </c>
      <c r="F3409">
        <v>31254</v>
      </c>
      <c r="G3409" t="s">
        <v>5</v>
      </c>
      <c r="H3409" s="5" t="s">
        <v>8</v>
      </c>
      <c r="I3409">
        <v>71592</v>
      </c>
      <c r="J3409" t="s">
        <v>3</v>
      </c>
      <c r="K3409" s="5" t="s">
        <v>4</v>
      </c>
      <c r="L3409">
        <v>31254.71</v>
      </c>
      <c r="M3409" t="str">
        <f t="shared" ref="M3409:M3411" si="5792">$G3409&amp;""</f>
        <v>e</v>
      </c>
      <c r="N3409" t="str">
        <f t="shared" ref="N3409:N3411" si="5793">$H3409&amp;""</f>
        <v>7/2</v>
      </c>
      <c r="O3409">
        <v>71592.34</v>
      </c>
      <c r="P3409" t="str">
        <f t="shared" ref="P3409:P3411" si="5794">$J3409&amp;""</f>
        <v>o</v>
      </c>
      <c r="Q3409" t="str">
        <f t="shared" ref="Q3409:Q3411" si="5795">$K3409&amp;""</f>
        <v>9/2</v>
      </c>
      <c r="R3409">
        <v>32</v>
      </c>
      <c r="AA3409" s="10">
        <f t="shared" si="5753"/>
        <v>2478.3240000000001</v>
      </c>
      <c r="AB3409" s="3" cm="1">
        <f t="array" ref="AB3409">100000000/Lvac(AA3409)</f>
        <v>40337.665391601906</v>
      </c>
      <c r="AC3409" s="28">
        <f t="shared" si="5754"/>
        <v>4.0349849333662589E-7</v>
      </c>
      <c r="AD3409" s="28">
        <f t="shared" si="5755"/>
        <v>2.4790725747063062E-7</v>
      </c>
      <c r="AE3409" s="21">
        <f t="shared" si="5756"/>
        <v>40337.661477498237</v>
      </c>
      <c r="AF3409" s="10" cm="1">
        <f t="array" ref="AF3409">Lair(100000000/AE3409)</f>
        <v>2478.3242404973953</v>
      </c>
      <c r="AG3409" s="10">
        <f t="shared" si="5757"/>
        <v>1.3138093605114164E-2</v>
      </c>
      <c r="AH3409" s="10" t="b">
        <f t="shared" si="5752"/>
        <v>1</v>
      </c>
      <c r="AI3409" s="10">
        <f t="shared" ref="AI3409:AI3411" si="5796">$AF3409</f>
        <v>2478.3242404973953</v>
      </c>
      <c r="AJ3409">
        <v>7.0000000000000001E-3</v>
      </c>
      <c r="AK3409" s="3" cm="1">
        <f t="array" ref="AK3409">100000000/Lvac($AA3409)</f>
        <v>40337.665391601906</v>
      </c>
      <c r="AL3409" s="21">
        <f t="shared" si="5665"/>
        <v>0.11393329941547256</v>
      </c>
      <c r="AM3409" s="10" cm="1">
        <f t="array" ref="AM3409">Lvac($AI3409)-$BA3409</f>
        <v>-1.9345462333149044E-3</v>
      </c>
      <c r="AN3409" s="10">
        <f t="shared" ref="AN3409:AN3411" si="5797">$AK3409-($AX3409-$AW3409)</f>
        <v>3.5391601908486336E-2</v>
      </c>
      <c r="AO3409" s="3">
        <f t="shared" ref="AO3409:AO3411" si="5798">AM3409/AJ3409</f>
        <v>-0.27636374761641491</v>
      </c>
      <c r="AP3409" s="3">
        <v>-0.31072846754146405</v>
      </c>
      <c r="AS3409" s="3">
        <f t="shared" si="5759"/>
        <v>5.3916019023745321E-3</v>
      </c>
      <c r="AT3409" s="3" cm="1">
        <f t="array" ref="AT3409">AS3409-(100000000/LvacE($A3409)-$E3409)</f>
        <v>2.2220687242224813E-5</v>
      </c>
      <c r="AU3409" t="s">
        <v>4730</v>
      </c>
      <c r="AV3409" t="s">
        <v>4876</v>
      </c>
      <c r="AW3409" s="3">
        <v>31254.71</v>
      </c>
      <c r="AX3409" s="3">
        <v>71592.34</v>
      </c>
      <c r="AY3409" s="3"/>
      <c r="AZ3409" s="10" cm="1">
        <f t="array" ref="AZ3409">Lair(100000000/($AX3409-$AW3409))</f>
        <v>2478.3261745961336</v>
      </c>
      <c r="BA3409" s="10">
        <f t="shared" ref="BA3409:BA3411" si="5799">100000000/($AX3409-$AW3409)</f>
        <v>2479.0747498055789</v>
      </c>
      <c r="BB3409" s="12">
        <v>218000000</v>
      </c>
      <c r="BC3409" s="3">
        <v>0.45600000000000002</v>
      </c>
      <c r="BD3409" s="12" cm="1">
        <f t="array" ref="BD3409">SfromgA($BB3409,$BA3409,"")</f>
        <v>1.6393010586358578</v>
      </c>
      <c r="BE3409" s="29">
        <f>(10^MAX(0.05, -0.312925054856973*((LN($BD3409))^(1/3)) + 0.454808404431693)-1)*100</f>
        <v>61.210025084826491</v>
      </c>
      <c r="BG3409" s="3"/>
      <c r="BH3409" s="3"/>
      <c r="BI3409" s="12">
        <f>IF($BB3409="",$BF3409,$BB3409)</f>
        <v>218000000</v>
      </c>
      <c r="BJ3409" s="29">
        <f>IF($BB3409="",$BH3409,$BE3409)</f>
        <v>61.210025084826491</v>
      </c>
      <c r="BK3409" s="3">
        <f>LN(BN3409*100000000/($AX3409-$AW3409)/$BI3409)</f>
        <v>-7.7969544726820015</v>
      </c>
      <c r="BL3409" s="13">
        <f>EXP(BK$4341*$AX3409+BK$4342)*$BI3409/(100000000/($AX3409-$AW3409))</f>
        <v>42.894175259085188</v>
      </c>
      <c r="BM3409" s="3">
        <f t="shared" ref="BM3409" si="5800">LN(BL3409/$C3409)</f>
        <v>1.4561509488751876</v>
      </c>
      <c r="BN3409" s="13" cm="1">
        <f t="array" ref="BN3409">$C3409*EXP(poly_from_str(100000000/$E3409,BN$4343))</f>
        <v>36.140367839038355</v>
      </c>
      <c r="BO3409" s="3">
        <f>LN($C3409)</f>
        <v>2.3025850929940459</v>
      </c>
      <c r="BP3409" s="13">
        <f>LN(BL3409/BN3409)</f>
        <v>0.17132557858765207</v>
      </c>
      <c r="BQ3409" s="13"/>
      <c r="BS3409" s="13"/>
      <c r="BT3409" s="13"/>
      <c r="BU3409" s="13"/>
      <c r="BV3409" s="13"/>
      <c r="BW3409" s="13"/>
      <c r="BX3409" s="13"/>
      <c r="BY3409">
        <v>35535</v>
      </c>
      <c r="BZ3409" s="13"/>
    </row>
    <row r="3410" spans="1:78" hidden="1" x14ac:dyDescent="0.25">
      <c r="A3410">
        <v>2478.2289999999998</v>
      </c>
      <c r="B3410" s="2" t="str">
        <f t="shared" si="5751"/>
        <v/>
      </c>
      <c r="C3410">
        <v>1</v>
      </c>
      <c r="D3410" t="s">
        <v>14</v>
      </c>
      <c r="E3410">
        <v>40339.21</v>
      </c>
      <c r="F3410">
        <v>38549</v>
      </c>
      <c r="G3410" t="s">
        <v>5</v>
      </c>
      <c r="H3410" s="5" t="s">
        <v>113</v>
      </c>
      <c r="I3410">
        <v>78889</v>
      </c>
      <c r="J3410" t="s">
        <v>3</v>
      </c>
      <c r="K3410" s="5" t="s">
        <v>19</v>
      </c>
      <c r="L3410">
        <v>38549.9</v>
      </c>
      <c r="M3410" t="str">
        <f t="shared" si="5792"/>
        <v>e</v>
      </c>
      <c r="N3410" t="str">
        <f t="shared" si="5793"/>
        <v>1/2</v>
      </c>
      <c r="O3410">
        <v>78889.14</v>
      </c>
      <c r="P3410" t="str">
        <f t="shared" si="5794"/>
        <v>o</v>
      </c>
      <c r="Q3410" t="str">
        <f t="shared" si="5795"/>
        <v>3/2</v>
      </c>
      <c r="R3410">
        <v>32</v>
      </c>
      <c r="AA3410" s="10">
        <f t="shared" si="5753"/>
        <v>2478.2289999999998</v>
      </c>
      <c r="AB3410" s="3" cm="1">
        <f t="array" ref="AB3410">100000000/Lvac(AA3410)</f>
        <v>40339.211579396549</v>
      </c>
      <c r="AC3410" s="28">
        <f t="shared" si="5754"/>
        <v>4.0351396097777895E-7</v>
      </c>
      <c r="AD3410" s="28">
        <f t="shared" si="5755"/>
        <v>2.4789775527262782E-7</v>
      </c>
      <c r="AE3410" s="21">
        <f t="shared" si="5756"/>
        <v>40339.21043276487</v>
      </c>
      <c r="AF3410" s="10" cm="1">
        <f t="array" ref="AF3410">Lair(100000000/AE3410)</f>
        <v>2478.2290704479997</v>
      </c>
      <c r="AG3410" s="10">
        <f t="shared" si="5757"/>
        <v>1.3138717523561494E-2</v>
      </c>
      <c r="AH3410" s="10" t="b">
        <f t="shared" si="5752"/>
        <v>1</v>
      </c>
      <c r="AI3410" s="10">
        <f t="shared" si="5796"/>
        <v>2478.2290704479997</v>
      </c>
      <c r="AJ3410">
        <v>7.0000000000000001E-3</v>
      </c>
      <c r="AK3410" s="3" cm="1">
        <f t="array" ref="AK3410">100000000/Lvac($AA3410)</f>
        <v>40339.211579396549</v>
      </c>
      <c r="AL3410" s="21">
        <f t="shared" si="5665"/>
        <v>0.11394204209085879</v>
      </c>
      <c r="AM3410" s="10" cm="1">
        <f t="array" ref="AM3410">Lvac($AI3410)-$BA3410</f>
        <v>1.8170028556596662E-3</v>
      </c>
      <c r="AN3410" s="10">
        <f t="shared" si="5797"/>
        <v>-2.8420603448466863E-2</v>
      </c>
      <c r="AO3410" s="3">
        <f t="shared" si="5798"/>
        <v>0.25957183652280946</v>
      </c>
      <c r="AP3410" s="3">
        <v>0.2495055080414334</v>
      </c>
      <c r="AS3410" s="3">
        <f t="shared" si="5759"/>
        <v>1.5793965503689833E-3</v>
      </c>
      <c r="AT3410" s="3" cm="1">
        <f t="array" ref="AT3410">AS3410-(100000000/LvacE($A3410)-$E3410)</f>
        <v>2.2252112103160471E-5</v>
      </c>
      <c r="AU3410" t="s">
        <v>4699</v>
      </c>
      <c r="AV3410" t="s">
        <v>4872</v>
      </c>
      <c r="AW3410" s="3">
        <v>38549.9</v>
      </c>
      <c r="AX3410" s="3">
        <v>78889.14</v>
      </c>
      <c r="AY3410" s="3"/>
      <c r="AZ3410" s="10" cm="1">
        <f t="array" ref="AZ3410">Lair(100000000/($AX3410-$AW3410))</f>
        <v>2478.2272538654397</v>
      </c>
      <c r="BA3410" s="10">
        <f t="shared" si="5799"/>
        <v>2478.9758061877219</v>
      </c>
      <c r="BN3410" s="13" cm="1">
        <f t="array" ref="BN3410">$C3410*EXP(poly_from_str(100000000/$E3410,BN$4343))</f>
        <v>3.6144812398060235</v>
      </c>
      <c r="BO3410" s="13"/>
      <c r="BY3410">
        <v>3554</v>
      </c>
    </row>
    <row r="3411" spans="1:78" hidden="1" x14ac:dyDescent="0.25">
      <c r="A3411">
        <v>2477.7730000000001</v>
      </c>
      <c r="B3411" s="2" t="str">
        <f t="shared" si="5751"/>
        <v/>
      </c>
      <c r="C3411">
        <v>1</v>
      </c>
      <c r="E3411">
        <v>40346.629999999997</v>
      </c>
      <c r="F3411">
        <v>24470</v>
      </c>
      <c r="G3411" t="s">
        <v>5</v>
      </c>
      <c r="H3411" s="5" t="s">
        <v>8</v>
      </c>
      <c r="I3411">
        <v>64817</v>
      </c>
      <c r="J3411" t="s">
        <v>3</v>
      </c>
      <c r="K3411" s="5" t="s">
        <v>18</v>
      </c>
      <c r="L3411">
        <v>24470.9</v>
      </c>
      <c r="M3411" t="str">
        <f t="shared" si="5792"/>
        <v>e</v>
      </c>
      <c r="N3411" t="str">
        <f t="shared" si="5793"/>
        <v>7/2</v>
      </c>
      <c r="O3411">
        <v>64817.53</v>
      </c>
      <c r="P3411" t="str">
        <f t="shared" si="5794"/>
        <v>o</v>
      </c>
      <c r="Q3411" t="str">
        <f t="shared" si="5795"/>
        <v>5/2</v>
      </c>
      <c r="R3411">
        <v>32</v>
      </c>
      <c r="AA3411" s="10">
        <f t="shared" si="5753"/>
        <v>2477.7730000000001</v>
      </c>
      <c r="AB3411" s="3" cm="1">
        <f t="array" ref="AB3411">100000000/Lvac(AA3411)</f>
        <v>40346.634930999637</v>
      </c>
      <c r="AC3411" s="28">
        <f t="shared" si="5754"/>
        <v>4.0358822216563018E-7</v>
      </c>
      <c r="AD3411" s="28">
        <f t="shared" si="5755"/>
        <v>2.4785214472289665E-7</v>
      </c>
      <c r="AE3411" s="21">
        <f t="shared" si="5756"/>
        <v>40346.631350403899</v>
      </c>
      <c r="AF3411" s="10" cm="1">
        <f t="array" ref="AF3411">Lair(100000000/AE3411)</f>
        <v>2477.7732199075972</v>
      </c>
      <c r="AG3411" s="10">
        <f t="shared" si="5757"/>
        <v>1.3141713331083927E-2</v>
      </c>
      <c r="AH3411" s="10" t="b">
        <f t="shared" si="5752"/>
        <v>1</v>
      </c>
      <c r="AI3411" s="10">
        <f t="shared" si="5796"/>
        <v>2477.7732199075972</v>
      </c>
      <c r="AJ3411">
        <v>3.0000000000000001E-3</v>
      </c>
      <c r="AK3411" s="3" cm="1">
        <f t="array" ref="AK3411">100000000/Lvac($AA3411)</f>
        <v>40346.634930999637</v>
      </c>
      <c r="AL3411" s="21">
        <f t="shared" si="5665"/>
        <v>4.8850275650938225E-2</v>
      </c>
      <c r="AM3411" s="10" cm="1">
        <f t="array" ref="AM3411">Lvac($AI3411)-$BA3411</f>
        <v>-8.2956255027966108E-5</v>
      </c>
      <c r="AN3411" s="10">
        <f t="shared" si="5797"/>
        <v>4.9309996393276379E-3</v>
      </c>
      <c r="AO3411" s="3">
        <f t="shared" si="5798"/>
        <v>-2.7652085009322036E-2</v>
      </c>
      <c r="AP3411" s="3">
        <v>-0.10097157519339817</v>
      </c>
      <c r="AS3411" s="3">
        <f t="shared" si="5759"/>
        <v>4.9309996393276379E-3</v>
      </c>
      <c r="AT3411" s="3" cm="1">
        <f t="array" ref="AT3411">AS3411-(100000000/LvacE($A3411)-$E3411)</f>
        <v>2.240305911982432E-5</v>
      </c>
      <c r="AU3411" t="s">
        <v>4742</v>
      </c>
      <c r="AV3411" t="s">
        <v>4877</v>
      </c>
      <c r="AW3411" s="3">
        <v>24470.9</v>
      </c>
      <c r="AX3411" s="3">
        <v>64817.53</v>
      </c>
      <c r="AY3411" s="3"/>
      <c r="AZ3411" s="10" cm="1">
        <f t="array" ref="AZ3411">Lair(100000000/($AX3411-$AW3411))</f>
        <v>2477.7733028446655</v>
      </c>
      <c r="BA3411" s="10">
        <f t="shared" si="5799"/>
        <v>2478.5217501436923</v>
      </c>
      <c r="BB3411" s="12">
        <v>15200000</v>
      </c>
      <c r="BC3411" s="3">
        <v>5.6000000000000001E-2</v>
      </c>
      <c r="BD3411" s="12" cm="1">
        <f t="array" ref="BD3411">SfromgA($BB3411,$BA3411,"")</f>
        <v>0.11422341780159659</v>
      </c>
      <c r="BE3411" s="29">
        <f>(10^MAX(0.05, -0.312925054856973*((LN($BD3411))^(1/3)) + 0.454808404431693)-1)*100</f>
        <v>624.29031380153549</v>
      </c>
      <c r="BG3411" s="3"/>
      <c r="BH3411" s="3"/>
      <c r="BI3411" s="12">
        <f>IF($BB3411="",$BF3411,$BB3411)</f>
        <v>15200000</v>
      </c>
      <c r="BJ3411" s="29">
        <f>IF($BB3411="",$BH3411,$BE3411)</f>
        <v>624.29031380153549</v>
      </c>
      <c r="BK3411" s="3">
        <f>LN(BN3411*100000000/($AX3411-$AW3411)/$BI3411)</f>
        <v>-7.4358523172692834</v>
      </c>
      <c r="BL3411" s="13">
        <f>EXP(BK$4341*$AX3411+BK$4342)*$BI3411/(100000000/($AX3411-$AW3411))</f>
        <v>5.0053663474106669</v>
      </c>
      <c r="BM3411" s="3">
        <f t="shared" ref="BM3411" si="5801">LN(BL3411/$C3411)</f>
        <v>1.610510606374314</v>
      </c>
      <c r="BN3411" s="13" cm="1">
        <f t="array" ref="BN3411">$C3411*EXP(poly_from_str(100000000/$E3411,BN$4343))</f>
        <v>3.616606211983628</v>
      </c>
      <c r="BO3411" s="3">
        <f>LN($C3411)</f>
        <v>0</v>
      </c>
      <c r="BP3411" s="13">
        <f>LN(BL3411/BN3411)</f>
        <v>0.32497453077622579</v>
      </c>
      <c r="BQ3411" s="13"/>
      <c r="BS3411" s="13"/>
      <c r="BT3411" s="13"/>
      <c r="BU3411" s="13"/>
      <c r="BV3411" s="13"/>
      <c r="BW3411" s="13"/>
      <c r="BX3411" s="13"/>
      <c r="BY3411">
        <v>3556</v>
      </c>
      <c r="BZ3411" s="13"/>
    </row>
    <row r="3412" spans="1:78" hidden="1" x14ac:dyDescent="0.25">
      <c r="A3412">
        <v>2477.2750000000001</v>
      </c>
      <c r="B3412" s="2" t="str">
        <f t="shared" si="5751"/>
        <v/>
      </c>
      <c r="C3412">
        <v>1</v>
      </c>
      <c r="E3412">
        <v>40354.74</v>
      </c>
      <c r="R3412">
        <v>32</v>
      </c>
      <c r="S3412" t="s">
        <v>22</v>
      </c>
      <c r="AA3412" s="10">
        <f t="shared" si="5753"/>
        <v>2477.2750000000001</v>
      </c>
      <c r="AB3412" s="3" cm="1">
        <f t="array" ref="AB3412">100000000/Lvac(AA3412)</f>
        <v>40354.74513396636</v>
      </c>
      <c r="AC3412" s="28">
        <f t="shared" si="5754"/>
        <v>4.0366935443178494E-7</v>
      </c>
      <c r="AD3412" s="28">
        <f t="shared" si="5755"/>
        <v>2.4780233320277019E-7</v>
      </c>
      <c r="AE3412" s="21">
        <f t="shared" si="5756"/>
        <v>40354.74140516769</v>
      </c>
      <c r="AF3412" s="10" cm="1">
        <f t="array" ref="AF3412">Lair(100000000/AE3412)</f>
        <v>2477.2752289176669</v>
      </c>
      <c r="AG3412" s="10">
        <f t="shared" si="5757"/>
        <v>1.3144986958243707E-2</v>
      </c>
      <c r="AH3412" s="10" t="b">
        <f t="shared" si="5752"/>
        <v>1</v>
      </c>
      <c r="AI3412" s="10">
        <f t="shared" si="5758"/>
        <v>2477.2750000000001</v>
      </c>
      <c r="AJ3412">
        <v>3.0000000000000001E-3</v>
      </c>
      <c r="AK3412" s="3" cm="1">
        <f t="array" ref="AK3412">100000000/Lvac($AA3412)</f>
        <v>40354.74513396636</v>
      </c>
      <c r="AL3412" s="21">
        <f t="shared" si="5665"/>
        <v>4.8869921749462239E-2</v>
      </c>
      <c r="AM3412" s="21"/>
      <c r="AN3412" s="21"/>
      <c r="AO3412" s="21"/>
      <c r="AP3412" s="21"/>
      <c r="AS3412" s="3">
        <f t="shared" si="5759"/>
        <v>5.1339663623366505E-3</v>
      </c>
      <c r="AT3412" s="3" cm="1">
        <f t="array" ref="AT3412">AS3412-(100000000/LvacE($A3412)-$E3412)</f>
        <v>2.2568157874047756E-5</v>
      </c>
      <c r="BB3412"/>
      <c r="BC3412"/>
      <c r="BD3412"/>
      <c r="BE3412"/>
      <c r="BF3412"/>
      <c r="BG3412"/>
      <c r="BH3412"/>
      <c r="BI3412"/>
      <c r="BJ3412"/>
      <c r="BN3412" s="13" cm="1">
        <f t="array" ref="BN3412">$C3412*EXP(poly_from_str(100000000/$E3412,BN$4343))</f>
        <v>3.6189238198755578</v>
      </c>
      <c r="BO3412" s="13"/>
      <c r="BY3412">
        <v>3557</v>
      </c>
    </row>
    <row r="3413" spans="1:78" hidden="1" x14ac:dyDescent="0.25">
      <c r="A3413">
        <v>2477.1790000000001</v>
      </c>
      <c r="B3413" s="2" t="str">
        <f t="shared" si="5751"/>
        <v/>
      </c>
      <c r="C3413">
        <v>9</v>
      </c>
      <c r="E3413">
        <v>40356.31</v>
      </c>
      <c r="F3413">
        <v>24461</v>
      </c>
      <c r="G3413" t="s">
        <v>5</v>
      </c>
      <c r="H3413" s="5" t="s">
        <v>18</v>
      </c>
      <c r="I3413">
        <v>64817</v>
      </c>
      <c r="J3413" t="s">
        <v>3</v>
      </c>
      <c r="K3413" s="5" t="s">
        <v>18</v>
      </c>
      <c r="L3413">
        <v>24461.24</v>
      </c>
      <c r="M3413" t="str">
        <f t="shared" ref="M3413:M3414" si="5802">$G3413&amp;""</f>
        <v>e</v>
      </c>
      <c r="N3413" t="str">
        <f t="shared" ref="N3413:N3414" si="5803">$H3413&amp;""</f>
        <v>5/2</v>
      </c>
      <c r="O3413">
        <v>64817.53</v>
      </c>
      <c r="P3413" t="str">
        <f t="shared" ref="P3413:P3414" si="5804">$J3413&amp;""</f>
        <v>o</v>
      </c>
      <c r="Q3413" t="str">
        <f t="shared" ref="Q3413:Q3414" si="5805">$K3413&amp;""</f>
        <v>5/2</v>
      </c>
      <c r="R3413">
        <v>32</v>
      </c>
      <c r="AA3413" s="10">
        <f t="shared" si="5753"/>
        <v>2477.1790000000001</v>
      </c>
      <c r="AB3413" s="3" cm="1">
        <f t="array" ref="AB3413">100000000/Lvac(AA3413)</f>
        <v>40356.308921423661</v>
      </c>
      <c r="AC3413" s="28">
        <f t="shared" si="5754"/>
        <v>4.0368499813699371E-7</v>
      </c>
      <c r="AD3413" s="28">
        <f t="shared" si="5755"/>
        <v>2.4779273098217793E-7</v>
      </c>
      <c r="AE3413" s="21">
        <f t="shared" si="5756"/>
        <v>40356.309704826657</v>
      </c>
      <c r="AF3413" s="10" cm="1">
        <f t="array" ref="AF3413">Lair(100000000/AE3413)</f>
        <v>2477.1789519092117</v>
      </c>
      <c r="AG3413" s="10">
        <f t="shared" si="5757"/>
        <v>1.3145618245880425E-2</v>
      </c>
      <c r="AH3413" s="10" t="b">
        <f t="shared" si="5752"/>
        <v>1</v>
      </c>
      <c r="AI3413" s="10">
        <f t="shared" ref="AI3413:AI3414" si="5806">$AF3413</f>
        <v>2477.1789519092117</v>
      </c>
      <c r="AJ3413">
        <v>3.0000000000000001E-3</v>
      </c>
      <c r="AK3413" s="3" cm="1">
        <f t="array" ref="AK3413">100000000/Lvac($AA3413)</f>
        <v>40356.308921423661</v>
      </c>
      <c r="AL3413" s="21">
        <f t="shared" si="5665"/>
        <v>4.8873710424093796E-2</v>
      </c>
      <c r="AM3413" s="10" cm="1">
        <f t="array" ref="AM3413">Lvac($AI3413)-$BA3413</f>
        <v>-1.2099012860744551E-3</v>
      </c>
      <c r="AN3413" s="10">
        <f t="shared" ref="AN3413:AN3414" si="5807">$AK3413-($AX3413-$AW3413)</f>
        <v>1.8921423667052295E-2</v>
      </c>
      <c r="AO3413" s="3">
        <f t="shared" ref="AO3413:AO3414" si="5808">AM3413/AJ3413</f>
        <v>-0.40330042869148502</v>
      </c>
      <c r="AP3413" s="3">
        <v>-0.38726645789211034</v>
      </c>
      <c r="AS3413" s="3">
        <f t="shared" si="5759"/>
        <v>-1.0785763370222412E-3</v>
      </c>
      <c r="AT3413" s="3" cm="1">
        <f t="array" ref="AT3413">AS3413-(100000000/LvacE($A3413)-$E3413)</f>
        <v>2.2600012016482651E-5</v>
      </c>
      <c r="AU3413" t="s">
        <v>4712</v>
      </c>
      <c r="AV3413" t="s">
        <v>4877</v>
      </c>
      <c r="AW3413" s="3">
        <v>24461.24</v>
      </c>
      <c r="AX3413" s="3">
        <v>64817.53</v>
      </c>
      <c r="AY3413" s="3"/>
      <c r="AZ3413" s="10" cm="1">
        <f t="array" ref="AZ3413">Lair(100000000/($AX3413-$AW3413))</f>
        <v>2477.1801615307013</v>
      </c>
      <c r="BA3413" s="10">
        <f t="shared" ref="BA3413:BA3414" si="5809">100000000/($AX3413-$AW3413)</f>
        <v>2477.9284716211528</v>
      </c>
      <c r="BB3413" s="12">
        <v>64100000</v>
      </c>
      <c r="BC3413" s="3">
        <v>0.12</v>
      </c>
      <c r="BD3413" s="12" cm="1">
        <f t="array" ref="BD3413">SfromgA($BB3413,$BA3413,"")</f>
        <v>0.48134635425872885</v>
      </c>
      <c r="BE3413" s="29">
        <f t="shared" ref="BE3413:BE3414" si="5810">(10^MAX(0.05, -0.312925054856973*((LN($BD3413))^(1/3)) + 0.454808404431693)-1)*100</f>
        <v>445.40597149628445</v>
      </c>
      <c r="BG3413" s="3"/>
      <c r="BH3413" s="3"/>
      <c r="BI3413" s="12">
        <f t="shared" ref="BI3413:BI3414" si="5811">IF($BB3413="",$BF3413,$BB3413)</f>
        <v>64100000</v>
      </c>
      <c r="BJ3413" s="29">
        <f t="shared" ref="BJ3413:BJ3414" si="5812">IF($BB3413="",$BH3413,$BE3413)</f>
        <v>445.40597149628445</v>
      </c>
      <c r="BK3413" s="3">
        <f t="shared" ref="BK3413:BK3414" si="5813">LN(BN3413*100000000/($AX3413-$AW3413)/$BI3413)</f>
        <v>-6.6772516472336392</v>
      </c>
      <c r="BL3413" s="13">
        <f>EXP(BK$4341*$AX3413+BK$4342)*$BI3413/(100000000/($AX3413-$AW3413))</f>
        <v>21.113210592377126</v>
      </c>
      <c r="BM3413" s="3">
        <f t="shared" ref="BM3413:BM3414" si="5814">LN(BL3413/$C3413)</f>
        <v>0.85267436165591293</v>
      </c>
      <c r="BN3413" s="13" cm="1">
        <f t="array" ref="BN3413">$C3413*EXP(poly_from_str(100000000/$E3413,BN$4343))</f>
        <v>32.574347048508059</v>
      </c>
      <c r="BO3413" s="3">
        <f t="shared" ref="BO3413:BO3414" si="5815">LN($C3413)</f>
        <v>2.1972245773362196</v>
      </c>
      <c r="BP3413" s="13">
        <f t="shared" ref="BP3413:BP3414" si="5816">LN(BL3413/BN3413)</f>
        <v>-0.43362613925941845</v>
      </c>
      <c r="BQ3413" s="13"/>
      <c r="BR3413" s="12">
        <v>2710000</v>
      </c>
      <c r="BS3413" s="14"/>
      <c r="BT3413" s="13">
        <f>EXP(BS$4338*$AX3413+BS$4336)*$BR3413/(100000000/($AX3413-$AW3413))</f>
        <v>1.1215344929089086</v>
      </c>
      <c r="BU3413" s="14"/>
      <c r="BV3413" s="3" cm="1">
        <f t="array" ref="BV3413">$BN3413*EXP(poly_from_str(100000000/$E3413,BV$4341))</f>
        <v>10.516155095591362</v>
      </c>
      <c r="BW3413" s="12" t="s">
        <v>14</v>
      </c>
      <c r="BX3413" s="14"/>
      <c r="BY3413">
        <v>32019</v>
      </c>
      <c r="BZ3413" s="13"/>
    </row>
    <row r="3414" spans="1:78" hidden="1" x14ac:dyDescent="0.25">
      <c r="A3414">
        <v>2476.259</v>
      </c>
      <c r="B3414" s="2" t="str">
        <f t="shared" si="5751"/>
        <v/>
      </c>
      <c r="C3414">
        <v>5</v>
      </c>
      <c r="D3414" t="s">
        <v>14</v>
      </c>
      <c r="E3414">
        <v>40371.300000000003</v>
      </c>
      <c r="F3414">
        <v>39024</v>
      </c>
      <c r="G3414" t="s">
        <v>5</v>
      </c>
      <c r="H3414" s="5" t="s">
        <v>4</v>
      </c>
      <c r="I3414">
        <v>79395</v>
      </c>
      <c r="J3414" t="s">
        <v>3</v>
      </c>
      <c r="K3414" s="5" t="s">
        <v>8</v>
      </c>
      <c r="L3414">
        <v>39024.269999999997</v>
      </c>
      <c r="M3414" t="str">
        <f t="shared" si="5802"/>
        <v>e</v>
      </c>
      <c r="N3414" t="str">
        <f t="shared" si="5803"/>
        <v>9/2</v>
      </c>
      <c r="O3414">
        <v>79395.55</v>
      </c>
      <c r="P3414" t="str">
        <f t="shared" si="5804"/>
        <v>o</v>
      </c>
      <c r="Q3414" t="str">
        <f t="shared" si="5805"/>
        <v>7/2</v>
      </c>
      <c r="R3414">
        <v>32</v>
      </c>
      <c r="AA3414" s="10">
        <f t="shared" si="5753"/>
        <v>2476.259</v>
      </c>
      <c r="AB3414" s="3" cm="1">
        <f t="array" ref="AB3414">100000000/Lvac(AA3414)</f>
        <v>40371.301365862266</v>
      </c>
      <c r="AC3414" s="28">
        <f t="shared" si="5754"/>
        <v>4.0383497848972988E-7</v>
      </c>
      <c r="AD3414" s="28">
        <f t="shared" si="5755"/>
        <v>2.477007097040459E-7</v>
      </c>
      <c r="AE3414" s="21">
        <f t="shared" si="5756"/>
        <v>40371.300373391467</v>
      </c>
      <c r="AF3414" s="10" cm="1">
        <f t="array" ref="AF3414">Lair(100000000/AE3414)</f>
        <v>2476.2590608796054</v>
      </c>
      <c r="AG3414" s="10">
        <f t="shared" si="5757"/>
        <v>1.3151671809342694E-2</v>
      </c>
      <c r="AH3414" s="10" t="b">
        <f t="shared" si="5752"/>
        <v>1</v>
      </c>
      <c r="AI3414" s="10">
        <f t="shared" si="5806"/>
        <v>2476.2590608796054</v>
      </c>
      <c r="AJ3414">
        <v>7.0000000000000001E-3</v>
      </c>
      <c r="AK3414" s="3" cm="1">
        <f t="array" ref="AK3414">100000000/Lvac($AA3414)</f>
        <v>40371.301365862266</v>
      </c>
      <c r="AL3414" s="21">
        <f t="shared" si="5665"/>
        <v>0.11412340252503804</v>
      </c>
      <c r="AM3414" s="10" cm="1">
        <f t="array" ref="AM3414">Lvac($AI3414)-$BA3414</f>
        <v>-1.2500231964622799E-3</v>
      </c>
      <c r="AN3414" s="10">
        <f t="shared" si="5807"/>
        <v>2.1365862259699497E-2</v>
      </c>
      <c r="AO3414" s="3">
        <f t="shared" si="5808"/>
        <v>-0.17857474235175427</v>
      </c>
      <c r="AP3414" s="3">
        <v>-0.18727384011591702</v>
      </c>
      <c r="AS3414" s="3">
        <f t="shared" si="5759"/>
        <v>1.3658622629009187E-3</v>
      </c>
      <c r="AT3414" s="3" cm="1">
        <f t="array" ref="AT3414">AS3414-(100000000/LvacE($A3414)-$E3414)</f>
        <v>2.2905827790964395E-5</v>
      </c>
      <c r="AU3414" t="s">
        <v>4697</v>
      </c>
      <c r="AV3414" t="s">
        <v>4912</v>
      </c>
      <c r="AW3414" s="3">
        <v>39024.269999999997</v>
      </c>
      <c r="AX3414" s="3">
        <v>79395.55</v>
      </c>
      <c r="AY3414" s="3"/>
      <c r="AZ3414" s="10" cm="1">
        <f t="array" ref="AZ3414">Lair(100000000/($AX3414-$AW3414))</f>
        <v>2476.2603106137894</v>
      </c>
      <c r="BA3414" s="10">
        <f t="shared" si="5809"/>
        <v>2477.0084079573394</v>
      </c>
      <c r="BB3414" s="12">
        <v>59200000</v>
      </c>
      <c r="BC3414" s="3">
        <v>5.8999999999999997E-2</v>
      </c>
      <c r="BD3414" s="12" cm="1">
        <f t="array" ref="BD3414">SfromgA($BB3414,$BA3414,"")</f>
        <v>0.44405576111093936</v>
      </c>
      <c r="BE3414" s="29">
        <f t="shared" si="5810"/>
        <v>458.11565492933636</v>
      </c>
      <c r="BG3414" s="3"/>
      <c r="BH3414" s="3"/>
      <c r="BI3414" s="12">
        <f t="shared" si="5811"/>
        <v>59200000</v>
      </c>
      <c r="BJ3414" s="29">
        <f t="shared" si="5812"/>
        <v>458.11565492933636</v>
      </c>
      <c r="BK3414" s="3">
        <f t="shared" si="5813"/>
        <v>-7.1847081209418961</v>
      </c>
      <c r="BL3414" s="13">
        <f>EXP(BK$4341*$AX3414+BK$4342)*$BI3414/(100000000/($AX3414-$AW3414))</f>
        <v>6.4437281881609119</v>
      </c>
      <c r="BM3414" s="3">
        <f t="shared" si="5814"/>
        <v>0.25366937138282442</v>
      </c>
      <c r="BN3414" s="13" cm="1">
        <f t="array" ref="BN3414">$C3414*EXP(poly_from_str(100000000/$E3414,BN$4343))</f>
        <v>18.118203570826701</v>
      </c>
      <c r="BO3414" s="3">
        <f t="shared" si="5815"/>
        <v>1.6094379124341003</v>
      </c>
      <c r="BP3414" s="13">
        <f t="shared" si="5816"/>
        <v>-1.033809871200293</v>
      </c>
      <c r="BQ3414" s="13"/>
      <c r="BS3414" s="13"/>
      <c r="BT3414" s="13"/>
      <c r="BU3414" s="13"/>
      <c r="BV3414" s="13"/>
      <c r="BW3414" s="13"/>
      <c r="BX3414" s="13"/>
      <c r="BY3414">
        <v>17805</v>
      </c>
      <c r="BZ3414" s="13"/>
    </row>
    <row r="3415" spans="1:78" hidden="1" x14ac:dyDescent="0.25">
      <c r="A3415">
        <v>2476.0639999999999</v>
      </c>
      <c r="B3415" s="2" t="str">
        <f t="shared" si="5751"/>
        <v/>
      </c>
      <c r="C3415">
        <v>5</v>
      </c>
      <c r="D3415" t="s">
        <v>14</v>
      </c>
      <c r="E3415">
        <v>40374.480000000003</v>
      </c>
      <c r="R3415">
        <v>32</v>
      </c>
      <c r="S3415" t="s">
        <v>22</v>
      </c>
      <c r="AA3415" s="10">
        <f t="shared" si="5753"/>
        <v>2476.0639999999999</v>
      </c>
      <c r="AB3415" s="3" cm="1">
        <f t="array" ref="AB3415">100000000/Lvac(AA3415)</f>
        <v>40374.48054301559</v>
      </c>
      <c r="AC3415" s="28">
        <f t="shared" si="5754"/>
        <v>4.0386678211871749E-7</v>
      </c>
      <c r="AD3415" s="28">
        <f t="shared" si="5755"/>
        <v>2.4768120519459929E-7</v>
      </c>
      <c r="AE3415" s="21">
        <f t="shared" si="5756"/>
        <v>40374.480148412469</v>
      </c>
      <c r="AF3415" s="10" cm="1">
        <f t="array" ref="AF3415">Lair(100000000/AE3415)</f>
        <v>2476.0640242017184</v>
      </c>
      <c r="AG3415" s="10">
        <f t="shared" si="5757"/>
        <v>1.3152955768311238E-2</v>
      </c>
      <c r="AH3415" s="10" t="b">
        <f t="shared" si="5752"/>
        <v>1</v>
      </c>
      <c r="AI3415" s="10">
        <f t="shared" si="5758"/>
        <v>2476.0639999999999</v>
      </c>
      <c r="AJ3415">
        <v>7.0000000000000001E-3</v>
      </c>
      <c r="AK3415" s="3" cm="1">
        <f t="array" ref="AK3415">100000000/Lvac($AA3415)</f>
        <v>40374.48054301559</v>
      </c>
      <c r="AL3415" s="21">
        <f t="shared" si="5665"/>
        <v>0.11414138075635732</v>
      </c>
      <c r="AM3415" s="21"/>
      <c r="AN3415" s="21"/>
      <c r="AO3415" s="21"/>
      <c r="AP3415" s="21"/>
      <c r="AS3415" s="3">
        <f t="shared" si="5759"/>
        <v>5.4301558702718467E-4</v>
      </c>
      <c r="AT3415" s="3" cm="1">
        <f t="array" ref="AT3415">AS3415-(100000000/LvacE($A3415)-$E3415)</f>
        <v>2.2970765712670982E-5</v>
      </c>
      <c r="BB3415"/>
      <c r="BC3415"/>
      <c r="BD3415"/>
      <c r="BE3415"/>
      <c r="BF3415"/>
      <c r="BG3415"/>
      <c r="BH3415"/>
      <c r="BI3415"/>
      <c r="BJ3415"/>
      <c r="BN3415" s="13" cm="1">
        <f t="array" ref="BN3415">$C3415*EXP(poly_from_str(100000000/$E3415,BN$4343))</f>
        <v>18.122721001117092</v>
      </c>
      <c r="BO3415" s="13"/>
      <c r="BY3415">
        <v>17809</v>
      </c>
    </row>
    <row r="3416" spans="1:78" hidden="1" x14ac:dyDescent="0.25">
      <c r="A3416">
        <v>2475.9459999999999</v>
      </c>
      <c r="B3416" s="2" t="str">
        <f t="shared" si="5751"/>
        <v/>
      </c>
      <c r="C3416">
        <v>1</v>
      </c>
      <c r="E3416">
        <v>40376.400000000001</v>
      </c>
      <c r="F3416">
        <v>62240</v>
      </c>
      <c r="G3416" t="s">
        <v>3</v>
      </c>
      <c r="H3416" s="5" t="s">
        <v>16</v>
      </c>
      <c r="I3416">
        <v>102617</v>
      </c>
      <c r="J3416" t="s">
        <v>5</v>
      </c>
      <c r="K3416" s="5" t="s">
        <v>16</v>
      </c>
      <c r="L3416">
        <v>62240.83</v>
      </c>
      <c r="M3416" t="str">
        <f t="shared" ref="M3416:M3417" si="5817">$G3416&amp;""</f>
        <v>o</v>
      </c>
      <c r="N3416" t="str">
        <f t="shared" ref="N3416:N3417" si="5818">$H3416&amp;""</f>
        <v>11/2</v>
      </c>
      <c r="O3416">
        <v>102617.24</v>
      </c>
      <c r="P3416" t="str">
        <f t="shared" ref="P3416:P3417" si="5819">$J3416&amp;""</f>
        <v>e</v>
      </c>
      <c r="Q3416" t="str">
        <f t="shared" ref="Q3416:Q3417" si="5820">$K3416&amp;""</f>
        <v>11/2</v>
      </c>
      <c r="R3416">
        <v>32</v>
      </c>
      <c r="AA3416" s="10">
        <f t="shared" si="5753"/>
        <v>2475.9459999999999</v>
      </c>
      <c r="AB3416" s="3" cm="1">
        <f t="array" ref="AB3416">100000000/Lvac(AA3416)</f>
        <v>40376.404595947482</v>
      </c>
      <c r="AC3416" s="28">
        <f t="shared" si="5754"/>
        <v>4.0388602982455999E-7</v>
      </c>
      <c r="AD3416" s="28">
        <f t="shared" si="5755"/>
        <v>2.4766940246590666E-7</v>
      </c>
      <c r="AE3416" s="21">
        <f t="shared" si="5756"/>
        <v>40376.401255951772</v>
      </c>
      <c r="AF3416" s="10" cm="1">
        <f t="array" ref="AF3416">Lair(100000000/AE3416)</f>
        <v>2475.9462048284331</v>
      </c>
      <c r="AG3416" s="10">
        <f t="shared" si="5757"/>
        <v>1.3153732875423672E-2</v>
      </c>
      <c r="AH3416" s="10" t="b">
        <f t="shared" si="5752"/>
        <v>1</v>
      </c>
      <c r="AI3416" s="10">
        <f t="shared" ref="AI3416:AI3417" si="5821">$AF3416</f>
        <v>2475.9462048284331</v>
      </c>
      <c r="AJ3416">
        <v>3.0000000000000001E-3</v>
      </c>
      <c r="AK3416" s="3" cm="1">
        <f t="array" ref="AK3416">100000000/Lvac($AA3416)</f>
        <v>40376.404595947482</v>
      </c>
      <c r="AL3416" s="21">
        <f t="shared" si="5665"/>
        <v>4.8922393205322455E-2</v>
      </c>
      <c r="AM3416" s="10" cm="1">
        <f t="array" ref="AM3416">Lvac($AI3416)-$BA3416</f>
        <v>5.3636105349141872E-4</v>
      </c>
      <c r="AN3416" s="10">
        <f t="shared" ref="AN3416:AN3417" si="5822">$AK3416-($AX3416-$AW3416)</f>
        <v>-5.4040525210439228E-3</v>
      </c>
      <c r="AO3416" s="3">
        <f t="shared" ref="AO3416:AO3417" si="5823">AM3416/AJ3416</f>
        <v>0.17878701783047291</v>
      </c>
      <c r="AP3416" s="3">
        <v>0.11049508520954987</v>
      </c>
      <c r="AS3416" s="3">
        <f t="shared" si="5759"/>
        <v>4.5959474809933454E-3</v>
      </c>
      <c r="AT3416" s="3" cm="1">
        <f t="array" ref="AT3416">AS3416-(100000000/LvacE($A3416)-$E3416)</f>
        <v>2.3010077711660415E-5</v>
      </c>
      <c r="AU3416" t="s">
        <v>4887</v>
      </c>
      <c r="AV3416" t="s">
        <v>4840</v>
      </c>
      <c r="AW3416" s="3">
        <v>62240.83</v>
      </c>
      <c r="AX3416" s="3">
        <v>102617.24</v>
      </c>
      <c r="AY3416" s="3"/>
      <c r="AZ3416" s="10" cm="1">
        <f t="array" ref="AZ3416">Lair(100000000/($AX3416-$AW3416))</f>
        <v>2475.9456685913801</v>
      </c>
      <c r="BA3416" s="10">
        <f t="shared" ref="BA3416:BA3417" si="5824">100000000/($AX3416-$AW3416)</f>
        <v>2476.693693173811</v>
      </c>
      <c r="BN3416" s="13" cm="1">
        <f t="array" ref="BN3416">$C3416*EXP(poly_from_str(100000000/$E3416,BN$4343))</f>
        <v>3.6250893536340953</v>
      </c>
      <c r="BO3416" s="13"/>
      <c r="BY3416">
        <v>3562</v>
      </c>
    </row>
    <row r="3417" spans="1:78" hidden="1" x14ac:dyDescent="0.25">
      <c r="A3417">
        <v>2475.692</v>
      </c>
      <c r="B3417" s="2" t="str">
        <f t="shared" si="5751"/>
        <v/>
      </c>
      <c r="C3417">
        <v>2</v>
      </c>
      <c r="E3417">
        <v>40380.550000000003</v>
      </c>
      <c r="F3417">
        <v>41023</v>
      </c>
      <c r="G3417" t="s">
        <v>5</v>
      </c>
      <c r="H3417" s="5" t="s">
        <v>8</v>
      </c>
      <c r="I3417">
        <v>81404</v>
      </c>
      <c r="J3417" t="s">
        <v>3</v>
      </c>
      <c r="K3417" s="5" t="s">
        <v>18</v>
      </c>
      <c r="L3417">
        <v>41023.980000000003</v>
      </c>
      <c r="M3417" t="str">
        <f t="shared" si="5817"/>
        <v>e</v>
      </c>
      <c r="N3417" t="str">
        <f t="shared" si="5818"/>
        <v>7/2</v>
      </c>
      <c r="O3417">
        <v>81404.52</v>
      </c>
      <c r="P3417" t="str">
        <f t="shared" si="5819"/>
        <v>o</v>
      </c>
      <c r="Q3417" t="str">
        <f t="shared" si="5820"/>
        <v>5/2</v>
      </c>
      <c r="R3417">
        <v>32</v>
      </c>
      <c r="AA3417" s="10">
        <f t="shared" si="5753"/>
        <v>2475.692</v>
      </c>
      <c r="AB3417" s="3" cm="1">
        <f t="array" ref="AB3417">100000000/Lvac(AA3417)</f>
        <v>40380.546823646779</v>
      </c>
      <c r="AC3417" s="28">
        <f t="shared" si="5754"/>
        <v>4.0392746755250653E-7</v>
      </c>
      <c r="AD3417" s="28">
        <f t="shared" si="5755"/>
        <v>2.4764399659253793E-7</v>
      </c>
      <c r="AE3417" s="21">
        <f t="shared" si="5756"/>
        <v>40380.549132244902</v>
      </c>
      <c r="AF3417" s="10" cm="1">
        <f t="array" ref="AF3417">Lair(100000000/AE3417)</f>
        <v>2475.6918584520736</v>
      </c>
      <c r="AG3417" s="10">
        <f t="shared" si="5757"/>
        <v>1.3155406008430529E-2</v>
      </c>
      <c r="AH3417" s="10" t="b">
        <f t="shared" si="5752"/>
        <v>1</v>
      </c>
      <c r="AI3417" s="10">
        <f t="shared" si="5821"/>
        <v>2475.6918584520736</v>
      </c>
      <c r="AJ3417">
        <v>3.0000000000000001E-3</v>
      </c>
      <c r="AK3417" s="3" cm="1">
        <f t="array" ref="AK3417">100000000/Lvac($AA3417)</f>
        <v>40380.546823646779</v>
      </c>
      <c r="AL3417" s="21">
        <f t="shared" si="5665"/>
        <v>4.8932438848300029E-2</v>
      </c>
      <c r="AM3417" s="10" cm="1">
        <f t="array" ref="AM3417">Lvac($AI3417)-$BA3417</f>
        <v>-5.6005825945248944E-4</v>
      </c>
      <c r="AN3417" s="10">
        <f t="shared" si="5822"/>
        <v>6.8236467777751386E-3</v>
      </c>
      <c r="AO3417" s="3">
        <f t="shared" si="5823"/>
        <v>-0.18668608648416316</v>
      </c>
      <c r="AP3417" s="3">
        <v>-0.13949253434475395</v>
      </c>
      <c r="AS3417" s="3">
        <f t="shared" si="5759"/>
        <v>-3.1763532242621295E-3</v>
      </c>
      <c r="AT3417" s="3" cm="1">
        <f t="array" ref="AT3417">AS3417-(100000000/LvacE($A3417)-$E3417)</f>
        <v>2.3094762582331896E-5</v>
      </c>
      <c r="AU3417" t="s">
        <v>4706</v>
      </c>
      <c r="AV3417" t="s">
        <v>4911</v>
      </c>
      <c r="AW3417" s="3">
        <v>41023.980000000003</v>
      </c>
      <c r="AX3417" s="3">
        <v>81404.52</v>
      </c>
      <c r="AY3417" s="3"/>
      <c r="AZ3417" s="10" cm="1">
        <f t="array" ref="AZ3417">Lair(100000000/($AX3417-$AW3417))</f>
        <v>2475.6924183808615</v>
      </c>
      <c r="BA3417" s="10">
        <f t="shared" si="5824"/>
        <v>2476.4403844029821</v>
      </c>
      <c r="BB3417" s="12">
        <v>55100000</v>
      </c>
      <c r="BC3417" s="3">
        <v>0.115</v>
      </c>
      <c r="BD3417" s="12" cm="1">
        <f t="array" ref="BD3417">SfromgA($BB3417,$BA3417,"")</f>
        <v>0.41301763130960123</v>
      </c>
      <c r="BE3417" s="29">
        <f>(10^MAX(0.05, -0.312925054856973*((LN($BD3417))^(1/3)) + 0.454808404431693)-1)*100</f>
        <v>469.06665513630105</v>
      </c>
      <c r="BG3417" s="3"/>
      <c r="BH3417" s="3"/>
      <c r="BI3417" s="12">
        <f>IF($BB3417="",$BF3417,$BB3417)</f>
        <v>55100000</v>
      </c>
      <c r="BJ3417" s="29">
        <f>IF($BB3417="",$BH3417,$BE3417)</f>
        <v>469.06665513630105</v>
      </c>
      <c r="BK3417" s="3">
        <f>LN(BN3417*100000000/($AX3417-$AW3417)/$BI3417)</f>
        <v>-8.0287319258226955</v>
      </c>
      <c r="BL3417" s="13">
        <f>EXP(BK$4341*$AX3417+BK$4342)*$BI3417/(100000000/($AX3417-$AW3417))</f>
        <v>5.1496201395212342</v>
      </c>
      <c r="BM3417" s="3">
        <f t="shared" ref="BM3417" si="5825">LN(BL3417/$C3417)</f>
        <v>0.94577577207908214</v>
      </c>
      <c r="BN3417" s="13" cm="1">
        <f t="array" ref="BN3417">$C3417*EXP(poly_from_str(100000000/$E3417,BN$4343))</f>
        <v>7.2525335941580913</v>
      </c>
      <c r="BO3417" s="3">
        <f>LN($C3417)</f>
        <v>0.69314718055994529</v>
      </c>
      <c r="BP3417" s="13">
        <f>LN(BL3417/BN3417)</f>
        <v>-0.34242791644337578</v>
      </c>
      <c r="BQ3417" s="13"/>
      <c r="BS3417" s="13"/>
      <c r="BT3417" s="13"/>
      <c r="BU3417" s="13"/>
      <c r="BV3417" s="13"/>
      <c r="BW3417" s="13"/>
      <c r="BX3417" s="13"/>
      <c r="BY3417">
        <v>7126</v>
      </c>
      <c r="BZ3417" s="13"/>
    </row>
    <row r="3418" spans="1:78" hidden="1" x14ac:dyDescent="0.25">
      <c r="A3418">
        <v>2475.5360000000001</v>
      </c>
      <c r="B3418" s="2" t="str">
        <f t="shared" si="5751"/>
        <v/>
      </c>
      <c r="C3418">
        <v>1</v>
      </c>
      <c r="D3418" t="s">
        <v>14</v>
      </c>
      <c r="E3418">
        <v>40383.089999999997</v>
      </c>
      <c r="R3418">
        <v>32</v>
      </c>
      <c r="S3418" t="s">
        <v>22</v>
      </c>
      <c r="AA3418" s="10">
        <f t="shared" si="5753"/>
        <v>2475.5360000000001</v>
      </c>
      <c r="AB3418" s="3" cm="1">
        <f t="array" ref="AB3418">100000000/Lvac(AA3418)</f>
        <v>40383.091290293647</v>
      </c>
      <c r="AC3418" s="28">
        <f t="shared" si="5754"/>
        <v>4.0395292171069216E-7</v>
      </c>
      <c r="AD3418" s="28">
        <f t="shared" si="5755"/>
        <v>2.4762839298544659E-7</v>
      </c>
      <c r="AE3418" s="21">
        <f t="shared" si="5756"/>
        <v>40383.090352433646</v>
      </c>
      <c r="AF3418" s="10" cm="1">
        <f t="array" ref="AF3418">Lair(100000000/AE3418)</f>
        <v>2475.5360574961146</v>
      </c>
      <c r="AG3418" s="10">
        <f t="shared" si="5757"/>
        <v>1.3156433857211863E-2</v>
      </c>
      <c r="AH3418" s="10" t="b">
        <f t="shared" si="5752"/>
        <v>1</v>
      </c>
      <c r="AI3418" s="10">
        <f t="shared" si="5758"/>
        <v>2475.5360000000001</v>
      </c>
      <c r="AJ3418">
        <v>7.0000000000000001E-3</v>
      </c>
      <c r="AK3418" s="3" cm="1">
        <f t="array" ref="AK3418">100000000/Lvac($AA3418)</f>
        <v>40383.091290293647</v>
      </c>
      <c r="AL3418" s="21">
        <f t="shared" si="5665"/>
        <v>0.11419007400096606</v>
      </c>
      <c r="AM3418" s="21"/>
      <c r="AN3418" s="21"/>
      <c r="AO3418" s="21"/>
      <c r="AP3418" s="21"/>
      <c r="AS3418" s="3">
        <f t="shared" si="5759"/>
        <v>1.2902936505270191E-3</v>
      </c>
      <c r="AT3418" s="3" cm="1">
        <f t="array" ref="AT3418">AS3418-(100000000/LvacE($A3418)-$E3418)</f>
        <v>2.314680750714615E-5</v>
      </c>
      <c r="BB3418"/>
      <c r="BC3418"/>
      <c r="BD3418"/>
      <c r="BE3418"/>
      <c r="BF3418"/>
      <c r="BG3418"/>
      <c r="BH3418"/>
      <c r="BI3418"/>
      <c r="BJ3418"/>
      <c r="BN3418" s="13" cm="1">
        <f t="array" ref="BN3418">$C3418*EXP(poly_from_str(100000000/$E3418,BN$4343))</f>
        <v>3.6269868607142794</v>
      </c>
      <c r="BO3418" s="13"/>
      <c r="BY3418">
        <v>3564</v>
      </c>
    </row>
    <row r="3419" spans="1:78" hidden="1" x14ac:dyDescent="0.25">
      <c r="A3419">
        <v>2475.3429999999998</v>
      </c>
      <c r="B3419" s="2" t="str">
        <f t="shared" si="5751"/>
        <v/>
      </c>
      <c r="C3419">
        <v>5</v>
      </c>
      <c r="E3419">
        <v>40386.239999999998</v>
      </c>
      <c r="F3419">
        <v>24470</v>
      </c>
      <c r="G3419" t="s">
        <v>5</v>
      </c>
      <c r="H3419" s="5" t="s">
        <v>8</v>
      </c>
      <c r="I3419">
        <v>64857</v>
      </c>
      <c r="J3419" t="s">
        <v>3</v>
      </c>
      <c r="K3419" s="5" t="s">
        <v>4</v>
      </c>
      <c r="L3419">
        <v>24470.9</v>
      </c>
      <c r="M3419" t="str">
        <f t="shared" ref="M3419:M3421" si="5826">$G3419&amp;""</f>
        <v>e</v>
      </c>
      <c r="N3419" t="str">
        <f t="shared" ref="N3419:N3421" si="5827">$H3419&amp;""</f>
        <v>7/2</v>
      </c>
      <c r="O3419">
        <v>64857.15</v>
      </c>
      <c r="P3419" t="str">
        <f t="shared" ref="P3419:P3421" si="5828">$J3419&amp;""</f>
        <v>o</v>
      </c>
      <c r="Q3419" t="str">
        <f t="shared" ref="Q3419:Q3421" si="5829">$K3419&amp;""</f>
        <v>9/2</v>
      </c>
      <c r="R3419">
        <v>32</v>
      </c>
      <c r="AA3419" s="10">
        <f t="shared" si="5753"/>
        <v>2475.3429999999998</v>
      </c>
      <c r="AB3419" s="3" cm="1">
        <f t="array" ref="AB3419">100000000/Lvac(AA3419)</f>
        <v>40386.239696006429</v>
      </c>
      <c r="AC3419" s="28">
        <f t="shared" si="5754"/>
        <v>4.0398441751304773E-7</v>
      </c>
      <c r="AD3419" s="28">
        <f t="shared" si="5755"/>
        <v>2.4760908852301109E-7</v>
      </c>
      <c r="AE3419" s="21">
        <f t="shared" si="5756"/>
        <v>40386.239916985338</v>
      </c>
      <c r="AF3419" s="10" cm="1">
        <f t="array" ref="AF3419">Lair(100000000/AE3419)</f>
        <v>2475.3429864548571</v>
      </c>
      <c r="AG3419" s="10">
        <f t="shared" si="5757"/>
        <v>1.3157705759566742E-2</v>
      </c>
      <c r="AH3419" s="10" t="b">
        <f t="shared" si="5752"/>
        <v>1</v>
      </c>
      <c r="AI3419" s="10">
        <f t="shared" ref="AI3419:AI3421" si="5830">$AF3419</f>
        <v>2475.3429864548571</v>
      </c>
      <c r="AJ3419">
        <v>3.0000000000000001E-3</v>
      </c>
      <c r="AK3419" s="3" cm="1">
        <f t="array" ref="AK3419">100000000/Lvac($AA3419)</f>
        <v>40386.239696006429</v>
      </c>
      <c r="AL3419" s="21">
        <f t="shared" si="5665"/>
        <v>4.8946234825235552E-2</v>
      </c>
      <c r="AM3419" s="10" cm="1">
        <f t="array" ref="AM3419">Lvac($AI3419)-$BA3419</f>
        <v>6.1819209668101394E-4</v>
      </c>
      <c r="AN3419" s="10">
        <f t="shared" ref="AN3419:AN3421" si="5831">$AK3419-($AX3419-$AW3419)</f>
        <v>-1.03039935711422E-2</v>
      </c>
      <c r="AO3419" s="3">
        <f t="shared" ref="AO3419:AO3421" si="5832">AM3419/AJ3419</f>
        <v>0.20606403222700465</v>
      </c>
      <c r="AP3419" s="3">
        <v>0.21058012377276705</v>
      </c>
      <c r="AS3419" s="3">
        <f t="shared" si="5759"/>
        <v>-3.0399356910493225E-4</v>
      </c>
      <c r="AT3419" s="3" cm="1">
        <f t="array" ref="AT3419">AS3419-(100000000/LvacE($A3419)-$E3419)</f>
        <v>2.3211221559904516E-5</v>
      </c>
      <c r="AU3419" t="s">
        <v>4742</v>
      </c>
      <c r="AV3419" t="s">
        <v>4849</v>
      </c>
      <c r="AW3419" s="3">
        <v>24470.9</v>
      </c>
      <c r="AX3419" s="3">
        <v>64857.15</v>
      </c>
      <c r="AY3419" s="3"/>
      <c r="AZ3419" s="10" cm="1">
        <f t="array" ref="AZ3419">Lair(100000000/($AX3419-$AW3419))</f>
        <v>2475.3423684056588</v>
      </c>
      <c r="BA3419" s="10">
        <f t="shared" ref="BA3419:BA3421" si="5833">100000000/($AX3419-$AW3419)</f>
        <v>2476.0902534897396</v>
      </c>
      <c r="BB3419" s="12">
        <v>30700000</v>
      </c>
      <c r="BC3419" s="3">
        <v>0.11700000000000001</v>
      </c>
      <c r="BD3419" s="12" cm="1">
        <f t="array" ref="BD3419">SfromgA($BB3419,$BA3419,"")</f>
        <v>0.23002293861494708</v>
      </c>
      <c r="BE3419" s="29">
        <f t="shared" ref="BE3419:BE3420" si="5834">(10^MAX(0.05, -0.312925054856973*((LN($BD3419))^(1/3)) + 0.454808404431693)-1)*100</f>
        <v>546.51679898907503</v>
      </c>
      <c r="BG3419" s="3"/>
      <c r="BH3419" s="3"/>
      <c r="BI3419" s="12">
        <f t="shared" ref="BI3419:BI3420" si="5835">IF($BB3419="",$BF3419,$BB3419)</f>
        <v>30700000</v>
      </c>
      <c r="BJ3419" s="29">
        <f t="shared" ref="BJ3419:BJ3420" si="5836">IF($BB3419="",$BH3419,$BE3419)</f>
        <v>546.51679898907503</v>
      </c>
      <c r="BK3419" s="3">
        <f t="shared" ref="BK3419:BK3420" si="5837">LN(BN3419*100000000/($AX3419-$AW3419)/$BI3419)</f>
        <v>-6.5272509692789198</v>
      </c>
      <c r="BL3419" s="13">
        <f>EXP(BK$4341*$AX3419+BK$4342)*$BI3419/(100000000/($AX3419-$AW3419))</f>
        <v>10.089033157200191</v>
      </c>
      <c r="BM3419" s="3">
        <f t="shared" ref="BM3419:BM3420" si="5838">LN(BL3419/$C3419)</f>
        <v>0.70201109545717366</v>
      </c>
      <c r="BN3419" s="13" cm="1">
        <f t="array" ref="BN3419">$C3419*EXP(poly_from_str(100000000/$E3419,BN$4343))</f>
        <v>18.139396204234966</v>
      </c>
      <c r="BO3419" s="3">
        <f t="shared" ref="BO3419:BO3420" si="5839">LN($C3419)</f>
        <v>1.6094379124341003</v>
      </c>
      <c r="BP3419" s="13">
        <f t="shared" ref="BP3419:BP3420" si="5840">LN(BL3419/BN3419)</f>
        <v>-0.58663715091842727</v>
      </c>
      <c r="BQ3419" s="13"/>
      <c r="BS3419" s="13"/>
      <c r="BT3419" s="13"/>
      <c r="BU3419" s="13"/>
      <c r="BV3419" s="13"/>
      <c r="BW3419" s="13"/>
      <c r="BX3419" s="13"/>
      <c r="BY3419">
        <v>17822</v>
      </c>
      <c r="BZ3419" s="13"/>
    </row>
    <row r="3420" spans="1:78" hidden="1" x14ac:dyDescent="0.25">
      <c r="A3420">
        <v>2475.047</v>
      </c>
      <c r="B3420" s="2">
        <f t="shared" si="5751"/>
        <v>1</v>
      </c>
      <c r="C3420">
        <v>8</v>
      </c>
      <c r="D3420" t="s">
        <v>736</v>
      </c>
      <c r="E3420">
        <v>40391.07</v>
      </c>
      <c r="F3420">
        <v>23844</v>
      </c>
      <c r="G3420" t="s">
        <v>5</v>
      </c>
      <c r="H3420" s="5" t="s">
        <v>4</v>
      </c>
      <c r="I3420">
        <v>64235</v>
      </c>
      <c r="J3420" t="s">
        <v>3</v>
      </c>
      <c r="K3420" s="5" t="s">
        <v>4</v>
      </c>
      <c r="L3420">
        <v>23844.58</v>
      </c>
      <c r="M3420" t="str">
        <f t="shared" si="5826"/>
        <v>e</v>
      </c>
      <c r="N3420" t="str">
        <f t="shared" si="5827"/>
        <v>9/2</v>
      </c>
      <c r="O3420">
        <v>64235.61</v>
      </c>
      <c r="P3420" t="str">
        <f t="shared" si="5828"/>
        <v>o</v>
      </c>
      <c r="Q3420" t="str">
        <f t="shared" si="5829"/>
        <v>9/2</v>
      </c>
      <c r="R3420">
        <v>32</v>
      </c>
      <c r="AA3420" s="10">
        <f t="shared" si="5753"/>
        <v>2475.047</v>
      </c>
      <c r="AB3420" s="3" cm="1">
        <f t="array" ref="AB3420">100000000/Lvac(AA3420)</f>
        <v>40391.069292837426</v>
      </c>
      <c r="AC3420" s="28">
        <f t="shared" si="5754"/>
        <v>4.0403273149964425E-7</v>
      </c>
      <c r="AD3420" s="28">
        <f t="shared" si="5755"/>
        <v>2.4757948167946391E-7</v>
      </c>
      <c r="AE3420" s="21">
        <f t="shared" si="5756"/>
        <v>40391.069806954969</v>
      </c>
      <c r="AF3420" s="10" cm="1">
        <f t="array" ref="AF3420">Lair(100000000/AE3420)</f>
        <v>2475.0469684941413</v>
      </c>
      <c r="AG3420" s="10">
        <f t="shared" si="5757"/>
        <v>1.3159657027288257E-2</v>
      </c>
      <c r="AH3420" s="10" t="b">
        <f t="shared" si="5752"/>
        <v>1</v>
      </c>
      <c r="AI3420" s="10">
        <f t="shared" si="5830"/>
        <v>2475.0469684941413</v>
      </c>
      <c r="AJ3420">
        <v>7.0000000000000001E-3</v>
      </c>
      <c r="AK3420" s="3" cm="1">
        <f t="array" ref="AK3420">100000000/Lvac($AA3420)</f>
        <v>40391.069292837426</v>
      </c>
      <c r="AL3420" s="21">
        <f t="shared" si="5665"/>
        <v>0.11423519983618091</v>
      </c>
      <c r="AM3420" s="10" cm="1">
        <f t="array" ref="AM3420">Lvac($AI3420)-$BA3420</f>
        <v>-2.439993521420547E-3</v>
      </c>
      <c r="AN3420" s="10">
        <f t="shared" si="5831"/>
        <v>3.9292837427638005E-2</v>
      </c>
      <c r="AO3420" s="3">
        <f t="shared" si="5832"/>
        <v>-0.34857050306007814</v>
      </c>
      <c r="AP3420" s="3">
        <v>-0.34406862557391704</v>
      </c>
      <c r="AS3420" s="3">
        <f t="shared" si="5759"/>
        <v>-7.0716257323510945E-4</v>
      </c>
      <c r="AT3420" s="3" cm="1">
        <f t="array" ref="AT3420">AS3420-(100000000/LvacE($A3420)-$E3420)</f>
        <v>2.3310109099838883E-5</v>
      </c>
      <c r="AU3420" t="s">
        <v>4758</v>
      </c>
      <c r="AV3420" t="s">
        <v>4837</v>
      </c>
      <c r="AW3420" s="3">
        <v>23844.58</v>
      </c>
      <c r="AX3420" s="3">
        <v>64235.61</v>
      </c>
      <c r="AY3420" s="3"/>
      <c r="AZ3420" s="10" cm="1">
        <f t="array" ref="AZ3420">Lair(100000000/($AX3420-$AW3420))</f>
        <v>2475.0494079236842</v>
      </c>
      <c r="BA3420" s="10">
        <f t="shared" si="5833"/>
        <v>2475.7972252750178</v>
      </c>
      <c r="BB3420" s="12">
        <v>42500000</v>
      </c>
      <c r="BC3420" s="3">
        <v>9.9000000000000005E-2</v>
      </c>
      <c r="BD3420" s="12" cm="1">
        <f t="array" ref="BD3420">SfromgA($BB3420,$BA3420,"")</f>
        <v>0.31832262358699664</v>
      </c>
      <c r="BE3420" s="29">
        <f t="shared" si="5834"/>
        <v>505.55183299182085</v>
      </c>
      <c r="BG3420" s="3"/>
      <c r="BH3420" s="3"/>
      <c r="BI3420" s="12">
        <f t="shared" si="5835"/>
        <v>42500000</v>
      </c>
      <c r="BJ3420" s="29">
        <f t="shared" si="5836"/>
        <v>505.55183299182085</v>
      </c>
      <c r="BK3420" s="3">
        <f t="shared" si="5837"/>
        <v>-6.3822303729327858</v>
      </c>
      <c r="BL3420" s="13">
        <f>EXP(BK$4341*$AX3420+BK$4342)*$BI3420/(100000000/($AX3420-$AW3420))</f>
        <v>14.644040842791178</v>
      </c>
      <c r="BM3420" s="3">
        <f t="shared" si="5838"/>
        <v>0.60459194262037053</v>
      </c>
      <c r="BN3420" s="13" cm="1">
        <f t="array" ref="BN3420">$C3420*EXP(poly_from_str(100000000/$E3420,BN$4343))</f>
        <v>29.033970082344855</v>
      </c>
      <c r="BO3420" s="3">
        <f t="shared" si="5839"/>
        <v>2.0794415416798357</v>
      </c>
      <c r="BP3420" s="13">
        <f t="shared" si="5840"/>
        <v>-0.68443304230331459</v>
      </c>
      <c r="BQ3420" s="13"/>
      <c r="BR3420" s="12">
        <v>11070000</v>
      </c>
      <c r="BS3420" s="3">
        <f>LN(BV3420*100000000/($AX3420-$AW3420)/$BR3420)</f>
        <v>-6.1737442723749174</v>
      </c>
      <c r="BT3420" s="13">
        <f>EXP(BS$4338*$AX3420+BS$4336)*$BR3420/(100000000/($AX3420-$AW3420))</f>
        <v>4.5852673074321668</v>
      </c>
      <c r="BU3420" s="3">
        <f>LN(BT3420/$BN3420)</f>
        <v>-1.8456181221730861</v>
      </c>
      <c r="BV3420" s="3" cm="1">
        <f t="array" ref="BV3420">$BN3420*EXP(poly_from_str(100000000/$E3420,BV$4341))</f>
        <v>9.3155709701583032</v>
      </c>
      <c r="BW3420" s="12" t="s">
        <v>14</v>
      </c>
      <c r="BX3420" s="3">
        <f>LN(BT3420/BV3420)</f>
        <v>-0.70883889352112939</v>
      </c>
      <c r="BY3420">
        <v>28524</v>
      </c>
      <c r="BZ3420" s="13"/>
    </row>
    <row r="3421" spans="1:78" hidden="1" x14ac:dyDescent="0.25">
      <c r="A3421">
        <v>2475.047</v>
      </c>
      <c r="B3421" s="2">
        <f t="shared" si="5751"/>
        <v>2</v>
      </c>
      <c r="C3421">
        <v>8</v>
      </c>
      <c r="D3421" t="s">
        <v>736</v>
      </c>
      <c r="E3421">
        <v>40391.07</v>
      </c>
      <c r="F3421">
        <v>30994</v>
      </c>
      <c r="G3421" t="s">
        <v>5</v>
      </c>
      <c r="H3421" s="5" t="s">
        <v>4</v>
      </c>
      <c r="I3421">
        <v>71385</v>
      </c>
      <c r="J3421" t="s">
        <v>3</v>
      </c>
      <c r="K3421" s="5" t="s">
        <v>8</v>
      </c>
      <c r="L3421">
        <v>30994.55</v>
      </c>
      <c r="M3421" t="str">
        <f t="shared" si="5826"/>
        <v>e</v>
      </c>
      <c r="N3421" t="str">
        <f t="shared" si="5827"/>
        <v>9/2</v>
      </c>
      <c r="O3421">
        <v>71385.600000000006</v>
      </c>
      <c r="P3421" t="str">
        <f t="shared" si="5828"/>
        <v>o</v>
      </c>
      <c r="Q3421" t="str">
        <f t="shared" si="5829"/>
        <v>7/2</v>
      </c>
      <c r="R3421">
        <v>32</v>
      </c>
      <c r="AA3421" s="10">
        <f t="shared" si="5753"/>
        <v>2475.047</v>
      </c>
      <c r="AB3421" s="3" cm="1">
        <f t="array" ref="AB3421">100000000/Lvac(AA3421)</f>
        <v>40391.069292837426</v>
      </c>
      <c r="AC3421" s="28">
        <f t="shared" si="5754"/>
        <v>4.0403273149964425E-7</v>
      </c>
      <c r="AD3421" s="28">
        <f t="shared" si="5755"/>
        <v>2.4757948167946391E-7</v>
      </c>
      <c r="AE3421" s="21">
        <f t="shared" si="5756"/>
        <v>40391.069806954969</v>
      </c>
      <c r="AF3421" s="10" cm="1">
        <f t="array" ref="AF3421">Lair(100000000/AE3421)</f>
        <v>2475.0469684941413</v>
      </c>
      <c r="AG3421" s="10">
        <f t="shared" si="5757"/>
        <v>1.3159657027288257E-2</v>
      </c>
      <c r="AH3421" s="10" t="b">
        <f t="shared" si="5752"/>
        <v>1</v>
      </c>
      <c r="AI3421" s="10">
        <f t="shared" si="5830"/>
        <v>2475.0469684941413</v>
      </c>
      <c r="AJ3421">
        <v>7.0000000000000001E-3</v>
      </c>
      <c r="AK3421" s="3" cm="1">
        <f t="array" ref="AK3421">100000000/Lvac($AA3421)</f>
        <v>40391.069292837426</v>
      </c>
      <c r="AL3421" s="21">
        <f t="shared" si="5665"/>
        <v>0.11423519983618091</v>
      </c>
      <c r="AM3421" s="10" cm="1">
        <f t="array" ref="AM3421">Lvac($AI3421)-$BA3421</f>
        <v>-1.2140797480242327E-3</v>
      </c>
      <c r="AN3421" s="10">
        <f t="shared" si="5831"/>
        <v>1.9292837423563469E-2</v>
      </c>
      <c r="AO3421" s="3">
        <f t="shared" si="5832"/>
        <v>-0.17343996400346182</v>
      </c>
      <c r="AP3421" s="3">
        <v>-0.16893808651730069</v>
      </c>
      <c r="AS3421" s="3">
        <f t="shared" si="5759"/>
        <v>-7.0716257323510945E-4</v>
      </c>
      <c r="AT3421" s="3" cm="1">
        <f t="array" ref="AT3421">AS3421-(100000000/LvacE($A3421)-$E3421)</f>
        <v>2.3310109099838883E-5</v>
      </c>
      <c r="AU3421" t="s">
        <v>4783</v>
      </c>
      <c r="AV3421" t="s">
        <v>4869</v>
      </c>
      <c r="AW3421" s="3">
        <v>30994.55</v>
      </c>
      <c r="AX3421" s="3">
        <v>71385.600000000006</v>
      </c>
      <c r="AY3421" s="3"/>
      <c r="AZ3421" s="10" cm="1">
        <f t="array" ref="AZ3421">Lair(100000000/($AX3421-$AW3421))</f>
        <v>2475.0481822932679</v>
      </c>
      <c r="BA3421" s="10">
        <f t="shared" si="5833"/>
        <v>2475.7959993612444</v>
      </c>
      <c r="BN3421" s="13" cm="1">
        <f t="array" ref="BN3421">$C3421*EXP(poly_from_str(100000000/$E3421,BN$4343))</f>
        <v>29.033970082344855</v>
      </c>
      <c r="BO3421" s="13"/>
      <c r="BY3421">
        <v>28524</v>
      </c>
    </row>
    <row r="3422" spans="1:78" hidden="1" x14ac:dyDescent="0.25">
      <c r="A3422">
        <v>2474.7139999999999</v>
      </c>
      <c r="B3422" s="2" t="str">
        <f t="shared" si="5751"/>
        <v/>
      </c>
      <c r="C3422">
        <v>3</v>
      </c>
      <c r="E3422">
        <v>40396.5</v>
      </c>
      <c r="R3422">
        <v>32</v>
      </c>
      <c r="S3422" t="s">
        <v>22</v>
      </c>
      <c r="AA3422" s="10">
        <f t="shared" si="5753"/>
        <v>2474.7139999999999</v>
      </c>
      <c r="AB3422" s="3" cm="1">
        <f t="array" ref="AB3422">100000000/Lvac(AA3422)</f>
        <v>40396.503970066151</v>
      </c>
      <c r="AC3422" s="28">
        <f t="shared" si="5754"/>
        <v>4.0408709854956977E-7</v>
      </c>
      <c r="AD3422" s="28">
        <f t="shared" si="5755"/>
        <v>2.4754617398104574E-7</v>
      </c>
      <c r="AE3422" s="21">
        <f t="shared" si="5756"/>
        <v>40396.501083345938</v>
      </c>
      <c r="AF3422" s="10" cm="1">
        <f t="array" ref="AF3422">Lair(100000000/AE3422)</f>
        <v>2474.7141768547685</v>
      </c>
      <c r="AG3422" s="10">
        <f t="shared" si="5757"/>
        <v>1.3161853040405104E-2</v>
      </c>
      <c r="AH3422" s="10" t="b">
        <f t="shared" si="5752"/>
        <v>1</v>
      </c>
      <c r="AI3422" s="10">
        <f t="shared" si="5758"/>
        <v>2474.7139999999999</v>
      </c>
      <c r="AJ3422">
        <v>3.0000000000000001E-3</v>
      </c>
      <c r="AK3422" s="3" cm="1">
        <f t="array" ref="AK3422">100000000/Lvac($AA3422)</f>
        <v>40396.503970066151</v>
      </c>
      <c r="AL3422" s="21">
        <f t="shared" si="5665"/>
        <v>4.8971118242430625E-2</v>
      </c>
      <c r="AM3422" s="21"/>
      <c r="AN3422" s="21"/>
      <c r="AO3422" s="21"/>
      <c r="AP3422" s="21"/>
      <c r="AS3422" s="3">
        <f t="shared" si="5759"/>
        <v>3.9700661509414203E-3</v>
      </c>
      <c r="AT3422" s="3" cm="1">
        <f t="array" ref="AT3422">AS3422-(100000000/LvacE($A3422)-$E3422)</f>
        <v>2.3421460355166346E-5</v>
      </c>
      <c r="BB3422"/>
      <c r="BC3422"/>
      <c r="BD3422"/>
      <c r="BE3422"/>
      <c r="BF3422"/>
      <c r="BG3422"/>
      <c r="BH3422"/>
      <c r="BI3422"/>
      <c r="BJ3422"/>
      <c r="BN3422" s="13" cm="1">
        <f t="array" ref="BN3422">$C3422*EXP(poly_from_str(100000000/$E3422,BN$4343))</f>
        <v>10.89234377315881</v>
      </c>
      <c r="BO3422" s="13"/>
      <c r="BY3422" t="e">
        <v>#N/A</v>
      </c>
    </row>
    <row r="3423" spans="1:78" x14ac:dyDescent="0.25">
      <c r="A3423">
        <v>2474.3200000000002</v>
      </c>
      <c r="B3423" s="2" t="str">
        <f t="shared" si="5751"/>
        <v/>
      </c>
      <c r="C3423">
        <v>1</v>
      </c>
      <c r="E3423">
        <v>40402.94</v>
      </c>
      <c r="F3423">
        <v>44903</v>
      </c>
      <c r="G3423" t="s">
        <v>5</v>
      </c>
      <c r="H3423" s="5" t="s">
        <v>18</v>
      </c>
      <c r="I3423">
        <v>85306</v>
      </c>
      <c r="J3423" t="s">
        <v>3</v>
      </c>
      <c r="K3423" s="5" t="s">
        <v>18</v>
      </c>
      <c r="L3423">
        <v>44903.42</v>
      </c>
      <c r="M3423" t="str">
        <f>$G3423&amp;""</f>
        <v>e</v>
      </c>
      <c r="N3423" t="str">
        <f>$H3423&amp;""</f>
        <v>5/2</v>
      </c>
      <c r="O3423">
        <v>85306.1</v>
      </c>
      <c r="P3423" t="str">
        <f>$J3423&amp;""</f>
        <v>o</v>
      </c>
      <c r="Q3423" t="str">
        <f>$K3423&amp;""</f>
        <v>5/2</v>
      </c>
      <c r="R3423">
        <v>32</v>
      </c>
      <c r="U3423" s="4" t="str">
        <f>"Sugar wl unc increased 0.003 -&gt; "&amp;ROUND($AJ3423,3)&amp;"A"</f>
        <v>Sugar wl unc increased 0.003 -&gt; 0.016A</v>
      </c>
      <c r="AA3423" s="10">
        <f t="shared" si="5753"/>
        <v>2474.3200000000002</v>
      </c>
      <c r="AB3423" s="3" cm="1">
        <f t="array" ref="AB3423">100000000/Lvac(AA3423)</f>
        <v>40402.936077821883</v>
      </c>
      <c r="AC3423" s="28">
        <f t="shared" si="5754"/>
        <v>4.0415144362895661E-7</v>
      </c>
      <c r="AD3423" s="28">
        <f t="shared" si="5755"/>
        <v>2.4750676487319037E-7</v>
      </c>
      <c r="AE3423" s="21">
        <f t="shared" si="5756"/>
        <v>40402.938930217235</v>
      </c>
      <c r="AF3423" s="10" cm="1">
        <f t="array" ref="AF3423">Lair(100000000/AE3423)</f>
        <v>2474.3198253037999</v>
      </c>
      <c r="AG3423" s="10">
        <f t="shared" si="5757"/>
        <v>1.3164452471350084E-2</v>
      </c>
      <c r="AH3423" s="10" t="b">
        <f t="shared" si="5752"/>
        <v>1</v>
      </c>
      <c r="AI3423" s="10">
        <f>$AF3423</f>
        <v>2474.3198253037999</v>
      </c>
      <c r="AJ3423" s="25">
        <f>0.003*ABS($AP3423)</f>
        <v>1.5687324021200766E-2</v>
      </c>
      <c r="AK3423" s="3" cm="1">
        <f t="array" ref="AK3423">100000000/Lvac($AA3423)</f>
        <v>40402.936077821883</v>
      </c>
      <c r="AL3423" s="21">
        <f t="shared" si="5665"/>
        <v>0.25615684083315055</v>
      </c>
      <c r="AM3423" s="10" cm="1">
        <f t="array" ref="AM3423">Lvac($AI3423)-$BA3423</f>
        <v>-1.5862060603012651E-2</v>
      </c>
      <c r="AN3423" s="10">
        <f>$AK3423-($AX3423-$AW3423)</f>
        <v>0.25607782187580597</v>
      </c>
      <c r="AO3423" s="14">
        <f>AM3423/AJ3423</f>
        <v>-1.0111387118399375</v>
      </c>
      <c r="AP3423" s="3">
        <v>-5.2291080070669222</v>
      </c>
      <c r="AS3423" s="3">
        <f t="shared" si="5759"/>
        <v>-3.922178118955344E-3</v>
      </c>
      <c r="AT3423" s="3" cm="1">
        <f t="array" ref="AT3423">AS3423-(100000000/LvacE($A3423)-$E3423)</f>
        <v>2.3553373466711491E-5</v>
      </c>
      <c r="AU3423" t="s">
        <v>4760</v>
      </c>
      <c r="AV3423" t="s">
        <v>4924</v>
      </c>
      <c r="AW3423" s="3">
        <v>44903.42</v>
      </c>
      <c r="AX3423" s="3">
        <v>85306.1</v>
      </c>
      <c r="AY3423" s="3"/>
      <c r="AZ3423" s="10" cm="1">
        <f t="array" ref="AZ3423">Lair(100000000/($AX3423-$AW3423))</f>
        <v>2474.3356836986795</v>
      </c>
      <c r="BA3423" s="10">
        <f>100000000/($AX3423-$AW3423)</f>
        <v>2475.0833360559245</v>
      </c>
      <c r="BB3423" s="12">
        <v>27700000</v>
      </c>
      <c r="BC3423" s="3">
        <v>0.129</v>
      </c>
      <c r="BD3423" s="12" cm="1">
        <f t="array" ref="BD3423">SfromgA($BB3423,$BA3423,"")</f>
        <v>0.207292031441562</v>
      </c>
      <c r="BE3423" s="29">
        <f>(10^MAX(0.05, -0.312925054856973*((LN($BD3423))^(1/3)) + 0.454808404431693)-1)*100</f>
        <v>558.8486446256469</v>
      </c>
      <c r="BG3423" s="3"/>
      <c r="BH3423" s="3"/>
      <c r="BI3423" s="12">
        <f>IF($BB3423="",$BF3423,$BB3423)</f>
        <v>27700000</v>
      </c>
      <c r="BJ3423" s="29">
        <f>IF($BB3423="",$BH3423,$BE3423)</f>
        <v>558.8486446256469</v>
      </c>
      <c r="BK3423" s="3">
        <f>LN(BN3423*100000000/($AX3423-$AW3423)/$BI3423)</f>
        <v>-8.0329651701357392</v>
      </c>
      <c r="BL3423" s="13">
        <f>EXP(BK$4341*$AX3423+BK$4342)*$BI3423/(100000000/($AX3423-$AW3423))</f>
        <v>1.9257415874774313</v>
      </c>
      <c r="BM3423" s="3">
        <f t="shared" ref="BM3423" si="5841">LN(BL3423/$C3423)</f>
        <v>0.65531113380179185</v>
      </c>
      <c r="BN3423" s="13" cm="1">
        <f t="array" ref="BN3423">$C3423*EXP(poly_from_str(100000000/$E3423,BN$4343))</f>
        <v>3.6325993102382887</v>
      </c>
      <c r="BO3423" s="3">
        <f>LN($C3423)</f>
        <v>0</v>
      </c>
      <c r="BP3423" s="13">
        <f>LN(BL3423/BN3423)</f>
        <v>-0.63463732165039866</v>
      </c>
      <c r="BQ3423" s="13"/>
      <c r="BS3423" s="13"/>
      <c r="BT3423" s="13"/>
      <c r="BU3423" s="13"/>
      <c r="BV3423" s="13"/>
      <c r="BW3423" s="13"/>
      <c r="BX3423" s="13"/>
      <c r="BY3423">
        <v>3568</v>
      </c>
      <c r="BZ3423" s="13"/>
    </row>
    <row r="3424" spans="1:78" hidden="1" x14ac:dyDescent="0.25">
      <c r="A3424">
        <v>2474.0700000000002</v>
      </c>
      <c r="B3424" s="2" t="str">
        <f t="shared" si="5751"/>
        <v/>
      </c>
      <c r="C3424">
        <v>1</v>
      </c>
      <c r="E3424">
        <v>40407.019999999997</v>
      </c>
      <c r="R3424">
        <v>32</v>
      </c>
      <c r="S3424" t="s">
        <v>22</v>
      </c>
      <c r="AA3424" s="10">
        <f t="shared" si="5753"/>
        <v>2474.0700000000002</v>
      </c>
      <c r="AB3424" s="3" cm="1">
        <f t="array" ref="AB3424">100000000/Lvac(AA3424)</f>
        <v>40407.018426679781</v>
      </c>
      <c r="AC3424" s="28">
        <f t="shared" si="5754"/>
        <v>4.0419228235256072E-7</v>
      </c>
      <c r="AD3424" s="28">
        <f t="shared" si="5755"/>
        <v>2.4748175909453493E-7</v>
      </c>
      <c r="AE3424" s="21">
        <f t="shared" si="5756"/>
        <v>40407.019570999546</v>
      </c>
      <c r="AF3424" s="10" cm="1">
        <f t="array" ref="AF3424">Lair(100000000/AE3424)</f>
        <v>2474.069929929793</v>
      </c>
      <c r="AG3424" s="10">
        <f t="shared" si="5757"/>
        <v>1.3166102500470837E-2</v>
      </c>
      <c r="AH3424" s="10" t="b">
        <f t="shared" si="5752"/>
        <v>1</v>
      </c>
      <c r="AI3424" s="10">
        <f t="shared" si="5758"/>
        <v>2474.0700000000002</v>
      </c>
      <c r="AJ3424">
        <v>3.0000000000000001E-3</v>
      </c>
      <c r="AK3424" s="3" cm="1">
        <f t="array" ref="AK3424">100000000/Lvac($AA3424)</f>
        <v>40407.018426679781</v>
      </c>
      <c r="AL3424" s="21">
        <f t="shared" ref="AL3424:AL3487" si="5842">AJ3424/AI3424*AK3424</f>
        <v>4.8996615002825039E-2</v>
      </c>
      <c r="AM3424" s="21"/>
      <c r="AN3424" s="21"/>
      <c r="AO3424" s="21"/>
      <c r="AP3424" s="21"/>
      <c r="AS3424" s="3">
        <f t="shared" si="5759"/>
        <v>-1.5733202162664384E-3</v>
      </c>
      <c r="AT3424" s="3" cm="1">
        <f t="array" ref="AT3424">AS3424-(100000000/LvacE($A3424)-$E3424)</f>
        <v>2.3637156118638813E-5</v>
      </c>
      <c r="BB3424"/>
      <c r="BC3424"/>
      <c r="BD3424"/>
      <c r="BE3424"/>
      <c r="BF3424"/>
      <c r="BG3424"/>
      <c r="BH3424"/>
      <c r="BI3424"/>
      <c r="BJ3424"/>
      <c r="BN3424" s="13" cm="1">
        <f t="array" ref="BN3424">$C3424*EXP(poly_from_str(100000000/$E3424,BN$4343))</f>
        <v>3.633749771851142</v>
      </c>
      <c r="BO3424" s="13"/>
      <c r="BY3424" t="e">
        <v>#N/A</v>
      </c>
    </row>
    <row r="3425" spans="1:78" hidden="1" x14ac:dyDescent="0.25">
      <c r="A3425">
        <v>2473.4209999999998</v>
      </c>
      <c r="B3425" s="2" t="str">
        <f t="shared" si="5751"/>
        <v/>
      </c>
      <c r="C3425">
        <v>10</v>
      </c>
      <c r="D3425" t="s">
        <v>14</v>
      </c>
      <c r="E3425">
        <v>40417.620000000003</v>
      </c>
      <c r="F3425">
        <v>28720</v>
      </c>
      <c r="G3425" t="s">
        <v>5</v>
      </c>
      <c r="H3425" s="5" t="s">
        <v>4</v>
      </c>
      <c r="I3425">
        <v>69138</v>
      </c>
      <c r="J3425" t="s">
        <v>3</v>
      </c>
      <c r="K3425" s="5" t="s">
        <v>4</v>
      </c>
      <c r="L3425">
        <v>28720.71</v>
      </c>
      <c r="M3425" t="str">
        <f>$G3425&amp;""</f>
        <v>e</v>
      </c>
      <c r="N3425" t="str">
        <f>$H3425&amp;""</f>
        <v>9/2</v>
      </c>
      <c r="O3425">
        <v>69138.28</v>
      </c>
      <c r="P3425" t="str">
        <f>$J3425&amp;""</f>
        <v>o</v>
      </c>
      <c r="Q3425" t="str">
        <f>$K3425&amp;""</f>
        <v>9/2</v>
      </c>
      <c r="R3425">
        <v>32</v>
      </c>
      <c r="AA3425" s="10">
        <f t="shared" si="5753"/>
        <v>2473.4209999999998</v>
      </c>
      <c r="AB3425" s="3" cm="1">
        <f t="array" ref="AB3425">100000000/Lvac(AA3425)</f>
        <v>40417.620055693034</v>
      </c>
      <c r="AC3425" s="28">
        <f t="shared" si="5754"/>
        <v>4.0429833821254047E-7</v>
      </c>
      <c r="AD3425" s="28">
        <f t="shared" si="5755"/>
        <v>2.4741684409474398E-7</v>
      </c>
      <c r="AE3425" s="21">
        <f t="shared" si="5756"/>
        <v>40417.620015174347</v>
      </c>
      <c r="AF3425" s="10" cm="1">
        <f t="array" ref="AF3425">Lair(100000000/AE3425)</f>
        <v>2473.4210024797817</v>
      </c>
      <c r="AG3425" s="10">
        <f t="shared" si="5757"/>
        <v>1.317038831151127E-2</v>
      </c>
      <c r="AH3425" s="10" t="b">
        <f t="shared" si="5752"/>
        <v>1</v>
      </c>
      <c r="AI3425" s="10">
        <f>$AF3425</f>
        <v>2473.4210024797817</v>
      </c>
      <c r="AJ3425">
        <v>7.0000000000000001E-3</v>
      </c>
      <c r="AK3425" s="3" cm="1">
        <f t="array" ref="AK3425">100000000/Lvac($AA3425)</f>
        <v>40417.620055693034</v>
      </c>
      <c r="AL3425" s="21">
        <f t="shared" si="5842"/>
        <v>0.11438543624647819</v>
      </c>
      <c r="AM3425" s="10" cm="1">
        <f t="array" ref="AM3425">Lvac($AI3425)-$BA3425</f>
        <v>-3.0616874309998821E-3</v>
      </c>
      <c r="AN3425" s="10">
        <f>$AK3425-($AX3425-$AW3425)</f>
        <v>5.0055693034664728E-2</v>
      </c>
      <c r="AO3425" s="3">
        <f>AM3425/AJ3425</f>
        <v>-0.43738391871426885</v>
      </c>
      <c r="AP3425" s="3">
        <v>-0.4377382551865594</v>
      </c>
      <c r="AS3425" s="3">
        <f t="shared" si="5759"/>
        <v>5.5693031754344702E-5</v>
      </c>
      <c r="AT3425" s="3" cm="1">
        <f t="array" ref="AT3425">AS3425-(100000000/LvacE($A3425)-$E3425)</f>
        <v>2.3854991013649851E-5</v>
      </c>
      <c r="AU3425" t="s">
        <v>4703</v>
      </c>
      <c r="AV3425" t="s">
        <v>4874</v>
      </c>
      <c r="AW3425" s="3">
        <v>28720.71</v>
      </c>
      <c r="AX3425" s="3">
        <v>69138.28</v>
      </c>
      <c r="AY3425" s="3"/>
      <c r="AZ3425" s="10" cm="1">
        <f t="array" ref="AZ3425">Lair(100000000/($AX3425-$AW3425))</f>
        <v>2473.4240634598086</v>
      </c>
      <c r="BA3425" s="10">
        <f>100000000/($AX3425-$AW3425)</f>
        <v>2474.171505115226</v>
      </c>
      <c r="BB3425" s="12">
        <v>105000000</v>
      </c>
      <c r="BC3425" s="3">
        <v>9.5000000000000001E-2</v>
      </c>
      <c r="BD3425" s="12" cm="1">
        <f t="array" ref="BD3425">SfromgA($BB3425,$BA3425,"")</f>
        <v>0.78489590185078018</v>
      </c>
      <c r="BE3425" s="29">
        <f>(10^MAX(0.05, -0.312925054856973*((LN($BD3425))^(1/3)) + 0.454808404431693)-1)*100</f>
        <v>346.54795270123839</v>
      </c>
      <c r="BG3425" s="3"/>
      <c r="BH3425" s="3"/>
      <c r="BI3425" s="12">
        <f>IF($BB3425="",$BF3425,$BB3425)</f>
        <v>105000000</v>
      </c>
      <c r="BJ3425" s="29">
        <f>IF($BB3425="",$BH3425,$BE3425)</f>
        <v>346.54795270123839</v>
      </c>
      <c r="BK3425" s="3">
        <f>LN(BN3425*100000000/($AX3425-$AW3425)/$BI3425)</f>
        <v>-7.0621389185625345</v>
      </c>
      <c r="BL3425" s="13">
        <f>EXP(BK$4341*$AX3425+BK$4342)*$BI3425/(100000000/($AX3425-$AW3425))</f>
        <v>24.944191696780653</v>
      </c>
      <c r="BM3425" s="3">
        <f t="shared" ref="BM3425" si="5843">LN(BL3425/$C3425)</f>
        <v>0.91405590437766315</v>
      </c>
      <c r="BN3425" s="13" cm="1">
        <f t="array" ref="BN3425">$C3425*EXP(poly_from_str(100000000/$E3425,BN$4343))</f>
        <v>36.367339886568793</v>
      </c>
      <c r="BO3425" s="3">
        <f>LN($C3425)</f>
        <v>2.3025850929940459</v>
      </c>
      <c r="BP3425" s="13">
        <f>LN(BL3425/BN3425)</f>
        <v>-0.37703011863250291</v>
      </c>
      <c r="BQ3425" s="13"/>
      <c r="BS3425" s="13"/>
      <c r="BT3425" s="13"/>
      <c r="BU3425" s="13"/>
      <c r="BV3425" s="13"/>
      <c r="BW3425" s="13"/>
      <c r="BX3425" s="13"/>
      <c r="BY3425">
        <v>35714</v>
      </c>
      <c r="BZ3425" s="13"/>
    </row>
    <row r="3426" spans="1:78" hidden="1" x14ac:dyDescent="0.25">
      <c r="A3426">
        <v>2473.009</v>
      </c>
      <c r="B3426" s="2" t="str">
        <f t="shared" si="5751"/>
        <v/>
      </c>
      <c r="C3426">
        <v>2</v>
      </c>
      <c r="E3426">
        <v>40424.35</v>
      </c>
      <c r="R3426">
        <v>32</v>
      </c>
      <c r="S3426" t="s">
        <v>22</v>
      </c>
      <c r="AA3426" s="10">
        <f t="shared" si="5753"/>
        <v>2473.009</v>
      </c>
      <c r="AB3426" s="3" cm="1">
        <f t="array" ref="AB3426">100000000/Lvac(AA3426)</f>
        <v>40424.353098604661</v>
      </c>
      <c r="AC3426" s="28">
        <f t="shared" si="5754"/>
        <v>4.0436569377628633E-7</v>
      </c>
      <c r="AD3426" s="28">
        <f t="shared" si="5755"/>
        <v>2.4737563457373356E-7</v>
      </c>
      <c r="AE3426" s="21">
        <f t="shared" si="5756"/>
        <v>40424.350843848966</v>
      </c>
      <c r="AF3426" s="10" cm="1">
        <f t="array" ref="AF3426">Lair(100000000/AE3426)</f>
        <v>2473.0091379472397</v>
      </c>
      <c r="AG3426" s="10">
        <f t="shared" si="5757"/>
        <v>1.317311079308742E-2</v>
      </c>
      <c r="AH3426" s="10" t="b">
        <f t="shared" si="5752"/>
        <v>1</v>
      </c>
      <c r="AI3426" s="10">
        <f t="shared" si="5758"/>
        <v>2473.009</v>
      </c>
      <c r="AJ3426">
        <v>3.0000000000000001E-3</v>
      </c>
      <c r="AK3426" s="3" cm="1">
        <f t="array" ref="AK3426">100000000/Lvac($AA3426)</f>
        <v>40424.353098604661</v>
      </c>
      <c r="AL3426" s="21">
        <f t="shared" si="5842"/>
        <v>4.9038664758524524E-2</v>
      </c>
      <c r="AM3426" s="21"/>
      <c r="AN3426" s="21"/>
      <c r="AO3426" s="21"/>
      <c r="AP3426" s="21"/>
      <c r="AS3426" s="3">
        <f t="shared" si="5759"/>
        <v>3.0986046622274444E-3</v>
      </c>
      <c r="AT3426" s="3" cm="1">
        <f t="array" ref="AT3426">AS3426-(100000000/LvacE($A3426)-$E3426)</f>
        <v>2.3993510694708675E-5</v>
      </c>
      <c r="BB3426"/>
      <c r="BC3426"/>
      <c r="BD3426"/>
      <c r="BE3426"/>
      <c r="BF3426"/>
      <c r="BG3426"/>
      <c r="BH3426"/>
      <c r="BI3426"/>
      <c r="BJ3426"/>
      <c r="BN3426" s="13" cm="1">
        <f t="array" ref="BN3426">$C3426*EXP(poly_from_str(100000000/$E3426,BN$4343))</f>
        <v>7.2772505254334581</v>
      </c>
      <c r="BO3426" s="13"/>
      <c r="BY3426" t="e">
        <v>#N/A</v>
      </c>
    </row>
    <row r="3427" spans="1:78" hidden="1" x14ac:dyDescent="0.25">
      <c r="A3427">
        <v>2472.3760000000002</v>
      </c>
      <c r="B3427" s="2" t="str">
        <f t="shared" si="5751"/>
        <v/>
      </c>
      <c r="C3427">
        <v>5</v>
      </c>
      <c r="E3427">
        <v>40434.699999999997</v>
      </c>
      <c r="F3427">
        <v>38701</v>
      </c>
      <c r="G3427" t="s">
        <v>5</v>
      </c>
      <c r="H3427" s="5" t="s">
        <v>15</v>
      </c>
      <c r="I3427">
        <v>79136</v>
      </c>
      <c r="J3427" t="s">
        <v>3</v>
      </c>
      <c r="K3427" s="5" t="s">
        <v>15</v>
      </c>
      <c r="L3427">
        <v>38701.589999999997</v>
      </c>
      <c r="M3427" t="str">
        <f t="shared" ref="M3427:M3428" si="5844">$G3427&amp;""</f>
        <v>e</v>
      </c>
      <c r="N3427" t="str">
        <f t="shared" ref="N3427:N3428" si="5845">$H3427&amp;""</f>
        <v>13/2</v>
      </c>
      <c r="O3427">
        <v>79136.23</v>
      </c>
      <c r="P3427" t="str">
        <f t="shared" ref="P3427:P3428" si="5846">$J3427&amp;""</f>
        <v>o</v>
      </c>
      <c r="Q3427" t="str">
        <f t="shared" ref="Q3427:Q3428" si="5847">$K3427&amp;""</f>
        <v>13/2</v>
      </c>
      <c r="R3427">
        <v>32</v>
      </c>
      <c r="AA3427" s="10">
        <f t="shared" si="5753"/>
        <v>2472.3760000000002</v>
      </c>
      <c r="AB3427" s="3" cm="1">
        <f t="array" ref="AB3427">100000000/Lvac(AA3427)</f>
        <v>40434.702169819298</v>
      </c>
      <c r="AC3427" s="28">
        <f t="shared" si="5754"/>
        <v>4.0446922312787371E-7</v>
      </c>
      <c r="AD3427" s="28">
        <f t="shared" si="5755"/>
        <v>2.4731231994739556E-7</v>
      </c>
      <c r="AE3427" s="21">
        <f t="shared" si="5756"/>
        <v>40434.700590470879</v>
      </c>
      <c r="AF3427" s="10" cm="1">
        <f t="array" ref="AF3427">Lair(100000000/AE3427)</f>
        <v>2472.3760965759839</v>
      </c>
      <c r="AG3427" s="10">
        <f t="shared" si="5757"/>
        <v>1.3177296287016881E-2</v>
      </c>
      <c r="AH3427" s="10" t="b">
        <f t="shared" si="5752"/>
        <v>1</v>
      </c>
      <c r="AI3427" s="10">
        <f t="shared" ref="AI3427:AI3428" si="5848">$AF3427</f>
        <v>2472.3760965759839</v>
      </c>
      <c r="AJ3427">
        <v>3.0000000000000001E-3</v>
      </c>
      <c r="AK3427" s="3" cm="1">
        <f t="array" ref="AK3427">100000000/Lvac($AA3427)</f>
        <v>40434.702169819298</v>
      </c>
      <c r="AL3427" s="21">
        <f t="shared" si="5842"/>
        <v>4.9063775805571433E-2</v>
      </c>
      <c r="AM3427" s="10" cm="1">
        <f t="array" ref="AM3427">Lvac($AI3427)-$BA3427</f>
        <v>-3.7059240553389827E-3</v>
      </c>
      <c r="AN3427" s="10">
        <f t="shared" ref="AN3427:AN3428" si="5849">$AK3427-($AX3427-$AW3427)</f>
        <v>6.2169819299015217E-2</v>
      </c>
      <c r="AO3427" s="3">
        <f t="shared" ref="AO3427:AO3428" si="5850">AM3427/AJ3427</f>
        <v>-1.2353080184463276</v>
      </c>
      <c r="AP3427" s="3">
        <v>-1.2675074508479156</v>
      </c>
      <c r="AS3427" s="3">
        <f t="shared" si="5759"/>
        <v>2.169819301343523E-3</v>
      </c>
      <c r="AT3427" s="3" cm="1">
        <f t="array" ref="AT3427">AS3427-(100000000/LvacE($A3427)-$E3427)</f>
        <v>2.4206703528761864E-5</v>
      </c>
      <c r="AU3427" t="s">
        <v>4746</v>
      </c>
      <c r="AV3427" t="s">
        <v>4860</v>
      </c>
      <c r="AW3427" s="3">
        <v>38701.589999999997</v>
      </c>
      <c r="AX3427" s="3">
        <v>79136.23</v>
      </c>
      <c r="AY3427" s="3"/>
      <c r="AZ3427" s="10" cm="1">
        <f t="array" ref="AZ3427">Lair(100000000/($AX3427-$AW3427))</f>
        <v>2472.3798016439964</v>
      </c>
      <c r="BA3427" s="10">
        <f t="shared" ref="BA3427:BA3428" si="5851">100000000/($AX3427-$AW3427)</f>
        <v>2473.1270019963081</v>
      </c>
      <c r="BB3427" s="12">
        <v>89900000</v>
      </c>
      <c r="BC3427" s="3">
        <v>0.121</v>
      </c>
      <c r="BD3427" s="12" cm="1">
        <f t="array" ref="BD3427">SfromgA($BB3427,$BA3427,"")</f>
        <v>0.67116964922608091</v>
      </c>
      <c r="BE3427" s="29">
        <f t="shared" ref="BE3427:BE3428" si="5852">(10^MAX(0.05, -0.312925054856973*((LN($BD3427))^(1/3)) + 0.454808404431693)-1)*100</f>
        <v>384.31723754009465</v>
      </c>
      <c r="BG3427" s="3"/>
      <c r="BH3427" s="3"/>
      <c r="BI3427" s="12">
        <f t="shared" ref="BI3427:BI3428" si="5853">IF($BB3427="",$BF3427,$BB3427)</f>
        <v>89900000</v>
      </c>
      <c r="BJ3427" s="29">
        <f t="shared" ref="BJ3427:BJ3428" si="5854">IF($BB3427="",$BH3427,$BE3427)</f>
        <v>384.31723754009465</v>
      </c>
      <c r="BK3427" s="3">
        <f t="shared" ref="BK3427:BK3428" si="5855">LN(BN3427*100000000/($AX3427-$AW3427)/$BI3427)</f>
        <v>-7.5991283484956389</v>
      </c>
      <c r="BL3427" s="13">
        <f>EXP(BK$4341*$AX3427+BK$4342)*$BI3427/(100000000/($AX3427-$AW3427))</f>
        <v>9.9957005867054711</v>
      </c>
      <c r="BM3427" s="3">
        <f t="shared" ref="BM3427:BM3428" si="5856">LN(BL3427/$C3427)</f>
        <v>0.69271714677921903</v>
      </c>
      <c r="BN3427" s="13" cm="1">
        <f t="array" ref="BN3427">$C3427*EXP(poly_from_str(100000000/$E3427,BN$4343))</f>
        <v>18.207644426036218</v>
      </c>
      <c r="BO3427" s="3">
        <f t="shared" ref="BO3427:BO3428" si="5857">LN($C3427)</f>
        <v>1.6094379124341003</v>
      </c>
      <c r="BP3427" s="13">
        <f t="shared" ref="BP3427:BP3428" si="5858">LN(BL3427/BN3427)</f>
        <v>-0.59968647009287412</v>
      </c>
      <c r="BQ3427" s="13"/>
      <c r="BS3427" s="13"/>
      <c r="BT3427" s="13"/>
      <c r="BU3427" s="13"/>
      <c r="BV3427" s="13"/>
      <c r="BW3427" s="13"/>
      <c r="BX3427" s="13"/>
      <c r="BY3427">
        <v>17876</v>
      </c>
      <c r="BZ3427" s="13"/>
    </row>
    <row r="3428" spans="1:78" hidden="1" x14ac:dyDescent="0.25">
      <c r="A3428">
        <v>2471.152</v>
      </c>
      <c r="B3428" s="2" t="str">
        <f t="shared" si="5751"/>
        <v/>
      </c>
      <c r="C3428">
        <v>8</v>
      </c>
      <c r="E3428">
        <v>40454.730000000003</v>
      </c>
      <c r="F3428">
        <v>22080</v>
      </c>
      <c r="G3428" t="s">
        <v>5</v>
      </c>
      <c r="H3428" s="5" t="s">
        <v>8</v>
      </c>
      <c r="I3428">
        <v>62535</v>
      </c>
      <c r="J3428" t="s">
        <v>3</v>
      </c>
      <c r="K3428" s="5" t="s">
        <v>4</v>
      </c>
      <c r="L3428">
        <v>22080.94</v>
      </c>
      <c r="M3428" t="str">
        <f t="shared" si="5844"/>
        <v>e</v>
      </c>
      <c r="N3428" t="str">
        <f t="shared" si="5845"/>
        <v>7/2</v>
      </c>
      <c r="O3428">
        <v>62535.62</v>
      </c>
      <c r="P3428" t="str">
        <f t="shared" si="5846"/>
        <v>o</v>
      </c>
      <c r="Q3428" t="str">
        <f t="shared" si="5847"/>
        <v>9/2</v>
      </c>
      <c r="R3428">
        <v>32</v>
      </c>
      <c r="AA3428" s="10">
        <f t="shared" si="5753"/>
        <v>2471.152</v>
      </c>
      <c r="AB3428" s="3" cm="1">
        <f t="array" ref="AB3428">100000000/Lvac(AA3428)</f>
        <v>40454.728679972941</v>
      </c>
      <c r="AC3428" s="28">
        <f t="shared" si="5754"/>
        <v>4.0466956302161907E-7</v>
      </c>
      <c r="AD3428" s="28">
        <f t="shared" si="5755"/>
        <v>2.4718989167143979E-7</v>
      </c>
      <c r="AE3428" s="21">
        <f t="shared" si="5756"/>
        <v>40454.729641299928</v>
      </c>
      <c r="AF3428" s="10" cm="1">
        <f t="array" ref="AF3428">Lair(100000000/AE3428)</f>
        <v>2471.1519412737543</v>
      </c>
      <c r="AG3428" s="10">
        <f t="shared" si="5757"/>
        <v>1.3185398688541405E-2</v>
      </c>
      <c r="AH3428" s="10" t="b">
        <f t="shared" si="5752"/>
        <v>1</v>
      </c>
      <c r="AI3428" s="10">
        <f t="shared" si="5848"/>
        <v>2471.1519412737543</v>
      </c>
      <c r="AJ3428">
        <v>3.0000000000000001E-3</v>
      </c>
      <c r="AK3428" s="3" cm="1">
        <f t="array" ref="AK3428">100000000/Lvac($AA3428)</f>
        <v>40454.728679972941</v>
      </c>
      <c r="AL3428" s="21">
        <f t="shared" si="5842"/>
        <v>4.9112393298390906E-2</v>
      </c>
      <c r="AM3428" s="10" cm="1">
        <f t="array" ref="AM3428">Lvac($AI3428)-$BA3428</f>
        <v>-3.0332281107803283E-3</v>
      </c>
      <c r="AN3428" s="10">
        <f t="shared" si="5849"/>
        <v>4.8679972933314275E-2</v>
      </c>
      <c r="AO3428" s="3">
        <f t="shared" si="5850"/>
        <v>-1.0110760369267762</v>
      </c>
      <c r="AP3428" s="3">
        <v>-0.99149610014137579</v>
      </c>
      <c r="AS3428" s="3">
        <f t="shared" si="5759"/>
        <v>-1.3200270623201504E-3</v>
      </c>
      <c r="AT3428" s="3" cm="1">
        <f t="array" ref="AT3428">AS3428-(100000000/LvacE($A3428)-$E3428)</f>
        <v>2.4620196199975908E-5</v>
      </c>
      <c r="AU3428" t="s">
        <v>4785</v>
      </c>
      <c r="AV3428" t="s">
        <v>4834</v>
      </c>
      <c r="AW3428" s="3">
        <v>22080.94</v>
      </c>
      <c r="AX3428" s="3">
        <v>62535.62</v>
      </c>
      <c r="AY3428" s="3"/>
      <c r="AZ3428" s="10" cm="1">
        <f t="array" ref="AZ3428">Lair(100000000/($AX3428-$AW3428))</f>
        <v>2471.1549738014146</v>
      </c>
      <c r="BA3428" s="10">
        <f t="shared" si="5851"/>
        <v>2471.9018912026986</v>
      </c>
      <c r="BB3428" s="12">
        <v>66000000</v>
      </c>
      <c r="BC3428" s="3">
        <v>0.40100000000000002</v>
      </c>
      <c r="BD3428" s="12" cm="1">
        <f t="array" ref="BD3428">SfromgA($BB3428,$BA3428,"")</f>
        <v>0.49200666363840384</v>
      </c>
      <c r="BE3428" s="29">
        <f t="shared" si="5852"/>
        <v>441.84618563671421</v>
      </c>
      <c r="BG3428" s="3"/>
      <c r="BH3428" s="3"/>
      <c r="BI3428" s="12">
        <f t="shared" si="5853"/>
        <v>66000000</v>
      </c>
      <c r="BJ3428" s="29">
        <f t="shared" si="5854"/>
        <v>441.84618563671421</v>
      </c>
      <c r="BK3428" s="3">
        <f t="shared" si="5855"/>
        <v>-6.8190394606738494</v>
      </c>
      <c r="BL3428" s="13">
        <f>EXP(BK$4341*$AX3428+BK$4342)*$BI3428/(100000000/($AX3428-$AW3428))</f>
        <v>25.91765138179472</v>
      </c>
      <c r="BM3428" s="3">
        <f t="shared" si="5856"/>
        <v>1.175482715428614</v>
      </c>
      <c r="BN3428" s="13" cm="1">
        <f t="array" ref="BN3428">$C3428*EXP(poly_from_str(100000000/$E3428,BN$4343))</f>
        <v>29.177057825553213</v>
      </c>
      <c r="BO3428" s="3">
        <f t="shared" si="5857"/>
        <v>2.0794415416798357</v>
      </c>
      <c r="BP3428" s="13">
        <f t="shared" si="5858"/>
        <v>-0.1184584524432076</v>
      </c>
      <c r="BQ3428" s="13"/>
      <c r="BS3428" s="13"/>
      <c r="BT3428" s="13"/>
      <c r="BU3428" s="13"/>
      <c r="BV3428" s="13"/>
      <c r="BW3428" s="13"/>
      <c r="BX3428" s="13"/>
      <c r="BY3428">
        <v>28637</v>
      </c>
      <c r="BZ3428" s="13"/>
    </row>
    <row r="3429" spans="1:78" hidden="1" x14ac:dyDescent="0.25">
      <c r="A3429">
        <v>2470.9780000000001</v>
      </c>
      <c r="B3429" s="2" t="str">
        <f t="shared" si="5751"/>
        <v/>
      </c>
      <c r="C3429">
        <v>6</v>
      </c>
      <c r="E3429">
        <v>40457.58</v>
      </c>
      <c r="R3429">
        <v>32</v>
      </c>
      <c r="S3429" t="s">
        <v>22</v>
      </c>
      <c r="AA3429" s="10">
        <f t="shared" si="5753"/>
        <v>2470.9780000000001</v>
      </c>
      <c r="AB3429" s="3" cm="1">
        <f t="array" ref="AB3429">100000000/Lvac(AA3429)</f>
        <v>40457.577196291604</v>
      </c>
      <c r="AC3429" s="28">
        <f t="shared" si="5754"/>
        <v>4.0469805882529105E-7</v>
      </c>
      <c r="AD3429" s="28">
        <f t="shared" si="5755"/>
        <v>2.4717248765248883E-7</v>
      </c>
      <c r="AE3429" s="21">
        <f t="shared" si="5756"/>
        <v>40457.579238285201</v>
      </c>
      <c r="AF3429" s="10" cm="1">
        <f t="array" ref="AF3429">Lair(100000000/AE3429)</f>
        <v>2470.9778752747702</v>
      </c>
      <c r="AG3429" s="10">
        <f t="shared" si="5757"/>
        <v>1.3186551478056786E-2</v>
      </c>
      <c r="AH3429" s="10" t="b">
        <f t="shared" si="5752"/>
        <v>1</v>
      </c>
      <c r="AI3429" s="10">
        <f t="shared" si="5758"/>
        <v>2470.9780000000001</v>
      </c>
      <c r="AJ3429">
        <v>3.0000000000000001E-3</v>
      </c>
      <c r="AK3429" s="3" cm="1">
        <f t="array" ref="AK3429">100000000/Lvac($AA3429)</f>
        <v>40457.577196291604</v>
      </c>
      <c r="AL3429" s="21">
        <f t="shared" si="5842"/>
        <v>4.9119308868340719E-2</v>
      </c>
      <c r="AM3429" s="21"/>
      <c r="AN3429" s="21"/>
      <c r="AO3429" s="21"/>
      <c r="AP3429" s="21"/>
      <c r="AS3429" s="3">
        <f t="shared" si="5759"/>
        <v>-2.8037083975505084E-3</v>
      </c>
      <c r="AT3429" s="3" cm="1">
        <f t="array" ref="AT3429">AS3429-(100000000/LvacE($A3429)-$E3429)</f>
        <v>2.4679109628777951E-5</v>
      </c>
      <c r="BB3429"/>
      <c r="BC3429"/>
      <c r="BD3429"/>
      <c r="BE3429"/>
      <c r="BF3429"/>
      <c r="BG3429"/>
      <c r="BH3429"/>
      <c r="BI3429"/>
      <c r="BJ3429"/>
      <c r="BN3429" s="13" cm="1">
        <f t="array" ref="BN3429">$C3429*EXP(poly_from_str(100000000/$E3429,BN$4343))</f>
        <v>21.887567436582813</v>
      </c>
      <c r="BO3429" s="13"/>
      <c r="BY3429" t="e">
        <v>#N/A</v>
      </c>
    </row>
    <row r="3430" spans="1:78" hidden="1" x14ac:dyDescent="0.25">
      <c r="A3430">
        <v>2469.7959999999998</v>
      </c>
      <c r="B3430" s="2" t="str">
        <f t="shared" si="5751"/>
        <v/>
      </c>
      <c r="C3430">
        <v>1</v>
      </c>
      <c r="E3430">
        <v>40476.94</v>
      </c>
      <c r="F3430">
        <v>35137</v>
      </c>
      <c r="G3430" t="s">
        <v>5</v>
      </c>
      <c r="H3430" s="5" t="s">
        <v>19</v>
      </c>
      <c r="I3430">
        <v>75614</v>
      </c>
      <c r="J3430" t="s">
        <v>3</v>
      </c>
      <c r="K3430" s="5" t="s">
        <v>18</v>
      </c>
      <c r="L3430">
        <v>35137.82</v>
      </c>
      <c r="M3430" t="str">
        <f t="shared" ref="M3430:M3433" si="5859">$G3430&amp;""</f>
        <v>e</v>
      </c>
      <c r="N3430" t="str">
        <f t="shared" ref="N3430:N3433" si="5860">$H3430&amp;""</f>
        <v>3/2</v>
      </c>
      <c r="O3430">
        <v>75614.81</v>
      </c>
      <c r="P3430" t="str">
        <f t="shared" ref="P3430:P3433" si="5861">$J3430&amp;""</f>
        <v>o</v>
      </c>
      <c r="Q3430" t="str">
        <f t="shared" ref="Q3430:Q3433" si="5862">$K3430&amp;""</f>
        <v>5/2</v>
      </c>
      <c r="R3430">
        <v>32</v>
      </c>
      <c r="AA3430" s="10">
        <f t="shared" si="5753"/>
        <v>2469.7959999999998</v>
      </c>
      <c r="AB3430" s="3" cm="1">
        <f t="array" ref="AB3430">100000000/Lvac(AA3430)</f>
        <v>40476.938084774563</v>
      </c>
      <c r="AC3430" s="28">
        <f t="shared" si="5754"/>
        <v>4.048917400465464E-7</v>
      </c>
      <c r="AD3430" s="28">
        <f t="shared" si="5755"/>
        <v>2.4705426035576313E-7</v>
      </c>
      <c r="AE3430" s="21">
        <f t="shared" si="5756"/>
        <v>40476.939480394256</v>
      </c>
      <c r="AF3430" s="10" cm="1">
        <f t="array" ref="AF3430">Lair(100000000/AE3430)</f>
        <v>2469.7959148368923</v>
      </c>
      <c r="AG3430" s="10">
        <f t="shared" si="5757"/>
        <v>1.3194388946450347E-2</v>
      </c>
      <c r="AH3430" s="10" t="b">
        <f t="shared" si="5752"/>
        <v>1</v>
      </c>
      <c r="AI3430" s="10">
        <f t="shared" ref="AI3430:AI3433" si="5863">$AF3430</f>
        <v>2469.7959148368923</v>
      </c>
      <c r="AJ3430">
        <v>3.0000000000000001E-3</v>
      </c>
      <c r="AK3430" s="3" cm="1">
        <f t="array" ref="AK3430">100000000/Lvac($AA3430)</f>
        <v>40476.938084774563</v>
      </c>
      <c r="AL3430" s="21">
        <f t="shared" si="5842"/>
        <v>4.9166335374047743E-2</v>
      </c>
      <c r="AM3430" s="10" cm="1">
        <f t="array" ref="AM3430">Lvac($AI3430)-$BA3430</f>
        <v>3.0835008728899993E-3</v>
      </c>
      <c r="AN3430" s="10">
        <f t="shared" ref="AN3430:AN3433" si="5864">$AK3430-($AX3430-$AW3430)</f>
        <v>-5.1915225434640888E-2</v>
      </c>
      <c r="AO3430" s="3">
        <f t="shared" ref="AO3430:AO3433" si="5865">AM3430/AJ3430</f>
        <v>1.0278336242966664</v>
      </c>
      <c r="AP3430" s="3">
        <v>1.0562278816905746</v>
      </c>
      <c r="AS3430" s="3">
        <f t="shared" si="5759"/>
        <v>-1.9152254390064627E-3</v>
      </c>
      <c r="AT3430" s="3" cm="1">
        <f t="array" ref="AT3430">AS3430-(100000000/LvacE($A3430)-$E3430)</f>
        <v>2.5080204068217427E-5</v>
      </c>
      <c r="AU3430" t="s">
        <v>4735</v>
      </c>
      <c r="AV3430" t="s">
        <v>4942</v>
      </c>
      <c r="AW3430" s="3">
        <v>35137.82</v>
      </c>
      <c r="AX3430" s="3">
        <v>75614.81</v>
      </c>
      <c r="AY3430" s="3"/>
      <c r="AZ3430" s="10" cm="1">
        <f t="array" ref="AZ3430">Lair(100000000/($AX3430-$AW3430))</f>
        <v>2469.7928320478477</v>
      </c>
      <c r="BA3430" s="10">
        <f t="shared" ref="BA3430:BA3433" si="5866">100000000/($AX3430-$AW3430)</f>
        <v>2470.5394348739865</v>
      </c>
      <c r="BB3430" s="12">
        <v>20700000</v>
      </c>
      <c r="BC3430" s="3">
        <v>7.6999999999999999E-2</v>
      </c>
      <c r="BD3430" s="12" cm="1">
        <f t="array" ref="BD3430">SfromgA($BB3430,$BA3430,"")</f>
        <v>0.15405616299786881</v>
      </c>
      <c r="BE3430" s="29">
        <f t="shared" ref="BE3430:BE3433" si="5867">(10^MAX(0.05, -0.312925054856973*((LN($BD3430))^(1/3)) + 0.454808404431693)-1)*100</f>
        <v>592.41262665875183</v>
      </c>
      <c r="BG3430" s="3"/>
      <c r="BH3430" s="3"/>
      <c r="BI3430" s="12">
        <f t="shared" ref="BI3430:BI3433" si="5868">IF($BB3430="",$BF3430,$BB3430)</f>
        <v>20700000</v>
      </c>
      <c r="BJ3430" s="29">
        <f t="shared" ref="BJ3430:BJ3433" si="5869">IF($BB3430="",$BH3430,$BE3430)</f>
        <v>592.41262665875183</v>
      </c>
      <c r="BK3430" s="3">
        <f t="shared" ref="BK3430:BK3432" si="5870">LN(BN3430*100000000/($AX3430-$AW3430)/$BI3430)</f>
        <v>-7.7378152254516976</v>
      </c>
      <c r="BL3430" s="13">
        <f>EXP(BK$4341*$AX3430+BK$4342)*$BI3430/(100000000/($AX3430-$AW3430))</f>
        <v>3.0107694379882983</v>
      </c>
      <c r="BM3430" s="3">
        <f t="shared" ref="BM3430:BM3432" si="5871">LN(BL3430/$C3430)</f>
        <v>1.1021956733323461</v>
      </c>
      <c r="BN3430" s="13" cm="1">
        <f t="array" ref="BN3430">$C3430*EXP(poly_from_str(100000000/$E3430,BN$4343))</f>
        <v>3.6533232482071174</v>
      </c>
      <c r="BO3430" s="3">
        <f t="shared" ref="BO3430:BO3433" si="5872">LN($C3430)</f>
        <v>0</v>
      </c>
      <c r="BP3430" s="13">
        <f t="shared" ref="BP3430:BP3432" si="5873">LN(BL3430/BN3430)</f>
        <v>-0.19344155898835461</v>
      </c>
      <c r="BQ3430" s="13"/>
      <c r="BS3430" s="13"/>
      <c r="BT3430" s="13"/>
      <c r="BU3430" s="13"/>
      <c r="BV3430" s="13"/>
      <c r="BW3430" s="13"/>
      <c r="BX3430" s="13"/>
      <c r="BY3430">
        <v>3585</v>
      </c>
      <c r="BZ3430" s="13"/>
    </row>
    <row r="3431" spans="1:78" hidden="1" x14ac:dyDescent="0.25">
      <c r="A3431">
        <v>2469.3069999999998</v>
      </c>
      <c r="B3431" s="2" t="str">
        <f t="shared" si="5751"/>
        <v/>
      </c>
      <c r="C3431">
        <v>6</v>
      </c>
      <c r="E3431">
        <v>40484.949999999997</v>
      </c>
      <c r="F3431">
        <v>21755</v>
      </c>
      <c r="G3431" t="s">
        <v>5</v>
      </c>
      <c r="H3431" s="5" t="s">
        <v>16</v>
      </c>
      <c r="I3431">
        <v>62240</v>
      </c>
      <c r="J3431" t="s">
        <v>3</v>
      </c>
      <c r="K3431" s="5" t="s">
        <v>16</v>
      </c>
      <c r="L3431">
        <v>21755.84</v>
      </c>
      <c r="M3431" t="str">
        <f t="shared" si="5859"/>
        <v>e</v>
      </c>
      <c r="N3431" t="str">
        <f t="shared" si="5860"/>
        <v>11/2</v>
      </c>
      <c r="O3431">
        <v>62240.83</v>
      </c>
      <c r="P3431" t="str">
        <f t="shared" si="5861"/>
        <v>o</v>
      </c>
      <c r="Q3431" t="str">
        <f t="shared" si="5862"/>
        <v>11/2</v>
      </c>
      <c r="R3431">
        <v>32</v>
      </c>
      <c r="AA3431" s="10">
        <f t="shared" si="5753"/>
        <v>2469.3069999999998</v>
      </c>
      <c r="AB3431" s="3" cm="1">
        <f t="array" ref="AB3431">100000000/Lvac(AA3431)</f>
        <v>40484.953211923414</v>
      </c>
      <c r="AC3431" s="28">
        <f t="shared" si="5754"/>
        <v>4.0497192127183864E-7</v>
      </c>
      <c r="AD3431" s="28">
        <f t="shared" si="5755"/>
        <v>2.4700534906521402E-7</v>
      </c>
      <c r="AE3431" s="21">
        <f t="shared" si="5756"/>
        <v>40484.950870900517</v>
      </c>
      <c r="AF3431" s="10" cm="1">
        <f t="array" ref="AF3431">Lair(100000000/AE3431)</f>
        <v>2469.3071427966911</v>
      </c>
      <c r="AG3431" s="10">
        <f t="shared" si="5757"/>
        <v>1.3197634642416561E-2</v>
      </c>
      <c r="AH3431" s="10" t="b">
        <f t="shared" si="5752"/>
        <v>1</v>
      </c>
      <c r="AI3431" s="10">
        <f t="shared" si="5863"/>
        <v>2469.3071427966911</v>
      </c>
      <c r="AJ3431">
        <v>3.0000000000000001E-3</v>
      </c>
      <c r="AK3431" s="3" cm="1">
        <f t="array" ref="AK3431">100000000/Lvac($AA3431)</f>
        <v>40484.953211923414</v>
      </c>
      <c r="AL3431" s="21">
        <f t="shared" si="5842"/>
        <v>4.9185805010150636E-2</v>
      </c>
      <c r="AM3431" s="10" cm="1">
        <f t="array" ref="AM3431">Lvac($AI3431)-$BA3431</f>
        <v>2.3873285967965785E-3</v>
      </c>
      <c r="AN3431" s="10">
        <f t="shared" si="5864"/>
        <v>-3.6788076591619756E-2</v>
      </c>
      <c r="AO3431" s="3">
        <f t="shared" si="5865"/>
        <v>0.79577619893219287</v>
      </c>
      <c r="AP3431" s="3">
        <v>0.74816631225379149</v>
      </c>
      <c r="AS3431" s="3">
        <f t="shared" si="5759"/>
        <v>3.2119234165293165E-3</v>
      </c>
      <c r="AT3431" s="3" cm="1">
        <f t="array" ref="AT3431">AS3431-(100000000/LvacE($A3431)-$E3431)</f>
        <v>2.5246597942896187E-5</v>
      </c>
      <c r="AU3431" t="s">
        <v>4960</v>
      </c>
      <c r="AV3431" t="s">
        <v>4887</v>
      </c>
      <c r="AW3431" s="3">
        <v>21755.84</v>
      </c>
      <c r="AX3431" s="3">
        <v>62240.83</v>
      </c>
      <c r="AY3431" s="3"/>
      <c r="AZ3431" s="10" cm="1">
        <f t="array" ref="AZ3431">Lair(100000000/($AX3431-$AW3431))</f>
        <v>2469.3047560191462</v>
      </c>
      <c r="BA3431" s="10">
        <f t="shared" si="5866"/>
        <v>2470.0512461532035</v>
      </c>
      <c r="BB3431" s="12">
        <v>22600000</v>
      </c>
      <c r="BC3431" s="3">
        <v>7.4999999999999997E-2</v>
      </c>
      <c r="BD3431" s="12" cm="1">
        <f t="array" ref="BD3431">SfromgA($BB3431,$BA3431,"")</f>
        <v>0.16809689445422393</v>
      </c>
      <c r="BE3431" s="29">
        <f t="shared" si="5867"/>
        <v>582.77272542825744</v>
      </c>
      <c r="BG3431" s="3"/>
      <c r="BH3431" s="3"/>
      <c r="BI3431" s="12">
        <f t="shared" si="5868"/>
        <v>22600000</v>
      </c>
      <c r="BJ3431" s="29">
        <f t="shared" si="5869"/>
        <v>582.77272542825744</v>
      </c>
      <c r="BK3431" s="3">
        <f t="shared" si="5870"/>
        <v>-6.0334600112664702</v>
      </c>
      <c r="BL3431" s="13">
        <f>EXP(BK$4341*$AX3431+BK$4342)*$BI3431/(100000000/($AX3431-$AW3431))</f>
        <v>9.0826551194671588</v>
      </c>
      <c r="BM3431" s="3">
        <f t="shared" si="5871"/>
        <v>0.41460709467872797</v>
      </c>
      <c r="BN3431" s="13" cm="1">
        <f t="array" ref="BN3431">$C3431*EXP(poly_from_str(100000000/$E3431,BN$4343))</f>
        <v>21.933305400716772</v>
      </c>
      <c r="BO3431" s="3">
        <f t="shared" si="5872"/>
        <v>1.791759469228055</v>
      </c>
      <c r="BP3431" s="13">
        <f t="shared" si="5873"/>
        <v>-0.88163971223201654</v>
      </c>
      <c r="BQ3431" s="13"/>
      <c r="BS3431" s="13"/>
      <c r="BT3431" s="13"/>
      <c r="BU3431" s="13"/>
      <c r="BV3431" s="13"/>
      <c r="BW3431" s="13"/>
      <c r="BX3431" s="13"/>
      <c r="BY3431">
        <v>21518</v>
      </c>
      <c r="BZ3431" s="13"/>
    </row>
    <row r="3432" spans="1:78" hidden="1" x14ac:dyDescent="0.25">
      <c r="A3432">
        <v>2468.9670000000001</v>
      </c>
      <c r="B3432" s="2" t="str">
        <f t="shared" si="5751"/>
        <v/>
      </c>
      <c r="C3432">
        <v>10</v>
      </c>
      <c r="E3432">
        <v>40490.53</v>
      </c>
      <c r="F3432">
        <v>27380</v>
      </c>
      <c r="G3432" t="s">
        <v>5</v>
      </c>
      <c r="H3432" s="5" t="s">
        <v>16</v>
      </c>
      <c r="I3432">
        <v>67870</v>
      </c>
      <c r="J3432" t="s">
        <v>3</v>
      </c>
      <c r="K3432" s="5" t="s">
        <v>4</v>
      </c>
      <c r="L3432">
        <v>27380.31</v>
      </c>
      <c r="M3432" t="str">
        <f t="shared" si="5859"/>
        <v>e</v>
      </c>
      <c r="N3432" t="str">
        <f t="shared" si="5860"/>
        <v>11/2</v>
      </c>
      <c r="O3432">
        <v>67870.759999999995</v>
      </c>
      <c r="P3432" t="str">
        <f t="shared" si="5861"/>
        <v>o</v>
      </c>
      <c r="Q3432" t="str">
        <f t="shared" si="5862"/>
        <v>9/2</v>
      </c>
      <c r="R3432">
        <v>32</v>
      </c>
      <c r="AA3432" s="10">
        <f t="shared" si="5753"/>
        <v>2468.9670000000001</v>
      </c>
      <c r="AB3432" s="3" cm="1">
        <f t="array" ref="AB3432">100000000/Lvac(AA3432)</f>
        <v>40490.527972901895</v>
      </c>
      <c r="AC3432" s="28">
        <f t="shared" si="5754"/>
        <v>4.0502768971800754E-7</v>
      </c>
      <c r="AD3432" s="28">
        <f t="shared" si="5755"/>
        <v>2.4697134121571482E-7</v>
      </c>
      <c r="AE3432" s="21">
        <f t="shared" si="5756"/>
        <v>40490.529450580863</v>
      </c>
      <c r="AF3432" s="10" cm="1">
        <f t="array" ref="AF3432">Lair(100000000/AE3432)</f>
        <v>2468.966909890009</v>
      </c>
      <c r="AG3432" s="10">
        <f t="shared" si="5757"/>
        <v>1.3199892500163408E-2</v>
      </c>
      <c r="AH3432" s="10" t="b">
        <f t="shared" si="5752"/>
        <v>1</v>
      </c>
      <c r="AI3432" s="10">
        <f t="shared" si="5863"/>
        <v>2468.966909890009</v>
      </c>
      <c r="AJ3432">
        <v>3.0000000000000001E-3</v>
      </c>
      <c r="AK3432" s="3" cm="1">
        <f t="array" ref="AK3432">100000000/Lvac($AA3432)</f>
        <v>40490.527972901895</v>
      </c>
      <c r="AL3432" s="21">
        <f t="shared" si="5842"/>
        <v>4.9199356796611415E-2</v>
      </c>
      <c r="AM3432" s="10" cm="1">
        <f t="array" ref="AM3432">Lvac($AI3432)-$BA3432</f>
        <v>-4.8460848915965471E-3</v>
      </c>
      <c r="AN3432" s="10">
        <f t="shared" si="5864"/>
        <v>7.7972901897737756E-2</v>
      </c>
      <c r="AO3432" s="3">
        <f t="shared" si="5865"/>
        <v>-1.6153616305321823</v>
      </c>
      <c r="AP3432" s="3">
        <v>-1.5853180325393623</v>
      </c>
      <c r="AS3432" s="3">
        <f t="shared" si="5759"/>
        <v>-2.0270981040084735E-3</v>
      </c>
      <c r="AT3432" s="3" cm="1">
        <f t="array" ref="AT3432">AS3432-(100000000/LvacE($A3432)-$E3432)</f>
        <v>2.5362438464071602E-5</v>
      </c>
      <c r="AU3432" t="s">
        <v>4707</v>
      </c>
      <c r="AV3432" t="s">
        <v>4750</v>
      </c>
      <c r="AW3432" s="3">
        <v>27380.31</v>
      </c>
      <c r="AX3432" s="3">
        <v>67870.759999999995</v>
      </c>
      <c r="AY3432" s="3"/>
      <c r="AZ3432" s="10" cm="1">
        <f t="array" ref="AZ3432">Lair(100000000/($AX3432-$AW3432))</f>
        <v>2468.9717548563995</v>
      </c>
      <c r="BA3432" s="10">
        <f t="shared" si="5866"/>
        <v>2469.7181681112461</v>
      </c>
      <c r="BB3432" s="12">
        <v>83500000</v>
      </c>
      <c r="BC3432" s="3">
        <v>0.11</v>
      </c>
      <c r="BD3432" s="12" cm="1">
        <f t="array" ref="BD3432">SfromgA($BB3432,$BA3432,"")</f>
        <v>0.62081474755530786</v>
      </c>
      <c r="BE3432" s="29">
        <f t="shared" si="5867"/>
        <v>400.335728286316</v>
      </c>
      <c r="BG3432" s="3"/>
      <c r="BH3432" s="3"/>
      <c r="BI3432" s="12">
        <f t="shared" si="5868"/>
        <v>83500000</v>
      </c>
      <c r="BJ3432" s="29">
        <f t="shared" si="5869"/>
        <v>400.335728286316</v>
      </c>
      <c r="BK3432" s="3">
        <f t="shared" si="5870"/>
        <v>-6.8292419440657914</v>
      </c>
      <c r="BL3432" s="13">
        <f>EXP(BK$4341*$AX3432+BK$4342)*$BI3432/(100000000/($AX3432-$AW3432))</f>
        <v>21.88136139029972</v>
      </c>
      <c r="BM3432" s="3">
        <f t="shared" si="5871"/>
        <v>0.78305010338734471</v>
      </c>
      <c r="BN3432" s="13" cm="1">
        <f t="array" ref="BN3432">$C3432*EXP(poly_from_str(100000000/$E3432,BN$4343))</f>
        <v>36.571012727334285</v>
      </c>
      <c r="BO3432" s="3">
        <f t="shared" si="5872"/>
        <v>2.3025850929940459</v>
      </c>
      <c r="BP3432" s="13">
        <f t="shared" si="5873"/>
        <v>-0.51362072824125837</v>
      </c>
      <c r="BQ3432" s="13"/>
      <c r="BS3432" s="13"/>
      <c r="BT3432" s="13"/>
      <c r="BU3432" s="13"/>
      <c r="BV3432" s="13"/>
      <c r="BW3432" s="13"/>
      <c r="BX3432" s="13"/>
      <c r="BY3432">
        <v>35875</v>
      </c>
      <c r="BZ3432" s="13"/>
    </row>
    <row r="3433" spans="1:78" hidden="1" x14ac:dyDescent="0.25">
      <c r="A3433">
        <v>2468.6309999999999</v>
      </c>
      <c r="B3433" s="2" t="str">
        <f t="shared" si="5751"/>
        <v/>
      </c>
      <c r="C3433">
        <v>1</v>
      </c>
      <c r="E3433">
        <v>40496.04</v>
      </c>
      <c r="F3433">
        <v>26446</v>
      </c>
      <c r="G3433" t="s">
        <v>5</v>
      </c>
      <c r="H3433" s="5" t="s">
        <v>8</v>
      </c>
      <c r="I3433">
        <v>66943</v>
      </c>
      <c r="J3433" t="s">
        <v>3</v>
      </c>
      <c r="K3433" s="5" t="s">
        <v>18</v>
      </c>
      <c r="L3433">
        <v>26446.97</v>
      </c>
      <c r="M3433" t="str">
        <f t="shared" si="5859"/>
        <v>e</v>
      </c>
      <c r="N3433" t="str">
        <f t="shared" si="5860"/>
        <v>7/2</v>
      </c>
      <c r="O3433">
        <v>66943.039999999994</v>
      </c>
      <c r="P3433" t="str">
        <f t="shared" si="5861"/>
        <v>o</v>
      </c>
      <c r="Q3433" t="str">
        <f t="shared" si="5862"/>
        <v>5/2</v>
      </c>
      <c r="R3433">
        <v>32</v>
      </c>
      <c r="AA3433" s="10">
        <f t="shared" si="5753"/>
        <v>2468.6309999999999</v>
      </c>
      <c r="AB3433" s="3" cm="1">
        <f t="array" ref="AB3433">100000000/Lvac(AA3433)</f>
        <v>40496.038656856639</v>
      </c>
      <c r="AC3433" s="28">
        <f t="shared" si="5754"/>
        <v>4.0508281715655358E-7</v>
      </c>
      <c r="AD3433" s="28">
        <f t="shared" si="5755"/>
        <v>2.4693773345919201E-7</v>
      </c>
      <c r="AE3433" s="21">
        <f t="shared" si="5756"/>
        <v>40496.039636102541</v>
      </c>
      <c r="AF3433" s="10" cm="1">
        <f t="array" ref="AF3433">Lair(100000000/AE3433)</f>
        <v>2468.6309403010864</v>
      </c>
      <c r="AG3433" s="10">
        <f t="shared" si="5757"/>
        <v>1.3202124711400091E-2</v>
      </c>
      <c r="AH3433" s="10" t="b">
        <f t="shared" si="5752"/>
        <v>1</v>
      </c>
      <c r="AI3433" s="10">
        <f t="shared" si="5863"/>
        <v>2468.6309403010864</v>
      </c>
      <c r="AJ3433">
        <v>3.0000000000000001E-3</v>
      </c>
      <c r="AK3433" s="3" cm="1">
        <f t="array" ref="AK3433">100000000/Lvac($AA3433)</f>
        <v>40496.038656856639</v>
      </c>
      <c r="AL3433" s="21">
        <f t="shared" si="5842"/>
        <v>4.9212749458512672E-2</v>
      </c>
      <c r="AM3433" s="10" cm="1">
        <f t="array" ref="AM3433">Lvac($AI3433)-$BA3433</f>
        <v>1.8515356759962742E-3</v>
      </c>
      <c r="AN3433" s="10">
        <f t="shared" si="5864"/>
        <v>-3.1343143353296909E-2</v>
      </c>
      <c r="AO3433" s="3">
        <f t="shared" si="5865"/>
        <v>0.6171785586654247</v>
      </c>
      <c r="AP3433" s="3">
        <v>0.63708279003549251</v>
      </c>
      <c r="AS3433" s="3">
        <f t="shared" si="5759"/>
        <v>-1.3431433617370203E-3</v>
      </c>
      <c r="AT3433" s="3" cm="1">
        <f t="array" ref="AT3433">AS3433-(100000000/LvacE($A3433)-$E3433)</f>
        <v>2.5477049348410219E-5</v>
      </c>
      <c r="AU3433" t="s">
        <v>4731</v>
      </c>
      <c r="AV3433" t="s">
        <v>4842</v>
      </c>
      <c r="AW3433" s="3">
        <v>26446.97</v>
      </c>
      <c r="AX3433" s="3">
        <v>66943.039999999994</v>
      </c>
      <c r="AY3433" s="3"/>
      <c r="AZ3433" s="10" cm="1">
        <f t="array" ref="AZ3433">Lair(100000000/($AX3433-$AW3433))</f>
        <v>2468.6290891927197</v>
      </c>
      <c r="BA3433" s="10">
        <f t="shared" si="5866"/>
        <v>2469.3754233435498</v>
      </c>
      <c r="BB3433" s="12">
        <v>1010000</v>
      </c>
      <c r="BC3433" s="3">
        <v>2E-3</v>
      </c>
      <c r="BD3433" s="12" cm="1">
        <f t="array" ref="BD3433">SfromgA($BB3433,$BA3433,"")</f>
        <v>7.5061302828396924E-3</v>
      </c>
      <c r="BE3433" s="29">
        <f t="shared" si="5867"/>
        <v>868.32967244058159</v>
      </c>
      <c r="BG3433" s="3"/>
      <c r="BH3433" s="3"/>
      <c r="BI3433" s="12">
        <f t="shared" si="5868"/>
        <v>1010000</v>
      </c>
      <c r="BJ3433" s="29">
        <f t="shared" si="5869"/>
        <v>868.32967244058159</v>
      </c>
      <c r="BK3433" s="3"/>
      <c r="BL3433" s="13">
        <f>EXP(BK$4341*$AX3433+BK$4342)*$BI3433/(100000000/($AX3433-$AW3433))</f>
        <v>0.28404176051666347</v>
      </c>
      <c r="BM3433" s="3"/>
      <c r="BN3433" s="13" cm="1">
        <f t="array" ref="BN3433">$C3433*EXP(poly_from_str(100000000/$E3433,BN$4343))</f>
        <v>3.6586310646432354</v>
      </c>
      <c r="BO3433" s="3">
        <f t="shared" si="5872"/>
        <v>0</v>
      </c>
      <c r="BP3433" s="17"/>
      <c r="BQ3433" s="13"/>
      <c r="BS3433" s="13"/>
      <c r="BT3433" s="13"/>
      <c r="BU3433" s="13"/>
      <c r="BV3433" s="13"/>
      <c r="BW3433" s="13"/>
      <c r="BX3433" s="13"/>
      <c r="BY3433">
        <v>3589</v>
      </c>
      <c r="BZ3433" s="13"/>
    </row>
    <row r="3434" spans="1:78" hidden="1" x14ac:dyDescent="0.25">
      <c r="A3434">
        <v>2468.5390000000002</v>
      </c>
      <c r="B3434" s="2" t="str">
        <f t="shared" si="5751"/>
        <v/>
      </c>
      <c r="C3434">
        <v>2</v>
      </c>
      <c r="E3434">
        <v>40497.550000000003</v>
      </c>
      <c r="R3434">
        <v>32</v>
      </c>
      <c r="S3434" t="s">
        <v>22</v>
      </c>
      <c r="AA3434" s="10">
        <f t="shared" si="5753"/>
        <v>2468.5390000000002</v>
      </c>
      <c r="AB3434" s="3" cm="1">
        <f t="array" ref="AB3434">100000000/Lvac(AA3434)</f>
        <v>40497.54779618165</v>
      </c>
      <c r="AC3434" s="28">
        <f t="shared" si="5754"/>
        <v>4.0509791419134961E-7</v>
      </c>
      <c r="AD3434" s="28">
        <f t="shared" si="5755"/>
        <v>2.4692853133549135E-7</v>
      </c>
      <c r="AE3434" s="21">
        <f t="shared" si="5756"/>
        <v>40497.549402984987</v>
      </c>
      <c r="AF3434" s="10" cm="1">
        <f t="array" ref="AF3434">Lair(100000000/AE3434)</f>
        <v>2468.5389020498701</v>
      </c>
      <c r="AG3434" s="10">
        <f t="shared" si="5757"/>
        <v>1.3202736071048837E-2</v>
      </c>
      <c r="AH3434" s="10" t="b">
        <f t="shared" si="5752"/>
        <v>1</v>
      </c>
      <c r="AI3434" s="10">
        <f t="shared" si="5758"/>
        <v>2468.5390000000002</v>
      </c>
      <c r="AJ3434">
        <v>3.0000000000000001E-3</v>
      </c>
      <c r="AK3434" s="3" cm="1">
        <f t="array" ref="AK3434">100000000/Lvac($AA3434)</f>
        <v>40497.54779618165</v>
      </c>
      <c r="AL3434" s="21">
        <f t="shared" si="5842"/>
        <v>4.9216416426293021E-2</v>
      </c>
      <c r="AM3434" s="21"/>
      <c r="AN3434" s="21"/>
      <c r="AO3434" s="21"/>
      <c r="AP3434" s="21"/>
      <c r="AS3434" s="3">
        <f t="shared" si="5759"/>
        <v>-2.2038183524273336E-3</v>
      </c>
      <c r="AT3434" s="3" cm="1">
        <f t="array" ref="AT3434">AS3434-(100000000/LvacE($A3434)-$E3434)</f>
        <v>2.550844510551542E-5</v>
      </c>
      <c r="BB3434"/>
      <c r="BC3434"/>
      <c r="BD3434"/>
      <c r="BE3434"/>
      <c r="BF3434"/>
      <c r="BG3434"/>
      <c r="BH3434"/>
      <c r="BI3434"/>
      <c r="BJ3434"/>
      <c r="BN3434" s="13" cm="1">
        <f t="array" ref="BN3434">$C3434*EXP(poly_from_str(100000000/$E3434,BN$4343))</f>
        <v>7.3181002200286862</v>
      </c>
      <c r="BO3434" s="13"/>
      <c r="BY3434" t="e">
        <v>#N/A</v>
      </c>
    </row>
    <row r="3435" spans="1:78" hidden="1" x14ac:dyDescent="0.25">
      <c r="A3435">
        <v>2468.1970000000001</v>
      </c>
      <c r="B3435" s="2" t="str">
        <f t="shared" si="5751"/>
        <v/>
      </c>
      <c r="C3435">
        <v>10</v>
      </c>
      <c r="E3435">
        <v>40503.160000000003</v>
      </c>
      <c r="F3435">
        <v>23647</v>
      </c>
      <c r="G3435" t="s">
        <v>5</v>
      </c>
      <c r="H3435" s="5" t="s">
        <v>15</v>
      </c>
      <c r="I3435">
        <v>64150</v>
      </c>
      <c r="J3435" t="s">
        <v>3</v>
      </c>
      <c r="K3435" s="5" t="s">
        <v>16</v>
      </c>
      <c r="L3435">
        <v>23647.77</v>
      </c>
      <c r="M3435" t="str">
        <f>$G3435&amp;""</f>
        <v>e</v>
      </c>
      <c r="N3435" t="str">
        <f>$H3435&amp;""</f>
        <v>13/2</v>
      </c>
      <c r="O3435">
        <v>64150.94</v>
      </c>
      <c r="P3435" t="str">
        <f>$J3435&amp;""</f>
        <v>o</v>
      </c>
      <c r="Q3435" t="str">
        <f>$K3435&amp;""</f>
        <v>11/2</v>
      </c>
      <c r="R3435">
        <v>32</v>
      </c>
      <c r="AA3435" s="10">
        <f t="shared" si="5753"/>
        <v>2468.1970000000001</v>
      </c>
      <c r="AB3435" s="3" cm="1">
        <f t="array" ref="AB3435">100000000/Lvac(AA3435)</f>
        <v>40503.158843903002</v>
      </c>
      <c r="AC3435" s="28">
        <f t="shared" si="5754"/>
        <v>4.0515404564546505E-7</v>
      </c>
      <c r="AD3435" s="28">
        <f t="shared" si="5755"/>
        <v>2.4689432344127682E-7</v>
      </c>
      <c r="AE3435" s="21">
        <f t="shared" si="5756"/>
        <v>40503.159686939529</v>
      </c>
      <c r="AF3435" s="10" cm="1">
        <f t="array" ref="AF3435">Lair(100000000/AE3435)</f>
        <v>2468.196948623045</v>
      </c>
      <c r="AG3435" s="10">
        <f t="shared" si="5757"/>
        <v>1.3205009333514098E-2</v>
      </c>
      <c r="AH3435" s="10" t="b">
        <f t="shared" si="5752"/>
        <v>1</v>
      </c>
      <c r="AI3435" s="10">
        <f>$AF3435</f>
        <v>2468.196948623045</v>
      </c>
      <c r="AJ3435">
        <v>3.0000000000000001E-3</v>
      </c>
      <c r="AK3435" s="3" cm="1">
        <f t="array" ref="AK3435">100000000/Lvac($AA3435)</f>
        <v>40503.158843903002</v>
      </c>
      <c r="AL3435" s="21">
        <f t="shared" si="5842"/>
        <v>4.9230057025836847E-2</v>
      </c>
      <c r="AM3435" s="10" cm="1">
        <f t="array" ref="AM3435">Lvac($AI3435)-$BA3435</f>
        <v>6.286510497375275E-4</v>
      </c>
      <c r="AN3435" s="10">
        <f>$AK3435-($AX3435-$AW3435)</f>
        <v>-1.1156096996273845E-2</v>
      </c>
      <c r="AO3435" s="3">
        <f>AM3435/AJ3435</f>
        <v>0.20955034991250918</v>
      </c>
      <c r="AP3435" s="3">
        <v>0.22667995441831104</v>
      </c>
      <c r="AS3435" s="3">
        <f t="shared" si="5759"/>
        <v>-1.1560970015125349E-3</v>
      </c>
      <c r="AT3435" s="3" cm="1">
        <f t="array" ref="AT3435">AS3435-(100000000/LvacE($A3435)-$E3435)</f>
        <v>2.5625260605011135E-5</v>
      </c>
      <c r="AU3435" t="s">
        <v>4961</v>
      </c>
      <c r="AV3435" t="s">
        <v>4926</v>
      </c>
      <c r="AW3435" s="3">
        <v>23647.77</v>
      </c>
      <c r="AX3435" s="3">
        <v>64150.94</v>
      </c>
      <c r="AY3435" s="3"/>
      <c r="AZ3435" s="10" cm="1">
        <f t="array" ref="AZ3435">Lair(100000000/($AX3435-$AW3435))</f>
        <v>2468.1963201170643</v>
      </c>
      <c r="BA3435" s="10">
        <f>100000000/($AX3435-$AW3435)</f>
        <v>2468.9425543729049</v>
      </c>
      <c r="BB3435" s="12">
        <v>387000000</v>
      </c>
      <c r="BC3435" s="3">
        <v>0.67800000000000005</v>
      </c>
      <c r="BD3435" s="12" cm="1">
        <f t="array" ref="BD3435">SfromgA($BB3435,$BA3435,"")</f>
        <v>2.8745990683977962</v>
      </c>
      <c r="BE3435" s="29">
        <f>(10^MAX(0.05, -0.312925054856973*((LN($BD3435))^(1/3)) + 0.454808404431693)-1)*100</f>
        <v>36.822202899954213</v>
      </c>
      <c r="BG3435" s="3"/>
      <c r="BH3435" s="3"/>
      <c r="BI3435" s="12">
        <f>IF($BB3435="",$BF3435,$BB3435)</f>
        <v>387000000</v>
      </c>
      <c r="BJ3435" s="29">
        <f>IF($BB3435="",$BH3435,$BE3435)</f>
        <v>36.822202899954213</v>
      </c>
      <c r="BK3435" s="3">
        <f>LN(BN3435*100000000/($AX3435-$AW3435)/$BI3435)</f>
        <v>-8.3621761544326052</v>
      </c>
      <c r="BL3435" s="13">
        <f>EXP(BK$4341*$AX3435+BK$4342)*$BI3435/(100000000/($AX3435-$AW3435))</f>
        <v>134.58013933439457</v>
      </c>
      <c r="BM3435" s="3">
        <f t="shared" ref="BM3435" si="5874">LN(BL3435/$C3435)</f>
        <v>2.599574760093236</v>
      </c>
      <c r="BN3435" s="13" cm="1">
        <f t="array" ref="BN3435">$C3435*EXP(poly_from_str(100000000/$E3435,BN$4343))</f>
        <v>36.606062700561061</v>
      </c>
      <c r="BO3435" s="3">
        <f>LN($C3435)</f>
        <v>2.3025850929940459</v>
      </c>
      <c r="BP3435" s="13">
        <f>LN(BL3435/BN3435)</f>
        <v>1.3019459788416896</v>
      </c>
      <c r="BQ3435" s="13"/>
      <c r="BS3435" s="13"/>
      <c r="BT3435" s="13"/>
      <c r="BU3435" s="13"/>
      <c r="BV3435" s="13"/>
      <c r="BW3435" s="13"/>
      <c r="BX3435" s="13"/>
      <c r="BY3435">
        <v>35903</v>
      </c>
      <c r="BZ3435" s="13"/>
    </row>
    <row r="3436" spans="1:78" hidden="1" x14ac:dyDescent="0.25">
      <c r="A3436">
        <v>2468.11</v>
      </c>
      <c r="B3436" s="2" t="str">
        <f t="shared" si="5751"/>
        <v/>
      </c>
      <c r="C3436">
        <v>5</v>
      </c>
      <c r="D3436" t="s">
        <v>14</v>
      </c>
      <c r="E3436">
        <v>40504.589999999997</v>
      </c>
      <c r="R3436">
        <v>32</v>
      </c>
      <c r="S3436" t="s">
        <v>22</v>
      </c>
      <c r="AA3436" s="10">
        <f t="shared" si="5753"/>
        <v>2468.11</v>
      </c>
      <c r="AB3436" s="3" cm="1">
        <f t="array" ref="AB3436">100000000/Lvac(AA3436)</f>
        <v>40504.586463758824</v>
      </c>
      <c r="AC3436" s="28">
        <f t="shared" si="5754"/>
        <v>4.0516832718152757E-7</v>
      </c>
      <c r="AD3436" s="28">
        <f t="shared" si="5755"/>
        <v>2.4688562143320299E-7</v>
      </c>
      <c r="AE3436" s="21">
        <f t="shared" si="5756"/>
        <v>40504.589042516731</v>
      </c>
      <c r="AF3436" s="10" cm="1">
        <f t="array" ref="AF3436">Lair(100000000/AE3436)</f>
        <v>2468.1098428545138</v>
      </c>
      <c r="AG3436" s="10">
        <f t="shared" si="5757"/>
        <v>1.3205587770350354E-2</v>
      </c>
      <c r="AH3436" s="10" t="b">
        <f t="shared" si="5752"/>
        <v>1</v>
      </c>
      <c r="AI3436" s="10">
        <f t="shared" si="5758"/>
        <v>2468.11</v>
      </c>
      <c r="AJ3436">
        <v>7.0000000000000001E-3</v>
      </c>
      <c r="AK3436" s="3" cm="1">
        <f t="array" ref="AK3436">100000000/Lvac($AA3436)</f>
        <v>40504.586463758824</v>
      </c>
      <c r="AL3436" s="21">
        <f t="shared" si="5842"/>
        <v>0.11487822878490496</v>
      </c>
      <c r="AM3436" s="21"/>
      <c r="AN3436" s="21"/>
      <c r="AO3436" s="21"/>
      <c r="AP3436" s="21"/>
      <c r="AS3436" s="3">
        <f t="shared" si="5759"/>
        <v>-3.5362411726964638E-3</v>
      </c>
      <c r="AT3436" s="3" cm="1">
        <f t="array" ref="AT3436">AS3436-(100000000/LvacE($A3436)-$E3436)</f>
        <v>2.5654997443780303E-5</v>
      </c>
      <c r="BB3436"/>
      <c r="BC3436"/>
      <c r="BD3436"/>
      <c r="BE3436"/>
      <c r="BF3436"/>
      <c r="BG3436"/>
      <c r="BH3436"/>
      <c r="BI3436"/>
      <c r="BJ3436"/>
      <c r="BN3436" s="13" cm="1">
        <f t="array" ref="BN3436">$C3436*EXP(poly_from_str(100000000/$E3436,BN$4343))</f>
        <v>18.305013842128723</v>
      </c>
      <c r="BO3436" s="13"/>
      <c r="BY3436" t="e">
        <v>#N/A</v>
      </c>
    </row>
    <row r="3437" spans="1:78" hidden="1" x14ac:dyDescent="0.25">
      <c r="A3437">
        <v>2467.8649999999998</v>
      </c>
      <c r="B3437" s="2" t="str">
        <f t="shared" si="5751"/>
        <v/>
      </c>
      <c r="C3437">
        <v>9</v>
      </c>
      <c r="E3437">
        <v>40508.61</v>
      </c>
      <c r="F3437">
        <v>24470</v>
      </c>
      <c r="G3437" t="s">
        <v>5</v>
      </c>
      <c r="H3437" s="5" t="s">
        <v>8</v>
      </c>
      <c r="I3437">
        <v>64979</v>
      </c>
      <c r="J3437" t="s">
        <v>3</v>
      </c>
      <c r="K3437" s="5" t="s">
        <v>8</v>
      </c>
      <c r="L3437">
        <v>24470.9</v>
      </c>
      <c r="M3437" t="str">
        <f>$G3437&amp;""</f>
        <v>e</v>
      </c>
      <c r="N3437" t="str">
        <f>$H3437&amp;""</f>
        <v>7/2</v>
      </c>
      <c r="O3437">
        <v>64979.55</v>
      </c>
      <c r="P3437" t="str">
        <f>$J3437&amp;""</f>
        <v>o</v>
      </c>
      <c r="Q3437" t="str">
        <f>$K3437&amp;""</f>
        <v>7/2</v>
      </c>
      <c r="R3437">
        <v>32</v>
      </c>
      <c r="AA3437" s="10">
        <f t="shared" si="5753"/>
        <v>2467.8649999999998</v>
      </c>
      <c r="AB3437" s="3" cm="1">
        <f t="array" ref="AB3437">100000000/Lvac(AA3437)</f>
        <v>40508.607313321554</v>
      </c>
      <c r="AC3437" s="28">
        <f t="shared" si="5754"/>
        <v>4.0520855071083714E-7</v>
      </c>
      <c r="AD3437" s="28">
        <f t="shared" si="5755"/>
        <v>2.468611157785083E-7</v>
      </c>
      <c r="AE3437" s="21">
        <f t="shared" si="5756"/>
        <v>40508.609272757509</v>
      </c>
      <c r="AF3437" s="10" cm="1">
        <f t="array" ref="AF3437">Lair(100000000/AE3437)</f>
        <v>2467.8648806187271</v>
      </c>
      <c r="AG3437" s="10">
        <f t="shared" si="5757"/>
        <v>1.3207217030372722E-2</v>
      </c>
      <c r="AH3437" s="10" t="b">
        <f t="shared" si="5752"/>
        <v>1</v>
      </c>
      <c r="AI3437" s="10">
        <f>$AF3437</f>
        <v>2467.8648806187271</v>
      </c>
      <c r="AJ3437">
        <v>3.0000000000000001E-3</v>
      </c>
      <c r="AK3437" s="3" cm="1">
        <f t="array" ref="AK3437">100000000/Lvac($AA3437)</f>
        <v>40508.607313321554</v>
      </c>
      <c r="AL3437" s="21">
        <f t="shared" si="5842"/>
        <v>4.9243304564347341E-2</v>
      </c>
      <c r="AM3437" s="10" cm="1">
        <f t="array" ref="AM3437">Lvac($AI3437)-$BA3437</f>
        <v>2.4819321401992056E-3</v>
      </c>
      <c r="AN3437" s="10">
        <f>$AK3437-($AX3437-$AW3437)</f>
        <v>-4.2686678447353188E-2</v>
      </c>
      <c r="AO3437" s="3">
        <f>AM3437/AJ3437</f>
        <v>0.82731071339973516</v>
      </c>
      <c r="AP3437" s="3">
        <v>0.86711365520386607</v>
      </c>
      <c r="AS3437" s="3">
        <f t="shared" si="5759"/>
        <v>-2.686678446480073E-3</v>
      </c>
      <c r="AT3437" s="3" cm="1">
        <f t="array" ref="AT3437">AS3437-(100000000/LvacE($A3437)-$E3437)</f>
        <v>2.5738794647622854E-5</v>
      </c>
      <c r="AU3437" t="s">
        <v>4742</v>
      </c>
      <c r="AV3437" t="s">
        <v>4907</v>
      </c>
      <c r="AW3437" s="3">
        <v>24470.9</v>
      </c>
      <c r="AX3437" s="3">
        <v>64979.55</v>
      </c>
      <c r="AY3437" s="3"/>
      <c r="AZ3437" s="10" cm="1">
        <f t="array" ref="AZ3437">Lair(100000000/($AX3437-$AW3437))</f>
        <v>2467.862399259277</v>
      </c>
      <c r="BA3437" s="10">
        <f>100000000/($AX3437-$AW3437)</f>
        <v>2468.6085564441173</v>
      </c>
      <c r="BB3437" s="12">
        <v>75400000</v>
      </c>
      <c r="BC3437" s="3">
        <v>6.0999999999999999E-2</v>
      </c>
      <c r="BD3437" s="12" cm="1">
        <f t="array" ref="BD3437">SfromgA($BB3437,$BA3437,"")</f>
        <v>0.55983673933401024</v>
      </c>
      <c r="BE3437" s="29">
        <f>(10^MAX(0.05, -0.312925054856973*((LN($BD3437))^(1/3)) + 0.454808404431693)-1)*100</f>
        <v>419.74504200941061</v>
      </c>
      <c r="BG3437" s="3"/>
      <c r="BH3437" s="3"/>
      <c r="BI3437" s="12">
        <f>IF($BB3437="",$BF3437,$BB3437)</f>
        <v>75400000</v>
      </c>
      <c r="BJ3437" s="29">
        <f>IF($BB3437="",$BH3437,$BE3437)</f>
        <v>419.74504200941061</v>
      </c>
      <c r="BK3437" s="3">
        <f>LN(BN3437*100000000/($AX3437-$AW3437)/$BI3437)</f>
        <v>-6.8316419151789223</v>
      </c>
      <c r="BL3437" s="13">
        <f>EXP(BK$4341*$AX3437+BK$4342)*$BI3437/(100000000/($AX3437-$AW3437))</f>
        <v>24.623956450283163</v>
      </c>
      <c r="BM3437" s="3">
        <f t="shared" ref="BM3437" si="5875">LN(BL3437/$C3437)</f>
        <v>1.0064952311704995</v>
      </c>
      <c r="BN3437" s="13" cm="1">
        <f t="array" ref="BN3437">$C3437*EXP(poly_from_str(100000000/$E3437,BN$4343))</f>
        <v>32.959053380711303</v>
      </c>
      <c r="BO3437" s="3">
        <f>LN($C3437)</f>
        <v>2.1972245773362196</v>
      </c>
      <c r="BP3437" s="13">
        <f>LN(BL3437/BN3437)</f>
        <v>-0.29154617587670845</v>
      </c>
      <c r="BQ3437" s="13"/>
      <c r="BS3437" s="13"/>
      <c r="BT3437" s="13"/>
      <c r="BU3437" s="13"/>
      <c r="BV3437" s="13"/>
      <c r="BW3437" s="13"/>
      <c r="BX3437" s="13"/>
      <c r="BY3437">
        <v>32323</v>
      </c>
      <c r="BZ3437" s="13"/>
    </row>
    <row r="3438" spans="1:78" hidden="1" x14ac:dyDescent="0.25">
      <c r="A3438">
        <v>2467.6410000000001</v>
      </c>
      <c r="B3438" s="2" t="str">
        <f t="shared" si="5751"/>
        <v/>
      </c>
      <c r="C3438">
        <v>2</v>
      </c>
      <c r="D3438" t="s">
        <v>14</v>
      </c>
      <c r="E3438">
        <v>40512.28</v>
      </c>
      <c r="R3438">
        <v>32</v>
      </c>
      <c r="S3438" t="s">
        <v>22</v>
      </c>
      <c r="AA3438" s="10">
        <f t="shared" si="5753"/>
        <v>2467.6410000000001</v>
      </c>
      <c r="AB3438" s="3" cm="1">
        <f t="array" ref="AB3438">100000000/Lvac(AA3438)</f>
        <v>40512.284217237968</v>
      </c>
      <c r="AC3438" s="28">
        <f t="shared" si="5754"/>
        <v>4.0524533349867341E-7</v>
      </c>
      <c r="AD3438" s="28">
        <f t="shared" si="5755"/>
        <v>2.4683871060879364E-7</v>
      </c>
      <c r="AE3438" s="21">
        <f t="shared" si="5756"/>
        <v>40512.281141239146</v>
      </c>
      <c r="AF3438" s="10" cm="1">
        <f t="array" ref="AF3438">Lair(100000000/AE3438)</f>
        <v>2467.6411873753768</v>
      </c>
      <c r="AG3438" s="10">
        <f t="shared" si="5757"/>
        <v>1.3208707064203823E-2</v>
      </c>
      <c r="AH3438" s="10" t="b">
        <f t="shared" si="5752"/>
        <v>1</v>
      </c>
      <c r="AI3438" s="10">
        <f t="shared" si="5758"/>
        <v>2467.6410000000001</v>
      </c>
      <c r="AJ3438">
        <v>7.0000000000000001E-3</v>
      </c>
      <c r="AK3438" s="3" cm="1">
        <f t="array" ref="AK3438">100000000/Lvac($AA3438)</f>
        <v>40512.284217237968</v>
      </c>
      <c r="AL3438" s="21">
        <f t="shared" si="5842"/>
        <v>0.11492189889885351</v>
      </c>
      <c r="AM3438" s="21"/>
      <c r="AN3438" s="21"/>
      <c r="AO3438" s="21"/>
      <c r="AP3438" s="21"/>
      <c r="AS3438" s="3">
        <f t="shared" si="5759"/>
        <v>4.2172379689873196E-3</v>
      </c>
      <c r="AT3438" s="3" cm="1">
        <f t="array" ref="AT3438">AS3438-(100000000/LvacE($A3438)-$E3438)</f>
        <v>2.581545413704589E-5</v>
      </c>
      <c r="BB3438"/>
      <c r="BC3438"/>
      <c r="BD3438"/>
      <c r="BE3438"/>
      <c r="BF3438"/>
      <c r="BG3438"/>
      <c r="BH3438"/>
      <c r="BI3438"/>
      <c r="BJ3438"/>
      <c r="BN3438" s="13" cm="1">
        <f t="array" ref="BN3438">$C3438*EXP(poly_from_str(100000000/$E3438,BN$4343))</f>
        <v>7.326267707542895</v>
      </c>
      <c r="BO3438" s="13"/>
      <c r="BY3438" t="e">
        <v>#N/A</v>
      </c>
    </row>
    <row r="3439" spans="1:78" hidden="1" x14ac:dyDescent="0.25">
      <c r="A3439">
        <v>2467.444</v>
      </c>
      <c r="B3439" s="2" t="str">
        <f t="shared" si="5751"/>
        <v/>
      </c>
      <c r="C3439">
        <v>9</v>
      </c>
      <c r="D3439" t="s">
        <v>14</v>
      </c>
      <c r="E3439">
        <v>40515.519999999997</v>
      </c>
      <c r="R3439">
        <v>32</v>
      </c>
      <c r="S3439" t="s">
        <v>22</v>
      </c>
      <c r="AA3439" s="10">
        <f t="shared" si="5753"/>
        <v>2467.444</v>
      </c>
      <c r="AB3439" s="3" cm="1">
        <f t="array" ref="AB3439">100000000/Lvac(AA3439)</f>
        <v>40515.518474578173</v>
      </c>
      <c r="AC3439" s="28">
        <f t="shared" si="5754"/>
        <v>4.0527768816637783E-7</v>
      </c>
      <c r="AD3439" s="28">
        <f t="shared" si="5755"/>
        <v>2.4681900606244468E-7</v>
      </c>
      <c r="AE3439" s="21">
        <f t="shared" si="5756"/>
        <v>40515.519587297262</v>
      </c>
      <c r="AF3439" s="10" cm="1">
        <f t="array" ref="AF3439">Lair(100000000/AE3439)</f>
        <v>2467.4439322292155</v>
      </c>
      <c r="AG3439" s="10">
        <f t="shared" si="5757"/>
        <v>1.3210017831119608E-2</v>
      </c>
      <c r="AH3439" s="10" t="b">
        <f t="shared" si="5752"/>
        <v>1</v>
      </c>
      <c r="AI3439" s="10">
        <f t="shared" si="5758"/>
        <v>2467.444</v>
      </c>
      <c r="AJ3439">
        <v>7.0000000000000001E-3</v>
      </c>
      <c r="AK3439" s="3" cm="1">
        <f t="array" ref="AK3439">100000000/Lvac($AA3439)</f>
        <v>40515.518474578173</v>
      </c>
      <c r="AL3439" s="21">
        <f t="shared" si="5842"/>
        <v>0.11494024963567449</v>
      </c>
      <c r="AM3439" s="21"/>
      <c r="AN3439" s="21"/>
      <c r="AO3439" s="21"/>
      <c r="AP3439" s="21"/>
      <c r="AS3439" s="3">
        <f t="shared" si="5759"/>
        <v>-1.5254218233167194E-3</v>
      </c>
      <c r="AT3439" s="3" cm="1">
        <f t="array" ref="AT3439">AS3439-(100000000/LvacE($A3439)-$E3439)</f>
        <v>2.5882924092002213E-5</v>
      </c>
      <c r="BB3439"/>
      <c r="BC3439"/>
      <c r="BD3439"/>
      <c r="BE3439"/>
      <c r="BF3439"/>
      <c r="BG3439"/>
      <c r="BH3439"/>
      <c r="BI3439"/>
      <c r="BJ3439"/>
      <c r="BN3439" s="13" cm="1">
        <f t="array" ref="BN3439">$C3439*EXP(poly_from_str(100000000/$E3439,BN$4343))</f>
        <v>32.976280668673262</v>
      </c>
      <c r="BO3439" s="13"/>
      <c r="BY3439">
        <v>32337</v>
      </c>
    </row>
    <row r="3440" spans="1:78" hidden="1" x14ac:dyDescent="0.25">
      <c r="A3440">
        <v>2467.279</v>
      </c>
      <c r="B3440" s="2" t="str">
        <f t="shared" si="5751"/>
        <v/>
      </c>
      <c r="C3440">
        <v>1</v>
      </c>
      <c r="E3440">
        <v>40518.230000000003</v>
      </c>
      <c r="F3440">
        <v>24461</v>
      </c>
      <c r="G3440" t="s">
        <v>5</v>
      </c>
      <c r="H3440" s="5" t="s">
        <v>18</v>
      </c>
      <c r="I3440">
        <v>64979</v>
      </c>
      <c r="J3440" t="s">
        <v>3</v>
      </c>
      <c r="K3440" s="5" t="s">
        <v>8</v>
      </c>
      <c r="L3440">
        <v>24461.24</v>
      </c>
      <c r="M3440" t="str">
        <f t="shared" ref="M3440:M3443" si="5876">$G3440&amp;""</f>
        <v>e</v>
      </c>
      <c r="N3440" t="str">
        <f t="shared" ref="N3440:N3443" si="5877">$H3440&amp;""</f>
        <v>5/2</v>
      </c>
      <c r="O3440">
        <v>64979.55</v>
      </c>
      <c r="P3440" t="str">
        <f t="shared" ref="P3440:P3443" si="5878">$J3440&amp;""</f>
        <v>o</v>
      </c>
      <c r="Q3440" t="str">
        <f t="shared" ref="Q3440:Q3443" si="5879">$K3440&amp;""</f>
        <v>7/2</v>
      </c>
      <c r="R3440">
        <v>32</v>
      </c>
      <c r="AA3440" s="10">
        <f t="shared" si="5753"/>
        <v>2467.279</v>
      </c>
      <c r="AB3440" s="3" cm="1">
        <f t="array" ref="AB3440">100000000/Lvac(AA3440)</f>
        <v>40518.227767714357</v>
      </c>
      <c r="AC3440" s="28">
        <f t="shared" si="5754"/>
        <v>4.0530479122952859E-7</v>
      </c>
      <c r="AD3440" s="28">
        <f t="shared" si="5755"/>
        <v>2.4680250225475504E-7</v>
      </c>
      <c r="AE3440" s="21">
        <f t="shared" si="5756"/>
        <v>40518.229396173156</v>
      </c>
      <c r="AF3440" s="10" cm="1">
        <f t="array" ref="AF3440">Lair(100000000/AE3440)</f>
        <v>2467.278900831061</v>
      </c>
      <c r="AG3440" s="10">
        <f t="shared" si="5757"/>
        <v>1.3211115923191977E-2</v>
      </c>
      <c r="AH3440" s="10" t="b">
        <f t="shared" si="5752"/>
        <v>1</v>
      </c>
      <c r="AI3440" s="10">
        <f t="shared" ref="AI3440:AI3443" si="5880">$AF3440</f>
        <v>2467.278900831061</v>
      </c>
      <c r="AJ3440">
        <v>3.0000000000000001E-3</v>
      </c>
      <c r="AK3440" s="3" cm="1">
        <f t="array" ref="AK3440">100000000/Lvac($AA3440)</f>
        <v>40518.227767714357</v>
      </c>
      <c r="AL3440" s="21">
        <f t="shared" si="5842"/>
        <v>4.9266697519360067E-2</v>
      </c>
      <c r="AM3440" s="10" cm="1">
        <f t="array" ref="AM3440">Lvac($AI3440)-$BA3440</f>
        <v>4.9096878315140202E-3</v>
      </c>
      <c r="AN3440" s="10">
        <f t="shared" ref="AN3440:AN3443" si="5881">$AK3440-($AX3440-$AW3440)</f>
        <v>-8.2232285640202463E-2</v>
      </c>
      <c r="AO3440" s="3">
        <f t="shared" ref="AO3440:AO3443" si="5882">AM3440/AJ3440</f>
        <v>1.6365626105046733</v>
      </c>
      <c r="AP3440" s="3">
        <v>1.669626551726348</v>
      </c>
      <c r="AS3440" s="3">
        <f t="shared" si="5759"/>
        <v>-2.2322856457321905E-3</v>
      </c>
      <c r="AT3440" s="3" cm="1">
        <f t="array" ref="AT3440">AS3440-(100000000/LvacE($A3440)-$E3440)</f>
        <v>2.5939472834579647E-5</v>
      </c>
      <c r="AU3440" t="s">
        <v>4712</v>
      </c>
      <c r="AV3440" t="s">
        <v>4907</v>
      </c>
      <c r="AW3440" s="3">
        <v>24461.24</v>
      </c>
      <c r="AX3440" s="3">
        <v>64979.55</v>
      </c>
      <c r="AY3440" s="3"/>
      <c r="AZ3440" s="10" cm="1">
        <f t="array" ref="AZ3440">Lair(100000000/($AX3440-$AW3440))</f>
        <v>2467.2739922759488</v>
      </c>
      <c r="BA3440" s="10">
        <f t="shared" ref="BA3440:BA3443" si="5883">100000000/($AX3440-$AW3440)</f>
        <v>2468.020013667895</v>
      </c>
      <c r="BB3440" s="12">
        <v>1620000</v>
      </c>
      <c r="BC3440" s="3">
        <v>3.0000000000000001E-3</v>
      </c>
      <c r="BD3440" s="12" cm="1">
        <f t="array" ref="BD3440">SfromgA($BB3440,$BA3440,"")</f>
        <v>1.2019721523514753E-2</v>
      </c>
      <c r="BE3440" s="29">
        <f t="shared" ref="BE3440:BE3443" si="5884">(10^MAX(0.05, -0.312925054856973*((LN($BD3440))^(1/3)) + 0.454808404431693)-1)*100</f>
        <v>829.82921650074547</v>
      </c>
      <c r="BG3440" s="3"/>
      <c r="BH3440" s="3"/>
      <c r="BI3440" s="12">
        <f t="shared" ref="BI3440:BI3443" si="5885">IF($BB3440="",$BF3440,$BB3440)</f>
        <v>1620000</v>
      </c>
      <c r="BJ3440" s="29">
        <f t="shared" ref="BJ3440:BJ3443" si="5886">IF($BB3440="",$BH3440,$BE3440)</f>
        <v>829.82921650074547</v>
      </c>
      <c r="BK3440" s="3">
        <f t="shared" ref="BK3440:BK3441" si="5887">LN(BN3440*100000000/($AX3440-$AW3440)/$BI3440)</f>
        <v>-5.1879964997993602</v>
      </c>
      <c r="BL3440" s="13">
        <f>EXP(BK$4341*$AX3440+BK$4342)*$BI3440/(100000000/($AX3440-$AW3440))</f>
        <v>0.52918199090867057</v>
      </c>
      <c r="BM3440" s="3">
        <f t="shared" ref="BM3440:BM3441" si="5888">LN(BL3440/$C3440)</f>
        <v>-0.6364228781052218</v>
      </c>
      <c r="BN3440" s="13" cm="1">
        <f t="array" ref="BN3440">$C3440*EXP(poly_from_str(100000000/$E3440,BN$4343))</f>
        <v>3.6647814911966199</v>
      </c>
      <c r="BO3440" s="3">
        <f t="shared" ref="BO3440:BO3443" si="5889">LN($C3440)</f>
        <v>0</v>
      </c>
      <c r="BP3440" s="13">
        <f>LN(BL3440/BN3440)</f>
        <v>-1.93519159125627</v>
      </c>
      <c r="BQ3440" s="13"/>
      <c r="BS3440" s="13"/>
      <c r="BT3440" s="13"/>
      <c r="BU3440" s="13"/>
      <c r="BV3440" s="13"/>
      <c r="BW3440" s="13"/>
      <c r="BX3440" s="13"/>
      <c r="BY3440">
        <v>3594</v>
      </c>
      <c r="BZ3440" s="13"/>
    </row>
    <row r="3441" spans="1:78" hidden="1" x14ac:dyDescent="0.25">
      <c r="A3441">
        <v>2466.7150000000001</v>
      </c>
      <c r="B3441" s="2">
        <f t="shared" si="5751"/>
        <v>1</v>
      </c>
      <c r="C3441">
        <v>6</v>
      </c>
      <c r="D3441" t="s">
        <v>736</v>
      </c>
      <c r="E3441">
        <v>40527.49</v>
      </c>
      <c r="F3441">
        <v>21535</v>
      </c>
      <c r="G3441" t="s">
        <v>5</v>
      </c>
      <c r="H3441" s="5" t="s">
        <v>4</v>
      </c>
      <c r="I3441">
        <v>62062</v>
      </c>
      <c r="J3441" t="s">
        <v>3</v>
      </c>
      <c r="K3441" s="5" t="s">
        <v>4</v>
      </c>
      <c r="L3441">
        <v>21535.17</v>
      </c>
      <c r="M3441" t="str">
        <f t="shared" si="5876"/>
        <v>e</v>
      </c>
      <c r="N3441" t="str">
        <f t="shared" si="5877"/>
        <v>9/2</v>
      </c>
      <c r="O3441">
        <v>62062.63</v>
      </c>
      <c r="P3441" t="str">
        <f t="shared" si="5878"/>
        <v>o</v>
      </c>
      <c r="Q3441" t="str">
        <f t="shared" si="5879"/>
        <v>9/2</v>
      </c>
      <c r="R3441">
        <v>32</v>
      </c>
      <c r="AA3441" s="10">
        <f t="shared" si="5753"/>
        <v>2466.7150000000001</v>
      </c>
      <c r="AB3441" s="3" cm="1">
        <f t="array" ref="AB3441">100000000/Lvac(AA3441)</f>
        <v>40527.491360773653</v>
      </c>
      <c r="AC3441" s="28">
        <f t="shared" si="5754"/>
        <v>4.0539746180649164E-7</v>
      </c>
      <c r="AD3441" s="28">
        <f t="shared" si="5755"/>
        <v>2.4674608924052349E-7</v>
      </c>
      <c r="AE3441" s="21">
        <f t="shared" si="5756"/>
        <v>40527.490367839862</v>
      </c>
      <c r="AF3441" s="10" cm="1">
        <f t="array" ref="AF3441">Lair(100000000/AE3441)</f>
        <v>2466.7150604394719</v>
      </c>
      <c r="AG3441" s="10">
        <f t="shared" si="5757"/>
        <v>1.3214871065521078E-2</v>
      </c>
      <c r="AH3441" s="10" t="b">
        <f t="shared" si="5752"/>
        <v>1</v>
      </c>
      <c r="AI3441" s="10">
        <f t="shared" si="5880"/>
        <v>2466.7150604394719</v>
      </c>
      <c r="AJ3441">
        <v>7.0000000000000001E-3</v>
      </c>
      <c r="AK3441" s="3" cm="1">
        <f t="array" ref="AK3441">100000000/Lvac($AA3441)</f>
        <v>40527.491360773653</v>
      </c>
      <c r="AL3441" s="21">
        <f t="shared" si="5842"/>
        <v>0.1150081920993634</v>
      </c>
      <c r="AM3441" s="10" cm="1">
        <f t="array" ref="AM3441">Lvac($AI3441)-$BA3441</f>
        <v>-1.8489058793420554E-3</v>
      </c>
      <c r="AN3441" s="10">
        <f t="shared" si="5881"/>
        <v>3.1360773653432261E-2</v>
      </c>
      <c r="AO3441" s="3">
        <f t="shared" si="5882"/>
        <v>-0.26412941133457934</v>
      </c>
      <c r="AP3441" s="3">
        <v>-0.27276561383717179</v>
      </c>
      <c r="AS3441" s="3">
        <f t="shared" si="5759"/>
        <v>1.3607736545964144E-3</v>
      </c>
      <c r="AT3441" s="3" cm="1">
        <f t="array" ref="AT3441">AS3441-(100000000/LvacE($A3441)-$E3441)</f>
        <v>2.6132984203286469E-5</v>
      </c>
      <c r="AU3441" t="s">
        <v>4793</v>
      </c>
      <c r="AV3441" t="s">
        <v>4843</v>
      </c>
      <c r="AW3441" s="3">
        <v>21535.17</v>
      </c>
      <c r="AX3441" s="3">
        <v>62062.63</v>
      </c>
      <c r="AY3441" s="3"/>
      <c r="AZ3441" s="10" cm="1">
        <f t="array" ref="AZ3441">Lair(100000000/($AX3441-$AW3441))</f>
        <v>2466.716908918846</v>
      </c>
      <c r="BA3441" s="10">
        <f t="shared" si="5883"/>
        <v>2467.4628017645318</v>
      </c>
      <c r="BB3441" s="12">
        <v>62200000</v>
      </c>
      <c r="BC3441" s="3">
        <v>0.13500000000000001</v>
      </c>
      <c r="BD3441" s="12" cm="1">
        <f t="array" ref="BD3441">SfromgA($BB3441,$BA3441,"")</f>
        <v>0.46118543930329975</v>
      </c>
      <c r="BE3441" s="29">
        <f t="shared" si="5884"/>
        <v>452.22363837775833</v>
      </c>
      <c r="BG3441" s="3"/>
      <c r="BH3441" s="3"/>
      <c r="BI3441" s="12">
        <f t="shared" si="5885"/>
        <v>62200000</v>
      </c>
      <c r="BJ3441" s="29">
        <f t="shared" si="5886"/>
        <v>452.22363837775833</v>
      </c>
      <c r="BK3441" s="3">
        <f t="shared" si="5887"/>
        <v>-7.0436927805222806</v>
      </c>
      <c r="BL3441" s="13">
        <f>EXP(BK$4341*$AX3441+BK$4342)*$BI3441/(100000000/($AX3441-$AW3441))</f>
        <v>25.364734448266162</v>
      </c>
      <c r="BM3441" s="3">
        <f t="shared" si="5888"/>
        <v>1.4416003325170359</v>
      </c>
      <c r="BN3441" s="13" cm="1">
        <f t="array" ref="BN3441">$C3441*EXP(poly_from_str(100000000/$E3441,BN$4343))</f>
        <v>22.004062188951082</v>
      </c>
      <c r="BO3441" s="3">
        <f t="shared" si="5889"/>
        <v>1.791759469228055</v>
      </c>
      <c r="BP3441" s="13">
        <f>LN(BL3441/BN3441)</f>
        <v>0.14213272047923439</v>
      </c>
      <c r="BQ3441" s="13"/>
      <c r="BS3441" s="13"/>
      <c r="BT3441" s="13"/>
      <c r="BU3441" s="13"/>
      <c r="BV3441" s="13"/>
      <c r="BW3441" s="13"/>
      <c r="BX3441" s="13"/>
      <c r="BY3441">
        <v>21574</v>
      </c>
      <c r="BZ3441" s="13"/>
    </row>
    <row r="3442" spans="1:78" hidden="1" x14ac:dyDescent="0.25">
      <c r="A3442">
        <v>2466.7150000000001</v>
      </c>
      <c r="B3442" s="2">
        <f t="shared" si="5751"/>
        <v>2</v>
      </c>
      <c r="C3442">
        <v>6</v>
      </c>
      <c r="D3442" t="s">
        <v>736</v>
      </c>
      <c r="E3442">
        <v>40527.49</v>
      </c>
      <c r="F3442">
        <v>60419</v>
      </c>
      <c r="G3442" t="s">
        <v>3</v>
      </c>
      <c r="H3442" s="5" t="s">
        <v>16</v>
      </c>
      <c r="I3442">
        <v>100947</v>
      </c>
      <c r="J3442" t="s">
        <v>5</v>
      </c>
      <c r="K3442" s="5" t="s">
        <v>4</v>
      </c>
      <c r="L3442">
        <v>60419.73</v>
      </c>
      <c r="M3442" t="str">
        <f t="shared" si="5876"/>
        <v>o</v>
      </c>
      <c r="N3442" t="str">
        <f t="shared" si="5877"/>
        <v>11/2</v>
      </c>
      <c r="O3442">
        <v>100947.18</v>
      </c>
      <c r="P3442" t="str">
        <f t="shared" si="5878"/>
        <v>e</v>
      </c>
      <c r="Q3442" t="str">
        <f t="shared" si="5879"/>
        <v>9/2</v>
      </c>
      <c r="R3442">
        <v>32</v>
      </c>
      <c r="AA3442" s="10">
        <f t="shared" si="5753"/>
        <v>2466.7150000000001</v>
      </c>
      <c r="AB3442" s="3" cm="1">
        <f t="array" ref="AB3442">100000000/Lvac(AA3442)</f>
        <v>40527.491360773653</v>
      </c>
      <c r="AC3442" s="28">
        <f t="shared" si="5754"/>
        <v>4.0539746180649164E-7</v>
      </c>
      <c r="AD3442" s="28">
        <f t="shared" si="5755"/>
        <v>2.4674608924052349E-7</v>
      </c>
      <c r="AE3442" s="21">
        <f t="shared" si="5756"/>
        <v>40527.490367839862</v>
      </c>
      <c r="AF3442" s="10" cm="1">
        <f t="array" ref="AF3442">Lair(100000000/AE3442)</f>
        <v>2466.7150604394719</v>
      </c>
      <c r="AG3442" s="10">
        <f t="shared" si="5757"/>
        <v>1.3214871065521078E-2</v>
      </c>
      <c r="AH3442" s="10" t="b">
        <f t="shared" si="5752"/>
        <v>1</v>
      </c>
      <c r="AI3442" s="10">
        <f t="shared" si="5880"/>
        <v>2466.7150604394719</v>
      </c>
      <c r="AJ3442">
        <v>7.0000000000000001E-3</v>
      </c>
      <c r="AK3442" s="3" cm="1">
        <f t="array" ref="AK3442">100000000/Lvac($AA3442)</f>
        <v>40527.491360773653</v>
      </c>
      <c r="AL3442" s="21">
        <f t="shared" si="5842"/>
        <v>0.1150081920993634</v>
      </c>
      <c r="AM3442" s="10" cm="1">
        <f t="array" ref="AM3442">Lvac($AI3442)-$BA3442</f>
        <v>-2.4577432982368919E-3</v>
      </c>
      <c r="AN3442" s="10">
        <f t="shared" si="5881"/>
        <v>4.1360773662745487E-2</v>
      </c>
      <c r="AO3442" s="3">
        <f t="shared" si="5882"/>
        <v>-0.35110618546241312</v>
      </c>
      <c r="AP3442" s="3">
        <v>-0.35974238796500557</v>
      </c>
      <c r="AS3442" s="3">
        <f t="shared" si="5759"/>
        <v>1.3607736545964144E-3</v>
      </c>
      <c r="AT3442" s="3" cm="1">
        <f t="array" ref="AT3442">AS3442-(100000000/LvacE($A3442)-$E3442)</f>
        <v>2.6132984203286469E-5</v>
      </c>
      <c r="AU3442" t="s">
        <v>4844</v>
      </c>
      <c r="AV3442" t="s">
        <v>4950</v>
      </c>
      <c r="AW3442" s="3">
        <v>60419.73</v>
      </c>
      <c r="AX3442" s="3">
        <v>100947.18</v>
      </c>
      <c r="AY3442" s="3"/>
      <c r="AZ3442" s="10" cm="1">
        <f t="array" ref="AZ3442">Lair(100000000/($AX3442-$AW3442))</f>
        <v>2466.7175176158185</v>
      </c>
      <c r="BA3442" s="10">
        <f t="shared" si="5883"/>
        <v>2467.4634106019507</v>
      </c>
      <c r="BB3442" s="12">
        <v>354000</v>
      </c>
      <c r="BC3442" s="3">
        <v>0</v>
      </c>
      <c r="BD3442" s="12" cm="1">
        <f t="array" ref="BD3442">SfromgA($BB3442,$BA3442,"")</f>
        <v>2.6247550862469231E-3</v>
      </c>
      <c r="BE3442" s="29">
        <f t="shared" si="5884"/>
        <v>951.0350749976659</v>
      </c>
      <c r="BG3442" s="3"/>
      <c r="BH3442" s="3"/>
      <c r="BI3442" s="12">
        <f t="shared" si="5885"/>
        <v>354000</v>
      </c>
      <c r="BJ3442" s="29">
        <f t="shared" si="5886"/>
        <v>951.0350749976659</v>
      </c>
      <c r="BK3442" s="3"/>
      <c r="BL3442" s="13">
        <f>EXP(BK$4341*$AX3442+BK$4342)*$BI3442/(100000000/($AX3442-$AW3442))</f>
        <v>7.5221151503683838E-3</v>
      </c>
      <c r="BM3442" s="3"/>
      <c r="BN3442" s="13" cm="1">
        <f t="array" ref="BN3442">$C3442*EXP(poly_from_str(100000000/$E3442,BN$4343))</f>
        <v>22.004062188951082</v>
      </c>
      <c r="BO3442" s="3">
        <f t="shared" si="5889"/>
        <v>1.791759469228055</v>
      </c>
      <c r="BP3442" s="17"/>
      <c r="BQ3442" s="13"/>
      <c r="BS3442" s="13"/>
      <c r="BT3442" s="13"/>
      <c r="BU3442" s="13"/>
      <c r="BV3442" s="13"/>
      <c r="BW3442" s="13"/>
      <c r="BX3442" s="13"/>
      <c r="BY3442">
        <v>21574</v>
      </c>
      <c r="BZ3442" s="13"/>
    </row>
    <row r="3443" spans="1:78" hidden="1" x14ac:dyDescent="0.25">
      <c r="A3443">
        <v>2466.4969999999998</v>
      </c>
      <c r="B3443" s="2" t="str">
        <f t="shared" si="5751"/>
        <v/>
      </c>
      <c r="C3443">
        <v>2</v>
      </c>
      <c r="E3443">
        <v>40531.07</v>
      </c>
      <c r="F3443">
        <v>17627</v>
      </c>
      <c r="G3443" t="s">
        <v>5</v>
      </c>
      <c r="H3443" s="5" t="s">
        <v>4</v>
      </c>
      <c r="I3443">
        <v>58158</v>
      </c>
      <c r="J3443" t="s">
        <v>3</v>
      </c>
      <c r="K3443" s="5" t="s">
        <v>8</v>
      </c>
      <c r="L3443">
        <v>17627</v>
      </c>
      <c r="M3443" t="str">
        <f t="shared" si="5876"/>
        <v>e</v>
      </c>
      <c r="N3443" t="str">
        <f t="shared" si="5877"/>
        <v>9/2</v>
      </c>
      <c r="O3443">
        <v>58158.080000000002</v>
      </c>
      <c r="P3443" t="str">
        <f t="shared" si="5878"/>
        <v>o</v>
      </c>
      <c r="Q3443" t="str">
        <f t="shared" si="5879"/>
        <v>7/2</v>
      </c>
      <c r="R3443">
        <v>32</v>
      </c>
      <c r="AA3443" s="10">
        <f t="shared" si="5753"/>
        <v>2466.4969999999998</v>
      </c>
      <c r="AB3443" s="3" cm="1">
        <f t="array" ref="AB3443">100000000/Lvac(AA3443)</f>
        <v>40531.073104506941</v>
      </c>
      <c r="AC3443" s="28">
        <f t="shared" si="5754"/>
        <v>4.0543329264134521E-7</v>
      </c>
      <c r="AD3443" s="28">
        <f t="shared" si="5755"/>
        <v>2.4672428421067462E-7</v>
      </c>
      <c r="AE3443" s="21">
        <f t="shared" si="5756"/>
        <v>40531.070838983665</v>
      </c>
      <c r="AF3443" s="10" cm="1">
        <f t="array" ref="AF3443">Lair(100000000/AE3443)</f>
        <v>2466.4971378771052</v>
      </c>
      <c r="AG3443" s="10">
        <f t="shared" si="5757"/>
        <v>1.3216323211523658E-2</v>
      </c>
      <c r="AH3443" s="10" t="b">
        <f t="shared" si="5752"/>
        <v>1</v>
      </c>
      <c r="AI3443" s="10">
        <f t="shared" si="5880"/>
        <v>2466.4971378771052</v>
      </c>
      <c r="AJ3443">
        <v>3.0000000000000001E-3</v>
      </c>
      <c r="AK3443" s="3" cm="1">
        <f t="array" ref="AK3443">100000000/Lvac($AA3443)</f>
        <v>40531.073104506941</v>
      </c>
      <c r="AL3443" s="21">
        <f t="shared" si="5842"/>
        <v>4.9297936513388846E-2</v>
      </c>
      <c r="AM3443" s="10" cm="1">
        <f t="array" ref="AM3443">Lvac($AI3443)-$BA3443</f>
        <v>5.5765731485735159E-4</v>
      </c>
      <c r="AN3443" s="10">
        <f t="shared" si="5881"/>
        <v>-6.8954930611653253E-3</v>
      </c>
      <c r="AO3443" s="3">
        <f t="shared" si="5882"/>
        <v>0.18588577161911721</v>
      </c>
      <c r="AP3443" s="3">
        <v>0.1399161327147643</v>
      </c>
      <c r="AS3443" s="3">
        <f t="shared" si="5759"/>
        <v>3.1045069408719428E-3</v>
      </c>
      <c r="AT3443" s="3" cm="1">
        <f t="array" ref="AT3443">AS3443-(100000000/LvacE($A3443)-$E3443)</f>
        <v>2.6207875635009259E-5</v>
      </c>
      <c r="AU3443" t="s">
        <v>4815</v>
      </c>
      <c r="AV3443" t="s">
        <v>4897</v>
      </c>
      <c r="AW3443" s="3">
        <v>17627</v>
      </c>
      <c r="AX3443" s="3">
        <v>58158.080000000002</v>
      </c>
      <c r="AY3443" s="3"/>
      <c r="AZ3443" s="10" cm="1">
        <f t="array" ref="AZ3443">Lair(100000000/($AX3443-$AW3443))</f>
        <v>2466.4965803484238</v>
      </c>
      <c r="BA3443" s="10">
        <f t="shared" si="5883"/>
        <v>2467.242422358348</v>
      </c>
      <c r="BB3443" s="12">
        <v>8270000</v>
      </c>
      <c r="BC3443" s="3">
        <v>2.5999999999999999E-2</v>
      </c>
      <c r="BD3443" s="12" cm="1">
        <f t="array" ref="BD3443">SfromgA($BB3443,$BA3443,"")</f>
        <v>6.1301957243576469E-2</v>
      </c>
      <c r="BE3443" s="29">
        <f t="shared" si="5884"/>
        <v>686.03203762546696</v>
      </c>
      <c r="BG3443" s="3"/>
      <c r="BH3443" s="3"/>
      <c r="BI3443" s="12">
        <f t="shared" si="5885"/>
        <v>8270000</v>
      </c>
      <c r="BJ3443" s="29">
        <f t="shared" si="5886"/>
        <v>686.03203762546696</v>
      </c>
      <c r="BK3443" s="3">
        <f>LN(BN3443*100000000/($AX3443-$AW3443)/$BI3443)</f>
        <v>-6.1244039947042843</v>
      </c>
      <c r="BL3443" s="13">
        <f>EXP(BK$4341*$AX3443+BK$4342)*$BI3443/(100000000/($AX3443-$AW3443))</f>
        <v>4.5375941095730017</v>
      </c>
      <c r="BM3443" s="3">
        <f t="shared" ref="BM3443" si="5890">LN(BL3443/$C3443)</f>
        <v>0.81924975921770815</v>
      </c>
      <c r="BN3443" s="13" cm="1">
        <f t="array" ref="BN3443">$C3443*EXP(poly_from_str(100000000/$E3443,BN$4343))</f>
        <v>7.3366673098612312</v>
      </c>
      <c r="BO3443" s="3">
        <f t="shared" si="5889"/>
        <v>0.69314718055994529</v>
      </c>
      <c r="BP3443" s="13">
        <f t="shared" ref="BP3443" si="5891">LN(BL3443/BN3443)</f>
        <v>-0.48048775476110361</v>
      </c>
      <c r="BQ3443" s="13"/>
      <c r="BR3443" s="12">
        <v>4090000</v>
      </c>
      <c r="BS3443" s="3">
        <f>LN(BV3443*100000000/($AX3443-$AW3443)/$BR3443)</f>
        <v>-6.5816060777577867</v>
      </c>
      <c r="BT3443" s="13">
        <f>EXP(BS$4338*$AX3443+BS$4336)*$BR3443/(100000000/($AX3443-$AW3443))</f>
        <v>1.6999791467445893</v>
      </c>
      <c r="BU3443" s="3">
        <f>LN(BT3443/$BN3443)</f>
        <v>-1.4622687101726521</v>
      </c>
      <c r="BV3443" s="3" cm="1">
        <f t="array" ref="BV3443">$BN3443*EXP(poly_from_str(100000000/$E3443,BV$4341))</f>
        <v>2.2969750749228699</v>
      </c>
      <c r="BW3443" s="12" t="s">
        <v>14</v>
      </c>
      <c r="BX3443" s="3">
        <f>LN(BT3443/BV3443)</f>
        <v>-0.30097708813825985</v>
      </c>
      <c r="BY3443">
        <v>7193</v>
      </c>
      <c r="BZ3443" s="13"/>
    </row>
    <row r="3444" spans="1:78" hidden="1" x14ac:dyDescent="0.25">
      <c r="A3444">
        <v>2466.2240000000002</v>
      </c>
      <c r="B3444" s="2" t="str">
        <f t="shared" si="5751"/>
        <v/>
      </c>
      <c r="C3444">
        <v>7</v>
      </c>
      <c r="D3444" t="s">
        <v>14</v>
      </c>
      <c r="E3444">
        <v>40535.56</v>
      </c>
      <c r="R3444">
        <v>32</v>
      </c>
      <c r="S3444" t="s">
        <v>22</v>
      </c>
      <c r="AA3444" s="10">
        <f t="shared" si="5753"/>
        <v>2466.2240000000002</v>
      </c>
      <c r="AB3444" s="3" cm="1">
        <f t="array" ref="AB3444">100000000/Lvac(AA3444)</f>
        <v>40535.559392052994</v>
      </c>
      <c r="AC3444" s="28">
        <f t="shared" si="5754"/>
        <v>4.0547817229902877E-7</v>
      </c>
      <c r="AD3444" s="28">
        <f t="shared" si="5755"/>
        <v>2.466969779122008E-7</v>
      </c>
      <c r="AE3444" s="21">
        <f t="shared" si="5756"/>
        <v>40535.559835757231</v>
      </c>
      <c r="AF3444" s="10" cm="1">
        <f t="array" ref="AF3444">Lair(100000000/AE3444)</f>
        <v>2466.2239730026558</v>
      </c>
      <c r="AG3444" s="10">
        <f t="shared" si="5757"/>
        <v>1.3218142267704187E-2</v>
      </c>
      <c r="AH3444" s="10" t="b">
        <f t="shared" si="5752"/>
        <v>1</v>
      </c>
      <c r="AI3444" s="10">
        <f t="shared" si="5758"/>
        <v>2466.2240000000002</v>
      </c>
      <c r="AJ3444">
        <v>7.0000000000000001E-3</v>
      </c>
      <c r="AK3444" s="3" cm="1">
        <f t="array" ref="AK3444">100000000/Lvac($AA3444)</f>
        <v>40535.559392052994</v>
      </c>
      <c r="AL3444" s="21">
        <f t="shared" si="5842"/>
        <v>0.11505399174785864</v>
      </c>
      <c r="AM3444" s="21"/>
      <c r="AN3444" s="21"/>
      <c r="AO3444" s="21"/>
      <c r="AP3444" s="21"/>
      <c r="AS3444" s="3">
        <f t="shared" si="5759"/>
        <v>-6.0794700402766466E-4</v>
      </c>
      <c r="AT3444" s="3" cm="1">
        <f t="array" ref="AT3444">AS3444-(100000000/LvacE($A3444)-$E3444)</f>
        <v>2.6301728212274611E-5</v>
      </c>
      <c r="BB3444"/>
      <c r="BC3444"/>
      <c r="BD3444"/>
      <c r="BE3444"/>
      <c r="BF3444"/>
      <c r="BG3444"/>
      <c r="BH3444"/>
      <c r="BI3444"/>
      <c r="BJ3444"/>
      <c r="BN3444" s="13" cm="1">
        <f t="array" ref="BN3444">$C3444*EXP(poly_from_str(100000000/$E3444,BN$4343))</f>
        <v>25.687023558079087</v>
      </c>
      <c r="BO3444" s="13"/>
      <c r="BY3444" t="e">
        <v>#N/A</v>
      </c>
    </row>
    <row r="3445" spans="1:78" hidden="1" x14ac:dyDescent="0.25">
      <c r="A3445">
        <v>2466.1819999999998</v>
      </c>
      <c r="B3445" s="2" t="str">
        <f t="shared" si="5751"/>
        <v/>
      </c>
      <c r="C3445">
        <v>7</v>
      </c>
      <c r="E3445">
        <v>40536.25</v>
      </c>
      <c r="F3445">
        <v>35024</v>
      </c>
      <c r="G3445" t="s">
        <v>5</v>
      </c>
      <c r="H3445" s="5" t="s">
        <v>8</v>
      </c>
      <c r="I3445">
        <v>75560</v>
      </c>
      <c r="J3445" t="s">
        <v>3</v>
      </c>
      <c r="K3445" s="5" t="s">
        <v>18</v>
      </c>
      <c r="L3445">
        <v>35024.49</v>
      </c>
      <c r="M3445" t="str">
        <f t="shared" ref="M3445:M3448" si="5892">$G3445&amp;""</f>
        <v>e</v>
      </c>
      <c r="N3445" t="str">
        <f t="shared" ref="N3445:N3448" si="5893">$H3445&amp;""</f>
        <v>7/2</v>
      </c>
      <c r="O3445">
        <v>75560.75</v>
      </c>
      <c r="P3445" t="str">
        <f t="shared" ref="P3445:P3448" si="5894">$J3445&amp;""</f>
        <v>o</v>
      </c>
      <c r="Q3445" t="str">
        <f t="shared" ref="Q3445:Q3448" si="5895">$K3445&amp;""</f>
        <v>5/2</v>
      </c>
      <c r="R3445">
        <v>32</v>
      </c>
      <c r="AA3445" s="10">
        <f t="shared" si="5753"/>
        <v>2466.1819999999998</v>
      </c>
      <c r="AB3445" s="3" cm="1">
        <f t="array" ref="AB3445">100000000/Lvac(AA3445)</f>
        <v>40536.249678282111</v>
      </c>
      <c r="AC3445" s="28">
        <f t="shared" si="5754"/>
        <v>4.05485077743654E-7</v>
      </c>
      <c r="AD3445" s="28">
        <f t="shared" si="5755"/>
        <v>2.4669277694324165E-7</v>
      </c>
      <c r="AE3445" s="21">
        <f t="shared" si="5756"/>
        <v>40536.249913089116</v>
      </c>
      <c r="AF3445" s="10" cm="1">
        <f t="array" ref="AF3445">Lair(100000000/AE3445)</f>
        <v>2466.1819857135697</v>
      </c>
      <c r="AG3445" s="10">
        <f t="shared" si="5757"/>
        <v>1.3218422176117194E-2</v>
      </c>
      <c r="AH3445" s="10" t="b">
        <f t="shared" si="5752"/>
        <v>1</v>
      </c>
      <c r="AI3445" s="10">
        <f t="shared" ref="AI3445:AI3448" si="5896">$AF3445</f>
        <v>2466.1819857135697</v>
      </c>
      <c r="AJ3445">
        <v>3.0000000000000001E-3</v>
      </c>
      <c r="AK3445" s="3" cm="1">
        <f t="array" ref="AK3445">100000000/Lvac($AA3445)</f>
        <v>40536.249678282111</v>
      </c>
      <c r="AL3445" s="21">
        <f t="shared" si="5842"/>
        <v>4.9310533342355842E-2</v>
      </c>
      <c r="AM3445" s="10" cm="1">
        <f t="array" ref="AM3445">Lvac($AI3445)-$BA3445</f>
        <v>6.1386226661852561E-4</v>
      </c>
      <c r="AN3445" s="10">
        <f t="shared" ref="AN3445:AN3448" si="5897">$AK3445-($AX3445-$AW3445)</f>
        <v>-1.0321717891201843E-2</v>
      </c>
      <c r="AO3445" s="3">
        <f t="shared" ref="AO3445:AO3448" si="5898">AM3445/AJ3445</f>
        <v>0.20462075553950854</v>
      </c>
      <c r="AP3445" s="3">
        <v>0.20938399757142179</v>
      </c>
      <c r="AS3445" s="3">
        <f t="shared" si="5759"/>
        <v>-3.2171788916457444E-4</v>
      </c>
      <c r="AT3445" s="3" cm="1">
        <f t="array" ref="AT3445">AS3445-(100000000/LvacE($A3445)-$E3445)</f>
        <v>2.6316178264096379E-5</v>
      </c>
      <c r="AU3445" t="s">
        <v>4765</v>
      </c>
      <c r="AV3445" t="s">
        <v>4938</v>
      </c>
      <c r="AW3445" s="3">
        <v>35024.49</v>
      </c>
      <c r="AX3445" s="3">
        <v>75560.75</v>
      </c>
      <c r="AY3445" s="3"/>
      <c r="AZ3445" s="10" cm="1">
        <f t="array" ref="AZ3445">Lair(100000000/($AX3445-$AW3445))</f>
        <v>2466.1813719928905</v>
      </c>
      <c r="BA3445" s="10">
        <f t="shared" ref="BA3445:BA3448" si="5899">100000000/($AX3445-$AW3445)</f>
        <v>2466.9271412804237</v>
      </c>
      <c r="BB3445" s="12">
        <v>175000000</v>
      </c>
      <c r="BC3445" s="3">
        <v>0.27400000000000002</v>
      </c>
      <c r="BD3445" s="12" cm="1">
        <f t="array" ref="BD3445">SfromgA($BB3445,$BA3445,"")</f>
        <v>1.2967025891548607</v>
      </c>
      <c r="BE3445" s="29">
        <f t="shared" ref="BE3445:BE3448" si="5900">(10^MAX(0.05, -0.312925054856973*((LN($BD3445))^(1/3)) + 0.454808404431693)-1)*100</f>
        <v>79.940442138283046</v>
      </c>
      <c r="BG3445" s="3"/>
      <c r="BH3445" s="3"/>
      <c r="BI3445" s="12">
        <f t="shared" ref="BI3445:BI3448" si="5901">IF($BB3445="",$BF3445,$BB3445)</f>
        <v>175000000</v>
      </c>
      <c r="BJ3445" s="29">
        <f t="shared" ref="BJ3445:BJ3448" si="5902">IF($BB3445="",$BH3445,$BE3445)</f>
        <v>79.940442138283046</v>
      </c>
      <c r="BK3445" s="3">
        <f t="shared" ref="BK3445:BK3448" si="5903">LN(BN3445*100000000/($AX3445-$AW3445)/$BI3445)</f>
        <v>-7.9235300412624001</v>
      </c>
      <c r="BL3445" s="13">
        <f>EXP(BK$4341*$AX3445+BK$4342)*$BI3445/(100000000/($AX3445-$AW3445))</f>
        <v>25.595553674514594</v>
      </c>
      <c r="BM3445" s="3">
        <f t="shared" ref="BM3445:BM3448" si="5904">LN(BL3445/$C3445)</f>
        <v>1.2965085027560148</v>
      </c>
      <c r="BN3445" s="13" cm="1">
        <f t="array" ref="BN3445">$C3445*EXP(poly_from_str(100000000/$E3445,BN$4343))</f>
        <v>25.688358377655202</v>
      </c>
      <c r="BO3445" s="3">
        <f t="shared" ref="BO3445:BO3448" si="5905">LN($C3445)</f>
        <v>1.9459101490553132</v>
      </c>
      <c r="BP3445" s="13">
        <f t="shared" ref="BP3445:BP3448" si="5906">LN(BL3445/BN3445)</f>
        <v>-3.6192560485774762E-3</v>
      </c>
      <c r="BQ3445" s="13"/>
      <c r="BS3445" s="13"/>
      <c r="BT3445" s="13"/>
      <c r="BU3445" s="13"/>
      <c r="BV3445" s="13"/>
      <c r="BW3445" s="13"/>
      <c r="BX3445" s="13"/>
      <c r="BY3445">
        <v>25182</v>
      </c>
      <c r="BZ3445" s="13"/>
    </row>
    <row r="3446" spans="1:78" hidden="1" x14ac:dyDescent="0.25">
      <c r="A3446">
        <v>2465.9119999999998</v>
      </c>
      <c r="B3446" s="2" t="str">
        <f t="shared" si="5751"/>
        <v/>
      </c>
      <c r="C3446">
        <v>6</v>
      </c>
      <c r="E3446">
        <v>40540.69</v>
      </c>
      <c r="F3446">
        <v>27138</v>
      </c>
      <c r="G3446" t="s">
        <v>5</v>
      </c>
      <c r="H3446" s="5" t="s">
        <v>8</v>
      </c>
      <c r="I3446">
        <v>67679</v>
      </c>
      <c r="J3446" t="s">
        <v>3</v>
      </c>
      <c r="K3446" s="5" t="s">
        <v>8</v>
      </c>
      <c r="L3446">
        <v>27138.55</v>
      </c>
      <c r="M3446" t="str">
        <f t="shared" si="5892"/>
        <v>e</v>
      </c>
      <c r="N3446" t="str">
        <f t="shared" si="5893"/>
        <v>7/2</v>
      </c>
      <c r="O3446">
        <v>67679.210000000006</v>
      </c>
      <c r="P3446" t="str">
        <f t="shared" si="5894"/>
        <v>o</v>
      </c>
      <c r="Q3446" t="str">
        <f t="shared" si="5895"/>
        <v>7/2</v>
      </c>
      <c r="R3446">
        <v>32</v>
      </c>
      <c r="AA3446" s="10">
        <f t="shared" si="5753"/>
        <v>2465.9119999999998</v>
      </c>
      <c r="AB3446" s="3" cm="1">
        <f t="array" ref="AB3446">100000000/Lvac(AA3446)</f>
        <v>40540.687793995705</v>
      </c>
      <c r="AC3446" s="28">
        <f t="shared" si="5754"/>
        <v>4.0552947550439759E-7</v>
      </c>
      <c r="AD3446" s="28">
        <f t="shared" si="5755"/>
        <v>2.4666577071445379E-7</v>
      </c>
      <c r="AE3446" s="21">
        <f t="shared" si="5756"/>
        <v>40540.689404246659</v>
      </c>
      <c r="AF3446" s="10" cm="1">
        <f t="array" ref="AF3446">Lair(100000000/AE3446)</f>
        <v>2465.9119020484868</v>
      </c>
      <c r="AG3446" s="10">
        <f t="shared" si="5757"/>
        <v>1.3220221928843305E-2</v>
      </c>
      <c r="AH3446" s="10" t="b">
        <f t="shared" si="5752"/>
        <v>1</v>
      </c>
      <c r="AI3446" s="10">
        <f t="shared" si="5896"/>
        <v>2465.9119020484868</v>
      </c>
      <c r="AJ3446">
        <v>3.0000000000000001E-3</v>
      </c>
      <c r="AK3446" s="3" cm="1">
        <f t="array" ref="AK3446">100000000/Lvac($AA3446)</f>
        <v>40540.687793995705</v>
      </c>
      <c r="AL3446" s="21">
        <f t="shared" si="5842"/>
        <v>4.9321333532212977E-2</v>
      </c>
      <c r="AM3446" s="10" cm="1">
        <f t="array" ref="AM3446">Lvac($AI3446)-$BA3446</f>
        <v>-1.7890732110572571E-3</v>
      </c>
      <c r="AN3446" s="10">
        <f t="shared" si="5897"/>
        <v>2.7793995701358654E-2</v>
      </c>
      <c r="AO3446" s="3">
        <f t="shared" si="5898"/>
        <v>-0.59635773701908568</v>
      </c>
      <c r="AP3446" s="3">
        <v>-0.56369970055432839</v>
      </c>
      <c r="AS3446" s="3">
        <f t="shared" si="5759"/>
        <v>-2.2060042974771932E-3</v>
      </c>
      <c r="AT3446" s="3" cm="1">
        <f t="array" ref="AT3446">AS3446-(100000000/LvacE($A3446)-$E3446)</f>
        <v>2.640910679474473E-5</v>
      </c>
      <c r="AU3446" t="s">
        <v>4718</v>
      </c>
      <c r="AV3446" t="s">
        <v>4856</v>
      </c>
      <c r="AW3446" s="3">
        <v>27138.55</v>
      </c>
      <c r="AX3446" s="3">
        <v>67679.210000000006</v>
      </c>
      <c r="AY3446" s="3"/>
      <c r="AZ3446" s="10" cm="1">
        <f t="array" ref="AZ3446">Lair(100000000/($AX3446-$AW3446))</f>
        <v>2465.9136907090747</v>
      </c>
      <c r="BA3446" s="10">
        <f t="shared" si="5899"/>
        <v>2466.6593982436398</v>
      </c>
      <c r="BB3446" s="12">
        <v>65100000</v>
      </c>
      <c r="BC3446" s="3">
        <v>0.13400000000000001</v>
      </c>
      <c r="BD3446" s="12" cm="1">
        <f t="array" ref="BD3446">SfromgA($BB3446,$BA3446,"")</f>
        <v>0.48221631990697739</v>
      </c>
      <c r="BE3446" s="29">
        <f t="shared" si="5900"/>
        <v>445.11436057708653</v>
      </c>
      <c r="BG3446" s="3"/>
      <c r="BH3446" s="3"/>
      <c r="BI3446" s="12">
        <f t="shared" si="5901"/>
        <v>65100000</v>
      </c>
      <c r="BJ3446" s="29">
        <f t="shared" si="5902"/>
        <v>445.11436057708653</v>
      </c>
      <c r="BK3446" s="3">
        <f t="shared" si="5903"/>
        <v>-7.0885935990425546</v>
      </c>
      <c r="BL3446" s="13">
        <f>EXP(BK$4341*$AX3446+BK$4342)*$BI3446/(100000000/($AX3446-$AW3446))</f>
        <v>17.331166102052656</v>
      </c>
      <c r="BM3446" s="3">
        <f t="shared" si="5904"/>
        <v>1.0607469202941535</v>
      </c>
      <c r="BN3446" s="13" cm="1">
        <f t="array" ref="BN3446">$C3446*EXP(poly_from_str(100000000/$E3446,BN$4343))</f>
        <v>22.025953536899458</v>
      </c>
      <c r="BO3446" s="3">
        <f t="shared" si="5905"/>
        <v>1.791759469228055</v>
      </c>
      <c r="BP3446" s="13">
        <f t="shared" si="5906"/>
        <v>-0.23971507475220866</v>
      </c>
      <c r="BQ3446" s="13"/>
      <c r="BS3446" s="13"/>
      <c r="BT3446" s="13"/>
      <c r="BU3446" s="13"/>
      <c r="BV3446" s="13"/>
      <c r="BW3446" s="13"/>
      <c r="BX3446" s="13"/>
      <c r="BY3446">
        <v>21591</v>
      </c>
      <c r="BZ3446" s="13"/>
    </row>
    <row r="3447" spans="1:78" hidden="1" x14ac:dyDescent="0.25">
      <c r="A3447">
        <v>2465.5169999999998</v>
      </c>
      <c r="B3447" s="2" t="str">
        <f t="shared" si="5751"/>
        <v/>
      </c>
      <c r="C3447">
        <v>2</v>
      </c>
      <c r="E3447">
        <v>40547.18</v>
      </c>
      <c r="F3447">
        <v>17627</v>
      </c>
      <c r="G3447" t="s">
        <v>5</v>
      </c>
      <c r="H3447" s="5" t="s">
        <v>4</v>
      </c>
      <c r="I3447">
        <v>58174</v>
      </c>
      <c r="J3447" t="s">
        <v>3</v>
      </c>
      <c r="K3447" s="5" t="s">
        <v>4</v>
      </c>
      <c r="L3447">
        <v>17627</v>
      </c>
      <c r="M3447" t="str">
        <f t="shared" si="5892"/>
        <v>e</v>
      </c>
      <c r="N3447" t="str">
        <f t="shared" si="5893"/>
        <v>9/2</v>
      </c>
      <c r="O3447">
        <v>58174.15</v>
      </c>
      <c r="P3447" t="str">
        <f t="shared" si="5894"/>
        <v>o</v>
      </c>
      <c r="Q3447" t="str">
        <f t="shared" si="5895"/>
        <v>9/2</v>
      </c>
      <c r="R3447">
        <v>32</v>
      </c>
      <c r="AA3447" s="10">
        <f t="shared" si="5753"/>
        <v>2465.5169999999998</v>
      </c>
      <c r="AB3447" s="3" cm="1">
        <f t="array" ref="AB3447">100000000/Lvac(AA3447)</f>
        <v>40547.182343903667</v>
      </c>
      <c r="AC3447" s="28">
        <f t="shared" si="5754"/>
        <v>4.0559444530295271E-7</v>
      </c>
      <c r="AD3447" s="28">
        <f t="shared" si="5755"/>
        <v>2.4662626160270086E-7</v>
      </c>
      <c r="AE3447" s="21">
        <f t="shared" si="5756"/>
        <v>40547.180632698422</v>
      </c>
      <c r="AF3447" s="10" cm="1">
        <f t="array" ref="AF3447">Lair(100000000/AE3447)</f>
        <v>2465.5171040592263</v>
      </c>
      <c r="AG3447" s="10">
        <f t="shared" si="5757"/>
        <v>1.3222855965686644E-2</v>
      </c>
      <c r="AH3447" s="10" t="b">
        <f t="shared" si="5752"/>
        <v>1</v>
      </c>
      <c r="AI3447" s="10">
        <f t="shared" si="5896"/>
        <v>2465.5171040592263</v>
      </c>
      <c r="AJ3447">
        <v>3.0000000000000001E-3</v>
      </c>
      <c r="AK3447" s="3" cm="1">
        <f t="array" ref="AK3447">100000000/Lvac($AA3447)</f>
        <v>40547.182343903667</v>
      </c>
      <c r="AL3447" s="21">
        <f t="shared" si="5842"/>
        <v>4.9337133711804482E-2</v>
      </c>
      <c r="AM3447" s="10" cm="1">
        <f t="array" ref="AM3447">Lvac($AI3447)-$BA3447</f>
        <v>-1.8632205255926237E-3</v>
      </c>
      <c r="AN3447" s="10">
        <f t="shared" si="5897"/>
        <v>3.2343903665605467E-2</v>
      </c>
      <c r="AO3447" s="3">
        <f t="shared" si="5898"/>
        <v>-0.62107350853087462</v>
      </c>
      <c r="AP3447" s="3">
        <v>-0.65576791848798166</v>
      </c>
      <c r="AS3447" s="3">
        <f t="shared" si="5759"/>
        <v>2.34390366676962E-3</v>
      </c>
      <c r="AT3447" s="3" cm="1">
        <f t="array" ref="AT3447">AS3447-(100000000/LvacE($A3447)-$E3447)</f>
        <v>2.6545196305960417E-5</v>
      </c>
      <c r="AU3447" t="s">
        <v>4815</v>
      </c>
      <c r="AV3447" t="s">
        <v>4693</v>
      </c>
      <c r="AW3447" s="3">
        <v>17627</v>
      </c>
      <c r="AX3447" s="3">
        <v>58174.15</v>
      </c>
      <c r="AY3447" s="3"/>
      <c r="AZ3447" s="10" cm="1">
        <f t="array" ref="AZ3447">Lair(100000000/($AX3447-$AW3447))</f>
        <v>2465.5189668500689</v>
      </c>
      <c r="BA3447" s="10">
        <f t="shared" si="5899"/>
        <v>2466.2645833307643</v>
      </c>
      <c r="BB3447" s="12">
        <v>18000000</v>
      </c>
      <c r="BC3447" s="3">
        <v>6.5000000000000002E-2</v>
      </c>
      <c r="BD3447" s="12" cm="1">
        <f t="array" ref="BD3447">SfromgA($BB3447,$BA3447,"")</f>
        <v>0.13326768815891243</v>
      </c>
      <c r="BE3447" s="29">
        <f t="shared" si="5900"/>
        <v>608.07346998589946</v>
      </c>
      <c r="BG3447" s="3"/>
      <c r="BH3447" s="3"/>
      <c r="BI3447" s="12">
        <f t="shared" si="5901"/>
        <v>18000000</v>
      </c>
      <c r="BJ3447" s="29">
        <f t="shared" si="5902"/>
        <v>608.07346998589946</v>
      </c>
      <c r="BK3447" s="3">
        <f t="shared" si="5903"/>
        <v>-6.9013250278256475</v>
      </c>
      <c r="BL3447" s="13">
        <f>EXP(BK$4341*$AX3447+BK$4342)*$BI3447/(100000000/($AX3447-$AW3447))</f>
        <v>9.8681223261905195</v>
      </c>
      <c r="BM3447" s="3">
        <f t="shared" si="5904"/>
        <v>1.596162414279878</v>
      </c>
      <c r="BN3447" s="13" cm="1">
        <f t="array" ref="BN3447">$C3447*EXP(poly_from_str(100000000/$E3447,BN$4343))</f>
        <v>7.3455693178062678</v>
      </c>
      <c r="BO3447" s="3">
        <f t="shared" si="5905"/>
        <v>0.69314718055994529</v>
      </c>
      <c r="BP3447" s="13">
        <f t="shared" si="5906"/>
        <v>0.29521227728433935</v>
      </c>
      <c r="BQ3447" s="13"/>
      <c r="BR3447" s="12">
        <v>22250000</v>
      </c>
      <c r="BS3447" s="3">
        <f>LN(BV3447*100000000/($AX3447-$AW3447)/$BR3447)</f>
        <v>-8.2773743113225535</v>
      </c>
      <c r="BT3447" s="13">
        <f>EXP(BS$4338*$AX3447+BS$4336)*$BR3447/(100000000/($AX3447-$AW3447))</f>
        <v>9.2517195375684587</v>
      </c>
      <c r="BU3447" s="3">
        <f>LN(BT3447/$BN3447)</f>
        <v>0.230712112645685</v>
      </c>
      <c r="BV3447" s="3" cm="1">
        <f t="array" ref="BV3447">$BN3447*EXP(poly_from_str(100000000/$E3447,BV$4341))</f>
        <v>2.2933606734639436</v>
      </c>
      <c r="BW3447" s="12" t="s">
        <v>14</v>
      </c>
      <c r="BX3447" s="3">
        <f>LN(BT3447/BV3447)</f>
        <v>1.3947911454265076</v>
      </c>
      <c r="BY3447">
        <v>7200</v>
      </c>
      <c r="BZ3447" s="13"/>
    </row>
    <row r="3448" spans="1:78" hidden="1" x14ac:dyDescent="0.25">
      <c r="A3448">
        <v>2465.2719999999999</v>
      </c>
      <c r="B3448" s="2" t="str">
        <f t="shared" si="5751"/>
        <v/>
      </c>
      <c r="C3448">
        <v>2</v>
      </c>
      <c r="E3448">
        <v>40551.21</v>
      </c>
      <c r="F3448">
        <v>60520</v>
      </c>
      <c r="G3448" t="s">
        <v>3</v>
      </c>
      <c r="H3448" s="5" t="s">
        <v>8</v>
      </c>
      <c r="I3448">
        <v>101071</v>
      </c>
      <c r="J3448" t="s">
        <v>5</v>
      </c>
      <c r="K3448" s="5" t="s">
        <v>18</v>
      </c>
      <c r="L3448">
        <v>60520.32</v>
      </c>
      <c r="M3448" t="str">
        <f t="shared" si="5892"/>
        <v>o</v>
      </c>
      <c r="N3448" t="str">
        <f t="shared" si="5893"/>
        <v>7/2</v>
      </c>
      <c r="O3448">
        <v>101071.43</v>
      </c>
      <c r="P3448" t="str">
        <f t="shared" si="5894"/>
        <v>e</v>
      </c>
      <c r="Q3448" t="str">
        <f t="shared" si="5895"/>
        <v>5/2</v>
      </c>
      <c r="R3448">
        <v>32</v>
      </c>
      <c r="AA3448" s="10">
        <f t="shared" si="5753"/>
        <v>2465.2719999999999</v>
      </c>
      <c r="AB3448" s="3" cm="1">
        <f t="array" ref="AB3448">100000000/Lvac(AA3448)</f>
        <v>40551.211654652216</v>
      </c>
      <c r="AC3448" s="28">
        <f t="shared" si="5754"/>
        <v>4.0563475348764761E-7</v>
      </c>
      <c r="AD3448" s="28">
        <f t="shared" si="5755"/>
        <v>2.4660175595154518E-7</v>
      </c>
      <c r="AE3448" s="21">
        <f t="shared" si="5756"/>
        <v>40551.21044651667</v>
      </c>
      <c r="AF3448" s="10" cm="1">
        <f t="array" ref="AF3448">Lair(100000000/AE3448)</f>
        <v>2465.2720734527134</v>
      </c>
      <c r="AG3448" s="10">
        <f t="shared" si="5757"/>
        <v>1.3224490371580137E-2</v>
      </c>
      <c r="AH3448" s="10" t="b">
        <f t="shared" si="5752"/>
        <v>1</v>
      </c>
      <c r="AI3448" s="10">
        <f t="shared" si="5896"/>
        <v>2465.2720734527134</v>
      </c>
      <c r="AJ3448">
        <v>3.0000000000000001E-3</v>
      </c>
      <c r="AK3448" s="3" cm="1">
        <f t="array" ref="AK3448">100000000/Lvac($AA3448)</f>
        <v>40551.211654652216</v>
      </c>
      <c r="AL3448" s="21">
        <f t="shared" si="5842"/>
        <v>4.9346940759190043E-2</v>
      </c>
      <c r="AM3448" s="10" cm="1">
        <f t="array" ref="AM3448">Lvac($AI3448)-$BA3448</f>
        <v>-6.1084118610779115E-3</v>
      </c>
      <c r="AN3448" s="10">
        <f t="shared" si="5897"/>
        <v>0.10165465222235071</v>
      </c>
      <c r="AO3448" s="3">
        <f t="shared" si="5898"/>
        <v>-2.0361372870259706</v>
      </c>
      <c r="AP3448" s="3">
        <v>-2.0606271721893186</v>
      </c>
      <c r="AS3448" s="3">
        <f t="shared" si="5759"/>
        <v>1.6546522165299393E-3</v>
      </c>
      <c r="AT3448" s="3" cm="1">
        <f t="array" ref="AT3448">AS3448-(100000000/LvacE($A3448)-$E3448)</f>
        <v>2.6629699277691543E-5</v>
      </c>
      <c r="AU3448" t="s">
        <v>4725</v>
      </c>
      <c r="AV3448" t="s">
        <v>4884</v>
      </c>
      <c r="AW3448" s="3">
        <v>60520.32</v>
      </c>
      <c r="AX3448" s="3">
        <v>101071.43</v>
      </c>
      <c r="AY3448" s="3"/>
      <c r="AZ3448" s="10" cm="1">
        <f t="array" ref="AZ3448">Lair(100000000/($AX3448-$AW3448))</f>
        <v>2465.2781804559772</v>
      </c>
      <c r="BA3448" s="10">
        <f t="shared" si="5899"/>
        <v>2466.0237413969685</v>
      </c>
      <c r="BB3448" s="12">
        <v>233000000</v>
      </c>
      <c r="BC3448" s="3">
        <v>0.54500000000000004</v>
      </c>
      <c r="BD3448" s="12" cm="1">
        <f t="array" ref="BD3448">SfromgA($BB3448,$BA3448,"")</f>
        <v>1.7245708503991433</v>
      </c>
      <c r="BE3448" s="29">
        <f t="shared" si="5900"/>
        <v>58.199441969218178</v>
      </c>
      <c r="BG3448" s="3"/>
      <c r="BH3448" s="3"/>
      <c r="BI3448" s="12">
        <f t="shared" si="5901"/>
        <v>233000000</v>
      </c>
      <c r="BJ3448" s="29">
        <f t="shared" si="5902"/>
        <v>58.199441969218178</v>
      </c>
      <c r="BK3448" s="3">
        <f t="shared" si="5903"/>
        <v>-9.4617865079025485</v>
      </c>
      <c r="BL3448" s="13">
        <f>EXP(BK$4341*$AX3448+BK$4342)*$BI3448/(100000000/($AX3448-$AW3448))</f>
        <v>4.907339817032585</v>
      </c>
      <c r="BM3448" s="3">
        <f t="shared" si="5904"/>
        <v>0.89758482563416941</v>
      </c>
      <c r="BN3448" s="13" cm="1">
        <f t="array" ref="BN3448">$C3448*EXP(poly_from_str(100000000/$E3448,BN$4343))</f>
        <v>7.3477944433387803</v>
      </c>
      <c r="BO3448" s="3">
        <f t="shared" si="5905"/>
        <v>0.69314718055994529</v>
      </c>
      <c r="BP3448" s="13">
        <f t="shared" si="5906"/>
        <v>-0.40366818626267775</v>
      </c>
      <c r="BQ3448" s="13"/>
      <c r="BS3448" s="13"/>
      <c r="BT3448" s="13"/>
      <c r="BU3448" s="13"/>
      <c r="BV3448" s="13"/>
      <c r="BW3448" s="13"/>
      <c r="BX3448" s="13"/>
      <c r="BY3448">
        <v>7202</v>
      </c>
      <c r="BZ3448" s="13"/>
    </row>
    <row r="3449" spans="1:78" hidden="1" x14ac:dyDescent="0.25">
      <c r="A3449">
        <v>2464.9279999999999</v>
      </c>
      <c r="B3449" s="2" t="str">
        <f t="shared" si="5751"/>
        <v/>
      </c>
      <c r="C3449">
        <v>1</v>
      </c>
      <c r="E3449">
        <v>40556.870000000003</v>
      </c>
      <c r="R3449">
        <v>32</v>
      </c>
      <c r="S3449" t="s">
        <v>22</v>
      </c>
      <c r="AA3449" s="10">
        <f t="shared" si="5753"/>
        <v>2464.9279999999999</v>
      </c>
      <c r="AB3449" s="3" cm="1">
        <f t="array" ref="AB3449">100000000/Lvac(AA3449)</f>
        <v>40556.870487544023</v>
      </c>
      <c r="AC3449" s="28">
        <f t="shared" si="5754"/>
        <v>4.0569136299315846E-7</v>
      </c>
      <c r="AD3449" s="28">
        <f t="shared" si="5755"/>
        <v>2.4656734801742747E-7</v>
      </c>
      <c r="AE3449" s="21">
        <f t="shared" si="5756"/>
        <v>40556.870131512718</v>
      </c>
      <c r="AF3449" s="10" cm="1">
        <f t="array" ref="AF3449">Lair(100000000/AE3449)</f>
        <v>2464.9280216400953</v>
      </c>
      <c r="AG3449" s="10">
        <f t="shared" si="5757"/>
        <v>1.3226786033414369E-2</v>
      </c>
      <c r="AH3449" s="10" t="b">
        <f t="shared" si="5752"/>
        <v>1</v>
      </c>
      <c r="AI3449" s="10">
        <f t="shared" si="5758"/>
        <v>2464.9279999999999</v>
      </c>
      <c r="AJ3449">
        <v>3.0000000000000001E-3</v>
      </c>
      <c r="AK3449" s="3" cm="1">
        <f t="array" ref="AK3449">100000000/Lvac($AA3449)</f>
        <v>40556.870487544023</v>
      </c>
      <c r="AL3449" s="21">
        <f t="shared" si="5842"/>
        <v>4.9360716200486217E-2</v>
      </c>
      <c r="AM3449" s="21"/>
      <c r="AN3449" s="21"/>
      <c r="AO3449" s="21"/>
      <c r="AP3449" s="21"/>
      <c r="AS3449" s="3">
        <f t="shared" si="5759"/>
        <v>4.8754402087070048E-4</v>
      </c>
      <c r="AT3449" s="3" cm="1">
        <f t="array" ref="AT3449">AS3449-(100000000/LvacE($A3449)-$E3449)</f>
        <v>2.6748450181912631E-5</v>
      </c>
      <c r="BB3449"/>
      <c r="BC3449"/>
      <c r="BD3449"/>
      <c r="BE3449"/>
      <c r="BF3449"/>
      <c r="BG3449"/>
      <c r="BH3449"/>
      <c r="BI3449"/>
      <c r="BJ3449"/>
      <c r="BN3449" s="13" cm="1">
        <f t="array" ref="BN3449">$C3449*EXP(poly_from_str(100000000/$E3449,BN$4343))</f>
        <v>3.6754592537780502</v>
      </c>
      <c r="BO3449" s="13"/>
      <c r="BY3449" t="e">
        <v>#N/A</v>
      </c>
    </row>
    <row r="3450" spans="1:78" hidden="1" x14ac:dyDescent="0.25">
      <c r="A3450">
        <v>2464.6460000000002</v>
      </c>
      <c r="B3450" s="2" t="str">
        <f t="shared" si="5751"/>
        <v/>
      </c>
      <c r="C3450">
        <v>1</v>
      </c>
      <c r="E3450">
        <v>40561.51</v>
      </c>
      <c r="R3450">
        <v>32</v>
      </c>
      <c r="S3450" t="s">
        <v>22</v>
      </c>
      <c r="AA3450" s="10">
        <f t="shared" si="5753"/>
        <v>2464.6460000000002</v>
      </c>
      <c r="AB3450" s="3" cm="1">
        <f t="array" ref="AB3450">100000000/Lvac(AA3450)</f>
        <v>40561.510592591505</v>
      </c>
      <c r="AC3450" s="28">
        <f t="shared" si="5754"/>
        <v>4.057377814095817E-7</v>
      </c>
      <c r="AD3450" s="28">
        <f t="shared" si="5755"/>
        <v>2.4653914151378979E-7</v>
      </c>
      <c r="AE3450" s="21">
        <f t="shared" si="5756"/>
        <v>40561.510159795384</v>
      </c>
      <c r="AF3450" s="10" cm="1">
        <f t="array" ref="AF3450">Lair(100000000/AE3450)</f>
        <v>2464.6460262999535</v>
      </c>
      <c r="AG3450" s="10">
        <f t="shared" si="5757"/>
        <v>1.3228668659229663E-2</v>
      </c>
      <c r="AH3450" s="10" t="b">
        <f t="shared" si="5752"/>
        <v>1</v>
      </c>
      <c r="AI3450" s="10">
        <f t="shared" si="5758"/>
        <v>2464.6460000000002</v>
      </c>
      <c r="AJ3450">
        <v>3.0000000000000001E-3</v>
      </c>
      <c r="AK3450" s="3" cm="1">
        <f t="array" ref="AK3450">100000000/Lvac($AA3450)</f>
        <v>40561.510592591505</v>
      </c>
      <c r="AL3450" s="21">
        <f t="shared" si="5842"/>
        <v>4.9372011955377978E-2</v>
      </c>
      <c r="AM3450" s="21"/>
      <c r="AN3450" s="21"/>
      <c r="AO3450" s="21"/>
      <c r="AP3450" s="21"/>
      <c r="AS3450" s="3">
        <f t="shared" si="5759"/>
        <v>5.9259150293655694E-4</v>
      </c>
      <c r="AT3450" s="3" cm="1">
        <f t="array" ref="AT3450">AS3450-(100000000/LvacE($A3450)-$E3450)</f>
        <v>2.6845897082239389E-5</v>
      </c>
      <c r="BB3450"/>
      <c r="BC3450"/>
      <c r="BD3450"/>
      <c r="BE3450"/>
      <c r="BF3450"/>
      <c r="BG3450"/>
      <c r="BH3450"/>
      <c r="BI3450"/>
      <c r="BJ3450"/>
      <c r="BN3450" s="13" cm="1">
        <f t="array" ref="BN3450">$C3450*EXP(poly_from_str(100000000/$E3450,BN$4343))</f>
        <v>3.676739364783753</v>
      </c>
      <c r="BO3450" s="13"/>
      <c r="BY3450" t="e">
        <v>#N/A</v>
      </c>
    </row>
    <row r="3451" spans="1:78" hidden="1" x14ac:dyDescent="0.25">
      <c r="A3451">
        <v>2464.2739999999999</v>
      </c>
      <c r="B3451" s="2" t="str">
        <f t="shared" si="5751"/>
        <v/>
      </c>
      <c r="C3451">
        <v>4</v>
      </c>
      <c r="E3451">
        <v>40567.629999999997</v>
      </c>
      <c r="F3451">
        <v>23647</v>
      </c>
      <c r="G3451" t="s">
        <v>5</v>
      </c>
      <c r="H3451" s="5" t="s">
        <v>15</v>
      </c>
      <c r="I3451">
        <v>64215</v>
      </c>
      <c r="J3451" t="s">
        <v>3</v>
      </c>
      <c r="K3451" s="5" t="s">
        <v>15</v>
      </c>
      <c r="L3451">
        <v>23647.77</v>
      </c>
      <c r="M3451" t="str">
        <f>$G3451&amp;""</f>
        <v>e</v>
      </c>
      <c r="N3451" t="str">
        <f>$H3451&amp;""</f>
        <v>13/2</v>
      </c>
      <c r="O3451">
        <v>64215.45</v>
      </c>
      <c r="P3451" t="str">
        <f>$J3451&amp;""</f>
        <v>o</v>
      </c>
      <c r="Q3451" t="str">
        <f>$K3451&amp;""</f>
        <v>13/2</v>
      </c>
      <c r="R3451">
        <v>32</v>
      </c>
      <c r="AA3451" s="10">
        <f t="shared" si="5753"/>
        <v>2464.2739999999999</v>
      </c>
      <c r="AB3451" s="3" cm="1">
        <f t="array" ref="AB3451">100000000/Lvac(AA3451)</f>
        <v>40567.633206465078</v>
      </c>
      <c r="AC3451" s="28">
        <f t="shared" si="5754"/>
        <v>4.0579903046495642E-7</v>
      </c>
      <c r="AD3451" s="28">
        <f t="shared" si="5755"/>
        <v>2.4650193293520379E-7</v>
      </c>
      <c r="AE3451" s="21">
        <f t="shared" si="5756"/>
        <v>40567.630864258776</v>
      </c>
      <c r="AF3451" s="10" cm="1">
        <f t="array" ref="AF3451">Lair(100000000/AE3451)</f>
        <v>2464.2741422871541</v>
      </c>
      <c r="AG3451" s="10">
        <f t="shared" si="5757"/>
        <v>1.323115311172075E-2</v>
      </c>
      <c r="AH3451" s="10" t="b">
        <f t="shared" si="5752"/>
        <v>1</v>
      </c>
      <c r="AI3451" s="10">
        <f>$AF3451</f>
        <v>2464.2741422871541</v>
      </c>
      <c r="AJ3451">
        <v>3.0000000000000001E-3</v>
      </c>
      <c r="AK3451" s="3" cm="1">
        <f t="array" ref="AK3451">100000000/Lvac($AA3451)</f>
        <v>40567.633206465078</v>
      </c>
      <c r="AL3451" s="21">
        <f t="shared" si="5842"/>
        <v>4.9386915818724515E-2</v>
      </c>
      <c r="AM3451" s="10" cm="1">
        <f t="array" ref="AM3451">Lvac($AI3451)-$BA3451</f>
        <v>2.9856417440896621E-3</v>
      </c>
      <c r="AN3451" s="10">
        <f>$AK3451-($AX3451-$AW3451)</f>
        <v>-4.6793534915195778E-2</v>
      </c>
      <c r="AO3451" s="3">
        <f>AM3451/AJ3451</f>
        <v>0.99521391469655396</v>
      </c>
      <c r="AP3451" s="3">
        <v>0.94777392632749979</v>
      </c>
      <c r="AS3451" s="3">
        <f t="shared" si="5759"/>
        <v>3.2064650804386474E-3</v>
      </c>
      <c r="AT3451" s="3" cm="1">
        <f t="array" ref="AT3451">AS3451-(100000000/LvacE($A3451)-$E3451)</f>
        <v>2.6974594220519066E-5</v>
      </c>
      <c r="AU3451" t="s">
        <v>4961</v>
      </c>
      <c r="AV3451" t="s">
        <v>4818</v>
      </c>
      <c r="AW3451" s="3">
        <v>23647.77</v>
      </c>
      <c r="AX3451" s="3">
        <v>64215.45</v>
      </c>
      <c r="AY3451" s="3"/>
      <c r="AZ3451" s="10" cm="1">
        <f t="array" ref="AZ3451">Lair(100000000/($AX3451-$AW3451))</f>
        <v>2464.2711573337301</v>
      </c>
      <c r="BA3451" s="10">
        <f>100000000/($AX3451-$AW3451)</f>
        <v>2465.0164860302589</v>
      </c>
      <c r="BB3451" s="12">
        <v>18500000</v>
      </c>
      <c r="BC3451" s="3">
        <v>0.20899999999999999</v>
      </c>
      <c r="BD3451" s="12" cm="1">
        <f t="array" ref="BD3451">SfromgA($BB3451,$BA3451,"")</f>
        <v>0.13676172590427407</v>
      </c>
      <c r="BE3451" s="29">
        <f>(10^MAX(0.05, -0.312925054856973*((LN($BD3451))^(1/3)) + 0.454808404431693)-1)*100</f>
        <v>605.30846458194162</v>
      </c>
      <c r="BG3451" s="3"/>
      <c r="BH3451" s="3"/>
      <c r="BI3451" s="12">
        <f>IF($BB3451="",$BF3451,$BB3451)</f>
        <v>18500000</v>
      </c>
      <c r="BJ3451" s="29">
        <f>IF($BB3451="",$BH3451,$BE3451)</f>
        <v>605.30846458194162</v>
      </c>
      <c r="BK3451" s="3">
        <f>LN(BN3451*100000000/($AX3451-$AW3451)/$BI3451)</f>
        <v>-6.2345478698781269</v>
      </c>
      <c r="BL3451" s="13">
        <f>EXP(BK$4341*$AX3451+BK$4342)*$BI3451/(100000000/($AX3451-$AW3451))</f>
        <v>6.4121579004710343</v>
      </c>
      <c r="BM3451" s="3">
        <f t="shared" ref="BM3451" si="5907">LN(BL3451/$C3451)</f>
        <v>0.47190149909947693</v>
      </c>
      <c r="BN3451" s="13" cm="1">
        <f t="array" ref="BN3451">$C3451*EXP(poly_from_str(100000000/$E3451,BN$4343))</f>
        <v>14.713709021185059</v>
      </c>
      <c r="BO3451" s="3">
        <f>LN($C3451)</f>
        <v>1.3862943611198906</v>
      </c>
      <c r="BP3451" s="13">
        <f>LN(BL3451/BN3451)</f>
        <v>-0.83058378545190359</v>
      </c>
      <c r="BQ3451" s="13"/>
      <c r="BS3451" s="13"/>
      <c r="BT3451" s="13"/>
      <c r="BU3451" s="13"/>
      <c r="BV3451" s="13"/>
      <c r="BW3451" s="13"/>
      <c r="BX3451" s="13"/>
      <c r="BY3451">
        <v>14417</v>
      </c>
      <c r="BZ3451" s="13"/>
    </row>
    <row r="3452" spans="1:78" hidden="1" x14ac:dyDescent="0.25">
      <c r="A3452">
        <v>2463.797</v>
      </c>
      <c r="B3452" s="2" t="str">
        <f t="shared" si="5751"/>
        <v/>
      </c>
      <c r="C3452">
        <v>1</v>
      </c>
      <c r="E3452">
        <v>40575.49</v>
      </c>
      <c r="R3452">
        <v>32</v>
      </c>
      <c r="S3452" t="s">
        <v>22</v>
      </c>
      <c r="AA3452" s="10">
        <f t="shared" si="5753"/>
        <v>2463.797</v>
      </c>
      <c r="AB3452" s="3" cm="1">
        <f t="array" ref="AB3452">100000000/Lvac(AA3452)</f>
        <v>40575.486682397066</v>
      </c>
      <c r="AC3452" s="28">
        <f t="shared" si="5754"/>
        <v>4.0587759462325832E-7</v>
      </c>
      <c r="AD3452" s="28">
        <f t="shared" si="5755"/>
        <v>2.4645422193637713E-7</v>
      </c>
      <c r="AE3452" s="21">
        <f t="shared" si="5756"/>
        <v>40575.489106291228</v>
      </c>
      <c r="AF3452" s="10" cm="1">
        <f t="array" ref="AF3452">Lair(100000000/AE3452)</f>
        <v>2463.7968528073829</v>
      </c>
      <c r="AG3452" s="10">
        <f t="shared" si="5757"/>
        <v>1.3234340467659686E-2</v>
      </c>
      <c r="AH3452" s="10" t="b">
        <f t="shared" si="5752"/>
        <v>1</v>
      </c>
      <c r="AI3452" s="10">
        <f t="shared" si="5758"/>
        <v>2463.797</v>
      </c>
      <c r="AJ3452">
        <v>3.0000000000000001E-3</v>
      </c>
      <c r="AK3452" s="3" cm="1">
        <f t="array" ref="AK3452">100000000/Lvac($AA3452)</f>
        <v>40575.486682397066</v>
      </c>
      <c r="AL3452" s="21">
        <f t="shared" si="5842"/>
        <v>4.9406042805958117E-2</v>
      </c>
      <c r="AM3452" s="21"/>
      <c r="AN3452" s="21"/>
      <c r="AO3452" s="21"/>
      <c r="AP3452" s="21"/>
      <c r="AS3452" s="3">
        <f t="shared" si="5759"/>
        <v>-3.3176029319292866E-3</v>
      </c>
      <c r="AT3452" s="3" cm="1">
        <f t="array" ref="AT3452">AS3452-(100000000/LvacE($A3452)-$E3452)</f>
        <v>2.7139838493894786E-5</v>
      </c>
      <c r="BB3452"/>
      <c r="BC3452"/>
      <c r="BD3452"/>
      <c r="BE3452"/>
      <c r="BF3452"/>
      <c r="BG3452"/>
      <c r="BH3452"/>
      <c r="BI3452"/>
      <c r="BJ3452"/>
      <c r="BN3452" s="13" cm="1">
        <f t="array" ref="BN3452">$C3452*EXP(poly_from_str(100000000/$E3452,BN$4343))</f>
        <v>3.6805942485717891</v>
      </c>
      <c r="BO3452" s="13"/>
      <c r="BY3452" t="e">
        <v>#N/A</v>
      </c>
    </row>
    <row r="3453" spans="1:78" hidden="1" x14ac:dyDescent="0.25">
      <c r="A3453">
        <v>2463.2950000000001</v>
      </c>
      <c r="B3453" s="2" t="str">
        <f t="shared" si="5751"/>
        <v/>
      </c>
      <c r="C3453">
        <v>8</v>
      </c>
      <c r="E3453">
        <v>40583.75</v>
      </c>
      <c r="F3453">
        <v>23651</v>
      </c>
      <c r="G3453" t="s">
        <v>5</v>
      </c>
      <c r="H3453" s="5" t="s">
        <v>8</v>
      </c>
      <c r="I3453">
        <v>64235</v>
      </c>
      <c r="J3453" t="s">
        <v>3</v>
      </c>
      <c r="K3453" s="5" t="s">
        <v>4</v>
      </c>
      <c r="L3453">
        <v>23651.88</v>
      </c>
      <c r="M3453" t="str">
        <f t="shared" ref="M3453:M3454" si="5908">$G3453&amp;""</f>
        <v>e</v>
      </c>
      <c r="N3453" t="str">
        <f t="shared" ref="N3453:N3454" si="5909">$H3453&amp;""</f>
        <v>7/2</v>
      </c>
      <c r="O3453">
        <v>64235.61</v>
      </c>
      <c r="P3453" t="str">
        <f t="shared" ref="P3453:P3454" si="5910">$J3453&amp;""</f>
        <v>o</v>
      </c>
      <c r="Q3453" t="str">
        <f t="shared" ref="Q3453:Q3454" si="5911">$K3453&amp;""</f>
        <v>9/2</v>
      </c>
      <c r="R3453">
        <v>32</v>
      </c>
      <c r="AA3453" s="10">
        <f t="shared" si="5753"/>
        <v>2463.2950000000001</v>
      </c>
      <c r="AB3453" s="3" cm="1">
        <f t="array" ref="AB3453">100000000/Lvac(AA3453)</f>
        <v>40583.755050453961</v>
      </c>
      <c r="AC3453" s="28">
        <f t="shared" si="5754"/>
        <v>4.0596030926056361E-7</v>
      </c>
      <c r="AD3453" s="28">
        <f t="shared" si="5755"/>
        <v>2.4640401036246993E-7</v>
      </c>
      <c r="AE3453" s="21">
        <f t="shared" si="5756"/>
        <v>40583.751359700895</v>
      </c>
      <c r="AF3453" s="10" cm="1">
        <f t="array" ref="AF3453">Lair(100000000/AE3453)</f>
        <v>2463.2952240322093</v>
      </c>
      <c r="AG3453" s="10">
        <f t="shared" si="5757"/>
        <v>1.3237696875618626E-2</v>
      </c>
      <c r="AH3453" s="10" t="b">
        <f t="shared" si="5752"/>
        <v>1</v>
      </c>
      <c r="AI3453" s="10">
        <f t="shared" ref="AI3453:AI3454" si="5912">$AF3453</f>
        <v>2463.2952240322093</v>
      </c>
      <c r="AJ3453">
        <v>3.0000000000000001E-3</v>
      </c>
      <c r="AK3453" s="3" cm="1">
        <f t="array" ref="AK3453">100000000/Lvac($AA3453)</f>
        <v>40583.755050453961</v>
      </c>
      <c r="AL3453" s="21">
        <f t="shared" si="5842"/>
        <v>4.9426176758490682E-2</v>
      </c>
      <c r="AM3453" s="10" cm="1">
        <f t="array" ref="AM3453">Lvac($AI3453)-$BA3453</f>
        <v>-1.2968537980668771E-3</v>
      </c>
      <c r="AN3453" s="10">
        <f t="shared" ref="AN3453:AN3454" si="5913">$AK3453-($AX3453-$AW3453)</f>
        <v>2.5050453965377528E-2</v>
      </c>
      <c r="AO3453" s="3">
        <f t="shared" ref="AO3453:AO3454" si="5914">AM3453/AJ3453</f>
        <v>-0.43228459935562569</v>
      </c>
      <c r="AP3453" s="3">
        <v>-0.50697921869868878</v>
      </c>
      <c r="AS3453" s="3">
        <f t="shared" si="5759"/>
        <v>5.050453961302992E-3</v>
      </c>
      <c r="AT3453" s="3" cm="1">
        <f t="array" ref="AT3453">AS3453-(100000000/LvacE($A3453)-$E3453)</f>
        <v>2.7314017643220723E-5</v>
      </c>
      <c r="AU3453" t="s">
        <v>4754</v>
      </c>
      <c r="AV3453" t="s">
        <v>4837</v>
      </c>
      <c r="AW3453" s="3">
        <v>23651.88</v>
      </c>
      <c r="AX3453" s="3">
        <v>64235.61</v>
      </c>
      <c r="AY3453" s="3"/>
      <c r="AZ3453" s="10" cm="1">
        <f t="array" ref="AZ3453">Lair(100000000/($AX3453-$AW3453))</f>
        <v>2463.2965205870969</v>
      </c>
      <c r="BA3453" s="10">
        <f t="shared" ref="BA3453:BA3454" si="5915">100000000/($AX3453-$AW3453)</f>
        <v>2464.0416245623555</v>
      </c>
      <c r="BB3453" s="12">
        <v>72900000</v>
      </c>
      <c r="BC3453" s="3">
        <v>0.221</v>
      </c>
      <c r="BD3453" s="12" cm="1">
        <f t="array" ref="BD3453">SfromgA($BB3453,$BA3453,"")</f>
        <v>0.53827598982282276</v>
      </c>
      <c r="BE3453" s="29">
        <f t="shared" ref="BE3453:BE3454" si="5916">(10^MAX(0.05, -0.312925054856973*((LN($BD3453))^(1/3)) + 0.454808404431693)-1)*100</f>
        <v>426.68599829867094</v>
      </c>
      <c r="BG3453" s="3"/>
      <c r="BH3453" s="3"/>
      <c r="BI3453" s="12">
        <f t="shared" ref="BI3453:BI3454" si="5917">IF($BB3453="",$BF3453,$BB3453)</f>
        <v>72900000</v>
      </c>
      <c r="BJ3453" s="29">
        <f t="shared" ref="BJ3453:BJ3454" si="5918">IF($BB3453="",$BH3453,$BE3453)</f>
        <v>426.68599829867094</v>
      </c>
      <c r="BK3453" s="3">
        <f t="shared" ref="BK3453:BK3454" si="5919">LN(BN3453*100000000/($AX3453-$AW3453)/$BI3453)</f>
        <v>-6.9119069050723203</v>
      </c>
      <c r="BL3453" s="13">
        <f>EXP(BK$4341*$AX3453+BK$4342)*$BI3453/(100000000/($AX3453-$AW3453))</f>
        <v>25.238675602943829</v>
      </c>
      <c r="BM3453" s="3">
        <f t="shared" ref="BM3453:BM3454" si="5920">LN(BL3453/$C3453)</f>
        <v>1.1489360224668546</v>
      </c>
      <c r="BN3453" s="13" cm="1">
        <f t="array" ref="BN3453">$C3453*EXP(poly_from_str(100000000/$E3453,BN$4343))</f>
        <v>29.462965689376055</v>
      </c>
      <c r="BO3453" s="3">
        <f t="shared" ref="BO3453:BO3454" si="5921">LN($C3453)</f>
        <v>2.0794415416798357</v>
      </c>
      <c r="BP3453" s="13">
        <f t="shared" ref="BP3453:BP3454" si="5922">LN(BL3453/BN3453)</f>
        <v>-0.15475651016378006</v>
      </c>
      <c r="BQ3453" s="13"/>
      <c r="BS3453" s="13"/>
      <c r="BT3453" s="13"/>
      <c r="BU3453" s="13"/>
      <c r="BV3453" s="13"/>
      <c r="BW3453" s="13"/>
      <c r="BX3453" s="13"/>
      <c r="BY3453">
        <v>28863</v>
      </c>
      <c r="BZ3453" s="13"/>
    </row>
    <row r="3454" spans="1:78" hidden="1" x14ac:dyDescent="0.25">
      <c r="A3454">
        <v>2462.895</v>
      </c>
      <c r="B3454" s="2" t="str">
        <f t="shared" si="5751"/>
        <v/>
      </c>
      <c r="C3454">
        <v>10</v>
      </c>
      <c r="E3454">
        <v>40590.35</v>
      </c>
      <c r="F3454">
        <v>35024</v>
      </c>
      <c r="G3454" t="s">
        <v>5</v>
      </c>
      <c r="H3454" s="5" t="s">
        <v>8</v>
      </c>
      <c r="I3454">
        <v>75614</v>
      </c>
      <c r="J3454" t="s">
        <v>3</v>
      </c>
      <c r="K3454" s="5" t="s">
        <v>18</v>
      </c>
      <c r="L3454">
        <v>35024.49</v>
      </c>
      <c r="M3454" t="str">
        <f t="shared" si="5908"/>
        <v>e</v>
      </c>
      <c r="N3454" t="str">
        <f t="shared" si="5909"/>
        <v>7/2</v>
      </c>
      <c r="O3454">
        <v>75614.81</v>
      </c>
      <c r="P3454" t="str">
        <f t="shared" si="5910"/>
        <v>o</v>
      </c>
      <c r="Q3454" t="str">
        <f t="shared" si="5911"/>
        <v>5/2</v>
      </c>
      <c r="R3454">
        <v>32</v>
      </c>
      <c r="AA3454" s="10">
        <f t="shared" si="5753"/>
        <v>2462.895</v>
      </c>
      <c r="AB3454" s="3" cm="1">
        <f t="array" ref="AB3454">100000000/Lvac(AA3454)</f>
        <v>40590.345804080287</v>
      </c>
      <c r="AC3454" s="28">
        <f t="shared" si="5754"/>
        <v>4.0602624147598663E-7</v>
      </c>
      <c r="AD3454" s="28">
        <f t="shared" si="5755"/>
        <v>2.4636400114124587E-7</v>
      </c>
      <c r="AE3454" s="21">
        <f t="shared" si="5756"/>
        <v>40590.348870895948</v>
      </c>
      <c r="AF3454" s="10" cm="1">
        <f t="array" ref="AF3454">Lair(100000000/AE3454)</f>
        <v>2462.8948139018585</v>
      </c>
      <c r="AG3454" s="10">
        <f t="shared" si="5757"/>
        <v>1.3240372773520651E-2</v>
      </c>
      <c r="AH3454" s="10" t="b">
        <f t="shared" si="5752"/>
        <v>1</v>
      </c>
      <c r="AI3454" s="10">
        <f t="shared" si="5912"/>
        <v>2462.8948139018585</v>
      </c>
      <c r="AJ3454">
        <v>3.0000000000000001E-3</v>
      </c>
      <c r="AK3454" s="3" cm="1">
        <f t="array" ref="AK3454">100000000/Lvac($AA3454)</f>
        <v>40590.345804080287</v>
      </c>
      <c r="AL3454" s="21">
        <f t="shared" si="5842"/>
        <v>4.9442240377015632E-2</v>
      </c>
      <c r="AM3454" s="10" cm="1">
        <f t="array" ref="AM3454">Lvac($AI3454)-$BA3454</f>
        <v>-1.7523263936709554E-3</v>
      </c>
      <c r="AN3454" s="10">
        <f t="shared" si="5913"/>
        <v>2.5804080287343822E-2</v>
      </c>
      <c r="AO3454" s="3">
        <f t="shared" si="5914"/>
        <v>-0.58410879789031844</v>
      </c>
      <c r="AP3454" s="3">
        <v>-0.5220617843709382</v>
      </c>
      <c r="AS3454" s="3">
        <f t="shared" si="5759"/>
        <v>-4.1959197114920244E-3</v>
      </c>
      <c r="AT3454" s="3" cm="1">
        <f t="array" ref="AT3454">AS3454-(100000000/LvacE($A3454)-$E3454)</f>
        <v>2.7453010261524469E-5</v>
      </c>
      <c r="AU3454" t="s">
        <v>4765</v>
      </c>
      <c r="AV3454" t="s">
        <v>4942</v>
      </c>
      <c r="AW3454" s="3">
        <v>35024.49</v>
      </c>
      <c r="AX3454" s="3">
        <v>75614.81</v>
      </c>
      <c r="AY3454" s="3"/>
      <c r="AZ3454" s="10" cm="1">
        <f t="array" ref="AZ3454">Lair(100000000/($AX3454-$AW3454))</f>
        <v>2462.8965658244001</v>
      </c>
      <c r="BA3454" s="10">
        <f t="shared" si="5915"/>
        <v>2463.6415775978116</v>
      </c>
      <c r="BB3454" s="12">
        <v>385000000</v>
      </c>
      <c r="BC3454" s="3">
        <v>0.35</v>
      </c>
      <c r="BD3454" s="12" cm="1">
        <f t="array" ref="BD3454">SfromgA($BB3454,$BA3454,"")</f>
        <v>2.8413626279218556</v>
      </c>
      <c r="BE3454" s="29">
        <f t="shared" si="5916"/>
        <v>37.192617216865507</v>
      </c>
      <c r="BG3454" s="3"/>
      <c r="BH3454" s="3"/>
      <c r="BI3454" s="12">
        <f t="shared" si="5917"/>
        <v>385000000</v>
      </c>
      <c r="BJ3454" s="29">
        <f t="shared" si="5918"/>
        <v>37.192617216865507</v>
      </c>
      <c r="BK3454" s="3">
        <f t="shared" si="5919"/>
        <v>-8.3525867718714668</v>
      </c>
      <c r="BL3454" s="13">
        <f>EXP(BK$4341*$AX3454+BK$4342)*$BI3454/(100000000/($AX3454-$AW3454))</f>
        <v>56.154187609341257</v>
      </c>
      <c r="BM3454" s="3">
        <f t="shared" si="5920"/>
        <v>1.7255161643826633</v>
      </c>
      <c r="BN3454" s="13" cm="1">
        <f t="array" ref="BN3454">$C3454*EXP(poly_from_str(100000000/$E3454,BN$4343))</f>
        <v>36.84689188185628</v>
      </c>
      <c r="BO3454" s="3">
        <f t="shared" si="5921"/>
        <v>2.3025850929940459</v>
      </c>
      <c r="BP3454" s="13">
        <f t="shared" si="5922"/>
        <v>0.4213299874314152</v>
      </c>
      <c r="BQ3454" s="13"/>
      <c r="BS3454" s="13"/>
      <c r="BT3454" s="13"/>
      <c r="BU3454" s="13"/>
      <c r="BV3454" s="13"/>
      <c r="BW3454" s="13"/>
      <c r="BX3454" s="13"/>
      <c r="BY3454">
        <v>36093</v>
      </c>
      <c r="BZ3454" s="13"/>
    </row>
    <row r="3455" spans="1:78" hidden="1" x14ac:dyDescent="0.25">
      <c r="A3455">
        <v>2462.5189999999998</v>
      </c>
      <c r="B3455" s="2" t="str">
        <f t="shared" si="5751"/>
        <v/>
      </c>
      <c r="C3455">
        <v>1</v>
      </c>
      <c r="E3455">
        <v>40596.54</v>
      </c>
      <c r="R3455">
        <v>32</v>
      </c>
      <c r="S3455" t="s">
        <v>22</v>
      </c>
      <c r="AA3455" s="10">
        <f t="shared" si="5753"/>
        <v>2462.5189999999998</v>
      </c>
      <c r="AB3455" s="3" cm="1">
        <f t="array" ref="AB3455">100000000/Lvac(AA3455)</f>
        <v>40596.543064506746</v>
      </c>
      <c r="AC3455" s="28">
        <f t="shared" si="5754"/>
        <v>4.0608823728872755E-7</v>
      </c>
      <c r="AD3455" s="28">
        <f t="shared" si="5755"/>
        <v>2.4632639247411499E-7</v>
      </c>
      <c r="AE3455" s="21">
        <f t="shared" si="5756"/>
        <v>40596.540824277618</v>
      </c>
      <c r="AF3455" s="10" cm="1">
        <f t="array" ref="AF3455">Lair(100000000/AE3455)</f>
        <v>2462.5191358983752</v>
      </c>
      <c r="AG3455" s="10">
        <f t="shared" si="5757"/>
        <v>1.3242889306540731E-2</v>
      </c>
      <c r="AH3455" s="10" t="b">
        <f t="shared" si="5752"/>
        <v>1</v>
      </c>
      <c r="AI3455" s="10">
        <f t="shared" si="5758"/>
        <v>2462.5189999999998</v>
      </c>
      <c r="AJ3455">
        <v>3.0000000000000001E-3</v>
      </c>
      <c r="AK3455" s="3" cm="1">
        <f t="array" ref="AK3455">100000000/Lvac($AA3455)</f>
        <v>40596.543064506746</v>
      </c>
      <c r="AL3455" s="21">
        <f t="shared" si="5842"/>
        <v>4.9457335839244387E-2</v>
      </c>
      <c r="AM3455" s="21"/>
      <c r="AN3455" s="21"/>
      <c r="AO3455" s="21"/>
      <c r="AP3455" s="21"/>
      <c r="AS3455" s="3">
        <f t="shared" si="5759"/>
        <v>3.0645067454315722E-3</v>
      </c>
      <c r="AT3455" s="3" cm="1">
        <f t="array" ref="AT3455">AS3455-(100000000/LvacE($A3455)-$E3455)</f>
        <v>2.7583824703469872E-5</v>
      </c>
      <c r="BB3455"/>
      <c r="BC3455"/>
      <c r="BD3455"/>
      <c r="BE3455"/>
      <c r="BF3455"/>
      <c r="BG3455"/>
      <c r="BH3455"/>
      <c r="BI3455"/>
      <c r="BJ3455"/>
      <c r="BN3455" s="13" cm="1">
        <f t="array" ref="BN3455">$C3455*EXP(poly_from_str(100000000/$E3455,BN$4343))</f>
        <v>3.6863943862411759</v>
      </c>
      <c r="BO3455" s="13"/>
      <c r="BY3455" t="e">
        <v>#N/A</v>
      </c>
    </row>
    <row r="3456" spans="1:78" hidden="1" x14ac:dyDescent="0.25">
      <c r="A3456">
        <v>2462.377</v>
      </c>
      <c r="B3456" s="2" t="str">
        <f t="shared" si="5751"/>
        <v/>
      </c>
      <c r="C3456">
        <v>1</v>
      </c>
      <c r="E3456">
        <v>40598.879999999997</v>
      </c>
      <c r="R3456">
        <v>32</v>
      </c>
      <c r="S3456" t="s">
        <v>22</v>
      </c>
      <c r="AA3456" s="10">
        <f t="shared" si="5753"/>
        <v>2462.377</v>
      </c>
      <c r="AB3456" s="3" cm="1">
        <f t="array" ref="AB3456">100000000/Lvac(AA3456)</f>
        <v>40598.884011524467</v>
      </c>
      <c r="AC3456" s="28">
        <f t="shared" si="5754"/>
        <v>4.0611165552634712E-7</v>
      </c>
      <c r="AD3456" s="28">
        <f t="shared" si="5755"/>
        <v>2.4631218920109683E-7</v>
      </c>
      <c r="AE3456" s="21">
        <f t="shared" si="5756"/>
        <v>40598.881078820377</v>
      </c>
      <c r="AF3456" s="10" cm="1">
        <f t="array" ref="AF3456">Lair(100000000/AE3456)</f>
        <v>2462.3771778852733</v>
      </c>
      <c r="AG3456" s="10">
        <f t="shared" si="5757"/>
        <v>1.3243839999221175E-2</v>
      </c>
      <c r="AH3456" s="10" t="b">
        <f t="shared" si="5752"/>
        <v>1</v>
      </c>
      <c r="AI3456" s="10">
        <f t="shared" si="5758"/>
        <v>2462.377</v>
      </c>
      <c r="AJ3456">
        <v>3.0000000000000001E-3</v>
      </c>
      <c r="AK3456" s="3" cm="1">
        <f t="array" ref="AK3456">100000000/Lvac($AA3456)</f>
        <v>40598.884011524467</v>
      </c>
      <c r="AL3456" s="21">
        <f t="shared" si="5842"/>
        <v>4.9463039995327036E-2</v>
      </c>
      <c r="AM3456" s="21"/>
      <c r="AN3456" s="21"/>
      <c r="AO3456" s="21"/>
      <c r="AP3456" s="21"/>
      <c r="AS3456" s="3">
        <f t="shared" si="5759"/>
        <v>4.0115244701155461E-3</v>
      </c>
      <c r="AT3456" s="3" cm="1">
        <f t="array" ref="AT3456">AS3456-(100000000/LvacE($A3456)-$E3456)</f>
        <v>2.7633272111415863E-5</v>
      </c>
      <c r="BB3456"/>
      <c r="BC3456"/>
      <c r="BD3456"/>
      <c r="BE3456"/>
      <c r="BF3456"/>
      <c r="BG3456"/>
      <c r="BH3456"/>
      <c r="BI3456"/>
      <c r="BJ3456"/>
      <c r="BN3456" s="13" cm="1">
        <f t="array" ref="BN3456">$C3456*EXP(poly_from_str(100000000/$E3456,BN$4343))</f>
        <v>3.6870389364998224</v>
      </c>
      <c r="BO3456" s="13"/>
      <c r="BY3456" t="e">
        <v>#N/A</v>
      </c>
    </row>
    <row r="3457" spans="1:78" hidden="1" x14ac:dyDescent="0.25">
      <c r="A3457">
        <v>2462.1750000000002</v>
      </c>
      <c r="B3457" s="2" t="str">
        <f t="shared" si="5751"/>
        <v/>
      </c>
      <c r="C3457">
        <v>10</v>
      </c>
      <c r="E3457">
        <v>40602.21</v>
      </c>
      <c r="F3457">
        <v>26446</v>
      </c>
      <c r="G3457" t="s">
        <v>5</v>
      </c>
      <c r="H3457" s="5" t="s">
        <v>8</v>
      </c>
      <c r="I3457">
        <v>67049</v>
      </c>
      <c r="J3457" t="s">
        <v>3</v>
      </c>
      <c r="K3457" s="5" t="s">
        <v>4</v>
      </c>
      <c r="L3457">
        <v>26446.97</v>
      </c>
      <c r="M3457" t="str">
        <f t="shared" ref="M3457:M3459" si="5923">$G3457&amp;""</f>
        <v>e</v>
      </c>
      <c r="N3457" t="str">
        <f t="shared" ref="N3457:N3459" si="5924">$H3457&amp;""</f>
        <v>7/2</v>
      </c>
      <c r="O3457">
        <v>67049.179999999993</v>
      </c>
      <c r="P3457" t="str">
        <f t="shared" ref="P3457:P3459" si="5925">$J3457&amp;""</f>
        <v>o</v>
      </c>
      <c r="Q3457" t="str">
        <f t="shared" ref="Q3457:Q3459" si="5926">$K3457&amp;""</f>
        <v>9/2</v>
      </c>
      <c r="R3457">
        <v>32</v>
      </c>
      <c r="AA3457" s="10">
        <f t="shared" si="5753"/>
        <v>2462.1750000000002</v>
      </c>
      <c r="AB3457" s="3" cm="1">
        <f t="array" ref="AB3457">100000000/Lvac(AA3457)</f>
        <v>40602.214556277468</v>
      </c>
      <c r="AC3457" s="28">
        <f t="shared" si="5754"/>
        <v>4.0614497344827233E-7</v>
      </c>
      <c r="AD3457" s="28">
        <f t="shared" si="5755"/>
        <v>2.4629198454530876E-7</v>
      </c>
      <c r="AE3457" s="21">
        <f t="shared" si="5756"/>
        <v>40602.211225027037</v>
      </c>
      <c r="AF3457" s="10" cm="1">
        <f t="array" ref="AF3457">Lair(100000000/AE3457)</f>
        <v>2462.1752020262443</v>
      </c>
      <c r="AG3457" s="10">
        <f t="shared" si="5757"/>
        <v>1.3245192676450183E-2</v>
      </c>
      <c r="AH3457" s="10" t="b">
        <f t="shared" si="5752"/>
        <v>1</v>
      </c>
      <c r="AI3457" s="10">
        <f t="shared" ref="AI3457:AI3459" si="5927">$AF3457</f>
        <v>2462.1752020262443</v>
      </c>
      <c r="AJ3457">
        <v>3.0000000000000001E-3</v>
      </c>
      <c r="AK3457" s="3" cm="1">
        <f t="array" ref="AK3457">100000000/Lvac($AA3457)</f>
        <v>40602.214556277468</v>
      </c>
      <c r="AL3457" s="21">
        <f t="shared" si="5842"/>
        <v>4.9471151999496935E-2</v>
      </c>
      <c r="AM3457" s="10" cm="1">
        <f t="array" ref="AM3457">Lvac($AI3457)-$BA3457</f>
        <v>-7.4309838510089321E-5</v>
      </c>
      <c r="AN3457" s="10">
        <f t="shared" ref="AN3457:AN3459" si="5928">$AK3457-($AX3457-$AW3457)</f>
        <v>4.556277475785464E-3</v>
      </c>
      <c r="AO3457" s="3">
        <f t="shared" ref="AO3457:AO3459" si="5929">AM3457/AJ3457</f>
        <v>-2.4769946170029773E-2</v>
      </c>
      <c r="AP3457" s="3">
        <v>-9.2127548517358562E-2</v>
      </c>
      <c r="AS3457" s="3">
        <f t="shared" si="5759"/>
        <v>4.5562774685095064E-3</v>
      </c>
      <c r="AT3457" s="3" cm="1">
        <f t="array" ref="AT3457">AS3457-(100000000/LvacE($A3457)-$E3457)</f>
        <v>2.7703652449417859E-5</v>
      </c>
      <c r="AU3457" t="s">
        <v>4731</v>
      </c>
      <c r="AV3457" t="s">
        <v>4857</v>
      </c>
      <c r="AW3457" s="3">
        <v>26446.97</v>
      </c>
      <c r="AX3457" s="3">
        <v>67049.179999999993</v>
      </c>
      <c r="AY3457" s="3"/>
      <c r="AZ3457" s="10" cm="1">
        <f t="array" ref="AZ3457">Lair(100000000/($AX3457-$AW3457))</f>
        <v>2462.1752763189597</v>
      </c>
      <c r="BA3457" s="10">
        <f t="shared" ref="BA3457:BA3459" si="5930">100000000/($AX3457-$AW3457)</f>
        <v>2462.920121835733</v>
      </c>
      <c r="BB3457" s="12">
        <v>513000000</v>
      </c>
      <c r="BC3457" s="3">
        <v>0.52500000000000002</v>
      </c>
      <c r="BD3457" s="12" cm="1">
        <f t="array" ref="BD3457">SfromgA($BB3457,$BA3457,"")</f>
        <v>3.78269831262083</v>
      </c>
      <c r="BE3457" s="29">
        <f t="shared" ref="BE3457:BE3459" si="5931">(10^MAX(0.05, -0.312925054856973*((LN($BD3457))^(1/3)) + 0.454808404431693)-1)*100</f>
        <v>29.014740517916394</v>
      </c>
      <c r="BG3457" s="3"/>
      <c r="BH3457" s="3"/>
      <c r="BI3457" s="12">
        <f t="shared" ref="BI3457:BI3459" si="5932">IF($BB3457="",$BF3457,$BB3457)</f>
        <v>513000000</v>
      </c>
      <c r="BJ3457" s="29">
        <f t="shared" ref="BJ3457:BJ3459" si="5933">IF($BB3457="",$BH3457,$BE3457)</f>
        <v>29.014740517916394</v>
      </c>
      <c r="BK3457" s="3">
        <f t="shared" ref="BK3457:BK3459" si="5934">LN(BN3457*100000000/($AX3457-$AW3457)/$BI3457)</f>
        <v>-8.6390259331583721</v>
      </c>
      <c r="BL3457" s="13">
        <f>EXP(BK$4341*$AX3457+BK$4342)*$BI3457/(100000000/($AX3457-$AW3457))</f>
        <v>143.48701444938411</v>
      </c>
      <c r="BM3457" s="3">
        <f t="shared" ref="BM3457:BM3459" si="5935">LN(BL3457/$C3457)</f>
        <v>2.6636594464690919</v>
      </c>
      <c r="BN3457" s="13" cm="1">
        <f t="array" ref="BN3457">$C3457*EXP(poly_from_str(100000000/$E3457,BN$4343))</f>
        <v>36.879561312863572</v>
      </c>
      <c r="BO3457" s="3">
        <f t="shared" ref="BO3457:BO3459" si="5936">LN($C3457)</f>
        <v>2.3025850929940459</v>
      </c>
      <c r="BP3457" s="13">
        <f t="shared" ref="BP3457:BP3459" si="5937">LN(BL3457/BN3457)</f>
        <v>1.3585870358329206</v>
      </c>
      <c r="BQ3457" s="13"/>
      <c r="BS3457" s="13"/>
      <c r="BT3457" s="13"/>
      <c r="BU3457" s="13"/>
      <c r="BV3457" s="13"/>
      <c r="BW3457" s="13"/>
      <c r="BX3457" s="13"/>
      <c r="BY3457">
        <v>36119</v>
      </c>
      <c r="BZ3457" s="13"/>
    </row>
    <row r="3458" spans="1:78" hidden="1" x14ac:dyDescent="0.25">
      <c r="A3458">
        <v>2460.7190000000001</v>
      </c>
      <c r="B3458" s="2" t="str">
        <f t="shared" ref="B3458:B3493" si="5938">IF(OR(A3458=A3457,A3458=A3459),IF(B3457="",1,B3457+1),"")</f>
        <v/>
      </c>
      <c r="C3458">
        <v>10</v>
      </c>
      <c r="D3458" t="s">
        <v>14</v>
      </c>
      <c r="E3458">
        <v>40626.239999999998</v>
      </c>
      <c r="F3458">
        <v>44679</v>
      </c>
      <c r="G3458" t="s">
        <v>5</v>
      </c>
      <c r="H3458" s="5" t="s">
        <v>8</v>
      </c>
      <c r="I3458">
        <v>85306</v>
      </c>
      <c r="J3458" t="s">
        <v>3</v>
      </c>
      <c r="K3458" s="5" t="s">
        <v>18</v>
      </c>
      <c r="L3458">
        <v>44679.98</v>
      </c>
      <c r="M3458" t="str">
        <f t="shared" si="5923"/>
        <v>e</v>
      </c>
      <c r="N3458" t="str">
        <f t="shared" si="5924"/>
        <v>7/2</v>
      </c>
      <c r="O3458">
        <v>85306.1</v>
      </c>
      <c r="P3458" t="str">
        <f t="shared" si="5925"/>
        <v>o</v>
      </c>
      <c r="Q3458" t="str">
        <f t="shared" si="5926"/>
        <v>5/2</v>
      </c>
      <c r="R3458">
        <v>32</v>
      </c>
      <c r="AA3458" s="10">
        <f t="shared" si="5753"/>
        <v>2460.7190000000001</v>
      </c>
      <c r="AB3458" s="3" cm="1">
        <f t="array" ref="AB3458">100000000/Lvac(AA3458)</f>
        <v>40626.237031893877</v>
      </c>
      <c r="AC3458" s="28">
        <f t="shared" si="5754"/>
        <v>4.0638528820235059E-7</v>
      </c>
      <c r="AD3458" s="28">
        <f t="shared" si="5755"/>
        <v>2.4614635099355717E-7</v>
      </c>
      <c r="AE3458" s="21">
        <f t="shared" si="5756"/>
        <v>40626.239203357589</v>
      </c>
      <c r="AF3458" s="10" cm="1">
        <f t="array" ref="AF3458">Lair(100000000/AE3458)</f>
        <v>2460.7188684656126</v>
      </c>
      <c r="AG3458" s="10">
        <f t="shared" si="5757"/>
        <v>1.3254952522391603E-2</v>
      </c>
      <c r="AH3458" s="10" t="b">
        <f t="shared" ref="AH3458:AH3521" si="5939">ABS(AE3458-AB3458)&lt;AG3458</f>
        <v>1</v>
      </c>
      <c r="AI3458" s="10">
        <f t="shared" si="5927"/>
        <v>2460.7188684656126</v>
      </c>
      <c r="AJ3458">
        <v>7.0000000000000001E-3</v>
      </c>
      <c r="AK3458" s="3" cm="1">
        <f t="array" ref="AK3458">100000000/Lvac($AA3458)</f>
        <v>40626.237031893877</v>
      </c>
      <c r="AL3458" s="21">
        <f t="shared" si="5842"/>
        <v>0.11556934149108439</v>
      </c>
      <c r="AM3458" s="10" cm="1">
        <f t="array" ref="AM3458">Lvac($AI3458)-$BA3458</f>
        <v>-7.222316560728359E-3</v>
      </c>
      <c r="AN3458" s="10">
        <f t="shared" si="5928"/>
        <v>0.11703189387480961</v>
      </c>
      <c r="AO3458" s="3">
        <f t="shared" si="5929"/>
        <v>-1.0317595086754798</v>
      </c>
      <c r="AP3458" s="3">
        <v>-1.0129645525661803</v>
      </c>
      <c r="AS3458" s="3">
        <f t="shared" si="5759"/>
        <v>-2.9681061205337755E-3</v>
      </c>
      <c r="AT3458" s="3" cm="1">
        <f t="array" ref="AT3458">AS3458-(100000000/LvacE($A3458)-$E3458)</f>
        <v>2.8212300094310194E-5</v>
      </c>
      <c r="AU3458" t="s">
        <v>4801</v>
      </c>
      <c r="AV3458" t="s">
        <v>4924</v>
      </c>
      <c r="AW3458" s="3">
        <v>44679.98</v>
      </c>
      <c r="AX3458" s="3">
        <v>85306.1</v>
      </c>
      <c r="AY3458" s="3"/>
      <c r="AZ3458" s="10" cm="1">
        <f t="array" ref="AZ3458">Lair(100000000/($AX3458-$AW3458))</f>
        <v>2460.7260891185565</v>
      </c>
      <c r="BA3458" s="10">
        <f t="shared" si="5930"/>
        <v>2461.4706006874394</v>
      </c>
      <c r="BB3458" s="12">
        <v>982000000</v>
      </c>
      <c r="BC3458" s="3">
        <v>0.69599999999999995</v>
      </c>
      <c r="BD3458" s="12" cm="1">
        <f t="array" ref="BD3458">SfromgA($BB3458,$BA3458,"")</f>
        <v>7.2281774648308952</v>
      </c>
      <c r="BE3458" s="29">
        <f t="shared" si="5931"/>
        <v>15.345156527215508</v>
      </c>
      <c r="BG3458" s="3"/>
      <c r="BH3458" s="3"/>
      <c r="BI3458" s="12">
        <f t="shared" si="5932"/>
        <v>982000000</v>
      </c>
      <c r="BJ3458" s="29">
        <f t="shared" si="5933"/>
        <v>15.345156527215508</v>
      </c>
      <c r="BK3458" s="3">
        <f t="shared" si="5934"/>
        <v>-9.2871372545717286</v>
      </c>
      <c r="BL3458" s="13">
        <f>EXP(BK$4341*$AX3458+BK$4342)*$BI3458/(100000000/($AX3458-$AW3458))</f>
        <v>68.647527741703797</v>
      </c>
      <c r="BM3458" s="3">
        <f t="shared" si="5935"/>
        <v>1.9264000260689749</v>
      </c>
      <c r="BN3458" s="13" cm="1">
        <f t="array" ref="BN3458">$C3458*EXP(poly_from_str(100000000/$E3458,BN$4343))</f>
        <v>36.945740238795992</v>
      </c>
      <c r="BO3458" s="3">
        <f t="shared" si="5936"/>
        <v>2.3025850929940459</v>
      </c>
      <c r="BP3458" s="13">
        <f t="shared" si="5937"/>
        <v>0.61953476278559028</v>
      </c>
      <c r="BQ3458" s="13"/>
      <c r="BS3458" s="13"/>
      <c r="BT3458" s="13"/>
      <c r="BU3458" s="13"/>
      <c r="BV3458" s="13"/>
      <c r="BW3458" s="13"/>
      <c r="BX3458" s="13"/>
      <c r="BY3458">
        <v>36171</v>
      </c>
      <c r="BZ3458" s="13"/>
    </row>
    <row r="3459" spans="1:78" hidden="1" x14ac:dyDescent="0.25">
      <c r="A3459">
        <v>2460.6260000000002</v>
      </c>
      <c r="B3459" s="2" t="str">
        <f t="shared" si="5938"/>
        <v/>
      </c>
      <c r="C3459">
        <v>6</v>
      </c>
      <c r="E3459">
        <v>40627.769999999997</v>
      </c>
      <c r="F3459">
        <v>39732</v>
      </c>
      <c r="G3459" t="s">
        <v>5</v>
      </c>
      <c r="H3459" s="5" t="s">
        <v>16</v>
      </c>
      <c r="I3459">
        <v>80360</v>
      </c>
      <c r="J3459" t="s">
        <v>3</v>
      </c>
      <c r="K3459" s="5" t="s">
        <v>16</v>
      </c>
      <c r="L3459">
        <v>39732.99</v>
      </c>
      <c r="M3459" t="str">
        <f t="shared" si="5923"/>
        <v>e</v>
      </c>
      <c r="N3459" t="str">
        <f t="shared" si="5924"/>
        <v>11/2</v>
      </c>
      <c r="O3459">
        <v>80360.820000000007</v>
      </c>
      <c r="P3459" t="str">
        <f t="shared" si="5925"/>
        <v>o</v>
      </c>
      <c r="Q3459" t="str">
        <f t="shared" si="5926"/>
        <v>11/2</v>
      </c>
      <c r="R3459">
        <v>32</v>
      </c>
      <c r="AA3459" s="10">
        <f t="shared" ref="AA3459:AA3522" si="5940">ROUND($A3459,3)+0</f>
        <v>2460.6260000000002</v>
      </c>
      <c r="AB3459" s="3" cm="1">
        <f t="array" ref="AB3459">100000000/Lvac(AA3459)</f>
        <v>40627.772400318114</v>
      </c>
      <c r="AC3459" s="28">
        <f t="shared" ref="AC3459:AC3522" si="5941">0.001/AA3459</f>
        <v>4.0640064764007204E-7</v>
      </c>
      <c r="AD3459" s="28">
        <f t="shared" ref="AD3459:AD3522" si="5942">0.01/AB3459</f>
        <v>2.4613704885089149E-7</v>
      </c>
      <c r="AE3459" s="21">
        <f t="shared" ref="AE3459:AE3522" si="5943">($AB3459/$AC3459^2+$E3459/$AD3459^2)/(1/$AC3459^2+1/$AD3459^2)</f>
        <v>40627.770644176337</v>
      </c>
      <c r="AF3459" s="10" cm="1">
        <f t="array" ref="AF3459">Lair(100000000/AE3459)</f>
        <v>2460.6261063686206</v>
      </c>
      <c r="AG3459" s="10">
        <f t="shared" ref="AG3459:AG3522" si="5944">0.0005/$AA3459*AB3459+0.005</f>
        <v>1.3255576507831362E-2</v>
      </c>
      <c r="AH3459" s="10" t="b">
        <f t="shared" si="5939"/>
        <v>1</v>
      </c>
      <c r="AI3459" s="10">
        <f t="shared" si="5927"/>
        <v>2460.6261063686206</v>
      </c>
      <c r="AJ3459">
        <v>3.0000000000000001E-3</v>
      </c>
      <c r="AK3459" s="3" cm="1">
        <f t="array" ref="AK3459">100000000/Lvac($AA3459)</f>
        <v>40627.772400318114</v>
      </c>
      <c r="AL3459" s="21">
        <f t="shared" si="5842"/>
        <v>4.9533456905742214E-2</v>
      </c>
      <c r="AM3459" s="10" cm="1">
        <f t="array" ref="AM3459">Lvac($AI3459)-$BA3459</f>
        <v>3.5959754441137193E-3</v>
      </c>
      <c r="AN3459" s="10">
        <f t="shared" si="5928"/>
        <v>-5.759968189522624E-2</v>
      </c>
      <c r="AO3459" s="3">
        <f t="shared" si="5929"/>
        <v>1.1986584813712398</v>
      </c>
      <c r="AP3459" s="3">
        <v>1.1631941057809552</v>
      </c>
      <c r="AS3459" s="3">
        <f t="shared" ref="AS3459:AS3522" si="5945">$AB3459-$E3459</f>
        <v>2.4003181169973686E-3</v>
      </c>
      <c r="AT3459" s="3" cm="1">
        <f t="array" ref="AT3459">AS3459-(100000000/LvacE($A3459)-$E3459)</f>
        <v>2.8244867280591279E-5</v>
      </c>
      <c r="AU3459" t="s">
        <v>4720</v>
      </c>
      <c r="AV3459" t="s">
        <v>4908</v>
      </c>
      <c r="AW3459" s="3">
        <v>39732.99</v>
      </c>
      <c r="AX3459" s="3">
        <v>80360.820000000007</v>
      </c>
      <c r="AY3459" s="3"/>
      <c r="AZ3459" s="10" cm="1">
        <f t="array" ref="AZ3459">Lair(100000000/($AX3459-$AW3459))</f>
        <v>2460.6225112214679</v>
      </c>
      <c r="BA3459" s="10">
        <f t="shared" si="5930"/>
        <v>2461.3669989265973</v>
      </c>
      <c r="BB3459" s="12">
        <v>121000000</v>
      </c>
      <c r="BC3459" s="3">
        <v>0.1</v>
      </c>
      <c r="BD3459" s="12" cm="1">
        <f t="array" ref="BD3459">SfromgA($BB3459,$BA3459,"")</f>
        <v>0.89052855661155106</v>
      </c>
      <c r="BE3459" s="29">
        <f t="shared" si="5931"/>
        <v>304.94463701079678</v>
      </c>
      <c r="BG3459" s="3"/>
      <c r="BH3459" s="3"/>
      <c r="BI3459" s="12">
        <f t="shared" si="5932"/>
        <v>121000000</v>
      </c>
      <c r="BJ3459" s="29">
        <f t="shared" si="5933"/>
        <v>304.94463701079678</v>
      </c>
      <c r="BK3459" s="3">
        <f t="shared" si="5934"/>
        <v>-7.7040901606591863</v>
      </c>
      <c r="BL3459" s="13">
        <f>EXP(BK$4341*$AX3459+BK$4342)*$BI3459/(100000000/($AX3459-$AW3459))</f>
        <v>12.316866495914509</v>
      </c>
      <c r="BM3459" s="3">
        <f t="shared" si="5935"/>
        <v>0.71921011366260479</v>
      </c>
      <c r="BN3459" s="13" cm="1">
        <f t="array" ref="BN3459">$C3459*EXP(poly_from_str(100000000/$E3459,BN$4343))</f>
        <v>22.169972377649156</v>
      </c>
      <c r="BO3459" s="3">
        <f t="shared" si="5936"/>
        <v>1.791759469228055</v>
      </c>
      <c r="BP3459" s="13">
        <f t="shared" si="5937"/>
        <v>-0.5877691948030519</v>
      </c>
      <c r="BQ3459" s="13"/>
      <c r="BS3459" s="13"/>
      <c r="BT3459" s="13"/>
      <c r="BU3459" s="13"/>
      <c r="BV3459" s="13"/>
      <c r="BW3459" s="13"/>
      <c r="BX3459" s="13"/>
      <c r="BY3459">
        <v>21705</v>
      </c>
      <c r="BZ3459" s="13"/>
    </row>
    <row r="3460" spans="1:78" hidden="1" x14ac:dyDescent="0.25">
      <c r="A3460">
        <v>2459.9830000000002</v>
      </c>
      <c r="B3460" s="2" t="str">
        <f t="shared" si="5938"/>
        <v/>
      </c>
      <c r="C3460">
        <v>3</v>
      </c>
      <c r="E3460">
        <v>40638.39</v>
      </c>
      <c r="R3460">
        <v>32</v>
      </c>
      <c r="S3460" t="s">
        <v>22</v>
      </c>
      <c r="AA3460" s="10">
        <f t="shared" si="5940"/>
        <v>2459.9830000000002</v>
      </c>
      <c r="AB3460" s="3" cm="1">
        <f t="array" ref="AB3460">100000000/Lvac(AA3460)</f>
        <v>40638.39108017736</v>
      </c>
      <c r="AC3460" s="28">
        <f t="shared" si="5941"/>
        <v>4.0650687423449673E-7</v>
      </c>
      <c r="AD3460" s="28">
        <f t="shared" si="5942"/>
        <v>2.4607273403788397E-7</v>
      </c>
      <c r="AE3460" s="21">
        <f t="shared" si="5943"/>
        <v>40638.390289666873</v>
      </c>
      <c r="AF3460" s="10" cm="1">
        <f t="array" ref="AF3460">Lair(100000000/AE3460)</f>
        <v>2459.9830478558024</v>
      </c>
      <c r="AG3460" s="10">
        <f t="shared" si="5944"/>
        <v>1.3259892665960976E-2</v>
      </c>
      <c r="AH3460" s="10" t="b">
        <f t="shared" si="5939"/>
        <v>1</v>
      </c>
      <c r="AI3460" s="10">
        <f t="shared" ref="AI3460:AI3520" si="5946">$AA3460</f>
        <v>2459.9830000000002</v>
      </c>
      <c r="AJ3460">
        <v>3.0000000000000001E-3</v>
      </c>
      <c r="AK3460" s="3" cm="1">
        <f t="array" ref="AK3460">100000000/Lvac($AA3460)</f>
        <v>40638.39108017736</v>
      </c>
      <c r="AL3460" s="21">
        <f t="shared" si="5842"/>
        <v>4.9559355995765851E-2</v>
      </c>
      <c r="AM3460" s="21"/>
      <c r="AN3460" s="21"/>
      <c r="AO3460" s="21"/>
      <c r="AP3460" s="21"/>
      <c r="AS3460" s="3">
        <f t="shared" si="5945"/>
        <v>1.080177360563539E-3</v>
      </c>
      <c r="AT3460" s="3" cm="1">
        <f t="array" ref="AT3460">AS3460-(100000000/LvacE($A3460)-$E3460)</f>
        <v>2.8470341931097209E-5</v>
      </c>
      <c r="BB3460"/>
      <c r="BC3460"/>
      <c r="BD3460"/>
      <c r="BE3460"/>
      <c r="BF3460"/>
      <c r="BG3460"/>
      <c r="BH3460"/>
      <c r="BI3460"/>
      <c r="BJ3460"/>
      <c r="BN3460" s="13" cm="1">
        <f t="array" ref="BN3460">$C3460*EXP(poly_from_str(100000000/$E3460,BN$4343))</f>
        <v>11.09376141524136</v>
      </c>
      <c r="BO3460" s="13"/>
      <c r="BY3460" t="e">
        <v>#N/A</v>
      </c>
    </row>
    <row r="3461" spans="1:78" hidden="1" x14ac:dyDescent="0.25">
      <c r="A3461">
        <v>2459.913</v>
      </c>
      <c r="B3461" s="2" t="str">
        <f t="shared" si="5938"/>
        <v/>
      </c>
      <c r="C3461">
        <v>6</v>
      </c>
      <c r="E3461">
        <v>40639.550000000003</v>
      </c>
      <c r="R3461">
        <v>32</v>
      </c>
      <c r="S3461" t="s">
        <v>22</v>
      </c>
      <c r="AA3461" s="10">
        <f t="shared" si="5940"/>
        <v>2459.913</v>
      </c>
      <c r="AB3461" s="3" cm="1">
        <f t="array" ref="AB3461">100000000/Lvac(AA3461)</f>
        <v>40639.547414556153</v>
      </c>
      <c r="AC3461" s="28">
        <f t="shared" si="5941"/>
        <v>4.0651844191237659E-7</v>
      </c>
      <c r="AD3461" s="28">
        <f t="shared" si="5942"/>
        <v>2.4606573242541156E-7</v>
      </c>
      <c r="AE3461" s="21">
        <f t="shared" si="5943"/>
        <v>40639.549306729539</v>
      </c>
      <c r="AF3461" s="10" cm="1">
        <f t="array" ref="AF3461">Lair(100000000/AE3461)</f>
        <v>2459.9128854584242</v>
      </c>
      <c r="AG3461" s="10">
        <f t="shared" si="5944"/>
        <v>1.3260362747494758E-2</v>
      </c>
      <c r="AH3461" s="10" t="b">
        <f t="shared" si="5939"/>
        <v>1</v>
      </c>
      <c r="AI3461" s="10">
        <f t="shared" si="5946"/>
        <v>2459.913</v>
      </c>
      <c r="AJ3461">
        <v>3.0000000000000001E-3</v>
      </c>
      <c r="AK3461" s="3" cm="1">
        <f t="array" ref="AK3461">100000000/Lvac($AA3461)</f>
        <v>40639.547414556153</v>
      </c>
      <c r="AL3461" s="21">
        <f t="shared" si="5842"/>
        <v>4.9562176484968558E-2</v>
      </c>
      <c r="AM3461" s="21"/>
      <c r="AN3461" s="21"/>
      <c r="AO3461" s="21"/>
      <c r="AP3461" s="21"/>
      <c r="AS3461" s="3">
        <f t="shared" si="5945"/>
        <v>-2.5854438499663956E-3</v>
      </c>
      <c r="AT3461" s="3" cm="1">
        <f t="array" ref="AT3461">AS3461-(100000000/LvacE($A3461)-$E3461)</f>
        <v>2.8494905564002693E-5</v>
      </c>
      <c r="BB3461"/>
      <c r="BC3461"/>
      <c r="BD3461"/>
      <c r="BE3461"/>
      <c r="BF3461"/>
      <c r="BG3461"/>
      <c r="BH3461"/>
      <c r="BI3461"/>
      <c r="BJ3461"/>
      <c r="BN3461" s="13" cm="1">
        <f t="array" ref="BN3461">$C3461*EXP(poly_from_str(100000000/$E3461,BN$4343))</f>
        <v>22.189440044491924</v>
      </c>
      <c r="BO3461" s="13"/>
      <c r="BY3461" t="e">
        <v>#N/A</v>
      </c>
    </row>
    <row r="3462" spans="1:78" hidden="1" x14ac:dyDescent="0.25">
      <c r="A3462">
        <v>2459.8440000000001</v>
      </c>
      <c r="B3462" s="2" t="str">
        <f t="shared" si="5938"/>
        <v/>
      </c>
      <c r="C3462">
        <v>7</v>
      </c>
      <c r="E3462">
        <v>40640.69</v>
      </c>
      <c r="F3462">
        <v>26095</v>
      </c>
      <c r="G3462" t="s">
        <v>5</v>
      </c>
      <c r="H3462" s="5" t="s">
        <v>16</v>
      </c>
      <c r="I3462">
        <v>66735</v>
      </c>
      <c r="J3462" t="s">
        <v>3</v>
      </c>
      <c r="K3462" s="5" t="s">
        <v>15</v>
      </c>
      <c r="L3462">
        <v>26095.23</v>
      </c>
      <c r="M3462" t="str">
        <f t="shared" ref="M3462:M3464" si="5947">$G3462&amp;""</f>
        <v>e</v>
      </c>
      <c r="N3462" t="str">
        <f t="shared" ref="N3462:N3464" si="5948">$H3462&amp;""</f>
        <v>11/2</v>
      </c>
      <c r="O3462">
        <v>66735.88</v>
      </c>
      <c r="P3462" t="str">
        <f t="shared" ref="P3462:P3464" si="5949">$J3462&amp;""</f>
        <v>o</v>
      </c>
      <c r="Q3462" t="str">
        <f t="shared" ref="Q3462:Q3464" si="5950">$K3462&amp;""</f>
        <v>13/2</v>
      </c>
      <c r="R3462">
        <v>32</v>
      </c>
      <c r="AA3462" s="10">
        <f t="shared" si="5940"/>
        <v>2459.8440000000001</v>
      </c>
      <c r="AB3462" s="3" cm="1">
        <f t="array" ref="AB3462">100000000/Lvac(AA3462)</f>
        <v>40640.687294271549</v>
      </c>
      <c r="AC3462" s="28">
        <f t="shared" si="5941"/>
        <v>4.0652984498203951E-7</v>
      </c>
      <c r="AD3462" s="28">
        <f t="shared" si="5942"/>
        <v>2.4605883083600152E-7</v>
      </c>
      <c r="AE3462" s="21">
        <f t="shared" si="5943"/>
        <v>40640.689274535558</v>
      </c>
      <c r="AF3462" s="10" cm="1">
        <f t="array" ref="AF3462">Lair(100000000/AE3462)</f>
        <v>2459.8438801326356</v>
      </c>
      <c r="AG3462" s="10">
        <f t="shared" si="5944"/>
        <v>1.3260826152851877E-2</v>
      </c>
      <c r="AH3462" s="10" t="b">
        <f t="shared" si="5939"/>
        <v>1</v>
      </c>
      <c r="AI3462" s="10">
        <f t="shared" ref="AI3462:AI3464" si="5951">$AF3462</f>
        <v>2459.8438801326356</v>
      </c>
      <c r="AJ3462">
        <v>3.0000000000000001E-3</v>
      </c>
      <c r="AK3462" s="3" cm="1">
        <f t="array" ref="AK3462">100000000/Lvac($AA3462)</f>
        <v>40640.687294271549</v>
      </c>
      <c r="AL3462" s="21">
        <f t="shared" si="5842"/>
        <v>4.9564959332394937E-2</v>
      </c>
      <c r="AM3462" s="10" cm="1">
        <f t="array" ref="AM3462">Lvac($AI3462)-$BA3462</f>
        <v>-2.3778767877047358E-3</v>
      </c>
      <c r="AN3462" s="10">
        <f t="shared" ref="AN3462:AN3464" si="5952">$AK3462-($AX3462-$AW3462)</f>
        <v>3.729427154030418E-2</v>
      </c>
      <c r="AO3462" s="3">
        <f t="shared" ref="AO3462:AO3464" si="5953">AM3462/AJ3462</f>
        <v>-0.79262559590157855</v>
      </c>
      <c r="AP3462" s="3">
        <v>-0.75266060396946466</v>
      </c>
      <c r="AS3462" s="3">
        <f t="shared" si="5945"/>
        <v>-2.7057284532929771E-3</v>
      </c>
      <c r="AT3462" s="3" cm="1">
        <f t="array" ref="AT3462">AS3462-(100000000/LvacE($A3462)-$E3462)</f>
        <v>2.8519134502857924E-5</v>
      </c>
      <c r="AU3462" t="s">
        <v>4733</v>
      </c>
      <c r="AV3462" t="s">
        <v>4904</v>
      </c>
      <c r="AW3462" s="3">
        <v>26095.23</v>
      </c>
      <c r="AX3462" s="3">
        <v>66735.88</v>
      </c>
      <c r="AY3462" s="3"/>
      <c r="AZ3462" s="10" cm="1">
        <f t="array" ref="AZ3462">Lair(100000000/($AX3462-$AW3462))</f>
        <v>2459.8462574618115</v>
      </c>
      <c r="BA3462" s="10">
        <f t="shared" ref="BA3462:BA3464" si="5954">100000000/($AX3462-$AW3462)</f>
        <v>2460.5905663418271</v>
      </c>
      <c r="BB3462" s="12">
        <v>61900000</v>
      </c>
      <c r="BC3462" s="3">
        <v>0.23300000000000001</v>
      </c>
      <c r="BD3462" s="12" cm="1">
        <f t="array" ref="BD3462">SfromgA($BB3462,$BA3462,"")</f>
        <v>0.45513692691365698</v>
      </c>
      <c r="BE3462" s="29">
        <f t="shared" ref="BE3462:BE3464" si="5955">(10^MAX(0.05, -0.312925054856973*((LN($BD3462))^(1/3)) + 0.454808404431693)-1)*100</f>
        <v>454.29299420783104</v>
      </c>
      <c r="BG3462" s="3"/>
      <c r="BH3462" s="3"/>
      <c r="BI3462" s="12">
        <f t="shared" ref="BI3462:BI3464" si="5956">IF($BB3462="",$BF3462,$BB3462)</f>
        <v>61900000</v>
      </c>
      <c r="BJ3462" s="29">
        <f t="shared" ref="BJ3462:BJ3464" si="5957">IF($BB3462="",$BH3462,$BE3462)</f>
        <v>454.29299420783104</v>
      </c>
      <c r="BK3462" s="3">
        <f t="shared" ref="BK3462:BK3464" si="5958">LN(BN3462*100000000/($AX3462-$AW3462)/$BI3462)</f>
        <v>-6.8790219769524468</v>
      </c>
      <c r="BL3462" s="13">
        <f>EXP(BK$4341*$AX3462+BK$4342)*$BI3462/(100000000/($AX3462-$AW3462))</f>
        <v>17.747412929824517</v>
      </c>
      <c r="BM3462" s="3">
        <f t="shared" ref="BM3462:BM3464" si="5959">LN(BL3462/$C3462)</f>
        <v>0.93032960581106339</v>
      </c>
      <c r="BN3462" s="13" cm="1">
        <f t="array" ref="BN3462">$C3462*EXP(poly_from_str(100000000/$E3462,BN$4343))</f>
        <v>25.889878296716816</v>
      </c>
      <c r="BO3462" s="3">
        <f t="shared" ref="BO3462:BO3464" si="5960">LN($C3462)</f>
        <v>1.9459101490553132</v>
      </c>
      <c r="BP3462" s="13">
        <f t="shared" ref="BP3462:BP3464" si="5961">LN(BL3462/BN3462)</f>
        <v>-0.37761233810258377</v>
      </c>
      <c r="BQ3462" s="13"/>
      <c r="BS3462" s="13"/>
      <c r="BT3462" s="13"/>
      <c r="BU3462" s="13"/>
      <c r="BV3462" s="13"/>
      <c r="BW3462" s="13"/>
      <c r="BX3462" s="13"/>
      <c r="BY3462">
        <v>25342</v>
      </c>
      <c r="BZ3462" s="13"/>
    </row>
    <row r="3463" spans="1:78" hidden="1" x14ac:dyDescent="0.25">
      <c r="A3463">
        <v>2459.7719999999999</v>
      </c>
      <c r="B3463" s="2" t="str">
        <f t="shared" si="5938"/>
        <v/>
      </c>
      <c r="C3463">
        <v>10</v>
      </c>
      <c r="D3463" t="s">
        <v>14</v>
      </c>
      <c r="E3463">
        <v>40641.879999999997</v>
      </c>
      <c r="F3463">
        <v>23175</v>
      </c>
      <c r="G3463" t="s">
        <v>5</v>
      </c>
      <c r="H3463" s="5" t="s">
        <v>15</v>
      </c>
      <c r="I3463">
        <v>63816</v>
      </c>
      <c r="J3463" t="s">
        <v>3</v>
      </c>
      <c r="K3463" s="5" t="s">
        <v>16</v>
      </c>
      <c r="L3463">
        <v>23175.09</v>
      </c>
      <c r="M3463" t="str">
        <f t="shared" si="5947"/>
        <v>e</v>
      </c>
      <c r="N3463" t="str">
        <f t="shared" si="5948"/>
        <v>13/2</v>
      </c>
      <c r="O3463">
        <v>63816.91</v>
      </c>
      <c r="P3463" t="str">
        <f t="shared" si="5949"/>
        <v>o</v>
      </c>
      <c r="Q3463" t="str">
        <f t="shared" si="5950"/>
        <v>11/2</v>
      </c>
      <c r="R3463">
        <v>32</v>
      </c>
      <c r="AA3463" s="10">
        <f t="shared" si="5940"/>
        <v>2459.7719999999999</v>
      </c>
      <c r="AB3463" s="3" cm="1">
        <f t="array" ref="AB3463">100000000/Lvac(AA3463)</f>
        <v>40641.876802146428</v>
      </c>
      <c r="AC3463" s="28">
        <f t="shared" si="5941"/>
        <v>4.0654174451941078E-7</v>
      </c>
      <c r="AD3463" s="28">
        <f t="shared" si="5942"/>
        <v>2.4605162917751544E-7</v>
      </c>
      <c r="AE3463" s="21">
        <f t="shared" si="5943"/>
        <v>40641.8791426596</v>
      </c>
      <c r="AF3463" s="10" cm="1">
        <f t="array" ref="AF3463">Lair(100000000/AE3463)</f>
        <v>2459.7718583346859</v>
      </c>
      <c r="AG3463" s="10">
        <f t="shared" si="5944"/>
        <v>1.3261309747843789E-2</v>
      </c>
      <c r="AH3463" s="10" t="b">
        <f t="shared" si="5939"/>
        <v>1</v>
      </c>
      <c r="AI3463" s="10">
        <f t="shared" si="5951"/>
        <v>2459.7718583346859</v>
      </c>
      <c r="AJ3463">
        <v>7.0000000000000001E-3</v>
      </c>
      <c r="AK3463" s="3" cm="1">
        <f t="array" ref="AK3463">100000000/Lvac($AA3463)</f>
        <v>40641.876802146428</v>
      </c>
      <c r="AL3463" s="21">
        <f t="shared" si="5842"/>
        <v>0.11565834313090828</v>
      </c>
      <c r="AM3463" s="10" cm="1">
        <f t="array" ref="AM3463">Lvac($AI3463)-$BA3463</f>
        <v>-3.5805844590868219E-3</v>
      </c>
      <c r="AN3463" s="10">
        <f t="shared" si="5952"/>
        <v>5.6802146420523059E-2</v>
      </c>
      <c r="AO3463" s="3">
        <f t="shared" si="5953"/>
        <v>-0.51151206558383167</v>
      </c>
      <c r="AP3463" s="3">
        <v>-0.49126950190319413</v>
      </c>
      <c r="AS3463" s="3">
        <f t="shared" si="5945"/>
        <v>-3.1978535698726773E-3</v>
      </c>
      <c r="AT3463" s="3" cm="1">
        <f t="array" ref="AT3463">AS3463-(100000000/LvacE($A3463)-$E3463)</f>
        <v>2.8544425731524825E-5</v>
      </c>
      <c r="AU3463" t="s">
        <v>4964</v>
      </c>
      <c r="AV3463" t="s">
        <v>4923</v>
      </c>
      <c r="AW3463" s="3">
        <v>23175.09</v>
      </c>
      <c r="AX3463" s="3">
        <v>63816.91</v>
      </c>
      <c r="AY3463" s="3"/>
      <c r="AZ3463" s="10" cm="1">
        <f t="array" ref="AZ3463">Lair(100000000/($AX3463-$AW3463))</f>
        <v>2459.7754380945712</v>
      </c>
      <c r="BA3463" s="10">
        <f t="shared" si="5954"/>
        <v>2460.5197306616678</v>
      </c>
      <c r="BB3463" s="12">
        <v>113000000</v>
      </c>
      <c r="BC3463" s="3">
        <v>0.14799999999999999</v>
      </c>
      <c r="BD3463" s="12" cm="1">
        <f t="array" ref="BD3463">SfromgA($BB3463,$BA3463,"")</f>
        <v>0.83079210202406306</v>
      </c>
      <c r="BE3463" s="29">
        <f t="shared" si="5955"/>
        <v>329.7682418541516</v>
      </c>
      <c r="BG3463" s="3"/>
      <c r="BH3463" s="3"/>
      <c r="BI3463" s="12">
        <f t="shared" si="5956"/>
        <v>113000000</v>
      </c>
      <c r="BJ3463" s="29">
        <f t="shared" si="5957"/>
        <v>329.7682418541516</v>
      </c>
      <c r="BK3463" s="3">
        <f t="shared" si="5958"/>
        <v>-7.1241548303781199</v>
      </c>
      <c r="BL3463" s="13">
        <f>EXP(BK$4341*$AX3463+BK$4342)*$BI3463/(100000000/($AX3463-$AW3463))</f>
        <v>40.444067601501864</v>
      </c>
      <c r="BM3463" s="3">
        <f t="shared" si="5959"/>
        <v>1.3973348797177836</v>
      </c>
      <c r="BN3463" s="13" cm="1">
        <f t="array" ref="BN3463">$C3463*EXP(poly_from_str(100000000/$E3463,BN$4343))</f>
        <v>36.988818603244212</v>
      </c>
      <c r="BO3463" s="3">
        <f t="shared" si="5960"/>
        <v>2.3025850929940459</v>
      </c>
      <c r="BP3463" s="13">
        <f t="shared" si="5961"/>
        <v>8.9304305651518326E-2</v>
      </c>
      <c r="BQ3463" s="13"/>
      <c r="BS3463" s="13"/>
      <c r="BT3463" s="13"/>
      <c r="BU3463" s="13"/>
      <c r="BV3463" s="13"/>
      <c r="BW3463" s="13"/>
      <c r="BX3463" s="13"/>
      <c r="BY3463">
        <v>36205</v>
      </c>
      <c r="BZ3463" s="13"/>
    </row>
    <row r="3464" spans="1:78" hidden="1" x14ac:dyDescent="0.25">
      <c r="A3464">
        <v>2459.4059999999999</v>
      </c>
      <c r="B3464" s="2" t="str">
        <f t="shared" si="5938"/>
        <v/>
      </c>
      <c r="C3464">
        <v>7</v>
      </c>
      <c r="E3464">
        <v>40647.919999999998</v>
      </c>
      <c r="F3464">
        <v>19872</v>
      </c>
      <c r="G3464" t="s">
        <v>5</v>
      </c>
      <c r="H3464" s="5" t="s">
        <v>8</v>
      </c>
      <c r="I3464">
        <v>60520</v>
      </c>
      <c r="J3464" t="s">
        <v>3</v>
      </c>
      <c r="K3464" s="5" t="s">
        <v>8</v>
      </c>
      <c r="L3464">
        <v>19872.43</v>
      </c>
      <c r="M3464" t="str">
        <f t="shared" si="5947"/>
        <v>e</v>
      </c>
      <c r="N3464" t="str">
        <f t="shared" si="5948"/>
        <v>7/2</v>
      </c>
      <c r="O3464">
        <v>60520.32</v>
      </c>
      <c r="P3464" t="str">
        <f t="shared" si="5949"/>
        <v>o</v>
      </c>
      <c r="Q3464" t="str">
        <f t="shared" si="5950"/>
        <v>7/2</v>
      </c>
      <c r="R3464">
        <v>32</v>
      </c>
      <c r="AA3464" s="10">
        <f t="shared" si="5940"/>
        <v>2459.4059999999999</v>
      </c>
      <c r="AB3464" s="3" cm="1">
        <f t="array" ref="AB3464">100000000/Lvac(AA3464)</f>
        <v>40647.924543885652</v>
      </c>
      <c r="AC3464" s="28">
        <f t="shared" si="5941"/>
        <v>4.0660224460703113E-7</v>
      </c>
      <c r="AD3464" s="28">
        <f t="shared" si="5942"/>
        <v>2.4601502074733163E-7</v>
      </c>
      <c r="AE3464" s="21">
        <f t="shared" si="5943"/>
        <v>40647.921217679243</v>
      </c>
      <c r="AF3464" s="10" cm="1">
        <f t="array" ref="AF3464">Lair(100000000/AE3464)</f>
        <v>2459.4062012669488</v>
      </c>
      <c r="AG3464" s="10">
        <f t="shared" si="5944"/>
        <v>1.3263768679080568E-2</v>
      </c>
      <c r="AH3464" s="10" t="b">
        <f t="shared" si="5939"/>
        <v>1</v>
      </c>
      <c r="AI3464" s="10">
        <f t="shared" si="5951"/>
        <v>2459.4062012669488</v>
      </c>
      <c r="AJ3464">
        <v>3.0000000000000001E-3</v>
      </c>
      <c r="AK3464" s="3" cm="1">
        <f t="array" ref="AK3464">100000000/Lvac($AA3464)</f>
        <v>40647.924543885652</v>
      </c>
      <c r="AL3464" s="21">
        <f t="shared" si="5842"/>
        <v>4.9582608016861277E-2</v>
      </c>
      <c r="AM3464" s="10" cm="1">
        <f t="array" ref="AM3464">Lvac($AI3464)-$BA3464</f>
        <v>-1.8894015497608052E-3</v>
      </c>
      <c r="AN3464" s="10">
        <f t="shared" si="5952"/>
        <v>3.45438856529654E-2</v>
      </c>
      <c r="AO3464" s="3">
        <f t="shared" si="5953"/>
        <v>-0.62980051658693503</v>
      </c>
      <c r="AP3464" s="3">
        <v>-0.69690495168591349</v>
      </c>
      <c r="AS3464" s="3">
        <f t="shared" si="5945"/>
        <v>4.5438856541295536E-3</v>
      </c>
      <c r="AT3464" s="3" cm="1">
        <f t="array" ref="AT3464">AS3464-(100000000/LvacE($A3464)-$E3464)</f>
        <v>2.8673071938101202E-5</v>
      </c>
      <c r="AU3464" t="s">
        <v>4780</v>
      </c>
      <c r="AV3464" t="s">
        <v>4725</v>
      </c>
      <c r="AW3464" s="3">
        <v>19872.43</v>
      </c>
      <c r="AX3464" s="3">
        <v>60520.32</v>
      </c>
      <c r="AY3464" s="3"/>
      <c r="AZ3464" s="10" cm="1">
        <f t="array" ref="AZ3464">Lair(100000000/($AX3464-$AW3464))</f>
        <v>2459.4080902334267</v>
      </c>
      <c r="BA3464" s="10">
        <f t="shared" si="5954"/>
        <v>2460.1522981881717</v>
      </c>
      <c r="BB3464" s="12">
        <v>19400000</v>
      </c>
      <c r="BC3464" s="3">
        <v>9.6000000000000002E-2</v>
      </c>
      <c r="BD3464" s="12" cm="1">
        <f t="array" ref="BD3464">SfromgA($BB3464,$BA3464,"")</f>
        <v>0.14256767591273176</v>
      </c>
      <c r="BE3464" s="29">
        <f t="shared" si="5955"/>
        <v>600.83886452176978</v>
      </c>
      <c r="BG3464" s="3"/>
      <c r="BH3464" s="3"/>
      <c r="BI3464" s="12">
        <f t="shared" si="5956"/>
        <v>19400000</v>
      </c>
      <c r="BJ3464" s="29">
        <f t="shared" si="5957"/>
        <v>600.83886452176978</v>
      </c>
      <c r="BK3464" s="3">
        <f t="shared" si="5958"/>
        <v>-5.7184145860162614</v>
      </c>
      <c r="BL3464" s="13">
        <f>EXP(BK$4341*$AX3464+BK$4342)*$BI3464/(100000000/($AX3464-$AW3464))</f>
        <v>8.921195645396697</v>
      </c>
      <c r="BM3464" s="3">
        <f t="shared" si="5959"/>
        <v>0.24251982951767259</v>
      </c>
      <c r="BN3464" s="13" cm="1">
        <f t="array" ref="BN3464">$C3464*EXP(poly_from_str(100000000/$E3464,BN$4343))</f>
        <v>25.903821372832063</v>
      </c>
      <c r="BO3464" s="3">
        <f t="shared" si="5960"/>
        <v>1.9459101490553132</v>
      </c>
      <c r="BP3464" s="13">
        <f t="shared" si="5961"/>
        <v>-1.0659605226016455</v>
      </c>
      <c r="BQ3464" s="13"/>
      <c r="BS3464" s="13"/>
      <c r="BT3464" s="13"/>
      <c r="BU3464" s="13"/>
      <c r="BV3464" s="13"/>
      <c r="BW3464" s="13"/>
      <c r="BX3464" s="13"/>
      <c r="BY3464">
        <v>25353</v>
      </c>
      <c r="BZ3464" s="13"/>
    </row>
    <row r="3465" spans="1:78" hidden="1" x14ac:dyDescent="0.25">
      <c r="A3465">
        <v>2459.308</v>
      </c>
      <c r="B3465" s="2" t="str">
        <f t="shared" si="5938"/>
        <v/>
      </c>
      <c r="C3465">
        <v>8</v>
      </c>
      <c r="E3465">
        <v>40649.54</v>
      </c>
      <c r="R3465">
        <v>32</v>
      </c>
      <c r="S3465" t="s">
        <v>22</v>
      </c>
      <c r="AA3465" s="10">
        <f t="shared" si="5940"/>
        <v>2459.308</v>
      </c>
      <c r="AB3465" s="3" cm="1">
        <f t="array" ref="AB3465">100000000/Lvac(AA3465)</f>
        <v>40649.544190049128</v>
      </c>
      <c r="AC3465" s="28">
        <f t="shared" si="5941"/>
        <v>4.0661844714041514E-7</v>
      </c>
      <c r="AD3465" s="28">
        <f t="shared" si="5942"/>
        <v>2.4600521849019812E-7</v>
      </c>
      <c r="AE3465" s="21">
        <f t="shared" si="5943"/>
        <v>40649.541122726449</v>
      </c>
      <c r="AF3465" s="10" cm="1">
        <f t="array" ref="AF3465">Lair(100000000/AE3465)</f>
        <v>2459.3081855872451</v>
      </c>
      <c r="AG3465" s="10">
        <f t="shared" si="5944"/>
        <v>1.3264427267761732E-2</v>
      </c>
      <c r="AH3465" s="10" t="b">
        <f t="shared" si="5939"/>
        <v>1</v>
      </c>
      <c r="AI3465" s="10">
        <f t="shared" si="5946"/>
        <v>2459.308</v>
      </c>
      <c r="AJ3465">
        <v>3.0000000000000001E-3</v>
      </c>
      <c r="AK3465" s="3" cm="1">
        <f t="array" ref="AK3465">100000000/Lvac($AA3465)</f>
        <v>40649.544190049128</v>
      </c>
      <c r="AL3465" s="21">
        <f t="shared" si="5842"/>
        <v>4.9586563606570384E-2</v>
      </c>
      <c r="AM3465" s="21"/>
      <c r="AN3465" s="21"/>
      <c r="AO3465" s="21"/>
      <c r="AP3465" s="21"/>
      <c r="AS3465" s="3">
        <f t="shared" si="5945"/>
        <v>4.1900491269188933E-3</v>
      </c>
      <c r="AT3465" s="3" cm="1">
        <f t="array" ref="AT3465">AS3465-(100000000/LvacE($A3465)-$E3465)</f>
        <v>2.8707530873361975E-5</v>
      </c>
      <c r="BB3465"/>
      <c r="BC3465"/>
      <c r="BD3465"/>
      <c r="BE3465"/>
      <c r="BF3465"/>
      <c r="BG3465"/>
      <c r="BH3465"/>
      <c r="BI3465"/>
      <c r="BJ3465"/>
      <c r="BN3465" s="13" cm="1">
        <f t="array" ref="BN3465">$C3465*EXP(poly_from_str(100000000/$E3465,BN$4343))</f>
        <v>29.607938251230017</v>
      </c>
      <c r="BO3465" s="13"/>
      <c r="BY3465">
        <v>28978</v>
      </c>
    </row>
    <row r="3466" spans="1:78" hidden="1" x14ac:dyDescent="0.25">
      <c r="A3466">
        <v>2458.2429999999999</v>
      </c>
      <c r="B3466" s="2" t="str">
        <f t="shared" si="5938"/>
        <v/>
      </c>
      <c r="C3466">
        <v>1</v>
      </c>
      <c r="E3466">
        <v>40667.15</v>
      </c>
      <c r="R3466">
        <v>32</v>
      </c>
      <c r="S3466" t="s">
        <v>22</v>
      </c>
      <c r="AA3466" s="10">
        <f t="shared" si="5940"/>
        <v>2458.2429999999999</v>
      </c>
      <c r="AB3466" s="3" cm="1">
        <f t="array" ref="AB3466">100000000/Lvac(AA3466)</f>
        <v>40667.153772835161</v>
      </c>
      <c r="AC3466" s="28">
        <f t="shared" si="5941"/>
        <v>4.0679460899512379E-7</v>
      </c>
      <c r="AD3466" s="28">
        <f t="shared" si="5942"/>
        <v>2.4589869396465604E-7</v>
      </c>
      <c r="AE3466" s="21">
        <f t="shared" si="5943"/>
        <v>40667.151009652051</v>
      </c>
      <c r="AF3466" s="10" cm="1">
        <f t="array" ref="AF3466">Lair(100000000/AE3466)</f>
        <v>2458.2431670406427</v>
      </c>
      <c r="AG3466" s="10">
        <f t="shared" si="5944"/>
        <v>1.3271589458982526E-2</v>
      </c>
      <c r="AH3466" s="10" t="b">
        <f t="shared" si="5939"/>
        <v>1</v>
      </c>
      <c r="AI3466" s="10">
        <f t="shared" si="5946"/>
        <v>2458.2429999999999</v>
      </c>
      <c r="AJ3466">
        <v>3.0000000000000001E-3</v>
      </c>
      <c r="AK3466" s="3" cm="1">
        <f t="array" ref="AK3466">100000000/Lvac($AA3466)</f>
        <v>40667.153772835161</v>
      </c>
      <c r="AL3466" s="21">
        <f t="shared" si="5842"/>
        <v>4.9629536753895157E-2</v>
      </c>
      <c r="AM3466" s="21"/>
      <c r="AN3466" s="21"/>
      <c r="AO3466" s="21"/>
      <c r="AP3466" s="21"/>
      <c r="AS3466" s="3">
        <f t="shared" si="5945"/>
        <v>3.7728351599071175E-3</v>
      </c>
      <c r="AT3466" s="3" cm="1">
        <f t="array" ref="AT3466">AS3466-(100000000/LvacE($A3466)-$E3466)</f>
        <v>2.908283204305917E-5</v>
      </c>
      <c r="BB3466"/>
      <c r="BC3466"/>
      <c r="BD3466"/>
      <c r="BE3466"/>
      <c r="BF3466"/>
      <c r="BG3466"/>
      <c r="BH3466"/>
      <c r="BI3466"/>
      <c r="BJ3466"/>
      <c r="BN3466" s="13" cm="1">
        <f t="array" ref="BN3466">$C3466*EXP(poly_from_str(100000000/$E3466,BN$4343))</f>
        <v>3.7058463609413912</v>
      </c>
      <c r="BO3466" s="13"/>
      <c r="BY3466" t="e">
        <v>#N/A</v>
      </c>
    </row>
    <row r="3467" spans="1:78" hidden="1" x14ac:dyDescent="0.25">
      <c r="A3467">
        <v>2457.9360000000001</v>
      </c>
      <c r="B3467" s="2" t="str">
        <f t="shared" si="5938"/>
        <v/>
      </c>
      <c r="C3467">
        <v>6</v>
      </c>
      <c r="E3467">
        <v>40672.230000000003</v>
      </c>
      <c r="F3467">
        <v>38694</v>
      </c>
      <c r="G3467" t="s">
        <v>5</v>
      </c>
      <c r="H3467" s="5" t="s">
        <v>18</v>
      </c>
      <c r="I3467">
        <v>79366</v>
      </c>
      <c r="J3467" t="s">
        <v>3</v>
      </c>
      <c r="K3467" s="5" t="s">
        <v>18</v>
      </c>
      <c r="L3467">
        <v>38694.51</v>
      </c>
      <c r="M3467" t="str">
        <f t="shared" ref="M3467:M3468" si="5962">$G3467&amp;""</f>
        <v>e</v>
      </c>
      <c r="N3467" t="str">
        <f t="shared" ref="N3467:N3468" si="5963">$H3467&amp;""</f>
        <v>5/2</v>
      </c>
      <c r="O3467">
        <v>79366.649999999994</v>
      </c>
      <c r="P3467" t="str">
        <f t="shared" ref="P3467:P3468" si="5964">$J3467&amp;""</f>
        <v>o</v>
      </c>
      <c r="Q3467" t="str">
        <f t="shared" ref="Q3467:Q3468" si="5965">$K3467&amp;""</f>
        <v>5/2</v>
      </c>
      <c r="R3467">
        <v>32</v>
      </c>
      <c r="AA3467" s="10">
        <f t="shared" si="5940"/>
        <v>2457.9360000000001</v>
      </c>
      <c r="AB3467" s="3" cm="1">
        <f t="array" ref="AB3467">100000000/Lvac(AA3467)</f>
        <v>40672.232795512289</v>
      </c>
      <c r="AC3467" s="28">
        <f t="shared" si="5941"/>
        <v>4.0684541826963761E-7</v>
      </c>
      <c r="AD3467" s="28">
        <f t="shared" si="5942"/>
        <v>2.4586798689604727E-7</v>
      </c>
      <c r="AE3467" s="21">
        <f t="shared" si="5943"/>
        <v>40672.230747836053</v>
      </c>
      <c r="AF3467" s="10" cm="1">
        <f t="array" ref="AF3467">Lair(100000000/AE3467)</f>
        <v>2457.9361237557259</v>
      </c>
      <c r="AG3467" s="10">
        <f t="shared" si="5944"/>
        <v>1.3273655781825135E-2</v>
      </c>
      <c r="AH3467" s="10" t="b">
        <f t="shared" si="5939"/>
        <v>1</v>
      </c>
      <c r="AI3467" s="10">
        <f t="shared" ref="AI3467:AI3468" si="5966">$AF3467</f>
        <v>2457.9361237557259</v>
      </c>
      <c r="AJ3467">
        <v>3.0000000000000001E-3</v>
      </c>
      <c r="AK3467" s="3" cm="1">
        <f t="array" ref="AK3467">100000000/Lvac($AA3467)</f>
        <v>40672.232795512289</v>
      </c>
      <c r="AL3467" s="21">
        <f t="shared" si="5842"/>
        <v>4.9641932191506817E-2</v>
      </c>
      <c r="AM3467" s="10" cm="1">
        <f t="array" ref="AM3467">Lvac($AI3467)-$BA3467</f>
        <v>-5.4858163084645639E-3</v>
      </c>
      <c r="AN3467" s="10">
        <f t="shared" ref="AN3467:AN3468" si="5967">$AK3467-($AX3467-$AW3467)</f>
        <v>9.2795512297016103E-2</v>
      </c>
      <c r="AO3467" s="3">
        <f t="shared" ref="AO3467:AO3468" si="5968">AM3467/AJ3467</f>
        <v>-1.8286054361548545</v>
      </c>
      <c r="AP3467" s="3">
        <v>-1.8698668426016714</v>
      </c>
      <c r="AS3467" s="3">
        <f t="shared" si="5945"/>
        <v>2.7955122859566472E-3</v>
      </c>
      <c r="AT3467" s="3" cm="1">
        <f t="array" ref="AT3467">AS3467-(100000000/LvacE($A3467)-$E3467)</f>
        <v>2.9191265639383346E-5</v>
      </c>
      <c r="AU3467" t="s">
        <v>4789</v>
      </c>
      <c r="AV3467" t="s">
        <v>4854</v>
      </c>
      <c r="AW3467" s="3">
        <v>38694.51</v>
      </c>
      <c r="AX3467" s="3">
        <v>79366.649999999994</v>
      </c>
      <c r="AY3467" s="3"/>
      <c r="AZ3467" s="10" cm="1">
        <f t="array" ref="AZ3467">Lair(100000000/($AX3467-$AW3467))</f>
        <v>2457.9416083092747</v>
      </c>
      <c r="BA3467" s="10">
        <f t="shared" ref="BA3467:BA3468" si="5969">100000000/($AX3467-$AW3467)</f>
        <v>2458.6854785610008</v>
      </c>
      <c r="BB3467" s="12">
        <v>161000000</v>
      </c>
      <c r="BC3467" s="3">
        <v>0.29299999999999998</v>
      </c>
      <c r="BD3467" s="12" cm="1">
        <f t="array" ref="BD3467">SfromgA($BB3467,$BA3467,"")</f>
        <v>1.1810496753679021</v>
      </c>
      <c r="BE3467" s="29">
        <f t="shared" ref="BE3467:BE3468" si="5970">(10^MAX(0.05, -0.312925054856973*((LN($BD3467))^(1/3)) + 0.454808404431693)-1)*100</f>
        <v>91.729863676930037</v>
      </c>
      <c r="BG3467" s="3"/>
      <c r="BH3467" s="3"/>
      <c r="BI3467" s="12">
        <f t="shared" ref="BI3467:BI3468" si="5971">IF($BB3467="",$BF3467,$BB3467)</f>
        <v>161000000</v>
      </c>
      <c r="BJ3467" s="29">
        <f t="shared" ref="BJ3467:BJ3468" si="5972">IF($BB3467="",$BH3467,$BE3467)</f>
        <v>91.729863676930037</v>
      </c>
      <c r="BK3467" s="3">
        <f t="shared" ref="BK3467:BK3468" si="5973">LN(BN3467*100000000/($AX3467-$AW3467)/$BI3467)</f>
        <v>-7.9874836655622827</v>
      </c>
      <c r="BL3467" s="13">
        <f>EXP(BK$4341*$AX3467+BK$4342)*$BI3467/(100000000/($AX3467-$AW3467))</f>
        <v>17.693735129887422</v>
      </c>
      <c r="BM3467" s="3">
        <f t="shared" ref="BM3467:BM3468" si="5974">LN(BL3467/$C3467)</f>
        <v>1.0814511602335528</v>
      </c>
      <c r="BN3467" s="13" cm="1">
        <f t="array" ref="BN3467">$C3467*EXP(poly_from_str(100000000/$E3467,BN$4343))</f>
        <v>22.243484395918131</v>
      </c>
      <c r="BO3467" s="3">
        <f t="shared" ref="BO3467:BO3468" si="5975">LN($C3467)</f>
        <v>1.791759469228055</v>
      </c>
      <c r="BP3467" s="13">
        <f>LN(BL3467/BN3467)</f>
        <v>-0.22883850012725618</v>
      </c>
      <c r="BQ3467" s="13"/>
      <c r="BS3467" s="13"/>
      <c r="BT3467" s="13"/>
      <c r="BU3467" s="13"/>
      <c r="BV3467" s="13"/>
      <c r="BW3467" s="13"/>
      <c r="BX3467" s="13"/>
      <c r="BY3467">
        <v>21763</v>
      </c>
      <c r="BZ3467" s="13"/>
    </row>
    <row r="3468" spans="1:78" hidden="1" x14ac:dyDescent="0.25">
      <c r="A3468">
        <v>2456.7359999999999</v>
      </c>
      <c r="B3468" s="2" t="str">
        <f t="shared" si="5938"/>
        <v/>
      </c>
      <c r="C3468">
        <v>1</v>
      </c>
      <c r="E3468">
        <v>40692.1</v>
      </c>
      <c r="F3468">
        <v>40205</v>
      </c>
      <c r="G3468" t="s">
        <v>5</v>
      </c>
      <c r="H3468" s="5" t="s">
        <v>19</v>
      </c>
      <c r="I3468">
        <v>80897</v>
      </c>
      <c r="J3468" t="s">
        <v>3</v>
      </c>
      <c r="K3468" s="5" t="s">
        <v>19</v>
      </c>
      <c r="L3468">
        <v>40205.74</v>
      </c>
      <c r="M3468" t="str">
        <f t="shared" si="5962"/>
        <v>e</v>
      </c>
      <c r="N3468" t="str">
        <f t="shared" si="5963"/>
        <v>3/2</v>
      </c>
      <c r="O3468">
        <v>80897.850000000006</v>
      </c>
      <c r="P3468" t="str">
        <f t="shared" si="5964"/>
        <v>o</v>
      </c>
      <c r="Q3468" t="str">
        <f t="shared" si="5965"/>
        <v>3/2</v>
      </c>
      <c r="R3468">
        <v>32</v>
      </c>
      <c r="AA3468" s="10">
        <f t="shared" si="5940"/>
        <v>2456.7359999999999</v>
      </c>
      <c r="AB3468" s="3" cm="1">
        <f t="array" ref="AB3468">100000000/Lvac(AA3468)</f>
        <v>40692.097829199753</v>
      </c>
      <c r="AC3468" s="28">
        <f t="shared" si="5941"/>
        <v>4.0704414312323346E-7</v>
      </c>
      <c r="AD3468" s="28">
        <f t="shared" si="5942"/>
        <v>2.4574795927144901E-7</v>
      </c>
      <c r="AE3468" s="21">
        <f t="shared" si="5943"/>
        <v>40692.099420113052</v>
      </c>
      <c r="AF3468" s="10" cm="1">
        <f t="array" ref="AF3468">Lair(100000000/AE3468)</f>
        <v>2456.7359039435823</v>
      </c>
      <c r="AG3468" s="10">
        <f t="shared" si="5944"/>
        <v>1.32817400463867E-2</v>
      </c>
      <c r="AH3468" s="10" t="b">
        <f t="shared" si="5939"/>
        <v>1</v>
      </c>
      <c r="AI3468" s="10">
        <f t="shared" si="5966"/>
        <v>2456.7359039435823</v>
      </c>
      <c r="AJ3468">
        <v>3.0000000000000001E-3</v>
      </c>
      <c r="AK3468" s="3" cm="1">
        <f t="array" ref="AK3468">100000000/Lvac($AA3468)</f>
        <v>40692.097829199753</v>
      </c>
      <c r="AL3468" s="21">
        <f t="shared" si="5842"/>
        <v>4.9690442221176849E-2</v>
      </c>
      <c r="AM3468" s="10" cm="1">
        <f t="array" ref="AM3468">Lvac($AI3468)-$BA3468</f>
        <v>6.3894094591887551E-4</v>
      </c>
      <c r="AN3468" s="10">
        <f t="shared" si="5967"/>
        <v>-1.2170800255262293E-2</v>
      </c>
      <c r="AO3468" s="3">
        <f t="shared" si="5968"/>
        <v>0.21298031530629183</v>
      </c>
      <c r="AP3468" s="3">
        <v>0.24500649093776397</v>
      </c>
      <c r="AS3468" s="3">
        <f t="shared" si="5945"/>
        <v>-2.1708002459490672E-3</v>
      </c>
      <c r="AT3468" s="3" cm="1">
        <f t="array" ref="AT3468">AS3468-(100000000/LvacE($A3468)-$E3468)</f>
        <v>2.961611608043313E-5</v>
      </c>
      <c r="AU3468" t="s">
        <v>4774</v>
      </c>
      <c r="AV3468" t="s">
        <v>4906</v>
      </c>
      <c r="AW3468" s="3">
        <v>40205.74</v>
      </c>
      <c r="AX3468" s="3">
        <v>80897.850000000006</v>
      </c>
      <c r="AY3468" s="3"/>
      <c r="AZ3468" s="10" cm="1">
        <f t="array" ref="AZ3468">Lair(100000000/($AX3468-$AW3468))</f>
        <v>2456.7352651496681</v>
      </c>
      <c r="BA3468" s="10">
        <f t="shared" si="5969"/>
        <v>2457.4788576950173</v>
      </c>
      <c r="BB3468" s="12">
        <v>11600000</v>
      </c>
      <c r="BC3468" s="3">
        <v>2.9000000000000001E-2</v>
      </c>
      <c r="BD3468" s="12" cm="1">
        <f t="array" ref="BD3468">SfromgA($BB3468,$BA3468,"")</f>
        <v>8.4969041593167469E-2</v>
      </c>
      <c r="BE3468" s="29">
        <f t="shared" si="5970"/>
        <v>654.30769141958331</v>
      </c>
      <c r="BG3468" s="3"/>
      <c r="BH3468" s="3"/>
      <c r="BI3468" s="12">
        <f t="shared" si="5971"/>
        <v>11600000</v>
      </c>
      <c r="BJ3468" s="29">
        <f t="shared" si="5972"/>
        <v>654.30769141958331</v>
      </c>
      <c r="BK3468" s="3">
        <f t="shared" si="5973"/>
        <v>-7.1478564712987085</v>
      </c>
      <c r="BL3468" s="13">
        <f>EXP(BK$4341*$AX3468+BK$4342)*$BI3468/(100000000/($AX3468-$AW3468))</f>
        <v>1.135373225211654</v>
      </c>
      <c r="BM3468" s="3">
        <f t="shared" si="5974"/>
        <v>0.12696142966531318</v>
      </c>
      <c r="BN3468" s="13" cm="1">
        <f t="array" ref="BN3468">$C3468*EXP(poly_from_str(100000000/$E3468,BN$4343))</f>
        <v>3.7127317854440598</v>
      </c>
      <c r="BO3468" s="3">
        <f t="shared" si="5975"/>
        <v>0</v>
      </c>
      <c r="BP3468" s="13">
        <f>LN(BL3468/BN3468)</f>
        <v>-1.1848065063042426</v>
      </c>
      <c r="BQ3468" s="13"/>
      <c r="BS3468" s="13"/>
      <c r="BT3468" s="13"/>
      <c r="BU3468" s="13"/>
      <c r="BV3468" s="13"/>
      <c r="BW3468" s="13"/>
      <c r="BX3468" s="13"/>
      <c r="BY3468">
        <v>3632</v>
      </c>
      <c r="BZ3468" s="13"/>
    </row>
    <row r="3469" spans="1:78" hidden="1" x14ac:dyDescent="0.25">
      <c r="A3469">
        <v>2456.4760000000001</v>
      </c>
      <c r="B3469" s="2" t="str">
        <f t="shared" si="5938"/>
        <v/>
      </c>
      <c r="C3469">
        <v>1</v>
      </c>
      <c r="E3469">
        <v>40696.400000000001</v>
      </c>
      <c r="R3469">
        <v>32</v>
      </c>
      <c r="S3469" t="s">
        <v>22</v>
      </c>
      <c r="AA3469" s="10">
        <f t="shared" si="5940"/>
        <v>2456.4760000000001</v>
      </c>
      <c r="AB3469" s="3" cm="1">
        <f t="array" ref="AB3469">100000000/Lvac(AA3469)</f>
        <v>40696.404477592514</v>
      </c>
      <c r="AC3469" s="28">
        <f t="shared" si="5941"/>
        <v>4.0708722576569033E-7</v>
      </c>
      <c r="AD3469" s="28">
        <f t="shared" si="5942"/>
        <v>2.4572195328720039E-7</v>
      </c>
      <c r="AE3469" s="21">
        <f t="shared" si="5943"/>
        <v>40696.401195730454</v>
      </c>
      <c r="AF3469" s="10" cm="1">
        <f t="array" ref="AF3469">Lair(100000000/AE3469)</f>
        <v>2456.4761981108827</v>
      </c>
      <c r="AG3469" s="10">
        <f t="shared" si="5944"/>
        <v>1.3283493198710777E-2</v>
      </c>
      <c r="AH3469" s="10" t="b">
        <f t="shared" si="5939"/>
        <v>1</v>
      </c>
      <c r="AI3469" s="10">
        <f t="shared" si="5946"/>
        <v>2456.4760000000001</v>
      </c>
      <c r="AJ3469">
        <v>3.0000000000000001E-3</v>
      </c>
      <c r="AK3469" s="3" cm="1">
        <f t="array" ref="AK3469">100000000/Lvac($AA3469)</f>
        <v>40696.404477592514</v>
      </c>
      <c r="AL3469" s="21">
        <f t="shared" si="5842"/>
        <v>4.9700959192264665E-2</v>
      </c>
      <c r="AM3469" s="21"/>
      <c r="AN3469" s="21"/>
      <c r="AO3469" s="21"/>
      <c r="AP3469" s="21"/>
      <c r="AS3469" s="3">
        <f t="shared" si="5945"/>
        <v>4.4775925125577487E-3</v>
      </c>
      <c r="AT3469" s="3" cm="1">
        <f t="array" ref="AT3469">AS3469-(100000000/LvacE($A3469)-$E3469)</f>
        <v>2.9708375222980976E-5</v>
      </c>
      <c r="BB3469"/>
      <c r="BC3469"/>
      <c r="BD3469"/>
      <c r="BE3469"/>
      <c r="BF3469"/>
      <c r="BG3469"/>
      <c r="BH3469"/>
      <c r="BI3469"/>
      <c r="BJ3469"/>
      <c r="BN3469" s="13" cm="1">
        <f t="array" ref="BN3469">$C3469*EXP(poly_from_str(100000000/$E3469,BN$4343))</f>
        <v>3.71391970107535</v>
      </c>
      <c r="BO3469" s="13"/>
      <c r="BY3469" t="e">
        <v>#N/A</v>
      </c>
    </row>
    <row r="3470" spans="1:78" hidden="1" x14ac:dyDescent="0.25">
      <c r="A3470">
        <v>2455.989</v>
      </c>
      <c r="B3470" s="2" t="str">
        <f t="shared" si="5938"/>
        <v/>
      </c>
      <c r="C3470">
        <v>3</v>
      </c>
      <c r="E3470">
        <v>40704.47</v>
      </c>
      <c r="F3470">
        <v>22527</v>
      </c>
      <c r="G3470" t="s">
        <v>5</v>
      </c>
      <c r="H3470" s="5" t="s">
        <v>8</v>
      </c>
      <c r="I3470">
        <v>63232</v>
      </c>
      <c r="J3470" t="s">
        <v>3</v>
      </c>
      <c r="K3470" s="5" t="s">
        <v>8</v>
      </c>
      <c r="L3470">
        <v>22527.7</v>
      </c>
      <c r="M3470" t="str">
        <f t="shared" ref="M3470:M3473" si="5976">$G3470&amp;""</f>
        <v>e</v>
      </c>
      <c r="N3470" t="str">
        <f t="shared" ref="N3470:N3473" si="5977">$H3470&amp;""</f>
        <v>7/2</v>
      </c>
      <c r="O3470">
        <v>63232.14</v>
      </c>
      <c r="P3470" t="str">
        <f t="shared" ref="P3470:P3473" si="5978">$J3470&amp;""</f>
        <v>o</v>
      </c>
      <c r="Q3470" t="str">
        <f t="shared" ref="Q3470:Q3473" si="5979">$K3470&amp;""</f>
        <v>7/2</v>
      </c>
      <c r="R3470">
        <v>32</v>
      </c>
      <c r="AA3470" s="10">
        <f t="shared" si="5940"/>
        <v>2455.989</v>
      </c>
      <c r="AB3470" s="3" cm="1">
        <f t="array" ref="AB3470">100000000/Lvac(AA3470)</f>
        <v>40704.473614480819</v>
      </c>
      <c r="AC3470" s="28">
        <f t="shared" si="5941"/>
        <v>4.0716794741344528E-7</v>
      </c>
      <c r="AD3470" s="28">
        <f t="shared" si="5942"/>
        <v>2.456732420792797E-7</v>
      </c>
      <c r="AE3470" s="21">
        <f t="shared" si="5943"/>
        <v>40704.470964677559</v>
      </c>
      <c r="AF3470" s="10" cm="1">
        <f t="array" ref="AF3470">Lair(100000000/AE3470)</f>
        <v>2455.9891598929962</v>
      </c>
      <c r="AG3470" s="10">
        <f t="shared" si="5944"/>
        <v>1.3286778486076449E-2</v>
      </c>
      <c r="AH3470" s="10" t="b">
        <f t="shared" si="5939"/>
        <v>1</v>
      </c>
      <c r="AI3470" s="10">
        <f t="shared" ref="AI3470:AI3473" si="5980">$AF3470</f>
        <v>2455.9891598929962</v>
      </c>
      <c r="AJ3470">
        <v>3.0000000000000001E-3</v>
      </c>
      <c r="AK3470" s="3" cm="1">
        <f t="array" ref="AK3470">100000000/Lvac($AA3470)</f>
        <v>40704.473614480819</v>
      </c>
      <c r="AL3470" s="21">
        <f t="shared" si="5842"/>
        <v>4.972066767947899E-2</v>
      </c>
      <c r="AM3470" s="10" cm="1">
        <f t="array" ref="AM3470">Lvac($AI3470)-$BA3470</f>
        <v>-1.8688853647290671E-3</v>
      </c>
      <c r="AN3470" s="10">
        <f t="shared" ref="AN3470:AN3473" si="5981">$AK3470-($AX3470-$AW3470)</f>
        <v>3.3614480817050207E-2</v>
      </c>
      <c r="AO3470" s="3">
        <f t="shared" ref="AO3470:AO3473" si="5982">AM3470/AJ3470</f>
        <v>-0.6229617882430224</v>
      </c>
      <c r="AP3470" s="3">
        <v>-0.67627171893036575</v>
      </c>
      <c r="AS3470" s="3">
        <f t="shared" si="5945"/>
        <v>3.6144808182143606E-3</v>
      </c>
      <c r="AT3470" s="3" cm="1">
        <f t="array" ref="AT3470">AS3470-(100000000/LvacE($A3470)-$E3470)</f>
        <v>2.9881426598876715E-5</v>
      </c>
      <c r="AU3470" t="s">
        <v>4794</v>
      </c>
      <c r="AV3470" t="s">
        <v>4814</v>
      </c>
      <c r="AW3470" s="3">
        <v>22527.7</v>
      </c>
      <c r="AX3470" s="3">
        <v>63232.14</v>
      </c>
      <c r="AY3470" s="3"/>
      <c r="AZ3470" s="10" cm="1">
        <f t="array" ref="AZ3470">Lair(100000000/($AX3470-$AW3470))</f>
        <v>2455.9910283483764</v>
      </c>
      <c r="BA3470" s="10">
        <f t="shared" ref="BA3470:BA3473" si="5983">100000000/($AX3470-$AW3470)</f>
        <v>2456.734449607954</v>
      </c>
      <c r="BB3470" s="12">
        <v>14200000</v>
      </c>
      <c r="BC3470" s="3">
        <v>2.5999999999999999E-2</v>
      </c>
      <c r="BD3470" s="12" cm="1">
        <f t="array" ref="BD3470">SfromgA($BB3470,$BA3470,"")</f>
        <v>0.10391933325055205</v>
      </c>
      <c r="BE3470" s="29">
        <f t="shared" ref="BE3470:BE3473" si="5984">(10^MAX(0.05, -0.312925054856973*((LN($BD3470))^(1/3)) + 0.454808404431693)-1)*100</f>
        <v>634.02935322655935</v>
      </c>
      <c r="BG3470" s="3"/>
      <c r="BH3470" s="3"/>
      <c r="BI3470" s="12">
        <f t="shared" ref="BI3470:BI3473" si="5985">IF($BB3470="",$BF3470,$BB3470)</f>
        <v>14200000</v>
      </c>
      <c r="BJ3470" s="29">
        <f t="shared" ref="BJ3470:BJ3473" si="5986">IF($BB3470="",$BH3470,$BE3470)</f>
        <v>634.02935322655935</v>
      </c>
      <c r="BK3470" s="3">
        <f>LN(BN3470*100000000/($AX3470-$AW3470)/$BI3470)</f>
        <v>-6.25086368274596</v>
      </c>
      <c r="BL3470" s="13">
        <f>EXP(BK$4341*$AX3470+BK$4342)*$BI3470/(100000000/($AX3470-$AW3470))</f>
        <v>5.3214436268788123</v>
      </c>
      <c r="BM3470" s="3">
        <f t="shared" ref="BM3470" si="5987">LN(BL3470/$C3470)</f>
        <v>0.57313233631026916</v>
      </c>
      <c r="BN3470" s="13" cm="1">
        <f t="array" ref="BN3470">$C3470*EXP(poly_from_str(100000000/$E3470,BN$4343))</f>
        <v>11.148450863704042</v>
      </c>
      <c r="BO3470" s="3">
        <f t="shared" ref="BO3470:BO3473" si="5988">LN($C3470)</f>
        <v>1.0986122886681098</v>
      </c>
      <c r="BP3470" s="13">
        <f t="shared" ref="BP3470" si="5989">LN(BL3470/BN3470)</f>
        <v>-0.7395559272845813</v>
      </c>
      <c r="BQ3470" s="13"/>
      <c r="BS3470" s="13"/>
      <c r="BT3470" s="13"/>
      <c r="BU3470" s="13"/>
      <c r="BV3470" s="13"/>
      <c r="BW3470" s="13"/>
      <c r="BX3470" s="13"/>
      <c r="BY3470">
        <v>10903</v>
      </c>
      <c r="BZ3470" s="13"/>
    </row>
    <row r="3471" spans="1:78" hidden="1" x14ac:dyDescent="0.25">
      <c r="A3471">
        <v>2455.913</v>
      </c>
      <c r="B3471" s="2" t="str">
        <f t="shared" si="5938"/>
        <v/>
      </c>
      <c r="C3471">
        <v>1</v>
      </c>
      <c r="E3471">
        <v>40705.730000000003</v>
      </c>
      <c r="F3471">
        <v>21535</v>
      </c>
      <c r="G3471" t="s">
        <v>5</v>
      </c>
      <c r="H3471" s="5" t="s">
        <v>4</v>
      </c>
      <c r="I3471">
        <v>62240</v>
      </c>
      <c r="J3471" t="s">
        <v>3</v>
      </c>
      <c r="K3471" s="5" t="s">
        <v>16</v>
      </c>
      <c r="L3471">
        <v>21535.17</v>
      </c>
      <c r="M3471" t="str">
        <f t="shared" si="5976"/>
        <v>e</v>
      </c>
      <c r="N3471" t="str">
        <f t="shared" si="5977"/>
        <v>9/2</v>
      </c>
      <c r="O3471">
        <v>62240.83</v>
      </c>
      <c r="P3471" t="str">
        <f t="shared" si="5978"/>
        <v>o</v>
      </c>
      <c r="Q3471" t="str">
        <f t="shared" si="5979"/>
        <v>11/2</v>
      </c>
      <c r="R3471">
        <v>32</v>
      </c>
      <c r="AA3471" s="10">
        <f t="shared" si="5940"/>
        <v>2455.913</v>
      </c>
      <c r="AB3471" s="3" cm="1">
        <f t="array" ref="AB3471">100000000/Lvac(AA3471)</f>
        <v>40705.733152401808</v>
      </c>
      <c r="AC3471" s="28">
        <f t="shared" si="5941"/>
        <v>4.0718054751939504E-7</v>
      </c>
      <c r="AD3471" s="28">
        <f t="shared" si="5942"/>
        <v>2.4566564033032185E-7</v>
      </c>
      <c r="AE3471" s="21">
        <f t="shared" si="5943"/>
        <v>40705.730841275828</v>
      </c>
      <c r="AF3471" s="10" cm="1">
        <f t="array" ref="AF3471">Lair(100000000/AE3471)</f>
        <v>2455.9131394480837</v>
      </c>
      <c r="AG3471" s="10">
        <f t="shared" si="5944"/>
        <v>1.3287291356086681E-2</v>
      </c>
      <c r="AH3471" s="10" t="b">
        <f t="shared" si="5939"/>
        <v>1</v>
      </c>
      <c r="AI3471" s="10">
        <f t="shared" si="5980"/>
        <v>2455.9131394480837</v>
      </c>
      <c r="AJ3471">
        <v>3.0000000000000001E-3</v>
      </c>
      <c r="AK3471" s="3" cm="1">
        <f t="array" ref="AK3471">100000000/Lvac($AA3471)</f>
        <v>40705.733152401808</v>
      </c>
      <c r="AL3471" s="21">
        <f t="shared" si="5842"/>
        <v>4.9723745313178615E-2</v>
      </c>
      <c r="AM3471" s="10" cm="1">
        <f t="array" ref="AM3471">Lvac($AI3471)-$BA3471</f>
        <v>-4.2753927527883206E-3</v>
      </c>
      <c r="AN3471" s="10">
        <f t="shared" si="5981"/>
        <v>7.3152401804691181E-2</v>
      </c>
      <c r="AO3471" s="3">
        <f t="shared" si="5982"/>
        <v>-1.4251309175961069</v>
      </c>
      <c r="AP3471" s="3">
        <v>-1.4716243090333592</v>
      </c>
      <c r="AS3471" s="3">
        <f t="shared" si="5945"/>
        <v>3.1524018049822189E-3</v>
      </c>
      <c r="AT3471" s="3" cm="1">
        <f t="array" ref="AT3471">AS3471-(100000000/LvacE($A3471)-$E3471)</f>
        <v>2.9908449505455792E-5</v>
      </c>
      <c r="AU3471" t="s">
        <v>4793</v>
      </c>
      <c r="AV3471" t="s">
        <v>4887</v>
      </c>
      <c r="AW3471" s="3">
        <v>21535.17</v>
      </c>
      <c r="AX3471" s="3">
        <v>62240.83</v>
      </c>
      <c r="AY3471" s="3"/>
      <c r="AZ3471" s="10" cm="1">
        <f t="array" ref="AZ3471">Lair(100000000/($AX3471-$AW3471))</f>
        <v>2455.9174138571925</v>
      </c>
      <c r="BA3471" s="10">
        <f t="shared" si="5983"/>
        <v>2456.6608181761453</v>
      </c>
      <c r="BB3471" s="12">
        <v>199000</v>
      </c>
      <c r="BC3471" s="3">
        <v>1E-3</v>
      </c>
      <c r="BD3471" s="12" cm="1">
        <f t="array" ref="BD3471">SfromgA($BB3471,$BA3471,"")</f>
        <v>1.4562033774811148E-3</v>
      </c>
      <c r="BE3471" s="29">
        <f t="shared" si="5984"/>
        <v>995.87498198262131</v>
      </c>
      <c r="BG3471" s="3"/>
      <c r="BH3471" s="3"/>
      <c r="BI3471" s="12">
        <f t="shared" si="5985"/>
        <v>199000</v>
      </c>
      <c r="BJ3471" s="29">
        <f t="shared" si="5986"/>
        <v>995.87498198262131</v>
      </c>
      <c r="BK3471" s="3"/>
      <c r="BL3471" s="13">
        <f>EXP(BK$4341*$AX3471+BK$4342)*$BI3471/(100000000/($AX3471-$AW3471))</f>
        <v>8.0411511463187188E-2</v>
      </c>
      <c r="BM3471" s="3"/>
      <c r="BN3471" s="13" cm="1">
        <f t="array" ref="BN3471">$C3471*EXP(poly_from_str(100000000/$E3471,BN$4343))</f>
        <v>3.7164987039171944</v>
      </c>
      <c r="BO3471" s="3">
        <f t="shared" si="5988"/>
        <v>0</v>
      </c>
      <c r="BP3471" s="17"/>
      <c r="BQ3471" s="13"/>
      <c r="BS3471" s="13"/>
      <c r="BT3471" s="13"/>
      <c r="BU3471" s="13"/>
      <c r="BV3471" s="13"/>
      <c r="BW3471" s="13"/>
      <c r="BX3471" s="13"/>
      <c r="BY3471">
        <v>3635</v>
      </c>
      <c r="BZ3471" s="13"/>
    </row>
    <row r="3472" spans="1:78" hidden="1" x14ac:dyDescent="0.25">
      <c r="A3472">
        <v>2455.732</v>
      </c>
      <c r="B3472" s="2" t="str">
        <f t="shared" si="5938"/>
        <v/>
      </c>
      <c r="C3472">
        <v>2</v>
      </c>
      <c r="E3472">
        <v>40708.730000000003</v>
      </c>
      <c r="F3472">
        <v>23442</v>
      </c>
      <c r="G3472" t="s">
        <v>5</v>
      </c>
      <c r="H3472" s="5" t="s">
        <v>16</v>
      </c>
      <c r="I3472">
        <v>64150</v>
      </c>
      <c r="J3472" t="s">
        <v>3</v>
      </c>
      <c r="K3472" s="5" t="s">
        <v>16</v>
      </c>
      <c r="L3472">
        <v>23442.25</v>
      </c>
      <c r="M3472" t="str">
        <f t="shared" si="5976"/>
        <v>e</v>
      </c>
      <c r="N3472" t="str">
        <f t="shared" si="5977"/>
        <v>11/2</v>
      </c>
      <c r="O3472">
        <v>64150.94</v>
      </c>
      <c r="P3472" t="str">
        <f t="shared" si="5978"/>
        <v>o</v>
      </c>
      <c r="Q3472" t="str">
        <f t="shared" si="5979"/>
        <v>11/2</v>
      </c>
      <c r="R3472">
        <v>32</v>
      </c>
      <c r="AA3472" s="10">
        <f t="shared" si="5940"/>
        <v>2455.732</v>
      </c>
      <c r="AB3472" s="3" cm="1">
        <f t="array" ref="AB3472">100000000/Lvac(AA3472)</f>
        <v>40708.733155279864</v>
      </c>
      <c r="AC3472" s="28">
        <f t="shared" si="5941"/>
        <v>4.0721055880690568E-7</v>
      </c>
      <c r="AD3472" s="28">
        <f t="shared" si="5942"/>
        <v>2.4564753616517332E-7</v>
      </c>
      <c r="AE3472" s="21">
        <f t="shared" si="5943"/>
        <v>40708.730841861921</v>
      </c>
      <c r="AF3472" s="10" cm="1">
        <f t="array" ref="AF3472">Lair(100000000/AE3472)</f>
        <v>2455.7321395658046</v>
      </c>
      <c r="AG3472" s="10">
        <f t="shared" si="5944"/>
        <v>1.3288512988241363E-2</v>
      </c>
      <c r="AH3472" s="10" t="b">
        <f t="shared" si="5939"/>
        <v>1</v>
      </c>
      <c r="AI3472" s="10">
        <f t="shared" si="5980"/>
        <v>2455.7321395658046</v>
      </c>
      <c r="AJ3472">
        <v>3.0000000000000001E-3</v>
      </c>
      <c r="AK3472" s="3" cm="1">
        <f t="array" ref="AK3472">100000000/Lvac($AA3472)</f>
        <v>40708.733155279864</v>
      </c>
      <c r="AL3472" s="21">
        <f t="shared" si="5842"/>
        <v>4.9731075103098418E-2</v>
      </c>
      <c r="AM3472" s="10" cm="1">
        <f t="array" ref="AM3472">Lvac($AI3472)-$BA3472</f>
        <v>-2.464511464950192E-3</v>
      </c>
      <c r="AN3472" s="10">
        <f t="shared" si="5981"/>
        <v>4.3155279861821327E-2</v>
      </c>
      <c r="AO3472" s="3">
        <f t="shared" si="5982"/>
        <v>-0.82150382165006397</v>
      </c>
      <c r="AP3472" s="3">
        <v>-0.86803646187642391</v>
      </c>
      <c r="AS3472" s="3">
        <f t="shared" si="5945"/>
        <v>3.1552798609482124E-3</v>
      </c>
      <c r="AT3472" s="3" cm="1">
        <f t="array" ref="AT3472">AS3472-(100000000/LvacE($A3472)-$E3472)</f>
        <v>2.9972849006298929E-5</v>
      </c>
      <c r="AU3472" t="s">
        <v>4777</v>
      </c>
      <c r="AV3472" t="s">
        <v>4926</v>
      </c>
      <c r="AW3472" s="3">
        <v>23442.25</v>
      </c>
      <c r="AX3472" s="3">
        <v>64150.94</v>
      </c>
      <c r="AY3472" s="3"/>
      <c r="AZ3472" s="10" cm="1">
        <f t="array" ref="AZ3472">Lair(100000000/($AX3472-$AW3472))</f>
        <v>2455.7346035102823</v>
      </c>
      <c r="BA3472" s="10">
        <f t="shared" si="5983"/>
        <v>2456.4779657611189</v>
      </c>
      <c r="BB3472" s="12">
        <v>18100000</v>
      </c>
      <c r="BC3472" s="3">
        <v>0.08</v>
      </c>
      <c r="BD3472" s="12" cm="1">
        <f t="array" ref="BD3472">SfromgA($BB3472,$BA3472,"")</f>
        <v>0.1324190761394661</v>
      </c>
      <c r="BE3472" s="29">
        <f t="shared" si="5984"/>
        <v>608.75396867112624</v>
      </c>
      <c r="BG3472" s="3"/>
      <c r="BH3472" s="3"/>
      <c r="BI3472" s="12">
        <f t="shared" si="5985"/>
        <v>18100000</v>
      </c>
      <c r="BJ3472" s="29">
        <f t="shared" si="5986"/>
        <v>608.75396867112624</v>
      </c>
      <c r="BK3472" s="3">
        <f t="shared" ref="BK3472:BK3473" si="5990">LN(BN3472*100000000/($AX3472-$AW3472)/$BI3472)</f>
        <v>-6.8987861869812219</v>
      </c>
      <c r="BL3472" s="13">
        <f>EXP(BK$4341*$AX3472+BK$4342)*$BI3472/(100000000/($AX3472-$AW3472))</f>
        <v>6.3262550312689854</v>
      </c>
      <c r="BM3472" s="3">
        <f t="shared" ref="BM3472:BM3473" si="5991">LN(BL3472/$C3472)</f>
        <v>1.1515612582862622</v>
      </c>
      <c r="BN3472" s="13" cm="1">
        <f t="array" ref="BN3472">$C3472*EXP(poly_from_str(100000000/$E3472,BN$4343))</f>
        <v>7.4346568644063531</v>
      </c>
      <c r="BO3472" s="3">
        <f t="shared" si="5988"/>
        <v>0.69314718055994529</v>
      </c>
      <c r="BP3472" s="13">
        <f>LN(BL3472/BN3472)</f>
        <v>-0.16144398860969253</v>
      </c>
      <c r="BQ3472" s="13"/>
      <c r="BS3472" s="13"/>
      <c r="BT3472" s="13"/>
      <c r="BU3472" s="13"/>
      <c r="BV3472" s="13"/>
      <c r="BW3472" s="13"/>
      <c r="BX3472" s="13"/>
      <c r="BY3472">
        <v>7270</v>
      </c>
      <c r="BZ3472" s="13"/>
    </row>
    <row r="3473" spans="1:78" hidden="1" x14ac:dyDescent="0.25">
      <c r="A3473">
        <v>2455.3510000000001</v>
      </c>
      <c r="B3473" s="2" t="str">
        <f t="shared" si="5938"/>
        <v/>
      </c>
      <c r="C3473">
        <v>2</v>
      </c>
      <c r="E3473">
        <v>40715.050000000003</v>
      </c>
      <c r="F3473">
        <v>29263</v>
      </c>
      <c r="G3473" t="s">
        <v>5</v>
      </c>
      <c r="H3473" s="5" t="s">
        <v>15</v>
      </c>
      <c r="I3473">
        <v>69978</v>
      </c>
      <c r="J3473" t="s">
        <v>3</v>
      </c>
      <c r="K3473" s="5" t="s">
        <v>16</v>
      </c>
      <c r="L3473">
        <v>29263.08</v>
      </c>
      <c r="M3473" t="str">
        <f t="shared" si="5976"/>
        <v>e</v>
      </c>
      <c r="N3473" t="str">
        <f t="shared" si="5977"/>
        <v>13/2</v>
      </c>
      <c r="O3473">
        <v>69978.080000000002</v>
      </c>
      <c r="P3473" t="str">
        <f t="shared" si="5978"/>
        <v>o</v>
      </c>
      <c r="Q3473" t="str">
        <f t="shared" si="5979"/>
        <v>11/2</v>
      </c>
      <c r="R3473">
        <v>32</v>
      </c>
      <c r="AA3473" s="10">
        <f t="shared" si="5940"/>
        <v>2455.3510000000001</v>
      </c>
      <c r="AB3473" s="3" cm="1">
        <f t="array" ref="AB3473">100000000/Lvac(AA3473)</f>
        <v>40715.049523668014</v>
      </c>
      <c r="AC3473" s="28">
        <f t="shared" si="5941"/>
        <v>4.072737461975905E-7</v>
      </c>
      <c r="AD3473" s="28">
        <f t="shared" si="5942"/>
        <v>2.4560942739826248E-7</v>
      </c>
      <c r="AE3473" s="21">
        <f t="shared" si="5943"/>
        <v>40715.049872967429</v>
      </c>
      <c r="AF3473" s="10" cm="1">
        <f t="array" ref="AF3473">Lair(100000000/AE3473)</f>
        <v>2455.3509789337127</v>
      </c>
      <c r="AG3473" s="10">
        <f t="shared" si="5944"/>
        <v>1.3291085373062346E-2</v>
      </c>
      <c r="AH3473" s="10" t="b">
        <f t="shared" si="5939"/>
        <v>1</v>
      </c>
      <c r="AI3473" s="10">
        <f t="shared" si="5980"/>
        <v>2455.3509789337127</v>
      </c>
      <c r="AJ3473">
        <v>3.0000000000000001E-3</v>
      </c>
      <c r="AK3473" s="3" cm="1">
        <f t="array" ref="AK3473">100000000/Lvac($AA3473)</f>
        <v>40715.049523668014</v>
      </c>
      <c r="AL3473" s="21">
        <f t="shared" si="5842"/>
        <v>4.9746512665186517E-2</v>
      </c>
      <c r="AM3473" s="10" cm="1">
        <f t="array" ref="AM3473">Lvac($AI3473)-$BA3473</f>
        <v>-3.008540063547116E-3</v>
      </c>
      <c r="AN3473" s="10">
        <f t="shared" si="5981"/>
        <v>4.9523668014444411E-2</v>
      </c>
      <c r="AO3473" s="3">
        <f t="shared" si="5982"/>
        <v>-1.0028466878490387</v>
      </c>
      <c r="AP3473" s="3">
        <v>-0.99582297631665517</v>
      </c>
      <c r="AS3473" s="3">
        <f t="shared" si="5945"/>
        <v>-4.7633198846597224E-4</v>
      </c>
      <c r="AT3473" s="3" cm="1">
        <f t="array" ref="AT3473">AS3473-(100000000/LvacE($A3473)-$E3473)</f>
        <v>3.0108523787930608E-5</v>
      </c>
      <c r="AU3473" t="s">
        <v>4694</v>
      </c>
      <c r="AV3473" t="s">
        <v>4936</v>
      </c>
      <c r="AW3473" s="3">
        <v>29263.08</v>
      </c>
      <c r="AX3473" s="3">
        <v>69978.080000000002</v>
      </c>
      <c r="AY3473" s="3"/>
      <c r="AZ3473" s="10" cm="1">
        <f t="array" ref="AZ3473">Lair(100000000/($AX3473-$AW3473))</f>
        <v>2455.3539867816949</v>
      </c>
      <c r="BA3473" s="10">
        <f t="shared" si="5983"/>
        <v>2456.0972614515535</v>
      </c>
      <c r="BB3473" s="12">
        <v>36700000</v>
      </c>
      <c r="BC3473" s="3">
        <v>2.9000000000000001E-2</v>
      </c>
      <c r="BD3473" s="12" cm="1">
        <f t="array" ref="BD3473">SfromgA($BB3473,$BA3473,"")</f>
        <v>0.2683713227708191</v>
      </c>
      <c r="BE3473" s="29">
        <f t="shared" si="5984"/>
        <v>527.58775356572164</v>
      </c>
      <c r="BG3473" s="3"/>
      <c r="BH3473" s="3"/>
      <c r="BI3473" s="12">
        <f t="shared" si="5985"/>
        <v>36700000</v>
      </c>
      <c r="BJ3473" s="29">
        <f t="shared" si="5986"/>
        <v>527.58775356572164</v>
      </c>
      <c r="BK3473" s="3">
        <f t="shared" si="5990"/>
        <v>-7.6053356720590939</v>
      </c>
      <c r="BL3473" s="13">
        <f>EXP(BK$4341*$AX3473+BK$4342)*$BI3473/(100000000/($AX3473-$AW3473))</f>
        <v>8.2398426872819304</v>
      </c>
      <c r="BM3473" s="3">
        <f t="shared" si="5991"/>
        <v>1.4158340718299125</v>
      </c>
      <c r="BN3473" s="13" cm="1">
        <f t="array" ref="BN3473">$C3473*EXP(poly_from_str(100000000/$E3473,BN$4343))</f>
        <v>7.4381543803542822</v>
      </c>
      <c r="BO3473" s="3">
        <f t="shared" si="5988"/>
        <v>0.69314718055994529</v>
      </c>
      <c r="BP3473" s="13">
        <f>LN(BL3473/BN3473)</f>
        <v>0.10235850147528634</v>
      </c>
      <c r="BQ3473" s="13"/>
      <c r="BS3473" s="13"/>
      <c r="BT3473" s="13"/>
      <c r="BU3473" s="13"/>
      <c r="BV3473" s="13"/>
      <c r="BW3473" s="13"/>
      <c r="BX3473" s="13"/>
      <c r="BY3473">
        <v>7273</v>
      </c>
      <c r="BZ3473" s="13"/>
    </row>
    <row r="3474" spans="1:78" hidden="1" x14ac:dyDescent="0.25">
      <c r="A3474">
        <v>2455.1179999999999</v>
      </c>
      <c r="B3474" s="2" t="str">
        <f t="shared" si="5938"/>
        <v/>
      </c>
      <c r="C3474">
        <v>6</v>
      </c>
      <c r="D3474" t="s">
        <v>14</v>
      </c>
      <c r="E3474">
        <v>40718.910000000003</v>
      </c>
      <c r="R3474">
        <v>32</v>
      </c>
      <c r="S3474" t="s">
        <v>22</v>
      </c>
      <c r="AA3474" s="10">
        <f t="shared" si="5940"/>
        <v>2455.1179999999999</v>
      </c>
      <c r="AB3474" s="3" cm="1">
        <f t="array" ref="AB3474">100000000/Lvac(AA3474)</f>
        <v>40718.913255538158</v>
      </c>
      <c r="AC3474" s="28">
        <f t="shared" si="5941"/>
        <v>4.0731239801915838E-7</v>
      </c>
      <c r="AD3474" s="28">
        <f t="shared" si="5942"/>
        <v>2.455861220372797E-7</v>
      </c>
      <c r="AE3474" s="21">
        <f t="shared" si="5943"/>
        <v>40718.91086797505</v>
      </c>
      <c r="AF3474" s="10" cm="1">
        <f t="array" ref="AF3474">Lair(100000000/AE3474)</f>
        <v>2455.1181439668885</v>
      </c>
      <c r="AG3474" s="10">
        <f t="shared" si="5944"/>
        <v>1.329265910142367E-2</v>
      </c>
      <c r="AH3474" s="10" t="b">
        <f t="shared" si="5939"/>
        <v>1</v>
      </c>
      <c r="AI3474" s="10">
        <f t="shared" si="5946"/>
        <v>2455.1179999999999</v>
      </c>
      <c r="AJ3474">
        <v>7.0000000000000001E-3</v>
      </c>
      <c r="AK3474" s="3" cm="1">
        <f t="array" ref="AK3474">100000000/Lvac($AA3474)</f>
        <v>40718.913255538158</v>
      </c>
      <c r="AL3474" s="21">
        <f t="shared" si="5842"/>
        <v>0.11609722741993139</v>
      </c>
      <c r="AM3474" s="21"/>
      <c r="AN3474" s="21"/>
      <c r="AO3474" s="21"/>
      <c r="AP3474" s="21"/>
      <c r="AS3474" s="3">
        <f t="shared" si="5945"/>
        <v>3.2555381549173035E-3</v>
      </c>
      <c r="AT3474" s="3" cm="1">
        <f t="array" ref="AT3474">AS3474-(100000000/LvacE($A3474)-$E3474)</f>
        <v>3.0191586120054126E-5</v>
      </c>
      <c r="BB3474"/>
      <c r="BC3474"/>
      <c r="BD3474"/>
      <c r="BE3474"/>
      <c r="BF3474"/>
      <c r="BG3474"/>
      <c r="BH3474"/>
      <c r="BI3474"/>
      <c r="BJ3474"/>
      <c r="BN3474" s="13" cm="1">
        <f t="array" ref="BN3474">$C3474*EXP(poly_from_str(100000000/$E3474,BN$4343))</f>
        <v>22.320874906065306</v>
      </c>
      <c r="BO3474" s="13"/>
      <c r="BY3474">
        <v>21825</v>
      </c>
    </row>
    <row r="3475" spans="1:78" hidden="1" x14ac:dyDescent="0.25">
      <c r="A3475">
        <v>2455.08</v>
      </c>
      <c r="B3475" s="2" t="str">
        <f t="shared" si="5938"/>
        <v/>
      </c>
      <c r="C3475">
        <v>3</v>
      </c>
      <c r="D3475" t="s">
        <v>14</v>
      </c>
      <c r="E3475">
        <v>40719.54</v>
      </c>
      <c r="R3475">
        <v>32</v>
      </c>
      <c r="S3475" t="s">
        <v>22</v>
      </c>
      <c r="AA3475" s="10">
        <f t="shared" si="5940"/>
        <v>2455.08</v>
      </c>
      <c r="AB3475" s="3" cm="1">
        <f t="array" ref="AB3475">100000000/Lvac(AA3475)</f>
        <v>40719.543461612993</v>
      </c>
      <c r="AC3475" s="28">
        <f t="shared" si="5941"/>
        <v>4.0731870244554153E-7</v>
      </c>
      <c r="AD3475" s="28">
        <f t="shared" si="5942"/>
        <v>2.4558232116298577E-7</v>
      </c>
      <c r="AE3475" s="21">
        <f t="shared" si="5943"/>
        <v>40719.540922875778</v>
      </c>
      <c r="AF3475" s="10" cm="1">
        <f t="array" ref="AF3475">Lair(100000000/AE3475)</f>
        <v>2455.0801530777485</v>
      </c>
      <c r="AG3475" s="10">
        <f t="shared" si="5944"/>
        <v>1.3292915803479518E-2</v>
      </c>
      <c r="AH3475" s="10" t="b">
        <f t="shared" si="5939"/>
        <v>1</v>
      </c>
      <c r="AI3475" s="10">
        <f t="shared" si="5946"/>
        <v>2455.08</v>
      </c>
      <c r="AJ3475">
        <v>7.0000000000000001E-3</v>
      </c>
      <c r="AK3475" s="3" cm="1">
        <f t="array" ref="AK3475">100000000/Lvac($AA3475)</f>
        <v>40719.543461612993</v>
      </c>
      <c r="AL3475" s="21">
        <f t="shared" si="5842"/>
        <v>0.11610082124871327</v>
      </c>
      <c r="AM3475" s="21"/>
      <c r="AN3475" s="21"/>
      <c r="AO3475" s="21"/>
      <c r="AP3475" s="21"/>
      <c r="AS3475" s="3">
        <f t="shared" si="5945"/>
        <v>3.4616129923961125E-3</v>
      </c>
      <c r="AT3475" s="3" cm="1">
        <f t="array" ref="AT3475">AS3475-(100000000/LvacE($A3475)-$E3475)</f>
        <v>3.020514122908935E-5</v>
      </c>
      <c r="BB3475"/>
      <c r="BC3475"/>
      <c r="BD3475"/>
      <c r="BE3475"/>
      <c r="BF3475"/>
      <c r="BG3475"/>
      <c r="BH3475"/>
      <c r="BI3475"/>
      <c r="BJ3475"/>
      <c r="BN3475" s="13" cm="1">
        <f t="array" ref="BN3475">$C3475*EXP(poly_from_str(100000000/$E3475,BN$4343))</f>
        <v>11.160960817680774</v>
      </c>
      <c r="BO3475" s="13"/>
      <c r="BY3475" t="e">
        <v>#N/A</v>
      </c>
    </row>
    <row r="3476" spans="1:78" hidden="1" x14ac:dyDescent="0.25">
      <c r="A3476">
        <v>2454.8200000000002</v>
      </c>
      <c r="B3476" s="2" t="str">
        <f t="shared" si="5938"/>
        <v/>
      </c>
      <c r="C3476">
        <v>10</v>
      </c>
      <c r="E3476">
        <v>40723.86</v>
      </c>
      <c r="F3476">
        <v>31254</v>
      </c>
      <c r="G3476" t="s">
        <v>5</v>
      </c>
      <c r="H3476" s="5" t="s">
        <v>8</v>
      </c>
      <c r="I3476">
        <v>71978</v>
      </c>
      <c r="J3476" t="s">
        <v>3</v>
      </c>
      <c r="K3476" s="5" t="s">
        <v>8</v>
      </c>
      <c r="L3476">
        <v>31254.71</v>
      </c>
      <c r="M3476" t="str">
        <f t="shared" ref="M3476:M3479" si="5992">$G3476&amp;""</f>
        <v>e</v>
      </c>
      <c r="N3476" t="str">
        <f t="shared" ref="N3476:N3479" si="5993">$H3476&amp;""</f>
        <v>7/2</v>
      </c>
      <c r="O3476">
        <v>71978.52</v>
      </c>
      <c r="P3476" t="str">
        <f t="shared" ref="P3476:P3479" si="5994">$J3476&amp;""</f>
        <v>o</v>
      </c>
      <c r="Q3476" t="str">
        <f t="shared" ref="Q3476:Q3479" si="5995">$K3476&amp;""</f>
        <v>7/2</v>
      </c>
      <c r="R3476">
        <v>32</v>
      </c>
      <c r="AA3476" s="10">
        <f t="shared" si="5940"/>
        <v>2454.8200000000002</v>
      </c>
      <c r="AB3476" s="3" cm="1">
        <f t="array" ref="AB3476">100000000/Lvac(AA3476)</f>
        <v>40723.855921282171</v>
      </c>
      <c r="AC3476" s="28">
        <f t="shared" si="5941"/>
        <v>4.0736184323086823E-7</v>
      </c>
      <c r="AD3476" s="28">
        <f t="shared" si="5942"/>
        <v>2.455563151811965E-7</v>
      </c>
      <c r="AE3476" s="21">
        <f t="shared" si="5943"/>
        <v>40723.858912940137</v>
      </c>
      <c r="AF3476" s="10" cm="1">
        <f t="array" ref="AF3476">Lair(100000000/AE3476)</f>
        <v>2454.8198196508001</v>
      </c>
      <c r="AG3476" s="10">
        <f t="shared" si="5944"/>
        <v>1.3294672505780907E-2</v>
      </c>
      <c r="AH3476" s="10" t="b">
        <f t="shared" si="5939"/>
        <v>1</v>
      </c>
      <c r="AI3476" s="10">
        <f t="shared" ref="AI3476:AI3479" si="5996">$AF3476</f>
        <v>2454.8198196508001</v>
      </c>
      <c r="AJ3476">
        <v>3.0000000000000001E-3</v>
      </c>
      <c r="AK3476" s="3" cm="1">
        <f t="array" ref="AK3476">100000000/Lvac($AA3476)</f>
        <v>40723.855921282171</v>
      </c>
      <c r="AL3476" s="21">
        <f t="shared" si="5842"/>
        <v>4.9768038691012977E-2</v>
      </c>
      <c r="AM3476" s="10" cm="1">
        <f t="array" ref="AM3476">Lvac($AI3476)-$BA3476</f>
        <v>-2.9493508736777585E-3</v>
      </c>
      <c r="AN3476" s="10">
        <f t="shared" ref="AN3476:AN3479" si="5997">$AK3476-($AX3476-$AW3476)</f>
        <v>4.592128216609126E-2</v>
      </c>
      <c r="AO3476" s="3">
        <f t="shared" ref="AO3476:AO3479" si="5998">AM3476/AJ3476</f>
        <v>-0.98311695789258613</v>
      </c>
      <c r="AP3476" s="3">
        <v>-0.9229867274977247</v>
      </c>
      <c r="AS3476" s="3">
        <f t="shared" si="5945"/>
        <v>-4.0787178295431659E-3</v>
      </c>
      <c r="AT3476" s="3" cm="1">
        <f t="array" ref="AT3476">AS3476-(100000000/LvacE($A3476)-$E3476)</f>
        <v>3.0297902412712574E-5</v>
      </c>
      <c r="AU3476" t="s">
        <v>4730</v>
      </c>
      <c r="AV3476" t="s">
        <v>4711</v>
      </c>
      <c r="AW3476" s="3">
        <v>31254.71</v>
      </c>
      <c r="AX3476" s="3">
        <v>71978.52</v>
      </c>
      <c r="AY3476" s="3"/>
      <c r="AZ3476" s="10" cm="1">
        <f t="array" ref="AZ3476">Lair(100000000/($AX3476-$AW3476))</f>
        <v>2454.8227683232981</v>
      </c>
      <c r="BA3476" s="10">
        <f t="shared" ref="BA3476:BA3479" si="5999">100000000/($AX3476-$AW3476)</f>
        <v>2455.5659207721474</v>
      </c>
      <c r="BB3476" s="12">
        <v>830000000</v>
      </c>
      <c r="BC3476" s="3">
        <v>0.63900000000000001</v>
      </c>
      <c r="BD3476" s="12" cm="1">
        <f t="array" ref="BD3476">SfromgA($BB3476,$BA3476,"")</f>
        <v>6.0654949383889747</v>
      </c>
      <c r="BE3476" s="29">
        <f t="shared" ref="BE3476:BE3479" si="6000">(10^MAX(0.05, -0.312925054856973*((LN($BD3476))^(1/3)) + 0.454808404431693)-1)*100</f>
        <v>18.568519972312213</v>
      </c>
      <c r="BG3476" s="3"/>
      <c r="BH3476" s="3"/>
      <c r="BI3476" s="12">
        <f t="shared" ref="BI3476:BI3479" si="6001">IF($BB3476="",$BF3476,$BB3476)</f>
        <v>830000000</v>
      </c>
      <c r="BJ3476" s="29">
        <f t="shared" ref="BJ3476:BJ3479" si="6002">IF($BB3476="",$BH3476,$BE3476)</f>
        <v>18.568519972312213</v>
      </c>
      <c r="BK3476" s="3">
        <f t="shared" ref="BK3476:BK3479" si="6003">LN(BN3476*100000000/($AX3476-$AW3476)/$BI3476)</f>
        <v>-9.1141072917318127</v>
      </c>
      <c r="BL3476" s="13">
        <f>EXP(BK$4341*$AX3476+BK$4342)*$BI3476/(100000000/($AX3476-$AW3476))</f>
        <v>160.10867724994995</v>
      </c>
      <c r="BM3476" s="3">
        <f t="shared" ref="BM3476:BM3479" si="6004">LN(BL3476/$C3476)</f>
        <v>2.773267724477765</v>
      </c>
      <c r="BN3476" s="13" cm="1">
        <f t="array" ref="BN3476">$C3476*EXP(poly_from_str(100000000/$E3476,BN$4343))</f>
        <v>37.215168581413685</v>
      </c>
      <c r="BO3476" s="3">
        <f t="shared" ref="BO3476:BO3479" si="6005">LN($C3476)</f>
        <v>2.3025850929940459</v>
      </c>
      <c r="BP3476" s="13">
        <f t="shared" ref="BP3476:BP3478" si="6006">LN(BL3476/BN3476)</f>
        <v>1.4591363817383498</v>
      </c>
      <c r="BQ3476" s="13"/>
      <c r="BS3476" s="13"/>
      <c r="BT3476" s="13"/>
      <c r="BU3476" s="13"/>
      <c r="BV3476" s="13"/>
      <c r="BW3476" s="13"/>
      <c r="BX3476" s="13"/>
      <c r="BY3476">
        <v>36386</v>
      </c>
      <c r="BZ3476" s="13"/>
    </row>
    <row r="3477" spans="1:78" hidden="1" x14ac:dyDescent="0.25">
      <c r="A3477">
        <v>2454.5990000000002</v>
      </c>
      <c r="B3477" s="2" t="str">
        <f t="shared" si="5938"/>
        <v/>
      </c>
      <c r="C3477">
        <v>10</v>
      </c>
      <c r="E3477">
        <v>40727.519999999997</v>
      </c>
      <c r="F3477">
        <v>27604</v>
      </c>
      <c r="G3477" t="s">
        <v>5</v>
      </c>
      <c r="H3477" s="5" t="s">
        <v>4</v>
      </c>
      <c r="I3477">
        <v>68331</v>
      </c>
      <c r="J3477" t="s">
        <v>3</v>
      </c>
      <c r="K3477" s="5" t="s">
        <v>8</v>
      </c>
      <c r="L3477">
        <v>27604.26</v>
      </c>
      <c r="M3477" t="str">
        <f t="shared" si="5992"/>
        <v>e</v>
      </c>
      <c r="N3477" t="str">
        <f t="shared" si="5993"/>
        <v>9/2</v>
      </c>
      <c r="O3477">
        <v>68331.73</v>
      </c>
      <c r="P3477" t="str">
        <f t="shared" si="5994"/>
        <v>o</v>
      </c>
      <c r="Q3477" t="str">
        <f t="shared" si="5995"/>
        <v>7/2</v>
      </c>
      <c r="R3477">
        <v>32</v>
      </c>
      <c r="AA3477" s="10">
        <f t="shared" si="5940"/>
        <v>2454.5990000000002</v>
      </c>
      <c r="AB3477" s="3" cm="1">
        <f t="array" ref="AB3477">100000000/Lvac(AA3477)</f>
        <v>40727.522230202674</v>
      </c>
      <c r="AC3477" s="28">
        <f t="shared" si="5941"/>
        <v>4.0739852008413593E-7</v>
      </c>
      <c r="AD3477" s="28">
        <f t="shared" si="5942"/>
        <v>2.4553421009697985E-7</v>
      </c>
      <c r="AE3477" s="21">
        <f t="shared" si="5943"/>
        <v>40727.520594236623</v>
      </c>
      <c r="AF3477" s="10" cm="1">
        <f t="array" ref="AF3477">Lair(100000000/AE3477)</f>
        <v>2454.5990986048846</v>
      </c>
      <c r="AG3477" s="10">
        <f t="shared" si="5944"/>
        <v>1.3296166141639157E-2</v>
      </c>
      <c r="AH3477" s="10" t="b">
        <f t="shared" si="5939"/>
        <v>1</v>
      </c>
      <c r="AI3477" s="10">
        <f t="shared" si="5996"/>
        <v>2454.5990986048846</v>
      </c>
      <c r="AJ3477">
        <v>3.0000000000000001E-3</v>
      </c>
      <c r="AK3477" s="3" cm="1">
        <f t="array" ref="AK3477">100000000/Lvac($AA3477)</f>
        <v>40727.522230202674</v>
      </c>
      <c r="AL3477" s="21">
        <f t="shared" si="5842"/>
        <v>4.9776994850219192E-2</v>
      </c>
      <c r="AM3477" s="10" cm="1">
        <f t="array" ref="AM3477">Lvac($AI3477)-$BA3477</f>
        <v>-1.8444377551531943E-3</v>
      </c>
      <c r="AN3477" s="10">
        <f t="shared" si="5997"/>
        <v>3.2230202668870334E-2</v>
      </c>
      <c r="AO3477" s="3">
        <f t="shared" si="5998"/>
        <v>-0.61481258505106473</v>
      </c>
      <c r="AP3477" s="3">
        <v>-0.64768844125258818</v>
      </c>
      <c r="AS3477" s="3">
        <f t="shared" si="5945"/>
        <v>2.2302026773104444E-3</v>
      </c>
      <c r="AT3477" s="3" cm="1">
        <f t="array" ref="AT3477">AS3477-(100000000/LvacE($A3477)-$E3477)</f>
        <v>3.0376817448996007E-5</v>
      </c>
      <c r="AU3477" t="s">
        <v>4713</v>
      </c>
      <c r="AV3477" t="s">
        <v>4918</v>
      </c>
      <c r="AW3477" s="3">
        <v>27604.26</v>
      </c>
      <c r="AX3477" s="3">
        <v>68331.75</v>
      </c>
      <c r="AY3477" s="3"/>
      <c r="AZ3477" s="10" cm="1">
        <f t="array" ref="AZ3477">Lair(100000000/($AX3477-$AW3477))</f>
        <v>2454.6009426184269</v>
      </c>
      <c r="BA3477" s="10">
        <f t="shared" si="5999"/>
        <v>2455.3440440351219</v>
      </c>
      <c r="BB3477" s="12">
        <v>122000000</v>
      </c>
      <c r="BC3477" s="3">
        <v>0.161</v>
      </c>
      <c r="BD3477" s="12" cm="1">
        <f t="array" ref="BD3477">SfromgA($BB3477,$BA3477,"")</f>
        <v>0.89131302581623639</v>
      </c>
      <c r="BE3477" s="29">
        <f t="shared" si="6000"/>
        <v>304.58370905148041</v>
      </c>
      <c r="BG3477" s="3"/>
      <c r="BH3477" s="3"/>
      <c r="BI3477" s="12">
        <f t="shared" si="6001"/>
        <v>122000000</v>
      </c>
      <c r="BJ3477" s="29">
        <f t="shared" si="6002"/>
        <v>304.58370905148041</v>
      </c>
      <c r="BK3477" s="3">
        <f t="shared" si="6003"/>
        <v>-7.1965205027241534</v>
      </c>
      <c r="BL3477" s="13">
        <f>EXP(BK$4341*$AX3477+BK$4342)*$BI3477/(100000000/($AX3477-$AW3477))</f>
        <v>31.050678767852947</v>
      </c>
      <c r="BM3477" s="3">
        <f t="shared" si="6004"/>
        <v>1.1330355756248611</v>
      </c>
      <c r="BN3477" s="13" cm="1">
        <f t="array" ref="BN3477">$C3477*EXP(poly_from_str(100000000/$E3477,BN$4343))</f>
        <v>37.225310861945687</v>
      </c>
      <c r="BO3477" s="3">
        <f t="shared" si="6005"/>
        <v>2.3025850929940459</v>
      </c>
      <c r="BP3477" s="13">
        <f t="shared" si="6006"/>
        <v>-0.18136826080805524</v>
      </c>
      <c r="BQ3477" s="13"/>
      <c r="BS3477" s="13"/>
      <c r="BT3477" s="13"/>
      <c r="BU3477" s="13"/>
      <c r="BV3477" s="13"/>
      <c r="BW3477" s="13"/>
      <c r="BX3477" s="13"/>
      <c r="BY3477">
        <v>36394</v>
      </c>
      <c r="BZ3477" s="13"/>
    </row>
    <row r="3478" spans="1:78" hidden="1" x14ac:dyDescent="0.25">
      <c r="A3478">
        <v>2453.7800000000002</v>
      </c>
      <c r="B3478" s="2" t="str">
        <f t="shared" si="5938"/>
        <v/>
      </c>
      <c r="C3478">
        <v>5</v>
      </c>
      <c r="E3478">
        <v>40741.11</v>
      </c>
      <c r="F3478">
        <v>62240</v>
      </c>
      <c r="G3478" t="s">
        <v>3</v>
      </c>
      <c r="H3478" s="5" t="s">
        <v>16</v>
      </c>
      <c r="I3478">
        <v>102981</v>
      </c>
      <c r="J3478" t="s">
        <v>5</v>
      </c>
      <c r="K3478" s="5" t="s">
        <v>15</v>
      </c>
      <c r="L3478">
        <v>62240.83</v>
      </c>
      <c r="M3478" t="str">
        <f t="shared" si="5992"/>
        <v>o</v>
      </c>
      <c r="N3478" t="str">
        <f t="shared" si="5993"/>
        <v>11/2</v>
      </c>
      <c r="O3478">
        <v>102981.94</v>
      </c>
      <c r="P3478" t="str">
        <f t="shared" si="5994"/>
        <v>e</v>
      </c>
      <c r="Q3478" t="str">
        <f t="shared" si="5995"/>
        <v>13/2</v>
      </c>
      <c r="R3478">
        <v>32</v>
      </c>
      <c r="AA3478" s="10">
        <f t="shared" si="5940"/>
        <v>2453.7800000000002</v>
      </c>
      <c r="AB3478" s="3" cm="1">
        <f t="array" ref="AB3478">100000000/Lvac(AA3478)</f>
        <v>40741.114897527688</v>
      </c>
      <c r="AC3478" s="28">
        <f t="shared" si="5941"/>
        <v>4.0753449779523832E-7</v>
      </c>
      <c r="AD3478" s="28">
        <f t="shared" si="5942"/>
        <v>2.4545229125791144E-7</v>
      </c>
      <c r="AE3478" s="21">
        <f t="shared" si="5943"/>
        <v>40741.111303666985</v>
      </c>
      <c r="AF3478" s="10" cm="1">
        <f t="array" ref="AF3478">Lair(100000000/AE3478)</f>
        <v>2453.780216468936</v>
      </c>
      <c r="AG3478" s="10">
        <f t="shared" si="5944"/>
        <v>1.3301704899691024E-2</v>
      </c>
      <c r="AH3478" s="10" t="b">
        <f t="shared" si="5939"/>
        <v>1</v>
      </c>
      <c r="AI3478" s="10">
        <f t="shared" si="5996"/>
        <v>2453.780216468936</v>
      </c>
      <c r="AJ3478">
        <v>3.0000000000000001E-3</v>
      </c>
      <c r="AK3478" s="3" cm="1">
        <f t="array" ref="AK3478">100000000/Lvac($AA3478)</f>
        <v>40741.114897527688</v>
      </c>
      <c r="AL3478" s="21">
        <f t="shared" si="5842"/>
        <v>4.9810225003959874E-2</v>
      </c>
      <c r="AM3478" s="10" cm="1">
        <f t="array" ref="AM3478">Lvac($AI3478)-$BA3478</f>
        <v>-7.8541816037613899E-5</v>
      </c>
      <c r="AN3478" s="10">
        <f t="shared" si="5997"/>
        <v>4.8975276877172291E-3</v>
      </c>
      <c r="AO3478" s="3">
        <f t="shared" si="5998"/>
        <v>-2.61806053458713E-2</v>
      </c>
      <c r="AP3478" s="3">
        <v>-9.8353513294568984E-2</v>
      </c>
      <c r="AS3478" s="3">
        <f t="shared" si="5945"/>
        <v>4.8975276877172291E-3</v>
      </c>
      <c r="AT3478" s="3" cm="1">
        <f t="array" ref="AT3478">AS3478-(100000000/LvacE($A3478)-$E3478)</f>
        <v>3.0669754778500646E-5</v>
      </c>
      <c r="AU3478" t="s">
        <v>4887</v>
      </c>
      <c r="AV3478" t="s">
        <v>4841</v>
      </c>
      <c r="AW3478" s="3">
        <v>62240.83</v>
      </c>
      <c r="AX3478" s="3">
        <v>102981.94</v>
      </c>
      <c r="AY3478" s="3"/>
      <c r="AZ3478" s="10" cm="1">
        <f t="array" ref="AZ3478">Lair(100000000/($AX3478-$AW3478))</f>
        <v>2453.7802949926913</v>
      </c>
      <c r="BA3478" s="10">
        <f t="shared" si="5999"/>
        <v>2454.5232076396542</v>
      </c>
      <c r="BB3478" s="12">
        <v>652000000</v>
      </c>
      <c r="BC3478" s="3">
        <v>9.1999999999999998E-2</v>
      </c>
      <c r="BD3478" s="12" cm="1">
        <f t="array" ref="BD3478">SfromgA($BB3478,$BA3478,"")</f>
        <v>4.758634882792113</v>
      </c>
      <c r="BE3478" s="29">
        <f t="shared" si="6000"/>
        <v>23.562830211410059</v>
      </c>
      <c r="BG3478" s="3"/>
      <c r="BH3478" s="3"/>
      <c r="BI3478" s="12">
        <f t="shared" si="6001"/>
        <v>652000000</v>
      </c>
      <c r="BJ3478" s="29">
        <f t="shared" si="6002"/>
        <v>23.562830211410059</v>
      </c>
      <c r="BK3478" s="3">
        <f t="shared" si="6003"/>
        <v>-9.5650133669186737</v>
      </c>
      <c r="BL3478" s="13">
        <f>EXP(BK$4341*$AX3478+BK$4342)*$BI3478/(100000000/($AX3478-$AW3478))</f>
        <v>11.932332982931991</v>
      </c>
      <c r="BM3478" s="3">
        <f t="shared" si="6004"/>
        <v>0.86981386054473819</v>
      </c>
      <c r="BN3478" s="13" cm="1">
        <f t="array" ref="BN3478">$C3478*EXP(poly_from_str(100000000/$E3478,BN$4343))</f>
        <v>18.631504615195016</v>
      </c>
      <c r="BO3478" s="3">
        <f t="shared" si="6005"/>
        <v>1.6094379124341003</v>
      </c>
      <c r="BP3478" s="13">
        <f t="shared" si="6006"/>
        <v>-0.44560217140060848</v>
      </c>
      <c r="BQ3478" s="13"/>
      <c r="BS3478" s="13"/>
      <c r="BT3478" s="13"/>
      <c r="BU3478" s="13"/>
      <c r="BV3478" s="13"/>
      <c r="BW3478" s="13"/>
      <c r="BX3478" s="13"/>
      <c r="BY3478">
        <v>18212</v>
      </c>
      <c r="BZ3478" s="13"/>
    </row>
    <row r="3479" spans="1:78" hidden="1" x14ac:dyDescent="0.25">
      <c r="A3479">
        <v>2453.297</v>
      </c>
      <c r="B3479" s="2" t="str">
        <f t="shared" si="5938"/>
        <v/>
      </c>
      <c r="C3479">
        <v>1</v>
      </c>
      <c r="E3479">
        <v>40749.129999999997</v>
      </c>
      <c r="F3479">
        <v>23651</v>
      </c>
      <c r="G3479" t="s">
        <v>5</v>
      </c>
      <c r="H3479" s="5" t="s">
        <v>8</v>
      </c>
      <c r="I3479">
        <v>64401</v>
      </c>
      <c r="J3479" t="s">
        <v>3</v>
      </c>
      <c r="K3479" s="5" t="s">
        <v>18</v>
      </c>
      <c r="L3479">
        <v>23651.88</v>
      </c>
      <c r="M3479" t="str">
        <f t="shared" si="5992"/>
        <v>e</v>
      </c>
      <c r="N3479" t="str">
        <f t="shared" si="5993"/>
        <v>7/2</v>
      </c>
      <c r="O3479">
        <v>64401.03</v>
      </c>
      <c r="P3479" t="str">
        <f t="shared" si="5994"/>
        <v>o</v>
      </c>
      <c r="Q3479" t="str">
        <f t="shared" si="5995"/>
        <v>5/2</v>
      </c>
      <c r="R3479">
        <v>32</v>
      </c>
      <c r="AA3479" s="10">
        <f t="shared" si="5940"/>
        <v>2453.297</v>
      </c>
      <c r="AB3479" s="3" cm="1">
        <f t="array" ref="AB3479">100000000/Lvac(AA3479)</f>
        <v>40749.13533964767</v>
      </c>
      <c r="AC3479" s="28">
        <f t="shared" si="5941"/>
        <v>4.0761473233774792E-7</v>
      </c>
      <c r="AD3479" s="28">
        <f t="shared" si="5942"/>
        <v>2.4540398014949544E-7</v>
      </c>
      <c r="AE3479" s="21">
        <f t="shared" si="5943"/>
        <v>40749.131420533253</v>
      </c>
      <c r="AF3479" s="10" cm="1">
        <f t="array" ref="AF3479">Lair(100000000/AE3479)</f>
        <v>2453.2972359670284</v>
      </c>
      <c r="AG3479" s="10">
        <f t="shared" si="5944"/>
        <v>1.3304973947232575E-2</v>
      </c>
      <c r="AH3479" s="10" t="b">
        <f t="shared" si="5939"/>
        <v>1</v>
      </c>
      <c r="AI3479" s="10">
        <f t="shared" si="5996"/>
        <v>2453.2972359670284</v>
      </c>
      <c r="AJ3479">
        <v>3.0000000000000001E-3</v>
      </c>
      <c r="AK3479" s="3" cm="1">
        <f t="array" ref="AK3479">100000000/Lvac($AA3479)</f>
        <v>40749.13533964767</v>
      </c>
      <c r="AL3479" s="21">
        <f t="shared" si="5842"/>
        <v>4.9829838890580305E-2</v>
      </c>
      <c r="AM3479" s="10" cm="1">
        <f t="array" ref="AM3479">Lvac($AI3479)-$BA3479</f>
        <v>1.1189130391358049E-3</v>
      </c>
      <c r="AN3479" s="10">
        <f t="shared" si="5997"/>
        <v>-1.466035232442664E-2</v>
      </c>
      <c r="AO3479" s="3">
        <f t="shared" si="5998"/>
        <v>0.37297101304526831</v>
      </c>
      <c r="AP3479" s="3">
        <v>0.29429724812265096</v>
      </c>
      <c r="AS3479" s="3">
        <f t="shared" si="5945"/>
        <v>5.3396476723719388E-3</v>
      </c>
      <c r="AT3479" s="3" cm="1">
        <f t="array" ref="AT3479">AS3479-(100000000/LvacE($A3479)-$E3479)</f>
        <v>3.0842893465887755E-5</v>
      </c>
      <c r="AU3479" t="s">
        <v>4754</v>
      </c>
      <c r="AV3479" t="s">
        <v>4832</v>
      </c>
      <c r="AW3479" s="3">
        <v>23651.88</v>
      </c>
      <c r="AX3479" s="3">
        <v>64401.03</v>
      </c>
      <c r="AY3479" s="3"/>
      <c r="AZ3479" s="10" cm="1">
        <f t="array" ref="AZ3479">Lair(100000000/($AX3479-$AW3479))</f>
        <v>2453.2961173112512</v>
      </c>
      <c r="BA3479" s="10">
        <f t="shared" si="5999"/>
        <v>2454.0389186032103</v>
      </c>
      <c r="BB3479" s="12">
        <v>8520000</v>
      </c>
      <c r="BC3479" s="3">
        <v>1.2999999999999999E-2</v>
      </c>
      <c r="BD3479" s="12" cm="1">
        <f t="array" ref="BD3479">SfromgA($BB3479,$BA3479,"")</f>
        <v>6.2146588377683304E-2</v>
      </c>
      <c r="BE3479" s="29">
        <f t="shared" si="6000"/>
        <v>684.72805374543566</v>
      </c>
      <c r="BG3479" s="3"/>
      <c r="BH3479" s="3"/>
      <c r="BI3479" s="12">
        <f t="shared" si="6001"/>
        <v>8520000</v>
      </c>
      <c r="BJ3479" s="29">
        <f t="shared" si="6002"/>
        <v>684.72805374543566</v>
      </c>
      <c r="BK3479" s="3">
        <f t="shared" si="6003"/>
        <v>-6.8364226970622228</v>
      </c>
      <c r="BL3479" s="13">
        <f>EXP(BK$4341*$AX3479+BK$4342)*$BI3479/(100000000/($AX3479-$AW3479))</f>
        <v>2.9247364149796016</v>
      </c>
      <c r="BM3479" s="3">
        <f t="shared" si="6004"/>
        <v>1.0732043620863727</v>
      </c>
      <c r="BN3479" s="13" cm="1">
        <f t="array" ref="BN3479">$C3479*EXP(poly_from_str(100000000/$E3479,BN$4343))</f>
        <v>3.7285287444034507</v>
      </c>
      <c r="BO3479" s="3">
        <f t="shared" si="6005"/>
        <v>0</v>
      </c>
      <c r="BP3479" s="13">
        <f>LN(BL3479/BN3479)</f>
        <v>-0.24280935526029107</v>
      </c>
      <c r="BQ3479" s="13"/>
      <c r="BR3479" s="12">
        <v>20130000</v>
      </c>
      <c r="BS3479" s="3">
        <f>LN(BV3479*100000000/($AX3479-$AW3479)/$BR3479)</f>
        <v>-8.8946613920487216</v>
      </c>
      <c r="BT3479" s="13">
        <f>EXP(BS$4338*$AX3479+BS$4336)*$BR3479/(100000000/($AX3479-$AW3479))</f>
        <v>8.4119065388490384</v>
      </c>
      <c r="BU3479" s="3">
        <f>LN(BT3479/$BN3479)</f>
        <v>0.81363442997665181</v>
      </c>
      <c r="BV3479" s="3" cm="1">
        <f t="array" ref="BV3479">$BN3479*EXP(poly_from_str(100000000/$E3479,BV$4341))</f>
        <v>1.1247602717492271</v>
      </c>
      <c r="BW3479" s="12" t="s">
        <v>14</v>
      </c>
      <c r="BX3479" s="3">
        <f>LN(BT3479/BV3479)</f>
        <v>2.012078226152676</v>
      </c>
      <c r="BY3479">
        <v>3644</v>
      </c>
      <c r="BZ3479" s="13"/>
    </row>
    <row r="3480" spans="1:78" hidden="1" x14ac:dyDescent="0.25">
      <c r="A3480">
        <v>2453.2170000000001</v>
      </c>
      <c r="B3480" s="2" t="str">
        <f t="shared" si="5938"/>
        <v/>
      </c>
      <c r="C3480">
        <v>1</v>
      </c>
      <c r="E3480">
        <v>40750.46</v>
      </c>
      <c r="R3480">
        <v>32</v>
      </c>
      <c r="S3480" t="s">
        <v>22</v>
      </c>
      <c r="AA3480" s="10">
        <f t="shared" si="5940"/>
        <v>2453.2170000000001</v>
      </c>
      <c r="AB3480" s="3" cm="1">
        <f t="array" ref="AB3480">100000000/Lvac(AA3480)</f>
        <v>40750.464082091443</v>
      </c>
      <c r="AC3480" s="28">
        <f t="shared" si="5941"/>
        <v>4.0762802475280417E-7</v>
      </c>
      <c r="AD3480" s="28">
        <f t="shared" si="5942"/>
        <v>2.453959783097216E-7</v>
      </c>
      <c r="AE3480" s="21">
        <f t="shared" si="5943"/>
        <v>40750.4610858753</v>
      </c>
      <c r="AF3480" s="10" cm="1">
        <f t="array" ref="AF3480">Lair(100000000/AE3480)</f>
        <v>2453.2171803882279</v>
      </c>
      <c r="AG3480" s="10">
        <f t="shared" si="5944"/>
        <v>1.3305515590771515E-2</v>
      </c>
      <c r="AH3480" s="10" t="b">
        <f t="shared" si="5939"/>
        <v>1</v>
      </c>
      <c r="AI3480" s="10">
        <f t="shared" si="5946"/>
        <v>2453.2170000000001</v>
      </c>
      <c r="AJ3480">
        <v>3.0000000000000001E-3</v>
      </c>
      <c r="AK3480" s="3" cm="1">
        <f t="array" ref="AK3480">100000000/Lvac($AA3480)</f>
        <v>40750.464082091443</v>
      </c>
      <c r="AL3480" s="21">
        <f t="shared" si="5842"/>
        <v>4.983309354462908E-2</v>
      </c>
      <c r="AM3480" s="21"/>
      <c r="AN3480" s="21"/>
      <c r="AO3480" s="21"/>
      <c r="AP3480" s="21"/>
      <c r="AS3480" s="3">
        <f t="shared" si="5945"/>
        <v>4.0820914437063038E-3</v>
      </c>
      <c r="AT3480" s="3" cm="1">
        <f t="array" ref="AT3480">AS3480-(100000000/LvacE($A3480)-$E3480)</f>
        <v>3.0871575290802866E-5</v>
      </c>
      <c r="BB3480"/>
      <c r="BC3480"/>
      <c r="BD3480"/>
      <c r="BE3480"/>
      <c r="BF3480"/>
      <c r="BG3480"/>
      <c r="BH3480"/>
      <c r="BI3480"/>
      <c r="BJ3480"/>
      <c r="BN3480" s="13" cm="1">
        <f t="array" ref="BN3480">$C3480*EXP(poly_from_str(100000000/$E3480,BN$4343))</f>
        <v>3.7288984317356824</v>
      </c>
      <c r="BO3480" s="13"/>
      <c r="BY3480" t="e">
        <v>#N/A</v>
      </c>
    </row>
    <row r="3481" spans="1:78" hidden="1" x14ac:dyDescent="0.25">
      <c r="A3481">
        <v>2452.848</v>
      </c>
      <c r="B3481" s="2" t="str">
        <f t="shared" si="5938"/>
        <v/>
      </c>
      <c r="C3481">
        <v>10</v>
      </c>
      <c r="D3481" t="s">
        <v>14</v>
      </c>
      <c r="E3481">
        <v>40756.589999999997</v>
      </c>
      <c r="F3481">
        <v>25979</v>
      </c>
      <c r="G3481" t="s">
        <v>5</v>
      </c>
      <c r="H3481" s="5" t="s">
        <v>86</v>
      </c>
      <c r="I3481">
        <v>66735</v>
      </c>
      <c r="J3481" t="s">
        <v>3</v>
      </c>
      <c r="K3481" s="5" t="s">
        <v>15</v>
      </c>
      <c r="L3481">
        <v>25979.34</v>
      </c>
      <c r="M3481" t="str">
        <f t="shared" ref="M3481:M3486" si="6007">$G3481&amp;""</f>
        <v>e</v>
      </c>
      <c r="N3481" t="str">
        <f t="shared" ref="N3481:N3486" si="6008">$H3481&amp;""</f>
        <v>15/2</v>
      </c>
      <c r="O3481">
        <v>66735.88</v>
      </c>
      <c r="P3481" t="str">
        <f t="shared" ref="P3481:P3486" si="6009">$J3481&amp;""</f>
        <v>o</v>
      </c>
      <c r="Q3481" t="str">
        <f t="shared" ref="Q3481:Q3486" si="6010">$K3481&amp;""</f>
        <v>13/2</v>
      </c>
      <c r="R3481">
        <v>32</v>
      </c>
      <c r="AA3481" s="10">
        <f t="shared" si="5940"/>
        <v>2452.848</v>
      </c>
      <c r="AB3481" s="3" cm="1">
        <f t="array" ref="AB3481">100000000/Lvac(AA3481)</f>
        <v>40756.594028349398</v>
      </c>
      <c r="AC3481" s="28">
        <f t="shared" si="5941"/>
        <v>4.0768934724043235E-7</v>
      </c>
      <c r="AD3481" s="28">
        <f t="shared" si="5942"/>
        <v>2.4535906982424043E-7</v>
      </c>
      <c r="AE3481" s="21">
        <f t="shared" si="5943"/>
        <v>40756.591071106217</v>
      </c>
      <c r="AF3481" s="10" cm="1">
        <f t="array" ref="AF3481">Lair(100000000/AE3481)</f>
        <v>2452.8481779882982</v>
      </c>
      <c r="AG3481" s="10">
        <f t="shared" si="5944"/>
        <v>1.3308014607580534E-2</v>
      </c>
      <c r="AH3481" s="10" t="b">
        <f t="shared" si="5939"/>
        <v>1</v>
      </c>
      <c r="AI3481" s="10">
        <f t="shared" ref="AI3481:AI3486" si="6011">$AF3481</f>
        <v>2452.8481779882982</v>
      </c>
      <c r="AJ3481">
        <v>7.0000000000000001E-3</v>
      </c>
      <c r="AK3481" s="3" cm="1">
        <f t="array" ref="AK3481">100000000/Lvac($AA3481)</f>
        <v>40756.594028349398</v>
      </c>
      <c r="AL3481" s="21">
        <f t="shared" si="5842"/>
        <v>0.11631219606605707</v>
      </c>
      <c r="AM3481" s="10" cm="1">
        <f t="array" ref="AM3481">Lvac($AI3481)-$BA3481</f>
        <v>-3.0745396989004803E-3</v>
      </c>
      <c r="AN3481" s="10">
        <f t="shared" ref="AN3481:AN3486" si="6012">$AK3481-($AX3481-$AW3481)</f>
        <v>5.4028349390137009E-2</v>
      </c>
      <c r="AO3481" s="3">
        <f t="shared" ref="AO3481:AO3486" si="6013">AM3481/AJ3481</f>
        <v>-0.43921995698578287</v>
      </c>
      <c r="AP3481" s="3">
        <v>-0.46465270361295552</v>
      </c>
      <c r="AS3481" s="3">
        <f t="shared" si="5945"/>
        <v>4.0283494017785415E-3</v>
      </c>
      <c r="AT3481" s="3" cm="1">
        <f t="array" ref="AT3481">AS3481-(100000000/LvacE($A3481)-$E3481)</f>
        <v>3.1004055927041918E-5</v>
      </c>
      <c r="AU3481" t="s">
        <v>4958</v>
      </c>
      <c r="AV3481" t="s">
        <v>4904</v>
      </c>
      <c r="AW3481" s="3">
        <v>25979.34</v>
      </c>
      <c r="AX3481" s="3">
        <v>66735.88</v>
      </c>
      <c r="AY3481" s="3"/>
      <c r="AZ3481" s="10" cm="1">
        <f t="array" ref="AZ3481">Lair(100000000/($AX3481-$AW3481))</f>
        <v>2452.8512518211742</v>
      </c>
      <c r="BA3481" s="10">
        <f t="shared" ref="BA3481:BA3486" si="6014">100000000/($AX3481-$AW3481)</f>
        <v>2453.5939508113293</v>
      </c>
      <c r="BB3481" s="12">
        <v>124000000</v>
      </c>
      <c r="BC3481" s="3">
        <v>0.151</v>
      </c>
      <c r="BD3481" s="12" cm="1">
        <f t="array" ref="BD3481">SfromgA($BB3481,$BA3481,"")</f>
        <v>0.90398894989804657</v>
      </c>
      <c r="BE3481" s="29">
        <f t="shared" ref="BE3481:BE3486" si="6015">(10^MAX(0.05, -0.312925054856973*((LN($BD3481))^(1/3)) + 0.454808404431693)-1)*100</f>
        <v>298.57324555897083</v>
      </c>
      <c r="BG3481" s="3"/>
      <c r="BH3481" s="3"/>
      <c r="BI3481" s="12">
        <f t="shared" ref="BI3481:BI3486" si="6016">IF($BB3481="",$BF3481,$BB3481)</f>
        <v>124000000</v>
      </c>
      <c r="BJ3481" s="29">
        <f t="shared" ref="BJ3481:BJ3486" si="6017">IF($BB3481="",$BH3481,$BE3481)</f>
        <v>298.57324555897083</v>
      </c>
      <c r="BK3481" s="3">
        <f t="shared" ref="BK3481:BK3486" si="6018">LN(BN3481*100000000/($AX3481-$AW3481)/$BI3481)</f>
        <v>-7.2113279387502951</v>
      </c>
      <c r="BL3481" s="13">
        <f t="shared" ref="BL3481:BL3486" si="6019">EXP(BK$4341*$AX3481+BK$4342)*$BI3481/(100000000/($AX3481-$AW3481))</f>
        <v>35.65354786099892</v>
      </c>
      <c r="BM3481" s="3">
        <f t="shared" ref="BM3481:BM3486" si="6020">LN(BL3481/$C3481)</f>
        <v>1.2712635681571545</v>
      </c>
      <c r="BN3481" s="13" cm="1">
        <f t="array" ref="BN3481">$C3481*EXP(poly_from_str(100000000/$E3481,BN$4343))</f>
        <v>37.306032300800929</v>
      </c>
      <c r="BO3481" s="3">
        <f t="shared" ref="BO3481:BO3486" si="6021">LN($C3481)</f>
        <v>2.3025850929940459</v>
      </c>
      <c r="BP3481" s="13">
        <f t="shared" ref="BP3481:BP3484" si="6022">LN(BL3481/BN3481)</f>
        <v>-4.530637630473501E-2</v>
      </c>
      <c r="BQ3481" s="13"/>
      <c r="BS3481" s="13"/>
      <c r="BT3481" s="13"/>
      <c r="BU3481" s="13"/>
      <c r="BV3481" s="13"/>
      <c r="BW3481" s="13"/>
      <c r="BX3481" s="13"/>
      <c r="BY3481">
        <v>36458</v>
      </c>
      <c r="BZ3481" s="13"/>
    </row>
    <row r="3482" spans="1:78" hidden="1" x14ac:dyDescent="0.25">
      <c r="A3482">
        <v>2452.8090000000002</v>
      </c>
      <c r="B3482" s="2" t="str">
        <f t="shared" si="5938"/>
        <v/>
      </c>
      <c r="C3482">
        <v>10</v>
      </c>
      <c r="D3482" t="s">
        <v>14</v>
      </c>
      <c r="E3482">
        <v>40757.24</v>
      </c>
      <c r="F3482">
        <v>20848</v>
      </c>
      <c r="G3482" t="s">
        <v>5</v>
      </c>
      <c r="H3482" s="5" t="s">
        <v>18</v>
      </c>
      <c r="I3482">
        <v>61605</v>
      </c>
      <c r="J3482" t="s">
        <v>3</v>
      </c>
      <c r="K3482" s="5" t="s">
        <v>8</v>
      </c>
      <c r="L3482">
        <v>20848.39</v>
      </c>
      <c r="M3482" t="str">
        <f t="shared" si="6007"/>
        <v>e</v>
      </c>
      <c r="N3482" t="str">
        <f t="shared" si="6008"/>
        <v>5/2</v>
      </c>
      <c r="O3482">
        <v>61605.66</v>
      </c>
      <c r="P3482" t="str">
        <f t="shared" si="6009"/>
        <v>o</v>
      </c>
      <c r="Q3482" t="str">
        <f t="shared" si="6010"/>
        <v>7/2</v>
      </c>
      <c r="R3482">
        <v>32</v>
      </c>
      <c r="AA3482" s="10">
        <f t="shared" si="5940"/>
        <v>2452.8090000000002</v>
      </c>
      <c r="AB3482" s="3" cm="1">
        <f t="array" ref="AB3482">100000000/Lvac(AA3482)</f>
        <v>40757.242016601129</v>
      </c>
      <c r="AC3482" s="28">
        <f t="shared" si="5941"/>
        <v>4.0769582955705068E-7</v>
      </c>
      <c r="AD3482" s="28">
        <f t="shared" si="5942"/>
        <v>2.4535516892744672E-7</v>
      </c>
      <c r="AE3482" s="21">
        <f t="shared" si="5943"/>
        <v>40757.240536173245</v>
      </c>
      <c r="AF3482" s="10" cm="1">
        <f t="array" ref="AF3482">Lair(100000000/AE3482)</f>
        <v>2452.8090891000288</v>
      </c>
      <c r="AG3482" s="10">
        <f t="shared" si="5944"/>
        <v>1.3308278797207838E-2</v>
      </c>
      <c r="AH3482" s="10" t="b">
        <f t="shared" si="5939"/>
        <v>1</v>
      </c>
      <c r="AI3482" s="10">
        <f t="shared" si="6011"/>
        <v>2452.8090891000288</v>
      </c>
      <c r="AJ3482">
        <v>7.0000000000000001E-3</v>
      </c>
      <c r="AK3482" s="3" cm="1">
        <f t="array" ref="AK3482">100000000/Lvac($AA3482)</f>
        <v>40757.242016601129</v>
      </c>
      <c r="AL3482" s="21">
        <f t="shared" si="5842"/>
        <v>0.11631589893565213</v>
      </c>
      <c r="AM3482" s="10" cm="1">
        <f t="array" ref="AM3482">Lvac($AI3482)-$BA3482</f>
        <v>1.7736964359755802E-3</v>
      </c>
      <c r="AN3482" s="10">
        <f t="shared" si="6012"/>
        <v>-2.798339887522161E-2</v>
      </c>
      <c r="AO3482" s="3">
        <f t="shared" si="6013"/>
        <v>0.25338520513936857</v>
      </c>
      <c r="AP3482" s="3">
        <v>0.24065370273871978</v>
      </c>
      <c r="AS3482" s="3">
        <f t="shared" si="5945"/>
        <v>2.0166011308901943E-3</v>
      </c>
      <c r="AT3482" s="3" cm="1">
        <f t="array" ref="AT3482">AS3482-(100000000/LvacE($A3482)-$E3482)</f>
        <v>3.1018069421406835E-5</v>
      </c>
      <c r="AU3482" t="s">
        <v>4795</v>
      </c>
      <c r="AV3482" t="s">
        <v>4817</v>
      </c>
      <c r="AW3482" s="3">
        <v>20848.39</v>
      </c>
      <c r="AX3482" s="3">
        <v>61605.66</v>
      </c>
      <c r="AY3482" s="3"/>
      <c r="AZ3482" s="10" cm="1">
        <f t="array" ref="AZ3482">Lair(100000000/($AX3482-$AW3482))</f>
        <v>2452.8073158113534</v>
      </c>
      <c r="BA3482" s="10">
        <f t="shared" si="6014"/>
        <v>2453.550004698548</v>
      </c>
      <c r="BB3482" s="12">
        <v>103000000</v>
      </c>
      <c r="BC3482" s="3">
        <v>0.159</v>
      </c>
      <c r="BD3482" s="12" cm="1">
        <f t="array" ref="BD3482">SfromgA($BB3482,$BA3482,"")</f>
        <v>0.75085370021695907</v>
      </c>
      <c r="BE3482" s="29">
        <f t="shared" si="6015"/>
        <v>358.25881973883281</v>
      </c>
      <c r="BG3482" s="3"/>
      <c r="BH3482" s="3"/>
      <c r="BI3482" s="12">
        <f t="shared" si="6016"/>
        <v>103000000</v>
      </c>
      <c r="BJ3482" s="29">
        <f t="shared" si="6017"/>
        <v>358.25881973883281</v>
      </c>
      <c r="BK3482" s="3">
        <f t="shared" si="6018"/>
        <v>-7.0257447939621054</v>
      </c>
      <c r="BL3482" s="13">
        <f t="shared" si="6019"/>
        <v>43.733259556448893</v>
      </c>
      <c r="BM3482" s="3">
        <f t="shared" si="6020"/>
        <v>1.4755238078749673</v>
      </c>
      <c r="BN3482" s="13" cm="1">
        <f t="array" ref="BN3482">$C3482*EXP(poly_from_str(100000000/$E3482,BN$4343))</f>
        <v>37.30784088468689</v>
      </c>
      <c r="BO3482" s="3">
        <f t="shared" si="6021"/>
        <v>2.3025850929940459</v>
      </c>
      <c r="BP3482" s="13">
        <f t="shared" si="6022"/>
        <v>0.15890538492485309</v>
      </c>
      <c r="BQ3482" s="13"/>
      <c r="BR3482" s="12">
        <v>41100000</v>
      </c>
      <c r="BS3482" s="3">
        <f>LN(BV3482*100000000/($AX3482-$AW3482)/$BR3482)</f>
        <v>-7.3068255488846248</v>
      </c>
      <c r="BT3482" s="13">
        <f>EXP(BS$4338*$AX3482+BS$4336)*$BR3482/(100000000/($AX3482-$AW3482))</f>
        <v>17.178253926020414</v>
      </c>
      <c r="BU3482" s="3">
        <f>LN(BT3482/$BN3482)</f>
        <v>-0.77555923866138787</v>
      </c>
      <c r="BV3482" s="3" cm="1">
        <f t="array" ref="BV3482">$BN3482*EXP(poly_from_str(100000000/$E3482,BV$4341))</f>
        <v>11.239135113351027</v>
      </c>
      <c r="BW3482" s="12" t="s">
        <v>14</v>
      </c>
      <c r="BX3482" s="3">
        <f>LN(BT3482/BV3482)</f>
        <v>0.42424238298857819</v>
      </c>
      <c r="BY3482">
        <v>36460</v>
      </c>
      <c r="BZ3482" s="13"/>
    </row>
    <row r="3483" spans="1:78" hidden="1" x14ac:dyDescent="0.25">
      <c r="A3483">
        <v>2452.1790000000001</v>
      </c>
      <c r="B3483" s="2">
        <f t="shared" si="5938"/>
        <v>1</v>
      </c>
      <c r="C3483">
        <v>1</v>
      </c>
      <c r="D3483" t="s">
        <v>736</v>
      </c>
      <c r="E3483">
        <v>40767.71</v>
      </c>
      <c r="F3483">
        <v>21294</v>
      </c>
      <c r="G3483" t="s">
        <v>5</v>
      </c>
      <c r="H3483" s="5" t="s">
        <v>8</v>
      </c>
      <c r="I3483">
        <v>62062</v>
      </c>
      <c r="J3483" t="s">
        <v>3</v>
      </c>
      <c r="K3483" s="5" t="s">
        <v>4</v>
      </c>
      <c r="L3483">
        <v>21294.89</v>
      </c>
      <c r="M3483" t="str">
        <f t="shared" si="6007"/>
        <v>e</v>
      </c>
      <c r="N3483" t="str">
        <f t="shared" si="6008"/>
        <v>7/2</v>
      </c>
      <c r="O3483">
        <v>62062.63</v>
      </c>
      <c r="P3483" t="str">
        <f t="shared" si="6009"/>
        <v>o</v>
      </c>
      <c r="Q3483" t="str">
        <f t="shared" si="6010"/>
        <v>9/2</v>
      </c>
      <c r="R3483">
        <v>32</v>
      </c>
      <c r="AA3483" s="10">
        <f t="shared" si="5940"/>
        <v>2452.1790000000001</v>
      </c>
      <c r="AB3483" s="3" cm="1">
        <f t="array" ref="AB3483">100000000/Lvac(AA3483)</f>
        <v>40767.712374448893</v>
      </c>
      <c r="AC3483" s="28">
        <f t="shared" si="5941"/>
        <v>4.0780057247044363E-7</v>
      </c>
      <c r="AD3483" s="28">
        <f t="shared" si="5942"/>
        <v>2.4529215444199135E-7</v>
      </c>
      <c r="AE3483" s="21">
        <f t="shared" si="5943"/>
        <v>40767.710630841604</v>
      </c>
      <c r="AF3483" s="10" cm="1">
        <f t="array" ref="AF3483">Lair(100000000/AE3483)</f>
        <v>2452.179104885674</v>
      </c>
      <c r="AG3483" s="10">
        <f t="shared" si="5944"/>
        <v>1.3312548222305324E-2</v>
      </c>
      <c r="AH3483" s="10" t="b">
        <f t="shared" si="5939"/>
        <v>1</v>
      </c>
      <c r="AI3483" s="10">
        <f t="shared" si="6011"/>
        <v>2452.179104885674</v>
      </c>
      <c r="AJ3483">
        <v>7.0000000000000001E-3</v>
      </c>
      <c r="AK3483" s="3" cm="1">
        <f t="array" ref="AK3483">100000000/Lvac($AA3483)</f>
        <v>40767.712374448893</v>
      </c>
      <c r="AL3483" s="21">
        <f t="shared" si="5842"/>
        <v>0.11637567013460341</v>
      </c>
      <c r="AM3483" s="10" cm="1">
        <f t="array" ref="AM3483">Lvac($AI3483)-$BA3483</f>
        <v>1.7670894794719061E-3</v>
      </c>
      <c r="AN3483" s="10">
        <f t="shared" si="6012"/>
        <v>-2.7625551105302293E-2</v>
      </c>
      <c r="AO3483" s="3">
        <f t="shared" si="6013"/>
        <v>0.25244135421027231</v>
      </c>
      <c r="AP3483" s="3">
        <v>0.23745424160941703</v>
      </c>
      <c r="AS3483" s="3">
        <f t="shared" si="5945"/>
        <v>2.3744488935335539E-3</v>
      </c>
      <c r="AT3483" s="3" cm="1">
        <f t="array" ref="AT3483">AS3483-(100000000/LvacE($A3483)-$E3483)</f>
        <v>3.1244657293427736E-5</v>
      </c>
      <c r="AU3483" t="s">
        <v>4786</v>
      </c>
      <c r="AV3483" t="s">
        <v>4843</v>
      </c>
      <c r="AW3483" s="3">
        <v>21294.89</v>
      </c>
      <c r="AX3483" s="3">
        <v>62062.63</v>
      </c>
      <c r="AY3483" s="3"/>
      <c r="AZ3483" s="10" cm="1">
        <f t="array" ref="AZ3483">Lair(100000000/($AX3483-$AW3483))</f>
        <v>2452.1773382023721</v>
      </c>
      <c r="BA3483" s="10">
        <f t="shared" si="6014"/>
        <v>2452.9198822402223</v>
      </c>
      <c r="BB3483" s="12">
        <v>2690000</v>
      </c>
      <c r="BC3483" s="3">
        <v>1.0999999999999999E-2</v>
      </c>
      <c r="BD3483" s="12" cm="1">
        <f t="array" ref="BD3483">SfromgA($BB3483,$BA3483,"")</f>
        <v>1.9594569674950432E-2</v>
      </c>
      <c r="BE3483" s="29">
        <f t="shared" si="6015"/>
        <v>788.66089228554085</v>
      </c>
      <c r="BG3483" s="3"/>
      <c r="BH3483" s="3"/>
      <c r="BI3483" s="12">
        <f t="shared" si="6016"/>
        <v>2690000</v>
      </c>
      <c r="BJ3483" s="29">
        <f t="shared" si="6017"/>
        <v>788.66089228554085</v>
      </c>
      <c r="BK3483" s="3">
        <f t="shared" si="6018"/>
        <v>-5.6826177401074736</v>
      </c>
      <c r="BL3483" s="13">
        <f t="shared" si="6019"/>
        <v>1.1034672952037285</v>
      </c>
      <c r="BM3483" s="3">
        <f t="shared" si="6020"/>
        <v>9.8457308943088573E-2</v>
      </c>
      <c r="BN3483" s="13" cm="1">
        <f t="array" ref="BN3483">$C3483*EXP(poly_from_str(100000000/$E3483,BN$4343))</f>
        <v>3.7336997378297316</v>
      </c>
      <c r="BO3483" s="3">
        <f t="shared" si="6021"/>
        <v>0</v>
      </c>
      <c r="BP3483" s="13">
        <f t="shared" si="6022"/>
        <v>-1.2189423199355727</v>
      </c>
      <c r="BQ3483" s="13"/>
      <c r="BS3483" s="13"/>
      <c r="BT3483" s="13"/>
      <c r="BU3483" s="13"/>
      <c r="BV3483" s="13"/>
      <c r="BW3483" s="13"/>
      <c r="BX3483" s="13"/>
      <c r="BY3483">
        <v>3648</v>
      </c>
      <c r="BZ3483" s="13"/>
    </row>
    <row r="3484" spans="1:78" hidden="1" x14ac:dyDescent="0.25">
      <c r="A3484">
        <v>2452.1790000000001</v>
      </c>
      <c r="B3484" s="2">
        <f t="shared" si="5938"/>
        <v>2</v>
      </c>
      <c r="C3484">
        <v>1</v>
      </c>
      <c r="D3484" t="s">
        <v>736</v>
      </c>
      <c r="E3484">
        <v>40767.71</v>
      </c>
      <c r="F3484">
        <v>62062</v>
      </c>
      <c r="G3484" t="s">
        <v>3</v>
      </c>
      <c r="H3484" s="5" t="s">
        <v>4</v>
      </c>
      <c r="I3484">
        <v>102830</v>
      </c>
      <c r="J3484" t="s">
        <v>5</v>
      </c>
      <c r="K3484" s="5" t="s">
        <v>4</v>
      </c>
      <c r="L3484">
        <v>62062.63</v>
      </c>
      <c r="M3484" t="str">
        <f t="shared" si="6007"/>
        <v>o</v>
      </c>
      <c r="N3484" t="str">
        <f t="shared" si="6008"/>
        <v>9/2</v>
      </c>
      <c r="O3484">
        <v>102830.43</v>
      </c>
      <c r="P3484" t="str">
        <f t="shared" si="6009"/>
        <v>e</v>
      </c>
      <c r="Q3484" t="str">
        <f t="shared" si="6010"/>
        <v>9/2</v>
      </c>
      <c r="R3484">
        <v>32</v>
      </c>
      <c r="AA3484" s="10">
        <f t="shared" si="5940"/>
        <v>2452.1790000000001</v>
      </c>
      <c r="AB3484" s="3" cm="1">
        <f t="array" ref="AB3484">100000000/Lvac(AA3484)</f>
        <v>40767.712374448893</v>
      </c>
      <c r="AC3484" s="28">
        <f t="shared" si="5941"/>
        <v>4.0780057247044363E-7</v>
      </c>
      <c r="AD3484" s="28">
        <f t="shared" si="5942"/>
        <v>2.4529215444199135E-7</v>
      </c>
      <c r="AE3484" s="21">
        <f t="shared" si="5943"/>
        <v>40767.710630841604</v>
      </c>
      <c r="AF3484" s="10" cm="1">
        <f t="array" ref="AF3484">Lair(100000000/AE3484)</f>
        <v>2452.179104885674</v>
      </c>
      <c r="AG3484" s="10">
        <f t="shared" si="5944"/>
        <v>1.3312548222305324E-2</v>
      </c>
      <c r="AH3484" s="10" t="b">
        <f t="shared" si="5939"/>
        <v>1</v>
      </c>
      <c r="AI3484" s="10">
        <f t="shared" si="6011"/>
        <v>2452.179104885674</v>
      </c>
      <c r="AJ3484">
        <v>7.0000000000000001E-3</v>
      </c>
      <c r="AK3484" s="3" cm="1">
        <f t="array" ref="AK3484">100000000/Lvac($AA3484)</f>
        <v>40767.712374448893</v>
      </c>
      <c r="AL3484" s="21">
        <f t="shared" si="5842"/>
        <v>0.11637567013460341</v>
      </c>
      <c r="AM3484" s="10" cm="1">
        <f t="array" ref="AM3484">Lvac($AI3484)-$BA3484</f>
        <v>5.3771737352690252E-3</v>
      </c>
      <c r="AN3484" s="10">
        <f t="shared" si="6012"/>
        <v>-8.7625551102973986E-2</v>
      </c>
      <c r="AO3484" s="3">
        <f t="shared" si="6013"/>
        <v>0.76816767646700357</v>
      </c>
      <c r="AP3484" s="3">
        <v>0.75318056386614829</v>
      </c>
      <c r="AS3484" s="3">
        <f t="shared" si="5945"/>
        <v>2.3744488935335539E-3</v>
      </c>
      <c r="AT3484" s="3" cm="1">
        <f t="array" ref="AT3484">AS3484-(100000000/LvacE($A3484)-$E3484)</f>
        <v>3.1244657293427736E-5</v>
      </c>
      <c r="AU3484" t="s">
        <v>4843</v>
      </c>
      <c r="AV3484" t="s">
        <v>4861</v>
      </c>
      <c r="AW3484" s="3">
        <v>62062.63</v>
      </c>
      <c r="AX3484" s="3">
        <v>102830.43</v>
      </c>
      <c r="AY3484" s="3"/>
      <c r="AZ3484" s="10" cm="1">
        <f t="array" ref="AZ3484">Lair(100000000/($AX3484-$AW3484))</f>
        <v>2452.1737289479183</v>
      </c>
      <c r="BA3484" s="10">
        <f t="shared" si="6014"/>
        <v>2452.9162721559665</v>
      </c>
      <c r="BB3484" s="12">
        <v>20100000</v>
      </c>
      <c r="BC3484" s="3">
        <v>1.0999999999999999E-2</v>
      </c>
      <c r="BD3484" s="12" cm="1">
        <f t="array" ref="BD3484">SfromgA($BB3484,$BA3484,"")</f>
        <v>0.14641230911500938</v>
      </c>
      <c r="BE3484" s="29">
        <f t="shared" si="6015"/>
        <v>597.95987450439827</v>
      </c>
      <c r="BG3484" s="3"/>
      <c r="BH3484" s="3"/>
      <c r="BI3484" s="12">
        <f t="shared" si="6016"/>
        <v>20100000</v>
      </c>
      <c r="BJ3484" s="29">
        <f t="shared" si="6017"/>
        <v>597.95987450439827</v>
      </c>
      <c r="BK3484" s="3">
        <f t="shared" si="6018"/>
        <v>-7.6937978333096018</v>
      </c>
      <c r="BL3484" s="13">
        <f t="shared" si="6019"/>
        <v>0.37235546756712867</v>
      </c>
      <c r="BM3484" s="3">
        <f t="shared" si="6020"/>
        <v>-0.98790632298773218</v>
      </c>
      <c r="BN3484" s="13" cm="1">
        <f t="array" ref="BN3484">$C3484*EXP(poly_from_str(100000000/$E3484,BN$4343))</f>
        <v>3.7336997378297316</v>
      </c>
      <c r="BO3484" s="3">
        <f t="shared" si="6021"/>
        <v>0</v>
      </c>
      <c r="BP3484" s="13">
        <f t="shared" si="6022"/>
        <v>-2.3053059518663934</v>
      </c>
      <c r="BQ3484" s="13"/>
      <c r="BS3484" s="13"/>
      <c r="BT3484" s="13"/>
      <c r="BU3484" s="13"/>
      <c r="BV3484" s="13"/>
      <c r="BW3484" s="13"/>
      <c r="BX3484" s="13"/>
      <c r="BY3484">
        <v>3648</v>
      </c>
      <c r="BZ3484" s="13"/>
    </row>
    <row r="3485" spans="1:78" hidden="1" x14ac:dyDescent="0.25">
      <c r="A3485">
        <v>2452.0230000000001</v>
      </c>
      <c r="B3485" s="2" t="str">
        <f t="shared" si="5938"/>
        <v/>
      </c>
      <c r="C3485">
        <v>10</v>
      </c>
      <c r="E3485">
        <v>40770.31</v>
      </c>
      <c r="F3485">
        <v>27604</v>
      </c>
      <c r="G3485" t="s">
        <v>5</v>
      </c>
      <c r="H3485" s="5" t="s">
        <v>4</v>
      </c>
      <c r="I3485">
        <v>68374</v>
      </c>
      <c r="J3485" t="s">
        <v>3</v>
      </c>
      <c r="K3485" s="5" t="s">
        <v>4</v>
      </c>
      <c r="L3485">
        <v>27604.26</v>
      </c>
      <c r="M3485" t="str">
        <f t="shared" si="6007"/>
        <v>e</v>
      </c>
      <c r="N3485" t="str">
        <f t="shared" si="6008"/>
        <v>9/2</v>
      </c>
      <c r="O3485">
        <v>68374.539999999994</v>
      </c>
      <c r="P3485" t="str">
        <f t="shared" si="6009"/>
        <v>o</v>
      </c>
      <c r="Q3485" t="str">
        <f t="shared" si="6010"/>
        <v>9/2</v>
      </c>
      <c r="R3485">
        <v>32</v>
      </c>
      <c r="AA3485" s="10">
        <f t="shared" si="5940"/>
        <v>2452.0230000000001</v>
      </c>
      <c r="AB3485" s="3" cm="1">
        <f t="array" ref="AB3485">100000000/Lvac(AA3485)</f>
        <v>40770.305865449584</v>
      </c>
      <c r="AC3485" s="28">
        <f t="shared" si="5941"/>
        <v>4.0782651712483935E-7</v>
      </c>
      <c r="AD3485" s="28">
        <f t="shared" si="5942"/>
        <v>2.4527655085546973E-7</v>
      </c>
      <c r="AE3485" s="21">
        <f t="shared" si="5943"/>
        <v>40770.308901741329</v>
      </c>
      <c r="AF3485" s="10" cm="1">
        <f t="array" ref="AF3485">Lair(100000000/AE3485)</f>
        <v>2452.0228173769074</v>
      </c>
      <c r="AG3485" s="10">
        <f t="shared" si="5944"/>
        <v>1.3313605921610357E-2</v>
      </c>
      <c r="AH3485" s="10" t="b">
        <f t="shared" si="5939"/>
        <v>1</v>
      </c>
      <c r="AI3485" s="10">
        <f t="shared" si="6011"/>
        <v>2452.0228173769074</v>
      </c>
      <c r="AJ3485">
        <v>3.0000000000000001E-3</v>
      </c>
      <c r="AK3485" s="3" cm="1">
        <f t="array" ref="AK3485">100000000/Lvac($AA3485)</f>
        <v>40770.305865449584</v>
      </c>
      <c r="AL3485" s="21">
        <f t="shared" si="5842"/>
        <v>4.9881639244773797E-2</v>
      </c>
      <c r="AM3485" s="10" cm="1">
        <f t="array" ref="AM3485">Lvac($AI3485)-$BA3485</f>
        <v>-1.7387466800755647E-3</v>
      </c>
      <c r="AN3485" s="10">
        <f t="shared" si="6012"/>
        <v>2.5865449584671296E-2</v>
      </c>
      <c r="AO3485" s="3">
        <f t="shared" si="6013"/>
        <v>-0.57958222669185488</v>
      </c>
      <c r="AP3485" s="3">
        <v>-0.51869386728261213</v>
      </c>
      <c r="AS3485" s="3">
        <f t="shared" si="5945"/>
        <v>-4.1345504141645506E-3</v>
      </c>
      <c r="AT3485" s="3" cm="1">
        <f t="array" ref="AT3485">AS3485-(100000000/LvacE($A3485)-$E3485)</f>
        <v>3.1300834962166846E-5</v>
      </c>
      <c r="AU3485" t="s">
        <v>4713</v>
      </c>
      <c r="AV3485" t="s">
        <v>4734</v>
      </c>
      <c r="AW3485" s="3">
        <v>27604.26</v>
      </c>
      <c r="AX3485" s="3">
        <v>68374.539999999994</v>
      </c>
      <c r="AY3485" s="3"/>
      <c r="AZ3485" s="10" cm="1">
        <f t="array" ref="AZ3485">Lair(100000000/($AX3485-$AW3485))</f>
        <v>2452.02455572394</v>
      </c>
      <c r="BA3485" s="10">
        <f t="shared" si="6014"/>
        <v>2452.767064636299</v>
      </c>
      <c r="BB3485" s="12">
        <v>136000000</v>
      </c>
      <c r="BC3485" s="3">
        <v>0.19</v>
      </c>
      <c r="BD3485" s="12" cm="1">
        <f t="array" ref="BD3485">SfromgA($BB3485,$BA3485,"")</f>
        <v>0.99046968102095645</v>
      </c>
      <c r="BE3485" s="29">
        <f t="shared" si="6015"/>
        <v>232.09282126509029</v>
      </c>
      <c r="BG3485" s="3"/>
      <c r="BH3485" s="3"/>
      <c r="BI3485" s="12">
        <f t="shared" si="6016"/>
        <v>136000000</v>
      </c>
      <c r="BJ3485" s="29">
        <f t="shared" si="6017"/>
        <v>232.09282126509029</v>
      </c>
      <c r="BK3485" s="3">
        <f t="shared" si="6018"/>
        <v>-7.3030145436334513</v>
      </c>
      <c r="BL3485" s="13">
        <f t="shared" si="6019"/>
        <v>34.53776658763968</v>
      </c>
      <c r="BM3485" s="3">
        <f t="shared" si="6020"/>
        <v>1.2394683160136744</v>
      </c>
      <c r="BN3485" s="13" cm="1">
        <f t="array" ref="BN3485">$C3485*EXP(poly_from_str(100000000/$E3485,BN$4343))</f>
        <v>37.344245111697091</v>
      </c>
      <c r="BO3485" s="3">
        <f t="shared" si="6021"/>
        <v>2.3025850929940459</v>
      </c>
      <c r="BP3485" s="13">
        <f t="shared" ref="BP3485:BP3486" si="6023">LN(BL3485/BN3485)</f>
        <v>-7.8125410691452346E-2</v>
      </c>
      <c r="BQ3485" s="13"/>
      <c r="BS3485" s="13"/>
      <c r="BT3485" s="13"/>
      <c r="BU3485" s="13"/>
      <c r="BV3485" s="13"/>
      <c r="BW3485" s="13"/>
      <c r="BX3485" s="13"/>
      <c r="BY3485">
        <v>36489</v>
      </c>
      <c r="BZ3485" s="13"/>
    </row>
    <row r="3486" spans="1:78" hidden="1" x14ac:dyDescent="0.25">
      <c r="A3486">
        <v>2451.85</v>
      </c>
      <c r="B3486" s="2" t="str">
        <f t="shared" si="5938"/>
        <v/>
      </c>
      <c r="C3486">
        <v>6</v>
      </c>
      <c r="E3486">
        <v>40773.18</v>
      </c>
      <c r="F3486">
        <v>23442</v>
      </c>
      <c r="G3486" t="s">
        <v>5</v>
      </c>
      <c r="H3486" s="5" t="s">
        <v>16</v>
      </c>
      <c r="I3486">
        <v>64215</v>
      </c>
      <c r="J3486" t="s">
        <v>3</v>
      </c>
      <c r="K3486" s="5" t="s">
        <v>15</v>
      </c>
      <c r="L3486">
        <v>23442.25</v>
      </c>
      <c r="M3486" t="str">
        <f t="shared" si="6007"/>
        <v>e</v>
      </c>
      <c r="N3486" t="str">
        <f t="shared" si="6008"/>
        <v>11/2</v>
      </c>
      <c r="O3486">
        <v>64215.45</v>
      </c>
      <c r="P3486" t="str">
        <f t="shared" si="6009"/>
        <v>o</v>
      </c>
      <c r="Q3486" t="str">
        <f t="shared" si="6010"/>
        <v>13/2</v>
      </c>
      <c r="R3486">
        <v>32</v>
      </c>
      <c r="AA3486" s="10">
        <f t="shared" si="5940"/>
        <v>2451.85</v>
      </c>
      <c r="AB3486" s="3" cm="1">
        <f t="array" ref="AB3486">100000000/Lvac(AA3486)</f>
        <v>40773.182366343943</v>
      </c>
      <c r="AC3486" s="28">
        <f t="shared" si="5941"/>
        <v>4.0785529294206419E-7</v>
      </c>
      <c r="AD3486" s="28">
        <f t="shared" si="5942"/>
        <v>2.4525924687827309E-7</v>
      </c>
      <c r="AE3486" s="21">
        <f t="shared" si="5943"/>
        <v>40773.180628440554</v>
      </c>
      <c r="AF3486" s="10" cm="1">
        <f t="array" ref="AF3486">Lair(100000000/AE3486)</f>
        <v>2451.8501045145126</v>
      </c>
      <c r="AG3486" s="10">
        <f t="shared" si="5944"/>
        <v>1.3314779119102709E-2</v>
      </c>
      <c r="AH3486" s="10" t="b">
        <f t="shared" si="5939"/>
        <v>1</v>
      </c>
      <c r="AI3486" s="10">
        <f t="shared" si="6011"/>
        <v>2451.8501045145126</v>
      </c>
      <c r="AJ3486">
        <v>3.0000000000000001E-3</v>
      </c>
      <c r="AK3486" s="3" cm="1">
        <f t="array" ref="AK3486">100000000/Lvac($AA3486)</f>
        <v>40773.182366343943</v>
      </c>
      <c r="AL3486" s="21">
        <f t="shared" si="5842"/>
        <v>4.9888672588021918E-2</v>
      </c>
      <c r="AM3486" s="10" cm="1">
        <f t="array" ref="AM3486">Lvac($AI3486)-$BA3486</f>
        <v>1.1652394914563047E-3</v>
      </c>
      <c r="AN3486" s="10">
        <f t="shared" si="6012"/>
        <v>-1.7633656054385938E-2</v>
      </c>
      <c r="AO3486" s="3">
        <f t="shared" si="6013"/>
        <v>0.38841316381876823</v>
      </c>
      <c r="AP3486" s="3">
        <v>0.35356698390387464</v>
      </c>
      <c r="AS3486" s="3">
        <f t="shared" si="5945"/>
        <v>2.3663439424126409E-3</v>
      </c>
      <c r="AT3486" s="3" cm="1">
        <f t="array" ref="AT3486">AS3486-(100000000/LvacE($A3486)-$E3486)</f>
        <v>3.1363168091047555E-5</v>
      </c>
      <c r="AU3486" t="s">
        <v>4777</v>
      </c>
      <c r="AV3486" t="s">
        <v>4818</v>
      </c>
      <c r="AW3486" s="3">
        <v>23442.25</v>
      </c>
      <c r="AX3486" s="3">
        <v>64215.45</v>
      </c>
      <c r="AY3486" s="3"/>
      <c r="AZ3486" s="10" cm="1">
        <f t="array" ref="AZ3486">Lair(100000000/($AX3486-$AW3486))</f>
        <v>2451.8489395428373</v>
      </c>
      <c r="BA3486" s="10">
        <f t="shared" si="6014"/>
        <v>2452.5914080817793</v>
      </c>
      <c r="BB3486" s="12">
        <v>27300000</v>
      </c>
      <c r="BC3486" s="3">
        <v>0.20499999999999999</v>
      </c>
      <c r="BD3486" s="12" cm="1">
        <f t="array" ref="BD3486">SfromgA($BB3486,$BA3486,"")</f>
        <v>0.19877950943389264</v>
      </c>
      <c r="BE3486" s="29">
        <f t="shared" si="6015"/>
        <v>563.72827682258605</v>
      </c>
      <c r="BG3486" s="3"/>
      <c r="BH3486" s="3"/>
      <c r="BI3486" s="12">
        <f t="shared" si="6016"/>
        <v>27300000</v>
      </c>
      <c r="BJ3486" s="29">
        <f t="shared" si="6017"/>
        <v>563.72827682258605</v>
      </c>
      <c r="BK3486" s="3">
        <f t="shared" si="6018"/>
        <v>-6.2079292975955704</v>
      </c>
      <c r="BL3486" s="13">
        <f t="shared" si="6019"/>
        <v>9.5102022430828672</v>
      </c>
      <c r="BM3486" s="3">
        <f t="shared" si="6020"/>
        <v>0.46060567346304104</v>
      </c>
      <c r="BN3486" s="13" cm="1">
        <f t="array" ref="BN3486">$C3486*EXP(poly_from_str(100000000/$E3486,BN$4343))</f>
        <v>22.411349405276262</v>
      </c>
      <c r="BO3486" s="3">
        <f t="shared" si="6021"/>
        <v>1.791759469228055</v>
      </c>
      <c r="BP3486" s="13">
        <f t="shared" si="6023"/>
        <v>-0.85720235773445985</v>
      </c>
      <c r="BQ3486" s="13"/>
      <c r="BS3486" s="13"/>
      <c r="BT3486" s="13"/>
      <c r="BU3486" s="13"/>
      <c r="BV3486" s="13"/>
      <c r="BW3486" s="13"/>
      <c r="BX3486" s="13"/>
      <c r="BY3486">
        <v>21897</v>
      </c>
      <c r="BZ3486" s="13"/>
    </row>
    <row r="3487" spans="1:78" hidden="1" x14ac:dyDescent="0.25">
      <c r="A3487">
        <v>2451.4369999999999</v>
      </c>
      <c r="B3487" s="2" t="str">
        <f t="shared" si="5938"/>
        <v/>
      </c>
      <c r="C3487">
        <v>1</v>
      </c>
      <c r="D3487" t="s">
        <v>14</v>
      </c>
      <c r="E3487">
        <v>40780.050000000003</v>
      </c>
      <c r="R3487">
        <v>32</v>
      </c>
      <c r="S3487" t="s">
        <v>22</v>
      </c>
      <c r="AA3487" s="10">
        <f t="shared" si="5940"/>
        <v>2451.4369999999999</v>
      </c>
      <c r="AB3487" s="3" cm="1">
        <f t="array" ref="AB3487">100000000/Lvac(AA3487)</f>
        <v>40780.051029991351</v>
      </c>
      <c r="AC3487" s="28">
        <f t="shared" si="5941"/>
        <v>4.0792400538949199E-7</v>
      </c>
      <c r="AD3487" s="28">
        <f t="shared" si="5942"/>
        <v>2.4521793738427603E-7</v>
      </c>
      <c r="AE3487" s="21">
        <f t="shared" si="5943"/>
        <v>40780.050273404078</v>
      </c>
      <c r="AF3487" s="10" cm="1">
        <f t="array" ref="AF3487">Lair(100000000/AE3487)</f>
        <v>2451.437045484528</v>
      </c>
      <c r="AG3487" s="10">
        <f t="shared" si="5944"/>
        <v>1.3317580878070976E-2</v>
      </c>
      <c r="AH3487" s="10" t="b">
        <f t="shared" si="5939"/>
        <v>1</v>
      </c>
      <c r="AI3487" s="10">
        <f t="shared" si="5946"/>
        <v>2451.4369999999999</v>
      </c>
      <c r="AJ3487">
        <v>7.0000000000000001E-3</v>
      </c>
      <c r="AK3487" s="3" cm="1">
        <f t="array" ref="AK3487">100000000/Lvac($AA3487)</f>
        <v>40780.051029991351</v>
      </c>
      <c r="AL3487" s="21">
        <f t="shared" si="5842"/>
        <v>0.11644613229299365</v>
      </c>
      <c r="AM3487" s="21"/>
      <c r="AN3487" s="21"/>
      <c r="AO3487" s="21"/>
      <c r="AP3487" s="21"/>
      <c r="AS3487" s="3">
        <f t="shared" si="5945"/>
        <v>1.0299913483322598E-3</v>
      </c>
      <c r="AT3487" s="3" cm="1">
        <f t="array" ref="AT3487">AS3487-(100000000/LvacE($A3487)-$E3487)</f>
        <v>3.151210694340989E-5</v>
      </c>
      <c r="BB3487"/>
      <c r="BC3487"/>
      <c r="BD3487"/>
      <c r="BE3487"/>
      <c r="BF3487"/>
      <c r="BG3487"/>
      <c r="BH3487"/>
      <c r="BI3487"/>
      <c r="BJ3487"/>
      <c r="BN3487" s="13" cm="1">
        <f t="array" ref="BN3487">$C3487*EXP(poly_from_str(100000000/$E3487,BN$4343))</f>
        <v>3.7371423545366165</v>
      </c>
      <c r="BO3487" s="13"/>
      <c r="BY3487">
        <v>3651</v>
      </c>
    </row>
    <row r="3488" spans="1:78" hidden="1" x14ac:dyDescent="0.25">
      <c r="A3488">
        <v>2451.3809999999999</v>
      </c>
      <c r="B3488" s="2" t="str">
        <f t="shared" si="5938"/>
        <v/>
      </c>
      <c r="C3488">
        <v>2</v>
      </c>
      <c r="E3488">
        <v>40780.980000000003</v>
      </c>
      <c r="F3488">
        <v>60166</v>
      </c>
      <c r="G3488" t="s">
        <v>3</v>
      </c>
      <c r="H3488" s="5" t="s">
        <v>4</v>
      </c>
      <c r="I3488">
        <v>100947</v>
      </c>
      <c r="J3488" t="s">
        <v>5</v>
      </c>
      <c r="K3488" s="5" t="s">
        <v>4</v>
      </c>
      <c r="L3488">
        <v>60166.2</v>
      </c>
      <c r="M3488" t="str">
        <f>$G3488&amp;""</f>
        <v>o</v>
      </c>
      <c r="N3488" t="str">
        <f>$H3488&amp;""</f>
        <v>9/2</v>
      </c>
      <c r="O3488">
        <v>100947.18</v>
      </c>
      <c r="P3488" t="str">
        <f>$J3488&amp;""</f>
        <v>e</v>
      </c>
      <c r="Q3488" t="str">
        <f>$K3488&amp;""</f>
        <v>9/2</v>
      </c>
      <c r="R3488">
        <v>32</v>
      </c>
      <c r="AA3488" s="10">
        <f t="shared" si="5940"/>
        <v>2451.3809999999999</v>
      </c>
      <c r="AB3488" s="3" cm="1">
        <f t="array" ref="AB3488">100000000/Lvac(AA3488)</f>
        <v>40780.982552374589</v>
      </c>
      <c r="AC3488" s="28">
        <f t="shared" si="5941"/>
        <v>4.0793332411404024E-7</v>
      </c>
      <c r="AD3488" s="28">
        <f t="shared" si="5942"/>
        <v>2.4521233609703013E-7</v>
      </c>
      <c r="AE3488" s="21">
        <f t="shared" si="5943"/>
        <v>40780.980677464686</v>
      </c>
      <c r="AF3488" s="10" cm="1">
        <f t="array" ref="AF3488">Lair(100000000/AE3488)</f>
        <v>2451.3811127107233</v>
      </c>
      <c r="AG3488" s="10">
        <f t="shared" si="5944"/>
        <v>1.3317960886613422E-2</v>
      </c>
      <c r="AH3488" s="10" t="b">
        <f t="shared" si="5939"/>
        <v>1</v>
      </c>
      <c r="AI3488" s="10">
        <f>$AF3488</f>
        <v>2451.3811127107233</v>
      </c>
      <c r="AJ3488">
        <v>3.0000000000000001E-3</v>
      </c>
      <c r="AK3488" s="3" cm="1">
        <f t="array" ref="AK3488">100000000/Lvac($AA3488)</f>
        <v>40780.982552374589</v>
      </c>
      <c r="AL3488" s="21">
        <f t="shared" ref="AL3488:AL3551" si="6024">AJ3488/AI3488*AK3488</f>
        <v>4.9907763024998435E-2</v>
      </c>
      <c r="AM3488" s="10" cm="1">
        <f t="array" ref="AM3488">Lvac($AI3488)-$BA3488</f>
        <v>-4.0735339553066297E-5</v>
      </c>
      <c r="AN3488" s="10">
        <f>$AK3488-($AX3488-$AW3488)</f>
        <v>2.5523745935061015E-3</v>
      </c>
      <c r="AO3488" s="3">
        <f>AM3488/AJ3488</f>
        <v>-1.3578446517688766E-2</v>
      </c>
      <c r="AP3488" s="3">
        <v>-5.1157323620524643E-2</v>
      </c>
      <c r="AS3488" s="3">
        <f t="shared" si="5945"/>
        <v>2.5523745862301439E-3</v>
      </c>
      <c r="AT3488" s="3" cm="1">
        <f t="array" ref="AT3488">AS3488-(100000000/LvacE($A3488)-$E3488)</f>
        <v>3.1532319553662091E-5</v>
      </c>
      <c r="AU3488" t="s">
        <v>4721</v>
      </c>
      <c r="AV3488" t="s">
        <v>4950</v>
      </c>
      <c r="AW3488" s="3">
        <v>60166.2</v>
      </c>
      <c r="AX3488" s="3">
        <v>100947.18</v>
      </c>
      <c r="AY3488" s="3"/>
      <c r="AZ3488" s="10" cm="1">
        <f t="array" ref="AZ3488">Lair(100000000/($AX3488-$AW3488))</f>
        <v>2451.3811534367014</v>
      </c>
      <c r="BA3488" s="10">
        <f>100000000/($AX3488-$AW3488)</f>
        <v>2452.1235144422722</v>
      </c>
      <c r="BB3488" s="12">
        <v>130000000</v>
      </c>
      <c r="BC3488" s="3">
        <v>3.7999999999999999E-2</v>
      </c>
      <c r="BD3488" s="12" cm="1">
        <f t="array" ref="BD3488">SfromgA($BB3488,$BA3488,"")</f>
        <v>0.94602745013684175</v>
      </c>
      <c r="BE3488" s="29">
        <f>(10^MAX(0.05, -0.312925054856973*((LN($BD3488))^(1/3)) + 0.454808404431693)-1)*100</f>
        <v>275.11130621817995</v>
      </c>
      <c r="BG3488" s="3"/>
      <c r="BH3488" s="3"/>
      <c r="BI3488" s="12">
        <f>IF($BB3488="",$BF3488,$BB3488)</f>
        <v>130000000</v>
      </c>
      <c r="BJ3488" s="29">
        <f>IF($BB3488="",$BH3488,$BE3488)</f>
        <v>275.11130621817995</v>
      </c>
      <c r="BK3488" s="3">
        <f>LN(BN3488*100000000/($AX3488-$AW3488)/$BI3488)</f>
        <v>-8.8667974166071968</v>
      </c>
      <c r="BL3488" s="13">
        <f>EXP(BK$4341*$AX3488+BK$4342)*$BI3488/(100000000/($AX3488-$AW3488))</f>
        <v>2.7796393238774635</v>
      </c>
      <c r="BM3488" s="3">
        <f t="shared" ref="BM3488" si="6025">LN(BL3488/$C3488)</f>
        <v>0.32917399911326567</v>
      </c>
      <c r="BN3488" s="13" cm="1">
        <f t="array" ref="BN3488">$C3488*EXP(poly_from_str(100000000/$E3488,BN$4343))</f>
        <v>7.474804186053345</v>
      </c>
      <c r="BO3488" s="3">
        <f>LN($C3488)</f>
        <v>0.69314718055994529</v>
      </c>
      <c r="BP3488" s="13">
        <f>LN(BL3488/BN3488)</f>
        <v>-0.98921674341471566</v>
      </c>
      <c r="BQ3488" s="13"/>
      <c r="BS3488" s="13"/>
      <c r="BT3488" s="13"/>
      <c r="BU3488" s="13"/>
      <c r="BV3488" s="13"/>
      <c r="BW3488" s="13"/>
      <c r="BX3488" s="13"/>
      <c r="BY3488">
        <v>7303</v>
      </c>
      <c r="BZ3488" s="13"/>
    </row>
    <row r="3489" spans="1:78" hidden="1" x14ac:dyDescent="0.25">
      <c r="A3489">
        <v>2450.8270000000002</v>
      </c>
      <c r="B3489" s="2" t="str">
        <f t="shared" si="5938"/>
        <v/>
      </c>
      <c r="C3489">
        <v>5</v>
      </c>
      <c r="E3489">
        <v>40790.199999999997</v>
      </c>
      <c r="R3489">
        <v>32</v>
      </c>
      <c r="S3489" t="s">
        <v>22</v>
      </c>
      <c r="AA3489" s="10">
        <f t="shared" si="5940"/>
        <v>2450.8270000000002</v>
      </c>
      <c r="AB3489" s="3" cm="1">
        <f t="array" ref="AB3489">100000000/Lvac(AA3489)</f>
        <v>40790.200263584462</v>
      </c>
      <c r="AC3489" s="28">
        <f t="shared" si="5941"/>
        <v>4.0802553587013687E-7</v>
      </c>
      <c r="AD3489" s="28">
        <f t="shared" si="5942"/>
        <v>2.4515692336346582E-7</v>
      </c>
      <c r="AE3489" s="21">
        <f t="shared" si="5943"/>
        <v>40790.200069915518</v>
      </c>
      <c r="AF3489" s="10" cm="1">
        <f t="array" ref="AF3489">Lair(100000000/AE3489)</f>
        <v>2450.8270116372005</v>
      </c>
      <c r="AG3489" s="10">
        <f t="shared" si="5944"/>
        <v>1.3321721660399626E-2</v>
      </c>
      <c r="AH3489" s="10" t="b">
        <f t="shared" si="5939"/>
        <v>1</v>
      </c>
      <c r="AI3489" s="10">
        <f t="shared" si="5946"/>
        <v>2450.8270000000002</v>
      </c>
      <c r="AJ3489">
        <v>3.0000000000000001E-3</v>
      </c>
      <c r="AK3489" s="3" cm="1">
        <f t="array" ref="AK3489">100000000/Lvac($AA3489)</f>
        <v>40790.200263584462</v>
      </c>
      <c r="AL3489" s="21">
        <f t="shared" si="6024"/>
        <v>4.9930329962397747E-2</v>
      </c>
      <c r="AM3489" s="21"/>
      <c r="AN3489" s="21"/>
      <c r="AO3489" s="21"/>
      <c r="AP3489" s="21"/>
      <c r="AS3489" s="3">
        <f t="shared" si="5945"/>
        <v>2.6358446484664455E-4</v>
      </c>
      <c r="AT3489" s="3" cm="1">
        <f t="array" ref="AT3489">AS3489-(100000000/LvacE($A3489)-$E3489)</f>
        <v>3.1732473871670663E-5</v>
      </c>
      <c r="BB3489"/>
      <c r="BC3489"/>
      <c r="BD3489"/>
      <c r="BE3489"/>
      <c r="BF3489"/>
      <c r="BG3489"/>
      <c r="BH3489"/>
      <c r="BI3489"/>
      <c r="BJ3489"/>
      <c r="BN3489" s="13" cm="1">
        <f t="array" ref="BN3489">$C3489*EXP(poly_from_str(100000000/$E3489,BN$4343))</f>
        <v>18.699897062272509</v>
      </c>
      <c r="BO3489" s="13"/>
      <c r="BY3489">
        <v>18267</v>
      </c>
    </row>
    <row r="3490" spans="1:78" hidden="1" x14ac:dyDescent="0.25">
      <c r="A3490">
        <v>2450.2849999999999</v>
      </c>
      <c r="B3490" s="2" t="str">
        <f t="shared" si="5938"/>
        <v/>
      </c>
      <c r="C3490">
        <v>7</v>
      </c>
      <c r="E3490">
        <v>40799.22</v>
      </c>
      <c r="F3490">
        <v>40098</v>
      </c>
      <c r="G3490" t="s">
        <v>5</v>
      </c>
      <c r="H3490" s="5" t="s">
        <v>18</v>
      </c>
      <c r="I3490">
        <v>80897</v>
      </c>
      <c r="J3490" t="s">
        <v>3</v>
      </c>
      <c r="K3490" s="5" t="s">
        <v>19</v>
      </c>
      <c r="L3490">
        <v>40098.660000000003</v>
      </c>
      <c r="M3490" t="str">
        <f t="shared" ref="M3490:M3500" si="6026">$G3490&amp;""</f>
        <v>e</v>
      </c>
      <c r="N3490" t="str">
        <f t="shared" ref="N3490:N3500" si="6027">$H3490&amp;""</f>
        <v>5/2</v>
      </c>
      <c r="O3490">
        <v>80897.850000000006</v>
      </c>
      <c r="P3490" t="str">
        <f t="shared" ref="P3490:P3500" si="6028">$J3490&amp;""</f>
        <v>o</v>
      </c>
      <c r="Q3490" t="str">
        <f t="shared" ref="Q3490:Q3500" si="6029">$K3490&amp;""</f>
        <v>3/2</v>
      </c>
      <c r="R3490">
        <v>32</v>
      </c>
      <c r="AA3490" s="10">
        <f t="shared" si="5940"/>
        <v>2450.2849999999999</v>
      </c>
      <c r="AB3490" s="3" cm="1">
        <f t="array" ref="AB3490">100000000/Lvac(AA3490)</f>
        <v>40799.222346327224</v>
      </c>
      <c r="AC3490" s="28">
        <f t="shared" si="5941"/>
        <v>4.0811579061211249E-7</v>
      </c>
      <c r="AD3490" s="28">
        <f t="shared" si="5942"/>
        <v>2.4510271090743489E-7</v>
      </c>
      <c r="AE3490" s="21">
        <f t="shared" si="5943"/>
        <v>40799.220621956563</v>
      </c>
      <c r="AF3490" s="10" cm="1">
        <f t="array" ref="AF3490">Lair(100000000/AE3490)</f>
        <v>2450.2851035683561</v>
      </c>
      <c r="AG3490" s="10">
        <f t="shared" si="5944"/>
        <v>1.3325403442115351E-2</v>
      </c>
      <c r="AH3490" s="10" t="b">
        <f t="shared" si="5939"/>
        <v>1</v>
      </c>
      <c r="AI3490" s="10">
        <f t="shared" ref="AI3490:AI3500" si="6030">$AF3490</f>
        <v>2450.2851035683561</v>
      </c>
      <c r="AJ3490">
        <v>3.0000000000000001E-3</v>
      </c>
      <c r="AK3490" s="3" cm="1">
        <f t="array" ref="AK3490">100000000/Lvac($AA3490)</f>
        <v>40799.222346327224</v>
      </c>
      <c r="AL3490" s="21">
        <f t="shared" si="6024"/>
        <v>4.9952418541309197E-2</v>
      </c>
      <c r="AM3490" s="10" cm="1">
        <f t="array" ref="AM3490">Lvac($AI3490)-$BA3490</f>
        <v>-1.8396259542896587E-3</v>
      </c>
      <c r="AN3490" s="10">
        <f t="shared" ref="AN3490:AN3500" si="6031">$AK3490-($AX3490-$AW3490)</f>
        <v>3.2346327221603133E-2</v>
      </c>
      <c r="AO3490" s="3">
        <f t="shared" ref="AO3490:AO3500" si="6032">AM3490/AJ3490</f>
        <v>-0.61320865142988623</v>
      </c>
      <c r="AP3490" s="3">
        <v>-0.64773937022740335</v>
      </c>
      <c r="AS3490" s="3">
        <f t="shared" si="5945"/>
        <v>2.346327222767286E-3</v>
      </c>
      <c r="AT3490" s="3" cm="1">
        <f t="array" ref="AT3490">AS3490-(100000000/LvacE($A3490)-$E3490)</f>
        <v>3.1928633688949049E-5</v>
      </c>
      <c r="AU3490" t="s">
        <v>4732</v>
      </c>
      <c r="AV3490" t="s">
        <v>4906</v>
      </c>
      <c r="AW3490" s="3">
        <v>40098.660000000003</v>
      </c>
      <c r="AX3490" s="3">
        <v>80897.850000000006</v>
      </c>
      <c r="AY3490" s="3"/>
      <c r="AZ3490" s="10" cm="1">
        <f t="array" ref="AZ3490">Lair(100000000/($AX3490-$AW3490))</f>
        <v>2450.2869427716605</v>
      </c>
      <c r="BA3490" s="10">
        <f t="shared" ref="BA3490:BA3500" si="6033">100000000/($AX3490-$AW3490)</f>
        <v>2451.0290522924597</v>
      </c>
      <c r="BB3490" s="12">
        <v>139000000</v>
      </c>
      <c r="BC3490" s="3">
        <v>0.30399999999999999</v>
      </c>
      <c r="BD3490" s="12" cm="1">
        <f t="array" ref="BD3490">SfromgA($BB3490,$BA3490,"")</f>
        <v>1.0101678380178489</v>
      </c>
      <c r="BE3490" s="29">
        <f t="shared" ref="BE3490:BE3492" si="6034">(10^MAX(0.05, -0.312925054856973*((LN($BD3490))^(1/3)) + 0.454808404431693)-1)*100</f>
        <v>143.85404552790843</v>
      </c>
      <c r="BG3490" s="3"/>
      <c r="BH3490" s="3"/>
      <c r="BI3490" s="12">
        <f t="shared" ref="BI3490:BI3492" si="6035">IF($BB3490="",$BF3490,$BB3490)</f>
        <v>139000000</v>
      </c>
      <c r="BJ3490" s="29">
        <f t="shared" ref="BJ3490:BJ3492" si="6036">IF($BB3490="",$BH3490,$BE3490)</f>
        <v>143.85404552790843</v>
      </c>
      <c r="BK3490" s="3">
        <f t="shared" ref="BK3490:BK3491" si="6037">LN(BN3490*100000000/($AX3490-$AW3490)/$BI3490)</f>
        <v>-7.6800559366503878</v>
      </c>
      <c r="BL3490" s="13">
        <f>EXP(BK$4341*$AX3490+BK$4342)*$BI3490/(100000000/($AX3490-$AW3490))</f>
        <v>13.640704174696667</v>
      </c>
      <c r="BM3490" s="3">
        <f t="shared" ref="BM3490:BM3491" si="6038">LN(BL3490/$C3490)</f>
        <v>0.66714812773834087</v>
      </c>
      <c r="BN3490" s="13" cm="1">
        <f t="array" ref="BN3490">$C3490*EXP(poly_from_str(100000000/$E3490,BN$4343))</f>
        <v>26.197534878831313</v>
      </c>
      <c r="BO3490" s="3">
        <f t="shared" ref="BO3490:BO3492" si="6039">LN($C3490)</f>
        <v>1.9459101490553132</v>
      </c>
      <c r="BP3490" s="13">
        <f t="shared" ref="BP3490:BP3491" si="6040">LN(BL3490/BN3490)</f>
        <v>-0.65260704095256272</v>
      </c>
      <c r="BQ3490" s="13"/>
      <c r="BS3490" s="13"/>
      <c r="BT3490" s="13"/>
      <c r="BU3490" s="13"/>
      <c r="BV3490" s="13"/>
      <c r="BW3490" s="13"/>
      <c r="BX3490" s="13"/>
      <c r="BY3490">
        <v>25588</v>
      </c>
      <c r="BZ3490" s="13"/>
    </row>
    <row r="3491" spans="1:78" hidden="1" x14ac:dyDescent="0.25">
      <c r="A3491">
        <v>2450.1669999999999</v>
      </c>
      <c r="B3491" s="2" t="str">
        <f t="shared" si="5938"/>
        <v/>
      </c>
      <c r="C3491">
        <v>1</v>
      </c>
      <c r="E3491">
        <v>40801.19</v>
      </c>
      <c r="F3491">
        <v>28885</v>
      </c>
      <c r="G3491" t="s">
        <v>5</v>
      </c>
      <c r="H3491" s="5" t="s">
        <v>4</v>
      </c>
      <c r="I3491">
        <v>69686</v>
      </c>
      <c r="J3491" t="s">
        <v>3</v>
      </c>
      <c r="K3491" s="5" t="s">
        <v>4</v>
      </c>
      <c r="L3491">
        <v>28885.14</v>
      </c>
      <c r="M3491" t="str">
        <f t="shared" si="6026"/>
        <v>e</v>
      </c>
      <c r="N3491" t="str">
        <f t="shared" si="6027"/>
        <v>9/2</v>
      </c>
      <c r="O3491">
        <v>69686.259999999995</v>
      </c>
      <c r="P3491" t="str">
        <f t="shared" si="6028"/>
        <v>o</v>
      </c>
      <c r="Q3491" t="str">
        <f t="shared" si="6029"/>
        <v>9/2</v>
      </c>
      <c r="R3491">
        <v>32</v>
      </c>
      <c r="AA3491" s="10">
        <f t="shared" si="5940"/>
        <v>2450.1669999999999</v>
      </c>
      <c r="AB3491" s="3" cm="1">
        <f t="array" ref="AB3491">100000000/Lvac(AA3491)</f>
        <v>40801.187092627209</v>
      </c>
      <c r="AC3491" s="28">
        <f t="shared" si="5941"/>
        <v>4.0813544546147265E-7</v>
      </c>
      <c r="AD3491" s="28">
        <f t="shared" si="5942"/>
        <v>2.4509090819583051E-7</v>
      </c>
      <c r="AE3491" s="21">
        <f t="shared" si="5943"/>
        <v>40801.189229432457</v>
      </c>
      <c r="AF3491" s="10" cm="1">
        <f t="array" ref="AF3491">Lair(100000000/AE3491)</f>
        <v>2450.166871672559</v>
      </c>
      <c r="AG3491" s="10">
        <f t="shared" si="5944"/>
        <v>1.3326205334703148E-2</v>
      </c>
      <c r="AH3491" s="10" t="b">
        <f t="shared" si="5939"/>
        <v>1</v>
      </c>
      <c r="AI3491" s="10">
        <f t="shared" si="6030"/>
        <v>2450.166871672559</v>
      </c>
      <c r="AJ3491">
        <v>3.0000000000000001E-3</v>
      </c>
      <c r="AK3491" s="3" cm="1">
        <f t="array" ref="AK3491">100000000/Lvac($AA3491)</f>
        <v>40801.187092627209</v>
      </c>
      <c r="AL3491" s="21">
        <f t="shared" si="6024"/>
        <v>4.9957234624727911E-2</v>
      </c>
      <c r="AM3491" s="10" cm="1">
        <f t="array" ref="AM3491">Lvac($AI3491)-$BA3491</f>
        <v>-4.1585877020224871E-3</v>
      </c>
      <c r="AN3491" s="10">
        <f t="shared" si="6031"/>
        <v>6.7092627214151435E-2</v>
      </c>
      <c r="AO3491" s="3">
        <f t="shared" si="6032"/>
        <v>-1.3861959006741624</v>
      </c>
      <c r="AP3491" s="3">
        <v>-1.3434102573531466</v>
      </c>
      <c r="AS3491" s="3">
        <f t="shared" si="5945"/>
        <v>-2.9073727928334847E-3</v>
      </c>
      <c r="AT3491" s="3" cm="1">
        <f t="array" ref="AT3491">AS3491-(100000000/LvacE($A3491)-$E3491)</f>
        <v>3.197138721588999E-5</v>
      </c>
      <c r="AU3491" t="s">
        <v>4737</v>
      </c>
      <c r="AV3491" t="s">
        <v>4833</v>
      </c>
      <c r="AW3491" s="3">
        <v>28885.14</v>
      </c>
      <c r="AX3491" s="3">
        <v>69686.259999999995</v>
      </c>
      <c r="AY3491" s="3"/>
      <c r="AZ3491" s="10" cm="1">
        <f t="array" ref="AZ3491">Lair(100000000/($AX3491-$AW3491))</f>
        <v>2450.1710293048632</v>
      </c>
      <c r="BA3491" s="10">
        <f t="shared" si="6033"/>
        <v>2450.9131121890773</v>
      </c>
      <c r="BB3491" s="12">
        <v>17000000</v>
      </c>
      <c r="BC3491" s="3">
        <v>5.6000000000000001E-2</v>
      </c>
      <c r="BD3491" s="12" cm="1">
        <f t="array" ref="BD3491">SfromgA($BB3491,$BA3491,"")</f>
        <v>0.12352817552923859</v>
      </c>
      <c r="BE3491" s="29">
        <f t="shared" si="6034"/>
        <v>616.10823639018668</v>
      </c>
      <c r="BG3491" s="3"/>
      <c r="BH3491" s="3"/>
      <c r="BI3491" s="12">
        <f t="shared" si="6035"/>
        <v>17000000</v>
      </c>
      <c r="BJ3491" s="29">
        <f t="shared" si="6036"/>
        <v>616.10823639018668</v>
      </c>
      <c r="BK3491" s="3">
        <f t="shared" si="6037"/>
        <v>-7.524605273179632</v>
      </c>
      <c r="BL3491" s="13">
        <f>EXP(BK$4341*$AX3491+BK$4342)*$BI3491/(100000000/($AX3491-$AW3491))</f>
        <v>3.9106489302461234</v>
      </c>
      <c r="BM3491" s="3">
        <f t="shared" si="6038"/>
        <v>1.3637033270411716</v>
      </c>
      <c r="BN3491" s="13" cm="1">
        <f t="array" ref="BN3491">$C3491*EXP(poly_from_str(100000000/$E3491,BN$4343))</f>
        <v>3.7430571446752552</v>
      </c>
      <c r="BO3491" s="3">
        <f t="shared" si="6039"/>
        <v>0</v>
      </c>
      <c r="BP3491" s="13">
        <f t="shared" si="6040"/>
        <v>4.3800631156805457E-2</v>
      </c>
      <c r="BQ3491" s="13"/>
      <c r="BS3491" s="13"/>
      <c r="BT3491" s="13"/>
      <c r="BU3491" s="13"/>
      <c r="BV3491" s="13"/>
      <c r="BW3491" s="13"/>
      <c r="BX3491" s="13"/>
      <c r="BY3491">
        <v>3656</v>
      </c>
      <c r="BZ3491" s="13"/>
    </row>
    <row r="3492" spans="1:78" hidden="1" x14ac:dyDescent="0.25">
      <c r="A3492">
        <v>2450.02</v>
      </c>
      <c r="B3492" s="2">
        <f t="shared" si="5938"/>
        <v>1</v>
      </c>
      <c r="C3492">
        <v>1</v>
      </c>
      <c r="D3492" t="s">
        <v>736</v>
      </c>
      <c r="E3492">
        <v>40803.629999999997</v>
      </c>
      <c r="F3492">
        <v>33659</v>
      </c>
      <c r="G3492" t="s">
        <v>5</v>
      </c>
      <c r="H3492" s="5" t="s">
        <v>18</v>
      </c>
      <c r="I3492">
        <v>74463</v>
      </c>
      <c r="J3492" t="s">
        <v>3</v>
      </c>
      <c r="K3492" s="5" t="s">
        <v>19</v>
      </c>
      <c r="L3492">
        <v>33659.99</v>
      </c>
      <c r="M3492" t="str">
        <f t="shared" si="6026"/>
        <v>e</v>
      </c>
      <c r="N3492" t="str">
        <f t="shared" si="6027"/>
        <v>5/2</v>
      </c>
      <c r="O3492">
        <v>74463.7</v>
      </c>
      <c r="P3492" t="str">
        <f t="shared" si="6028"/>
        <v>o</v>
      </c>
      <c r="Q3492" t="str">
        <f t="shared" si="6029"/>
        <v>3/2</v>
      </c>
      <c r="R3492">
        <v>32</v>
      </c>
      <c r="AA3492" s="10">
        <f t="shared" si="5940"/>
        <v>2450.02</v>
      </c>
      <c r="AB3492" s="3" cm="1">
        <f t="array" ref="AB3492">100000000/Lvac(AA3492)</f>
        <v>40803.634965006975</v>
      </c>
      <c r="AC3492" s="28">
        <f t="shared" si="5941"/>
        <v>4.081599333882989E-7</v>
      </c>
      <c r="AD3492" s="28">
        <f t="shared" si="5942"/>
        <v>2.4507620481792759E-7</v>
      </c>
      <c r="AE3492" s="21">
        <f t="shared" si="5943"/>
        <v>40803.631315689032</v>
      </c>
      <c r="AF3492" s="10" cm="1">
        <f t="array" ref="AF3492">Lair(100000000/AE3492)</f>
        <v>2450.0202191362628</v>
      </c>
      <c r="AG3492" s="10">
        <f t="shared" si="5944"/>
        <v>1.3327204464658855E-2</v>
      </c>
      <c r="AH3492" s="10" t="b">
        <f t="shared" si="5939"/>
        <v>1</v>
      </c>
      <c r="AI3492" s="10">
        <f t="shared" si="6030"/>
        <v>2450.0202191362628</v>
      </c>
      <c r="AJ3492">
        <v>7.0000000000000001E-3</v>
      </c>
      <c r="AK3492" s="3" cm="1">
        <f t="array" ref="AK3492">100000000/Lvac($AA3492)</f>
        <v>40803.634965006975</v>
      </c>
      <c r="AL3492" s="21">
        <f t="shared" si="6024"/>
        <v>0.1165808520779245</v>
      </c>
      <c r="AM3492" s="10" cm="1">
        <f t="array" ref="AM3492">Lvac($AI3492)-$BA3492</f>
        <v>4.7259560556085489E-3</v>
      </c>
      <c r="AN3492" s="10">
        <f t="shared" si="6031"/>
        <v>-7.5034993024019059E-2</v>
      </c>
      <c r="AO3492" s="3">
        <f t="shared" si="6032"/>
        <v>0.67513657937264981</v>
      </c>
      <c r="AP3492" s="3">
        <v>0.64382420545630992</v>
      </c>
      <c r="AS3492" s="3">
        <f t="shared" si="5945"/>
        <v>4.965006977727171E-3</v>
      </c>
      <c r="AT3492" s="3" cm="1">
        <f t="array" ref="AT3492">AS3492-(100000000/LvacE($A3492)-$E3492)</f>
        <v>3.202467632945627E-5</v>
      </c>
      <c r="AU3492" t="s">
        <v>4890</v>
      </c>
      <c r="AV3492" t="s">
        <v>4955</v>
      </c>
      <c r="AW3492" s="3">
        <v>33659.99</v>
      </c>
      <c r="AX3492" s="3">
        <v>74463.7</v>
      </c>
      <c r="AY3492" s="3"/>
      <c r="AZ3492" s="10" cm="1">
        <f t="array" ref="AZ3492">Lair(100000000/($AX3492-$AW3492))</f>
        <v>2450.0154942659115</v>
      </c>
      <c r="BA3492" s="10">
        <f t="shared" si="6033"/>
        <v>2450.7575414098374</v>
      </c>
      <c r="BB3492" s="12">
        <v>856000</v>
      </c>
      <c r="BC3492" s="3">
        <v>1.6E-2</v>
      </c>
      <c r="BD3492" s="12" cm="1">
        <f t="array" ref="BD3492">SfromgA($BB3492,$BA3492,"")</f>
        <v>6.2188225935008098E-3</v>
      </c>
      <c r="BE3492" s="29">
        <f t="shared" si="6034"/>
        <v>883.4394753718218</v>
      </c>
      <c r="BG3492" s="3"/>
      <c r="BH3492" s="3"/>
      <c r="BI3492" s="12">
        <f t="shared" si="6035"/>
        <v>856000</v>
      </c>
      <c r="BJ3492" s="29">
        <f t="shared" si="6036"/>
        <v>883.4394753718218</v>
      </c>
      <c r="BK3492" s="3"/>
      <c r="BL3492" s="13">
        <f>EXP(BK$4341*$AX3492+BK$4342)*$BI3492/(100000000/($AX3492-$AW3492))</f>
        <v>0.13697976422025837</v>
      </c>
      <c r="BM3492" s="3"/>
      <c r="BN3492" s="13" cm="1">
        <f t="array" ref="BN3492">$C3492*EXP(poly_from_str(100000000/$E3492,BN$4343))</f>
        <v>3.7437413303304679</v>
      </c>
      <c r="BO3492" s="3">
        <f t="shared" si="6039"/>
        <v>0</v>
      </c>
      <c r="BP3492" s="17"/>
      <c r="BQ3492" s="13"/>
      <c r="BS3492" s="13"/>
      <c r="BT3492" s="13"/>
      <c r="BU3492" s="13"/>
      <c r="BV3492" s="13"/>
      <c r="BW3492" s="13"/>
      <c r="BX3492" s="13"/>
      <c r="BY3492">
        <v>3656</v>
      </c>
      <c r="BZ3492" s="13"/>
    </row>
    <row r="3493" spans="1:78" hidden="1" x14ac:dyDescent="0.25">
      <c r="A3493">
        <v>2450.02</v>
      </c>
      <c r="B3493" s="2">
        <f t="shared" si="5938"/>
        <v>2</v>
      </c>
      <c r="C3493">
        <v>1</v>
      </c>
      <c r="D3493" t="s">
        <v>736</v>
      </c>
      <c r="E3493">
        <v>40803.629999999997</v>
      </c>
      <c r="F3493">
        <v>64215</v>
      </c>
      <c r="G3493" t="s">
        <v>3</v>
      </c>
      <c r="H3493" s="5" t="s">
        <v>15</v>
      </c>
      <c r="I3493">
        <v>105019</v>
      </c>
      <c r="J3493" t="s">
        <v>5</v>
      </c>
      <c r="K3493" s="5" t="s">
        <v>15</v>
      </c>
      <c r="L3493">
        <v>64215.45</v>
      </c>
      <c r="M3493" t="str">
        <f t="shared" si="6026"/>
        <v>o</v>
      </c>
      <c r="N3493" t="str">
        <f t="shared" si="6027"/>
        <v>13/2</v>
      </c>
      <c r="O3493">
        <v>105019.06</v>
      </c>
      <c r="P3493" t="str">
        <f t="shared" si="6028"/>
        <v>e</v>
      </c>
      <c r="Q3493" t="str">
        <f t="shared" si="6029"/>
        <v>13/2</v>
      </c>
      <c r="R3493">
        <v>32</v>
      </c>
      <c r="AA3493" s="10">
        <f t="shared" si="5940"/>
        <v>2450.02</v>
      </c>
      <c r="AB3493" s="3" cm="1">
        <f t="array" ref="AB3493">100000000/Lvac(AA3493)</f>
        <v>40803.634965006975</v>
      </c>
      <c r="AC3493" s="28">
        <f t="shared" si="5941"/>
        <v>4.081599333882989E-7</v>
      </c>
      <c r="AD3493" s="28">
        <f t="shared" si="5942"/>
        <v>2.4507620481792759E-7</v>
      </c>
      <c r="AE3493" s="21">
        <f t="shared" si="5943"/>
        <v>40803.631315689032</v>
      </c>
      <c r="AF3493" s="10" cm="1">
        <f t="array" ref="AF3493">Lair(100000000/AE3493)</f>
        <v>2450.0202191362628</v>
      </c>
      <c r="AG3493" s="10">
        <f t="shared" si="5944"/>
        <v>1.3327204464658855E-2</v>
      </c>
      <c r="AH3493" s="10" t="b">
        <f t="shared" si="5939"/>
        <v>1</v>
      </c>
      <c r="AI3493" s="10">
        <f t="shared" si="6030"/>
        <v>2450.0202191362628</v>
      </c>
      <c r="AJ3493">
        <v>7.0000000000000001E-3</v>
      </c>
      <c r="AK3493" s="3" cm="1">
        <f t="array" ref="AK3493">100000000/Lvac($AA3493)</f>
        <v>40803.634965006975</v>
      </c>
      <c r="AL3493" s="21">
        <f t="shared" si="6024"/>
        <v>0.1165808520779245</v>
      </c>
      <c r="AM3493" s="10" cm="1">
        <f t="array" ref="AM3493">Lvac($AI3493)-$BA3493</f>
        <v>-1.2802711912627274E-3</v>
      </c>
      <c r="AN3493" s="10">
        <f t="shared" si="6031"/>
        <v>2.496500697452575E-2</v>
      </c>
      <c r="AO3493" s="3">
        <f t="shared" si="6032"/>
        <v>-0.18289588446610391</v>
      </c>
      <c r="AP3493" s="3">
        <v>-0.21420825838244387</v>
      </c>
      <c r="AS3493" s="3">
        <f t="shared" si="5945"/>
        <v>4.965006977727171E-3</v>
      </c>
      <c r="AT3493" s="3" cm="1">
        <f t="array" ref="AT3493">AS3493-(100000000/LvacE($A3493)-$E3493)</f>
        <v>3.202467632945627E-5</v>
      </c>
      <c r="AU3493" t="s">
        <v>4818</v>
      </c>
      <c r="AV3493" t="s">
        <v>4850</v>
      </c>
      <c r="AW3493" s="3">
        <v>64215.45</v>
      </c>
      <c r="AX3493" s="3">
        <v>105019.06</v>
      </c>
      <c r="AY3493" s="3"/>
      <c r="AZ3493" s="10" cm="1">
        <f t="array" ref="AZ3493">Lair(100000000/($AX3493-$AW3493))</f>
        <v>2450.0214991133344</v>
      </c>
      <c r="BA3493" s="10">
        <f t="shared" si="6033"/>
        <v>2450.7635476370842</v>
      </c>
      <c r="BN3493" s="13" cm="1">
        <f t="array" ref="BN3493">$C3493*EXP(poly_from_str(100000000/$E3493,BN$4343))</f>
        <v>3.7437413303304679</v>
      </c>
      <c r="BO3493" s="13"/>
      <c r="BY3493">
        <v>3656</v>
      </c>
    </row>
    <row r="3494" spans="1:78" hidden="1" x14ac:dyDescent="0.25">
      <c r="A3494" t="s">
        <v>3940</v>
      </c>
      <c r="B3494" s="2">
        <v>1</v>
      </c>
      <c r="C3494">
        <v>4</v>
      </c>
      <c r="D3494" t="s">
        <v>736</v>
      </c>
      <c r="E3494">
        <v>40805.5</v>
      </c>
      <c r="F3494">
        <v>62678</v>
      </c>
      <c r="G3494" t="s">
        <v>3</v>
      </c>
      <c r="H3494" s="5" t="s">
        <v>15</v>
      </c>
      <c r="I3494">
        <v>103484</v>
      </c>
      <c r="J3494" t="s">
        <v>5</v>
      </c>
      <c r="K3494" s="5" t="s">
        <v>86</v>
      </c>
      <c r="L3494">
        <v>62678.7</v>
      </c>
      <c r="M3494" t="str">
        <f t="shared" si="6026"/>
        <v>o</v>
      </c>
      <c r="N3494" t="str">
        <f t="shared" si="6027"/>
        <v>13/2</v>
      </c>
      <c r="O3494">
        <v>103484.19</v>
      </c>
      <c r="P3494" t="str">
        <f t="shared" si="6028"/>
        <v>e</v>
      </c>
      <c r="Q3494" t="str">
        <f t="shared" si="6029"/>
        <v>15/2</v>
      </c>
      <c r="R3494">
        <v>33</v>
      </c>
      <c r="AA3494" s="10">
        <f t="shared" si="5940"/>
        <v>2449.9079999999999</v>
      </c>
      <c r="AB3494" s="3" cm="1">
        <f t="array" ref="AB3494">100000000/Lvac(AA3494)</f>
        <v>40805.500207770638</v>
      </c>
      <c r="AC3494" s="28">
        <f t="shared" si="5941"/>
        <v>4.0817859282879195E-7</v>
      </c>
      <c r="AD3494" s="28">
        <f t="shared" si="5942"/>
        <v>2.4506500224437116E-7</v>
      </c>
      <c r="AE3494" s="21">
        <f t="shared" si="5943"/>
        <v>40805.500055050245</v>
      </c>
      <c r="AF3494" s="10" cm="1">
        <f t="array" ref="AF3494">Lair(100000000/AE3494)</f>
        <v>2449.9080091697997</v>
      </c>
      <c r="AG3494" s="10">
        <f t="shared" si="5944"/>
        <v>1.3327965827241398E-2</v>
      </c>
      <c r="AH3494" s="10" t="b">
        <f t="shared" si="5939"/>
        <v>1</v>
      </c>
      <c r="AI3494" s="10">
        <f t="shared" si="6030"/>
        <v>2449.9080091697997</v>
      </c>
      <c r="AJ3494">
        <v>7.0000000000000001E-3</v>
      </c>
      <c r="AK3494" s="3" cm="1">
        <f t="array" ref="AK3494">100000000/Lvac($AA3494)</f>
        <v>40805.500207770638</v>
      </c>
      <c r="AL3494" s="21">
        <f t="shared" si="6024"/>
        <v>0.11659152114498732</v>
      </c>
      <c r="AM3494" s="10" cm="1">
        <f t="array" ref="AM3494">Lvac($AI3494)-$BA3494</f>
        <v>-6.0387485063984059E-4</v>
      </c>
      <c r="AN3494" s="10">
        <f t="shared" si="6031"/>
        <v>1.02077706324053E-2</v>
      </c>
      <c r="AO3494" s="3">
        <f t="shared" si="6032"/>
        <v>-8.6267835805691515E-2</v>
      </c>
      <c r="AP3494" s="3">
        <v>-8.7578108182892064E-2</v>
      </c>
      <c r="AS3494" s="3">
        <f t="shared" si="5945"/>
        <v>2.0777063764398918E-4</v>
      </c>
      <c r="AT3494" s="3" cm="1">
        <f t="array" ref="AT3494">AS3494-(100000000/LvacE($A3494)-$E3494)</f>
        <v>3.2065283448901027E-5</v>
      </c>
      <c r="AU3494" t="s">
        <v>4883</v>
      </c>
      <c r="AV3494" t="s">
        <v>4956</v>
      </c>
      <c r="AW3494" s="3">
        <v>62678.7</v>
      </c>
      <c r="AX3494" s="3">
        <v>103484.19</v>
      </c>
      <c r="AY3494" s="3"/>
      <c r="AZ3494" s="10" cm="1">
        <f t="array" ref="AZ3494">Lair(100000000/($AX3494-$AW3494))</f>
        <v>2449.9086129059247</v>
      </c>
      <c r="BA3494" s="10">
        <f t="shared" si="6033"/>
        <v>2450.6506354904691</v>
      </c>
      <c r="BB3494" s="12">
        <v>648000000</v>
      </c>
      <c r="BC3494" s="3">
        <v>8.3000000000000004E-2</v>
      </c>
      <c r="BD3494" s="12" cm="1">
        <f t="array" ref="BD3494">SfromgA($BB3494,$BA3494,"")</f>
        <v>4.7070907771431854</v>
      </c>
      <c r="BE3494" s="29">
        <f t="shared" ref="BE3494:BE3500" si="6041">(10^MAX(0.05, -0.312925054856973*((LN($BD3494))^(1/3)) + 0.454808404431693)-1)*100</f>
        <v>23.803918604341256</v>
      </c>
      <c r="BG3494" s="3"/>
      <c r="BH3494" s="3"/>
      <c r="BI3494" s="12">
        <f t="shared" ref="BI3494:BI3500" si="6042">IF($BB3494="",$BF3494,$BB3494)</f>
        <v>648000000</v>
      </c>
      <c r="BJ3494" s="29">
        <f t="shared" ref="BJ3494:BJ3500" si="6043">IF($BB3494="",$BH3494,$BE3494)</f>
        <v>23.803918604341256</v>
      </c>
      <c r="BK3494" s="3">
        <f t="shared" ref="BK3494:BK3500" si="6044">LN(BN3494*100000000/($AX3494-$AW3494)/$BI3494)</f>
        <v>-9.778772481651858</v>
      </c>
      <c r="BL3494" s="13">
        <f t="shared" ref="BL3494:BL3500" si="6045">EXP(BK$4341*$AX3494+BK$4342)*$BI3494/(100000000/($AX3494-$AW3494))</f>
        <v>11.433136502448725</v>
      </c>
      <c r="BM3494" s="3">
        <f t="shared" ref="BM3494:BM3500" si="6046">LN(BL3494/$C3494)</f>
        <v>1.0502214887064389</v>
      </c>
      <c r="BN3494" s="13" cm="1">
        <f t="array" ref="BN3494">$C3494*EXP(poly_from_str(100000000/$E3494,BN$4343))</f>
        <v>14.977063620418566</v>
      </c>
      <c r="BO3494" s="3">
        <f t="shared" ref="BO3494:BO3500" si="6047">LN($C3494)</f>
        <v>1.3862943611198906</v>
      </c>
      <c r="BP3494" s="13">
        <f>LN(BL3494/BN3494)</f>
        <v>-0.27000408904955214</v>
      </c>
      <c r="BQ3494" s="13"/>
      <c r="BS3494" s="13"/>
      <c r="BT3494" s="13"/>
      <c r="BU3494" s="13"/>
      <c r="BV3494" s="13"/>
      <c r="BW3494" s="13"/>
      <c r="BX3494" s="13"/>
      <c r="BY3494">
        <v>14627</v>
      </c>
      <c r="BZ3494" s="13"/>
    </row>
    <row r="3495" spans="1:78" hidden="1" x14ac:dyDescent="0.25">
      <c r="A3495" t="s">
        <v>3940</v>
      </c>
      <c r="B3495" s="2">
        <f t="shared" ref="B3495:B3558" si="6048">IF(OR(A3495=A3494,A3495=A3496),IF(B3494="",1,B3494+1),"")</f>
        <v>2</v>
      </c>
      <c r="C3495">
        <v>4</v>
      </c>
      <c r="D3495" t="s">
        <v>736</v>
      </c>
      <c r="E3495">
        <v>40805.5</v>
      </c>
      <c r="F3495">
        <v>67049</v>
      </c>
      <c r="G3495" t="s">
        <v>3</v>
      </c>
      <c r="H3495" s="5" t="s">
        <v>4</v>
      </c>
      <c r="I3495">
        <v>107854</v>
      </c>
      <c r="J3495" t="s">
        <v>5</v>
      </c>
      <c r="K3495" s="5" t="s">
        <v>4</v>
      </c>
      <c r="L3495">
        <v>67049.179999999993</v>
      </c>
      <c r="M3495" t="str">
        <f t="shared" si="6026"/>
        <v>o</v>
      </c>
      <c r="N3495" t="str">
        <f t="shared" si="6027"/>
        <v>9/2</v>
      </c>
      <c r="O3495">
        <v>107854.46</v>
      </c>
      <c r="P3495" t="str">
        <f t="shared" si="6028"/>
        <v>e</v>
      </c>
      <c r="Q3495" t="str">
        <f t="shared" si="6029"/>
        <v>9/2</v>
      </c>
      <c r="R3495">
        <v>33</v>
      </c>
      <c r="AA3495" s="10">
        <f t="shared" si="5940"/>
        <v>2449.9079999999999</v>
      </c>
      <c r="AB3495" s="3" cm="1">
        <f t="array" ref="AB3495">100000000/Lvac(AA3495)</f>
        <v>40805.500207770638</v>
      </c>
      <c r="AC3495" s="28">
        <f t="shared" si="5941"/>
        <v>4.0817859282879195E-7</v>
      </c>
      <c r="AD3495" s="28">
        <f t="shared" si="5942"/>
        <v>2.4506500224437116E-7</v>
      </c>
      <c r="AE3495" s="21">
        <f t="shared" si="5943"/>
        <v>40805.500055050245</v>
      </c>
      <c r="AF3495" s="10" cm="1">
        <f t="array" ref="AF3495">Lair(100000000/AE3495)</f>
        <v>2449.9080091697997</v>
      </c>
      <c r="AG3495" s="10">
        <f t="shared" si="5944"/>
        <v>1.3327965827241398E-2</v>
      </c>
      <c r="AH3495" s="10" t="b">
        <f t="shared" si="5939"/>
        <v>1</v>
      </c>
      <c r="AI3495" s="10">
        <f t="shared" si="6030"/>
        <v>2449.9080091697997</v>
      </c>
      <c r="AJ3495">
        <v>7.0000000000000001E-3</v>
      </c>
      <c r="AK3495" s="3" cm="1">
        <f t="array" ref="AK3495">100000000/Lvac($AA3495)</f>
        <v>40805.500207770638</v>
      </c>
      <c r="AL3495" s="21">
        <f t="shared" si="6024"/>
        <v>0.11659152114498732</v>
      </c>
      <c r="AM3495" s="10" cm="1">
        <f t="array" ref="AM3495">Lvac($AI3495)-$BA3495</f>
        <v>-1.3215885684530804E-2</v>
      </c>
      <c r="AN3495" s="10">
        <f t="shared" si="6031"/>
        <v>0.22020777062425623</v>
      </c>
      <c r="AO3495" s="3">
        <f t="shared" si="6032"/>
        <v>-1.8879836692186862</v>
      </c>
      <c r="AP3495" s="3">
        <v>-1.8892939415958867</v>
      </c>
      <c r="AS3495" s="3">
        <f t="shared" si="5945"/>
        <v>2.0777063764398918E-4</v>
      </c>
      <c r="AT3495" s="3" cm="1">
        <f t="array" ref="AT3495">AS3495-(100000000/LvacE($A3495)-$E3495)</f>
        <v>3.2065283448901027E-5</v>
      </c>
      <c r="AU3495" t="s">
        <v>4857</v>
      </c>
      <c r="AV3495" t="s">
        <v>4893</v>
      </c>
      <c r="AW3495" s="3">
        <v>67049.179999999993</v>
      </c>
      <c r="AX3495" s="3">
        <v>107854.46</v>
      </c>
      <c r="AY3495" s="3"/>
      <c r="AZ3495" s="10" cm="1">
        <f t="array" ref="AZ3495">Lair(100000000/($AX3495-$AW3495))</f>
        <v>2449.921222019449</v>
      </c>
      <c r="BA3495" s="10">
        <f t="shared" si="6033"/>
        <v>2450.663247501303</v>
      </c>
      <c r="BB3495" s="15">
        <v>259000000</v>
      </c>
      <c r="BC3495" s="3">
        <v>0.32700000000000001</v>
      </c>
      <c r="BD3495" s="12" cm="1">
        <f t="array" ref="BD3495">SfromgA($BB3495,$BA3495,"")</f>
        <v>1.8814125522270313</v>
      </c>
      <c r="BE3495" s="29">
        <f t="shared" si="6041"/>
        <v>53.554614681525067</v>
      </c>
      <c r="BG3495" s="3"/>
      <c r="BH3495" s="3"/>
      <c r="BI3495" s="12">
        <f t="shared" si="6042"/>
        <v>259000000</v>
      </c>
      <c r="BJ3495" s="29">
        <f t="shared" si="6043"/>
        <v>53.554614681525067</v>
      </c>
      <c r="BK3495" s="3">
        <f t="shared" si="6044"/>
        <v>-8.8617047006195442</v>
      </c>
      <c r="BL3495" s="13">
        <f t="shared" si="6045"/>
        <v>3.2785271465543486</v>
      </c>
      <c r="BM3495" s="3">
        <f t="shared" si="6046"/>
        <v>-0.19890008025744763</v>
      </c>
      <c r="BN3495" s="13" cm="1">
        <f t="array" ref="BN3495">$C3495*EXP(poly_from_str(100000000/$E3495,BN$4343))</f>
        <v>14.977063620418566</v>
      </c>
      <c r="BO3495" s="3">
        <f t="shared" si="6047"/>
        <v>1.3862943611198906</v>
      </c>
      <c r="BP3495" s="13">
        <f t="shared" ref="BP3495:BP3496" si="6049">LN(BL3495/BN3495)</f>
        <v>-1.5191256580134389</v>
      </c>
      <c r="BQ3495" s="13"/>
      <c r="BS3495" s="13"/>
      <c r="BT3495" s="13"/>
      <c r="BU3495" s="13"/>
      <c r="BV3495" s="13"/>
      <c r="BW3495" s="13"/>
      <c r="BX3495" s="13"/>
      <c r="BY3495">
        <v>14627</v>
      </c>
      <c r="BZ3495" s="13"/>
    </row>
    <row r="3496" spans="1:78" hidden="1" x14ac:dyDescent="0.25">
      <c r="A3496" t="s">
        <v>3941</v>
      </c>
      <c r="B3496" s="2" t="str">
        <f t="shared" si="6048"/>
        <v/>
      </c>
      <c r="C3496">
        <v>1</v>
      </c>
      <c r="E3496">
        <v>40810.03</v>
      </c>
      <c r="F3496">
        <v>37011</v>
      </c>
      <c r="G3496" t="s">
        <v>5</v>
      </c>
      <c r="H3496" s="5" t="s">
        <v>18</v>
      </c>
      <c r="I3496">
        <v>77822</v>
      </c>
      <c r="J3496" t="s">
        <v>3</v>
      </c>
      <c r="K3496" s="5" t="s">
        <v>18</v>
      </c>
      <c r="L3496">
        <v>37011.919999999998</v>
      </c>
      <c r="M3496" t="str">
        <f t="shared" si="6026"/>
        <v>e</v>
      </c>
      <c r="N3496" t="str">
        <f t="shared" si="6027"/>
        <v>5/2</v>
      </c>
      <c r="O3496">
        <v>77822</v>
      </c>
      <c r="P3496" t="str">
        <f t="shared" si="6028"/>
        <v>o</v>
      </c>
      <c r="Q3496" t="str">
        <f t="shared" si="6029"/>
        <v>5/2</v>
      </c>
      <c r="R3496">
        <v>33</v>
      </c>
      <c r="S3496" t="s">
        <v>3942</v>
      </c>
      <c r="AA3496" s="10">
        <f t="shared" si="5940"/>
        <v>2449.636</v>
      </c>
      <c r="AB3496" s="3" cm="1">
        <f t="array" ref="AB3496">100000000/Lvac(AA3496)</f>
        <v>40810.030793045669</v>
      </c>
      <c r="AC3496" s="28">
        <f t="shared" si="5941"/>
        <v>4.0822391571645747E-7</v>
      </c>
      <c r="AD3496" s="28">
        <f t="shared" si="5942"/>
        <v>2.4503779599460813E-7</v>
      </c>
      <c r="AE3496" s="21">
        <f t="shared" si="5943"/>
        <v>40810.030210054232</v>
      </c>
      <c r="AF3496" s="10" cm="1">
        <f t="array" ref="AF3496">Lair(100000000/AE3496)</f>
        <v>2449.6360349968181</v>
      </c>
      <c r="AG3496" s="10">
        <f t="shared" si="5944"/>
        <v>1.3329815285423156E-2</v>
      </c>
      <c r="AH3496" s="10" t="b">
        <f t="shared" si="5939"/>
        <v>1</v>
      </c>
      <c r="AI3496" s="10">
        <f t="shared" si="6030"/>
        <v>2449.6360349968181</v>
      </c>
      <c r="AJ3496">
        <v>3.0000000000000001E-3</v>
      </c>
      <c r="AK3496" s="3" cm="1">
        <f t="array" ref="AK3496">100000000/Lvac($AA3496)</f>
        <v>40810.030793045669</v>
      </c>
      <c r="AL3496" s="21">
        <f t="shared" si="6024"/>
        <v>4.9978890998513596E-2</v>
      </c>
      <c r="AM3496" s="10" cm="1">
        <f t="array" ref="AM3496">Lvac($AI3496)-$BA3496</f>
        <v>2.9895601155658369E-3</v>
      </c>
      <c r="AN3496" s="10">
        <f t="shared" si="6031"/>
        <v>-4.9206954332476016E-2</v>
      </c>
      <c r="AO3496" s="3">
        <f t="shared" si="6032"/>
        <v>0.99652003852194559</v>
      </c>
      <c r="AP3496" s="3">
        <v>0.98485175218835741</v>
      </c>
      <c r="AS3496" s="3">
        <f t="shared" si="5945"/>
        <v>7.9304567043436691E-4</v>
      </c>
      <c r="AT3496" s="3" cm="1">
        <f t="array" ref="AT3496">AS3496-(100000000/LvacE($A3496)-$E3496)</f>
        <v>3.2163974537979811E-5</v>
      </c>
      <c r="AU3496" t="s">
        <v>4763</v>
      </c>
      <c r="AV3496" t="s">
        <v>4881</v>
      </c>
      <c r="AW3496" s="3">
        <v>37011.919999999998</v>
      </c>
      <c r="AX3496" s="3">
        <v>77822</v>
      </c>
      <c r="AY3496" s="3"/>
      <c r="AZ3496" s="10" cm="1">
        <f t="array" ref="AZ3496">Lair(100000000/($AX3496-$AW3496))</f>
        <v>2449.6330461234343</v>
      </c>
      <c r="BA3496" s="10">
        <f t="shared" si="6033"/>
        <v>2450.3750053908248</v>
      </c>
      <c r="BB3496" s="12">
        <v>3190000</v>
      </c>
      <c r="BC3496" s="3">
        <v>7.0000000000000001E-3</v>
      </c>
      <c r="BD3496" s="12" cm="1">
        <f t="array" ref="BD3496">SfromgA($BB3496,$BA3496,"")</f>
        <v>2.3164434612698459E-2</v>
      </c>
      <c r="BE3496" s="29">
        <f t="shared" si="6041"/>
        <v>774.23285853959567</v>
      </c>
      <c r="BG3496" s="3"/>
      <c r="BH3496" s="3"/>
      <c r="BI3496" s="12">
        <f t="shared" si="6042"/>
        <v>3190000</v>
      </c>
      <c r="BJ3496" s="29">
        <f t="shared" si="6043"/>
        <v>774.23285853959567</v>
      </c>
      <c r="BK3496" s="3">
        <f t="shared" si="6044"/>
        <v>-5.8509699966628421</v>
      </c>
      <c r="BL3496" s="13">
        <f t="shared" si="6045"/>
        <v>0.39557127179584317</v>
      </c>
      <c r="BM3496" s="3">
        <f t="shared" si="6046"/>
        <v>-0.92742430119343511</v>
      </c>
      <c r="BN3496" s="13" cm="1">
        <f t="array" ref="BN3496">$C3496*EXP(poly_from_str(100000000/$E3496,BN$4343))</f>
        <v>3.7455374680786537</v>
      </c>
      <c r="BO3496" s="3">
        <f t="shared" si="6047"/>
        <v>0</v>
      </c>
      <c r="BP3496" s="13">
        <f t="shared" si="6049"/>
        <v>-2.2479894240410321</v>
      </c>
      <c r="BQ3496" s="13"/>
      <c r="BS3496" s="13"/>
      <c r="BT3496" s="13"/>
      <c r="BU3496" s="13"/>
      <c r="BV3496" s="13"/>
      <c r="BW3496" s="13"/>
      <c r="BX3496" s="13"/>
      <c r="BY3496">
        <v>3658</v>
      </c>
      <c r="BZ3496" s="13"/>
    </row>
    <row r="3497" spans="1:78" hidden="1" x14ac:dyDescent="0.25">
      <c r="A3497" t="s">
        <v>3943</v>
      </c>
      <c r="B3497" s="2" t="str">
        <f t="shared" si="6048"/>
        <v/>
      </c>
      <c r="C3497">
        <v>10</v>
      </c>
      <c r="E3497">
        <v>40834.68</v>
      </c>
      <c r="F3497">
        <v>24461</v>
      </c>
      <c r="G3497" t="s">
        <v>5</v>
      </c>
      <c r="H3497" s="5" t="s">
        <v>18</v>
      </c>
      <c r="I3497">
        <v>65295</v>
      </c>
      <c r="J3497" t="s">
        <v>3</v>
      </c>
      <c r="K3497" s="5" t="s">
        <v>8</v>
      </c>
      <c r="L3497">
        <v>24461.24</v>
      </c>
      <c r="M3497" t="str">
        <f t="shared" si="6026"/>
        <v>e</v>
      </c>
      <c r="N3497" t="str">
        <f t="shared" si="6027"/>
        <v>5/2</v>
      </c>
      <c r="O3497">
        <v>65295.9</v>
      </c>
      <c r="P3497" t="str">
        <f t="shared" si="6028"/>
        <v>o</v>
      </c>
      <c r="Q3497" t="str">
        <f t="shared" si="6029"/>
        <v>7/2</v>
      </c>
      <c r="R3497">
        <v>33</v>
      </c>
      <c r="AA3497" s="10">
        <f t="shared" si="5940"/>
        <v>2448.1570000000002</v>
      </c>
      <c r="AB3497" s="3" cm="1">
        <f t="array" ref="AB3497">100000000/Lvac(AA3497)</f>
        <v>40834.683467716924</v>
      </c>
      <c r="AC3497" s="28">
        <f t="shared" si="5941"/>
        <v>4.0847053518217989E-7</v>
      </c>
      <c r="AD3497" s="28">
        <f t="shared" si="5942"/>
        <v>2.4488986201903092E-7</v>
      </c>
      <c r="AE3497" s="21">
        <f t="shared" si="5943"/>
        <v>40834.680916865</v>
      </c>
      <c r="AF3497" s="10" cm="1">
        <f t="array" ref="AF3497">Lair(100000000/AE3497)</f>
        <v>2448.1571529421371</v>
      </c>
      <c r="AG3497" s="10">
        <f t="shared" si="5944"/>
        <v>1.3339882505026622E-2</v>
      </c>
      <c r="AH3497" s="10" t="b">
        <f t="shared" si="5939"/>
        <v>1</v>
      </c>
      <c r="AI3497" s="10">
        <f t="shared" si="6030"/>
        <v>2448.1571529421371</v>
      </c>
      <c r="AJ3497">
        <v>3.0000000000000001E-3</v>
      </c>
      <c r="AK3497" s="3" cm="1">
        <f t="array" ref="AK3497">100000000/Lvac($AA3497)</f>
        <v>40834.683467716924</v>
      </c>
      <c r="AL3497" s="21">
        <f t="shared" si="6024"/>
        <v>5.0039291904087249E-2</v>
      </c>
      <c r="AM3497" s="10" cm="1">
        <f t="array" ref="AM3497">Lvac($AI3497)-$BA3497</f>
        <v>-1.2544070409603592E-3</v>
      </c>
      <c r="AN3497" s="10">
        <f t="shared" si="6031"/>
        <v>2.3467716921004467E-2</v>
      </c>
      <c r="AO3497" s="3">
        <f t="shared" si="6032"/>
        <v>-0.41813568032011972</v>
      </c>
      <c r="AP3497" s="3">
        <v>-0.46912810163727647</v>
      </c>
      <c r="AS3497" s="3">
        <f t="shared" si="5945"/>
        <v>3.4677169242058881E-3</v>
      </c>
      <c r="AT3497" s="3" cm="1">
        <f t="array" ref="AT3497">AS3497-(100000000/LvacE($A3497)-$E3497)</f>
        <v>3.2702148018870503E-5</v>
      </c>
      <c r="AU3497" t="s">
        <v>4712</v>
      </c>
      <c r="AV3497" t="s">
        <v>4820</v>
      </c>
      <c r="AW3497" s="3">
        <v>24461.24</v>
      </c>
      <c r="AX3497" s="3">
        <v>65295.9</v>
      </c>
      <c r="AY3497" s="3"/>
      <c r="AZ3497" s="10" cm="1">
        <f t="array" ref="AZ3497">Lair(100000000/($AX3497-$AW3497))</f>
        <v>2448.1584070611357</v>
      </c>
      <c r="BA3497" s="10">
        <f t="shared" si="6033"/>
        <v>2448.9000275746139</v>
      </c>
      <c r="BB3497" s="12">
        <v>261000000</v>
      </c>
      <c r="BC3497" s="3">
        <v>0.45100000000000001</v>
      </c>
      <c r="BD3497" s="12" cm="1">
        <f t="array" ref="BD3497">SfromgA($BB3497,$BA3497,"")</f>
        <v>1.8918514647712235</v>
      </c>
      <c r="BE3497" s="29">
        <f t="shared" si="6041"/>
        <v>53.278583641809753</v>
      </c>
      <c r="BG3497" s="3"/>
      <c r="BH3497" s="3"/>
      <c r="BI3497" s="12">
        <f t="shared" si="6042"/>
        <v>261000000</v>
      </c>
      <c r="BJ3497" s="29">
        <f t="shared" si="6043"/>
        <v>53.278583641809753</v>
      </c>
      <c r="BK3497" s="3">
        <f t="shared" si="6044"/>
        <v>-7.951635307676935</v>
      </c>
      <c r="BL3497" s="13">
        <f t="shared" si="6045"/>
        <v>83.882106427035794</v>
      </c>
      <c r="BM3497" s="3">
        <f t="shared" si="6046"/>
        <v>2.1268272251115325</v>
      </c>
      <c r="BN3497" s="13" cm="1">
        <f t="array" ref="BN3497">$C3497*EXP(poly_from_str(100000000/$E3497,BN$4343))</f>
        <v>37.524776565748589</v>
      </c>
      <c r="BO3497" s="3">
        <f t="shared" si="6047"/>
        <v>2.3025850929940459</v>
      </c>
      <c r="BP3497" s="13">
        <f t="shared" ref="BP3497:BP3499" si="6050">LN(BL3497/BN3497)</f>
        <v>0.80441089488096562</v>
      </c>
      <c r="BQ3497" s="13"/>
      <c r="BS3497" s="13"/>
      <c r="BT3497" s="13"/>
      <c r="BU3497" s="13"/>
      <c r="BV3497" s="13"/>
      <c r="BW3497" s="13"/>
      <c r="BX3497" s="13"/>
      <c r="BY3497">
        <v>36634</v>
      </c>
      <c r="BZ3497" s="13"/>
    </row>
    <row r="3498" spans="1:78" hidden="1" x14ac:dyDescent="0.25">
      <c r="A3498" t="s">
        <v>3944</v>
      </c>
      <c r="B3498" s="2" t="str">
        <f t="shared" si="6048"/>
        <v/>
      </c>
      <c r="C3498">
        <v>8</v>
      </c>
      <c r="E3498">
        <v>40845.660000000003</v>
      </c>
      <c r="F3498">
        <v>22747</v>
      </c>
      <c r="G3498" t="s">
        <v>5</v>
      </c>
      <c r="H3498" s="5" t="s">
        <v>4</v>
      </c>
      <c r="I3498">
        <v>63593</v>
      </c>
      <c r="J3498" t="s">
        <v>3</v>
      </c>
      <c r="K3498" s="5" t="s">
        <v>4</v>
      </c>
      <c r="L3498">
        <v>22747.69</v>
      </c>
      <c r="M3498" t="str">
        <f t="shared" si="6026"/>
        <v>e</v>
      </c>
      <c r="N3498" t="str">
        <f t="shared" si="6027"/>
        <v>9/2</v>
      </c>
      <c r="O3498">
        <v>63593.35</v>
      </c>
      <c r="P3498" t="str">
        <f t="shared" si="6028"/>
        <v>o</v>
      </c>
      <c r="Q3498" t="str">
        <f t="shared" si="6029"/>
        <v>9/2</v>
      </c>
      <c r="R3498">
        <v>33</v>
      </c>
      <c r="AA3498" s="10">
        <f t="shared" si="5940"/>
        <v>2447.4989999999998</v>
      </c>
      <c r="AB3498" s="3" cm="1">
        <f t="array" ref="AB3498">100000000/Lvac(AA3498)</f>
        <v>40845.660899382157</v>
      </c>
      <c r="AC3498" s="28">
        <f t="shared" si="5941"/>
        <v>4.0858035079891763E-7</v>
      </c>
      <c r="AD3498" s="28">
        <f t="shared" si="5942"/>
        <v>2.4482404690754467E-7</v>
      </c>
      <c r="AE3498" s="21">
        <f t="shared" si="5943"/>
        <v>40845.660237608783</v>
      </c>
      <c r="AF3498" s="10" cm="1">
        <f t="array" ref="AF3498">Lair(100000000/AE3498)</f>
        <v>2447.4990396568055</v>
      </c>
      <c r="AG3498" s="10">
        <f t="shared" si="5944"/>
        <v>1.3344367229441597E-2</v>
      </c>
      <c r="AH3498" s="10" t="b">
        <f t="shared" si="5939"/>
        <v>1</v>
      </c>
      <c r="AI3498" s="10">
        <f t="shared" si="6030"/>
        <v>2447.4990396568055</v>
      </c>
      <c r="AJ3498">
        <v>3.0000000000000001E-3</v>
      </c>
      <c r="AK3498" s="3" cm="1">
        <f t="array" ref="AK3498">100000000/Lvac($AA3498)</f>
        <v>40845.660899382157</v>
      </c>
      <c r="AL3498" s="21">
        <f t="shared" si="6024"/>
        <v>5.006620256542732E-2</v>
      </c>
      <c r="AM3498" s="10" cm="1">
        <f t="array" ref="AM3498">Lvac($AI3498)-$BA3498</f>
        <v>-1.4241988992580445E-5</v>
      </c>
      <c r="AN3498" s="10">
        <f t="shared" si="6031"/>
        <v>8.9938215387519449E-4</v>
      </c>
      <c r="AO3498" s="3">
        <f t="shared" si="6032"/>
        <v>-4.7473296641934821E-3</v>
      </c>
      <c r="AP3498" s="3">
        <v>-1.796930033985215E-2</v>
      </c>
      <c r="AS3498" s="3">
        <f t="shared" si="5945"/>
        <v>8.9938215387519449E-4</v>
      </c>
      <c r="AT3498" s="3" cm="1">
        <f t="array" ref="AT3498">AS3498-(100000000/LvacE($A3498)-$E3498)</f>
        <v>3.2942407415248454E-5</v>
      </c>
      <c r="AU3498" t="s">
        <v>4792</v>
      </c>
      <c r="AV3498" t="s">
        <v>4835</v>
      </c>
      <c r="AW3498" s="3">
        <v>22747.69</v>
      </c>
      <c r="AX3498" s="3">
        <v>63593.35</v>
      </c>
      <c r="AY3498" s="3"/>
      <c r="AZ3498" s="10" cm="1">
        <f t="array" ref="AZ3498">Lair(100000000/($AX3498-$AW3498))</f>
        <v>2447.4990538955244</v>
      </c>
      <c r="BA3498" s="10">
        <f t="shared" si="6033"/>
        <v>2448.2405229833475</v>
      </c>
      <c r="BB3498" s="12">
        <v>72000000</v>
      </c>
      <c r="BC3498" s="3">
        <v>0.124</v>
      </c>
      <c r="BD3498" s="12" cm="1">
        <f t="array" ref="BD3498">SfromgA($BB3498,$BA3498,"")</f>
        <v>0.52146852769956109</v>
      </c>
      <c r="BE3498" s="29">
        <f t="shared" si="6041"/>
        <v>432.14505459183999</v>
      </c>
      <c r="BG3498" s="3"/>
      <c r="BH3498" s="3"/>
      <c r="BI3498" s="12">
        <f t="shared" si="6042"/>
        <v>72000000</v>
      </c>
      <c r="BJ3498" s="29">
        <f t="shared" si="6043"/>
        <v>432.14505459183999</v>
      </c>
      <c r="BK3498" s="3">
        <f t="shared" si="6044"/>
        <v>-6.8863671787330043</v>
      </c>
      <c r="BL3498" s="13">
        <f t="shared" si="6045"/>
        <v>26.342599557659771</v>
      </c>
      <c r="BM3498" s="3">
        <f t="shared" si="6046"/>
        <v>1.1917458421595939</v>
      </c>
      <c r="BN3498" s="13" cm="1">
        <f t="array" ref="BN3498">$C3498*EXP(poly_from_str(100000000/$E3498,BN$4343))</f>
        <v>30.044649941826567</v>
      </c>
      <c r="BO3498" s="3">
        <f t="shared" si="6047"/>
        <v>2.0794415416798357</v>
      </c>
      <c r="BP3498" s="13">
        <f t="shared" si="6050"/>
        <v>-0.13149722274949902</v>
      </c>
      <c r="BQ3498" s="13"/>
      <c r="BS3498" s="13"/>
      <c r="BT3498" s="13"/>
      <c r="BU3498" s="13"/>
      <c r="BV3498" s="13"/>
      <c r="BW3498" s="13"/>
      <c r="BX3498" s="13"/>
      <c r="BY3498">
        <v>29327</v>
      </c>
      <c r="BZ3498" s="13"/>
    </row>
    <row r="3499" spans="1:78" hidden="1" x14ac:dyDescent="0.25">
      <c r="A3499" t="s">
        <v>3945</v>
      </c>
      <c r="B3499" s="2" t="str">
        <f t="shared" si="6048"/>
        <v/>
      </c>
      <c r="C3499">
        <v>10</v>
      </c>
      <c r="E3499">
        <v>40857.83</v>
      </c>
      <c r="F3499">
        <v>27380</v>
      </c>
      <c r="G3499" t="s">
        <v>5</v>
      </c>
      <c r="H3499" s="5" t="s">
        <v>16</v>
      </c>
      <c r="I3499">
        <v>68238</v>
      </c>
      <c r="J3499" t="s">
        <v>3</v>
      </c>
      <c r="K3499" s="5" t="s">
        <v>16</v>
      </c>
      <c r="L3499">
        <v>27380.31</v>
      </c>
      <c r="M3499" t="str">
        <f t="shared" si="6026"/>
        <v>e</v>
      </c>
      <c r="N3499" t="str">
        <f t="shared" si="6027"/>
        <v>11/2</v>
      </c>
      <c r="O3499">
        <v>68238.12</v>
      </c>
      <c r="P3499" t="str">
        <f t="shared" si="6028"/>
        <v>o</v>
      </c>
      <c r="Q3499" t="str">
        <f t="shared" si="6029"/>
        <v>11/2</v>
      </c>
      <c r="R3499">
        <v>33</v>
      </c>
      <c r="AA3499" s="10">
        <f t="shared" si="5940"/>
        <v>2446.77</v>
      </c>
      <c r="AB3499" s="3" cm="1">
        <f t="array" ref="AB3499">100000000/Lvac(AA3499)</f>
        <v>40857.829719185553</v>
      </c>
      <c r="AC3499" s="28">
        <f t="shared" si="5941"/>
        <v>4.0870208478933453E-7</v>
      </c>
      <c r="AD3499" s="28">
        <f t="shared" si="5942"/>
        <v>2.447511301684317E-7</v>
      </c>
      <c r="AE3499" s="21">
        <f t="shared" si="5943"/>
        <v>40857.829925876344</v>
      </c>
      <c r="AF3499" s="10" cm="1">
        <f t="array" ref="AF3499">Lair(100000000/AE3499)</f>
        <v>2446.7699876214192</v>
      </c>
      <c r="AG3499" s="10">
        <f t="shared" si="5944"/>
        <v>1.3349340093099384E-2</v>
      </c>
      <c r="AH3499" s="10" t="b">
        <f t="shared" si="5939"/>
        <v>1</v>
      </c>
      <c r="AI3499" s="10">
        <f t="shared" si="6030"/>
        <v>2446.7699876214192</v>
      </c>
      <c r="AJ3499">
        <v>3.0000000000000001E-3</v>
      </c>
      <c r="AK3499" s="3" cm="1">
        <f t="array" ref="AK3499">100000000/Lvac($AA3499)</f>
        <v>40857.829719185553</v>
      </c>
      <c r="AL3499" s="21">
        <f t="shared" si="6024"/>
        <v>5.009604081203977E-2</v>
      </c>
      <c r="AM3499" s="10" cm="1">
        <f t="array" ref="AM3499">Lvac($AI3499)-$BA3499</f>
        <v>-1.1936226464968058E-3</v>
      </c>
      <c r="AN3499" s="10">
        <f t="shared" si="6031"/>
        <v>1.9719185555004515E-2</v>
      </c>
      <c r="AO3499" s="3">
        <f t="shared" si="6032"/>
        <v>-0.39787421549893526</v>
      </c>
      <c r="AP3499" s="3">
        <v>-0.39374707466777181</v>
      </c>
      <c r="AS3499" s="3">
        <f t="shared" si="5945"/>
        <v>-2.8081444907002151E-4</v>
      </c>
      <c r="AT3499" s="3" cm="1">
        <f t="array" ref="AT3499">AS3499-(100000000/LvacE($A3499)-$E3499)</f>
        <v>3.3209202229045331E-5</v>
      </c>
      <c r="AU3499" t="s">
        <v>4707</v>
      </c>
      <c r="AV3499" t="s">
        <v>4929</v>
      </c>
      <c r="AW3499" s="3">
        <v>27380.31</v>
      </c>
      <c r="AX3499" s="3">
        <v>68238.12</v>
      </c>
      <c r="AY3499" s="3"/>
      <c r="AZ3499" s="10" cm="1">
        <f t="array" ref="AZ3499">Lair(100000000/($AX3499-$AW3499))</f>
        <v>2446.7711809700772</v>
      </c>
      <c r="BA3499" s="10">
        <f t="shared" si="6033"/>
        <v>2447.512482925541</v>
      </c>
      <c r="BB3499" s="12">
        <v>234000000</v>
      </c>
      <c r="BC3499" s="3">
        <v>0.42599999999999999</v>
      </c>
      <c r="BD3499" s="12" cm="1">
        <f t="array" ref="BD3499">SfromgA($BB3499,$BA3499,"")</f>
        <v>1.6932612268346612</v>
      </c>
      <c r="BE3499" s="29">
        <f t="shared" si="6041"/>
        <v>59.258299116626148</v>
      </c>
      <c r="BG3499" s="3"/>
      <c r="BH3499" s="3"/>
      <c r="BI3499" s="12">
        <f t="shared" si="6042"/>
        <v>234000000</v>
      </c>
      <c r="BJ3499" s="29">
        <f t="shared" si="6043"/>
        <v>59.258299116626148</v>
      </c>
      <c r="BK3499" s="3">
        <f t="shared" si="6044"/>
        <v>-7.8412579960716</v>
      </c>
      <c r="BL3499" s="13">
        <f t="shared" si="6045"/>
        <v>60.173343602338747</v>
      </c>
      <c r="BM3499" s="3">
        <f t="shared" si="6046"/>
        <v>1.7946443639537113</v>
      </c>
      <c r="BN3499" s="13" cm="1">
        <f t="array" ref="BN3499">$C3499*EXP(poly_from_str(100000000/$E3499,BN$4343))</f>
        <v>37.590306172045629</v>
      </c>
      <c r="BO3499" s="3">
        <f t="shared" si="6047"/>
        <v>2.3025850929940459</v>
      </c>
      <c r="BP3499" s="13">
        <f t="shared" si="6050"/>
        <v>0.47048325436505317</v>
      </c>
      <c r="BQ3499" s="13"/>
      <c r="BS3499" s="13"/>
      <c r="BT3499" s="13"/>
      <c r="BU3499" s="13"/>
      <c r="BV3499" s="13"/>
      <c r="BW3499" s="13"/>
      <c r="BX3499" s="13"/>
      <c r="BY3499">
        <v>36687</v>
      </c>
      <c r="BZ3499" s="13"/>
    </row>
    <row r="3500" spans="1:78" hidden="1" x14ac:dyDescent="0.25">
      <c r="A3500" t="s">
        <v>3946</v>
      </c>
      <c r="B3500" s="2" t="str">
        <f t="shared" si="6048"/>
        <v/>
      </c>
      <c r="C3500">
        <v>5</v>
      </c>
      <c r="E3500">
        <v>40869.589999999997</v>
      </c>
      <c r="F3500">
        <v>20848</v>
      </c>
      <c r="G3500" t="s">
        <v>5</v>
      </c>
      <c r="H3500" s="5" t="s">
        <v>18</v>
      </c>
      <c r="I3500">
        <v>61717</v>
      </c>
      <c r="J3500" t="s">
        <v>3</v>
      </c>
      <c r="K3500" s="5" t="s">
        <v>18</v>
      </c>
      <c r="L3500">
        <v>20848.39</v>
      </c>
      <c r="M3500" t="str">
        <f t="shared" si="6026"/>
        <v>e</v>
      </c>
      <c r="N3500" t="str">
        <f t="shared" si="6027"/>
        <v>5/2</v>
      </c>
      <c r="O3500">
        <v>61717.98</v>
      </c>
      <c r="P3500" t="str">
        <f t="shared" si="6028"/>
        <v>o</v>
      </c>
      <c r="Q3500" t="str">
        <f t="shared" si="6029"/>
        <v>5/2</v>
      </c>
      <c r="R3500">
        <v>33</v>
      </c>
      <c r="AA3500" s="10">
        <f t="shared" si="5940"/>
        <v>2446.0659999999998</v>
      </c>
      <c r="AB3500" s="3" cm="1">
        <f t="array" ref="AB3500">100000000/Lvac(AA3500)</f>
        <v>40869.588110415345</v>
      </c>
      <c r="AC3500" s="28">
        <f t="shared" si="5941"/>
        <v>4.0881971295950319E-7</v>
      </c>
      <c r="AD3500" s="28">
        <f t="shared" si="5942"/>
        <v>2.4468071400630451E-7</v>
      </c>
      <c r="AE3500" s="21">
        <f t="shared" si="5943"/>
        <v>40869.589501648523</v>
      </c>
      <c r="AF3500" s="10" cm="1">
        <f t="array" ref="AF3500">Lair(100000000/AE3500)</f>
        <v>2446.0659167278632</v>
      </c>
      <c r="AG3500" s="10">
        <f t="shared" si="5944"/>
        <v>1.3354146640036563E-2</v>
      </c>
      <c r="AH3500" s="10" t="b">
        <f t="shared" si="5939"/>
        <v>1</v>
      </c>
      <c r="AI3500" s="10">
        <f t="shared" si="6030"/>
        <v>2446.0659167278632</v>
      </c>
      <c r="AJ3500">
        <v>3.0000000000000001E-3</v>
      </c>
      <c r="AK3500" s="3" cm="1">
        <f t="array" ref="AK3500">100000000/Lvac($AA3500)</f>
        <v>40869.588110415345</v>
      </c>
      <c r="AL3500" s="21">
        <f t="shared" si="6024"/>
        <v>5.0124881546635303E-2</v>
      </c>
      <c r="AM3500" s="10" cm="1">
        <f t="array" ref="AM3500">Lvac($AI3500)-$BA3500</f>
        <v>2.9835628993168939E-5</v>
      </c>
      <c r="AN3500" s="10">
        <f t="shared" si="6031"/>
        <v>-1.8895846587838605E-3</v>
      </c>
      <c r="AO3500" s="3">
        <f t="shared" si="6032"/>
        <v>9.9452096643896457E-3</v>
      </c>
      <c r="AP3500" s="3">
        <v>3.7708960311041061E-2</v>
      </c>
      <c r="AS3500" s="3">
        <f t="shared" si="5945"/>
        <v>-1.8895846515079029E-3</v>
      </c>
      <c r="AT3500" s="3" cm="1">
        <f t="array" ref="AT3500">AS3500-(100000000/LvacE($A3500)-$E3500)</f>
        <v>3.3467433240730315E-5</v>
      </c>
      <c r="AU3500" t="s">
        <v>4795</v>
      </c>
      <c r="AV3500" t="s">
        <v>4875</v>
      </c>
      <c r="AW3500" s="3">
        <v>20848.39</v>
      </c>
      <c r="AX3500" s="3">
        <v>61717.98</v>
      </c>
      <c r="AY3500" s="3"/>
      <c r="AZ3500" s="10" cm="1">
        <f t="array" ref="AZ3500">Lair(100000000/($AX3500-$AW3500))</f>
        <v>2446.0658868990818</v>
      </c>
      <c r="BA3500" s="10">
        <f t="shared" si="6033"/>
        <v>2446.8070269361642</v>
      </c>
      <c r="BB3500" s="12">
        <v>23900000</v>
      </c>
      <c r="BC3500" s="3">
        <v>4.3999999999999997E-2</v>
      </c>
      <c r="BD3500" s="12" cm="1">
        <f t="array" ref="BD3500">SfromgA($BB3500,$BA3500,"")</f>
        <v>0.17279470019886284</v>
      </c>
      <c r="BE3500" s="29">
        <f t="shared" si="6041"/>
        <v>579.68991346773942</v>
      </c>
      <c r="BG3500" s="3"/>
      <c r="BH3500" s="3"/>
      <c r="BI3500" s="12">
        <f t="shared" si="6042"/>
        <v>23900000</v>
      </c>
      <c r="BJ3500" s="29">
        <f t="shared" si="6043"/>
        <v>579.68991346773942</v>
      </c>
      <c r="BK3500" s="3">
        <f t="shared" si="6044"/>
        <v>-6.2523618496236866</v>
      </c>
      <c r="BL3500" s="13">
        <f t="shared" si="6045"/>
        <v>10.089308690595967</v>
      </c>
      <c r="BM3500" s="3">
        <f t="shared" si="6046"/>
        <v>0.70203840527260553</v>
      </c>
      <c r="BN3500" s="13" cm="1">
        <f t="array" ref="BN3500">$C3500*EXP(poly_from_str(100000000/$E3500,BN$4343))</f>
        <v>18.811868390630774</v>
      </c>
      <c r="BO3500" s="3">
        <f t="shared" si="6047"/>
        <v>1.6094379124341003</v>
      </c>
      <c r="BP3500" s="13">
        <f>LN(BL3500/BN3500)</f>
        <v>-0.623011650318813</v>
      </c>
      <c r="BQ3500" s="13"/>
      <c r="BS3500" s="13"/>
      <c r="BT3500" s="13"/>
      <c r="BU3500" s="13"/>
      <c r="BV3500" s="13"/>
      <c r="BW3500" s="13"/>
      <c r="BX3500" s="13"/>
      <c r="BY3500">
        <v>18357</v>
      </c>
      <c r="BZ3500" s="13"/>
    </row>
    <row r="3501" spans="1:78" hidden="1" x14ac:dyDescent="0.25">
      <c r="A3501" t="s">
        <v>3947</v>
      </c>
      <c r="B3501" s="2" t="str">
        <f t="shared" si="6048"/>
        <v/>
      </c>
      <c r="C3501">
        <v>1</v>
      </c>
      <c r="D3501" t="s">
        <v>14</v>
      </c>
      <c r="E3501">
        <v>40871.339999999997</v>
      </c>
      <c r="R3501">
        <v>33</v>
      </c>
      <c r="S3501" t="s">
        <v>22</v>
      </c>
      <c r="AA3501" s="10">
        <f t="shared" si="5940"/>
        <v>2445.9609999999998</v>
      </c>
      <c r="AB3501" s="3" cm="1">
        <f t="array" ref="AB3501">100000000/Lvac(AA3501)</f>
        <v>40871.342427707117</v>
      </c>
      <c r="AC3501" s="28">
        <f t="shared" si="5941"/>
        <v>4.0883726273640507E-7</v>
      </c>
      <c r="AD3501" s="28">
        <f t="shared" si="5942"/>
        <v>2.4467021159600801E-7</v>
      </c>
      <c r="AE3501" s="21">
        <f t="shared" si="5943"/>
        <v>40871.340640192786</v>
      </c>
      <c r="AF3501" s="10" cm="1">
        <f t="array" ref="AF3501">Lair(100000000/AE3501)</f>
        <v>2445.9611069823331</v>
      </c>
      <c r="AG3501" s="10">
        <f t="shared" si="5944"/>
        <v>1.3354863881253037E-2</v>
      </c>
      <c r="AH3501" s="10" t="b">
        <f t="shared" si="5939"/>
        <v>1</v>
      </c>
      <c r="AI3501" s="10">
        <f t="shared" si="5946"/>
        <v>2445.9609999999998</v>
      </c>
      <c r="AJ3501">
        <v>7.0000000000000001E-3</v>
      </c>
      <c r="AK3501" s="3" cm="1">
        <f t="array" ref="AK3501">100000000/Lvac($AA3501)</f>
        <v>40871.342427707117</v>
      </c>
      <c r="AL3501" s="21">
        <f t="shared" si="6024"/>
        <v>0.11696809433754252</v>
      </c>
      <c r="AM3501" s="21"/>
      <c r="AN3501" s="21"/>
      <c r="AO3501" s="21"/>
      <c r="AP3501" s="21"/>
      <c r="AS3501" s="3">
        <f t="shared" si="5945"/>
        <v>2.4277071206597611E-3</v>
      </c>
      <c r="AT3501" s="3" cm="1">
        <f t="array" ref="AT3501">AS3501-(100000000/LvacE($A3501)-$E3501)</f>
        <v>3.3505995816085488E-5</v>
      </c>
      <c r="BB3501"/>
      <c r="BC3501"/>
      <c r="BD3501"/>
      <c r="BE3501"/>
      <c r="BF3501"/>
      <c r="BG3501"/>
      <c r="BH3501"/>
      <c r="BI3501"/>
      <c r="BJ3501"/>
      <c r="BN3501" s="13" cm="1">
        <f t="array" ref="BN3501">$C3501*EXP(poly_from_str(100000000/$E3501,BN$4343))</f>
        <v>3.7628720182567004</v>
      </c>
      <c r="BO3501" s="13"/>
      <c r="BY3501" t="e">
        <v>#N/A</v>
      </c>
    </row>
    <row r="3502" spans="1:78" hidden="1" x14ac:dyDescent="0.25">
      <c r="A3502" t="s">
        <v>3948</v>
      </c>
      <c r="B3502" s="2" t="str">
        <f t="shared" si="6048"/>
        <v/>
      </c>
      <c r="C3502">
        <v>10</v>
      </c>
      <c r="E3502">
        <v>40879.279999999999</v>
      </c>
      <c r="F3502">
        <v>27452</v>
      </c>
      <c r="G3502" t="s">
        <v>5</v>
      </c>
      <c r="H3502" s="5" t="s">
        <v>18</v>
      </c>
      <c r="I3502">
        <v>68331</v>
      </c>
      <c r="J3502" t="s">
        <v>3</v>
      </c>
      <c r="K3502" s="5" t="s">
        <v>8</v>
      </c>
      <c r="L3502">
        <v>27452.45</v>
      </c>
      <c r="M3502" t="str">
        <f t="shared" ref="M3502:M3505" si="6051">$G3502&amp;""</f>
        <v>e</v>
      </c>
      <c r="N3502" t="str">
        <f t="shared" ref="N3502:N3505" si="6052">$H3502&amp;""</f>
        <v>5/2</v>
      </c>
      <c r="O3502">
        <v>68331.73</v>
      </c>
      <c r="P3502" t="str">
        <f t="shared" ref="P3502:P3505" si="6053">$J3502&amp;""</f>
        <v>o</v>
      </c>
      <c r="Q3502" t="str">
        <f t="shared" ref="Q3502:Q3505" si="6054">$K3502&amp;""</f>
        <v>7/2</v>
      </c>
      <c r="R3502">
        <v>33</v>
      </c>
      <c r="AA3502" s="10">
        <f t="shared" si="5940"/>
        <v>2445.4859999999999</v>
      </c>
      <c r="AB3502" s="3" cm="1">
        <f t="array" ref="AB3502">100000000/Lvac(AA3502)</f>
        <v>40879.280506947805</v>
      </c>
      <c r="AC3502" s="28">
        <f t="shared" si="5941"/>
        <v>4.0891667341379178E-7</v>
      </c>
      <c r="AD3502" s="28">
        <f t="shared" si="5942"/>
        <v>2.4462270069309093E-7</v>
      </c>
      <c r="AE3502" s="21">
        <f t="shared" si="5943"/>
        <v>40879.280133607033</v>
      </c>
      <c r="AF3502" s="10" cm="1">
        <f t="array" ref="AF3502">Lair(100000000/AE3502)</f>
        <v>2445.486022335685</v>
      </c>
      <c r="AG3502" s="10">
        <f t="shared" si="5944"/>
        <v>1.3358109698225179E-2</v>
      </c>
      <c r="AH3502" s="10" t="b">
        <f t="shared" si="5939"/>
        <v>1</v>
      </c>
      <c r="AI3502" s="10">
        <f t="shared" ref="AI3502:AI3505" si="6055">$AF3502</f>
        <v>2445.486022335685</v>
      </c>
      <c r="AJ3502">
        <v>3.0000000000000001E-3</v>
      </c>
      <c r="AK3502" s="3" cm="1">
        <f t="array" ref="AK3502">100000000/Lvac($AA3502)</f>
        <v>40879.280506947805</v>
      </c>
      <c r="AL3502" s="21">
        <f t="shared" si="6024"/>
        <v>5.0148657731321628E-2</v>
      </c>
      <c r="AM3502" s="10" cm="1">
        <f t="array" ref="AM3502">Lvac($AI3502)-$BA3502</f>
        <v>1.1888096778420731E-3</v>
      </c>
      <c r="AN3502" s="10">
        <f t="shared" ref="AN3502:AN3505" si="6056">$AK3502-($AX3502-$AW3502)</f>
        <v>-1.9493052197503857E-2</v>
      </c>
      <c r="AO3502" s="3">
        <f t="shared" ref="AO3502:AO3505" si="6057">AM3502/AJ3502</f>
        <v>0.3962698926140244</v>
      </c>
      <c r="AP3502" s="3">
        <v>0.38882295545287587</v>
      </c>
      <c r="AS3502" s="3">
        <f t="shared" si="5945"/>
        <v>5.0694780657067895E-4</v>
      </c>
      <c r="AT3502" s="3" cm="1">
        <f t="array" ref="AT3502">AS3502-(100000000/LvacE($A3502)-$E3502)</f>
        <v>3.368061879882589E-5</v>
      </c>
      <c r="AU3502" t="s">
        <v>4778</v>
      </c>
      <c r="AV3502" t="s">
        <v>4918</v>
      </c>
      <c r="AW3502" s="3">
        <v>27452.45</v>
      </c>
      <c r="AX3502" s="3">
        <v>68331.75</v>
      </c>
      <c r="AY3502" s="3"/>
      <c r="AZ3502" s="10" cm="1">
        <f t="array" ref="AZ3502">Lair(100000000/($AX3502-$AW3502))</f>
        <v>2445.4848337988014</v>
      </c>
      <c r="BA3502" s="10">
        <f t="shared" ref="BA3502:BA3505" si="6058">100000000/($AX3502-$AW3502)</f>
        <v>2446.2258404620429</v>
      </c>
      <c r="BB3502" s="12">
        <v>31800000</v>
      </c>
      <c r="BC3502" s="3">
        <v>0.129</v>
      </c>
      <c r="BD3502" s="12" cm="1">
        <f t="array" ref="BD3502">SfromgA($BB3502,$BA3502,"")</f>
        <v>0.22974714770283552</v>
      </c>
      <c r="BE3502" s="29">
        <f t="shared" ref="BE3502:BE3505" si="6059">(10^MAX(0.05, -0.312925054856973*((LN($BD3502))^(1/3)) + 0.454808404431693)-1)*100</f>
        <v>546.66089524924553</v>
      </c>
      <c r="BG3502" s="3"/>
      <c r="BH3502" s="3"/>
      <c r="BI3502" s="12">
        <f t="shared" ref="BI3502:BI3505" si="6060">IF($BB3502="",$BF3502,$BB3502)</f>
        <v>31800000</v>
      </c>
      <c r="BJ3502" s="29">
        <f t="shared" ref="BJ3502:BJ3505" si="6061">IF($BB3502="",$BH3502,$BE3502)</f>
        <v>546.66089524924553</v>
      </c>
      <c r="BK3502" s="3">
        <f t="shared" ref="BK3502:BK3505" si="6062">LN(BN3502*100000000/($AX3502-$AW3502)/$BI3502)</f>
        <v>-5.8443061452703757</v>
      </c>
      <c r="BL3502" s="13">
        <f>EXP(BK$4341*$AX3502+BK$4342)*$BI3502/(100000000/($AX3502-$AW3502))</f>
        <v>8.1237059002024381</v>
      </c>
      <c r="BM3502" s="3">
        <f t="shared" ref="BM3502:BM3505" si="6063">LN(BL3502/$C3502)</f>
        <v>-0.20779865128490493</v>
      </c>
      <c r="BN3502" s="13" cm="1">
        <f t="array" ref="BN3502">$C3502*EXP(poly_from_str(100000000/$E3502,BN$4343))</f>
        <v>37.651359405089941</v>
      </c>
      <c r="BO3502" s="3">
        <f t="shared" ref="BO3502:BO3505" si="6064">LN($C3502)</f>
        <v>2.3025850929940459</v>
      </c>
      <c r="BP3502" s="13">
        <f t="shared" ref="BP3502:BP3504" si="6065">LN(BL3502/BN3502)</f>
        <v>-1.5335826182618333</v>
      </c>
      <c r="BQ3502" s="13"/>
      <c r="BS3502" s="13"/>
      <c r="BT3502" s="13"/>
      <c r="BU3502" s="13"/>
      <c r="BV3502" s="13"/>
      <c r="BW3502" s="13"/>
      <c r="BX3502" s="13"/>
      <c r="BY3502">
        <v>36737</v>
      </c>
      <c r="BZ3502" s="13"/>
    </row>
    <row r="3503" spans="1:78" hidden="1" x14ac:dyDescent="0.25">
      <c r="A3503" t="s">
        <v>3949</v>
      </c>
      <c r="B3503" s="2" t="str">
        <f t="shared" si="6048"/>
        <v/>
      </c>
      <c r="C3503">
        <v>10</v>
      </c>
      <c r="D3503" t="s">
        <v>14</v>
      </c>
      <c r="E3503">
        <v>40888.53</v>
      </c>
      <c r="F3503">
        <v>25033</v>
      </c>
      <c r="G3503" t="s">
        <v>5</v>
      </c>
      <c r="H3503" s="5" t="s">
        <v>4</v>
      </c>
      <c r="I3503">
        <v>65922</v>
      </c>
      <c r="J3503" t="s">
        <v>3</v>
      </c>
      <c r="K3503" s="5" t="s">
        <v>16</v>
      </c>
      <c r="L3503">
        <v>25033.91</v>
      </c>
      <c r="M3503" t="str">
        <f t="shared" si="6051"/>
        <v>e</v>
      </c>
      <c r="N3503" t="str">
        <f t="shared" si="6052"/>
        <v>9/2</v>
      </c>
      <c r="O3503">
        <v>65922.42</v>
      </c>
      <c r="P3503" t="str">
        <f t="shared" si="6053"/>
        <v>o</v>
      </c>
      <c r="Q3503" t="str">
        <f t="shared" si="6054"/>
        <v>11/2</v>
      </c>
      <c r="R3503">
        <v>33</v>
      </c>
      <c r="AA3503" s="10">
        <f t="shared" si="5940"/>
        <v>2444.933</v>
      </c>
      <c r="AB3503" s="3" cm="1">
        <f t="array" ref="AB3503">100000000/Lvac(AA3503)</f>
        <v>40888.525987529363</v>
      </c>
      <c r="AC3503" s="28">
        <f t="shared" si="5941"/>
        <v>4.0900916303227944E-7</v>
      </c>
      <c r="AD3503" s="28">
        <f t="shared" si="5942"/>
        <v>2.4456738800146306E-7</v>
      </c>
      <c r="AE3503" s="21">
        <f t="shared" si="5943"/>
        <v>40888.528943210309</v>
      </c>
      <c r="AF3503" s="10" cm="1">
        <f t="array" ref="AF3503">Lair(100000000/AE3503)</f>
        <v>2444.9328232518174</v>
      </c>
      <c r="AG3503" s="10">
        <f t="shared" si="5944"/>
        <v>1.3361890895891498E-2</v>
      </c>
      <c r="AH3503" s="10" t="b">
        <f t="shared" si="5939"/>
        <v>1</v>
      </c>
      <c r="AI3503" s="10">
        <f t="shared" si="6055"/>
        <v>2444.9328232518174</v>
      </c>
      <c r="AJ3503">
        <v>7.0000000000000001E-3</v>
      </c>
      <c r="AK3503" s="3" cm="1">
        <f t="array" ref="AK3503">100000000/Lvac($AA3503)</f>
        <v>40888.525987529363</v>
      </c>
      <c r="AL3503" s="21">
        <f t="shared" si="6024"/>
        <v>0.11706648100540723</v>
      </c>
      <c r="AM3503" s="10" cm="1">
        <f t="array" ref="AM3503">Lvac($AI3503)-$BA3503</f>
        <v>-1.1330545257806079E-3</v>
      </c>
      <c r="AN3503" s="10">
        <f t="shared" si="6056"/>
        <v>1.5987529368430842E-2</v>
      </c>
      <c r="AO3503" s="3">
        <f t="shared" si="6057"/>
        <v>-0.16186493225437257</v>
      </c>
      <c r="AP3503" s="3">
        <v>-0.13660939735668112</v>
      </c>
      <c r="AS3503" s="3">
        <f t="shared" si="5945"/>
        <v>-4.0124706356436945E-3</v>
      </c>
      <c r="AT3503" s="3" cm="1">
        <f t="array" ref="AT3503">AS3503-(100000000/LvacE($A3503)-$E3503)</f>
        <v>3.3884272852446884E-5</v>
      </c>
      <c r="AU3503" t="s">
        <v>4741</v>
      </c>
      <c r="AV3503" t="s">
        <v>4828</v>
      </c>
      <c r="AW3503" s="3">
        <v>25033.91</v>
      </c>
      <c r="AX3503" s="3">
        <v>65922.42</v>
      </c>
      <c r="AY3503" s="3"/>
      <c r="AZ3503" s="10" cm="1">
        <f t="array" ref="AZ3503">Lair(100000000/($AX3503-$AW3503))</f>
        <v>2444.9339560463795</v>
      </c>
      <c r="BA3503" s="10">
        <f t="shared" si="6058"/>
        <v>2445.6748362804124</v>
      </c>
      <c r="BB3503" s="12">
        <v>416000000</v>
      </c>
      <c r="BC3503" s="3">
        <v>0.50800000000000001</v>
      </c>
      <c r="BD3503" s="12" cm="1">
        <f t="array" ref="BD3503">SfromgA($BB3503,$BA3503,"")</f>
        <v>3.0034668009497398</v>
      </c>
      <c r="BE3503" s="29">
        <f t="shared" si="6059"/>
        <v>35.458068964251076</v>
      </c>
      <c r="BG3503" s="3"/>
      <c r="BH3503" s="3"/>
      <c r="BI3503" s="12">
        <f t="shared" si="6060"/>
        <v>416000000</v>
      </c>
      <c r="BJ3503" s="29">
        <f t="shared" si="6061"/>
        <v>35.458068964251076</v>
      </c>
      <c r="BK3503" s="3">
        <f t="shared" si="6062"/>
        <v>-8.4150485230060106</v>
      </c>
      <c r="BL3503" s="13">
        <f>EXP(BK$4341*$AX3503+BK$4342)*$BI3503/(100000000/($AX3503-$AW3503))</f>
        <v>127.64997512468837</v>
      </c>
      <c r="BM3503" s="3">
        <f t="shared" si="6063"/>
        <v>2.546706855822205</v>
      </c>
      <c r="BN3503" s="13" cm="1">
        <f t="array" ref="BN3503">$C3503*EXP(poly_from_str(100000000/$E3503,BN$4343))</f>
        <v>37.677794843530023</v>
      </c>
      <c r="BO3503" s="3">
        <f t="shared" si="6064"/>
        <v>2.3025850929940459</v>
      </c>
      <c r="BP3503" s="13">
        <f t="shared" si="6065"/>
        <v>1.2202210240815217</v>
      </c>
      <c r="BQ3503" s="13"/>
      <c r="BS3503" s="13"/>
      <c r="BT3503" s="13"/>
      <c r="BU3503" s="13"/>
      <c r="BV3503" s="13"/>
      <c r="BW3503" s="13"/>
      <c r="BX3503" s="13"/>
      <c r="BY3503">
        <v>36758</v>
      </c>
      <c r="BZ3503" s="13"/>
    </row>
    <row r="3504" spans="1:78" hidden="1" x14ac:dyDescent="0.25">
      <c r="A3504" t="s">
        <v>3950</v>
      </c>
      <c r="B3504" s="2" t="str">
        <f t="shared" si="6048"/>
        <v/>
      </c>
      <c r="C3504">
        <v>9</v>
      </c>
      <c r="D3504" t="s">
        <v>14</v>
      </c>
      <c r="E3504">
        <v>40889.31</v>
      </c>
      <c r="F3504">
        <v>34520</v>
      </c>
      <c r="G3504" t="s">
        <v>5</v>
      </c>
      <c r="H3504" s="5" t="s">
        <v>18</v>
      </c>
      <c r="I3504">
        <v>75409</v>
      </c>
      <c r="J3504" t="s">
        <v>3</v>
      </c>
      <c r="K3504" s="5" t="s">
        <v>19</v>
      </c>
      <c r="L3504">
        <v>34520.269999999997</v>
      </c>
      <c r="M3504" t="str">
        <f t="shared" si="6051"/>
        <v>e</v>
      </c>
      <c r="N3504" t="str">
        <f t="shared" si="6052"/>
        <v>5/2</v>
      </c>
      <c r="O3504">
        <v>75409.58</v>
      </c>
      <c r="P3504" t="str">
        <f t="shared" si="6053"/>
        <v>o</v>
      </c>
      <c r="Q3504" t="str">
        <f t="shared" si="6054"/>
        <v>3/2</v>
      </c>
      <c r="R3504">
        <v>33</v>
      </c>
      <c r="S3504" t="s">
        <v>25</v>
      </c>
      <c r="AA3504" s="10">
        <f t="shared" si="5940"/>
        <v>2444.886</v>
      </c>
      <c r="AB3504" s="3" cm="1">
        <f t="array" ref="AB3504">100000000/Lvac(AA3504)</f>
        <v>40889.311962595952</v>
      </c>
      <c r="AC3504" s="28">
        <f t="shared" si="5941"/>
        <v>4.0901702574271359E-7</v>
      </c>
      <c r="AD3504" s="28">
        <f t="shared" si="5942"/>
        <v>2.4456268692287206E-7</v>
      </c>
      <c r="AE3504" s="21">
        <f t="shared" si="5943"/>
        <v>40889.310516871992</v>
      </c>
      <c r="AF3504" s="10" cm="1">
        <f t="array" ref="AF3504">Lair(100000000/AE3504)</f>
        <v>2444.8860864502262</v>
      </c>
      <c r="AG3504" s="10">
        <f t="shared" si="5944"/>
        <v>1.3362212381803476E-2</v>
      </c>
      <c r="AH3504" s="10" t="b">
        <f t="shared" si="5939"/>
        <v>1</v>
      </c>
      <c r="AI3504" s="10">
        <f t="shared" si="6055"/>
        <v>2444.8860864502262</v>
      </c>
      <c r="AJ3504">
        <v>7.0000000000000001E-3</v>
      </c>
      <c r="AK3504" s="3" cm="1">
        <f t="array" ref="AK3504">100000000/Lvac($AA3504)</f>
        <v>40889.311962595952</v>
      </c>
      <c r="AL3504" s="21">
        <f t="shared" si="6024"/>
        <v>0.11707096920566436</v>
      </c>
      <c r="AM3504" s="10" cm="1">
        <f t="array" ref="AM3504">Lvac($AI3504)-$BA3504</f>
        <v>-3.0914585295249708E-5</v>
      </c>
      <c r="AN3504" s="10">
        <f t="shared" si="6056"/>
        <v>1.9625959466793574E-3</v>
      </c>
      <c r="AO3504" s="3">
        <f t="shared" si="6057"/>
        <v>-4.4163693278928152E-3</v>
      </c>
      <c r="AP3504" s="3">
        <v>-1.6769235831556477E-2</v>
      </c>
      <c r="AS3504" s="3">
        <f t="shared" si="5945"/>
        <v>1.9625959539553151E-3</v>
      </c>
      <c r="AT3504" s="3" cm="1">
        <f t="array" ref="AT3504">AS3504-(100000000/LvacE($A3504)-$E3504)</f>
        <v>3.3901596907526255E-5</v>
      </c>
      <c r="AU3504" t="s">
        <v>4717</v>
      </c>
      <c r="AV3504" t="s">
        <v>4900</v>
      </c>
      <c r="AW3504" s="3">
        <v>34520.269999999997</v>
      </c>
      <c r="AX3504" s="3">
        <v>75409.58</v>
      </c>
      <c r="AY3504" s="3"/>
      <c r="AZ3504" s="10" cm="1">
        <f t="array" ref="AZ3504">Lair(100000000/($AX3504-$AW3504))</f>
        <v>2444.8861173577188</v>
      </c>
      <c r="BA3504" s="10">
        <f t="shared" si="6058"/>
        <v>2445.6269866133712</v>
      </c>
      <c r="BB3504" s="12">
        <v>274000000</v>
      </c>
      <c r="BC3504" s="3">
        <v>0.47699999999999998</v>
      </c>
      <c r="BD3504" s="12" cm="1">
        <f t="array" ref="BD3504">SfromgA($BB3504,$BA3504,"")</f>
        <v>1.9781288493304132</v>
      </c>
      <c r="BE3504" s="29">
        <f t="shared" si="6059"/>
        <v>51.127284198957312</v>
      </c>
      <c r="BG3504" s="3"/>
      <c r="BH3504" s="3"/>
      <c r="BI3504" s="12">
        <f t="shared" si="6060"/>
        <v>274000000</v>
      </c>
      <c r="BJ3504" s="29">
        <f t="shared" si="6061"/>
        <v>51.127284198957312</v>
      </c>
      <c r="BK3504" s="3">
        <f t="shared" si="6062"/>
        <v>-8.1028122067295101</v>
      </c>
      <c r="BL3504" s="13">
        <f>EXP(BK$4341*$AX3504+BK$4342)*$BI3504/(100000000/($AX3504-$AW3504))</f>
        <v>40.891347236399838</v>
      </c>
      <c r="BM3504" s="3">
        <f t="shared" si="6063"/>
        <v>1.5136939043185431</v>
      </c>
      <c r="BN3504" s="13" cm="1">
        <f t="array" ref="BN3504">$C3504*EXP(poly_from_str(100000000/$E3504,BN$4343))</f>
        <v>33.912024358828482</v>
      </c>
      <c r="BO3504" s="3">
        <f t="shared" si="6064"/>
        <v>2.1972245773362196</v>
      </c>
      <c r="BP3504" s="13">
        <f t="shared" si="6065"/>
        <v>0.18714882930943566</v>
      </c>
      <c r="BQ3504" s="13"/>
      <c r="BS3504" s="13"/>
      <c r="BT3504" s="13"/>
      <c r="BU3504" s="13"/>
      <c r="BV3504" s="13"/>
      <c r="BW3504" s="13"/>
      <c r="BX3504" s="13"/>
      <c r="BY3504">
        <v>33084</v>
      </c>
      <c r="BZ3504" s="13"/>
    </row>
    <row r="3505" spans="1:78" hidden="1" x14ac:dyDescent="0.25">
      <c r="A3505" t="s">
        <v>3951</v>
      </c>
      <c r="B3505" s="2" t="str">
        <f t="shared" si="6048"/>
        <v/>
      </c>
      <c r="C3505">
        <v>4</v>
      </c>
      <c r="E3505">
        <v>40901.360000000001</v>
      </c>
      <c r="F3505">
        <v>25033</v>
      </c>
      <c r="G3505" t="s">
        <v>5</v>
      </c>
      <c r="H3505" s="5" t="s">
        <v>4</v>
      </c>
      <c r="I3505">
        <v>65935</v>
      </c>
      <c r="J3505" t="s">
        <v>3</v>
      </c>
      <c r="K3505" s="5" t="s">
        <v>8</v>
      </c>
      <c r="L3505">
        <v>25033.91</v>
      </c>
      <c r="M3505" t="str">
        <f t="shared" si="6051"/>
        <v>e</v>
      </c>
      <c r="N3505" t="str">
        <f t="shared" si="6052"/>
        <v>9/2</v>
      </c>
      <c r="O3505">
        <v>65935.25</v>
      </c>
      <c r="P3505" t="str">
        <f t="shared" si="6053"/>
        <v>o</v>
      </c>
      <c r="Q3505" t="str">
        <f t="shared" si="6054"/>
        <v>7/2</v>
      </c>
      <c r="R3505">
        <v>33</v>
      </c>
      <c r="AA3505" s="10">
        <f t="shared" si="5940"/>
        <v>2444.1660000000002</v>
      </c>
      <c r="AB3505" s="3" cm="1">
        <f t="array" ref="AB3505">100000000/Lvac(AA3505)</f>
        <v>40901.356209553749</v>
      </c>
      <c r="AC3505" s="28">
        <f t="shared" si="5941"/>
        <v>4.0913751357313701E-7</v>
      </c>
      <c r="AD3505" s="28">
        <f t="shared" si="5942"/>
        <v>2.4449067040139365E-7</v>
      </c>
      <c r="AE3505" s="21">
        <f t="shared" si="5943"/>
        <v>40901.359002608893</v>
      </c>
      <c r="AF3505" s="10" cm="1">
        <f t="array" ref="AF3505">Lair(100000000/AE3505)</f>
        <v>2444.1658330815176</v>
      </c>
      <c r="AG3505" s="10">
        <f t="shared" si="5944"/>
        <v>1.3367139590673004E-2</v>
      </c>
      <c r="AH3505" s="10" t="b">
        <f t="shared" si="5939"/>
        <v>1</v>
      </c>
      <c r="AI3505" s="10">
        <f t="shared" si="6055"/>
        <v>2444.1658330815176</v>
      </c>
      <c r="AJ3505">
        <v>3.0000000000000001E-3</v>
      </c>
      <c r="AK3505" s="3" cm="1">
        <f t="array" ref="AK3505">100000000/Lvac($AA3505)</f>
        <v>40901.356209553749</v>
      </c>
      <c r="AL3505" s="21">
        <f t="shared" si="6024"/>
        <v>5.0202840972521208E-2</v>
      </c>
      <c r="AM3505" s="10" cm="1">
        <f t="array" ref="AM3505">Lvac($AI3505)-$BA3505</f>
        <v>-1.1358943911545794E-3</v>
      </c>
      <c r="AN3505" s="10">
        <f t="shared" si="6056"/>
        <v>1.6209553752560169E-2</v>
      </c>
      <c r="AO3505" s="3">
        <f t="shared" si="6057"/>
        <v>-0.37863146371819312</v>
      </c>
      <c r="AP3505" s="3">
        <v>-0.32297920339866931</v>
      </c>
      <c r="AS3505" s="3">
        <f t="shared" si="5945"/>
        <v>-3.7904462515143678E-3</v>
      </c>
      <c r="AT3505" s="3" cm="1">
        <f t="array" ref="AT3505">AS3505-(100000000/LvacE($A3505)-$E3505)</f>
        <v>3.4167322155553848E-5</v>
      </c>
      <c r="AU3505" t="s">
        <v>4741</v>
      </c>
      <c r="AV3505" t="s">
        <v>4853</v>
      </c>
      <c r="AW3505" s="3">
        <v>25033.91</v>
      </c>
      <c r="AX3505" s="3">
        <v>65935.25</v>
      </c>
      <c r="AY3505" s="3"/>
      <c r="AZ3505" s="10" cm="1">
        <f t="array" ref="AZ3505">Lair(100000000/($AX3505-$AW3505))</f>
        <v>2444.1669687153449</v>
      </c>
      <c r="BA3505" s="10">
        <f t="shared" si="6058"/>
        <v>2444.9076729515464</v>
      </c>
      <c r="BB3505" s="12">
        <v>39600000</v>
      </c>
      <c r="BC3505" s="3">
        <v>3.7999999999999999E-2</v>
      </c>
      <c r="BD3505" s="12" cm="1">
        <f t="array" ref="BD3505">SfromgA($BB3505,$BA3505,"")</f>
        <v>0.2856379689652967</v>
      </c>
      <c r="BE3505" s="29">
        <f t="shared" si="6059"/>
        <v>519.6819680243982</v>
      </c>
      <c r="BG3505" s="3"/>
      <c r="BH3505" s="3"/>
      <c r="BI3505" s="12">
        <f t="shared" si="6060"/>
        <v>39600000</v>
      </c>
      <c r="BJ3505" s="29">
        <f t="shared" si="6061"/>
        <v>519.6819680243982</v>
      </c>
      <c r="BK3505" s="3">
        <f t="shared" si="6062"/>
        <v>-6.9788211600813179</v>
      </c>
      <c r="BL3505" s="13">
        <f>EXP(BK$4341*$AX3505+BK$4342)*$BI3505/(100000000/($AX3505-$AW3505))</f>
        <v>12.14326520880693</v>
      </c>
      <c r="BM3505" s="3">
        <f t="shared" si="6063"/>
        <v>1.1104803511816217</v>
      </c>
      <c r="BN3505" s="13" cm="1">
        <f t="array" ref="BN3505">$C3505*EXP(poly_from_str(100000000/$E3505,BN$4343))</f>
        <v>15.085829756807957</v>
      </c>
      <c r="BO3505" s="3">
        <f t="shared" si="6064"/>
        <v>1.3862943611198906</v>
      </c>
      <c r="BP3505" s="13">
        <f>LN(BL3505/BN3505)</f>
        <v>-0.21698116421990205</v>
      </c>
      <c r="BQ3505" s="13"/>
      <c r="BS3505" s="13"/>
      <c r="BT3505" s="13"/>
      <c r="BU3505" s="13"/>
      <c r="BV3505" s="13"/>
      <c r="BW3505" s="13"/>
      <c r="BX3505" s="13"/>
      <c r="BY3505">
        <v>14715</v>
      </c>
      <c r="BZ3505" s="13"/>
    </row>
    <row r="3506" spans="1:78" hidden="1" x14ac:dyDescent="0.25">
      <c r="A3506" t="s">
        <v>3952</v>
      </c>
      <c r="B3506" s="2" t="str">
        <f t="shared" si="6048"/>
        <v/>
      </c>
      <c r="C3506">
        <v>1</v>
      </c>
      <c r="E3506">
        <v>40902.29</v>
      </c>
      <c r="R3506">
        <v>33</v>
      </c>
      <c r="S3506" t="s">
        <v>22</v>
      </c>
      <c r="AA3506" s="10">
        <f t="shared" si="5940"/>
        <v>2444.11</v>
      </c>
      <c r="AB3506" s="3" cm="1">
        <f t="array" ref="AB3506">100000000/Lvac(AA3506)</f>
        <v>40902.293281698039</v>
      </c>
      <c r="AC3506" s="28">
        <f t="shared" si="5941"/>
        <v>4.0914688782419775E-7</v>
      </c>
      <c r="AD3506" s="28">
        <f t="shared" si="5942"/>
        <v>2.4448506911651716E-7</v>
      </c>
      <c r="AE3506" s="21">
        <f t="shared" si="5943"/>
        <v>40902.290863464397</v>
      </c>
      <c r="AF3506" s="10" cm="1">
        <f t="array" ref="AF3506">Lair(100000000/AE3506)</f>
        <v>2444.1101445118079</v>
      </c>
      <c r="AG3506" s="10">
        <f t="shared" si="5944"/>
        <v>1.3367523000539672E-2</v>
      </c>
      <c r="AH3506" s="10" t="b">
        <f t="shared" si="5939"/>
        <v>1</v>
      </c>
      <c r="AI3506" s="10">
        <f t="shared" si="5946"/>
        <v>2444.11</v>
      </c>
      <c r="AJ3506">
        <v>3.0000000000000001E-3</v>
      </c>
      <c r="AK3506" s="3" cm="1">
        <f t="array" ref="AK3506">100000000/Lvac($AA3506)</f>
        <v>40902.293281698039</v>
      </c>
      <c r="AL3506" s="21">
        <f t="shared" si="6024"/>
        <v>5.0205138003238038E-2</v>
      </c>
      <c r="AM3506" s="21"/>
      <c r="AN3506" s="21"/>
      <c r="AO3506" s="21"/>
      <c r="AP3506" s="21"/>
      <c r="AS3506" s="3">
        <f t="shared" si="5945"/>
        <v>3.2816980383358896E-3</v>
      </c>
      <c r="AT3506" s="3" cm="1">
        <f t="array" ref="AT3506">AS3506-(100000000/LvacE($A3506)-$E3506)</f>
        <v>3.4188029530923814E-5</v>
      </c>
      <c r="BB3506"/>
      <c r="BC3506"/>
      <c r="BD3506"/>
      <c r="BE3506"/>
      <c r="BF3506"/>
      <c r="BG3506"/>
      <c r="BH3506"/>
      <c r="BI3506"/>
      <c r="BJ3506"/>
      <c r="BN3506" s="13" cm="1">
        <f t="array" ref="BN3506">$C3506*EXP(poly_from_str(100000000/$E3506,BN$4343))</f>
        <v>3.7717245650536113</v>
      </c>
      <c r="BO3506" s="13"/>
      <c r="BY3506" t="e">
        <v>#N/A</v>
      </c>
    </row>
    <row r="3507" spans="1:78" hidden="1" x14ac:dyDescent="0.25">
      <c r="A3507" t="s">
        <v>3953</v>
      </c>
      <c r="B3507" s="2" t="str">
        <f t="shared" si="6048"/>
        <v/>
      </c>
      <c r="C3507">
        <v>7</v>
      </c>
      <c r="E3507">
        <v>40921.339999999997</v>
      </c>
      <c r="F3507">
        <v>27604</v>
      </c>
      <c r="G3507" t="s">
        <v>5</v>
      </c>
      <c r="H3507" s="5" t="s">
        <v>4</v>
      </c>
      <c r="I3507">
        <v>68525</v>
      </c>
      <c r="J3507" t="s">
        <v>3</v>
      </c>
      <c r="K3507" s="5" t="s">
        <v>16</v>
      </c>
      <c r="L3507">
        <v>27604.26</v>
      </c>
      <c r="M3507" t="str">
        <f t="shared" ref="M3507:M3515" si="6066">$G3507&amp;""</f>
        <v>e</v>
      </c>
      <c r="N3507" t="str">
        <f t="shared" ref="N3507:N3515" si="6067">$H3507&amp;""</f>
        <v>9/2</v>
      </c>
      <c r="O3507">
        <v>68525.62</v>
      </c>
      <c r="P3507" t="str">
        <f t="shared" ref="P3507:P3515" si="6068">$J3507&amp;""</f>
        <v>o</v>
      </c>
      <c r="Q3507" t="str">
        <f t="shared" ref="Q3507:Q3515" si="6069">$K3507&amp;""</f>
        <v>11/2</v>
      </c>
      <c r="R3507">
        <v>33</v>
      </c>
      <c r="AA3507" s="10">
        <f t="shared" si="5940"/>
        <v>2442.9720000000002</v>
      </c>
      <c r="AB3507" s="3" cm="1">
        <f t="array" ref="AB3507">100000000/Lvac(AA3507)</f>
        <v>40921.345232063461</v>
      </c>
      <c r="AC3507" s="28">
        <f t="shared" si="5941"/>
        <v>4.0933747910332166E-7</v>
      </c>
      <c r="AD3507" s="28">
        <f t="shared" si="5942"/>
        <v>2.4437124300998326E-7</v>
      </c>
      <c r="AE3507" s="21">
        <f t="shared" si="5943"/>
        <v>40921.341374746211</v>
      </c>
      <c r="AF3507" s="10" cm="1">
        <f t="array" ref="AF3507">Lair(100000000/AE3507)</f>
        <v>2442.9722302957866</v>
      </c>
      <c r="AG3507" s="10">
        <f t="shared" si="5944"/>
        <v>1.3375320149404794E-2</v>
      </c>
      <c r="AH3507" s="10" t="b">
        <f t="shared" si="5939"/>
        <v>1</v>
      </c>
      <c r="AI3507" s="10">
        <f t="shared" ref="AI3507:AI3515" si="6070">$AF3507</f>
        <v>2442.9722302957866</v>
      </c>
      <c r="AJ3507">
        <v>3.0000000000000001E-3</v>
      </c>
      <c r="AK3507" s="3" cm="1">
        <f t="array" ref="AK3507">100000000/Lvac($AA3507)</f>
        <v>40921.345232063461</v>
      </c>
      <c r="AL3507" s="21">
        <f t="shared" si="6024"/>
        <v>5.0251916159246124E-2</v>
      </c>
      <c r="AM3507" s="10" cm="1">
        <f t="array" ref="AM3507">Lvac($AI3507)-$BA3507</f>
        <v>1.1122496539428539E-3</v>
      </c>
      <c r="AN3507" s="10">
        <f t="shared" ref="AN3507:AN3515" si="6071">$AK3507-($AX3507-$AW3507)</f>
        <v>-1.4767936540010851E-2</v>
      </c>
      <c r="AO3507" s="3">
        <f t="shared" ref="AO3507:AO3515" si="6072">AM3507/AJ3507</f>
        <v>0.37074988464761799</v>
      </c>
      <c r="AP3507" s="3">
        <v>0.29396701453758095</v>
      </c>
      <c r="AS3507" s="3">
        <f t="shared" si="5945"/>
        <v>5.2320634640636854E-3</v>
      </c>
      <c r="AT3507" s="3" cm="1">
        <f t="array" ref="AT3507">AS3507-(100000000/LvacE($A3507)-$E3507)</f>
        <v>3.4609372960403562E-5</v>
      </c>
      <c r="AU3507" t="s">
        <v>4713</v>
      </c>
      <c r="AV3507" t="s">
        <v>4864</v>
      </c>
      <c r="AW3507" s="3">
        <v>27604.26</v>
      </c>
      <c r="AX3507" s="3">
        <v>68525.62</v>
      </c>
      <c r="AY3507" s="3"/>
      <c r="AZ3507" s="10" cm="1">
        <f t="array" ref="AZ3507">Lair(100000000/($AX3507-$AW3507))</f>
        <v>2442.971118301195</v>
      </c>
      <c r="BA3507" s="10">
        <f t="shared" ref="BA3507:BA3515" si="6073">100000000/($AX3507-$AW3507)</f>
        <v>2443.7115481987889</v>
      </c>
      <c r="BB3507" s="12">
        <v>91600000</v>
      </c>
      <c r="BC3507" s="3">
        <v>0.24</v>
      </c>
      <c r="BD3507" s="12" cm="1">
        <f t="array" ref="BD3507">SfromgA($BB3507,$BA3507,"")</f>
        <v>0.65974887310055375</v>
      </c>
      <c r="BE3507" s="29">
        <f t="shared" ref="BE3507:BE3515" si="6074">(10^MAX(0.05, -0.312925054856973*((LN($BD3507))^(1/3)) + 0.454808404431693)-1)*100</f>
        <v>387.96445773114795</v>
      </c>
      <c r="BG3507" s="3"/>
      <c r="BH3507" s="3"/>
      <c r="BI3507" s="12">
        <f t="shared" ref="BI3507:BI3515" si="6075">IF($BB3507="",$BF3507,$BB3507)</f>
        <v>91600000</v>
      </c>
      <c r="BJ3507" s="29">
        <f t="shared" ref="BJ3507:BJ3515" si="6076">IF($BB3507="",$BH3507,$BE3507)</f>
        <v>387.96445773114795</v>
      </c>
      <c r="BK3507" s="3">
        <f t="shared" ref="BK3507:BK3515" si="6077">LN(BN3507*100000000/($AX3507-$AW3507)/$BI3507)</f>
        <v>-7.2567720772812994</v>
      </c>
      <c r="BL3507" s="13">
        <f t="shared" ref="BL3507:BL3515" si="6078">EXP(BK$4341*$AX3507+BK$4342)*$BI3507/(100000000/($AX3507-$AW3507))</f>
        <v>23.081917177010034</v>
      </c>
      <c r="BM3507" s="3">
        <f t="shared" ref="BM3507:BM3515" si="6079">LN(BL3507/$C3507)</f>
        <v>1.1931393557296359</v>
      </c>
      <c r="BN3507" s="13" cm="1">
        <f t="array" ref="BN3507">$C3507*EXP(poly_from_str(100000000/$E3507,BN$4343))</f>
        <v>26.440487783423855</v>
      </c>
      <c r="BO3507" s="3">
        <f t="shared" ref="BO3507:BO3515" si="6080">LN($C3507)</f>
        <v>1.9459101490553132</v>
      </c>
      <c r="BP3507" s="13">
        <f t="shared" ref="BP3507:BP3510" si="6081">LN(BL3507/BN3507)</f>
        <v>-0.1358469587206404</v>
      </c>
      <c r="BQ3507" s="13"/>
      <c r="BS3507" s="13"/>
      <c r="BT3507" s="13"/>
      <c r="BU3507" s="13"/>
      <c r="BV3507" s="13"/>
      <c r="BW3507" s="13"/>
      <c r="BX3507" s="13"/>
      <c r="BY3507">
        <v>25785</v>
      </c>
      <c r="BZ3507" s="13"/>
    </row>
    <row r="3508" spans="1:78" hidden="1" x14ac:dyDescent="0.25">
      <c r="A3508" t="s">
        <v>3954</v>
      </c>
      <c r="B3508" s="2" t="str">
        <f t="shared" si="6048"/>
        <v/>
      </c>
      <c r="C3508">
        <v>1</v>
      </c>
      <c r="E3508">
        <v>40925.949999999997</v>
      </c>
      <c r="F3508">
        <v>60520</v>
      </c>
      <c r="G3508" t="s">
        <v>3</v>
      </c>
      <c r="H3508" s="5" t="s">
        <v>8</v>
      </c>
      <c r="I3508">
        <v>101446</v>
      </c>
      <c r="J3508" t="s">
        <v>5</v>
      </c>
      <c r="K3508" s="5" t="s">
        <v>8</v>
      </c>
      <c r="L3508">
        <v>60520.32</v>
      </c>
      <c r="M3508" t="str">
        <f t="shared" si="6066"/>
        <v>o</v>
      </c>
      <c r="N3508" t="str">
        <f t="shared" si="6067"/>
        <v>7/2</v>
      </c>
      <c r="O3508">
        <v>101446.27</v>
      </c>
      <c r="P3508" t="str">
        <f t="shared" si="6068"/>
        <v>e</v>
      </c>
      <c r="Q3508" t="str">
        <f t="shared" si="6069"/>
        <v>7/2</v>
      </c>
      <c r="R3508">
        <v>33</v>
      </c>
      <c r="AA3508" s="10">
        <f t="shared" si="5940"/>
        <v>2442.6970000000001</v>
      </c>
      <c r="AB3508" s="3" cm="1">
        <f t="array" ref="AB3508">100000000/Lvac(AA3508)</f>
        <v>40925.951837179149</v>
      </c>
      <c r="AC3508" s="28">
        <f t="shared" si="5941"/>
        <v>4.0938356251307468E-7</v>
      </c>
      <c r="AD3508" s="28">
        <f t="shared" si="5942"/>
        <v>2.4434373670242921E-7</v>
      </c>
      <c r="AE3508" s="21">
        <f t="shared" si="5943"/>
        <v>40925.95048256615</v>
      </c>
      <c r="AF3508" s="10" cm="1">
        <f t="array" ref="AF3508">Lair(100000000/AE3508)</f>
        <v>2442.697080857085</v>
      </c>
      <c r="AG3508" s="10">
        <f t="shared" si="5944"/>
        <v>1.3377205981171456E-2</v>
      </c>
      <c r="AH3508" s="10" t="b">
        <f t="shared" si="5939"/>
        <v>1</v>
      </c>
      <c r="AI3508" s="10">
        <f t="shared" si="6070"/>
        <v>2442.697080857085</v>
      </c>
      <c r="AJ3508">
        <v>3.0000000000000001E-3</v>
      </c>
      <c r="AK3508" s="3" cm="1">
        <f t="array" ref="AK3508">100000000/Lvac($AA3508)</f>
        <v>40925.951837179149</v>
      </c>
      <c r="AL3508" s="21">
        <f t="shared" si="6024"/>
        <v>5.0263234223237203E-2</v>
      </c>
      <c r="AM3508" s="10" cm="1">
        <f t="array" ref="AM3508">Lvac($AI3508)-$BA3508</f>
        <v>-2.8811064566980349E-5</v>
      </c>
      <c r="AN3508" s="10">
        <f t="shared" si="6071"/>
        <v>1.8371791447862051E-3</v>
      </c>
      <c r="AO3508" s="3">
        <f t="shared" si="6072"/>
        <v>-9.6036881889934502E-3</v>
      </c>
      <c r="AP3508" s="3">
        <v>-3.6562231495433174E-2</v>
      </c>
      <c r="AS3508" s="3">
        <f t="shared" si="5945"/>
        <v>1.8371791520621628E-3</v>
      </c>
      <c r="AT3508" s="3" cm="1">
        <f t="array" ref="AT3508">AS3508-(100000000/LvacE($A3508)-$E3508)</f>
        <v>3.4711418265942484E-5</v>
      </c>
      <c r="AU3508" t="s">
        <v>4725</v>
      </c>
      <c r="AV3508" t="s">
        <v>4903</v>
      </c>
      <c r="AW3508" s="3">
        <v>60520.32</v>
      </c>
      <c r="AX3508" s="3">
        <v>101446.27</v>
      </c>
      <c r="AY3508" s="3"/>
      <c r="AZ3508" s="10" cm="1">
        <f t="array" ref="AZ3508">Lair(100000000/($AX3508-$AW3508))</f>
        <v>2442.697109661543</v>
      </c>
      <c r="BA3508" s="10">
        <f t="shared" si="6073"/>
        <v>2443.4374767109862</v>
      </c>
      <c r="BB3508" s="12">
        <v>281000000</v>
      </c>
      <c r="BC3508" s="3">
        <v>0.41299999999999998</v>
      </c>
      <c r="BD3508" s="12" cm="1">
        <f t="array" ref="BD3508">SfromgA($BB3508,$BA3508,"")</f>
        <v>2.0232212222650219</v>
      </c>
      <c r="BE3508" s="29">
        <f t="shared" si="6074"/>
        <v>50.086535067719296</v>
      </c>
      <c r="BG3508" s="3"/>
      <c r="BH3508" s="3"/>
      <c r="BI3508" s="12">
        <f t="shared" si="6075"/>
        <v>281000000</v>
      </c>
      <c r="BJ3508" s="29">
        <f t="shared" si="6076"/>
        <v>50.086535067719296</v>
      </c>
      <c r="BK3508" s="3">
        <f t="shared" si="6077"/>
        <v>-10.323364984033699</v>
      </c>
      <c r="BL3508" s="13">
        <f t="shared" si="6078"/>
        <v>5.8052867058328657</v>
      </c>
      <c r="BM3508" s="3">
        <f t="shared" si="6079"/>
        <v>1.7587690033932615</v>
      </c>
      <c r="BN3508" s="13" cm="1">
        <f t="array" ref="BN3508">$C3508*EXP(poly_from_str(100000000/$E3508,BN$4343))</f>
        <v>3.7785453762717851</v>
      </c>
      <c r="BO3508" s="3">
        <f t="shared" si="6080"/>
        <v>0</v>
      </c>
      <c r="BP3508" s="13">
        <f t="shared" si="6081"/>
        <v>0.42942988891652312</v>
      </c>
      <c r="BQ3508" s="13"/>
      <c r="BS3508" s="13"/>
      <c r="BT3508" s="13"/>
      <c r="BU3508" s="13"/>
      <c r="BV3508" s="13"/>
      <c r="BW3508" s="13"/>
      <c r="BX3508" s="13"/>
      <c r="BY3508">
        <v>3685</v>
      </c>
      <c r="BZ3508" s="13"/>
    </row>
    <row r="3509" spans="1:78" hidden="1" x14ac:dyDescent="0.25">
      <c r="A3509" t="s">
        <v>3955</v>
      </c>
      <c r="B3509" s="2" t="str">
        <f t="shared" si="6048"/>
        <v/>
      </c>
      <c r="C3509">
        <v>1</v>
      </c>
      <c r="E3509">
        <v>40932.120000000003</v>
      </c>
      <c r="F3509">
        <v>25934</v>
      </c>
      <c r="G3509" t="s">
        <v>5</v>
      </c>
      <c r="H3509" s="5" t="s">
        <v>18</v>
      </c>
      <c r="I3509">
        <v>66867</v>
      </c>
      <c r="J3509" t="s">
        <v>3</v>
      </c>
      <c r="K3509" s="5" t="s">
        <v>19</v>
      </c>
      <c r="L3509">
        <v>25934.98</v>
      </c>
      <c r="M3509" t="str">
        <f t="shared" si="6066"/>
        <v>e</v>
      </c>
      <c r="N3509" t="str">
        <f t="shared" si="6067"/>
        <v>5/2</v>
      </c>
      <c r="O3509">
        <v>66867.09</v>
      </c>
      <c r="P3509" t="str">
        <f t="shared" si="6068"/>
        <v>o</v>
      </c>
      <c r="Q3509" t="str">
        <f t="shared" si="6069"/>
        <v>3/2</v>
      </c>
      <c r="R3509">
        <v>33</v>
      </c>
      <c r="S3509" t="s">
        <v>25</v>
      </c>
      <c r="AA3509" s="10">
        <f t="shared" si="5940"/>
        <v>2442.3290000000002</v>
      </c>
      <c r="AB3509" s="3" cm="1">
        <f t="array" ref="AB3509">100000000/Lvac(AA3509)</f>
        <v>40932.117935093826</v>
      </c>
      <c r="AC3509" s="28">
        <f t="shared" si="5941"/>
        <v>4.0944524672965844E-7</v>
      </c>
      <c r="AD3509" s="28">
        <f t="shared" si="5942"/>
        <v>2.4430692826247176E-7</v>
      </c>
      <c r="AE3509" s="21">
        <f t="shared" si="5943"/>
        <v>40932.119457858462</v>
      </c>
      <c r="AF3509" s="10" cm="1">
        <f t="array" ref="AF3509">Lair(100000000/AE3509)</f>
        <v>2442.3289091333027</v>
      </c>
      <c r="AG3509" s="10">
        <f t="shared" si="5944"/>
        <v>1.3379730563550983E-2</v>
      </c>
      <c r="AH3509" s="10" t="b">
        <f t="shared" si="5939"/>
        <v>1</v>
      </c>
      <c r="AI3509" s="10">
        <f t="shared" si="6070"/>
        <v>2442.3289091333027</v>
      </c>
      <c r="AJ3509">
        <v>3.0000000000000001E-3</v>
      </c>
      <c r="AK3509" s="3" cm="1">
        <f t="array" ref="AK3509">100000000/Lvac($AA3509)</f>
        <v>40932.117935093826</v>
      </c>
      <c r="AL3509" s="21">
        <f t="shared" si="6024"/>
        <v>5.0278385251910085E-2</v>
      </c>
      <c r="AM3509" s="10" cm="1">
        <f t="array" ref="AM3509">Lvac($AI3509)-$BA3509</f>
        <v>-5.6450064857926918E-4</v>
      </c>
      <c r="AN3509" s="10">
        <f t="shared" si="6071"/>
        <v>7.9350938249262981E-3</v>
      </c>
      <c r="AO3509" s="3">
        <f t="shared" si="6072"/>
        <v>-0.18816688285975638</v>
      </c>
      <c r="AP3509" s="3">
        <v>-0.15787103726931187</v>
      </c>
      <c r="AS3509" s="3">
        <f t="shared" si="5945"/>
        <v>-2.06490617711097E-3</v>
      </c>
      <c r="AT3509" s="3" cm="1">
        <f t="array" ref="AT3509">AS3509-(100000000/LvacE($A3509)-$E3509)</f>
        <v>3.4848126233555377E-5</v>
      </c>
      <c r="AU3509" t="s">
        <v>4708</v>
      </c>
      <c r="AV3509" t="s">
        <v>4862</v>
      </c>
      <c r="AW3509" s="3">
        <v>25934.98</v>
      </c>
      <c r="AX3509" s="3">
        <v>66867.09</v>
      </c>
      <c r="AY3509" s="3"/>
      <c r="AZ3509" s="10" cm="1">
        <f t="array" ref="AZ3509">Lair(100000000/($AX3509-$AW3509))</f>
        <v>2442.3294735045206</v>
      </c>
      <c r="BA3509" s="10">
        <f t="shared" si="6073"/>
        <v>2443.0697562378291</v>
      </c>
      <c r="BB3509" s="12">
        <v>6040000</v>
      </c>
      <c r="BC3509" s="3">
        <v>2.1000000000000001E-2</v>
      </c>
      <c r="BD3509" s="12" cm="1">
        <f t="array" ref="BD3509">SfromgA($BB3509,$BA3509,"")</f>
        <v>4.346882498271161E-2</v>
      </c>
      <c r="BE3509" s="29">
        <f t="shared" si="6074"/>
        <v>718.14394909310624</v>
      </c>
      <c r="BG3509" s="3"/>
      <c r="BH3509" s="3"/>
      <c r="BI3509" s="12">
        <f t="shared" si="6075"/>
        <v>6040000</v>
      </c>
      <c r="BJ3509" s="29">
        <f t="shared" si="6076"/>
        <v>718.14394909310624</v>
      </c>
      <c r="BK3509" s="3">
        <f t="shared" si="6077"/>
        <v>-6.4830920442203919</v>
      </c>
      <c r="BL3509" s="13">
        <f t="shared" si="6078"/>
        <v>1.726852305176932</v>
      </c>
      <c r="BM3509" s="3">
        <f t="shared" si="6079"/>
        <v>0.546300274474944</v>
      </c>
      <c r="BN3509" s="13" cm="1">
        <f t="array" ref="BN3509">$C3509*EXP(poly_from_str(100000000/$E3509,BN$4343))</f>
        <v>3.7803322452028922</v>
      </c>
      <c r="BO3509" s="3">
        <f t="shared" si="6080"/>
        <v>0</v>
      </c>
      <c r="BP3509" s="13">
        <f t="shared" si="6081"/>
        <v>-0.78351162685028486</v>
      </c>
      <c r="BQ3509" s="13"/>
      <c r="BS3509" s="13"/>
      <c r="BT3509" s="13"/>
      <c r="BU3509" s="13"/>
      <c r="BV3509" s="13"/>
      <c r="BW3509" s="13"/>
      <c r="BX3509" s="13"/>
      <c r="BY3509">
        <v>3686</v>
      </c>
      <c r="BZ3509" s="13"/>
    </row>
    <row r="3510" spans="1:78" hidden="1" x14ac:dyDescent="0.25">
      <c r="A3510" t="s">
        <v>3956</v>
      </c>
      <c r="B3510" s="2" t="str">
        <f t="shared" si="6048"/>
        <v/>
      </c>
      <c r="C3510">
        <v>1</v>
      </c>
      <c r="E3510">
        <v>40940</v>
      </c>
      <c r="F3510">
        <v>27604</v>
      </c>
      <c r="G3510" t="s">
        <v>5</v>
      </c>
      <c r="H3510" s="5" t="s">
        <v>4</v>
      </c>
      <c r="I3510">
        <v>68544</v>
      </c>
      <c r="J3510" t="s">
        <v>3</v>
      </c>
      <c r="K3510" s="5" t="s">
        <v>4</v>
      </c>
      <c r="L3510">
        <v>27604.26</v>
      </c>
      <c r="M3510" t="str">
        <f t="shared" si="6066"/>
        <v>e</v>
      </c>
      <c r="N3510" t="str">
        <f t="shared" si="6067"/>
        <v>9/2</v>
      </c>
      <c r="O3510">
        <v>68544.19</v>
      </c>
      <c r="P3510" t="str">
        <f t="shared" si="6068"/>
        <v>o</v>
      </c>
      <c r="Q3510" t="str">
        <f t="shared" si="6069"/>
        <v>9/2</v>
      </c>
      <c r="R3510">
        <v>33</v>
      </c>
      <c r="AA3510" s="10">
        <f t="shared" si="5940"/>
        <v>2441.8589999999999</v>
      </c>
      <c r="AB3510" s="3" cm="1">
        <f t="array" ref="AB3510">100000000/Lvac(AA3510)</f>
        <v>40939.995816715054</v>
      </c>
      <c r="AC3510" s="28">
        <f t="shared" si="5941"/>
        <v>4.095240552382427E-7</v>
      </c>
      <c r="AD3510" s="28">
        <f t="shared" si="5942"/>
        <v>2.4425991748433895E-7</v>
      </c>
      <c r="AE3510" s="21">
        <f t="shared" si="5943"/>
        <v>40939.998902301078</v>
      </c>
      <c r="AF3510" s="10" cm="1">
        <f t="array" ref="AF3510">Lair(100000000/AE3510)</f>
        <v>2441.8588159471856</v>
      </c>
      <c r="AG3510" s="10">
        <f t="shared" si="5944"/>
        <v>1.3382956554148919E-2</v>
      </c>
      <c r="AH3510" s="10" t="b">
        <f t="shared" si="5939"/>
        <v>1</v>
      </c>
      <c r="AI3510" s="10">
        <f t="shared" si="6070"/>
        <v>2441.8588159471856</v>
      </c>
      <c r="AJ3510">
        <v>3.0000000000000001E-3</v>
      </c>
      <c r="AK3510" s="3" cm="1">
        <f t="array" ref="AK3510">100000000/Lvac($AA3510)</f>
        <v>40939.995816715054</v>
      </c>
      <c r="AL3510" s="21">
        <f t="shared" si="6024"/>
        <v>5.0297743116038372E-2</v>
      </c>
      <c r="AM3510" s="10" cm="1">
        <f t="array" ref="AM3510">Lvac($AI3510)-$BA3510</f>
        <v>-4.1109178996521223E-3</v>
      </c>
      <c r="AN3510" s="10">
        <f t="shared" si="6071"/>
        <v>6.5816715046821628E-2</v>
      </c>
      <c r="AO3510" s="3">
        <f t="shared" si="6072"/>
        <v>-1.3703059665507074</v>
      </c>
      <c r="AP3510" s="3">
        <v>-1.3089409602192366</v>
      </c>
      <c r="AS3510" s="3">
        <f t="shared" si="5945"/>
        <v>-4.1832849456113763E-3</v>
      </c>
      <c r="AT3510" s="3" cm="1">
        <f t="array" ref="AT3510">AS3510-(100000000/LvacE($A3510)-$E3510)</f>
        <v>3.5022974770981818E-5</v>
      </c>
      <c r="AU3510" t="s">
        <v>4713</v>
      </c>
      <c r="AV3510" t="s">
        <v>4896</v>
      </c>
      <c r="AW3510" s="3">
        <v>27604.26</v>
      </c>
      <c r="AX3510" s="3">
        <v>68544.19</v>
      </c>
      <c r="AY3510" s="3"/>
      <c r="AZ3510" s="10" cm="1">
        <f t="array" ref="AZ3510">Lair(100000000/($AX3510-$AW3510))</f>
        <v>2441.8629259226341</v>
      </c>
      <c r="BA3510" s="10">
        <f t="shared" si="6073"/>
        <v>2442.60310166627</v>
      </c>
      <c r="BB3510" s="12">
        <v>23400000</v>
      </c>
      <c r="BC3510" s="3">
        <v>4.2999999999999997E-2</v>
      </c>
      <c r="BD3510" s="12" cm="1">
        <f t="array" ref="BD3510">SfromgA($BB3510,$BA3510,"")</f>
        <v>0.16830922879828539</v>
      </c>
      <c r="BE3510" s="29">
        <f t="shared" si="6074"/>
        <v>582.63193083528108</v>
      </c>
      <c r="BG3510" s="3"/>
      <c r="BH3510" s="3"/>
      <c r="BI3510" s="12">
        <f t="shared" si="6075"/>
        <v>23400000</v>
      </c>
      <c r="BJ3510" s="29">
        <f t="shared" si="6076"/>
        <v>582.63193083528108</v>
      </c>
      <c r="BK3510" s="3">
        <f t="shared" si="6077"/>
        <v>-7.8370102401883068</v>
      </c>
      <c r="BL3510" s="13">
        <f t="shared" si="6078"/>
        <v>5.8908305523436484</v>
      </c>
      <c r="BM3510" s="3">
        <f t="shared" si="6079"/>
        <v>1.7733969983070976</v>
      </c>
      <c r="BN3510" s="13" cm="1">
        <f t="array" ref="BN3510">$C3510*EXP(poly_from_str(100000000/$E3510,BN$4343))</f>
        <v>3.7826194490807783</v>
      </c>
      <c r="BO3510" s="3">
        <f t="shared" si="6080"/>
        <v>0</v>
      </c>
      <c r="BP3510" s="13">
        <f t="shared" si="6081"/>
        <v>0.44298025272526886</v>
      </c>
      <c r="BQ3510" s="13"/>
      <c r="BS3510" s="13"/>
      <c r="BT3510" s="13"/>
      <c r="BU3510" s="13"/>
      <c r="BV3510" s="13"/>
      <c r="BW3510" s="13"/>
      <c r="BX3510" s="13"/>
      <c r="BY3510">
        <v>3688</v>
      </c>
      <c r="BZ3510" s="13"/>
    </row>
    <row r="3511" spans="1:78" hidden="1" x14ac:dyDescent="0.25">
      <c r="A3511" t="s">
        <v>3957</v>
      </c>
      <c r="B3511" s="2" t="str">
        <f t="shared" si="6048"/>
        <v/>
      </c>
      <c r="C3511">
        <v>8</v>
      </c>
      <c r="E3511">
        <v>40943.629999999997</v>
      </c>
      <c r="F3511">
        <v>22277</v>
      </c>
      <c r="G3511" t="s">
        <v>5</v>
      </c>
      <c r="H3511" s="5" t="s">
        <v>19</v>
      </c>
      <c r="I3511">
        <v>63221</v>
      </c>
      <c r="J3511" t="s">
        <v>3</v>
      </c>
      <c r="K3511" s="5" t="s">
        <v>19</v>
      </c>
      <c r="L3511">
        <v>22277.66</v>
      </c>
      <c r="M3511" t="str">
        <f t="shared" si="6066"/>
        <v>e</v>
      </c>
      <c r="N3511" t="str">
        <f t="shared" si="6067"/>
        <v>3/2</v>
      </c>
      <c r="O3511">
        <v>63221.279999999999</v>
      </c>
      <c r="P3511" t="str">
        <f t="shared" si="6068"/>
        <v>o</v>
      </c>
      <c r="Q3511" t="str">
        <f t="shared" si="6069"/>
        <v>3/2</v>
      </c>
      <c r="R3511">
        <v>33</v>
      </c>
      <c r="AA3511" s="10">
        <f t="shared" si="5940"/>
        <v>2441.6419999999998</v>
      </c>
      <c r="AB3511" s="3" cm="1">
        <f t="array" ref="AB3511">100000000/Lvac(AA3511)</f>
        <v>40943.634074673362</v>
      </c>
      <c r="AC3511" s="28">
        <f t="shared" si="5941"/>
        <v>4.0956045153220665E-7</v>
      </c>
      <c r="AD3511" s="28">
        <f t="shared" si="5942"/>
        <v>2.4423821250849182E-7</v>
      </c>
      <c r="AE3511" s="21">
        <f t="shared" si="5943"/>
        <v>40943.631068918796</v>
      </c>
      <c r="AF3511" s="10" cm="1">
        <f t="array" ref="AF3511">Lair(100000000/AE3511)</f>
        <v>2441.6421792590963</v>
      </c>
      <c r="AG3511" s="10">
        <f t="shared" si="5944"/>
        <v>1.3384446629496331E-2</v>
      </c>
      <c r="AH3511" s="10" t="b">
        <f t="shared" si="5939"/>
        <v>1</v>
      </c>
      <c r="AI3511" s="10">
        <f t="shared" si="6070"/>
        <v>2441.6421792590963</v>
      </c>
      <c r="AJ3511">
        <v>3.0000000000000001E-3</v>
      </c>
      <c r="AK3511" s="3" cm="1">
        <f t="array" ref="AK3511">100000000/Lvac($AA3511)</f>
        <v>40943.634074673362</v>
      </c>
      <c r="AL3511" s="21">
        <f t="shared" si="6024"/>
        <v>5.0306676083590789E-2</v>
      </c>
      <c r="AM3511" s="10" cm="1">
        <f t="array" ref="AM3511">Lvac($AI3511)-$BA3511</f>
        <v>-6.602867897527176E-4</v>
      </c>
      <c r="AN3511" s="10">
        <f t="shared" si="6071"/>
        <v>1.4074673366849311E-2</v>
      </c>
      <c r="AO3511" s="3">
        <f t="shared" si="6072"/>
        <v>-0.22009559658423919</v>
      </c>
      <c r="AP3511" s="3">
        <v>-0.27986232983797282</v>
      </c>
      <c r="AS3511" s="3">
        <f t="shared" si="5945"/>
        <v>4.0746733648120426E-3</v>
      </c>
      <c r="AT3511" s="3" cm="1">
        <f t="array" ref="AT3511">AS3511-(100000000/LvacE($A3511)-$E3511)</f>
        <v>3.510378155624494E-5</v>
      </c>
      <c r="AU3511" t="s">
        <v>4761</v>
      </c>
      <c r="AV3511" t="s">
        <v>4702</v>
      </c>
      <c r="AW3511" s="3">
        <v>22277.66</v>
      </c>
      <c r="AX3511" s="3">
        <v>63221.279999999999</v>
      </c>
      <c r="AY3511" s="3"/>
      <c r="AZ3511" s="10" cm="1">
        <f t="array" ref="AZ3511">Lair(100000000/($AX3511-$AW3511))</f>
        <v>2441.6428393945198</v>
      </c>
      <c r="BA3511" s="10">
        <f t="shared" si="6073"/>
        <v>2442.3829646719078</v>
      </c>
      <c r="BB3511" s="12">
        <v>73400000</v>
      </c>
      <c r="BC3511" s="3">
        <v>0.113</v>
      </c>
      <c r="BD3511" s="12" cm="1">
        <f t="array" ref="BD3511">SfromgA($BB3511,$BA3511,"")</f>
        <v>0.52780160467557957</v>
      </c>
      <c r="BE3511" s="29">
        <f t="shared" si="6074"/>
        <v>430.08243072643637</v>
      </c>
      <c r="BG3511" s="3"/>
      <c r="BH3511" s="3"/>
      <c r="BI3511" s="12">
        <f t="shared" si="6075"/>
        <v>73400000</v>
      </c>
      <c r="BJ3511" s="29">
        <f t="shared" si="6076"/>
        <v>430.08243072643637</v>
      </c>
      <c r="BK3511" s="3">
        <f t="shared" si="6077"/>
        <v>-6.9005677162143604</v>
      </c>
      <c r="BL3511" s="13">
        <f t="shared" si="6078"/>
        <v>27.691086141602142</v>
      </c>
      <c r="BM3511" s="3">
        <f t="shared" si="6079"/>
        <v>1.2416690197825839</v>
      </c>
      <c r="BN3511" s="13" cm="1">
        <f t="array" ref="BN3511">$C3511*EXP(poly_from_str(100000000/$E3511,BN$4343))</f>
        <v>30.269400289792095</v>
      </c>
      <c r="BO3511" s="3">
        <f t="shared" si="6080"/>
        <v>2.0794415416798357</v>
      </c>
      <c r="BP3511" s="13">
        <f t="shared" ref="BP3511:BP3515" si="6082">LN(BL3511/BN3511)</f>
        <v>-8.9026749342970835E-2</v>
      </c>
      <c r="BQ3511" s="13"/>
      <c r="BS3511" s="13"/>
      <c r="BT3511" s="13"/>
      <c r="BU3511" s="13"/>
      <c r="BV3511" s="13"/>
      <c r="BW3511" s="13"/>
      <c r="BX3511" s="13"/>
      <c r="BY3511">
        <v>29511</v>
      </c>
      <c r="BZ3511" s="13"/>
    </row>
    <row r="3512" spans="1:78" hidden="1" x14ac:dyDescent="0.25">
      <c r="A3512" t="s">
        <v>3958</v>
      </c>
      <c r="B3512" s="2" t="str">
        <f t="shared" si="6048"/>
        <v/>
      </c>
      <c r="C3512">
        <v>3</v>
      </c>
      <c r="E3512">
        <v>40948.36</v>
      </c>
      <c r="F3512">
        <v>26446</v>
      </c>
      <c r="G3512" t="s">
        <v>5</v>
      </c>
      <c r="H3512" s="5" t="s">
        <v>8</v>
      </c>
      <c r="I3512">
        <v>67395</v>
      </c>
      <c r="J3512" t="s">
        <v>3</v>
      </c>
      <c r="K3512" s="5" t="s">
        <v>18</v>
      </c>
      <c r="L3512">
        <v>26446.97</v>
      </c>
      <c r="M3512" t="str">
        <f t="shared" si="6066"/>
        <v>e</v>
      </c>
      <c r="N3512" t="str">
        <f t="shared" si="6067"/>
        <v>7/2</v>
      </c>
      <c r="O3512">
        <v>67395.320000000007</v>
      </c>
      <c r="P3512" t="str">
        <f t="shared" si="6068"/>
        <v>o</v>
      </c>
      <c r="Q3512" t="str">
        <f t="shared" si="6069"/>
        <v>5/2</v>
      </c>
      <c r="R3512">
        <v>33</v>
      </c>
      <c r="S3512" t="s">
        <v>3959</v>
      </c>
      <c r="AA3512" s="10">
        <f t="shared" si="5940"/>
        <v>2441.36</v>
      </c>
      <c r="AB3512" s="3" cm="1">
        <f t="array" ref="AB3512">100000000/Lvac(AA3512)</f>
        <v>40948.36309964973</v>
      </c>
      <c r="AC3512" s="28">
        <f t="shared" si="5941"/>
        <v>4.0960775960939801E-7</v>
      </c>
      <c r="AD3512" s="28">
        <f t="shared" si="5942"/>
        <v>2.4421000604259904E-7</v>
      </c>
      <c r="AE3512" s="21">
        <f t="shared" si="5943"/>
        <v>40948.360812861436</v>
      </c>
      <c r="AF3512" s="10" cm="1">
        <f t="array" ref="AF3512">Lair(100000000/AE3512)</f>
        <v>2441.3601363494313</v>
      </c>
      <c r="AG3512" s="10">
        <f t="shared" si="5944"/>
        <v>1.3386383634459837E-2</v>
      </c>
      <c r="AH3512" s="10" t="b">
        <f t="shared" si="5939"/>
        <v>1</v>
      </c>
      <c r="AI3512" s="10">
        <f t="shared" si="6070"/>
        <v>2441.3601363494313</v>
      </c>
      <c r="AJ3512">
        <v>3.0000000000000001E-3</v>
      </c>
      <c r="AK3512" s="3" cm="1">
        <f t="array" ref="AK3512">100000000/Lvac($AA3512)</f>
        <v>40948.36309964973</v>
      </c>
      <c r="AL3512" s="21">
        <f t="shared" si="6024"/>
        <v>5.031829899649283E-2</v>
      </c>
      <c r="AM3512" s="10" cm="1">
        <f t="array" ref="AM3512">Lvac($AI3512)-$BA3512</f>
        <v>-6.4486337123526027E-4</v>
      </c>
      <c r="AN3512" s="10">
        <f t="shared" si="6071"/>
        <v>1.3099649724608753E-2</v>
      </c>
      <c r="AO3512" s="3">
        <f t="shared" si="6072"/>
        <v>-0.21495445707842009</v>
      </c>
      <c r="AP3512" s="3">
        <v>-0.26041468815189245</v>
      </c>
      <c r="AS3512" s="3">
        <f t="shared" si="5945"/>
        <v>3.0996497298474424E-3</v>
      </c>
      <c r="AT3512" s="3" cm="1">
        <f t="array" ref="AT3512">AS3512-(100000000/LvacE($A3512)-$E3512)</f>
        <v>3.5208882763981819E-5</v>
      </c>
      <c r="AU3512" t="s">
        <v>4731</v>
      </c>
      <c r="AV3512" t="s">
        <v>4889</v>
      </c>
      <c r="AW3512" s="3">
        <v>26446.97</v>
      </c>
      <c r="AX3512" s="3">
        <v>67395.320000000007</v>
      </c>
      <c r="AY3512" s="3"/>
      <c r="AZ3512" s="10" cm="1">
        <f t="array" ref="AZ3512">Lair(100000000/($AX3512-$AW3512))</f>
        <v>2441.3607810649833</v>
      </c>
      <c r="BA3512" s="10">
        <f t="shared" si="6073"/>
        <v>2442.1008416700547</v>
      </c>
      <c r="BB3512" s="12">
        <v>21600000</v>
      </c>
      <c r="BC3512" s="3">
        <v>5.7000000000000002E-2</v>
      </c>
      <c r="BD3512" s="12" cm="1">
        <f t="array" ref="BD3512">SfromgA($BB3512,$BA3512,"")</f>
        <v>0.15526654564205439</v>
      </c>
      <c r="BE3512" s="29">
        <f t="shared" si="6074"/>
        <v>591.55463162520141</v>
      </c>
      <c r="BG3512" s="3"/>
      <c r="BH3512" s="3"/>
      <c r="BI3512" s="12">
        <f t="shared" si="6075"/>
        <v>21600000</v>
      </c>
      <c r="BJ3512" s="29">
        <f t="shared" si="6076"/>
        <v>591.55463162520141</v>
      </c>
      <c r="BK3512" s="3">
        <f t="shared" si="6077"/>
        <v>-6.6579179075965085</v>
      </c>
      <c r="BL3512" s="13">
        <f t="shared" si="6078"/>
        <v>5.9349063951880501</v>
      </c>
      <c r="BM3512" s="3">
        <f t="shared" si="6079"/>
        <v>0.68223896760748814</v>
      </c>
      <c r="BN3512" s="13" cm="1">
        <f t="array" ref="BN3512">$C3512*EXP(poly_from_str(100000000/$E3512,BN$4343))</f>
        <v>11.355157165383009</v>
      </c>
      <c r="BO3512" s="3">
        <f t="shared" si="6080"/>
        <v>1.0986122886681098</v>
      </c>
      <c r="BP3512" s="13">
        <f t="shared" si="6082"/>
        <v>-0.64882076025905744</v>
      </c>
      <c r="BQ3512" s="13"/>
      <c r="BS3512" s="13"/>
      <c r="BT3512" s="13"/>
      <c r="BU3512" s="13"/>
      <c r="BV3512" s="13"/>
      <c r="BW3512" s="13"/>
      <c r="BX3512" s="13"/>
      <c r="BY3512">
        <v>11070</v>
      </c>
      <c r="BZ3512" s="13"/>
    </row>
    <row r="3513" spans="1:78" hidden="1" x14ac:dyDescent="0.25">
      <c r="A3513" t="s">
        <v>3960</v>
      </c>
      <c r="B3513" s="2" t="str">
        <f t="shared" si="6048"/>
        <v/>
      </c>
      <c r="C3513">
        <v>4</v>
      </c>
      <c r="E3513">
        <v>40951.870000000003</v>
      </c>
      <c r="F3513">
        <v>26446</v>
      </c>
      <c r="G3513" t="s">
        <v>5</v>
      </c>
      <c r="H3513" s="5" t="s">
        <v>8</v>
      </c>
      <c r="I3513">
        <v>67398</v>
      </c>
      <c r="J3513" t="s">
        <v>3</v>
      </c>
      <c r="K3513" s="5" t="s">
        <v>4</v>
      </c>
      <c r="L3513">
        <v>26446.97</v>
      </c>
      <c r="M3513" t="str">
        <f t="shared" si="6066"/>
        <v>e</v>
      </c>
      <c r="N3513" t="str">
        <f t="shared" si="6067"/>
        <v>7/2</v>
      </c>
      <c r="O3513">
        <v>67398.789999999994</v>
      </c>
      <c r="P3513" t="str">
        <f t="shared" si="6068"/>
        <v>o</v>
      </c>
      <c r="Q3513" t="str">
        <f t="shared" si="6069"/>
        <v>9/2</v>
      </c>
      <c r="R3513">
        <v>33</v>
      </c>
      <c r="S3513" t="s">
        <v>3961</v>
      </c>
      <c r="AA3513" s="10">
        <f t="shared" si="5940"/>
        <v>2441.1509999999998</v>
      </c>
      <c r="AB3513" s="3" cm="1">
        <f t="array" ref="AB3513">100000000/Lvac(AA3513)</f>
        <v>40951.868649244512</v>
      </c>
      <c r="AC3513" s="28">
        <f t="shared" si="5941"/>
        <v>4.0964282832155816E-7</v>
      </c>
      <c r="AD3513" s="28">
        <f t="shared" si="5942"/>
        <v>2.4418910125080417E-7</v>
      </c>
      <c r="AE3513" s="21">
        <f t="shared" si="5943"/>
        <v>40951.86964586332</v>
      </c>
      <c r="AF3513" s="10" cm="1">
        <f t="array" ref="AF3513">Lair(100000000/AE3513)</f>
        <v>2441.1509405869197</v>
      </c>
      <c r="AG3513" s="10">
        <f t="shared" si="5944"/>
        <v>1.3387819649264734E-2</v>
      </c>
      <c r="AH3513" s="10" t="b">
        <f t="shared" si="5939"/>
        <v>1</v>
      </c>
      <c r="AI3513" s="10">
        <f t="shared" si="6070"/>
        <v>2441.1509405869197</v>
      </c>
      <c r="AJ3513">
        <v>3.0000000000000001E-3</v>
      </c>
      <c r="AK3513" s="3" cm="1">
        <f t="array" ref="AK3513">100000000/Lvac($AA3513)</f>
        <v>40951.868649244512</v>
      </c>
      <c r="AL3513" s="21">
        <f t="shared" si="6024"/>
        <v>5.0326919120452125E-2</v>
      </c>
      <c r="AM3513" s="10" cm="1">
        <f t="array" ref="AM3513">Lvac($AI3513)-$BA3513</f>
        <v>-2.9603027296616347E-3</v>
      </c>
      <c r="AN3513" s="10">
        <f t="shared" si="6071"/>
        <v>4.8649244519765489E-2</v>
      </c>
      <c r="AO3513" s="3">
        <f t="shared" si="6072"/>
        <v>-0.98676757655387815</v>
      </c>
      <c r="AP3513" s="3">
        <v>-0.96695867614471354</v>
      </c>
      <c r="AS3513" s="3">
        <f t="shared" si="5945"/>
        <v>-1.3507554904208519E-3</v>
      </c>
      <c r="AT3513" s="3" cm="1">
        <f t="array" ref="AT3513">AS3513-(100000000/LvacE($A3513)-$E3513)</f>
        <v>3.5286844649817795E-5</v>
      </c>
      <c r="AU3513" t="s">
        <v>4731</v>
      </c>
      <c r="AV3513" t="s">
        <v>4858</v>
      </c>
      <c r="AW3513" s="3">
        <v>26446.97</v>
      </c>
      <c r="AX3513" s="3">
        <v>67398.789999999994</v>
      </c>
      <c r="AY3513" s="3"/>
      <c r="AZ3513" s="10" cm="1">
        <f t="array" ref="AZ3513">Lair(100000000/($AX3513-$AW3513))</f>
        <v>2441.1539002111072</v>
      </c>
      <c r="BA3513" s="10">
        <f t="shared" si="6073"/>
        <v>2441.8939133840699</v>
      </c>
      <c r="BB3513" s="12">
        <v>50800000</v>
      </c>
      <c r="BC3513" s="3">
        <v>0.183</v>
      </c>
      <c r="BD3513" s="12" cm="1">
        <f t="array" ref="BD3513">SfromgA($BB3513,$BA3513,"")</f>
        <v>0.3650710956751706</v>
      </c>
      <c r="BE3513" s="29">
        <f t="shared" si="6074"/>
        <v>486.85493078570045</v>
      </c>
      <c r="BG3513" s="3"/>
      <c r="BH3513" s="3"/>
      <c r="BI3513" s="12">
        <f t="shared" si="6075"/>
        <v>50800000</v>
      </c>
      <c r="BJ3513" s="29">
        <f t="shared" si="6076"/>
        <v>486.85493078570045</v>
      </c>
      <c r="BK3513" s="3">
        <f t="shared" si="6077"/>
        <v>-7.225253244800216</v>
      </c>
      <c r="BL3513" s="13">
        <f t="shared" si="6078"/>
        <v>13.95552353661189</v>
      </c>
      <c r="BM3513" s="3">
        <f t="shared" si="6079"/>
        <v>1.2495810212242975</v>
      </c>
      <c r="BN3513" s="13" cm="1">
        <f t="array" ref="BN3513">$C3513*EXP(poly_from_str(100000000/$E3513,BN$4343))</f>
        <v>15.144303528587185</v>
      </c>
      <c r="BO3513" s="3">
        <f t="shared" si="6080"/>
        <v>1.3862943611198906</v>
      </c>
      <c r="BP3513" s="13">
        <f t="shared" si="6082"/>
        <v>-8.1749074189975818E-2</v>
      </c>
      <c r="BQ3513" s="13"/>
      <c r="BS3513" s="13"/>
      <c r="BT3513" s="13"/>
      <c r="BU3513" s="13"/>
      <c r="BV3513" s="13"/>
      <c r="BW3513" s="13"/>
      <c r="BX3513" s="13"/>
      <c r="BY3513">
        <v>14763</v>
      </c>
      <c r="BZ3513" s="13"/>
    </row>
    <row r="3514" spans="1:78" hidden="1" x14ac:dyDescent="0.25">
      <c r="A3514" t="s">
        <v>3962</v>
      </c>
      <c r="B3514" s="2" t="str">
        <f t="shared" si="6048"/>
        <v/>
      </c>
      <c r="C3514">
        <v>7</v>
      </c>
      <c r="E3514">
        <v>40953.93</v>
      </c>
      <c r="F3514">
        <v>26095</v>
      </c>
      <c r="G3514" t="s">
        <v>5</v>
      </c>
      <c r="H3514" s="5" t="s">
        <v>16</v>
      </c>
      <c r="I3514">
        <v>67049</v>
      </c>
      <c r="J3514" t="s">
        <v>3</v>
      </c>
      <c r="K3514" s="5" t="s">
        <v>4</v>
      </c>
      <c r="L3514">
        <v>26095.23</v>
      </c>
      <c r="M3514" t="str">
        <f t="shared" si="6066"/>
        <v>e</v>
      </c>
      <c r="N3514" t="str">
        <f t="shared" si="6067"/>
        <v>11/2</v>
      </c>
      <c r="O3514">
        <v>67049.179999999993</v>
      </c>
      <c r="P3514" t="str">
        <f t="shared" si="6068"/>
        <v>o</v>
      </c>
      <c r="Q3514" t="str">
        <f t="shared" si="6069"/>
        <v>9/2</v>
      </c>
      <c r="R3514">
        <v>33</v>
      </c>
      <c r="AA3514" s="10">
        <f t="shared" si="5940"/>
        <v>2441.0279999999998</v>
      </c>
      <c r="AB3514" s="3" cm="1">
        <f t="array" ref="AB3514">100000000/Lvac(AA3514)</f>
        <v>40953.932004440663</v>
      </c>
      <c r="AC3514" s="28">
        <f t="shared" si="5941"/>
        <v>4.0966346965294955E-7</v>
      </c>
      <c r="AD3514" s="28">
        <f t="shared" si="5942"/>
        <v>2.4417679843087331E-7</v>
      </c>
      <c r="AE3514" s="21">
        <f t="shared" si="5943"/>
        <v>40953.930525439595</v>
      </c>
      <c r="AF3514" s="10" cm="1">
        <f t="array" ref="AF3514">Lair(100000000/AE3514)</f>
        <v>2441.0280881612498</v>
      </c>
      <c r="AG3514" s="10">
        <f t="shared" si="5944"/>
        <v>1.3388664940435068E-2</v>
      </c>
      <c r="AH3514" s="10" t="b">
        <f t="shared" si="5939"/>
        <v>1</v>
      </c>
      <c r="AI3514" s="10">
        <f t="shared" si="6070"/>
        <v>2441.0280881612498</v>
      </c>
      <c r="AJ3514">
        <v>3.0000000000000001E-3</v>
      </c>
      <c r="AK3514" s="3" cm="1">
        <f t="array" ref="AK3514">100000000/Lvac($AA3514)</f>
        <v>40953.932004440663</v>
      </c>
      <c r="AL3514" s="21">
        <f t="shared" si="6024"/>
        <v>5.0331987824798016E-2</v>
      </c>
      <c r="AM3514" s="10" cm="1">
        <f t="array" ref="AM3514">Lvac($AI3514)-$BA3514</f>
        <v>1.1611177878876333E-3</v>
      </c>
      <c r="AN3514" s="10">
        <f t="shared" si="6071"/>
        <v>-1.7995559333940037E-2</v>
      </c>
      <c r="AO3514" s="3">
        <f t="shared" si="6072"/>
        <v>0.38703926262921112</v>
      </c>
      <c r="AP3514" s="3">
        <v>0.35764544206055388</v>
      </c>
      <c r="AS3514" s="3">
        <f t="shared" si="5945"/>
        <v>2.0044406628585421E-3</v>
      </c>
      <c r="AT3514" s="3" cm="1">
        <f t="array" ref="AT3514">AS3514-(100000000/LvacE($A3514)-$E3514)</f>
        <v>3.5332748666405678E-5</v>
      </c>
      <c r="AU3514" t="s">
        <v>4733</v>
      </c>
      <c r="AV3514" t="s">
        <v>4857</v>
      </c>
      <c r="AW3514" s="3">
        <v>26095.23</v>
      </c>
      <c r="AX3514" s="3">
        <v>67049.179999999993</v>
      </c>
      <c r="AY3514" s="3"/>
      <c r="AZ3514" s="10" cm="1">
        <f t="array" ref="AZ3514">Lair(100000000/($AX3514-$AW3514))</f>
        <v>2441.0269273095978</v>
      </c>
      <c r="BA3514" s="10">
        <f t="shared" si="6073"/>
        <v>2441.7669113724073</v>
      </c>
      <c r="BB3514" s="12">
        <v>51000000</v>
      </c>
      <c r="BC3514" s="3">
        <v>7.1999999999999995E-2</v>
      </c>
      <c r="BD3514" s="12" cm="1">
        <f t="array" ref="BD3514">SfromgA($BB3514,$BA3514,"")</f>
        <v>0.36645120052560848</v>
      </c>
      <c r="BE3514" s="29">
        <f t="shared" si="6074"/>
        <v>486.32536837749393</v>
      </c>
      <c r="BG3514" s="3"/>
      <c r="BH3514" s="3"/>
      <c r="BI3514" s="12">
        <f t="shared" si="6075"/>
        <v>51000000</v>
      </c>
      <c r="BJ3514" s="29">
        <f t="shared" si="6076"/>
        <v>486.32536837749393</v>
      </c>
      <c r="BK3514" s="3">
        <f t="shared" si="6077"/>
        <v>-6.6694599546444575</v>
      </c>
      <c r="BL3514" s="13">
        <f t="shared" si="6078"/>
        <v>14.388367867061103</v>
      </c>
      <c r="BM3514" s="3">
        <f t="shared" si="6079"/>
        <v>0.7205099440812639</v>
      </c>
      <c r="BN3514" s="13" cm="1">
        <f t="array" ref="BN3514">$C3514*EXP(poly_from_str(100000000/$E3514,BN$4343))</f>
        <v>26.506739881822149</v>
      </c>
      <c r="BO3514" s="3">
        <f t="shared" si="6080"/>
        <v>1.9459101490553132</v>
      </c>
      <c r="BP3514" s="13">
        <f t="shared" si="6082"/>
        <v>-0.61097894268099462</v>
      </c>
      <c r="BQ3514" s="13"/>
      <c r="BS3514" s="13"/>
      <c r="BT3514" s="13"/>
      <c r="BU3514" s="13"/>
      <c r="BV3514" s="13"/>
      <c r="BW3514" s="13"/>
      <c r="BX3514" s="13"/>
      <c r="BY3514">
        <v>25839</v>
      </c>
      <c r="BZ3514" s="13"/>
    </row>
    <row r="3515" spans="1:78" hidden="1" x14ac:dyDescent="0.25">
      <c r="A3515" t="s">
        <v>3963</v>
      </c>
      <c r="B3515" s="2" t="str">
        <f t="shared" si="6048"/>
        <v/>
      </c>
      <c r="C3515">
        <v>4</v>
      </c>
      <c r="E3515">
        <v>40965.589999999997</v>
      </c>
      <c r="F3515">
        <v>28720</v>
      </c>
      <c r="G3515" t="s">
        <v>5</v>
      </c>
      <c r="H3515" s="5" t="s">
        <v>4</v>
      </c>
      <c r="I3515">
        <v>69686</v>
      </c>
      <c r="J3515" t="s">
        <v>3</v>
      </c>
      <c r="K3515" s="5" t="s">
        <v>4</v>
      </c>
      <c r="L3515">
        <v>28720.71</v>
      </c>
      <c r="M3515" t="str">
        <f t="shared" si="6066"/>
        <v>e</v>
      </c>
      <c r="N3515" t="str">
        <f t="shared" si="6067"/>
        <v>9/2</v>
      </c>
      <c r="O3515">
        <v>69686.259999999995</v>
      </c>
      <c r="P3515" t="str">
        <f t="shared" si="6068"/>
        <v>o</v>
      </c>
      <c r="Q3515" t="str">
        <f t="shared" si="6069"/>
        <v>9/2</v>
      </c>
      <c r="R3515">
        <v>33</v>
      </c>
      <c r="AA3515" s="10">
        <f t="shared" si="5940"/>
        <v>2440.3330000000001</v>
      </c>
      <c r="AB3515" s="3" cm="1">
        <f t="array" ref="AB3515">100000000/Lvac(AA3515)</f>
        <v>40965.594707520439</v>
      </c>
      <c r="AC3515" s="28">
        <f t="shared" si="5941"/>
        <v>4.0978014066113107E-7</v>
      </c>
      <c r="AD3515" s="28">
        <f t="shared" si="5942"/>
        <v>2.4410728249879909E-7</v>
      </c>
      <c r="AE3515" s="21">
        <f t="shared" si="5943"/>
        <v>40965.591232982086</v>
      </c>
      <c r="AF3515" s="10" cm="1">
        <f t="array" ref="AF3515">Lair(100000000/AE3515)</f>
        <v>2440.3332069946314</v>
      </c>
      <c r="AG3515" s="10">
        <f t="shared" si="5944"/>
        <v>1.3393443580757305E-2</v>
      </c>
      <c r="AH3515" s="10" t="b">
        <f t="shared" si="5939"/>
        <v>1</v>
      </c>
      <c r="AI3515" s="10">
        <f t="shared" si="6070"/>
        <v>2440.3332069946314</v>
      </c>
      <c r="AJ3515">
        <v>3.0000000000000001E-3</v>
      </c>
      <c r="AK3515" s="3" cm="1">
        <f t="array" ref="AK3515">100000000/Lvac($AA3515)</f>
        <v>40965.594707520439</v>
      </c>
      <c r="AL3515" s="21">
        <f t="shared" si="6024"/>
        <v>5.0360657212837612E-2</v>
      </c>
      <c r="AM3515" s="10" cm="1">
        <f t="array" ref="AM3515">Lvac($AI3515)-$BA3515</f>
        <v>-2.4570088921791466E-3</v>
      </c>
      <c r="AN3515" s="10">
        <f t="shared" si="6071"/>
        <v>4.4707520442898385E-2</v>
      </c>
      <c r="AO3515" s="3">
        <f t="shared" si="6072"/>
        <v>-0.81900296405971551</v>
      </c>
      <c r="AP3515" s="3">
        <v>-0.88801699015069357</v>
      </c>
      <c r="AS3515" s="3">
        <f t="shared" si="5945"/>
        <v>4.7075204420252703E-3</v>
      </c>
      <c r="AT3515" s="3" cm="1">
        <f t="array" ref="AT3515">AS3515-(100000000/LvacE($A3515)-$E3515)</f>
        <v>3.5592471249401569E-5</v>
      </c>
      <c r="AU3515" t="s">
        <v>4703</v>
      </c>
      <c r="AV3515" t="s">
        <v>4833</v>
      </c>
      <c r="AW3515" s="3">
        <v>28720.71</v>
      </c>
      <c r="AX3515" s="3">
        <v>69686.259999999995</v>
      </c>
      <c r="AY3515" s="3"/>
      <c r="AZ3515" s="10" cm="1">
        <f t="array" ref="AZ3515">Lair(100000000/($AX3515-$AW3515))</f>
        <v>2440.3356634404622</v>
      </c>
      <c r="BA3515" s="10">
        <f t="shared" si="6073"/>
        <v>2441.0754890389612</v>
      </c>
      <c r="BB3515" s="12">
        <v>28300000</v>
      </c>
      <c r="BC3515" s="3">
        <v>7.5999999999999998E-2</v>
      </c>
      <c r="BD3515" s="12" cm="1">
        <f t="array" ref="BD3515">SfromgA($BB3515,$BA3515,"")</f>
        <v>0.20317179863380633</v>
      </c>
      <c r="BE3515" s="29">
        <f t="shared" si="6074"/>
        <v>561.19113130401081</v>
      </c>
      <c r="BG3515" s="3"/>
      <c r="BH3515" s="3"/>
      <c r="BI3515" s="12">
        <f t="shared" si="6075"/>
        <v>28300000</v>
      </c>
      <c r="BJ3515" s="29">
        <f t="shared" si="6076"/>
        <v>561.19113130401081</v>
      </c>
      <c r="BK3515" s="3">
        <f t="shared" si="6077"/>
        <v>-6.6394947054889348</v>
      </c>
      <c r="BL3515" s="13">
        <f t="shared" si="6078"/>
        <v>6.5363161386829391</v>
      </c>
      <c r="BM3515" s="3">
        <f t="shared" si="6079"/>
        <v>0.49107936409961594</v>
      </c>
      <c r="BN3515" s="13" cm="1">
        <f t="array" ref="BN3515">$C3515*EXP(poly_from_str(100000000/$E3515,BN$4343))</f>
        <v>15.160352952242489</v>
      </c>
      <c r="BO3515" s="3">
        <f t="shared" si="6080"/>
        <v>1.3862943611198906</v>
      </c>
      <c r="BP3515" s="13">
        <f t="shared" si="6082"/>
        <v>-0.84130993653389241</v>
      </c>
      <c r="BQ3515" s="13"/>
      <c r="BS3515" s="13"/>
      <c r="BT3515" s="13"/>
      <c r="BU3515" s="13"/>
      <c r="BV3515" s="13"/>
      <c r="BW3515" s="13"/>
      <c r="BX3515" s="13"/>
      <c r="BY3515">
        <v>14776</v>
      </c>
      <c r="BZ3515" s="13"/>
    </row>
    <row r="3516" spans="1:78" hidden="1" x14ac:dyDescent="0.25">
      <c r="A3516" t="s">
        <v>3964</v>
      </c>
      <c r="B3516" s="2" t="str">
        <f t="shared" si="6048"/>
        <v/>
      </c>
      <c r="C3516">
        <v>1</v>
      </c>
      <c r="E3516">
        <v>40970.879999999997</v>
      </c>
      <c r="R3516">
        <v>33</v>
      </c>
      <c r="S3516" t="s">
        <v>22</v>
      </c>
      <c r="AA3516" s="10">
        <f t="shared" si="5940"/>
        <v>2440.018</v>
      </c>
      <c r="AB3516" s="3" cm="1">
        <f t="array" ref="AB3516">100000000/Lvac(AA3516)</f>
        <v>40970.882868569155</v>
      </c>
      <c r="AC3516" s="28">
        <f t="shared" si="5941"/>
        <v>4.0983304221526234E-7</v>
      </c>
      <c r="AD3516" s="28">
        <f t="shared" si="5942"/>
        <v>2.4407577527872871E-7</v>
      </c>
      <c r="AE3516" s="21">
        <f t="shared" si="5943"/>
        <v>40970.880751042234</v>
      </c>
      <c r="AF3516" s="10" cm="1">
        <f t="array" ref="AF3516">Lair(100000000/AE3516)</f>
        <v>2440.018126118498</v>
      </c>
      <c r="AG3516" s="10">
        <f t="shared" si="5944"/>
        <v>1.3395610784135436E-2</v>
      </c>
      <c r="AH3516" s="10" t="b">
        <f t="shared" si="5939"/>
        <v>1</v>
      </c>
      <c r="AI3516" s="10">
        <f t="shared" si="5946"/>
        <v>2440.018</v>
      </c>
      <c r="AJ3516">
        <v>3.0000000000000001E-3</v>
      </c>
      <c r="AK3516" s="3" cm="1">
        <f t="array" ref="AK3516">100000000/Lvac($AA3516)</f>
        <v>40970.882868569155</v>
      </c>
      <c r="AL3516" s="21">
        <f t="shared" si="6024"/>
        <v>5.0373664704812617E-2</v>
      </c>
      <c r="AM3516" s="21"/>
      <c r="AN3516" s="21"/>
      <c r="AO3516" s="21"/>
      <c r="AP3516" s="21"/>
      <c r="AS3516" s="3">
        <f t="shared" si="5945"/>
        <v>2.868569157726597E-3</v>
      </c>
      <c r="AT3516" s="3" cm="1">
        <f t="array" ref="AT3516">AS3516-(100000000/LvacE($A3516)-$E3516)</f>
        <v>3.5710370866581798E-5</v>
      </c>
      <c r="BB3516"/>
      <c r="BC3516"/>
      <c r="BD3516"/>
      <c r="BE3516"/>
      <c r="BF3516"/>
      <c r="BG3516"/>
      <c r="BH3516"/>
      <c r="BI3516"/>
      <c r="BJ3516"/>
      <c r="BN3516" s="13" cm="1">
        <f t="array" ref="BN3516">$C3516*EXP(poly_from_str(100000000/$E3516,BN$4343))</f>
        <v>3.7916403603659261</v>
      </c>
      <c r="BO3516" s="13"/>
      <c r="BY3516" t="e">
        <v>#N/A</v>
      </c>
    </row>
    <row r="3517" spans="1:78" hidden="1" x14ac:dyDescent="0.25">
      <c r="A3517" t="s">
        <v>3965</v>
      </c>
      <c r="B3517" s="2" t="str">
        <f t="shared" si="6048"/>
        <v/>
      </c>
      <c r="C3517">
        <v>9</v>
      </c>
      <c r="E3517">
        <v>40975.82</v>
      </c>
      <c r="F3517">
        <v>23175</v>
      </c>
      <c r="G3517" t="s">
        <v>5</v>
      </c>
      <c r="H3517" s="5" t="s">
        <v>15</v>
      </c>
      <c r="I3517">
        <v>64150</v>
      </c>
      <c r="J3517" t="s">
        <v>3</v>
      </c>
      <c r="K3517" s="5" t="s">
        <v>16</v>
      </c>
      <c r="L3517">
        <v>23175.09</v>
      </c>
      <c r="M3517" t="str">
        <f t="shared" ref="M3517:M3519" si="6083">$G3517&amp;""</f>
        <v>e</v>
      </c>
      <c r="N3517" t="str">
        <f t="shared" ref="N3517:N3519" si="6084">$H3517&amp;""</f>
        <v>13/2</v>
      </c>
      <c r="O3517">
        <v>64150.94</v>
      </c>
      <c r="P3517" t="str">
        <f t="shared" ref="P3517:P3519" si="6085">$J3517&amp;""</f>
        <v>o</v>
      </c>
      <c r="Q3517" t="str">
        <f t="shared" ref="Q3517:Q3519" si="6086">$K3517&amp;""</f>
        <v>11/2</v>
      </c>
      <c r="R3517">
        <v>33</v>
      </c>
      <c r="AA3517" s="10">
        <f t="shared" si="5940"/>
        <v>2439.7240000000002</v>
      </c>
      <c r="AB3517" s="3" cm="1">
        <f t="array" ref="AB3517">100000000/Lvac(AA3517)</f>
        <v>40975.819717388593</v>
      </c>
      <c r="AC3517" s="28">
        <f t="shared" si="5941"/>
        <v>4.0988242932397267E-7</v>
      </c>
      <c r="AD3517" s="28">
        <f t="shared" si="5942"/>
        <v>2.4404636854052679E-7</v>
      </c>
      <c r="AE3517" s="21">
        <f t="shared" si="5943"/>
        <v>40975.819926033648</v>
      </c>
      <c r="AF3517" s="10" cm="1">
        <f t="array" ref="AF3517">Lair(100000000/AE3517)</f>
        <v>2439.7239875762339</v>
      </c>
      <c r="AG3517" s="10">
        <f t="shared" si="5944"/>
        <v>1.3397634264652188E-2</v>
      </c>
      <c r="AH3517" s="10" t="b">
        <f t="shared" si="5939"/>
        <v>1</v>
      </c>
      <c r="AI3517" s="10">
        <f t="shared" ref="AI3517:AI3519" si="6087">$AF3517</f>
        <v>2439.7239875762339</v>
      </c>
      <c r="AJ3517">
        <v>3.0000000000000001E-3</v>
      </c>
      <c r="AK3517" s="3" cm="1">
        <f t="array" ref="AK3517">100000000/Lvac($AA3517)</f>
        <v>40975.819717388593</v>
      </c>
      <c r="AL3517" s="21">
        <f t="shared" si="6024"/>
        <v>5.0385805844491934E-2</v>
      </c>
      <c r="AM3517" s="10" cm="1">
        <f t="array" ref="AM3517">Lvac($AI3517)-$BA3517</f>
        <v>1.7911629024638387E-3</v>
      </c>
      <c r="AN3517" s="10">
        <f t="shared" ref="AN3517:AN3519" si="6088">$AK3517-($AX3517-$AW3517)</f>
        <v>-3.0282611412985716E-2</v>
      </c>
      <c r="AO3517" s="3">
        <f t="shared" ref="AO3517:AO3519" si="6089">AM3517/AJ3517</f>
        <v>0.59705430082127953</v>
      </c>
      <c r="AP3517" s="3">
        <v>0.60119650531002355</v>
      </c>
      <c r="AS3517" s="3">
        <f t="shared" si="5945"/>
        <v>-2.8261140687391162E-4</v>
      </c>
      <c r="AT3517" s="3" cm="1">
        <f t="array" ref="AT3517">AS3517-(100000000/LvacE($A3517)-$E3517)</f>
        <v>3.5820543416775763E-5</v>
      </c>
      <c r="AU3517" t="s">
        <v>4964</v>
      </c>
      <c r="AV3517" t="s">
        <v>4926</v>
      </c>
      <c r="AW3517" s="3">
        <v>23175.09</v>
      </c>
      <c r="AX3517" s="3">
        <v>64150.94</v>
      </c>
      <c r="AY3517" s="3"/>
      <c r="AZ3517" s="10" cm="1">
        <f t="array" ref="AZ3517">Lair(100000000/($AX3517-$AW3517))</f>
        <v>2439.7221968237391</v>
      </c>
      <c r="BA3517" s="10">
        <f t="shared" ref="BA3517:BA3519" si="6090">100000000/($AX3517-$AW3517)</f>
        <v>2440.4618818157519</v>
      </c>
      <c r="BB3517" s="12">
        <v>47800000</v>
      </c>
      <c r="BC3517" s="3">
        <v>0.14899999999999999</v>
      </c>
      <c r="BD3517" s="12" cm="1">
        <f t="array" ref="BD3517">SfromgA($BB3517,$BA3517,"")</f>
        <v>0.34290778312457071</v>
      </c>
      <c r="BE3517" s="29">
        <f t="shared" ref="BE3517:BE3519" si="6091">(10^MAX(0.05, -0.312925054856973*((LN($BD3517))^(1/3)) + 0.454808404431693)-1)*100</f>
        <v>495.52539891916803</v>
      </c>
      <c r="BG3517" s="3"/>
      <c r="BH3517" s="3"/>
      <c r="BI3517" s="12">
        <f t="shared" ref="BI3517:BI3519" si="6092">IF($BB3517="",$BF3517,$BB3517)</f>
        <v>47800000</v>
      </c>
      <c r="BJ3517" s="29">
        <f t="shared" ref="BJ3517:BJ3519" si="6093">IF($BB3517="",$BH3517,$BE3517)</f>
        <v>495.52539891916803</v>
      </c>
      <c r="BK3517" s="3">
        <f t="shared" ref="BK3517:BK3519" si="6094">LN(BN3517*100000000/($AX3517-$AW3517)/$BI3517)</f>
        <v>-6.3521873996729132</v>
      </c>
      <c r="BL3517" s="13">
        <f>EXP(BK$4341*$AX3517+BK$4342)*$BI3517/(100000000/($AX3517-$AW3517))</f>
        <v>16.816548404548183</v>
      </c>
      <c r="BM3517" s="3">
        <f t="shared" ref="BM3517:BM3519" si="6095">LN(BL3517/$C3517)</f>
        <v>0.62513884833536881</v>
      </c>
      <c r="BN3517" s="13" cm="1">
        <f t="array" ref="BN3517">$C3517*EXP(poly_from_str(100000000/$E3517,BN$4343))</f>
        <v>34.13783164024656</v>
      </c>
      <c r="BO3517" s="3">
        <f t="shared" ref="BO3517:BO3519" si="6096">LN($C3517)</f>
        <v>2.1972245773362196</v>
      </c>
      <c r="BP3517" s="13">
        <f t="shared" ref="BP3517:BP3519" si="6097">LN(BL3517/BN3517)</f>
        <v>-0.70804277591800169</v>
      </c>
      <c r="BQ3517" s="13"/>
      <c r="BS3517" s="13"/>
      <c r="BT3517" s="13"/>
      <c r="BU3517" s="13"/>
      <c r="BV3517" s="13"/>
      <c r="BW3517" s="13"/>
      <c r="BX3517" s="13"/>
      <c r="BY3517">
        <v>33269</v>
      </c>
      <c r="BZ3517" s="13"/>
    </row>
    <row r="3518" spans="1:78" hidden="1" x14ac:dyDescent="0.25">
      <c r="A3518" t="s">
        <v>3966</v>
      </c>
      <c r="B3518" s="2" t="str">
        <f t="shared" si="6048"/>
        <v/>
      </c>
      <c r="C3518">
        <v>10</v>
      </c>
      <c r="E3518">
        <v>40994.25</v>
      </c>
      <c r="F3518">
        <v>27380</v>
      </c>
      <c r="G3518" t="s">
        <v>5</v>
      </c>
      <c r="H3518" s="5" t="s">
        <v>16</v>
      </c>
      <c r="I3518">
        <v>68374</v>
      </c>
      <c r="J3518" t="s">
        <v>3</v>
      </c>
      <c r="K3518" s="5" t="s">
        <v>4</v>
      </c>
      <c r="L3518">
        <v>27380.31</v>
      </c>
      <c r="M3518" t="str">
        <f t="shared" si="6083"/>
        <v>e</v>
      </c>
      <c r="N3518" t="str">
        <f t="shared" si="6084"/>
        <v>11/2</v>
      </c>
      <c r="O3518">
        <v>68374.539999999994</v>
      </c>
      <c r="P3518" t="str">
        <f t="shared" si="6085"/>
        <v>o</v>
      </c>
      <c r="Q3518" t="str">
        <f t="shared" si="6086"/>
        <v>9/2</v>
      </c>
      <c r="R3518">
        <v>33</v>
      </c>
      <c r="S3518" t="s">
        <v>3961</v>
      </c>
      <c r="AA3518" s="10">
        <f t="shared" si="5940"/>
        <v>2438.627</v>
      </c>
      <c r="AB3518" s="3" cm="1">
        <f t="array" ref="AB3518">100000000/Lvac(AA3518)</f>
        <v>40994.251050201579</v>
      </c>
      <c r="AC3518" s="28">
        <f t="shared" si="5941"/>
        <v>4.1006681218570943E-7</v>
      </c>
      <c r="AD3518" s="28">
        <f t="shared" si="5942"/>
        <v>2.4393664340285167E-7</v>
      </c>
      <c r="AE3518" s="21">
        <f t="shared" si="5943"/>
        <v>40994.250274498685</v>
      </c>
      <c r="AF3518" s="10" cm="1">
        <f t="array" ref="AF3518">Lair(100000000/AE3518)</f>
        <v>2438.6270461476947</v>
      </c>
      <c r="AG3518" s="10">
        <f t="shared" si="5944"/>
        <v>1.3405190923048416E-2</v>
      </c>
      <c r="AH3518" s="10" t="b">
        <f t="shared" si="5939"/>
        <v>1</v>
      </c>
      <c r="AI3518" s="10">
        <f t="shared" si="6087"/>
        <v>2438.6270461476947</v>
      </c>
      <c r="AJ3518">
        <v>3.0000000000000001E-3</v>
      </c>
      <c r="AK3518" s="3" cm="1">
        <f t="array" ref="AK3518">100000000/Lvac($AA3518)</f>
        <v>40994.251050201579</v>
      </c>
      <c r="AL3518" s="21">
        <f t="shared" si="6024"/>
        <v>5.0431144583949775E-2</v>
      </c>
      <c r="AM3518" s="10" cm="1">
        <f t="array" ref="AM3518">Lvac($AI3518)-$BA3518</f>
        <v>-1.2064364304933406E-3</v>
      </c>
      <c r="AN3518" s="10">
        <f t="shared" si="6088"/>
        <v>2.1050201583420858E-2</v>
      </c>
      <c r="AO3518" s="3">
        <f t="shared" si="6089"/>
        <v>-0.40214547683111351</v>
      </c>
      <c r="AP3518" s="3">
        <v>-0.41753156619961374</v>
      </c>
      <c r="AS3518" s="3">
        <f t="shared" si="5945"/>
        <v>1.0502015793463215E-3</v>
      </c>
      <c r="AT3518" s="3" cm="1">
        <f t="array" ref="AT3518">AS3518-(100000000/LvacE($A3518)-$E3518)</f>
        <v>3.62324935849756E-5</v>
      </c>
      <c r="AU3518" t="s">
        <v>4707</v>
      </c>
      <c r="AV3518" t="s">
        <v>4734</v>
      </c>
      <c r="AW3518" s="3">
        <v>27380.31</v>
      </c>
      <c r="AX3518" s="3">
        <v>68374.539999999994</v>
      </c>
      <c r="AY3518" s="3"/>
      <c r="AZ3518" s="10" cm="1">
        <f t="array" ref="AZ3518">Lair(100000000/($AX3518-$AW3518))</f>
        <v>2438.6282523077739</v>
      </c>
      <c r="BA3518" s="10">
        <f t="shared" si="6090"/>
        <v>2439.3676866232154</v>
      </c>
      <c r="BB3518" s="12">
        <v>458000000</v>
      </c>
      <c r="BC3518" s="3">
        <v>0.25800000000000001</v>
      </c>
      <c r="BD3518" s="12" cm="1">
        <f t="array" ref="BD3518">SfromgA($BB3518,$BA3518,"")</f>
        <v>3.2811843968656698</v>
      </c>
      <c r="BE3518" s="29">
        <f t="shared" si="6091"/>
        <v>32.852294392100447</v>
      </c>
      <c r="BG3518" s="3"/>
      <c r="BH3518" s="3"/>
      <c r="BI3518" s="12">
        <f t="shared" si="6092"/>
        <v>458000000</v>
      </c>
      <c r="BJ3518" s="29">
        <f t="shared" si="6093"/>
        <v>32.852294392100447</v>
      </c>
      <c r="BK3518" s="3">
        <f t="shared" si="6094"/>
        <v>-8.5056856932600642</v>
      </c>
      <c r="BL3518" s="13">
        <f>EXP(BK$4341*$AX3518+BK$4342)*$BI3518/(100000000/($AX3518-$AW3518))</f>
        <v>116.94990115933921</v>
      </c>
      <c r="BM3518" s="3">
        <f t="shared" si="6095"/>
        <v>2.4591605548826361</v>
      </c>
      <c r="BN3518" s="13" cm="1">
        <f t="array" ref="BN3518">$C3518*EXP(poly_from_str(100000000/$E3518,BN$4343))</f>
        <v>37.985325304413919</v>
      </c>
      <c r="BO3518" s="3">
        <f t="shared" si="6096"/>
        <v>2.3025850929940459</v>
      </c>
      <c r="BP3518" s="13">
        <f t="shared" si="6097"/>
        <v>1.124545738935161</v>
      </c>
      <c r="BQ3518" s="13"/>
      <c r="BS3518" s="13"/>
      <c r="BT3518" s="13"/>
      <c r="BU3518" s="13"/>
      <c r="BV3518" s="13"/>
      <c r="BW3518" s="13"/>
      <c r="BX3518" s="13"/>
      <c r="BY3518">
        <v>37011</v>
      </c>
      <c r="BZ3518" s="13"/>
    </row>
    <row r="3519" spans="1:78" hidden="1" x14ac:dyDescent="0.25">
      <c r="A3519" t="s">
        <v>3967</v>
      </c>
      <c r="B3519" s="2" t="str">
        <f t="shared" si="6048"/>
        <v/>
      </c>
      <c r="C3519">
        <v>5</v>
      </c>
      <c r="E3519">
        <v>40999.11</v>
      </c>
      <c r="F3519">
        <v>60166</v>
      </c>
      <c r="G3519" t="s">
        <v>3</v>
      </c>
      <c r="H3519" s="5" t="s">
        <v>4</v>
      </c>
      <c r="I3519">
        <v>101165</v>
      </c>
      <c r="J3519" t="s">
        <v>5</v>
      </c>
      <c r="K3519" s="5" t="s">
        <v>16</v>
      </c>
      <c r="L3519">
        <v>60166.2</v>
      </c>
      <c r="M3519" t="str">
        <f t="shared" si="6083"/>
        <v>o</v>
      </c>
      <c r="N3519" t="str">
        <f t="shared" si="6084"/>
        <v>9/2</v>
      </c>
      <c r="O3519">
        <v>101165.33</v>
      </c>
      <c r="P3519" t="str">
        <f t="shared" si="6085"/>
        <v>e</v>
      </c>
      <c r="Q3519" t="str">
        <f t="shared" si="6086"/>
        <v>11/2</v>
      </c>
      <c r="R3519">
        <v>33</v>
      </c>
      <c r="S3519" t="s">
        <v>420</v>
      </c>
      <c r="AA3519" s="10">
        <f t="shared" si="5940"/>
        <v>2438.3380000000002</v>
      </c>
      <c r="AB3519" s="3" cm="1">
        <f t="array" ref="AB3519">100000000/Lvac(AA3519)</f>
        <v>40999.109466351489</v>
      </c>
      <c r="AC3519" s="28">
        <f t="shared" si="5941"/>
        <v>4.1011541467999922E-7</v>
      </c>
      <c r="AD3519" s="28">
        <f t="shared" si="5942"/>
        <v>2.4390773678162772E-7</v>
      </c>
      <c r="AE3519" s="21">
        <f t="shared" si="5943"/>
        <v>40999.10986056531</v>
      </c>
      <c r="AF3519" s="10" cm="1">
        <f t="array" ref="AF3519">Lair(100000000/AE3519)</f>
        <v>2438.337976553204</v>
      </c>
      <c r="AG3519" s="10">
        <f t="shared" si="5944"/>
        <v>1.3407183390151713E-2</v>
      </c>
      <c r="AH3519" s="10" t="b">
        <f t="shared" si="5939"/>
        <v>1</v>
      </c>
      <c r="AI3519" s="10">
        <f t="shared" si="6087"/>
        <v>2438.337976553204</v>
      </c>
      <c r="AJ3519">
        <v>3.0000000000000001E-3</v>
      </c>
      <c r="AK3519" s="3" cm="1">
        <f t="array" ref="AK3519">100000000/Lvac($AA3519)</f>
        <v>40999.109466351489</v>
      </c>
      <c r="AL3519" s="21">
        <f t="shared" si="6024"/>
        <v>5.0443100825965703E-2</v>
      </c>
      <c r="AM3519" s="10" cm="1">
        <f t="array" ref="AM3519">Lvac($AI3519)-$BA3519</f>
        <v>1.1981141769865644E-3</v>
      </c>
      <c r="AN3519" s="10">
        <f t="shared" si="6088"/>
        <v>-2.0533648515993264E-2</v>
      </c>
      <c r="AO3519" s="3">
        <f t="shared" si="6089"/>
        <v>0.39937139232885482</v>
      </c>
      <c r="AP3519" s="3">
        <v>0.40718878168869804</v>
      </c>
      <c r="AS3519" s="3">
        <f t="shared" si="5945"/>
        <v>-5.3364851191872731E-4</v>
      </c>
      <c r="AT3519" s="3" cm="1">
        <f t="array" ref="AT3519">AS3519-(100000000/LvacE($A3519)-$E3519)</f>
        <v>3.6341269151307642E-5</v>
      </c>
      <c r="AU3519" t="s">
        <v>4721</v>
      </c>
      <c r="AV3519" t="s">
        <v>4948</v>
      </c>
      <c r="AW3519" s="3">
        <v>60166.2</v>
      </c>
      <c r="AX3519" s="3">
        <v>101165.33</v>
      </c>
      <c r="AY3519" s="3"/>
      <c r="AZ3519" s="10" cm="1">
        <f t="array" ref="AZ3519">Lair(100000000/($AX3519-$AW3519))</f>
        <v>2438.3367787134512</v>
      </c>
      <c r="BA3519" s="10">
        <f t="shared" si="6090"/>
        <v>2439.0761462499322</v>
      </c>
      <c r="BB3519" s="12">
        <v>765000000</v>
      </c>
      <c r="BC3519" s="3">
        <v>0.187</v>
      </c>
      <c r="BD3519" s="12" cm="1">
        <f t="array" ref="BD3519">SfromgA($BB3519,$BA3519,"")</f>
        <v>5.4786161292688202</v>
      </c>
      <c r="BE3519" s="29">
        <f t="shared" si="6091"/>
        <v>20.579975302983744</v>
      </c>
      <c r="BG3519" s="3"/>
      <c r="BH3519" s="3"/>
      <c r="BI3519" s="12">
        <f t="shared" si="6092"/>
        <v>765000000</v>
      </c>
      <c r="BJ3519" s="29">
        <f t="shared" si="6093"/>
        <v>20.579975302983744</v>
      </c>
      <c r="BK3519" s="3">
        <f t="shared" si="6094"/>
        <v>-9.7115798302318606</v>
      </c>
      <c r="BL3519" s="13">
        <f>EXP(BK$4341*$AX3519+BK$4342)*$BI3519/(100000000/($AX3519-$AW3519))</f>
        <v>16.174283508143535</v>
      </c>
      <c r="BM3519" s="3">
        <f t="shared" si="6095"/>
        <v>1.1739846307209698</v>
      </c>
      <c r="BN3519" s="13" cm="1">
        <f t="array" ref="BN3519">$C3519*EXP(poly_from_str(100000000/$E3519,BN$4343))</f>
        <v>18.999866323866112</v>
      </c>
      <c r="BO3519" s="3">
        <f t="shared" si="6096"/>
        <v>1.6094379124341003</v>
      </c>
      <c r="BP3519" s="13">
        <f t="shared" si="6097"/>
        <v>-0.16100940040062617</v>
      </c>
      <c r="BQ3519" s="13"/>
      <c r="BS3519" s="13"/>
      <c r="BT3519" s="13"/>
      <c r="BU3519" s="13"/>
      <c r="BV3519" s="13"/>
      <c r="BW3519" s="13"/>
      <c r="BX3519" s="13"/>
      <c r="BY3519">
        <v>18511</v>
      </c>
      <c r="BZ3519" s="13"/>
    </row>
    <row r="3520" spans="1:78" hidden="1" x14ac:dyDescent="0.25">
      <c r="A3520" t="s">
        <v>3968</v>
      </c>
      <c r="B3520" s="2" t="str">
        <f t="shared" si="6048"/>
        <v/>
      </c>
      <c r="C3520">
        <v>5</v>
      </c>
      <c r="E3520">
        <v>41010.629999999997</v>
      </c>
      <c r="R3520">
        <v>33</v>
      </c>
      <c r="S3520" t="s">
        <v>22</v>
      </c>
      <c r="AA3520" s="10">
        <f t="shared" si="5940"/>
        <v>2437.6529999999998</v>
      </c>
      <c r="AB3520" s="3" cm="1">
        <f t="array" ref="AB3520">100000000/Lvac(AA3520)</f>
        <v>41010.629689966911</v>
      </c>
      <c r="AC3520" s="28">
        <f t="shared" si="5941"/>
        <v>4.1023066039341943E-7</v>
      </c>
      <c r="AD3520" s="28">
        <f t="shared" si="5942"/>
        <v>2.4383922108970838E-7</v>
      </c>
      <c r="AE3520" s="21">
        <f t="shared" si="5943"/>
        <v>41010.62991906004</v>
      </c>
      <c r="AF3520" s="10" cm="1">
        <f t="array" ref="AF3520">Lair(100000000/AE3520)</f>
        <v>2437.6529863817996</v>
      </c>
      <c r="AG3520" s="10">
        <f t="shared" si="5944"/>
        <v>1.3411908850432551E-2</v>
      </c>
      <c r="AH3520" s="10" t="b">
        <f t="shared" si="5939"/>
        <v>1</v>
      </c>
      <c r="AI3520" s="10">
        <f t="shared" si="5946"/>
        <v>2437.6529999999998</v>
      </c>
      <c r="AJ3520">
        <v>3.0000000000000001E-3</v>
      </c>
      <c r="AK3520" s="3" cm="1">
        <f t="array" ref="AK3520">100000000/Lvac($AA3520)</f>
        <v>41010.629689966911</v>
      </c>
      <c r="AL3520" s="21">
        <f t="shared" si="6024"/>
        <v>5.04714531025953E-2</v>
      </c>
      <c r="AM3520" s="21"/>
      <c r="AN3520" s="21"/>
      <c r="AO3520" s="21"/>
      <c r="AP3520" s="21"/>
      <c r="AS3520" s="3">
        <f t="shared" si="5945"/>
        <v>-3.1003308686194941E-4</v>
      </c>
      <c r="AT3520" s="3" cm="1">
        <f t="array" ref="AT3520">AS3520-(100000000/LvacE($A3520)-$E3520)</f>
        <v>3.6599492887035012E-5</v>
      </c>
      <c r="BB3520"/>
      <c r="BC3520"/>
      <c r="BD3520"/>
      <c r="BE3520"/>
      <c r="BF3520"/>
      <c r="BG3520"/>
      <c r="BH3520"/>
      <c r="BI3520"/>
      <c r="BJ3520"/>
      <c r="BN3520" s="13" cm="1">
        <f t="array" ref="BN3520">$C3520*EXP(poly_from_str(100000000/$E3520,BN$4343))</f>
        <v>19.016994736234487</v>
      </c>
      <c r="BO3520" s="13"/>
      <c r="BY3520">
        <v>18525</v>
      </c>
    </row>
    <row r="3521" spans="1:78" hidden="1" x14ac:dyDescent="0.25">
      <c r="A3521" t="s">
        <v>3969</v>
      </c>
      <c r="B3521" s="2" t="str">
        <f t="shared" si="6048"/>
        <v/>
      </c>
      <c r="C3521">
        <v>3</v>
      </c>
      <c r="E3521">
        <v>41012.51</v>
      </c>
      <c r="F3521">
        <v>23844</v>
      </c>
      <c r="G3521" t="s">
        <v>5</v>
      </c>
      <c r="H3521" s="5" t="s">
        <v>4</v>
      </c>
      <c r="I3521">
        <v>64857</v>
      </c>
      <c r="J3521" t="s">
        <v>3</v>
      </c>
      <c r="K3521" s="5" t="s">
        <v>4</v>
      </c>
      <c r="L3521">
        <v>23844.58</v>
      </c>
      <c r="M3521" t="str">
        <f t="shared" ref="M3521:M3524" si="6098">$G3521&amp;""</f>
        <v>e</v>
      </c>
      <c r="N3521" t="str">
        <f t="shared" ref="N3521:N3524" si="6099">$H3521&amp;""</f>
        <v>9/2</v>
      </c>
      <c r="O3521">
        <v>64857.15</v>
      </c>
      <c r="P3521" t="str">
        <f t="shared" ref="P3521:P3524" si="6100">$J3521&amp;""</f>
        <v>o</v>
      </c>
      <c r="Q3521" t="str">
        <f t="shared" ref="Q3521:Q3524" si="6101">$K3521&amp;""</f>
        <v>9/2</v>
      </c>
      <c r="R3521">
        <v>33</v>
      </c>
      <c r="AA3521" s="10">
        <f t="shared" si="5940"/>
        <v>2437.5410000000002</v>
      </c>
      <c r="AB3521" s="3" cm="1">
        <f t="array" ref="AB3521">100000000/Lvac(AA3521)</f>
        <v>41012.513904360349</v>
      </c>
      <c r="AC3521" s="28">
        <f t="shared" si="5941"/>
        <v>4.1024950964927355E-7</v>
      </c>
      <c r="AD3521" s="28">
        <f t="shared" si="5942"/>
        <v>2.4382801852428813E-7</v>
      </c>
      <c r="AE3521" s="21">
        <f t="shared" si="5943"/>
        <v>41012.511019168116</v>
      </c>
      <c r="AF3521" s="10" cm="1">
        <f t="array" ref="AF3521">Lair(100000000/AE3521)</f>
        <v>2437.5411714914762</v>
      </c>
      <c r="AG3521" s="10">
        <f t="shared" si="5944"/>
        <v>1.3412681859373922E-2</v>
      </c>
      <c r="AH3521" s="10" t="b">
        <f t="shared" si="5939"/>
        <v>1</v>
      </c>
      <c r="AI3521" s="10">
        <f t="shared" ref="AI3521:AI3524" si="6102">$AF3521</f>
        <v>2437.5411714914762</v>
      </c>
      <c r="AJ3521">
        <v>3.0000000000000001E-3</v>
      </c>
      <c r="AK3521" s="3" cm="1">
        <f t="array" ref="AK3521">100000000/Lvac($AA3521)</f>
        <v>41012.513904360349</v>
      </c>
      <c r="AL3521" s="21">
        <f t="shared" si="6024"/>
        <v>5.047608760503404E-2</v>
      </c>
      <c r="AM3521" s="10" cm="1">
        <f t="array" ref="AM3521">Lvac($AI3521)-$BA3521</f>
        <v>3.5065299202869937E-3</v>
      </c>
      <c r="AN3521" s="10">
        <f t="shared" ref="AN3521:AN3524" si="6103">$AK3521-($AX3521-$AW3521)</f>
        <v>-5.6095639651175588E-2</v>
      </c>
      <c r="AO3521" s="3">
        <f t="shared" ref="AO3521:AO3524" si="6104">AM3521/AJ3521</f>
        <v>1.1688433067623312</v>
      </c>
      <c r="AP3521" s="3">
        <v>1.1116663878662318</v>
      </c>
      <c r="AS3521" s="3">
        <f t="shared" si="5945"/>
        <v>3.9043603464961052E-3</v>
      </c>
      <c r="AT3521" s="3" cm="1">
        <f t="array" ref="AT3521">AS3521-(100000000/LvacE($A3521)-$E3521)</f>
        <v>3.6641773476731032E-5</v>
      </c>
      <c r="AU3521" t="s">
        <v>4758</v>
      </c>
      <c r="AV3521" t="s">
        <v>4849</v>
      </c>
      <c r="AW3521" s="3">
        <v>23844.58</v>
      </c>
      <c r="AX3521" s="3">
        <v>64857.15</v>
      </c>
      <c r="AY3521" s="3"/>
      <c r="AZ3521" s="10" cm="1">
        <f t="array" ref="AZ3521">Lair(100000000/($AX3521-$AW3521))</f>
        <v>2437.5376657645497</v>
      </c>
      <c r="BA3521" s="10">
        <f t="shared" ref="BA3521:BA3524" si="6105">100000000/($AX3521-$AW3521)</f>
        <v>2438.2768502437179</v>
      </c>
      <c r="BB3521" s="12">
        <v>22100000</v>
      </c>
      <c r="BC3521" s="3">
        <v>2.1000000000000001E-2</v>
      </c>
      <c r="BD3521" s="12" cm="1">
        <f t="array" ref="BD3521">SfromgA($BB3521,$BA3521,"")</f>
        <v>0.15811558516426877</v>
      </c>
      <c r="BE3521" s="29">
        <f t="shared" ref="BE3521:BE3524" si="6106">(10^MAX(0.05, -0.312925054856973*((LN($BD3521))^(1/3)) + 0.454808404431693)-1)*100</f>
        <v>589.55598437182448</v>
      </c>
      <c r="BG3521" s="3"/>
      <c r="BH3521" s="3"/>
      <c r="BI3521" s="12">
        <f t="shared" ref="BI3521:BI3524" si="6107">IF($BB3521="",$BF3521,$BB3521)</f>
        <v>22100000</v>
      </c>
      <c r="BJ3521" s="29">
        <f t="shared" ref="BJ3521:BJ3524" si="6108">IF($BB3521="",$BH3521,$BE3521)</f>
        <v>589.55598437182448</v>
      </c>
      <c r="BK3521" s="3">
        <f t="shared" ref="BK3521:BK3524" si="6109">LN(BN3521*100000000/($AX3521-$AW3521)/$BI3521)</f>
        <v>-6.6773865361812774</v>
      </c>
      <c r="BL3521" s="13">
        <f>EXP(BK$4341*$AX3521+BK$4342)*$BI3521/(100000000/($AX3521-$AW3521))</f>
        <v>7.3754224829060053</v>
      </c>
      <c r="BM3521" s="3">
        <f t="shared" ref="BM3521:BM3524" si="6110">LN(BL3521/$C3521)</f>
        <v>0.89954089773476742</v>
      </c>
      <c r="BN3521" s="13" cm="1">
        <f t="array" ref="BN3521">$C3521*EXP(poly_from_str(100000000/$E3521,BN$4343))</f>
        <v>11.411878315265277</v>
      </c>
      <c r="BO3521" s="3">
        <f t="shared" ref="BO3521:BO3524" si="6111">LN($C3521)</f>
        <v>1.0986122886681098</v>
      </c>
      <c r="BP3521" s="13">
        <f>LN(BL3521/BN3521)</f>
        <v>-0.43650158401606981</v>
      </c>
      <c r="BQ3521" s="13"/>
      <c r="BS3521" s="13"/>
      <c r="BT3521" s="13"/>
      <c r="BU3521" s="13"/>
      <c r="BV3521" s="13"/>
      <c r="BW3521" s="13"/>
      <c r="BX3521" s="13"/>
      <c r="BY3521">
        <v>11117</v>
      </c>
      <c r="BZ3521" s="13"/>
    </row>
    <row r="3522" spans="1:78" hidden="1" x14ac:dyDescent="0.25">
      <c r="A3522" t="s">
        <v>3970</v>
      </c>
      <c r="B3522" s="2" t="str">
        <f t="shared" si="6048"/>
        <v/>
      </c>
      <c r="C3522">
        <v>8</v>
      </c>
      <c r="E3522">
        <v>41020.54</v>
      </c>
      <c r="F3522">
        <v>23844</v>
      </c>
      <c r="G3522" t="s">
        <v>5</v>
      </c>
      <c r="H3522" s="5" t="s">
        <v>4</v>
      </c>
      <c r="I3522">
        <v>64865</v>
      </c>
      <c r="J3522" t="s">
        <v>3</v>
      </c>
      <c r="K3522" s="5" t="s">
        <v>16</v>
      </c>
      <c r="L3522">
        <v>23844.58</v>
      </c>
      <c r="M3522" t="str">
        <f t="shared" si="6098"/>
        <v>e</v>
      </c>
      <c r="N3522" t="str">
        <f t="shared" si="6099"/>
        <v>9/2</v>
      </c>
      <c r="O3522">
        <v>64865.15</v>
      </c>
      <c r="P3522" t="str">
        <f t="shared" si="6100"/>
        <v>o</v>
      </c>
      <c r="Q3522" t="str">
        <f t="shared" si="6101"/>
        <v>11/2</v>
      </c>
      <c r="R3522">
        <v>33</v>
      </c>
      <c r="AA3522" s="10">
        <f t="shared" si="5940"/>
        <v>2437.0639999999999</v>
      </c>
      <c r="AB3522" s="3" cm="1">
        <f t="array" ref="AB3522">100000000/Lvac(AA3522)</f>
        <v>41020.540578042433</v>
      </c>
      <c r="AC3522" s="28">
        <f t="shared" si="5941"/>
        <v>4.1032980668542153E-7</v>
      </c>
      <c r="AD3522" s="28">
        <f t="shared" si="5942"/>
        <v>2.4378030759918415E-7</v>
      </c>
      <c r="AE3522" s="21">
        <f t="shared" si="5943"/>
        <v>41020.540150801062</v>
      </c>
      <c r="AF3522" s="10" cm="1">
        <f t="array" ref="AF3522">Lair(100000000/AE3522)</f>
        <v>2437.064025384645</v>
      </c>
      <c r="AG3522" s="10">
        <f t="shared" si="5944"/>
        <v>1.3415975242759819E-2</v>
      </c>
      <c r="AH3522" s="10" t="b">
        <f t="shared" ref="AH3522:AH3585" si="6112">ABS(AE3522-AB3522)&lt;AG3522</f>
        <v>1</v>
      </c>
      <c r="AI3522" s="10">
        <f t="shared" si="6102"/>
        <v>2437.064025384645</v>
      </c>
      <c r="AJ3522">
        <v>3.0000000000000001E-3</v>
      </c>
      <c r="AK3522" s="3" cm="1">
        <f t="array" ref="AK3522">100000000/Lvac($AA3522)</f>
        <v>41020.540578042433</v>
      </c>
      <c r="AL3522" s="21">
        <f t="shared" si="6024"/>
        <v>5.0495850930590273E-2</v>
      </c>
      <c r="AM3522" s="10" cm="1">
        <f t="array" ref="AM3522">Lvac($AI3522)-$BA3522</f>
        <v>1.7739019654072763E-3</v>
      </c>
      <c r="AN3522" s="10">
        <f t="shared" si="6103"/>
        <v>-2.942195756622823E-2</v>
      </c>
      <c r="AO3522" s="3">
        <f t="shared" si="6104"/>
        <v>0.5913006551357588</v>
      </c>
      <c r="AP3522" s="3">
        <v>0.58283716892522841</v>
      </c>
      <c r="AS3522" s="3">
        <f t="shared" si="5945"/>
        <v>5.7804243260761723E-4</v>
      </c>
      <c r="AT3522" s="3" cm="1">
        <f t="array" ref="AT3522">AS3522-(100000000/LvacE($A3522)-$E3522)</f>
        <v>3.6821984394919127E-5</v>
      </c>
      <c r="AU3522" t="s">
        <v>4758</v>
      </c>
      <c r="AV3522" t="s">
        <v>4891</v>
      </c>
      <c r="AW3522" s="3">
        <v>23844.58</v>
      </c>
      <c r="AX3522" s="3">
        <v>64865.15</v>
      </c>
      <c r="AY3522" s="3"/>
      <c r="AZ3522" s="10" cm="1">
        <f t="array" ref="AZ3522">Lair(100000000/($AX3522-$AW3522))</f>
        <v>2437.0622518888517</v>
      </c>
      <c r="BA3522" s="10">
        <f t="shared" si="6105"/>
        <v>2437.8013274803347</v>
      </c>
      <c r="BB3522" s="12">
        <v>82500000</v>
      </c>
      <c r="BC3522" s="3">
        <v>0.27200000000000002</v>
      </c>
      <c r="BD3522" s="12" cm="1">
        <f t="array" ref="BD3522">SfromgA($BB3522,$BA3522,"")</f>
        <v>0.58990521572793075</v>
      </c>
      <c r="BE3522" s="29">
        <f t="shared" si="6106"/>
        <v>410.14832359333855</v>
      </c>
      <c r="BG3522" s="3"/>
      <c r="BH3522" s="3"/>
      <c r="BI3522" s="12">
        <f t="shared" si="6107"/>
        <v>82500000</v>
      </c>
      <c r="BJ3522" s="29">
        <f t="shared" si="6108"/>
        <v>410.14832359333855</v>
      </c>
      <c r="BK3522" s="3">
        <f t="shared" si="6109"/>
        <v>-7.0133426454229486</v>
      </c>
      <c r="BL3522" s="13">
        <f>EXP(BK$4341*$AX3522+BK$4342)*$BI3522/(100000000/($AX3522-$AW3522))</f>
        <v>27.521322644302973</v>
      </c>
      <c r="BM3522" s="3">
        <f t="shared" si="6110"/>
        <v>1.2355195314332741</v>
      </c>
      <c r="BN3522" s="13" cm="1">
        <f t="array" ref="BN3522">$C3522*EXP(poly_from_str(100000000/$E3522,BN$4343))</f>
        <v>30.450864638934632</v>
      </c>
      <c r="BO3522" s="3">
        <f t="shared" si="6111"/>
        <v>2.0794415416798357</v>
      </c>
      <c r="BP3522" s="13">
        <f t="shared" ref="BP3522:BP3524" si="6113">LN(BL3522/BN3522)</f>
        <v>-0.10115331600696663</v>
      </c>
      <c r="BQ3522" s="13"/>
      <c r="BS3522" s="13"/>
      <c r="BT3522" s="13"/>
      <c r="BU3522" s="13"/>
      <c r="BV3522" s="13"/>
      <c r="BW3522" s="13"/>
      <c r="BX3522" s="13"/>
      <c r="BY3522">
        <v>29660</v>
      </c>
      <c r="BZ3522" s="13"/>
    </row>
    <row r="3523" spans="1:78" hidden="1" x14ac:dyDescent="0.25">
      <c r="A3523" t="s">
        <v>3971</v>
      </c>
      <c r="B3523" s="2" t="str">
        <f t="shared" si="6048"/>
        <v/>
      </c>
      <c r="C3523">
        <v>10</v>
      </c>
      <c r="E3523">
        <v>41023.49</v>
      </c>
      <c r="F3523">
        <v>21535</v>
      </c>
      <c r="G3523" t="s">
        <v>5</v>
      </c>
      <c r="H3523" s="5" t="s">
        <v>4</v>
      </c>
      <c r="I3523">
        <v>62558</v>
      </c>
      <c r="J3523" t="s">
        <v>3</v>
      </c>
      <c r="K3523" s="5" t="s">
        <v>16</v>
      </c>
      <c r="L3523">
        <v>21535.17</v>
      </c>
      <c r="M3523" t="str">
        <f t="shared" si="6098"/>
        <v>e</v>
      </c>
      <c r="N3523" t="str">
        <f t="shared" si="6099"/>
        <v>9/2</v>
      </c>
      <c r="O3523">
        <v>62558.67</v>
      </c>
      <c r="P3523" t="str">
        <f t="shared" si="6100"/>
        <v>o</v>
      </c>
      <c r="Q3523" t="str">
        <f t="shared" si="6101"/>
        <v>11/2</v>
      </c>
      <c r="R3523">
        <v>33</v>
      </c>
      <c r="AA3523" s="10">
        <f t="shared" ref="AA3523:AA3586" si="6114">ROUND($A3523,3)+0</f>
        <v>2436.8890000000001</v>
      </c>
      <c r="AB3523" s="3" cm="1">
        <f t="array" ref="AB3523">100000000/Lvac(AA3523)</f>
        <v>41023.486162243717</v>
      </c>
      <c r="AC3523" s="28">
        <f t="shared" ref="AC3523:AC3586" si="6115">0.001/AA3523</f>
        <v>4.1035927364767124E-7</v>
      </c>
      <c r="AD3523" s="28">
        <f t="shared" ref="AD3523:AD3586" si="6116">0.01/AB3523</f>
        <v>2.4376280359136268E-7</v>
      </c>
      <c r="AE3523" s="21">
        <f t="shared" ref="AE3523:AE3586" si="6117">($AB3523/$AC3523^2+$E3523/$AD3523^2)/(1/$AC3523^2+1/$AD3523^2)</f>
        <v>41023.488999009685</v>
      </c>
      <c r="AF3523" s="10" cm="1">
        <f t="array" ref="AF3523">Lair(100000000/AE3523)</f>
        <v>2436.8888314771084</v>
      </c>
      <c r="AG3523" s="10">
        <f t="shared" ref="AG3523:AG3586" si="6118">0.0005/$AA3523*AB3523+0.005</f>
        <v>1.3417183992016812E-2</v>
      </c>
      <c r="AH3523" s="10" t="b">
        <f t="shared" si="6112"/>
        <v>1</v>
      </c>
      <c r="AI3523" s="10">
        <f t="shared" si="6102"/>
        <v>2436.8888314771084</v>
      </c>
      <c r="AJ3523">
        <v>3.0000000000000001E-3</v>
      </c>
      <c r="AK3523" s="3" cm="1">
        <f t="array" ref="AK3523">100000000/Lvac($AA3523)</f>
        <v>41023.486162243717</v>
      </c>
      <c r="AL3523" s="21">
        <f t="shared" si="6024"/>
        <v>5.0503107444639803E-2</v>
      </c>
      <c r="AM3523" s="10" cm="1">
        <f t="array" ref="AM3523">Lvac($AI3523)-$BA3523</f>
        <v>6.5368192781534162E-4</v>
      </c>
      <c r="AN3523" s="10">
        <f t="shared" si="6103"/>
        <v>-1.3837756283464842E-2</v>
      </c>
      <c r="AO3523" s="3">
        <f t="shared" si="6104"/>
        <v>0.2178939759384472</v>
      </c>
      <c r="AP3523" s="3">
        <v>0.27408113783167209</v>
      </c>
      <c r="AS3523" s="3">
        <f t="shared" ref="AS3523:AS3586" si="6119">$AB3523-$E3523</f>
        <v>-3.8377562814275734E-3</v>
      </c>
      <c r="AT3523" s="3" cm="1">
        <f t="array" ref="AT3523">AS3523-(100000000/LvacE($A3523)-$E3523)</f>
        <v>3.6888173781335354E-5</v>
      </c>
      <c r="AU3523" t="s">
        <v>4793</v>
      </c>
      <c r="AV3523" t="s">
        <v>4816</v>
      </c>
      <c r="AW3523" s="3">
        <v>21535.17</v>
      </c>
      <c r="AX3523" s="3">
        <v>62558.67</v>
      </c>
      <c r="AY3523" s="3"/>
      <c r="AZ3523" s="10" cm="1">
        <f t="array" ref="AZ3523">Lair(100000000/($AX3523-$AW3523))</f>
        <v>2436.8881779448479</v>
      </c>
      <c r="BA3523" s="10">
        <f t="shared" si="6105"/>
        <v>2437.6272136702132</v>
      </c>
      <c r="BB3523" s="12">
        <v>115000000</v>
      </c>
      <c r="BC3523" s="3">
        <v>0.28100000000000003</v>
      </c>
      <c r="BD3523" s="12" cm="1">
        <f t="array" ref="BD3523">SfromgA($BB3523,$BA3523,"")</f>
        <v>0.82211594105639973</v>
      </c>
      <c r="BE3523" s="29">
        <f t="shared" si="6106"/>
        <v>333.05280598041361</v>
      </c>
      <c r="BG3523" s="3"/>
      <c r="BH3523" s="3"/>
      <c r="BI3523" s="12">
        <f t="shared" si="6107"/>
        <v>115000000</v>
      </c>
      <c r="BJ3523" s="29">
        <f t="shared" si="6108"/>
        <v>333.05280598041361</v>
      </c>
      <c r="BK3523" s="3">
        <f t="shared" si="6109"/>
        <v>-7.1221723747824575</v>
      </c>
      <c r="BL3523" s="13">
        <f>EXP(BK$4341*$AX3523+BK$4342)*$BI3523/(100000000/($AX3523-$AW3523))</f>
        <v>45.714385928651865</v>
      </c>
      <c r="BM3523" s="3">
        <f t="shared" si="6110"/>
        <v>1.51982794593127</v>
      </c>
      <c r="BN3523" s="13" cm="1">
        <f t="array" ref="BN3523">$C3523*EXP(poly_from_str(100000000/$E3523,BN$4343))</f>
        <v>38.07241178869112</v>
      </c>
      <c r="BO3523" s="3">
        <f t="shared" si="6111"/>
        <v>2.3025850929940459</v>
      </c>
      <c r="BP3523" s="13">
        <f t="shared" si="6113"/>
        <v>0.18292311911406642</v>
      </c>
      <c r="BQ3523" s="13"/>
      <c r="BS3523" s="13"/>
      <c r="BT3523" s="13"/>
      <c r="BU3523" s="13"/>
      <c r="BV3523" s="13"/>
      <c r="BW3523" s="13"/>
      <c r="BX3523" s="13"/>
      <c r="BY3523">
        <v>37083</v>
      </c>
      <c r="BZ3523" s="13"/>
    </row>
    <row r="3524" spans="1:78" hidden="1" x14ac:dyDescent="0.25">
      <c r="A3524" t="s">
        <v>3972</v>
      </c>
      <c r="B3524" s="2" t="str">
        <f t="shared" si="6048"/>
        <v/>
      </c>
      <c r="C3524">
        <v>10</v>
      </c>
      <c r="E3524">
        <v>41040.019999999997</v>
      </c>
      <c r="F3524">
        <v>27452</v>
      </c>
      <c r="G3524" t="s">
        <v>5</v>
      </c>
      <c r="H3524" s="5" t="s">
        <v>18</v>
      </c>
      <c r="I3524">
        <v>68492</v>
      </c>
      <c r="J3524" t="s">
        <v>3</v>
      </c>
      <c r="K3524" s="5" t="s">
        <v>8</v>
      </c>
      <c r="L3524">
        <v>27452.45</v>
      </c>
      <c r="M3524" t="str">
        <f t="shared" si="6098"/>
        <v>e</v>
      </c>
      <c r="N3524" t="str">
        <f t="shared" si="6099"/>
        <v>5/2</v>
      </c>
      <c r="O3524">
        <v>68492.429999999993</v>
      </c>
      <c r="P3524" t="str">
        <f t="shared" si="6100"/>
        <v>o</v>
      </c>
      <c r="Q3524" t="str">
        <f t="shared" si="6101"/>
        <v>7/2</v>
      </c>
      <c r="R3524">
        <v>33</v>
      </c>
      <c r="AA3524" s="10">
        <f t="shared" si="6114"/>
        <v>2435.9070000000002</v>
      </c>
      <c r="AB3524" s="3" cm="1">
        <f t="array" ref="AB3524">100000000/Lvac(AA3524)</f>
        <v>41040.022947301281</v>
      </c>
      <c r="AC3524" s="28">
        <f t="shared" si="6115"/>
        <v>4.105247039398466E-7</v>
      </c>
      <c r="AD3524" s="28">
        <f t="shared" si="6116"/>
        <v>2.436645811051522E-7</v>
      </c>
      <c r="AE3524" s="21">
        <f t="shared" si="6117"/>
        <v>41040.020767819915</v>
      </c>
      <c r="AF3524" s="10" cm="1">
        <f t="array" ref="AF3524">Lair(100000000/AE3524)</f>
        <v>2435.9071293714878</v>
      </c>
      <c r="AG3524" s="10">
        <f t="shared" si="6118"/>
        <v>1.3423971635062683E-2</v>
      </c>
      <c r="AH3524" s="10" t="b">
        <f t="shared" si="6112"/>
        <v>1</v>
      </c>
      <c r="AI3524" s="10">
        <f t="shared" si="6102"/>
        <v>2435.9071293714878</v>
      </c>
      <c r="AJ3524">
        <v>3.0000000000000001E-3</v>
      </c>
      <c r="AK3524" s="3" cm="1">
        <f t="array" ref="AK3524">100000000/Lvac($AA3524)</f>
        <v>41040.022947301281</v>
      </c>
      <c r="AL3524" s="21">
        <f t="shared" si="6024"/>
        <v>5.0543827125983765E-2</v>
      </c>
      <c r="AM3524" s="10" cm="1">
        <f t="array" ref="AM3524">Lvac($AI3524)-$BA3524</f>
        <v>-2.4204871178881149E-3</v>
      </c>
      <c r="AN3524" s="10">
        <f t="shared" si="6103"/>
        <v>4.2947301284584682E-2</v>
      </c>
      <c r="AO3524" s="3">
        <f t="shared" si="6104"/>
        <v>-0.80682903929603833</v>
      </c>
      <c r="AP3524" s="3">
        <v>-0.84996274184353149</v>
      </c>
      <c r="AS3524" s="3">
        <f t="shared" si="6119"/>
        <v>2.9473012837115675E-3</v>
      </c>
      <c r="AT3524" s="3" cm="1">
        <f t="array" ref="AT3524">AS3524-(100000000/LvacE($A3524)-$E3524)</f>
        <v>3.7260280805639923E-5</v>
      </c>
      <c r="AU3524" t="s">
        <v>4778</v>
      </c>
      <c r="AV3524" t="s">
        <v>4826</v>
      </c>
      <c r="AW3524" s="3">
        <v>27452.45</v>
      </c>
      <c r="AX3524" s="3">
        <v>68492.429999999993</v>
      </c>
      <c r="AY3524" s="3"/>
      <c r="AZ3524" s="10" cm="1">
        <f t="array" ref="AZ3524">Lair(100000000/($AX3524-$AW3524))</f>
        <v>2435.9095493045511</v>
      </c>
      <c r="BA3524" s="10">
        <f t="shared" si="6105"/>
        <v>2436.6483609397474</v>
      </c>
      <c r="BB3524" s="12">
        <v>240000000</v>
      </c>
      <c r="BC3524" s="3">
        <v>0.51900000000000002</v>
      </c>
      <c r="BD3524" s="12" cm="1">
        <f t="array" ref="BD3524">SfromgA($BB3524,$BA3524,"")</f>
        <v>1.7136541626443857</v>
      </c>
      <c r="BE3524" s="29">
        <f t="shared" si="6106"/>
        <v>58.562911447955578</v>
      </c>
      <c r="BG3524" s="3"/>
      <c r="BH3524" s="3"/>
      <c r="BI3524" s="12">
        <f t="shared" si="6107"/>
        <v>240000000</v>
      </c>
      <c r="BJ3524" s="29">
        <f t="shared" si="6108"/>
        <v>58.562911447955578</v>
      </c>
      <c r="BK3524" s="3">
        <f t="shared" si="6109"/>
        <v>-7.8569768535948006</v>
      </c>
      <c r="BL3524" s="13">
        <f>EXP(BK$4341*$AX3524+BK$4342)*$BI3524/(100000000/($AX3524-$AW3524))</f>
        <v>60.805088334388614</v>
      </c>
      <c r="BM3524" s="3">
        <f t="shared" si="6110"/>
        <v>1.8050883821866262</v>
      </c>
      <c r="BN3524" s="13" cm="1">
        <f t="array" ref="BN3524">$C3524*EXP(poly_from_str(100000000/$E3524,BN$4343))</f>
        <v>38.122088937483774</v>
      </c>
      <c r="BO3524" s="3">
        <f t="shared" si="6111"/>
        <v>2.3025850929940459</v>
      </c>
      <c r="BP3524" s="13">
        <f t="shared" si="6113"/>
        <v>0.46687959890647457</v>
      </c>
      <c r="BQ3524" s="13"/>
      <c r="BS3524" s="13"/>
      <c r="BT3524" s="13"/>
      <c r="BU3524" s="13"/>
      <c r="BV3524" s="13"/>
      <c r="BW3524" s="13"/>
      <c r="BX3524" s="13"/>
      <c r="BY3524">
        <v>37124</v>
      </c>
      <c r="BZ3524" s="13"/>
    </row>
    <row r="3525" spans="1:78" hidden="1" x14ac:dyDescent="0.25">
      <c r="A3525" t="s">
        <v>3973</v>
      </c>
      <c r="B3525" s="2" t="str">
        <f t="shared" si="6048"/>
        <v/>
      </c>
      <c r="C3525">
        <v>2</v>
      </c>
      <c r="E3525">
        <v>41042.230000000003</v>
      </c>
      <c r="R3525">
        <v>33</v>
      </c>
      <c r="S3525" t="s">
        <v>22</v>
      </c>
      <c r="AA3525" s="10">
        <f t="shared" si="6114"/>
        <v>2435.7759999999998</v>
      </c>
      <c r="AB3525" s="3" cm="1">
        <f t="array" ref="AB3525">100000000/Lvac(AA3525)</f>
        <v>41042.229982506506</v>
      </c>
      <c r="AC3525" s="28">
        <f t="shared" si="6115"/>
        <v>4.1054678262697395E-7</v>
      </c>
      <c r="AD3525" s="28">
        <f t="shared" si="6116"/>
        <v>2.4365147810590009E-7</v>
      </c>
      <c r="AE3525" s="21">
        <f t="shared" si="6117"/>
        <v>41042.229995443391</v>
      </c>
      <c r="AF3525" s="10" cm="1">
        <f t="array" ref="AF3525">Lair(100000000/AE3525)</f>
        <v>2435.7759992321635</v>
      </c>
      <c r="AG3525" s="10">
        <f t="shared" si="6118"/>
        <v>1.3424877735577184E-2</v>
      </c>
      <c r="AH3525" s="10" t="b">
        <f t="shared" si="6112"/>
        <v>1</v>
      </c>
      <c r="AI3525" s="10">
        <f t="shared" ref="AI3525:AI3585" si="6120">$AA3525</f>
        <v>2435.7759999999998</v>
      </c>
      <c r="AJ3525">
        <v>3.0000000000000001E-3</v>
      </c>
      <c r="AK3525" s="3" cm="1">
        <f t="array" ref="AK3525">100000000/Lvac($AA3525)</f>
        <v>41042.229982506506</v>
      </c>
      <c r="AL3525" s="21">
        <f t="shared" si="6024"/>
        <v>5.0549266413463113E-2</v>
      </c>
      <c r="AM3525" s="21"/>
      <c r="AN3525" s="21"/>
      <c r="AO3525" s="21"/>
      <c r="AP3525" s="21"/>
      <c r="AS3525" s="3">
        <f t="shared" si="6119"/>
        <v>-1.7493497580289841E-5</v>
      </c>
      <c r="AT3525" s="3" cm="1">
        <f t="array" ref="AT3525">AS3525-(100000000/LvacE($A3525)-$E3525)</f>
        <v>3.7310019251890481E-5</v>
      </c>
      <c r="BB3525"/>
      <c r="BC3525"/>
      <c r="BD3525"/>
      <c r="BE3525"/>
      <c r="BF3525"/>
      <c r="BG3525"/>
      <c r="BH3525"/>
      <c r="BI3525"/>
      <c r="BJ3525"/>
      <c r="BN3525" s="13" cm="1">
        <f t="array" ref="BN3525">$C3525*EXP(poly_from_str(100000000/$E3525,BN$4343))</f>
        <v>7.6257511878053803</v>
      </c>
      <c r="BO3525" s="13"/>
      <c r="BY3525" t="e">
        <v>#N/A</v>
      </c>
    </row>
    <row r="3526" spans="1:78" hidden="1" x14ac:dyDescent="0.25">
      <c r="A3526" t="s">
        <v>3974</v>
      </c>
      <c r="B3526" s="2" t="str">
        <f t="shared" si="6048"/>
        <v/>
      </c>
      <c r="C3526">
        <v>3</v>
      </c>
      <c r="E3526">
        <v>41048.53</v>
      </c>
      <c r="F3526">
        <v>22527</v>
      </c>
      <c r="G3526" t="s">
        <v>5</v>
      </c>
      <c r="H3526" s="5" t="s">
        <v>8</v>
      </c>
      <c r="I3526">
        <v>63576</v>
      </c>
      <c r="J3526" t="s">
        <v>3</v>
      </c>
      <c r="K3526" s="5" t="s">
        <v>18</v>
      </c>
      <c r="L3526">
        <v>22527.7</v>
      </c>
      <c r="M3526" t="str">
        <f t="shared" ref="M3526:M3536" si="6121">$G3526&amp;""</f>
        <v>e</v>
      </c>
      <c r="N3526" t="str">
        <f t="shared" ref="N3526:N3536" si="6122">$H3526&amp;""</f>
        <v>7/2</v>
      </c>
      <c r="O3526">
        <v>63576.27</v>
      </c>
      <c r="P3526" t="str">
        <f t="shared" ref="P3526:P3536" si="6123">$J3526&amp;""</f>
        <v>o</v>
      </c>
      <c r="Q3526" t="str">
        <f t="shared" ref="Q3526:Q3536" si="6124">$K3526&amp;""</f>
        <v>5/2</v>
      </c>
      <c r="R3526">
        <v>33</v>
      </c>
      <c r="AA3526" s="10">
        <f t="shared" si="6114"/>
        <v>2435.402</v>
      </c>
      <c r="AB3526" s="3" cm="1">
        <f t="array" ref="AB3526">100000000/Lvac(AA3526)</f>
        <v>41048.532290149793</v>
      </c>
      <c r="AC3526" s="28">
        <f t="shared" si="6115"/>
        <v>4.1060982950658659E-7</v>
      </c>
      <c r="AD3526" s="28">
        <f t="shared" si="6116"/>
        <v>2.4361406954371541E-7</v>
      </c>
      <c r="AE3526" s="21">
        <f t="shared" si="6117"/>
        <v>41048.530596255463</v>
      </c>
      <c r="AF3526" s="10" cm="1">
        <f t="array" ref="AF3526">Lair(100000000/AE3526)</f>
        <v>2435.4021005059235</v>
      </c>
      <c r="AG3526" s="10">
        <f t="shared" si="6118"/>
        <v>1.3427465422577011E-2</v>
      </c>
      <c r="AH3526" s="10" t="b">
        <f t="shared" si="6112"/>
        <v>1</v>
      </c>
      <c r="AI3526" s="10">
        <f t="shared" ref="AI3526:AI3536" si="6125">$AF3526</f>
        <v>2435.4021005059235</v>
      </c>
      <c r="AJ3526">
        <v>3.0000000000000001E-3</v>
      </c>
      <c r="AK3526" s="3" cm="1">
        <f t="array" ref="AK3526">100000000/Lvac($AA3526)</f>
        <v>41048.532290149793</v>
      </c>
      <c r="AL3526" s="21">
        <f t="shared" si="6024"/>
        <v>5.0564790448717881E-2</v>
      </c>
      <c r="AM3526" s="10" cm="1">
        <f t="array" ref="AM3526">Lvac($AI3526)-$BA3526</f>
        <v>2.3385240842799249E-3</v>
      </c>
      <c r="AN3526" s="10">
        <f t="shared" ref="AN3526:AN3536" si="6126">$AK3526-($AX3526-$AW3526)</f>
        <v>-3.770985019946238E-2</v>
      </c>
      <c r="AO3526" s="3">
        <f t="shared" ref="AO3526:AO3536" si="6127">AM3526/AJ3526</f>
        <v>0.77950802809330832</v>
      </c>
      <c r="AP3526" s="3">
        <v>0.74599838429397403</v>
      </c>
      <c r="AS3526" s="3">
        <f t="shared" si="6119"/>
        <v>2.290149794134777E-3</v>
      </c>
      <c r="AT3526" s="3" cm="1">
        <f t="array" ref="AT3526">AS3526-(100000000/LvacE($A3526)-$E3526)</f>
        <v>3.745209687622264E-5</v>
      </c>
      <c r="AU3526" t="s">
        <v>4794</v>
      </c>
      <c r="AV3526" t="s">
        <v>4838</v>
      </c>
      <c r="AW3526" s="3">
        <v>22527.7</v>
      </c>
      <c r="AX3526" s="3">
        <v>63576.27</v>
      </c>
      <c r="AY3526" s="3"/>
      <c r="AZ3526" s="10" cm="1">
        <f t="array" ref="AZ3526">Lair(100000000/($AX3526-$AW3526))</f>
        <v>2435.3997625170614</v>
      </c>
      <c r="BA3526" s="10">
        <f t="shared" ref="BA3526:BA3536" si="6128">100000000/($AX3526-$AW3526)</f>
        <v>2436.1384574420013</v>
      </c>
      <c r="BB3526" s="12">
        <v>13700000</v>
      </c>
      <c r="BC3526" s="3">
        <v>4.2999999999999997E-2</v>
      </c>
      <c r="BD3526" s="12" cm="1">
        <f t="array" ref="BD3526">SfromgA($BB3526,$BA3526,"")</f>
        <v>9.7759693249614116E-2</v>
      </c>
      <c r="BE3526" s="29">
        <f t="shared" ref="BE3526:BE3536" si="6129">(10^MAX(0.05, -0.312925054856973*((LN($BD3526))^(1/3)) + 0.454808404431693)-1)*100</f>
        <v>640.24766290718776</v>
      </c>
      <c r="BG3526" s="3"/>
      <c r="BH3526" s="3"/>
      <c r="BI3526" s="12">
        <f t="shared" ref="BI3526:BI3536" si="6130">IF($BB3526="",$BF3526,$BB3526)</f>
        <v>13700000</v>
      </c>
      <c r="BJ3526" s="29">
        <f t="shared" ref="BJ3526:BJ3536" si="6131">IF($BB3526="",$BH3526,$BE3526)</f>
        <v>640.24766290718776</v>
      </c>
      <c r="BK3526" s="3">
        <f t="shared" ref="BK3526:BK3536" si="6132">LN(BN3526*100000000/($AX3526-$AW3526)/$BI3526)</f>
        <v>-6.1972417747733246</v>
      </c>
      <c r="BL3526" s="13">
        <f t="shared" ref="BL3526:BL3536" si="6133">EXP(BK$4341*$AX3526+BK$4342)*$BI3526/(100000000/($AX3526-$AW3526))</f>
        <v>5.0438529544102186</v>
      </c>
      <c r="BM3526" s="3">
        <f t="shared" ref="BM3526:BM3536" si="6134">LN(BL3526/$C3526)</f>
        <v>0.51955797643432522</v>
      </c>
      <c r="BN3526" s="13" cm="1">
        <f t="array" ref="BN3526">$C3526*EXP(poly_from_str(100000000/$E3526,BN$4343))</f>
        <v>11.444338468082522</v>
      </c>
      <c r="BO3526" s="3">
        <f t="shared" ref="BO3526:BO3536" si="6135">LN($C3526)</f>
        <v>1.0986122886681098</v>
      </c>
      <c r="BP3526" s="13">
        <f>LN(BL3526/BN3526)</f>
        <v>-0.81932488567764761</v>
      </c>
      <c r="BQ3526" s="13"/>
      <c r="BR3526" s="12">
        <v>37610000</v>
      </c>
      <c r="BS3526" s="3">
        <f>LN(BV3526*100000000/($AX3526-$AW3526)/$BR3526)</f>
        <v>-8.454564168941447</v>
      </c>
      <c r="BT3526" s="13">
        <f>EXP(BS$4338*$AX3526+BS$4336)*$BR3526/(100000000/($AX3526-$AW3526))</f>
        <v>15.83191594821842</v>
      </c>
      <c r="BU3526" s="3">
        <f>LN(BT3526/$BN3526)</f>
        <v>0.32453274852544389</v>
      </c>
      <c r="BV3526" s="3" cm="1">
        <f t="array" ref="BV3526">$BN3526*EXP(poly_from_str(100000000/$E3526,BV$4341))</f>
        <v>3.2872353628131057</v>
      </c>
      <c r="BW3526" s="12" t="s">
        <v>5052</v>
      </c>
      <c r="BX3526" s="3">
        <f>LN(BT3526/BV3526)</f>
        <v>1.5719810030453996</v>
      </c>
      <c r="BY3526">
        <v>11144</v>
      </c>
      <c r="BZ3526" s="13"/>
    </row>
    <row r="3527" spans="1:78" hidden="1" x14ac:dyDescent="0.25">
      <c r="A3527" t="s">
        <v>3975</v>
      </c>
      <c r="B3527" s="2" t="str">
        <f t="shared" si="6048"/>
        <v/>
      </c>
      <c r="C3527">
        <v>6</v>
      </c>
      <c r="E3527">
        <v>41059.64</v>
      </c>
      <c r="F3527">
        <v>19360</v>
      </c>
      <c r="G3527" t="s">
        <v>5</v>
      </c>
      <c r="H3527" s="5" t="s">
        <v>15</v>
      </c>
      <c r="I3527">
        <v>60419</v>
      </c>
      <c r="J3527" t="s">
        <v>3</v>
      </c>
      <c r="K3527" s="5" t="s">
        <v>16</v>
      </c>
      <c r="L3527">
        <v>19360.099999999999</v>
      </c>
      <c r="M3527" t="str">
        <f t="shared" si="6121"/>
        <v>e</v>
      </c>
      <c r="N3527" t="str">
        <f t="shared" si="6122"/>
        <v>13/2</v>
      </c>
      <c r="O3527">
        <v>60419.73</v>
      </c>
      <c r="P3527" t="str">
        <f t="shared" si="6123"/>
        <v>o</v>
      </c>
      <c r="Q3527" t="str">
        <f t="shared" si="6124"/>
        <v>11/2</v>
      </c>
      <c r="R3527">
        <v>33</v>
      </c>
      <c r="AA3527" s="10">
        <f t="shared" si="6114"/>
        <v>2434.7429999999999</v>
      </c>
      <c r="AB3527" s="3" cm="1">
        <f t="array" ref="AB3527">100000000/Lvac(AA3527)</f>
        <v>41059.641869251413</v>
      </c>
      <c r="AC3527" s="28">
        <f t="shared" si="6115"/>
        <v>4.1072096726430676E-7</v>
      </c>
      <c r="AD3527" s="28">
        <f t="shared" si="6116"/>
        <v>2.4354815445891071E-7</v>
      </c>
      <c r="AE3527" s="21">
        <f t="shared" si="6117"/>
        <v>41059.640486282267</v>
      </c>
      <c r="AF3527" s="10" cm="1">
        <f t="array" ref="AF3527">Lair(100000000/AE3527)</f>
        <v>2434.7430820130189</v>
      </c>
      <c r="AG3527" s="10">
        <f t="shared" si="6118"/>
        <v>1.3432027912032483E-2</v>
      </c>
      <c r="AH3527" s="10" t="b">
        <f t="shared" si="6112"/>
        <v>1</v>
      </c>
      <c r="AI3527" s="10">
        <f t="shared" si="6125"/>
        <v>2434.7430820130189</v>
      </c>
      <c r="AJ3527">
        <v>3.0000000000000001E-3</v>
      </c>
      <c r="AK3527" s="3" cm="1">
        <f t="array" ref="AK3527">100000000/Lvac($AA3527)</f>
        <v>41059.641869251413</v>
      </c>
      <c r="AL3527" s="21">
        <f t="shared" si="6024"/>
        <v>5.0592165768024798E-2</v>
      </c>
      <c r="AM3527" s="10" cm="1">
        <f t="array" ref="AM3527">Lvac($AI3527)-$BA3527</f>
        <v>-6.2200141064749914E-4</v>
      </c>
      <c r="AN3527" s="10">
        <f t="shared" si="6126"/>
        <v>1.1869251407915726E-2</v>
      </c>
      <c r="AO3527" s="3">
        <f t="shared" si="6127"/>
        <v>-0.20733380354916639</v>
      </c>
      <c r="AP3527" s="3">
        <v>-0.23467773371521616</v>
      </c>
      <c r="AS3527" s="3">
        <f t="shared" si="6119"/>
        <v>1.8692514131544158E-3</v>
      </c>
      <c r="AT3527" s="3" cm="1">
        <f t="array" ref="AT3527">AS3527-(100000000/LvacE($A3527)-$E3527)</f>
        <v>3.7702899135183543E-5</v>
      </c>
      <c r="AU3527" t="s">
        <v>4743</v>
      </c>
      <c r="AV3527" t="s">
        <v>4844</v>
      </c>
      <c r="AW3527" s="3">
        <v>19360.099999999999</v>
      </c>
      <c r="AX3527" s="3">
        <v>60419.73</v>
      </c>
      <c r="AY3527" s="3"/>
      <c r="AZ3527" s="10" cm="1">
        <f t="array" ref="AZ3527">Lair(100000000/($AX3527-$AW3527))</f>
        <v>2434.7437038720955</v>
      </c>
      <c r="BA3527" s="10">
        <f t="shared" si="6128"/>
        <v>2435.4822486223084</v>
      </c>
      <c r="BB3527" s="12">
        <v>45600000</v>
      </c>
      <c r="BC3527" s="3">
        <v>5.3999999999999999E-2</v>
      </c>
      <c r="BD3527" s="12" cm="1">
        <f t="array" ref="BD3527">SfromgA($BB3527,$BA3527,"")</f>
        <v>0.32512705339197168</v>
      </c>
      <c r="BE3527" s="29">
        <f t="shared" si="6129"/>
        <v>502.72978409783809</v>
      </c>
      <c r="BG3527" s="3"/>
      <c r="BH3527" s="3"/>
      <c r="BI3527" s="12">
        <f t="shared" si="6130"/>
        <v>45600000</v>
      </c>
      <c r="BJ3527" s="29">
        <f t="shared" si="6131"/>
        <v>502.72978409783809</v>
      </c>
      <c r="BK3527" s="3">
        <f t="shared" si="6132"/>
        <v>-6.705992922998516</v>
      </c>
      <c r="BL3527" s="13">
        <f t="shared" si="6133"/>
        <v>21.344326036536732</v>
      </c>
      <c r="BM3527" s="3">
        <f t="shared" si="6134"/>
        <v>1.2690264757134884</v>
      </c>
      <c r="BN3527" s="13" cm="1">
        <f t="array" ref="BN3527">$C3527*EXP(poly_from_str(100000000/$E3527,BN$4343))</f>
        <v>22.908895544630418</v>
      </c>
      <c r="BO3527" s="3">
        <f t="shared" si="6135"/>
        <v>1.791759469228055</v>
      </c>
      <c r="BP3527" s="13">
        <f t="shared" ref="BP3527:BP3530" si="6136">LN(BL3527/BN3527)</f>
        <v>-7.0739341921395721E-2</v>
      </c>
      <c r="BQ3527" s="13"/>
      <c r="BS3527" s="13"/>
      <c r="BT3527" s="13"/>
      <c r="BU3527" s="13"/>
      <c r="BV3527" s="13"/>
      <c r="BW3527" s="13"/>
      <c r="BX3527" s="13"/>
      <c r="BY3527">
        <v>22304</v>
      </c>
      <c r="BZ3527" s="13"/>
    </row>
    <row r="3528" spans="1:78" hidden="1" x14ac:dyDescent="0.25">
      <c r="A3528" t="s">
        <v>3976</v>
      </c>
      <c r="B3528" s="2" t="str">
        <f t="shared" si="6048"/>
        <v/>
      </c>
      <c r="C3528">
        <v>10</v>
      </c>
      <c r="E3528">
        <v>41065.65</v>
      </c>
      <c r="F3528">
        <v>22527</v>
      </c>
      <c r="G3528" t="s">
        <v>5</v>
      </c>
      <c r="H3528" s="5" t="s">
        <v>8</v>
      </c>
      <c r="I3528">
        <v>63593</v>
      </c>
      <c r="J3528" t="s">
        <v>3</v>
      </c>
      <c r="K3528" s="5" t="s">
        <v>4</v>
      </c>
      <c r="L3528">
        <v>22527.7</v>
      </c>
      <c r="M3528" t="str">
        <f t="shared" si="6121"/>
        <v>e</v>
      </c>
      <c r="N3528" t="str">
        <f t="shared" si="6122"/>
        <v>7/2</v>
      </c>
      <c r="O3528">
        <v>63593.35</v>
      </c>
      <c r="P3528" t="str">
        <f t="shared" si="6123"/>
        <v>o</v>
      </c>
      <c r="Q3528" t="str">
        <f t="shared" si="6124"/>
        <v>9/2</v>
      </c>
      <c r="R3528">
        <v>33</v>
      </c>
      <c r="AA3528" s="10">
        <f t="shared" si="6114"/>
        <v>2434.3870000000002</v>
      </c>
      <c r="AB3528" s="3" cm="1">
        <f t="array" ref="AB3528">100000000/Lvac(AA3528)</f>
        <v>41065.645904046251</v>
      </c>
      <c r="AC3528" s="28">
        <f t="shared" si="6115"/>
        <v>4.1078103029633332E-7</v>
      </c>
      <c r="AD3528" s="28">
        <f t="shared" si="6116"/>
        <v>2.4351254631099536E-7</v>
      </c>
      <c r="AE3528" s="21">
        <f t="shared" si="6117"/>
        <v>41065.648934906319</v>
      </c>
      <c r="AF3528" s="10" cm="1">
        <f t="array" ref="AF3528">Lair(100000000/AE3528)</f>
        <v>2434.3868203161046</v>
      </c>
      <c r="AG3528" s="10">
        <f t="shared" si="6118"/>
        <v>1.3434494167124261E-2</v>
      </c>
      <c r="AH3528" s="10" t="b">
        <f t="shared" si="6112"/>
        <v>1</v>
      </c>
      <c r="AI3528" s="10">
        <f t="shared" si="6125"/>
        <v>2434.3868203161046</v>
      </c>
      <c r="AJ3528">
        <v>3.0000000000000001E-3</v>
      </c>
      <c r="AK3528" s="3" cm="1">
        <f t="array" ref="AK3528">100000000/Lvac($AA3528)</f>
        <v>41065.645904046251</v>
      </c>
      <c r="AL3528" s="21">
        <f t="shared" si="6024"/>
        <v>5.0606968738083159E-2</v>
      </c>
      <c r="AM3528" s="10" cm="1">
        <f t="array" ref="AM3528">Lvac($AI3528)-$BA3528</f>
        <v>6.3158297507470706E-5</v>
      </c>
      <c r="AN3528" s="10">
        <f t="shared" si="6126"/>
        <v>-4.0959537436719984E-3</v>
      </c>
      <c r="AO3528" s="3">
        <f t="shared" si="6127"/>
        <v>2.1052765835823568E-2</v>
      </c>
      <c r="AP3528" s="3">
        <v>8.0961105444051398E-2</v>
      </c>
      <c r="AS3528" s="3">
        <f t="shared" si="6119"/>
        <v>-4.095953750947956E-3</v>
      </c>
      <c r="AT3528" s="3" cm="1">
        <f t="array" ref="AT3528">AS3528-(100000000/LvacE($A3528)-$E3528)</f>
        <v>3.7838603020645678E-5</v>
      </c>
      <c r="AU3528" t="s">
        <v>4794</v>
      </c>
      <c r="AV3528" t="s">
        <v>4835</v>
      </c>
      <c r="AW3528" s="3">
        <v>22527.7</v>
      </c>
      <c r="AX3528" s="3">
        <v>63593.35</v>
      </c>
      <c r="AY3528" s="3"/>
      <c r="AZ3528" s="10" cm="1">
        <f t="array" ref="AZ3528">Lair(100000000/($AX3528-$AW3528))</f>
        <v>2434.3867571722585</v>
      </c>
      <c r="BA3528" s="10">
        <f t="shared" si="6128"/>
        <v>2435.1252202266373</v>
      </c>
      <c r="BB3528" s="12">
        <v>211000000</v>
      </c>
      <c r="BC3528" s="3">
        <v>0.26</v>
      </c>
      <c r="BD3528" s="12" cm="1">
        <f t="array" ref="BD3528">SfromgA($BB3528,$BA3528,"")</f>
        <v>1.5037640951101088</v>
      </c>
      <c r="BE3528" s="29">
        <f t="shared" si="6129"/>
        <v>67.002017253823638</v>
      </c>
      <c r="BG3528" s="3"/>
      <c r="BH3528" s="3"/>
      <c r="BI3528" s="12">
        <f t="shared" si="6130"/>
        <v>211000000</v>
      </c>
      <c r="BJ3528" s="29">
        <f t="shared" si="6131"/>
        <v>67.002017253823638</v>
      </c>
      <c r="BK3528" s="3">
        <f t="shared" si="6132"/>
        <v>-7.7267852690746883</v>
      </c>
      <c r="BL3528" s="13">
        <f t="shared" si="6133"/>
        <v>77.614233411340166</v>
      </c>
      <c r="BM3528" s="3">
        <f t="shared" si="6134"/>
        <v>2.0491657376249193</v>
      </c>
      <c r="BN3528" s="13" cm="1">
        <f t="array" ref="BN3528">$C3528*EXP(poly_from_str(100000000/$E3528,BN$4343))</f>
        <v>38.19978789181323</v>
      </c>
      <c r="BO3528" s="3">
        <f t="shared" si="6135"/>
        <v>2.3025850929940459</v>
      </c>
      <c r="BP3528" s="13">
        <f t="shared" si="6136"/>
        <v>0.70892086759218509</v>
      </c>
      <c r="BQ3528" s="13"/>
      <c r="BS3528" s="13"/>
      <c r="BT3528" s="13"/>
      <c r="BU3528" s="13"/>
      <c r="BV3528" s="13"/>
      <c r="BW3528" s="13"/>
      <c r="BX3528" s="13"/>
      <c r="BY3528">
        <v>37189</v>
      </c>
      <c r="BZ3528" s="13"/>
    </row>
    <row r="3529" spans="1:78" hidden="1" x14ac:dyDescent="0.25">
      <c r="A3529" t="s">
        <v>3977</v>
      </c>
      <c r="B3529" s="2" t="str">
        <f t="shared" si="6048"/>
        <v/>
      </c>
      <c r="C3529">
        <v>10</v>
      </c>
      <c r="D3529" t="s">
        <v>14</v>
      </c>
      <c r="E3529">
        <v>41069.17</v>
      </c>
      <c r="F3529">
        <v>22747</v>
      </c>
      <c r="G3529" t="s">
        <v>5</v>
      </c>
      <c r="H3529" s="5" t="s">
        <v>4</v>
      </c>
      <c r="I3529">
        <v>63816</v>
      </c>
      <c r="J3529" t="s">
        <v>3</v>
      </c>
      <c r="K3529" s="5" t="s">
        <v>16</v>
      </c>
      <c r="L3529">
        <v>22747.69</v>
      </c>
      <c r="M3529" t="str">
        <f t="shared" si="6121"/>
        <v>e</v>
      </c>
      <c r="N3529" t="str">
        <f t="shared" si="6122"/>
        <v>9/2</v>
      </c>
      <c r="O3529">
        <v>63816.91</v>
      </c>
      <c r="P3529" t="str">
        <f t="shared" si="6123"/>
        <v>o</v>
      </c>
      <c r="Q3529" t="str">
        <f t="shared" si="6124"/>
        <v>11/2</v>
      </c>
      <c r="R3529">
        <v>33</v>
      </c>
      <c r="AA3529" s="10">
        <f t="shared" si="6114"/>
        <v>2434.1779999999999</v>
      </c>
      <c r="AB3529" s="3" cm="1">
        <f t="array" ref="AB3529">100000000/Lvac(AA3529)</f>
        <v>41069.171562732605</v>
      </c>
      <c r="AC3529" s="28">
        <f t="shared" si="6115"/>
        <v>4.1081630020483305E-7</v>
      </c>
      <c r="AD3529" s="28">
        <f t="shared" si="6116"/>
        <v>2.4349164152788267E-7</v>
      </c>
      <c r="AE3529" s="21">
        <f t="shared" si="6117"/>
        <v>41069.170406262812</v>
      </c>
      <c r="AF3529" s="10" cm="1">
        <f t="array" ref="AF3529">Lair(100000000/AE3529)</f>
        <v>2434.1780685493031</v>
      </c>
      <c r="AG3529" s="10">
        <f t="shared" si="6118"/>
        <v>1.3435942556939674E-2</v>
      </c>
      <c r="AH3529" s="10" t="b">
        <f t="shared" si="6112"/>
        <v>1</v>
      </c>
      <c r="AI3529" s="10">
        <f t="shared" si="6125"/>
        <v>2434.1780685493031</v>
      </c>
      <c r="AJ3529">
        <v>7.0000000000000001E-3</v>
      </c>
      <c r="AK3529" s="3" cm="1">
        <f t="array" ref="AK3529">100000000/Lvac($AA3529)</f>
        <v>41069.171562732605</v>
      </c>
      <c r="AL3529" s="21">
        <f t="shared" si="6024"/>
        <v>0.11810319247123124</v>
      </c>
      <c r="AM3529" s="10" cm="1">
        <f t="array" ref="AM3529">Lvac($AI3529)-$BA3529</f>
        <v>2.9403190073935548E-3</v>
      </c>
      <c r="AN3529" s="10">
        <f t="shared" si="6126"/>
        <v>-4.8437267396366224E-2</v>
      </c>
      <c r="AO3529" s="3">
        <f t="shared" si="6127"/>
        <v>0.42004557248479352</v>
      </c>
      <c r="AP3529" s="3">
        <v>0.41025057381765301</v>
      </c>
      <c r="AS3529" s="3">
        <f t="shared" si="6119"/>
        <v>1.5627326065441594E-3</v>
      </c>
      <c r="AT3529" s="3" cm="1">
        <f t="array" ref="AT3529">AS3529-(100000000/LvacE($A3529)-$E3529)</f>
        <v>3.7918340240139514E-5</v>
      </c>
      <c r="AU3529" t="s">
        <v>4792</v>
      </c>
      <c r="AV3529" t="s">
        <v>4923</v>
      </c>
      <c r="AW3529" s="3">
        <v>22747.69</v>
      </c>
      <c r="AX3529" s="3">
        <v>63816.91</v>
      </c>
      <c r="AY3529" s="3"/>
      <c r="AZ3529" s="10" cm="1">
        <f t="array" ref="AZ3529">Lair(100000000/($AX3529-$AW3529))</f>
        <v>2434.1751289030358</v>
      </c>
      <c r="BA3529" s="10">
        <f t="shared" si="6128"/>
        <v>2434.9135435248099</v>
      </c>
      <c r="BB3529" s="12">
        <v>93800000</v>
      </c>
      <c r="BC3529" s="3">
        <v>0.30099999999999999</v>
      </c>
      <c r="BD3529" s="12" cm="1">
        <f t="array" ref="BD3529">SfromgA($BB3529,$BA3529,"")</f>
        <v>0.66832365689901485</v>
      </c>
      <c r="BE3529" s="29">
        <f t="shared" si="6129"/>
        <v>385.22730050864391</v>
      </c>
      <c r="BG3529" s="3"/>
      <c r="BH3529" s="3"/>
      <c r="BI3529" s="12">
        <f t="shared" si="6130"/>
        <v>93800000</v>
      </c>
      <c r="BJ3529" s="29">
        <f t="shared" si="6131"/>
        <v>385.22730050864391</v>
      </c>
      <c r="BK3529" s="3">
        <f t="shared" si="6132"/>
        <v>-6.9158978762623198</v>
      </c>
      <c r="BL3529" s="13">
        <f t="shared" si="6133"/>
        <v>33.925208788047428</v>
      </c>
      <c r="BM3529" s="3">
        <f t="shared" si="6134"/>
        <v>1.2215732671087574</v>
      </c>
      <c r="BN3529" s="13" cm="1">
        <f t="array" ref="BN3529">$C3529*EXP(poly_from_str(100000000/$E3529,BN$4343))</f>
        <v>38.210525280617773</v>
      </c>
      <c r="BO3529" s="3">
        <f t="shared" si="6135"/>
        <v>2.3025850929940459</v>
      </c>
      <c r="BP3529" s="13">
        <f t="shared" si="6136"/>
        <v>-0.11895264846428176</v>
      </c>
      <c r="BQ3529" s="13"/>
      <c r="BS3529" s="13"/>
      <c r="BT3529" s="13"/>
      <c r="BU3529" s="13"/>
      <c r="BV3529" s="13"/>
      <c r="BW3529" s="13"/>
      <c r="BX3529" s="13"/>
      <c r="BY3529">
        <v>37198</v>
      </c>
      <c r="BZ3529" s="13"/>
    </row>
    <row r="3530" spans="1:78" hidden="1" x14ac:dyDescent="0.25">
      <c r="A3530" t="s">
        <v>3978</v>
      </c>
      <c r="B3530" s="2" t="str">
        <f t="shared" si="6048"/>
        <v/>
      </c>
      <c r="C3530">
        <v>1</v>
      </c>
      <c r="E3530">
        <v>41078.6</v>
      </c>
      <c r="F3530">
        <v>61357</v>
      </c>
      <c r="G3530" t="s">
        <v>3</v>
      </c>
      <c r="H3530" s="5" t="s">
        <v>4</v>
      </c>
      <c r="I3530">
        <v>102435</v>
      </c>
      <c r="J3530" t="s">
        <v>5</v>
      </c>
      <c r="K3530" s="5" t="s">
        <v>16</v>
      </c>
      <c r="L3530">
        <v>61357.04</v>
      </c>
      <c r="M3530" t="str">
        <f t="shared" si="6121"/>
        <v>o</v>
      </c>
      <c r="N3530" t="str">
        <f t="shared" si="6122"/>
        <v>9/2</v>
      </c>
      <c r="O3530">
        <v>102435.67</v>
      </c>
      <c r="P3530" t="str">
        <f t="shared" si="6123"/>
        <v>e</v>
      </c>
      <c r="Q3530" t="str">
        <f t="shared" si="6124"/>
        <v>11/2</v>
      </c>
      <c r="R3530">
        <v>33</v>
      </c>
      <c r="AA3530" s="10">
        <f t="shared" si="6114"/>
        <v>2433.6190000000001</v>
      </c>
      <c r="AB3530" s="3" cm="1">
        <f t="array" ref="AB3530">100000000/Lvac(AA3530)</f>
        <v>41078.604409963875</v>
      </c>
      <c r="AC3530" s="28">
        <f t="shared" si="6115"/>
        <v>4.1091066432338012E-7</v>
      </c>
      <c r="AD3530" s="28">
        <f t="shared" si="6116"/>
        <v>2.4343572873606282E-7</v>
      </c>
      <c r="AE3530" s="21">
        <f t="shared" si="6117"/>
        <v>41078.601145676876</v>
      </c>
      <c r="AF3530" s="10" cm="1">
        <f t="array" ref="AF3530">Lair(100000000/AE3530)</f>
        <v>2433.6191934005242</v>
      </c>
      <c r="AG3530" s="10">
        <f t="shared" si="6118"/>
        <v>1.3439818313787794E-2</v>
      </c>
      <c r="AH3530" s="10" t="b">
        <f t="shared" si="6112"/>
        <v>1</v>
      </c>
      <c r="AI3530" s="10">
        <f t="shared" si="6125"/>
        <v>2433.6191934005242</v>
      </c>
      <c r="AJ3530">
        <v>3.0000000000000001E-3</v>
      </c>
      <c r="AK3530" s="3" cm="1">
        <f t="array" ref="AK3530">100000000/Lvac($AA3530)</f>
        <v>41078.604409963875</v>
      </c>
      <c r="AL3530" s="21">
        <f t="shared" si="6024"/>
        <v>5.0638905858435806E-2</v>
      </c>
      <c r="AM3530" s="10" cm="1">
        <f t="array" ref="AM3530">Lvac($AI3530)-$BA3530</f>
        <v>1.709933786514739E-3</v>
      </c>
      <c r="AN3530" s="10">
        <f t="shared" si="6126"/>
        <v>-2.5590036122594029E-2</v>
      </c>
      <c r="AO3530" s="3">
        <f t="shared" si="6127"/>
        <v>0.56997792883824638</v>
      </c>
      <c r="AP3530" s="3">
        <v>0.50549633639699698</v>
      </c>
      <c r="AS3530" s="3">
        <f t="shared" si="6119"/>
        <v>4.4099638762418181E-3</v>
      </c>
      <c r="AT3530" s="3" cm="1">
        <f t="array" ref="AT3530">AS3530-(100000000/LvacE($A3530)-$E3530)</f>
        <v>3.8131882320158184E-5</v>
      </c>
      <c r="AU3530" t="s">
        <v>4898</v>
      </c>
      <c r="AV3530" t="s">
        <v>4945</v>
      </c>
      <c r="AW3530" s="3">
        <v>61357.04</v>
      </c>
      <c r="AX3530" s="3">
        <v>102435.67</v>
      </c>
      <c r="AY3530" s="3"/>
      <c r="AZ3530" s="10" cm="1">
        <f t="array" ref="AZ3530">Lair(100000000/($AX3530-$AW3530))</f>
        <v>2433.6174838579104</v>
      </c>
      <c r="BA3530" s="10">
        <f t="shared" si="6128"/>
        <v>2434.3557708716189</v>
      </c>
      <c r="BB3530" s="12">
        <v>159000000</v>
      </c>
      <c r="BC3530" s="3">
        <v>0.157</v>
      </c>
      <c r="BD3530" s="12" cm="1">
        <f t="array" ref="BD3530">SfromgA($BB3530,$BA3530,"")</f>
        <v>1.1320943703961921</v>
      </c>
      <c r="BE3530" s="29">
        <f t="shared" si="6129"/>
        <v>98.94596997816052</v>
      </c>
      <c r="BG3530" s="3"/>
      <c r="BH3530" s="3"/>
      <c r="BI3530" s="12">
        <f t="shared" si="6130"/>
        <v>159000000</v>
      </c>
      <c r="BJ3530" s="29">
        <f t="shared" si="6131"/>
        <v>98.94596997816052</v>
      </c>
      <c r="BK3530" s="3">
        <f t="shared" si="6132"/>
        <v>-9.745696765298657</v>
      </c>
      <c r="BL3530" s="13">
        <f t="shared" si="6133"/>
        <v>3.058325275642467</v>
      </c>
      <c r="BM3530" s="3">
        <f t="shared" si="6134"/>
        <v>1.1178674706017404</v>
      </c>
      <c r="BN3530" s="13" cm="1">
        <f t="array" ref="BN3530">$C3530*EXP(poly_from_str(100000000/$E3530,BN$4343))</f>
        <v>3.8239371709299648</v>
      </c>
      <c r="BO3530" s="3">
        <f t="shared" si="6135"/>
        <v>0</v>
      </c>
      <c r="BP3530" s="13">
        <f t="shared" si="6136"/>
        <v>-0.22341309425629852</v>
      </c>
      <c r="BQ3530" s="13"/>
      <c r="BS3530" s="13"/>
      <c r="BT3530" s="13"/>
      <c r="BU3530" s="13"/>
      <c r="BV3530" s="13"/>
      <c r="BW3530" s="13"/>
      <c r="BX3530" s="13"/>
      <c r="BY3530">
        <v>3722</v>
      </c>
      <c r="BZ3530" s="13"/>
    </row>
    <row r="3531" spans="1:78" hidden="1" x14ac:dyDescent="0.25">
      <c r="A3531" t="s">
        <v>3979</v>
      </c>
      <c r="B3531" s="2" t="str">
        <f t="shared" si="6048"/>
        <v/>
      </c>
      <c r="C3531">
        <v>3</v>
      </c>
      <c r="E3531">
        <v>41086.660000000003</v>
      </c>
      <c r="F3531">
        <v>30505</v>
      </c>
      <c r="G3531" t="s">
        <v>5</v>
      </c>
      <c r="H3531" s="5" t="s">
        <v>16</v>
      </c>
      <c r="I3531">
        <v>71592</v>
      </c>
      <c r="J3531" t="s">
        <v>3</v>
      </c>
      <c r="K3531" s="5" t="s">
        <v>4</v>
      </c>
      <c r="L3531">
        <v>30505.72</v>
      </c>
      <c r="M3531" t="str">
        <f t="shared" si="6121"/>
        <v>e</v>
      </c>
      <c r="N3531" t="str">
        <f t="shared" si="6122"/>
        <v>11/2</v>
      </c>
      <c r="O3531">
        <v>71592.34</v>
      </c>
      <c r="P3531" t="str">
        <f t="shared" si="6123"/>
        <v>o</v>
      </c>
      <c r="Q3531" t="str">
        <f t="shared" si="6124"/>
        <v>9/2</v>
      </c>
      <c r="R3531">
        <v>33</v>
      </c>
      <c r="AA3531" s="10">
        <f t="shared" si="6114"/>
        <v>2433.1419999999998</v>
      </c>
      <c r="AB3531" s="3" cm="1">
        <f t="array" ref="AB3531">100000000/Lvac(AA3531)</f>
        <v>41086.656974652396</v>
      </c>
      <c r="AC3531" s="28">
        <f t="shared" si="6115"/>
        <v>4.1099122040554972E-7</v>
      </c>
      <c r="AD3531" s="28">
        <f t="shared" si="6116"/>
        <v>2.4338801782216799E-7</v>
      </c>
      <c r="AE3531" s="21">
        <f t="shared" si="6117"/>
        <v>41086.659214492531</v>
      </c>
      <c r="AF3531" s="10" cm="1">
        <f t="array" ref="AF3531">Lair(100000000/AE3531)</f>
        <v>2433.1418673473177</v>
      </c>
      <c r="AG3531" s="10">
        <f t="shared" si="6118"/>
        <v>1.3443127646198288E-2</v>
      </c>
      <c r="AH3531" s="10" t="b">
        <f t="shared" si="6112"/>
        <v>1</v>
      </c>
      <c r="AI3531" s="10">
        <f t="shared" si="6125"/>
        <v>2433.1418673473177</v>
      </c>
      <c r="AJ3531">
        <v>3.0000000000000001E-3</v>
      </c>
      <c r="AK3531" s="3" cm="1">
        <f t="array" ref="AK3531">100000000/Lvac($AA3531)</f>
        <v>41086.656974652396</v>
      </c>
      <c r="AL3531" s="21">
        <f t="shared" si="6024"/>
        <v>5.065876863905959E-2</v>
      </c>
      <c r="AM3531" s="10" cm="1">
        <f t="array" ref="AM3531">Lvac($AI3531)-$BA3531</f>
        <v>-2.3229793760037865E-3</v>
      </c>
      <c r="AN3531" s="10">
        <f t="shared" si="6126"/>
        <v>3.6974652401113417E-2</v>
      </c>
      <c r="AO3531" s="3">
        <f t="shared" si="6127"/>
        <v>-0.77432645866792882</v>
      </c>
      <c r="AP3531" s="3">
        <v>-0.73009878148392693</v>
      </c>
      <c r="AS3531" s="3">
        <f t="shared" si="6119"/>
        <v>-3.0253476070356555E-3</v>
      </c>
      <c r="AT3531" s="3" cm="1">
        <f t="array" ref="AT3531">AS3531-(100000000/LvacE($A3531)-$E3531)</f>
        <v>3.8314414268825203E-5</v>
      </c>
      <c r="AU3531" t="s">
        <v>4701</v>
      </c>
      <c r="AV3531" t="s">
        <v>4876</v>
      </c>
      <c r="AW3531" s="3">
        <v>30505.72</v>
      </c>
      <c r="AX3531" s="3">
        <v>71592.34</v>
      </c>
      <c r="AY3531" s="3"/>
      <c r="AZ3531" s="10" cm="1">
        <f t="array" ref="AZ3531">Lair(100000000/($AX3531-$AW3531))</f>
        <v>2433.1441897953441</v>
      </c>
      <c r="BA3531" s="10">
        <f t="shared" si="6128"/>
        <v>2433.8823685180241</v>
      </c>
      <c r="BB3531" s="12">
        <v>47600000</v>
      </c>
      <c r="BC3531" s="3">
        <v>3.4000000000000002E-2</v>
      </c>
      <c r="BD3531" s="12" cm="1">
        <f t="array" ref="BD3531">SfromgA($BB3531,$BA3531,"")</f>
        <v>0.33871861621510874</v>
      </c>
      <c r="BE3531" s="29">
        <f t="shared" si="6129"/>
        <v>497.20164760261036</v>
      </c>
      <c r="BG3531" s="3"/>
      <c r="BH3531" s="3"/>
      <c r="BI3531" s="12">
        <f t="shared" si="6130"/>
        <v>47600000</v>
      </c>
      <c r="BJ3531" s="29">
        <f t="shared" si="6131"/>
        <v>497.20164760261036</v>
      </c>
      <c r="BK3531" s="3">
        <f t="shared" si="6132"/>
        <v>-7.4405604717868501</v>
      </c>
      <c r="BL3531" s="13">
        <f t="shared" si="6133"/>
        <v>9.5397900815903149</v>
      </c>
      <c r="BM3531" s="3">
        <f t="shared" si="6134"/>
        <v>1.156859192523821</v>
      </c>
      <c r="BN3531" s="13" cm="1">
        <f t="array" ref="BN3531">$C3531*EXP(poly_from_str(100000000/$E3531,BN$4343))</f>
        <v>11.479236750113477</v>
      </c>
      <c r="BO3531" s="3">
        <f t="shared" si="6135"/>
        <v>1.0986122886681098</v>
      </c>
      <c r="BP3531" s="13">
        <f>LN(BL3531/BN3531)</f>
        <v>-0.18506842230749926</v>
      </c>
      <c r="BQ3531" s="13"/>
      <c r="BS3531" s="13"/>
      <c r="BT3531" s="13"/>
      <c r="BU3531" s="13"/>
      <c r="BV3531" s="13"/>
      <c r="BW3531" s="13"/>
      <c r="BX3531" s="13"/>
      <c r="BY3531">
        <v>11173</v>
      </c>
      <c r="BZ3531" s="13"/>
    </row>
    <row r="3532" spans="1:78" hidden="1" x14ac:dyDescent="0.25">
      <c r="A3532" t="s">
        <v>3980</v>
      </c>
      <c r="B3532" s="2" t="str">
        <f t="shared" si="6048"/>
        <v/>
      </c>
      <c r="C3532">
        <v>7</v>
      </c>
      <c r="E3532">
        <v>41094.49</v>
      </c>
      <c r="F3532">
        <v>34520</v>
      </c>
      <c r="G3532" t="s">
        <v>5</v>
      </c>
      <c r="H3532" s="5" t="s">
        <v>18</v>
      </c>
      <c r="I3532">
        <v>75614</v>
      </c>
      <c r="J3532" t="s">
        <v>3</v>
      </c>
      <c r="K3532" s="5" t="s">
        <v>18</v>
      </c>
      <c r="L3532">
        <v>34520.269999999997</v>
      </c>
      <c r="M3532" t="str">
        <f t="shared" si="6121"/>
        <v>e</v>
      </c>
      <c r="N3532" t="str">
        <f t="shared" si="6122"/>
        <v>5/2</v>
      </c>
      <c r="O3532">
        <v>75614.81</v>
      </c>
      <c r="P3532" t="str">
        <f t="shared" si="6123"/>
        <v>o</v>
      </c>
      <c r="Q3532" t="str">
        <f t="shared" si="6124"/>
        <v>5/2</v>
      </c>
      <c r="R3532">
        <v>33</v>
      </c>
      <c r="AA3532" s="10">
        <f t="shared" si="6114"/>
        <v>2432.6779999999999</v>
      </c>
      <c r="AB3532" s="3" cm="1">
        <f t="array" ref="AB3532">100000000/Lvac(AA3532)</f>
        <v>41094.49310693561</v>
      </c>
      <c r="AC3532" s="28">
        <f t="shared" si="6115"/>
        <v>4.1106961135012526E-7</v>
      </c>
      <c r="AD3532" s="28">
        <f t="shared" si="6116"/>
        <v>2.4334160720703181E-7</v>
      </c>
      <c r="AE3532" s="21">
        <f t="shared" si="6117"/>
        <v>41094.490806235619</v>
      </c>
      <c r="AF3532" s="10" cm="1">
        <f t="array" ref="AF3532">Lair(100000000/AE3532)</f>
        <v>2432.678136205117</v>
      </c>
      <c r="AG3532" s="10">
        <f t="shared" si="6118"/>
        <v>1.344634865504921E-2</v>
      </c>
      <c r="AH3532" s="10" t="b">
        <f t="shared" si="6112"/>
        <v>1</v>
      </c>
      <c r="AI3532" s="10">
        <f t="shared" si="6125"/>
        <v>2432.678136205117</v>
      </c>
      <c r="AJ3532">
        <v>3.0000000000000001E-3</v>
      </c>
      <c r="AK3532" s="3" cm="1">
        <f t="array" ref="AK3532">100000000/Lvac($AA3532)</f>
        <v>41094.49310693561</v>
      </c>
      <c r="AL3532" s="21">
        <f t="shared" si="6024"/>
        <v>5.0678089092839974E-2</v>
      </c>
      <c r="AM3532" s="10" cm="1">
        <f t="array" ref="AM3532">Lvac($AI3532)-$BA3532</f>
        <v>2.9130123757568072E-3</v>
      </c>
      <c r="AN3532" s="10">
        <f t="shared" si="6126"/>
        <v>-4.6893064391042572E-2</v>
      </c>
      <c r="AO3532" s="3">
        <f t="shared" si="6127"/>
        <v>0.97100412525226898</v>
      </c>
      <c r="AP3532" s="3">
        <v>0.92559203358177911</v>
      </c>
      <c r="AS3532" s="3">
        <f t="shared" si="6119"/>
        <v>3.1069356118678115E-3</v>
      </c>
      <c r="AT3532" s="3" cm="1">
        <f t="array" ref="AT3532">AS3532-(100000000/LvacE($A3532)-$E3532)</f>
        <v>3.8492238672915846E-5</v>
      </c>
      <c r="AU3532" t="s">
        <v>4717</v>
      </c>
      <c r="AV3532" t="s">
        <v>4942</v>
      </c>
      <c r="AW3532" s="3">
        <v>34520.269999999997</v>
      </c>
      <c r="AX3532" s="3">
        <v>75614.81</v>
      </c>
      <c r="AY3532" s="3"/>
      <c r="AZ3532" s="10" cm="1">
        <f t="array" ref="AZ3532">Lair(100000000/($AX3532-$AW3532))</f>
        <v>2432.6752238589706</v>
      </c>
      <c r="BA3532" s="10">
        <f t="shared" si="6128"/>
        <v>2433.4132952942168</v>
      </c>
      <c r="BB3532" s="12">
        <v>184000000</v>
      </c>
      <c r="BC3532" s="3">
        <v>0.22700000000000001</v>
      </c>
      <c r="BD3532" s="12" cm="1">
        <f t="array" ref="BD3532">SfromgA($BB3532,$BA3532,"")</f>
        <v>1.3085755833970325</v>
      </c>
      <c r="BE3532" s="29">
        <f t="shared" si="6129"/>
        <v>78.986653986288658</v>
      </c>
      <c r="BG3532" s="3"/>
      <c r="BH3532" s="3"/>
      <c r="BI3532" s="12">
        <f t="shared" si="6130"/>
        <v>184000000</v>
      </c>
      <c r="BJ3532" s="29">
        <f t="shared" si="6131"/>
        <v>78.986653986288658</v>
      </c>
      <c r="BK3532" s="3">
        <f t="shared" si="6132"/>
        <v>-7.9449279325788824</v>
      </c>
      <c r="BL3532" s="13">
        <f t="shared" si="6133"/>
        <v>27.170703948136161</v>
      </c>
      <c r="BM3532" s="3">
        <f t="shared" si="6134"/>
        <v>1.35622918306962</v>
      </c>
      <c r="BN3532" s="13" cm="1">
        <f t="array" ref="BN3532">$C3532*EXP(poly_from_str(100000000/$E3532,BN$4343))</f>
        <v>26.80177680427429</v>
      </c>
      <c r="BO3532" s="3">
        <f t="shared" si="6135"/>
        <v>1.9459101490553132</v>
      </c>
      <c r="BP3532" s="13">
        <f t="shared" ref="BP3532:BP3536" si="6137">LN(BL3532/BN3532)</f>
        <v>1.3671148138830658E-2</v>
      </c>
      <c r="BQ3532" s="13"/>
      <c r="BS3532" s="13"/>
      <c r="BT3532" s="13"/>
      <c r="BU3532" s="13"/>
      <c r="BV3532" s="13"/>
      <c r="BW3532" s="13"/>
      <c r="BX3532" s="13"/>
      <c r="BY3532">
        <v>26084</v>
      </c>
      <c r="BZ3532" s="13"/>
    </row>
    <row r="3533" spans="1:78" hidden="1" x14ac:dyDescent="0.25">
      <c r="A3533" t="s">
        <v>3981</v>
      </c>
      <c r="B3533" s="2" t="str">
        <f t="shared" si="6048"/>
        <v/>
      </c>
      <c r="C3533">
        <v>2</v>
      </c>
      <c r="E3533">
        <v>41103.480000000003</v>
      </c>
      <c r="F3533">
        <v>62240</v>
      </c>
      <c r="G3533" t="s">
        <v>3</v>
      </c>
      <c r="H3533" s="5" t="s">
        <v>16</v>
      </c>
      <c r="I3533">
        <v>103344</v>
      </c>
      <c r="J3533" t="s">
        <v>5</v>
      </c>
      <c r="K3533" s="5" t="s">
        <v>16</v>
      </c>
      <c r="L3533">
        <v>62240.83</v>
      </c>
      <c r="M3533" t="str">
        <f t="shared" si="6121"/>
        <v>o</v>
      </c>
      <c r="N3533" t="str">
        <f t="shared" si="6122"/>
        <v>11/2</v>
      </c>
      <c r="O3533">
        <v>103344.35</v>
      </c>
      <c r="P3533" t="str">
        <f t="shared" si="6123"/>
        <v>e</v>
      </c>
      <c r="Q3533" t="str">
        <f t="shared" si="6124"/>
        <v>11/2</v>
      </c>
      <c r="R3533">
        <v>33</v>
      </c>
      <c r="AA3533" s="10">
        <f t="shared" si="6114"/>
        <v>2432.1460000000002</v>
      </c>
      <c r="AB3533" s="3" cm="1">
        <f t="array" ref="AB3533">100000000/Lvac(AA3533)</f>
        <v>41103.481316670273</v>
      </c>
      <c r="AC3533" s="28">
        <f t="shared" si="6115"/>
        <v>4.1115952742968554E-7</v>
      </c>
      <c r="AD3533" s="28">
        <f t="shared" si="6116"/>
        <v>2.4328839503782654E-7</v>
      </c>
      <c r="AE3533" s="21">
        <f t="shared" si="6117"/>
        <v>41103.480341448645</v>
      </c>
      <c r="AF3533" s="10" cm="1">
        <f t="array" ref="AF3533">Lair(100000000/AE3533)</f>
        <v>2432.1460577094317</v>
      </c>
      <c r="AG3533" s="10">
        <f t="shared" si="6118"/>
        <v>1.3450043976938528E-2</v>
      </c>
      <c r="AH3533" s="10" t="b">
        <f t="shared" si="6112"/>
        <v>1</v>
      </c>
      <c r="AI3533" s="10">
        <f t="shared" si="6125"/>
        <v>2432.1460577094317</v>
      </c>
      <c r="AJ3533">
        <v>3.0000000000000001E-3</v>
      </c>
      <c r="AK3533" s="3" cm="1">
        <f t="array" ref="AK3533">100000000/Lvac($AA3533)</f>
        <v>41103.481316670273</v>
      </c>
      <c r="AL3533" s="21">
        <f t="shared" si="6024"/>
        <v>5.0700262658626365E-2</v>
      </c>
      <c r="AM3533" s="10" cm="1">
        <f t="array" ref="AM3533">Lvac($AI3533)-$BA3533</f>
        <v>2.3473574865420233E-3</v>
      </c>
      <c r="AN3533" s="10">
        <f t="shared" si="6126"/>
        <v>-3.8683329730702098E-2</v>
      </c>
      <c r="AO3533" s="3">
        <f t="shared" si="6127"/>
        <v>0.78245249551400775</v>
      </c>
      <c r="AP3533" s="3">
        <v>0.76321161835342843</v>
      </c>
      <c r="AS3533" s="3">
        <f t="shared" si="6119"/>
        <v>1.3166702701710165E-3</v>
      </c>
      <c r="AT3533" s="3" cm="1">
        <f t="array" ref="AT3533">AS3533-(100000000/LvacE($A3533)-$E3533)</f>
        <v>3.8696460251230747E-5</v>
      </c>
      <c r="AU3533" t="s">
        <v>4887</v>
      </c>
      <c r="AV3533" t="s">
        <v>4899</v>
      </c>
      <c r="AW3533" s="3">
        <v>62240.83</v>
      </c>
      <c r="AX3533" s="3">
        <v>103344.35</v>
      </c>
      <c r="AY3533" s="3"/>
      <c r="AZ3533" s="10" cm="1">
        <f t="array" ref="AZ3533">Lair(100000000/($AX3533-$AW3533))</f>
        <v>2432.1437108887299</v>
      </c>
      <c r="BA3533" s="10">
        <f t="shared" si="6128"/>
        <v>2432.8816607434105</v>
      </c>
      <c r="BB3533" s="12">
        <v>389000000</v>
      </c>
      <c r="BC3533" s="3">
        <v>6.5000000000000002E-2</v>
      </c>
      <c r="BD3533" s="12" cm="1">
        <f t="array" ref="BD3533">SfromgA($BB3533,$BA3533,"")</f>
        <v>2.7646866487508674</v>
      </c>
      <c r="BE3533" s="29">
        <f t="shared" si="6129"/>
        <v>38.078976974238898</v>
      </c>
      <c r="BG3533" s="3"/>
      <c r="BH3533" s="3"/>
      <c r="BI3533" s="12">
        <f t="shared" si="6130"/>
        <v>389000000</v>
      </c>
      <c r="BJ3533" s="29">
        <f t="shared" si="6131"/>
        <v>38.078976974238898</v>
      </c>
      <c r="BK3533" s="3">
        <f t="shared" si="6132"/>
        <v>-9.945826895143572</v>
      </c>
      <c r="BL3533" s="13">
        <f t="shared" si="6133"/>
        <v>6.9873871861781733</v>
      </c>
      <c r="BM3533" s="3">
        <f t="shared" si="6134"/>
        <v>1.2509595127001587</v>
      </c>
      <c r="BN3533" s="13" cm="1">
        <f t="array" ref="BN3533">$C3533*EXP(poly_from_str(100000000/$E3533,BN$4343))</f>
        <v>7.6632126671736849</v>
      </c>
      <c r="BO3533" s="3">
        <f t="shared" si="6135"/>
        <v>0.69314718055994529</v>
      </c>
      <c r="BP3533" s="13">
        <f t="shared" si="6137"/>
        <v>-9.2324610812558452E-2</v>
      </c>
      <c r="BQ3533" s="13"/>
      <c r="BS3533" s="13"/>
      <c r="BT3533" s="13"/>
      <c r="BU3533" s="13"/>
      <c r="BV3533" s="13"/>
      <c r="BW3533" s="13"/>
      <c r="BX3533" s="13"/>
      <c r="BY3533">
        <v>7457</v>
      </c>
      <c r="BZ3533" s="13"/>
    </row>
    <row r="3534" spans="1:78" hidden="1" x14ac:dyDescent="0.25">
      <c r="A3534" t="s">
        <v>3982</v>
      </c>
      <c r="B3534" s="2" t="str">
        <f t="shared" si="6048"/>
        <v/>
      </c>
      <c r="C3534">
        <v>9</v>
      </c>
      <c r="E3534">
        <v>41110.800000000003</v>
      </c>
      <c r="F3534">
        <v>19308</v>
      </c>
      <c r="G3534" t="s">
        <v>5</v>
      </c>
      <c r="H3534" s="5" t="s">
        <v>16</v>
      </c>
      <c r="I3534">
        <v>60419</v>
      </c>
      <c r="J3534" t="s">
        <v>3</v>
      </c>
      <c r="K3534" s="5" t="s">
        <v>16</v>
      </c>
      <c r="L3534">
        <v>19308.93</v>
      </c>
      <c r="M3534" t="str">
        <f t="shared" si="6121"/>
        <v>e</v>
      </c>
      <c r="N3534" t="str">
        <f t="shared" si="6122"/>
        <v>11/2</v>
      </c>
      <c r="O3534">
        <v>60419.73</v>
      </c>
      <c r="P3534" t="str">
        <f t="shared" si="6123"/>
        <v>o</v>
      </c>
      <c r="Q3534" t="str">
        <f t="shared" si="6124"/>
        <v>11/2</v>
      </c>
      <c r="R3534">
        <v>33</v>
      </c>
      <c r="AA3534" s="10">
        <f t="shared" si="6114"/>
        <v>2431.7130000000002</v>
      </c>
      <c r="AB3534" s="3" cm="1">
        <f t="array" ref="AB3534">100000000/Lvac(AA3534)</f>
        <v>41110.799811114543</v>
      </c>
      <c r="AC3534" s="28">
        <f t="shared" si="6115"/>
        <v>4.1123274004785926E-7</v>
      </c>
      <c r="AD3534" s="28">
        <f t="shared" si="6116"/>
        <v>2.4324508513445274E-7</v>
      </c>
      <c r="AE3534" s="21">
        <f t="shared" si="6117"/>
        <v>41110.799951042667</v>
      </c>
      <c r="AF3534" s="10" cm="1">
        <f t="array" ref="AF3534">Lair(100000000/AE3534)</f>
        <v>2431.7129917226021</v>
      </c>
      <c r="AG3534" s="10">
        <f t="shared" si="6118"/>
        <v>1.3453053425941823E-2</v>
      </c>
      <c r="AH3534" s="10" t="b">
        <f t="shared" si="6112"/>
        <v>1</v>
      </c>
      <c r="AI3534" s="10">
        <f t="shared" si="6125"/>
        <v>2431.7129917226021</v>
      </c>
      <c r="AJ3534">
        <v>3.0000000000000001E-3</v>
      </c>
      <c r="AK3534" s="3" cm="1">
        <f t="array" ref="AK3534">100000000/Lvac($AA3534)</f>
        <v>41110.799811114543</v>
      </c>
      <c r="AL3534" s="21">
        <f t="shared" si="6024"/>
        <v>5.0718320728292909E-2</v>
      </c>
      <c r="AM3534" s="10" cm="1">
        <f t="array" ref="AM3534">Lvac($AI3534)-$BA3534</f>
        <v>2.8967156140424777E-6</v>
      </c>
      <c r="AN3534" s="10">
        <f t="shared" si="6126"/>
        <v>-1.8888546037487686E-4</v>
      </c>
      <c r="AO3534" s="3">
        <f t="shared" si="6127"/>
        <v>9.6557187134749256E-4</v>
      </c>
      <c r="AP3534" s="3">
        <v>3.7253356216145521E-3</v>
      </c>
      <c r="AS3534" s="3">
        <f t="shared" si="6119"/>
        <v>-1.8888546037487686E-4</v>
      </c>
      <c r="AT3534" s="3" cm="1">
        <f t="array" ref="AT3534">AS3534-(100000000/LvacE($A3534)-$E3534)</f>
        <v>3.8862926885485649E-5</v>
      </c>
      <c r="AU3534" t="s">
        <v>4808</v>
      </c>
      <c r="AV3534" t="s">
        <v>4844</v>
      </c>
      <c r="AW3534" s="3">
        <v>19308.93</v>
      </c>
      <c r="AX3534" s="3">
        <v>60419.73</v>
      </c>
      <c r="AY3534" s="3"/>
      <c r="AZ3534" s="10" cm="1">
        <f t="array" ref="AZ3534">Lair(100000000/($AX3534-$AW3534))</f>
        <v>2431.712988826549</v>
      </c>
      <c r="BA3534" s="10">
        <f t="shared" si="6128"/>
        <v>2432.4508401685202</v>
      </c>
      <c r="BB3534" s="12">
        <v>140000000</v>
      </c>
      <c r="BC3534" s="3">
        <v>0.187</v>
      </c>
      <c r="BD3534" s="12" cm="1">
        <f t="array" ref="BD3534">SfromgA($BB3534,$BA3534,"")</f>
        <v>0.99447440803286713</v>
      </c>
      <c r="BE3534" s="29">
        <f t="shared" si="6129"/>
        <v>223.72911294630504</v>
      </c>
      <c r="BG3534" s="3"/>
      <c r="BH3534" s="3"/>
      <c r="BI3534" s="12">
        <f t="shared" si="6130"/>
        <v>140000000</v>
      </c>
      <c r="BJ3534" s="29">
        <f t="shared" si="6131"/>
        <v>223.72911294630504</v>
      </c>
      <c r="BK3534" s="3">
        <f t="shared" si="6132"/>
        <v>-7.419396638646778</v>
      </c>
      <c r="BL3534" s="13">
        <f t="shared" si="6133"/>
        <v>65.612492442153581</v>
      </c>
      <c r="BM3534" s="3">
        <f t="shared" si="6134"/>
        <v>1.9865415340530679</v>
      </c>
      <c r="BN3534" s="13" cm="1">
        <f t="array" ref="BN3534">$C3534*EXP(poly_from_str(100000000/$E3534,BN$4343))</f>
        <v>34.504913619941085</v>
      </c>
      <c r="BO3534" s="3">
        <f t="shared" si="6135"/>
        <v>2.1972245773362196</v>
      </c>
      <c r="BP3534" s="13">
        <f t="shared" si="6137"/>
        <v>0.64266437372686658</v>
      </c>
      <c r="BQ3534" s="13"/>
      <c r="BS3534" s="13"/>
      <c r="BT3534" s="13"/>
      <c r="BU3534" s="13"/>
      <c r="BV3534" s="13"/>
      <c r="BW3534" s="13"/>
      <c r="BX3534" s="13"/>
      <c r="BY3534">
        <v>33575</v>
      </c>
      <c r="BZ3534" s="13"/>
    </row>
    <row r="3535" spans="1:78" hidden="1" x14ac:dyDescent="0.25">
      <c r="A3535" t="s">
        <v>3983</v>
      </c>
      <c r="B3535" s="2" t="str">
        <f t="shared" si="6048"/>
        <v/>
      </c>
      <c r="C3535">
        <v>8</v>
      </c>
      <c r="E3535">
        <v>41118.46</v>
      </c>
      <c r="F3535">
        <v>29263</v>
      </c>
      <c r="G3535" t="s">
        <v>5</v>
      </c>
      <c r="H3535" s="5" t="s">
        <v>15</v>
      </c>
      <c r="I3535">
        <v>70381</v>
      </c>
      <c r="J3535" t="s">
        <v>3</v>
      </c>
      <c r="K3535" s="5" t="s">
        <v>15</v>
      </c>
      <c r="L3535">
        <v>29263.08</v>
      </c>
      <c r="M3535" t="str">
        <f t="shared" si="6121"/>
        <v>e</v>
      </c>
      <c r="N3535" t="str">
        <f t="shared" si="6122"/>
        <v>13/2</v>
      </c>
      <c r="O3535">
        <v>70381.48</v>
      </c>
      <c r="P3535" t="str">
        <f t="shared" si="6123"/>
        <v>o</v>
      </c>
      <c r="Q3535" t="str">
        <f t="shared" si="6124"/>
        <v>13/2</v>
      </c>
      <c r="R3535">
        <v>33</v>
      </c>
      <c r="AA3535" s="10">
        <f t="shared" si="6114"/>
        <v>2431.2600000000002</v>
      </c>
      <c r="AB3535" s="3" cm="1">
        <f t="array" ref="AB3535">100000000/Lvac(AA3535)</f>
        <v>41118.459132034019</v>
      </c>
      <c r="AC3535" s="28">
        <f t="shared" si="6115"/>
        <v>4.1130936222370289E-7</v>
      </c>
      <c r="AD3535" s="28">
        <f t="shared" si="6116"/>
        <v>2.4319977477486101E-7</v>
      </c>
      <c r="AE3535" s="21">
        <f t="shared" si="6117"/>
        <v>41118.459775155534</v>
      </c>
      <c r="AF3535" s="10" cm="1">
        <f t="array" ref="AF3535">Lair(100000000/AE3535)</f>
        <v>2431.2599619705484</v>
      </c>
      <c r="AG3535" s="10">
        <f t="shared" si="6118"/>
        <v>1.3456203600609153E-2</v>
      </c>
      <c r="AH3535" s="10" t="b">
        <f t="shared" si="6112"/>
        <v>1</v>
      </c>
      <c r="AI3535" s="10">
        <f t="shared" si="6125"/>
        <v>2431.2599619705484</v>
      </c>
      <c r="AJ3535">
        <v>3.0000000000000001E-3</v>
      </c>
      <c r="AK3535" s="3" cm="1">
        <f t="array" ref="AK3535">100000000/Lvac($AA3535)</f>
        <v>41118.459132034019</v>
      </c>
      <c r="AL3535" s="21">
        <f t="shared" si="6024"/>
        <v>5.073722239727993E-2</v>
      </c>
      <c r="AM3535" s="10" cm="1">
        <f t="array" ref="AM3535">Lvac($AI3535)-$BA3535</f>
        <v>-3.5354741762603226E-3</v>
      </c>
      <c r="AN3535" s="10">
        <f t="shared" si="6126"/>
        <v>5.9132034024514724E-2</v>
      </c>
      <c r="AO3535" s="3">
        <f t="shared" si="6127"/>
        <v>-1.1784913920867741</v>
      </c>
      <c r="AP3535" s="3">
        <v>-1.1658120092761237</v>
      </c>
      <c r="AS3535" s="3">
        <f t="shared" si="6119"/>
        <v>-8.6796598043292761E-4</v>
      </c>
      <c r="AT3535" s="3" cm="1">
        <f t="array" ref="AT3535">AS3535-(100000000/LvacE($A3535)-$E3535)</f>
        <v>3.9037346141412854E-5</v>
      </c>
      <c r="AU3535" t="s">
        <v>4694</v>
      </c>
      <c r="AV3535" t="s">
        <v>4871</v>
      </c>
      <c r="AW3535" s="3">
        <v>29263.08</v>
      </c>
      <c r="AX3535" s="3">
        <v>70381.48</v>
      </c>
      <c r="AY3535" s="3"/>
      <c r="AZ3535" s="10" cm="1">
        <f t="array" ref="AZ3535">Lair(100000000/($AX3535-$AW3535))</f>
        <v>2431.2634966364349</v>
      </c>
      <c r="BA3535" s="10">
        <f t="shared" si="6128"/>
        <v>2432.0012451846378</v>
      </c>
      <c r="BB3535" s="12">
        <v>369000000</v>
      </c>
      <c r="BC3535" s="3">
        <v>0.63</v>
      </c>
      <c r="BD3535" s="12" cm="1">
        <f t="array" ref="BD3535">SfromgA($BB3535,$BA3535,"")</f>
        <v>2.6196972544926749</v>
      </c>
      <c r="BE3535" s="29">
        <f t="shared" si="6129"/>
        <v>39.889486578627363</v>
      </c>
      <c r="BG3535" s="3"/>
      <c r="BH3535" s="3"/>
      <c r="BI3535" s="12">
        <f t="shared" si="6130"/>
        <v>369000000</v>
      </c>
      <c r="BJ3535" s="29">
        <f t="shared" si="6131"/>
        <v>39.889486578627363</v>
      </c>
      <c r="BK3535" s="3">
        <f t="shared" si="6132"/>
        <v>-8.5058963741837559</v>
      </c>
      <c r="BL3535" s="13">
        <f t="shared" si="6133"/>
        <v>81.142744558580404</v>
      </c>
      <c r="BM3535" s="3">
        <f t="shared" si="6134"/>
        <v>2.3167683405027559</v>
      </c>
      <c r="BN3535" s="13" cm="1">
        <f t="array" ref="BN3535">$C3535*EXP(poly_from_str(100000000/$E3535,BN$4343))</f>
        <v>30.6901290241988</v>
      </c>
      <c r="BO3535" s="3">
        <f t="shared" si="6135"/>
        <v>2.0794415416798357</v>
      </c>
      <c r="BP3535" s="13">
        <f t="shared" si="6137"/>
        <v>0.97226880944773475</v>
      </c>
      <c r="BQ3535" s="13"/>
      <c r="BS3535" s="13"/>
      <c r="BT3535" s="13"/>
      <c r="BU3535" s="13"/>
      <c r="BV3535" s="13"/>
      <c r="BW3535" s="13"/>
      <c r="BX3535" s="13"/>
      <c r="BY3535">
        <v>29860</v>
      </c>
      <c r="BZ3535" s="13"/>
    </row>
    <row r="3536" spans="1:78" hidden="1" x14ac:dyDescent="0.25">
      <c r="A3536" t="s">
        <v>3984</v>
      </c>
      <c r="B3536" s="2" t="str">
        <f t="shared" si="6048"/>
        <v/>
      </c>
      <c r="C3536">
        <v>10</v>
      </c>
      <c r="D3536" t="s">
        <v>14</v>
      </c>
      <c r="E3536">
        <v>41134.410000000003</v>
      </c>
      <c r="F3536">
        <v>24788</v>
      </c>
      <c r="G3536" t="s">
        <v>5</v>
      </c>
      <c r="H3536" s="5" t="s">
        <v>4</v>
      </c>
      <c r="I3536">
        <v>65922</v>
      </c>
      <c r="J3536" t="s">
        <v>3</v>
      </c>
      <c r="K3536" s="5" t="s">
        <v>16</v>
      </c>
      <c r="L3536">
        <v>24788.02</v>
      </c>
      <c r="M3536" t="str">
        <f t="shared" si="6121"/>
        <v>e</v>
      </c>
      <c r="N3536" t="str">
        <f t="shared" si="6122"/>
        <v>9/2</v>
      </c>
      <c r="O3536">
        <v>65922.42</v>
      </c>
      <c r="P3536" t="str">
        <f t="shared" si="6123"/>
        <v>o</v>
      </c>
      <c r="Q3536" t="str">
        <f t="shared" si="6124"/>
        <v>11/2</v>
      </c>
      <c r="R3536">
        <v>33</v>
      </c>
      <c r="AA3536" s="10">
        <f t="shared" si="6114"/>
        <v>2430.317</v>
      </c>
      <c r="AB3536" s="3" cm="1">
        <f t="array" ref="AB3536">100000000/Lvac(AA3536)</f>
        <v>41134.412526802691</v>
      </c>
      <c r="AC3536" s="28">
        <f t="shared" si="6115"/>
        <v>4.1146895651884097E-7</v>
      </c>
      <c r="AD3536" s="28">
        <f t="shared" si="6116"/>
        <v>2.4310545321351364E-7</v>
      </c>
      <c r="AE3536" s="21">
        <f t="shared" si="6117"/>
        <v>41134.410653809748</v>
      </c>
      <c r="AF3536" s="10" cm="1">
        <f t="array" ref="AF3536">Lair(100000000/AE3536)</f>
        <v>2430.3171106690766</v>
      </c>
      <c r="AG3536" s="10">
        <f t="shared" si="6118"/>
        <v>1.3462766899709523E-2</v>
      </c>
      <c r="AH3536" s="10" t="b">
        <f t="shared" si="6112"/>
        <v>1</v>
      </c>
      <c r="AI3536" s="10">
        <f t="shared" si="6125"/>
        <v>2430.3171106690766</v>
      </c>
      <c r="AJ3536">
        <v>7.0000000000000001E-3</v>
      </c>
      <c r="AK3536" s="3" cm="1">
        <f t="array" ref="AK3536">100000000/Lvac($AA3536)</f>
        <v>41134.412526802691</v>
      </c>
      <c r="AL3536" s="21">
        <f t="shared" si="6024"/>
        <v>0.11847873120078041</v>
      </c>
      <c r="AM3536" s="10" cm="1">
        <f t="array" ref="AM3536">Lvac($AI3536)-$BA3536</f>
        <v>-6.2964316157376743E-4</v>
      </c>
      <c r="AN3536" s="10">
        <f t="shared" si="6126"/>
        <v>1.2526802696811501E-2</v>
      </c>
      <c r="AO3536" s="3">
        <f t="shared" si="6127"/>
        <v>-8.994902308196677E-2</v>
      </c>
      <c r="AP3536" s="3">
        <v>-0.10576250562215656</v>
      </c>
      <c r="AS3536" s="3">
        <f t="shared" si="6119"/>
        <v>2.5268026874982752E-3</v>
      </c>
      <c r="AT3536" s="3" cm="1">
        <f t="array" ref="AT3536">AS3536-(100000000/LvacE($A3536)-$E3536)</f>
        <v>3.9401231333613396E-5</v>
      </c>
      <c r="AU3536" t="s">
        <v>4700</v>
      </c>
      <c r="AV3536" t="s">
        <v>4828</v>
      </c>
      <c r="AW3536" s="3">
        <v>24788.02</v>
      </c>
      <c r="AX3536" s="3">
        <v>65922.42</v>
      </c>
      <c r="AY3536" s="3"/>
      <c r="AZ3536" s="10" cm="1">
        <f t="array" ref="AZ3536">Lair(100000000/($AX3536-$AW3536))</f>
        <v>2430.3177401683238</v>
      </c>
      <c r="BA3536" s="10">
        <f t="shared" si="6128"/>
        <v>2431.0552724726754</v>
      </c>
      <c r="BB3536" s="12">
        <v>270000000</v>
      </c>
      <c r="BC3536" s="3">
        <v>0.48299999999999998</v>
      </c>
      <c r="BD3536" s="12" cm="1">
        <f t="array" ref="BD3536">SfromgA($BB3536,$BA3536,"")</f>
        <v>1.9146157328478186</v>
      </c>
      <c r="BE3536" s="29">
        <f t="shared" si="6129"/>
        <v>52.688964976771047</v>
      </c>
      <c r="BG3536" s="3"/>
      <c r="BH3536" s="3"/>
      <c r="BI3536" s="12">
        <f t="shared" si="6130"/>
        <v>270000000</v>
      </c>
      <c r="BJ3536" s="29">
        <f t="shared" si="6131"/>
        <v>52.688964976771047</v>
      </c>
      <c r="BK3536" s="3">
        <f t="shared" si="6132"/>
        <v>-7.9694652503962429</v>
      </c>
      <c r="BL3536" s="13">
        <f t="shared" si="6133"/>
        <v>83.347974475146927</v>
      </c>
      <c r="BM3536" s="3">
        <f t="shared" si="6134"/>
        <v>2.1204392144695232</v>
      </c>
      <c r="BN3536" s="13" cm="1">
        <f t="array" ref="BN3536">$C3536*EXP(poly_from_str(100000000/$E3536,BN$4343))</f>
        <v>38.412639381361721</v>
      </c>
      <c r="BO3536" s="3">
        <f t="shared" si="6135"/>
        <v>2.3025850929940459</v>
      </c>
      <c r="BP3536" s="13">
        <f t="shared" si="6137"/>
        <v>0.77463775147175351</v>
      </c>
      <c r="BQ3536" s="13"/>
      <c r="BS3536" s="13"/>
      <c r="BT3536" s="13"/>
      <c r="BU3536" s="13"/>
      <c r="BV3536" s="13"/>
      <c r="BW3536" s="13"/>
      <c r="BX3536" s="13"/>
      <c r="BY3536">
        <v>37368</v>
      </c>
      <c r="BZ3536" s="13"/>
    </row>
    <row r="3537" spans="1:78" hidden="1" x14ac:dyDescent="0.25">
      <c r="A3537" t="s">
        <v>3985</v>
      </c>
      <c r="B3537" s="2" t="str">
        <f t="shared" si="6048"/>
        <v/>
      </c>
      <c r="C3537">
        <v>3</v>
      </c>
      <c r="E3537">
        <v>41136.1</v>
      </c>
      <c r="R3537">
        <v>33</v>
      </c>
      <c r="S3537" t="s">
        <v>22</v>
      </c>
      <c r="AA3537" s="10">
        <f t="shared" si="6114"/>
        <v>2430.2170000000001</v>
      </c>
      <c r="AB3537" s="3" cm="1">
        <f t="array" ref="AB3537">100000000/Lvac(AA3537)</f>
        <v>41136.105023157594</v>
      </c>
      <c r="AC3537" s="28">
        <f t="shared" si="6115"/>
        <v>4.1148588788573203E-7</v>
      </c>
      <c r="AD3537" s="28">
        <f t="shared" si="6116"/>
        <v>2.4309545092736646E-7</v>
      </c>
      <c r="AE3537" s="21">
        <f t="shared" si="6117"/>
        <v>41136.101299582573</v>
      </c>
      <c r="AF3537" s="10" cm="1">
        <f t="array" ref="AF3537">Lair(100000000/AE3537)</f>
        <v>2430.217219995875</v>
      </c>
      <c r="AG3537" s="10">
        <f t="shared" si="6118"/>
        <v>1.3463463349807362E-2</v>
      </c>
      <c r="AH3537" s="10" t="b">
        <f t="shared" si="6112"/>
        <v>1</v>
      </c>
      <c r="AI3537" s="10">
        <f t="shared" si="6120"/>
        <v>2430.2170000000001</v>
      </c>
      <c r="AJ3537">
        <v>3.0000000000000001E-3</v>
      </c>
      <c r="AK3537" s="3" cm="1">
        <f t="array" ref="AK3537">100000000/Lvac($AA3537)</f>
        <v>41136.105023157594</v>
      </c>
      <c r="AL3537" s="21">
        <f t="shared" si="6024"/>
        <v>5.0780780098844167E-2</v>
      </c>
      <c r="AM3537" s="21"/>
      <c r="AN3537" s="21"/>
      <c r="AO3537" s="21"/>
      <c r="AP3537" s="21"/>
      <c r="AS3537" s="3">
        <f t="shared" si="6119"/>
        <v>5.0231575951329432E-3</v>
      </c>
      <c r="AT3537" s="3" cm="1">
        <f t="array" ref="AT3537">AS3537-(100000000/LvacE($A3537)-$E3537)</f>
        <v>3.9439895772375166E-5</v>
      </c>
      <c r="BB3537"/>
      <c r="BC3537"/>
      <c r="BD3537"/>
      <c r="BE3537"/>
      <c r="BF3537"/>
      <c r="BG3537"/>
      <c r="BH3537"/>
      <c r="BI3537"/>
      <c r="BJ3537"/>
      <c r="BN3537" s="13" cm="1">
        <f t="array" ref="BN3537">$C3537*EXP(poly_from_str(100000000/$E3537,BN$4343))</f>
        <v>11.525387181089739</v>
      </c>
      <c r="BO3537" s="13"/>
      <c r="BY3537" t="e">
        <v>#N/A</v>
      </c>
    </row>
    <row r="3538" spans="1:78" hidden="1" x14ac:dyDescent="0.25">
      <c r="A3538" t="s">
        <v>3986</v>
      </c>
      <c r="B3538" s="2" t="str">
        <f t="shared" si="6048"/>
        <v/>
      </c>
      <c r="C3538">
        <v>1</v>
      </c>
      <c r="E3538">
        <v>41145.199999999997</v>
      </c>
      <c r="F3538">
        <v>60520</v>
      </c>
      <c r="G3538" t="s">
        <v>3</v>
      </c>
      <c r="H3538" s="5" t="s">
        <v>8</v>
      </c>
      <c r="I3538">
        <v>101665</v>
      </c>
      <c r="J3538" t="s">
        <v>5</v>
      </c>
      <c r="K3538" s="5" t="s">
        <v>18</v>
      </c>
      <c r="L3538">
        <v>60520.32</v>
      </c>
      <c r="M3538" t="str">
        <f t="shared" ref="M3538:M3539" si="6138">$G3538&amp;""</f>
        <v>o</v>
      </c>
      <c r="N3538" t="str">
        <f t="shared" ref="N3538:N3539" si="6139">$H3538&amp;""</f>
        <v>7/2</v>
      </c>
      <c r="O3538">
        <v>101665.58</v>
      </c>
      <c r="P3538" t="str">
        <f t="shared" ref="P3538:P3539" si="6140">$J3538&amp;""</f>
        <v>e</v>
      </c>
      <c r="Q3538" t="str">
        <f t="shared" ref="Q3538:Q3539" si="6141">$K3538&amp;""</f>
        <v>5/2</v>
      </c>
      <c r="R3538">
        <v>33</v>
      </c>
      <c r="AA3538" s="10">
        <f t="shared" si="6114"/>
        <v>2429.6799999999998</v>
      </c>
      <c r="AB3538" s="3" cm="1">
        <f t="array" ref="AB3538">100000000/Lvac(AA3538)</f>
        <v>41145.196111055651</v>
      </c>
      <c r="AC3538" s="28">
        <f t="shared" si="6115"/>
        <v>4.1157683316321492E-7</v>
      </c>
      <c r="AD3538" s="28">
        <f t="shared" si="6116"/>
        <v>2.4304173865179407E-7</v>
      </c>
      <c r="AE3538" s="21">
        <f t="shared" si="6117"/>
        <v>41145.198994518214</v>
      </c>
      <c r="AF3538" s="10" cm="1">
        <f t="array" ref="AF3538">Lair(100000000/AE3538)</f>
        <v>2429.6798297148584</v>
      </c>
      <c r="AG3538" s="10">
        <f t="shared" si="6118"/>
        <v>1.3467204757633855E-2</v>
      </c>
      <c r="AH3538" s="10" t="b">
        <f t="shared" si="6112"/>
        <v>1</v>
      </c>
      <c r="AI3538" s="10">
        <f t="shared" ref="AI3538:AI3539" si="6142">$AF3538</f>
        <v>2429.6798297148584</v>
      </c>
      <c r="AJ3538">
        <v>3.0000000000000001E-3</v>
      </c>
      <c r="AK3538" s="3" cm="1">
        <f t="array" ref="AK3538">100000000/Lvac($AA3538)</f>
        <v>41145.196111055651</v>
      </c>
      <c r="AL3538" s="21">
        <f t="shared" si="6024"/>
        <v>5.0803232106368959E-2</v>
      </c>
      <c r="AM3538" s="10" cm="1">
        <f t="array" ref="AM3538">Lvac($AI3538)-$BA3538</f>
        <v>3.6035444477420242E-3</v>
      </c>
      <c r="AN3538" s="10">
        <f t="shared" ref="AN3538:AN3539" si="6143">$AK3538-($AX3538-$AW3538)</f>
        <v>-6.3888944350765087E-2</v>
      </c>
      <c r="AO3538" s="3">
        <f t="shared" ref="AO3538:AO3539" si="6144">AM3538/AJ3538</f>
        <v>1.2011814825806748</v>
      </c>
      <c r="AP3538" s="3">
        <v>1.2579561709268698</v>
      </c>
      <c r="AS3538" s="3">
        <f t="shared" si="6119"/>
        <v>-3.8889443458174355E-3</v>
      </c>
      <c r="AT3538" s="3" cm="1">
        <f t="array" ref="AT3538">AS3538-(100000000/LvacE($A3538)-$E3538)</f>
        <v>3.9647682569921017E-5</v>
      </c>
      <c r="AU3538" t="s">
        <v>4725</v>
      </c>
      <c r="AV3538" t="s">
        <v>4941</v>
      </c>
      <c r="AW3538" s="3">
        <v>60520.32</v>
      </c>
      <c r="AX3538" s="3">
        <v>101665.58</v>
      </c>
      <c r="AY3538" s="3"/>
      <c r="AZ3538" s="10" cm="1">
        <f t="array" ref="AZ3538">Lair(100000000/($AX3538-$AW3538))</f>
        <v>2429.6762269939168</v>
      </c>
      <c r="BA3538" s="10">
        <f t="shared" ref="BA3538:BA3539" si="6145">100000000/($AX3538-$AW3538)</f>
        <v>2430.4136126494277</v>
      </c>
      <c r="BB3538" s="12">
        <v>229000000</v>
      </c>
      <c r="BC3538" s="3">
        <v>0.317</v>
      </c>
      <c r="BD3538" s="12" cm="1">
        <f t="array" ref="BD3538">SfromgA($BB3538,$BA3538,"")</f>
        <v>1.6225922944595457</v>
      </c>
      <c r="BE3538" s="29">
        <f t="shared" ref="BE3538:BE3539" si="6146">(10^MAX(0.05, -0.312925054856973*((LN($BD3538))^(1/3)) + 0.454808404431693)-1)*100</f>
        <v>61.850268438193389</v>
      </c>
      <c r="BG3538" s="3"/>
      <c r="BH3538" s="3"/>
      <c r="BI3538" s="12">
        <f t="shared" ref="BI3538:BI3539" si="6147">IF($BB3538="",$BF3538,$BB3538)</f>
        <v>229000000</v>
      </c>
      <c r="BJ3538" s="29">
        <f t="shared" ref="BJ3538:BJ3539" si="6148">IF($BB3538="",$BH3538,$BE3538)</f>
        <v>61.850268438193389</v>
      </c>
      <c r="BK3538" s="3">
        <f t="shared" ref="BK3538:BK3539" si="6149">LN(BN3538*100000000/($AX3538-$AW3538)/$BI3538)</f>
        <v>-10.106728909767565</v>
      </c>
      <c r="BL3538" s="13">
        <f>EXP(BK$4341*$AX3538+BK$4342)*$BI3538/(100000000/($AX3538-$AW3538))</f>
        <v>4.6777514075475528</v>
      </c>
      <c r="BM3538" s="3">
        <f t="shared" ref="BM3538:BM3539" si="6150">LN(BL3538/$C3538)</f>
        <v>1.5428175259948482</v>
      </c>
      <c r="BN3538" s="13" cm="1">
        <f t="array" ref="BN3538">$C3538*EXP(poly_from_str(100000000/$E3538,BN$4343))</f>
        <v>3.8446667143737692</v>
      </c>
      <c r="BO3538" s="3">
        <f t="shared" ref="BO3538:BO3539" si="6151">LN($C3538)</f>
        <v>0</v>
      </c>
      <c r="BP3538" s="13">
        <f>LN(BL3538/BN3538)</f>
        <v>0.19613060706109237</v>
      </c>
      <c r="BQ3538" s="13"/>
      <c r="BS3538" s="13"/>
      <c r="BT3538" s="13"/>
      <c r="BU3538" s="13"/>
      <c r="BV3538" s="13"/>
      <c r="BW3538" s="13"/>
      <c r="BX3538" s="13"/>
      <c r="BY3538">
        <v>3740</v>
      </c>
      <c r="BZ3538" s="13"/>
    </row>
    <row r="3539" spans="1:78" hidden="1" x14ac:dyDescent="0.25">
      <c r="A3539" t="s">
        <v>3987</v>
      </c>
      <c r="B3539" s="2" t="str">
        <f t="shared" si="6048"/>
        <v/>
      </c>
      <c r="C3539">
        <v>1</v>
      </c>
      <c r="E3539">
        <v>41147.19</v>
      </c>
      <c r="F3539">
        <v>24788</v>
      </c>
      <c r="G3539" t="s">
        <v>5</v>
      </c>
      <c r="H3539" s="5" t="s">
        <v>4</v>
      </c>
      <c r="I3539">
        <v>65935</v>
      </c>
      <c r="J3539" t="s">
        <v>3</v>
      </c>
      <c r="K3539" s="5" t="s">
        <v>8</v>
      </c>
      <c r="L3539">
        <v>24788.02</v>
      </c>
      <c r="M3539" t="str">
        <f t="shared" si="6138"/>
        <v>e</v>
      </c>
      <c r="N3539" t="str">
        <f t="shared" si="6139"/>
        <v>9/2</v>
      </c>
      <c r="O3539">
        <v>65935.25</v>
      </c>
      <c r="P3539" t="str">
        <f t="shared" si="6140"/>
        <v>o</v>
      </c>
      <c r="Q3539" t="str">
        <f t="shared" si="6141"/>
        <v>7/2</v>
      </c>
      <c r="R3539">
        <v>33</v>
      </c>
      <c r="AA3539" s="10">
        <f t="shared" si="6114"/>
        <v>2429.5619999999999</v>
      </c>
      <c r="AB3539" s="3" cm="1">
        <f t="array" ref="AB3539">100000000/Lvac(AA3539)</f>
        <v>41147.194318760616</v>
      </c>
      <c r="AC3539" s="28">
        <f t="shared" si="6115"/>
        <v>4.1159682280180543E-7</v>
      </c>
      <c r="AD3539" s="28">
        <f t="shared" si="6116"/>
        <v>2.4302993595460306E-7</v>
      </c>
      <c r="AE3539" s="21">
        <f t="shared" si="6117"/>
        <v>41147.191116449423</v>
      </c>
      <c r="AF3539" s="10" cm="1">
        <f t="array" ref="AF3539">Lair(100000000/AE3539)</f>
        <v>2429.5621890966586</v>
      </c>
      <c r="AG3539" s="10">
        <f t="shared" si="6118"/>
        <v>1.3468027224405186E-2</v>
      </c>
      <c r="AH3539" s="10" t="b">
        <f t="shared" si="6112"/>
        <v>1</v>
      </c>
      <c r="AI3539" s="10">
        <f t="shared" si="6142"/>
        <v>2429.5621890966586</v>
      </c>
      <c r="AJ3539">
        <v>3.0000000000000001E-3</v>
      </c>
      <c r="AK3539" s="3" cm="1">
        <f t="array" ref="AK3539">100000000/Lvac($AA3539)</f>
        <v>41147.194318760616</v>
      </c>
      <c r="AL3539" s="21">
        <f t="shared" si="6024"/>
        <v>5.0808159391951581E-2</v>
      </c>
      <c r="AM3539" s="10" cm="1">
        <f t="array" ref="AM3539">Lvac($AI3539)-$BA3539</f>
        <v>2.2965987113821029E-3</v>
      </c>
      <c r="AN3539" s="10">
        <f t="shared" si="6143"/>
        <v>-3.5681239380210172E-2</v>
      </c>
      <c r="AO3539" s="3">
        <f t="shared" si="6144"/>
        <v>0.76553290379403427</v>
      </c>
      <c r="AP3539" s="3">
        <v>0.70248627677453135</v>
      </c>
      <c r="AS3539" s="3">
        <f t="shared" si="6119"/>
        <v>4.3187606133869849E-3</v>
      </c>
      <c r="AT3539" s="3" cm="1">
        <f t="array" ref="AT3539">AS3539-(100000000/LvacE($A3539)-$E3539)</f>
        <v>3.9693390135653317E-5</v>
      </c>
      <c r="AU3539" t="s">
        <v>4700</v>
      </c>
      <c r="AV3539" t="s">
        <v>4853</v>
      </c>
      <c r="AW3539" s="3">
        <v>24788.02</v>
      </c>
      <c r="AX3539" s="3">
        <v>65935.25</v>
      </c>
      <c r="AY3539" s="3"/>
      <c r="AZ3539" s="10" cm="1">
        <f t="array" ref="AZ3539">Lair(100000000/($AX3539-$AW3539))</f>
        <v>2429.5598930227652</v>
      </c>
      <c r="BA3539" s="10">
        <f t="shared" si="6145"/>
        <v>2430.2972520872004</v>
      </c>
      <c r="BB3539" s="12">
        <v>30400000</v>
      </c>
      <c r="BC3539" s="3">
        <v>0.03</v>
      </c>
      <c r="BD3539" s="12" cm="1">
        <f t="array" ref="BD3539">SfromgA($BB3539,$BA3539,"")</f>
        <v>0.21536996180636081</v>
      </c>
      <c r="BE3539" s="29">
        <f t="shared" si="6146"/>
        <v>554.35593890295866</v>
      </c>
      <c r="BG3539" s="3"/>
      <c r="BH3539" s="3"/>
      <c r="BI3539" s="12">
        <f t="shared" si="6147"/>
        <v>30400000</v>
      </c>
      <c r="BJ3539" s="29">
        <f t="shared" si="6148"/>
        <v>554.35593890295866</v>
      </c>
      <c r="BK3539" s="3">
        <f t="shared" si="6149"/>
        <v>-8.0873336641661968</v>
      </c>
      <c r="BL3539" s="13">
        <f>EXP(BK$4341*$AX3539+BK$4342)*$BI3539/(100000000/($AX3539-$AW3539))</f>
        <v>9.3781450468274734</v>
      </c>
      <c r="BM3539" s="3">
        <f t="shared" si="6150"/>
        <v>2.2383819872600355</v>
      </c>
      <c r="BN3539" s="13" cm="1">
        <f t="array" ref="BN3539">$C3539*EXP(poly_from_str(100000000/$E3539,BN$4343))</f>
        <v>3.8452962472739549</v>
      </c>
      <c r="BO3539" s="3">
        <f t="shared" si="6151"/>
        <v>0</v>
      </c>
      <c r="BP3539" s="13">
        <f>LN(BL3539/BN3539)</f>
        <v>0.89153133986497712</v>
      </c>
      <c r="BQ3539" s="13"/>
      <c r="BS3539" s="13"/>
      <c r="BT3539" s="13"/>
      <c r="BU3539" s="13"/>
      <c r="BV3539" s="13"/>
      <c r="BW3539" s="13"/>
      <c r="BX3539" s="13"/>
      <c r="BY3539">
        <v>3740</v>
      </c>
      <c r="BZ3539" s="13"/>
    </row>
    <row r="3540" spans="1:78" hidden="1" x14ac:dyDescent="0.25">
      <c r="A3540" t="s">
        <v>3988</v>
      </c>
      <c r="B3540" s="2" t="str">
        <f t="shared" si="6048"/>
        <v/>
      </c>
      <c r="C3540">
        <v>1</v>
      </c>
      <c r="E3540">
        <v>41148.379999999997</v>
      </c>
      <c r="R3540">
        <v>33</v>
      </c>
      <c r="S3540" t="s">
        <v>22</v>
      </c>
      <c r="AA3540" s="10">
        <f t="shared" si="6114"/>
        <v>2429.4920000000002</v>
      </c>
      <c r="AB3540" s="3" cm="1">
        <f t="array" ref="AB3540">100000000/Lvac(AA3540)</f>
        <v>41148.379787926468</v>
      </c>
      <c r="AC3540" s="28">
        <f t="shared" si="6115"/>
        <v>4.1160868197960726E-7</v>
      </c>
      <c r="AD3540" s="28">
        <f t="shared" si="6116"/>
        <v>2.4302293435461449E-7</v>
      </c>
      <c r="AE3540" s="21">
        <f t="shared" si="6117"/>
        <v>41148.37994518123</v>
      </c>
      <c r="AF3540" s="10" cm="1">
        <f t="array" ref="AF3540">Lair(100000000/AE3540)</f>
        <v>2429.4919907146332</v>
      </c>
      <c r="AG3540" s="10">
        <f t="shared" si="6118"/>
        <v>1.3468515185052363E-2</v>
      </c>
      <c r="AH3540" s="10" t="b">
        <f t="shared" si="6112"/>
        <v>1</v>
      </c>
      <c r="AI3540" s="10">
        <f t="shared" si="6120"/>
        <v>2429.4920000000002</v>
      </c>
      <c r="AJ3540">
        <v>3.0000000000000001E-3</v>
      </c>
      <c r="AK3540" s="3" cm="1">
        <f t="array" ref="AK3540">100000000/Lvac($AA3540)</f>
        <v>41148.379787926468</v>
      </c>
      <c r="AL3540" s="21">
        <f t="shared" si="6024"/>
        <v>5.081109111031417E-2</v>
      </c>
      <c r="AM3540" s="21"/>
      <c r="AN3540" s="21"/>
      <c r="AO3540" s="21"/>
      <c r="AP3540" s="21"/>
      <c r="AS3540" s="3">
        <f t="shared" si="6119"/>
        <v>-2.1207352983765304E-4</v>
      </c>
      <c r="AT3540" s="3" cm="1">
        <f t="array" ref="AT3540">AS3540-(100000000/LvacE($A3540)-$E3540)</f>
        <v>3.9720514905638993E-5</v>
      </c>
      <c r="BB3540"/>
      <c r="BC3540"/>
      <c r="BD3540"/>
      <c r="BE3540"/>
      <c r="BF3540"/>
      <c r="BG3540"/>
      <c r="BH3540"/>
      <c r="BI3540"/>
      <c r="BJ3540"/>
      <c r="BN3540" s="13" cm="1">
        <f t="array" ref="BN3540">$C3540*EXP(poly_from_str(100000000/$E3540,BN$4343))</f>
        <v>3.8456729956959466</v>
      </c>
      <c r="BO3540" s="13"/>
      <c r="BY3540" t="e">
        <v>#N/A</v>
      </c>
    </row>
    <row r="3541" spans="1:78" hidden="1" x14ac:dyDescent="0.25">
      <c r="A3541" t="s">
        <v>3989</v>
      </c>
      <c r="B3541" s="2" t="str">
        <f t="shared" si="6048"/>
        <v/>
      </c>
      <c r="C3541">
        <v>1</v>
      </c>
      <c r="E3541">
        <v>41163.81</v>
      </c>
      <c r="F3541">
        <v>27380</v>
      </c>
      <c r="G3541" t="s">
        <v>5</v>
      </c>
      <c r="H3541" s="5" t="s">
        <v>16</v>
      </c>
      <c r="I3541">
        <v>68544</v>
      </c>
      <c r="J3541" t="s">
        <v>3</v>
      </c>
      <c r="K3541" s="5" t="s">
        <v>4</v>
      </c>
      <c r="L3541">
        <v>27380.31</v>
      </c>
      <c r="M3541" t="str">
        <f t="shared" ref="M3541:M3545" si="6152">$G3541&amp;""</f>
        <v>e</v>
      </c>
      <c r="N3541" t="str">
        <f t="shared" ref="N3541:N3545" si="6153">$H3541&amp;""</f>
        <v>11/2</v>
      </c>
      <c r="O3541">
        <v>68544.19</v>
      </c>
      <c r="P3541" t="str">
        <f t="shared" ref="P3541:P3545" si="6154">$J3541&amp;""</f>
        <v>o</v>
      </c>
      <c r="Q3541" t="str">
        <f t="shared" ref="Q3541:Q3545" si="6155">$K3541&amp;""</f>
        <v>9/2</v>
      </c>
      <c r="R3541">
        <v>33</v>
      </c>
      <c r="AA3541" s="10">
        <f t="shared" si="6114"/>
        <v>2428.5810000000001</v>
      </c>
      <c r="AB3541" s="3" cm="1">
        <f t="array" ref="AB3541">100000000/Lvac(AA3541)</f>
        <v>41163.814053422873</v>
      </c>
      <c r="AC3541" s="28">
        <f t="shared" si="6115"/>
        <v>4.1176308305137857E-7</v>
      </c>
      <c r="AD3541" s="28">
        <f t="shared" si="6116"/>
        <v>2.4293181353462256E-7</v>
      </c>
      <c r="AE3541" s="21">
        <f t="shared" si="6117"/>
        <v>41163.811046601943</v>
      </c>
      <c r="AF3541" s="10" cm="1">
        <f t="array" ref="AF3541">Lair(100000000/AE3541)</f>
        <v>2428.5811774096137</v>
      </c>
      <c r="AG3541" s="10">
        <f t="shared" si="6118"/>
        <v>1.3474869492395534E-2</v>
      </c>
      <c r="AH3541" s="10" t="b">
        <f t="shared" si="6112"/>
        <v>1</v>
      </c>
      <c r="AI3541" s="10">
        <f t="shared" ref="AI3541:AI3545" si="6156">$AF3541</f>
        <v>2428.5811774096137</v>
      </c>
      <c r="AJ3541">
        <v>3.0000000000000001E-3</v>
      </c>
      <c r="AK3541" s="3" cm="1">
        <f t="array" ref="AK3541">100000000/Lvac($AA3541)</f>
        <v>41163.814053422873</v>
      </c>
      <c r="AL3541" s="21">
        <f t="shared" si="6024"/>
        <v>5.0849213239801079E-2</v>
      </c>
      <c r="AM3541" s="10" cm="1">
        <f t="array" ref="AM3541">Lvac($AI3541)-$BA3541</f>
        <v>4.069338279805379E-3</v>
      </c>
      <c r="AN3541" s="10">
        <f t="shared" ref="AN3541:AN3545" si="6157">$AK3541-($AX3541-$AW3541)</f>
        <v>-6.5946577131398953E-2</v>
      </c>
      <c r="AO3541" s="3">
        <f t="shared" ref="AO3541:AO3545" si="6158">AM3541/AJ3541</f>
        <v>1.3564460932684597</v>
      </c>
      <c r="AP3541" s="3">
        <v>1.2972960419877684</v>
      </c>
      <c r="AS3541" s="3">
        <f t="shared" si="6119"/>
        <v>4.0534228755859658E-3</v>
      </c>
      <c r="AT3541" s="3" cm="1">
        <f t="array" ref="AT3541">AS3541-(100000000/LvacE($A3541)-$E3541)</f>
        <v>4.0074068238027394E-5</v>
      </c>
      <c r="AU3541" t="s">
        <v>4707</v>
      </c>
      <c r="AV3541" t="s">
        <v>4896</v>
      </c>
      <c r="AW3541" s="3">
        <v>27380.31</v>
      </c>
      <c r="AX3541" s="3">
        <v>68544.19</v>
      </c>
      <c r="AY3541" s="3"/>
      <c r="AZ3541" s="10" cm="1">
        <f t="array" ref="AZ3541">Lair(100000000/($AX3541-$AW3541))</f>
        <v>2428.5771090010148</v>
      </c>
      <c r="BA3541" s="10">
        <f t="shared" ref="BA3541:BA3545" si="6159">100000000/($AX3541-$AW3541)</f>
        <v>2429.3142434580996</v>
      </c>
      <c r="BB3541" s="12">
        <v>857000</v>
      </c>
      <c r="BC3541" s="3">
        <v>2E-3</v>
      </c>
      <c r="BD3541" s="12" cm="1">
        <f t="array" ref="BD3541">SfromgA($BB3541,$BA3541,"")</f>
        <v>6.0640848774459093E-3</v>
      </c>
      <c r="BE3541" s="29">
        <f t="shared" ref="BE3541:BE3542" si="6160">(10^MAX(0.05, -0.312925054856973*((LN($BD3541))^(1/3)) + 0.454808404431693)-1)*100</f>
        <v>885.4521427724419</v>
      </c>
      <c r="BG3541" s="3"/>
      <c r="BH3541" s="3"/>
      <c r="BI3541" s="12">
        <f t="shared" ref="BI3541:BI3542" si="6161">IF($BB3541="",$BF3541,$BB3541)</f>
        <v>857000</v>
      </c>
      <c r="BJ3541" s="29">
        <f t="shared" ref="BJ3541:BJ3542" si="6162">IF($BB3541="",$BH3541,$BE3541)</f>
        <v>885.4521427724419</v>
      </c>
      <c r="BK3541" s="3"/>
      <c r="BL3541" s="13">
        <f>EXP(BK$4341*$AX3541+BK$4342)*$BI3541/(100000000/($AX3541-$AW3541))</f>
        <v>0.21692554779059914</v>
      </c>
      <c r="BM3541" s="3"/>
      <c r="BN3541" s="13" cm="1">
        <f t="array" ref="BN3541">$C3541*EXP(poly_from_str(100000000/$E3541,BN$4343))</f>
        <v>3.8505782261287091</v>
      </c>
      <c r="BO3541" s="3">
        <f t="shared" ref="BO3541:BO3542" si="6163">LN($C3541)</f>
        <v>0</v>
      </c>
      <c r="BP3541" s="17"/>
      <c r="BQ3541" s="13"/>
      <c r="BS3541" s="13"/>
      <c r="BT3541" s="13"/>
      <c r="BU3541" s="13"/>
      <c r="BV3541" s="13"/>
      <c r="BW3541" s="13"/>
      <c r="BX3541" s="13"/>
      <c r="BY3541">
        <v>3745</v>
      </c>
      <c r="BZ3541" s="13"/>
    </row>
    <row r="3542" spans="1:78" hidden="1" x14ac:dyDescent="0.25">
      <c r="A3542" t="s">
        <v>3990</v>
      </c>
      <c r="B3542" s="2" t="str">
        <f t="shared" si="6048"/>
        <v/>
      </c>
      <c r="C3542">
        <v>10</v>
      </c>
      <c r="E3542">
        <v>41193.160000000003</v>
      </c>
      <c r="F3542">
        <v>27138</v>
      </c>
      <c r="G3542" t="s">
        <v>5</v>
      </c>
      <c r="H3542" s="5" t="s">
        <v>8</v>
      </c>
      <c r="I3542">
        <v>68331</v>
      </c>
      <c r="J3542" t="s">
        <v>3</v>
      </c>
      <c r="K3542" s="5" t="s">
        <v>8</v>
      </c>
      <c r="L3542">
        <v>27138.55</v>
      </c>
      <c r="M3542" t="str">
        <f t="shared" si="6152"/>
        <v>e</v>
      </c>
      <c r="N3542" t="str">
        <f t="shared" si="6153"/>
        <v>7/2</v>
      </c>
      <c r="O3542">
        <v>68331.73</v>
      </c>
      <c r="P3542" t="str">
        <f t="shared" si="6154"/>
        <v>o</v>
      </c>
      <c r="Q3542" t="str">
        <f t="shared" si="6155"/>
        <v>7/2</v>
      </c>
      <c r="R3542">
        <v>33</v>
      </c>
      <c r="AA3542" s="10">
        <f t="shared" si="6114"/>
        <v>2426.8510000000001</v>
      </c>
      <c r="AB3542" s="3" cm="1">
        <f t="array" ref="AB3542">100000000/Lvac(AA3542)</f>
        <v>41193.155801411856</v>
      </c>
      <c r="AC3542" s="28">
        <f t="shared" si="6115"/>
        <v>4.1205661163375914E-7</v>
      </c>
      <c r="AD3542" s="28">
        <f t="shared" si="6116"/>
        <v>2.4275877401112492E-7</v>
      </c>
      <c r="AE3542" s="21">
        <f t="shared" si="6117"/>
        <v>41193.158918206645</v>
      </c>
      <c r="AF3542" s="10" cm="1">
        <f t="array" ref="AF3542">Lair(100000000/AE3542)</f>
        <v>2426.8508163635606</v>
      </c>
      <c r="AG3542" s="10">
        <f t="shared" si="6118"/>
        <v>1.3486956101015649E-2</v>
      </c>
      <c r="AH3542" s="10" t="b">
        <f t="shared" si="6112"/>
        <v>1</v>
      </c>
      <c r="AI3542" s="10">
        <f t="shared" si="6156"/>
        <v>2426.8508163635606</v>
      </c>
      <c r="AJ3542">
        <v>3.0000000000000001E-3</v>
      </c>
      <c r="AK3542" s="3" cm="1">
        <f t="array" ref="AK3542">100000000/Lvac($AA3542)</f>
        <v>41193.155801411856</v>
      </c>
      <c r="AL3542" s="21">
        <f t="shared" si="6024"/>
        <v>5.0921740459271163E-2</v>
      </c>
      <c r="AM3542" s="10" cm="1">
        <f t="array" ref="AM3542">Lvac($AI3542)-$BA3542</f>
        <v>2.421022167254705E-3</v>
      </c>
      <c r="AN3542" s="10">
        <f t="shared" si="6157"/>
        <v>-4.4198588140716311E-2</v>
      </c>
      <c r="AO3542" s="3">
        <f t="shared" si="6158"/>
        <v>0.80700738908490166</v>
      </c>
      <c r="AP3542" s="3">
        <v>0.86823351678807137</v>
      </c>
      <c r="AS3542" s="3">
        <f t="shared" si="6119"/>
        <v>-4.1985881471191533E-3</v>
      </c>
      <c r="AT3542" s="3" cm="1">
        <f t="array" ref="AT3542">AS3542-(100000000/LvacE($A3542)-$E3542)</f>
        <v>4.0748353058006614E-5</v>
      </c>
      <c r="AU3542" t="s">
        <v>4718</v>
      </c>
      <c r="AV3542" t="s">
        <v>4918</v>
      </c>
      <c r="AW3542" s="3">
        <v>27138.55</v>
      </c>
      <c r="AX3542" s="3">
        <v>68331.75</v>
      </c>
      <c r="AY3542" s="3"/>
      <c r="AZ3542" s="10" cm="1">
        <f t="array" ref="AZ3542">Lair(100000000/($AX3542-$AW3542))</f>
        <v>2426.8483958942447</v>
      </c>
      <c r="BA3542" s="10">
        <f t="shared" si="6159"/>
        <v>2427.585135410699</v>
      </c>
      <c r="BB3542" s="12">
        <v>256000000</v>
      </c>
      <c r="BC3542" s="3">
        <v>0.28399999999999997</v>
      </c>
      <c r="BD3542" s="12" cm="1">
        <f t="array" ref="BD3542">SfromgA($BB3542,$BA3542,"")</f>
        <v>1.8075766971907599</v>
      </c>
      <c r="BE3542" s="29">
        <f t="shared" si="6160"/>
        <v>55.617121909409548</v>
      </c>
      <c r="BG3542" s="3"/>
      <c r="BH3542" s="3"/>
      <c r="BI3542" s="12">
        <f t="shared" si="6161"/>
        <v>256000000</v>
      </c>
      <c r="BJ3542" s="29">
        <f t="shared" si="6162"/>
        <v>55.617121909409548</v>
      </c>
      <c r="BK3542" s="3">
        <f>LN(BN3542*100000000/($AX3542-$AW3542)/$BI3542)</f>
        <v>-7.9127795712631332</v>
      </c>
      <c r="BL3542" s="13">
        <f>EXP(BK$4341*$AX3542+BK$4342)*$BI3542/(100000000/($AX3542-$AW3542))</f>
        <v>65.900561906832806</v>
      </c>
      <c r="BM3542" s="3">
        <f t="shared" ref="BM3542" si="6164">LN(BL3542/$C3542)</f>
        <v>1.8855618751371355</v>
      </c>
      <c r="BN3542" s="13" cm="1">
        <f t="array" ref="BN3542">$C3542*EXP(poly_from_str(100000000/$E3542,BN$4343))</f>
        <v>38.600149919968722</v>
      </c>
      <c r="BO3542" s="3">
        <f t="shared" si="6163"/>
        <v>2.3025850929940459</v>
      </c>
      <c r="BP3542" s="13">
        <f>LN(BL3542/BN3542)</f>
        <v>0.53489080773092501</v>
      </c>
      <c r="BQ3542" s="13"/>
      <c r="BS3542" s="13"/>
      <c r="BT3542" s="13"/>
      <c r="BU3542" s="13"/>
      <c r="BV3542" s="13"/>
      <c r="BW3542" s="13"/>
      <c r="BX3542" s="13"/>
      <c r="BY3542">
        <v>37527</v>
      </c>
      <c r="BZ3542" s="13"/>
    </row>
    <row r="3543" spans="1:78" hidden="1" x14ac:dyDescent="0.25">
      <c r="A3543" t="s">
        <v>3991</v>
      </c>
      <c r="B3543" s="2" t="str">
        <f t="shared" si="6048"/>
        <v/>
      </c>
      <c r="C3543">
        <v>2</v>
      </c>
      <c r="E3543">
        <v>41202.080000000002</v>
      </c>
      <c r="F3543">
        <v>63816</v>
      </c>
      <c r="G3543" t="s">
        <v>3</v>
      </c>
      <c r="H3543" s="5" t="s">
        <v>16</v>
      </c>
      <c r="I3543">
        <v>105019</v>
      </c>
      <c r="J3543" t="s">
        <v>5</v>
      </c>
      <c r="K3543" s="5" t="s">
        <v>15</v>
      </c>
      <c r="L3543">
        <v>63816.91</v>
      </c>
      <c r="M3543" t="str">
        <f t="shared" si="6152"/>
        <v>o</v>
      </c>
      <c r="N3543" t="str">
        <f t="shared" si="6153"/>
        <v>11/2</v>
      </c>
      <c r="O3543">
        <v>105019.06</v>
      </c>
      <c r="P3543" t="str">
        <f t="shared" si="6154"/>
        <v>e</v>
      </c>
      <c r="Q3543" t="str">
        <f t="shared" si="6155"/>
        <v>13/2</v>
      </c>
      <c r="R3543">
        <v>33</v>
      </c>
      <c r="AA3543" s="10">
        <f t="shared" si="6114"/>
        <v>2426.3249999999998</v>
      </c>
      <c r="AB3543" s="3" cm="1">
        <f t="array" ref="AB3543">100000000/Lvac(AA3543)</f>
        <v>41202.085343393752</v>
      </c>
      <c r="AC3543" s="28">
        <f t="shared" si="6115"/>
        <v>4.1214594087766482E-7</v>
      </c>
      <c r="AD3543" s="28">
        <f t="shared" si="6116"/>
        <v>2.4270616199777806E-7</v>
      </c>
      <c r="AE3543" s="21">
        <f t="shared" si="6117"/>
        <v>41202.081375873968</v>
      </c>
      <c r="AF3543" s="10" cm="1">
        <f t="array" ref="AF3543">Lair(100000000/AE3543)</f>
        <v>2426.3252336584965</v>
      </c>
      <c r="AG3543" s="10">
        <f t="shared" si="6118"/>
        <v>1.349063611498743E-2</v>
      </c>
      <c r="AH3543" s="10" t="b">
        <f t="shared" si="6112"/>
        <v>1</v>
      </c>
      <c r="AI3543" s="10">
        <f t="shared" si="6156"/>
        <v>2426.3252336584965</v>
      </c>
      <c r="AJ3543">
        <v>3.0000000000000001E-3</v>
      </c>
      <c r="AK3543" s="3" cm="1">
        <f t="array" ref="AK3543">100000000/Lvac($AA3543)</f>
        <v>41202.085343393752</v>
      </c>
      <c r="AL3543" s="21">
        <f t="shared" si="6024"/>
        <v>5.0943811783964142E-2</v>
      </c>
      <c r="AM3543" s="10" cm="1">
        <f t="array" ref="AM3543">Lvac($AI3543)-$BA3543</f>
        <v>4.0423861019007745E-3</v>
      </c>
      <c r="AN3543" s="10">
        <f t="shared" si="6157"/>
        <v>-6.46566062423517E-2</v>
      </c>
      <c r="AO3543" s="3">
        <f t="shared" si="6158"/>
        <v>1.3474620339669248</v>
      </c>
      <c r="AP3543" s="3">
        <v>1.2695580812760454</v>
      </c>
      <c r="AS3543" s="3">
        <f t="shared" si="6119"/>
        <v>5.3433937500813045E-3</v>
      </c>
      <c r="AT3543" s="3" cm="1">
        <f t="array" ref="AT3543">AS3543-(100000000/LvacE($A3543)-$E3543)</f>
        <v>4.0954109863378108E-5</v>
      </c>
      <c r="AU3543" t="s">
        <v>4923</v>
      </c>
      <c r="AV3543" t="s">
        <v>4850</v>
      </c>
      <c r="AW3543" s="3">
        <v>63816.91</v>
      </c>
      <c r="AX3543" s="3">
        <v>105019.06</v>
      </c>
      <c r="AY3543" s="3"/>
      <c r="AZ3543" s="10" cm="1">
        <f t="array" ref="AZ3543">Lair(100000000/($AX3543-$AW3543))</f>
        <v>2426.3211921953612</v>
      </c>
      <c r="BA3543" s="10">
        <f t="shared" si="6159"/>
        <v>2427.0578113035367</v>
      </c>
      <c r="BN3543" s="13" cm="1">
        <f t="array" ref="BN3543">$C3543*EXP(poly_from_str(100000000/$E3543,BN$4343))</f>
        <v>7.7258230516943867</v>
      </c>
      <c r="BO3543" s="13"/>
      <c r="BY3543">
        <v>7510</v>
      </c>
    </row>
    <row r="3544" spans="1:78" hidden="1" x14ac:dyDescent="0.25">
      <c r="A3544" t="s">
        <v>3992</v>
      </c>
      <c r="B3544" s="2" t="str">
        <f t="shared" si="6048"/>
        <v/>
      </c>
      <c r="C3544">
        <v>10</v>
      </c>
      <c r="E3544">
        <v>41205.24</v>
      </c>
      <c r="F3544">
        <v>23651</v>
      </c>
      <c r="G3544" t="s">
        <v>5</v>
      </c>
      <c r="H3544" s="5" t="s">
        <v>8</v>
      </c>
      <c r="I3544">
        <v>64857</v>
      </c>
      <c r="J3544" t="s">
        <v>3</v>
      </c>
      <c r="K3544" s="5" t="s">
        <v>4</v>
      </c>
      <c r="L3544">
        <v>23651.88</v>
      </c>
      <c r="M3544" t="str">
        <f t="shared" si="6152"/>
        <v>e</v>
      </c>
      <c r="N3544" t="str">
        <f t="shared" si="6153"/>
        <v>7/2</v>
      </c>
      <c r="O3544">
        <v>64857.15</v>
      </c>
      <c r="P3544" t="str">
        <f t="shared" si="6154"/>
        <v>o</v>
      </c>
      <c r="Q3544" t="str">
        <f t="shared" si="6155"/>
        <v>9/2</v>
      </c>
      <c r="R3544">
        <v>33</v>
      </c>
      <c r="AA3544" s="10">
        <f t="shared" si="6114"/>
        <v>2426.1390000000001</v>
      </c>
      <c r="AB3544" s="3" cm="1">
        <f t="array" ref="AB3544">100000000/Lvac(AA3544)</f>
        <v>41205.243864609089</v>
      </c>
      <c r="AC3544" s="28">
        <f t="shared" si="6115"/>
        <v>4.1217753805532162E-7</v>
      </c>
      <c r="AD3544" s="28">
        <f t="shared" si="6116"/>
        <v>2.4268755775011765E-7</v>
      </c>
      <c r="AE3544" s="21">
        <f t="shared" si="6117"/>
        <v>41205.240994874184</v>
      </c>
      <c r="AF3544" s="10" cm="1">
        <f t="array" ref="AF3544">Lair(100000000/AE3544)</f>
        <v>2426.1391689809188</v>
      </c>
      <c r="AG3544" s="10">
        <f t="shared" si="6118"/>
        <v>1.3491937985541859E-2</v>
      </c>
      <c r="AH3544" s="10" t="b">
        <f t="shared" si="6112"/>
        <v>1</v>
      </c>
      <c r="AI3544" s="10">
        <f t="shared" si="6156"/>
        <v>2426.1391689809188</v>
      </c>
      <c r="AJ3544">
        <v>3.0000000000000001E-3</v>
      </c>
      <c r="AK3544" s="3" cm="1">
        <f t="array" ref="AK3544">100000000/Lvac($AA3544)</f>
        <v>41205.243864609089</v>
      </c>
      <c r="AL3544" s="21">
        <f t="shared" si="6024"/>
        <v>5.095162436446344E-2</v>
      </c>
      <c r="AM3544" s="10" cm="1">
        <f t="array" ref="AM3544">Lvac($AI3544)-$BA3544</f>
        <v>1.7083212019315397E-3</v>
      </c>
      <c r="AN3544" s="10">
        <f t="shared" si="6157"/>
        <v>-2.6135390915442258E-2</v>
      </c>
      <c r="AO3544" s="3">
        <f t="shared" si="6158"/>
        <v>0.5694404006438466</v>
      </c>
      <c r="AP3544" s="3">
        <v>0.51310056475510157</v>
      </c>
      <c r="AS3544" s="3">
        <f t="shared" si="6119"/>
        <v>3.8646090906695463E-3</v>
      </c>
      <c r="AT3544" s="3" cm="1">
        <f t="array" ref="AT3544">AS3544-(100000000/LvacE($A3544)-$E3544)</f>
        <v>4.1026964026968926E-5</v>
      </c>
      <c r="AU3544" t="s">
        <v>4754</v>
      </c>
      <c r="AV3544" t="s">
        <v>4849</v>
      </c>
      <c r="AW3544" s="3">
        <v>23651.88</v>
      </c>
      <c r="AX3544" s="3">
        <v>64857.15</v>
      </c>
      <c r="AY3544" s="3"/>
      <c r="AZ3544" s="10" cm="1">
        <f t="array" ref="AZ3544">Lair(100000000/($AX3544-$AW3544))</f>
        <v>2426.1374610497451</v>
      </c>
      <c r="BA3544" s="10">
        <f t="shared" si="6159"/>
        <v>2426.8740381994826</v>
      </c>
      <c r="BB3544" s="12">
        <v>195000000</v>
      </c>
      <c r="BC3544" s="3">
        <v>0.38100000000000001</v>
      </c>
      <c r="BD3544" s="12" cm="1">
        <f t="array" ref="BD3544">SfromgA($BB3544,$BA3544,"")</f>
        <v>1.3756554674909278</v>
      </c>
      <c r="BE3544" s="29">
        <f t="shared" ref="BE3544:BE3545" si="6165">(10^MAX(0.05, -0.312925054856973*((LN($BD3544))^(1/3)) + 0.454808404431693)-1)*100</f>
        <v>74.184471507147592</v>
      </c>
      <c r="BG3544" s="3"/>
      <c r="BH3544" s="3"/>
      <c r="BI3544" s="12">
        <f t="shared" ref="BI3544:BI3545" si="6166">IF($BB3544="",$BF3544,$BB3544)</f>
        <v>195000000</v>
      </c>
      <c r="BJ3544" s="29">
        <f t="shared" ref="BJ3544:BJ3545" si="6167">IF($BB3544="",$BH3544,$BE3544)</f>
        <v>74.184471507147592</v>
      </c>
      <c r="BK3544" s="3">
        <f t="shared" ref="BK3544:BK3545" si="6168">LN(BN3544*100000000/($AX3544-$AW3544)/$BI3544)</f>
        <v>-7.6398780927517285</v>
      </c>
      <c r="BL3544" s="13">
        <f>EXP(BK$4341*$AX3544+BK$4342)*$BI3544/(100000000/($AX3544-$AW3544))</f>
        <v>65.383026566549276</v>
      </c>
      <c r="BM3544" s="3">
        <f t="shared" ref="BM3544:BM3545" si="6169">LN(BL3544/$C3544)</f>
        <v>1.8776775991631176</v>
      </c>
      <c r="BN3544" s="13" cm="1">
        <f t="array" ref="BN3544">$C3544*EXP(poly_from_str(100000000/$E3544,BN$4343))</f>
        <v>38.639409208903622</v>
      </c>
      <c r="BO3544" s="3">
        <f t="shared" ref="BO3544:BO3545" si="6170">LN($C3544)</f>
        <v>2.3025850929940459</v>
      </c>
      <c r="BP3544" s="13">
        <f t="shared" ref="BP3544:BP3545" si="6171">LN(BL3544/BN3544)</f>
        <v>0.52598997255438096</v>
      </c>
      <c r="BQ3544" s="13"/>
      <c r="BS3544" s="13"/>
      <c r="BT3544" s="13"/>
      <c r="BU3544" s="13"/>
      <c r="BV3544" s="13"/>
      <c r="BW3544" s="13"/>
      <c r="BX3544" s="13"/>
      <c r="BY3544">
        <v>37561</v>
      </c>
      <c r="BZ3544" s="13"/>
    </row>
    <row r="3545" spans="1:78" hidden="1" x14ac:dyDescent="0.25">
      <c r="A3545" t="s">
        <v>3993</v>
      </c>
      <c r="B3545" s="2" t="str">
        <f t="shared" si="6048"/>
        <v/>
      </c>
      <c r="C3545">
        <v>1</v>
      </c>
      <c r="E3545">
        <v>41210.92</v>
      </c>
      <c r="F3545">
        <v>34198</v>
      </c>
      <c r="G3545" t="s">
        <v>5</v>
      </c>
      <c r="H3545" s="5" t="s">
        <v>113</v>
      </c>
      <c r="I3545">
        <v>75409</v>
      </c>
      <c r="J3545" t="s">
        <v>3</v>
      </c>
      <c r="K3545" s="5" t="s">
        <v>19</v>
      </c>
      <c r="L3545">
        <v>34198.61</v>
      </c>
      <c r="M3545" t="str">
        <f t="shared" si="6152"/>
        <v>e</v>
      </c>
      <c r="N3545" t="str">
        <f t="shared" si="6153"/>
        <v>1/2</v>
      </c>
      <c r="O3545">
        <v>75409.58</v>
      </c>
      <c r="P3545" t="str">
        <f t="shared" si="6154"/>
        <v>o</v>
      </c>
      <c r="Q3545" t="str">
        <f t="shared" si="6155"/>
        <v>3/2</v>
      </c>
      <c r="R3545">
        <v>33</v>
      </c>
      <c r="AA3545" s="10">
        <f t="shared" si="6114"/>
        <v>2425.8049999999998</v>
      </c>
      <c r="AB3545" s="3" cm="1">
        <f t="array" ref="AB3545">100000000/Lvac(AA3545)</f>
        <v>41210.916833384814</v>
      </c>
      <c r="AC3545" s="28">
        <f t="shared" si="6115"/>
        <v>4.1223428923594439E-7</v>
      </c>
      <c r="AD3545" s="28">
        <f t="shared" si="6116"/>
        <v>2.4265415012313041E-7</v>
      </c>
      <c r="AE3545" s="21">
        <f t="shared" si="6117"/>
        <v>41210.919185145118</v>
      </c>
      <c r="AF3545" s="10" cm="1">
        <f t="array" ref="AF3545">Lair(100000000/AE3545)</f>
        <v>2425.8048615575358</v>
      </c>
      <c r="AG3545" s="10">
        <f t="shared" si="6118"/>
        <v>1.3494276504786004E-2</v>
      </c>
      <c r="AH3545" s="10" t="b">
        <f t="shared" si="6112"/>
        <v>1</v>
      </c>
      <c r="AI3545" s="10">
        <f t="shared" si="6156"/>
        <v>2425.8048615575358</v>
      </c>
      <c r="AJ3545">
        <v>3.0000000000000001E-3</v>
      </c>
      <c r="AK3545" s="3" cm="1">
        <f t="array" ref="AK3545">100000000/Lvac($AA3545)</f>
        <v>41210.916833384814</v>
      </c>
      <c r="AL3545" s="21">
        <f t="shared" si="6024"/>
        <v>5.0965661937363585E-2</v>
      </c>
      <c r="AM3545" s="10" cm="1">
        <f t="array" ref="AM3545">Lvac($AI3545)-$BA3545</f>
        <v>2.9920272982053575E-3</v>
      </c>
      <c r="AN3545" s="10">
        <f t="shared" si="6157"/>
        <v>-5.3166615187365096E-2</v>
      </c>
      <c r="AO3545" s="3">
        <f t="shared" si="6158"/>
        <v>0.99734243273511913</v>
      </c>
      <c r="AP3545" s="3">
        <v>1.0435004581571168</v>
      </c>
      <c r="AS3545" s="3">
        <f t="shared" si="6119"/>
        <v>-3.166615184454713E-3</v>
      </c>
      <c r="AT3545" s="3" cm="1">
        <f t="array" ref="AT3545">AS3545-(100000000/LvacE($A3545)-$E3545)</f>
        <v>4.1157873056363314E-5</v>
      </c>
      <c r="AU3545" t="s">
        <v>4722</v>
      </c>
      <c r="AV3545" t="s">
        <v>4900</v>
      </c>
      <c r="AW3545" s="3">
        <v>34198.61</v>
      </c>
      <c r="AX3545" s="3">
        <v>75409.58</v>
      </c>
      <c r="AY3545" s="3"/>
      <c r="AZ3545" s="10" cm="1">
        <f t="array" ref="AZ3545">Lair(100000000/($AX3545-$AW3545))</f>
        <v>2425.801870213289</v>
      </c>
      <c r="BA3545" s="10">
        <f t="shared" si="6159"/>
        <v>2426.5383707299293</v>
      </c>
      <c r="BB3545" s="12">
        <v>21200000</v>
      </c>
      <c r="BC3545" s="3">
        <v>5.0999999999999997E-2</v>
      </c>
      <c r="BD3545" s="12" cm="1">
        <f t="array" ref="BD3545">SfromgA($BB3545,$BA3545,"")</f>
        <v>0.14949639166179224</v>
      </c>
      <c r="BE3545" s="29">
        <f t="shared" si="6165"/>
        <v>595.69427613250207</v>
      </c>
      <c r="BG3545" s="3"/>
      <c r="BH3545" s="3"/>
      <c r="BI3545" s="12">
        <f t="shared" si="6166"/>
        <v>21200000</v>
      </c>
      <c r="BJ3545" s="29">
        <f t="shared" si="6167"/>
        <v>595.69427613250207</v>
      </c>
      <c r="BK3545" s="3">
        <f t="shared" si="6168"/>
        <v>-7.723123257333298</v>
      </c>
      <c r="BL3545" s="13">
        <f>EXP(BK$4341*$AX3545+BK$4342)*$BI3545/(100000000/($AX3545-$AW3545))</f>
        <v>3.1887448655681205</v>
      </c>
      <c r="BM3545" s="3">
        <f t="shared" si="6169"/>
        <v>1.1596273803018691</v>
      </c>
      <c r="BN3545" s="13" cm="1">
        <f t="array" ref="BN3545">$C3545*EXP(poly_from_str(100000000/$E3545,BN$4343))</f>
        <v>3.8657955697885136</v>
      </c>
      <c r="BO3545" s="3">
        <f t="shared" si="6170"/>
        <v>0</v>
      </c>
      <c r="BP3545" s="13">
        <f t="shared" si="6171"/>
        <v>-0.19254012008677673</v>
      </c>
      <c r="BQ3545" s="13"/>
      <c r="BS3545" s="13"/>
      <c r="BT3545" s="13"/>
      <c r="BU3545" s="13"/>
      <c r="BV3545" s="13"/>
      <c r="BW3545" s="13"/>
      <c r="BX3545" s="13"/>
      <c r="BY3545">
        <v>3758</v>
      </c>
      <c r="BZ3545" s="13"/>
    </row>
    <row r="3546" spans="1:78" hidden="1" x14ac:dyDescent="0.25">
      <c r="A3546" t="s">
        <v>3994</v>
      </c>
      <c r="B3546" s="2" t="str">
        <f t="shared" si="6048"/>
        <v/>
      </c>
      <c r="C3546">
        <v>1</v>
      </c>
      <c r="E3546">
        <v>41213.89</v>
      </c>
      <c r="R3546">
        <v>33</v>
      </c>
      <c r="S3546" t="s">
        <v>22</v>
      </c>
      <c r="AA3546" s="10">
        <f t="shared" si="6114"/>
        <v>2425.63</v>
      </c>
      <c r="AB3546" s="3" cm="1">
        <f t="array" ref="AB3546">100000000/Lvac(AA3546)</f>
        <v>41213.889820898963</v>
      </c>
      <c r="AC3546" s="28">
        <f t="shared" si="6115"/>
        <v>4.1226403037561376E-7</v>
      </c>
      <c r="AD3546" s="28">
        <f t="shared" si="6116"/>
        <v>2.4263664612722738E-7</v>
      </c>
      <c r="AE3546" s="21">
        <f t="shared" si="6117"/>
        <v>41213.889953922386</v>
      </c>
      <c r="AF3546" s="10" cm="1">
        <f t="array" ref="AF3546">Lair(100000000/AE3546)</f>
        <v>2425.6299921703608</v>
      </c>
      <c r="AG3546" s="10">
        <f t="shared" si="6118"/>
        <v>1.3495502162510144E-2</v>
      </c>
      <c r="AH3546" s="10" t="b">
        <f t="shared" si="6112"/>
        <v>1</v>
      </c>
      <c r="AI3546" s="10">
        <f t="shared" si="6120"/>
        <v>2425.63</v>
      </c>
      <c r="AJ3546">
        <v>3.0000000000000001E-3</v>
      </c>
      <c r="AK3546" s="3" cm="1">
        <f t="array" ref="AK3546">100000000/Lvac($AA3546)</f>
        <v>41213.889820898963</v>
      </c>
      <c r="AL3546" s="21">
        <f t="shared" si="6024"/>
        <v>5.0973012975060863E-2</v>
      </c>
      <c r="AM3546" s="21"/>
      <c r="AN3546" s="21"/>
      <c r="AO3546" s="21"/>
      <c r="AP3546" s="21"/>
      <c r="AS3546" s="3">
        <f t="shared" si="6119"/>
        <v>-1.7910103633766994E-4</v>
      </c>
      <c r="AT3546" s="3" cm="1">
        <f t="array" ref="AT3546">AS3546-(100000000/LvacE($A3546)-$E3546)</f>
        <v>4.1226528992410749E-5</v>
      </c>
      <c r="BB3546"/>
      <c r="BC3546"/>
      <c r="BD3546"/>
      <c r="BE3546"/>
      <c r="BF3546"/>
      <c r="BG3546"/>
      <c r="BH3546"/>
      <c r="BI3546"/>
      <c r="BJ3546"/>
      <c r="BN3546" s="13" cm="1">
        <f t="array" ref="BN3546">$C3546*EXP(poly_from_str(100000000/$E3546,BN$4343))</f>
        <v>3.8667675798236592</v>
      </c>
      <c r="BO3546" s="13"/>
      <c r="BY3546" t="e">
        <v>#N/A</v>
      </c>
    </row>
    <row r="3547" spans="1:78" hidden="1" x14ac:dyDescent="0.25">
      <c r="A3547" t="s">
        <v>3995</v>
      </c>
      <c r="B3547" s="2" t="str">
        <f t="shared" si="6048"/>
        <v/>
      </c>
      <c r="C3547">
        <v>2</v>
      </c>
      <c r="E3547">
        <v>41217.360000000001</v>
      </c>
      <c r="F3547">
        <v>23647</v>
      </c>
      <c r="G3547" t="s">
        <v>5</v>
      </c>
      <c r="H3547" s="5" t="s">
        <v>15</v>
      </c>
      <c r="I3547">
        <v>64865</v>
      </c>
      <c r="J3547" t="s">
        <v>3</v>
      </c>
      <c r="K3547" s="5" t="s">
        <v>16</v>
      </c>
      <c r="L3547">
        <v>23647.77</v>
      </c>
      <c r="M3547" t="str">
        <f>$G3547&amp;""</f>
        <v>e</v>
      </c>
      <c r="N3547" t="str">
        <f>$H3547&amp;""</f>
        <v>13/2</v>
      </c>
      <c r="O3547">
        <v>64865.15</v>
      </c>
      <c r="P3547" t="str">
        <f>$J3547&amp;""</f>
        <v>o</v>
      </c>
      <c r="Q3547" t="str">
        <f>$K3547&amp;""</f>
        <v>11/2</v>
      </c>
      <c r="R3547">
        <v>33</v>
      </c>
      <c r="AA3547" s="10">
        <f t="shared" si="6114"/>
        <v>2425.4259999999999</v>
      </c>
      <c r="AB3547" s="3" cm="1">
        <f t="array" ref="AB3547">100000000/Lvac(AA3547)</f>
        <v>41217.356016381709</v>
      </c>
      <c r="AC3547" s="28">
        <f t="shared" si="6115"/>
        <v>4.1229870546452459E-7</v>
      </c>
      <c r="AD3547" s="28">
        <f t="shared" si="6116"/>
        <v>2.4261624146938321E-7</v>
      </c>
      <c r="AE3547" s="21">
        <f t="shared" si="6117"/>
        <v>41217.358975384057</v>
      </c>
      <c r="AF3547" s="10" cm="1">
        <f t="array" ref="AF3547">Lair(100000000/AE3547)</f>
        <v>2425.4258258650793</v>
      </c>
      <c r="AG3547" s="10">
        <f t="shared" si="6118"/>
        <v>1.3496931264112305E-2</v>
      </c>
      <c r="AH3547" s="10" t="b">
        <f t="shared" si="6112"/>
        <v>1</v>
      </c>
      <c r="AI3547" s="10">
        <f>$AF3547</f>
        <v>2425.4258258650793</v>
      </c>
      <c r="AJ3547">
        <v>3.0000000000000001E-3</v>
      </c>
      <c r="AK3547" s="3" cm="1">
        <f t="array" ref="AK3547">100000000/Lvac($AA3547)</f>
        <v>41217.356016381709</v>
      </c>
      <c r="AL3547" s="21">
        <f t="shared" si="6024"/>
        <v>5.098159124492789E-2</v>
      </c>
      <c r="AM3547" s="10" cm="1">
        <f t="array" ref="AM3547">Lvac($AI3547)-$BA3547</f>
        <v>1.2375636038086668E-3</v>
      </c>
      <c r="AN3547" s="10">
        <f>$AK3547-($AX3547-$AW3547)</f>
        <v>-2.3983618295460474E-2</v>
      </c>
      <c r="AO3547" s="3">
        <f>AM3547/AJ3547</f>
        <v>0.4125212012695556</v>
      </c>
      <c r="AP3547" s="3">
        <v>0.47057942765604821</v>
      </c>
      <c r="AS3547" s="3">
        <f t="shared" si="6119"/>
        <v>-3.9836182913859375E-3</v>
      </c>
      <c r="AT3547" s="3" cm="1">
        <f t="array" ref="AT3547">AS3547-(100000000/LvacE($A3547)-$E3547)</f>
        <v>4.1306593629997224E-5</v>
      </c>
      <c r="AU3547" t="s">
        <v>4961</v>
      </c>
      <c r="AV3547" t="s">
        <v>4891</v>
      </c>
      <c r="AW3547" s="3">
        <v>23647.77</v>
      </c>
      <c r="AX3547" s="3">
        <v>64865.15</v>
      </c>
      <c r="AY3547" s="3"/>
      <c r="AZ3547" s="10" cm="1">
        <f t="array" ref="AZ3547">Lair(100000000/($AX3547-$AW3547))</f>
        <v>2425.4245885839709</v>
      </c>
      <c r="BA3547" s="10">
        <f>100000000/($AX3547-$AW3547)</f>
        <v>2426.1610029555491</v>
      </c>
      <c r="BB3547" s="12">
        <v>14700000</v>
      </c>
      <c r="BC3547" s="3">
        <v>4.4999999999999998E-2</v>
      </c>
      <c r="BD3547" s="12" cm="1">
        <f t="array" ref="BD3547">SfromgA($BB3547,$BA3547,"")</f>
        <v>0.10361187860082716</v>
      </c>
      <c r="BE3547" s="29">
        <f>(10^MAX(0.05, -0.312925054856973*((LN($BD3547))^(1/3)) + 0.454808404431693)-1)*100</f>
        <v>634.33223571470626</v>
      </c>
      <c r="BG3547" s="3"/>
      <c r="BH3547" s="3"/>
      <c r="BI3547" s="12">
        <f>IF($BB3547="",$BF3547,$BB3547)</f>
        <v>14700000</v>
      </c>
      <c r="BJ3547" s="29">
        <f>IF($BB3547="",$BH3547,$BE3547)</f>
        <v>634.33223571470626</v>
      </c>
      <c r="BK3547" s="3">
        <f>LN(BN3547*100000000/($AX3547-$AW3547)/$BI3547)</f>
        <v>-6.6634323529389032</v>
      </c>
      <c r="BL3547" s="13">
        <f>EXP(BK$4341*$AX3547+BK$4342)*$BI3547/(100000000/($AX3547-$AW3547))</f>
        <v>4.927326936271613</v>
      </c>
      <c r="BM3547" s="3">
        <f t="shared" ref="BM3547" si="6172">LN(BL3547/$C3547)</f>
        <v>0.90164945685310716</v>
      </c>
      <c r="BN3547" s="13" cm="1">
        <f t="array" ref="BN3547">$C3547*EXP(poly_from_str(100000000/$E3547,BN$4343))</f>
        <v>7.7358103755818286</v>
      </c>
      <c r="BO3547" s="3">
        <f>LN($C3547)</f>
        <v>0.69314718055994529</v>
      </c>
      <c r="BP3547" s="13">
        <f>LN(BL3547/BN3547)</f>
        <v>-0.4510636084910119</v>
      </c>
      <c r="BQ3547" s="13"/>
      <c r="BS3547" s="13"/>
      <c r="BT3547" s="13"/>
      <c r="BU3547" s="13"/>
      <c r="BV3547" s="13"/>
      <c r="BW3547" s="13"/>
      <c r="BX3547" s="13"/>
      <c r="BY3547">
        <v>7519</v>
      </c>
      <c r="BZ3547" s="13"/>
    </row>
    <row r="3548" spans="1:78" hidden="1" x14ac:dyDescent="0.25">
      <c r="A3548" t="s">
        <v>3996</v>
      </c>
      <c r="B3548" s="2" t="str">
        <f t="shared" si="6048"/>
        <v/>
      </c>
      <c r="C3548">
        <v>3</v>
      </c>
      <c r="E3548">
        <v>41224.089999999997</v>
      </c>
      <c r="R3548">
        <v>33</v>
      </c>
      <c r="S3548" t="s">
        <v>22</v>
      </c>
      <c r="AA3548" s="10">
        <f t="shared" si="6114"/>
        <v>2425.0300000000002</v>
      </c>
      <c r="AB3548" s="3" cm="1">
        <f t="array" ref="AB3548">100000000/Lvac(AA3548)</f>
        <v>41224.086178008278</v>
      </c>
      <c r="AC3548" s="28">
        <f t="shared" si="6115"/>
        <v>4.1236603258516386E-7</v>
      </c>
      <c r="AD3548" s="28">
        <f t="shared" si="6116"/>
        <v>2.425766324284146E-7</v>
      </c>
      <c r="AE3548" s="21">
        <f t="shared" si="6117"/>
        <v>41224.089017432423</v>
      </c>
      <c r="AF3548" s="10" cm="1">
        <f t="array" ref="AF3548">Lair(100000000/AE3548)</f>
        <v>2425.0298329567117</v>
      </c>
      <c r="AG3548" s="10">
        <f t="shared" si="6118"/>
        <v>1.3499706432087082E-2</v>
      </c>
      <c r="AH3548" s="10" t="b">
        <f t="shared" si="6112"/>
        <v>1</v>
      </c>
      <c r="AI3548" s="10">
        <f t="shared" si="6120"/>
        <v>2425.0300000000002</v>
      </c>
      <c r="AJ3548">
        <v>3.0000000000000001E-3</v>
      </c>
      <c r="AK3548" s="3" cm="1">
        <f t="array" ref="AK3548">100000000/Lvac($AA3548)</f>
        <v>41224.086178008278</v>
      </c>
      <c r="AL3548" s="21">
        <f t="shared" si="6024"/>
        <v>5.0998238592522491E-2</v>
      </c>
      <c r="AM3548" s="21"/>
      <c r="AN3548" s="21"/>
      <c r="AO3548" s="21"/>
      <c r="AP3548" s="21"/>
      <c r="AS3548" s="3">
        <f t="shared" si="6119"/>
        <v>-3.8219917187234387E-3</v>
      </c>
      <c r="AT3548" s="3" cm="1">
        <f t="array" ref="AT3548">AS3548-(100000000/LvacE($A3548)-$E3548)</f>
        <v>4.1462204535491765E-5</v>
      </c>
      <c r="BB3548"/>
      <c r="BC3548"/>
      <c r="BD3548"/>
      <c r="BE3548"/>
      <c r="BF3548"/>
      <c r="BG3548"/>
      <c r="BH3548"/>
      <c r="BI3548"/>
      <c r="BJ3548"/>
      <c r="BN3548" s="13" cm="1">
        <f t="array" ref="BN3548">$C3548*EXP(poly_from_str(100000000/$E3548,BN$4343))</f>
        <v>11.610352867834727</v>
      </c>
      <c r="BO3548" s="13"/>
      <c r="BY3548">
        <v>11284</v>
      </c>
    </row>
    <row r="3549" spans="1:78" hidden="1" x14ac:dyDescent="0.25">
      <c r="A3549" t="s">
        <v>3997</v>
      </c>
      <c r="B3549" s="2" t="str">
        <f t="shared" si="6048"/>
        <v/>
      </c>
      <c r="C3549">
        <v>6</v>
      </c>
      <c r="D3549" t="s">
        <v>14</v>
      </c>
      <c r="E3549">
        <v>41227.96</v>
      </c>
      <c r="R3549">
        <v>33</v>
      </c>
      <c r="S3549" t="s">
        <v>22</v>
      </c>
      <c r="AA3549" s="10">
        <f t="shared" si="6114"/>
        <v>2424.8020000000001</v>
      </c>
      <c r="AB3549" s="3" cm="1">
        <f t="array" ref="AB3549">100000000/Lvac(AA3549)</f>
        <v>41227.962116581279</v>
      </c>
      <c r="AC3549" s="28">
        <f t="shared" si="6115"/>
        <v>4.1240480666050256E-7</v>
      </c>
      <c r="AD3549" s="28">
        <f t="shared" si="6116"/>
        <v>2.425538272234452E-7</v>
      </c>
      <c r="AE3549" s="21">
        <f t="shared" si="6117"/>
        <v>41227.960543984205</v>
      </c>
      <c r="AF3549" s="10" cm="1">
        <f t="array" ref="AF3549">Lair(100000000/AE3549)</f>
        <v>2424.8020924984844</v>
      </c>
      <c r="AG3549" s="10">
        <f t="shared" si="6118"/>
        <v>1.3501304872847612E-2</v>
      </c>
      <c r="AH3549" s="10" t="b">
        <f t="shared" si="6112"/>
        <v>1</v>
      </c>
      <c r="AI3549" s="10">
        <f t="shared" si="6120"/>
        <v>2424.8020000000001</v>
      </c>
      <c r="AJ3549">
        <v>7.0000000000000001E-3</v>
      </c>
      <c r="AK3549" s="3" cm="1">
        <f t="array" ref="AK3549">100000000/Lvac($AA3549)</f>
        <v>41227.962116581279</v>
      </c>
      <c r="AL3549" s="21">
        <f t="shared" si="6024"/>
        <v>0.11901826821986659</v>
      </c>
      <c r="AM3549" s="21"/>
      <c r="AN3549" s="21"/>
      <c r="AO3549" s="21"/>
      <c r="AP3549" s="21"/>
      <c r="AS3549" s="3">
        <f t="shared" si="6119"/>
        <v>2.1165812795516104E-3</v>
      </c>
      <c r="AT3549" s="3" cm="1">
        <f t="array" ref="AT3549">AS3549-(100000000/LvacE($A3549)-$E3549)</f>
        <v>4.1551873437128961E-5</v>
      </c>
      <c r="BB3549"/>
      <c r="BC3549"/>
      <c r="BD3549"/>
      <c r="BE3549"/>
      <c r="BF3549"/>
      <c r="BG3549"/>
      <c r="BH3549"/>
      <c r="BI3549"/>
      <c r="BJ3549"/>
      <c r="BN3549" s="13" cm="1">
        <f t="array" ref="BN3549">$C3549*EXP(poly_from_str(100000000/$E3549,BN$4343))</f>
        <v>23.228361049363357</v>
      </c>
      <c r="BO3549" s="13"/>
      <c r="BY3549">
        <v>22575</v>
      </c>
    </row>
    <row r="3550" spans="1:78" hidden="1" x14ac:dyDescent="0.25">
      <c r="A3550" t="s">
        <v>3998</v>
      </c>
      <c r="B3550" s="2" t="str">
        <f t="shared" si="6048"/>
        <v/>
      </c>
      <c r="C3550">
        <v>6</v>
      </c>
      <c r="E3550">
        <v>41230.68</v>
      </c>
      <c r="F3550">
        <v>30505</v>
      </c>
      <c r="G3550" t="s">
        <v>5</v>
      </c>
      <c r="H3550" s="5" t="s">
        <v>16</v>
      </c>
      <c r="I3550">
        <v>71736</v>
      </c>
      <c r="J3550" t="s">
        <v>3</v>
      </c>
      <c r="K3550" s="5" t="s">
        <v>16</v>
      </c>
      <c r="L3550">
        <v>30505.72</v>
      </c>
      <c r="M3550" t="str">
        <f t="shared" ref="M3550:M3553" si="6173">$G3550&amp;""</f>
        <v>e</v>
      </c>
      <c r="N3550" t="str">
        <f t="shared" ref="N3550:N3553" si="6174">$H3550&amp;""</f>
        <v>11/2</v>
      </c>
      <c r="O3550">
        <v>71736.45</v>
      </c>
      <c r="P3550" t="str">
        <f t="shared" ref="P3550:P3553" si="6175">$J3550&amp;""</f>
        <v>o</v>
      </c>
      <c r="Q3550" t="str">
        <f t="shared" ref="Q3550:Q3553" si="6176">$K3550&amp;""</f>
        <v>11/2</v>
      </c>
      <c r="R3550">
        <v>33</v>
      </c>
      <c r="AA3550" s="10">
        <f t="shared" si="6114"/>
        <v>2424.6419999999998</v>
      </c>
      <c r="AB3550" s="3" cm="1">
        <f t="array" ref="AB3550">100000000/Lvac(AA3550)</f>
        <v>41230.682508666781</v>
      </c>
      <c r="AC3550" s="28">
        <f t="shared" si="6115"/>
        <v>4.1243202089215647E-7</v>
      </c>
      <c r="AD3550" s="28">
        <f t="shared" si="6116"/>
        <v>2.4253782357102572E-7</v>
      </c>
      <c r="AE3550" s="21">
        <f t="shared" si="6117"/>
        <v>41230.680644627973</v>
      </c>
      <c r="AF3550" s="10" cm="1">
        <f t="array" ref="AF3550">Lair(100000000/AE3550)</f>
        <v>2424.6421096263093</v>
      </c>
      <c r="AG3550" s="10">
        <f t="shared" si="6118"/>
        <v>1.3502426854906165E-2</v>
      </c>
      <c r="AH3550" s="10" t="b">
        <f t="shared" si="6112"/>
        <v>1</v>
      </c>
      <c r="AI3550" s="10">
        <f t="shared" ref="AI3550:AI3553" si="6177">$AF3550</f>
        <v>2424.6421096263093</v>
      </c>
      <c r="AJ3550">
        <v>3.0000000000000001E-3</v>
      </c>
      <c r="AK3550" s="3" cm="1">
        <f t="array" ref="AK3550">100000000/Lvac($AA3550)</f>
        <v>41230.682508666781</v>
      </c>
      <c r="AL3550" s="21">
        <f t="shared" si="6024"/>
        <v>5.1014558822895316E-2</v>
      </c>
      <c r="AM3550" s="10" cm="1">
        <f t="array" ref="AM3550">Lvac($AI3550)-$BA3550</f>
        <v>2.9033065998191887E-3</v>
      </c>
      <c r="AN3550" s="10">
        <f t="shared" ref="AN3550:AN3553" si="6178">$AK3550-($AX3550-$AW3550)</f>
        <v>-4.7491333214566112E-2</v>
      </c>
      <c r="AO3550" s="3">
        <f t="shared" ref="AO3550:AO3553" si="6179">AM3550/AJ3550</f>
        <v>0.96776886660639616</v>
      </c>
      <c r="AP3550" s="3">
        <v>0.93121842185913306</v>
      </c>
      <c r="AS3550" s="3">
        <f t="shared" si="6119"/>
        <v>2.5086667810683139E-3</v>
      </c>
      <c r="AT3550" s="3" cm="1">
        <f t="array" ref="AT3550">AS3550-(100000000/LvacE($A3550)-$E3550)</f>
        <v>4.1614854126237333E-5</v>
      </c>
      <c r="AU3550" t="s">
        <v>4701</v>
      </c>
      <c r="AV3550" t="s">
        <v>4870</v>
      </c>
      <c r="AW3550" s="3">
        <v>30505.72</v>
      </c>
      <c r="AX3550" s="3">
        <v>71736.45</v>
      </c>
      <c r="AY3550" s="3"/>
      <c r="AZ3550" s="10" cm="1">
        <f t="array" ref="AZ3550">Lair(100000000/($AX3550-$AW3550))</f>
        <v>2424.6392069822996</v>
      </c>
      <c r="BA3550" s="10">
        <f t="shared" ref="BA3550:BA3553" si="6180">100000000/($AX3550-$AW3550)</f>
        <v>2425.3754420549917</v>
      </c>
      <c r="BB3550" s="12">
        <v>113000000</v>
      </c>
      <c r="BC3550" s="3">
        <v>0.28899999999999998</v>
      </c>
      <c r="BD3550" s="12" cm="1">
        <f t="array" ref="BD3550">SfromgA($BB3550,$BA3550,"")</f>
        <v>0.79569885097007964</v>
      </c>
      <c r="BE3550" s="29">
        <f t="shared" ref="BE3550:BE3553" si="6181">(10^MAX(0.05, -0.312925054856973*((LN($BD3550))^(1/3)) + 0.454808404431693)-1)*100</f>
        <v>342.71799867828713</v>
      </c>
      <c r="BG3550" s="3"/>
      <c r="BH3550" s="3"/>
      <c r="BI3550" s="12">
        <f t="shared" ref="BI3550:BI3553" si="6182">IF($BB3550="",$BF3550,$BB3550)</f>
        <v>113000000</v>
      </c>
      <c r="BJ3550" s="29">
        <f t="shared" ref="BJ3550:BJ3553" si="6183">IF($BB3550="",$BH3550,$BE3550)</f>
        <v>342.71799867828713</v>
      </c>
      <c r="BK3550" s="3">
        <f t="shared" ref="BK3550:BK3553" si="6184">LN(BN3550*100000000/($AX3550-$AW3550)/$BI3550)</f>
        <v>-7.6035507501840627</v>
      </c>
      <c r="BL3550" s="13">
        <f>EXP(BK$4341*$AX3550+BK$4342)*$BI3550/(100000000/($AX3550-$AW3550))</f>
        <v>22.4789287343743</v>
      </c>
      <c r="BM3550" s="3">
        <f t="shared" ref="BM3550:BM3553" si="6185">LN(BL3550/$C3550)</f>
        <v>1.3208189004970952</v>
      </c>
      <c r="BN3550" s="13" cm="1">
        <f t="array" ref="BN3550">$C3550*EXP(poly_from_str(100000000/$E3550,BN$4343))</f>
        <v>23.233751177908715</v>
      </c>
      <c r="BO3550" s="3">
        <f t="shared" ref="BO3550:BO3553" si="6186">LN($C3550)</f>
        <v>1.791759469228055</v>
      </c>
      <c r="BP3550" s="13">
        <f t="shared" ref="BP3550:BP3552" si="6187">LN(BL3550/BN3550)</f>
        <v>-3.3027643913448729E-2</v>
      </c>
      <c r="BQ3550" s="13"/>
      <c r="BS3550" s="13"/>
      <c r="BT3550" s="13"/>
      <c r="BU3550" s="13"/>
      <c r="BV3550" s="13"/>
      <c r="BW3550" s="13"/>
      <c r="BX3550" s="13"/>
      <c r="BY3550">
        <v>22579</v>
      </c>
      <c r="BZ3550" s="13"/>
    </row>
    <row r="3551" spans="1:78" hidden="1" x14ac:dyDescent="0.25">
      <c r="A3551" t="s">
        <v>3999</v>
      </c>
      <c r="B3551" s="2" t="str">
        <f t="shared" si="6048"/>
        <v/>
      </c>
      <c r="C3551">
        <v>5</v>
      </c>
      <c r="E3551">
        <v>41232.25</v>
      </c>
      <c r="F3551">
        <v>26446</v>
      </c>
      <c r="G3551" t="s">
        <v>5</v>
      </c>
      <c r="H3551" s="5" t="s">
        <v>8</v>
      </c>
      <c r="I3551">
        <v>67679</v>
      </c>
      <c r="J3551" t="s">
        <v>3</v>
      </c>
      <c r="K3551" s="5" t="s">
        <v>8</v>
      </c>
      <c r="L3551">
        <v>26446.97</v>
      </c>
      <c r="M3551" t="str">
        <f t="shared" si="6173"/>
        <v>e</v>
      </c>
      <c r="N3551" t="str">
        <f t="shared" si="6174"/>
        <v>7/2</v>
      </c>
      <c r="O3551">
        <v>67679.210000000006</v>
      </c>
      <c r="P3551" t="str">
        <f t="shared" si="6175"/>
        <v>o</v>
      </c>
      <c r="Q3551" t="str">
        <f t="shared" si="6176"/>
        <v>7/2</v>
      </c>
      <c r="R3551">
        <v>33</v>
      </c>
      <c r="AA3551" s="10">
        <f t="shared" si="6114"/>
        <v>2424.5500000000002</v>
      </c>
      <c r="AB3551" s="3" cm="1">
        <f t="array" ref="AB3551">100000000/Lvac(AA3551)</f>
        <v>41232.246896672179</v>
      </c>
      <c r="AC3551" s="28">
        <f t="shared" si="6115"/>
        <v>4.124476707017797E-7</v>
      </c>
      <c r="AD3551" s="28">
        <f t="shared" si="6116"/>
        <v>2.4252862147095584E-7</v>
      </c>
      <c r="AE3551" s="21">
        <f t="shared" si="6117"/>
        <v>41232.249202657622</v>
      </c>
      <c r="AF3551" s="10" cm="1">
        <f t="array" ref="AF3551">Lair(100000000/AE3551)</f>
        <v>2424.549864392593</v>
      </c>
      <c r="AG3551" s="10">
        <f t="shared" si="6118"/>
        <v>1.3503072095166564E-2</v>
      </c>
      <c r="AH3551" s="10" t="b">
        <f t="shared" si="6112"/>
        <v>1</v>
      </c>
      <c r="AI3551" s="10">
        <f t="shared" si="6177"/>
        <v>2424.549864392593</v>
      </c>
      <c r="AJ3551">
        <v>3.0000000000000001E-3</v>
      </c>
      <c r="AK3551" s="3" cm="1">
        <f t="array" ref="AK3551">100000000/Lvac($AA3551)</f>
        <v>41232.246896672179</v>
      </c>
      <c r="AL3551" s="21">
        <f t="shared" si="6024"/>
        <v>5.1018435424509401E-2</v>
      </c>
      <c r="AM3551" s="10" cm="1">
        <f t="array" ref="AM3551">Lvac($AI3551)-$BA3551</f>
        <v>-5.4130159833221114E-4</v>
      </c>
      <c r="AN3551" s="10">
        <f t="shared" si="6178"/>
        <v>6.8966721737524495E-3</v>
      </c>
      <c r="AO3551" s="3">
        <f t="shared" si="6179"/>
        <v>-0.18043386611073706</v>
      </c>
      <c r="AP3551" s="3">
        <v>-0.13522107898703931</v>
      </c>
      <c r="AS3551" s="3">
        <f t="shared" si="6119"/>
        <v>-3.1033278210088611E-3</v>
      </c>
      <c r="AT3551" s="3" cm="1">
        <f t="array" ref="AT3551">AS3551-(100000000/LvacE($A3551)-$E3551)</f>
        <v>4.1651081119198352E-5</v>
      </c>
      <c r="AU3551" t="s">
        <v>4731</v>
      </c>
      <c r="AV3551" t="s">
        <v>4856</v>
      </c>
      <c r="AW3551" s="3">
        <v>26446.97</v>
      </c>
      <c r="AX3551" s="3">
        <v>67679.210000000006</v>
      </c>
      <c r="AY3551" s="3"/>
      <c r="AZ3551" s="10" cm="1">
        <f t="array" ref="AZ3551">Lair(100000000/($AX3551-$AW3551))</f>
        <v>2424.5504055706592</v>
      </c>
      <c r="BA3551" s="10">
        <f t="shared" si="6180"/>
        <v>2425.2866203727954</v>
      </c>
      <c r="BB3551" s="12">
        <v>61400000</v>
      </c>
      <c r="BC3551" s="3">
        <v>7.6999999999999999E-2</v>
      </c>
      <c r="BD3551" s="12" cm="1">
        <f t="array" ref="BD3551">SfromgA($BB3551,$BA3551,"")</f>
        <v>0.43230568201767955</v>
      </c>
      <c r="BE3551" s="29">
        <f t="shared" si="6181"/>
        <v>462.21681680442953</v>
      </c>
      <c r="BG3551" s="3"/>
      <c r="BH3551" s="3"/>
      <c r="BI3551" s="12">
        <f t="shared" si="6182"/>
        <v>61400000</v>
      </c>
      <c r="BJ3551" s="29">
        <f t="shared" si="6183"/>
        <v>462.21681680442953</v>
      </c>
      <c r="BK3551" s="3">
        <f t="shared" si="6184"/>
        <v>-7.1757968888965635</v>
      </c>
      <c r="BL3551" s="13">
        <f>EXP(BK$4341*$AX3551+BK$4342)*$BI3551/(100000000/($AX3551-$AW3551))</f>
        <v>16.62498574282673</v>
      </c>
      <c r="BM3551" s="3">
        <f t="shared" si="6185"/>
        <v>1.2014688165331178</v>
      </c>
      <c r="BN3551" s="13" cm="1">
        <f t="array" ref="BN3551">$C3551*EXP(poly_from_str(100000000/$E3551,BN$4343))</f>
        <v>19.364055028460434</v>
      </c>
      <c r="BO3551" s="3">
        <f t="shared" si="6186"/>
        <v>1.6094379124341003</v>
      </c>
      <c r="BP3551" s="13">
        <f t="shared" si="6187"/>
        <v>-0.15251178489819947</v>
      </c>
      <c r="BQ3551" s="13"/>
      <c r="BS3551" s="13"/>
      <c r="BT3551" s="13"/>
      <c r="BU3551" s="13"/>
      <c r="BV3551" s="13"/>
      <c r="BW3551" s="13"/>
      <c r="BX3551" s="13"/>
      <c r="BY3551">
        <v>18818</v>
      </c>
      <c r="BZ3551" s="13"/>
    </row>
    <row r="3552" spans="1:78" hidden="1" x14ac:dyDescent="0.25">
      <c r="A3552" t="s">
        <v>4000</v>
      </c>
      <c r="B3552" s="2" t="str">
        <f t="shared" si="6048"/>
        <v/>
      </c>
      <c r="C3552">
        <v>2</v>
      </c>
      <c r="E3552">
        <v>41235.949999999997</v>
      </c>
      <c r="F3552">
        <v>27138</v>
      </c>
      <c r="G3552" t="s">
        <v>5</v>
      </c>
      <c r="H3552" s="5" t="s">
        <v>8</v>
      </c>
      <c r="I3552">
        <v>68374</v>
      </c>
      <c r="J3552" t="s">
        <v>3</v>
      </c>
      <c r="K3552" s="5" t="s">
        <v>4</v>
      </c>
      <c r="L3552">
        <v>27138.55</v>
      </c>
      <c r="M3552" t="str">
        <f t="shared" si="6173"/>
        <v>e</v>
      </c>
      <c r="N3552" t="str">
        <f t="shared" si="6174"/>
        <v>7/2</v>
      </c>
      <c r="O3552">
        <v>68374.539999999994</v>
      </c>
      <c r="P3552" t="str">
        <f t="shared" si="6175"/>
        <v>o</v>
      </c>
      <c r="Q3552" t="str">
        <f t="shared" si="6176"/>
        <v>9/2</v>
      </c>
      <c r="R3552">
        <v>33</v>
      </c>
      <c r="S3552" t="s">
        <v>3961</v>
      </c>
      <c r="AA3552" s="10">
        <f t="shared" si="6114"/>
        <v>2424.3319999999999</v>
      </c>
      <c r="AB3552" s="3" cm="1">
        <f t="array" ref="AB3552">100000000/Lvac(AA3552)</f>
        <v>41235.954290010042</v>
      </c>
      <c r="AC3552" s="28">
        <f t="shared" si="6115"/>
        <v>4.1248475868816652E-7</v>
      </c>
      <c r="AD3552" s="28">
        <f t="shared" si="6116"/>
        <v>2.4250681649491093E-7</v>
      </c>
      <c r="AE3552" s="21">
        <f t="shared" si="6117"/>
        <v>41235.951101943756</v>
      </c>
      <c r="AF3552" s="10" cm="1">
        <f t="array" ref="AF3552">Lair(100000000/AE3552)</f>
        <v>2424.3321874459916</v>
      </c>
      <c r="AG3552" s="10">
        <f t="shared" si="6118"/>
        <v>1.3504601327295529E-2</v>
      </c>
      <c r="AH3552" s="10" t="b">
        <f t="shared" si="6112"/>
        <v>1</v>
      </c>
      <c r="AI3552" s="10">
        <f t="shared" si="6177"/>
        <v>2424.3321874459916</v>
      </c>
      <c r="AJ3552">
        <v>3.0000000000000001E-3</v>
      </c>
      <c r="AK3552" s="3" cm="1">
        <f t="array" ref="AK3552">100000000/Lvac($AA3552)</f>
        <v>41235.954290010042</v>
      </c>
      <c r="AL3552" s="21">
        <f t="shared" ref="AL3552:AL3615" si="6188">AJ3552/AI3552*AK3552</f>
        <v>5.1027604018389516E-2</v>
      </c>
      <c r="AM3552" s="10" cm="1">
        <f t="array" ref="AM3552">Lvac($AI3552)-$BA3552</f>
        <v>2.2875756139910663E-3</v>
      </c>
      <c r="AN3552" s="10">
        <f t="shared" si="6178"/>
        <v>-3.5709989948372822E-2</v>
      </c>
      <c r="AO3552" s="3">
        <f t="shared" si="6179"/>
        <v>0.76252520466368878</v>
      </c>
      <c r="AP3552" s="3">
        <v>0.70002894563003792</v>
      </c>
      <c r="AS3552" s="3">
        <f t="shared" si="6119"/>
        <v>4.290010045224335E-3</v>
      </c>
      <c r="AT3552" s="3" cm="1">
        <f t="array" ref="AT3552">AS3552-(100000000/LvacE($A3552)-$E3552)</f>
        <v>4.1736951970960945E-5</v>
      </c>
      <c r="AU3552" t="s">
        <v>4718</v>
      </c>
      <c r="AV3552" t="s">
        <v>4734</v>
      </c>
      <c r="AW3552" s="3">
        <v>27138.55</v>
      </c>
      <c r="AX3552" s="3">
        <v>68374.539999999994</v>
      </c>
      <c r="AY3552" s="3"/>
      <c r="AZ3552" s="10" cm="1">
        <f t="array" ref="AZ3552">Lair(100000000/($AX3552-$AW3552))</f>
        <v>2424.3299003924026</v>
      </c>
      <c r="BA3552" s="10">
        <f t="shared" si="6180"/>
        <v>2425.0660648622725</v>
      </c>
      <c r="BB3552" s="12">
        <v>28800000</v>
      </c>
      <c r="BC3552" s="3">
        <v>0.14399999999999999</v>
      </c>
      <c r="BD3552" s="12" cm="1">
        <f t="array" ref="BD3552">SfromgA($BB3552,$BA3552,"")</f>
        <v>0.20271998750356013</v>
      </c>
      <c r="BE3552" s="29">
        <f t="shared" si="6181"/>
        <v>561.4501810982872</v>
      </c>
      <c r="BG3552" s="3"/>
      <c r="BH3552" s="3"/>
      <c r="BI3552" s="12">
        <f t="shared" si="6182"/>
        <v>28800000</v>
      </c>
      <c r="BJ3552" s="29">
        <f t="shared" si="6183"/>
        <v>561.4501810982872</v>
      </c>
      <c r="BK3552" s="3">
        <f t="shared" si="6184"/>
        <v>-7.334827801722783</v>
      </c>
      <c r="BL3552" s="13">
        <f>EXP(BK$4341*$AX3552+BK$4342)*$BI3552/(100000000/($AX3552-$AW3552))</f>
        <v>7.3974248362069241</v>
      </c>
      <c r="BM3552" s="3">
        <f t="shared" si="6185"/>
        <v>1.3079847639786579</v>
      </c>
      <c r="BN3552" s="13" cm="1">
        <f t="array" ref="BN3552">$C3552*EXP(poly_from_str(100000000/$E3552,BN$4343))</f>
        <v>7.7480724565044046</v>
      </c>
      <c r="BO3552" s="3">
        <f t="shared" si="6186"/>
        <v>0.69314718055994529</v>
      </c>
      <c r="BP3552" s="13">
        <f t="shared" si="6187"/>
        <v>-4.6312152602121043E-2</v>
      </c>
      <c r="BQ3552" s="13"/>
      <c r="BS3552" s="13"/>
      <c r="BT3552" s="13"/>
      <c r="BU3552" s="13"/>
      <c r="BV3552" s="13"/>
      <c r="BW3552" s="13"/>
      <c r="BX3552" s="13"/>
      <c r="BY3552">
        <v>7529</v>
      </c>
      <c r="BZ3552" s="13"/>
    </row>
    <row r="3553" spans="1:78" hidden="1" x14ac:dyDescent="0.25">
      <c r="A3553" t="s">
        <v>4001</v>
      </c>
      <c r="B3553" s="2" t="str">
        <f t="shared" si="6048"/>
        <v/>
      </c>
      <c r="C3553">
        <v>5</v>
      </c>
      <c r="E3553">
        <v>41240.870000000003</v>
      </c>
      <c r="F3553">
        <v>22527</v>
      </c>
      <c r="G3553" t="s">
        <v>5</v>
      </c>
      <c r="H3553" s="5" t="s">
        <v>8</v>
      </c>
      <c r="I3553">
        <v>63768</v>
      </c>
      <c r="J3553" t="s">
        <v>3</v>
      </c>
      <c r="K3553" s="5" t="s">
        <v>8</v>
      </c>
      <c r="L3553">
        <v>22527.7</v>
      </c>
      <c r="M3553" t="str">
        <f t="shared" si="6173"/>
        <v>e</v>
      </c>
      <c r="N3553" t="str">
        <f t="shared" si="6174"/>
        <v>7/2</v>
      </c>
      <c r="O3553">
        <v>63768.66</v>
      </c>
      <c r="P3553" t="str">
        <f t="shared" si="6175"/>
        <v>o</v>
      </c>
      <c r="Q3553" t="str">
        <f t="shared" si="6176"/>
        <v>7/2</v>
      </c>
      <c r="R3553">
        <v>33</v>
      </c>
      <c r="AA3553" s="10">
        <f t="shared" si="6114"/>
        <v>2424.0430000000001</v>
      </c>
      <c r="AB3553" s="3" cm="1">
        <f t="array" ref="AB3553">100000000/Lvac(AA3553)</f>
        <v>41240.870164950684</v>
      </c>
      <c r="AC3553" s="28">
        <f t="shared" si="6115"/>
        <v>4.1253393607291618E-7</v>
      </c>
      <c r="AD3553" s="28">
        <f t="shared" si="6116"/>
        <v>2.4247790989867826E-7</v>
      </c>
      <c r="AE3553" s="21">
        <f t="shared" si="6117"/>
        <v>41240.870042354676</v>
      </c>
      <c r="AF3553" s="10" cm="1">
        <f t="array" ref="AF3553">Lair(100000000/AE3553)</f>
        <v>2424.0430072064532</v>
      </c>
      <c r="AG3553" s="10">
        <f t="shared" si="6118"/>
        <v>1.3506629248109601E-2</v>
      </c>
      <c r="AH3553" s="10" t="b">
        <f t="shared" si="6112"/>
        <v>1</v>
      </c>
      <c r="AI3553" s="10">
        <f t="shared" si="6177"/>
        <v>2424.0430072064532</v>
      </c>
      <c r="AJ3553">
        <v>3.0000000000000001E-3</v>
      </c>
      <c r="AK3553" s="3" cm="1">
        <f t="array" ref="AK3553">100000000/Lvac($AA3553)</f>
        <v>41240.870164950684</v>
      </c>
      <c r="AL3553" s="21">
        <f t="shared" si="6188"/>
        <v>5.1039775336921132E-2</v>
      </c>
      <c r="AM3553" s="10" cm="1">
        <f t="array" ref="AM3553">Lvac($AI3553)-$BA3553</f>
        <v>5.2890965398546541E-3</v>
      </c>
      <c r="AN3553" s="10">
        <f t="shared" si="6178"/>
        <v>-8.9835049322573468E-2</v>
      </c>
      <c r="AO3553" s="3">
        <f t="shared" si="6179"/>
        <v>1.7630321799515514</v>
      </c>
      <c r="AP3553" s="3">
        <v>1.760629480637969</v>
      </c>
      <c r="AS3553" s="3">
        <f t="shared" si="6119"/>
        <v>1.6495068121002987E-4</v>
      </c>
      <c r="AT3553" s="3" cm="1">
        <f t="array" ref="AT3553">AS3553-(100000000/LvacE($A3553)-$E3553)</f>
        <v>4.1850893467199057E-5</v>
      </c>
      <c r="AU3553" t="s">
        <v>4794</v>
      </c>
      <c r="AV3553" t="s">
        <v>4845</v>
      </c>
      <c r="AW3553" s="3">
        <v>22527.7</v>
      </c>
      <c r="AX3553" s="3">
        <v>63768.66</v>
      </c>
      <c r="AY3553" s="3"/>
      <c r="AZ3553" s="10" cm="1">
        <f t="array" ref="AZ3553">Lair(100000000/($AX3553-$AW3553))</f>
        <v>2424.037719316791</v>
      </c>
      <c r="BA3553" s="10">
        <f t="shared" si="6180"/>
        <v>2424.7738170983407</v>
      </c>
      <c r="BB3553" s="12">
        <v>33900000</v>
      </c>
      <c r="BC3553" s="3">
        <v>0.03</v>
      </c>
      <c r="BD3553" s="12" cm="1">
        <f t="array" ref="BD3553">SfromgA($BB3553,$BA3553,"")</f>
        <v>0.23853206043811395</v>
      </c>
      <c r="BE3553" s="29">
        <f t="shared" si="6181"/>
        <v>542.13158101596639</v>
      </c>
      <c r="BG3553" s="3"/>
      <c r="BH3553" s="3"/>
      <c r="BI3553" s="12">
        <f t="shared" si="6182"/>
        <v>33900000</v>
      </c>
      <c r="BJ3553" s="29">
        <f t="shared" si="6183"/>
        <v>542.13158101596639</v>
      </c>
      <c r="BK3553" s="3">
        <f t="shared" si="6184"/>
        <v>-6.581275760676057</v>
      </c>
      <c r="BL3553" s="13">
        <f>EXP(BK$4341*$AX3553+BK$4342)*$BI3553/(100000000/($AX3553-$AW3553))</f>
        <v>12.357307176768982</v>
      </c>
      <c r="BM3553" s="3">
        <f t="shared" si="6185"/>
        <v>0.90480964990200696</v>
      </c>
      <c r="BN3553" s="13" cm="1">
        <f t="array" ref="BN3553">$C3553*EXP(poly_from_str(100000000/$E3553,BN$4343))</f>
        <v>19.378346520298845</v>
      </c>
      <c r="BO3553" s="3">
        <f t="shared" si="6186"/>
        <v>1.6094379124341003</v>
      </c>
      <c r="BP3553" s="13">
        <f>LN(BL3553/BN3553)</f>
        <v>-0.44990872161662226</v>
      </c>
      <c r="BQ3553" s="13"/>
      <c r="BS3553" s="13"/>
      <c r="BT3553" s="13"/>
      <c r="BU3553" s="13"/>
      <c r="BV3553" s="13"/>
      <c r="BW3553" s="13"/>
      <c r="BX3553" s="13"/>
      <c r="BY3553">
        <v>18831</v>
      </c>
      <c r="BZ3553" s="13"/>
    </row>
    <row r="3554" spans="1:78" hidden="1" x14ac:dyDescent="0.25">
      <c r="A3554" t="s">
        <v>4002</v>
      </c>
      <c r="B3554" s="2" t="str">
        <f t="shared" si="6048"/>
        <v/>
      </c>
      <c r="C3554">
        <v>1</v>
      </c>
      <c r="E3554">
        <v>41242.379999999997</v>
      </c>
      <c r="R3554">
        <v>33</v>
      </c>
      <c r="S3554" t="s">
        <v>22</v>
      </c>
      <c r="AA3554" s="10">
        <f t="shared" si="6114"/>
        <v>2423.9540000000002</v>
      </c>
      <c r="AB3554" s="3" cm="1">
        <f t="array" ref="AB3554">100000000/Lvac(AA3554)</f>
        <v>41242.384286358276</v>
      </c>
      <c r="AC3554" s="28">
        <f t="shared" si="6115"/>
        <v>4.1254908302715316E-7</v>
      </c>
      <c r="AD3554" s="28">
        <f t="shared" si="6116"/>
        <v>2.4246900786741603E-7</v>
      </c>
      <c r="AE3554" s="21">
        <f t="shared" si="6117"/>
        <v>41242.381100495521</v>
      </c>
      <c r="AF3554" s="10" cm="1">
        <f t="array" ref="AF3554">Lair(100000000/AE3554)</f>
        <v>2423.9541872580344</v>
      </c>
      <c r="AG3554" s="10">
        <f t="shared" si="6118"/>
        <v>1.3507253909595288E-2</v>
      </c>
      <c r="AH3554" s="10" t="b">
        <f t="shared" si="6112"/>
        <v>1</v>
      </c>
      <c r="AI3554" s="10">
        <f t="shared" si="6120"/>
        <v>2423.9540000000002</v>
      </c>
      <c r="AJ3554">
        <v>3.0000000000000001E-3</v>
      </c>
      <c r="AK3554" s="3" cm="1">
        <f t="array" ref="AK3554">100000000/Lvac($AA3554)</f>
        <v>41242.384286358276</v>
      </c>
      <c r="AL3554" s="21">
        <f t="shared" si="6188"/>
        <v>5.1043523457571724E-2</v>
      </c>
      <c r="AM3554" s="21"/>
      <c r="AN3554" s="21"/>
      <c r="AO3554" s="21"/>
      <c r="AP3554" s="21"/>
      <c r="AS3554" s="3">
        <f t="shared" si="6119"/>
        <v>4.2863582784775645E-3</v>
      </c>
      <c r="AT3554" s="3" cm="1">
        <f t="array" ref="AT3554">AS3554-(100000000/LvacE($A3554)-$E3554)</f>
        <v>4.1885992686729878E-5</v>
      </c>
      <c r="BB3554"/>
      <c r="BC3554"/>
      <c r="BD3554"/>
      <c r="BE3554"/>
      <c r="BF3554"/>
      <c r="BG3554"/>
      <c r="BH3554"/>
      <c r="BI3554"/>
      <c r="BJ3554"/>
      <c r="BN3554" s="13" cm="1">
        <f t="array" ref="BN3554">$C3554*EXP(poly_from_str(100000000/$E3554,BN$4343))</f>
        <v>3.8761714011039565</v>
      </c>
      <c r="BO3554" s="13"/>
      <c r="BY3554">
        <v>3767</v>
      </c>
    </row>
    <row r="3555" spans="1:78" hidden="1" x14ac:dyDescent="0.25">
      <c r="A3555" t="s">
        <v>4003</v>
      </c>
      <c r="B3555" s="2" t="str">
        <f t="shared" si="6048"/>
        <v/>
      </c>
      <c r="C3555">
        <v>1</v>
      </c>
      <c r="E3555">
        <v>41242.949999999997</v>
      </c>
      <c r="R3555">
        <v>33</v>
      </c>
      <c r="S3555" t="s">
        <v>22</v>
      </c>
      <c r="AA3555" s="10">
        <f t="shared" si="6114"/>
        <v>2423.9209999999998</v>
      </c>
      <c r="AB3555" s="3" cm="1">
        <f t="array" ref="AB3555">100000000/Lvac(AA3555)</f>
        <v>41242.945730413856</v>
      </c>
      <c r="AC3555" s="28">
        <f t="shared" si="6115"/>
        <v>4.1255469959623276E-7</v>
      </c>
      <c r="AD3555" s="28">
        <f t="shared" si="6116"/>
        <v>2.4246570711426376E-7</v>
      </c>
      <c r="AE3555" s="21">
        <f t="shared" si="6117"/>
        <v>41242.948903854973</v>
      </c>
      <c r="AF3555" s="10" cm="1">
        <f t="array" ref="AF3555">Lair(100000000/AE3555)</f>
        <v>2423.9208134771893</v>
      </c>
      <c r="AG3555" s="10">
        <f t="shared" si="6118"/>
        <v>1.3507485543137309E-2</v>
      </c>
      <c r="AH3555" s="10" t="b">
        <f t="shared" si="6112"/>
        <v>1</v>
      </c>
      <c r="AI3555" s="10">
        <f t="shared" si="6120"/>
        <v>2423.9209999999998</v>
      </c>
      <c r="AJ3555">
        <v>3.0000000000000001E-3</v>
      </c>
      <c r="AK3555" s="3" cm="1">
        <f t="array" ref="AK3555">100000000/Lvac($AA3555)</f>
        <v>41242.945730413856</v>
      </c>
      <c r="AL3555" s="21">
        <f t="shared" si="6188"/>
        <v>5.1044913258823855E-2</v>
      </c>
      <c r="AM3555" s="21"/>
      <c r="AN3555" s="21"/>
      <c r="AO3555" s="21"/>
      <c r="AP3555" s="21"/>
      <c r="AS3555" s="3">
        <f t="shared" si="6119"/>
        <v>-4.2695861411630176E-3</v>
      </c>
      <c r="AT3555" s="3" cm="1">
        <f t="array" ref="AT3555">AS3555-(100000000/LvacE($A3555)-$E3555)</f>
        <v>4.1899009374901652E-5</v>
      </c>
      <c r="BB3555"/>
      <c r="BC3555"/>
      <c r="BD3555"/>
      <c r="BE3555"/>
      <c r="BF3555"/>
      <c r="BG3555"/>
      <c r="BH3555"/>
      <c r="BI3555"/>
      <c r="BJ3555"/>
      <c r="BN3555" s="13" cm="1">
        <f t="array" ref="BN3555">$C3555*EXP(poly_from_str(100000000/$E3555,BN$4343))</f>
        <v>3.8763610433745326</v>
      </c>
      <c r="BO3555" s="13"/>
      <c r="BY3555">
        <v>3767</v>
      </c>
    </row>
    <row r="3556" spans="1:78" hidden="1" x14ac:dyDescent="0.25">
      <c r="A3556" t="s">
        <v>4004</v>
      </c>
      <c r="B3556" s="2" t="str">
        <f t="shared" si="6048"/>
        <v/>
      </c>
      <c r="C3556">
        <v>3</v>
      </c>
      <c r="E3556">
        <v>41246.71</v>
      </c>
      <c r="F3556">
        <v>62558</v>
      </c>
      <c r="G3556" t="s">
        <v>3</v>
      </c>
      <c r="H3556" s="5" t="s">
        <v>16</v>
      </c>
      <c r="I3556">
        <v>103805</v>
      </c>
      <c r="J3556" t="s">
        <v>5</v>
      </c>
      <c r="K3556" s="5" t="s">
        <v>15</v>
      </c>
      <c r="L3556">
        <v>62558.67</v>
      </c>
      <c r="M3556" t="str">
        <f>$G3556&amp;""</f>
        <v>o</v>
      </c>
      <c r="N3556" t="str">
        <f>$H3556&amp;""</f>
        <v>11/2</v>
      </c>
      <c r="O3556">
        <v>103805.38</v>
      </c>
      <c r="P3556" t="str">
        <f>$J3556&amp;""</f>
        <v>e</v>
      </c>
      <c r="Q3556" t="str">
        <f>$K3556&amp;""</f>
        <v>13/2</v>
      </c>
      <c r="R3556">
        <v>33</v>
      </c>
      <c r="AA3556" s="10">
        <f t="shared" si="6114"/>
        <v>2423.6999999999998</v>
      </c>
      <c r="AB3556" s="3" cm="1">
        <f t="array" ref="AB3556">100000000/Lvac(AA3556)</f>
        <v>41246.706098220886</v>
      </c>
      <c r="AC3556" s="28">
        <f t="shared" si="6115"/>
        <v>4.1259231753104763E-7</v>
      </c>
      <c r="AD3556" s="28">
        <f t="shared" si="6116"/>
        <v>2.424436020705987E-7</v>
      </c>
      <c r="AE3556" s="21">
        <f t="shared" si="6117"/>
        <v>41246.708998554808</v>
      </c>
      <c r="AF3556" s="10" cm="1">
        <f t="array" ref="AF3556">Lair(100000000/AE3556)</f>
        <v>2423.6998295604699</v>
      </c>
      <c r="AG3556" s="10">
        <f t="shared" si="6118"/>
        <v>1.3509037029793475E-2</v>
      </c>
      <c r="AH3556" s="10" t="b">
        <f t="shared" si="6112"/>
        <v>1</v>
      </c>
      <c r="AI3556" s="10">
        <f>$AF3556</f>
        <v>2423.6998295604699</v>
      </c>
      <c r="AJ3556">
        <v>3.0000000000000001E-3</v>
      </c>
      <c r="AK3556" s="3" cm="1">
        <f t="array" ref="AK3556">100000000/Lvac($AA3556)</f>
        <v>41246.706098220886</v>
      </c>
      <c r="AL3556" s="21">
        <f t="shared" si="6188"/>
        <v>5.1054225768998193E-2</v>
      </c>
      <c r="AM3556" s="10" cm="1">
        <f t="array" ref="AM3556">Lvac($AI3556)-$BA3556</f>
        <v>5.8863837693934329E-5</v>
      </c>
      <c r="AN3556" s="10">
        <f>$AK3556-($AX3556-$AW3556)</f>
        <v>-3.9017791204969399E-3</v>
      </c>
      <c r="AO3556" s="3">
        <f>AM3556/AJ3556</f>
        <v>1.9621279231311444E-2</v>
      </c>
      <c r="AP3556" s="3">
        <v>7.6447421330764584E-2</v>
      </c>
      <c r="AS3556" s="3">
        <f t="shared" si="6119"/>
        <v>-3.9017791132209823E-3</v>
      </c>
      <c r="AT3556" s="3" cm="1">
        <f t="array" ref="AT3556">AS3556-(100000000/LvacE($A3556)-$E3556)</f>
        <v>4.1986248106695712E-5</v>
      </c>
      <c r="AU3556" t="s">
        <v>4816</v>
      </c>
      <c r="AV3556" t="s">
        <v>4905</v>
      </c>
      <c r="AW3556" s="3">
        <v>62558.67</v>
      </c>
      <c r="AX3556" s="3">
        <v>103805.38</v>
      </c>
      <c r="AY3556" s="3"/>
      <c r="AZ3556" s="10" cm="1">
        <f t="array" ref="AZ3556">Lair(100000000/($AX3556-$AW3556))</f>
        <v>2423.6997707100627</v>
      </c>
      <c r="BA3556" s="10">
        <f>100000000/($AX3556-$AW3556)</f>
        <v>2424.4357913637227</v>
      </c>
      <c r="BB3556" s="12">
        <v>615000000</v>
      </c>
      <c r="BC3556" s="3">
        <v>0.13</v>
      </c>
      <c r="BD3556" s="12" cm="1">
        <f t="array" ref="BD3556">SfromgA($BB3556,$BA3556,"")</f>
        <v>4.325542027123225</v>
      </c>
      <c r="BE3556" s="29">
        <f>(10^MAX(0.05, -0.312925054856973*((LN($BD3556))^(1/3)) + 0.454808404431693)-1)*100</f>
        <v>25.731493858395105</v>
      </c>
      <c r="BG3556" s="3"/>
      <c r="BH3556" s="3"/>
      <c r="BI3556" s="12">
        <f>IF($BB3556="",$BF3556,$BB3556)</f>
        <v>615000000</v>
      </c>
      <c r="BJ3556" s="29">
        <f>IF($BB3556="",$BH3556,$BE3556)</f>
        <v>25.731493858395105</v>
      </c>
      <c r="BK3556" s="3">
        <f>LN(BN3556*100000000/($AX3556-$AW3556)/$BI3556)</f>
        <v>-9.9899465324928318</v>
      </c>
      <c r="BL3556" s="13">
        <f>EXP(BK$4341*$AX3556+BK$4342)*$BI3556/(100000000/($AX3556-$AW3556))</f>
        <v>10.703792055961701</v>
      </c>
      <c r="BM3556" s="3">
        <f t="shared" ref="BM3556" si="6189">LN(BL3556/$C3556)</f>
        <v>1.2719857877691303</v>
      </c>
      <c r="BN3556" s="13" cm="1">
        <f t="array" ref="BN3556">$C3556*EXP(poly_from_str(100000000/$E3556,BN$4343))</f>
        <v>11.632840553346021</v>
      </c>
      <c r="BO3556" s="3">
        <f>LN($C3556)</f>
        <v>1.0986122886681098</v>
      </c>
      <c r="BP3556" s="13">
        <f>LN(BL3556/BN3556)</f>
        <v>-8.3234103894620687E-2</v>
      </c>
      <c r="BQ3556" s="13"/>
      <c r="BS3556" s="13"/>
      <c r="BT3556" s="13"/>
      <c r="BU3556" s="13"/>
      <c r="BV3556" s="13"/>
      <c r="BW3556" s="13"/>
      <c r="BX3556" s="13"/>
      <c r="BY3556">
        <v>11303</v>
      </c>
      <c r="BZ3556" s="13"/>
    </row>
    <row r="3557" spans="1:78" hidden="1" x14ac:dyDescent="0.25">
      <c r="A3557" t="s">
        <v>4005</v>
      </c>
      <c r="B3557" s="2" t="str">
        <f t="shared" si="6048"/>
        <v/>
      </c>
      <c r="C3557">
        <v>3</v>
      </c>
      <c r="E3557">
        <v>41250.93</v>
      </c>
      <c r="R3557">
        <v>33</v>
      </c>
      <c r="S3557" t="s">
        <v>22</v>
      </c>
      <c r="AA3557" s="10">
        <f t="shared" si="6114"/>
        <v>2423.4520000000002</v>
      </c>
      <c r="AB3557" s="3" cm="1">
        <f t="array" ref="AB3557">100000000/Lvac(AA3557)</f>
        <v>41250.926693992187</v>
      </c>
      <c r="AC3557" s="28">
        <f t="shared" si="6115"/>
        <v>4.126345394916012E-7</v>
      </c>
      <c r="AD3557" s="28">
        <f t="shared" si="6116"/>
        <v>2.4241879641109754E-7</v>
      </c>
      <c r="AE3557" s="21">
        <f t="shared" si="6117"/>
        <v>41250.929151725839</v>
      </c>
      <c r="AF3557" s="10" cm="1">
        <f t="array" ref="AF3557">Lair(100000000/AE3557)</f>
        <v>2423.4518555996397</v>
      </c>
      <c r="AG3557" s="10">
        <f t="shared" si="6118"/>
        <v>1.3510778569988634E-2</v>
      </c>
      <c r="AH3557" s="10" t="b">
        <f t="shared" si="6112"/>
        <v>1</v>
      </c>
      <c r="AI3557" s="10">
        <f t="shared" si="6120"/>
        <v>2423.4520000000002</v>
      </c>
      <c r="AJ3557">
        <v>3.0000000000000001E-3</v>
      </c>
      <c r="AK3557" s="3" cm="1">
        <f t="array" ref="AK3557">100000000/Lvac($AA3557)</f>
        <v>41250.926693992187</v>
      </c>
      <c r="AL3557" s="21">
        <f t="shared" si="6188"/>
        <v>5.1064671419931804E-2</v>
      </c>
      <c r="AM3557" s="21"/>
      <c r="AN3557" s="21"/>
      <c r="AO3557" s="21"/>
      <c r="AP3557" s="21"/>
      <c r="AS3557" s="3">
        <f t="shared" si="6119"/>
        <v>-3.306007813080214E-3</v>
      </c>
      <c r="AT3557" s="3" cm="1">
        <f t="array" ref="AT3557">AS3557-(100000000/LvacE($A3557)-$E3557)</f>
        <v>4.2084226151928306E-5</v>
      </c>
      <c r="BB3557"/>
      <c r="BC3557"/>
      <c r="BD3557"/>
      <c r="BE3557"/>
      <c r="BF3557"/>
      <c r="BG3557"/>
      <c r="BH3557"/>
      <c r="BI3557"/>
      <c r="BJ3557"/>
      <c r="BN3557" s="13" cm="1">
        <f t="array" ref="BN3557">$C3557*EXP(poly_from_str(100000000/$E3557,BN$4343))</f>
        <v>11.637067017583927</v>
      </c>
      <c r="BO3557" s="13"/>
      <c r="BY3557" t="e">
        <v>#N/A</v>
      </c>
    </row>
    <row r="3558" spans="1:78" hidden="1" x14ac:dyDescent="0.25">
      <c r="A3558" t="s">
        <v>4006</v>
      </c>
      <c r="B3558" s="2" t="str">
        <f t="shared" si="6048"/>
        <v/>
      </c>
      <c r="C3558">
        <v>7</v>
      </c>
      <c r="E3558">
        <v>41255.74</v>
      </c>
      <c r="F3558">
        <v>39732</v>
      </c>
      <c r="G3558" t="s">
        <v>5</v>
      </c>
      <c r="H3558" s="5" t="s">
        <v>16</v>
      </c>
      <c r="I3558">
        <v>80988</v>
      </c>
      <c r="J3558" t="s">
        <v>3</v>
      </c>
      <c r="K3558" s="5" t="s">
        <v>15</v>
      </c>
      <c r="L3558">
        <v>39732.99</v>
      </c>
      <c r="M3558" t="str">
        <f t="shared" ref="M3558:M3561" si="6190">$G3558&amp;""</f>
        <v>e</v>
      </c>
      <c r="N3558" t="str">
        <f t="shared" ref="N3558:N3561" si="6191">$H3558&amp;""</f>
        <v>11/2</v>
      </c>
      <c r="O3558">
        <v>80988.759999999995</v>
      </c>
      <c r="P3558" t="str">
        <f t="shared" ref="P3558:P3561" si="6192">$J3558&amp;""</f>
        <v>o</v>
      </c>
      <c r="Q3558" t="str">
        <f t="shared" ref="Q3558:Q3561" si="6193">$K3558&amp;""</f>
        <v>13/2</v>
      </c>
      <c r="R3558">
        <v>33</v>
      </c>
      <c r="AA3558" s="10">
        <f t="shared" si="6114"/>
        <v>2423.1689999999999</v>
      </c>
      <c r="AB3558" s="3" cm="1">
        <f t="array" ref="AB3558">100000000/Lvac(AA3558)</f>
        <v>41255.743993607219</v>
      </c>
      <c r="AC3558" s="28">
        <f t="shared" si="6115"/>
        <v>4.1268273075464406E-7</v>
      </c>
      <c r="AD3558" s="28">
        <f t="shared" si="6116"/>
        <v>2.4239048995333957E-7</v>
      </c>
      <c r="AE3558" s="21">
        <f t="shared" si="6117"/>
        <v>41255.741024346513</v>
      </c>
      <c r="AF3558" s="10" cm="1">
        <f t="array" ref="AF3558">Lair(100000000/AE3558)</f>
        <v>2423.1691744136333</v>
      </c>
      <c r="AG3558" s="10">
        <f t="shared" si="6118"/>
        <v>1.3512766545298167E-2</v>
      </c>
      <c r="AH3558" s="10" t="b">
        <f t="shared" si="6112"/>
        <v>1</v>
      </c>
      <c r="AI3558" s="10">
        <f t="shared" ref="AI3558:AI3561" si="6194">$AF3558</f>
        <v>2423.1691744136333</v>
      </c>
      <c r="AJ3558">
        <v>3.0000000000000001E-3</v>
      </c>
      <c r="AK3558" s="3" cm="1">
        <f t="array" ref="AK3558">100000000/Lvac($AA3558)</f>
        <v>41255.743993607219</v>
      </c>
      <c r="AL3558" s="21">
        <f t="shared" si="6188"/>
        <v>5.1076595595423616E-2</v>
      </c>
      <c r="AM3558" s="10" cm="1">
        <f t="array" ref="AM3558">Lvac($AI3558)-$BA3558</f>
        <v>1.7024099538502924E-3</v>
      </c>
      <c r="AN3558" s="10">
        <f t="shared" ref="AN3558:AN3561" si="6195">$AK3558-($AX3558-$AW3558)</f>
        <v>-2.6006392778072041E-2</v>
      </c>
      <c r="AO3558" s="3">
        <f t="shared" ref="AO3558:AO3561" si="6196">AM3558/AJ3558</f>
        <v>0.56746998461676412</v>
      </c>
      <c r="AP3558" s="3">
        <v>0.50931884091672452</v>
      </c>
      <c r="AS3558" s="3">
        <f t="shared" si="6119"/>
        <v>3.9936072207638063E-3</v>
      </c>
      <c r="AT3558" s="3" cm="1">
        <f t="array" ref="AT3558">AS3558-(100000000/LvacE($A3558)-$E3558)</f>
        <v>4.2196115828119218E-5</v>
      </c>
      <c r="AU3558" t="s">
        <v>4720</v>
      </c>
      <c r="AV3558" t="s">
        <v>4839</v>
      </c>
      <c r="AW3558" s="3">
        <v>39732.99</v>
      </c>
      <c r="AX3558" s="3">
        <v>80988.759999999995</v>
      </c>
      <c r="AY3558" s="3"/>
      <c r="AZ3558" s="10" cm="1">
        <f t="array" ref="AZ3558">Lair(100000000/($AX3558-$AW3558))</f>
        <v>2423.1674723920473</v>
      </c>
      <c r="BA3558" s="10">
        <f t="shared" ref="BA3558:BA3561" si="6197">100000000/($AX3558-$AW3558)</f>
        <v>2423.9033715768728</v>
      </c>
      <c r="BB3558" s="12">
        <v>335000000</v>
      </c>
      <c r="BC3558" s="3">
        <v>0.40300000000000002</v>
      </c>
      <c r="BD3558" s="12" cm="1">
        <f t="array" ref="BD3558">SfromgA($BB3558,$BA3558,"")</f>
        <v>2.3546376027711</v>
      </c>
      <c r="BE3558" s="29">
        <f t="shared" ref="BE3558:BE3561" si="6198">(10^MAX(0.05, -0.312925054856973*((LN($BD3558))^(1/3)) + 0.454808404431693)-1)*100</f>
        <v>43.761917211584908</v>
      </c>
      <c r="BG3558" s="3"/>
      <c r="BH3558" s="3"/>
      <c r="BI3558" s="12">
        <f t="shared" ref="BI3558:BI3561" si="6199">IF($BB3558="",$BF3558,$BB3558)</f>
        <v>335000000</v>
      </c>
      <c r="BJ3558" s="29">
        <f t="shared" ref="BJ3558:BJ3561" si="6200">IF($BB3558="",$BH3558,$BE3558)</f>
        <v>43.761917211584908</v>
      </c>
      <c r="BK3558" s="3">
        <f t="shared" ref="BK3558:BK3561" si="6201">LN(BN3558*100000000/($AX3558-$AW3558)/$BI3558)</f>
        <v>-8.5345983845007645</v>
      </c>
      <c r="BL3558" s="13">
        <f>EXP(BK$4341*$AX3558+BK$4342)*$BI3558/(100000000/($AX3558-$AW3558))</f>
        <v>33.014150520104963</v>
      </c>
      <c r="BM3558" s="3">
        <f t="shared" ref="BM3558:BM3561" si="6202">LN(BL3558/$C3558)</f>
        <v>1.551026124140704</v>
      </c>
      <c r="BN3558" s="13" cm="1">
        <f t="array" ref="BN3558">$C3558*EXP(poly_from_str(100000000/$E3558,BN$4343))</f>
        <v>27.164425251762179</v>
      </c>
      <c r="BO3558" s="3">
        <f t="shared" ref="BO3558:BO3561" si="6203">LN($C3558)</f>
        <v>1.9459101490553132</v>
      </c>
      <c r="BP3558" s="13">
        <f t="shared" ref="BP3558:BP3560" si="6204">LN(BL3558/BN3558)</f>
        <v>0.19502805109122667</v>
      </c>
      <c r="BQ3558" s="13"/>
      <c r="BS3558" s="13"/>
      <c r="BT3558" s="13"/>
      <c r="BU3558" s="13"/>
      <c r="BV3558" s="13"/>
      <c r="BW3558" s="13"/>
      <c r="BX3558" s="13"/>
      <c r="BY3558">
        <v>26393</v>
      </c>
      <c r="BZ3558" s="13"/>
    </row>
    <row r="3559" spans="1:78" hidden="1" x14ac:dyDescent="0.25">
      <c r="A3559" t="s">
        <v>4007</v>
      </c>
      <c r="B3559" s="2" t="str">
        <f t="shared" ref="B3559:B3622" si="6205">IF(OR(A3559=A3558,A3559=A3560),IF(B3558="",1,B3558+1),"")</f>
        <v/>
      </c>
      <c r="C3559">
        <v>6</v>
      </c>
      <c r="D3559" t="s">
        <v>14</v>
      </c>
      <c r="E3559">
        <v>41260.61</v>
      </c>
      <c r="F3559">
        <v>60419</v>
      </c>
      <c r="G3559" t="s">
        <v>3</v>
      </c>
      <c r="H3559" s="5" t="s">
        <v>16</v>
      </c>
      <c r="I3559">
        <v>101680</v>
      </c>
      <c r="J3559" t="s">
        <v>5</v>
      </c>
      <c r="K3559" s="5" t="s">
        <v>15</v>
      </c>
      <c r="L3559">
        <v>60419.73</v>
      </c>
      <c r="M3559" t="str">
        <f t="shared" si="6190"/>
        <v>o</v>
      </c>
      <c r="N3559" t="str">
        <f t="shared" si="6191"/>
        <v>11/2</v>
      </c>
      <c r="O3559">
        <v>101680.38</v>
      </c>
      <c r="P3559" t="str">
        <f t="shared" si="6192"/>
        <v>e</v>
      </c>
      <c r="Q3559" t="str">
        <f t="shared" si="6193"/>
        <v>13/2</v>
      </c>
      <c r="R3559">
        <v>33</v>
      </c>
      <c r="AA3559" s="10">
        <f t="shared" si="6114"/>
        <v>2422.8829999999998</v>
      </c>
      <c r="AB3559" s="3" cm="1">
        <f t="array" ref="AB3559">100000000/Lvac(AA3559)</f>
        <v>41260.613503138447</v>
      </c>
      <c r="AC3559" s="28">
        <f t="shared" si="6115"/>
        <v>4.1273144431654359E-7</v>
      </c>
      <c r="AD3559" s="28">
        <f t="shared" si="6116"/>
        <v>2.4236188342762671E-7</v>
      </c>
      <c r="AE3559" s="21">
        <f t="shared" si="6117"/>
        <v>41260.610898227591</v>
      </c>
      <c r="AF3559" s="10" cm="1">
        <f t="array" ref="AF3559">Lair(100000000/AE3559)</f>
        <v>2422.8831529757008</v>
      </c>
      <c r="AG3559" s="10">
        <f t="shared" si="6118"/>
        <v>1.3514776302268508E-2</v>
      </c>
      <c r="AH3559" s="10" t="b">
        <f t="shared" si="6112"/>
        <v>1</v>
      </c>
      <c r="AI3559" s="10">
        <f t="shared" si="6194"/>
        <v>2422.8831529757008</v>
      </c>
      <c r="AJ3559">
        <v>7.0000000000000001E-3</v>
      </c>
      <c r="AK3559" s="3" cm="1">
        <f t="array" ref="AK3559">100000000/Lvac($AA3559)</f>
        <v>41260.613503138447</v>
      </c>
      <c r="AL3559" s="21">
        <f t="shared" si="6188"/>
        <v>0.11920686070529038</v>
      </c>
      <c r="AM3559" s="10" cm="1">
        <f t="array" ref="AM3559">Lvac($AI3559)-$BA3559</f>
        <v>2.2968081707404053E-3</v>
      </c>
      <c r="AN3559" s="10">
        <f t="shared" si="6195"/>
        <v>-3.6496861554041971E-2</v>
      </c>
      <c r="AO3559" s="3">
        <f t="shared" si="6196"/>
        <v>0.32811545296291506</v>
      </c>
      <c r="AP3559" s="3">
        <v>0.30625679521887961</v>
      </c>
      <c r="AS3559" s="3">
        <f t="shared" si="6119"/>
        <v>3.5031384468311444E-3</v>
      </c>
      <c r="AT3559" s="3" cm="1">
        <f t="array" ref="AT3559">AS3559-(100000000/LvacE($A3559)-$E3559)</f>
        <v>4.2309293348807842E-5</v>
      </c>
      <c r="AU3559" t="s">
        <v>4844</v>
      </c>
      <c r="AV3559" t="s">
        <v>4937</v>
      </c>
      <c r="AW3559" s="3">
        <v>60419.73</v>
      </c>
      <c r="AX3559" s="3">
        <v>101680.38</v>
      </c>
      <c r="AY3559" s="3"/>
      <c r="AZ3559" s="10" cm="1">
        <f t="array" ref="AZ3559">Lair(100000000/($AX3559-$AW3559))</f>
        <v>2422.8808566914568</v>
      </c>
      <c r="BA3559" s="10">
        <f t="shared" si="6197"/>
        <v>2423.6166904787005</v>
      </c>
      <c r="BB3559" s="12">
        <v>1560000000</v>
      </c>
      <c r="BC3559" s="3">
        <v>0.182</v>
      </c>
      <c r="BD3559" s="12" cm="1">
        <f t="array" ref="BD3559">SfromgA($BB3559,$BA3559,"")</f>
        <v>10.960989512197754</v>
      </c>
      <c r="BE3559" s="29">
        <f t="shared" si="6198"/>
        <v>12.201845430196357</v>
      </c>
      <c r="BG3559" s="3"/>
      <c r="BH3559" s="3"/>
      <c r="BI3559" s="12">
        <f t="shared" si="6199"/>
        <v>1560000000</v>
      </c>
      <c r="BJ3559" s="29">
        <f t="shared" si="6200"/>
        <v>12.201845430196357</v>
      </c>
      <c r="BK3559" s="3">
        <f t="shared" si="6201"/>
        <v>-10.226756845404328</v>
      </c>
      <c r="BL3559" s="13">
        <f>EXP(BK$4341*$AX3559+BK$4342)*$BI3559/(100000000/($AX3559-$AW3559))</f>
        <v>31.919357550869147</v>
      </c>
      <c r="BM3559" s="3">
        <f t="shared" si="6202"/>
        <v>1.671453176298535</v>
      </c>
      <c r="BN3559" s="13" cm="1">
        <f t="array" ref="BN3559">$C3559*EXP(poly_from_str(100000000/$E3559,BN$4343))</f>
        <v>23.293599170278654</v>
      </c>
      <c r="BO3559" s="3">
        <f t="shared" si="6203"/>
        <v>1.791759469228055</v>
      </c>
      <c r="BP3559" s="13">
        <f t="shared" si="6204"/>
        <v>0.3150340364176078</v>
      </c>
      <c r="BQ3559" s="13"/>
      <c r="BS3559" s="13"/>
      <c r="BT3559" s="13"/>
      <c r="BU3559" s="13"/>
      <c r="BV3559" s="13"/>
      <c r="BW3559" s="13"/>
      <c r="BX3559" s="13"/>
      <c r="BY3559">
        <v>22631</v>
      </c>
      <c r="BZ3559" s="13"/>
    </row>
    <row r="3560" spans="1:78" hidden="1" x14ac:dyDescent="0.25">
      <c r="A3560" t="s">
        <v>4008</v>
      </c>
      <c r="B3560" s="2" t="str">
        <f t="shared" si="6205"/>
        <v/>
      </c>
      <c r="C3560">
        <v>5</v>
      </c>
      <c r="E3560">
        <v>41262.720000000001</v>
      </c>
      <c r="F3560">
        <v>39725</v>
      </c>
      <c r="G3560" t="s">
        <v>5</v>
      </c>
      <c r="H3560" s="5" t="s">
        <v>86</v>
      </c>
      <c r="I3560">
        <v>80988</v>
      </c>
      <c r="J3560" t="s">
        <v>3</v>
      </c>
      <c r="K3560" s="5" t="s">
        <v>15</v>
      </c>
      <c r="L3560">
        <v>39725.99</v>
      </c>
      <c r="M3560" t="str">
        <f t="shared" si="6190"/>
        <v>e</v>
      </c>
      <c r="N3560" t="str">
        <f t="shared" si="6191"/>
        <v>15/2</v>
      </c>
      <c r="O3560">
        <v>80988.759999999995</v>
      </c>
      <c r="P3560" t="str">
        <f t="shared" si="6192"/>
        <v>o</v>
      </c>
      <c r="Q3560" t="str">
        <f t="shared" si="6193"/>
        <v>13/2</v>
      </c>
      <c r="R3560">
        <v>33</v>
      </c>
      <c r="AA3560" s="10">
        <f t="shared" si="6114"/>
        <v>2422.759</v>
      </c>
      <c r="AB3560" s="3" cm="1">
        <f t="array" ref="AB3560">100000000/Lvac(AA3560)</f>
        <v>41262.7251162502</v>
      </c>
      <c r="AC3560" s="28">
        <f t="shared" si="6115"/>
        <v>4.1275256845604538E-7</v>
      </c>
      <c r="AD3560" s="28">
        <f t="shared" si="6116"/>
        <v>2.4234948059845357E-7</v>
      </c>
      <c r="AE3560" s="21">
        <f t="shared" si="6117"/>
        <v>41262.7213116403</v>
      </c>
      <c r="AF3560" s="10" cm="1">
        <f t="array" ref="AF3560">Lair(100000000/AE3560)</f>
        <v>2422.7592234062326</v>
      </c>
      <c r="AG3560" s="10">
        <f t="shared" si="6118"/>
        <v>1.351564788661402E-2</v>
      </c>
      <c r="AH3560" s="10" t="b">
        <f t="shared" si="6112"/>
        <v>1</v>
      </c>
      <c r="AI3560" s="10">
        <f t="shared" si="6194"/>
        <v>2422.7592234062326</v>
      </c>
      <c r="AJ3560">
        <v>3.0000000000000001E-3</v>
      </c>
      <c r="AK3560" s="3" cm="1">
        <f t="array" ref="AK3560">100000000/Lvac($AA3560)</f>
        <v>41262.7251162502</v>
      </c>
      <c r="AL3560" s="21">
        <f t="shared" si="6188"/>
        <v>5.1093882608240763E-2</v>
      </c>
      <c r="AM3560" s="10" cm="1">
        <f t="array" ref="AM3560">Lvac($AI3560)-$BA3560</f>
        <v>2.8596237652891432E-3</v>
      </c>
      <c r="AN3560" s="10">
        <f t="shared" si="6195"/>
        <v>-4.4883749797008932E-2</v>
      </c>
      <c r="AO3560" s="3">
        <f t="shared" si="6196"/>
        <v>0.95320792176304769</v>
      </c>
      <c r="AP3560" s="3">
        <v>0.87872218712921801</v>
      </c>
      <c r="AS3560" s="3">
        <f t="shared" si="6119"/>
        <v>5.1162501986254938E-3</v>
      </c>
      <c r="AT3560" s="3" cm="1">
        <f t="array" ref="AT3560">AS3560-(100000000/LvacE($A3560)-$E3560)</f>
        <v>4.2358398786745965E-5</v>
      </c>
      <c r="AU3560" t="s">
        <v>4740</v>
      </c>
      <c r="AV3560" t="s">
        <v>4839</v>
      </c>
      <c r="AW3560" s="3">
        <v>39725.99</v>
      </c>
      <c r="AX3560" s="3">
        <v>80988.759999999995</v>
      </c>
      <c r="AY3560" s="3"/>
      <c r="AZ3560" s="10" cm="1">
        <f t="array" ref="AZ3560">Lair(100000000/($AX3560-$AW3560))</f>
        <v>2422.7563644347565</v>
      </c>
      <c r="BA3560" s="10">
        <f t="shared" si="6197"/>
        <v>2423.4921698179742</v>
      </c>
      <c r="BB3560" s="12">
        <v>185000000</v>
      </c>
      <c r="BC3560" s="3">
        <v>6.4000000000000001E-2</v>
      </c>
      <c r="BD3560" s="12" cm="1">
        <f t="array" ref="BD3560">SfromgA($BB3560,$BA3560,"")</f>
        <v>1.2996605931369067</v>
      </c>
      <c r="BE3560" s="29">
        <f t="shared" si="6198"/>
        <v>79.699460456005824</v>
      </c>
      <c r="BG3560" s="3"/>
      <c r="BH3560" s="3"/>
      <c r="BI3560" s="12">
        <f t="shared" si="6199"/>
        <v>185000000</v>
      </c>
      <c r="BJ3560" s="29">
        <f t="shared" si="6200"/>
        <v>79.699460456005824</v>
      </c>
      <c r="BK3560" s="3">
        <f t="shared" si="6201"/>
        <v>-8.2768617693811919</v>
      </c>
      <c r="BL3560" s="13">
        <f>EXP(BK$4341*$AX3560+BK$4342)*$BI3560/(100000000/($AX3560-$AW3560))</f>
        <v>18.234788494040895</v>
      </c>
      <c r="BM3560" s="3">
        <f t="shared" si="6202"/>
        <v>1.2938933128583099</v>
      </c>
      <c r="BN3560" s="13" cm="1">
        <f t="array" ref="BN3560">$C3560*EXP(poly_from_str(100000000/$E3560,BN$4343))</f>
        <v>19.414880134822333</v>
      </c>
      <c r="BO3560" s="3">
        <f t="shared" si="6203"/>
        <v>1.6094379124341003</v>
      </c>
      <c r="BP3560" s="13">
        <f t="shared" si="6204"/>
        <v>-6.2708564028347083E-2</v>
      </c>
      <c r="BQ3560" s="13"/>
      <c r="BS3560" s="13"/>
      <c r="BT3560" s="13"/>
      <c r="BU3560" s="13"/>
      <c r="BV3560" s="13"/>
      <c r="BW3560" s="13"/>
      <c r="BX3560" s="13"/>
      <c r="BY3560">
        <v>18862</v>
      </c>
      <c r="BZ3560" s="13"/>
    </row>
    <row r="3561" spans="1:78" hidden="1" x14ac:dyDescent="0.25">
      <c r="A3561" t="s">
        <v>4009</v>
      </c>
      <c r="B3561" s="2" t="str">
        <f t="shared" si="6205"/>
        <v/>
      </c>
      <c r="C3561">
        <v>1</v>
      </c>
      <c r="E3561">
        <v>41271.39</v>
      </c>
      <c r="F3561">
        <v>25409</v>
      </c>
      <c r="G3561" t="s">
        <v>5</v>
      </c>
      <c r="H3561" s="5" t="s">
        <v>8</v>
      </c>
      <c r="I3561">
        <v>66681</v>
      </c>
      <c r="J3561" t="s">
        <v>3</v>
      </c>
      <c r="K3561" s="5" t="s">
        <v>18</v>
      </c>
      <c r="L3561">
        <v>25409.74</v>
      </c>
      <c r="M3561" t="str">
        <f t="shared" si="6190"/>
        <v>e</v>
      </c>
      <c r="N3561" t="str">
        <f t="shared" si="6191"/>
        <v>7/2</v>
      </c>
      <c r="O3561">
        <v>66681.14</v>
      </c>
      <c r="P3561" t="str">
        <f t="shared" si="6192"/>
        <v>o</v>
      </c>
      <c r="Q3561" t="str">
        <f t="shared" si="6193"/>
        <v>5/2</v>
      </c>
      <c r="R3561">
        <v>33</v>
      </c>
      <c r="AA3561" s="10">
        <f t="shared" si="6114"/>
        <v>2422.25</v>
      </c>
      <c r="AB3561" s="3" cm="1">
        <f t="array" ref="AB3561">100000000/Lvac(AA3561)</f>
        <v>41271.395212291369</v>
      </c>
      <c r="AC3561" s="28">
        <f t="shared" si="6115"/>
        <v>4.1283930230157914E-7</v>
      </c>
      <c r="AD3561" s="28">
        <f t="shared" si="6116"/>
        <v>2.4229856898614899E-7</v>
      </c>
      <c r="AE3561" s="21">
        <f t="shared" si="6117"/>
        <v>41271.391335427186</v>
      </c>
      <c r="AF3561" s="10" cm="1">
        <f t="array" ref="AF3561">Lair(100000000/AE3561)</f>
        <v>2422.2502275533666</v>
      </c>
      <c r="AG3561" s="10">
        <f t="shared" si="6118"/>
        <v>1.351922700222755E-2</v>
      </c>
      <c r="AH3561" s="10" t="b">
        <f t="shared" si="6112"/>
        <v>1</v>
      </c>
      <c r="AI3561" s="10">
        <f t="shared" si="6194"/>
        <v>2422.2502275533666</v>
      </c>
      <c r="AJ3561">
        <v>3.0000000000000001E-3</v>
      </c>
      <c r="AK3561" s="3" cm="1">
        <f t="array" ref="AK3561">100000000/Lvac($AA3561)</f>
        <v>41271.395212291369</v>
      </c>
      <c r="AL3561" s="21">
        <f t="shared" si="6188"/>
        <v>5.1115357211436681E-2</v>
      </c>
      <c r="AM3561" s="10" cm="1">
        <f t="array" ref="AM3561">Lvac($AI3561)-$BA3561</f>
        <v>5.0868489825006691E-4</v>
      </c>
      <c r="AN3561" s="10">
        <f t="shared" si="6195"/>
        <v>-4.7877086253720336E-3</v>
      </c>
      <c r="AO3561" s="3">
        <f t="shared" si="6196"/>
        <v>0.16956163275002231</v>
      </c>
      <c r="AP3561" s="3">
        <v>9.3693207115090146E-2</v>
      </c>
      <c r="AS3561" s="3">
        <f t="shared" si="6119"/>
        <v>5.212291369389277E-3</v>
      </c>
      <c r="AT3561" s="3" cm="1">
        <f t="array" ref="AT3561">AS3561-(100000000/LvacE($A3561)-$E3561)</f>
        <v>4.2560168367344886E-5</v>
      </c>
      <c r="AU3561" t="s">
        <v>4715</v>
      </c>
      <c r="AV3561" t="s">
        <v>4846</v>
      </c>
      <c r="AW3561" s="3">
        <v>25409.74</v>
      </c>
      <c r="AX3561" s="3">
        <v>66681.14</v>
      </c>
      <c r="AY3561" s="3"/>
      <c r="AZ3561" s="10" cm="1">
        <f t="array" ref="AZ3561">Lair(100000000/($AX3561-$AW3561))</f>
        <v>2422.2497189844853</v>
      </c>
      <c r="BA3561" s="10">
        <f t="shared" si="6197"/>
        <v>2422.9854087818685</v>
      </c>
      <c r="BB3561" s="12">
        <v>13400000</v>
      </c>
      <c r="BC3561" s="3">
        <v>2.3E-2</v>
      </c>
      <c r="BD3561" s="12" cm="1">
        <f t="array" ref="BD3561">SfromgA($BB3561,$BA3561,"")</f>
        <v>9.4078536913989083E-2</v>
      </c>
      <c r="BE3561" s="29">
        <f t="shared" si="6198"/>
        <v>644.12463258512537</v>
      </c>
      <c r="BG3561" s="3"/>
      <c r="BH3561" s="3"/>
      <c r="BI3561" s="12">
        <f t="shared" si="6199"/>
        <v>13400000</v>
      </c>
      <c r="BJ3561" s="29">
        <f t="shared" si="6200"/>
        <v>644.12463258512537</v>
      </c>
      <c r="BK3561" s="3">
        <f t="shared" si="6201"/>
        <v>-7.2606548796828854</v>
      </c>
      <c r="BL3561" s="13">
        <f>EXP(BK$4341*$AX3561+BK$4342)*$BI3561/(100000000/($AX3561-$AW3561))</f>
        <v>3.9178161919017609</v>
      </c>
      <c r="BM3561" s="3">
        <f t="shared" si="6202"/>
        <v>1.3655344046652949</v>
      </c>
      <c r="BN3561" s="13" cm="1">
        <f t="array" ref="BN3561">$C3561*EXP(poly_from_str(100000000/$E3561,BN$4343))</f>
        <v>3.8859002688320627</v>
      </c>
      <c r="BO3561" s="3">
        <f t="shared" si="6203"/>
        <v>0</v>
      </c>
      <c r="BP3561" s="13">
        <f>LN(BL3561/BN3561)</f>
        <v>8.1797182616986496E-3</v>
      </c>
      <c r="BQ3561" s="13"/>
      <c r="BS3561" s="13"/>
      <c r="BT3561" s="13"/>
      <c r="BU3561" s="13"/>
      <c r="BV3561" s="13"/>
      <c r="BW3561" s="13"/>
      <c r="BX3561" s="13"/>
      <c r="BY3561">
        <v>3775</v>
      </c>
      <c r="BZ3561" s="13"/>
    </row>
    <row r="3562" spans="1:78" hidden="1" x14ac:dyDescent="0.25">
      <c r="A3562" t="s">
        <v>4010</v>
      </c>
      <c r="B3562" s="2" t="str">
        <f t="shared" si="6205"/>
        <v/>
      </c>
      <c r="C3562">
        <v>1</v>
      </c>
      <c r="E3562">
        <v>41273.440000000002</v>
      </c>
      <c r="R3562">
        <v>33</v>
      </c>
      <c r="S3562" t="s">
        <v>22</v>
      </c>
      <c r="AA3562" s="10">
        <f t="shared" si="6114"/>
        <v>2422.13</v>
      </c>
      <c r="AB3562" s="3" cm="1">
        <f t="array" ref="AB3562">100000000/Lvac(AA3562)</f>
        <v>41273.439773524195</v>
      </c>
      <c r="AC3562" s="28">
        <f t="shared" si="6115"/>
        <v>4.1285975566959661E-7</v>
      </c>
      <c r="AD3562" s="28">
        <f t="shared" si="6116"/>
        <v>2.4228656624870731E-7</v>
      </c>
      <c r="AE3562" s="21">
        <f t="shared" si="6117"/>
        <v>41273.439941983794</v>
      </c>
      <c r="AF3562" s="10" cm="1">
        <f t="array" ref="AF3562">Lair(100000000/AE3562)</f>
        <v>2422.1299901132088</v>
      </c>
      <c r="AG3562" s="10">
        <f t="shared" si="6118"/>
        <v>1.3520071130270504E-2</v>
      </c>
      <c r="AH3562" s="10" t="b">
        <f t="shared" si="6112"/>
        <v>1</v>
      </c>
      <c r="AI3562" s="10">
        <f t="shared" si="6120"/>
        <v>2422.13</v>
      </c>
      <c r="AJ3562">
        <v>3.0000000000000001E-3</v>
      </c>
      <c r="AK3562" s="3" cm="1">
        <f t="array" ref="AK3562">100000000/Lvac($AA3562)</f>
        <v>41273.439773524195</v>
      </c>
      <c r="AL3562" s="21">
        <f t="shared" si="6188"/>
        <v>5.1120426781623027E-2</v>
      </c>
      <c r="AM3562" s="21"/>
      <c r="AN3562" s="21"/>
      <c r="AO3562" s="21"/>
      <c r="AP3562" s="21"/>
      <c r="AS3562" s="3">
        <f t="shared" si="6119"/>
        <v>-2.264758077217266E-4</v>
      </c>
      <c r="AT3562" s="3" cm="1">
        <f t="array" ref="AT3562">AS3562-(100000000/LvacE($A3562)-$E3562)</f>
        <v>4.2607782233972102E-5</v>
      </c>
      <c r="BB3562"/>
      <c r="BC3562"/>
      <c r="BD3562"/>
      <c r="BE3562"/>
      <c r="BF3562"/>
      <c r="BG3562"/>
      <c r="BH3562"/>
      <c r="BI3562"/>
      <c r="BJ3562"/>
      <c r="BN3562" s="13" cm="1">
        <f t="array" ref="BN3562">$C3562*EXP(poly_from_str(100000000/$E3562,BN$4343))</f>
        <v>3.8865938074407049</v>
      </c>
      <c r="BO3562" s="13"/>
      <c r="BY3562">
        <v>3776</v>
      </c>
    </row>
    <row r="3563" spans="1:78" hidden="1" x14ac:dyDescent="0.25">
      <c r="A3563" t="s">
        <v>4011</v>
      </c>
      <c r="B3563" s="2" t="str">
        <f t="shared" si="6205"/>
        <v/>
      </c>
      <c r="C3563">
        <v>5</v>
      </c>
      <c r="E3563">
        <v>41279.949999999997</v>
      </c>
      <c r="R3563">
        <v>33</v>
      </c>
      <c r="S3563" t="s">
        <v>22</v>
      </c>
      <c r="AA3563" s="10">
        <f t="shared" si="6114"/>
        <v>2421.748</v>
      </c>
      <c r="AB3563" s="3" cm="1">
        <f t="array" ref="AB3563">100000000/Lvac(AA3563)</f>
        <v>41279.949642385618</v>
      </c>
      <c r="AC3563" s="28">
        <f t="shared" si="6115"/>
        <v>4.1292487905430295E-7</v>
      </c>
      <c r="AD3563" s="28">
        <f t="shared" si="6116"/>
        <v>2.422483575351108E-7</v>
      </c>
      <c r="AE3563" s="21">
        <f t="shared" si="6117"/>
        <v>41279.949908433067</v>
      </c>
      <c r="AF3563" s="10" cm="1">
        <f t="array" ref="AF3563">Lair(100000000/AE3563)</f>
        <v>2421.7479843907608</v>
      </c>
      <c r="AG3563" s="10">
        <f t="shared" si="6118"/>
        <v>1.3522759106724899E-2</v>
      </c>
      <c r="AH3563" s="10" t="b">
        <f t="shared" si="6112"/>
        <v>1</v>
      </c>
      <c r="AI3563" s="10">
        <f t="shared" si="6120"/>
        <v>2421.748</v>
      </c>
      <c r="AJ3563">
        <v>3.0000000000000001E-3</v>
      </c>
      <c r="AK3563" s="3" cm="1">
        <f t="array" ref="AK3563">100000000/Lvac($AA3563)</f>
        <v>41279.949642385618</v>
      </c>
      <c r="AL3563" s="21">
        <f t="shared" si="6188"/>
        <v>5.1136554640349385E-2</v>
      </c>
      <c r="AM3563" s="21"/>
      <c r="AN3563" s="21"/>
      <c r="AO3563" s="21"/>
      <c r="AP3563" s="21"/>
      <c r="AS3563" s="3">
        <f t="shared" si="6119"/>
        <v>-3.5761437902692705E-4</v>
      </c>
      <c r="AT3563" s="3" cm="1">
        <f t="array" ref="AT3563">AS3563-(100000000/LvacE($A3563)-$E3563)</f>
        <v>4.2759500502143055E-5</v>
      </c>
      <c r="BB3563"/>
      <c r="BC3563"/>
      <c r="BD3563"/>
      <c r="BE3563"/>
      <c r="BF3563"/>
      <c r="BG3563"/>
      <c r="BH3563"/>
      <c r="BI3563"/>
      <c r="BJ3563"/>
      <c r="BN3563" s="13" cm="1">
        <f t="array" ref="BN3563">$C3563*EXP(poly_from_str(100000000/$E3563,BN$4343))</f>
        <v>19.444008055495058</v>
      </c>
      <c r="BO3563" s="13"/>
      <c r="BY3563">
        <v>18887</v>
      </c>
    </row>
    <row r="3564" spans="1:78" hidden="1" x14ac:dyDescent="0.25">
      <c r="A3564" t="s">
        <v>4012</v>
      </c>
      <c r="B3564" s="2" t="str">
        <f t="shared" si="6205"/>
        <v/>
      </c>
      <c r="C3564">
        <v>8</v>
      </c>
      <c r="E3564">
        <v>41290.019999999997</v>
      </c>
      <c r="F3564">
        <v>20315</v>
      </c>
      <c r="G3564" t="s">
        <v>5</v>
      </c>
      <c r="H3564" s="5" t="s">
        <v>4</v>
      </c>
      <c r="I3564">
        <v>61605</v>
      </c>
      <c r="J3564" t="s">
        <v>3</v>
      </c>
      <c r="K3564" s="5" t="s">
        <v>8</v>
      </c>
      <c r="L3564">
        <v>20315.650000000001</v>
      </c>
      <c r="M3564" t="str">
        <f>$G3564&amp;""</f>
        <v>e</v>
      </c>
      <c r="N3564" t="str">
        <f>$H3564&amp;""</f>
        <v>9/2</v>
      </c>
      <c r="O3564">
        <v>61605.66</v>
      </c>
      <c r="P3564" t="str">
        <f>$J3564&amp;""</f>
        <v>o</v>
      </c>
      <c r="Q3564" t="str">
        <f>$K3564&amp;""</f>
        <v>7/2</v>
      </c>
      <c r="R3564">
        <v>33</v>
      </c>
      <c r="AA3564" s="10">
        <f t="shared" si="6114"/>
        <v>2421.1570000000002</v>
      </c>
      <c r="AB3564" s="3" cm="1">
        <f t="array" ref="AB3564">100000000/Lvac(AA3564)</f>
        <v>41290.0252403099</v>
      </c>
      <c r="AC3564" s="28">
        <f t="shared" si="6115"/>
        <v>4.1302567326282433E-7</v>
      </c>
      <c r="AD3564" s="28">
        <f t="shared" si="6116"/>
        <v>2.421892440559076E-7</v>
      </c>
      <c r="AE3564" s="21">
        <f t="shared" si="6117"/>
        <v>41290.021340803753</v>
      </c>
      <c r="AF3564" s="10" cm="1">
        <f t="array" ref="AF3564">Lair(100000000/AE3564)</f>
        <v>2421.1572286758601</v>
      </c>
      <c r="AG3564" s="10">
        <f t="shared" si="6118"/>
        <v>1.3526920236959002E-2</v>
      </c>
      <c r="AH3564" s="10" t="b">
        <f t="shared" si="6112"/>
        <v>1</v>
      </c>
      <c r="AI3564" s="10">
        <f>$AF3564</f>
        <v>2421.1572286758601</v>
      </c>
      <c r="AJ3564">
        <v>3.0000000000000001E-3</v>
      </c>
      <c r="AK3564" s="3" cm="1">
        <f t="array" ref="AK3564">100000000/Lvac($AA3564)</f>
        <v>41290.0252403099</v>
      </c>
      <c r="AL3564" s="21">
        <f t="shared" si="6188"/>
        <v>5.116151658959988E-2</v>
      </c>
      <c r="AM3564" s="10" cm="1">
        <f t="array" ref="AM3564">Lvac($AI3564)-$BA3564</f>
        <v>-6.6520229620437021E-4</v>
      </c>
      <c r="AN3564" s="10">
        <f>$AK3564-($AX3564-$AW3564)</f>
        <v>1.5240309898217674E-2</v>
      </c>
      <c r="AO3564" s="3">
        <f>AM3564/AJ3564</f>
        <v>-0.22173409873479008</v>
      </c>
      <c r="AP3564" s="3">
        <v>-0.29797676916132332</v>
      </c>
      <c r="AS3564" s="3">
        <f t="shared" si="6119"/>
        <v>5.2403099034563638E-3</v>
      </c>
      <c r="AT3564" s="3" cm="1">
        <f t="array" ref="AT3564">AS3564-(100000000/LvacE($A3564)-$E3564)</f>
        <v>4.2994586692657322E-5</v>
      </c>
      <c r="AU3564" t="s">
        <v>4959</v>
      </c>
      <c r="AV3564" t="s">
        <v>4817</v>
      </c>
      <c r="AW3564" s="3">
        <v>20315.650000000001</v>
      </c>
      <c r="AX3564" s="3">
        <v>61605.66</v>
      </c>
      <c r="AY3564" s="3"/>
      <c r="AZ3564" s="10" cm="1">
        <f t="array" ref="AZ3564">Lair(100000000/($AX3564-$AW3564))</f>
        <v>2421.1578937264876</v>
      </c>
      <c r="BA3564" s="10">
        <f>100000000/($AX3564-$AW3564)</f>
        <v>2421.8933344893835</v>
      </c>
      <c r="BB3564" s="12">
        <v>57000000</v>
      </c>
      <c r="BC3564" s="3">
        <v>0.20300000000000001</v>
      </c>
      <c r="BD3564" s="12" cm="1">
        <f t="array" ref="BD3564">SfromgA($BB3564,$BA3564,"")</f>
        <v>0.39964395792524066</v>
      </c>
      <c r="BE3564" s="29">
        <f>(10^MAX(0.05, -0.312925054856973*((LN($BD3564))^(1/3)) + 0.454808404431693)-1)*100</f>
        <v>473.91116090433201</v>
      </c>
      <c r="BG3564" s="3"/>
      <c r="BH3564" s="3"/>
      <c r="BI3564" s="12">
        <f>IF($BB3564="",$BF3564,$BB3564)</f>
        <v>57000000</v>
      </c>
      <c r="BJ3564" s="29">
        <f>IF($BB3564="",$BH3564,$BE3564)</f>
        <v>473.91116090433201</v>
      </c>
      <c r="BK3564" s="3">
        <f>LN(BN3564*100000000/($AX3564-$AW3564)/$BI3564)</f>
        <v>-6.627832352629234</v>
      </c>
      <c r="BL3564" s="13">
        <f>EXP(BK$4341*$AX3564+BK$4342)*$BI3564/(100000000/($AX3564-$AW3564))</f>
        <v>24.518244990128309</v>
      </c>
      <c r="BM3564" s="3">
        <f t="shared" ref="BM3564" si="6206">LN(BL3564/$C3564)</f>
        <v>1.119975992198869</v>
      </c>
      <c r="BN3564" s="13" cm="1">
        <f t="array" ref="BN3564">$C3564*EXP(poly_from_str(100000000/$E3564,BN$4343))</f>
        <v>31.13786461286945</v>
      </c>
      <c r="BO3564" s="3">
        <f>LN($C3564)</f>
        <v>2.0794415416798357</v>
      </c>
      <c r="BP3564" s="13">
        <f>LN(BL3564/BN3564)</f>
        <v>-0.23900705640801864</v>
      </c>
      <c r="BQ3564" s="13"/>
      <c r="BR3564" s="12">
        <v>53320000</v>
      </c>
      <c r="BS3564" s="3">
        <f>LN(BV3564*100000000/($AX3564-$AW3564)/$BR3564)</f>
        <v>-7.8464073474939946</v>
      </c>
      <c r="BT3564" s="13">
        <f>EXP(BS$4338*$AX3564+BS$4336)*$BR3564/(100000000/($AX3564-$AW3564))</f>
        <v>22.577052278007852</v>
      </c>
      <c r="BU3564" s="3">
        <f>LN(BT3564/$BN3564)</f>
        <v>-0.32149058579085493</v>
      </c>
      <c r="BV3564" s="3" cm="1">
        <f t="array" ref="BV3564">$BN3564*EXP(poly_from_str(100000000/$E3564,BV$4341))</f>
        <v>8.6115973415382108</v>
      </c>
      <c r="BW3564" s="12"/>
      <c r="BX3564" s="3">
        <f>LN(BT3564/BV3564)</f>
        <v>0.9638241815979478</v>
      </c>
      <c r="BY3564">
        <v>30244</v>
      </c>
      <c r="BZ3564" s="13"/>
    </row>
    <row r="3565" spans="1:78" hidden="1" x14ac:dyDescent="0.25">
      <c r="A3565" t="s">
        <v>4013</v>
      </c>
      <c r="B3565" s="2" t="str">
        <f t="shared" si="6205"/>
        <v/>
      </c>
      <c r="C3565">
        <v>1</v>
      </c>
      <c r="E3565">
        <v>41296.54</v>
      </c>
      <c r="R3565">
        <v>33</v>
      </c>
      <c r="S3565" t="s">
        <v>22</v>
      </c>
      <c r="AA3565" s="10">
        <f t="shared" si="6114"/>
        <v>2420.7750000000001</v>
      </c>
      <c r="AB3565" s="3" cm="1">
        <f t="array" ref="AB3565">100000000/Lvac(AA3565)</f>
        <v>41296.54034214087</v>
      </c>
      <c r="AC3565" s="28">
        <f t="shared" si="6115"/>
        <v>4.1309084900496744E-7</v>
      </c>
      <c r="AD3565" s="28">
        <f t="shared" si="6116"/>
        <v>2.4215103534461321E-7</v>
      </c>
      <c r="AE3565" s="21">
        <f t="shared" si="6117"/>
        <v>41296.540087500238</v>
      </c>
      <c r="AF3565" s="10" cm="1">
        <f t="array" ref="AF3565">Lair(100000000/AE3565)</f>
        <v>2420.7750149279905</v>
      </c>
      <c r="AG3565" s="10">
        <f t="shared" si="6118"/>
        <v>1.352961145545143E-2</v>
      </c>
      <c r="AH3565" s="10" t="b">
        <f t="shared" si="6112"/>
        <v>1</v>
      </c>
      <c r="AI3565" s="10">
        <f t="shared" si="6120"/>
        <v>2420.7750000000001</v>
      </c>
      <c r="AJ3565">
        <v>3.0000000000000001E-3</v>
      </c>
      <c r="AK3565" s="3" cm="1">
        <f t="array" ref="AK3565">100000000/Lvac($AA3565)</f>
        <v>41296.54034214087</v>
      </c>
      <c r="AL3565" s="21">
        <f t="shared" si="6188"/>
        <v>5.1177668732708577E-2</v>
      </c>
      <c r="AM3565" s="21"/>
      <c r="AN3565" s="21"/>
      <c r="AO3565" s="21"/>
      <c r="AP3565" s="21"/>
      <c r="AS3565" s="3">
        <f t="shared" si="6119"/>
        <v>3.4214086917927489E-4</v>
      </c>
      <c r="AT3565" s="3" cm="1">
        <f t="array" ref="AT3565">AS3565-(100000000/LvacE($A3565)-$E3565)</f>
        <v>4.3146777898073196E-5</v>
      </c>
      <c r="BB3565"/>
      <c r="BC3565"/>
      <c r="BD3565"/>
      <c r="BE3565"/>
      <c r="BF3565"/>
      <c r="BG3565"/>
      <c r="BH3565"/>
      <c r="BI3565"/>
      <c r="BJ3565"/>
      <c r="BN3565" s="13" cm="1">
        <f t="array" ref="BN3565">$C3565*EXP(poly_from_str(100000000/$E3565,BN$4343))</f>
        <v>3.8944655397263888</v>
      </c>
      <c r="BO3565" s="13"/>
      <c r="BY3565">
        <v>3782</v>
      </c>
    </row>
    <row r="3566" spans="1:78" hidden="1" x14ac:dyDescent="0.25">
      <c r="A3566" t="s">
        <v>4014</v>
      </c>
      <c r="B3566" s="2" t="str">
        <f t="shared" si="6205"/>
        <v/>
      </c>
      <c r="C3566">
        <v>1</v>
      </c>
      <c r="E3566">
        <v>41298.589999999997</v>
      </c>
      <c r="F3566">
        <v>22277</v>
      </c>
      <c r="G3566" t="s">
        <v>5</v>
      </c>
      <c r="H3566" s="5" t="s">
        <v>19</v>
      </c>
      <c r="I3566">
        <v>63576</v>
      </c>
      <c r="J3566" t="s">
        <v>3</v>
      </c>
      <c r="K3566" s="5" t="s">
        <v>18</v>
      </c>
      <c r="L3566">
        <v>22277.66</v>
      </c>
      <c r="M3566" t="str">
        <f t="shared" ref="M3566:M3569" si="6207">$G3566&amp;""</f>
        <v>e</v>
      </c>
      <c r="N3566" t="str">
        <f t="shared" ref="N3566:N3569" si="6208">$H3566&amp;""</f>
        <v>3/2</v>
      </c>
      <c r="O3566">
        <v>63576.27</v>
      </c>
      <c r="P3566" t="str">
        <f t="shared" ref="P3566:P3569" si="6209">$J3566&amp;""</f>
        <v>o</v>
      </c>
      <c r="Q3566" t="str">
        <f t="shared" ref="Q3566:Q3569" si="6210">$K3566&amp;""</f>
        <v>5/2</v>
      </c>
      <c r="R3566">
        <v>33</v>
      </c>
      <c r="AA3566" s="10">
        <f t="shared" si="6114"/>
        <v>2420.6550000000002</v>
      </c>
      <c r="AB3566" s="3" cm="1">
        <f t="array" ref="AB3566">100000000/Lvac(AA3566)</f>
        <v>41298.587395358052</v>
      </c>
      <c r="AC3566" s="28">
        <f t="shared" si="6115"/>
        <v>4.1311132730603906E-7</v>
      </c>
      <c r="AD3566" s="28">
        <f t="shared" si="6116"/>
        <v>2.4213903260826776E-7</v>
      </c>
      <c r="AE3566" s="21">
        <f t="shared" si="6117"/>
        <v>41298.589333978562</v>
      </c>
      <c r="AF3566" s="10" cm="1">
        <f t="array" ref="AF3566">Lair(100000000/AE3566)</f>
        <v>2420.6548863620551</v>
      </c>
      <c r="AG3566" s="10">
        <f t="shared" si="6118"/>
        <v>1.3530457127380411E-2</v>
      </c>
      <c r="AH3566" s="10" t="b">
        <f t="shared" si="6112"/>
        <v>1</v>
      </c>
      <c r="AI3566" s="10">
        <f t="shared" ref="AI3566:AI3569" si="6211">$AF3566</f>
        <v>2420.6548863620551</v>
      </c>
      <c r="AJ3566">
        <v>3.0000000000000001E-3</v>
      </c>
      <c r="AK3566" s="3" cm="1">
        <f t="array" ref="AK3566">100000000/Lvac($AA3566)</f>
        <v>41298.587395358052</v>
      </c>
      <c r="AL3566" s="21">
        <f t="shared" si="6188"/>
        <v>5.1182745167062692E-2</v>
      </c>
      <c r="AM3566" s="10" cm="1">
        <f t="array" ref="AM3566">Lvac($AI3566)-$BA3566</f>
        <v>1.2116752122892649E-3</v>
      </c>
      <c r="AN3566" s="10">
        <f t="shared" ref="AN3566:AN3569" si="6212">$AK3566-($AX3566-$AW3566)</f>
        <v>-2.2604641948419157E-2</v>
      </c>
      <c r="AO3566" s="3">
        <f t="shared" ref="AO3566:AO3569" si="6213">AM3566/AJ3566</f>
        <v>0.40389173742975498</v>
      </c>
      <c r="AP3566" s="3">
        <v>0.44177968978450127</v>
      </c>
      <c r="AS3566" s="3">
        <f t="shared" si="6119"/>
        <v>-2.6046419443446212E-3</v>
      </c>
      <c r="AT3566" s="3" cm="1">
        <f t="array" ref="AT3566">AS3566-(100000000/LvacE($A3566)-$E3566)</f>
        <v>4.3194624595344067E-5</v>
      </c>
      <c r="AU3566" t="s">
        <v>4761</v>
      </c>
      <c r="AV3566" t="s">
        <v>4838</v>
      </c>
      <c r="AW3566" s="3">
        <v>22277.66</v>
      </c>
      <c r="AX3566" s="3">
        <v>63576.27</v>
      </c>
      <c r="AY3566" s="3"/>
      <c r="AZ3566" s="10" cm="1">
        <f t="array" ref="AZ3566">Lair(100000000/($AX3566-$AW3566))</f>
        <v>2420.6536749630723</v>
      </c>
      <c r="BA3566" s="10">
        <f t="shared" ref="BA3566:BA3569" si="6214">100000000/($AX3566-$AW3566)</f>
        <v>2421.3890007436084</v>
      </c>
      <c r="BB3566" s="12">
        <v>31600000</v>
      </c>
      <c r="BC3566" s="3">
        <v>0.183</v>
      </c>
      <c r="BD3566" s="12" cm="1">
        <f t="array" ref="BD3566">SfromgA($BB3566,$BA3566,"")</f>
        <v>0.22141861932937687</v>
      </c>
      <c r="BE3566" s="29">
        <f t="shared" ref="BE3566:BE3569" si="6215">(10^MAX(0.05, -0.312925054856973*((LN($BD3566))^(1/3)) + 0.454808404431693)-1)*100</f>
        <v>551.07358461013848</v>
      </c>
      <c r="BG3566" s="3"/>
      <c r="BH3566" s="3"/>
      <c r="BI3566" s="12">
        <f t="shared" ref="BI3566:BI3569" si="6216">IF($BB3566="",$BF3566,$BB3566)</f>
        <v>31600000</v>
      </c>
      <c r="BJ3566" s="29">
        <f t="shared" ref="BJ3566:BJ3569" si="6217">IF($BB3566="",$BH3566,$BE3566)</f>
        <v>551.07358461013848</v>
      </c>
      <c r="BK3566" s="3">
        <f t="shared" ref="BK3566:BK3569" si="6218">LN(BN3566*100000000/($AX3566-$AW3566)/$BI3566)</f>
        <v>-8.1168339332911881</v>
      </c>
      <c r="BL3566" s="13">
        <f>EXP(BK$4341*$AX3566+BK$4342)*$BI3566/(100000000/($AX3566-$AW3566))</f>
        <v>11.704862998685114</v>
      </c>
      <c r="BM3566" s="3">
        <f t="shared" ref="BM3566:BM3569" si="6219">LN(BL3566/$C3566)</f>
        <v>2.4600043963622111</v>
      </c>
      <c r="BN3566" s="13" cm="1">
        <f t="array" ref="BN3566">$C3566*EXP(poly_from_str(100000000/$E3566,BN$4343))</f>
        <v>3.8951692188319718</v>
      </c>
      <c r="BO3566" s="3">
        <f t="shared" ref="BO3566:BO3569" si="6220">LN($C3566)</f>
        <v>0</v>
      </c>
      <c r="BP3566" s="13">
        <f t="shared" ref="BP3566:BP3569" si="6221">LN(BL3566/BN3566)</f>
        <v>1.1002672728402159</v>
      </c>
      <c r="BQ3566" s="13"/>
      <c r="BR3566" s="12">
        <v>5520000</v>
      </c>
      <c r="BS3566" s="3">
        <f>LN(BV3566*100000000/($AX3566-$AW3566)/$BR3566)</f>
        <v>-7.6586863965913219</v>
      </c>
      <c r="BT3566" s="13">
        <f>EXP(BS$4338*$AX3566+BS$4336)*$BR3566/(100000000/($AX3566-$AW3566))</f>
        <v>2.3377960594584679</v>
      </c>
      <c r="BU3566" s="3">
        <f>LN(BT3566/$BN3566)</f>
        <v>-0.51052849290872104</v>
      </c>
      <c r="BV3566" s="3" cm="1">
        <f t="array" ref="BV3566">$BN3566*EXP(poly_from_str(100000000/$E3566,BV$4341))</f>
        <v>1.0758439248005154</v>
      </c>
      <c r="BW3566" s="12" t="s">
        <v>14</v>
      </c>
      <c r="BX3566" s="3">
        <f>LN(BT3566/BV3566)</f>
        <v>0.77610323069527509</v>
      </c>
      <c r="BY3566">
        <v>3783</v>
      </c>
      <c r="BZ3566" s="13"/>
    </row>
    <row r="3567" spans="1:78" hidden="1" x14ac:dyDescent="0.25">
      <c r="A3567" t="s">
        <v>4015</v>
      </c>
      <c r="B3567" s="2" t="str">
        <f t="shared" si="6205"/>
        <v/>
      </c>
      <c r="C3567">
        <v>6</v>
      </c>
      <c r="E3567">
        <v>41305.86</v>
      </c>
      <c r="F3567">
        <v>40098</v>
      </c>
      <c r="G3567" t="s">
        <v>5</v>
      </c>
      <c r="H3567" s="5" t="s">
        <v>18</v>
      </c>
      <c r="I3567">
        <v>81404</v>
      </c>
      <c r="J3567" t="s">
        <v>3</v>
      </c>
      <c r="K3567" s="5" t="s">
        <v>18</v>
      </c>
      <c r="L3567">
        <v>40098.660000000003</v>
      </c>
      <c r="M3567" t="str">
        <f t="shared" si="6207"/>
        <v>e</v>
      </c>
      <c r="N3567" t="str">
        <f t="shared" si="6208"/>
        <v>5/2</v>
      </c>
      <c r="O3567">
        <v>81404.52</v>
      </c>
      <c r="P3567" t="str">
        <f t="shared" si="6209"/>
        <v>o</v>
      </c>
      <c r="Q3567" t="str">
        <f t="shared" si="6210"/>
        <v>5/2</v>
      </c>
      <c r="R3567">
        <v>33</v>
      </c>
      <c r="AA3567" s="10">
        <f t="shared" si="6114"/>
        <v>2420.2289999999998</v>
      </c>
      <c r="AB3567" s="3" cm="1">
        <f t="array" ref="AB3567">100000000/Lvac(AA3567)</f>
        <v>41305.856073464711</v>
      </c>
      <c r="AC3567" s="28">
        <f t="shared" si="6115"/>
        <v>4.1318404167539521E-7</v>
      </c>
      <c r="AD3567" s="28">
        <f t="shared" si="6116"/>
        <v>2.4209642289496328E-7</v>
      </c>
      <c r="AE3567" s="21">
        <f t="shared" si="6117"/>
        <v>41305.858996489078</v>
      </c>
      <c r="AF3567" s="10" cm="1">
        <f t="array" ref="AF3567">Lair(100000000/AE3567)</f>
        <v>2420.2288287186238</v>
      </c>
      <c r="AG3567" s="10">
        <f t="shared" si="6118"/>
        <v>1.3533460278648161E-2</v>
      </c>
      <c r="AH3567" s="10" t="b">
        <f t="shared" si="6112"/>
        <v>1</v>
      </c>
      <c r="AI3567" s="10">
        <f t="shared" si="6211"/>
        <v>2420.2288287186238</v>
      </c>
      <c r="AJ3567">
        <v>3.0000000000000001E-3</v>
      </c>
      <c r="AK3567" s="3" cm="1">
        <f t="array" ref="AK3567">100000000/Lvac($AA3567)</f>
        <v>41305.856073464711</v>
      </c>
      <c r="AL3567" s="21">
        <f t="shared" si="6188"/>
        <v>5.1200765295404557E-2</v>
      </c>
      <c r="AM3567" s="10" cm="1">
        <f t="array" ref="AM3567">Lvac($AI3567)-$BA3567</f>
        <v>5.8816445744014345E-5</v>
      </c>
      <c r="AN3567" s="10">
        <f t="shared" si="6212"/>
        <v>-3.9265352897928096E-3</v>
      </c>
      <c r="AO3567" s="3">
        <f t="shared" si="6213"/>
        <v>1.9605481914671447E-2</v>
      </c>
      <c r="AP3567" s="3">
        <v>7.6712291199025159E-2</v>
      </c>
      <c r="AS3567" s="3">
        <f t="shared" si="6119"/>
        <v>-3.9265352897928096E-3</v>
      </c>
      <c r="AT3567" s="3" cm="1">
        <f t="array" ref="AT3567">AS3567-(100000000/LvacE($A3567)-$E3567)</f>
        <v>4.3364627344999462E-5</v>
      </c>
      <c r="AU3567" t="s">
        <v>4732</v>
      </c>
      <c r="AV3567" t="s">
        <v>4911</v>
      </c>
      <c r="AW3567" s="3">
        <v>40098.660000000003</v>
      </c>
      <c r="AX3567" s="3">
        <v>81404.52</v>
      </c>
      <c r="AY3567" s="3"/>
      <c r="AZ3567" s="10" cm="1">
        <f t="array" ref="AZ3567">Lair(100000000/($AX3567-$AW3567))</f>
        <v>2420.228769915585</v>
      </c>
      <c r="BA3567" s="10">
        <f t="shared" si="6214"/>
        <v>2420.9639988127592</v>
      </c>
      <c r="BB3567" s="12">
        <v>302000000</v>
      </c>
      <c r="BC3567" s="3">
        <v>0.61199999999999999</v>
      </c>
      <c r="BD3567" s="12" cm="1">
        <f t="array" ref="BD3567">SfromgA($BB3567,$BA3567,"")</f>
        <v>2.1149752848877377</v>
      </c>
      <c r="BE3567" s="29">
        <f t="shared" si="6215"/>
        <v>48.121494854065581</v>
      </c>
      <c r="BG3567" s="3"/>
      <c r="BH3567" s="3"/>
      <c r="BI3567" s="12">
        <f t="shared" si="6216"/>
        <v>302000000</v>
      </c>
      <c r="BJ3567" s="29">
        <f t="shared" si="6217"/>
        <v>48.121494854065581</v>
      </c>
      <c r="BK3567" s="3">
        <f t="shared" si="6218"/>
        <v>-8.5818776896497297</v>
      </c>
      <c r="BL3567" s="13">
        <f>EXP(BK$4341*$AX3567+BK$4342)*$BI3567/(100000000/($AX3567-$AW3567))</f>
        <v>28.871549002208983</v>
      </c>
      <c r="BM3567" s="3">
        <f t="shared" si="6219"/>
        <v>1.5710971773963933</v>
      </c>
      <c r="BN3567" s="13" cm="1">
        <f t="array" ref="BN3567">$C3567*EXP(poly_from_str(100000000/$E3567,BN$4343))</f>
        <v>23.386029151197139</v>
      </c>
      <c r="BO3567" s="3">
        <f t="shared" si="6220"/>
        <v>1.791759469228055</v>
      </c>
      <c r="BP3567" s="13">
        <f t="shared" si="6221"/>
        <v>0.21071784738365978</v>
      </c>
      <c r="BQ3567" s="13"/>
      <c r="BS3567" s="13"/>
      <c r="BT3567" s="13"/>
      <c r="BU3567" s="13"/>
      <c r="BV3567" s="13"/>
      <c r="BW3567" s="13"/>
      <c r="BX3567" s="13"/>
      <c r="BY3567">
        <v>22711</v>
      </c>
      <c r="BZ3567" s="13"/>
    </row>
    <row r="3568" spans="1:78" hidden="1" x14ac:dyDescent="0.25">
      <c r="A3568" t="s">
        <v>4016</v>
      </c>
      <c r="B3568" s="2" t="str">
        <f t="shared" si="6205"/>
        <v/>
      </c>
      <c r="C3568">
        <v>10</v>
      </c>
      <c r="E3568">
        <v>41327.69</v>
      </c>
      <c r="F3568">
        <v>23651</v>
      </c>
      <c r="G3568" t="s">
        <v>5</v>
      </c>
      <c r="H3568" s="5" t="s">
        <v>8</v>
      </c>
      <c r="I3568">
        <v>64979</v>
      </c>
      <c r="J3568" t="s">
        <v>3</v>
      </c>
      <c r="K3568" s="5" t="s">
        <v>8</v>
      </c>
      <c r="L3568">
        <v>23651.88</v>
      </c>
      <c r="M3568" t="str">
        <f t="shared" si="6207"/>
        <v>e</v>
      </c>
      <c r="N3568" t="str">
        <f t="shared" si="6208"/>
        <v>7/2</v>
      </c>
      <c r="O3568">
        <v>64979.55</v>
      </c>
      <c r="P3568" t="str">
        <f t="shared" si="6209"/>
        <v>o</v>
      </c>
      <c r="Q3568" t="str">
        <f t="shared" si="6210"/>
        <v>7/2</v>
      </c>
      <c r="R3568">
        <v>33</v>
      </c>
      <c r="S3568" t="s">
        <v>2204</v>
      </c>
      <c r="AA3568" s="10">
        <f t="shared" si="6114"/>
        <v>2418.9499999999998</v>
      </c>
      <c r="AB3568" s="3" cm="1">
        <f t="array" ref="AB3568">100000000/Lvac(AA3568)</f>
        <v>41327.694550123662</v>
      </c>
      <c r="AC3568" s="28">
        <f t="shared" si="6115"/>
        <v>4.1340250935323183E-7</v>
      </c>
      <c r="AD3568" s="28">
        <f t="shared" si="6116"/>
        <v>2.4196849373902659E-7</v>
      </c>
      <c r="AE3568" s="21">
        <f t="shared" si="6117"/>
        <v>41327.691161053015</v>
      </c>
      <c r="AF3568" s="10" cm="1">
        <f t="array" ref="AF3568">Lair(100000000/AE3568)</f>
        <v>2418.9501983806585</v>
      </c>
      <c r="AG3568" s="10">
        <f t="shared" si="6118"/>
        <v>1.3542486316402504E-2</v>
      </c>
      <c r="AH3568" s="10" t="b">
        <f t="shared" si="6112"/>
        <v>1</v>
      </c>
      <c r="AI3568" s="10">
        <f t="shared" si="6211"/>
        <v>2418.9501983806585</v>
      </c>
      <c r="AJ3568">
        <v>3.0000000000000001E-3</v>
      </c>
      <c r="AK3568" s="3" cm="1">
        <f t="array" ref="AK3568">100000000/Lvac($AA3568)</f>
        <v>41327.694550123662</v>
      </c>
      <c r="AL3568" s="21">
        <f t="shared" si="6188"/>
        <v>5.1254913694945108E-2</v>
      </c>
      <c r="AM3568" s="10" cm="1">
        <f t="array" ref="AM3568">Lvac($AI3568)-$BA3568</f>
        <v>-1.2389540816002409E-3</v>
      </c>
      <c r="AN3568" s="10">
        <f t="shared" si="6212"/>
        <v>2.4550123664084822E-2</v>
      </c>
      <c r="AO3568" s="3">
        <f t="shared" si="6213"/>
        <v>-0.41298469386674697</v>
      </c>
      <c r="AP3568" s="3">
        <v>-0.4791266516501006</v>
      </c>
      <c r="AS3568" s="3">
        <f t="shared" si="6119"/>
        <v>4.5501236600102857E-3</v>
      </c>
      <c r="AT3568" s="3" cm="1">
        <f t="array" ref="AT3568">AS3568-(100000000/LvacE($A3568)-$E3568)</f>
        <v>4.387646185932681E-5</v>
      </c>
      <c r="AU3568" t="s">
        <v>4754</v>
      </c>
      <c r="AV3568" t="s">
        <v>4907</v>
      </c>
      <c r="AW3568" s="3">
        <v>23651.88</v>
      </c>
      <c r="AX3568" s="3">
        <v>64979.55</v>
      </c>
      <c r="AY3568" s="3"/>
      <c r="AZ3568" s="10" cm="1">
        <f t="array" ref="AZ3568">Lair(100000000/($AX3568-$AW3568))</f>
        <v>2418.9514370524234</v>
      </c>
      <c r="BA3568" s="10">
        <f t="shared" si="6214"/>
        <v>2419.6863747702205</v>
      </c>
      <c r="BB3568" s="12">
        <v>339000000</v>
      </c>
      <c r="BC3568" s="3">
        <v>0.28799999999999998</v>
      </c>
      <c r="BD3568" s="12" cm="1">
        <f t="array" ref="BD3568">SfromgA($BB3568,$BA3568,"")</f>
        <v>2.3703380879276938</v>
      </c>
      <c r="BE3568" s="29">
        <f t="shared" si="6215"/>
        <v>43.508341844932794</v>
      </c>
      <c r="BG3568" s="3"/>
      <c r="BH3568" s="3"/>
      <c r="BI3568" s="12">
        <f t="shared" si="6216"/>
        <v>339000000</v>
      </c>
      <c r="BJ3568" s="29">
        <f t="shared" si="6217"/>
        <v>43.508341844932794</v>
      </c>
      <c r="BK3568" s="3">
        <f t="shared" si="6218"/>
        <v>-8.1852104889300801</v>
      </c>
      <c r="BL3568" s="13">
        <f>EXP(BK$4341*$AX3568+BK$4342)*$BI3568/(100000000/($AX3568-$AW3568))</f>
        <v>112.94820612259954</v>
      </c>
      <c r="BM3568" s="3">
        <f t="shared" si="6219"/>
        <v>2.4243442677451474</v>
      </c>
      <c r="BN3568" s="13" cm="1">
        <f t="array" ref="BN3568">$C3568*EXP(poly_from_str(100000000/$E3568,BN$4343))</f>
        <v>39.052502661104484</v>
      </c>
      <c r="BO3568" s="3">
        <f t="shared" si="6220"/>
        <v>2.3025850929940459</v>
      </c>
      <c r="BP3568" s="13">
        <f t="shared" si="6221"/>
        <v>1.0620223978744496</v>
      </c>
      <c r="BQ3568" s="13"/>
      <c r="BS3568" s="13"/>
      <c r="BT3568" s="13"/>
      <c r="BU3568" s="13"/>
      <c r="BV3568" s="13"/>
      <c r="BW3568" s="13"/>
      <c r="BX3568" s="13"/>
      <c r="BY3568">
        <v>37918</v>
      </c>
      <c r="BZ3568" s="13"/>
    </row>
    <row r="3569" spans="1:78" hidden="1" x14ac:dyDescent="0.25">
      <c r="A3569" t="s">
        <v>4017</v>
      </c>
      <c r="B3569" s="2" t="str">
        <f t="shared" si="6205"/>
        <v/>
      </c>
      <c r="C3569">
        <v>10</v>
      </c>
      <c r="E3569">
        <v>41349.21</v>
      </c>
      <c r="F3569">
        <v>27452</v>
      </c>
      <c r="G3569" t="s">
        <v>5</v>
      </c>
      <c r="H3569" s="5" t="s">
        <v>18</v>
      </c>
      <c r="I3569">
        <v>68801</v>
      </c>
      <c r="J3569" t="s">
        <v>3</v>
      </c>
      <c r="K3569" s="5" t="s">
        <v>8</v>
      </c>
      <c r="L3569">
        <v>27452.45</v>
      </c>
      <c r="M3569" t="str">
        <f t="shared" si="6207"/>
        <v>e</v>
      </c>
      <c r="N3569" t="str">
        <f t="shared" si="6208"/>
        <v>5/2</v>
      </c>
      <c r="O3569">
        <v>68801.67</v>
      </c>
      <c r="P3569" t="str">
        <f t="shared" si="6209"/>
        <v>o</v>
      </c>
      <c r="Q3569" t="str">
        <f t="shared" si="6210"/>
        <v>7/2</v>
      </c>
      <c r="R3569">
        <v>33</v>
      </c>
      <c r="AA3569" s="10">
        <f t="shared" si="6114"/>
        <v>2417.6909999999998</v>
      </c>
      <c r="AB3569" s="3" cm="1">
        <f t="array" ref="AB3569">100000000/Lvac(AA3569)</f>
        <v>41349.214097094256</v>
      </c>
      <c r="AC3569" s="28">
        <f t="shared" si="6115"/>
        <v>4.1361778655750468E-7</v>
      </c>
      <c r="AD3569" s="28">
        <f t="shared" si="6116"/>
        <v>2.4184256504896262E-7</v>
      </c>
      <c r="AE3569" s="21">
        <f t="shared" si="6117"/>
        <v>41349.21104383302</v>
      </c>
      <c r="AF3569" s="10" cm="1">
        <f t="array" ref="AF3569">Lair(100000000/AE3569)</f>
        <v>2417.691178537948</v>
      </c>
      <c r="AG3569" s="10">
        <f t="shared" si="6118"/>
        <v>1.3551385205366247E-2</v>
      </c>
      <c r="AH3569" s="10" t="b">
        <f t="shared" si="6112"/>
        <v>1</v>
      </c>
      <c r="AI3569" s="10">
        <f t="shared" si="6211"/>
        <v>2417.691178537948</v>
      </c>
      <c r="AJ3569">
        <v>3.0000000000000001E-3</v>
      </c>
      <c r="AK3569" s="3" cm="1">
        <f t="array" ref="AK3569">100000000/Lvac($AA3569)</f>
        <v>41349.214097094256</v>
      </c>
      <c r="AL3569" s="21">
        <f t="shared" si="6188"/>
        <v>5.1308307443260058E-2</v>
      </c>
      <c r="AM3569" s="10" cm="1">
        <f t="array" ref="AM3569">Lvac($AI3569)-$BA3569</f>
        <v>5.2382670264705666E-4</v>
      </c>
      <c r="AN3569" s="10">
        <f t="shared" si="6212"/>
        <v>-5.9029057447332889E-3</v>
      </c>
      <c r="AO3569" s="3">
        <f t="shared" si="6213"/>
        <v>0.17460890088235223</v>
      </c>
      <c r="AP3569" s="3">
        <v>0.11508269214270209</v>
      </c>
      <c r="AS3569" s="3">
        <f t="shared" si="6119"/>
        <v>4.0970942573039792E-3</v>
      </c>
      <c r="AT3569" s="3" cm="1">
        <f t="array" ref="AT3569">AS3569-(100000000/LvacE($A3569)-$E3569)</f>
        <v>4.4382395572029054E-5</v>
      </c>
      <c r="AU3569" t="s">
        <v>4778</v>
      </c>
      <c r="AV3569" t="s">
        <v>4852</v>
      </c>
      <c r="AW3569" s="3">
        <v>27452.45</v>
      </c>
      <c r="AX3569" s="3">
        <v>68801.67</v>
      </c>
      <c r="AY3569" s="3"/>
      <c r="AZ3569" s="10" cm="1">
        <f t="array" ref="AZ3569">Lair(100000000/($AX3569-$AW3569))</f>
        <v>2417.6906548305669</v>
      </c>
      <c r="BA3569" s="10">
        <f t="shared" si="6214"/>
        <v>2418.4253052415497</v>
      </c>
      <c r="BB3569" s="12">
        <v>202000000</v>
      </c>
      <c r="BC3569" s="3">
        <v>0.32200000000000001</v>
      </c>
      <c r="BD3569" s="12" cm="1">
        <f t="array" ref="BD3569">SfromgA($BB3569,$BA3569,"")</f>
        <v>1.4102066706782368</v>
      </c>
      <c r="BE3569" s="29">
        <f t="shared" si="6215"/>
        <v>72.030022231596803</v>
      </c>
      <c r="BG3569" s="3"/>
      <c r="BH3569" s="3"/>
      <c r="BI3569" s="12">
        <f t="shared" si="6216"/>
        <v>202000000</v>
      </c>
      <c r="BJ3569" s="29">
        <f t="shared" si="6217"/>
        <v>72.030022231596803</v>
      </c>
      <c r="BK3569" s="3">
        <f t="shared" si="6218"/>
        <v>-7.6660631357436255</v>
      </c>
      <c r="BL3569" s="13">
        <f>EXP(BK$4341*$AX3569+BK$4342)*$BI3569/(100000000/($AX3569-$AW3569))</f>
        <v>50.365831099748355</v>
      </c>
      <c r="BM3569" s="3">
        <f t="shared" si="6219"/>
        <v>1.6167278977982205</v>
      </c>
      <c r="BN3569" s="13" cm="1">
        <f t="array" ref="BN3569">$C3569*EXP(poly_from_str(100000000/$E3569,BN$4343))</f>
        <v>39.128191310751262</v>
      </c>
      <c r="BO3569" s="3">
        <f t="shared" si="6220"/>
        <v>2.3025850929940459</v>
      </c>
      <c r="BP3569" s="13">
        <f t="shared" si="6221"/>
        <v>0.25246977821040417</v>
      </c>
      <c r="BQ3569" s="13"/>
      <c r="BS3569" s="13"/>
      <c r="BT3569" s="13"/>
      <c r="BU3569" s="13"/>
      <c r="BV3569" s="13"/>
      <c r="BW3569" s="13"/>
      <c r="BX3569" s="13"/>
      <c r="BY3569">
        <v>37984</v>
      </c>
      <c r="BZ3569" s="13"/>
    </row>
    <row r="3570" spans="1:78" hidden="1" x14ac:dyDescent="0.25">
      <c r="A3570" t="s">
        <v>4018</v>
      </c>
      <c r="B3570" s="2" t="str">
        <f t="shared" si="6205"/>
        <v/>
      </c>
      <c r="C3570">
        <v>3</v>
      </c>
      <c r="E3570">
        <v>41367.06</v>
      </c>
      <c r="R3570">
        <v>33</v>
      </c>
      <c r="S3570" t="s">
        <v>22</v>
      </c>
      <c r="AA3570" s="10">
        <f t="shared" si="6114"/>
        <v>2416.6480000000001</v>
      </c>
      <c r="AB3570" s="3" cm="1">
        <f t="array" ref="AB3570">100000000/Lvac(AA3570)</f>
        <v>41367.058627936771</v>
      </c>
      <c r="AC3570" s="28">
        <f t="shared" si="6115"/>
        <v>4.1379629966796985E-7</v>
      </c>
      <c r="AD3570" s="28">
        <f t="shared" si="6116"/>
        <v>2.4173824128860384E-7</v>
      </c>
      <c r="AE3570" s="21">
        <f t="shared" si="6117"/>
        <v>41367.059650883406</v>
      </c>
      <c r="AF3570" s="10" cm="1">
        <f t="array" ref="AF3570">Lair(100000000/AE3570)</f>
        <v>2416.6479402352961</v>
      </c>
      <c r="AG3570" s="10">
        <f t="shared" si="6118"/>
        <v>1.35587678941941E-2</v>
      </c>
      <c r="AH3570" s="10" t="b">
        <f t="shared" si="6112"/>
        <v>1</v>
      </c>
      <c r="AI3570" s="10">
        <f t="shared" si="6120"/>
        <v>2416.6480000000001</v>
      </c>
      <c r="AJ3570">
        <v>3.0000000000000001E-3</v>
      </c>
      <c r="AK3570" s="3" cm="1">
        <f t="array" ref="AK3570">100000000/Lvac($AA3570)</f>
        <v>41367.058627936771</v>
      </c>
      <c r="AL3570" s="21">
        <f t="shared" si="6188"/>
        <v>5.1352607365164601E-2</v>
      </c>
      <c r="AM3570" s="21"/>
      <c r="AN3570" s="21"/>
      <c r="AO3570" s="21"/>
      <c r="AP3570" s="21"/>
      <c r="AS3570" s="3">
        <f t="shared" si="6119"/>
        <v>-1.372063226881437E-3</v>
      </c>
      <c r="AT3570" s="3" cm="1">
        <f t="array" ref="AT3570">AS3570-(100000000/LvacE($A3570)-$E3570)</f>
        <v>4.480309144128114E-5</v>
      </c>
      <c r="BB3570"/>
      <c r="BC3570"/>
      <c r="BD3570"/>
      <c r="BE3570"/>
      <c r="BF3570"/>
      <c r="BG3570"/>
      <c r="BH3570"/>
      <c r="BI3570"/>
      <c r="BJ3570"/>
      <c r="BN3570" s="13" cm="1">
        <f t="array" ref="BN3570">$C3570*EXP(poly_from_str(100000000/$E3570,BN$4343))</f>
        <v>11.75751905739825</v>
      </c>
      <c r="BO3570" s="13"/>
      <c r="BY3570">
        <v>11412</v>
      </c>
    </row>
    <row r="3571" spans="1:78" hidden="1" x14ac:dyDescent="0.25">
      <c r="A3571" t="s">
        <v>4019</v>
      </c>
      <c r="B3571" s="2" t="str">
        <f t="shared" si="6205"/>
        <v/>
      </c>
      <c r="C3571">
        <v>1</v>
      </c>
      <c r="E3571">
        <v>41369.129999999997</v>
      </c>
      <c r="F3571">
        <v>65295</v>
      </c>
      <c r="G3571" t="s">
        <v>3</v>
      </c>
      <c r="H3571" s="5" t="s">
        <v>8</v>
      </c>
      <c r="I3571">
        <v>106665</v>
      </c>
      <c r="J3571" t="s">
        <v>5</v>
      </c>
      <c r="K3571" s="5" t="s">
        <v>8</v>
      </c>
      <c r="L3571">
        <v>65295.9</v>
      </c>
      <c r="M3571" t="str">
        <f t="shared" ref="M3571:M3572" si="6222">$G3571&amp;""</f>
        <v>o</v>
      </c>
      <c r="N3571" t="str">
        <f t="shared" ref="N3571:N3572" si="6223">$H3571&amp;""</f>
        <v>7/2</v>
      </c>
      <c r="O3571">
        <v>106665.07</v>
      </c>
      <c r="P3571" t="str">
        <f t="shared" ref="P3571:P3572" si="6224">$J3571&amp;""</f>
        <v>e</v>
      </c>
      <c r="Q3571" t="str">
        <f t="shared" ref="Q3571:Q3572" si="6225">$K3571&amp;""</f>
        <v>7/2</v>
      </c>
      <c r="R3571">
        <v>33</v>
      </c>
      <c r="AA3571" s="10">
        <f t="shared" si="6114"/>
        <v>2416.527</v>
      </c>
      <c r="AB3571" s="3" cm="1">
        <f t="array" ref="AB3571">100000000/Lvac(AA3571)</f>
        <v>41369.129795835535</v>
      </c>
      <c r="AC3571" s="28">
        <f t="shared" si="6115"/>
        <v>4.1381701921807617E-7</v>
      </c>
      <c r="AD3571" s="28">
        <f t="shared" si="6116"/>
        <v>2.4172613853256974E-7</v>
      </c>
      <c r="AE3571" s="21">
        <f t="shared" si="6117"/>
        <v>41369.129948058842</v>
      </c>
      <c r="AF3571" s="10" cm="1">
        <f t="array" ref="AF3571">Lair(100000000/AE3571)</f>
        <v>2416.5269911073856</v>
      </c>
      <c r="AG3571" s="10">
        <f t="shared" si="6118"/>
        <v>1.3559624989879181E-2</v>
      </c>
      <c r="AH3571" s="10" t="b">
        <f t="shared" si="6112"/>
        <v>1</v>
      </c>
      <c r="AI3571" s="10">
        <f t="shared" ref="AI3571:AI3572" si="6226">$AF3571</f>
        <v>2416.5269911073856</v>
      </c>
      <c r="AJ3571">
        <v>3.0000000000000001E-3</v>
      </c>
      <c r="AK3571" s="3" cm="1">
        <f t="array" ref="AK3571">100000000/Lvac($AA3571)</f>
        <v>41369.129795835535</v>
      </c>
      <c r="AL3571" s="21">
        <f t="shared" si="6188"/>
        <v>5.1357750128267252E-2</v>
      </c>
      <c r="AM3571" s="10" cm="1">
        <f t="array" ref="AM3571">Lvac($AI3571)-$BA3571</f>
        <v>2.3402937604259932E-3</v>
      </c>
      <c r="AN3571" s="10">
        <f t="shared" ref="AN3571:AN3572" si="6227">$AK3571-($AX3571-$AW3571)</f>
        <v>-4.0204164470196702E-2</v>
      </c>
      <c r="AO3571" s="3">
        <f t="shared" ref="AO3571:AO3572" si="6228">AM3571/AJ3571</f>
        <v>0.78009792014199775</v>
      </c>
      <c r="AP3571" s="3">
        <v>0.78306280011020135</v>
      </c>
      <c r="AS3571" s="3">
        <f t="shared" si="6119"/>
        <v>-2.0416446204762906E-4</v>
      </c>
      <c r="AT3571" s="3" cm="1">
        <f t="array" ref="AT3571">AS3571-(100000000/LvacE($A3571)-$E3571)</f>
        <v>4.4851985876448452E-5</v>
      </c>
      <c r="AU3571" t="s">
        <v>4820</v>
      </c>
      <c r="AV3571" t="s">
        <v>4953</v>
      </c>
      <c r="AW3571" s="3">
        <v>65295.9</v>
      </c>
      <c r="AX3571" s="3">
        <v>106665.07</v>
      </c>
      <c r="AY3571" s="3"/>
      <c r="AZ3571" s="10" cm="1">
        <f t="array" ref="AZ3571">Lair(100000000/($AX3571-$AW3571))</f>
        <v>2416.5246513465468</v>
      </c>
      <c r="BA3571" s="10">
        <f t="shared" ref="BA3571:BA3572" si="6229">100000000/($AX3571-$AW3571)</f>
        <v>2417.2590361372972</v>
      </c>
      <c r="BB3571" s="12">
        <v>401000000</v>
      </c>
      <c r="BC3571" s="3">
        <v>0.33400000000000002</v>
      </c>
      <c r="BD3571" s="12" cm="1">
        <f t="array" ref="BD3571">SfromgA($BB3571,$BA3571,"")</f>
        <v>2.7954215552777009</v>
      </c>
      <c r="BE3571" s="29">
        <f t="shared" ref="BE3571:BE3572" si="6230">(10^MAX(0.05, -0.312925054856973*((LN($BD3571))^(1/3)) + 0.454808404431693)-1)*100</f>
        <v>37.718190496035774</v>
      </c>
      <c r="BG3571" s="3"/>
      <c r="BH3571" s="3"/>
      <c r="BI3571" s="12">
        <f t="shared" ref="BI3571:BI3572" si="6231">IF($BB3571="",$BF3571,$BB3571)</f>
        <v>401000000</v>
      </c>
      <c r="BJ3571" s="29">
        <f t="shared" ref="BJ3571:BJ3572" si="6232">IF($BB3571="",$BH3571,$BE3571)</f>
        <v>37.718190496035774</v>
      </c>
      <c r="BK3571" s="3">
        <f>LN(BN3571*100000000/($AX3571-$AW3571)/$BI3571)</f>
        <v>-10.653012623078933</v>
      </c>
      <c r="BL3571" s="13">
        <f>EXP(BK$4341*$AX3571+BK$4342)*$BI3571/(100000000/($AX3571-$AW3571))</f>
        <v>5.6328870855628752</v>
      </c>
      <c r="BM3571" s="3">
        <f t="shared" ref="BM3571" si="6233">LN(BL3571/$C3571)</f>
        <v>1.7286221145426437</v>
      </c>
      <c r="BN3571" s="13" cm="1">
        <f t="array" ref="BN3571">$C3571*EXP(poly_from_str(100000000/$E3571,BN$4343))</f>
        <v>3.919914391442882</v>
      </c>
      <c r="BO3571" s="3">
        <f t="shared" ref="BO3571:BO3572" si="6234">LN($C3571)</f>
        <v>0</v>
      </c>
      <c r="BP3571" s="13">
        <f>LN(BL3571/BN3571)</f>
        <v>0.36255229989637716</v>
      </c>
      <c r="BQ3571" s="13"/>
      <c r="BS3571" s="13"/>
      <c r="BT3571" s="13"/>
      <c r="BU3571" s="13"/>
      <c r="BV3571" s="13"/>
      <c r="BW3571" s="13"/>
      <c r="BX3571" s="13"/>
      <c r="BY3571">
        <v>3805</v>
      </c>
      <c r="BZ3571" s="13"/>
    </row>
    <row r="3572" spans="1:78" hidden="1" x14ac:dyDescent="0.25">
      <c r="A3572" t="s">
        <v>4020</v>
      </c>
      <c r="B3572" s="2" t="str">
        <f t="shared" si="6205"/>
        <v/>
      </c>
      <c r="C3572">
        <v>4</v>
      </c>
      <c r="E3572">
        <v>41382.79</v>
      </c>
      <c r="F3572">
        <v>27604</v>
      </c>
      <c r="G3572" t="s">
        <v>5</v>
      </c>
      <c r="H3572" s="5" t="s">
        <v>4</v>
      </c>
      <c r="I3572">
        <v>68987</v>
      </c>
      <c r="J3572" t="s">
        <v>3</v>
      </c>
      <c r="K3572" s="5" t="s">
        <v>8</v>
      </c>
      <c r="L3572">
        <v>27604.26</v>
      </c>
      <c r="M3572" t="str">
        <f t="shared" si="6222"/>
        <v>e</v>
      </c>
      <c r="N3572" t="str">
        <f t="shared" si="6223"/>
        <v>9/2</v>
      </c>
      <c r="O3572">
        <v>68987.070000000007</v>
      </c>
      <c r="P3572" t="str">
        <f t="shared" si="6224"/>
        <v>o</v>
      </c>
      <c r="Q3572" t="str">
        <f t="shared" si="6225"/>
        <v>7/2</v>
      </c>
      <c r="R3572">
        <v>33</v>
      </c>
      <c r="AA3572" s="10">
        <f t="shared" si="6114"/>
        <v>2415.7289999999998</v>
      </c>
      <c r="AB3572" s="3" cm="1">
        <f t="array" ref="AB3572">100000000/Lvac(AA3572)</f>
        <v>41382.794429294634</v>
      </c>
      <c r="AC3572" s="28">
        <f t="shared" si="6115"/>
        <v>4.1395371749066227E-7</v>
      </c>
      <c r="AD3572" s="28">
        <f t="shared" si="6116"/>
        <v>2.4164632035871071E-7</v>
      </c>
      <c r="AE3572" s="21">
        <f t="shared" si="6117"/>
        <v>41382.791125740376</v>
      </c>
      <c r="AF3572" s="10" cm="1">
        <f t="array" ref="AF3572">Lair(100000000/AE3572)</f>
        <v>2415.7291928603568</v>
      </c>
      <c r="AG3572" s="10">
        <f t="shared" si="6118"/>
        <v>1.3565280797079193E-2</v>
      </c>
      <c r="AH3572" s="10" t="b">
        <f t="shared" si="6112"/>
        <v>1</v>
      </c>
      <c r="AI3572" s="10">
        <f t="shared" si="6226"/>
        <v>2415.7291928603568</v>
      </c>
      <c r="AJ3572">
        <v>3.0000000000000001E-3</v>
      </c>
      <c r="AK3572" s="3" cm="1">
        <f t="array" ref="AK3572">100000000/Lvac($AA3572)</f>
        <v>41382.794429294634</v>
      </c>
      <c r="AL3572" s="21">
        <f t="shared" si="6188"/>
        <v>5.1391680679606873E-2</v>
      </c>
      <c r="AM3572" s="10" cm="1">
        <f t="array" ref="AM3572">Lvac($AI3572)-$BA3572</f>
        <v>1.1021232621715171E-3</v>
      </c>
      <c r="AN3572" s="10">
        <f t="shared" si="6227"/>
        <v>-1.5570705378195271E-2</v>
      </c>
      <c r="AO3572" s="3">
        <f t="shared" si="6228"/>
        <v>0.36737442072383902</v>
      </c>
      <c r="AP3572" s="3">
        <v>0.30307299584819702</v>
      </c>
      <c r="AS3572" s="3">
        <f t="shared" si="6119"/>
        <v>4.429294633155223E-3</v>
      </c>
      <c r="AT3572" s="3" cm="1">
        <f t="array" ref="AT3572">AS3572-(100000000/LvacE($A3572)-$E3572)</f>
        <v>4.5174965634942055E-5</v>
      </c>
      <c r="AU3572" t="s">
        <v>4713</v>
      </c>
      <c r="AV3572" t="s">
        <v>4915</v>
      </c>
      <c r="AW3572" s="3">
        <v>27604.26</v>
      </c>
      <c r="AX3572" s="3">
        <v>68987.070000000007</v>
      </c>
      <c r="AY3572" s="3"/>
      <c r="AZ3572" s="10" cm="1">
        <f t="array" ref="AZ3572">Lair(100000000/($AX3572-$AW3572))</f>
        <v>2415.7280909880101</v>
      </c>
      <c r="BA3572" s="10">
        <f t="shared" si="6229"/>
        <v>2416.4622943681197</v>
      </c>
      <c r="BB3572" s="12">
        <v>4450000</v>
      </c>
      <c r="BC3572" s="3">
        <v>6.0000000000000001E-3</v>
      </c>
      <c r="BD3572" s="12" cm="1">
        <f t="array" ref="BD3572">SfromgA($BB3572,$BA3572,"")</f>
        <v>3.0990846556349504E-2</v>
      </c>
      <c r="BE3572" s="29">
        <f t="shared" si="6230"/>
        <v>748.68060703029596</v>
      </c>
      <c r="BG3572" s="3"/>
      <c r="BH3572" s="3"/>
      <c r="BI3572" s="12">
        <f t="shared" si="6231"/>
        <v>4450000</v>
      </c>
      <c r="BJ3572" s="29">
        <f t="shared" si="6232"/>
        <v>748.68060703029596</v>
      </c>
      <c r="BK3572" s="3"/>
      <c r="BL3572" s="13">
        <f>EXP(BK$4341*$AX3572+BK$4342)*$BI3572/(100000000/($AX3572-$AW3572))</f>
        <v>1.0949127593714221</v>
      </c>
      <c r="BM3572" s="3"/>
      <c r="BN3572" s="13" cm="1">
        <f t="array" ref="BN3572">$C3572*EXP(poly_from_str(100000000/$E3572,BN$4343))</f>
        <v>15.699322921764225</v>
      </c>
      <c r="BO3572" s="3">
        <f t="shared" si="6234"/>
        <v>1.3862943611198906</v>
      </c>
      <c r="BP3572" s="17"/>
      <c r="BQ3572" s="13"/>
      <c r="BS3572" s="13"/>
      <c r="BT3572" s="13"/>
      <c r="BU3572" s="13"/>
      <c r="BV3572" s="13"/>
      <c r="BW3572" s="13"/>
      <c r="BX3572" s="13"/>
      <c r="BY3572">
        <v>15236</v>
      </c>
      <c r="BZ3572" s="13"/>
    </row>
    <row r="3573" spans="1:78" hidden="1" x14ac:dyDescent="0.25">
      <c r="A3573" t="s">
        <v>4021</v>
      </c>
      <c r="B3573" s="2" t="str">
        <f t="shared" si="6205"/>
        <v/>
      </c>
      <c r="C3573">
        <v>4</v>
      </c>
      <c r="E3573">
        <v>41386.720000000001</v>
      </c>
      <c r="R3573">
        <v>33</v>
      </c>
      <c r="S3573" t="s">
        <v>22</v>
      </c>
      <c r="AA3573" s="10">
        <f t="shared" si="6114"/>
        <v>2415.5</v>
      </c>
      <c r="AB3573" s="3" cm="1">
        <f t="array" ref="AB3573">100000000/Lvac(AA3573)</f>
        <v>41386.717400854446</v>
      </c>
      <c r="AC3573" s="28">
        <f t="shared" si="6115"/>
        <v>4.13992962119644E-7</v>
      </c>
      <c r="AD3573" s="28">
        <f t="shared" si="6116"/>
        <v>2.4162341514414348E-7</v>
      </c>
      <c r="AE3573" s="21">
        <f t="shared" si="6117"/>
        <v>41386.719339593343</v>
      </c>
      <c r="AF3573" s="10" cm="1">
        <f t="array" ref="AF3573">Lair(100000000/AE3573)</f>
        <v>2415.4998868385605</v>
      </c>
      <c r="AG3573" s="10">
        <f t="shared" si="6118"/>
        <v>1.3566904864594172E-2</v>
      </c>
      <c r="AH3573" s="10" t="b">
        <f t="shared" si="6112"/>
        <v>1</v>
      </c>
      <c r="AI3573" s="10">
        <f t="shared" si="6120"/>
        <v>2415.5</v>
      </c>
      <c r="AJ3573">
        <v>3.0000000000000001E-3</v>
      </c>
      <c r="AK3573" s="3" cm="1">
        <f t="array" ref="AK3573">100000000/Lvac($AA3573)</f>
        <v>41386.717400854446</v>
      </c>
      <c r="AL3573" s="21">
        <f t="shared" si="6188"/>
        <v>5.1401429187565031E-2</v>
      </c>
      <c r="AM3573" s="21"/>
      <c r="AN3573" s="21"/>
      <c r="AO3573" s="21"/>
      <c r="AP3573" s="21"/>
      <c r="AS3573" s="3">
        <f t="shared" si="6119"/>
        <v>-2.5991455549956299E-3</v>
      </c>
      <c r="AT3573" s="3" cm="1">
        <f t="array" ref="AT3573">AS3573-(100000000/LvacE($A3573)-$E3573)</f>
        <v>4.5267799578141421E-5</v>
      </c>
      <c r="BB3573"/>
      <c r="BC3573"/>
      <c r="BD3573"/>
      <c r="BE3573"/>
      <c r="BF3573"/>
      <c r="BG3573"/>
      <c r="BH3573"/>
      <c r="BI3573"/>
      <c r="BJ3573"/>
      <c r="BN3573" s="13" cm="1">
        <f t="array" ref="BN3573">$C3573*EXP(poly_from_str(100000000/$E3573,BN$4343))</f>
        <v>15.705011830134508</v>
      </c>
      <c r="BO3573" s="13"/>
      <c r="BY3573">
        <v>15241</v>
      </c>
    </row>
    <row r="3574" spans="1:78" hidden="1" x14ac:dyDescent="0.25">
      <c r="A3574" t="s">
        <v>4022</v>
      </c>
      <c r="B3574" s="2" t="str">
        <f t="shared" si="6205"/>
        <v/>
      </c>
      <c r="C3574">
        <v>6</v>
      </c>
      <c r="E3574">
        <v>41403.19</v>
      </c>
      <c r="F3574">
        <v>22747</v>
      </c>
      <c r="G3574" t="s">
        <v>5</v>
      </c>
      <c r="H3574" s="5" t="s">
        <v>4</v>
      </c>
      <c r="I3574">
        <v>64150</v>
      </c>
      <c r="J3574" t="s">
        <v>3</v>
      </c>
      <c r="K3574" s="5" t="s">
        <v>16</v>
      </c>
      <c r="L3574">
        <v>22747.69</v>
      </c>
      <c r="M3574" t="str">
        <f>$G3574&amp;""</f>
        <v>e</v>
      </c>
      <c r="N3574" t="str">
        <f>$H3574&amp;""</f>
        <v>9/2</v>
      </c>
      <c r="O3574">
        <v>64150.94</v>
      </c>
      <c r="P3574" t="str">
        <f>$J3574&amp;""</f>
        <v>o</v>
      </c>
      <c r="Q3574" t="str">
        <f>$K3574&amp;""</f>
        <v>11/2</v>
      </c>
      <c r="R3574">
        <v>33</v>
      </c>
      <c r="AA3574" s="10">
        <f t="shared" si="6114"/>
        <v>2414.5390000000002</v>
      </c>
      <c r="AB3574" s="3" cm="1">
        <f t="array" ref="AB3574">100000000/Lvac(AA3574)</f>
        <v>41403.188289108039</v>
      </c>
      <c r="AC3574" s="28">
        <f t="shared" si="6115"/>
        <v>4.1415773362948368E-7</v>
      </c>
      <c r="AD3574" s="28">
        <f t="shared" si="6116"/>
        <v>2.415272932647727E-7</v>
      </c>
      <c r="AE3574" s="21">
        <f t="shared" si="6117"/>
        <v>41403.189565802109</v>
      </c>
      <c r="AF3574" s="10" cm="1">
        <f t="array" ref="AF3574">Lair(100000000/AE3574)</f>
        <v>2414.5389255404507</v>
      </c>
      <c r="AG3574" s="10">
        <f t="shared" si="6118"/>
        <v>1.3573725313425884E-2</v>
      </c>
      <c r="AH3574" s="10" t="b">
        <f t="shared" si="6112"/>
        <v>1</v>
      </c>
      <c r="AI3574" s="10">
        <f>$AF3574</f>
        <v>2414.5389255404507</v>
      </c>
      <c r="AJ3574">
        <v>3.0000000000000001E-3</v>
      </c>
      <c r="AK3574" s="3" cm="1">
        <f t="array" ref="AK3574">100000000/Lvac($AA3574)</f>
        <v>41403.188289108039</v>
      </c>
      <c r="AL3574" s="21">
        <f t="shared" si="6188"/>
        <v>5.1442353466934501E-2</v>
      </c>
      <c r="AM3574" s="10" cm="1">
        <f t="array" ref="AM3574">Lvac($AI3574)-$BA3574</f>
        <v>3.5254497620371694E-3</v>
      </c>
      <c r="AN3574" s="10">
        <f>$AK3574-($AX3574-$AW3574)</f>
        <v>-6.1710891961411107E-2</v>
      </c>
      <c r="AO3574" s="3">
        <f>AM3574/AJ3574</f>
        <v>1.1751499206790565</v>
      </c>
      <c r="AP3574" s="3">
        <v>1.1999754206044599</v>
      </c>
      <c r="AS3574" s="3">
        <f t="shared" si="6119"/>
        <v>-1.7108919637394138E-3</v>
      </c>
      <c r="AT3574" s="3" cm="1">
        <f t="array" ref="AT3574">AS3574-(100000000/LvacE($A3574)-$E3574)</f>
        <v>4.5658132876269519E-5</v>
      </c>
      <c r="AU3574" t="s">
        <v>4792</v>
      </c>
      <c r="AV3574" t="s">
        <v>4926</v>
      </c>
      <c r="AW3574" s="3">
        <v>22747.69</v>
      </c>
      <c r="AX3574" s="3">
        <v>64150.94</v>
      </c>
      <c r="AY3574" s="3"/>
      <c r="AZ3574" s="10" cm="1">
        <f t="array" ref="AZ3574">Lair(100000000/($AX3574-$AW3574))</f>
        <v>2414.5354008930485</v>
      </c>
      <c r="BA3574" s="10">
        <f>100000000/($AX3574-$AW3574)</f>
        <v>2415.2693327214652</v>
      </c>
      <c r="BB3574" s="12">
        <v>70600000</v>
      </c>
      <c r="BC3574" s="3">
        <v>0.34599999999999997</v>
      </c>
      <c r="BD3574" s="12" cm="1">
        <f t="array" ref="BD3574">SfromgA($BB3574,$BA3574,"")</f>
        <v>0.49094717132948917</v>
      </c>
      <c r="BE3574" s="29">
        <f>(10^MAX(0.05, -0.312925054856973*((LN($BD3574))^(1/3)) + 0.454808404431693)-1)*100</f>
        <v>442.19869380416537</v>
      </c>
      <c r="BG3574" s="3"/>
      <c r="BH3574" s="3"/>
      <c r="BI3574" s="12">
        <f>IF($BB3574="",$BF3574,$BB3574)</f>
        <v>70600000</v>
      </c>
      <c r="BJ3574" s="29">
        <f>IF($BB3574="",$BH3574,$BE3574)</f>
        <v>442.19869380416537</v>
      </c>
      <c r="BK3574" s="3">
        <f>LN(BN3574*100000000/($AX3574-$AW3574)/$BI3574)</f>
        <v>-7.1220029277360126</v>
      </c>
      <c r="BL3574" s="13">
        <f>EXP(BK$4341*$AX3574+BK$4342)*$BI3574/(100000000/($AX3574-$AW3574))</f>
        <v>25.096902748957721</v>
      </c>
      <c r="BM3574" s="3">
        <f t="shared" ref="BM3574" si="6235">LN(BL3574/$C3574)</f>
        <v>1.4309849728398465</v>
      </c>
      <c r="BN3574" s="13" cm="1">
        <f t="array" ref="BN3574">$C3574*EXP(poly_from_str(100000000/$E3574,BN$4343))</f>
        <v>23.593510370669925</v>
      </c>
      <c r="BO3574" s="3">
        <f>LN($C3574)</f>
        <v>1.791759469228055</v>
      </c>
      <c r="BP3574" s="13">
        <f>LN(BL3574/BN3574)</f>
        <v>6.1772752145097684E-2</v>
      </c>
      <c r="BQ3574" s="13"/>
      <c r="BS3574" s="13"/>
      <c r="BT3574" s="13"/>
      <c r="BU3574" s="13"/>
      <c r="BV3574" s="13"/>
      <c r="BW3574" s="13"/>
      <c r="BX3574" s="13"/>
      <c r="BY3574">
        <v>22893</v>
      </c>
      <c r="BZ3574" s="13"/>
    </row>
    <row r="3575" spans="1:78" hidden="1" x14ac:dyDescent="0.25">
      <c r="A3575" t="s">
        <v>4023</v>
      </c>
      <c r="B3575" s="2" t="str">
        <f t="shared" si="6205"/>
        <v/>
      </c>
      <c r="C3575">
        <v>1</v>
      </c>
      <c r="E3575">
        <v>41411.949999999997</v>
      </c>
      <c r="R3575">
        <v>33</v>
      </c>
      <c r="S3575" t="s">
        <v>22</v>
      </c>
      <c r="AA3575" s="10">
        <f t="shared" si="6114"/>
        <v>2414.0279999999998</v>
      </c>
      <c r="AB3575" s="3" cm="1">
        <f t="array" ref="AB3575">100000000/Lvac(AA3575)</f>
        <v>41411.951822213297</v>
      </c>
      <c r="AC3575" s="28">
        <f t="shared" si="6115"/>
        <v>4.1424540229028003E-7</v>
      </c>
      <c r="AD3575" s="28">
        <f t="shared" si="6116"/>
        <v>2.4147618163305255E-7</v>
      </c>
      <c r="AE3575" s="21">
        <f t="shared" si="6117"/>
        <v>41411.950462157445</v>
      </c>
      <c r="AF3575" s="10" cm="1">
        <f t="array" ref="AF3575">Lair(100000000/AE3575)</f>
        <v>2414.0280792878275</v>
      </c>
      <c r="AG3575" s="10">
        <f t="shared" si="6118"/>
        <v>1.3577355321109222E-2</v>
      </c>
      <c r="AH3575" s="10" t="b">
        <f t="shared" si="6112"/>
        <v>1</v>
      </c>
      <c r="AI3575" s="10">
        <f t="shared" si="6120"/>
        <v>2414.0279999999998</v>
      </c>
      <c r="AJ3575">
        <v>3.0000000000000001E-3</v>
      </c>
      <c r="AK3575" s="3" cm="1">
        <f t="array" ref="AK3575">100000000/Lvac($AA3575)</f>
        <v>41411.951822213297</v>
      </c>
      <c r="AL3575" s="21">
        <f t="shared" si="6188"/>
        <v>5.1464131926655325E-2</v>
      </c>
      <c r="AM3575" s="21"/>
      <c r="AN3575" s="21"/>
      <c r="AO3575" s="21"/>
      <c r="AP3575" s="21"/>
      <c r="AS3575" s="3">
        <f t="shared" si="6119"/>
        <v>1.8222133003291674E-3</v>
      </c>
      <c r="AT3575" s="3" cm="1">
        <f t="array" ref="AT3575">AS3575-(100000000/LvacE($A3575)-$E3575)</f>
        <v>4.5866196160204709E-5</v>
      </c>
      <c r="BB3575"/>
      <c r="BC3575"/>
      <c r="BD3575"/>
      <c r="BE3575"/>
      <c r="BF3575"/>
      <c r="BG3575"/>
      <c r="BH3575"/>
      <c r="BI3575"/>
      <c r="BJ3575"/>
      <c r="BN3575" s="13" cm="1">
        <f t="array" ref="BN3575">$C3575*EXP(poly_from_str(100000000/$E3575,BN$4343))</f>
        <v>3.9354679503847589</v>
      </c>
      <c r="BO3575" s="13"/>
      <c r="BY3575" t="e">
        <v>#N/A</v>
      </c>
    </row>
    <row r="3576" spans="1:78" hidden="1" x14ac:dyDescent="0.25">
      <c r="A3576" t="s">
        <v>4024</v>
      </c>
      <c r="B3576" s="2" t="str">
        <f t="shared" si="6205"/>
        <v/>
      </c>
      <c r="C3576">
        <v>7</v>
      </c>
      <c r="E3576">
        <v>41414.9</v>
      </c>
      <c r="F3576">
        <v>23442</v>
      </c>
      <c r="G3576" t="s">
        <v>5</v>
      </c>
      <c r="H3576" s="5" t="s">
        <v>16</v>
      </c>
      <c r="I3576">
        <v>64857</v>
      </c>
      <c r="J3576" t="s">
        <v>3</v>
      </c>
      <c r="K3576" s="5" t="s">
        <v>4</v>
      </c>
      <c r="L3576">
        <v>23442.25</v>
      </c>
      <c r="M3576" t="str">
        <f t="shared" ref="M3576:M3578" si="6236">$G3576&amp;""</f>
        <v>e</v>
      </c>
      <c r="N3576" t="str">
        <f t="shared" ref="N3576:N3578" si="6237">$H3576&amp;""</f>
        <v>11/2</v>
      </c>
      <c r="O3576">
        <v>64857.15</v>
      </c>
      <c r="P3576" t="str">
        <f t="shared" ref="P3576:P3578" si="6238">$J3576&amp;""</f>
        <v>o</v>
      </c>
      <c r="Q3576" t="str">
        <f t="shared" ref="Q3576:Q3578" si="6239">$K3576&amp;""</f>
        <v>9/2</v>
      </c>
      <c r="R3576">
        <v>33</v>
      </c>
      <c r="AA3576" s="10">
        <f t="shared" si="6114"/>
        <v>2413.8560000000002</v>
      </c>
      <c r="AB3576" s="3" cm="1">
        <f t="array" ref="AB3576">100000000/Lvac(AA3576)</f>
        <v>41414.902417373989</v>
      </c>
      <c r="AC3576" s="28">
        <f t="shared" si="6115"/>
        <v>4.1427491946495562E-7</v>
      </c>
      <c r="AD3576" s="28">
        <f t="shared" si="6116"/>
        <v>2.4145897771824507E-7</v>
      </c>
      <c r="AE3576" s="21">
        <f t="shared" si="6117"/>
        <v>41414.900612974205</v>
      </c>
      <c r="AF3576" s="10" cm="1">
        <f t="array" ref="AF3576">Lair(100000000/AE3576)</f>
        <v>2413.856105176973</v>
      </c>
      <c r="AG3576" s="10">
        <f t="shared" si="6118"/>
        <v>1.3578577681803303E-2</v>
      </c>
      <c r="AH3576" s="10" t="b">
        <f t="shared" si="6112"/>
        <v>1</v>
      </c>
      <c r="AI3576" s="10">
        <f t="shared" ref="AI3576:AI3578" si="6240">$AF3576</f>
        <v>2413.856105176973</v>
      </c>
      <c r="AJ3576">
        <v>3.0000000000000001E-3</v>
      </c>
      <c r="AK3576" s="3" cm="1">
        <f t="array" ref="AK3576">100000000/Lvac($AA3576)</f>
        <v>41414.902417373989</v>
      </c>
      <c r="AL3576" s="21">
        <f t="shared" si="6188"/>
        <v>5.1471463848095832E-2</v>
      </c>
      <c r="AM3576" s="10" cm="1">
        <f t="array" ref="AM3576">Lvac($AI3576)-$BA3576</f>
        <v>-3.573789399524685E-5</v>
      </c>
      <c r="AN3576" s="10">
        <f t="shared" ref="AN3576:AN3578" si="6241">$AK3576-($AX3576-$AW3576)</f>
        <v>2.4173739875550382E-3</v>
      </c>
      <c r="AO3576" s="3">
        <f t="shared" ref="AO3576:AO3578" si="6242">AM3576/AJ3576</f>
        <v>-1.1912631331748949E-2</v>
      </c>
      <c r="AP3576" s="3">
        <v>-4.6979601696269434E-2</v>
      </c>
      <c r="AS3576" s="3">
        <f t="shared" si="6119"/>
        <v>2.4173739875550382E-3</v>
      </c>
      <c r="AT3576" s="3" cm="1">
        <f t="array" ref="AT3576">AS3576-(100000000/LvacE($A3576)-$E3576)</f>
        <v>4.593630728777498E-5</v>
      </c>
      <c r="AU3576" t="s">
        <v>4777</v>
      </c>
      <c r="AV3576" t="s">
        <v>4849</v>
      </c>
      <c r="AW3576" s="3">
        <v>23442.25</v>
      </c>
      <c r="AX3576" s="3">
        <v>64857.15</v>
      </c>
      <c r="AY3576" s="3"/>
      <c r="AZ3576" s="10" cm="1">
        <f t="array" ref="AZ3576">Lair(100000000/($AX3576-$AW3576))</f>
        <v>2413.8561409067347</v>
      </c>
      <c r="BA3576" s="10">
        <f t="shared" ref="BA3576:BA3578" si="6243">100000000/($AX3576-$AW3576)</f>
        <v>2414.5899181212558</v>
      </c>
      <c r="BB3576" s="12">
        <v>184000000</v>
      </c>
      <c r="BC3576" s="3">
        <v>0.13500000000000001</v>
      </c>
      <c r="BD3576" s="12" cm="1">
        <f t="array" ref="BD3576">SfromgA($BB3576,$BA3576,"")</f>
        <v>1.2784428887089796</v>
      </c>
      <c r="BE3576" s="29">
        <f t="shared" ref="BE3576:BE3578" si="6244">(10^MAX(0.05, -0.312925054856973*((LN($BD3576))^(1/3)) + 0.454808404431693)-1)*100</f>
        <v>81.480483827032529</v>
      </c>
      <c r="BG3576" s="3"/>
      <c r="BH3576" s="3"/>
      <c r="BI3576" s="12">
        <f t="shared" ref="BI3576:BI3578" si="6245">IF($BB3576="",$BF3576,$BB3576)</f>
        <v>184000000</v>
      </c>
      <c r="BJ3576" s="29">
        <f t="shared" ref="BJ3576:BJ3578" si="6246">IF($BB3576="",$BH3576,$BE3576)</f>
        <v>81.480483827032529</v>
      </c>
      <c r="BK3576" s="3">
        <f t="shared" ref="BK3576:BK3578" si="6247">LN(BN3576*100000000/($AX3576-$AW3576)/$BI3576)</f>
        <v>-7.9249454220739999</v>
      </c>
      <c r="BL3576" s="13">
        <f>EXP(BK$4341*$AX3576+BK$4342)*$BI3576/(100000000/($AX3576-$AW3576))</f>
        <v>62.008622618614218</v>
      </c>
      <c r="BM3576" s="3">
        <f t="shared" ref="BM3576:BM3578" si="6248">LN(BL3576/$C3576)</f>
        <v>2.1813633008135951</v>
      </c>
      <c r="BN3576" s="13" cm="1">
        <f t="array" ref="BN3576">$C3576*EXP(poly_from_str(100000000/$E3576,BN$4343))</f>
        <v>27.555885650037812</v>
      </c>
      <c r="BO3576" s="3">
        <f t="shared" ref="BO3576:BO3578" si="6249">LN($C3576)</f>
        <v>1.9459101490553132</v>
      </c>
      <c r="BP3576" s="13">
        <f t="shared" ref="BP3576:BP3578" si="6250">LN(BL3576/BN3576)</f>
        <v>0.81105730187665293</v>
      </c>
      <c r="BQ3576" s="13"/>
      <c r="BS3576" s="13"/>
      <c r="BT3576" s="13"/>
      <c r="BU3576" s="13"/>
      <c r="BV3576" s="13"/>
      <c r="BW3576" s="13"/>
      <c r="BX3576" s="13"/>
      <c r="BY3576">
        <v>26736</v>
      </c>
      <c r="BZ3576" s="13"/>
    </row>
    <row r="3577" spans="1:78" hidden="1" x14ac:dyDescent="0.25">
      <c r="A3577" t="s">
        <v>4025</v>
      </c>
      <c r="B3577" s="2" t="str">
        <f t="shared" si="6205"/>
        <v/>
      </c>
      <c r="C3577">
        <v>7</v>
      </c>
      <c r="E3577">
        <v>41423.769999999997</v>
      </c>
      <c r="F3577">
        <v>26446</v>
      </c>
      <c r="G3577" t="s">
        <v>5</v>
      </c>
      <c r="H3577" s="5" t="s">
        <v>8</v>
      </c>
      <c r="I3577">
        <v>67870</v>
      </c>
      <c r="J3577" t="s">
        <v>3</v>
      </c>
      <c r="K3577" s="5" t="s">
        <v>4</v>
      </c>
      <c r="L3577">
        <v>26446.97</v>
      </c>
      <c r="M3577" t="str">
        <f t="shared" si="6236"/>
        <v>e</v>
      </c>
      <c r="N3577" t="str">
        <f t="shared" si="6237"/>
        <v>7/2</v>
      </c>
      <c r="O3577">
        <v>67870.759999999995</v>
      </c>
      <c r="P3577" t="str">
        <f t="shared" si="6238"/>
        <v>o</v>
      </c>
      <c r="Q3577" t="str">
        <f t="shared" si="6239"/>
        <v>9/2</v>
      </c>
      <c r="R3577">
        <v>33</v>
      </c>
      <c r="AA3577" s="10">
        <f t="shared" si="6114"/>
        <v>2413.3389999999999</v>
      </c>
      <c r="AB3577" s="3" cm="1">
        <f t="array" ref="AB3577">100000000/Lvac(AA3577)</f>
        <v>41423.773889144832</v>
      </c>
      <c r="AC3577" s="28">
        <f t="shared" si="6115"/>
        <v>4.14363667930614E-7</v>
      </c>
      <c r="AD3577" s="28">
        <f t="shared" si="6116"/>
        <v>2.4140726595218591E-7</v>
      </c>
      <c r="AE3577" s="21">
        <f t="shared" si="6117"/>
        <v>41423.770985540999</v>
      </c>
      <c r="AF3577" s="10" cm="1">
        <f t="array" ref="AF3577">Lair(100000000/AE3577)</f>
        <v>2413.3391691761926</v>
      </c>
      <c r="AG3577" s="10">
        <f t="shared" si="6118"/>
        <v>1.3582253444117225E-2</v>
      </c>
      <c r="AH3577" s="10" t="b">
        <f t="shared" si="6112"/>
        <v>1</v>
      </c>
      <c r="AI3577" s="10">
        <f t="shared" si="6240"/>
        <v>2413.3391691761926</v>
      </c>
      <c r="AJ3577">
        <v>3.0000000000000001E-3</v>
      </c>
      <c r="AK3577" s="3" cm="1">
        <f t="array" ref="AK3577">100000000/Lvac($AA3577)</f>
        <v>41423.773889144832</v>
      </c>
      <c r="AL3577" s="21">
        <f t="shared" si="6188"/>
        <v>5.1493517054983708E-2</v>
      </c>
      <c r="AM3577" s="10" cm="1">
        <f t="array" ref="AM3577">Lvac($AI3577)-$BA3577</f>
        <v>1.1081141733484401E-3</v>
      </c>
      <c r="AN3577" s="10">
        <f t="shared" si="6241"/>
        <v>-1.6110855161969084E-2</v>
      </c>
      <c r="AO3577" s="3">
        <f t="shared" si="6242"/>
        <v>0.3693713911161467</v>
      </c>
      <c r="AP3577" s="3">
        <v>0.31296649391758063</v>
      </c>
      <c r="AS3577" s="3">
        <f t="shared" si="6119"/>
        <v>3.8891448348294944E-3</v>
      </c>
      <c r="AT3577" s="3" cm="1">
        <f t="array" ref="AT3577">AS3577-(100000000/LvacE($A3577)-$E3577)</f>
        <v>4.6147280954755843E-5</v>
      </c>
      <c r="AU3577" t="s">
        <v>4731</v>
      </c>
      <c r="AV3577" t="s">
        <v>4750</v>
      </c>
      <c r="AW3577" s="3">
        <v>26446.97</v>
      </c>
      <c r="AX3577" s="3">
        <v>67870.759999999995</v>
      </c>
      <c r="AY3577" s="3"/>
      <c r="AZ3577" s="10" cm="1">
        <f t="array" ref="AZ3577">Lair(100000000/($AX3577-$AW3577))</f>
        <v>2413.3380613141321</v>
      </c>
      <c r="BA3577" s="10">
        <f t="shared" si="6243"/>
        <v>2414.0717206223771</v>
      </c>
      <c r="BB3577" s="12">
        <v>157000000</v>
      </c>
      <c r="BC3577" s="3">
        <v>0.35799999999999998</v>
      </c>
      <c r="BD3577" s="12" cm="1">
        <f t="array" ref="BD3577">SfromgA($BB3577,$BA3577,"")</f>
        <v>1.0901431195070246</v>
      </c>
      <c r="BE3577" s="29">
        <f t="shared" si="6244"/>
        <v>107.26115019517736</v>
      </c>
      <c r="BG3577" s="3"/>
      <c r="BH3577" s="3"/>
      <c r="BI3577" s="12">
        <f t="shared" si="6245"/>
        <v>157000000</v>
      </c>
      <c r="BJ3577" s="29">
        <f t="shared" si="6246"/>
        <v>107.26115019517736</v>
      </c>
      <c r="BK3577" s="3">
        <f t="shared" si="6247"/>
        <v>-7.7656369271419958</v>
      </c>
      <c r="BL3577" s="13">
        <f>EXP(BK$4341*$AX3577+BK$4342)*$BI3577/(100000000/($AX3577-$AW3577))</f>
        <v>42.090563871900422</v>
      </c>
      <c r="BM3577" s="3">
        <f t="shared" si="6248"/>
        <v>1.7939134304514095</v>
      </c>
      <c r="BN3577" s="13" cm="1">
        <f t="array" ref="BN3577">$C3577*EXP(poly_from_str(100000000/$E3577,BN$4343))</f>
        <v>27.578854138420713</v>
      </c>
      <c r="BO3577" s="3">
        <f t="shared" si="6249"/>
        <v>1.9459101490553132</v>
      </c>
      <c r="BP3577" s="13">
        <f t="shared" si="6250"/>
        <v>0.42277425483494652</v>
      </c>
      <c r="BQ3577" s="13"/>
      <c r="BS3577" s="13"/>
      <c r="BT3577" s="13"/>
      <c r="BU3577" s="13"/>
      <c r="BV3577" s="13"/>
      <c r="BW3577" s="13"/>
      <c r="BX3577" s="13"/>
      <c r="BY3577">
        <v>26756</v>
      </c>
      <c r="BZ3577" s="13"/>
    </row>
    <row r="3578" spans="1:78" hidden="1" x14ac:dyDescent="0.25">
      <c r="A3578" t="s">
        <v>4026</v>
      </c>
      <c r="B3578" s="2" t="str">
        <f t="shared" si="6205"/>
        <v/>
      </c>
      <c r="C3578">
        <v>10</v>
      </c>
      <c r="E3578">
        <v>41439.949999999997</v>
      </c>
      <c r="F3578">
        <v>21238</v>
      </c>
      <c r="G3578" t="s">
        <v>5</v>
      </c>
      <c r="H3578" s="5" t="s">
        <v>15</v>
      </c>
      <c r="I3578">
        <v>62678</v>
      </c>
      <c r="J3578" t="s">
        <v>3</v>
      </c>
      <c r="K3578" s="5" t="s">
        <v>15</v>
      </c>
      <c r="L3578">
        <v>21238.78</v>
      </c>
      <c r="M3578" t="str">
        <f t="shared" si="6236"/>
        <v>e</v>
      </c>
      <c r="N3578" t="str">
        <f t="shared" si="6237"/>
        <v>13/2</v>
      </c>
      <c r="O3578">
        <v>62678.7</v>
      </c>
      <c r="P3578" t="str">
        <f t="shared" si="6238"/>
        <v>o</v>
      </c>
      <c r="Q3578" t="str">
        <f t="shared" si="6239"/>
        <v>13/2</v>
      </c>
      <c r="R3578">
        <v>33</v>
      </c>
      <c r="AA3578" s="10">
        <f t="shared" si="6114"/>
        <v>2412.3969999999999</v>
      </c>
      <c r="AB3578" s="3" cm="1">
        <f t="array" ref="AB3578">100000000/Lvac(AA3578)</f>
        <v>41439.947931396498</v>
      </c>
      <c r="AC3578" s="28">
        <f t="shared" si="6115"/>
        <v>4.1452546989570957E-7</v>
      </c>
      <c r="AD3578" s="28">
        <f t="shared" si="6116"/>
        <v>2.4131304451817649E-7</v>
      </c>
      <c r="AE3578" s="21">
        <f t="shared" si="6117"/>
        <v>41439.949476409914</v>
      </c>
      <c r="AF3578" s="10" cm="1">
        <f t="array" ref="AF3578">Lair(100000000/AE3578)</f>
        <v>2412.3969100512686</v>
      </c>
      <c r="AG3578" s="10">
        <f t="shared" si="6118"/>
        <v>1.3588956944357935E-2</v>
      </c>
      <c r="AH3578" s="10" t="b">
        <f t="shared" si="6112"/>
        <v>1</v>
      </c>
      <c r="AI3578" s="10">
        <f t="shared" si="6240"/>
        <v>2412.3969100512686</v>
      </c>
      <c r="AJ3578">
        <v>3.0000000000000001E-3</v>
      </c>
      <c r="AK3578" s="3" cm="1">
        <f t="array" ref="AK3578">100000000/Lvac($AA3578)</f>
        <v>41439.947931396498</v>
      </c>
      <c r="AL3578" s="21">
        <f t="shared" si="6188"/>
        <v>5.1533743587636849E-2</v>
      </c>
      <c r="AM3578" s="10" cm="1">
        <f t="array" ref="AM3578">Lvac($AI3578)-$BA3578</f>
        <v>-1.7164709665848932E-3</v>
      </c>
      <c r="AN3578" s="10">
        <f t="shared" si="6241"/>
        <v>2.7931396500207484E-2</v>
      </c>
      <c r="AO3578" s="3">
        <f t="shared" si="6242"/>
        <v>-0.57215698886163102</v>
      </c>
      <c r="AP3578" s="3">
        <v>-0.54216725705676561</v>
      </c>
      <c r="AS3578" s="3">
        <f t="shared" si="6119"/>
        <v>-2.068603498628363E-3</v>
      </c>
      <c r="AT3578" s="3" cm="1">
        <f t="array" ref="AT3578">AS3578-(100000000/LvacE($A3578)-$E3578)</f>
        <v>4.6532601118087769E-5</v>
      </c>
      <c r="AU3578" t="s">
        <v>4691</v>
      </c>
      <c r="AV3578" t="s">
        <v>4883</v>
      </c>
      <c r="AW3578" s="3">
        <v>21238.78</v>
      </c>
      <c r="AX3578" s="3">
        <v>62678.7</v>
      </c>
      <c r="AY3578" s="3"/>
      <c r="AZ3578" s="10" cm="1">
        <f t="array" ref="AZ3578">Lair(100000000/($AX3578-$AW3578))</f>
        <v>2412.3986261318137</v>
      </c>
      <c r="BA3578" s="10">
        <f t="shared" si="6243"/>
        <v>2413.1320716835362</v>
      </c>
      <c r="BB3578" s="12">
        <v>343000000</v>
      </c>
      <c r="BC3578" s="3">
        <v>0.223</v>
      </c>
      <c r="BD3578" s="12" cm="1">
        <f t="array" ref="BD3578">SfromgA($BB3578,$BA3578,"")</f>
        <v>2.3788702492872078</v>
      </c>
      <c r="BE3578" s="29">
        <f t="shared" si="6244"/>
        <v>43.371971294582323</v>
      </c>
      <c r="BG3578" s="3"/>
      <c r="BH3578" s="3"/>
      <c r="BI3578" s="12">
        <f t="shared" si="6245"/>
        <v>343000000</v>
      </c>
      <c r="BJ3578" s="29">
        <f t="shared" si="6246"/>
        <v>43.371971294582323</v>
      </c>
      <c r="BK3578" s="3">
        <f t="shared" si="6247"/>
        <v>-8.1893055945021427</v>
      </c>
      <c r="BL3578" s="13">
        <f>EXP(BK$4341*$AX3578+BK$4342)*$BI3578/(100000000/($AX3578-$AW3578))</f>
        <v>136.48177019836865</v>
      </c>
      <c r="BM3578" s="3">
        <f t="shared" si="6248"/>
        <v>2.6136059610518489</v>
      </c>
      <c r="BN3578" s="13" cm="1">
        <f t="array" ref="BN3578">$C3578*EXP(poly_from_str(100000000/$E3578,BN$4343))</f>
        <v>39.458702281015924</v>
      </c>
      <c r="BO3578" s="3">
        <f t="shared" si="6249"/>
        <v>2.3025850929940459</v>
      </c>
      <c r="BP3578" s="13">
        <f t="shared" si="6250"/>
        <v>1.2409364409406181</v>
      </c>
      <c r="BQ3578" s="13"/>
      <c r="BS3578" s="13"/>
      <c r="BT3578" s="13"/>
      <c r="BU3578" s="13"/>
      <c r="BV3578" s="13"/>
      <c r="BW3578" s="13"/>
      <c r="BX3578" s="13"/>
      <c r="BY3578">
        <v>38276</v>
      </c>
      <c r="BZ3578" s="13"/>
    </row>
    <row r="3579" spans="1:78" hidden="1" x14ac:dyDescent="0.25">
      <c r="A3579" t="s">
        <v>4027</v>
      </c>
      <c r="B3579" s="2" t="str">
        <f t="shared" si="6205"/>
        <v/>
      </c>
      <c r="C3579">
        <v>1</v>
      </c>
      <c r="E3579">
        <v>41443.01</v>
      </c>
      <c r="R3579">
        <v>33</v>
      </c>
      <c r="S3579" t="s">
        <v>22</v>
      </c>
      <c r="AA3579" s="10">
        <f t="shared" si="6114"/>
        <v>2412.2190000000001</v>
      </c>
      <c r="AB3579" s="3" cm="1">
        <f t="array" ref="AB3579">100000000/Lvac(AA3579)</f>
        <v>41443.005591730616</v>
      </c>
      <c r="AC3579" s="28">
        <f t="shared" si="6115"/>
        <v>4.1455605813568337E-7</v>
      </c>
      <c r="AD3579" s="28">
        <f t="shared" si="6116"/>
        <v>2.4129524046864407E-7</v>
      </c>
      <c r="AE3579" s="21">
        <f t="shared" si="6117"/>
        <v>41443.008884456409</v>
      </c>
      <c r="AF3579" s="10" cm="1">
        <f t="array" ref="AF3579">Lair(100000000/AE3579)</f>
        <v>2412.2188083299516</v>
      </c>
      <c r="AG3579" s="10">
        <f t="shared" si="6118"/>
        <v>1.3590224517701463E-2</v>
      </c>
      <c r="AH3579" s="10" t="b">
        <f t="shared" si="6112"/>
        <v>1</v>
      </c>
      <c r="AI3579" s="10">
        <f t="shared" si="6120"/>
        <v>2412.2190000000001</v>
      </c>
      <c r="AJ3579">
        <v>3.0000000000000001E-3</v>
      </c>
      <c r="AK3579" s="3" cm="1">
        <f t="array" ref="AK3579">100000000/Lvac($AA3579)</f>
        <v>41443.005591730616</v>
      </c>
      <c r="AL3579" s="21">
        <f t="shared" si="6188"/>
        <v>5.1541347106208786E-2</v>
      </c>
      <c r="AM3579" s="21"/>
      <c r="AN3579" s="21"/>
      <c r="AO3579" s="21"/>
      <c r="AP3579" s="21"/>
      <c r="AS3579" s="3">
        <f t="shared" si="6119"/>
        <v>-4.4082693857490085E-3</v>
      </c>
      <c r="AT3579" s="3" cm="1">
        <f t="array" ref="AT3579">AS3579-(100000000/LvacE($A3579)-$E3579)</f>
        <v>4.6605535317212343E-5</v>
      </c>
      <c r="BB3579"/>
      <c r="BC3579"/>
      <c r="BD3579"/>
      <c r="BE3579"/>
      <c r="BF3579"/>
      <c r="BG3579"/>
      <c r="BH3579"/>
      <c r="BI3579"/>
      <c r="BJ3579"/>
      <c r="BN3579" s="13" cm="1">
        <f t="array" ref="BN3579">$C3579*EXP(poly_from_str(100000000/$E3579,BN$4343))</f>
        <v>3.9470185191266256</v>
      </c>
      <c r="BO3579" s="13"/>
      <c r="BY3579">
        <v>3829</v>
      </c>
    </row>
    <row r="3580" spans="1:78" hidden="1" x14ac:dyDescent="0.25">
      <c r="A3580" t="s">
        <v>4028</v>
      </c>
      <c r="B3580" s="2" t="str">
        <f t="shared" si="6205"/>
        <v/>
      </c>
      <c r="C3580">
        <v>5</v>
      </c>
      <c r="E3580">
        <v>41446.720000000001</v>
      </c>
      <c r="F3580">
        <v>23532</v>
      </c>
      <c r="G3580" t="s">
        <v>5</v>
      </c>
      <c r="H3580" s="5" t="s">
        <v>18</v>
      </c>
      <c r="I3580">
        <v>64979</v>
      </c>
      <c r="J3580" t="s">
        <v>3</v>
      </c>
      <c r="K3580" s="5" t="s">
        <v>8</v>
      </c>
      <c r="L3580">
        <v>23532.86</v>
      </c>
      <c r="M3580" t="str">
        <f t="shared" ref="M3580:M3581" si="6251">$G3580&amp;""</f>
        <v>e</v>
      </c>
      <c r="N3580" t="str">
        <f t="shared" ref="N3580:N3581" si="6252">$H3580&amp;""</f>
        <v>5/2</v>
      </c>
      <c r="O3580">
        <v>64979.55</v>
      </c>
      <c r="P3580" t="str">
        <f t="shared" ref="P3580:P3581" si="6253">$J3580&amp;""</f>
        <v>o</v>
      </c>
      <c r="Q3580" t="str">
        <f t="shared" ref="Q3580:Q3581" si="6254">$K3580&amp;""</f>
        <v>7/2</v>
      </c>
      <c r="R3580">
        <v>33</v>
      </c>
      <c r="S3580" t="s">
        <v>2204</v>
      </c>
      <c r="AA3580" s="10">
        <f t="shared" si="6114"/>
        <v>2412.0030000000002</v>
      </c>
      <c r="AB3580" s="3" cm="1">
        <f t="array" ref="AB3580">100000000/Lvac(AA3580)</f>
        <v>41446.716617015722</v>
      </c>
      <c r="AC3580" s="28">
        <f t="shared" si="6115"/>
        <v>4.1459318251262536E-7</v>
      </c>
      <c r="AD3580" s="28">
        <f t="shared" si="6116"/>
        <v>2.4127363555487423E-7</v>
      </c>
      <c r="AE3580" s="21">
        <f t="shared" si="6117"/>
        <v>41446.719144141047</v>
      </c>
      <c r="AF3580" s="10" cm="1">
        <f t="array" ref="AF3580">Lair(100000000/AE3580)</f>
        <v>2412.0028529220031</v>
      </c>
      <c r="AG3580" s="10">
        <f t="shared" si="6118"/>
        <v>1.359176307347373E-2</v>
      </c>
      <c r="AH3580" s="10" t="b">
        <f t="shared" si="6112"/>
        <v>1</v>
      </c>
      <c r="AI3580" s="10">
        <f t="shared" ref="AI3580:AI3581" si="6255">$AF3580</f>
        <v>2412.0028529220031</v>
      </c>
      <c r="AJ3580">
        <v>3.0000000000000001E-3</v>
      </c>
      <c r="AK3580" s="3" cm="1">
        <f t="array" ref="AK3580">100000000/Lvac($AA3580)</f>
        <v>41446.716617015722</v>
      </c>
      <c r="AL3580" s="21">
        <f t="shared" si="6188"/>
        <v>5.1550581584269776E-2</v>
      </c>
      <c r="AM3580" s="10" cm="1">
        <f t="array" ref="AM3580">Lvac($AI3580)-$BA3580</f>
        <v>-1.6965679133136291E-3</v>
      </c>
      <c r="AN3580" s="10">
        <f t="shared" ref="AN3580:AN3581" si="6256">$AK3580-($AX3580-$AW3580)</f>
        <v>2.6617015719239134E-2</v>
      </c>
      <c r="AO3580" s="3">
        <f t="shared" ref="AO3580:AO3581" si="6257">AM3580/AJ3580</f>
        <v>-0.5655226377712097</v>
      </c>
      <c r="AP3580" s="3">
        <v>-0.51648548605953692</v>
      </c>
      <c r="AS3580" s="3">
        <f t="shared" si="6119"/>
        <v>-3.3829842795967124E-3</v>
      </c>
      <c r="AT3580" s="3" cm="1">
        <f t="array" ref="AT3580">AS3580-(100000000/LvacE($A3580)-$E3580)</f>
        <v>4.6694112825207412E-5</v>
      </c>
      <c r="AU3580" t="s">
        <v>4751</v>
      </c>
      <c r="AV3580" t="s">
        <v>4907</v>
      </c>
      <c r="AW3580" s="3">
        <v>23532.86</v>
      </c>
      <c r="AX3580" s="3">
        <v>64979.55</v>
      </c>
      <c r="AY3580" s="3"/>
      <c r="AZ3580" s="10" cm="1">
        <f t="array" ref="AZ3580">Lair(100000000/($AX3580-$AW3580))</f>
        <v>2412.0045491040642</v>
      </c>
      <c r="BA3580" s="10">
        <f t="shared" ref="BA3580:BA3581" si="6258">100000000/($AX3580-$AW3580)</f>
        <v>2412.7379050052004</v>
      </c>
      <c r="BB3580" s="12">
        <v>26500000</v>
      </c>
      <c r="BC3580" s="3">
        <v>4.1000000000000002E-2</v>
      </c>
      <c r="BD3580" s="12" cm="1">
        <f t="array" ref="BD3580">SfromgA($BB3580,$BA3580,"")</f>
        <v>0.18370021957758786</v>
      </c>
      <c r="BE3580" s="29">
        <f t="shared" ref="BE3580:BE3581" si="6259">(10^MAX(0.05, -0.312925054856973*((LN($BD3580))^(1/3)) + 0.454808404431693)-1)*100</f>
        <v>572.77886096159477</v>
      </c>
      <c r="BG3580" s="3"/>
      <c r="BH3580" s="3"/>
      <c r="BI3580" s="12">
        <f t="shared" ref="BI3580:BI3581" si="6260">IF($BB3580="",$BF3580,$BB3580)</f>
        <v>26500000</v>
      </c>
      <c r="BJ3580" s="29">
        <f t="shared" ref="BJ3580:BJ3581" si="6261">IF($BB3580="",$BH3580,$BE3580)</f>
        <v>572.77886096159477</v>
      </c>
      <c r="BK3580" s="3">
        <f t="shared" ref="BK3580:BK3581" si="6262">LN(BN3580*100000000/($AX3580-$AW3580)/$BI3580)</f>
        <v>-6.3213860069291252</v>
      </c>
      <c r="BL3580" s="13">
        <f>EXP(BK$4341*$AX3580+BK$4342)*$BI3580/(100000000/($AX3580-$AW3580))</f>
        <v>8.854712100659226</v>
      </c>
      <c r="BM3580" s="3">
        <f t="shared" ref="BM3580:BM3581" si="6263">LN(BL3580/$C3580)</f>
        <v>0.5715118456419096</v>
      </c>
      <c r="BN3580" s="13" cm="1">
        <f t="array" ref="BN3580">$C3580*EXP(poly_from_str(100000000/$E3580,BN$4343))</f>
        <v>19.742069022235675</v>
      </c>
      <c r="BO3580" s="3">
        <f t="shared" ref="BO3580:BO3581" si="6264">LN($C3580)</f>
        <v>1.6094379124341003</v>
      </c>
      <c r="BP3580" s="13">
        <f t="shared" ref="BP3580:BP3581" si="6265">LN(BL3580/BN3580)</f>
        <v>-0.80180208412650511</v>
      </c>
      <c r="BQ3580" s="13"/>
      <c r="BS3580" s="13"/>
      <c r="BT3580" s="13"/>
      <c r="BU3580" s="13"/>
      <c r="BV3580" s="13"/>
      <c r="BW3580" s="13"/>
      <c r="BX3580" s="13"/>
      <c r="BY3580">
        <v>19150</v>
      </c>
      <c r="BZ3580" s="13"/>
    </row>
    <row r="3581" spans="1:78" hidden="1" x14ac:dyDescent="0.25">
      <c r="A3581" t="s">
        <v>4029</v>
      </c>
      <c r="B3581" s="2" t="str">
        <f t="shared" si="6205"/>
        <v/>
      </c>
      <c r="C3581">
        <v>1</v>
      </c>
      <c r="E3581">
        <v>41448.160000000003</v>
      </c>
      <c r="F3581">
        <v>24461</v>
      </c>
      <c r="G3581" t="s">
        <v>5</v>
      </c>
      <c r="H3581" s="5" t="s">
        <v>18</v>
      </c>
      <c r="I3581">
        <v>65909</v>
      </c>
      <c r="J3581" t="s">
        <v>3</v>
      </c>
      <c r="K3581" s="5" t="s">
        <v>18</v>
      </c>
      <c r="L3581">
        <v>24461.24</v>
      </c>
      <c r="M3581" t="str">
        <f t="shared" si="6251"/>
        <v>e</v>
      </c>
      <c r="N3581" t="str">
        <f t="shared" si="6252"/>
        <v>5/2</v>
      </c>
      <c r="O3581">
        <v>65909.440000000002</v>
      </c>
      <c r="P3581" t="str">
        <f t="shared" si="6253"/>
        <v>o</v>
      </c>
      <c r="Q3581" t="str">
        <f t="shared" si="6254"/>
        <v>5/2</v>
      </c>
      <c r="R3581">
        <v>33</v>
      </c>
      <c r="S3581" t="s">
        <v>3697</v>
      </c>
      <c r="AA3581" s="10">
        <f t="shared" si="6114"/>
        <v>2411.9189999999999</v>
      </c>
      <c r="AB3581" s="3" cm="1">
        <f t="array" ref="AB3581">100000000/Lvac(AA3581)</f>
        <v>41448.159972993628</v>
      </c>
      <c r="AC3581" s="28">
        <f t="shared" si="6115"/>
        <v>4.1460762156606421E-7</v>
      </c>
      <c r="AD3581" s="28">
        <f t="shared" si="6116"/>
        <v>2.4126523364404352E-7</v>
      </c>
      <c r="AE3581" s="21">
        <f t="shared" si="6117"/>
        <v>41448.159993168396</v>
      </c>
      <c r="AF3581" s="10" cm="1">
        <f t="array" ref="AF3581">Lair(100000000/AE3581)</f>
        <v>2411.9189988259154</v>
      </c>
      <c r="AG3581" s="10">
        <f t="shared" si="6118"/>
        <v>1.3592361512346315E-2</v>
      </c>
      <c r="AH3581" s="10" t="b">
        <f t="shared" si="6112"/>
        <v>1</v>
      </c>
      <c r="AI3581" s="10">
        <f t="shared" si="6255"/>
        <v>2411.9189988259154</v>
      </c>
      <c r="AJ3581">
        <v>3.0000000000000001E-3</v>
      </c>
      <c r="AK3581" s="3" cm="1">
        <f t="array" ref="AK3581">100000000/Lvac($AA3581)</f>
        <v>41448.159972993628</v>
      </c>
      <c r="AL3581" s="21">
        <f t="shared" si="6188"/>
        <v>5.1554169099173666E-2</v>
      </c>
      <c r="AM3581" s="10" cm="1">
        <f t="array" ref="AM3581">Lvac($AI3581)-$BA3581</f>
        <v>2.3287519284167502E-3</v>
      </c>
      <c r="AN3581" s="10">
        <f t="shared" si="6256"/>
        <v>-4.0027006369200535E-2</v>
      </c>
      <c r="AO3581" s="3">
        <f t="shared" si="6257"/>
        <v>0.77625064280558342</v>
      </c>
      <c r="AP3581" s="3">
        <v>0.77664209326637013</v>
      </c>
      <c r="AS3581" s="3">
        <f t="shared" si="6119"/>
        <v>-2.7006375603377819E-5</v>
      </c>
      <c r="AT3581" s="3" cm="1">
        <f t="array" ref="AT3581">AS3581-(100000000/LvacE($A3581)-$E3581)</f>
        <v>4.6728571760468185E-5</v>
      </c>
      <c r="AU3581" t="s">
        <v>4712</v>
      </c>
      <c r="AV3581" t="s">
        <v>4902</v>
      </c>
      <c r="AW3581" s="3">
        <v>24461.24</v>
      </c>
      <c r="AX3581" s="3">
        <v>65909.440000000002</v>
      </c>
      <c r="AY3581" s="3"/>
      <c r="AZ3581" s="10" cm="1">
        <f t="array" ref="AZ3581">Lair(100000000/($AX3581-$AW3581))</f>
        <v>2411.9166706036044</v>
      </c>
      <c r="BA3581" s="10">
        <f t="shared" si="6258"/>
        <v>2412.6500065141554</v>
      </c>
      <c r="BB3581" s="12">
        <v>11600000</v>
      </c>
      <c r="BC3581" s="3">
        <v>4.5999999999999999E-2</v>
      </c>
      <c r="BD3581" s="12" cm="1">
        <f t="array" ref="BD3581">SfromgA($BB3581,$BA3581,"")</f>
        <v>8.0403383417738075E-2</v>
      </c>
      <c r="BE3581" s="29">
        <f t="shared" si="6259"/>
        <v>659.76967341878151</v>
      </c>
      <c r="BG3581" s="3"/>
      <c r="BH3581" s="3"/>
      <c r="BI3581" s="12">
        <f t="shared" si="6260"/>
        <v>11600000</v>
      </c>
      <c r="BJ3581" s="29">
        <f t="shared" si="6261"/>
        <v>659.76967341878151</v>
      </c>
      <c r="BK3581" s="3">
        <f t="shared" si="6262"/>
        <v>-7.1045833342963078</v>
      </c>
      <c r="BL3581" s="13">
        <f>EXP(BK$4341*$AX3581+BK$4342)*$BI3581/(100000000/($AX3581-$AW3581))</f>
        <v>3.6117534310864898</v>
      </c>
      <c r="BM3581" s="3">
        <f t="shared" si="6263"/>
        <v>1.2841933694058572</v>
      </c>
      <c r="BN3581" s="13" cm="1">
        <f t="array" ref="BN3581">$C3581*EXP(poly_from_str(100000000/$E3581,BN$4343))</f>
        <v>3.9489562821649242</v>
      </c>
      <c r="BO3581" s="3">
        <f t="shared" si="6264"/>
        <v>0</v>
      </c>
      <c r="BP3581" s="13">
        <f t="shared" si="6265"/>
        <v>-8.925794222834145E-2</v>
      </c>
      <c r="BQ3581" s="13"/>
      <c r="BS3581" s="13"/>
      <c r="BT3581" s="13"/>
      <c r="BU3581" s="13"/>
      <c r="BV3581" s="13"/>
      <c r="BW3581" s="13"/>
      <c r="BX3581" s="13"/>
      <c r="BY3581">
        <v>3830</v>
      </c>
      <c r="BZ3581" s="13"/>
    </row>
    <row r="3582" spans="1:78" hidden="1" x14ac:dyDescent="0.25">
      <c r="A3582" t="s">
        <v>4030</v>
      </c>
      <c r="B3582" s="2" t="str">
        <f t="shared" si="6205"/>
        <v/>
      </c>
      <c r="C3582">
        <v>1</v>
      </c>
      <c r="E3582">
        <v>41455.879999999997</v>
      </c>
      <c r="R3582">
        <v>33</v>
      </c>
      <c r="S3582" t="s">
        <v>22</v>
      </c>
      <c r="AA3582" s="10">
        <f t="shared" si="6114"/>
        <v>2411.4699999999998</v>
      </c>
      <c r="AB3582" s="3" cm="1">
        <f t="array" ref="AB3582">100000000/Lvac(AA3582)</f>
        <v>41455.876759332117</v>
      </c>
      <c r="AC3582" s="28">
        <f t="shared" si="6115"/>
        <v>4.1468481880346847E-7</v>
      </c>
      <c r="AD3582" s="28">
        <f t="shared" si="6116"/>
        <v>2.4122032343095733E-7</v>
      </c>
      <c r="AE3582" s="21">
        <f t="shared" si="6117"/>
        <v>41455.879180686825</v>
      </c>
      <c r="AF3582" s="10" cm="1">
        <f t="array" ref="AF3582">Lair(100000000/AE3582)</f>
        <v>2411.4698591400884</v>
      </c>
      <c r="AG3582" s="10">
        <f t="shared" si="6118"/>
        <v>1.359556137114128E-2</v>
      </c>
      <c r="AH3582" s="10" t="b">
        <f t="shared" si="6112"/>
        <v>1</v>
      </c>
      <c r="AI3582" s="10">
        <f t="shared" si="6120"/>
        <v>2411.4699999999998</v>
      </c>
      <c r="AJ3582">
        <v>3.0000000000000001E-3</v>
      </c>
      <c r="AK3582" s="3" cm="1">
        <f t="array" ref="AK3582">100000000/Lvac($AA3582)</f>
        <v>41455.876759332117</v>
      </c>
      <c r="AL3582" s="21">
        <f t="shared" si="6188"/>
        <v>5.1573368226847681E-2</v>
      </c>
      <c r="AM3582" s="21"/>
      <c r="AN3582" s="21"/>
      <c r="AO3582" s="21"/>
      <c r="AP3582" s="21"/>
      <c r="AS3582" s="3">
        <f t="shared" si="6119"/>
        <v>-3.240667880163528E-3</v>
      </c>
      <c r="AT3582" s="3" cm="1">
        <f t="array" ref="AT3582">AS3582-(100000000/LvacE($A3582)-$E3582)</f>
        <v>4.6912937250453979E-5</v>
      </c>
      <c r="BB3582"/>
      <c r="BC3582"/>
      <c r="BD3582"/>
      <c r="BE3582"/>
      <c r="BF3582"/>
      <c r="BG3582"/>
      <c r="BH3582"/>
      <c r="BI3582"/>
      <c r="BJ3582"/>
      <c r="BN3582" s="13" cm="1">
        <f t="array" ref="BN3582">$C3582*EXP(poly_from_str(100000000/$E3582,BN$4343))</f>
        <v>3.9518733035465039</v>
      </c>
      <c r="BO3582" s="13"/>
      <c r="BY3582">
        <v>3833</v>
      </c>
    </row>
    <row r="3583" spans="1:78" hidden="1" x14ac:dyDescent="0.25">
      <c r="A3583" t="s">
        <v>4031</v>
      </c>
      <c r="B3583" s="2" t="str">
        <f t="shared" si="6205"/>
        <v/>
      </c>
      <c r="C3583">
        <v>4</v>
      </c>
      <c r="E3583">
        <v>41457.25</v>
      </c>
      <c r="R3583">
        <v>33</v>
      </c>
      <c r="S3583" t="s">
        <v>22</v>
      </c>
      <c r="AA3583" s="10">
        <f t="shared" si="6114"/>
        <v>2411.39</v>
      </c>
      <c r="AB3583" s="3" cm="1">
        <f t="array" ref="AB3583">100000000/Lvac(AA3583)</f>
        <v>41457.251989435215</v>
      </c>
      <c r="AC3583" s="28">
        <f t="shared" si="6115"/>
        <v>4.1469857633978748E-7</v>
      </c>
      <c r="AD3583" s="28">
        <f t="shared" si="6116"/>
        <v>2.4121232161138793E-7</v>
      </c>
      <c r="AE3583" s="21">
        <f t="shared" si="6117"/>
        <v>41457.250502923758</v>
      </c>
      <c r="AF3583" s="10" cm="1">
        <f t="array" ref="AF3583">Lair(100000000/AE3583)</f>
        <v>2411.3900864706025</v>
      </c>
      <c r="AG3583" s="10">
        <f t="shared" si="6118"/>
        <v>1.3596131689489303E-2</v>
      </c>
      <c r="AH3583" s="10" t="b">
        <f t="shared" si="6112"/>
        <v>1</v>
      </c>
      <c r="AI3583" s="10">
        <f t="shared" si="6120"/>
        <v>2411.39</v>
      </c>
      <c r="AJ3583">
        <v>3.0000000000000001E-3</v>
      </c>
      <c r="AK3583" s="3" cm="1">
        <f t="array" ref="AK3583">100000000/Lvac($AA3583)</f>
        <v>41457.251989435215</v>
      </c>
      <c r="AL3583" s="21">
        <f t="shared" si="6188"/>
        <v>5.1576790136935814E-2</v>
      </c>
      <c r="AM3583" s="21"/>
      <c r="AN3583" s="21"/>
      <c r="AO3583" s="21"/>
      <c r="AP3583" s="21"/>
      <c r="AS3583" s="3">
        <f t="shared" si="6119"/>
        <v>1.9894352153642103E-3</v>
      </c>
      <c r="AT3583" s="3" cm="1">
        <f t="array" ref="AT3583">AS3583-(100000000/LvacE($A3583)-$E3583)</f>
        <v>4.6945824578870088E-5</v>
      </c>
      <c r="BB3583"/>
      <c r="BC3583"/>
      <c r="BD3583"/>
      <c r="BE3583"/>
      <c r="BF3583"/>
      <c r="BG3583"/>
      <c r="BH3583"/>
      <c r="BI3583"/>
      <c r="BJ3583"/>
      <c r="BN3583" s="13" cm="1">
        <f t="array" ref="BN3583">$C3583*EXP(poly_from_str(100000000/$E3583,BN$4343))</f>
        <v>15.809570028316756</v>
      </c>
      <c r="BO3583" s="13"/>
      <c r="BY3583" t="e">
        <v>#N/A</v>
      </c>
    </row>
    <row r="3584" spans="1:78" hidden="1" x14ac:dyDescent="0.25">
      <c r="A3584" t="s">
        <v>4032</v>
      </c>
      <c r="B3584" s="2" t="str">
        <f t="shared" si="6205"/>
        <v/>
      </c>
      <c r="C3584">
        <v>1</v>
      </c>
      <c r="E3584">
        <v>41464.269999999997</v>
      </c>
      <c r="F3584">
        <v>24470</v>
      </c>
      <c r="G3584" t="s">
        <v>5</v>
      </c>
      <c r="H3584" s="5" t="s">
        <v>8</v>
      </c>
      <c r="I3584">
        <v>65935</v>
      </c>
      <c r="J3584" t="s">
        <v>3</v>
      </c>
      <c r="K3584" s="5" t="s">
        <v>8</v>
      </c>
      <c r="L3584">
        <v>24470.9</v>
      </c>
      <c r="M3584" t="str">
        <f>$G3584&amp;""</f>
        <v>e</v>
      </c>
      <c r="N3584" t="str">
        <f>$H3584&amp;""</f>
        <v>7/2</v>
      </c>
      <c r="O3584">
        <v>65935.25</v>
      </c>
      <c r="P3584" t="str">
        <f>$J3584&amp;""</f>
        <v>o</v>
      </c>
      <c r="Q3584" t="str">
        <f>$K3584&amp;""</f>
        <v>7/2</v>
      </c>
      <c r="R3584">
        <v>33</v>
      </c>
      <c r="AA3584" s="10">
        <f t="shared" si="6114"/>
        <v>2410.982</v>
      </c>
      <c r="AB3584" s="3" cm="1">
        <f t="array" ref="AB3584">100000000/Lvac(AA3584)</f>
        <v>41464.267082361257</v>
      </c>
      <c r="AC3584" s="28">
        <f t="shared" si="6115"/>
        <v>4.1476875397659545E-7</v>
      </c>
      <c r="AD3584" s="28">
        <f t="shared" si="6116"/>
        <v>2.4117151233221634E-7</v>
      </c>
      <c r="AE3584" s="21">
        <f t="shared" si="6117"/>
        <v>41464.269262801885</v>
      </c>
      <c r="AF3584" s="10" cm="1">
        <f t="array" ref="AF3584">Lair(100000000/AE3584)</f>
        <v>2410.9818732063509</v>
      </c>
      <c r="AG3584" s="10">
        <f t="shared" si="6118"/>
        <v>1.3599041196151872E-2</v>
      </c>
      <c r="AH3584" s="10" t="b">
        <f t="shared" si="6112"/>
        <v>1</v>
      </c>
      <c r="AI3584" s="10">
        <f>$AF3584</f>
        <v>2410.9818732063509</v>
      </c>
      <c r="AJ3584">
        <v>3.0000000000000001E-3</v>
      </c>
      <c r="AK3584" s="3" cm="1">
        <f t="array" ref="AK3584">100000000/Lvac($AA3584)</f>
        <v>41464.267082361257</v>
      </c>
      <c r="AL3584" s="21">
        <f t="shared" si="6188"/>
        <v>5.1594249890255094E-2</v>
      </c>
      <c r="AM3584" s="10" cm="1">
        <f t="array" ref="AM3584">Lvac($AI3584)-$BA3584</f>
        <v>4.6959644000708067E-3</v>
      </c>
      <c r="AN3584" s="10">
        <f>$AK3584-($AX3584-$AW3584)</f>
        <v>-8.2917638741491828E-2</v>
      </c>
      <c r="AO3584" s="3">
        <f>AM3584/AJ3584</f>
        <v>1.5653214666902688</v>
      </c>
      <c r="AP3584" s="3">
        <v>1.6075956280777366</v>
      </c>
      <c r="AS3584" s="3">
        <f t="shared" si="6119"/>
        <v>-2.9176387397455983E-3</v>
      </c>
      <c r="AT3584" s="3" cm="1">
        <f t="array" ref="AT3584">AS3584-(100000000/LvacE($A3584)-$E3584)</f>
        <v>4.7113629989326E-5</v>
      </c>
      <c r="AU3584" t="s">
        <v>4742</v>
      </c>
      <c r="AV3584" t="s">
        <v>4853</v>
      </c>
      <c r="AW3584" s="3">
        <v>24470.9</v>
      </c>
      <c r="AX3584" s="3">
        <v>65935.25</v>
      </c>
      <c r="AY3584" s="3"/>
      <c r="AZ3584" s="10" cm="1">
        <f t="array" ref="AZ3584">Lair(100000000/($AX3584-$AW3584))</f>
        <v>2410.9771783096526</v>
      </c>
      <c r="BA3584" s="10">
        <f>100000000/($AX3584-$AW3584)</f>
        <v>2411.7103005352792</v>
      </c>
      <c r="BB3584" s="12">
        <v>41000000</v>
      </c>
      <c r="BC3584" s="3">
        <v>4.7E-2</v>
      </c>
      <c r="BD3584" s="12" cm="1">
        <f t="array" ref="BD3584">SfromgA($BB3584,$BA3584,"")</f>
        <v>0.28385243979493191</v>
      </c>
      <c r="BE3584" s="29">
        <f>(10^MAX(0.05, -0.312925054856973*((LN($BD3584))^(1/3)) + 0.454808404431693)-1)*100</f>
        <v>520.48413689004281</v>
      </c>
      <c r="BG3584" s="3"/>
      <c r="BH3584" s="3"/>
      <c r="BI3584" s="12">
        <f>IF($BB3584="",$BF3584,$BB3584)</f>
        <v>41000000</v>
      </c>
      <c r="BJ3584" s="29">
        <f>IF($BB3584="",$BH3584,$BE3584)</f>
        <v>520.48413689004281</v>
      </c>
      <c r="BK3584" s="3">
        <f>LN(BN3584*100000000/($AX3584-$AW3584)/$BI3584)</f>
        <v>-8.3659953313504989</v>
      </c>
      <c r="BL3584" s="13">
        <f>EXP(BK$4341*$AX3584+BK$4342)*$BI3584/(100000000/($AX3584-$AW3584))</f>
        <v>12.745634965065541</v>
      </c>
      <c r="BM3584" s="3">
        <f t="shared" ref="BM3584" si="6266">LN(BL3584/$C3584)</f>
        <v>2.5451888573062158</v>
      </c>
      <c r="BN3584" s="13" cm="1">
        <f t="array" ref="BN3584">$C3584*EXP(poly_from_str(100000000/$E3584,BN$4343))</f>
        <v>3.9550603104024367</v>
      </c>
      <c r="BO3584" s="3">
        <f>LN($C3584)</f>
        <v>0</v>
      </c>
      <c r="BP3584" s="13">
        <f>LN(BL3584/BN3584)</f>
        <v>1.170193007049279</v>
      </c>
      <c r="BQ3584" s="13"/>
      <c r="BS3584" s="13"/>
      <c r="BT3584" s="13"/>
      <c r="BU3584" s="13"/>
      <c r="BV3584" s="13"/>
      <c r="BW3584" s="13"/>
      <c r="BX3584" s="13"/>
      <c r="BY3584">
        <v>3836</v>
      </c>
      <c r="BZ3584" s="13"/>
    </row>
    <row r="3585" spans="1:78" hidden="1" x14ac:dyDescent="0.25">
      <c r="A3585" t="s">
        <v>4033</v>
      </c>
      <c r="B3585" s="2" t="str">
        <f t="shared" si="6205"/>
        <v/>
      </c>
      <c r="C3585">
        <v>2</v>
      </c>
      <c r="D3585" t="s">
        <v>14</v>
      </c>
      <c r="E3585">
        <v>41473.800000000003</v>
      </c>
      <c r="R3585">
        <v>33</v>
      </c>
      <c r="S3585" t="s">
        <v>22</v>
      </c>
      <c r="AA3585" s="10">
        <f t="shared" si="6114"/>
        <v>2410.4279999999999</v>
      </c>
      <c r="AB3585" s="3" cm="1">
        <f t="array" ref="AB3585">100000000/Lvac(AA3585)</f>
        <v>41473.796279143804</v>
      </c>
      <c r="AC3585" s="28">
        <f t="shared" si="6115"/>
        <v>4.1486408222938005E-7</v>
      </c>
      <c r="AD3585" s="28">
        <f t="shared" si="6116"/>
        <v>2.4111609973424989E-7</v>
      </c>
      <c r="AE3585" s="21">
        <f t="shared" si="6117"/>
        <v>41473.79906049907</v>
      </c>
      <c r="AF3585" s="10" cm="1">
        <f t="array" ref="AF3585">Lair(100000000/AE3585)</f>
        <v>2410.4278383371925</v>
      </c>
      <c r="AG3585" s="10">
        <f t="shared" si="6118"/>
        <v>1.3602994214957635E-2</v>
      </c>
      <c r="AH3585" s="10" t="b">
        <f t="shared" si="6112"/>
        <v>1</v>
      </c>
      <c r="AI3585" s="10">
        <f t="shared" si="6120"/>
        <v>2410.4279999999999</v>
      </c>
      <c r="AJ3585">
        <v>7.0000000000000001E-3</v>
      </c>
      <c r="AK3585" s="3" cm="1">
        <f t="array" ref="AK3585">100000000/Lvac($AA3585)</f>
        <v>41473.796279143804</v>
      </c>
      <c r="AL3585" s="21">
        <f t="shared" si="6188"/>
        <v>0.12044191900940689</v>
      </c>
      <c r="AM3585" s="21"/>
      <c r="AN3585" s="21"/>
      <c r="AO3585" s="21"/>
      <c r="AP3585" s="21"/>
      <c r="AS3585" s="3">
        <f t="shared" si="6119"/>
        <v>-3.7208561989245936E-3</v>
      </c>
      <c r="AT3585" s="3" cm="1">
        <f t="array" ref="AT3585">AS3585-(100000000/LvacE($A3585)-$E3585)</f>
        <v>4.7341840399894863E-5</v>
      </c>
      <c r="BB3585"/>
      <c r="BC3585"/>
      <c r="BD3585"/>
      <c r="BE3585"/>
      <c r="BF3585"/>
      <c r="BG3585"/>
      <c r="BH3585"/>
      <c r="BI3585"/>
      <c r="BJ3585"/>
      <c r="BN3585" s="13" cm="1">
        <f t="array" ref="BN3585">$C3585*EXP(poly_from_str(100000000/$E3585,BN$4343))</f>
        <v>7.917403678380567</v>
      </c>
      <c r="BO3585" s="13"/>
      <c r="BY3585">
        <v>7678</v>
      </c>
    </row>
    <row r="3586" spans="1:78" hidden="1" x14ac:dyDescent="0.25">
      <c r="A3586" t="s">
        <v>4034</v>
      </c>
      <c r="B3586" s="2" t="str">
        <f t="shared" si="6205"/>
        <v/>
      </c>
      <c r="C3586">
        <v>2</v>
      </c>
      <c r="E3586">
        <v>41475.949999999997</v>
      </c>
      <c r="F3586">
        <v>37919</v>
      </c>
      <c r="G3586" t="s">
        <v>5</v>
      </c>
      <c r="H3586" s="5" t="s">
        <v>8</v>
      </c>
      <c r="I3586">
        <v>79395</v>
      </c>
      <c r="J3586" t="s">
        <v>3</v>
      </c>
      <c r="K3586" s="5" t="s">
        <v>8</v>
      </c>
      <c r="L3586">
        <v>37919.58</v>
      </c>
      <c r="M3586" t="str">
        <f t="shared" ref="M3586:M3589" si="6267">$G3586&amp;""</f>
        <v>e</v>
      </c>
      <c r="N3586" t="str">
        <f t="shared" ref="N3586:N3589" si="6268">$H3586&amp;""</f>
        <v>7/2</v>
      </c>
      <c r="O3586">
        <v>79395.55</v>
      </c>
      <c r="P3586" t="str">
        <f t="shared" ref="P3586:P3589" si="6269">$J3586&amp;""</f>
        <v>o</v>
      </c>
      <c r="Q3586" t="str">
        <f t="shared" ref="Q3586:Q3589" si="6270">$K3586&amp;""</f>
        <v>7/2</v>
      </c>
      <c r="R3586">
        <v>33</v>
      </c>
      <c r="AA3586" s="10">
        <f t="shared" si="6114"/>
        <v>2410.3029999999999</v>
      </c>
      <c r="AB3586" s="3" cm="1">
        <f t="array" ref="AB3586">100000000/Lvac(AA3586)</f>
        <v>41475.946974273647</v>
      </c>
      <c r="AC3586" s="28">
        <f t="shared" si="6115"/>
        <v>4.1488559737095299E-7</v>
      </c>
      <c r="AD3586" s="28">
        <f t="shared" si="6116"/>
        <v>2.4110359689201831E-7</v>
      </c>
      <c r="AE3586" s="21">
        <f t="shared" si="6117"/>
        <v>41475.949236134955</v>
      </c>
      <c r="AF3586" s="10" cm="1">
        <f t="array" ref="AF3586">Lair(100000000/AE3586)</f>
        <v>2410.3028685457625</v>
      </c>
      <c r="AG3586" s="10">
        <f t="shared" si="6118"/>
        <v>1.3603886518473746E-2</v>
      </c>
      <c r="AH3586" s="10" t="b">
        <f t="shared" ref="AH3586:AH3649" si="6271">ABS(AE3586-AB3586)&lt;AG3586</f>
        <v>1</v>
      </c>
      <c r="AI3586" s="10">
        <f t="shared" ref="AI3586:AI3589" si="6272">$AF3586</f>
        <v>2410.3028685457625</v>
      </c>
      <c r="AJ3586">
        <v>3.0000000000000001E-3</v>
      </c>
      <c r="AK3586" s="3" cm="1">
        <f t="array" ref="AK3586">100000000/Lvac($AA3586)</f>
        <v>41475.946974273647</v>
      </c>
      <c r="AL3586" s="21">
        <f t="shared" si="6188"/>
        <v>5.1623321926299461E-2</v>
      </c>
      <c r="AM3586" s="10" cm="1">
        <f t="array" ref="AM3586">Lvac($AI3586)-$BA3586</f>
        <v>1.2070223492628429E-3</v>
      </c>
      <c r="AN3586" s="10">
        <f t="shared" ref="AN3586:AN3589" si="6273">$AK3586-($AX3586-$AW3586)</f>
        <v>-2.302572635380784E-2</v>
      </c>
      <c r="AO3586" s="3">
        <f t="shared" ref="AO3586:AO3589" si="6274">AM3586/AJ3586</f>
        <v>0.40234078308761428</v>
      </c>
      <c r="AP3586" s="3">
        <v>0.44616882541959058</v>
      </c>
      <c r="AS3586" s="3">
        <f t="shared" si="6119"/>
        <v>-3.0257263497333042E-3</v>
      </c>
      <c r="AT3586" s="3" cm="1">
        <f t="array" ref="AT3586">AS3586-(100000000/LvacE($A3586)-$E3586)</f>
        <v>4.7393390559591353E-5</v>
      </c>
      <c r="AU3586" t="s">
        <v>4759</v>
      </c>
      <c r="AV3586" t="s">
        <v>4912</v>
      </c>
      <c r="AW3586" s="3">
        <v>37919.58</v>
      </c>
      <c r="AX3586" s="3">
        <v>79395.55</v>
      </c>
      <c r="AY3586" s="3"/>
      <c r="AZ3586" s="10" cm="1">
        <f t="array" ref="AZ3586">Lair(100000000/($AX3586-$AW3586))</f>
        <v>2410.3016617977969</v>
      </c>
      <c r="BA3586" s="10">
        <f t="shared" ref="BA3586:BA3589" si="6275">100000000/($AX3586-$AW3586)</f>
        <v>2411.034630413707</v>
      </c>
      <c r="BB3586" s="12">
        <v>127000000</v>
      </c>
      <c r="BC3586" s="3">
        <v>0.20399999999999999</v>
      </c>
      <c r="BD3586" s="12" cm="1">
        <f t="array" ref="BD3586">SfromgA($BB3586,$BA3586,"")</f>
        <v>0.87851144925191582</v>
      </c>
      <c r="BE3586" s="29">
        <f t="shared" ref="BE3586:BE3589" si="6276">(10^MAX(0.05, -0.312925054856973*((LN($BD3586))^(1/3)) + 0.454808404431693)-1)*100</f>
        <v>310.33364137879505</v>
      </c>
      <c r="BG3586" s="3"/>
      <c r="BH3586" s="3"/>
      <c r="BI3586" s="12">
        <f t="shared" ref="BI3586:BI3589" si="6277">IF($BB3586="",$BF3586,$BB3586)</f>
        <v>127000000</v>
      </c>
      <c r="BJ3586" s="29">
        <f t="shared" ref="BJ3586:BJ3589" si="6278">IF($BB3586="",$BH3586,$BE3586)</f>
        <v>310.33364137879505</v>
      </c>
      <c r="BK3586" s="3">
        <f t="shared" ref="BK3586:BK3589" si="6279">LN(BN3586*100000000/($AX3586-$AW3586)/$BI3586)</f>
        <v>-8.8026147583108969</v>
      </c>
      <c r="BL3586" s="13">
        <f>EXP(BK$4341*$AX3586+BK$4342)*$BI3586/(100000000/($AX3586-$AW3586))</f>
        <v>14.201795647989686</v>
      </c>
      <c r="BM3586" s="3">
        <f t="shared" ref="BM3586:BM3589" si="6280">LN(BL3586/$C3586)</f>
        <v>1.9602212301364068</v>
      </c>
      <c r="BN3586" s="13" cm="1">
        <f t="array" ref="BN3586">$C3586*EXP(poly_from_str(100000000/$E3586,BN$4343))</f>
        <v>7.919053131119937</v>
      </c>
      <c r="BO3586" s="3">
        <f t="shared" ref="BO3586:BO3589" si="6281">LN($C3586)</f>
        <v>0.69314718055994529</v>
      </c>
      <c r="BP3586" s="13">
        <f t="shared" ref="BP3586:BP3589" si="6282">LN(BL3586/BN3586)</f>
        <v>0.58409676616870787</v>
      </c>
      <c r="BQ3586" s="13"/>
      <c r="BS3586" s="13"/>
      <c r="BT3586" s="13"/>
      <c r="BU3586" s="13"/>
      <c r="BV3586" s="13"/>
      <c r="BW3586" s="13"/>
      <c r="BX3586" s="13"/>
      <c r="BY3586">
        <v>7680</v>
      </c>
      <c r="BZ3586" s="13"/>
    </row>
    <row r="3587" spans="1:78" hidden="1" x14ac:dyDescent="0.25">
      <c r="A3587" t="s">
        <v>4035</v>
      </c>
      <c r="B3587" s="2" t="str">
        <f t="shared" si="6205"/>
        <v/>
      </c>
      <c r="C3587">
        <v>10</v>
      </c>
      <c r="E3587">
        <v>41484.57</v>
      </c>
      <c r="F3587">
        <v>19872</v>
      </c>
      <c r="G3587" t="s">
        <v>5</v>
      </c>
      <c r="H3587" s="5" t="s">
        <v>8</v>
      </c>
      <c r="I3587">
        <v>61357</v>
      </c>
      <c r="J3587" t="s">
        <v>3</v>
      </c>
      <c r="K3587" s="5" t="s">
        <v>4</v>
      </c>
      <c r="L3587">
        <v>19872.43</v>
      </c>
      <c r="M3587" t="str">
        <f t="shared" si="6267"/>
        <v>e</v>
      </c>
      <c r="N3587" t="str">
        <f t="shared" si="6268"/>
        <v>7/2</v>
      </c>
      <c r="O3587">
        <v>61357.04</v>
      </c>
      <c r="P3587" t="str">
        <f t="shared" si="6269"/>
        <v>o</v>
      </c>
      <c r="Q3587" t="str">
        <f t="shared" si="6270"/>
        <v>9/2</v>
      </c>
      <c r="R3587">
        <v>33</v>
      </c>
      <c r="AA3587" s="10">
        <f t="shared" ref="AA3587:AA3650" si="6283">ROUND($A3587,3)+0</f>
        <v>2409.8020000000001</v>
      </c>
      <c r="AB3587" s="3" cm="1">
        <f t="array" ref="AB3587">100000000/Lvac(AA3587)</f>
        <v>41484.56919924479</v>
      </c>
      <c r="AC3587" s="28">
        <f t="shared" ref="AC3587:AC3650" si="6284">0.001/AA3587</f>
        <v>4.1497185245924767E-7</v>
      </c>
      <c r="AD3587" s="28">
        <f t="shared" ref="AD3587:AD3650" si="6285">0.01/AB3587</f>
        <v>2.4105348550135228E-7</v>
      </c>
      <c r="AE3587" s="21">
        <f t="shared" ref="AE3587:AE3650" si="6286">($AB3587/$AC3587^2+$E3587/$AD3587^2)/(1/$AC3587^2+1/$AD3587^2)</f>
        <v>41484.569797969569</v>
      </c>
      <c r="AF3587" s="10" cm="1">
        <f t="array" ref="AF3587">Lair(100000000/AE3587)</f>
        <v>2409.8019652179373</v>
      </c>
      <c r="AG3587" s="10">
        <f t="shared" ref="AG3587:AG3650" si="6287">0.0005/$AA3587*AB3587+0.005</f>
        <v>1.3607464264542228E-2</v>
      </c>
      <c r="AH3587" s="10" t="b">
        <f t="shared" si="6271"/>
        <v>1</v>
      </c>
      <c r="AI3587" s="10">
        <f t="shared" si="6272"/>
        <v>2409.8019652179373</v>
      </c>
      <c r="AJ3587">
        <v>3.0000000000000001E-3</v>
      </c>
      <c r="AK3587" s="3" cm="1">
        <f t="array" ref="AK3587">100000000/Lvac($AA3587)</f>
        <v>41484.56919924479</v>
      </c>
      <c r="AL3587" s="21">
        <f t="shared" si="6188"/>
        <v>5.1644786332672381E-2</v>
      </c>
      <c r="AM3587" s="10" cm="1">
        <f t="array" ref="AM3587">Lvac($AI3587)-$BA3587</f>
        <v>2.3360083218904037E-3</v>
      </c>
      <c r="AN3587" s="10">
        <f t="shared" si="6273"/>
        <v>-4.0800755210511852E-2</v>
      </c>
      <c r="AO3587" s="3">
        <f t="shared" si="6274"/>
        <v>0.77866944063013455</v>
      </c>
      <c r="AP3587" s="3">
        <v>0.79026609743474785</v>
      </c>
      <c r="AS3587" s="3">
        <f t="shared" ref="AS3587:AS3650" si="6288">$AB3587-$E3587</f>
        <v>-8.0075520963873714E-4</v>
      </c>
      <c r="AT3587" s="3" cm="1">
        <f t="array" ref="AT3587">AS3587-(100000000/LvacE($A3587)-$E3587)</f>
        <v>4.7600209654774517E-5</v>
      </c>
      <c r="AU3587" t="s">
        <v>4780</v>
      </c>
      <c r="AV3587" t="s">
        <v>4898</v>
      </c>
      <c r="AW3587" s="3">
        <v>19872.43</v>
      </c>
      <c r="AX3587" s="3">
        <v>61357.04</v>
      </c>
      <c r="AY3587" s="3"/>
      <c r="AZ3587" s="10" cm="1">
        <f t="array" ref="AZ3587">Lair(100000000/($AX3587-$AW3587))</f>
        <v>2409.7996297405689</v>
      </c>
      <c r="BA3587" s="10">
        <f t="shared" si="6275"/>
        <v>2410.5324842152309</v>
      </c>
      <c r="BB3587" s="12">
        <v>232000000</v>
      </c>
      <c r="BC3587" s="3">
        <v>0.45300000000000001</v>
      </c>
      <c r="BD3587" s="12" cm="1">
        <f t="array" ref="BD3587">SfromgA($BB3587,$BA3587,"")</f>
        <v>1.6038373016332621</v>
      </c>
      <c r="BE3587" s="29">
        <f t="shared" si="6276"/>
        <v>62.591012067065812</v>
      </c>
      <c r="BG3587" s="3"/>
      <c r="BH3587" s="3"/>
      <c r="BI3587" s="12">
        <f t="shared" si="6277"/>
        <v>232000000</v>
      </c>
      <c r="BJ3587" s="29">
        <f t="shared" si="6278"/>
        <v>62.591012067065812</v>
      </c>
      <c r="BK3587" s="3">
        <f t="shared" si="6279"/>
        <v>-7.7950976809469354</v>
      </c>
      <c r="BL3587" s="13">
        <f>EXP(BK$4341*$AX3587+BK$4342)*$BI3587/(100000000/($AX3587-$AW3587))</f>
        <v>102.17589170163025</v>
      </c>
      <c r="BM3587" s="3">
        <f t="shared" si="6280"/>
        <v>2.3241106636179225</v>
      </c>
      <c r="BN3587" s="13" cm="1">
        <f t="array" ref="BN3587">$C3587*EXP(poly_from_str(100000000/$E3587,BN$4343))</f>
        <v>39.628450164208978</v>
      </c>
      <c r="BO3587" s="3">
        <f t="shared" si="6281"/>
        <v>2.3025850929940459</v>
      </c>
      <c r="BP3587" s="13">
        <f t="shared" si="6282"/>
        <v>0.94714845781479773</v>
      </c>
      <c r="BQ3587" s="13"/>
      <c r="BS3587" s="13"/>
      <c r="BT3587" s="13"/>
      <c r="BU3587" s="13"/>
      <c r="BV3587" s="13"/>
      <c r="BW3587" s="13"/>
      <c r="BX3587" s="13"/>
      <c r="BY3587">
        <v>38428</v>
      </c>
      <c r="BZ3587" s="13"/>
    </row>
    <row r="3588" spans="1:78" hidden="1" x14ac:dyDescent="0.25">
      <c r="A3588" t="s">
        <v>4036</v>
      </c>
      <c r="B3588" s="2" t="str">
        <f t="shared" si="6205"/>
        <v/>
      </c>
      <c r="C3588">
        <v>1</v>
      </c>
      <c r="E3588">
        <v>41495.26</v>
      </c>
      <c r="F3588">
        <v>22080</v>
      </c>
      <c r="G3588" t="s">
        <v>5</v>
      </c>
      <c r="H3588" s="5" t="s">
        <v>8</v>
      </c>
      <c r="I3588">
        <v>63576</v>
      </c>
      <c r="J3588" t="s">
        <v>3</v>
      </c>
      <c r="K3588" s="5" t="s">
        <v>18</v>
      </c>
      <c r="L3588">
        <v>22080.94</v>
      </c>
      <c r="M3588" t="str">
        <f t="shared" si="6267"/>
        <v>e</v>
      </c>
      <c r="N3588" t="str">
        <f t="shared" si="6268"/>
        <v>7/2</v>
      </c>
      <c r="O3588">
        <v>63576.27</v>
      </c>
      <c r="P3588" t="str">
        <f t="shared" si="6269"/>
        <v>o</v>
      </c>
      <c r="Q3588" t="str">
        <f t="shared" si="6270"/>
        <v>5/2</v>
      </c>
      <c r="R3588">
        <v>33</v>
      </c>
      <c r="AA3588" s="10">
        <f t="shared" si="6283"/>
        <v>2409.181</v>
      </c>
      <c r="AB3588" s="3" cm="1">
        <f t="array" ref="AB3588">100000000/Lvac(AA3588)</f>
        <v>41495.261604370091</v>
      </c>
      <c r="AC3588" s="28">
        <f t="shared" si="6284"/>
        <v>4.1507881724121183E-7</v>
      </c>
      <c r="AD3588" s="28">
        <f t="shared" si="6285"/>
        <v>2.4099137138460276E-7</v>
      </c>
      <c r="AE3588" s="21">
        <f t="shared" si="6286"/>
        <v>41495.260404470428</v>
      </c>
      <c r="AF3588" s="10" cm="1">
        <f t="array" ref="AF3588">Lair(100000000/AE3588)</f>
        <v>2409.1810696705475</v>
      </c>
      <c r="AG3588" s="10">
        <f t="shared" si="6287"/>
        <v>1.3611902053928305E-2</v>
      </c>
      <c r="AH3588" s="10" t="b">
        <f t="shared" si="6271"/>
        <v>1</v>
      </c>
      <c r="AI3588" s="10">
        <f t="shared" si="6272"/>
        <v>2409.1810696705475</v>
      </c>
      <c r="AJ3588">
        <v>3.0000000000000001E-3</v>
      </c>
      <c r="AK3588" s="3" cm="1">
        <f t="array" ref="AK3588">100000000/Lvac($AA3588)</f>
        <v>41495.261604370091</v>
      </c>
      <c r="AL3588" s="21">
        <f t="shared" si="6188"/>
        <v>5.1671410829296258E-2</v>
      </c>
      <c r="AM3588" s="10" cm="1">
        <f t="array" ref="AM3588">Lvac($AI3588)-$BA3588</f>
        <v>4.0418819658043503E-3</v>
      </c>
      <c r="AN3588" s="10">
        <f t="shared" si="6273"/>
        <v>-6.8395629910810385E-2</v>
      </c>
      <c r="AO3588" s="3">
        <f t="shared" si="6274"/>
        <v>1.3472939886014501</v>
      </c>
      <c r="AP3588" s="3">
        <v>1.3240651939365005</v>
      </c>
      <c r="AS3588" s="3">
        <f t="shared" si="6288"/>
        <v>1.6043700888985768E-3</v>
      </c>
      <c r="AT3588" s="3" cm="1">
        <f t="array" ref="AT3588">AS3588-(100000000/LvacE($A3588)-$E3588)</f>
        <v>4.7857043682597578E-5</v>
      </c>
      <c r="AU3588" t="s">
        <v>4785</v>
      </c>
      <c r="AV3588" t="s">
        <v>4838</v>
      </c>
      <c r="AW3588" s="3">
        <v>22080.94</v>
      </c>
      <c r="AX3588" s="3">
        <v>63576.27</v>
      </c>
      <c r="AY3588" s="3"/>
      <c r="AZ3588" s="10" cm="1">
        <f t="array" ref="AZ3588">Lair(100000000/($AX3588-$AW3588))</f>
        <v>2409.1770287071045</v>
      </c>
      <c r="BA3588" s="10">
        <f t="shared" si="6275"/>
        <v>2409.909741650446</v>
      </c>
      <c r="BB3588" s="12">
        <v>13400000</v>
      </c>
      <c r="BC3588" s="3">
        <v>8.4000000000000005E-2</v>
      </c>
      <c r="BD3588" s="12" cm="1">
        <f t="array" ref="BD3588">SfromgA($BB3588,$BA3588,"")</f>
        <v>9.2563653941863416E-2</v>
      </c>
      <c r="BE3588" s="29">
        <f t="shared" si="6276"/>
        <v>645.75776484797734</v>
      </c>
      <c r="BG3588" s="3"/>
      <c r="BH3588" s="3"/>
      <c r="BI3588" s="12">
        <f t="shared" si="6277"/>
        <v>13400000</v>
      </c>
      <c r="BJ3588" s="29">
        <f t="shared" si="6278"/>
        <v>645.75776484797734</v>
      </c>
      <c r="BK3588" s="3">
        <f t="shared" si="6279"/>
        <v>-7.2454138291295802</v>
      </c>
      <c r="BL3588" s="13">
        <f>EXP(BK$4341*$AX3588+BK$4342)*$BI3588/(100000000/($AX3588-$AW3588))</f>
        <v>4.9870972660008359</v>
      </c>
      <c r="BM3588" s="3">
        <f t="shared" si="6280"/>
        <v>1.6068540302841208</v>
      </c>
      <c r="BN3588" s="13" cm="1">
        <f t="array" ref="BN3588">$C3588*EXP(poly_from_str(100000000/$E3588,BN$4343))</f>
        <v>3.9669869885521991</v>
      </c>
      <c r="BO3588" s="3">
        <f t="shared" si="6281"/>
        <v>0</v>
      </c>
      <c r="BP3588" s="13">
        <f t="shared" si="6282"/>
        <v>0.22884716867860749</v>
      </c>
      <c r="BQ3588" s="13"/>
      <c r="BR3588" s="12">
        <v>11820000</v>
      </c>
      <c r="BS3588" s="3">
        <f>LN(BV3588*100000000/($AX3588-$AW3588)/$BR3588)</f>
        <v>-8.4363061931385097</v>
      </c>
      <c r="BT3588" s="13">
        <f>EXP(BS$4338*$AX3588+BS$4336)*$BR3588/(100000000/($AX3588-$AW3588))</f>
        <v>5.0297779090180459</v>
      </c>
      <c r="BU3588" s="3">
        <f>LN(BT3588/$BN3588)</f>
        <v>0.23736896825461964</v>
      </c>
      <c r="BV3588" s="3" cm="1">
        <f t="array" ref="BV3588">$BN3588*EXP(poly_from_str(100000000/$E3588,BV$4341))</f>
        <v>1.0635930039078403</v>
      </c>
      <c r="BW3588" s="12" t="s">
        <v>14</v>
      </c>
      <c r="BX3588" s="3">
        <f>LN(BT3588/BV3588)</f>
        <v>1.5537230272424623</v>
      </c>
      <c r="BY3588">
        <v>3847</v>
      </c>
      <c r="BZ3588" s="13"/>
    </row>
    <row r="3589" spans="1:78" hidden="1" x14ac:dyDescent="0.25">
      <c r="A3589" t="s">
        <v>4037</v>
      </c>
      <c r="B3589" s="2" t="str">
        <f t="shared" si="6205"/>
        <v/>
      </c>
      <c r="C3589">
        <v>10</v>
      </c>
      <c r="E3589">
        <v>41512.370000000003</v>
      </c>
      <c r="F3589">
        <v>22080</v>
      </c>
      <c r="G3589" t="s">
        <v>5</v>
      </c>
      <c r="H3589" s="5" t="s">
        <v>8</v>
      </c>
      <c r="I3589">
        <v>63593</v>
      </c>
      <c r="J3589" t="s">
        <v>3</v>
      </c>
      <c r="K3589" s="5" t="s">
        <v>4</v>
      </c>
      <c r="L3589">
        <v>22080.94</v>
      </c>
      <c r="M3589" t="str">
        <f t="shared" si="6267"/>
        <v>e</v>
      </c>
      <c r="N3589" t="str">
        <f t="shared" si="6268"/>
        <v>7/2</v>
      </c>
      <c r="O3589">
        <v>63593.35</v>
      </c>
      <c r="P3589" t="str">
        <f t="shared" si="6269"/>
        <v>o</v>
      </c>
      <c r="Q3589" t="str">
        <f t="shared" si="6270"/>
        <v>9/2</v>
      </c>
      <c r="R3589">
        <v>33</v>
      </c>
      <c r="AA3589" s="10">
        <f t="shared" si="6283"/>
        <v>2408.1880000000001</v>
      </c>
      <c r="AB3589" s="3" cm="1">
        <f t="array" ref="AB3589">100000000/Lvac(AA3589)</f>
        <v>41512.370578968847</v>
      </c>
      <c r="AC3589" s="28">
        <f t="shared" si="6284"/>
        <v>4.1524997217825186E-7</v>
      </c>
      <c r="AD3589" s="28">
        <f t="shared" si="6285"/>
        <v>2.4089204881655776E-7</v>
      </c>
      <c r="AE3589" s="21">
        <f t="shared" si="6286"/>
        <v>41512.370145781264</v>
      </c>
      <c r="AF3589" s="10" cm="1">
        <f t="array" ref="AF3589">Lair(100000000/AE3589)</f>
        <v>2408.1880251317225</v>
      </c>
      <c r="AG3589" s="10">
        <f t="shared" si="6287"/>
        <v>1.3619005363985047E-2</v>
      </c>
      <c r="AH3589" s="10" t="b">
        <f t="shared" si="6271"/>
        <v>1</v>
      </c>
      <c r="AI3589" s="10">
        <f t="shared" si="6272"/>
        <v>2408.1880251317225</v>
      </c>
      <c r="AJ3589">
        <v>3.0000000000000001E-3</v>
      </c>
      <c r="AK3589" s="3" cm="1">
        <f t="array" ref="AK3589">100000000/Lvac($AA3589)</f>
        <v>41512.370578968847</v>
      </c>
      <c r="AL3589" s="21">
        <f t="shared" si="6188"/>
        <v>5.1714031644225382E-2</v>
      </c>
      <c r="AM3589" s="10" cm="1">
        <f t="array" ref="AM3589">Lvac($AI3589)-$BA3589</f>
        <v>2.3126974579099624E-3</v>
      </c>
      <c r="AN3589" s="10">
        <f t="shared" si="6273"/>
        <v>-3.9421031156962272E-2</v>
      </c>
      <c r="AO3589" s="3">
        <f t="shared" si="6274"/>
        <v>0.77089915263665409</v>
      </c>
      <c r="AP3589" s="3">
        <v>0.76252000811412779</v>
      </c>
      <c r="AS3589" s="3">
        <f t="shared" si="6288"/>
        <v>5.7896884391084313E-4</v>
      </c>
      <c r="AT3589" s="3" cm="1">
        <f t="array" ref="AT3589">AS3589-(100000000/LvacE($A3589)-$E3589)</f>
        <v>4.8268804675899446E-5</v>
      </c>
      <c r="AU3589" t="s">
        <v>4785</v>
      </c>
      <c r="AV3589" t="s">
        <v>4835</v>
      </c>
      <c r="AW3589" s="3">
        <v>22080.94</v>
      </c>
      <c r="AX3589" s="3">
        <v>63593.35</v>
      </c>
      <c r="AY3589" s="3"/>
      <c r="AZ3589" s="10" cm="1">
        <f t="array" ref="AZ3589">Lair(100000000/($AX3589-$AW3589))</f>
        <v>2408.1857129596815</v>
      </c>
      <c r="BA3589" s="10">
        <f t="shared" si="6275"/>
        <v>2408.9182006055535</v>
      </c>
      <c r="BB3589" s="12">
        <v>194000000</v>
      </c>
      <c r="BC3589" s="3">
        <v>0.253</v>
      </c>
      <c r="BD3589" s="12" cm="1">
        <f t="array" ref="BD3589">SfromgA($BB3589,$BA3589,"")</f>
        <v>1.3384472160032321</v>
      </c>
      <c r="BE3589" s="29">
        <f t="shared" si="6276"/>
        <v>76.734397442481452</v>
      </c>
      <c r="BG3589" s="3"/>
      <c r="BH3589" s="3"/>
      <c r="BI3589" s="12">
        <f t="shared" si="6277"/>
        <v>194000000</v>
      </c>
      <c r="BJ3589" s="29">
        <f t="shared" si="6278"/>
        <v>76.734397442481452</v>
      </c>
      <c r="BK3589" s="3">
        <f t="shared" si="6279"/>
        <v>-7.6141582780794836</v>
      </c>
      <c r="BL3589" s="13">
        <f>EXP(BK$4341*$AX3589+BK$4342)*$BI3589/(100000000/($AX3589-$AW3589))</f>
        <v>72.137301565636861</v>
      </c>
      <c r="BM3589" s="3">
        <f t="shared" si="6280"/>
        <v>1.9759861762596593</v>
      </c>
      <c r="BN3589" s="13" cm="1">
        <f t="array" ref="BN3589">$C3589*EXP(poly_from_str(100000000/$E3589,BN$4343))</f>
        <v>39.736787370746967</v>
      </c>
      <c r="BO3589" s="3">
        <f t="shared" si="6281"/>
        <v>2.3025850929940459</v>
      </c>
      <c r="BP3589" s="13">
        <f t="shared" si="6282"/>
        <v>0.59629387659698008</v>
      </c>
      <c r="BQ3589" s="13"/>
      <c r="BS3589" s="13"/>
      <c r="BT3589" s="13"/>
      <c r="BU3589" s="13"/>
      <c r="BV3589" s="13"/>
      <c r="BW3589" s="13"/>
      <c r="BX3589" s="13"/>
      <c r="BY3589">
        <v>38525</v>
      </c>
      <c r="BZ3589" s="13"/>
    </row>
    <row r="3590" spans="1:78" hidden="1" x14ac:dyDescent="0.25">
      <c r="A3590" t="s">
        <v>4038</v>
      </c>
      <c r="B3590" s="2" t="str">
        <f t="shared" si="6205"/>
        <v/>
      </c>
      <c r="C3590">
        <v>1</v>
      </c>
      <c r="E3590">
        <v>41514.01</v>
      </c>
      <c r="R3590">
        <v>33</v>
      </c>
      <c r="S3590" t="s">
        <v>22</v>
      </c>
      <c r="AA3590" s="10">
        <f t="shared" si="6283"/>
        <v>2408.0929999999998</v>
      </c>
      <c r="AB3590" s="3" cm="1">
        <f t="array" ref="AB3590">100000000/Lvac(AA3590)</f>
        <v>41514.008128640664</v>
      </c>
      <c r="AC3590" s="28">
        <f t="shared" si="6284"/>
        <v>4.1526635391573335E-7</v>
      </c>
      <c r="AD3590" s="28">
        <f t="shared" si="6285"/>
        <v>2.4088254665781028E-7</v>
      </c>
      <c r="AE3590" s="21">
        <f t="shared" si="6286"/>
        <v>41514.00952885735</v>
      </c>
      <c r="AF3590" s="10" cm="1">
        <f t="array" ref="AF3590">Lair(100000000/AE3590)</f>
        <v>2408.0929187717256</v>
      </c>
      <c r="AG3590" s="10">
        <f t="shared" si="6287"/>
        <v>1.3619685396004364E-2</v>
      </c>
      <c r="AH3590" s="10" t="b">
        <f t="shared" si="6271"/>
        <v>1</v>
      </c>
      <c r="AI3590" s="10">
        <f t="shared" ref="AI3590:AI3650" si="6289">$AA3590</f>
        <v>2408.0929999999998</v>
      </c>
      <c r="AJ3590">
        <v>3.0000000000000001E-3</v>
      </c>
      <c r="AK3590" s="3" cm="1">
        <f t="array" ref="AK3590">100000000/Lvac($AA3590)</f>
        <v>41514.008128640664</v>
      </c>
      <c r="AL3590" s="21">
        <f t="shared" si="6188"/>
        <v>5.1718112376026172E-2</v>
      </c>
      <c r="AM3590" s="21"/>
      <c r="AN3590" s="21"/>
      <c r="AO3590" s="21"/>
      <c r="AP3590" s="21"/>
      <c r="AS3590" s="3">
        <f t="shared" si="6288"/>
        <v>-1.8713593381107785E-3</v>
      </c>
      <c r="AT3590" s="3" cm="1">
        <f t="array" ref="AT3590">AS3590-(100000000/LvacE($A3590)-$E3590)</f>
        <v>4.8308262194041163E-5</v>
      </c>
      <c r="BB3590"/>
      <c r="BC3590"/>
      <c r="BD3590"/>
      <c r="BE3590"/>
      <c r="BF3590"/>
      <c r="BG3590"/>
      <c r="BH3590"/>
      <c r="BI3590"/>
      <c r="BJ3590"/>
      <c r="BN3590" s="13" cm="1">
        <f t="array" ref="BN3590">$C3590*EXP(poly_from_str(100000000/$E3590,BN$4343))</f>
        <v>3.9743242164750545</v>
      </c>
      <c r="BO3590" s="13"/>
      <c r="BY3590" t="e">
        <v>#N/A</v>
      </c>
    </row>
    <row r="3591" spans="1:78" hidden="1" x14ac:dyDescent="0.25">
      <c r="A3591" t="s">
        <v>4039</v>
      </c>
      <c r="B3591" s="2" t="str">
        <f t="shared" si="6205"/>
        <v/>
      </c>
      <c r="C3591">
        <v>1</v>
      </c>
      <c r="E3591">
        <v>41514.58</v>
      </c>
      <c r="R3591">
        <v>33</v>
      </c>
      <c r="S3591" t="s">
        <v>22</v>
      </c>
      <c r="AA3591" s="10">
        <f t="shared" si="6283"/>
        <v>2408.06</v>
      </c>
      <c r="AB3591" s="3" cm="1">
        <f t="array" ref="AB3591">100000000/Lvac(AA3591)</f>
        <v>41514.576991916125</v>
      </c>
      <c r="AC3591" s="28">
        <f t="shared" si="6284"/>
        <v>4.1527204471649378E-7</v>
      </c>
      <c r="AD3591" s="28">
        <f t="shared" si="6285"/>
        <v>2.4087924590794307E-7</v>
      </c>
      <c r="AE3591" s="21">
        <f t="shared" si="6286"/>
        <v>41514.579242701024</v>
      </c>
      <c r="AF3591" s="10" cm="1">
        <f t="array" ref="AF3591">Lair(100000000/AE3591)</f>
        <v>2408.0598694328087</v>
      </c>
      <c r="AG3591" s="10">
        <f t="shared" si="6287"/>
        <v>1.3619921636486659E-2</v>
      </c>
      <c r="AH3591" s="10" t="b">
        <f t="shared" si="6271"/>
        <v>1</v>
      </c>
      <c r="AI3591" s="10">
        <f t="shared" si="6289"/>
        <v>2408.06</v>
      </c>
      <c r="AJ3591">
        <v>3.0000000000000001E-3</v>
      </c>
      <c r="AK3591" s="3" cm="1">
        <f t="array" ref="AK3591">100000000/Lvac($AA3591)</f>
        <v>41514.576991916125</v>
      </c>
      <c r="AL3591" s="21">
        <f t="shared" si="6188"/>
        <v>5.1719529818919946E-2</v>
      </c>
      <c r="AM3591" s="21"/>
      <c r="AN3591" s="21"/>
      <c r="AO3591" s="21"/>
      <c r="AP3591" s="21"/>
      <c r="AS3591" s="3">
        <f t="shared" si="6288"/>
        <v>-3.008083876920864E-3</v>
      </c>
      <c r="AT3591" s="3" cm="1">
        <f t="array" ref="AT3591">AS3591-(100000000/LvacE($A3591)-$E3591)</f>
        <v>4.8321984650101513E-5</v>
      </c>
      <c r="BB3591"/>
      <c r="BC3591"/>
      <c r="BD3591"/>
      <c r="BE3591"/>
      <c r="BF3591"/>
      <c r="BG3591"/>
      <c r="BH3591"/>
      <c r="BI3591"/>
      <c r="BJ3591"/>
      <c r="BN3591" s="13" cm="1">
        <f t="array" ref="BN3591">$C3591*EXP(poly_from_str(100000000/$E3591,BN$4343))</f>
        <v>3.9745487280446805</v>
      </c>
      <c r="BO3591" s="13"/>
      <c r="BY3591">
        <v>3853</v>
      </c>
    </row>
    <row r="3592" spans="1:78" hidden="1" x14ac:dyDescent="0.25">
      <c r="A3592" t="s">
        <v>4040</v>
      </c>
      <c r="B3592" s="2" t="str">
        <f t="shared" si="6205"/>
        <v/>
      </c>
      <c r="C3592">
        <v>1</v>
      </c>
      <c r="E3592">
        <v>41526.03</v>
      </c>
      <c r="F3592">
        <v>27452</v>
      </c>
      <c r="G3592" t="s">
        <v>5</v>
      </c>
      <c r="H3592" s="5" t="s">
        <v>18</v>
      </c>
      <c r="I3592">
        <v>68978</v>
      </c>
      <c r="J3592" t="s">
        <v>3</v>
      </c>
      <c r="K3592" s="5" t="s">
        <v>18</v>
      </c>
      <c r="L3592">
        <v>27452.45</v>
      </c>
      <c r="M3592" t="str">
        <f t="shared" ref="M3592:M3593" si="6290">$G3592&amp;""</f>
        <v>e</v>
      </c>
      <c r="N3592" t="str">
        <f t="shared" ref="N3592:N3593" si="6291">$H3592&amp;""</f>
        <v>5/2</v>
      </c>
      <c r="O3592">
        <v>68978.55</v>
      </c>
      <c r="P3592" t="str">
        <f t="shared" ref="P3592:P3593" si="6292">$J3592&amp;""</f>
        <v>o</v>
      </c>
      <c r="Q3592" t="str">
        <f t="shared" ref="Q3592:Q3593" si="6293">$K3592&amp;""</f>
        <v>5/2</v>
      </c>
      <c r="R3592">
        <v>33</v>
      </c>
      <c r="AA3592" s="10">
        <f t="shared" si="6283"/>
        <v>2407.3960000000002</v>
      </c>
      <c r="AB3592" s="3" cm="1">
        <f t="array" ref="AB3592">100000000/Lvac(AA3592)</f>
        <v>41526.026523999353</v>
      </c>
      <c r="AC3592" s="28">
        <f t="shared" si="6284"/>
        <v>4.1538658367796571E-7</v>
      </c>
      <c r="AD3592" s="28">
        <f t="shared" si="6285"/>
        <v>2.4081283082118748E-7</v>
      </c>
      <c r="AE3592" s="21">
        <f t="shared" si="6286"/>
        <v>41526.029125622903</v>
      </c>
      <c r="AF3592" s="10" cm="1">
        <f t="array" ref="AF3592">Lair(100000000/AE3592)</f>
        <v>2407.395849163996</v>
      </c>
      <c r="AG3592" s="10">
        <f t="shared" si="6287"/>
        <v>1.3624677145762341E-2</v>
      </c>
      <c r="AH3592" s="10" t="b">
        <f t="shared" si="6271"/>
        <v>1</v>
      </c>
      <c r="AI3592" s="10">
        <f t="shared" ref="AI3592:AI3593" si="6294">$AF3592</f>
        <v>2407.395849163996</v>
      </c>
      <c r="AJ3592">
        <v>3.0000000000000001E-3</v>
      </c>
      <c r="AK3592" s="3" cm="1">
        <f t="array" ref="AK3592">100000000/Lvac($AA3592)</f>
        <v>41526.026523999353</v>
      </c>
      <c r="AL3592" s="21">
        <f t="shared" si="6188"/>
        <v>5.1748066116862189E-2</v>
      </c>
      <c r="AM3592" s="10" cm="1">
        <f t="array" ref="AM3592">Lvac($AI3592)-$BA3592</f>
        <v>4.1100556791207055E-3</v>
      </c>
      <c r="AN3592" s="10">
        <f t="shared" ref="AN3592:AN3593" si="6295">$AK3592-($AX3592-$AW3592)</f>
        <v>-7.3476000652590301E-2</v>
      </c>
      <c r="AO3592" s="3">
        <f t="shared" ref="AO3592:AO3593" si="6296">AM3592/AJ3592</f>
        <v>1.3700185597069019</v>
      </c>
      <c r="AP3592" s="3">
        <v>1.4203086504191258</v>
      </c>
      <c r="AS3592" s="3">
        <f t="shared" si="6288"/>
        <v>-3.4760006456053816E-3</v>
      </c>
      <c r="AT3592" s="3" cm="1">
        <f t="array" ref="AT3592">AS3592-(100000000/LvacE($A3592)-$E3592)</f>
        <v>4.8598180001135916E-5</v>
      </c>
      <c r="AU3592" t="s">
        <v>4778</v>
      </c>
      <c r="AV3592" t="s">
        <v>4913</v>
      </c>
      <c r="AW3592" s="3">
        <v>27452.45</v>
      </c>
      <c r="AX3592" s="3">
        <v>68978.55</v>
      </c>
      <c r="AY3592" s="3"/>
      <c r="AZ3592" s="10" cm="1">
        <f t="array" ref="AZ3592">Lair(100000000/($AX3592-$AW3592))</f>
        <v>2407.3917400418636</v>
      </c>
      <c r="BA3592" s="10">
        <f t="shared" ref="BA3592:BA3593" si="6297">100000000/($AX3592-$AW3592)</f>
        <v>2408.1240472859236</v>
      </c>
      <c r="BB3592" s="12">
        <v>25600000</v>
      </c>
      <c r="BC3592" s="3">
        <v>4.4999999999999998E-2</v>
      </c>
      <c r="BD3592" s="12" cm="1">
        <f t="array" ref="BD3592">SfromgA($BB3592,$BA3592,"")</f>
        <v>0.17644521645061076</v>
      </c>
      <c r="BE3592" s="29">
        <f t="shared" ref="BE3592:BE3593" si="6298">(10^MAX(0.05, -0.312925054856973*((LN($BD3592))^(1/3)) + 0.454808404431693)-1)*100</f>
        <v>577.33950731808932</v>
      </c>
      <c r="BG3592" s="3"/>
      <c r="BH3592" s="3"/>
      <c r="BI3592" s="12">
        <f t="shared" ref="BI3592:BI3593" si="6299">IF($BB3592="",$BF3592,$BB3592)</f>
        <v>25600000</v>
      </c>
      <c r="BJ3592" s="29">
        <f t="shared" ref="BJ3592:BJ3593" si="6300">IF($BB3592="",$BH3592,$BE3592)</f>
        <v>577.33950731808932</v>
      </c>
      <c r="BK3592" s="3">
        <f t="shared" ref="BK3592:BK3593" si="6301">LN(BN3592*100000000/($AX3592-$AW3592)/$BI3592)</f>
        <v>-7.8904496767571901</v>
      </c>
      <c r="BL3592" s="13">
        <f>EXP(BK$4341*$AX3592+BK$4342)*$BI3592/(100000000/($AX3592-$AW3592))</f>
        <v>6.3247269423328056</v>
      </c>
      <c r="BM3592" s="3">
        <f t="shared" ref="BM3592:BM3593" si="6302">LN(BL3592/$C3592)</f>
        <v>1.844466862509003</v>
      </c>
      <c r="BN3592" s="13" cm="1">
        <f t="array" ref="BN3592">$C3592*EXP(poly_from_str(100000000/$E3592,BN$4343))</f>
        <v>3.9790771197052441</v>
      </c>
      <c r="BO3592" s="3">
        <f t="shared" ref="BO3592:BO3593" si="6303">LN($C3592)</f>
        <v>0</v>
      </c>
      <c r="BP3592" s="13">
        <f>LN(BL3592/BN3592)</f>
        <v>0.4634169495719021</v>
      </c>
      <c r="BQ3592" s="13"/>
      <c r="BS3592" s="13"/>
      <c r="BT3592" s="13"/>
      <c r="BU3592" s="13"/>
      <c r="BV3592" s="13"/>
      <c r="BW3592" s="13"/>
      <c r="BX3592" s="13"/>
      <c r="BY3592">
        <v>3857</v>
      </c>
      <c r="BZ3592" s="13"/>
    </row>
    <row r="3593" spans="1:78" hidden="1" x14ac:dyDescent="0.25">
      <c r="A3593" t="s">
        <v>4041</v>
      </c>
      <c r="B3593" s="2" t="str">
        <f t="shared" si="6205"/>
        <v/>
      </c>
      <c r="C3593">
        <v>7</v>
      </c>
      <c r="E3593">
        <v>41530.22</v>
      </c>
      <c r="F3593">
        <v>18990</v>
      </c>
      <c r="G3593" t="s">
        <v>5</v>
      </c>
      <c r="H3593" s="5" t="s">
        <v>8</v>
      </c>
      <c r="I3593">
        <v>60520</v>
      </c>
      <c r="J3593" t="s">
        <v>3</v>
      </c>
      <c r="K3593" s="5" t="s">
        <v>8</v>
      </c>
      <c r="L3593">
        <v>18990.080000000002</v>
      </c>
      <c r="M3593" t="str">
        <f t="shared" si="6290"/>
        <v>e</v>
      </c>
      <c r="N3593" t="str">
        <f t="shared" si="6291"/>
        <v>7/2</v>
      </c>
      <c r="O3593">
        <v>60520.32</v>
      </c>
      <c r="P3593" t="str">
        <f t="shared" si="6292"/>
        <v>o</v>
      </c>
      <c r="Q3593" t="str">
        <f t="shared" si="6293"/>
        <v>7/2</v>
      </c>
      <c r="R3593">
        <v>33</v>
      </c>
      <c r="AA3593" s="10">
        <f t="shared" si="6283"/>
        <v>2407.1529999999998</v>
      </c>
      <c r="AB3593" s="3" cm="1">
        <f t="array" ref="AB3593">100000000/Lvac(AA3593)</f>
        <v>41530.218217468777</v>
      </c>
      <c r="AC3593" s="28">
        <f t="shared" si="6284"/>
        <v>4.1542851659200729E-7</v>
      </c>
      <c r="AD3593" s="28">
        <f t="shared" si="6285"/>
        <v>2.4078852530068624E-7</v>
      </c>
      <c r="AE3593" s="21">
        <f t="shared" si="6286"/>
        <v>41530.219551745337</v>
      </c>
      <c r="AF3593" s="10" cm="1">
        <f t="array" ref="AF3593">Lair(100000000/AE3593)</f>
        <v>2407.1529226573998</v>
      </c>
      <c r="AG3593" s="10">
        <f t="shared" si="6287"/>
        <v>1.3626418473912705E-2</v>
      </c>
      <c r="AH3593" s="10" t="b">
        <f t="shared" si="6271"/>
        <v>1</v>
      </c>
      <c r="AI3593" s="10">
        <f t="shared" si="6294"/>
        <v>2407.1529226573998</v>
      </c>
      <c r="AJ3593">
        <v>3.0000000000000001E-3</v>
      </c>
      <c r="AK3593" s="3" cm="1">
        <f t="array" ref="AK3593">100000000/Lvac($AA3593)</f>
        <v>41530.218217468777</v>
      </c>
      <c r="AL3593" s="21">
        <f t="shared" si="6188"/>
        <v>5.1758512506493888E-2</v>
      </c>
      <c r="AM3593" s="10" cm="1">
        <f t="array" ref="AM3593">Lvac($AI3593)-$BA3593</f>
        <v>1.1855710263262154E-3</v>
      </c>
      <c r="AN3593" s="10">
        <f t="shared" si="6295"/>
        <v>-2.1782531221106183E-2</v>
      </c>
      <c r="AO3593" s="3">
        <f t="shared" si="6296"/>
        <v>0.39519034210873843</v>
      </c>
      <c r="AP3593" s="3">
        <v>0.42097706545973779</v>
      </c>
      <c r="AS3593" s="3">
        <f t="shared" si="6288"/>
        <v>-1.7825312243076041E-3</v>
      </c>
      <c r="AT3593" s="3" cm="1">
        <f t="array" ref="AT3593">AS3593-(100000000/LvacE($A3593)-$E3593)</f>
        <v>4.8699403123464435E-5</v>
      </c>
      <c r="AU3593" t="s">
        <v>4963</v>
      </c>
      <c r="AV3593" t="s">
        <v>4725</v>
      </c>
      <c r="AW3593" s="3">
        <v>18990.080000000002</v>
      </c>
      <c r="AX3593" s="3">
        <v>60520.32</v>
      </c>
      <c r="AY3593" s="3"/>
      <c r="AZ3593" s="10" cm="1">
        <f t="array" ref="AZ3593">Lair(100000000/($AX3593-$AW3593))</f>
        <v>2407.1517373556426</v>
      </c>
      <c r="BA3593" s="10">
        <f t="shared" si="6297"/>
        <v>2407.8839900756657</v>
      </c>
      <c r="BB3593" s="12">
        <v>142000000</v>
      </c>
      <c r="BC3593" s="3">
        <v>0.59299999999999997</v>
      </c>
      <c r="BD3593" s="12" cm="1">
        <f t="array" ref="BD3593">SfromgA($BB3593,$BA3593,"")</f>
        <v>0.97842689409584604</v>
      </c>
      <c r="BE3593" s="29">
        <f t="shared" si="6298"/>
        <v>248.52747960337226</v>
      </c>
      <c r="BG3593" s="3"/>
      <c r="BH3593" s="3"/>
      <c r="BI3593" s="12">
        <f t="shared" si="6299"/>
        <v>142000000</v>
      </c>
      <c r="BJ3593" s="29">
        <f t="shared" si="6300"/>
        <v>248.52747960337226</v>
      </c>
      <c r="BK3593" s="3">
        <f t="shared" si="6301"/>
        <v>-7.6574553320754219</v>
      </c>
      <c r="BL3593" s="13">
        <f>EXP(BK$4341*$AX3593+BK$4342)*$BI3593/(100000000/($AX3593-$AW3593))</f>
        <v>66.716938990502712</v>
      </c>
      <c r="BM3593" s="3">
        <f t="shared" si="6302"/>
        <v>2.2545487295030227</v>
      </c>
      <c r="BN3593" s="13" cm="1">
        <f t="array" ref="BN3593">$C3593*EXP(poly_from_str(100000000/$E3593,BN$4343))</f>
        <v>27.865201578349403</v>
      </c>
      <c r="BO3593" s="3">
        <f t="shared" si="6303"/>
        <v>1.9459101490553132</v>
      </c>
      <c r="BP3593" s="13">
        <f>LN(BL3593/BN3593)</f>
        <v>0.87308022345751501</v>
      </c>
      <c r="BQ3593" s="13"/>
      <c r="BS3593" s="13"/>
      <c r="BT3593" s="13"/>
      <c r="BU3593" s="13"/>
      <c r="BV3593" s="13"/>
      <c r="BW3593" s="13"/>
      <c r="BX3593" s="13"/>
      <c r="BY3593">
        <v>27012</v>
      </c>
      <c r="BZ3593" s="13"/>
    </row>
    <row r="3594" spans="1:78" hidden="1" x14ac:dyDescent="0.25">
      <c r="A3594" t="s">
        <v>4042</v>
      </c>
      <c r="B3594" s="2" t="str">
        <f t="shared" si="6205"/>
        <v/>
      </c>
      <c r="C3594">
        <v>1</v>
      </c>
      <c r="E3594">
        <v>41531.94</v>
      </c>
      <c r="R3594">
        <v>33</v>
      </c>
      <c r="S3594" t="s">
        <v>22</v>
      </c>
      <c r="AA3594" s="10">
        <f t="shared" si="6283"/>
        <v>2407.0529999999999</v>
      </c>
      <c r="AB3594" s="3" cm="1">
        <f t="array" ref="AB3594">100000000/Lvac(AA3594)</f>
        <v>41531.943439972834</v>
      </c>
      <c r="AC3594" s="28">
        <f t="shared" si="6284"/>
        <v>4.1544577539422693E-7</v>
      </c>
      <c r="AD3594" s="28">
        <f t="shared" si="6285"/>
        <v>2.4077852302898494E-7</v>
      </c>
      <c r="AE3594" s="21">
        <f t="shared" si="6286"/>
        <v>41531.940864945347</v>
      </c>
      <c r="AF3594" s="10" cm="1">
        <f t="array" ref="AF3594">Lair(100000000/AE3594)</f>
        <v>2407.0531492515129</v>
      </c>
      <c r="AG3594" s="10">
        <f t="shared" si="6287"/>
        <v>1.3627135223024344E-2</v>
      </c>
      <c r="AH3594" s="10" t="b">
        <f t="shared" si="6271"/>
        <v>1</v>
      </c>
      <c r="AI3594" s="10">
        <f t="shared" si="6289"/>
        <v>2407.0529999999999</v>
      </c>
      <c r="AJ3594">
        <v>3.0000000000000001E-3</v>
      </c>
      <c r="AK3594" s="3" cm="1">
        <f t="array" ref="AK3594">100000000/Lvac($AA3594)</f>
        <v>41531.943439972834</v>
      </c>
      <c r="AL3594" s="21">
        <f t="shared" si="6188"/>
        <v>5.1762811338146072E-2</v>
      </c>
      <c r="AM3594" s="21"/>
      <c r="AN3594" s="21"/>
      <c r="AO3594" s="21"/>
      <c r="AP3594" s="21"/>
      <c r="AS3594" s="3">
        <f t="shared" si="6288"/>
        <v>3.4399728319840506E-3</v>
      </c>
      <c r="AT3594" s="3" cm="1">
        <f t="array" ref="AT3594">AS3594-(100000000/LvacE($A3594)-$E3594)</f>
        <v>4.8741087084636092E-5</v>
      </c>
      <c r="BB3594"/>
      <c r="BC3594"/>
      <c r="BD3594"/>
      <c r="BE3594"/>
      <c r="BF3594"/>
      <c r="BG3594"/>
      <c r="BH3594"/>
      <c r="BI3594"/>
      <c r="BJ3594"/>
      <c r="BN3594" s="13" cm="1">
        <f t="array" ref="BN3594">$C3594*EXP(poly_from_str(100000000/$E3594,BN$4343))</f>
        <v>3.9814283442114942</v>
      </c>
      <c r="BO3594" s="13"/>
      <c r="BY3594" t="e">
        <v>#N/A</v>
      </c>
    </row>
    <row r="3595" spans="1:78" hidden="1" x14ac:dyDescent="0.25">
      <c r="A3595" t="s">
        <v>4043</v>
      </c>
      <c r="B3595" s="2" t="str">
        <f t="shared" si="6205"/>
        <v/>
      </c>
      <c r="C3595">
        <v>4</v>
      </c>
      <c r="E3595">
        <v>41534.58</v>
      </c>
      <c r="F3595">
        <v>27452</v>
      </c>
      <c r="G3595" t="s">
        <v>5</v>
      </c>
      <c r="H3595" s="5" t="s">
        <v>18</v>
      </c>
      <c r="I3595">
        <v>68987</v>
      </c>
      <c r="J3595" t="s">
        <v>3</v>
      </c>
      <c r="K3595" s="5" t="s">
        <v>8</v>
      </c>
      <c r="L3595">
        <v>27452.45</v>
      </c>
      <c r="M3595" t="str">
        <f>$G3595&amp;""</f>
        <v>e</v>
      </c>
      <c r="N3595" t="str">
        <f>$H3595&amp;""</f>
        <v>5/2</v>
      </c>
      <c r="O3595">
        <v>68987.070000000007</v>
      </c>
      <c r="P3595" t="str">
        <f>$J3595&amp;""</f>
        <v>o</v>
      </c>
      <c r="Q3595" t="str">
        <f>$K3595&amp;""</f>
        <v>7/2</v>
      </c>
      <c r="R3595">
        <v>33</v>
      </c>
      <c r="AA3595" s="10">
        <f t="shared" si="6283"/>
        <v>2406.9</v>
      </c>
      <c r="AB3595" s="3" cm="1">
        <f t="array" ref="AB3595">100000000/Lvac(AA3595)</f>
        <v>41534.58330782038</v>
      </c>
      <c r="AC3595" s="28">
        <f t="shared" si="6284"/>
        <v>4.1547218413727199E-7</v>
      </c>
      <c r="AD3595" s="28">
        <f t="shared" si="6285"/>
        <v>2.4076321955340625E-7</v>
      </c>
      <c r="AE3595" s="21">
        <f t="shared" si="6286"/>
        <v>41534.580831558706</v>
      </c>
      <c r="AF3595" s="10" cm="1">
        <f t="array" ref="AF3595">Lair(100000000/AE3595)</f>
        <v>2406.9001435086916</v>
      </c>
      <c r="AG3595" s="10">
        <f t="shared" si="6287"/>
        <v>1.3628232022065808E-2</v>
      </c>
      <c r="AH3595" s="10" t="b">
        <f t="shared" si="6271"/>
        <v>1</v>
      </c>
      <c r="AI3595" s="10">
        <f>$AF3595</f>
        <v>2406.9001435086916</v>
      </c>
      <c r="AJ3595">
        <v>3.0000000000000001E-3</v>
      </c>
      <c r="AK3595" s="3" cm="1">
        <f t="array" ref="AK3595">100000000/Lvac($AA3595)</f>
        <v>41534.58330782038</v>
      </c>
      <c r="AL3595" s="21">
        <f t="shared" si="6188"/>
        <v>5.1769389045703544E-2</v>
      </c>
      <c r="AM3595" s="10" cm="1">
        <f t="array" ref="AM3595">Lvac($AI3595)-$BA3595</f>
        <v>2.2704723423885298E-3</v>
      </c>
      <c r="AN3595" s="10">
        <f>$AK3595-($AX3595-$AW3595)</f>
        <v>-3.6692179630335886E-2</v>
      </c>
      <c r="AO3595" s="3">
        <f>AM3595/AJ3595</f>
        <v>0.7568241141295099</v>
      </c>
      <c r="AP3595" s="3">
        <v>0.70897701728730078</v>
      </c>
      <c r="AS3595" s="3">
        <f t="shared" si="6288"/>
        <v>3.3078203778131865E-3</v>
      </c>
      <c r="AT3595" s="3" cm="1">
        <f t="array" ref="AT3595">AS3595-(100000000/LvacE($A3595)-$E3595)</f>
        <v>4.8804882680997252E-5</v>
      </c>
      <c r="AU3595" t="s">
        <v>4778</v>
      </c>
      <c r="AV3595" t="s">
        <v>4915</v>
      </c>
      <c r="AW3595" s="3">
        <v>27452.45</v>
      </c>
      <c r="AX3595" s="3">
        <v>68987.070000000007</v>
      </c>
      <c r="AY3595" s="3"/>
      <c r="AZ3595" s="10" cm="1">
        <f t="array" ref="AZ3595">Lair(100000000/($AX3595-$AW3595))</f>
        <v>2406.8978735519859</v>
      </c>
      <c r="BA3595" s="10">
        <f>100000000/($AX3595-$AW3595)</f>
        <v>2407.6300686030104</v>
      </c>
      <c r="BB3595" s="12">
        <v>103000000</v>
      </c>
      <c r="BC3595" s="3">
        <v>0.20699999999999999</v>
      </c>
      <c r="BD3595" s="12" cm="1">
        <f t="array" ref="BD3595">SfromgA($BB3595,$BA3595,"")</f>
        <v>0.70947951460668401</v>
      </c>
      <c r="BE3595" s="29">
        <f>(10^MAX(0.05, -0.312925054856973*((LN($BD3595))^(1/3)) + 0.454808404431693)-1)*100</f>
        <v>371.95820752802422</v>
      </c>
      <c r="BG3595" s="3"/>
      <c r="BH3595" s="3"/>
      <c r="BI3595" s="12">
        <f>IF($BB3595="",$BF3595,$BB3595)</f>
        <v>103000000</v>
      </c>
      <c r="BJ3595" s="29">
        <f>IF($BB3595="",$BH3595,$BE3595)</f>
        <v>371.95820752802422</v>
      </c>
      <c r="BK3595" s="3">
        <f>LN(BN3595*100000000/($AX3595-$AW3595)/$BI3595)</f>
        <v>-7.895641846008834</v>
      </c>
      <c r="BL3595" s="13">
        <f>EXP(BK$4341*$AX3595+BK$4342)*$BI3595/(100000000/($AX3595-$AW3595))</f>
        <v>25.435893323144853</v>
      </c>
      <c r="BM3595" s="3">
        <f t="shared" ref="BM3595" si="6304">LN(BL3595/$C3595)</f>
        <v>1.8498669383444448</v>
      </c>
      <c r="BN3595" s="13" cm="1">
        <f t="array" ref="BN3595">$C3595*EXP(poly_from_str(100000000/$E3595,BN$4343))</f>
        <v>15.929926843738045</v>
      </c>
      <c r="BO3595" s="3">
        <f>LN($C3595)</f>
        <v>1.3862943611198906</v>
      </c>
      <c r="BP3595" s="13">
        <f>LN(BL3595/BN3595)</f>
        <v>0.46796176791086141</v>
      </c>
      <c r="BQ3595" s="13"/>
      <c r="BS3595" s="13"/>
      <c r="BT3595" s="13"/>
      <c r="BU3595" s="13"/>
      <c r="BV3595" s="13"/>
      <c r="BW3595" s="13"/>
      <c r="BX3595" s="13"/>
      <c r="BY3595">
        <v>15442</v>
      </c>
      <c r="BZ3595" s="13"/>
    </row>
    <row r="3596" spans="1:78" hidden="1" x14ac:dyDescent="0.25">
      <c r="A3596" t="s">
        <v>4044</v>
      </c>
      <c r="B3596" s="2" t="str">
        <f t="shared" si="6205"/>
        <v/>
      </c>
      <c r="C3596">
        <v>6</v>
      </c>
      <c r="E3596">
        <v>41537.980000000003</v>
      </c>
      <c r="R3596">
        <v>33</v>
      </c>
      <c r="S3596" t="s">
        <v>22</v>
      </c>
      <c r="AA3596" s="10">
        <f t="shared" si="6283"/>
        <v>2406.703</v>
      </c>
      <c r="AB3596" s="3" cm="1">
        <f t="array" ref="AB3596">100000000/Lvac(AA3596)</f>
        <v>41537.982847586907</v>
      </c>
      <c r="AC3596" s="28">
        <f t="shared" si="6284"/>
        <v>4.1550619249653987E-7</v>
      </c>
      <c r="AD3596" s="28">
        <f t="shared" si="6285"/>
        <v>2.407435150785358E-7</v>
      </c>
      <c r="AE3596" s="21">
        <f t="shared" si="6286"/>
        <v>41537.980715684389</v>
      </c>
      <c r="AF3596" s="10" cm="1">
        <f t="array" ref="AF3596">Lair(100000000/AE3596)</f>
        <v>2406.703123531559</v>
      </c>
      <c r="AG3596" s="10">
        <f t="shared" si="6287"/>
        <v>1.3629644548493709E-2</v>
      </c>
      <c r="AH3596" s="10" t="b">
        <f t="shared" si="6271"/>
        <v>1</v>
      </c>
      <c r="AI3596" s="10">
        <f t="shared" si="6289"/>
        <v>2406.703</v>
      </c>
      <c r="AJ3596">
        <v>3.0000000000000001E-3</v>
      </c>
      <c r="AK3596" s="3" cm="1">
        <f t="array" ref="AK3596">100000000/Lvac($AA3596)</f>
        <v>41537.982847586907</v>
      </c>
      <c r="AL3596" s="21">
        <f t="shared" si="6188"/>
        <v>5.1777867290962246E-2</v>
      </c>
      <c r="AM3596" s="21"/>
      <c r="AN3596" s="21"/>
      <c r="AO3596" s="21"/>
      <c r="AP3596" s="21"/>
      <c r="AS3596" s="3">
        <f t="shared" si="6288"/>
        <v>2.8475869039539248E-3</v>
      </c>
      <c r="AT3596" s="3" cm="1">
        <f t="array" ref="AT3596">AS3596-(100000000/LvacE($A3596)-$E3596)</f>
        <v>4.8887079174164683E-5</v>
      </c>
      <c r="BB3596"/>
      <c r="BC3596"/>
      <c r="BD3596"/>
      <c r="BE3596"/>
      <c r="BF3596"/>
      <c r="BG3596"/>
      <c r="BH3596"/>
      <c r="BI3596"/>
      <c r="BJ3596"/>
      <c r="BN3596" s="13" cm="1">
        <f t="array" ref="BN3596">$C3596*EXP(poly_from_str(100000000/$E3596,BN$4343))</f>
        <v>23.903046772931162</v>
      </c>
      <c r="BO3596" s="13"/>
      <c r="BY3596">
        <v>23170</v>
      </c>
    </row>
    <row r="3597" spans="1:78" hidden="1" x14ac:dyDescent="0.25">
      <c r="A3597" t="s">
        <v>4045</v>
      </c>
      <c r="B3597" s="2" t="str">
        <f t="shared" si="6205"/>
        <v/>
      </c>
      <c r="C3597">
        <v>7</v>
      </c>
      <c r="E3597">
        <v>41544.32</v>
      </c>
      <c r="R3597">
        <v>33</v>
      </c>
      <c r="S3597" t="s">
        <v>22</v>
      </c>
      <c r="AA3597" s="10">
        <f t="shared" si="6283"/>
        <v>2406.3359999999998</v>
      </c>
      <c r="AB3597" s="3" cm="1">
        <f t="array" ref="AB3597">100000000/Lvac(AA3597)</f>
        <v>41544.317484493018</v>
      </c>
      <c r="AC3597" s="28">
        <f t="shared" si="6284"/>
        <v>4.1556956302029312E-7</v>
      </c>
      <c r="AD3597" s="28">
        <f t="shared" si="6285"/>
        <v>2.4070680674276658E-7</v>
      </c>
      <c r="AE3597" s="21">
        <f t="shared" si="6286"/>
        <v>41544.31936806599</v>
      </c>
      <c r="AF3597" s="10" cm="1">
        <f t="array" ref="AF3597">Lair(100000000/AE3597)</f>
        <v>2406.3358908910068</v>
      </c>
      <c r="AG3597" s="10">
        <f t="shared" si="6287"/>
        <v>1.3632276931503543E-2</v>
      </c>
      <c r="AH3597" s="10" t="b">
        <f t="shared" si="6271"/>
        <v>1</v>
      </c>
      <c r="AI3597" s="10">
        <f t="shared" si="6289"/>
        <v>2406.3359999999998</v>
      </c>
      <c r="AJ3597">
        <v>3.0000000000000001E-3</v>
      </c>
      <c r="AK3597" s="3" cm="1">
        <f t="array" ref="AK3597">100000000/Lvac($AA3597)</f>
        <v>41544.317484493018</v>
      </c>
      <c r="AL3597" s="21">
        <f t="shared" si="6188"/>
        <v>5.179366158902126E-2</v>
      </c>
      <c r="AM3597" s="21"/>
      <c r="AN3597" s="21"/>
      <c r="AO3597" s="21"/>
      <c r="AP3597" s="21"/>
      <c r="AS3597" s="3">
        <f t="shared" si="6288"/>
        <v>-2.5155069815809838E-3</v>
      </c>
      <c r="AT3597" s="3" cm="1">
        <f t="array" ref="AT3597">AS3597-(100000000/LvacE($A3597)-$E3597)</f>
        <v>4.9040347221307456E-5</v>
      </c>
      <c r="BB3597"/>
      <c r="BC3597"/>
      <c r="BD3597"/>
      <c r="BE3597"/>
      <c r="BF3597"/>
      <c r="BG3597"/>
      <c r="BH3597"/>
      <c r="BI3597"/>
      <c r="BJ3597"/>
      <c r="BN3597" s="13" cm="1">
        <f t="array" ref="BN3597">$C3597*EXP(poly_from_str(100000000/$E3597,BN$4343))</f>
        <v>27.904691716577148</v>
      </c>
      <c r="BO3597" s="13"/>
      <c r="BY3597">
        <v>27048</v>
      </c>
    </row>
    <row r="3598" spans="1:78" hidden="1" x14ac:dyDescent="0.25">
      <c r="A3598" t="s">
        <v>4046</v>
      </c>
      <c r="B3598" s="2" t="str">
        <f t="shared" si="6205"/>
        <v/>
      </c>
      <c r="C3598">
        <v>2</v>
      </c>
      <c r="E3598">
        <v>41553.24</v>
      </c>
      <c r="R3598">
        <v>33</v>
      </c>
      <c r="S3598" t="s">
        <v>22</v>
      </c>
      <c r="AA3598" s="10">
        <f t="shared" si="6283"/>
        <v>2405.819</v>
      </c>
      <c r="AB3598" s="3" cm="1">
        <f t="array" ref="AB3598">100000000/Lvac(AA3598)</f>
        <v>41553.244488502016</v>
      </c>
      <c r="AC3598" s="28">
        <f t="shared" si="6284"/>
        <v>4.1565886710513137E-7</v>
      </c>
      <c r="AD3598" s="28">
        <f t="shared" si="6285"/>
        <v>2.4065509500147572E-7</v>
      </c>
      <c r="AE3598" s="21">
        <f t="shared" si="6286"/>
        <v>41553.241126855188</v>
      </c>
      <c r="AF3598" s="10" cm="1">
        <f t="array" ref="AF3598">Lair(100000000/AE3598)</f>
        <v>2405.8191946451689</v>
      </c>
      <c r="AG3598" s="10">
        <f t="shared" si="6287"/>
        <v>1.3635987264316647E-2</v>
      </c>
      <c r="AH3598" s="10" t="b">
        <f t="shared" si="6271"/>
        <v>1</v>
      </c>
      <c r="AI3598" s="10">
        <f t="shared" si="6289"/>
        <v>2405.819</v>
      </c>
      <c r="AJ3598">
        <v>3.0000000000000001E-3</v>
      </c>
      <c r="AK3598" s="3" cm="1">
        <f t="array" ref="AK3598">100000000/Lvac($AA3598)</f>
        <v>41553.244488502016</v>
      </c>
      <c r="AL3598" s="21">
        <f t="shared" si="6188"/>
        <v>5.181592358589987E-2</v>
      </c>
      <c r="AM3598" s="21"/>
      <c r="AN3598" s="21"/>
      <c r="AO3598" s="21"/>
      <c r="AP3598" s="21"/>
      <c r="AS3598" s="3">
        <f t="shared" si="6288"/>
        <v>4.4885020179208368E-3</v>
      </c>
      <c r="AT3598" s="3" cm="1">
        <f t="array" ref="AT3598">AS3598-(100000000/LvacE($A3598)-$E3598)</f>
        <v>4.9256559577770531E-5</v>
      </c>
      <c r="BB3598"/>
      <c r="BC3598"/>
      <c r="BD3598"/>
      <c r="BE3598"/>
      <c r="BF3598"/>
      <c r="BG3598"/>
      <c r="BH3598"/>
      <c r="BI3598"/>
      <c r="BJ3598"/>
      <c r="BN3598" s="13" cm="1">
        <f t="array" ref="BN3598">$C3598*EXP(poly_from_str(100000000/$E3598,BN$4343))</f>
        <v>7.9799635769352699</v>
      </c>
      <c r="BO3598" s="13"/>
      <c r="BY3598" t="e">
        <v>#N/A</v>
      </c>
    </row>
    <row r="3599" spans="1:78" hidden="1" x14ac:dyDescent="0.25">
      <c r="A3599" t="s">
        <v>4047</v>
      </c>
      <c r="B3599" s="2" t="str">
        <f t="shared" si="6205"/>
        <v/>
      </c>
      <c r="C3599">
        <v>10</v>
      </c>
      <c r="D3599" t="s">
        <v>14</v>
      </c>
      <c r="E3599">
        <v>41557.67</v>
      </c>
      <c r="F3599">
        <v>20160</v>
      </c>
      <c r="G3599" t="s">
        <v>5</v>
      </c>
      <c r="H3599" s="5" t="s">
        <v>19</v>
      </c>
      <c r="I3599">
        <v>61717</v>
      </c>
      <c r="J3599" t="s">
        <v>3</v>
      </c>
      <c r="K3599" s="5" t="s">
        <v>18</v>
      </c>
      <c r="L3599">
        <v>20160.36</v>
      </c>
      <c r="M3599" t="str">
        <f>$G3599&amp;""</f>
        <v>e</v>
      </c>
      <c r="N3599" t="str">
        <f>$H3599&amp;""</f>
        <v>3/2</v>
      </c>
      <c r="O3599">
        <v>61717.98</v>
      </c>
      <c r="P3599" t="str">
        <f>$J3599&amp;""</f>
        <v>o</v>
      </c>
      <c r="Q3599" t="str">
        <f>$K3599&amp;""</f>
        <v>5/2</v>
      </c>
      <c r="R3599">
        <v>33</v>
      </c>
      <c r="S3599" t="s">
        <v>3697</v>
      </c>
      <c r="AA3599" s="10">
        <f t="shared" si="6283"/>
        <v>2405.5630000000001</v>
      </c>
      <c r="AB3599" s="3" cm="1">
        <f t="array" ref="AB3599">100000000/Lvac(AA3599)</f>
        <v>41557.666243379957</v>
      </c>
      <c r="AC3599" s="28">
        <f t="shared" si="6284"/>
        <v>4.1570310151927013E-7</v>
      </c>
      <c r="AD3599" s="28">
        <f t="shared" si="6285"/>
        <v>2.4062948918824281E-7</v>
      </c>
      <c r="AE3599" s="21">
        <f t="shared" si="6286"/>
        <v>41557.669057187137</v>
      </c>
      <c r="AF3599" s="10" cm="1">
        <f t="array" ref="AF3599">Lair(100000000/AE3599)</f>
        <v>2405.5628371103844</v>
      </c>
      <c r="AG3599" s="10">
        <f t="shared" si="6287"/>
        <v>1.3637825374637862E-2</v>
      </c>
      <c r="AH3599" s="10" t="b">
        <f t="shared" si="6271"/>
        <v>1</v>
      </c>
      <c r="AI3599" s="10">
        <f>$AF3599</f>
        <v>2405.5628371103844</v>
      </c>
      <c r="AJ3599">
        <v>7.0000000000000001E-3</v>
      </c>
      <c r="AK3599" s="3" cm="1">
        <f t="array" ref="AK3599">100000000/Lvac($AA3599)</f>
        <v>41557.666243379957</v>
      </c>
      <c r="AL3599" s="21">
        <f t="shared" si="6188"/>
        <v>0.12092956343352049</v>
      </c>
      <c r="AM3599" s="10" cm="1">
        <f t="array" ref="AM3599">Lvac($AI3599)-$BA3599</f>
        <v>-2.8405392517925065E-3</v>
      </c>
      <c r="AN3599" s="10">
        <f>$AK3599-($AX3599-$AW3599)</f>
        <v>4.6243379954830743E-2</v>
      </c>
      <c r="AO3599" s="3">
        <f>AM3599/AJ3599</f>
        <v>-0.40579132168464377</v>
      </c>
      <c r="AP3599" s="3">
        <v>-0.3825160926810765</v>
      </c>
      <c r="AS3599" s="3">
        <f t="shared" si="6288"/>
        <v>-3.7566200408036821E-3</v>
      </c>
      <c r="AT3599" s="3" cm="1">
        <f t="array" ref="AT3599">AS3599-(100000000/LvacE($A3599)-$E3599)</f>
        <v>4.9363756261300296E-5</v>
      </c>
      <c r="AU3599" t="s">
        <v>4781</v>
      </c>
      <c r="AV3599" t="s">
        <v>4875</v>
      </c>
      <c r="AW3599" s="3">
        <v>20160.36</v>
      </c>
      <c r="AX3599" s="3">
        <v>61717.98</v>
      </c>
      <c r="AY3599" s="3"/>
      <c r="AZ3599" s="10" cm="1">
        <f t="array" ref="AZ3599">Lair(100000000/($AX3599-$AW3599))</f>
        <v>2405.5656770047781</v>
      </c>
      <c r="BA3599" s="10">
        <f>100000000/($AX3599-$AW3599)</f>
        <v>2406.2975694950769</v>
      </c>
      <c r="BB3599" s="12">
        <v>654000000</v>
      </c>
      <c r="BC3599" s="3">
        <v>0.88700000000000001</v>
      </c>
      <c r="BD3599" s="12" cm="1">
        <f t="array" ref="BD3599">SfromgA($BB3599,$BA3599,"")</f>
        <v>4.497375041559259</v>
      </c>
      <c r="BE3599" s="29">
        <f>(10^MAX(0.05, -0.312925054856973*((LN($BD3599))^(1/3)) + 0.454808404431693)-1)*100</f>
        <v>24.830505942096437</v>
      </c>
      <c r="BG3599" s="3"/>
      <c r="BH3599" s="3"/>
      <c r="BI3599" s="12">
        <f>IF($BB3599="",$BF3599,$BB3599)</f>
        <v>654000000</v>
      </c>
      <c r="BJ3599" s="29">
        <f>IF($BB3599="",$BH3599,$BE3599)</f>
        <v>24.830505942096437</v>
      </c>
      <c r="BK3599" s="3">
        <f>LN(BN3599*100000000/($AX3599-$AW3599)/$BI3599)</f>
        <v>-8.8259518626896867</v>
      </c>
      <c r="BL3599" s="13">
        <f>EXP(BK$4341*$AX3599+BK$4342)*$BI3599/(100000000/($AX3599-$AW3599))</f>
        <v>280.73182171129599</v>
      </c>
      <c r="BM3599" s="3">
        <f t="shared" ref="BM3599" si="6305">LN(BL3599/$C3599)</f>
        <v>3.3348147495034288</v>
      </c>
      <c r="BN3599" s="13" cm="1">
        <f t="array" ref="BN3599">$C3599*EXP(poly_from_str(100000000/$E3599,BN$4343))</f>
        <v>39.917765672546565</v>
      </c>
      <c r="BO3599" s="3">
        <f>LN($C3599)</f>
        <v>2.3025850929940459</v>
      </c>
      <c r="BP3599" s="13">
        <f>LN(BL3599/BN3599)</f>
        <v>1.9505783627471864</v>
      </c>
      <c r="BQ3599" s="13"/>
      <c r="BS3599" s="13"/>
      <c r="BT3599" s="13"/>
      <c r="BU3599" s="13"/>
      <c r="BV3599" s="13"/>
      <c r="BW3599" s="13"/>
      <c r="BX3599" s="13"/>
      <c r="BY3599">
        <v>38689</v>
      </c>
      <c r="BZ3599" s="13"/>
    </row>
    <row r="3600" spans="1:78" hidden="1" x14ac:dyDescent="0.25">
      <c r="A3600" t="s">
        <v>4048</v>
      </c>
      <c r="B3600" s="2" t="str">
        <f t="shared" si="6205"/>
        <v/>
      </c>
      <c r="C3600">
        <v>1</v>
      </c>
      <c r="E3600">
        <v>41564.269999999997</v>
      </c>
      <c r="R3600">
        <v>33</v>
      </c>
      <c r="S3600" t="s">
        <v>22</v>
      </c>
      <c r="AA3600" s="10">
        <f t="shared" si="6283"/>
        <v>2405.181</v>
      </c>
      <c r="AB3600" s="3" cm="1">
        <f t="array" ref="AB3600">100000000/Lvac(AA3600)</f>
        <v>41564.266080679583</v>
      </c>
      <c r="AC3600" s="28">
        <f t="shared" si="6284"/>
        <v>4.157691250679263E-7</v>
      </c>
      <c r="AD3600" s="28">
        <f t="shared" si="6285"/>
        <v>2.4059128051459385E-7</v>
      </c>
      <c r="AE3600" s="21">
        <f t="shared" si="6286"/>
        <v>41564.269016821556</v>
      </c>
      <c r="AF3600" s="10" cm="1">
        <f t="array" ref="AF3600">Lair(100000000/AE3600)</f>
        <v>2405.1808300824669</v>
      </c>
      <c r="AG3600" s="10">
        <f t="shared" si="6287"/>
        <v>1.3640569271227317E-2</v>
      </c>
      <c r="AH3600" s="10" t="b">
        <f t="shared" si="6271"/>
        <v>1</v>
      </c>
      <c r="AI3600" s="10">
        <f t="shared" si="6289"/>
        <v>2405.181</v>
      </c>
      <c r="AJ3600">
        <v>3.0000000000000001E-3</v>
      </c>
      <c r="AK3600" s="3" cm="1">
        <f t="array" ref="AK3600">100000000/Lvac($AA3600)</f>
        <v>41564.266080679583</v>
      </c>
      <c r="AL3600" s="21">
        <f t="shared" si="6188"/>
        <v>5.1843415627363908E-2</v>
      </c>
      <c r="AM3600" s="21"/>
      <c r="AN3600" s="21"/>
      <c r="AO3600" s="21"/>
      <c r="AP3600" s="21"/>
      <c r="AS3600" s="3">
        <f t="shared" si="6288"/>
        <v>-3.9193204138427973E-3</v>
      </c>
      <c r="AT3600" s="3" cm="1">
        <f t="array" ref="AT3600">AS3600-(100000000/LvacE($A3600)-$E3600)</f>
        <v>4.952387826051563E-5</v>
      </c>
      <c r="BB3600"/>
      <c r="BC3600"/>
      <c r="BD3600"/>
      <c r="BE3600"/>
      <c r="BF3600"/>
      <c r="BG3600"/>
      <c r="BH3600"/>
      <c r="BI3600"/>
      <c r="BJ3600"/>
      <c r="BN3600" s="13" cm="1">
        <f t="array" ref="BN3600">$C3600*EXP(poly_from_str(100000000/$E3600,BN$4343))</f>
        <v>3.9944607341483978</v>
      </c>
      <c r="BO3600" s="13"/>
      <c r="BY3600" t="e">
        <v>#N/A</v>
      </c>
    </row>
    <row r="3601" spans="1:78" hidden="1" x14ac:dyDescent="0.25">
      <c r="A3601" t="s">
        <v>4049</v>
      </c>
      <c r="B3601" s="2" t="str">
        <f t="shared" si="6205"/>
        <v/>
      </c>
      <c r="C3601">
        <v>6</v>
      </c>
      <c r="E3601">
        <v>41610.07</v>
      </c>
      <c r="F3601">
        <v>21611</v>
      </c>
      <c r="G3601" t="s">
        <v>5</v>
      </c>
      <c r="H3601" s="5" t="s">
        <v>18</v>
      </c>
      <c r="I3601">
        <v>63221</v>
      </c>
      <c r="J3601" t="s">
        <v>3</v>
      </c>
      <c r="K3601" s="5" t="s">
        <v>19</v>
      </c>
      <c r="L3601">
        <v>21611.19</v>
      </c>
      <c r="M3601" t="str">
        <f>$G3601&amp;""</f>
        <v>e</v>
      </c>
      <c r="N3601" t="str">
        <f>$H3601&amp;""</f>
        <v>5/2</v>
      </c>
      <c r="O3601">
        <v>63221.279999999999</v>
      </c>
      <c r="P3601" t="str">
        <f>$J3601&amp;""</f>
        <v>o</v>
      </c>
      <c r="Q3601" t="str">
        <f>$K3601&amp;""</f>
        <v>3/2</v>
      </c>
      <c r="R3601">
        <v>33</v>
      </c>
      <c r="S3601" t="s">
        <v>25</v>
      </c>
      <c r="AA3601" s="10">
        <f t="shared" si="6283"/>
        <v>2402.5329999999999</v>
      </c>
      <c r="AB3601" s="3" cm="1">
        <f t="array" ref="AB3601">100000000/Lvac(AA3601)</f>
        <v>41610.073427296244</v>
      </c>
      <c r="AC3601" s="28">
        <f t="shared" si="6284"/>
        <v>4.1622737335969997E-7</v>
      </c>
      <c r="AD3601" s="28">
        <f t="shared" si="6285"/>
        <v>2.4032642041530239E-7</v>
      </c>
      <c r="AE3601" s="21">
        <f t="shared" si="6286"/>
        <v>41610.0708569173</v>
      </c>
      <c r="AF3601" s="10" cm="1">
        <f t="array" ref="AF3601">Lair(100000000/AE3601)</f>
        <v>2402.5331484231683</v>
      </c>
      <c r="AG3601" s="10">
        <f t="shared" si="6287"/>
        <v>1.365962578397388E-2</v>
      </c>
      <c r="AH3601" s="10" t="b">
        <f t="shared" si="6271"/>
        <v>1</v>
      </c>
      <c r="AI3601" s="10">
        <f>$AF3601</f>
        <v>2402.5331484231683</v>
      </c>
      <c r="AJ3601">
        <v>3.0000000000000001E-3</v>
      </c>
      <c r="AK3601" s="3" cm="1">
        <f t="array" ref="AK3601">100000000/Lvac($AA3601)</f>
        <v>41610.073427296244</v>
      </c>
      <c r="AL3601" s="21">
        <f t="shared" si="6188"/>
        <v>5.1957751494008469E-2</v>
      </c>
      <c r="AM3601" s="10" cm="1">
        <f t="array" ref="AM3601">Lvac($AI3601)-$BA3601</f>
        <v>1.1056426037612255E-3</v>
      </c>
      <c r="AN3601" s="10">
        <f>$AK3601-($AX3601-$AW3601)</f>
        <v>-1.6572703752899542E-2</v>
      </c>
      <c r="AO3601" s="3">
        <f>AM3601/AJ3601</f>
        <v>0.36854753458707518</v>
      </c>
      <c r="AP3601" s="3">
        <v>0.31906192058765254</v>
      </c>
      <c r="AS3601" s="3">
        <f t="shared" si="6288"/>
        <v>3.4272962438990362E-3</v>
      </c>
      <c r="AT3601" s="3" cm="1">
        <f t="array" ref="AT3601">AS3601-(100000000/LvacE($A3601)-$E3601)</f>
        <v>5.0639377150218934E-5</v>
      </c>
      <c r="AU3601" t="s">
        <v>4791</v>
      </c>
      <c r="AV3601" t="s">
        <v>4702</v>
      </c>
      <c r="AW3601" s="3">
        <v>21611.19</v>
      </c>
      <c r="AX3601" s="3">
        <v>63221.279999999999</v>
      </c>
      <c r="AY3601" s="3"/>
      <c r="AZ3601" s="10" cm="1">
        <f t="array" ref="AZ3601">Lair(100000000/($AX3601-$AW3601))</f>
        <v>2402.5320430313509</v>
      </c>
      <c r="BA3601" s="10">
        <f>100000000/($AX3601-$AW3601)</f>
        <v>2403.2632469672621</v>
      </c>
      <c r="BB3601" s="12">
        <v>37500000</v>
      </c>
      <c r="BC3601" s="3">
        <v>0.13700000000000001</v>
      </c>
      <c r="BD3601" s="12" cm="1">
        <f t="array" ref="BD3601">SfromgA($BB3601,$BA3601,"")</f>
        <v>0.2569026961868312</v>
      </c>
      <c r="BE3601" s="29">
        <f>(10^MAX(0.05, -0.312925054856973*((LN($BD3601))^(1/3)) + 0.454808404431693)-1)*100</f>
        <v>533.03526122656558</v>
      </c>
      <c r="BG3601" s="3"/>
      <c r="BH3601" s="3"/>
      <c r="BI3601" s="12">
        <f>IF($BB3601="",$BF3601,$BB3601)</f>
        <v>37500000</v>
      </c>
      <c r="BJ3601" s="29">
        <f>IF($BB3601="",$BH3601,$BE3601)</f>
        <v>533.03526122656558</v>
      </c>
      <c r="BK3601" s="3">
        <f>LN(BN3601*100000000/($AX3601-$AW3601)/$BI3601)</f>
        <v>-6.473862574964822</v>
      </c>
      <c r="BL3601" s="13">
        <f>EXP(BK$4341*$AX3601+BK$4342)*$BI3601/(100000000/($AX3601-$AW3601))</f>
        <v>14.37764035012227</v>
      </c>
      <c r="BM3601" s="3">
        <f t="shared" ref="BM3601" si="6306">LN(BL3601/$C3601)</f>
        <v>0.87391477711913534</v>
      </c>
      <c r="BN3601" s="13" cm="1">
        <f t="array" ref="BN3601">$C3601*EXP(poly_from_str(100000000/$E3601,BN$4343))</f>
        <v>24.080590364534647</v>
      </c>
      <c r="BO3601" s="3">
        <f>LN($C3601)</f>
        <v>1.791759469228055</v>
      </c>
      <c r="BP3601" s="13">
        <f>LN(BL3601/BN3601)</f>
        <v>-0.51573189059250968</v>
      </c>
      <c r="BQ3601" s="13"/>
      <c r="BS3601" s="13"/>
      <c r="BT3601" s="13"/>
      <c r="BU3601" s="13"/>
      <c r="BV3601" s="13"/>
      <c r="BW3601" s="13"/>
      <c r="BX3601" s="13"/>
      <c r="BY3601">
        <v>23331</v>
      </c>
      <c r="BZ3601" s="13"/>
    </row>
    <row r="3602" spans="1:78" hidden="1" x14ac:dyDescent="0.25">
      <c r="A3602" t="s">
        <v>4050</v>
      </c>
      <c r="B3602" s="2" t="str">
        <f t="shared" si="6205"/>
        <v/>
      </c>
      <c r="C3602">
        <v>1</v>
      </c>
      <c r="E3602">
        <v>41614.699999999997</v>
      </c>
      <c r="R3602">
        <v>33</v>
      </c>
      <c r="S3602" t="s">
        <v>22</v>
      </c>
      <c r="AA3602" s="10">
        <f t="shared" si="6283"/>
        <v>2402.2660000000001</v>
      </c>
      <c r="AB3602" s="3" cm="1">
        <f t="array" ref="AB3602">100000000/Lvac(AA3602)</f>
        <v>41614.69782316748</v>
      </c>
      <c r="AC3602" s="28">
        <f t="shared" si="6284"/>
        <v>4.1627363497630988E-7</v>
      </c>
      <c r="AD3602" s="28">
        <f t="shared" si="6285"/>
        <v>2.4029971435796086E-7</v>
      </c>
      <c r="AE3602" s="21">
        <f t="shared" si="6286"/>
        <v>41614.69945591408</v>
      </c>
      <c r="AF3602" s="10" cm="1">
        <f t="array" ref="AF3602">Lair(100000000/AE3602)</f>
        <v>2402.2659057401447</v>
      </c>
      <c r="AG3602" s="10">
        <f t="shared" si="6287"/>
        <v>1.366155076564533E-2</v>
      </c>
      <c r="AH3602" s="10" t="b">
        <f t="shared" si="6271"/>
        <v>1</v>
      </c>
      <c r="AI3602" s="10">
        <f t="shared" si="6289"/>
        <v>2402.2660000000001</v>
      </c>
      <c r="AJ3602">
        <v>3.0000000000000001E-3</v>
      </c>
      <c r="AK3602" s="3" cm="1">
        <f t="array" ref="AK3602">100000000/Lvac($AA3602)</f>
        <v>41614.69782316748</v>
      </c>
      <c r="AL3602" s="21">
        <f t="shared" si="6188"/>
        <v>5.1969304593871973E-2</v>
      </c>
      <c r="AM3602" s="21"/>
      <c r="AN3602" s="21"/>
      <c r="AO3602" s="21"/>
      <c r="AP3602" s="21"/>
      <c r="AS3602" s="3">
        <f t="shared" si="6288"/>
        <v>-2.1768325168523006E-3</v>
      </c>
      <c r="AT3602" s="3" cm="1">
        <f t="array" ref="AT3602">AS3602-(100000000/LvacE($A3602)-$E3602)</f>
        <v>5.0752394599840045E-5</v>
      </c>
      <c r="BB3602"/>
      <c r="BC3602"/>
      <c r="BD3602"/>
      <c r="BE3602"/>
      <c r="BF3602"/>
      <c r="BG3602"/>
      <c r="BH3602"/>
      <c r="BI3602"/>
      <c r="BJ3602"/>
      <c r="BN3602" s="13" cm="1">
        <f t="array" ref="BN3602">$C3602*EXP(poly_from_str(100000000/$E3602,BN$4343))</f>
        <v>4.0153837649341222</v>
      </c>
      <c r="BO3602" s="13"/>
      <c r="BY3602">
        <v>3890</v>
      </c>
    </row>
    <row r="3603" spans="1:78" hidden="1" x14ac:dyDescent="0.25">
      <c r="A3603" t="s">
        <v>4051</v>
      </c>
      <c r="B3603" s="2" t="str">
        <f t="shared" si="6205"/>
        <v/>
      </c>
      <c r="C3603">
        <v>7</v>
      </c>
      <c r="E3603">
        <v>41639.410000000003</v>
      </c>
      <c r="F3603">
        <v>25409</v>
      </c>
      <c r="G3603" t="s">
        <v>5</v>
      </c>
      <c r="H3603" s="5" t="s">
        <v>8</v>
      </c>
      <c r="I3603">
        <v>67049</v>
      </c>
      <c r="J3603" t="s">
        <v>3</v>
      </c>
      <c r="K3603" s="5" t="s">
        <v>4</v>
      </c>
      <c r="L3603">
        <v>25409.74</v>
      </c>
      <c r="M3603" t="str">
        <f t="shared" ref="M3603:M3607" si="6307">$G3603&amp;""</f>
        <v>e</v>
      </c>
      <c r="N3603" t="str">
        <f t="shared" ref="N3603:N3607" si="6308">$H3603&amp;""</f>
        <v>7/2</v>
      </c>
      <c r="O3603">
        <v>67049.179999999993</v>
      </c>
      <c r="P3603" t="str">
        <f t="shared" ref="P3603:P3607" si="6309">$J3603&amp;""</f>
        <v>o</v>
      </c>
      <c r="Q3603" t="str">
        <f t="shared" ref="Q3603:Q3607" si="6310">$K3603&amp;""</f>
        <v>9/2</v>
      </c>
      <c r="R3603">
        <v>33</v>
      </c>
      <c r="AA3603" s="10">
        <f t="shared" si="6283"/>
        <v>2400.84</v>
      </c>
      <c r="AB3603" s="3" cm="1">
        <f t="array" ref="AB3603">100000000/Lvac(AA3603)</f>
        <v>41639.413321118504</v>
      </c>
      <c r="AC3603" s="28">
        <f t="shared" si="6284"/>
        <v>4.1652088435714165E-7</v>
      </c>
      <c r="AD3603" s="28">
        <f t="shared" si="6285"/>
        <v>2.4015708201460756E-7</v>
      </c>
      <c r="AE3603" s="21">
        <f t="shared" si="6286"/>
        <v>41639.410828615313</v>
      </c>
      <c r="AF3603" s="10" cm="1">
        <f t="array" ref="AF3603">Lair(100000000/AE3603)</f>
        <v>2400.8401437235957</v>
      </c>
      <c r="AG3603" s="10">
        <f t="shared" si="6287"/>
        <v>1.3671842630312413E-2</v>
      </c>
      <c r="AH3603" s="10" t="b">
        <f t="shared" si="6271"/>
        <v>1</v>
      </c>
      <c r="AI3603" s="10">
        <f t="shared" ref="AI3603:AI3607" si="6311">$AF3603</f>
        <v>2400.8401437235957</v>
      </c>
      <c r="AJ3603">
        <v>3.0000000000000001E-3</v>
      </c>
      <c r="AK3603" s="3" cm="1">
        <f t="array" ref="AK3603">100000000/Lvac($AA3603)</f>
        <v>41639.413321118504</v>
      </c>
      <c r="AL3603" s="21">
        <f t="shared" si="6188"/>
        <v>5.2031052667093826E-2</v>
      </c>
      <c r="AM3603" s="10" cm="1">
        <f t="array" ref="AM3603">Lvac($AI3603)-$BA3603</f>
        <v>1.682471003732644E-3</v>
      </c>
      <c r="AN3603" s="10">
        <f t="shared" ref="AN3603:AN3607" si="6312">$AK3603-($AX3603-$AW3603)</f>
        <v>-2.6678881484258454E-2</v>
      </c>
      <c r="AO3603" s="3">
        <f t="shared" ref="AO3603:AO3607" si="6313">AM3603/AJ3603</f>
        <v>0.56082366791088134</v>
      </c>
      <c r="AP3603" s="3">
        <v>0.51290493881121313</v>
      </c>
      <c r="AS3603" s="3">
        <f t="shared" si="6288"/>
        <v>3.3211185000254773E-3</v>
      </c>
      <c r="AT3603" s="3" cm="1">
        <f t="array" ref="AT3603">AS3603-(100000000/LvacE($A3603)-$E3603)</f>
        <v>5.1357659685891122E-5</v>
      </c>
      <c r="AU3603" t="s">
        <v>4715</v>
      </c>
      <c r="AV3603" t="s">
        <v>4857</v>
      </c>
      <c r="AW3603" s="3">
        <v>25409.74</v>
      </c>
      <c r="AX3603" s="3">
        <v>67049.179999999993</v>
      </c>
      <c r="AY3603" s="3"/>
      <c r="AZ3603" s="10" cm="1">
        <f t="array" ref="AZ3603">Lair(100000000/($AX3603-$AW3603))</f>
        <v>2400.8384616340318</v>
      </c>
      <c r="BA3603" s="10">
        <f t="shared" ref="BA3603:BA3607" si="6314">100000000/($AX3603-$AW3603)</f>
        <v>2401.5692814312592</v>
      </c>
      <c r="BB3603" s="12">
        <v>110000000</v>
      </c>
      <c r="BC3603" s="3">
        <v>0.17100000000000001</v>
      </c>
      <c r="BD3603" s="12" cm="1">
        <f t="array" ref="BD3603">SfromgA($BB3603,$BA3603,"")</f>
        <v>0.75198885594240228</v>
      </c>
      <c r="BE3603" s="29">
        <f t="shared" ref="BE3603:BE3607" si="6315">(10^MAX(0.05, -0.312925054856973*((LN($BD3603))^(1/3)) + 0.454808404431693)-1)*100</f>
        <v>357.87575441933228</v>
      </c>
      <c r="BG3603" s="3"/>
      <c r="BH3603" s="3"/>
      <c r="BI3603" s="12">
        <f t="shared" ref="BI3603:BI3607" si="6316">IF($BB3603="",$BF3603,$BB3603)</f>
        <v>110000000</v>
      </c>
      <c r="BJ3603" s="29">
        <f t="shared" ref="BJ3603:BJ3607" si="6317">IF($BB3603="",$BH3603,$BE3603)</f>
        <v>357.87575441933228</v>
      </c>
      <c r="BK3603" s="3">
        <f t="shared" ref="BK3603:BK3607" si="6318">LN(BN3603*100000000/($AX3603-$AW3603)/$BI3603)</f>
        <v>-7.3934519192972541</v>
      </c>
      <c r="BL3603" s="13">
        <f>EXP(BK$4341*$AX3603+BK$4342)*$BI3603/(100000000/($AX3603-$AW3603))</f>
        <v>31.553179375537283</v>
      </c>
      <c r="BM3603" s="3">
        <f t="shared" ref="BM3603:BM3607" si="6319">LN(BL3603/$C3603)</f>
        <v>1.5057642074549222</v>
      </c>
      <c r="BN3603" s="13" cm="1">
        <f t="array" ref="BN3603">$C3603*EXP(poly_from_str(100000000/$E3603,BN$4343))</f>
        <v>28.181376008547069</v>
      </c>
      <c r="BO3603" s="3">
        <f t="shared" ref="BO3603:BO3607" si="6320">LN($C3603)</f>
        <v>1.9459101490553132</v>
      </c>
      <c r="BP3603" s="13">
        <f>LN(BL3603/BN3603)</f>
        <v>0.11301302197180133</v>
      </c>
      <c r="BQ3603" s="13"/>
      <c r="BS3603" s="13"/>
      <c r="BT3603" s="13"/>
      <c r="BU3603" s="13"/>
      <c r="BV3603" s="13"/>
      <c r="BW3603" s="13"/>
      <c r="BX3603" s="13"/>
      <c r="BY3603">
        <v>27300</v>
      </c>
      <c r="BZ3603" s="13"/>
    </row>
    <row r="3604" spans="1:78" hidden="1" x14ac:dyDescent="0.25">
      <c r="A3604" t="s">
        <v>4052</v>
      </c>
      <c r="B3604" s="2" t="str">
        <f t="shared" si="6205"/>
        <v/>
      </c>
      <c r="C3604">
        <v>8</v>
      </c>
      <c r="E3604">
        <v>41641.89</v>
      </c>
      <c r="F3604">
        <v>16516</v>
      </c>
      <c r="G3604" t="s">
        <v>5</v>
      </c>
      <c r="H3604" s="5" t="s">
        <v>8</v>
      </c>
      <c r="I3604">
        <v>58158</v>
      </c>
      <c r="J3604" t="s">
        <v>3</v>
      </c>
      <c r="K3604" s="5" t="s">
        <v>8</v>
      </c>
      <c r="L3604">
        <v>16516.150000000001</v>
      </c>
      <c r="M3604" t="str">
        <f t="shared" si="6307"/>
        <v>e</v>
      </c>
      <c r="N3604" t="str">
        <f t="shared" si="6308"/>
        <v>7/2</v>
      </c>
      <c r="O3604">
        <v>58158.080000000002</v>
      </c>
      <c r="P3604" t="str">
        <f t="shared" si="6309"/>
        <v>o</v>
      </c>
      <c r="Q3604" t="str">
        <f t="shared" si="6310"/>
        <v>7/2</v>
      </c>
      <c r="R3604">
        <v>33</v>
      </c>
      <c r="S3604" t="s">
        <v>2204</v>
      </c>
      <c r="AA3604" s="10">
        <f t="shared" si="6283"/>
        <v>2400.6970000000001</v>
      </c>
      <c r="AB3604" s="3" cm="1">
        <f t="array" ref="AB3604">100000000/Lvac(AA3604)</f>
        <v>41641.893423317466</v>
      </c>
      <c r="AC3604" s="28">
        <f t="shared" si="6284"/>
        <v>4.165456948544527E-7</v>
      </c>
      <c r="AD3604" s="28">
        <f t="shared" si="6285"/>
        <v>2.4014277877192971E-7</v>
      </c>
      <c r="AE3604" s="21">
        <f t="shared" si="6286"/>
        <v>41641.890853961129</v>
      </c>
      <c r="AF3604" s="10" cm="1">
        <f t="array" ref="AF3604">Lair(100000000/AE3604)</f>
        <v>2400.697148137484</v>
      </c>
      <c r="AG3604" s="10">
        <f t="shared" si="6287"/>
        <v>1.367287571553542E-2</v>
      </c>
      <c r="AH3604" s="10" t="b">
        <f t="shared" si="6271"/>
        <v>1</v>
      </c>
      <c r="AI3604" s="10">
        <f t="shared" si="6311"/>
        <v>2400.697148137484</v>
      </c>
      <c r="AJ3604">
        <v>3.0000000000000001E-3</v>
      </c>
      <c r="AK3604" s="3" cm="1">
        <f t="array" ref="AK3604">100000000/Lvac($AA3604)</f>
        <v>41641.893423317466</v>
      </c>
      <c r="AL3604" s="21">
        <f t="shared" si="6188"/>
        <v>5.2037251082200274E-2</v>
      </c>
      <c r="AM3604" s="10" cm="1">
        <f t="array" ref="AM3604">Lvac($AI3604)-$BA3604</f>
        <v>2.2574936206183338E-3</v>
      </c>
      <c r="AN3604" s="10">
        <f t="shared" si="6312"/>
        <v>-3.6576682534359861E-2</v>
      </c>
      <c r="AO3604" s="3">
        <f t="shared" si="6313"/>
        <v>0.75249787353944464</v>
      </c>
      <c r="AP3604" s="3">
        <v>0.70310751531602966</v>
      </c>
      <c r="AS3604" s="3">
        <f t="shared" si="6288"/>
        <v>3.4233174665132537E-3</v>
      </c>
      <c r="AT3604" s="3" cm="1">
        <f t="array" ref="AT3604">AS3604-(100000000/LvacE($A3604)-$E3604)</f>
        <v>5.1418508519418538E-5</v>
      </c>
      <c r="AU3604" t="s">
        <v>4771</v>
      </c>
      <c r="AV3604" t="s">
        <v>4897</v>
      </c>
      <c r="AW3604" s="3">
        <v>16516.150000000001</v>
      </c>
      <c r="AX3604" s="3">
        <v>58158.080000000002</v>
      </c>
      <c r="AY3604" s="3"/>
      <c r="AZ3604" s="10" cm="1">
        <f t="array" ref="AZ3604">Lair(100000000/($AX3604-$AW3604))</f>
        <v>2400.6948911556474</v>
      </c>
      <c r="BA3604" s="10">
        <f t="shared" si="6314"/>
        <v>2401.4256783967508</v>
      </c>
      <c r="BB3604" s="12">
        <v>25400000</v>
      </c>
      <c r="BC3604" s="3">
        <v>4.1000000000000002E-2</v>
      </c>
      <c r="BD3604" s="12" cm="1">
        <f t="array" ref="BD3604">SfromgA($BB3604,$BA3604,"")</f>
        <v>0.17360991609970294</v>
      </c>
      <c r="BE3604" s="29">
        <f t="shared" si="6315"/>
        <v>579.16167959284576</v>
      </c>
      <c r="BG3604" s="3"/>
      <c r="BH3604" s="3"/>
      <c r="BI3604" s="12">
        <f t="shared" si="6316"/>
        <v>25400000</v>
      </c>
      <c r="BJ3604" s="29">
        <f t="shared" si="6317"/>
        <v>579.16167959284576</v>
      </c>
      <c r="BK3604" s="3">
        <f t="shared" si="6318"/>
        <v>-5.7939841798095113</v>
      </c>
      <c r="BL3604" s="13">
        <f>EXP(BK$4341*$AX3604+BK$4342)*$BI3604/(100000000/($AX3604-$AW3604))</f>
        <v>14.318467102524586</v>
      </c>
      <c r="BM3604" s="3">
        <f t="shared" si="6319"/>
        <v>0.58210856820975343</v>
      </c>
      <c r="BN3604" s="13" cm="1">
        <f t="array" ref="BN3604">$C3604*EXP(poly_from_str(100000000/$E3604,BN$4343))</f>
        <v>32.215821394872293</v>
      </c>
      <c r="BO3604" s="3">
        <f t="shared" si="6320"/>
        <v>2.0794415416798357</v>
      </c>
      <c r="BP3604" s="13">
        <f t="shared" ref="BP3604:BP3606" si="6321">LN(BL3604/BN3604)</f>
        <v>-0.81090756965587607</v>
      </c>
      <c r="BQ3604" s="13"/>
      <c r="BR3604" s="12">
        <v>14860000</v>
      </c>
      <c r="BS3604" s="3">
        <f>LN(BV3604*100000000/($AX3604-$AW3604)/$BR3604)</f>
        <v>-6.5958039722486976</v>
      </c>
      <c r="BT3604" s="13">
        <f>EXP(BS$4338*$AX3604+BS$4336)*$BR3604/(100000000/($AX3604-$AW3604))</f>
        <v>6.3457326204960891</v>
      </c>
      <c r="BU3604" s="3">
        <f>LN(BT3604/$BN3604)</f>
        <v>-1.624675120821413</v>
      </c>
      <c r="BV3604" s="3" cm="1">
        <f t="array" ref="BV3604">$BN3604*EXP(poly_from_str(100000000/$E3604,BV$4341))</f>
        <v>8.4533410383006906</v>
      </c>
      <c r="BW3604" s="12" t="s">
        <v>14</v>
      </c>
      <c r="BX3604" s="3">
        <f>LN(BT3604/BV3604)</f>
        <v>-0.28677919364734944</v>
      </c>
      <c r="BY3604">
        <v>31208</v>
      </c>
      <c r="BZ3604" s="13"/>
    </row>
    <row r="3605" spans="1:78" hidden="1" x14ac:dyDescent="0.25">
      <c r="A3605" t="s">
        <v>4053</v>
      </c>
      <c r="B3605" s="2" t="str">
        <f t="shared" si="6205"/>
        <v/>
      </c>
      <c r="C3605">
        <v>4</v>
      </c>
      <c r="E3605">
        <v>41643.94</v>
      </c>
      <c r="F3605">
        <v>23651</v>
      </c>
      <c r="G3605" t="s">
        <v>5</v>
      </c>
      <c r="H3605" s="5" t="s">
        <v>8</v>
      </c>
      <c r="I3605">
        <v>65295</v>
      </c>
      <c r="J3605" t="s">
        <v>3</v>
      </c>
      <c r="K3605" s="5" t="s">
        <v>8</v>
      </c>
      <c r="L3605">
        <v>23651.88</v>
      </c>
      <c r="M3605" t="str">
        <f t="shared" si="6307"/>
        <v>e</v>
      </c>
      <c r="N3605" t="str">
        <f t="shared" si="6308"/>
        <v>7/2</v>
      </c>
      <c r="O3605">
        <v>65295.9</v>
      </c>
      <c r="P3605" t="str">
        <f t="shared" si="6309"/>
        <v>o</v>
      </c>
      <c r="Q3605" t="str">
        <f t="shared" si="6310"/>
        <v>7/2</v>
      </c>
      <c r="R3605">
        <v>33</v>
      </c>
      <c r="AA3605" s="10">
        <f t="shared" si="6283"/>
        <v>2400.5790000000002</v>
      </c>
      <c r="AB3605" s="3" cm="1">
        <f t="array" ref="AB3605">100000000/Lvac(AA3605)</f>
        <v>41643.940163686391</v>
      </c>
      <c r="AC3605" s="28">
        <f t="shared" si="6284"/>
        <v>4.165661700781353E-7</v>
      </c>
      <c r="AD3605" s="28">
        <f t="shared" si="6285"/>
        <v>2.4013097609625382E-7</v>
      </c>
      <c r="AE3605" s="21">
        <f t="shared" si="6286"/>
        <v>41643.940040826237</v>
      </c>
      <c r="AF3605" s="10" cm="1">
        <f t="array" ref="AF3605">Lair(100000000/AE3605)</f>
        <v>2400.5790070828652</v>
      </c>
      <c r="AG3605" s="10">
        <f t="shared" si="6287"/>
        <v>1.3673728330474939E-2</v>
      </c>
      <c r="AH3605" s="10" t="b">
        <f t="shared" si="6271"/>
        <v>1</v>
      </c>
      <c r="AI3605" s="10">
        <f t="shared" si="6311"/>
        <v>2400.5790070828652</v>
      </c>
      <c r="AJ3605">
        <v>3.0000000000000001E-3</v>
      </c>
      <c r="AK3605" s="3" cm="1">
        <f t="array" ref="AK3605">100000000/Lvac($AA3605)</f>
        <v>41643.940163686391</v>
      </c>
      <c r="AL3605" s="21">
        <f t="shared" si="6188"/>
        <v>5.2042369829299551E-2</v>
      </c>
      <c r="AM3605" s="10" cm="1">
        <f t="array" ref="AM3605">Lvac($AI3605)-$BA3605</f>
        <v>4.6106678705655213E-3</v>
      </c>
      <c r="AN3605" s="10">
        <f t="shared" si="6312"/>
        <v>-7.9836313612759113E-2</v>
      </c>
      <c r="AO3605" s="3">
        <f t="shared" si="6313"/>
        <v>1.5368892901885072</v>
      </c>
      <c r="AP3605" s="3">
        <v>1.5345277997766971</v>
      </c>
      <c r="AS3605" s="3">
        <f t="shared" si="6288"/>
        <v>1.6368638898711652E-4</v>
      </c>
      <c r="AT3605" s="3" cm="1">
        <f t="array" ref="AT3605">AS3605-(100000000/LvacE($A3605)-$E3605)</f>
        <v>5.1468749006744474E-5</v>
      </c>
      <c r="AU3605" t="s">
        <v>4754</v>
      </c>
      <c r="AV3605" t="s">
        <v>4820</v>
      </c>
      <c r="AW3605" s="3">
        <v>23651.88</v>
      </c>
      <c r="AX3605" s="3">
        <v>65295.9</v>
      </c>
      <c r="AY3605" s="3"/>
      <c r="AZ3605" s="10" cm="1">
        <f t="array" ref="AZ3605">Lair(100000000/($AX3605-$AW3605))</f>
        <v>2400.5743974602183</v>
      </c>
      <c r="BA3605" s="10">
        <f t="shared" si="6314"/>
        <v>2401.3051573791386</v>
      </c>
      <c r="BB3605" s="12">
        <v>30900000</v>
      </c>
      <c r="BC3605" s="3">
        <v>3.3000000000000002E-2</v>
      </c>
      <c r="BD3605" s="12" cm="1">
        <f t="array" ref="BD3605">SfromgA($BB3605,$BA3605,"")</f>
        <v>0.21117081701078369</v>
      </c>
      <c r="BE3605" s="29">
        <f t="shared" si="6315"/>
        <v>556.6752932127589</v>
      </c>
      <c r="BG3605" s="3"/>
      <c r="BH3605" s="3"/>
      <c r="BI3605" s="12">
        <f t="shared" si="6316"/>
        <v>30900000</v>
      </c>
      <c r="BJ3605" s="29">
        <f t="shared" si="6317"/>
        <v>556.6752932127589</v>
      </c>
      <c r="BK3605" s="3">
        <f t="shared" si="6318"/>
        <v>-6.6829692438375119</v>
      </c>
      <c r="BL3605" s="13">
        <f>EXP(BK$4341*$AX3605+BK$4342)*$BI3605/(100000000/($AX3605-$AW3605))</f>
        <v>10.127704059845282</v>
      </c>
      <c r="BM3605" s="3">
        <f t="shared" si="6319"/>
        <v>0.92898028385553877</v>
      </c>
      <c r="BN3605" s="13" cm="1">
        <f t="array" ref="BN3605">$C3605*EXP(poly_from_str(100000000/$E3605,BN$4343))</f>
        <v>16.111443790454956</v>
      </c>
      <c r="BO3605" s="3">
        <f t="shared" si="6320"/>
        <v>1.3862943611198906</v>
      </c>
      <c r="BP3605" s="13">
        <f t="shared" si="6321"/>
        <v>-0.46425516895845809</v>
      </c>
      <c r="BQ3605" s="13"/>
      <c r="BS3605" s="13"/>
      <c r="BT3605" s="13"/>
      <c r="BU3605" s="13"/>
      <c r="BV3605" s="13"/>
      <c r="BW3605" s="13"/>
      <c r="BX3605" s="13"/>
      <c r="BY3605">
        <v>15607</v>
      </c>
      <c r="BZ3605" s="13"/>
    </row>
    <row r="3606" spans="1:78" hidden="1" x14ac:dyDescent="0.25">
      <c r="A3606" t="s">
        <v>4054</v>
      </c>
      <c r="B3606" s="2" t="str">
        <f t="shared" si="6205"/>
        <v/>
      </c>
      <c r="C3606">
        <v>1</v>
      </c>
      <c r="E3606">
        <v>41656.120000000003</v>
      </c>
      <c r="F3606">
        <v>19700</v>
      </c>
      <c r="G3606" t="s">
        <v>5</v>
      </c>
      <c r="H3606" s="5" t="s">
        <v>16</v>
      </c>
      <c r="I3606">
        <v>61357</v>
      </c>
      <c r="J3606" t="s">
        <v>3</v>
      </c>
      <c r="K3606" s="5" t="s">
        <v>4</v>
      </c>
      <c r="L3606">
        <v>19700.900000000001</v>
      </c>
      <c r="M3606" t="str">
        <f t="shared" si="6307"/>
        <v>e</v>
      </c>
      <c r="N3606" t="str">
        <f t="shared" si="6308"/>
        <v>11/2</v>
      </c>
      <c r="O3606">
        <v>61357.04</v>
      </c>
      <c r="P3606" t="str">
        <f t="shared" si="6309"/>
        <v>o</v>
      </c>
      <c r="Q3606" t="str">
        <f t="shared" si="6310"/>
        <v>9/2</v>
      </c>
      <c r="R3606">
        <v>33</v>
      </c>
      <c r="AA3606" s="10">
        <f t="shared" si="6283"/>
        <v>2399.877</v>
      </c>
      <c r="AB3606" s="3" cm="1">
        <f t="array" ref="AB3606">100000000/Lvac(AA3606)</f>
        <v>41656.120694180194</v>
      </c>
      <c r="AC3606" s="28">
        <f t="shared" si="6284"/>
        <v>4.1668802192779047E-7</v>
      </c>
      <c r="AD3606" s="28">
        <f t="shared" si="6285"/>
        <v>2.4006076018012658E-7</v>
      </c>
      <c r="AE3606" s="21">
        <f t="shared" si="6286"/>
        <v>41656.120172988674</v>
      </c>
      <c r="AF3606" s="10" cm="1">
        <f t="array" ref="AF3606">Lair(100000000/AE3606)</f>
        <v>2399.8770300290266</v>
      </c>
      <c r="AG3606" s="10">
        <f t="shared" si="6287"/>
        <v>1.367880326662162E-2</v>
      </c>
      <c r="AH3606" s="10" t="b">
        <f t="shared" si="6271"/>
        <v>1</v>
      </c>
      <c r="AI3606" s="10">
        <f t="shared" si="6311"/>
        <v>2399.8770300290266</v>
      </c>
      <c r="AJ3606">
        <v>3.0000000000000001E-3</v>
      </c>
      <c r="AK3606" s="3" cm="1">
        <f t="array" ref="AK3606">100000000/Lvac($AA3606)</f>
        <v>41656.120694180194</v>
      </c>
      <c r="AL3606" s="21">
        <f t="shared" si="6188"/>
        <v>5.207281894815631E-2</v>
      </c>
      <c r="AM3606" s="10" cm="1">
        <f t="array" ref="AM3606">Lvac($AI3606)-$BA3606</f>
        <v>1.1426136625232175E-3</v>
      </c>
      <c r="AN3606" s="10">
        <f t="shared" si="6312"/>
        <v>-1.9305819805595092E-2</v>
      </c>
      <c r="AO3606" s="3">
        <f t="shared" si="6313"/>
        <v>0.3808712208410725</v>
      </c>
      <c r="AP3606" s="3">
        <v>0.37085927609344554</v>
      </c>
      <c r="AS3606" s="3">
        <f t="shared" si="6288"/>
        <v>6.9418019120348617E-4</v>
      </c>
      <c r="AT3606" s="3" cm="1">
        <f t="array" ref="AT3606">AS3606-(100000000/LvacE($A3606)-$E3606)</f>
        <v>5.1768009143415838E-5</v>
      </c>
      <c r="AU3606" t="s">
        <v>4957</v>
      </c>
      <c r="AV3606" t="s">
        <v>4898</v>
      </c>
      <c r="AW3606" s="3">
        <v>19700.900000000001</v>
      </c>
      <c r="AX3606" s="3">
        <v>61357.04</v>
      </c>
      <c r="AY3606" s="3"/>
      <c r="AZ3606" s="10" cm="1">
        <f t="array" ref="AZ3606">Lair(100000000/($AX3606-$AW3606))</f>
        <v>2399.8758876743386</v>
      </c>
      <c r="BA3606" s="10">
        <f t="shared" si="6314"/>
        <v>2400.6064892234376</v>
      </c>
      <c r="BB3606" s="12">
        <v>9270000</v>
      </c>
      <c r="BC3606" s="3">
        <v>3.5999999999999997E-2</v>
      </c>
      <c r="BD3606" s="12" cm="1">
        <f t="array" ref="BD3606">SfromgA($BB3606,$BA3606,"")</f>
        <v>6.3295964389762205E-2</v>
      </c>
      <c r="BE3606" s="29">
        <f t="shared" si="6315"/>
        <v>682.97845858180062</v>
      </c>
      <c r="BG3606" s="3"/>
      <c r="BH3606" s="3"/>
      <c r="BI3606" s="12">
        <f t="shared" si="6316"/>
        <v>9270000</v>
      </c>
      <c r="BJ3606" s="29">
        <f t="shared" si="6317"/>
        <v>682.97845858180062</v>
      </c>
      <c r="BK3606" s="3">
        <f t="shared" si="6318"/>
        <v>-6.864273082021632</v>
      </c>
      <c r="BL3606" s="13">
        <f>EXP(BK$4341*$AX3606+BK$4342)*$BI3606/(100000000/($AX3606-$AW3606))</f>
        <v>4.0995123440267527</v>
      </c>
      <c r="BM3606" s="3">
        <f t="shared" si="6319"/>
        <v>1.4108680261550024</v>
      </c>
      <c r="BN3606" s="13" cm="1">
        <f t="array" ref="BN3606">$C3606*EXP(poly_from_str(100000000/$E3606,BN$4343))</f>
        <v>4.0331357182759984</v>
      </c>
      <c r="BO3606" s="3">
        <f t="shared" si="6320"/>
        <v>0</v>
      </c>
      <c r="BP3606" s="13">
        <f t="shared" si="6321"/>
        <v>1.6323858889494419E-2</v>
      </c>
      <c r="BQ3606" s="13"/>
      <c r="BS3606" s="13"/>
      <c r="BT3606" s="13"/>
      <c r="BU3606" s="13"/>
      <c r="BV3606" s="13"/>
      <c r="BW3606" s="13"/>
      <c r="BX3606" s="13"/>
      <c r="BY3606">
        <v>3907</v>
      </c>
      <c r="BZ3606" s="13"/>
    </row>
    <row r="3607" spans="1:78" hidden="1" x14ac:dyDescent="0.25">
      <c r="A3607" t="s">
        <v>4055</v>
      </c>
      <c r="B3607" s="2" t="str">
        <f t="shared" si="6205"/>
        <v/>
      </c>
      <c r="C3607">
        <v>10</v>
      </c>
      <c r="E3607">
        <v>41659.24</v>
      </c>
      <c r="F3607">
        <v>38701</v>
      </c>
      <c r="G3607" t="s">
        <v>5</v>
      </c>
      <c r="H3607" s="5" t="s">
        <v>15</v>
      </c>
      <c r="I3607">
        <v>80360</v>
      </c>
      <c r="J3607" t="s">
        <v>3</v>
      </c>
      <c r="K3607" s="5" t="s">
        <v>16</v>
      </c>
      <c r="L3607">
        <v>38701.589999999997</v>
      </c>
      <c r="M3607" t="str">
        <f t="shared" si="6307"/>
        <v>e</v>
      </c>
      <c r="N3607" t="str">
        <f t="shared" si="6308"/>
        <v>13/2</v>
      </c>
      <c r="O3607">
        <v>80360.820000000007</v>
      </c>
      <c r="P3607" t="str">
        <f t="shared" si="6309"/>
        <v>o</v>
      </c>
      <c r="Q3607" t="str">
        <f t="shared" si="6310"/>
        <v>11/2</v>
      </c>
      <c r="R3607">
        <v>33</v>
      </c>
      <c r="AA3607" s="10">
        <f t="shared" si="6283"/>
        <v>2399.6970000000001</v>
      </c>
      <c r="AB3607" s="3" cm="1">
        <f t="array" ref="AB3607">100000000/Lvac(AA3607)</f>
        <v>41659.245054873922</v>
      </c>
      <c r="AC3607" s="28">
        <f t="shared" si="6284"/>
        <v>4.1671927747544792E-7</v>
      </c>
      <c r="AD3607" s="28">
        <f t="shared" si="6285"/>
        <v>2.4004275609958637E-7</v>
      </c>
      <c r="AE3607" s="21">
        <f t="shared" si="6286"/>
        <v>41659.241259383343</v>
      </c>
      <c r="AF3607" s="10" cm="1">
        <f t="array" ref="AF3607">Lair(100000000/AE3607)</f>
        <v>2399.6972186486132</v>
      </c>
      <c r="AG3607" s="10">
        <f t="shared" si="6287"/>
        <v>1.3680105249719843E-2</v>
      </c>
      <c r="AH3607" s="10" t="b">
        <f t="shared" si="6271"/>
        <v>1</v>
      </c>
      <c r="AI3607" s="10">
        <f t="shared" si="6311"/>
        <v>2399.6972186486132</v>
      </c>
      <c r="AJ3607">
        <v>3.0000000000000001E-3</v>
      </c>
      <c r="AK3607" s="3" cm="1">
        <f t="array" ref="AK3607">100000000/Lvac($AA3607)</f>
        <v>41659.245054873922</v>
      </c>
      <c r="AL3607" s="21">
        <f t="shared" si="6188"/>
        <v>5.2080626752987962E-2</v>
      </c>
      <c r="AM3607" s="10" cm="1">
        <f t="array" ref="AM3607">Lvac($AI3607)-$BA3607</f>
        <v>-6.4877186969169998E-4</v>
      </c>
      <c r="AN3607" s="10">
        <f t="shared" si="6312"/>
        <v>1.5054873911140021E-2</v>
      </c>
      <c r="AO3607" s="3">
        <f t="shared" si="6313"/>
        <v>-0.21625728989723333</v>
      </c>
      <c r="AP3607" s="3">
        <v>-0.28915668281115359</v>
      </c>
      <c r="AS3607" s="3">
        <f t="shared" si="6288"/>
        <v>5.054873923654668E-3</v>
      </c>
      <c r="AT3607" s="3" cm="1">
        <f t="array" ref="AT3607">AS3607-(100000000/LvacE($A3607)-$E3607)</f>
        <v>5.184485053177923E-5</v>
      </c>
      <c r="AU3607" t="s">
        <v>4746</v>
      </c>
      <c r="AV3607" t="s">
        <v>4908</v>
      </c>
      <c r="AW3607" s="3">
        <v>38701.589999999997</v>
      </c>
      <c r="AX3607" s="3">
        <v>80360.820000000007</v>
      </c>
      <c r="AY3607" s="3"/>
      <c r="AZ3607" s="10" cm="1">
        <f t="array" ref="AZ3607">Lair(100000000/($AX3607-$AW3607))</f>
        <v>2399.6978672734458</v>
      </c>
      <c r="BA3607" s="10">
        <f t="shared" si="6314"/>
        <v>2400.428428465912</v>
      </c>
      <c r="BB3607" s="12">
        <v>927000000</v>
      </c>
      <c r="BC3607" s="3">
        <v>0.379</v>
      </c>
      <c r="BD3607" s="12" cm="1">
        <f t="array" ref="BD3607">SfromgA($BB3607,$BA3607,"")</f>
        <v>6.3281880834459878</v>
      </c>
      <c r="BE3607" s="29">
        <f t="shared" si="6315"/>
        <v>17.762416600725484</v>
      </c>
      <c r="BG3607" s="3"/>
      <c r="BH3607" s="3"/>
      <c r="BI3607" s="12">
        <f t="shared" si="6316"/>
        <v>927000000</v>
      </c>
      <c r="BJ3607" s="29">
        <f t="shared" si="6317"/>
        <v>17.762416600725484</v>
      </c>
      <c r="BK3607" s="3">
        <f t="shared" si="6318"/>
        <v>-9.1665955461093791</v>
      </c>
      <c r="BL3607" s="13">
        <f>EXP(BK$4341*$AX3607+BK$4342)*$BI3607/(100000000/($AX3607-$AW3607))</f>
        <v>96.756958886852715</v>
      </c>
      <c r="BM3607" s="3">
        <f t="shared" si="6319"/>
        <v>2.2696171628083581</v>
      </c>
      <c r="BN3607" s="13" cm="1">
        <f t="array" ref="BN3607">$C3607*EXP(poly_from_str(100000000/$E3607,BN$4343))</f>
        <v>40.344943269111539</v>
      </c>
      <c r="BO3607" s="3">
        <f t="shared" si="6320"/>
        <v>2.3025850929940459</v>
      </c>
      <c r="BP3607" s="13">
        <f>LN(BL3607/BN3607)</f>
        <v>0.87473619064714025</v>
      </c>
      <c r="BQ3607" s="13"/>
      <c r="BS3607" s="13"/>
      <c r="BT3607" s="13"/>
      <c r="BU3607" s="13"/>
      <c r="BV3607" s="13"/>
      <c r="BW3607" s="13"/>
      <c r="BX3607" s="13"/>
      <c r="BY3607">
        <v>39079</v>
      </c>
      <c r="BZ3607" s="13"/>
    </row>
    <row r="3608" spans="1:78" hidden="1" x14ac:dyDescent="0.25">
      <c r="A3608" t="s">
        <v>4056</v>
      </c>
      <c r="B3608" s="2" t="str">
        <f t="shared" si="6205"/>
        <v/>
      </c>
      <c r="C3608">
        <v>1</v>
      </c>
      <c r="E3608">
        <v>41669.51</v>
      </c>
      <c r="R3608">
        <v>33</v>
      </c>
      <c r="S3608" t="s">
        <v>22</v>
      </c>
      <c r="AA3608" s="10">
        <f t="shared" si="6283"/>
        <v>2399.1060000000002</v>
      </c>
      <c r="AB3608" s="3" cm="1">
        <f t="array" ref="AB3608">100000000/Lvac(AA3608)</f>
        <v>41669.506668682821</v>
      </c>
      <c r="AC3608" s="28">
        <f t="shared" si="6284"/>
        <v>4.1682193283664829E-7</v>
      </c>
      <c r="AD3608" s="28">
        <f t="shared" si="6285"/>
        <v>2.3998364270330108E-7</v>
      </c>
      <c r="AE3608" s="21">
        <f t="shared" si="6286"/>
        <v>41669.509170641519</v>
      </c>
      <c r="AF3608" s="10" cm="1">
        <f t="array" ref="AF3608">Lair(100000000/AE3608)</f>
        <v>2399.1058559394828</v>
      </c>
      <c r="AG3608" s="10">
        <f t="shared" si="6287"/>
        <v>1.3684382154994991E-2</v>
      </c>
      <c r="AH3608" s="10" t="b">
        <f t="shared" si="6271"/>
        <v>1</v>
      </c>
      <c r="AI3608" s="10">
        <f t="shared" si="6289"/>
        <v>2399.1060000000002</v>
      </c>
      <c r="AJ3608">
        <v>3.0000000000000001E-3</v>
      </c>
      <c r="AK3608" s="3" cm="1">
        <f t="array" ref="AK3608">100000000/Lvac($AA3608)</f>
        <v>41669.506668682821</v>
      </c>
      <c r="AL3608" s="21">
        <f t="shared" si="6188"/>
        <v>5.210629292996994E-2</v>
      </c>
      <c r="AM3608" s="21"/>
      <c r="AN3608" s="21"/>
      <c r="AO3608" s="21"/>
      <c r="AP3608" s="21"/>
      <c r="AS3608" s="3">
        <f t="shared" si="6288"/>
        <v>-3.3313171807094477E-3</v>
      </c>
      <c r="AT3608" s="3" cm="1">
        <f t="array" ref="AT3608">AS3608-(100000000/LvacE($A3608)-$E3608)</f>
        <v>5.2097479056101292E-5</v>
      </c>
      <c r="BB3608"/>
      <c r="BC3608"/>
      <c r="BD3608"/>
      <c r="BE3608"/>
      <c r="BF3608"/>
      <c r="BG3608"/>
      <c r="BH3608"/>
      <c r="BI3608"/>
      <c r="BJ3608"/>
      <c r="BN3608" s="13" cm="1">
        <f t="array" ref="BN3608">$C3608*EXP(poly_from_str(100000000/$E3608,BN$4343))</f>
        <v>4.0389880259531035</v>
      </c>
      <c r="BO3608" s="13"/>
      <c r="BY3608" t="e">
        <v>#N/A</v>
      </c>
    </row>
    <row r="3609" spans="1:78" hidden="1" x14ac:dyDescent="0.25">
      <c r="A3609" t="s">
        <v>4057</v>
      </c>
      <c r="B3609" s="2" t="str">
        <f t="shared" si="6205"/>
        <v/>
      </c>
      <c r="C3609">
        <v>9</v>
      </c>
      <c r="E3609">
        <v>41687.68</v>
      </c>
      <c r="F3609">
        <v>22080</v>
      </c>
      <c r="G3609" t="s">
        <v>5</v>
      </c>
      <c r="H3609" s="5" t="s">
        <v>8</v>
      </c>
      <c r="I3609">
        <v>63768</v>
      </c>
      <c r="J3609" t="s">
        <v>3</v>
      </c>
      <c r="K3609" s="5" t="s">
        <v>8</v>
      </c>
      <c r="L3609">
        <v>22080.94</v>
      </c>
      <c r="M3609" t="str">
        <f t="shared" ref="M3609:M3619" si="6322">$G3609&amp;""</f>
        <v>e</v>
      </c>
      <c r="N3609" t="str">
        <f t="shared" ref="N3609:N3619" si="6323">$H3609&amp;""</f>
        <v>7/2</v>
      </c>
      <c r="O3609">
        <v>63768.66</v>
      </c>
      <c r="P3609" t="str">
        <f t="shared" ref="P3609:P3619" si="6324">$J3609&amp;""</f>
        <v>o</v>
      </c>
      <c r="Q3609" t="str">
        <f t="shared" ref="Q3609:Q3619" si="6325">$K3609&amp;""</f>
        <v>7/2</v>
      </c>
      <c r="R3609">
        <v>33</v>
      </c>
      <c r="AA3609" s="10">
        <f t="shared" si="6283"/>
        <v>2398.06</v>
      </c>
      <c r="AB3609" s="3" cm="1">
        <f t="array" ref="AB3609">100000000/Lvac(AA3609)</f>
        <v>41687.680905677618</v>
      </c>
      <c r="AC3609" s="28">
        <f t="shared" si="6284"/>
        <v>4.1700374469362736E-7</v>
      </c>
      <c r="AD3609" s="28">
        <f t="shared" si="6285"/>
        <v>2.3987901899906497E-7</v>
      </c>
      <c r="AE3609" s="21">
        <f t="shared" si="6286"/>
        <v>41687.680225180549</v>
      </c>
      <c r="AF3609" s="10" cm="1">
        <f t="array" ref="AF3609">Lair(100000000/AE3609)</f>
        <v>2398.0600391482544</v>
      </c>
      <c r="AG3609" s="10">
        <f t="shared" si="6287"/>
        <v>1.3691959522630297E-2</v>
      </c>
      <c r="AH3609" s="10" t="b">
        <f t="shared" si="6271"/>
        <v>1</v>
      </c>
      <c r="AI3609" s="10">
        <f t="shared" ref="AI3609:AI3619" si="6326">$AF3609</f>
        <v>2398.0600391482544</v>
      </c>
      <c r="AJ3609">
        <v>3.0000000000000001E-3</v>
      </c>
      <c r="AK3609" s="3" cm="1">
        <f t="array" ref="AK3609">100000000/Lvac($AA3609)</f>
        <v>41687.680905677618</v>
      </c>
      <c r="AL3609" s="21">
        <f t="shared" si="6188"/>
        <v>5.2151756284405992E-2</v>
      </c>
      <c r="AM3609" s="10" cm="1">
        <f t="array" ref="AM3609">Lvac($AI3609)-$BA3609</f>
        <v>2.2887183145030576E-3</v>
      </c>
      <c r="AN3609" s="10">
        <f t="shared" ref="AN3609:AN3619" si="6327">$AK3609-($AX3609-$AW3609)</f>
        <v>-3.9094322382879909E-2</v>
      </c>
      <c r="AO3609" s="3">
        <f t="shared" ref="AO3609:AO3619" si="6328">AM3609/AJ3609</f>
        <v>0.76290610483435251</v>
      </c>
      <c r="AP3609" s="3">
        <v>0.74985372990947019</v>
      </c>
      <c r="AS3609" s="3">
        <f t="shared" si="6288"/>
        <v>9.0567761799320579E-4</v>
      </c>
      <c r="AT3609" s="3" cm="1">
        <f t="array" ref="AT3609">AS3609-(100000000/LvacE($A3609)-$E3609)</f>
        <v>5.2545794460456818E-5</v>
      </c>
      <c r="AU3609" t="s">
        <v>4785</v>
      </c>
      <c r="AV3609" t="s">
        <v>4845</v>
      </c>
      <c r="AW3609" s="3">
        <v>22080.94</v>
      </c>
      <c r="AX3609" s="3">
        <v>63768.66</v>
      </c>
      <c r="AY3609" s="3"/>
      <c r="AZ3609" s="10" cm="1">
        <f t="array" ref="AZ3609">Lair(100000000/($AX3609-$AW3609))</f>
        <v>2398.0577509484087</v>
      </c>
      <c r="BA3609" s="10">
        <f t="shared" ref="BA3609:BA3619" si="6329">100000000/($AX3609-$AW3609)</f>
        <v>2398.7879404294599</v>
      </c>
      <c r="BB3609" s="12">
        <v>140000000</v>
      </c>
      <c r="BC3609" s="3">
        <v>0.153</v>
      </c>
      <c r="BD3609" s="12" cm="1">
        <f t="array" ref="BD3609">SfromgA($BB3609,$BA3609,"")</f>
        <v>0.95375530373332174</v>
      </c>
      <c r="BE3609" s="29">
        <f t="shared" ref="BE3609:BE3619" si="6330">(10^MAX(0.05, -0.312925054856973*((LN($BD3609))^(1/3)) + 0.454808404431693)-1)*100</f>
        <v>269.84159732391959</v>
      </c>
      <c r="BG3609" s="3"/>
      <c r="BH3609" s="3"/>
      <c r="BI3609" s="12">
        <f t="shared" ref="BI3609:BI3619" si="6331">IF($BB3609="",$BF3609,$BB3609)</f>
        <v>140000000</v>
      </c>
      <c r="BJ3609" s="29">
        <f t="shared" ref="BJ3609:BJ3619" si="6332">IF($BB3609="",$BH3609,$BE3609)</f>
        <v>269.84159732391959</v>
      </c>
      <c r="BK3609" s="3">
        <f t="shared" ref="BK3609:BK3619" si="6333">LN(BN3609*100000000/($AX3609-$AW3609)/$BI3609)</f>
        <v>-7.3792286024328737</v>
      </c>
      <c r="BL3609" s="13">
        <f t="shared" ref="BL3609:BL3619" si="6334">EXP(BK$4341*$AX3609+BK$4342)*$BI3609/(100000000/($AX3609-$AW3609))</f>
        <v>51.585964740423343</v>
      </c>
      <c r="BM3609" s="3">
        <f t="shared" ref="BM3609:BM3619" si="6335">LN(BL3609/$C3609)</f>
        <v>1.7460250569976881</v>
      </c>
      <c r="BN3609" s="13" cm="1">
        <f t="array" ref="BN3609">$C3609*EXP(poly_from_str(100000000/$E3609,BN$4343))</f>
        <v>36.423184700181508</v>
      </c>
      <c r="BO3609" s="3">
        <f t="shared" ref="BO3609:BO3619" si="6336">LN($C3609)</f>
        <v>2.1972245773362196</v>
      </c>
      <c r="BP3609" s="13">
        <f t="shared" ref="BP3609:BP3616" si="6337">LN(BL3609/BN3609)</f>
        <v>0.34804412014019465</v>
      </c>
      <c r="BQ3609" s="13"/>
      <c r="BS3609" s="13"/>
      <c r="BT3609" s="13"/>
      <c r="BU3609" s="13"/>
      <c r="BV3609" s="13"/>
      <c r="BW3609" s="13"/>
      <c r="BX3609" s="13"/>
      <c r="BY3609">
        <v>35275</v>
      </c>
      <c r="BZ3609" s="13"/>
    </row>
    <row r="3610" spans="1:78" hidden="1" x14ac:dyDescent="0.25">
      <c r="A3610" t="s">
        <v>4058</v>
      </c>
      <c r="B3610" s="2" t="str">
        <f t="shared" si="6205"/>
        <v/>
      </c>
      <c r="C3610">
        <v>6</v>
      </c>
      <c r="E3610">
        <v>41691.449999999997</v>
      </c>
      <c r="F3610">
        <v>37197</v>
      </c>
      <c r="G3610" t="s">
        <v>5</v>
      </c>
      <c r="H3610" s="5" t="s">
        <v>19</v>
      </c>
      <c r="I3610">
        <v>78889</v>
      </c>
      <c r="J3610" t="s">
        <v>3</v>
      </c>
      <c r="K3610" s="5" t="s">
        <v>19</v>
      </c>
      <c r="L3610">
        <v>37197.64</v>
      </c>
      <c r="M3610" t="str">
        <f t="shared" si="6322"/>
        <v>e</v>
      </c>
      <c r="N3610" t="str">
        <f t="shared" si="6323"/>
        <v>3/2</v>
      </c>
      <c r="O3610">
        <v>78889.14</v>
      </c>
      <c r="P3610" t="str">
        <f t="shared" si="6324"/>
        <v>o</v>
      </c>
      <c r="Q3610" t="str">
        <f t="shared" si="6325"/>
        <v>3/2</v>
      </c>
      <c r="R3610">
        <v>33</v>
      </c>
      <c r="AA3610" s="10">
        <f t="shared" si="6283"/>
        <v>2397.8429999999998</v>
      </c>
      <c r="AB3610" s="3" cm="1">
        <f t="array" ref="AB3610">100000000/Lvac(AA3610)</f>
        <v>41691.45326361218</v>
      </c>
      <c r="AC3610" s="28">
        <f t="shared" si="6284"/>
        <v>4.1704148269924265E-7</v>
      </c>
      <c r="AD3610" s="28">
        <f t="shared" si="6285"/>
        <v>2.3985731408235376E-7</v>
      </c>
      <c r="AE3610" s="21">
        <f t="shared" si="6286"/>
        <v>41691.450811218165</v>
      </c>
      <c r="AF3610" s="10" cm="1">
        <f t="array" ref="AF3610">Lair(100000000/AE3610)</f>
        <v>2397.8431410580315</v>
      </c>
      <c r="AG3610" s="10">
        <f t="shared" si="6287"/>
        <v>1.3693532742471502E-2</v>
      </c>
      <c r="AH3610" s="10" t="b">
        <f t="shared" si="6271"/>
        <v>1</v>
      </c>
      <c r="AI3610" s="10">
        <f t="shared" si="6326"/>
        <v>2397.8431410580315</v>
      </c>
      <c r="AJ3610">
        <v>3.0000000000000001E-3</v>
      </c>
      <c r="AK3610" s="3" cm="1">
        <f t="array" ref="AK3610">100000000/Lvac($AA3610)</f>
        <v>41691.45326361218</v>
      </c>
      <c r="AL3610" s="21">
        <f t="shared" si="6188"/>
        <v>5.2161193386339844E-2</v>
      </c>
      <c r="AM3610" s="10" cm="1">
        <f t="array" ref="AM3610">Lvac($AI3610)-$BA3610</f>
        <v>2.8299029272602638E-3</v>
      </c>
      <c r="AN3610" s="10">
        <f t="shared" si="6327"/>
        <v>-4.6736387819692027E-2</v>
      </c>
      <c r="AO3610" s="3">
        <f t="shared" si="6328"/>
        <v>0.9433009757534212</v>
      </c>
      <c r="AP3610" s="3">
        <v>0.89627097880414408</v>
      </c>
      <c r="AS3610" s="3">
        <f t="shared" si="6288"/>
        <v>3.2636121832183562E-3</v>
      </c>
      <c r="AT3610" s="3" cm="1">
        <f t="array" ref="AT3610">AS3610-(100000000/LvacE($A3610)-$E3610)</f>
        <v>5.2638999477494508E-5</v>
      </c>
      <c r="AU3610" t="s">
        <v>4782</v>
      </c>
      <c r="AV3610" t="s">
        <v>4872</v>
      </c>
      <c r="AW3610" s="3">
        <v>37197.64</v>
      </c>
      <c r="AX3610" s="3">
        <v>78889.14</v>
      </c>
      <c r="AY3610" s="3"/>
      <c r="AZ3610" s="10" cm="1">
        <f t="array" ref="AZ3610">Lair(100000000/($AX3610-$AW3610))</f>
        <v>2397.8403117961279</v>
      </c>
      <c r="BA3610" s="10">
        <f t="shared" si="6329"/>
        <v>2398.5704520106015</v>
      </c>
      <c r="BB3610" s="12">
        <v>145000000</v>
      </c>
      <c r="BC3610" s="3">
        <v>0.29899999999999999</v>
      </c>
      <c r="BD3610" s="12" cm="1">
        <f t="array" ref="BD3610">SfromgA($BB3610,$BA3610,"")</f>
        <v>0.98754933310305459</v>
      </c>
      <c r="BE3610" s="29">
        <f t="shared" si="6330"/>
        <v>236.8896421272587</v>
      </c>
      <c r="BG3610" s="3"/>
      <c r="BH3610" s="3"/>
      <c r="BI3610" s="12">
        <f t="shared" si="6331"/>
        <v>145000000</v>
      </c>
      <c r="BJ3610" s="29">
        <f t="shared" si="6332"/>
        <v>236.8896421272587</v>
      </c>
      <c r="BK3610" s="3">
        <f t="shared" si="6333"/>
        <v>-7.8194606887005067</v>
      </c>
      <c r="BL3610" s="13">
        <f t="shared" si="6334"/>
        <v>16.938264331287424</v>
      </c>
      <c r="BM3610" s="3">
        <f t="shared" si="6335"/>
        <v>1.0378157549641669</v>
      </c>
      <c r="BN3610" s="13" cm="1">
        <f t="array" ref="BN3610">$C3610*EXP(poly_from_str(100000000/$E3610,BN$4343))</f>
        <v>24.292202590671572</v>
      </c>
      <c r="BO3610" s="3">
        <f t="shared" si="6336"/>
        <v>1.791759469228055</v>
      </c>
      <c r="BP3610" s="13">
        <f t="shared" si="6337"/>
        <v>-0.36058019361862131</v>
      </c>
      <c r="BQ3610" s="13"/>
      <c r="BS3610" s="13"/>
      <c r="BT3610" s="13"/>
      <c r="BU3610" s="13"/>
      <c r="BV3610" s="13"/>
      <c r="BW3610" s="13"/>
      <c r="BX3610" s="13"/>
      <c r="BY3610">
        <v>23526</v>
      </c>
      <c r="BZ3610" s="13"/>
    </row>
    <row r="3611" spans="1:78" hidden="1" x14ac:dyDescent="0.25">
      <c r="A3611" t="s">
        <v>4059</v>
      </c>
      <c r="B3611" s="2" t="str">
        <f t="shared" si="6205"/>
        <v/>
      </c>
      <c r="C3611">
        <v>8</v>
      </c>
      <c r="E3611">
        <v>41707.910000000003</v>
      </c>
      <c r="F3611">
        <v>22527</v>
      </c>
      <c r="G3611" t="s">
        <v>5</v>
      </c>
      <c r="H3611" s="5" t="s">
        <v>8</v>
      </c>
      <c r="I3611">
        <v>64235</v>
      </c>
      <c r="J3611" t="s">
        <v>3</v>
      </c>
      <c r="K3611" s="5" t="s">
        <v>4</v>
      </c>
      <c r="L3611">
        <v>22527.7</v>
      </c>
      <c r="M3611" t="str">
        <f t="shared" si="6322"/>
        <v>e</v>
      </c>
      <c r="N3611" t="str">
        <f t="shared" si="6323"/>
        <v>7/2</v>
      </c>
      <c r="O3611">
        <v>64235.61</v>
      </c>
      <c r="P3611" t="str">
        <f t="shared" si="6324"/>
        <v>o</v>
      </c>
      <c r="Q3611" t="str">
        <f t="shared" si="6325"/>
        <v>9/2</v>
      </c>
      <c r="R3611">
        <v>33</v>
      </c>
      <c r="AA3611" s="10">
        <f t="shared" si="6283"/>
        <v>2396.8969999999999</v>
      </c>
      <c r="AB3611" s="3" cm="1">
        <f t="array" ref="AB3611">100000000/Lvac(AA3611)</f>
        <v>41707.906636341075</v>
      </c>
      <c r="AC3611" s="28">
        <f t="shared" si="6284"/>
        <v>4.1720607936010603E-7</v>
      </c>
      <c r="AD3611" s="28">
        <f t="shared" si="6285"/>
        <v>2.3976269265182361E-7</v>
      </c>
      <c r="AE3611" s="21">
        <f t="shared" si="6286"/>
        <v>41707.909164904988</v>
      </c>
      <c r="AF3611" s="10" cm="1">
        <f t="array" ref="AF3611">Lair(100000000/AE3611)</f>
        <v>2396.8968546755241</v>
      </c>
      <c r="AG3611" s="10">
        <f t="shared" si="6287"/>
        <v>1.3700396103032603E-2</v>
      </c>
      <c r="AH3611" s="10" t="b">
        <f t="shared" si="6271"/>
        <v>1</v>
      </c>
      <c r="AI3611" s="10">
        <f t="shared" si="6326"/>
        <v>2396.8968546755241</v>
      </c>
      <c r="AJ3611">
        <v>3.0000000000000001E-3</v>
      </c>
      <c r="AK3611" s="3" cm="1">
        <f t="array" ref="AK3611">100000000/Lvac($AA3611)</f>
        <v>41707.906636341075</v>
      </c>
      <c r="AL3611" s="21">
        <f t="shared" si="6188"/>
        <v>5.220237978323921E-2</v>
      </c>
      <c r="AM3611" s="10" cm="1">
        <f t="array" ref="AM3611">Lvac($AI3611)-$BA3611</f>
        <v>4.8006389533838956E-5</v>
      </c>
      <c r="AN3611" s="10">
        <f t="shared" si="6327"/>
        <v>-3.3636589287198149E-3</v>
      </c>
      <c r="AO3611" s="3">
        <f t="shared" si="6328"/>
        <v>1.6002129844612984E-2</v>
      </c>
      <c r="AP3611" s="3">
        <v>6.4454594091027204E-2</v>
      </c>
      <c r="AS3611" s="3">
        <f t="shared" si="6288"/>
        <v>-3.3636589287198149E-3</v>
      </c>
      <c r="AT3611" s="3" cm="1">
        <f t="array" ref="AT3611">AS3611-(100000000/LvacE($A3611)-$E3611)</f>
        <v>5.3046082030050457E-5</v>
      </c>
      <c r="AU3611" t="s">
        <v>4794</v>
      </c>
      <c r="AV3611" t="s">
        <v>4837</v>
      </c>
      <c r="AW3611" s="3">
        <v>22527.7</v>
      </c>
      <c r="AX3611" s="3">
        <v>64235.61</v>
      </c>
      <c r="AY3611" s="3"/>
      <c r="AZ3611" s="10" cm="1">
        <f t="array" ref="AZ3611">Lair(100000000/($AX3611-$AW3611))</f>
        <v>2396.8968066800057</v>
      </c>
      <c r="BA3611" s="10">
        <f t="shared" si="6329"/>
        <v>2397.6267331544541</v>
      </c>
      <c r="BB3611" s="12">
        <v>142000000</v>
      </c>
      <c r="BC3611" s="3">
        <v>0.29299999999999998</v>
      </c>
      <c r="BD3611" s="12" cm="1">
        <f t="array" ref="BD3611">SfromgA($BB3611,$BA3611,"")</f>
        <v>0.96597618854964273</v>
      </c>
      <c r="BE3611" s="29">
        <f t="shared" si="6330"/>
        <v>260.40651723239756</v>
      </c>
      <c r="BG3611" s="3"/>
      <c r="BH3611" s="3"/>
      <c r="BI3611" s="12">
        <f t="shared" si="6331"/>
        <v>142000000</v>
      </c>
      <c r="BJ3611" s="29">
        <f t="shared" si="6332"/>
        <v>260.40651723239756</v>
      </c>
      <c r="BK3611" s="3">
        <f t="shared" si="6333"/>
        <v>-7.5094421510316733</v>
      </c>
      <c r="BL3611" s="13">
        <f t="shared" si="6334"/>
        <v>50.523548494952905</v>
      </c>
      <c r="BM3611" s="3">
        <f t="shared" si="6335"/>
        <v>1.8429979927449851</v>
      </c>
      <c r="BN3611" s="13" cm="1">
        <f t="array" ref="BN3611">$C3611*EXP(poly_from_str(100000000/$E3611,BN$4343))</f>
        <v>32.448713560798708</v>
      </c>
      <c r="BO3611" s="3">
        <f t="shared" si="6336"/>
        <v>2.0794415416798357</v>
      </c>
      <c r="BP3611" s="13">
        <f t="shared" si="6337"/>
        <v>0.44277873579557225</v>
      </c>
      <c r="BQ3611" s="13"/>
      <c r="BR3611" s="12">
        <v>5080000</v>
      </c>
      <c r="BS3611" s="3">
        <f t="shared" ref="BS3611:BS3612" si="6338">LN(BV3611*100000000/($AX3611-$AW3611)/$BR3611)</f>
        <v>-5.5263509195347016</v>
      </c>
      <c r="BT3611" s="13">
        <f t="shared" ref="BT3611:BT3612" si="6339">EXP(BS$4338*$AX3611+BS$4336)*$BR3611/(100000000/($AX3611-$AW3611))</f>
        <v>2.1727724694333856</v>
      </c>
      <c r="BU3611" s="3">
        <f t="shared" ref="BU3611:BU3612" si="6340">LN(BT3611/$BN3611)</f>
        <v>-2.7036568108752439</v>
      </c>
      <c r="BV3611" s="3" cm="1">
        <f t="array" ref="BV3611">$BN3611*EXP(poly_from_str(100000000/$E3611,BV$4341))</f>
        <v>8.4337054796656723</v>
      </c>
      <c r="BW3611" s="12" t="s">
        <v>14</v>
      </c>
      <c r="BX3611" s="3">
        <f t="shared" ref="BX3611:BX3612" si="6341">LN(BT3611/BV3611)</f>
        <v>-1.356232246361345</v>
      </c>
      <c r="BY3611">
        <v>31422</v>
      </c>
      <c r="BZ3611" s="13"/>
    </row>
    <row r="3612" spans="1:78" hidden="1" x14ac:dyDescent="0.25">
      <c r="A3612" t="s">
        <v>4060</v>
      </c>
      <c r="B3612" s="2" t="str">
        <f t="shared" si="6205"/>
        <v/>
      </c>
      <c r="C3612">
        <v>10</v>
      </c>
      <c r="E3612">
        <v>41733.199999999997</v>
      </c>
      <c r="F3612">
        <v>19872</v>
      </c>
      <c r="G3612" t="s">
        <v>5</v>
      </c>
      <c r="H3612" s="5" t="s">
        <v>8</v>
      </c>
      <c r="I3612">
        <v>61605</v>
      </c>
      <c r="J3612" t="s">
        <v>3</v>
      </c>
      <c r="K3612" s="5" t="s">
        <v>8</v>
      </c>
      <c r="L3612">
        <v>19872.43</v>
      </c>
      <c r="M3612" t="str">
        <f t="shared" si="6322"/>
        <v>e</v>
      </c>
      <c r="N3612" t="str">
        <f t="shared" si="6323"/>
        <v>7/2</v>
      </c>
      <c r="O3612">
        <v>61605.66</v>
      </c>
      <c r="P3612" t="str">
        <f t="shared" si="6324"/>
        <v>o</v>
      </c>
      <c r="Q3612" t="str">
        <f t="shared" si="6325"/>
        <v>7/2</v>
      </c>
      <c r="R3612">
        <v>33</v>
      </c>
      <c r="AA3612" s="10">
        <f t="shared" si="6283"/>
        <v>2395.444</v>
      </c>
      <c r="AB3612" s="3" cm="1">
        <f t="array" ref="AB3612">100000000/Lvac(AA3612)</f>
        <v>41733.203347818475</v>
      </c>
      <c r="AC3612" s="28">
        <f t="shared" si="6284"/>
        <v>4.1745914327364781E-7</v>
      </c>
      <c r="AD3612" s="28">
        <f t="shared" si="6285"/>
        <v>2.3961735974726541E-7</v>
      </c>
      <c r="AE3612" s="21">
        <f t="shared" si="6286"/>
        <v>41733.200829647787</v>
      </c>
      <c r="AF3612" s="10" cm="1">
        <f t="array" ref="AF3612">Lair(100000000/AE3612)</f>
        <v>2395.444144551775</v>
      </c>
      <c r="AG3612" s="10">
        <f t="shared" si="6287"/>
        <v>1.3710953657822617E-2</v>
      </c>
      <c r="AH3612" s="10" t="b">
        <f t="shared" si="6271"/>
        <v>1</v>
      </c>
      <c r="AI3612" s="10">
        <f t="shared" si="6326"/>
        <v>2395.444144551775</v>
      </c>
      <c r="AJ3612">
        <v>3.0000000000000001E-3</v>
      </c>
      <c r="AK3612" s="3" cm="1">
        <f t="array" ref="AK3612">100000000/Lvac($AA3612)</f>
        <v>41733.203347818475</v>
      </c>
      <c r="AL3612" s="21">
        <f t="shared" si="6188"/>
        <v>5.2265718792989108E-2</v>
      </c>
      <c r="AM3612" s="10" cm="1">
        <f t="array" ref="AM3612">Lvac($AI3612)-$BA3612</f>
        <v>1.6748579491832061E-3</v>
      </c>
      <c r="AN3612" s="10">
        <f t="shared" si="6327"/>
        <v>-2.665218152833404E-2</v>
      </c>
      <c r="AO3612" s="3">
        <f t="shared" si="6328"/>
        <v>0.55828598306106869</v>
      </c>
      <c r="AP3612" s="3">
        <v>0.51009114865034155</v>
      </c>
      <c r="AS3612" s="3">
        <f t="shared" si="6288"/>
        <v>3.3478184777777642E-3</v>
      </c>
      <c r="AT3612" s="3" cm="1">
        <f t="array" ref="AT3612">AS3612-(100000000/LvacE($A3612)-$E3612)</f>
        <v>5.3673786169383675E-5</v>
      </c>
      <c r="AU3612" t="s">
        <v>4780</v>
      </c>
      <c r="AV3612" t="s">
        <v>4817</v>
      </c>
      <c r="AW3612" s="3">
        <v>19872.43</v>
      </c>
      <c r="AX3612" s="3">
        <v>61605.66</v>
      </c>
      <c r="AY3612" s="3"/>
      <c r="AZ3612" s="10" cm="1">
        <f t="array" ref="AZ3612">Lair(100000000/($AX3612-$AW3612))</f>
        <v>2395.4424700729469</v>
      </c>
      <c r="BA3612" s="10">
        <f t="shared" si="6329"/>
        <v>2396.172067199208</v>
      </c>
      <c r="BB3612" s="12">
        <v>220000000</v>
      </c>
      <c r="BC3612" s="3">
        <v>0.46100000000000002</v>
      </c>
      <c r="BD3612" s="12" cm="1">
        <f t="array" ref="BD3612">SfromgA($BB3612,$BA3612,"")</f>
        <v>1.4938605009164303</v>
      </c>
      <c r="BE3612" s="29">
        <f t="shared" si="6330"/>
        <v>67.48716442142522</v>
      </c>
      <c r="BG3612" s="3"/>
      <c r="BH3612" s="3"/>
      <c r="BI3612" s="12">
        <f t="shared" si="6331"/>
        <v>220000000</v>
      </c>
      <c r="BJ3612" s="29">
        <f t="shared" si="6332"/>
        <v>67.48716442142522</v>
      </c>
      <c r="BK3612" s="3">
        <f t="shared" si="6333"/>
        <v>-7.7218681156029216</v>
      </c>
      <c r="BL3612" s="13">
        <f t="shared" si="6334"/>
        <v>95.647630623834189</v>
      </c>
      <c r="BM3612" s="3">
        <f t="shared" si="6335"/>
        <v>2.2580858312715932</v>
      </c>
      <c r="BN3612" s="13" cm="1">
        <f t="array" ref="BN3612">$C3612*EXP(poly_from_str(100000000/$E3612,BN$4343))</f>
        <v>40.676161881490529</v>
      </c>
      <c r="BO3612" s="3">
        <f t="shared" si="6336"/>
        <v>2.3025850929940459</v>
      </c>
      <c r="BP3612" s="13">
        <f t="shared" si="6337"/>
        <v>0.85502870656566909</v>
      </c>
      <c r="BQ3612" s="13"/>
      <c r="BR3612" s="12">
        <v>30220000</v>
      </c>
      <c r="BS3612" s="3">
        <f t="shared" si="6338"/>
        <v>-7.0877913008545663</v>
      </c>
      <c r="BT3612" s="13">
        <f t="shared" si="6339"/>
        <v>12.933276684654997</v>
      </c>
      <c r="BU3612" s="3">
        <f t="shared" si="6340"/>
        <v>-1.1458386398008928</v>
      </c>
      <c r="BV3612" s="3" cm="1">
        <f t="array" ref="BV3612">$BN3612*EXP(poly_from_str(100000000/$E3612,BV$4341))</f>
        <v>10.533866449523762</v>
      </c>
      <c r="BW3612" s="12" t="s">
        <v>14</v>
      </c>
      <c r="BX3612" s="3">
        <f t="shared" si="6341"/>
        <v>0.20520813495851961</v>
      </c>
      <c r="BY3612">
        <v>39385</v>
      </c>
      <c r="BZ3612" s="13"/>
    </row>
    <row r="3613" spans="1:78" hidden="1" x14ac:dyDescent="0.25">
      <c r="A3613" t="s">
        <v>4061</v>
      </c>
      <c r="B3613" s="2" t="str">
        <f t="shared" si="6205"/>
        <v/>
      </c>
      <c r="C3613">
        <v>6</v>
      </c>
      <c r="D3613" t="s">
        <v>14</v>
      </c>
      <c r="E3613">
        <v>41744.22</v>
      </c>
      <c r="F3613">
        <v>25934</v>
      </c>
      <c r="G3613" t="s">
        <v>5</v>
      </c>
      <c r="H3613" s="5" t="s">
        <v>18</v>
      </c>
      <c r="I3613">
        <v>67679</v>
      </c>
      <c r="J3613" t="s">
        <v>3</v>
      </c>
      <c r="K3613" s="5" t="s">
        <v>8</v>
      </c>
      <c r="L3613">
        <v>25934.98</v>
      </c>
      <c r="M3613" t="str">
        <f t="shared" si="6322"/>
        <v>e</v>
      </c>
      <c r="N3613" t="str">
        <f t="shared" si="6323"/>
        <v>5/2</v>
      </c>
      <c r="O3613">
        <v>67679.210000000006</v>
      </c>
      <c r="P3613" t="str">
        <f t="shared" si="6324"/>
        <v>o</v>
      </c>
      <c r="Q3613" t="str">
        <f t="shared" si="6325"/>
        <v>7/2</v>
      </c>
      <c r="R3613">
        <v>33</v>
      </c>
      <c r="S3613" t="s">
        <v>4062</v>
      </c>
      <c r="AA3613" s="10">
        <f t="shared" si="6283"/>
        <v>2394.8119999999999</v>
      </c>
      <c r="AB3613" s="3" cm="1">
        <f t="array" ref="AB3613">100000000/Lvac(AA3613)</f>
        <v>41744.216037917759</v>
      </c>
      <c r="AC3613" s="28">
        <f t="shared" si="6284"/>
        <v>4.1756931233015369E-7</v>
      </c>
      <c r="AD3613" s="28">
        <f t="shared" si="6285"/>
        <v>2.3955414543937404E-7</v>
      </c>
      <c r="AE3613" s="21">
        <f t="shared" si="6286"/>
        <v>41744.219018906217</v>
      </c>
      <c r="AF3613" s="10" cm="1">
        <f t="array" ref="AF3613">Lair(100000000/AE3613)</f>
        <v>2394.811828971162</v>
      </c>
      <c r="AG3613" s="10">
        <f t="shared" si="6287"/>
        <v>1.3715551792357346E-2</v>
      </c>
      <c r="AH3613" s="10" t="b">
        <f t="shared" si="6271"/>
        <v>1</v>
      </c>
      <c r="AI3613" s="10">
        <f t="shared" si="6326"/>
        <v>2394.811828971162</v>
      </c>
      <c r="AJ3613">
        <v>7.0000000000000001E-3</v>
      </c>
      <c r="AK3613" s="3" cm="1">
        <f t="array" ref="AK3613">100000000/Lvac($AA3613)</f>
        <v>41744.216037917759</v>
      </c>
      <c r="AL3613" s="21">
        <f t="shared" si="6188"/>
        <v>0.12201773380706943</v>
      </c>
      <c r="AM3613" s="10" cm="1">
        <f t="array" ref="AM3613">Lvac($AI3613)-$BA3613</f>
        <v>6.3016286367201246E-4</v>
      </c>
      <c r="AN3613" s="10">
        <f t="shared" si="6327"/>
        <v>-1.3962082251964603E-2</v>
      </c>
      <c r="AO3613" s="3">
        <f t="shared" si="6328"/>
        <v>9.0023266238858923E-2</v>
      </c>
      <c r="AP3613" s="3">
        <v>0.11446148814034782</v>
      </c>
      <c r="AS3613" s="3">
        <f t="shared" si="6288"/>
        <v>-3.9620822426513769E-3</v>
      </c>
      <c r="AT3613" s="3" cm="1">
        <f t="array" ref="AT3613">AS3613-(100000000/LvacE($A3613)-$E3613)</f>
        <v>5.3947755077388138E-5</v>
      </c>
      <c r="AU3613" t="s">
        <v>4708</v>
      </c>
      <c r="AV3613" t="s">
        <v>4856</v>
      </c>
      <c r="AW3613" s="3">
        <v>25934.98</v>
      </c>
      <c r="AX3613" s="3">
        <v>67679.210000000006</v>
      </c>
      <c r="AY3613" s="3"/>
      <c r="AZ3613" s="10" cm="1">
        <f t="array" ref="AZ3613">Lair(100000000/($AX3613-$AW3613))</f>
        <v>2394.8111989509162</v>
      </c>
      <c r="BA3613" s="10">
        <f t="shared" si="6329"/>
        <v>2395.540653163323</v>
      </c>
      <c r="BB3613" s="12">
        <v>64400000</v>
      </c>
      <c r="BC3613" s="3">
        <v>0.13500000000000001</v>
      </c>
      <c r="BD3613" s="12" cm="1">
        <f t="array" ref="BD3613">SfromgA($BB3613,$BA3613,"")</f>
        <v>0.4369481082497641</v>
      </c>
      <c r="BE3613" s="29">
        <f t="shared" si="6330"/>
        <v>460.59032843588898</v>
      </c>
      <c r="BG3613" s="3"/>
      <c r="BH3613" s="3"/>
      <c r="BI3613" s="12">
        <f t="shared" si="6331"/>
        <v>64400000</v>
      </c>
      <c r="BJ3613" s="29">
        <f t="shared" si="6332"/>
        <v>460.59032843588898</v>
      </c>
      <c r="BK3613" s="3">
        <f t="shared" si="6333"/>
        <v>-7.0031927707224204</v>
      </c>
      <c r="BL3613" s="13">
        <f t="shared" si="6334"/>
        <v>17.653804109912521</v>
      </c>
      <c r="BM3613" s="3">
        <f t="shared" si="6335"/>
        <v>1.0791918212345895</v>
      </c>
      <c r="BN3613" s="13" cm="1">
        <f t="array" ref="BN3613">$C3613*EXP(poly_from_str(100000000/$E3613,BN$4343))</f>
        <v>24.436237977191887</v>
      </c>
      <c r="BO3613" s="3">
        <f t="shared" si="6336"/>
        <v>1.791759469228055</v>
      </c>
      <c r="BP3613" s="13">
        <f t="shared" si="6337"/>
        <v>-0.32511590307234245</v>
      </c>
      <c r="BQ3613" s="13"/>
      <c r="BS3613" s="13"/>
      <c r="BT3613" s="13"/>
      <c r="BU3613" s="13"/>
      <c r="BV3613" s="13"/>
      <c r="BW3613" s="13"/>
      <c r="BX3613" s="13"/>
      <c r="BY3613">
        <v>23659</v>
      </c>
      <c r="BZ3613" s="13"/>
    </row>
    <row r="3614" spans="1:78" hidden="1" x14ac:dyDescent="0.25">
      <c r="A3614" t="s">
        <v>4063</v>
      </c>
      <c r="B3614" s="2" t="str">
        <f t="shared" si="6205"/>
        <v/>
      </c>
      <c r="C3614">
        <v>5</v>
      </c>
      <c r="E3614">
        <v>41747.019999999997</v>
      </c>
      <c r="F3614">
        <v>20315</v>
      </c>
      <c r="G3614" t="s">
        <v>5</v>
      </c>
      <c r="H3614" s="5" t="s">
        <v>4</v>
      </c>
      <c r="I3614">
        <v>62062</v>
      </c>
      <c r="J3614" t="s">
        <v>3</v>
      </c>
      <c r="K3614" s="5" t="s">
        <v>4</v>
      </c>
      <c r="L3614">
        <v>20315.650000000001</v>
      </c>
      <c r="M3614" t="str">
        <f t="shared" si="6322"/>
        <v>e</v>
      </c>
      <c r="N3614" t="str">
        <f t="shared" si="6323"/>
        <v>9/2</v>
      </c>
      <c r="O3614">
        <v>62062.63</v>
      </c>
      <c r="P3614" t="str">
        <f t="shared" si="6324"/>
        <v>o</v>
      </c>
      <c r="Q3614" t="str">
        <f t="shared" si="6325"/>
        <v>9/2</v>
      </c>
      <c r="R3614">
        <v>33</v>
      </c>
      <c r="AA3614" s="10">
        <f t="shared" si="6283"/>
        <v>2394.6509999999998</v>
      </c>
      <c r="AB3614" s="3" cm="1">
        <f t="array" ref="AB3614">100000000/Lvac(AA3614)</f>
        <v>41747.022414761457</v>
      </c>
      <c r="AC3614" s="28">
        <f t="shared" si="6284"/>
        <v>4.1759738684259214E-7</v>
      </c>
      <c r="AD3614" s="28">
        <f t="shared" si="6285"/>
        <v>2.3953804179490583E-7</v>
      </c>
      <c r="AE3614" s="21">
        <f t="shared" si="6286"/>
        <v>41747.020597824077</v>
      </c>
      <c r="AF3614" s="10" cm="1">
        <f t="array" ref="AF3614">Lair(100000000/AE3614)</f>
        <v>2394.6511042295042</v>
      </c>
      <c r="AG3614" s="10">
        <f t="shared" si="6287"/>
        <v>1.3716723734431752E-2</v>
      </c>
      <c r="AH3614" s="10" t="b">
        <f t="shared" si="6271"/>
        <v>1</v>
      </c>
      <c r="AI3614" s="10">
        <f t="shared" si="6326"/>
        <v>2394.6511042295042</v>
      </c>
      <c r="AJ3614">
        <v>3.0000000000000001E-3</v>
      </c>
      <c r="AK3614" s="3" cm="1">
        <f t="array" ref="AK3614">100000000/Lvac($AA3614)</f>
        <v>41747.022414761457</v>
      </c>
      <c r="AL3614" s="21">
        <f t="shared" si="6188"/>
        <v>5.2300340130167551E-2</v>
      </c>
      <c r="AM3614" s="10" cm="1">
        <f t="array" ref="AM3614">Lvac($AI3614)-$BA3614</f>
        <v>-2.3294436400647101E-3</v>
      </c>
      <c r="AN3614" s="10">
        <f t="shared" si="6327"/>
        <v>4.2414761461259332E-2</v>
      </c>
      <c r="AO3614" s="3">
        <f t="shared" si="6328"/>
        <v>-0.77648121335490339</v>
      </c>
      <c r="AP3614" s="3">
        <v>-0.81123224602682364</v>
      </c>
      <c r="AS3614" s="3">
        <f t="shared" si="6288"/>
        <v>2.4147614603862166E-3</v>
      </c>
      <c r="AT3614" s="3" cm="1">
        <f t="array" ref="AT3614">AS3614-(100000000/LvacE($A3614)-$E3614)</f>
        <v>5.4017647926229984E-5</v>
      </c>
      <c r="AU3614" t="s">
        <v>4959</v>
      </c>
      <c r="AV3614" t="s">
        <v>4843</v>
      </c>
      <c r="AW3614" s="3">
        <v>20315.650000000001</v>
      </c>
      <c r="AX3614" s="3">
        <v>62062.63</v>
      </c>
      <c r="AY3614" s="3"/>
      <c r="AZ3614" s="10" cm="1">
        <f t="array" ref="AZ3614">Lair(100000000/($AX3614-$AW3614))</f>
        <v>2394.6534331459725</v>
      </c>
      <c r="BA3614" s="10">
        <f t="shared" si="6329"/>
        <v>2395.3828516457961</v>
      </c>
      <c r="BB3614" s="12">
        <v>63600000</v>
      </c>
      <c r="BC3614" s="3">
        <v>0.316</v>
      </c>
      <c r="BD3614" s="12" cm="1">
        <f t="array" ref="BD3614">SfromgA($BB3614,$BA3614,"")</f>
        <v>0.43143491043298704</v>
      </c>
      <c r="BE3614" s="29">
        <f t="shared" si="6330"/>
        <v>462.52281284521234</v>
      </c>
      <c r="BG3614" s="3"/>
      <c r="BH3614" s="3"/>
      <c r="BI3614" s="12">
        <f t="shared" si="6331"/>
        <v>63600000</v>
      </c>
      <c r="BJ3614" s="29">
        <f t="shared" si="6332"/>
        <v>462.52281284521234</v>
      </c>
      <c r="BK3614" s="3">
        <f t="shared" si="6333"/>
        <v>-7.1727609138104302</v>
      </c>
      <c r="BL3614" s="13">
        <f t="shared" si="6334"/>
        <v>26.716079608051551</v>
      </c>
      <c r="BM3614" s="3">
        <f t="shared" si="6335"/>
        <v>1.6758277042141725</v>
      </c>
      <c r="BN3614" s="13" cm="1">
        <f t="array" ref="BN3614">$C3614*EXP(poly_from_str(100000000/$E3614,BN$4343))</f>
        <v>20.370031219945023</v>
      </c>
      <c r="BO3614" s="3">
        <f t="shared" si="6336"/>
        <v>1.6094379124341003</v>
      </c>
      <c r="BP3614" s="13">
        <f t="shared" si="6337"/>
        <v>0.27120085376738379</v>
      </c>
      <c r="BQ3614" s="13"/>
      <c r="BS3614" s="13"/>
      <c r="BT3614" s="13"/>
      <c r="BU3614" s="13"/>
      <c r="BV3614" s="13"/>
      <c r="BW3614" s="13"/>
      <c r="BX3614" s="13"/>
      <c r="BY3614">
        <v>19722</v>
      </c>
      <c r="BZ3614" s="13"/>
    </row>
    <row r="3615" spans="1:78" hidden="1" x14ac:dyDescent="0.25">
      <c r="A3615" t="s">
        <v>4064</v>
      </c>
      <c r="B3615" s="2" t="str">
        <f t="shared" si="6205"/>
        <v/>
      </c>
      <c r="C3615">
        <v>4</v>
      </c>
      <c r="E3615">
        <v>41757.26</v>
      </c>
      <c r="F3615">
        <v>29835</v>
      </c>
      <c r="G3615" t="s">
        <v>5</v>
      </c>
      <c r="H3615" s="5" t="s">
        <v>4</v>
      </c>
      <c r="I3615">
        <v>71592</v>
      </c>
      <c r="J3615" t="s">
        <v>3</v>
      </c>
      <c r="K3615" s="5" t="s">
        <v>4</v>
      </c>
      <c r="L3615">
        <v>29835.09</v>
      </c>
      <c r="M3615" t="str">
        <f t="shared" si="6322"/>
        <v>e</v>
      </c>
      <c r="N3615" t="str">
        <f t="shared" si="6323"/>
        <v>9/2</v>
      </c>
      <c r="O3615">
        <v>71592.34</v>
      </c>
      <c r="P3615" t="str">
        <f t="shared" si="6324"/>
        <v>o</v>
      </c>
      <c r="Q3615" t="str">
        <f t="shared" si="6325"/>
        <v>9/2</v>
      </c>
      <c r="R3615">
        <v>33</v>
      </c>
      <c r="AA3615" s="10">
        <f t="shared" si="6283"/>
        <v>2394.0639999999999</v>
      </c>
      <c r="AB3615" s="3" cm="1">
        <f t="array" ref="AB3615">100000000/Lvac(AA3615)</f>
        <v>41757.257556507961</v>
      </c>
      <c r="AC3615" s="28">
        <f t="shared" si="6284"/>
        <v>4.1769977744955863E-7</v>
      </c>
      <c r="AD3615" s="28">
        <f t="shared" si="6285"/>
        <v>2.3947932850876311E-7</v>
      </c>
      <c r="AE3615" s="21">
        <f t="shared" si="6286"/>
        <v>41757.259395509311</v>
      </c>
      <c r="AF3615" s="10" cm="1">
        <f t="array" ref="AF3615">Lair(100000000/AE3615)</f>
        <v>2394.0638945564997</v>
      </c>
      <c r="AG3615" s="10">
        <f t="shared" si="6287"/>
        <v>1.3720998594128637E-2</v>
      </c>
      <c r="AH3615" s="10" t="b">
        <f t="shared" si="6271"/>
        <v>1</v>
      </c>
      <c r="AI3615" s="10">
        <f t="shared" si="6326"/>
        <v>2394.0638945564997</v>
      </c>
      <c r="AJ3615">
        <v>3.0000000000000001E-3</v>
      </c>
      <c r="AK3615" s="3" cm="1">
        <f t="array" ref="AK3615">100000000/Lvac($AA3615)</f>
        <v>41757.257556507961</v>
      </c>
      <c r="AL3615" s="21">
        <f t="shared" si="6188"/>
        <v>5.2325993869403592E-2</v>
      </c>
      <c r="AM3615" s="10" cm="1">
        <f t="array" ref="AM3615">Lvac($AI3615)-$BA3615</f>
        <v>-5.3883580994806834E-4</v>
      </c>
      <c r="AN3615" s="10">
        <f t="shared" si="6327"/>
        <v>7.5565079605439678E-3</v>
      </c>
      <c r="AO3615" s="3">
        <f t="shared" si="6328"/>
        <v>-0.17961193664935612</v>
      </c>
      <c r="AP3615" s="3">
        <v>-0.14445614851865685</v>
      </c>
      <c r="AS3615" s="3">
        <f t="shared" si="6288"/>
        <v>-2.4434920414933003E-3</v>
      </c>
      <c r="AT3615" s="3" cm="1">
        <f t="array" ref="AT3615">AS3615-(100000000/LvacE($A3615)-$E3615)</f>
        <v>5.4272750276140869E-5</v>
      </c>
      <c r="AU3615" t="s">
        <v>4692</v>
      </c>
      <c r="AV3615" t="s">
        <v>4876</v>
      </c>
      <c r="AW3615" s="3">
        <v>29835.09</v>
      </c>
      <c r="AX3615" s="3">
        <v>71592.34</v>
      </c>
      <c r="AY3615" s="3"/>
      <c r="AZ3615" s="10" cm="1">
        <f t="array" ref="AZ3615">Lair(100000000/($AX3615-$AW3615))</f>
        <v>2394.0644332703873</v>
      </c>
      <c r="BA3615" s="10">
        <f t="shared" si="6329"/>
        <v>2394.7937184560765</v>
      </c>
      <c r="BB3615" s="12">
        <v>62700000</v>
      </c>
      <c r="BC3615" s="3">
        <v>9.4E-2</v>
      </c>
      <c r="BD3615" s="12" cm="1">
        <f t="array" ref="BD3615">SfromgA($BB3615,$BA3615,"")</f>
        <v>0.42501595307282147</v>
      </c>
      <c r="BE3615" s="29">
        <f t="shared" si="6330"/>
        <v>464.78769014856812</v>
      </c>
      <c r="BG3615" s="3"/>
      <c r="BH3615" s="3"/>
      <c r="BI3615" s="12">
        <f t="shared" si="6331"/>
        <v>62700000</v>
      </c>
      <c r="BJ3615" s="29">
        <f t="shared" si="6332"/>
        <v>464.78769014856812</v>
      </c>
      <c r="BK3615" s="3">
        <f t="shared" si="6333"/>
        <v>-7.3807265721217474</v>
      </c>
      <c r="BL3615" s="13">
        <f t="shared" si="6334"/>
        <v>12.771175729403231</v>
      </c>
      <c r="BM3615" s="3">
        <f t="shared" si="6335"/>
        <v>1.160896374334272</v>
      </c>
      <c r="BN3615" s="13" cm="1">
        <f t="array" ref="BN3615">$C3615*EXP(poly_from_str(100000000/$E3615,BN$4343))</f>
        <v>16.315132598767701</v>
      </c>
      <c r="BO3615" s="3">
        <f t="shared" si="6336"/>
        <v>1.3862943611198906</v>
      </c>
      <c r="BP3615" s="13">
        <f t="shared" si="6337"/>
        <v>-0.24490232197260223</v>
      </c>
      <c r="BQ3615" s="13"/>
      <c r="BS3615" s="13"/>
      <c r="BT3615" s="13"/>
      <c r="BU3615" s="13"/>
      <c r="BV3615" s="13"/>
      <c r="BW3615" s="13"/>
      <c r="BX3615" s="13"/>
      <c r="BY3615">
        <v>15795</v>
      </c>
      <c r="BZ3615" s="13"/>
    </row>
    <row r="3616" spans="1:78" hidden="1" x14ac:dyDescent="0.25">
      <c r="A3616" t="s">
        <v>4065</v>
      </c>
      <c r="B3616" s="2" t="str">
        <f t="shared" si="6205"/>
        <v/>
      </c>
      <c r="C3616">
        <v>7</v>
      </c>
      <c r="E3616">
        <v>41757.97</v>
      </c>
      <c r="F3616">
        <v>27380</v>
      </c>
      <c r="G3616" t="s">
        <v>5</v>
      </c>
      <c r="H3616" s="5" t="s">
        <v>16</v>
      </c>
      <c r="I3616">
        <v>69138</v>
      </c>
      <c r="J3616" t="s">
        <v>3</v>
      </c>
      <c r="K3616" s="5" t="s">
        <v>4</v>
      </c>
      <c r="L3616">
        <v>27380.31</v>
      </c>
      <c r="M3616" t="str">
        <f t="shared" si="6322"/>
        <v>e</v>
      </c>
      <c r="N3616" t="str">
        <f t="shared" si="6323"/>
        <v>11/2</v>
      </c>
      <c r="O3616">
        <v>69138.28</v>
      </c>
      <c r="P3616" t="str">
        <f t="shared" si="6324"/>
        <v>o</v>
      </c>
      <c r="Q3616" t="str">
        <f t="shared" si="6325"/>
        <v>9/2</v>
      </c>
      <c r="R3616">
        <v>33</v>
      </c>
      <c r="AA3616" s="10">
        <f t="shared" si="6283"/>
        <v>2394.0230000000001</v>
      </c>
      <c r="AB3616" s="3" cm="1">
        <f t="array" ref="AB3616">100000000/Lvac(AA3616)</f>
        <v>41757.972634658596</v>
      </c>
      <c r="AC3616" s="28">
        <f t="shared" si="6284"/>
        <v>4.1770693096933485E-7</v>
      </c>
      <c r="AD3616" s="28">
        <f t="shared" si="6285"/>
        <v>2.3947522758085541E-7</v>
      </c>
      <c r="AE3616" s="21">
        <f t="shared" si="6286"/>
        <v>41757.970651749412</v>
      </c>
      <c r="AF3616" s="10" cm="1">
        <f t="array" ref="AF3616">Lair(100000000/AE3616)</f>
        <v>2394.0231136909138</v>
      </c>
      <c r="AG3616" s="10">
        <f t="shared" si="6287"/>
        <v>1.3721297296362355E-2</v>
      </c>
      <c r="AH3616" s="10" t="b">
        <f t="shared" si="6271"/>
        <v>1</v>
      </c>
      <c r="AI3616" s="10">
        <f t="shared" si="6326"/>
        <v>2394.0231136909138</v>
      </c>
      <c r="AJ3616">
        <v>3.0000000000000001E-3</v>
      </c>
      <c r="AK3616" s="3" cm="1">
        <f t="array" ref="AK3616">100000000/Lvac($AA3616)</f>
        <v>41757.972634658596</v>
      </c>
      <c r="AL3616" s="21">
        <f t="shared" ref="AL3616:AL3679" si="6342">AJ3616/AI3616*AK3616</f>
        <v>5.2327781293154872E-2</v>
      </c>
      <c r="AM3616" s="10" cm="1">
        <f t="array" ref="AM3616">Lvac($AI3616)-$BA3616</f>
        <v>-3.7376780255726771E-5</v>
      </c>
      <c r="AN3616" s="10">
        <f t="shared" si="6327"/>
        <v>2.6346585946157575E-3</v>
      </c>
      <c r="AO3616" s="3">
        <f t="shared" si="6328"/>
        <v>-1.2458926751908924E-2</v>
      </c>
      <c r="AP3616" s="3">
        <v>-5.0364474645903101E-2</v>
      </c>
      <c r="AS3616" s="3">
        <f t="shared" si="6288"/>
        <v>2.6346585946157575E-3</v>
      </c>
      <c r="AT3616" s="3" cm="1">
        <f t="array" ref="AT3616">AS3616-(100000000/LvacE($A3616)-$E3616)</f>
        <v>5.4290583648253232E-5</v>
      </c>
      <c r="AU3616" t="s">
        <v>4707</v>
      </c>
      <c r="AV3616" t="s">
        <v>4874</v>
      </c>
      <c r="AW3616" s="3">
        <v>27380.31</v>
      </c>
      <c r="AX3616" s="3">
        <v>69138.28</v>
      </c>
      <c r="AY3616" s="3"/>
      <c r="AZ3616" s="10" cm="1">
        <f t="array" ref="AZ3616">Lair(100000000/($AX3616-$AW3616))</f>
        <v>2394.0231510592366</v>
      </c>
      <c r="BA3616" s="10">
        <f t="shared" si="6329"/>
        <v>2394.7524269019782</v>
      </c>
      <c r="BB3616" s="12">
        <v>147000000</v>
      </c>
      <c r="BC3616" s="3">
        <v>0.16800000000000001</v>
      </c>
      <c r="BD3616" s="12" cm="1">
        <f t="array" ref="BD3616">SfromgA($BB3616,$BA3616,"")</f>
        <v>0.99639734311822314</v>
      </c>
      <c r="BE3616" s="29">
        <f t="shared" si="6330"/>
        <v>218.27940695638074</v>
      </c>
      <c r="BG3616" s="3"/>
      <c r="BH3616" s="3"/>
      <c r="BI3616" s="12">
        <f t="shared" si="6331"/>
        <v>147000000</v>
      </c>
      <c r="BJ3616" s="29">
        <f t="shared" si="6332"/>
        <v>218.27940695638074</v>
      </c>
      <c r="BK3616" s="3">
        <f t="shared" si="6333"/>
        <v>-7.6731176367433545</v>
      </c>
      <c r="BL3616" s="13">
        <f t="shared" si="6334"/>
        <v>36.080010054235863</v>
      </c>
      <c r="BM3616" s="3">
        <f t="shared" si="6335"/>
        <v>1.6398288248041446</v>
      </c>
      <c r="BN3616" s="13" cm="1">
        <f t="array" ref="BN3616">$C3616*EXP(poly_from_str(100000000/$E3616,BN$4343))</f>
        <v>28.553809915058906</v>
      </c>
      <c r="BO3616" s="3">
        <f t="shared" si="6336"/>
        <v>1.9459101490553132</v>
      </c>
      <c r="BP3616" s="13">
        <f t="shared" si="6337"/>
        <v>0.23394859954831645</v>
      </c>
      <c r="BQ3616" s="13"/>
      <c r="BS3616" s="13"/>
      <c r="BT3616" s="13"/>
      <c r="BU3616" s="13"/>
      <c r="BV3616" s="13"/>
      <c r="BW3616" s="13"/>
      <c r="BX3616" s="13"/>
      <c r="BY3616">
        <v>27644</v>
      </c>
      <c r="BZ3616" s="13"/>
    </row>
    <row r="3617" spans="1:78" hidden="1" x14ac:dyDescent="0.25">
      <c r="A3617" t="s">
        <v>4066</v>
      </c>
      <c r="B3617" s="2" t="str">
        <f t="shared" si="6205"/>
        <v/>
      </c>
      <c r="C3617">
        <v>4</v>
      </c>
      <c r="E3617">
        <v>41763</v>
      </c>
      <c r="F3617">
        <v>23532</v>
      </c>
      <c r="G3617" t="s">
        <v>5</v>
      </c>
      <c r="H3617" s="5" t="s">
        <v>18</v>
      </c>
      <c r="I3617">
        <v>65295</v>
      </c>
      <c r="J3617" t="s">
        <v>3</v>
      </c>
      <c r="K3617" s="5" t="s">
        <v>8</v>
      </c>
      <c r="L3617">
        <v>23532.86</v>
      </c>
      <c r="M3617" t="str">
        <f t="shared" si="6322"/>
        <v>e</v>
      </c>
      <c r="N3617" t="str">
        <f t="shared" si="6323"/>
        <v>5/2</v>
      </c>
      <c r="O3617">
        <v>65295.9</v>
      </c>
      <c r="P3617" t="str">
        <f t="shared" si="6324"/>
        <v>o</v>
      </c>
      <c r="Q3617" t="str">
        <f t="shared" si="6325"/>
        <v>7/2</v>
      </c>
      <c r="R3617">
        <v>33</v>
      </c>
      <c r="AA3617" s="10">
        <f t="shared" si="6283"/>
        <v>2393.7350000000001</v>
      </c>
      <c r="AB3617" s="3" cm="1">
        <f t="array" ref="AB3617">100000000/Lvac(AA3617)</f>
        <v>41762.996312904877</v>
      </c>
      <c r="AC3617" s="28">
        <f t="shared" si="6284"/>
        <v>4.1775718699020567E-7</v>
      </c>
      <c r="AD3617" s="28">
        <f t="shared" si="6285"/>
        <v>2.394464210631835E-7</v>
      </c>
      <c r="AE3617" s="21">
        <f t="shared" si="6286"/>
        <v>41762.999088234094</v>
      </c>
      <c r="AF3617" s="10" cm="1">
        <f t="array" ref="AF3617">Lair(100000000/AE3617)</f>
        <v>2393.734840913653</v>
      </c>
      <c r="AG3617" s="10">
        <f t="shared" si="6287"/>
        <v>1.3723395929980738E-2</v>
      </c>
      <c r="AH3617" s="10" t="b">
        <f t="shared" si="6271"/>
        <v>1</v>
      </c>
      <c r="AI3617" s="10">
        <f t="shared" si="6326"/>
        <v>2393.734840913653</v>
      </c>
      <c r="AJ3617">
        <v>3.0000000000000001E-3</v>
      </c>
      <c r="AK3617" s="3" cm="1">
        <f t="array" ref="AK3617">100000000/Lvac($AA3617)</f>
        <v>41762.996312904877</v>
      </c>
      <c r="AL3617" s="21">
        <f t="shared" si="6342"/>
        <v>5.2340379058398001E-2</v>
      </c>
      <c r="AM3617" s="10" cm="1">
        <f t="array" ref="AM3617">Lvac($AI3617)-$BA3617</f>
        <v>2.3456566559616476E-3</v>
      </c>
      <c r="AN3617" s="10">
        <f t="shared" si="6327"/>
        <v>-4.3687095123459585E-2</v>
      </c>
      <c r="AO3617" s="3">
        <f t="shared" si="6328"/>
        <v>0.78188555198721588</v>
      </c>
      <c r="AP3617" s="3">
        <v>0.83492633469480404</v>
      </c>
      <c r="AS3617" s="3">
        <f t="shared" si="6288"/>
        <v>-3.6870951225864701E-3</v>
      </c>
      <c r="AT3617" s="3" cm="1">
        <f t="array" ref="AT3617">AS3617-(100000000/LvacE($A3617)-$E3617)</f>
        <v>5.4415948397945613E-5</v>
      </c>
      <c r="AU3617" t="s">
        <v>4751</v>
      </c>
      <c r="AV3617" t="s">
        <v>4820</v>
      </c>
      <c r="AW3617" s="3">
        <v>23532.86</v>
      </c>
      <c r="AX3617" s="3">
        <v>65295.9</v>
      </c>
      <c r="AY3617" s="3"/>
      <c r="AZ3617" s="10" cm="1">
        <f t="array" ref="AZ3617">Lair(100000000/($AX3617-$AW3617))</f>
        <v>2393.7324957876954</v>
      </c>
      <c r="BA3617" s="10">
        <f t="shared" si="6329"/>
        <v>2394.4617058528306</v>
      </c>
      <c r="BB3617" s="12">
        <v>17100000</v>
      </c>
      <c r="BC3617" s="3">
        <v>3.4000000000000002E-2</v>
      </c>
      <c r="BD3617" s="12" cm="1">
        <f t="array" ref="BD3617">SfromgA($BB3617,$BA3617,"")</f>
        <v>0.11586523794402565</v>
      </c>
      <c r="BE3617" s="29">
        <f t="shared" si="6330"/>
        <v>622.80720884989967</v>
      </c>
      <c r="BG3617" s="3"/>
      <c r="BH3617" s="3"/>
      <c r="BI3617" s="12">
        <f t="shared" si="6331"/>
        <v>17100000</v>
      </c>
      <c r="BJ3617" s="29">
        <f t="shared" si="6332"/>
        <v>622.80720884989967</v>
      </c>
      <c r="BK3617" s="3">
        <f t="shared" si="6333"/>
        <v>-6.0809220791159238</v>
      </c>
      <c r="BL3617" s="13">
        <f t="shared" si="6334"/>
        <v>5.6206700431932344</v>
      </c>
      <c r="BM3617" s="3">
        <f t="shared" si="6335"/>
        <v>0.34015652044648076</v>
      </c>
      <c r="BN3617" s="13" cm="1">
        <f t="array" ref="BN3617">$C3617*EXP(poly_from_str(100000000/$E3617,BN$4343))</f>
        <v>16.325906717049371</v>
      </c>
      <c r="BO3617" s="3">
        <f t="shared" si="6336"/>
        <v>1.3862943611198906</v>
      </c>
      <c r="BP3617" s="13">
        <f>LN(BL3617/BN3617)</f>
        <v>-1.0663023336800457</v>
      </c>
      <c r="BQ3617" s="13"/>
      <c r="BS3617" s="13"/>
      <c r="BT3617" s="13"/>
      <c r="BU3617" s="13"/>
      <c r="BV3617" s="13"/>
      <c r="BW3617" s="13"/>
      <c r="BX3617" s="13"/>
      <c r="BY3617">
        <v>15805</v>
      </c>
      <c r="BZ3617" s="13"/>
    </row>
    <row r="3618" spans="1:78" hidden="1" x14ac:dyDescent="0.25">
      <c r="A3618" t="s">
        <v>4067</v>
      </c>
      <c r="B3618" s="2" t="str">
        <f t="shared" si="6205"/>
        <v/>
      </c>
      <c r="C3618">
        <v>6</v>
      </c>
      <c r="E3618">
        <v>41777.339999999997</v>
      </c>
      <c r="F3618">
        <v>39120</v>
      </c>
      <c r="G3618" t="s">
        <v>5</v>
      </c>
      <c r="H3618" s="5" t="s">
        <v>19</v>
      </c>
      <c r="I3618">
        <v>80897</v>
      </c>
      <c r="J3618" t="s">
        <v>3</v>
      </c>
      <c r="K3618" s="5" t="s">
        <v>19</v>
      </c>
      <c r="L3618">
        <v>39120.49</v>
      </c>
      <c r="M3618" t="str">
        <f t="shared" si="6322"/>
        <v>e</v>
      </c>
      <c r="N3618" t="str">
        <f t="shared" si="6323"/>
        <v>3/2</v>
      </c>
      <c r="O3618">
        <v>80897.850000000006</v>
      </c>
      <c r="P3618" t="str">
        <f t="shared" si="6324"/>
        <v>o</v>
      </c>
      <c r="Q3618" t="str">
        <f t="shared" si="6325"/>
        <v>3/2</v>
      </c>
      <c r="R3618">
        <v>33</v>
      </c>
      <c r="AA3618" s="10">
        <f t="shared" si="6283"/>
        <v>2392.913</v>
      </c>
      <c r="AB3618" s="3" cm="1">
        <f t="array" ref="AB3618">100000000/Lvac(AA3618)</f>
        <v>41777.341378007695</v>
      </c>
      <c r="AC3618" s="28">
        <f t="shared" si="6284"/>
        <v>4.1790069258681783E-7</v>
      </c>
      <c r="AD3618" s="28">
        <f t="shared" si="6285"/>
        <v>2.3936420246368695E-7</v>
      </c>
      <c r="AE3618" s="21">
        <f t="shared" si="6286"/>
        <v>41777.340340409355</v>
      </c>
      <c r="AF3618" s="10" cm="1">
        <f t="array" ref="AF3618">Lair(100000000/AE3618)</f>
        <v>2392.9130594359808</v>
      </c>
      <c r="AG3618" s="10">
        <f t="shared" si="6287"/>
        <v>1.3729389948152669E-2</v>
      </c>
      <c r="AH3618" s="10" t="b">
        <f t="shared" si="6271"/>
        <v>1</v>
      </c>
      <c r="AI3618" s="10">
        <f t="shared" si="6326"/>
        <v>2392.9130594359808</v>
      </c>
      <c r="AJ3618">
        <v>3.0000000000000001E-3</v>
      </c>
      <c r="AK3618" s="3" cm="1">
        <f t="array" ref="AK3618">100000000/Lvac($AA3618)</f>
        <v>41777.341378007695</v>
      </c>
      <c r="AL3618" s="21">
        <f t="shared" si="6342"/>
        <v>5.2376338387974841E-2</v>
      </c>
      <c r="AM3618" s="10" cm="1">
        <f t="array" ref="AM3618">Lvac($AI3618)-$BA3618</f>
        <v>6.2829543471707439E-3</v>
      </c>
      <c r="AN3618" s="10">
        <f t="shared" si="6327"/>
        <v>-0.10862199230905389</v>
      </c>
      <c r="AO3618" s="3">
        <f t="shared" si="6328"/>
        <v>2.0943181157235813</v>
      </c>
      <c r="AP3618" s="3">
        <v>2.074501639678298</v>
      </c>
      <c r="AS3618" s="3">
        <f t="shared" si="6288"/>
        <v>1.3780076988041401E-3</v>
      </c>
      <c r="AT3618" s="3" cm="1">
        <f t="array" ref="AT3618">AS3618-(100000000/LvacE($A3618)-$E3618)</f>
        <v>5.4774398449808359E-5</v>
      </c>
      <c r="AU3618" t="s">
        <v>4728</v>
      </c>
      <c r="AV3618" t="s">
        <v>4906</v>
      </c>
      <c r="AW3618" s="3">
        <v>39120.400000000001</v>
      </c>
      <c r="AX3618" s="3">
        <v>80897.850000000006</v>
      </c>
      <c r="AY3618" s="3"/>
      <c r="AZ3618" s="10" cm="1">
        <f t="array" ref="AZ3618">Lair(100000000/($AX3618-$AW3618))</f>
        <v>2392.9067779027914</v>
      </c>
      <c r="BA3618" s="10">
        <f t="shared" si="6329"/>
        <v>2393.6358011319503</v>
      </c>
      <c r="BB3618" s="12">
        <v>296000000</v>
      </c>
      <c r="BC3618" s="3">
        <v>0.52900000000000003</v>
      </c>
      <c r="BD3618" s="12" cm="1">
        <f t="array" ref="BD3618">SfromgA($BB3618,$BA3618,"")</f>
        <v>2.0035458553965517</v>
      </c>
      <c r="BE3618" s="29">
        <f t="shared" si="6330"/>
        <v>50.534120278907892</v>
      </c>
      <c r="BG3618" s="3"/>
      <c r="BH3618" s="3"/>
      <c r="BI3618" s="12">
        <f t="shared" si="6331"/>
        <v>296000000</v>
      </c>
      <c r="BJ3618" s="29">
        <f t="shared" si="6332"/>
        <v>50.534120278907892</v>
      </c>
      <c r="BK3618" s="3">
        <f t="shared" si="6333"/>
        <v>-8.525423310529348</v>
      </c>
      <c r="BL3618" s="13">
        <f t="shared" si="6334"/>
        <v>29.744322992274537</v>
      </c>
      <c r="BM3618" s="3">
        <f t="shared" si="6335"/>
        <v>1.6008788207653168</v>
      </c>
      <c r="BN3618" s="13" cm="1">
        <f t="array" ref="BN3618">$C3618*EXP(poly_from_str(100000000/$E3618,BN$4343))</f>
        <v>24.52953635786173</v>
      </c>
      <c r="BO3618" s="3">
        <f t="shared" si="6336"/>
        <v>1.791759469228055</v>
      </c>
      <c r="BP3618" s="13">
        <f t="shared" ref="BP3618:BP3619" si="6343">LN(BL3618/BN3618)</f>
        <v>0.19276033292639741</v>
      </c>
      <c r="BQ3618" s="13"/>
      <c r="BS3618" s="13"/>
      <c r="BT3618" s="13"/>
      <c r="BU3618" s="13"/>
      <c r="BV3618" s="13"/>
      <c r="BW3618" s="13"/>
      <c r="BX3618" s="13"/>
      <c r="BY3618">
        <v>23746</v>
      </c>
      <c r="BZ3618" s="13"/>
    </row>
    <row r="3619" spans="1:78" hidden="1" x14ac:dyDescent="0.25">
      <c r="A3619" t="s">
        <v>4068</v>
      </c>
      <c r="B3619" s="2" t="str">
        <f t="shared" si="6205"/>
        <v/>
      </c>
      <c r="C3619">
        <v>5</v>
      </c>
      <c r="E3619">
        <v>41802.480000000003</v>
      </c>
      <c r="F3619">
        <v>21418</v>
      </c>
      <c r="G3619" t="s">
        <v>5</v>
      </c>
      <c r="H3619" s="5" t="s">
        <v>18</v>
      </c>
      <c r="I3619">
        <v>63221</v>
      </c>
      <c r="J3619" t="s">
        <v>3</v>
      </c>
      <c r="K3619" s="5" t="s">
        <v>19</v>
      </c>
      <c r="L3619">
        <v>21418.84</v>
      </c>
      <c r="M3619" t="str">
        <f t="shared" si="6322"/>
        <v>e</v>
      </c>
      <c r="N3619" t="str">
        <f t="shared" si="6323"/>
        <v>5/2</v>
      </c>
      <c r="O3619">
        <v>63221.279999999999</v>
      </c>
      <c r="P3619" t="str">
        <f t="shared" si="6324"/>
        <v>o</v>
      </c>
      <c r="Q3619" t="str">
        <f t="shared" si="6325"/>
        <v>3/2</v>
      </c>
      <c r="R3619">
        <v>33</v>
      </c>
      <c r="S3619" t="s">
        <v>25</v>
      </c>
      <c r="AA3619" s="10">
        <f t="shared" si="6283"/>
        <v>2391.4740000000002</v>
      </c>
      <c r="AB3619" s="3" cm="1">
        <f t="array" ref="AB3619">100000000/Lvac(AA3619)</f>
        <v>41802.477706392776</v>
      </c>
      <c r="AC3619" s="28">
        <f t="shared" si="6284"/>
        <v>4.1815215218731207E-7</v>
      </c>
      <c r="AD3619" s="28">
        <f t="shared" si="6285"/>
        <v>2.3922026991406583E-7</v>
      </c>
      <c r="AE3619" s="21">
        <f t="shared" si="6286"/>
        <v>41802.479434435882</v>
      </c>
      <c r="AF3619" s="10" cm="1">
        <f t="array" ref="AF3619">Lair(100000000/AE3619)</f>
        <v>2391.4739011327847</v>
      </c>
      <c r="AG3619" s="10">
        <f t="shared" si="6287"/>
        <v>1.3739898009845136E-2</v>
      </c>
      <c r="AH3619" s="10" t="b">
        <f t="shared" si="6271"/>
        <v>1</v>
      </c>
      <c r="AI3619" s="10">
        <f t="shared" si="6326"/>
        <v>2391.4739011327847</v>
      </c>
      <c r="AJ3619">
        <v>3.0000000000000001E-3</v>
      </c>
      <c r="AK3619" s="3" cm="1">
        <f t="array" ref="AK3619">100000000/Lvac($AA3619)</f>
        <v>41802.477706392776</v>
      </c>
      <c r="AL3619" s="21">
        <f t="shared" si="6342"/>
        <v>5.2439390226995911E-2</v>
      </c>
      <c r="AM3619" s="10" cm="1">
        <f t="array" ref="AM3619">Lvac($AI3619)-$BA3619</f>
        <v>-2.2566902807739098E-3</v>
      </c>
      <c r="AN3619" s="10">
        <f t="shared" si="6327"/>
        <v>3.7706392773543485E-2</v>
      </c>
      <c r="AO3619" s="3">
        <f t="shared" si="6328"/>
        <v>-0.75223009359130322</v>
      </c>
      <c r="AP3619" s="3">
        <v>-0.71926690225154744</v>
      </c>
      <c r="AS3619" s="3">
        <f t="shared" si="6288"/>
        <v>-2.2936072273296304E-3</v>
      </c>
      <c r="AT3619" s="3" cm="1">
        <f t="array" ref="AT3619">AS3619-(100000000/LvacE($A3619)-$E3619)</f>
        <v>5.5404256272595376E-5</v>
      </c>
      <c r="AU3619" t="s">
        <v>4787</v>
      </c>
      <c r="AV3619" t="s">
        <v>4702</v>
      </c>
      <c r="AW3619" s="3">
        <v>21418.84</v>
      </c>
      <c r="AX3619" s="3">
        <v>63221.279999999999</v>
      </c>
      <c r="AY3619" s="3"/>
      <c r="AZ3619" s="10" cm="1">
        <f t="array" ref="AZ3619">Lair(100000000/($AX3619-$AW3619))</f>
        <v>2391.4761573128344</v>
      </c>
      <c r="BA3619" s="10">
        <f t="shared" si="6329"/>
        <v>2392.2048569413651</v>
      </c>
      <c r="BB3619" s="12">
        <v>57600000</v>
      </c>
      <c r="BC3619" s="3">
        <v>0.16200000000000001</v>
      </c>
      <c r="BD3619" s="12" cm="1">
        <f t="array" ref="BD3619">SfromgA($BB3619,$BA3619,"")</f>
        <v>0.38918038802946348</v>
      </c>
      <c r="BE3619" s="29">
        <f t="shared" si="6330"/>
        <v>477.76129485353442</v>
      </c>
      <c r="BG3619" s="3"/>
      <c r="BH3619" s="3"/>
      <c r="BI3619" s="12">
        <f t="shared" si="6331"/>
        <v>57600000</v>
      </c>
      <c r="BJ3619" s="29">
        <f t="shared" si="6332"/>
        <v>477.76129485353442</v>
      </c>
      <c r="BK3619" s="3">
        <f t="shared" si="6333"/>
        <v>-7.0685601725535276</v>
      </c>
      <c r="BL3619" s="13">
        <f t="shared" si="6334"/>
        <v>22.186143030383743</v>
      </c>
      <c r="BM3619" s="3">
        <f t="shared" si="6335"/>
        <v>1.4900299937372623</v>
      </c>
      <c r="BN3619" s="13" cm="1">
        <f t="array" ref="BN3619">$C3619*EXP(poly_from_str(100000000/$E3619,BN$4343))</f>
        <v>20.501584978400437</v>
      </c>
      <c r="BO3619" s="3">
        <f t="shared" si="6336"/>
        <v>1.6094379124341003</v>
      </c>
      <c r="BP3619" s="13">
        <f t="shared" si="6343"/>
        <v>7.8965706996195956E-2</v>
      </c>
      <c r="BQ3619" s="13"/>
      <c r="BS3619" s="13"/>
      <c r="BT3619" s="13"/>
      <c r="BU3619" s="13"/>
      <c r="BV3619" s="13"/>
      <c r="BW3619" s="13"/>
      <c r="BX3619" s="13"/>
      <c r="BY3619">
        <v>19845</v>
      </c>
      <c r="BZ3619" s="13"/>
    </row>
    <row r="3620" spans="1:78" hidden="1" x14ac:dyDescent="0.25">
      <c r="A3620" t="s">
        <v>4069</v>
      </c>
      <c r="B3620" s="2" t="str">
        <f t="shared" si="6205"/>
        <v/>
      </c>
      <c r="C3620">
        <v>6</v>
      </c>
      <c r="E3620">
        <v>41816.83</v>
      </c>
      <c r="R3620">
        <v>33</v>
      </c>
      <c r="S3620" t="s">
        <v>22</v>
      </c>
      <c r="AA3620" s="10">
        <f t="shared" si="6283"/>
        <v>2390.6529999999998</v>
      </c>
      <c r="AB3620" s="3" cm="1">
        <f t="array" ref="AB3620">100000000/Lvac(AA3620)</f>
        <v>41816.832419111139</v>
      </c>
      <c r="AC3620" s="28">
        <f t="shared" si="6284"/>
        <v>4.1829575433992309E-7</v>
      </c>
      <c r="AD3620" s="28">
        <f t="shared" si="6285"/>
        <v>2.3913815134954596E-7</v>
      </c>
      <c r="AE3620" s="21">
        <f t="shared" si="6286"/>
        <v>41816.830595894215</v>
      </c>
      <c r="AF3620" s="10" cm="1">
        <f t="array" ref="AF3620">Lair(100000000/AE3620)</f>
        <v>2390.6531042408433</v>
      </c>
      <c r="AG3620" s="10">
        <f t="shared" si="6287"/>
        <v>1.3745901730429121E-2</v>
      </c>
      <c r="AH3620" s="10" t="b">
        <f t="shared" si="6271"/>
        <v>1</v>
      </c>
      <c r="AI3620" s="10">
        <f t="shared" si="6289"/>
        <v>2390.6529999999998</v>
      </c>
      <c r="AJ3620">
        <v>3.0000000000000001E-3</v>
      </c>
      <c r="AK3620" s="3" cm="1">
        <f t="array" ref="AK3620">100000000/Lvac($AA3620)</f>
        <v>41816.832419111139</v>
      </c>
      <c r="AL3620" s="21">
        <f t="shared" si="6342"/>
        <v>5.2475410382574729E-2</v>
      </c>
      <c r="AM3620" s="21"/>
      <c r="AN3620" s="21"/>
      <c r="AO3620" s="21"/>
      <c r="AP3620" s="21"/>
      <c r="AS3620" s="3">
        <f t="shared" si="6288"/>
        <v>2.4191111369873397E-3</v>
      </c>
      <c r="AT3620" s="3" cm="1">
        <f t="array" ref="AT3620">AS3620-(100000000/LvacE($A3620)-$E3620)</f>
        <v>5.5764954595360905E-5</v>
      </c>
      <c r="BB3620"/>
      <c r="BC3620"/>
      <c r="BD3620"/>
      <c r="BE3620"/>
      <c r="BF3620"/>
      <c r="BG3620"/>
      <c r="BH3620"/>
      <c r="BI3620"/>
      <c r="BJ3620"/>
      <c r="BN3620" s="13" cm="1">
        <f t="array" ref="BN3620">$C3620*EXP(poly_from_str(100000000/$E3620,BN$4343))</f>
        <v>24.643820997884372</v>
      </c>
      <c r="BO3620" s="13"/>
      <c r="BY3620" t="e">
        <v>#N/A</v>
      </c>
    </row>
    <row r="3621" spans="1:78" hidden="1" x14ac:dyDescent="0.25">
      <c r="A3621" t="s">
        <v>4070</v>
      </c>
      <c r="B3621" s="2" t="str">
        <f t="shared" si="6205"/>
        <v/>
      </c>
      <c r="C3621">
        <v>5</v>
      </c>
      <c r="E3621">
        <v>41818.949999999997</v>
      </c>
      <c r="F3621">
        <v>25033</v>
      </c>
      <c r="G3621" t="s">
        <v>5</v>
      </c>
      <c r="H3621" s="5" t="s">
        <v>4</v>
      </c>
      <c r="I3621">
        <v>66852</v>
      </c>
      <c r="J3621" t="s">
        <v>3</v>
      </c>
      <c r="K3621" s="5" t="s">
        <v>8</v>
      </c>
      <c r="L3621">
        <v>25033.91</v>
      </c>
      <c r="M3621" t="str">
        <f t="shared" ref="M3621:M3623" si="6344">$G3621&amp;""</f>
        <v>e</v>
      </c>
      <c r="N3621" t="str">
        <f t="shared" ref="N3621:N3623" si="6345">$H3621&amp;""</f>
        <v>9/2</v>
      </c>
      <c r="O3621">
        <v>66852.87</v>
      </c>
      <c r="P3621" t="str">
        <f t="shared" ref="P3621:P3623" si="6346">$J3621&amp;""</f>
        <v>o</v>
      </c>
      <c r="Q3621" t="str">
        <f t="shared" ref="Q3621:Q3623" si="6347">$K3621&amp;""</f>
        <v>7/2</v>
      </c>
      <c r="R3621">
        <v>33</v>
      </c>
      <c r="AA3621" s="10">
        <f t="shared" si="6283"/>
        <v>2390.5320000000002</v>
      </c>
      <c r="AB3621" s="3" cm="1">
        <f t="array" ref="AB3621">100000000/Lvac(AA3621)</f>
        <v>41818.948868041472</v>
      </c>
      <c r="AC3621" s="28">
        <f t="shared" si="6284"/>
        <v>4.1831692694345862E-7</v>
      </c>
      <c r="AD3621" s="28">
        <f t="shared" si="6285"/>
        <v>2.3912604861386453E-7</v>
      </c>
      <c r="AE3621" s="21">
        <f t="shared" si="6286"/>
        <v>41818.949721209734</v>
      </c>
      <c r="AF3621" s="10" cm="1">
        <f t="array" ref="AF3621">Lair(100000000/AE3621)</f>
        <v>2390.5319512257861</v>
      </c>
      <c r="AG3621" s="10">
        <f t="shared" si="6287"/>
        <v>1.3746787089242367E-2</v>
      </c>
      <c r="AH3621" s="10" t="b">
        <f t="shared" si="6271"/>
        <v>1</v>
      </c>
      <c r="AI3621" s="10">
        <f t="shared" ref="AI3621:AI3623" si="6348">$AF3621</f>
        <v>2390.5319512257861</v>
      </c>
      <c r="AJ3621">
        <v>3.0000000000000001E-3</v>
      </c>
      <c r="AK3621" s="3" cm="1">
        <f t="array" ref="AK3621">100000000/Lvac($AA3621)</f>
        <v>41818.948868041472</v>
      </c>
      <c r="AL3621" s="21">
        <f t="shared" si="6342"/>
        <v>5.2480723606222572E-2</v>
      </c>
      <c r="AM3621" s="10" cm="1">
        <f t="array" ref="AM3621">Lvac($AI3621)-$BA3621</f>
        <v>5.8775408297151444E-4</v>
      </c>
      <c r="AN3621" s="10">
        <f t="shared" ref="AN3621:AN3623" si="6349">$AK3621-($AX3621-$AW3621)</f>
        <v>-1.1131958519399632E-2</v>
      </c>
      <c r="AO3621" s="3">
        <f t="shared" ref="AO3621:AO3623" si="6350">AM3621/AJ3621</f>
        <v>0.19591802765717148</v>
      </c>
      <c r="AP3621" s="3">
        <v>0.2121797747349774</v>
      </c>
      <c r="AS3621" s="3">
        <f t="shared" si="6288"/>
        <v>-1.1319585246383213E-3</v>
      </c>
      <c r="AT3621" s="3" cm="1">
        <f t="array" ref="AT3621">AS3621-(100000000/LvacE($A3621)-$E3621)</f>
        <v>5.5818192777223885E-5</v>
      </c>
      <c r="AU3621" t="s">
        <v>4741</v>
      </c>
      <c r="AV3621" t="s">
        <v>4825</v>
      </c>
      <c r="AW3621" s="3">
        <v>25033.91</v>
      </c>
      <c r="AX3621" s="3">
        <v>66852.87</v>
      </c>
      <c r="AY3621" s="3"/>
      <c r="AZ3621" s="10" cm="1">
        <f t="array" ref="AZ3621">Lair(100000000/($AX3621-$AW3621))</f>
        <v>2390.5313636045557</v>
      </c>
      <c r="BA3621" s="10">
        <f t="shared" ref="BA3621:BA3623" si="6351">100000000/($AX3621-$AW3621)</f>
        <v>2391.2598495993211</v>
      </c>
      <c r="BB3621" s="12">
        <v>71200000</v>
      </c>
      <c r="BC3621" s="3">
        <v>0.21099999999999999</v>
      </c>
      <c r="BD3621" s="12" cm="1">
        <f t="array" ref="BD3621">SfromgA($BB3621,$BA3621,"")</f>
        <v>0.48050030672991678</v>
      </c>
      <c r="BE3621" s="29">
        <f t="shared" ref="BE3621:BE3623" si="6352">(10^MAX(0.05, -0.312925054856973*((LN($BD3621))^(1/3)) + 0.454808404431693)-1)*100</f>
        <v>445.68975935022286</v>
      </c>
      <c r="BG3621" s="3"/>
      <c r="BH3621" s="3"/>
      <c r="BI3621" s="12">
        <f t="shared" ref="BI3621:BI3623" si="6353">IF($BB3621="",$BF3621,$BB3621)</f>
        <v>71200000</v>
      </c>
      <c r="BJ3621" s="29">
        <f t="shared" ref="BJ3621:BJ3623" si="6354">IF($BB3621="",$BH3621,$BE3621)</f>
        <v>445.68975935022286</v>
      </c>
      <c r="BK3621" s="3">
        <f t="shared" ref="BK3621:BK3623" si="6355">LN(BN3621*100000000/($AX3621-$AW3621)/$BI3621)</f>
        <v>-7.2789702773021654</v>
      </c>
      <c r="BL3621" s="13">
        <f>EXP(BK$4341*$AX3621+BK$4342)*$BI3621/(100000000/($AX3621-$AW3621))</f>
        <v>20.819800964929485</v>
      </c>
      <c r="BM3621" s="3">
        <f t="shared" ref="BM3621:BM3623" si="6356">LN(BL3621/$C3621)</f>
        <v>1.4264665909053695</v>
      </c>
      <c r="BN3621" s="13" cm="1">
        <f t="array" ref="BN3621">$C3621*EXP(poly_from_str(100000000/$E3621,BN$4343))</f>
        <v>20.54171012512171</v>
      </c>
      <c r="BO3621" s="3">
        <f t="shared" ref="BO3621:BO3623" si="6357">LN($C3621)</f>
        <v>1.6094379124341003</v>
      </c>
      <c r="BP3621" s="13">
        <f t="shared" ref="BP3621:BP3623" si="6358">LN(BL3621/BN3621)</f>
        <v>1.3447044022376953E-2</v>
      </c>
      <c r="BQ3621" s="13"/>
      <c r="BS3621" s="13"/>
      <c r="BT3621" s="13"/>
      <c r="BU3621" s="13"/>
      <c r="BV3621" s="13"/>
      <c r="BW3621" s="13"/>
      <c r="BX3621" s="13"/>
      <c r="BY3621">
        <v>19882</v>
      </c>
      <c r="BZ3621" s="13"/>
    </row>
    <row r="3622" spans="1:78" hidden="1" x14ac:dyDescent="0.25">
      <c r="A3622" t="s">
        <v>4071</v>
      </c>
      <c r="B3622" s="2" t="str">
        <f t="shared" si="6205"/>
        <v/>
      </c>
      <c r="C3622">
        <v>2</v>
      </c>
      <c r="E3622">
        <v>41823.29</v>
      </c>
      <c r="F3622">
        <v>36640</v>
      </c>
      <c r="G3622" t="s">
        <v>5</v>
      </c>
      <c r="H3622" s="5" t="s">
        <v>8</v>
      </c>
      <c r="I3622">
        <v>78463</v>
      </c>
      <c r="J3622" t="s">
        <v>3</v>
      </c>
      <c r="K3622" s="5" t="s">
        <v>8</v>
      </c>
      <c r="L3622">
        <v>36640.379999999997</v>
      </c>
      <c r="M3622" t="str">
        <f t="shared" si="6344"/>
        <v>e</v>
      </c>
      <c r="N3622" t="str">
        <f t="shared" si="6345"/>
        <v>7/2</v>
      </c>
      <c r="O3622">
        <v>78463.600000000006</v>
      </c>
      <c r="P3622" t="str">
        <f t="shared" si="6346"/>
        <v>o</v>
      </c>
      <c r="Q3622" t="str">
        <f t="shared" si="6347"/>
        <v>7/2</v>
      </c>
      <c r="R3622">
        <v>33</v>
      </c>
      <c r="AA3622" s="10">
        <f t="shared" si="6283"/>
        <v>2390.2840000000001</v>
      </c>
      <c r="AB3622" s="3" cm="1">
        <f t="array" ref="AB3622">100000000/Lvac(AA3622)</f>
        <v>41823.287383331641</v>
      </c>
      <c r="AC3622" s="28">
        <f t="shared" si="6284"/>
        <v>4.1836032873081189E-7</v>
      </c>
      <c r="AD3622" s="28">
        <f t="shared" si="6285"/>
        <v>2.3910124300715359E-7</v>
      </c>
      <c r="AE3622" s="21">
        <f t="shared" si="6286"/>
        <v>41823.289355741857</v>
      </c>
      <c r="AF3622" s="10" cm="1">
        <f t="array" ref="AF3622">Lair(100000000/AE3622)</f>
        <v>2390.2838872639741</v>
      </c>
      <c r="AG3622" s="10">
        <f t="shared" si="6287"/>
        <v>1.3748602129146921E-2</v>
      </c>
      <c r="AH3622" s="10" t="b">
        <f t="shared" si="6271"/>
        <v>1</v>
      </c>
      <c r="AI3622" s="10">
        <f t="shared" si="6348"/>
        <v>2390.2838872639741</v>
      </c>
      <c r="AJ3622">
        <v>3.0000000000000001E-3</v>
      </c>
      <c r="AK3622" s="3" cm="1">
        <f t="array" ref="AK3622">100000000/Lvac($AA3622)</f>
        <v>41823.287383331641</v>
      </c>
      <c r="AL3622" s="21">
        <f t="shared" si="6342"/>
        <v>5.2491615250610822E-2</v>
      </c>
      <c r="AM3622" s="10" cm="1">
        <f t="array" ref="AM3622">Lvac($AI3622)-$BA3622</f>
        <v>-3.965032654832612E-3</v>
      </c>
      <c r="AN3622" s="10">
        <f t="shared" si="6349"/>
        <v>6.7383331632299814E-2</v>
      </c>
      <c r="AO3622" s="3">
        <f t="shared" si="6350"/>
        <v>-1.3216775516108707</v>
      </c>
      <c r="AP3622" s="3">
        <v>-1.2840903809774318</v>
      </c>
      <c r="AS3622" s="3">
        <f t="shared" si="6288"/>
        <v>-2.6166683601331897E-3</v>
      </c>
      <c r="AT3622" s="3" cm="1">
        <f t="array" ref="AT3622">AS3622-(100000000/LvacE($A3622)-$E3622)</f>
        <v>5.592739034909755E-5</v>
      </c>
      <c r="AU3622" t="s">
        <v>4800</v>
      </c>
      <c r="AV3622" t="s">
        <v>4921</v>
      </c>
      <c r="AW3622" s="3">
        <v>36640.379999999997</v>
      </c>
      <c r="AX3622" s="3">
        <v>78463.600000000006</v>
      </c>
      <c r="AY3622" s="3"/>
      <c r="AZ3622" s="10" cm="1">
        <f t="array" ref="AZ3622">Lair(100000000/($AX3622-$AW3622))</f>
        <v>2390.287851400461</v>
      </c>
      <c r="BA3622" s="10">
        <f t="shared" si="6351"/>
        <v>2391.016282342679</v>
      </c>
      <c r="BB3622" s="12">
        <v>57000000</v>
      </c>
      <c r="BC3622" s="3">
        <v>6.5000000000000002E-2</v>
      </c>
      <c r="BD3622" s="12" cm="1">
        <f t="array" ref="BD3622">SfromgA($BB3622,$BA3622,"")</f>
        <v>0.38455265695553748</v>
      </c>
      <c r="BE3622" s="29">
        <f t="shared" si="6352"/>
        <v>479.4819300829148</v>
      </c>
      <c r="BG3622" s="3"/>
      <c r="BH3622" s="3"/>
      <c r="BI3622" s="12">
        <f t="shared" si="6353"/>
        <v>57000000</v>
      </c>
      <c r="BJ3622" s="29">
        <f t="shared" si="6354"/>
        <v>479.4819300829148</v>
      </c>
      <c r="BK3622" s="3">
        <f t="shared" si="6355"/>
        <v>-7.9724027089664222</v>
      </c>
      <c r="BL3622" s="13">
        <f>EXP(BK$4341*$AX3622+BK$4342)*$BI3622/(100000000/($AX3622-$AW3622))</f>
        <v>6.8990226797930303</v>
      </c>
      <c r="BM3622" s="3">
        <f t="shared" si="6356"/>
        <v>1.2382325804015841</v>
      </c>
      <c r="BN3622" s="13" cm="1">
        <f t="array" ref="BN3622">$C3622*EXP(poly_from_str(100000000/$E3622,BN$4343))</f>
        <v>8.2209464270488919</v>
      </c>
      <c r="BO3622" s="3">
        <f t="shared" si="6357"/>
        <v>0.69314718055994529</v>
      </c>
      <c r="BP3622" s="13">
        <f t="shared" si="6358"/>
        <v>-0.17530557858936152</v>
      </c>
      <c r="BQ3622" s="13"/>
      <c r="BS3622" s="13"/>
      <c r="BT3622" s="13"/>
      <c r="BU3622" s="13"/>
      <c r="BV3622" s="13"/>
      <c r="BW3622" s="13"/>
      <c r="BX3622" s="13"/>
      <c r="BY3622">
        <v>7957</v>
      </c>
      <c r="BZ3622" s="13"/>
    </row>
    <row r="3623" spans="1:78" hidden="1" x14ac:dyDescent="0.25">
      <c r="A3623" t="s">
        <v>4072</v>
      </c>
      <c r="B3623" s="2" t="str">
        <f t="shared" ref="B3623:B3686" si="6359">IF(OR(A3623=A3622,A3623=A3624),IF(B3622="",1,B3622+1),"")</f>
        <v/>
      </c>
      <c r="C3623">
        <v>6</v>
      </c>
      <c r="E3623">
        <v>41826.720000000001</v>
      </c>
      <c r="F3623">
        <v>27604</v>
      </c>
      <c r="G3623" t="s">
        <v>5</v>
      </c>
      <c r="H3623" s="5" t="s">
        <v>4</v>
      </c>
      <c r="I3623">
        <v>69431</v>
      </c>
      <c r="J3623" t="s">
        <v>3</v>
      </c>
      <c r="K3623" s="5" t="s">
        <v>8</v>
      </c>
      <c r="L3623">
        <v>27604.26</v>
      </c>
      <c r="M3623" t="str">
        <f t="shared" si="6344"/>
        <v>e</v>
      </c>
      <c r="N3623" t="str">
        <f t="shared" si="6345"/>
        <v>9/2</v>
      </c>
      <c r="O3623">
        <v>69431</v>
      </c>
      <c r="P3623" t="str">
        <f t="shared" si="6346"/>
        <v>o</v>
      </c>
      <c r="Q3623" t="str">
        <f t="shared" si="6347"/>
        <v>7/2</v>
      </c>
      <c r="R3623">
        <v>33</v>
      </c>
      <c r="AA3623" s="10">
        <f t="shared" si="6283"/>
        <v>2390.0880000000002</v>
      </c>
      <c r="AB3623" s="3" cm="1">
        <f t="array" ref="AB3623">100000000/Lvac(AA3623)</f>
        <v>41826.716846794508</v>
      </c>
      <c r="AC3623" s="28">
        <f t="shared" si="6284"/>
        <v>4.1839463651547557E-7</v>
      </c>
      <c r="AD3623" s="28">
        <f t="shared" si="6285"/>
        <v>2.3908163857633435E-7</v>
      </c>
      <c r="AE3623" s="21">
        <f t="shared" si="6286"/>
        <v>41826.719223831293</v>
      </c>
      <c r="AF3623" s="10" cm="1">
        <f t="array" ref="AF3623">Lair(100000000/AE3623)</f>
        <v>2390.0878641592221</v>
      </c>
      <c r="AG3623" s="10">
        <f t="shared" si="6287"/>
        <v>1.3750036995875153E-2</v>
      </c>
      <c r="AH3623" s="10" t="b">
        <f t="shared" si="6271"/>
        <v>1</v>
      </c>
      <c r="AI3623" s="10">
        <f t="shared" si="6348"/>
        <v>2390.0878641592221</v>
      </c>
      <c r="AJ3623">
        <v>3.0000000000000001E-3</v>
      </c>
      <c r="AK3623" s="3" cm="1">
        <f t="array" ref="AK3623">100000000/Lvac($AA3623)</f>
        <v>41826.716846794508</v>
      </c>
      <c r="AL3623" s="21">
        <f t="shared" si="6342"/>
        <v>5.2500224959103989E-2</v>
      </c>
      <c r="AM3623" s="10" cm="1">
        <f t="array" ref="AM3623">Lvac($AI3623)-$BA3623</f>
        <v>1.1875657000928186E-3</v>
      </c>
      <c r="AN3623" s="10">
        <f t="shared" si="6349"/>
        <v>-2.3153205496782903E-2</v>
      </c>
      <c r="AO3623" s="3">
        <f t="shared" si="6350"/>
        <v>0.39585523336427286</v>
      </c>
      <c r="AP3623" s="3">
        <v>0.44114572862478479</v>
      </c>
      <c r="AS3623" s="3">
        <f t="shared" si="6288"/>
        <v>-3.1532054927083664E-3</v>
      </c>
      <c r="AT3623" s="3" cm="1">
        <f t="array" ref="AT3623">AS3623-(100000000/LvacE($A3623)-$E3623)</f>
        <v>5.6013741414062679E-5</v>
      </c>
      <c r="AU3623" t="s">
        <v>4713</v>
      </c>
      <c r="AV3623" t="s">
        <v>4859</v>
      </c>
      <c r="AW3623" s="3">
        <v>27604.26</v>
      </c>
      <c r="AX3623" s="3">
        <v>69431</v>
      </c>
      <c r="AY3623" s="3"/>
      <c r="AZ3623" s="10" cm="1">
        <f t="array" ref="AZ3623">Lair(100000000/($AX3623-$AW3623))</f>
        <v>2390.0866768619171</v>
      </c>
      <c r="BA3623" s="10">
        <f t="shared" si="6351"/>
        <v>2390.8150623261577</v>
      </c>
      <c r="BB3623" s="12">
        <v>200000000</v>
      </c>
      <c r="BC3623" s="3">
        <v>0.24299999999999999</v>
      </c>
      <c r="BD3623" s="12" cm="1">
        <f t="array" ref="BD3623">SfromgA($BB3623,$BA3623,"")</f>
        <v>1.3489669371560433</v>
      </c>
      <c r="BE3623" s="29">
        <f t="shared" si="6352"/>
        <v>75.986766681293332</v>
      </c>
      <c r="BG3623" s="3"/>
      <c r="BH3623" s="3"/>
      <c r="BI3623" s="12">
        <f t="shared" si="6353"/>
        <v>200000000</v>
      </c>
      <c r="BJ3623" s="29">
        <f t="shared" si="6354"/>
        <v>75.986766681293332</v>
      </c>
      <c r="BK3623" s="3">
        <f t="shared" si="6355"/>
        <v>-8.128729804217615</v>
      </c>
      <c r="BL3623" s="13">
        <f>EXP(BK$4341*$AX3623+BK$4342)*$BI3623/(100000000/($AX3623-$AW3623))</f>
        <v>48.087792925382537</v>
      </c>
      <c r="BM3623" s="3">
        <f t="shared" si="6356"/>
        <v>2.0812688903396306</v>
      </c>
      <c r="BN3623" s="13" cm="1">
        <f t="array" ref="BN3623">$C3623*EXP(poly_from_str(100000000/$E3623,BN$4343))</f>
        <v>24.672974707925675</v>
      </c>
      <c r="BO3623" s="3">
        <f t="shared" si="6357"/>
        <v>1.791759469228055</v>
      </c>
      <c r="BP3623" s="13">
        <f t="shared" si="6358"/>
        <v>0.66731985632293433</v>
      </c>
      <c r="BQ3623" s="13"/>
      <c r="BS3623" s="13"/>
      <c r="BT3623" s="13"/>
      <c r="BU3623" s="13"/>
      <c r="BV3623" s="13"/>
      <c r="BW3623" s="13"/>
      <c r="BX3623" s="13"/>
      <c r="BY3623">
        <v>23880</v>
      </c>
      <c r="BZ3623" s="13"/>
    </row>
    <row r="3624" spans="1:78" hidden="1" x14ac:dyDescent="0.25">
      <c r="A3624" t="s">
        <v>4073</v>
      </c>
      <c r="B3624" s="2" t="str">
        <f t="shared" si="6359"/>
        <v/>
      </c>
      <c r="C3624">
        <v>4</v>
      </c>
      <c r="E3624">
        <v>41830.79</v>
      </c>
      <c r="R3624">
        <v>34</v>
      </c>
      <c r="S3624" t="s">
        <v>22</v>
      </c>
      <c r="AA3624" s="10">
        <f t="shared" si="6283"/>
        <v>2389.855</v>
      </c>
      <c r="AB3624" s="3" cm="1">
        <f t="array" ref="AB3624">100000000/Lvac(AA3624)</f>
        <v>41830.794440688871</v>
      </c>
      <c r="AC3624" s="28">
        <f t="shared" si="6284"/>
        <v>4.1843542809082561E-7</v>
      </c>
      <c r="AD3624" s="28">
        <f t="shared" si="6285"/>
        <v>2.3905833330941919E-7</v>
      </c>
      <c r="AE3624" s="21">
        <f t="shared" si="6286"/>
        <v>41830.79109276439</v>
      </c>
      <c r="AF3624" s="10" cm="1">
        <f t="array" ref="AF3624">Lair(100000000/AE3624)</f>
        <v>2389.8551912869339</v>
      </c>
      <c r="AG3624" s="10">
        <f t="shared" si="6287"/>
        <v>1.3751743189584487E-2</v>
      </c>
      <c r="AH3624" s="10" t="b">
        <f t="shared" si="6271"/>
        <v>1</v>
      </c>
      <c r="AI3624" s="10">
        <f t="shared" si="6289"/>
        <v>2389.855</v>
      </c>
      <c r="AJ3624">
        <v>3.0000000000000001E-3</v>
      </c>
      <c r="AK3624" s="3" cm="1">
        <f t="array" ref="AK3624">100000000/Lvac($AA3624)</f>
        <v>41830.794440688871</v>
      </c>
      <c r="AL3624" s="21">
        <f t="shared" si="6342"/>
        <v>5.2510459137506925E-2</v>
      </c>
      <c r="AM3624" s="21"/>
      <c r="AN3624" s="21"/>
      <c r="AO3624" s="21"/>
      <c r="AP3624" s="21"/>
      <c r="AS3624" s="3">
        <f t="shared" si="6288"/>
        <v>4.4406888700905256E-3</v>
      </c>
      <c r="AT3624" s="3" cm="1">
        <f t="array" ref="AT3624">AS3624-(100000000/LvacE($A3624)-$E3624)</f>
        <v>5.6116477935574949E-5</v>
      </c>
      <c r="BB3624"/>
      <c r="BC3624"/>
      <c r="BD3624"/>
      <c r="BE3624"/>
      <c r="BF3624"/>
      <c r="BG3624"/>
      <c r="BH3624"/>
      <c r="BI3624"/>
      <c r="BJ3624"/>
      <c r="BN3624" s="13" cm="1">
        <f t="array" ref="BN3624">$C3624*EXP(poly_from_str(100000000/$E3624,BN$4343))</f>
        <v>16.456690113339931</v>
      </c>
      <c r="BO3624" s="13"/>
      <c r="BY3624">
        <v>15928</v>
      </c>
    </row>
    <row r="3625" spans="1:78" hidden="1" x14ac:dyDescent="0.25">
      <c r="A3625" t="s">
        <v>4074</v>
      </c>
      <c r="B3625" s="2" t="str">
        <f t="shared" si="6359"/>
        <v/>
      </c>
      <c r="C3625">
        <v>4</v>
      </c>
      <c r="E3625">
        <v>41837.480000000003</v>
      </c>
      <c r="F3625">
        <v>21755</v>
      </c>
      <c r="G3625" t="s">
        <v>5</v>
      </c>
      <c r="H3625" s="5" t="s">
        <v>16</v>
      </c>
      <c r="I3625">
        <v>63593</v>
      </c>
      <c r="J3625" t="s">
        <v>3</v>
      </c>
      <c r="K3625" s="5" t="s">
        <v>4</v>
      </c>
      <c r="L3625">
        <v>21755.84</v>
      </c>
      <c r="M3625" t="str">
        <f t="shared" ref="M3625:M3626" si="6360">$G3625&amp;""</f>
        <v>e</v>
      </c>
      <c r="N3625" t="str">
        <f t="shared" ref="N3625:N3626" si="6361">$H3625&amp;""</f>
        <v>11/2</v>
      </c>
      <c r="O3625">
        <v>63593.35</v>
      </c>
      <c r="P3625" t="str">
        <f t="shared" ref="P3625:P3626" si="6362">$J3625&amp;""</f>
        <v>o</v>
      </c>
      <c r="Q3625" t="str">
        <f t="shared" ref="Q3625:Q3626" si="6363">$K3625&amp;""</f>
        <v>9/2</v>
      </c>
      <c r="R3625">
        <v>34</v>
      </c>
      <c r="AA3625" s="10">
        <f t="shared" si="6283"/>
        <v>2389.473</v>
      </c>
      <c r="AB3625" s="3" cm="1">
        <f t="array" ref="AB3625">100000000/Lvac(AA3625)</f>
        <v>41837.48131497197</v>
      </c>
      <c r="AC3625" s="28">
        <f t="shared" si="6284"/>
        <v>4.1850232247863863E-7</v>
      </c>
      <c r="AD3625" s="28">
        <f t="shared" si="6285"/>
        <v>2.3902012467517727E-7</v>
      </c>
      <c r="AE3625" s="21">
        <f t="shared" si="6286"/>
        <v>41837.480323432246</v>
      </c>
      <c r="AF3625" s="10" cm="1">
        <f t="array" ref="AF3625">Lair(100000000/AE3625)</f>
        <v>2389.4730566344801</v>
      </c>
      <c r="AG3625" s="10">
        <f t="shared" si="6287"/>
        <v>1.375454154848621E-2</v>
      </c>
      <c r="AH3625" s="10" t="b">
        <f t="shared" si="6271"/>
        <v>1</v>
      </c>
      <c r="AI3625" s="10">
        <f t="shared" ref="AI3625:AI3626" si="6364">$AF3625</f>
        <v>2389.4730566344801</v>
      </c>
      <c r="AJ3625">
        <v>3.0000000000000001E-3</v>
      </c>
      <c r="AK3625" s="3" cm="1">
        <f t="array" ref="AK3625">100000000/Lvac($AA3625)</f>
        <v>41837.48131497197</v>
      </c>
      <c r="AL3625" s="21">
        <f t="shared" si="6342"/>
        <v>5.2527248045934199E-2</v>
      </c>
      <c r="AM3625" s="10" cm="1">
        <f t="array" ref="AM3625">Lvac($AI3625)-$BA3625</f>
        <v>1.6954395928223676E-3</v>
      </c>
      <c r="AN3625" s="10">
        <f t="shared" ref="AN3625:AN3626" si="6365">$AK3625-($AX3625-$AW3625)</f>
        <v>-2.8685028024483472E-2</v>
      </c>
      <c r="AO3625" s="3">
        <f t="shared" ref="AO3625:AO3626" si="6366">AM3625/AJ3625</f>
        <v>0.56514653094078915</v>
      </c>
      <c r="AP3625" s="3">
        <v>0.54626410413523752</v>
      </c>
      <c r="AS3625" s="3">
        <f t="shared" si="6288"/>
        <v>1.3149719670764171E-3</v>
      </c>
      <c r="AT3625" s="3" cm="1">
        <f t="array" ref="AT3625">AS3625-(100000000/LvacE($A3625)-$E3625)</f>
        <v>5.6285083701368421E-5</v>
      </c>
      <c r="AU3625" t="s">
        <v>4960</v>
      </c>
      <c r="AV3625" t="s">
        <v>4835</v>
      </c>
      <c r="AW3625" s="3">
        <v>21755.84</v>
      </c>
      <c r="AX3625" s="3">
        <v>63593.35</v>
      </c>
      <c r="AY3625" s="3"/>
      <c r="AZ3625" s="10" cm="1">
        <f t="array" ref="AZ3625">Lair(100000000/($AX3625-$AW3625))</f>
        <v>2389.4713615779947</v>
      </c>
      <c r="BA3625" s="10">
        <f t="shared" ref="BA3625:BA3626" si="6367">100000000/($AX3625-$AW3625)</f>
        <v>2390.1996079594605</v>
      </c>
      <c r="BB3625" s="12">
        <v>26200000</v>
      </c>
      <c r="BC3625" s="3">
        <v>5.2999999999999999E-2</v>
      </c>
      <c r="BD3625" s="12" cm="1">
        <f t="array" ref="BD3625">SfromgA($BB3625,$BA3625,"")</f>
        <v>0.17657823184110535</v>
      </c>
      <c r="BE3625" s="29">
        <f t="shared" ref="BE3625:BE3626" si="6368">(10^MAX(0.05, -0.312925054856973*((LN($BD3625))^(1/3)) + 0.454808404431693)-1)*100</f>
        <v>577.25458637593954</v>
      </c>
      <c r="BG3625" s="3"/>
      <c r="BH3625" s="3"/>
      <c r="BI3625" s="12">
        <f t="shared" ref="BI3625:BI3626" si="6369">IF($BB3625="",$BF3625,$BB3625)</f>
        <v>26200000</v>
      </c>
      <c r="BJ3625" s="29">
        <f t="shared" ref="BJ3625:BJ3626" si="6370">IF($BB3625="",$BH3625,$BE3625)</f>
        <v>577.25458637593954</v>
      </c>
      <c r="BK3625" s="3">
        <f t="shared" ref="BK3625:BK3626" si="6371">LN(BN3625*100000000/($AX3625-$AW3625)/$BI3625)</f>
        <v>-6.5005997094623327</v>
      </c>
      <c r="BL3625" s="13">
        <f>EXP(BK$4341*$AX3625+BK$4342)*$BI3625/(100000000/($AX3625-$AW3625))</f>
        <v>9.8185495504408671</v>
      </c>
      <c r="BM3625" s="3">
        <f t="shared" ref="BM3625:BM3626" si="6372">LN(BL3625/$C3625)</f>
        <v>0.89797904671613682</v>
      </c>
      <c r="BN3625" s="13" cm="1">
        <f t="array" ref="BN3625">$C3625*EXP(poly_from_str(100000000/$E3625,BN$4343))</f>
        <v>16.46995974187892</v>
      </c>
      <c r="BO3625" s="3">
        <f t="shared" ref="BO3625:BO3626" si="6373">LN($C3625)</f>
        <v>1.3862943611198906</v>
      </c>
      <c r="BP3625" s="13">
        <f t="shared" ref="BP3625:BP3626" si="6374">LN(BL3625/BN3625)</f>
        <v>-0.51726469202017111</v>
      </c>
      <c r="BQ3625" s="13"/>
      <c r="BS3625" s="13"/>
      <c r="BT3625" s="13"/>
      <c r="BU3625" s="13"/>
      <c r="BV3625" s="13"/>
      <c r="BW3625" s="13"/>
      <c r="BX3625" s="13"/>
      <c r="BY3625">
        <v>15940</v>
      </c>
      <c r="BZ3625" s="13"/>
    </row>
    <row r="3626" spans="1:78" hidden="1" x14ac:dyDescent="0.25">
      <c r="A3626" t="s">
        <v>4075</v>
      </c>
      <c r="B3626" s="2" t="str">
        <f t="shared" si="6359"/>
        <v/>
      </c>
      <c r="C3626">
        <v>5</v>
      </c>
      <c r="E3626">
        <v>41840</v>
      </c>
      <c r="F3626">
        <v>27138</v>
      </c>
      <c r="G3626" t="s">
        <v>5</v>
      </c>
      <c r="H3626" s="5" t="s">
        <v>8</v>
      </c>
      <c r="I3626">
        <v>68978</v>
      </c>
      <c r="J3626" t="s">
        <v>3</v>
      </c>
      <c r="K3626" s="5" t="s">
        <v>18</v>
      </c>
      <c r="L3626">
        <v>27138.55</v>
      </c>
      <c r="M3626" t="str">
        <f t="shared" si="6360"/>
        <v>e</v>
      </c>
      <c r="N3626" t="str">
        <f t="shared" si="6361"/>
        <v>7/2</v>
      </c>
      <c r="O3626">
        <v>68978.55</v>
      </c>
      <c r="P3626" t="str">
        <f t="shared" si="6362"/>
        <v>o</v>
      </c>
      <c r="Q3626" t="str">
        <f t="shared" si="6363"/>
        <v>5/2</v>
      </c>
      <c r="R3626">
        <v>34</v>
      </c>
      <c r="AA3626" s="10">
        <f t="shared" si="6283"/>
        <v>2389.3290000000002</v>
      </c>
      <c r="AB3626" s="3" cm="1">
        <f t="array" ref="AB3626">100000000/Lvac(AA3626)</f>
        <v>41840.002576342071</v>
      </c>
      <c r="AC3626" s="28">
        <f t="shared" si="6284"/>
        <v>4.1852754476256721E-7</v>
      </c>
      <c r="AD3626" s="28">
        <f t="shared" si="6285"/>
        <v>2.3900572142063827E-7</v>
      </c>
      <c r="AE3626" s="21">
        <f t="shared" si="6286"/>
        <v>41840.000633565323</v>
      </c>
      <c r="AF3626" s="10" cm="1">
        <f t="array" ref="AF3626">Lair(100000000/AE3626)</f>
        <v>2389.329110953593</v>
      </c>
      <c r="AG3626" s="10">
        <f t="shared" si="6287"/>
        <v>1.3755596775567966E-2</v>
      </c>
      <c r="AH3626" s="10" t="b">
        <f t="shared" si="6271"/>
        <v>1</v>
      </c>
      <c r="AI3626" s="10">
        <f t="shared" si="6364"/>
        <v>2389.329110953593</v>
      </c>
      <c r="AJ3626">
        <v>3.0000000000000001E-3</v>
      </c>
      <c r="AK3626" s="3" cm="1">
        <f t="array" ref="AK3626">100000000/Lvac($AA3626)</f>
        <v>41840.002576342071</v>
      </c>
      <c r="AL3626" s="21">
        <f t="shared" si="6342"/>
        <v>5.2533578213898952E-2</v>
      </c>
      <c r="AM3626" s="10" cm="1">
        <f t="array" ref="AM3626">Lvac($AI3626)-$BA3626</f>
        <v>-3.6191621347825276E-5</v>
      </c>
      <c r="AN3626" s="10">
        <f t="shared" si="6365"/>
        <v>2.5763420708244666E-3</v>
      </c>
      <c r="AO3626" s="3">
        <f t="shared" si="6366"/>
        <v>-1.2063873782608425E-2</v>
      </c>
      <c r="AP3626" s="3">
        <v>-4.905676344909201E-2</v>
      </c>
      <c r="AS3626" s="3">
        <f t="shared" si="6288"/>
        <v>2.5763420708244666E-3</v>
      </c>
      <c r="AT3626" s="3" cm="1">
        <f t="array" ref="AT3626">AS3626-(100000000/LvacE($A3626)-$E3626)</f>
        <v>5.6348690122831613E-5</v>
      </c>
      <c r="AU3626" t="s">
        <v>4718</v>
      </c>
      <c r="AV3626" t="s">
        <v>4913</v>
      </c>
      <c r="AW3626" s="3">
        <v>27138.55</v>
      </c>
      <c r="AX3626" s="3">
        <v>68978.55</v>
      </c>
      <c r="AY3626" s="3"/>
      <c r="AZ3626" s="10" cm="1">
        <f t="array" ref="AZ3626">Lair(100000000/($AX3626-$AW3626))</f>
        <v>2389.3291471370371</v>
      </c>
      <c r="BA3626" s="10">
        <f t="shared" si="6367"/>
        <v>2390.0573613766728</v>
      </c>
      <c r="BB3626" s="12">
        <v>138000000</v>
      </c>
      <c r="BC3626" s="3">
        <v>0.14699999999999999</v>
      </c>
      <c r="BD3626" s="12" cm="1">
        <f t="array" ref="BD3626">SfromgA($BB3626,$BA3626,"")</f>
        <v>0.92990250736046309</v>
      </c>
      <c r="BE3626" s="29">
        <f t="shared" si="6368"/>
        <v>284.9429272059532</v>
      </c>
      <c r="BG3626" s="3"/>
      <c r="BH3626" s="3"/>
      <c r="BI3626" s="12">
        <f t="shared" si="6369"/>
        <v>138000000</v>
      </c>
      <c r="BJ3626" s="29">
        <f t="shared" si="6370"/>
        <v>284.9429272059532</v>
      </c>
      <c r="BK3626" s="3">
        <f t="shared" si="6371"/>
        <v>-7.9387054541302531</v>
      </c>
      <c r="BL3626" s="13">
        <f>EXP(BK$4341*$AX3626+BK$4342)*$BI3626/(100000000/($AX3626-$AW3626))</f>
        <v>34.351952923577571</v>
      </c>
      <c r="BM3626" s="3">
        <f t="shared" si="6372"/>
        <v>1.9272209582885298</v>
      </c>
      <c r="BN3626" s="13" cm="1">
        <f t="array" ref="BN3626">$C3626*EXP(poly_from_str(100000000/$E3626,BN$4343))</f>
        <v>20.593719358064938</v>
      </c>
      <c r="BO3626" s="3">
        <f t="shared" si="6373"/>
        <v>1.6094379124341003</v>
      </c>
      <c r="BP3626" s="13">
        <f t="shared" si="6374"/>
        <v>0.51167272694496557</v>
      </c>
      <c r="BQ3626" s="13"/>
      <c r="BS3626" s="13"/>
      <c r="BT3626" s="13"/>
      <c r="BU3626" s="13"/>
      <c r="BV3626" s="13"/>
      <c r="BW3626" s="13"/>
      <c r="BX3626" s="13"/>
      <c r="BY3626">
        <v>19931</v>
      </c>
      <c r="BZ3626" s="13"/>
    </row>
    <row r="3627" spans="1:78" hidden="1" x14ac:dyDescent="0.25">
      <c r="A3627" t="s">
        <v>4076</v>
      </c>
      <c r="B3627" s="2" t="str">
        <f t="shared" si="6359"/>
        <v/>
      </c>
      <c r="C3627">
        <v>1</v>
      </c>
      <c r="E3627">
        <v>41845.449999999997</v>
      </c>
      <c r="R3627">
        <v>34</v>
      </c>
      <c r="S3627" t="s">
        <v>22</v>
      </c>
      <c r="AA3627" s="10">
        <f t="shared" si="6283"/>
        <v>2389.018</v>
      </c>
      <c r="AB3627" s="3" cm="1">
        <f t="array" ref="AB3627">100000000/Lvac(AA3627)</f>
        <v>41845.448837455631</v>
      </c>
      <c r="AC3627" s="28">
        <f t="shared" si="6284"/>
        <v>4.1858202826433286E-7</v>
      </c>
      <c r="AD3627" s="28">
        <f t="shared" si="6285"/>
        <v>2.3897461439221213E-7</v>
      </c>
      <c r="AE3627" s="21">
        <f t="shared" si="6286"/>
        <v>41845.44971422325</v>
      </c>
      <c r="AF3627" s="10" cm="1">
        <f t="array" ref="AF3627">Lair(100000000/AE3627)</f>
        <v>2389.0179499401092</v>
      </c>
      <c r="AG3627" s="10">
        <f t="shared" si="6287"/>
        <v>1.3757876424006773E-2</v>
      </c>
      <c r="AH3627" s="10" t="b">
        <f t="shared" si="6271"/>
        <v>1</v>
      </c>
      <c r="AI3627" s="10">
        <f t="shared" si="6289"/>
        <v>2389.018</v>
      </c>
      <c r="AJ3627">
        <v>3.0000000000000001E-3</v>
      </c>
      <c r="AK3627" s="3" cm="1">
        <f t="array" ref="AK3627">100000000/Lvac($AA3627)</f>
        <v>41845.448837455631</v>
      </c>
      <c r="AL3627" s="21">
        <f t="shared" si="6342"/>
        <v>5.2547258544040645E-2</v>
      </c>
      <c r="AM3627" s="21"/>
      <c r="AN3627" s="21"/>
      <c r="AO3627" s="21"/>
      <c r="AP3627" s="21"/>
      <c r="AS3627" s="3">
        <f t="shared" si="6288"/>
        <v>-1.1625443657976575E-3</v>
      </c>
      <c r="AT3627" s="3" cm="1">
        <f t="array" ref="AT3627">AS3627-(100000000/LvacE($A3627)-$E3627)</f>
        <v>5.6486176617909223E-5</v>
      </c>
      <c r="BB3627"/>
      <c r="BC3627"/>
      <c r="BD3627"/>
      <c r="BE3627"/>
      <c r="BF3627"/>
      <c r="BG3627"/>
      <c r="BH3627"/>
      <c r="BI3627"/>
      <c r="BJ3627"/>
      <c r="BN3627" s="13" cm="1">
        <f t="array" ref="BN3627">$C3627*EXP(poly_from_str(100000000/$E3627,BN$4343))</f>
        <v>4.1214638977051425</v>
      </c>
      <c r="BO3627" s="13"/>
      <c r="BY3627">
        <v>3989</v>
      </c>
    </row>
    <row r="3628" spans="1:78" hidden="1" x14ac:dyDescent="0.25">
      <c r="A3628" t="s">
        <v>4077</v>
      </c>
      <c r="B3628" s="2" t="str">
        <f t="shared" si="6359"/>
        <v/>
      </c>
      <c r="C3628">
        <v>4</v>
      </c>
      <c r="E3628">
        <v>41848.480000000003</v>
      </c>
      <c r="F3628">
        <v>27138</v>
      </c>
      <c r="G3628" t="s">
        <v>5</v>
      </c>
      <c r="H3628" s="5" t="s">
        <v>8</v>
      </c>
      <c r="I3628">
        <v>68987</v>
      </c>
      <c r="J3628" t="s">
        <v>3</v>
      </c>
      <c r="K3628" s="5" t="s">
        <v>8</v>
      </c>
      <c r="L3628">
        <v>27138.55</v>
      </c>
      <c r="M3628" t="str">
        <f t="shared" ref="M3628:M3630" si="6375">$G3628&amp;""</f>
        <v>e</v>
      </c>
      <c r="N3628" t="str">
        <f t="shared" ref="N3628:N3630" si="6376">$H3628&amp;""</f>
        <v>7/2</v>
      </c>
      <c r="O3628">
        <v>68987.070000000007</v>
      </c>
      <c r="P3628" t="str">
        <f t="shared" ref="P3628:P3630" si="6377">$J3628&amp;""</f>
        <v>o</v>
      </c>
      <c r="Q3628" t="str">
        <f t="shared" ref="Q3628:Q3630" si="6378">$K3628&amp;""</f>
        <v>7/2</v>
      </c>
      <c r="R3628">
        <v>34</v>
      </c>
      <c r="AA3628" s="10">
        <f t="shared" si="6283"/>
        <v>2388.8449999999998</v>
      </c>
      <c r="AB3628" s="3" cm="1">
        <f t="array" ref="AB3628">100000000/Lvac(AA3628)</f>
        <v>41848.479043373853</v>
      </c>
      <c r="AC3628" s="28">
        <f t="shared" si="6284"/>
        <v>4.186123419476777E-7</v>
      </c>
      <c r="AD3628" s="28">
        <f t="shared" si="6285"/>
        <v>2.3895731048278962E-7</v>
      </c>
      <c r="AE3628" s="21">
        <f t="shared" si="6286"/>
        <v>41848.479764893462</v>
      </c>
      <c r="AF3628" s="10" cm="1">
        <f t="array" ref="AF3628">Lair(100000000/AE3628)</f>
        <v>2388.8449588101084</v>
      </c>
      <c r="AG3628" s="10">
        <f t="shared" si="6287"/>
        <v>1.3759144909647521E-2</v>
      </c>
      <c r="AH3628" s="10" t="b">
        <f t="shared" si="6271"/>
        <v>1</v>
      </c>
      <c r="AI3628" s="10">
        <f t="shared" ref="AI3628:AI3630" si="6379">$AF3628</f>
        <v>2388.8449588101084</v>
      </c>
      <c r="AJ3628">
        <v>3.0000000000000001E-3</v>
      </c>
      <c r="AK3628" s="3" cm="1">
        <f t="array" ref="AK3628">100000000/Lvac($AA3628)</f>
        <v>41848.479043373853</v>
      </c>
      <c r="AL3628" s="21">
        <f t="shared" si="6342"/>
        <v>5.2554870364067557E-2</v>
      </c>
      <c r="AM3628" s="10" cm="1">
        <f t="array" ref="AM3628">Lvac($AI3628)-$BA3628</f>
        <v>2.297446284956095E-3</v>
      </c>
      <c r="AN3628" s="10">
        <f t="shared" ref="AN3628:AN3630" si="6380">$AK3628-($AX3628-$AW3628)</f>
        <v>-4.0956626151455566E-2</v>
      </c>
      <c r="AO3628" s="3">
        <f t="shared" ref="AO3628:AO3630" si="6381">AM3628/AJ3628</f>
        <v>0.76581542831869831</v>
      </c>
      <c r="AP3628" s="3">
        <v>0.77954849469582166</v>
      </c>
      <c r="AS3628" s="3">
        <f t="shared" si="6288"/>
        <v>-9.5662615058245137E-4</v>
      </c>
      <c r="AT3628" s="3" cm="1">
        <f t="array" ref="AT3628">AS3628-(100000000/LvacE($A3628)-$E3628)</f>
        <v>5.6562726967968047E-5</v>
      </c>
      <c r="AU3628" t="s">
        <v>4718</v>
      </c>
      <c r="AV3628" t="s">
        <v>4915</v>
      </c>
      <c r="AW3628" s="3">
        <v>27138.55</v>
      </c>
      <c r="AX3628" s="3">
        <v>68987.070000000007</v>
      </c>
      <c r="AY3628" s="3"/>
      <c r="AZ3628" s="10" cm="1">
        <f t="array" ref="AZ3628">Lair(100000000/($AX3628-$AW3628))</f>
        <v>2388.8426618828657</v>
      </c>
      <c r="BA3628" s="10">
        <f t="shared" ref="BA3628:BA3630" si="6382">100000000/($AX3628-$AW3628)</f>
        <v>2389.5707661824122</v>
      </c>
      <c r="BB3628" s="12">
        <v>12600000</v>
      </c>
      <c r="BC3628" s="3">
        <v>0.01</v>
      </c>
      <c r="BD3628" s="12" cm="1">
        <f t="array" ref="BD3628">SfromgA($BB3628,$BA3628,"")</f>
        <v>8.4852295266518746E-2</v>
      </c>
      <c r="BE3628" s="29">
        <f t="shared" ref="BE3628:BE3630" si="6383">(10^MAX(0.05, -0.312925054856973*((LN($BD3628))^(1/3)) + 0.454808404431693)-1)*100</f>
        <v>654.44416752756899</v>
      </c>
      <c r="BG3628" s="3"/>
      <c r="BH3628" s="3"/>
      <c r="BI3628" s="12">
        <f t="shared" ref="BI3628:BI3630" si="6384">IF($BB3628="",$BF3628,$BB3628)</f>
        <v>12600000</v>
      </c>
      <c r="BJ3628" s="29">
        <f t="shared" ref="BJ3628:BJ3630" si="6385">IF($BB3628="",$BH3628,$BE3628)</f>
        <v>654.44416752756899</v>
      </c>
      <c r="BK3628" s="3">
        <f t="shared" ref="BK3628:BK3630" si="6386">LN(BN3628*100000000/($AX3628-$AW3628)/$BI3628)</f>
        <v>-5.7674675410116745</v>
      </c>
      <c r="BL3628" s="13">
        <f>EXP(BK$4341*$AX3628+BK$4342)*$BI3628/(100000000/($AX3628-$AW3628))</f>
        <v>3.135091188074608</v>
      </c>
      <c r="BM3628" s="3">
        <f t="shared" ref="BM3628:BM3630" si="6387">LN(BL3628/$C3628)</f>
        <v>-0.24363610035289013</v>
      </c>
      <c r="BN3628" s="13" cm="1">
        <f t="array" ref="BN3628">$C3628*EXP(poly_from_str(100000000/$E3628,BN$4343))</f>
        <v>16.491923856754347</v>
      </c>
      <c r="BO3628" s="3">
        <f t="shared" ref="BO3628:BO3630" si="6388">LN($C3628)</f>
        <v>1.3862943611198906</v>
      </c>
      <c r="BP3628" s="13">
        <f t="shared" ref="BP3628:BP3629" si="6389">LN(BL3628/BN3628)</f>
        <v>-1.6602125370862979</v>
      </c>
      <c r="BQ3628" s="13"/>
      <c r="BS3628" s="13"/>
      <c r="BT3628" s="13"/>
      <c r="BU3628" s="13"/>
      <c r="BV3628" s="13"/>
      <c r="BW3628" s="13"/>
      <c r="BX3628" s="13"/>
      <c r="BY3628">
        <v>15961</v>
      </c>
      <c r="BZ3628" s="13"/>
    </row>
    <row r="3629" spans="1:78" hidden="1" x14ac:dyDescent="0.25">
      <c r="A3629" t="s">
        <v>4078</v>
      </c>
      <c r="B3629" s="2" t="str">
        <f t="shared" si="6359"/>
        <v/>
      </c>
      <c r="C3629">
        <v>3</v>
      </c>
      <c r="E3629">
        <v>41873.31</v>
      </c>
      <c r="F3629">
        <v>22527</v>
      </c>
      <c r="G3629" t="s">
        <v>5</v>
      </c>
      <c r="H3629" s="5" t="s">
        <v>8</v>
      </c>
      <c r="I3629">
        <v>64401</v>
      </c>
      <c r="J3629" t="s">
        <v>3</v>
      </c>
      <c r="K3629" s="5" t="s">
        <v>18</v>
      </c>
      <c r="L3629">
        <v>22527.7</v>
      </c>
      <c r="M3629" t="str">
        <f t="shared" si="6375"/>
        <v>e</v>
      </c>
      <c r="N3629" t="str">
        <f t="shared" si="6376"/>
        <v>7/2</v>
      </c>
      <c r="O3629">
        <v>64401.03</v>
      </c>
      <c r="P3629" t="str">
        <f t="shared" si="6377"/>
        <v>o</v>
      </c>
      <c r="Q3629" t="str">
        <f t="shared" si="6378"/>
        <v>5/2</v>
      </c>
      <c r="R3629">
        <v>34</v>
      </c>
      <c r="AA3629" s="10">
        <f t="shared" si="6283"/>
        <v>2387.4279999999999</v>
      </c>
      <c r="AB3629" s="3" cm="1">
        <f t="array" ref="AB3629">100000000/Lvac(AA3629)</f>
        <v>41873.315233862137</v>
      </c>
      <c r="AC3629" s="28">
        <f t="shared" si="6284"/>
        <v>4.1886079915289593E-7</v>
      </c>
      <c r="AD3629" s="28">
        <f t="shared" si="6285"/>
        <v>2.3881557846924896E-7</v>
      </c>
      <c r="AE3629" s="21">
        <f t="shared" si="6286"/>
        <v>41873.311284006209</v>
      </c>
      <c r="AF3629" s="10" cm="1">
        <f t="array" ref="AF3629">Lair(100000000/AE3629)</f>
        <v>2387.42822522081</v>
      </c>
      <c r="AG3629" s="10">
        <f t="shared" si="6287"/>
        <v>1.3769545141018313E-2</v>
      </c>
      <c r="AH3629" s="10" t="b">
        <f t="shared" si="6271"/>
        <v>1</v>
      </c>
      <c r="AI3629" s="10">
        <f t="shared" si="6379"/>
        <v>2387.42822522081</v>
      </c>
      <c r="AJ3629">
        <v>3.0000000000000001E-3</v>
      </c>
      <c r="AK3629" s="3" cm="1">
        <f t="array" ref="AK3629">100000000/Lvac($AA3629)</f>
        <v>41873.315233862137</v>
      </c>
      <c r="AL3629" s="21">
        <f t="shared" si="6342"/>
        <v>5.2617265882398623E-2</v>
      </c>
      <c r="AM3629" s="10" cm="1">
        <f t="array" ref="AM3629">Lvac($AI3629)-$BA3629</f>
        <v>1.0674267623471678E-3</v>
      </c>
      <c r="AN3629" s="10">
        <f t="shared" si="6380"/>
        <v>-1.4766137865080964E-2</v>
      </c>
      <c r="AO3629" s="3">
        <f t="shared" si="6381"/>
        <v>0.35580892078238929</v>
      </c>
      <c r="AP3629" s="3">
        <v>0.28071835989370203</v>
      </c>
      <c r="AS3629" s="3">
        <f t="shared" si="6288"/>
        <v>5.2338621389935724E-3</v>
      </c>
      <c r="AT3629" s="3" cm="1">
        <f t="array" ref="AT3629">AS3629-(100000000/LvacE($A3629)-$E3629)</f>
        <v>5.7191304222214967E-5</v>
      </c>
      <c r="AU3629" t="s">
        <v>4794</v>
      </c>
      <c r="AV3629" t="s">
        <v>4832</v>
      </c>
      <c r="AW3629" s="3">
        <v>22527.7</v>
      </c>
      <c r="AX3629" s="3">
        <v>64401.03</v>
      </c>
      <c r="AY3629" s="3"/>
      <c r="AZ3629" s="10" cm="1">
        <f t="array" ref="AZ3629">Lair(100000000/($AX3629-$AW3629))</f>
        <v>2387.4271580351005</v>
      </c>
      <c r="BA3629" s="10">
        <f t="shared" si="6382"/>
        <v>2388.1549425374096</v>
      </c>
      <c r="BB3629" s="12">
        <v>27300000</v>
      </c>
      <c r="BC3629" s="3">
        <v>0.03</v>
      </c>
      <c r="BD3629" s="12" cm="1">
        <f t="array" ref="BD3629">SfromgA($BB3629,$BA3629,"")</f>
        <v>0.18352004524148988</v>
      </c>
      <c r="BE3629" s="29">
        <f t="shared" si="6383"/>
        <v>572.89041100917223</v>
      </c>
      <c r="BG3629" s="3"/>
      <c r="BH3629" s="3"/>
      <c r="BI3629" s="12">
        <f t="shared" si="6384"/>
        <v>27300000</v>
      </c>
      <c r="BJ3629" s="29">
        <f t="shared" si="6385"/>
        <v>572.89041100917223</v>
      </c>
      <c r="BK3629" s="3">
        <f t="shared" si="6386"/>
        <v>-6.825889656304839</v>
      </c>
      <c r="BL3629" s="13">
        <f>EXP(BK$4341*$AX3629+BK$4342)*$BI3629/(100000000/($AX3629-$AW3629))</f>
        <v>9.6300541766581595</v>
      </c>
      <c r="BM3629" s="3">
        <f t="shared" si="6387"/>
        <v>1.1662765629473</v>
      </c>
      <c r="BN3629" s="13" cm="1">
        <f t="array" ref="BN3629">$C3629*EXP(poly_from_str(100000000/$E3629,BN$4343))</f>
        <v>12.40663298369288</v>
      </c>
      <c r="BO3629" s="3">
        <f t="shared" si="6388"/>
        <v>1.0986122886681098</v>
      </c>
      <c r="BP3629" s="13">
        <f t="shared" si="6389"/>
        <v>-0.25334239601767478</v>
      </c>
      <c r="BQ3629" s="13"/>
      <c r="BR3629" s="12">
        <v>9260000</v>
      </c>
      <c r="BS3629" s="3">
        <f>LN(BV3629*100000000/($AX3629-$AW3629)/$BR3629)</f>
        <v>-7.1155431422236886</v>
      </c>
      <c r="BT3629" s="13">
        <f>EXP(BS$4338*$AX3629+BS$4336)*$BR3629/(100000000/($AX3629-$AW3629))</f>
        <v>3.9763133041050867</v>
      </c>
      <c r="BU3629" s="3">
        <f>LN(BT3629/$BN3629)</f>
        <v>-1.1378761631240339</v>
      </c>
      <c r="BV3629" s="3" cm="1">
        <f t="array" ref="BV3629">$BN3629*EXP(poly_from_str(100000000/$E3629,BV$4341))</f>
        <v>3.149976864418143</v>
      </c>
      <c r="BW3629" s="12" t="s">
        <v>14</v>
      </c>
      <c r="BX3629" s="3">
        <f>LN(BT3629/BV3629)</f>
        <v>0.23295997632764173</v>
      </c>
      <c r="BY3629">
        <v>12006</v>
      </c>
      <c r="BZ3629" s="13"/>
    </row>
    <row r="3630" spans="1:78" hidden="1" x14ac:dyDescent="0.25">
      <c r="A3630" t="s">
        <v>4079</v>
      </c>
      <c r="B3630" s="2" t="str">
        <f t="shared" si="6359"/>
        <v/>
      </c>
      <c r="C3630">
        <v>7</v>
      </c>
      <c r="E3630">
        <v>41877.19</v>
      </c>
      <c r="F3630">
        <v>37011</v>
      </c>
      <c r="G3630" t="s">
        <v>5</v>
      </c>
      <c r="H3630" s="5" t="s">
        <v>18</v>
      </c>
      <c r="I3630">
        <v>78889</v>
      </c>
      <c r="J3630" t="s">
        <v>3</v>
      </c>
      <c r="K3630" s="5" t="s">
        <v>19</v>
      </c>
      <c r="L3630">
        <v>37011.919999999998</v>
      </c>
      <c r="M3630" t="str">
        <f t="shared" si="6375"/>
        <v>e</v>
      </c>
      <c r="N3630" t="str">
        <f t="shared" si="6376"/>
        <v>5/2</v>
      </c>
      <c r="O3630">
        <v>78889.14</v>
      </c>
      <c r="P3630" t="str">
        <f t="shared" si="6377"/>
        <v>o</v>
      </c>
      <c r="Q3630" t="str">
        <f t="shared" si="6378"/>
        <v>3/2</v>
      </c>
      <c r="R3630">
        <v>34</v>
      </c>
      <c r="AA3630" s="10">
        <f t="shared" si="6283"/>
        <v>2387.2069999999999</v>
      </c>
      <c r="AB3630" s="3" cm="1">
        <f t="array" ref="AB3630">100000000/Lvac(AA3630)</f>
        <v>41877.191425589852</v>
      </c>
      <c r="AC3630" s="28">
        <f t="shared" si="6284"/>
        <v>4.1889957594795927E-7</v>
      </c>
      <c r="AD3630" s="28">
        <f t="shared" si="6285"/>
        <v>2.387934734775291E-7</v>
      </c>
      <c r="AE3630" s="21">
        <f t="shared" si="6286"/>
        <v>41877.190349637567</v>
      </c>
      <c r="AF3630" s="10" cm="1">
        <f t="array" ref="AF3630">Lair(100000000/AE3630)</f>
        <v>2387.2070613394462</v>
      </c>
      <c r="AG3630" s="10">
        <f t="shared" si="6287"/>
        <v>1.3771168865035554E-2</v>
      </c>
      <c r="AH3630" s="10" t="b">
        <f t="shared" si="6271"/>
        <v>1</v>
      </c>
      <c r="AI3630" s="10">
        <f t="shared" si="6379"/>
        <v>2387.2070613394462</v>
      </c>
      <c r="AJ3630">
        <v>3.0000000000000001E-3</v>
      </c>
      <c r="AK3630" s="3" cm="1">
        <f t="array" ref="AK3630">100000000/Lvac($AA3630)</f>
        <v>41877.191425589852</v>
      </c>
      <c r="AL3630" s="21">
        <f t="shared" si="6342"/>
        <v>5.2627011837958669E-2</v>
      </c>
      <c r="AM3630" s="10" cm="1">
        <f t="array" ref="AM3630">Lvac($AI3630)-$BA3630</f>
        <v>1.6907314329728251E-3</v>
      </c>
      <c r="AN3630" s="10">
        <f t="shared" si="6380"/>
        <v>-2.8574410149303731E-2</v>
      </c>
      <c r="AO3630" s="3">
        <f t="shared" si="6381"/>
        <v>0.56357714432427508</v>
      </c>
      <c r="AP3630" s="3">
        <v>0.54312604409763787</v>
      </c>
      <c r="AS3630" s="3">
        <f t="shared" si="6288"/>
        <v>1.4255898495321162E-3</v>
      </c>
      <c r="AT3630" s="3" cm="1">
        <f t="array" ref="AT3630">AS3630-(100000000/LvacE($A3630)-$E3630)</f>
        <v>5.7289602409582585E-5</v>
      </c>
      <c r="AU3630" t="s">
        <v>4763</v>
      </c>
      <c r="AV3630" t="s">
        <v>4872</v>
      </c>
      <c r="AW3630" s="3">
        <v>37011.919999999998</v>
      </c>
      <c r="AX3630" s="3">
        <v>78889.14</v>
      </c>
      <c r="AY3630" s="3"/>
      <c r="AZ3630" s="10" cm="1">
        <f t="array" ref="AZ3630">Lair(100000000/($AX3630-$AW3630))</f>
        <v>2387.2053709897996</v>
      </c>
      <c r="BA3630" s="10">
        <f t="shared" si="6382"/>
        <v>2387.9331053971587</v>
      </c>
      <c r="BB3630" s="12">
        <v>331000000</v>
      </c>
      <c r="BC3630" s="3">
        <v>0.438</v>
      </c>
      <c r="BD3630" s="12" cm="1">
        <f t="array" ref="BD3630">SfromgA($BB3630,$BA3630,"")</f>
        <v>2.2244765051878619</v>
      </c>
      <c r="BE3630" s="29">
        <f t="shared" si="6383"/>
        <v>46.006581190431973</v>
      </c>
      <c r="BG3630" s="3"/>
      <c r="BH3630" s="3"/>
      <c r="BI3630" s="12">
        <f t="shared" si="6384"/>
        <v>331000000</v>
      </c>
      <c r="BJ3630" s="29">
        <f t="shared" si="6385"/>
        <v>46.006581190431973</v>
      </c>
      <c r="BK3630" s="3">
        <f t="shared" si="6386"/>
        <v>-8.4734366015759335</v>
      </c>
      <c r="BL3630" s="13">
        <f>EXP(BK$4341*$AX3630+BK$4342)*$BI3630/(100000000/($AX3630-$AW3630))</f>
        <v>38.838211315255549</v>
      </c>
      <c r="BM3630" s="3">
        <f t="shared" si="6387"/>
        <v>1.7134944406620294</v>
      </c>
      <c r="BN3630" s="13" cm="1">
        <f t="array" ref="BN3630">$C3630*EXP(poly_from_str(100000000/$E3630,BN$4343))</f>
        <v>28.962702179288609</v>
      </c>
      <c r="BO3630" s="3">
        <f t="shared" si="6388"/>
        <v>1.9459101490553132</v>
      </c>
      <c r="BP3630" s="13">
        <f>LN(BL3630/BN3630)</f>
        <v>0.2933957192568048</v>
      </c>
      <c r="BQ3630" s="13"/>
      <c r="BS3630" s="13"/>
      <c r="BT3630" s="13"/>
      <c r="BU3630" s="13"/>
      <c r="BV3630" s="13"/>
      <c r="BW3630" s="13"/>
      <c r="BX3630" s="13"/>
      <c r="BY3630">
        <v>28028</v>
      </c>
      <c r="BZ3630" s="13"/>
    </row>
    <row r="3631" spans="1:78" hidden="1" x14ac:dyDescent="0.25">
      <c r="A3631" t="s">
        <v>4080</v>
      </c>
      <c r="B3631" s="2" t="str">
        <f t="shared" si="6359"/>
        <v/>
      </c>
      <c r="C3631">
        <v>5</v>
      </c>
      <c r="E3631">
        <v>41881.93</v>
      </c>
      <c r="R3631">
        <v>34</v>
      </c>
      <c r="S3631" t="s">
        <v>22</v>
      </c>
      <c r="AA3631" s="10">
        <f t="shared" si="6283"/>
        <v>2386.9369999999999</v>
      </c>
      <c r="AB3631" s="3" cm="1">
        <f t="array" ref="AB3631">100000000/Lvac(AA3631)</f>
        <v>41881.928018418264</v>
      </c>
      <c r="AC3631" s="28">
        <f t="shared" si="6284"/>
        <v>4.1894696005801579E-7</v>
      </c>
      <c r="AD3631" s="28">
        <f t="shared" si="6285"/>
        <v>2.3876646737949449E-7</v>
      </c>
      <c r="AE3631" s="21">
        <f t="shared" si="6286"/>
        <v>41881.929514166819</v>
      </c>
      <c r="AF3631" s="10" cm="1">
        <f t="array" ref="AF3631">Lair(100000000/AE3631)</f>
        <v>2386.9369147474904</v>
      </c>
      <c r="AG3631" s="10">
        <f t="shared" si="6287"/>
        <v>1.3773153212342484E-2</v>
      </c>
      <c r="AH3631" s="10" t="b">
        <f t="shared" si="6271"/>
        <v>1</v>
      </c>
      <c r="AI3631" s="10">
        <f t="shared" si="6289"/>
        <v>2386.9369999999999</v>
      </c>
      <c r="AJ3631">
        <v>3.0000000000000001E-3</v>
      </c>
      <c r="AK3631" s="3" cm="1">
        <f t="array" ref="AK3631">100000000/Lvac($AA3631)</f>
        <v>41881.928018418264</v>
      </c>
      <c r="AL3631" s="21">
        <f t="shared" si="6342"/>
        <v>5.2638919274054903E-2</v>
      </c>
      <c r="AM3631" s="21"/>
      <c r="AN3631" s="21"/>
      <c r="AO3631" s="21"/>
      <c r="AP3631" s="21"/>
      <c r="AS3631" s="3">
        <f t="shared" si="6288"/>
        <v>-1.9815817358903587E-3</v>
      </c>
      <c r="AT3631" s="3" cm="1">
        <f t="array" ref="AT3631">AS3631-(100000000/LvacE($A3631)-$E3631)</f>
        <v>5.7409801229368895E-5</v>
      </c>
      <c r="BB3631"/>
      <c r="BC3631"/>
      <c r="BD3631"/>
      <c r="BE3631"/>
      <c r="BF3631"/>
      <c r="BG3631"/>
      <c r="BH3631"/>
      <c r="BI3631"/>
      <c r="BJ3631"/>
      <c r="BN3631" s="13" cm="1">
        <f t="array" ref="BN3631">$C3631*EXP(poly_from_str(100000000/$E3631,BN$4343))</f>
        <v>20.69980616150864</v>
      </c>
      <c r="BO3631" s="13"/>
      <c r="BY3631">
        <v>20031</v>
      </c>
    </row>
    <row r="3632" spans="1:78" hidden="1" x14ac:dyDescent="0.25">
      <c r="A3632" t="s">
        <v>4081</v>
      </c>
      <c r="B3632" s="2" t="str">
        <f t="shared" si="6359"/>
        <v/>
      </c>
      <c r="C3632">
        <v>6</v>
      </c>
      <c r="E3632">
        <v>41884.730000000003</v>
      </c>
      <c r="F3632">
        <v>26446</v>
      </c>
      <c r="G3632" t="s">
        <v>5</v>
      </c>
      <c r="H3632" s="5" t="s">
        <v>8</v>
      </c>
      <c r="I3632">
        <v>68331</v>
      </c>
      <c r="J3632" t="s">
        <v>3</v>
      </c>
      <c r="K3632" s="5" t="s">
        <v>8</v>
      </c>
      <c r="L3632">
        <v>26446.97</v>
      </c>
      <c r="M3632" t="str">
        <f t="shared" ref="M3632:M3636" si="6390">$G3632&amp;""</f>
        <v>e</v>
      </c>
      <c r="N3632" t="str">
        <f t="shared" ref="N3632:N3636" si="6391">$H3632&amp;""</f>
        <v>7/2</v>
      </c>
      <c r="O3632">
        <v>68331.73</v>
      </c>
      <c r="P3632" t="str">
        <f t="shared" ref="P3632:P3636" si="6392">$J3632&amp;""</f>
        <v>o</v>
      </c>
      <c r="Q3632" t="str">
        <f t="shared" ref="Q3632:Q3636" si="6393">$K3632&amp;""</f>
        <v>7/2</v>
      </c>
      <c r="R3632">
        <v>34</v>
      </c>
      <c r="AA3632" s="10">
        <f t="shared" si="6283"/>
        <v>2386.777</v>
      </c>
      <c r="AB3632" s="3" cm="1">
        <f t="array" ref="AB3632">100000000/Lvac(AA3632)</f>
        <v>41884.735393845498</v>
      </c>
      <c r="AC3632" s="28">
        <f t="shared" si="6284"/>
        <v>4.1897504458941913E-7</v>
      </c>
      <c r="AD3632" s="28">
        <f t="shared" si="6285"/>
        <v>2.3875046376607621E-7</v>
      </c>
      <c r="AE3632" s="21">
        <f t="shared" si="6286"/>
        <v>41884.731322165397</v>
      </c>
      <c r="AF3632" s="10" cm="1">
        <f t="array" ref="AF3632">Lair(100000000/AE3632)</f>
        <v>2386.7772320406493</v>
      </c>
      <c r="AG3632" s="10">
        <f t="shared" si="6287"/>
        <v>1.3774329439626219E-2</v>
      </c>
      <c r="AH3632" s="10" t="b">
        <f t="shared" si="6271"/>
        <v>1</v>
      </c>
      <c r="AI3632" s="10">
        <f t="shared" ref="AI3632:AI3636" si="6394">$AF3632</f>
        <v>2386.7772320406493</v>
      </c>
      <c r="AJ3632">
        <v>3.0000000000000001E-3</v>
      </c>
      <c r="AK3632" s="3" cm="1">
        <f t="array" ref="AK3632">100000000/Lvac($AA3632)</f>
        <v>41884.735393845498</v>
      </c>
      <c r="AL3632" s="21">
        <f t="shared" si="6342"/>
        <v>5.2645971519555898E-2</v>
      </c>
      <c r="AM3632" s="10" cm="1">
        <f t="array" ref="AM3632">Lvac($AI3632)-$BA3632</f>
        <v>2.7747207254833484E-3</v>
      </c>
      <c r="AN3632" s="10">
        <f t="shared" ref="AN3632:AN3636" si="6395">$AK3632-($AX3632-$AW3632)</f>
        <v>-4.4606154500797857E-2</v>
      </c>
      <c r="AO3632" s="3">
        <f t="shared" ref="AO3632:AO3636" si="6396">AM3632/AJ3632</f>
        <v>0.92490690849444945</v>
      </c>
      <c r="AP3632" s="3">
        <v>0.84754255794905475</v>
      </c>
      <c r="AS3632" s="3">
        <f t="shared" si="6288"/>
        <v>5.3938454948365688E-3</v>
      </c>
      <c r="AT3632" s="3" cm="1">
        <f t="array" ref="AT3632">AS3632-(100000000/LvacE($A3632)-$E3632)</f>
        <v>5.7481076510157436E-5</v>
      </c>
      <c r="AU3632" t="s">
        <v>4731</v>
      </c>
      <c r="AV3632" t="s">
        <v>4918</v>
      </c>
      <c r="AW3632" s="3">
        <v>26446.97</v>
      </c>
      <c r="AX3632" s="3">
        <v>68331.75</v>
      </c>
      <c r="AY3632" s="3"/>
      <c r="AZ3632" s="10" cm="1">
        <f t="array" ref="AZ3632">Lair(100000000/($AX3632-$AW3632))</f>
        <v>2386.7744579464061</v>
      </c>
      <c r="BA3632" s="10">
        <f t="shared" ref="BA3632:BA3636" si="6397">100000000/($AX3632-$AW3632)</f>
        <v>2387.5020950330886</v>
      </c>
      <c r="BB3632" s="12">
        <v>23700000</v>
      </c>
      <c r="BC3632" s="3">
        <v>3.1E-2</v>
      </c>
      <c r="BD3632" s="12" cm="1">
        <f t="array" ref="BD3632">SfromgA($BB3632,$BA3632,"")</f>
        <v>0.1591889763159077</v>
      </c>
      <c r="BE3632" s="29">
        <f t="shared" ref="BE3632:BE3636" si="6398">(10^MAX(0.05, -0.312925054856973*((LN($BD3632))^(1/3)) + 0.454808404431693)-1)*100</f>
        <v>588.81044040291965</v>
      </c>
      <c r="BG3632" s="3"/>
      <c r="BH3632" s="3"/>
      <c r="BI3632" s="12">
        <f t="shared" ref="BI3632:BI3636" si="6399">IF($BB3632="",$BF3632,$BB3632)</f>
        <v>23700000</v>
      </c>
      <c r="BJ3632" s="29">
        <f t="shared" ref="BJ3632:BJ3636" si="6400">IF($BB3632="",$BH3632,$BE3632)</f>
        <v>588.81044040291965</v>
      </c>
      <c r="BK3632" s="3">
        <f t="shared" ref="BK3632:BK3636" si="6401">LN(BN3632*100000000/($AX3632-$AW3632)/$BI3632)</f>
        <v>-5.9901887682787729</v>
      </c>
      <c r="BL3632" s="13">
        <f>EXP(BK$4341*$AX3632+BK$4342)*$BI3632/(100000000/($AX3632-$AW3632))</f>
        <v>6.2033774437299529</v>
      </c>
      <c r="BM3632" s="3">
        <f t="shared" ref="BM3632:BM3636" si="6402">LN(BL3632/$C3632)</f>
        <v>3.333442348982555E-2</v>
      </c>
      <c r="BN3632" s="13" cm="1">
        <f t="array" ref="BN3632">$C3632*EXP(poly_from_str(100000000/$E3632,BN$4343))</f>
        <v>24.84841301607922</v>
      </c>
      <c r="BO3632" s="3">
        <f t="shared" ref="BO3632:BO3636" si="6403">LN($C3632)</f>
        <v>1.791759469228055</v>
      </c>
      <c r="BP3632" s="13">
        <f>LN(BL3632/BN3632)</f>
        <v>-1.3876999952534355</v>
      </c>
      <c r="BQ3632" s="13"/>
      <c r="BS3632" s="13"/>
      <c r="BT3632" s="13"/>
      <c r="BU3632" s="13"/>
      <c r="BV3632" s="13"/>
      <c r="BW3632" s="13"/>
      <c r="BX3632" s="13"/>
      <c r="BY3632">
        <v>24046</v>
      </c>
      <c r="BZ3632" s="13"/>
    </row>
    <row r="3633" spans="1:78" hidden="1" x14ac:dyDescent="0.25">
      <c r="A3633" t="s">
        <v>4082</v>
      </c>
      <c r="B3633" s="2" t="str">
        <f t="shared" si="6359"/>
        <v/>
      </c>
      <c r="C3633">
        <v>5</v>
      </c>
      <c r="E3633">
        <v>41920.21</v>
      </c>
      <c r="F3633">
        <v>62678</v>
      </c>
      <c r="G3633" t="s">
        <v>3</v>
      </c>
      <c r="H3633" s="5" t="s">
        <v>15</v>
      </c>
      <c r="I3633">
        <v>104598</v>
      </c>
      <c r="J3633" t="s">
        <v>5</v>
      </c>
      <c r="K3633" s="5" t="s">
        <v>15</v>
      </c>
      <c r="L3633">
        <v>62678.7</v>
      </c>
      <c r="M3633" t="str">
        <f t="shared" si="6390"/>
        <v>o</v>
      </c>
      <c r="N3633" t="str">
        <f t="shared" si="6391"/>
        <v>13/2</v>
      </c>
      <c r="O3633">
        <v>104598.99</v>
      </c>
      <c r="P3633" t="str">
        <f t="shared" si="6392"/>
        <v>e</v>
      </c>
      <c r="Q3633" t="str">
        <f t="shared" si="6393"/>
        <v>13/2</v>
      </c>
      <c r="R3633">
        <v>34</v>
      </c>
      <c r="AA3633" s="10">
        <f t="shared" si="6283"/>
        <v>2384.7570000000001</v>
      </c>
      <c r="AB3633" s="3" cm="1">
        <f t="array" ref="AB3633">100000000/Lvac(AA3633)</f>
        <v>41920.210903381267</v>
      </c>
      <c r="AC3633" s="28">
        <f t="shared" si="6284"/>
        <v>4.1932993592219247E-7</v>
      </c>
      <c r="AD3633" s="28">
        <f t="shared" si="6285"/>
        <v>2.3854841816154613E-7</v>
      </c>
      <c r="AE3633" s="21">
        <f t="shared" si="6286"/>
        <v>41920.210220875546</v>
      </c>
      <c r="AF3633" s="10" cm="1">
        <f t="array" ref="AF3633">Lair(100000000/AE3633)</f>
        <v>2384.757038829463</v>
      </c>
      <c r="AG3633" s="10">
        <f t="shared" si="6287"/>
        <v>1.378919967597983E-2</v>
      </c>
      <c r="AH3633" s="10" t="b">
        <f t="shared" si="6271"/>
        <v>1</v>
      </c>
      <c r="AI3633" s="10">
        <f t="shared" si="6394"/>
        <v>2384.757038829463</v>
      </c>
      <c r="AJ3633">
        <v>3.0000000000000001E-3</v>
      </c>
      <c r="AK3633" s="3" cm="1">
        <f t="array" ref="AK3633">100000000/Lvac($AA3633)</f>
        <v>41920.210903381267</v>
      </c>
      <c r="AL3633" s="21">
        <f t="shared" si="6342"/>
        <v>5.2735197197225719E-2</v>
      </c>
      <c r="AM3633" s="10" cm="1">
        <f t="array" ref="AM3633">Lvac($AI3633)-$BA3633</f>
        <v>4.5398503334581619E-3</v>
      </c>
      <c r="AN3633" s="10">
        <f t="shared" si="6395"/>
        <v>-7.9096618741459679E-2</v>
      </c>
      <c r="AO3633" s="3">
        <f t="shared" si="6396"/>
        <v>1.5132834444860539</v>
      </c>
      <c r="AP3633" s="3">
        <v>1.500337369028178</v>
      </c>
      <c r="AS3633" s="3">
        <f t="shared" si="6288"/>
        <v>9.0338126756250858E-4</v>
      </c>
      <c r="AT3633" s="3" cm="1">
        <f t="array" ref="AT3633">AS3633-(100000000/LvacE($A3633)-$E3633)</f>
        <v>5.838419747306034E-5</v>
      </c>
      <c r="AU3633" t="s">
        <v>4883</v>
      </c>
      <c r="AV3633" t="s">
        <v>4944</v>
      </c>
      <c r="AW3633" s="3">
        <v>62678.7</v>
      </c>
      <c r="AX3633" s="3">
        <v>104598.99</v>
      </c>
      <c r="AY3633" s="3"/>
      <c r="AZ3633" s="10" cm="1">
        <f t="array" ref="AZ3633">Lair(100000000/($AX3633-$AW3633))</f>
        <v>2384.7525000035266</v>
      </c>
      <c r="BA3633" s="10">
        <f t="shared" si="6397"/>
        <v>2385.4796806033542</v>
      </c>
      <c r="BB3633" s="12">
        <v>3000000000</v>
      </c>
      <c r="BC3633" s="3">
        <v>0.84299999999999997</v>
      </c>
      <c r="BD3633" s="12" cm="1">
        <f t="array" ref="BD3633">SfromgA($BB3633,$BA3633,"")</f>
        <v>20.099339199030887</v>
      </c>
      <c r="BE3633" s="29">
        <f t="shared" si="6398"/>
        <v>12.201845430196357</v>
      </c>
      <c r="BG3633" s="3"/>
      <c r="BH3633" s="3"/>
      <c r="BI3633" s="12">
        <f t="shared" si="6399"/>
        <v>3000000000</v>
      </c>
      <c r="BJ3633" s="29">
        <f t="shared" si="6400"/>
        <v>12.201845430196357</v>
      </c>
      <c r="BK3633" s="3">
        <f t="shared" si="6401"/>
        <v>-11.009786815402681</v>
      </c>
      <c r="BL3633" s="13">
        <f>EXP(BK$4341*$AX3633+BK$4342)*$BI3633/(100000000/($AX3633-$AW3633))</f>
        <v>49.961033525967004</v>
      </c>
      <c r="BM3633" s="3">
        <f t="shared" si="6402"/>
        <v>2.3018054596782971</v>
      </c>
      <c r="BN3633" s="13" cm="1">
        <f t="array" ref="BN3633">$C3633*EXP(poly_from_str(100000000/$E3633,BN$4343))</f>
        <v>20.799642585483113</v>
      </c>
      <c r="BO3633" s="3">
        <f t="shared" si="6403"/>
        <v>1.6094379124341003</v>
      </c>
      <c r="BP3633" s="13">
        <f>LN(BL3633/BN3633)</f>
        <v>0.87630756894299655</v>
      </c>
      <c r="BQ3633" s="13"/>
      <c r="BS3633" s="13"/>
      <c r="BT3633" s="13"/>
      <c r="BU3633" s="13"/>
      <c r="BV3633" s="13"/>
      <c r="BW3633" s="13"/>
      <c r="BX3633" s="13"/>
      <c r="BY3633">
        <v>20126</v>
      </c>
      <c r="BZ3633" s="13"/>
    </row>
    <row r="3634" spans="1:78" hidden="1" x14ac:dyDescent="0.25">
      <c r="A3634" t="s">
        <v>4083</v>
      </c>
      <c r="B3634" s="2" t="str">
        <f t="shared" si="6359"/>
        <v/>
      </c>
      <c r="C3634">
        <v>4</v>
      </c>
      <c r="E3634">
        <v>41924.660000000003</v>
      </c>
      <c r="F3634">
        <v>18241</v>
      </c>
      <c r="G3634" t="s">
        <v>5</v>
      </c>
      <c r="H3634" s="5" t="s">
        <v>16</v>
      </c>
      <c r="I3634">
        <v>60166</v>
      </c>
      <c r="J3634" t="s">
        <v>3</v>
      </c>
      <c r="K3634" s="5" t="s">
        <v>4</v>
      </c>
      <c r="L3634">
        <v>18241.54</v>
      </c>
      <c r="M3634" t="str">
        <f t="shared" si="6390"/>
        <v>e</v>
      </c>
      <c r="N3634" t="str">
        <f t="shared" si="6391"/>
        <v>11/2</v>
      </c>
      <c r="O3634">
        <v>60166.2</v>
      </c>
      <c r="P3634" t="str">
        <f t="shared" si="6392"/>
        <v>o</v>
      </c>
      <c r="Q3634" t="str">
        <f t="shared" si="6393"/>
        <v>9/2</v>
      </c>
      <c r="R3634">
        <v>34</v>
      </c>
      <c r="AA3634" s="10">
        <f t="shared" si="6283"/>
        <v>2384.5039999999999</v>
      </c>
      <c r="AB3634" s="3" cm="1">
        <f t="array" ref="AB3634">100000000/Lvac(AA3634)</f>
        <v>41924.65835790884</v>
      </c>
      <c r="AC3634" s="28">
        <f t="shared" si="6284"/>
        <v>4.1937442755390639E-7</v>
      </c>
      <c r="AD3634" s="28">
        <f t="shared" si="6285"/>
        <v>2.3852311245163813E-7</v>
      </c>
      <c r="AE3634" s="21">
        <f t="shared" si="6286"/>
        <v>41924.659598639555</v>
      </c>
      <c r="AF3634" s="10" cm="1">
        <f t="array" ref="AF3634">Lair(100000000/AE3634)</f>
        <v>2384.5039294266953</v>
      </c>
      <c r="AG3634" s="10">
        <f t="shared" si="6287"/>
        <v>1.3791064799620559E-2</v>
      </c>
      <c r="AH3634" s="10" t="b">
        <f t="shared" si="6271"/>
        <v>1</v>
      </c>
      <c r="AI3634" s="10">
        <f t="shared" si="6394"/>
        <v>2384.5039294266953</v>
      </c>
      <c r="AJ3634">
        <v>3.0000000000000001E-3</v>
      </c>
      <c r="AK3634" s="3" cm="1">
        <f t="array" ref="AK3634">100000000/Lvac($AA3634)</f>
        <v>41924.65835790884</v>
      </c>
      <c r="AL3634" s="21">
        <f t="shared" si="6342"/>
        <v>5.274639035883924E-2</v>
      </c>
      <c r="AM3634" s="10" cm="1">
        <f t="array" ref="AM3634">Lvac($AI3634)-$BA3634</f>
        <v>2.2834708488517208E-5</v>
      </c>
      <c r="AN3634" s="10">
        <f t="shared" si="6395"/>
        <v>-1.642091156099923E-3</v>
      </c>
      <c r="AO3634" s="3">
        <f t="shared" si="6396"/>
        <v>7.6115694961724021E-3</v>
      </c>
      <c r="AP3634" s="3">
        <v>3.1141313381037129E-2</v>
      </c>
      <c r="AS3634" s="3">
        <f t="shared" si="6288"/>
        <v>-1.6420911633758806E-3</v>
      </c>
      <c r="AT3634" s="3" cm="1">
        <f t="array" ref="AT3634">AS3634-(100000000/LvacE($A3634)-$E3634)</f>
        <v>5.8497738791629672E-5</v>
      </c>
      <c r="AU3634" t="s">
        <v>4719</v>
      </c>
      <c r="AV3634" t="s">
        <v>4721</v>
      </c>
      <c r="AW3634" s="3">
        <v>18241.54</v>
      </c>
      <c r="AX3634" s="3">
        <v>60166.2</v>
      </c>
      <c r="AY3634" s="3"/>
      <c r="AZ3634" s="10" cm="1">
        <f t="array" ref="AZ3634">Lair(100000000/($AX3634-$AW3634))</f>
        <v>2384.5039065971391</v>
      </c>
      <c r="BA3634" s="10">
        <f t="shared" si="6397"/>
        <v>2385.2310310924408</v>
      </c>
      <c r="BB3634" s="12">
        <v>27300000</v>
      </c>
      <c r="BC3634" s="3">
        <v>4.5999999999999999E-2</v>
      </c>
      <c r="BD3634" s="12" cm="1">
        <f t="array" ref="BD3634">SfromgA($BB3634,$BA3634,"")</f>
        <v>0.18284679790313069</v>
      </c>
      <c r="BE3634" s="29">
        <f t="shared" si="6398"/>
        <v>573.30798724098338</v>
      </c>
      <c r="BG3634" s="3"/>
      <c r="BH3634" s="3"/>
      <c r="BI3634" s="12">
        <f t="shared" si="6399"/>
        <v>27300000</v>
      </c>
      <c r="BJ3634" s="29">
        <f t="shared" si="6400"/>
        <v>573.30798724098338</v>
      </c>
      <c r="BK3634" s="3">
        <f t="shared" si="6401"/>
        <v>-6.5329868032309202</v>
      </c>
      <c r="BL3634" s="13">
        <f>EXP(BK$4341*$AX3634+BK$4342)*$BI3634/(100000000/($AX3634-$AW3634))</f>
        <v>13.301502206188488</v>
      </c>
      <c r="BM3634" s="3">
        <f t="shared" si="6402"/>
        <v>1.2015826155634119</v>
      </c>
      <c r="BN3634" s="13" cm="1">
        <f t="array" ref="BN3634">$C3634*EXP(poly_from_str(100000000/$E3634,BN$4343))</f>
        <v>16.649150430188033</v>
      </c>
      <c r="BO3634" s="3">
        <f t="shared" si="6403"/>
        <v>1.3862943611198906</v>
      </c>
      <c r="BP3634" s="13">
        <f>LN(BL3634/BN3634)</f>
        <v>-0.22448221322738768</v>
      </c>
      <c r="BQ3634" s="13"/>
      <c r="BS3634" s="13"/>
      <c r="BT3634" s="13"/>
      <c r="BU3634" s="13"/>
      <c r="BV3634" s="13"/>
      <c r="BW3634" s="13"/>
      <c r="BX3634" s="13"/>
      <c r="BY3634">
        <v>16110</v>
      </c>
      <c r="BZ3634" s="13"/>
    </row>
    <row r="3635" spans="1:78" hidden="1" x14ac:dyDescent="0.25">
      <c r="A3635" t="s">
        <v>4084</v>
      </c>
      <c r="B3635" s="2" t="str">
        <f t="shared" si="6359"/>
        <v/>
      </c>
      <c r="C3635">
        <v>5</v>
      </c>
      <c r="E3635">
        <v>41927.54</v>
      </c>
      <c r="F3635">
        <v>26446</v>
      </c>
      <c r="G3635" t="s">
        <v>5</v>
      </c>
      <c r="H3635" s="5" t="s">
        <v>8</v>
      </c>
      <c r="I3635">
        <v>68374</v>
      </c>
      <c r="J3635" t="s">
        <v>3</v>
      </c>
      <c r="K3635" s="5" t="s">
        <v>4</v>
      </c>
      <c r="L3635">
        <v>26446.97</v>
      </c>
      <c r="M3635" t="str">
        <f t="shared" si="6390"/>
        <v>e</v>
      </c>
      <c r="N3635" t="str">
        <f t="shared" si="6391"/>
        <v>7/2</v>
      </c>
      <c r="O3635">
        <v>68374.539999999994</v>
      </c>
      <c r="P3635" t="str">
        <f t="shared" si="6392"/>
        <v>o</v>
      </c>
      <c r="Q3635" t="str">
        <f t="shared" si="6393"/>
        <v>9/2</v>
      </c>
      <c r="R3635">
        <v>34</v>
      </c>
      <c r="AA3635" s="10">
        <f t="shared" si="6283"/>
        <v>2384.34</v>
      </c>
      <c r="AB3635" s="3" cm="1">
        <f t="array" ref="AB3635">100000000/Lvac(AA3635)</f>
        <v>41927.54179697865</v>
      </c>
      <c r="AC3635" s="28">
        <f t="shared" si="6284"/>
        <v>4.1940327302314266E-7</v>
      </c>
      <c r="AD3635" s="28">
        <f t="shared" si="6285"/>
        <v>2.3850670875058581E-7</v>
      </c>
      <c r="AE3635" s="21">
        <f t="shared" si="6286"/>
        <v>41927.540439126817</v>
      </c>
      <c r="AF3635" s="10" cm="1">
        <f t="array" ref="AF3635">Lair(100000000/AE3635)</f>
        <v>2384.3400772245882</v>
      </c>
      <c r="AG3635" s="10">
        <f t="shared" si="6287"/>
        <v>1.3792274129733731E-2</v>
      </c>
      <c r="AH3635" s="10" t="b">
        <f t="shared" si="6271"/>
        <v>1</v>
      </c>
      <c r="AI3635" s="10">
        <f t="shared" si="6394"/>
        <v>2384.3400772245882</v>
      </c>
      <c r="AJ3635">
        <v>3.0000000000000001E-3</v>
      </c>
      <c r="AK3635" s="3" cm="1">
        <f t="array" ref="AK3635">100000000/Lvac($AA3635)</f>
        <v>41927.54179697865</v>
      </c>
      <c r="AL3635" s="21">
        <f t="shared" si="6342"/>
        <v>5.2753643069804471E-2</v>
      </c>
      <c r="AM3635" s="10" cm="1">
        <f t="array" ref="AM3635">Lvac($AI3635)-$BA3635</f>
        <v>1.681582500168588E-3</v>
      </c>
      <c r="AN3635" s="10">
        <f t="shared" si="6395"/>
        <v>-2.8203021342051215E-2</v>
      </c>
      <c r="AO3635" s="3">
        <f t="shared" si="6396"/>
        <v>0.560527500056196</v>
      </c>
      <c r="AP3635" s="3">
        <v>0.5347801616153447</v>
      </c>
      <c r="AS3635" s="3">
        <f t="shared" si="6288"/>
        <v>1.7969786495086737E-3</v>
      </c>
      <c r="AT3635" s="3" cm="1">
        <f t="array" ref="AT3635">AS3635-(100000000/LvacE($A3635)-$E3635)</f>
        <v>5.8571393310558051E-5</v>
      </c>
      <c r="AU3635" t="s">
        <v>4731</v>
      </c>
      <c r="AV3635" t="s">
        <v>4734</v>
      </c>
      <c r="AW3635" s="3">
        <v>26446.97</v>
      </c>
      <c r="AX3635" s="3">
        <v>68374.539999999994</v>
      </c>
      <c r="AY3635" s="3"/>
      <c r="AZ3635" s="10" cm="1">
        <f t="array" ref="AZ3635">Lair(100000000/($AX3635-$AW3635))</f>
        <v>2384.3383960214824</v>
      </c>
      <c r="BA3635" s="10">
        <f t="shared" si="6397"/>
        <v>2385.0654831653733</v>
      </c>
      <c r="BB3635" s="12">
        <v>102000000</v>
      </c>
      <c r="BC3635" s="3">
        <v>0.38200000000000001</v>
      </c>
      <c r="BD3635" s="12" cm="1">
        <f t="array" ref="BD3635">SfromgA($BB3635,$BA3635,"")</f>
        <v>0.68302162437544611</v>
      </c>
      <c r="BE3635" s="29">
        <f t="shared" si="6398"/>
        <v>380.51722244513525</v>
      </c>
      <c r="BG3635" s="3"/>
      <c r="BH3635" s="3"/>
      <c r="BI3635" s="12">
        <f t="shared" si="6399"/>
        <v>102000000</v>
      </c>
      <c r="BJ3635" s="29">
        <f t="shared" si="6400"/>
        <v>380.51722244513525</v>
      </c>
      <c r="BK3635" s="3">
        <f t="shared" si="6401"/>
        <v>-7.6276309999567244</v>
      </c>
      <c r="BL3635" s="13">
        <f>EXP(BK$4341*$AX3635+BK$4342)*$BI3635/(100000000/($AX3635-$AW3635))</f>
        <v>26.63860708548464</v>
      </c>
      <c r="BM3635" s="3">
        <f t="shared" si="6402"/>
        <v>1.6729236452901901</v>
      </c>
      <c r="BN3635" s="13" cm="1">
        <f t="array" ref="BN3635">$C3635*EXP(poly_from_str(100000000/$E3635,BN$4343))</f>
        <v>20.819093285959905</v>
      </c>
      <c r="BO3635" s="3">
        <f t="shared" si="6403"/>
        <v>1.6094379124341003</v>
      </c>
      <c r="BP3635" s="13">
        <f t="shared" ref="BP3635:BP3636" si="6404">LN(BL3635/BN3635)</f>
        <v>0.24649104563182084</v>
      </c>
      <c r="BQ3635" s="13"/>
      <c r="BS3635" s="13"/>
      <c r="BT3635" s="13"/>
      <c r="BU3635" s="13"/>
      <c r="BV3635" s="13"/>
      <c r="BW3635" s="13"/>
      <c r="BX3635" s="13"/>
      <c r="BY3635">
        <v>20144</v>
      </c>
      <c r="BZ3635" s="13"/>
    </row>
    <row r="3636" spans="1:78" hidden="1" x14ac:dyDescent="0.25">
      <c r="A3636" t="s">
        <v>4085</v>
      </c>
      <c r="B3636" s="2" t="str">
        <f t="shared" si="6359"/>
        <v/>
      </c>
      <c r="C3636">
        <v>3</v>
      </c>
      <c r="E3636">
        <v>41951.49</v>
      </c>
      <c r="F3636">
        <v>61357</v>
      </c>
      <c r="G3636" t="s">
        <v>3</v>
      </c>
      <c r="H3636" s="5" t="s">
        <v>4</v>
      </c>
      <c r="I3636">
        <v>103308</v>
      </c>
      <c r="J3636" t="s">
        <v>5</v>
      </c>
      <c r="K3636" s="5" t="s">
        <v>8</v>
      </c>
      <c r="L3636">
        <v>61357.04</v>
      </c>
      <c r="M3636" t="str">
        <f t="shared" si="6390"/>
        <v>o</v>
      </c>
      <c r="N3636" t="str">
        <f t="shared" si="6391"/>
        <v>9/2</v>
      </c>
      <c r="O3636">
        <v>103308.53</v>
      </c>
      <c r="P3636" t="str">
        <f t="shared" si="6392"/>
        <v>e</v>
      </c>
      <c r="Q3636" t="str">
        <f t="shared" si="6393"/>
        <v>7/2</v>
      </c>
      <c r="R3636">
        <v>34</v>
      </c>
      <c r="AA3636" s="10">
        <f t="shared" si="6283"/>
        <v>2382.9789999999998</v>
      </c>
      <c r="AB3636" s="3" cm="1">
        <f t="array" ref="AB3636">100000000/Lvac(AA3636)</f>
        <v>41951.486135921754</v>
      </c>
      <c r="AC3636" s="28">
        <f t="shared" si="6284"/>
        <v>4.1964280843431692E-7</v>
      </c>
      <c r="AD3636" s="28">
        <f t="shared" si="6285"/>
        <v>2.3837057804341551E-7</v>
      </c>
      <c r="AE3636" s="21">
        <f t="shared" si="6286"/>
        <v>41951.489057365616</v>
      </c>
      <c r="AF3636" s="10" cm="1">
        <f t="array" ref="AF3636">Lair(100000000/AE3636)</f>
        <v>2382.9788340394525</v>
      </c>
      <c r="AG3636" s="10">
        <f t="shared" si="6287"/>
        <v>1.3802319730035758E-2</v>
      </c>
      <c r="AH3636" s="10" t="b">
        <f t="shared" si="6271"/>
        <v>1</v>
      </c>
      <c r="AI3636" s="10">
        <f t="shared" si="6394"/>
        <v>2382.9788340394525</v>
      </c>
      <c r="AJ3636">
        <v>3.0000000000000001E-3</v>
      </c>
      <c r="AK3636" s="3" cm="1">
        <f t="array" ref="AK3636">100000000/Lvac($AA3636)</f>
        <v>41951.486135921754</v>
      </c>
      <c r="AL3636" s="21">
        <f t="shared" si="6342"/>
        <v>5.2813922058395267E-2</v>
      </c>
      <c r="AM3636" s="10" cm="1">
        <f t="array" ref="AM3636">Lvac($AI3636)-$BA3636</f>
        <v>5.3560978813038673E-5</v>
      </c>
      <c r="AN3636" s="10">
        <f t="shared" si="6395"/>
        <v>-3.8640782440779731E-3</v>
      </c>
      <c r="AO3636" s="3">
        <f t="shared" si="6396"/>
        <v>1.7853659604346223E-2</v>
      </c>
      <c r="AP3636" s="3">
        <v>7.3186321060347836E-2</v>
      </c>
      <c r="AS3636" s="3">
        <f t="shared" si="6288"/>
        <v>-3.8640782440779731E-3</v>
      </c>
      <c r="AT3636" s="3" cm="1">
        <f t="array" ref="AT3636">AS3636-(100000000/LvacE($A3636)-$E3636)</f>
        <v>5.9184145356994122E-5</v>
      </c>
      <c r="AU3636" t="s">
        <v>4898</v>
      </c>
      <c r="AV3636" t="s">
        <v>4901</v>
      </c>
      <c r="AW3636" s="3">
        <v>61357.04</v>
      </c>
      <c r="AX3636" s="3">
        <v>103308.53</v>
      </c>
      <c r="AY3636" s="3"/>
      <c r="AZ3636" s="10" cm="1">
        <f t="array" ref="AZ3636">Lair(100000000/($AX3636-$AW3636))</f>
        <v>2382.9787804905527</v>
      </c>
      <c r="BA3636" s="10">
        <f t="shared" si="6397"/>
        <v>2383.7055608751921</v>
      </c>
      <c r="BB3636" s="12">
        <v>803000000</v>
      </c>
      <c r="BC3636" s="3">
        <v>0.314</v>
      </c>
      <c r="BD3636" s="12" cm="1">
        <f t="array" ref="BD3636">SfromgA($BB3636,$BA3636,"")</f>
        <v>5.3679286436209672</v>
      </c>
      <c r="BE3636" s="29">
        <f t="shared" si="6398"/>
        <v>20.997209622278401</v>
      </c>
      <c r="BG3636" s="3"/>
      <c r="BH3636" s="3"/>
      <c r="BI3636" s="12">
        <f t="shared" si="6399"/>
        <v>803000000</v>
      </c>
      <c r="BJ3636" s="29">
        <f t="shared" si="6400"/>
        <v>20.997209622278401</v>
      </c>
      <c r="BK3636" s="3">
        <f t="shared" si="6401"/>
        <v>-10.199324333225672</v>
      </c>
      <c r="BL3636" s="13">
        <f>EXP(BK$4341*$AX3636+BK$4342)*$BI3636/(100000000/($AX3636-$AW3636))</f>
        <v>14.761520973675312</v>
      </c>
      <c r="BM3636" s="3">
        <f t="shared" si="6402"/>
        <v>1.5934115721922122</v>
      </c>
      <c r="BN3636" s="13" cm="1">
        <f t="array" ref="BN3636">$C3636*EXP(poly_from_str(100000000/$E3636,BN$4343))</f>
        <v>12.530045804300409</v>
      </c>
      <c r="BO3636" s="3">
        <f t="shared" si="6403"/>
        <v>1.0986122886681098</v>
      </c>
      <c r="BP3636" s="13">
        <f t="shared" si="6404"/>
        <v>0.16389443638836329</v>
      </c>
      <c r="BQ3636" s="13"/>
      <c r="BS3636" s="13"/>
      <c r="BT3636" s="13"/>
      <c r="BU3636" s="13"/>
      <c r="BV3636" s="13"/>
      <c r="BW3636" s="13"/>
      <c r="BX3636" s="13"/>
      <c r="BY3636">
        <v>12123</v>
      </c>
      <c r="BZ3636" s="13"/>
    </row>
    <row r="3637" spans="1:78" hidden="1" x14ac:dyDescent="0.25">
      <c r="A3637" t="s">
        <v>4086</v>
      </c>
      <c r="B3637" s="2" t="str">
        <f t="shared" si="6359"/>
        <v/>
      </c>
      <c r="C3637">
        <v>4</v>
      </c>
      <c r="E3637">
        <v>41954.94</v>
      </c>
      <c r="R3637">
        <v>34</v>
      </c>
      <c r="S3637" t="s">
        <v>22</v>
      </c>
      <c r="AA3637" s="10">
        <f t="shared" si="6283"/>
        <v>2382.7829999999999</v>
      </c>
      <c r="AB3637" s="3" cm="1">
        <f t="array" ref="AB3637">100000000/Lvac(AA3637)</f>
        <v>41954.936655086014</v>
      </c>
      <c r="AC3637" s="28">
        <f t="shared" si="6284"/>
        <v>4.1967732689044704E-7</v>
      </c>
      <c r="AD3637" s="28">
        <f t="shared" si="6285"/>
        <v>2.383509736222601E-7</v>
      </c>
      <c r="AE3637" s="21">
        <f t="shared" si="6286"/>
        <v>41954.939184217685</v>
      </c>
      <c r="AF3637" s="10" cm="1">
        <f t="array" ref="AF3637">Lair(100000000/AE3637)</f>
        <v>2382.7828563494395</v>
      </c>
      <c r="AG3637" s="10">
        <f t="shared" si="6287"/>
        <v>1.3803767832632267E-2</v>
      </c>
      <c r="AH3637" s="10" t="b">
        <f t="shared" si="6271"/>
        <v>1</v>
      </c>
      <c r="AI3637" s="10">
        <f t="shared" si="6289"/>
        <v>2382.7829999999999</v>
      </c>
      <c r="AJ3637">
        <v>3.0000000000000001E-3</v>
      </c>
      <c r="AK3637" s="3" cm="1">
        <f t="array" ref="AK3637">100000000/Lvac($AA3637)</f>
        <v>41954.936655086014</v>
      </c>
      <c r="AL3637" s="21">
        <f t="shared" si="6342"/>
        <v>5.2822606995793595E-2</v>
      </c>
      <c r="AM3637" s="21"/>
      <c r="AN3637" s="21"/>
      <c r="AO3637" s="21"/>
      <c r="AP3637" s="21"/>
      <c r="AS3637" s="3">
        <f t="shared" si="6288"/>
        <v>-3.3449139882577583E-3</v>
      </c>
      <c r="AT3637" s="3" cm="1">
        <f t="array" ref="AT3637">AS3637-(100000000/LvacE($A3637)-$E3637)</f>
        <v>5.9272621001582593E-5</v>
      </c>
      <c r="BB3637"/>
      <c r="BC3637"/>
      <c r="BD3637"/>
      <c r="BE3637"/>
      <c r="BF3637"/>
      <c r="BG3637"/>
      <c r="BH3637"/>
      <c r="BI3637"/>
      <c r="BJ3637"/>
      <c r="BN3637" s="13" cm="1">
        <f t="array" ref="BN3637">$C3637*EXP(poly_from_str(100000000/$E3637,BN$4343))</f>
        <v>16.714217409719868</v>
      </c>
      <c r="BO3637" s="13"/>
      <c r="BY3637">
        <v>16172</v>
      </c>
    </row>
    <row r="3638" spans="1:78" hidden="1" x14ac:dyDescent="0.25">
      <c r="A3638" t="s">
        <v>4087</v>
      </c>
      <c r="B3638" s="2" t="str">
        <f t="shared" si="6359"/>
        <v/>
      </c>
      <c r="C3638">
        <v>6</v>
      </c>
      <c r="E3638">
        <v>41958.37</v>
      </c>
      <c r="F3638">
        <v>35863</v>
      </c>
      <c r="G3638" t="s">
        <v>5</v>
      </c>
      <c r="H3638" s="5" t="s">
        <v>19</v>
      </c>
      <c r="I3638">
        <v>77822</v>
      </c>
      <c r="J3638" t="s">
        <v>3</v>
      </c>
      <c r="K3638" s="5" t="s">
        <v>18</v>
      </c>
      <c r="L3638">
        <v>35863.74</v>
      </c>
      <c r="M3638" t="str">
        <f t="shared" ref="M3638:M3639" si="6405">$G3638&amp;""</f>
        <v>e</v>
      </c>
      <c r="N3638" t="str">
        <f t="shared" ref="N3638:N3639" si="6406">$H3638&amp;""</f>
        <v>3/2</v>
      </c>
      <c r="O3638">
        <v>77822</v>
      </c>
      <c r="P3638" t="str">
        <f t="shared" ref="P3638:P3639" si="6407">$J3638&amp;""</f>
        <v>o</v>
      </c>
      <c r="Q3638" t="str">
        <f t="shared" ref="Q3638:Q3639" si="6408">$K3638&amp;""</f>
        <v>5/2</v>
      </c>
      <c r="R3638">
        <v>34</v>
      </c>
      <c r="AA3638" s="10">
        <f t="shared" si="6283"/>
        <v>2382.5880000000002</v>
      </c>
      <c r="AB3638" s="3" cm="1">
        <f t="array" ref="AB3638">100000000/Lvac(AA3638)</f>
        <v>41958.37013283639</v>
      </c>
      <c r="AC3638" s="28">
        <f t="shared" si="6284"/>
        <v>4.1971167486783277E-7</v>
      </c>
      <c r="AD3638" s="28">
        <f t="shared" si="6285"/>
        <v>2.3833146922392144E-7</v>
      </c>
      <c r="AE3638" s="21">
        <f t="shared" si="6286"/>
        <v>41958.370032389103</v>
      </c>
      <c r="AF3638" s="10" cm="1">
        <f t="array" ref="AF3638">Lair(100000000/AE3638)</f>
        <v>2382.5880057043096</v>
      </c>
      <c r="AG3638" s="10">
        <f t="shared" si="6287"/>
        <v>1.3805208901588605E-2</v>
      </c>
      <c r="AH3638" s="10" t="b">
        <f t="shared" si="6271"/>
        <v>1</v>
      </c>
      <c r="AI3638" s="10">
        <f t="shared" ref="AI3638:AI3639" si="6409">$AF3638</f>
        <v>2382.5880057043096</v>
      </c>
      <c r="AJ3638">
        <v>3.0000000000000001E-3</v>
      </c>
      <c r="AK3638" s="3" cm="1">
        <f t="array" ref="AK3638">100000000/Lvac($AA3638)</f>
        <v>41958.37013283639</v>
      </c>
      <c r="AL3638" s="21">
        <f t="shared" si="6342"/>
        <v>5.2831253283044888E-2</v>
      </c>
      <c r="AM3638" s="10" cm="1">
        <f t="array" ref="AM3638">Lvac($AI3638)-$BA3638</f>
        <v>-6.2500639965037408E-3</v>
      </c>
      <c r="AN3638" s="10">
        <f t="shared" ref="AN3638:AN3639" si="6410">$AK3638-($AX3638-$AW3638)</f>
        <v>0.11013283638749272</v>
      </c>
      <c r="AO3638" s="3">
        <f t="shared" ref="AO3638:AO3639" si="6411">AM3638/AJ3638</f>
        <v>-2.0833546655012469</v>
      </c>
      <c r="AP3638" s="3">
        <v>-2.0852565307905024</v>
      </c>
      <c r="AS3638" s="3">
        <f t="shared" si="6288"/>
        <v>1.328363869106397E-4</v>
      </c>
      <c r="AT3638" s="3" cm="1">
        <f t="array" ref="AT3638">AS3638-(100000000/LvacE($A3638)-$E3638)</f>
        <v>5.9360689192544669E-5</v>
      </c>
      <c r="AU3638" t="s">
        <v>4806</v>
      </c>
      <c r="AV3638" t="s">
        <v>4881</v>
      </c>
      <c r="AW3638" s="3">
        <v>35863.74</v>
      </c>
      <c r="AX3638" s="3">
        <v>77822</v>
      </c>
      <c r="AY3638" s="3"/>
      <c r="AZ3638" s="10" cm="1">
        <f t="array" ref="AZ3638">Lair(100000000/($AX3638-$AW3638))</f>
        <v>2382.5942543589258</v>
      </c>
      <c r="BA3638" s="10">
        <f t="shared" ref="BA3638:BA3639" si="6412">100000000/($AX3638-$AW3638)</f>
        <v>2383.3209480088067</v>
      </c>
      <c r="BN3638" s="13" cm="1">
        <f t="array" ref="BN3638">$C3638*EXP(poly_from_str(100000000/$E3638,BN$4343))</f>
        <v>25.08252490804513</v>
      </c>
      <c r="BO3638" s="13"/>
      <c r="BY3638">
        <v>24268</v>
      </c>
    </row>
    <row r="3639" spans="1:78" hidden="1" x14ac:dyDescent="0.25">
      <c r="A3639" t="s">
        <v>4088</v>
      </c>
      <c r="B3639" s="2" t="str">
        <f t="shared" si="6359"/>
        <v/>
      </c>
      <c r="C3639">
        <v>7</v>
      </c>
      <c r="E3639">
        <v>41965.06</v>
      </c>
      <c r="F3639">
        <v>21611</v>
      </c>
      <c r="G3639" t="s">
        <v>5</v>
      </c>
      <c r="H3639" s="5" t="s">
        <v>18</v>
      </c>
      <c r="I3639">
        <v>63576</v>
      </c>
      <c r="J3639" t="s">
        <v>3</v>
      </c>
      <c r="K3639" s="5" t="s">
        <v>18</v>
      </c>
      <c r="L3639">
        <v>21611.19</v>
      </c>
      <c r="M3639" t="str">
        <f t="shared" si="6405"/>
        <v>e</v>
      </c>
      <c r="N3639" t="str">
        <f t="shared" si="6406"/>
        <v>5/2</v>
      </c>
      <c r="O3639">
        <v>63576.27</v>
      </c>
      <c r="P3639" t="str">
        <f t="shared" si="6407"/>
        <v>o</v>
      </c>
      <c r="Q3639" t="str">
        <f t="shared" si="6408"/>
        <v>5/2</v>
      </c>
      <c r="R3639">
        <v>34</v>
      </c>
      <c r="AA3639" s="10">
        <f t="shared" si="6283"/>
        <v>2382.2080000000001</v>
      </c>
      <c r="AB3639" s="3" cm="1">
        <f t="array" ref="AB3639">100000000/Lvac(AA3639)</f>
        <v>41965.062627291394</v>
      </c>
      <c r="AC3639" s="28">
        <f t="shared" si="6284"/>
        <v>4.1977862554403307E-7</v>
      </c>
      <c r="AD3639" s="28">
        <f t="shared" si="6285"/>
        <v>2.3829346065354468E-7</v>
      </c>
      <c r="AE3639" s="21">
        <f t="shared" si="6286"/>
        <v>41965.060640295647</v>
      </c>
      <c r="AF3639" s="10" cm="1">
        <f t="array" ref="AF3639">Lair(100000000/AE3639)</f>
        <v>2382.2081128036821</v>
      </c>
      <c r="AG3639" s="10">
        <f t="shared" si="6287"/>
        <v>1.3808018155276824E-2</v>
      </c>
      <c r="AH3639" s="10" t="b">
        <f t="shared" si="6271"/>
        <v>1</v>
      </c>
      <c r="AI3639" s="10">
        <f t="shared" si="6409"/>
        <v>2382.2081128036821</v>
      </c>
      <c r="AJ3639">
        <v>3.0000000000000001E-3</v>
      </c>
      <c r="AK3639" s="3" cm="1">
        <f t="array" ref="AK3639">100000000/Lvac($AA3639)</f>
        <v>41965.062627291394</v>
      </c>
      <c r="AL3639" s="21">
        <f t="shared" si="6342"/>
        <v>5.2848106429167055E-2</v>
      </c>
      <c r="AM3639" s="10" cm="1">
        <f t="array" ref="AM3639">Lvac($AI3639)-$BA3639</f>
        <v>1.0993166620210104E-3</v>
      </c>
      <c r="AN3639" s="10">
        <f t="shared" si="6410"/>
        <v>-1.7372708607581444E-2</v>
      </c>
      <c r="AO3639" s="3">
        <f t="shared" si="6411"/>
        <v>0.36643888734033681</v>
      </c>
      <c r="AP3639" s="3">
        <v>0.32882918003451778</v>
      </c>
      <c r="AS3639" s="3">
        <f t="shared" si="6288"/>
        <v>2.6272913964930922E-3</v>
      </c>
      <c r="AT3639" s="3" cm="1">
        <f t="array" ref="AT3639">AS3639-(100000000/LvacE($A3639)-$E3639)</f>
        <v>5.9532496379688382E-5</v>
      </c>
      <c r="AU3639" t="s">
        <v>4791</v>
      </c>
      <c r="AV3639" t="s">
        <v>4838</v>
      </c>
      <c r="AW3639" s="3">
        <v>21611.19</v>
      </c>
      <c r="AX3639" s="3">
        <v>63576.27</v>
      </c>
      <c r="AY3639" s="3"/>
      <c r="AZ3639" s="10" cm="1">
        <f t="array" ref="AZ3639">Lair(100000000/($AX3639-$AW3639))</f>
        <v>2382.2070137348855</v>
      </c>
      <c r="BA3639" s="10">
        <f t="shared" si="6412"/>
        <v>2382.9336200479065</v>
      </c>
      <c r="BB3639" s="12">
        <v>81100000</v>
      </c>
      <c r="BC3639" s="3">
        <v>0.26300000000000001</v>
      </c>
      <c r="BD3639" s="12" cm="1">
        <f t="array" ref="BD3639">SfromgA($BB3639,$BA3639,"")</f>
        <v>0.54161420735227039</v>
      </c>
      <c r="BE3639" s="29">
        <f>(10^MAX(0.05, -0.312925054856973*((LN($BD3639))^(1/3)) + 0.454808404431693)-1)*100</f>
        <v>425.60717120027726</v>
      </c>
      <c r="BG3639" s="3"/>
      <c r="BH3639" s="3"/>
      <c r="BI3639" s="12">
        <f>IF($BB3639="",$BF3639,$BB3639)</f>
        <v>81100000</v>
      </c>
      <c r="BJ3639" s="29">
        <f>IF($BB3639="",$BH3639,$BE3639)</f>
        <v>425.60717120027726</v>
      </c>
      <c r="BK3639" s="3">
        <f>LN(BN3639*100000000/($AX3639-$AW3639)/$BI3639)</f>
        <v>-7.0579100100835204</v>
      </c>
      <c r="BL3639" s="13">
        <f>EXP(BK$4341*$AX3639+BK$4342)*$BI3639/(100000000/($AX3639-$AW3639))</f>
        <v>30.524792966451756</v>
      </c>
      <c r="BM3639" s="3">
        <f t="shared" ref="BM3639" si="6413">LN(BL3639/$C3639)</f>
        <v>1.4726290884926314</v>
      </c>
      <c r="BN3639" s="13" cm="1">
        <f t="array" ref="BN3639">$C3639*EXP(poly_from_str(100000000/$E3639,BN$4343))</f>
        <v>29.288527543061512</v>
      </c>
      <c r="BO3639" s="3">
        <f>LN($C3639)</f>
        <v>1.9459101490553132</v>
      </c>
      <c r="BP3639" s="13">
        <f>LN(BL3639/BN3639)</f>
        <v>4.1343349632548224E-2</v>
      </c>
      <c r="BQ3639" s="13"/>
      <c r="BR3639" s="12">
        <v>66150000.000000007</v>
      </c>
      <c r="BS3639" s="3">
        <f>LN(BV3639*100000000/($AX3639-$AW3639)/$BR3639)</f>
        <v>-8.2376933415245244</v>
      </c>
      <c r="BT3639" s="13">
        <f>EXP(BS$4338*$AX3639+BS$4336)*$BR3639/(100000000/($AX3639-$AW3639))</f>
        <v>28.467544860256126</v>
      </c>
      <c r="BU3639" s="3">
        <f>LN(BT3639/$BN3639)</f>
        <v>-2.8431226372928733E-2</v>
      </c>
      <c r="BV3639" s="3" cm="1">
        <f t="array" ref="BV3639">$BN3639*EXP(poly_from_str(100000000/$E3639,BV$4341))</f>
        <v>7.3423171874138262</v>
      </c>
      <c r="BW3639" s="12" t="s">
        <v>14</v>
      </c>
      <c r="BX3639" s="3">
        <f>LN(BT3639/BV3639)</f>
        <v>1.3551101756284771</v>
      </c>
      <c r="BY3639">
        <v>28337</v>
      </c>
      <c r="BZ3639" s="13"/>
    </row>
    <row r="3640" spans="1:78" hidden="1" x14ac:dyDescent="0.25">
      <c r="A3640" t="s">
        <v>4089</v>
      </c>
      <c r="B3640" s="2" t="str">
        <f t="shared" si="6359"/>
        <v/>
      </c>
      <c r="C3640">
        <v>1</v>
      </c>
      <c r="D3640" t="s">
        <v>14</v>
      </c>
      <c r="E3640">
        <v>41966.86</v>
      </c>
      <c r="R3640">
        <v>34</v>
      </c>
      <c r="S3640" t="s">
        <v>22</v>
      </c>
      <c r="AA3640" s="10">
        <f t="shared" si="6283"/>
        <v>2382.1060000000002</v>
      </c>
      <c r="AB3640" s="3" cm="1">
        <f t="array" ref="AB3640">100000000/Lvac(AA3640)</f>
        <v>41966.859397127722</v>
      </c>
      <c r="AC3640" s="28">
        <f t="shared" si="6284"/>
        <v>4.1979660015129468E-7</v>
      </c>
      <c r="AD3640" s="28">
        <f t="shared" si="6285"/>
        <v>2.3828325835324278E-7</v>
      </c>
      <c r="AE3640" s="21">
        <f t="shared" si="6286"/>
        <v>41966.859853093381</v>
      </c>
      <c r="AF3640" s="10" cm="1">
        <f t="array" ref="AF3640">Lair(100000000/AE3640)</f>
        <v>2382.1059741166036</v>
      </c>
      <c r="AG3640" s="10">
        <f t="shared" si="6287"/>
        <v>1.3808772446970815E-2</v>
      </c>
      <c r="AH3640" s="10" t="b">
        <f t="shared" si="6271"/>
        <v>1</v>
      </c>
      <c r="AI3640" s="10">
        <f t="shared" si="6289"/>
        <v>2382.1060000000002</v>
      </c>
      <c r="AJ3640">
        <v>7.0000000000000001E-3</v>
      </c>
      <c r="AK3640" s="3" cm="1">
        <f t="array" ref="AK3640">100000000/Lvac($AA3640)</f>
        <v>41966.859397127722</v>
      </c>
      <c r="AL3640" s="21">
        <f t="shared" si="6342"/>
        <v>0.12332281425759141</v>
      </c>
      <c r="AM3640" s="21"/>
      <c r="AN3640" s="21"/>
      <c r="AO3640" s="21"/>
      <c r="AP3640" s="21"/>
      <c r="AS3640" s="3">
        <f t="shared" si="6288"/>
        <v>-6.0287227825028822E-4</v>
      </c>
      <c r="AT3640" s="3" cm="1">
        <f t="array" ref="AT3640">AS3640-(100000000/LvacE($A3640)-$E3640)</f>
        <v>5.9578655054792762E-5</v>
      </c>
      <c r="BB3640"/>
      <c r="BC3640"/>
      <c r="BD3640"/>
      <c r="BE3640"/>
      <c r="BF3640"/>
      <c r="BG3640"/>
      <c r="BH3640"/>
      <c r="BI3640"/>
      <c r="BJ3640"/>
      <c r="BN3640" s="13" cm="1">
        <f t="array" ref="BN3640">$C3640*EXP(poly_from_str(100000000/$E3640,BN$4343))</f>
        <v>4.185061847620247</v>
      </c>
      <c r="BO3640" s="13"/>
      <c r="BY3640">
        <v>4049</v>
      </c>
    </row>
    <row r="3641" spans="1:78" hidden="1" x14ac:dyDescent="0.25">
      <c r="A3641" t="s">
        <v>4090</v>
      </c>
      <c r="B3641" s="2" t="str">
        <f t="shared" si="6359"/>
        <v/>
      </c>
      <c r="C3641">
        <v>2</v>
      </c>
      <c r="E3641">
        <v>41978.51</v>
      </c>
      <c r="F3641">
        <v>27452</v>
      </c>
      <c r="G3641" t="s">
        <v>5</v>
      </c>
      <c r="H3641" s="5" t="s">
        <v>18</v>
      </c>
      <c r="I3641">
        <v>69431</v>
      </c>
      <c r="J3641" t="s">
        <v>3</v>
      </c>
      <c r="K3641" s="5" t="s">
        <v>8</v>
      </c>
      <c r="L3641">
        <v>27452.45</v>
      </c>
      <c r="M3641" t="str">
        <f t="shared" ref="M3641:M3643" si="6414">$G3641&amp;""</f>
        <v>e</v>
      </c>
      <c r="N3641" t="str">
        <f t="shared" ref="N3641:N3643" si="6415">$H3641&amp;""</f>
        <v>5/2</v>
      </c>
      <c r="O3641">
        <v>69431</v>
      </c>
      <c r="P3641" t="str">
        <f t="shared" ref="P3641:P3643" si="6416">$J3641&amp;""</f>
        <v>o</v>
      </c>
      <c r="Q3641" t="str">
        <f t="shared" ref="Q3641:Q3643" si="6417">$K3641&amp;""</f>
        <v>7/2</v>
      </c>
      <c r="R3641">
        <v>34</v>
      </c>
      <c r="AA3641" s="10">
        <f t="shared" si="6283"/>
        <v>2381.4450000000002</v>
      </c>
      <c r="AB3641" s="3" cm="1">
        <f t="array" ref="AB3641">100000000/Lvac(AA3641)</f>
        <v>41978.506900274391</v>
      </c>
      <c r="AC3641" s="28">
        <f t="shared" si="6284"/>
        <v>4.1991311997547707E-7</v>
      </c>
      <c r="AD3641" s="28">
        <f t="shared" si="6285"/>
        <v>2.3821714344810667E-7</v>
      </c>
      <c r="AE3641" s="21">
        <f t="shared" si="6286"/>
        <v>41978.509245299501</v>
      </c>
      <c r="AF3641" s="10" cm="1">
        <f t="array" ref="AF3641">Lair(100000000/AE3641)</f>
        <v>2381.4448669559097</v>
      </c>
      <c r="AG3641" s="10">
        <f t="shared" si="6287"/>
        <v>1.3813662902203157E-2</v>
      </c>
      <c r="AH3641" s="10" t="b">
        <f t="shared" si="6271"/>
        <v>1</v>
      </c>
      <c r="AI3641" s="10">
        <f t="shared" ref="AI3641:AI3643" si="6418">$AF3641</f>
        <v>2381.4448669559097</v>
      </c>
      <c r="AJ3641">
        <v>3.0000000000000001E-3</v>
      </c>
      <c r="AK3641" s="3" cm="1">
        <f t="array" ref="AK3641">100000000/Lvac($AA3641)</f>
        <v>41978.506900274391</v>
      </c>
      <c r="AL3641" s="21">
        <f t="shared" si="6342"/>
        <v>5.2881980367574376E-2</v>
      </c>
      <c r="AM3641" s="10" cm="1">
        <f t="array" ref="AM3641">Lvac($AI3641)-$BA3641</f>
        <v>2.3127210906750406E-3</v>
      </c>
      <c r="AN3641" s="10">
        <f t="shared" ref="AN3641:AN3643" si="6419">$AK3641-($AX3641-$AW3641)</f>
        <v>-4.3099725611682516E-2</v>
      </c>
      <c r="AO3641" s="3">
        <f t="shared" ref="AO3641:AO3643" si="6420">AM3641/AJ3641</f>
        <v>0.7709070302250135</v>
      </c>
      <c r="AP3641" s="3">
        <v>0.81526505952448736</v>
      </c>
      <c r="AS3641" s="3">
        <f t="shared" si="6288"/>
        <v>-3.0997256108094007E-3</v>
      </c>
      <c r="AT3641" s="3" cm="1">
        <f t="array" ref="AT3641">AS3641-(100000000/LvacE($A3641)-$E3641)</f>
        <v>5.9878111642319709E-5</v>
      </c>
      <c r="AU3641" t="s">
        <v>4778</v>
      </c>
      <c r="AV3641" t="s">
        <v>4859</v>
      </c>
      <c r="AW3641" s="3">
        <v>27452.45</v>
      </c>
      <c r="AX3641" s="3">
        <v>69431</v>
      </c>
      <c r="AY3641" s="3"/>
      <c r="AZ3641" s="10" cm="1">
        <f t="array" ref="AZ3641">Lair(100000000/($AX3641-$AW3641))</f>
        <v>2381.4425547561532</v>
      </c>
      <c r="BA3641" s="10">
        <f t="shared" ref="BA3641:BA3643" si="6421">100000000/($AX3641-$AW3641)</f>
        <v>2382.1689886858881</v>
      </c>
      <c r="BB3641" s="12">
        <v>10900000</v>
      </c>
      <c r="BC3641" s="3">
        <v>6.5000000000000002E-2</v>
      </c>
      <c r="BD3641" s="12" cm="1">
        <f t="array" ref="BD3641">SfromgA($BB3641,$BA3641,"")</f>
        <v>7.2723966454736139E-2</v>
      </c>
      <c r="BE3641" s="29">
        <f t="shared" ref="BE3641:BE3643" si="6422">(10^MAX(0.05, -0.312925054856973*((LN($BD3641))^(1/3)) + 0.454808404431693)-1)*100</f>
        <v>669.59441499610784</v>
      </c>
      <c r="BG3641" s="3"/>
      <c r="BH3641" s="3"/>
      <c r="BI3641" s="12">
        <f t="shared" ref="BI3641:BI3643" si="6423">IF($BB3641="",$BF3641,$BB3641)</f>
        <v>10900000</v>
      </c>
      <c r="BJ3641" s="29">
        <f t="shared" ref="BJ3641:BJ3643" si="6424">IF($BB3641="",$BH3641,$BE3641)</f>
        <v>669.59441499610784</v>
      </c>
      <c r="BK3641" s="3">
        <f t="shared" ref="BK3641:BK3642" si="6425">LN(BN3641*100000000/($AX3641-$AW3641)/$BI3641)</f>
        <v>-6.3023056810702283</v>
      </c>
      <c r="BL3641" s="13">
        <f>EXP(BK$4341*$AX3641+BK$4342)*$BI3641/(100000000/($AX3641-$AW3641))</f>
        <v>2.6302968429783444</v>
      </c>
      <c r="BM3641" s="3">
        <f t="shared" ref="BM3641:BM3642" si="6426">LN(BL3641/$C3641)</f>
        <v>0.27394952731321093</v>
      </c>
      <c r="BN3641" s="13" cm="1">
        <f t="array" ref="BN3641">$C3641*EXP(poly_from_str(100000000/$E3641,BN$4343))</f>
        <v>8.3829591668575976</v>
      </c>
      <c r="BO3641" s="3">
        <f t="shared" ref="BO3641:BO3643" si="6427">LN($C3641)</f>
        <v>0.69314718055994529</v>
      </c>
      <c r="BP3641" s="13">
        <f t="shared" ref="BP3641:BP3642" si="6428">LN(BL3641/BN3641)</f>
        <v>-1.1591042668244522</v>
      </c>
      <c r="BQ3641" s="13"/>
      <c r="BS3641" s="13"/>
      <c r="BT3641" s="13"/>
      <c r="BU3641" s="13"/>
      <c r="BV3641" s="13"/>
      <c r="BW3641" s="13"/>
      <c r="BX3641" s="13"/>
      <c r="BY3641">
        <v>8110</v>
      </c>
      <c r="BZ3641" s="13"/>
    </row>
    <row r="3642" spans="1:78" hidden="1" x14ac:dyDescent="0.25">
      <c r="A3642" t="s">
        <v>4091</v>
      </c>
      <c r="B3642" s="2" t="str">
        <f t="shared" si="6359"/>
        <v/>
      </c>
      <c r="C3642">
        <v>3</v>
      </c>
      <c r="E3642">
        <v>41985.54</v>
      </c>
      <c r="F3642">
        <v>25409</v>
      </c>
      <c r="G3642" t="s">
        <v>5</v>
      </c>
      <c r="H3642" s="5" t="s">
        <v>8</v>
      </c>
      <c r="I3642">
        <v>67395</v>
      </c>
      <c r="J3642" t="s">
        <v>3</v>
      </c>
      <c r="K3642" s="5" t="s">
        <v>18</v>
      </c>
      <c r="L3642">
        <v>25409.74</v>
      </c>
      <c r="M3642" t="str">
        <f t="shared" si="6414"/>
        <v>e</v>
      </c>
      <c r="N3642" t="str">
        <f t="shared" si="6415"/>
        <v>7/2</v>
      </c>
      <c r="O3642">
        <v>67395.320000000007</v>
      </c>
      <c r="P3642" t="str">
        <f t="shared" si="6416"/>
        <v>o</v>
      </c>
      <c r="Q3642" t="str">
        <f t="shared" si="6417"/>
        <v>5/2</v>
      </c>
      <c r="R3642">
        <v>34</v>
      </c>
      <c r="S3642" t="s">
        <v>3942</v>
      </c>
      <c r="AA3642" s="10">
        <f t="shared" si="6283"/>
        <v>2381.0459999999998</v>
      </c>
      <c r="AB3642" s="3" cm="1">
        <f t="array" ref="AB3642">100000000/Lvac(AA3642)</f>
        <v>41985.540822124756</v>
      </c>
      <c r="AC3642" s="28">
        <f t="shared" si="6284"/>
        <v>4.1998348624932073E-7</v>
      </c>
      <c r="AD3642" s="28">
        <f t="shared" si="6285"/>
        <v>2.3817723445235191E-7</v>
      </c>
      <c r="AE3642" s="21">
        <f t="shared" si="6286"/>
        <v>41985.540200063973</v>
      </c>
      <c r="AF3642" s="10" cm="1">
        <f t="array" ref="AF3642">Lair(100000000/AE3642)</f>
        <v>2381.0460352805567</v>
      </c>
      <c r="AG3642" s="10">
        <f t="shared" si="6287"/>
        <v>1.3816616903269564E-2</v>
      </c>
      <c r="AH3642" s="10" t="b">
        <f t="shared" si="6271"/>
        <v>1</v>
      </c>
      <c r="AI3642" s="10">
        <f t="shared" si="6418"/>
        <v>2381.0460352805567</v>
      </c>
      <c r="AJ3642">
        <v>3.0000000000000001E-3</v>
      </c>
      <c r="AK3642" s="3" cm="1">
        <f t="array" ref="AK3642">100000000/Lvac($AA3642)</f>
        <v>41985.540822124756</v>
      </c>
      <c r="AL3642" s="21">
        <f t="shared" si="6342"/>
        <v>5.2899700635789228E-2</v>
      </c>
      <c r="AM3642" s="10" cm="1">
        <f t="array" ref="AM3642">Lvac($AI3642)-$BA3642</f>
        <v>2.2577844192710472E-3</v>
      </c>
      <c r="AN3642" s="10">
        <f t="shared" si="6419"/>
        <v>-3.917787524551386E-2</v>
      </c>
      <c r="AO3642" s="3">
        <f t="shared" si="6420"/>
        <v>0.75259480642368237</v>
      </c>
      <c r="AP3642" s="3">
        <v>0.74083196962722775</v>
      </c>
      <c r="AS3642" s="3">
        <f t="shared" si="6288"/>
        <v>8.2212475535925478E-4</v>
      </c>
      <c r="AT3642" s="3" cm="1">
        <f t="array" ref="AT3642">AS3642-(100000000/LvacE($A3642)-$E3642)</f>
        <v>6.0059188399463892E-5</v>
      </c>
      <c r="AU3642" t="s">
        <v>4715</v>
      </c>
      <c r="AV3642" t="s">
        <v>4889</v>
      </c>
      <c r="AW3642" s="3">
        <v>25409.74</v>
      </c>
      <c r="AX3642" s="3">
        <v>67395.320000000007</v>
      </c>
      <c r="AY3642" s="3"/>
      <c r="AZ3642" s="10" cm="1">
        <f t="array" ref="AZ3642">Lair(100000000/($AX3642-$AW3642))</f>
        <v>2381.0437780050261</v>
      </c>
      <c r="BA3642" s="10">
        <f t="shared" si="6421"/>
        <v>2381.7701220276103</v>
      </c>
      <c r="BB3642" s="12">
        <v>30600000</v>
      </c>
      <c r="BC3642" s="3">
        <v>5.2999999999999999E-2</v>
      </c>
      <c r="BD3642" s="12" cm="1">
        <f t="array" ref="BD3642">SfromgA($BB3642,$BA3642,"")</f>
        <v>0.20405832399843324</v>
      </c>
      <c r="BE3642" s="29">
        <f t="shared" si="6422"/>
        <v>560.68410001693906</v>
      </c>
      <c r="BG3642" s="3"/>
      <c r="BH3642" s="3"/>
      <c r="BI3642" s="12">
        <f t="shared" si="6423"/>
        <v>30600000</v>
      </c>
      <c r="BJ3642" s="29">
        <f t="shared" si="6424"/>
        <v>560.68410001693906</v>
      </c>
      <c r="BK3642" s="3">
        <f t="shared" si="6425"/>
        <v>-6.9283151018682236</v>
      </c>
      <c r="BL3642" s="13">
        <f>EXP(BK$4341*$AX3642+BK$4342)*$BI3642/(100000000/($AX3642-$AW3642))</f>
        <v>8.6207549331669249</v>
      </c>
      <c r="BM3642" s="3">
        <f t="shared" si="6426"/>
        <v>1.0555603714263566</v>
      </c>
      <c r="BN3642" s="13" cm="1">
        <f t="array" ref="BN3642">$C3642*EXP(poly_from_str(100000000/$E3642,BN$4343))</f>
        <v>12.586140221118477</v>
      </c>
      <c r="BO3642" s="3">
        <f t="shared" si="6427"/>
        <v>1.0986122886681098</v>
      </c>
      <c r="BP3642" s="13">
        <f t="shared" si="6428"/>
        <v>-0.3784235659873435</v>
      </c>
      <c r="BQ3642" s="13"/>
      <c r="BS3642" s="13"/>
      <c r="BT3642" s="13"/>
      <c r="BU3642" s="13"/>
      <c r="BV3642" s="13"/>
      <c r="BW3642" s="13"/>
      <c r="BX3642" s="13"/>
      <c r="BY3642">
        <v>12177</v>
      </c>
      <c r="BZ3642" s="13"/>
    </row>
    <row r="3643" spans="1:78" hidden="1" x14ac:dyDescent="0.25">
      <c r="A3643" t="s">
        <v>4092</v>
      </c>
      <c r="B3643" s="2" t="str">
        <f t="shared" si="6359"/>
        <v/>
      </c>
      <c r="C3643">
        <v>4</v>
      </c>
      <c r="E3643">
        <v>42003.09</v>
      </c>
      <c r="F3643">
        <v>65295</v>
      </c>
      <c r="G3643" t="s">
        <v>3</v>
      </c>
      <c r="H3643" s="5" t="s">
        <v>8</v>
      </c>
      <c r="I3643">
        <v>107299</v>
      </c>
      <c r="J3643" t="s">
        <v>5</v>
      </c>
      <c r="K3643" s="5" t="s">
        <v>8</v>
      </c>
      <c r="L3643">
        <v>65295.9</v>
      </c>
      <c r="M3643" t="str">
        <f t="shared" si="6414"/>
        <v>o</v>
      </c>
      <c r="N3643" t="str">
        <f t="shared" si="6415"/>
        <v>7/2</v>
      </c>
      <c r="O3643">
        <v>107299.07</v>
      </c>
      <c r="P3643" t="str">
        <f t="shared" si="6416"/>
        <v>e</v>
      </c>
      <c r="Q3643" t="str">
        <f t="shared" si="6417"/>
        <v>7/2</v>
      </c>
      <c r="R3643">
        <v>34</v>
      </c>
      <c r="AA3643" s="10">
        <f t="shared" si="6283"/>
        <v>2380.0509999999999</v>
      </c>
      <c r="AB3643" s="3" cm="1">
        <f t="array" ref="AB3643">100000000/Lvac(AA3643)</f>
        <v>42003.091826540447</v>
      </c>
      <c r="AC3643" s="28">
        <f t="shared" si="6284"/>
        <v>4.2015906381838038E-7</v>
      </c>
      <c r="AD3643" s="28">
        <f t="shared" si="6285"/>
        <v>2.3807771202407798E-7</v>
      </c>
      <c r="AE3643" s="21">
        <f t="shared" si="6286"/>
        <v>42003.090443926398</v>
      </c>
      <c r="AF3643" s="10" cm="1">
        <f t="array" ref="AF3643">Lair(100000000/AE3643)</f>
        <v>2380.0510783502868</v>
      </c>
      <c r="AG3643" s="10">
        <f t="shared" si="6287"/>
        <v>1.3823989869658351E-2</v>
      </c>
      <c r="AH3643" s="10" t="b">
        <f t="shared" si="6271"/>
        <v>1</v>
      </c>
      <c r="AI3643" s="10">
        <f t="shared" si="6418"/>
        <v>2380.0510783502868</v>
      </c>
      <c r="AJ3643">
        <v>3.0000000000000001E-3</v>
      </c>
      <c r="AK3643" s="3" cm="1">
        <f t="array" ref="AK3643">100000000/Lvac($AA3643)</f>
        <v>42003.091826540447</v>
      </c>
      <c r="AL3643" s="21">
        <f t="shared" si="6342"/>
        <v>5.2943937475057747E-2</v>
      </c>
      <c r="AM3643" s="10" cm="1">
        <f t="array" ref="AM3643">Lvac($AI3643)-$BA3643</f>
        <v>4.5093093226569181E-3</v>
      </c>
      <c r="AN3643" s="10">
        <f t="shared" si="6419"/>
        <v>-7.817345955845667E-2</v>
      </c>
      <c r="AO3643" s="3">
        <f t="shared" si="6420"/>
        <v>1.503103107552306</v>
      </c>
      <c r="AP3643" s="3">
        <v>1.4769804591499753</v>
      </c>
      <c r="AQ3643" s="3">
        <f>$AW3643+$AE3643</f>
        <v>107298.99044392639</v>
      </c>
      <c r="AS3643" s="3">
        <f t="shared" si="6288"/>
        <v>1.8265404505655169E-3</v>
      </c>
      <c r="AT3643" s="3" cm="1">
        <f t="array" ref="AT3643">AS3643-(100000000/LvacE($A3643)-$E3643)</f>
        <v>6.0511811170727015E-5</v>
      </c>
      <c r="AU3643" t="s">
        <v>4820</v>
      </c>
      <c r="AV3643" t="s">
        <v>4886</v>
      </c>
      <c r="AW3643" s="3">
        <v>65295.9</v>
      </c>
      <c r="AX3643" s="3">
        <v>107299.07</v>
      </c>
      <c r="AY3643" s="3"/>
      <c r="AZ3643" s="10" cm="1">
        <f t="array" ref="AZ3643">Lair(100000000/($AX3643-$AW3643))</f>
        <v>2380.0465700570235</v>
      </c>
      <c r="BA3643" s="10">
        <f t="shared" si="6421"/>
        <v>2380.7726892994024</v>
      </c>
      <c r="BB3643" s="15">
        <v>53700000</v>
      </c>
      <c r="BC3643" s="3">
        <v>7.2999999999999995E-2</v>
      </c>
      <c r="BD3643" s="12" cm="1">
        <f t="array" ref="BD3643">SfromgA($BB3643,$BA3643,"")</f>
        <v>0.35765264520821327</v>
      </c>
      <c r="BE3643" s="29">
        <f t="shared" si="6422"/>
        <v>489.72157411801192</v>
      </c>
      <c r="BG3643" s="3"/>
      <c r="BH3643" s="3"/>
      <c r="BI3643" s="12">
        <f t="shared" si="6423"/>
        <v>53700000</v>
      </c>
      <c r="BJ3643" s="29">
        <f t="shared" si="6424"/>
        <v>489.72157411801192</v>
      </c>
      <c r="BK3643" s="14"/>
      <c r="BL3643" s="13">
        <f>EXP(BK$4341*$AX3643+BK$4342)*$BI3643/(100000000/($AX3643-$AW3643))</f>
        <v>0.72987021032009636</v>
      </c>
      <c r="BM3643" s="14"/>
      <c r="BN3643" s="13" cm="1">
        <f t="array" ref="BN3643">$C3643*EXP(poly_from_str(100000000/$E3643,BN$4343))</f>
        <v>16.820839041154059</v>
      </c>
      <c r="BO3643" s="3">
        <f t="shared" si="6427"/>
        <v>1.3862943611198906</v>
      </c>
      <c r="BP3643" s="17"/>
      <c r="BQ3643" s="13"/>
      <c r="BS3643" s="13"/>
      <c r="BT3643" s="13"/>
      <c r="BU3643" s="13"/>
      <c r="BV3643" s="13"/>
      <c r="BW3643" s="13"/>
      <c r="BX3643" s="13"/>
      <c r="BY3643">
        <v>16273</v>
      </c>
      <c r="BZ3643" s="13"/>
    </row>
    <row r="3644" spans="1:78" hidden="1" x14ac:dyDescent="0.25">
      <c r="A3644" t="s">
        <v>4093</v>
      </c>
      <c r="B3644" s="2" t="str">
        <f t="shared" si="6359"/>
        <v/>
      </c>
      <c r="C3644">
        <v>5</v>
      </c>
      <c r="E3644">
        <v>42010.52</v>
      </c>
      <c r="R3644">
        <v>34</v>
      </c>
      <c r="S3644" t="s">
        <v>22</v>
      </c>
      <c r="AA3644" s="10">
        <f t="shared" si="6283"/>
        <v>2379.63</v>
      </c>
      <c r="AB3644" s="3" cm="1">
        <f t="array" ref="AB3644">100000000/Lvac(AA3644)</f>
        <v>42010.522348110011</v>
      </c>
      <c r="AC3644" s="28">
        <f t="shared" si="6284"/>
        <v>4.2023339762904318E-7</v>
      </c>
      <c r="AD3644" s="28">
        <f t="shared" si="6285"/>
        <v>2.3803560253636992E-7</v>
      </c>
      <c r="AE3644" s="21">
        <f t="shared" si="6286"/>
        <v>42010.5205703842</v>
      </c>
      <c r="AF3644" s="10" cm="1">
        <f t="array" ref="AF3644">Lair(100000000/AE3644)</f>
        <v>2379.630100704941</v>
      </c>
      <c r="AG3644" s="10">
        <f t="shared" si="6287"/>
        <v>1.382711227125856E-2</v>
      </c>
      <c r="AH3644" s="10" t="b">
        <f t="shared" si="6271"/>
        <v>1</v>
      </c>
      <c r="AI3644" s="10">
        <f t="shared" si="6289"/>
        <v>2379.63</v>
      </c>
      <c r="AJ3644">
        <v>3.0000000000000001E-3</v>
      </c>
      <c r="AK3644" s="3" cm="1">
        <f t="array" ref="AK3644">100000000/Lvac($AA3644)</f>
        <v>42010.522348110011</v>
      </c>
      <c r="AL3644" s="21">
        <f t="shared" si="6342"/>
        <v>5.2962673627551353E-2</v>
      </c>
      <c r="AM3644" s="21"/>
      <c r="AN3644" s="21"/>
      <c r="AO3644" s="21"/>
      <c r="AP3644" s="21"/>
      <c r="AS3644" s="3">
        <f t="shared" si="6288"/>
        <v>2.3481100142817013E-3</v>
      </c>
      <c r="AT3644" s="3" cm="1">
        <f t="array" ref="AT3644">AS3644-(100000000/LvacE($A3644)-$E3644)</f>
        <v>6.070378003641963E-5</v>
      </c>
      <c r="BB3644"/>
      <c r="BC3644"/>
      <c r="BD3644"/>
      <c r="BE3644"/>
      <c r="BF3644"/>
      <c r="BG3644"/>
      <c r="BH3644"/>
      <c r="BI3644"/>
      <c r="BJ3644"/>
      <c r="BN3644" s="13" cm="1">
        <f t="array" ref="BN3644">$C3644*EXP(poly_from_str(100000000/$E3644,BN$4343))</f>
        <v>21.047056845993929</v>
      </c>
      <c r="BO3644" s="13"/>
      <c r="BY3644">
        <v>20362</v>
      </c>
    </row>
    <row r="3645" spans="1:78" hidden="1" x14ac:dyDescent="0.25">
      <c r="A3645" t="s">
        <v>4094</v>
      </c>
      <c r="B3645" s="2" t="str">
        <f t="shared" si="6359"/>
        <v/>
      </c>
      <c r="C3645">
        <v>1</v>
      </c>
      <c r="E3645">
        <v>42015.82</v>
      </c>
      <c r="R3645">
        <v>34</v>
      </c>
      <c r="S3645" t="s">
        <v>22</v>
      </c>
      <c r="AA3645" s="10">
        <f t="shared" si="6283"/>
        <v>2379.33</v>
      </c>
      <c r="AB3645" s="3" cm="1">
        <f t="array" ref="AB3645">100000000/Lvac(AA3645)</f>
        <v>42015.818860830346</v>
      </c>
      <c r="AC3645" s="28">
        <f t="shared" si="6284"/>
        <v>4.2028638314147263E-7</v>
      </c>
      <c r="AD3645" s="28">
        <f t="shared" si="6285"/>
        <v>2.3800559577627553E-7</v>
      </c>
      <c r="AE3645" s="21">
        <f t="shared" si="6286"/>
        <v>42015.819723387598</v>
      </c>
      <c r="AF3645" s="10" cm="1">
        <f t="array" ref="AF3645">Lair(100000000/AE3645)</f>
        <v>2379.3299511500177</v>
      </c>
      <c r="AG3645" s="10">
        <f t="shared" si="6287"/>
        <v>1.3829338271872826E-2</v>
      </c>
      <c r="AH3645" s="10" t="b">
        <f t="shared" si="6271"/>
        <v>1</v>
      </c>
      <c r="AI3645" s="10">
        <f t="shared" si="6289"/>
        <v>2379.33</v>
      </c>
      <c r="AJ3645">
        <v>3.0000000000000001E-3</v>
      </c>
      <c r="AK3645" s="3" cm="1">
        <f t="array" ref="AK3645">100000000/Lvac($AA3645)</f>
        <v>42015.818860830346</v>
      </c>
      <c r="AL3645" s="21">
        <f t="shared" si="6342"/>
        <v>5.2976029631236966E-2</v>
      </c>
      <c r="AM3645" s="21"/>
      <c r="AN3645" s="21"/>
      <c r="AO3645" s="21"/>
      <c r="AP3645" s="21"/>
      <c r="AS3645" s="3">
        <f t="shared" si="6288"/>
        <v>-1.1391696534701623E-3</v>
      </c>
      <c r="AT3645" s="3" cm="1">
        <f t="array" ref="AT3645">AS3645-(100000000/LvacE($A3645)-$E3645)</f>
        <v>6.0840735386591405E-5</v>
      </c>
      <c r="BB3645"/>
      <c r="BC3645"/>
      <c r="BD3645"/>
      <c r="BE3645"/>
      <c r="BF3645"/>
      <c r="BG3645"/>
      <c r="BH3645"/>
      <c r="BI3645"/>
      <c r="BJ3645"/>
      <c r="BN3645" s="13" cm="1">
        <f t="array" ref="BN3645">$C3645*EXP(poly_from_str(100000000/$E3645,BN$4343))</f>
        <v>4.2124231817547253</v>
      </c>
      <c r="BO3645" s="13"/>
      <c r="BY3645">
        <v>4075</v>
      </c>
    </row>
    <row r="3646" spans="1:78" hidden="1" x14ac:dyDescent="0.25">
      <c r="A3646" t="s">
        <v>4095</v>
      </c>
      <c r="B3646" s="2" t="str">
        <f t="shared" si="6359"/>
        <v/>
      </c>
      <c r="C3646">
        <v>3</v>
      </c>
      <c r="E3646">
        <v>42017.65</v>
      </c>
      <c r="R3646">
        <v>34</v>
      </c>
      <c r="S3646" t="s">
        <v>22</v>
      </c>
      <c r="AA3646" s="10">
        <f t="shared" si="6283"/>
        <v>2379.2260000000001</v>
      </c>
      <c r="AB3646" s="3" cm="1">
        <f t="array" ref="AB3646">100000000/Lvac(AA3646)</f>
        <v>42017.655296969358</v>
      </c>
      <c r="AC3646" s="28">
        <f t="shared" si="6284"/>
        <v>4.2030475457144465E-7</v>
      </c>
      <c r="AD3646" s="28">
        <f t="shared" si="6285"/>
        <v>2.3799519343292052E-7</v>
      </c>
      <c r="AE3646" s="21">
        <f t="shared" si="6286"/>
        <v>42017.651286036198</v>
      </c>
      <c r="AF3646" s="10" cm="1">
        <f t="array" ref="AF3646">Lair(100000000/AE3646)</f>
        <v>2379.226227134965</v>
      </c>
      <c r="AG3646" s="10">
        <f t="shared" si="6287"/>
        <v>1.3830110148630132E-2</v>
      </c>
      <c r="AH3646" s="10" t="b">
        <f t="shared" si="6271"/>
        <v>1</v>
      </c>
      <c r="AI3646" s="10">
        <f t="shared" si="6289"/>
        <v>2379.2260000000001</v>
      </c>
      <c r="AJ3646">
        <v>3.0000000000000001E-3</v>
      </c>
      <c r="AK3646" s="3" cm="1">
        <f t="array" ref="AK3646">100000000/Lvac($AA3646)</f>
        <v>42017.655296969358</v>
      </c>
      <c r="AL3646" s="21">
        <f t="shared" si="6342"/>
        <v>5.2980660891780808E-2</v>
      </c>
      <c r="AM3646" s="21"/>
      <c r="AN3646" s="21"/>
      <c r="AO3646" s="21"/>
      <c r="AP3646" s="21"/>
      <c r="AS3646" s="3">
        <f t="shared" si="6288"/>
        <v>5.2969693570048548E-3</v>
      </c>
      <c r="AT3646" s="3" cm="1">
        <f t="array" ref="AT3646">AS3646-(100000000/LvacE($A3646)-$E3646)</f>
        <v>6.0888240113854408E-5</v>
      </c>
      <c r="BB3646"/>
      <c r="BC3646"/>
      <c r="BD3646"/>
      <c r="BE3646"/>
      <c r="BF3646"/>
      <c r="BG3646"/>
      <c r="BH3646"/>
      <c r="BI3646"/>
      <c r="BJ3646"/>
      <c r="BN3646" s="13" cm="1">
        <f t="array" ref="BN3646">$C3646*EXP(poly_from_str(100000000/$E3646,BN$4343))</f>
        <v>12.640397894183009</v>
      </c>
      <c r="BO3646" s="13"/>
      <c r="BY3646" t="e">
        <v>#N/A</v>
      </c>
    </row>
    <row r="3647" spans="1:78" hidden="1" x14ac:dyDescent="0.25">
      <c r="A3647" t="s">
        <v>4096</v>
      </c>
      <c r="B3647" s="2" t="str">
        <f t="shared" si="6359"/>
        <v/>
      </c>
      <c r="C3647">
        <v>4</v>
      </c>
      <c r="E3647">
        <v>42019.35</v>
      </c>
      <c r="R3647">
        <v>34</v>
      </c>
      <c r="S3647" t="s">
        <v>22</v>
      </c>
      <c r="AA3647" s="10">
        <f t="shared" si="6283"/>
        <v>2379.13</v>
      </c>
      <c r="AB3647" s="3" cm="1">
        <f t="array" ref="AB3647">100000000/Lvac(AA3647)</f>
        <v>42019.350611270478</v>
      </c>
      <c r="AC3647" s="28">
        <f t="shared" si="6284"/>
        <v>4.2032171424007933E-7</v>
      </c>
      <c r="AD3647" s="28">
        <f t="shared" si="6285"/>
        <v>2.3798559126988957E-7</v>
      </c>
      <c r="AE3647" s="21">
        <f t="shared" si="6286"/>
        <v>42019.350148390491</v>
      </c>
      <c r="AF3647" s="10" cm="1">
        <f t="array" ref="AF3647">Lair(100000000/AE3647)</f>
        <v>2379.1300262102936</v>
      </c>
      <c r="AG3647" s="10">
        <f t="shared" si="6287"/>
        <v>1.3830822740092067E-2</v>
      </c>
      <c r="AH3647" s="10" t="b">
        <f t="shared" si="6271"/>
        <v>1</v>
      </c>
      <c r="AI3647" s="10">
        <f t="shared" si="6289"/>
        <v>2379.13</v>
      </c>
      <c r="AJ3647">
        <v>3.0000000000000001E-3</v>
      </c>
      <c r="AK3647" s="3" cm="1">
        <f t="array" ref="AK3647">100000000/Lvac($AA3647)</f>
        <v>42019.350611270478</v>
      </c>
      <c r="AL3647" s="21">
        <f t="shared" si="6342"/>
        <v>5.2984936440552403E-2</v>
      </c>
      <c r="AM3647" s="21"/>
      <c r="AN3647" s="21"/>
      <c r="AO3647" s="21"/>
      <c r="AP3647" s="21"/>
      <c r="AS3647" s="3">
        <f t="shared" si="6288"/>
        <v>6.112704795668833E-4</v>
      </c>
      <c r="AT3647" s="3" cm="1">
        <f t="array" ref="AT3647">AS3647-(100000000/LvacE($A3647)-$E3647)</f>
        <v>6.0932114138267934E-5</v>
      </c>
      <c r="BB3647"/>
      <c r="BC3647"/>
      <c r="BD3647"/>
      <c r="BE3647"/>
      <c r="BF3647"/>
      <c r="BG3647"/>
      <c r="BH3647"/>
      <c r="BI3647"/>
      <c r="BJ3647"/>
      <c r="BN3647" s="13" cm="1">
        <f t="array" ref="BN3647">$C3647*EXP(poly_from_str(100000000/$E3647,BN$4343))</f>
        <v>16.857743946928679</v>
      </c>
      <c r="BO3647" s="13"/>
      <c r="BY3647">
        <v>16309</v>
      </c>
    </row>
    <row r="3648" spans="1:78" hidden="1" x14ac:dyDescent="0.25">
      <c r="A3648" t="s">
        <v>4097</v>
      </c>
      <c r="B3648" s="2" t="str">
        <f t="shared" si="6359"/>
        <v/>
      </c>
      <c r="C3648">
        <v>10</v>
      </c>
      <c r="D3648" t="s">
        <v>14</v>
      </c>
      <c r="E3648">
        <v>42022.12</v>
      </c>
      <c r="F3648">
        <v>16135</v>
      </c>
      <c r="G3648" t="s">
        <v>5</v>
      </c>
      <c r="H3648" s="5" t="s">
        <v>8</v>
      </c>
      <c r="I3648">
        <v>58158</v>
      </c>
      <c r="J3648" t="s">
        <v>3</v>
      </c>
      <c r="K3648" s="5" t="s">
        <v>8</v>
      </c>
      <c r="L3648">
        <v>16135.97</v>
      </c>
      <c r="M3648" t="str">
        <f t="shared" ref="M3648:M3649" si="6429">$G3648&amp;""</f>
        <v>e</v>
      </c>
      <c r="N3648" t="str">
        <f t="shared" ref="N3648:N3649" si="6430">$H3648&amp;""</f>
        <v>7/2</v>
      </c>
      <c r="O3648">
        <v>58158.080000000002</v>
      </c>
      <c r="P3648" t="str">
        <f t="shared" ref="P3648:P3649" si="6431">$J3648&amp;""</f>
        <v>o</v>
      </c>
      <c r="Q3648" t="str">
        <f t="shared" ref="Q3648:Q3649" si="6432">$K3648&amp;""</f>
        <v>7/2</v>
      </c>
      <c r="R3648">
        <v>34</v>
      </c>
      <c r="AA3648" s="10">
        <f t="shared" si="6283"/>
        <v>2378.973</v>
      </c>
      <c r="AB3648" s="3" cm="1">
        <f t="array" ref="AB3648">100000000/Lvac(AA3648)</f>
        <v>42022.123451341897</v>
      </c>
      <c r="AC3648" s="28">
        <f t="shared" si="6284"/>
        <v>4.2034945331451853E-7</v>
      </c>
      <c r="AD3648" s="28">
        <f t="shared" si="6285"/>
        <v>2.3796988773256933E-7</v>
      </c>
      <c r="AE3648" s="21">
        <f t="shared" si="6286"/>
        <v>42022.120837671668</v>
      </c>
      <c r="AF3648" s="10" cm="1">
        <f t="array" ref="AF3648">Lair(100000000/AE3648)</f>
        <v>2378.9731479779457</v>
      </c>
      <c r="AG3648" s="10">
        <f t="shared" si="6287"/>
        <v>1.3831988309943387E-2</v>
      </c>
      <c r="AH3648" s="10" t="b">
        <f t="shared" si="6271"/>
        <v>1</v>
      </c>
      <c r="AI3648" s="10">
        <f t="shared" ref="AI3648:AI3649" si="6433">$AF3648</f>
        <v>2378.9731479779457</v>
      </c>
      <c r="AJ3648">
        <v>7.0000000000000001E-3</v>
      </c>
      <c r="AK3648" s="3" cm="1">
        <f t="array" ref="AK3648">100000000/Lvac($AA3648)</f>
        <v>42022.123451341897</v>
      </c>
      <c r="AL3648" s="21">
        <f t="shared" si="6342"/>
        <v>0.1236478286480097</v>
      </c>
      <c r="AM3648" s="10" cm="1">
        <f t="array" ref="AM3648">Lvac($AI3648)-$BA3648</f>
        <v>-6.1373397693387233E-4</v>
      </c>
      <c r="AN3648" s="10">
        <f t="shared" ref="AN3648:AN3649" si="6434">$AK3648-($AX3648-$AW3648)</f>
        <v>1.3451341896143276E-2</v>
      </c>
      <c r="AO3648" s="3">
        <f t="shared" ref="AO3648:AO3649" si="6435">AM3648/AJ3648</f>
        <v>-8.7676282419124618E-2</v>
      </c>
      <c r="AP3648" s="3">
        <v>-0.10882075171788788</v>
      </c>
      <c r="AS3648" s="3">
        <f t="shared" si="6288"/>
        <v>3.4513418941060081E-3</v>
      </c>
      <c r="AT3648" s="3" cm="1">
        <f t="array" ref="AT3648">AS3648-(100000000/LvacE($A3648)-$E3648)</f>
        <v>6.100388418417424E-5</v>
      </c>
      <c r="AU3648" t="s">
        <v>4738</v>
      </c>
      <c r="AV3648" t="s">
        <v>4897</v>
      </c>
      <c r="AW3648" s="3">
        <v>16135.97</v>
      </c>
      <c r="AX3648" s="3">
        <v>58158.080000000002</v>
      </c>
      <c r="AY3648" s="3"/>
      <c r="AZ3648" s="10" cm="1">
        <f t="array" ref="AZ3648">Lair(100000000/($AX3648-$AW3648))</f>
        <v>2378.9737615736785</v>
      </c>
      <c r="BA3648" s="10">
        <f t="shared" ref="BA3648:BA3649" si="6436">100000000/($AX3648-$AW3648)</f>
        <v>2379.6996390709555</v>
      </c>
      <c r="BB3648" s="12">
        <v>829000000</v>
      </c>
      <c r="BC3648" s="3">
        <v>0.60199999999999998</v>
      </c>
      <c r="BD3648" s="12" cm="1">
        <f t="array" ref="BD3648">SfromgA($BB3648,$BA3648,"")</f>
        <v>5.513842095095165</v>
      </c>
      <c r="BE3648" s="29">
        <f t="shared" ref="BE3648:BE3649" si="6437">(10^MAX(0.05, -0.312925054856973*((LN($BD3648))^(1/3)) + 0.454808404431693)-1)*100</f>
        <v>20.449942544665834</v>
      </c>
      <c r="BG3648" s="3"/>
      <c r="BH3648" s="3"/>
      <c r="BI3648" s="12">
        <f t="shared" ref="BI3648:BI3649" si="6438">IF($BB3648="",$BF3648,$BB3648)</f>
        <v>829000000</v>
      </c>
      <c r="BJ3648" s="29">
        <f t="shared" ref="BJ3648:BJ3649" si="6439">IF($BB3648="",$BH3648,$BE3648)</f>
        <v>20.449942544665834</v>
      </c>
      <c r="BK3648" s="3">
        <f t="shared" ref="BK3648:BK3649" si="6440">LN(BN3648*100000000/($AX3648-$AW3648)/$BI3648)</f>
        <v>-9.0195246807890168</v>
      </c>
      <c r="BL3648" s="13">
        <f>EXP(BK$4341*$AX3648+BK$4342)*$BI3648/(100000000/($AX3648-$AW3648))</f>
        <v>471.5897373131051</v>
      </c>
      <c r="BM3648" s="3">
        <f t="shared" ref="BM3648:BM3649" si="6441">LN(BL3648/$C3648)</f>
        <v>3.8535243140097939</v>
      </c>
      <c r="BN3648" s="13" cm="1">
        <f t="array" ref="BN3648">$C3648*EXP(poly_from_str(100000000/$E3648,BN$4343))</f>
        <v>42.160192732650444</v>
      </c>
      <c r="BO3648" s="3">
        <f t="shared" ref="BO3648:BO3649" si="6442">LN($C3648)</f>
        <v>2.3025850929940459</v>
      </c>
      <c r="BP3648" s="13">
        <f t="shared" ref="BP3648:BP3649" si="6443">LN(BL3648/BN3648)</f>
        <v>2.4146329313236286</v>
      </c>
      <c r="BQ3648" s="13"/>
      <c r="BR3648" s="12">
        <v>38770000</v>
      </c>
      <c r="BS3648" s="3">
        <f>LN(BV3648*100000000/($AX3648-$AW3648)/$BR3648)</f>
        <v>-7.348293685096472</v>
      </c>
      <c r="BT3648" s="13">
        <f>EXP(BS$4338*$AX3648+BS$4336)*$BR3648/(100000000/($AX3648-$AW3648))</f>
        <v>16.707280577125765</v>
      </c>
      <c r="BU3648" s="3">
        <f>LN(BT3648/$BN3648)</f>
        <v>-0.92563188855948764</v>
      </c>
      <c r="BV3648" s="3" cm="1">
        <f t="array" ref="BV3648">$BN3648*EXP(poly_from_str(100000000/$E3648,BV$4341))</f>
        <v>10.486975597492824</v>
      </c>
      <c r="BW3648" s="12"/>
      <c r="BX3648" s="3">
        <f>LN(BT3648/BV3648)</f>
        <v>0.46571051920042511</v>
      </c>
      <c r="BY3648">
        <v>40787</v>
      </c>
      <c r="BZ3648" s="13"/>
    </row>
    <row r="3649" spans="1:78" hidden="1" x14ac:dyDescent="0.25">
      <c r="A3649" t="s">
        <v>4098</v>
      </c>
      <c r="B3649" s="2" t="str">
        <f t="shared" si="6359"/>
        <v/>
      </c>
      <c r="C3649">
        <v>6</v>
      </c>
      <c r="D3649" t="s">
        <v>14</v>
      </c>
      <c r="E3649">
        <v>42024</v>
      </c>
      <c r="F3649">
        <v>36670</v>
      </c>
      <c r="G3649" t="s">
        <v>5</v>
      </c>
      <c r="H3649" s="5" t="s">
        <v>16</v>
      </c>
      <c r="I3649">
        <v>78694</v>
      </c>
      <c r="J3649" t="s">
        <v>3</v>
      </c>
      <c r="K3649" s="5" t="s">
        <v>16</v>
      </c>
      <c r="L3649">
        <v>36670.57</v>
      </c>
      <c r="M3649" t="str">
        <f t="shared" si="6429"/>
        <v>e</v>
      </c>
      <c r="N3649" t="str">
        <f t="shared" si="6430"/>
        <v>11/2</v>
      </c>
      <c r="O3649">
        <v>78694.570000000007</v>
      </c>
      <c r="P3649" t="str">
        <f t="shared" si="6431"/>
        <v>o</v>
      </c>
      <c r="Q3649" t="str">
        <f t="shared" si="6432"/>
        <v>11/2</v>
      </c>
      <c r="R3649">
        <v>34</v>
      </c>
      <c r="AA3649" s="10">
        <f t="shared" si="6283"/>
        <v>2378.8670000000002</v>
      </c>
      <c r="AB3649" s="3" cm="1">
        <f t="array" ref="AB3649">100000000/Lvac(AA3649)</f>
        <v>42023.995766866086</v>
      </c>
      <c r="AC3649" s="28">
        <f t="shared" si="6284"/>
        <v>4.2036818367735565E-7</v>
      </c>
      <c r="AD3649" s="28">
        <f t="shared" si="6285"/>
        <v>2.3795928534441084E-7</v>
      </c>
      <c r="AE3649" s="21">
        <f t="shared" si="6286"/>
        <v>42023.998972719055</v>
      </c>
      <c r="AF3649" s="10" cm="1">
        <f t="array" ref="AF3649">Lair(100000000/AE3649)</f>
        <v>2378.8668185106917</v>
      </c>
      <c r="AG3649" s="10">
        <f t="shared" si="6287"/>
        <v>1.3832775385691189E-2</v>
      </c>
      <c r="AH3649" s="10" t="b">
        <f t="shared" si="6271"/>
        <v>1</v>
      </c>
      <c r="AI3649" s="10">
        <f t="shared" si="6433"/>
        <v>2378.8668185106917</v>
      </c>
      <c r="AJ3649">
        <v>7.0000000000000001E-3</v>
      </c>
      <c r="AK3649" s="3" cm="1">
        <f t="array" ref="AK3649">100000000/Lvac($AA3649)</f>
        <v>42023.995766866086</v>
      </c>
      <c r="AL3649" s="21">
        <f t="shared" si="6342"/>
        <v>0.12365886483389969</v>
      </c>
      <c r="AM3649" s="10" cm="1">
        <f t="array" ref="AM3649">Lvac($AI3649)-$BA3649</f>
        <v>5.8169384374195943E-5</v>
      </c>
      <c r="AN3649" s="10">
        <f t="shared" si="6434"/>
        <v>-4.2331339209340513E-3</v>
      </c>
      <c r="AO3649" s="3">
        <f t="shared" si="6435"/>
        <v>8.309912053456563E-3</v>
      </c>
      <c r="AP3649" s="3">
        <v>3.4242797352947357E-2</v>
      </c>
      <c r="AS3649" s="3">
        <f t="shared" si="6288"/>
        <v>-4.2331339136580937E-3</v>
      </c>
      <c r="AT3649" s="3" cm="1">
        <f t="array" ref="AT3649">AS3649-(100000000/LvacE($A3649)-$E3649)</f>
        <v>6.1052363889757544E-5</v>
      </c>
      <c r="AU3649" t="s">
        <v>4767</v>
      </c>
      <c r="AV3649" t="s">
        <v>4880</v>
      </c>
      <c r="AW3649" s="3">
        <v>36670.57</v>
      </c>
      <c r="AX3649" s="3">
        <v>78694.570000000007</v>
      </c>
      <c r="AY3649" s="3"/>
      <c r="AZ3649" s="10" cm="1">
        <f t="array" ref="AZ3649">Lair(100000000/($AX3649-$AW3649))</f>
        <v>2378.8667603544095</v>
      </c>
      <c r="BA3649" s="10">
        <f t="shared" si="6436"/>
        <v>2379.5926137445267</v>
      </c>
      <c r="BB3649" s="12">
        <v>500000000</v>
      </c>
      <c r="BC3649" s="3">
        <v>0.496</v>
      </c>
      <c r="BD3649" s="12" cm="1">
        <f t="array" ref="BD3649">SfromgA($BB3649,$BA3649,"")</f>
        <v>3.325149689373208</v>
      </c>
      <c r="BE3649" s="29">
        <f t="shared" si="6437"/>
        <v>32.475650234719588</v>
      </c>
      <c r="BG3649" s="3"/>
      <c r="BH3649" s="3"/>
      <c r="BI3649" s="12">
        <f t="shared" si="6438"/>
        <v>500000000</v>
      </c>
      <c r="BJ3649" s="29">
        <f t="shared" si="6439"/>
        <v>32.475650234719588</v>
      </c>
      <c r="BK3649" s="3">
        <f t="shared" si="6440"/>
        <v>-9.0245279196435479</v>
      </c>
      <c r="BL3649" s="13">
        <f>EXP(BK$4341*$AX3649+BK$4342)*$BI3649/(100000000/($AX3649-$AW3649))</f>
        <v>59.750445767417986</v>
      </c>
      <c r="BM3649" s="3">
        <f t="shared" si="6441"/>
        <v>2.2984171820982957</v>
      </c>
      <c r="BN3649" s="13" cm="1">
        <f t="array" ref="BN3649">$C3649*EXP(poly_from_str(100000000/$E3649,BN$4343))</f>
        <v>25.302574651174794</v>
      </c>
      <c r="BO3649" s="3">
        <f t="shared" si="6442"/>
        <v>1.791759469228055</v>
      </c>
      <c r="BP3649" s="13">
        <f t="shared" si="6443"/>
        <v>0.85927049590200033</v>
      </c>
      <c r="BQ3649" s="13"/>
      <c r="BS3649" s="13"/>
      <c r="BT3649" s="13"/>
      <c r="BU3649" s="13"/>
      <c r="BV3649" s="13"/>
      <c r="BW3649" s="13"/>
      <c r="BX3649" s="13"/>
      <c r="BY3649">
        <v>24478</v>
      </c>
      <c r="BZ3649" s="13"/>
    </row>
    <row r="3650" spans="1:78" hidden="1" x14ac:dyDescent="0.25">
      <c r="A3650" t="s">
        <v>4099</v>
      </c>
      <c r="B3650" s="2" t="str">
        <f t="shared" si="6359"/>
        <v/>
      </c>
      <c r="C3650">
        <v>3</v>
      </c>
      <c r="D3650" t="s">
        <v>14</v>
      </c>
      <c r="E3650">
        <v>42026.43</v>
      </c>
      <c r="R3650">
        <v>34</v>
      </c>
      <c r="S3650" t="s">
        <v>22</v>
      </c>
      <c r="AA3650" s="10">
        <f t="shared" si="6283"/>
        <v>2378.7289999999998</v>
      </c>
      <c r="AB3650" s="3" cm="1">
        <f t="array" ref="AB3650">100000000/Lvac(AA3650)</f>
        <v>42026.433559710815</v>
      </c>
      <c r="AC3650" s="28">
        <f t="shared" si="6284"/>
        <v>4.2039257099064254E-7</v>
      </c>
      <c r="AD3650" s="28">
        <f t="shared" si="6285"/>
        <v>2.3794548223541458E-7</v>
      </c>
      <c r="AE3650" s="21">
        <f t="shared" si="6286"/>
        <v>42026.430863705376</v>
      </c>
      <c r="AF3650" s="10" cm="1">
        <f t="array" ref="AF3650">Lair(100000000/AE3650)</f>
        <v>2378.7291526082067</v>
      </c>
      <c r="AG3650" s="10">
        <f t="shared" si="6287"/>
        <v>1.3833800226867126E-2</v>
      </c>
      <c r="AH3650" s="10" t="b">
        <f t="shared" ref="AH3650:AH3713" si="6444">ABS(AE3650-AB3650)&lt;AG3650</f>
        <v>1</v>
      </c>
      <c r="AI3650" s="10">
        <f t="shared" si="6289"/>
        <v>2378.7289999999998</v>
      </c>
      <c r="AJ3650">
        <v>7.0000000000000001E-3</v>
      </c>
      <c r="AK3650" s="3" cm="1">
        <f t="array" ref="AK3650">100000000/Lvac($AA3650)</f>
        <v>42026.433559710815</v>
      </c>
      <c r="AL3650" s="21">
        <f t="shared" si="6342"/>
        <v>0.12367320317613975</v>
      </c>
      <c r="AM3650" s="21"/>
      <c r="AN3650" s="21"/>
      <c r="AO3650" s="21"/>
      <c r="AP3650" s="21"/>
      <c r="AS3650" s="3">
        <f t="shared" si="6288"/>
        <v>3.5597108144429512E-3</v>
      </c>
      <c r="AT3650" s="3" cm="1">
        <f t="array" ref="AT3650">AS3650-(100000000/LvacE($A3650)-$E3650)</f>
        <v>6.1115511925891042E-5</v>
      </c>
      <c r="BB3650"/>
      <c r="BC3650"/>
      <c r="BD3650"/>
      <c r="BE3650"/>
      <c r="BF3650"/>
      <c r="BG3650"/>
      <c r="BH3650"/>
      <c r="BI3650"/>
      <c r="BJ3650"/>
      <c r="BN3650" s="13" cm="1">
        <f t="array" ref="BN3650">$C3650*EXP(poly_from_str(100000000/$E3650,BN$4343))</f>
        <v>12.655468565548514</v>
      </c>
      <c r="BO3650" s="13"/>
      <c r="BY3650" t="e">
        <v>#N/A</v>
      </c>
    </row>
    <row r="3651" spans="1:78" hidden="1" x14ac:dyDescent="0.25">
      <c r="A3651" t="s">
        <v>4100</v>
      </c>
      <c r="B3651" s="2" t="str">
        <f t="shared" si="6359"/>
        <v/>
      </c>
      <c r="C3651">
        <v>5</v>
      </c>
      <c r="D3651" t="s">
        <v>14</v>
      </c>
      <c r="E3651">
        <v>42030.44</v>
      </c>
      <c r="F3651">
        <v>25934</v>
      </c>
      <c r="G3651" t="s">
        <v>5</v>
      </c>
      <c r="H3651" s="5" t="s">
        <v>18</v>
      </c>
      <c r="I3651">
        <v>67965</v>
      </c>
      <c r="J3651" t="s">
        <v>3</v>
      </c>
      <c r="K3651" s="5" t="s">
        <v>19</v>
      </c>
      <c r="L3651">
        <v>25934.98</v>
      </c>
      <c r="M3651" t="str">
        <f>$G3651&amp;""</f>
        <v>e</v>
      </c>
      <c r="N3651" t="str">
        <f>$H3651&amp;""</f>
        <v>5/2</v>
      </c>
      <c r="O3651">
        <v>67965.47</v>
      </c>
      <c r="P3651" t="str">
        <f>$J3651&amp;""</f>
        <v>o</v>
      </c>
      <c r="Q3651" t="str">
        <f>$K3651&amp;""</f>
        <v>3/2</v>
      </c>
      <c r="R3651">
        <v>34</v>
      </c>
      <c r="AA3651" s="10">
        <f t="shared" ref="AA3651:AA3714" si="6445">ROUND($A3651,3)+0</f>
        <v>2378.502</v>
      </c>
      <c r="AB3651" s="3" cm="1">
        <f t="array" ref="AB3651">100000000/Lvac(AA3651)</f>
        <v>42030.444167554386</v>
      </c>
      <c r="AC3651" s="28">
        <f t="shared" ref="AC3651:AC3714" si="6446">0.001/AA3651</f>
        <v>4.2043269250982345E-7</v>
      </c>
      <c r="AD3651" s="28">
        <f t="shared" ref="AD3651:AD3714" si="6447">0.01/AB3651</f>
        <v>2.379227771216263E-7</v>
      </c>
      <c r="AE3651" s="21">
        <f t="shared" ref="AE3651:AE3714" si="6448">($AB3651/$AC3651^2+$E3651/$AD3651^2)/(1/$AC3651^2+1/$AD3651^2)</f>
        <v>42030.441010896335</v>
      </c>
      <c r="AF3651" s="10" cm="1">
        <f t="array" ref="AF3651">Lair(100000000/AE3651)</f>
        <v>2378.5021786494935</v>
      </c>
      <c r="AG3651" s="10">
        <f t="shared" ref="AG3651:AG3714" si="6449">0.0005/$AA3651*AB3651+0.005</f>
        <v>1.3835486404374348E-2</v>
      </c>
      <c r="AH3651" s="10" t="b">
        <f t="shared" si="6444"/>
        <v>1</v>
      </c>
      <c r="AI3651" s="10">
        <f>$AF3651</f>
        <v>2378.5021786494935</v>
      </c>
      <c r="AJ3651">
        <v>7.0000000000000001E-3</v>
      </c>
      <c r="AK3651" s="3" cm="1">
        <f t="array" ref="AK3651">100000000/Lvac($AA3651)</f>
        <v>42030.444167554386</v>
      </c>
      <c r="AL3651" s="21">
        <f t="shared" si="6342"/>
        <v>0.12369680037036335</v>
      </c>
      <c r="AM3651" s="10" cm="1">
        <f t="array" ref="AM3651">Lvac($AI3651)-$BA3651</f>
        <v>2.7731355185096618E-3</v>
      </c>
      <c r="AN3651" s="10">
        <f>$AK3651-($AX3651-$AW3651)</f>
        <v>-4.583244561945321E-2</v>
      </c>
      <c r="AO3651" s="3">
        <f>AM3651/AJ3651</f>
        <v>0.39616221692995168</v>
      </c>
      <c r="AP3651" s="3">
        <v>0.37063511152674827</v>
      </c>
      <c r="AS3651" s="3">
        <f t="shared" ref="AS3651:AS3714" si="6450">$AB3651-$E3651</f>
        <v>4.1675543834571727E-3</v>
      </c>
      <c r="AT3651" s="3" cm="1">
        <f t="array" ref="AT3651">AS3651-(100000000/LvacE($A3651)-$E3651)</f>
        <v>6.1219441704452038E-5</v>
      </c>
      <c r="AU3651" t="s">
        <v>4708</v>
      </c>
      <c r="AV3651" t="s">
        <v>4830</v>
      </c>
      <c r="AW3651" s="3">
        <v>25934.98</v>
      </c>
      <c r="AX3651" s="3">
        <v>67965.47</v>
      </c>
      <c r="AY3651" s="3"/>
      <c r="AZ3651" s="10" cm="1">
        <f t="array" ref="AZ3651">Lair(100000000/($AX3651-$AW3651))</f>
        <v>2378.499406138536</v>
      </c>
      <c r="BA3651" s="10">
        <f>100000000/($AX3651-$AW3651)</f>
        <v>2379.2251767704824</v>
      </c>
      <c r="BB3651" s="12">
        <v>14700000</v>
      </c>
      <c r="BC3651" s="3">
        <v>3.5000000000000003E-2</v>
      </c>
      <c r="BD3651" s="12" cm="1">
        <f t="array" ref="BD3651">SfromgA($BB3651,$BA3651,"")</f>
        <v>9.771412226990335E-2</v>
      </c>
      <c r="BE3651" s="29">
        <f>(10^MAX(0.05, -0.312925054856973*((LN($BD3651))^(1/3)) + 0.454808404431693)-1)*100</f>
        <v>640.29489250006748</v>
      </c>
      <c r="BG3651" s="3"/>
      <c r="BH3651" s="3"/>
      <c r="BI3651" s="12">
        <f>IF($BB3651="",$BF3651,$BB3651)</f>
        <v>14700000</v>
      </c>
      <c r="BJ3651" s="29">
        <f>IF($BB3651="",$BH3651,$BE3651)</f>
        <v>640.29489250006748</v>
      </c>
      <c r="BK3651" s="3">
        <f>LN(BN3651*100000000/($AX3651-$AW3651)/$BI3651)</f>
        <v>-5.6793664349362913</v>
      </c>
      <c r="BL3651" s="13">
        <f>EXP(BK$4341*$AX3651+BK$4342)*$BI3651/(100000000/($AX3651-$AW3651))</f>
        <v>3.9700120952938711</v>
      </c>
      <c r="BM3651" s="3">
        <f t="shared" ref="BM3651" si="6451">LN(BL3651/$C3651)</f>
        <v>-0.23066877106612327</v>
      </c>
      <c r="BN3651" s="13" cm="1">
        <f t="array" ref="BN3651">$C3651*EXP(poly_from_str(100000000/$E3651,BN$4343))</f>
        <v>21.103976008054378</v>
      </c>
      <c r="BO3651" s="3">
        <f>LN($C3651)</f>
        <v>1.6094379124341003</v>
      </c>
      <c r="BP3651" s="13">
        <f>LN(BL3651/BN3651)</f>
        <v>-1.6706923177628166</v>
      </c>
      <c r="BQ3651" s="13"/>
      <c r="BS3651" s="13"/>
      <c r="BT3651" s="13"/>
      <c r="BU3651" s="13"/>
      <c r="BV3651" s="13"/>
      <c r="BW3651" s="13"/>
      <c r="BX3651" s="13"/>
      <c r="BY3651">
        <v>20416</v>
      </c>
      <c r="BZ3651" s="13"/>
    </row>
    <row r="3652" spans="1:78" hidden="1" x14ac:dyDescent="0.25">
      <c r="A3652" t="s">
        <v>4101</v>
      </c>
      <c r="B3652" s="2" t="str">
        <f t="shared" si="6359"/>
        <v/>
      </c>
      <c r="C3652">
        <v>2</v>
      </c>
      <c r="E3652">
        <v>42035.11</v>
      </c>
      <c r="R3652">
        <v>34</v>
      </c>
      <c r="S3652" t="s">
        <v>22</v>
      </c>
      <c r="AA3652" s="10">
        <f t="shared" si="6445"/>
        <v>2378.2379999999998</v>
      </c>
      <c r="AB3652" s="3" cm="1">
        <f t="array" ref="AB3652">100000000/Lvac(AA3652)</f>
        <v>42035.10944962655</v>
      </c>
      <c r="AC3652" s="28">
        <f t="shared" si="6446"/>
        <v>4.2047936329332897E-7</v>
      </c>
      <c r="AD3652" s="28">
        <f t="shared" si="6447"/>
        <v>2.3789637117475954E-7</v>
      </c>
      <c r="AE3652" s="21">
        <f t="shared" si="6448"/>
        <v>42035.109866544408</v>
      </c>
      <c r="AF3652" s="10" cm="1">
        <f t="array" ref="AF3652">Lair(100000000/AE3652)</f>
        <v>2378.2379764099796</v>
      </c>
      <c r="AG3652" s="10">
        <f t="shared" si="6449"/>
        <v>1.3837448028672185E-2</v>
      </c>
      <c r="AH3652" s="10" t="b">
        <f t="shared" si="6444"/>
        <v>1</v>
      </c>
      <c r="AI3652" s="10">
        <f t="shared" ref="AI3652:AI3712" si="6452">$AA3652</f>
        <v>2378.2379999999998</v>
      </c>
      <c r="AJ3652">
        <v>3.0000000000000001E-3</v>
      </c>
      <c r="AK3652" s="3" cm="1">
        <f t="array" ref="AK3652">100000000/Lvac($AA3652)</f>
        <v>42035.10944962655</v>
      </c>
      <c r="AL3652" s="21">
        <f t="shared" si="6342"/>
        <v>5.3024688172033103E-2</v>
      </c>
      <c r="AM3652" s="21"/>
      <c r="AN3652" s="21"/>
      <c r="AO3652" s="21"/>
      <c r="AP3652" s="21"/>
      <c r="AS3652" s="3">
        <f t="shared" si="6450"/>
        <v>-5.5037345009623095E-4</v>
      </c>
      <c r="AT3652" s="3" cm="1">
        <f t="array" ref="AT3652">AS3652-(100000000/LvacE($A3652)-$E3652)</f>
        <v>6.1340397223830223E-5</v>
      </c>
      <c r="BB3652"/>
      <c r="BC3652"/>
      <c r="BD3652"/>
      <c r="BE3652"/>
      <c r="BF3652"/>
      <c r="BG3652"/>
      <c r="BH3652"/>
      <c r="BI3652"/>
      <c r="BJ3652"/>
      <c r="BN3652" s="13" cm="1">
        <f t="array" ref="BN3652">$C3652*EXP(poly_from_str(100000000/$E3652,BN$4343))</f>
        <v>8.4469787252109931</v>
      </c>
      <c r="BO3652" s="13"/>
      <c r="BY3652">
        <v>8172</v>
      </c>
    </row>
    <row r="3653" spans="1:78" hidden="1" x14ac:dyDescent="0.25">
      <c r="A3653" t="s">
        <v>4102</v>
      </c>
      <c r="B3653" s="2" t="str">
        <f t="shared" si="6359"/>
        <v/>
      </c>
      <c r="C3653">
        <v>10</v>
      </c>
      <c r="D3653" t="s">
        <v>14</v>
      </c>
      <c r="E3653">
        <v>42038.18</v>
      </c>
      <c r="F3653">
        <v>16135</v>
      </c>
      <c r="G3653" t="s">
        <v>5</v>
      </c>
      <c r="H3653" s="5" t="s">
        <v>8</v>
      </c>
      <c r="I3653">
        <v>58174</v>
      </c>
      <c r="J3653" t="s">
        <v>3</v>
      </c>
      <c r="K3653" s="5" t="s">
        <v>4</v>
      </c>
      <c r="L3653">
        <v>16135.97</v>
      </c>
      <c r="M3653" t="str">
        <f t="shared" ref="M3653:M3654" si="6453">$G3653&amp;""</f>
        <v>e</v>
      </c>
      <c r="N3653" t="str">
        <f t="shared" ref="N3653:N3654" si="6454">$H3653&amp;""</f>
        <v>7/2</v>
      </c>
      <c r="O3653">
        <v>58174.15</v>
      </c>
      <c r="P3653" t="str">
        <f t="shared" ref="P3653:P3654" si="6455">$J3653&amp;""</f>
        <v>o</v>
      </c>
      <c r="Q3653" t="str">
        <f t="shared" ref="Q3653:Q3654" si="6456">$K3653&amp;""</f>
        <v>9/2</v>
      </c>
      <c r="R3653">
        <v>34</v>
      </c>
      <c r="AA3653" s="10">
        <f t="shared" si="6445"/>
        <v>2378.0639999999999</v>
      </c>
      <c r="AB3653" s="3" cm="1">
        <f t="array" ref="AB3653">100000000/Lvac(AA3653)</f>
        <v>42038.184860872534</v>
      </c>
      <c r="AC3653" s="28">
        <f t="shared" si="6446"/>
        <v>4.2051012924799334E-7</v>
      </c>
      <c r="AD3653" s="28">
        <f t="shared" si="6447"/>
        <v>2.3787896725549637E-7</v>
      </c>
      <c r="AE3653" s="21">
        <f t="shared" si="6448"/>
        <v>42038.181178412226</v>
      </c>
      <c r="AF3653" s="10" cm="1">
        <f t="array" ref="AF3653">Lair(100000000/AE3653)</f>
        <v>2378.0642083302773</v>
      </c>
      <c r="AG3653" s="10">
        <f t="shared" si="6449"/>
        <v>1.3838741274598273E-2</v>
      </c>
      <c r="AH3653" s="10" t="b">
        <f t="shared" si="6444"/>
        <v>1</v>
      </c>
      <c r="AI3653" s="10">
        <f t="shared" ref="AI3653:AI3654" si="6457">$AF3653</f>
        <v>2378.0642083302773</v>
      </c>
      <c r="AJ3653">
        <v>7.0000000000000001E-3</v>
      </c>
      <c r="AK3653" s="3" cm="1">
        <f t="array" ref="AK3653">100000000/Lvac($AA3653)</f>
        <v>42038.184860872534</v>
      </c>
      <c r="AL3653" s="21">
        <f t="shared" si="6342"/>
        <v>0.12374236700392677</v>
      </c>
      <c r="AM3653" s="10" cm="1">
        <f t="array" ref="AM3653">Lvac($AI3653)-$BA3653</f>
        <v>-6.6682122906058794E-5</v>
      </c>
      <c r="AN3653" s="10">
        <f t="shared" ref="AN3653:AN3654" si="6458">$AK3653-($AX3653-$AW3653)</f>
        <v>4.8608725337544456E-3</v>
      </c>
      <c r="AO3653" s="3">
        <f t="shared" ref="AO3653:AO3654" si="6459">AM3653/AJ3653</f>
        <v>-9.5260175580083994E-3</v>
      </c>
      <c r="AP3653" s="3">
        <v>-3.9294189199219023E-2</v>
      </c>
      <c r="AS3653" s="3">
        <f t="shared" si="6450"/>
        <v>4.8608725337544456E-3</v>
      </c>
      <c r="AT3653" s="3" cm="1">
        <f t="array" ref="AT3653">AS3653-(100000000/LvacE($A3653)-$E3653)</f>
        <v>6.1420185375027359E-5</v>
      </c>
      <c r="AU3653" t="s">
        <v>4738</v>
      </c>
      <c r="AV3653" t="s">
        <v>4693</v>
      </c>
      <c r="AW3653" s="3">
        <v>16135.97</v>
      </c>
      <c r="AX3653" s="3">
        <v>58174.15</v>
      </c>
      <c r="AY3653" s="3"/>
      <c r="AZ3653" s="10" cm="1">
        <f t="array" ref="AZ3653">Lair(100000000/($AX3653-$AW3653))</f>
        <v>2378.0642749973845</v>
      </c>
      <c r="BA3653" s="10">
        <f t="shared" ref="BA3653:BA3654" si="6460">100000000/($AX3653-$AW3653)</f>
        <v>2378.7899476142879</v>
      </c>
      <c r="BB3653" s="12">
        <v>215000000</v>
      </c>
      <c r="BC3653" s="3">
        <v>0.47299999999999998</v>
      </c>
      <c r="BD3653" s="12" cm="1">
        <f t="array" ref="BD3653">SfromgA($BB3653,$BA3653,"")</f>
        <v>1.428367972018014</v>
      </c>
      <c r="BE3653" s="29">
        <f t="shared" ref="BE3653:BE3654" si="6461">(10^MAX(0.05, -0.312925054856973*((LN($BD3653))^(1/3)) + 0.454808404431693)-1)*100</f>
        <v>70.968939839233585</v>
      </c>
      <c r="BG3653" s="3"/>
      <c r="BH3653" s="3"/>
      <c r="BI3653" s="12">
        <f t="shared" ref="BI3653:BI3654" si="6462">IF($BB3653="",$BF3653,$BB3653)</f>
        <v>215000000</v>
      </c>
      <c r="BJ3653" s="29">
        <f t="shared" ref="BJ3653:BJ3654" si="6463">IF($BB3653="",$BH3653,$BE3653)</f>
        <v>70.968939839233585</v>
      </c>
      <c r="BK3653" s="3">
        <f t="shared" ref="BK3653:BK3654" si="6464">LN(BN3653*100000000/($AX3653-$AW3653)/$BI3653)</f>
        <v>-7.6681341205421223</v>
      </c>
      <c r="BL3653" s="13">
        <f>EXP(BK$4341*$AX3653+BK$4342)*$BI3653/(100000000/($AX3653-$AW3653))</f>
        <v>122.20361433984796</v>
      </c>
      <c r="BM3653" s="3">
        <f t="shared" ref="BM3653:BM3654" si="6465">LN(BL3653/$C3653)</f>
        <v>2.5031035305552161</v>
      </c>
      <c r="BN3653" s="13" cm="1">
        <f t="array" ref="BN3653">$C3653*EXP(poly_from_str(100000000/$E3653,BN$4343))</f>
        <v>42.25265759781766</v>
      </c>
      <c r="BO3653" s="3">
        <f t="shared" ref="BO3653:BO3654" si="6466">LN($C3653)</f>
        <v>2.3025850929940459</v>
      </c>
      <c r="BP3653" s="13">
        <f t="shared" ref="BP3653:BP3654" si="6467">LN(BL3653/BN3653)</f>
        <v>1.0620213700008143</v>
      </c>
      <c r="BQ3653" s="13"/>
      <c r="BR3653" s="12">
        <v>31000000</v>
      </c>
      <c r="BS3653" s="3">
        <f>LN(BV3653*100000000/($AX3653-$AW3653)/$BR3653)</f>
        <v>-7.1250075227577554</v>
      </c>
      <c r="BT3653" s="13">
        <f>EXP(BS$4338*$AX3653+BS$4336)*$BR3653/(100000000/($AX3653-$AW3653))</f>
        <v>13.364038221863037</v>
      </c>
      <c r="BU3653" s="3">
        <f>LN(BT3653/$BN3653)</f>
        <v>-1.1510998689964409</v>
      </c>
      <c r="BV3653" s="3" cm="1">
        <f t="array" ref="BV3653">$BN3653*EXP(poly_from_str(100000000/$E3653,BV$4341))</f>
        <v>10.487069558803105</v>
      </c>
      <c r="BW3653" s="12" t="s">
        <v>14</v>
      </c>
      <c r="BX3653" s="3">
        <f>LN(BT3653/BV3653)</f>
        <v>0.24242435686170827</v>
      </c>
      <c r="BY3653">
        <v>40876</v>
      </c>
      <c r="BZ3653" s="13"/>
    </row>
    <row r="3654" spans="1:78" hidden="1" x14ac:dyDescent="0.25">
      <c r="A3654" t="s">
        <v>4103</v>
      </c>
      <c r="B3654" s="2" t="str">
        <f t="shared" si="6359"/>
        <v/>
      </c>
      <c r="C3654">
        <v>7</v>
      </c>
      <c r="E3654">
        <v>42045.45</v>
      </c>
      <c r="F3654">
        <v>26446</v>
      </c>
      <c r="G3654" t="s">
        <v>5</v>
      </c>
      <c r="H3654" s="5" t="s">
        <v>8</v>
      </c>
      <c r="I3654">
        <v>68492</v>
      </c>
      <c r="J3654" t="s">
        <v>3</v>
      </c>
      <c r="K3654" s="5" t="s">
        <v>8</v>
      </c>
      <c r="L3654">
        <v>26446.97</v>
      </c>
      <c r="M3654" t="str">
        <f t="shared" si="6453"/>
        <v>e</v>
      </c>
      <c r="N3654" t="str">
        <f t="shared" si="6454"/>
        <v>7/2</v>
      </c>
      <c r="O3654">
        <v>68492.429999999993</v>
      </c>
      <c r="P3654" t="str">
        <f t="shared" si="6455"/>
        <v>o</v>
      </c>
      <c r="Q3654" t="str">
        <f t="shared" si="6456"/>
        <v>7/2</v>
      </c>
      <c r="R3654">
        <v>34</v>
      </c>
      <c r="AA3654" s="10">
        <f t="shared" si="6445"/>
        <v>2377.6529999999998</v>
      </c>
      <c r="AB3654" s="3" cm="1">
        <f t="array" ref="AB3654">100000000/Lvac(AA3654)</f>
        <v>42045.450981367001</v>
      </c>
      <c r="AC3654" s="28">
        <f t="shared" si="6446"/>
        <v>4.2058281843481793E-7</v>
      </c>
      <c r="AD3654" s="28">
        <f t="shared" si="6447"/>
        <v>2.378378579987555E-7</v>
      </c>
      <c r="AE3654" s="21">
        <f t="shared" si="6448"/>
        <v>42045.450237786383</v>
      </c>
      <c r="AF3654" s="10" cm="1">
        <f t="array" ref="AF3654">Lair(100000000/AE3654)</f>
        <v>2377.653042052541</v>
      </c>
      <c r="AG3654" s="10">
        <f t="shared" si="6449"/>
        <v>1.3841797138053159E-2</v>
      </c>
      <c r="AH3654" s="10" t="b">
        <f t="shared" si="6444"/>
        <v>1</v>
      </c>
      <c r="AI3654" s="10">
        <f t="shared" si="6457"/>
        <v>2377.653042052541</v>
      </c>
      <c r="AJ3654">
        <v>3.0000000000000001E-3</v>
      </c>
      <c r="AK3654" s="3" cm="1">
        <f t="array" ref="AK3654">100000000/Lvac($AA3654)</f>
        <v>42045.450981367001</v>
      </c>
      <c r="AL3654" s="21">
        <f t="shared" si="6342"/>
        <v>5.3050781890032241E-2</v>
      </c>
      <c r="AM3654" s="10" cm="1">
        <f t="array" ref="AM3654">Lvac($AI3654)-$BA3654</f>
        <v>5.5221753200385137E-4</v>
      </c>
      <c r="AN3654" s="10">
        <f t="shared" si="6458"/>
        <v>-9.0186329907737672E-3</v>
      </c>
      <c r="AO3654" s="3">
        <f t="shared" si="6459"/>
        <v>0.18407251066795047</v>
      </c>
      <c r="AP3654" s="3">
        <v>0.17005184008667129</v>
      </c>
      <c r="AS3654" s="3">
        <f t="shared" si="6450"/>
        <v>9.8136700398754328E-4</v>
      </c>
      <c r="AT3654" s="3" cm="1">
        <f t="array" ref="AT3654">AS3654-(100000000/LvacE($A3654)-$E3654)</f>
        <v>6.1608829128090292E-5</v>
      </c>
      <c r="AU3654" t="s">
        <v>4731</v>
      </c>
      <c r="AV3654" t="s">
        <v>4826</v>
      </c>
      <c r="AW3654" s="3">
        <v>26446.97</v>
      </c>
      <c r="AX3654" s="3">
        <v>68492.429999999993</v>
      </c>
      <c r="AY3654" s="3"/>
      <c r="AZ3654" s="10" cm="1">
        <f t="array" ref="AZ3654">Lair(100000000/($AX3654-$AW3654))</f>
        <v>2377.652489959346</v>
      </c>
      <c r="BA3654" s="10">
        <f t="shared" si="6460"/>
        <v>2378.3780698320347</v>
      </c>
      <c r="BB3654" s="12">
        <v>315000000</v>
      </c>
      <c r="BC3654" s="3">
        <v>0.32200000000000001</v>
      </c>
      <c r="BD3654" s="12" cm="1">
        <f t="array" ref="BD3654">SfromgA($BB3654,$BA3654,"")</f>
        <v>2.0916383160156391</v>
      </c>
      <c r="BE3654" s="29">
        <f t="shared" si="6461"/>
        <v>48.603246703333092</v>
      </c>
      <c r="BG3654" s="3"/>
      <c r="BH3654" s="3"/>
      <c r="BI3654" s="12">
        <f t="shared" si="6462"/>
        <v>315000000</v>
      </c>
      <c r="BJ3654" s="29">
        <f t="shared" si="6463"/>
        <v>48.603246703333092</v>
      </c>
      <c r="BK3654" s="3">
        <f t="shared" si="6464"/>
        <v>-8.4059177646867713</v>
      </c>
      <c r="BL3654" s="13">
        <f>EXP(BK$4341*$AX3654+BK$4342)*$BI3654/(100000000/($AX3654-$AW3654))</f>
        <v>81.761943013495724</v>
      </c>
      <c r="BM3654" s="3">
        <f t="shared" si="6465"/>
        <v>2.4579017419598705</v>
      </c>
      <c r="BN3654" s="13" cm="1">
        <f t="array" ref="BN3654">$C3654*EXP(poly_from_str(100000000/$E3654,BN$4343))</f>
        <v>29.606424479821079</v>
      </c>
      <c r="BO3654" s="3">
        <f t="shared" si="6466"/>
        <v>1.9459101490553132</v>
      </c>
      <c r="BP3654" s="13">
        <f t="shared" si="6467"/>
        <v>1.0158205099984463</v>
      </c>
      <c r="BQ3654" s="13"/>
      <c r="BS3654" s="13"/>
      <c r="BT3654" s="13"/>
      <c r="BU3654" s="13"/>
      <c r="BV3654" s="13"/>
      <c r="BW3654" s="13"/>
      <c r="BX3654" s="13"/>
      <c r="BY3654">
        <v>28642</v>
      </c>
      <c r="BZ3654" s="13"/>
    </row>
    <row r="3655" spans="1:78" hidden="1" x14ac:dyDescent="0.25">
      <c r="A3655" t="s">
        <v>4104</v>
      </c>
      <c r="B3655" s="2" t="str">
        <f t="shared" si="6359"/>
        <v/>
      </c>
      <c r="C3655">
        <v>5</v>
      </c>
      <c r="E3655">
        <v>42056.03</v>
      </c>
      <c r="R3655">
        <v>34</v>
      </c>
      <c r="S3655" t="s">
        <v>22</v>
      </c>
      <c r="AA3655" s="10">
        <f t="shared" si="6445"/>
        <v>2377.0549999999998</v>
      </c>
      <c r="AB3655" s="3" cm="1">
        <f t="array" ref="AB3655">100000000/Lvac(AA3655)</f>
        <v>42056.027585161159</v>
      </c>
      <c r="AC3655" s="28">
        <f t="shared" si="6446"/>
        <v>4.2068862521060726E-7</v>
      </c>
      <c r="AD3655" s="28">
        <f t="shared" si="6447"/>
        <v>2.3777804453239303E-7</v>
      </c>
      <c r="AE3655" s="21">
        <f t="shared" si="6448"/>
        <v>42056.029415327641</v>
      </c>
      <c r="AF3655" s="10" cm="1">
        <f t="array" ref="AF3655">Lair(100000000/AE3655)</f>
        <v>2377.0548965486164</v>
      </c>
      <c r="AG3655" s="10">
        <f t="shared" si="6449"/>
        <v>1.3846246213310411E-2</v>
      </c>
      <c r="AH3655" s="10" t="b">
        <f t="shared" si="6444"/>
        <v>1</v>
      </c>
      <c r="AI3655" s="10">
        <f t="shared" si="6452"/>
        <v>2377.0549999999998</v>
      </c>
      <c r="AJ3655">
        <v>3.0000000000000001E-3</v>
      </c>
      <c r="AK3655" s="3" cm="1">
        <f t="array" ref="AK3655">100000000/Lvac($AA3655)</f>
        <v>42056.027585161159</v>
      </c>
      <c r="AL3655" s="21">
        <f t="shared" si="6342"/>
        <v>5.3077477279862478E-2</v>
      </c>
      <c r="AM3655" s="21"/>
      <c r="AN3655" s="21"/>
      <c r="AO3655" s="21"/>
      <c r="AP3655" s="21"/>
      <c r="AS3655" s="3">
        <f t="shared" si="6450"/>
        <v>-2.4148388401954435E-3</v>
      </c>
      <c r="AT3655" s="3" cm="1">
        <f t="array" ref="AT3655">AS3655-(100000000/LvacE($A3655)-$E3655)</f>
        <v>6.1883765738457441E-5</v>
      </c>
      <c r="BB3655"/>
      <c r="BC3655"/>
      <c r="BD3655"/>
      <c r="BE3655"/>
      <c r="BF3655"/>
      <c r="BG3655"/>
      <c r="BH3655"/>
      <c r="BI3655"/>
      <c r="BJ3655"/>
      <c r="BN3655" s="13" cm="1">
        <f t="array" ref="BN3655">$C3655*EXP(poly_from_str(100000000/$E3655,BN$4343))</f>
        <v>21.178390254529127</v>
      </c>
      <c r="BO3655" s="13"/>
      <c r="BY3655">
        <v>20488</v>
      </c>
    </row>
    <row r="3656" spans="1:78" hidden="1" x14ac:dyDescent="0.25">
      <c r="A3656" t="s">
        <v>4105</v>
      </c>
      <c r="B3656" s="2" t="str">
        <f t="shared" si="6359"/>
        <v/>
      </c>
      <c r="C3656">
        <v>4</v>
      </c>
      <c r="E3656">
        <v>42056.89</v>
      </c>
      <c r="R3656">
        <v>34</v>
      </c>
      <c r="S3656" t="s">
        <v>22</v>
      </c>
      <c r="AA3656" s="10">
        <f t="shared" si="6445"/>
        <v>2377.0059999999999</v>
      </c>
      <c r="AB3656" s="3" cm="1">
        <f t="array" ref="AB3656">100000000/Lvac(AA3656)</f>
        <v>42056.894465808466</v>
      </c>
      <c r="AC3656" s="28">
        <f t="shared" si="6446"/>
        <v>4.2069729735642235E-7</v>
      </c>
      <c r="AD3656" s="28">
        <f t="shared" si="6447"/>
        <v>2.3777314342907151E-7</v>
      </c>
      <c r="AE3656" s="21">
        <f t="shared" si="6448"/>
        <v>42056.891081178401</v>
      </c>
      <c r="AF3656" s="10" cm="1">
        <f t="array" ref="AF3656">Lair(100000000/AE3656)</f>
        <v>2377.0061913106128</v>
      </c>
      <c r="AG3656" s="10">
        <f t="shared" si="6449"/>
        <v>1.384661091848495E-2</v>
      </c>
      <c r="AH3656" s="10" t="b">
        <f t="shared" si="6444"/>
        <v>1</v>
      </c>
      <c r="AI3656" s="10">
        <f t="shared" si="6452"/>
        <v>2377.0059999999999</v>
      </c>
      <c r="AJ3656">
        <v>3.0000000000000001E-3</v>
      </c>
      <c r="AK3656" s="3" cm="1">
        <f t="array" ref="AK3656">100000000/Lvac($AA3656)</f>
        <v>42056.894465808466</v>
      </c>
      <c r="AL3656" s="21">
        <f t="shared" si="6342"/>
        <v>5.3079665510909695E-2</v>
      </c>
      <c r="AM3656" s="21"/>
      <c r="AN3656" s="21"/>
      <c r="AO3656" s="21"/>
      <c r="AP3656" s="21"/>
      <c r="AS3656" s="3">
        <f t="shared" si="6450"/>
        <v>4.4658084661932662E-3</v>
      </c>
      <c r="AT3656" s="3" cm="1">
        <f t="array" ref="AT3656">AS3656-(100000000/LvacE($A3656)-$E3656)</f>
        <v>6.1906328483019024E-5</v>
      </c>
      <c r="BB3656"/>
      <c r="BC3656"/>
      <c r="BD3656"/>
      <c r="BE3656"/>
      <c r="BF3656"/>
      <c r="BG3656"/>
      <c r="BH3656"/>
      <c r="BI3656"/>
      <c r="BJ3656"/>
      <c r="BN3656" s="13" cm="1">
        <f t="array" ref="BN3656">$C3656*EXP(poly_from_str(100000000/$E3656,BN$4343))</f>
        <v>16.944733350505317</v>
      </c>
      <c r="BO3656" s="13"/>
      <c r="BY3656">
        <v>16392</v>
      </c>
    </row>
    <row r="3657" spans="1:78" hidden="1" x14ac:dyDescent="0.25">
      <c r="A3657" t="s">
        <v>4106</v>
      </c>
      <c r="B3657" s="2" t="str">
        <f t="shared" si="6359"/>
        <v/>
      </c>
      <c r="C3657">
        <v>4</v>
      </c>
      <c r="E3657">
        <v>42058.15</v>
      </c>
      <c r="F3657">
        <v>21535</v>
      </c>
      <c r="G3657" t="s">
        <v>5</v>
      </c>
      <c r="H3657" s="5" t="s">
        <v>4</v>
      </c>
      <c r="I3657">
        <v>63593</v>
      </c>
      <c r="J3657" t="s">
        <v>3</v>
      </c>
      <c r="K3657" s="5" t="s">
        <v>4</v>
      </c>
      <c r="L3657">
        <v>21535.17</v>
      </c>
      <c r="M3657" t="str">
        <f t="shared" ref="M3657:M3665" si="6468">$G3657&amp;""</f>
        <v>e</v>
      </c>
      <c r="N3657" t="str">
        <f t="shared" ref="N3657:N3665" si="6469">$H3657&amp;""</f>
        <v>9/2</v>
      </c>
      <c r="O3657">
        <v>63593.35</v>
      </c>
      <c r="P3657" t="str">
        <f t="shared" ref="P3657:P3665" si="6470">$J3657&amp;""</f>
        <v>o</v>
      </c>
      <c r="Q3657" t="str">
        <f t="shared" ref="Q3657:Q3665" si="6471">$K3657&amp;""</f>
        <v>9/2</v>
      </c>
      <c r="R3657">
        <v>34</v>
      </c>
      <c r="AA3657" s="10">
        <f t="shared" si="6445"/>
        <v>2376.9349999999999</v>
      </c>
      <c r="AB3657" s="3" cm="1">
        <f t="array" ref="AB3657">100000000/Lvac(AA3657)</f>
        <v>42058.150621578723</v>
      </c>
      <c r="AC3657" s="28">
        <f t="shared" si="6446"/>
        <v>4.2070986375311064E-7</v>
      </c>
      <c r="AD3657" s="28">
        <f t="shared" si="6447"/>
        <v>2.377660418304107E-7</v>
      </c>
      <c r="AE3657" s="21">
        <f t="shared" si="6448"/>
        <v>42058.15015047144</v>
      </c>
      <c r="AF3657" s="10" cm="1">
        <f t="array" ref="AF3657">Lair(100000000/AE3657)</f>
        <v>2376.9350266269671</v>
      </c>
      <c r="AG3657" s="10">
        <f t="shared" si="6449"/>
        <v>1.3847139408856096E-2</v>
      </c>
      <c r="AH3657" s="10" t="b">
        <f t="shared" si="6444"/>
        <v>1</v>
      </c>
      <c r="AI3657" s="10">
        <f t="shared" ref="AI3657:AI3665" si="6472">$AF3657</f>
        <v>2376.9350266269671</v>
      </c>
      <c r="AJ3657">
        <v>3.0000000000000001E-3</v>
      </c>
      <c r="AK3657" s="3" cm="1">
        <f t="array" ref="AK3657">100000000/Lvac($AA3657)</f>
        <v>42058.150621578723</v>
      </c>
      <c r="AL3657" s="21">
        <f t="shared" si="6342"/>
        <v>5.3082835858490551E-2</v>
      </c>
      <c r="AM3657" s="10" cm="1">
        <f t="array" ref="AM3657">Lvac($AI3657)-$BA3657</f>
        <v>1.6874730040399299E-3</v>
      </c>
      <c r="AN3657" s="10">
        <f t="shared" ref="AN3657:AN3665" si="6473">$AK3657-($AX3657-$AW3657)</f>
        <v>-2.9378421277215239E-2</v>
      </c>
      <c r="AO3657" s="3">
        <f t="shared" ref="AO3657:AO3665" si="6474">AM3657/AJ3657</f>
        <v>0.56249100134664332</v>
      </c>
      <c r="AP3657" s="3">
        <v>0.55361334716508281</v>
      </c>
      <c r="AS3657" s="3">
        <f t="shared" si="6450"/>
        <v>6.2157872162060812E-4</v>
      </c>
      <c r="AT3657" s="3" cm="1">
        <f t="array" ref="AT3657">AS3657-(100000000/LvacE($A3657)-$E3657)</f>
        <v>6.1938997532706708E-5</v>
      </c>
      <c r="AU3657" t="s">
        <v>4793</v>
      </c>
      <c r="AV3657" t="s">
        <v>4835</v>
      </c>
      <c r="AW3657" s="3">
        <v>21535.17</v>
      </c>
      <c r="AX3657" s="3">
        <v>63593.35</v>
      </c>
      <c r="AY3657" s="3"/>
      <c r="AZ3657" s="10" cm="1">
        <f t="array" ref="AZ3657">Lair(100000000/($AX3657-$AW3657))</f>
        <v>2376.9333395338308</v>
      </c>
      <c r="BA3657" s="10">
        <f t="shared" ref="BA3657:BA3665" si="6475">100000000/($AX3657-$AW3657)</f>
        <v>2377.6587574640653</v>
      </c>
      <c r="BB3657" s="12">
        <v>44100000</v>
      </c>
      <c r="BC3657" s="3">
        <v>5.3999999999999999E-2</v>
      </c>
      <c r="BD3657" s="12" cm="1">
        <f t="array" ref="BD3657">SfromgA($BB3657,$BA3657,"")</f>
        <v>0.2925637562362236</v>
      </c>
      <c r="BE3657" s="29">
        <f t="shared" ref="BE3657:BE3665" si="6476">(10^MAX(0.05, -0.312925054856973*((LN($BD3657))^(1/3)) + 0.454808404431693)-1)*100</f>
        <v>516.60201824293392</v>
      </c>
      <c r="BG3657" s="3"/>
      <c r="BH3657" s="3"/>
      <c r="BI3657" s="12">
        <f t="shared" ref="BI3657:BI3665" si="6477">IF($BB3657="",$BF3657,$BB3657)</f>
        <v>44100000</v>
      </c>
      <c r="BJ3657" s="29">
        <f t="shared" ref="BJ3657:BJ3665" si="6478">IF($BB3657="",$BH3657,$BE3657)</f>
        <v>516.60201824293392</v>
      </c>
      <c r="BK3657" s="3">
        <f t="shared" ref="BK3657:BK3665" si="6479">LN(BN3657*100000000/($AX3657-$AW3657)/$BI3657)</f>
        <v>-6.9979668194752271</v>
      </c>
      <c r="BL3657" s="13">
        <f t="shared" ref="BL3657:BL3665" si="6480">EXP(BK$4341*$AX3657+BK$4342)*$BI3657/(100000000/($AX3657-$AW3657))</f>
        <v>16.613811571209396</v>
      </c>
      <c r="BM3657" s="3">
        <f t="shared" ref="BM3657:BM3665" si="6481">LN(BL3657/$C3657)</f>
        <v>1.4239400106658859</v>
      </c>
      <c r="BN3657" s="13" cm="1">
        <f t="array" ref="BN3657">$C3657*EXP(poly_from_str(100000000/$E3657,BN$4343))</f>
        <v>16.94769698990385</v>
      </c>
      <c r="BO3657" s="3">
        <f t="shared" ref="BO3657:BO3665" si="6482">LN($C3657)</f>
        <v>1.3862943611198906</v>
      </c>
      <c r="BP3657" s="13">
        <f t="shared" ref="BP3657:BP3663" si="6483">LN(BL3657/BN3657)</f>
        <v>-1.9897582007276461E-2</v>
      </c>
      <c r="BQ3657" s="13"/>
      <c r="BS3657" s="13"/>
      <c r="BT3657" s="13"/>
      <c r="BU3657" s="13"/>
      <c r="BV3657" s="13"/>
      <c r="BW3657" s="13"/>
      <c r="BX3657" s="13"/>
      <c r="BY3657">
        <v>16395</v>
      </c>
      <c r="BZ3657" s="13"/>
    </row>
    <row r="3658" spans="1:78" hidden="1" x14ac:dyDescent="0.25">
      <c r="A3658" t="s">
        <v>4107</v>
      </c>
      <c r="B3658" s="2">
        <f t="shared" si="6359"/>
        <v>1</v>
      </c>
      <c r="C3658">
        <v>3</v>
      </c>
      <c r="D3658" t="s">
        <v>736</v>
      </c>
      <c r="E3658">
        <v>42064.87</v>
      </c>
      <c r="F3658">
        <v>24788</v>
      </c>
      <c r="G3658" t="s">
        <v>5</v>
      </c>
      <c r="H3658" s="5" t="s">
        <v>4</v>
      </c>
      <c r="I3658">
        <v>66852</v>
      </c>
      <c r="J3658" t="s">
        <v>3</v>
      </c>
      <c r="K3658" s="5" t="s">
        <v>8</v>
      </c>
      <c r="L3658">
        <v>24788.02</v>
      </c>
      <c r="M3658" t="str">
        <f t="shared" si="6468"/>
        <v>e</v>
      </c>
      <c r="N3658" t="str">
        <f t="shared" si="6469"/>
        <v>9/2</v>
      </c>
      <c r="O3658">
        <v>66852.87</v>
      </c>
      <c r="P3658" t="str">
        <f t="shared" si="6470"/>
        <v>o</v>
      </c>
      <c r="Q3658" t="str">
        <f t="shared" si="6471"/>
        <v>7/2</v>
      </c>
      <c r="R3658">
        <v>34</v>
      </c>
      <c r="AA3658" s="10">
        <f t="shared" si="6445"/>
        <v>2376.5549999999998</v>
      </c>
      <c r="AB3658" s="3" cm="1">
        <f t="array" ref="AB3658">100000000/Lvac(AA3658)</f>
        <v>42064.87498443645</v>
      </c>
      <c r="AC3658" s="28">
        <f t="shared" si="6446"/>
        <v>4.2077713328746865E-7</v>
      </c>
      <c r="AD3658" s="28">
        <f t="shared" si="6447"/>
        <v>2.3772803327479026E-7</v>
      </c>
      <c r="AE3658" s="21">
        <f t="shared" si="6448"/>
        <v>42064.87120604494</v>
      </c>
      <c r="AF3658" s="10" cm="1">
        <f t="array" ref="AF3658">Lair(100000000/AE3658)</f>
        <v>2376.5552134863083</v>
      </c>
      <c r="AG3658" s="10">
        <f t="shared" si="6449"/>
        <v>1.3849968754023462E-2</v>
      </c>
      <c r="AH3658" s="10" t="b">
        <f t="shared" si="6444"/>
        <v>1</v>
      </c>
      <c r="AI3658" s="10">
        <f t="shared" si="6472"/>
        <v>2376.5552134863083</v>
      </c>
      <c r="AJ3658">
        <v>7.0000000000000001E-3</v>
      </c>
      <c r="AK3658" s="3" cm="1">
        <f t="array" ref="AK3658">100000000/Lvac($AA3658)</f>
        <v>42064.87498443645</v>
      </c>
      <c r="AL3658" s="21">
        <f t="shared" si="6342"/>
        <v>0.12389955142641232</v>
      </c>
      <c r="AM3658" s="10" cm="1">
        <f t="array" ref="AM3658">Lvac($AI3658)-$BA3658</f>
        <v>-1.1984523448518303E-3</v>
      </c>
      <c r="AN3658" s="10">
        <f t="shared" si="6473"/>
        <v>2.4984436458908021E-2</v>
      </c>
      <c r="AO3658" s="3">
        <f t="shared" si="6474"/>
        <v>-0.17120747783597576</v>
      </c>
      <c r="AP3658" s="3">
        <v>-0.20171238806402211</v>
      </c>
      <c r="AS3658" s="3">
        <f t="shared" si="6450"/>
        <v>4.9844364475575276E-3</v>
      </c>
      <c r="AT3658" s="3" cm="1">
        <f t="array" ref="AT3658">AS3658-(100000000/LvacE($A3658)-$E3658)</f>
        <v>6.2114064348861575E-5</v>
      </c>
      <c r="AU3658" t="s">
        <v>4700</v>
      </c>
      <c r="AV3658" t="s">
        <v>4825</v>
      </c>
      <c r="AW3658" s="3">
        <v>24788.02</v>
      </c>
      <c r="AX3658" s="3">
        <v>66852.87</v>
      </c>
      <c r="AY3658" s="3"/>
      <c r="AZ3658" s="10" cm="1">
        <f t="array" ref="AZ3658">Lair(100000000/($AX3658-$AW3658))</f>
        <v>2376.5564116689006</v>
      </c>
      <c r="BA3658" s="10">
        <f t="shared" si="6475"/>
        <v>2377.2817447346188</v>
      </c>
      <c r="BB3658" s="12">
        <v>34400000</v>
      </c>
      <c r="BC3658" s="3">
        <v>7.4999999999999997E-2</v>
      </c>
      <c r="BD3658" s="12" cm="1">
        <f t="array" ref="BD3658">SfromgA($BB3658,$BA3658,"")</f>
        <v>0.22810445570312143</v>
      </c>
      <c r="BE3658" s="29">
        <f t="shared" si="6476"/>
        <v>547.52181156933705</v>
      </c>
      <c r="BG3658" s="3"/>
      <c r="BH3658" s="3"/>
      <c r="BI3658" s="12">
        <f t="shared" si="6477"/>
        <v>34400000</v>
      </c>
      <c r="BJ3658" s="29">
        <f t="shared" si="6478"/>
        <v>547.52181156933705</v>
      </c>
      <c r="BK3658" s="3">
        <f t="shared" si="6479"/>
        <v>-7.0364691710803546</v>
      </c>
      <c r="BL3658" s="13">
        <f t="shared" si="6480"/>
        <v>10.118150590455095</v>
      </c>
      <c r="BM3658" s="3">
        <f t="shared" si="6481"/>
        <v>1.2157186105120177</v>
      </c>
      <c r="BN3658" s="13" cm="1">
        <f t="array" ref="BN3658">$C3658*EXP(poly_from_str(100000000/$E3658,BN$4343))</f>
        <v>12.722663891011955</v>
      </c>
      <c r="BO3658" s="3">
        <f t="shared" si="6482"/>
        <v>1.0986122886681098</v>
      </c>
      <c r="BP3658" s="13">
        <f t="shared" si="6483"/>
        <v>-0.22905406219943378</v>
      </c>
      <c r="BQ3658" s="13"/>
      <c r="BS3658" s="13"/>
      <c r="BT3658" s="13"/>
      <c r="BU3658" s="13"/>
      <c r="BV3658" s="13"/>
      <c r="BW3658" s="13"/>
      <c r="BX3658" s="13"/>
      <c r="BY3658">
        <v>12308</v>
      </c>
      <c r="BZ3658" s="13"/>
    </row>
    <row r="3659" spans="1:78" hidden="1" x14ac:dyDescent="0.25">
      <c r="A3659" t="s">
        <v>4107</v>
      </c>
      <c r="B3659" s="2">
        <f t="shared" si="6359"/>
        <v>2</v>
      </c>
      <c r="C3659">
        <v>3</v>
      </c>
      <c r="D3659" t="s">
        <v>736</v>
      </c>
      <c r="E3659">
        <v>42064.87</v>
      </c>
      <c r="F3659">
        <v>60419</v>
      </c>
      <c r="G3659" t="s">
        <v>3</v>
      </c>
      <c r="H3659" s="5" t="s">
        <v>16</v>
      </c>
      <c r="I3659">
        <v>102484</v>
      </c>
      <c r="J3659" t="s">
        <v>5</v>
      </c>
      <c r="K3659" s="5" t="s">
        <v>4</v>
      </c>
      <c r="L3659">
        <v>60419.73</v>
      </c>
      <c r="M3659" t="str">
        <f t="shared" si="6468"/>
        <v>o</v>
      </c>
      <c r="N3659" t="str">
        <f t="shared" si="6469"/>
        <v>11/2</v>
      </c>
      <c r="O3659">
        <v>102484.66</v>
      </c>
      <c r="P3659" t="str">
        <f t="shared" si="6470"/>
        <v>e</v>
      </c>
      <c r="Q3659" t="str">
        <f t="shared" si="6471"/>
        <v>9/2</v>
      </c>
      <c r="R3659">
        <v>34</v>
      </c>
      <c r="AA3659" s="10">
        <f t="shared" si="6445"/>
        <v>2376.5549999999998</v>
      </c>
      <c r="AB3659" s="3" cm="1">
        <f t="array" ref="AB3659">100000000/Lvac(AA3659)</f>
        <v>42064.87498443645</v>
      </c>
      <c r="AC3659" s="28">
        <f t="shared" si="6446"/>
        <v>4.2077713328746865E-7</v>
      </c>
      <c r="AD3659" s="28">
        <f t="shared" si="6447"/>
        <v>2.3772803327479026E-7</v>
      </c>
      <c r="AE3659" s="21">
        <f t="shared" si="6448"/>
        <v>42064.87120604494</v>
      </c>
      <c r="AF3659" s="10" cm="1">
        <f t="array" ref="AF3659">Lair(100000000/AE3659)</f>
        <v>2376.5552134863083</v>
      </c>
      <c r="AG3659" s="10">
        <f t="shared" si="6449"/>
        <v>1.3849968754023462E-2</v>
      </c>
      <c r="AH3659" s="10" t="b">
        <f t="shared" si="6444"/>
        <v>1</v>
      </c>
      <c r="AI3659" s="10">
        <f t="shared" si="6472"/>
        <v>2376.5552134863083</v>
      </c>
      <c r="AJ3659">
        <v>7.0000000000000001E-3</v>
      </c>
      <c r="AK3659" s="3" cm="1">
        <f t="array" ref="AK3659">100000000/Lvac($AA3659)</f>
        <v>42064.87498443645</v>
      </c>
      <c r="AL3659" s="21">
        <f t="shared" si="6342"/>
        <v>0.12389955142641232</v>
      </c>
      <c r="AM3659" s="10" cm="1">
        <f t="array" ref="AM3659">Lvac($AI3659)-$BA3659</f>
        <v>3.3227138524125621E-3</v>
      </c>
      <c r="AN3659" s="10">
        <f t="shared" si="6473"/>
        <v>-5.5015563550114166E-2</v>
      </c>
      <c r="AO3659" s="3">
        <f t="shared" si="6474"/>
        <v>0.47467340748750886</v>
      </c>
      <c r="AP3659" s="3">
        <v>0.4441684972594625</v>
      </c>
      <c r="AS3659" s="3">
        <f t="shared" si="6450"/>
        <v>4.9844364475575276E-3</v>
      </c>
      <c r="AT3659" s="3" cm="1">
        <f t="array" ref="AT3659">AS3659-(100000000/LvacE($A3659)-$E3659)</f>
        <v>6.2114064348861575E-5</v>
      </c>
      <c r="AU3659" t="s">
        <v>4844</v>
      </c>
      <c r="AV3659" t="s">
        <v>4827</v>
      </c>
      <c r="AW3659" s="3">
        <v>60419.73</v>
      </c>
      <c r="AX3659" s="3">
        <v>102484.66</v>
      </c>
      <c r="AY3659" s="3"/>
      <c r="AZ3659" s="10" cm="1">
        <f t="array" ref="AZ3659">Lair(100000000/($AX3659-$AW3659))</f>
        <v>2376.5518915203456</v>
      </c>
      <c r="BA3659" s="10">
        <f t="shared" si="6475"/>
        <v>2377.2772235684215</v>
      </c>
      <c r="BB3659" s="12">
        <v>1130000000</v>
      </c>
      <c r="BC3659" s="3">
        <v>0.379</v>
      </c>
      <c r="BD3659" s="12" cm="1">
        <f t="array" ref="BD3659">SfromgA($BB3659,$BA3659,"")</f>
        <v>7.4929233813311136</v>
      </c>
      <c r="BE3659" s="29">
        <f t="shared" si="6476"/>
        <v>14.718224538110025</v>
      </c>
      <c r="BG3659" s="3"/>
      <c r="BH3659" s="3"/>
      <c r="BI3659" s="12">
        <f t="shared" si="6477"/>
        <v>1130000000</v>
      </c>
      <c r="BJ3659" s="29">
        <f t="shared" si="6478"/>
        <v>14.718224538110025</v>
      </c>
      <c r="BK3659" s="3">
        <f t="shared" si="6479"/>
        <v>-10.528387420230976</v>
      </c>
      <c r="BL3659" s="13">
        <f t="shared" si="6480"/>
        <v>22.174439558615969</v>
      </c>
      <c r="BM3659" s="3">
        <f t="shared" si="6481"/>
        <v>2.0003279656395367</v>
      </c>
      <c r="BN3659" s="13" cm="1">
        <f t="array" ref="BN3659">$C3659*EXP(poly_from_str(100000000/$E3659,BN$4343))</f>
        <v>12.722663891011955</v>
      </c>
      <c r="BO3659" s="3">
        <f t="shared" si="6482"/>
        <v>1.0986122886681098</v>
      </c>
      <c r="BP3659" s="13">
        <f t="shared" si="6483"/>
        <v>0.55555529292808536</v>
      </c>
      <c r="BQ3659" s="13"/>
      <c r="BS3659" s="13"/>
      <c r="BT3659" s="13"/>
      <c r="BU3659" s="13"/>
      <c r="BV3659" s="13"/>
      <c r="BW3659" s="13"/>
      <c r="BX3659" s="13"/>
      <c r="BY3659">
        <v>12308</v>
      </c>
      <c r="BZ3659" s="13"/>
    </row>
    <row r="3660" spans="1:78" hidden="1" x14ac:dyDescent="0.25">
      <c r="A3660" t="s">
        <v>4108</v>
      </c>
      <c r="B3660" s="2" t="str">
        <f t="shared" si="6359"/>
        <v/>
      </c>
      <c r="C3660">
        <v>8</v>
      </c>
      <c r="E3660">
        <v>42072.88</v>
      </c>
      <c r="F3660">
        <v>21148</v>
      </c>
      <c r="G3660" t="s">
        <v>5</v>
      </c>
      <c r="H3660" s="5" t="s">
        <v>19</v>
      </c>
      <c r="I3660">
        <v>63221</v>
      </c>
      <c r="J3660" t="s">
        <v>3</v>
      </c>
      <c r="K3660" s="5" t="s">
        <v>19</v>
      </c>
      <c r="L3660">
        <v>21148.43</v>
      </c>
      <c r="M3660" t="str">
        <f t="shared" si="6468"/>
        <v>e</v>
      </c>
      <c r="N3660" t="str">
        <f t="shared" si="6469"/>
        <v>3/2</v>
      </c>
      <c r="O3660">
        <v>63221.279999999999</v>
      </c>
      <c r="P3660" t="str">
        <f t="shared" si="6470"/>
        <v>o</v>
      </c>
      <c r="Q3660" t="str">
        <f t="shared" si="6471"/>
        <v>3/2</v>
      </c>
      <c r="R3660">
        <v>34</v>
      </c>
      <c r="AA3660" s="10">
        <f t="shared" si="6445"/>
        <v>2376.1030000000001</v>
      </c>
      <c r="AB3660" s="3" cm="1">
        <f t="array" ref="AB3660">100000000/Lvac(AA3660)</f>
        <v>42072.876237327764</v>
      </c>
      <c r="AC3660" s="28">
        <f t="shared" si="6446"/>
        <v>4.2085717664596188E-7</v>
      </c>
      <c r="AD3660" s="28">
        <f t="shared" si="6447"/>
        <v>2.3768282309940653E-7</v>
      </c>
      <c r="AE3660" s="21">
        <f t="shared" si="6448"/>
        <v>42072.879090100709</v>
      </c>
      <c r="AF3660" s="10" cm="1">
        <f t="array" ref="AF3660">Lair(100000000/AE3660)</f>
        <v>2376.1028388742238</v>
      </c>
      <c r="AG3660" s="10">
        <f t="shared" si="6449"/>
        <v>1.3853335953308371E-2</v>
      </c>
      <c r="AH3660" s="10" t="b">
        <f t="shared" si="6444"/>
        <v>1</v>
      </c>
      <c r="AI3660" s="10">
        <f t="shared" si="6472"/>
        <v>2376.1028388742238</v>
      </c>
      <c r="AJ3660">
        <v>3.0000000000000001E-3</v>
      </c>
      <c r="AK3660" s="3" cm="1">
        <f t="array" ref="AK3660">100000000/Lvac($AA3660)</f>
        <v>42072.876237327764</v>
      </c>
      <c r="AL3660" s="21">
        <f t="shared" si="6342"/>
        <v>5.312001932196863E-2</v>
      </c>
      <c r="AM3660" s="10" cm="1">
        <f t="array" ref="AM3660">Lvac($AI3660)-$BA3660</f>
        <v>-1.6433915916422848E-3</v>
      </c>
      <c r="AN3660" s="10">
        <f t="shared" si="6473"/>
        <v>2.6237327765556984E-2</v>
      </c>
      <c r="AO3660" s="3">
        <f t="shared" si="6474"/>
        <v>-0.54779719721409492</v>
      </c>
      <c r="AP3660" s="3">
        <v>-0.49407651522415108</v>
      </c>
      <c r="AS3660" s="3">
        <f t="shared" si="6450"/>
        <v>-3.7626722332788631E-3</v>
      </c>
      <c r="AT3660" s="3" cm="1">
        <f t="array" ref="AT3660">AS3660-(100000000/LvacE($A3660)-$E3660)</f>
        <v>6.2322600570041686E-5</v>
      </c>
      <c r="AU3660" t="s">
        <v>4784</v>
      </c>
      <c r="AV3660" t="s">
        <v>4702</v>
      </c>
      <c r="AW3660" s="3">
        <v>21148.43</v>
      </c>
      <c r="AX3660" s="3">
        <v>63221.279999999999</v>
      </c>
      <c r="AY3660" s="3"/>
      <c r="AZ3660" s="10" cm="1">
        <f t="array" ref="AZ3660">Lair(100000000/($AX3660-$AW3660))</f>
        <v>2376.1044818959654</v>
      </c>
      <c r="BA3660" s="10">
        <f t="shared" si="6475"/>
        <v>2376.8297132236112</v>
      </c>
      <c r="BB3660" s="12">
        <v>221000000</v>
      </c>
      <c r="BC3660" s="3">
        <v>0.66700000000000004</v>
      </c>
      <c r="BD3660" s="12" cm="1">
        <f t="array" ref="BD3660">SfromgA($BB3660,$BA3660,"")</f>
        <v>1.4646027244946318</v>
      </c>
      <c r="BE3660" s="29">
        <f t="shared" si="6476"/>
        <v>68.980810754545544</v>
      </c>
      <c r="BG3660" s="3"/>
      <c r="BH3660" s="3"/>
      <c r="BI3660" s="12">
        <f t="shared" si="6477"/>
        <v>221000000</v>
      </c>
      <c r="BJ3660" s="29">
        <f t="shared" si="6478"/>
        <v>68.980810754545544</v>
      </c>
      <c r="BK3660" s="3">
        <f t="shared" si="6479"/>
        <v>-7.9148164293222694</v>
      </c>
      <c r="BL3660" s="13">
        <f t="shared" si="6480"/>
        <v>85.674563121797831</v>
      </c>
      <c r="BM3660" s="3">
        <f t="shared" si="6481"/>
        <v>2.3711144268183206</v>
      </c>
      <c r="BN3660" s="13" cm="1">
        <f t="array" ref="BN3660">$C3660*EXP(poly_from_str(100000000/$E3660,BN$4343))</f>
        <v>33.965116231484153</v>
      </c>
      <c r="BO3660" s="3">
        <f t="shared" si="6482"/>
        <v>2.0794415416798357</v>
      </c>
      <c r="BP3660" s="13">
        <f t="shared" si="6483"/>
        <v>0.9252219637649377</v>
      </c>
      <c r="BQ3660" s="13"/>
      <c r="BS3660" s="13"/>
      <c r="BT3660" s="13"/>
      <c r="BU3660" s="13"/>
      <c r="BV3660" s="13"/>
      <c r="BW3660" s="13"/>
      <c r="BX3660" s="13"/>
      <c r="BY3660">
        <v>32858</v>
      </c>
      <c r="BZ3660" s="13"/>
    </row>
    <row r="3661" spans="1:78" hidden="1" x14ac:dyDescent="0.25">
      <c r="A3661" t="s">
        <v>4109</v>
      </c>
      <c r="B3661" s="2" t="str">
        <f t="shared" si="6359"/>
        <v/>
      </c>
      <c r="C3661">
        <v>4</v>
      </c>
      <c r="D3661" t="s">
        <v>14</v>
      </c>
      <c r="E3661">
        <v>42074.29</v>
      </c>
      <c r="F3661">
        <v>24250</v>
      </c>
      <c r="G3661" t="s">
        <v>5</v>
      </c>
      <c r="H3661" s="5" t="s">
        <v>19</v>
      </c>
      <c r="I3661">
        <v>66324</v>
      </c>
      <c r="J3661" t="s">
        <v>3</v>
      </c>
      <c r="K3661" s="5" t="s">
        <v>113</v>
      </c>
      <c r="L3661">
        <v>24250.62</v>
      </c>
      <c r="M3661" t="str">
        <f t="shared" si="6468"/>
        <v>e</v>
      </c>
      <c r="N3661" t="str">
        <f t="shared" si="6469"/>
        <v>3/2</v>
      </c>
      <c r="O3661">
        <v>66324.84</v>
      </c>
      <c r="P3661" t="str">
        <f t="shared" si="6470"/>
        <v>o</v>
      </c>
      <c r="Q3661" t="str">
        <f t="shared" si="6471"/>
        <v>1/2</v>
      </c>
      <c r="R3661">
        <v>34</v>
      </c>
      <c r="AA3661" s="10">
        <f t="shared" si="6445"/>
        <v>2376.0230000000001</v>
      </c>
      <c r="AB3661" s="3" cm="1">
        <f t="array" ref="AB3661">100000000/Lvac(AA3661)</f>
        <v>42074.292705311716</v>
      </c>
      <c r="AC3661" s="28">
        <f t="shared" si="6446"/>
        <v>4.2087134678410099E-7</v>
      </c>
      <c r="AD3661" s="28">
        <f t="shared" si="6447"/>
        <v>2.3767482129860116E-7</v>
      </c>
      <c r="AE3661" s="21">
        <f t="shared" si="6448"/>
        <v>42074.290654138793</v>
      </c>
      <c r="AF3661" s="10" cm="1">
        <f t="array" ref="AF3661">Lair(100000000/AE3661)</f>
        <v>2376.0231158432948</v>
      </c>
      <c r="AG3661" s="10">
        <f t="shared" si="6449"/>
        <v>1.3853932117936511E-2</v>
      </c>
      <c r="AH3661" s="10" t="b">
        <f t="shared" si="6444"/>
        <v>1</v>
      </c>
      <c r="AI3661" s="10">
        <f t="shared" si="6472"/>
        <v>2376.0231158432948</v>
      </c>
      <c r="AJ3661">
        <v>7.0000000000000001E-3</v>
      </c>
      <c r="AK3661" s="3" cm="1">
        <f t="array" ref="AK3661">100000000/Lvac($AA3661)</f>
        <v>42074.292705311716</v>
      </c>
      <c r="AL3661" s="21">
        <f t="shared" si="6342"/>
        <v>0.12395504360766767</v>
      </c>
      <c r="AM3661" s="10" cm="1">
        <f t="array" ref="AM3661">Lvac($AI3661)-$BA3661</f>
        <v>-3.99121139480485E-3</v>
      </c>
      <c r="AN3661" s="10">
        <f t="shared" si="6473"/>
        <v>7.2705311715253629E-2</v>
      </c>
      <c r="AO3661" s="3">
        <f t="shared" si="6474"/>
        <v>-0.57017305640069282</v>
      </c>
      <c r="AP3661" s="3">
        <v>-0.58672582365813597</v>
      </c>
      <c r="AS3661" s="3">
        <f t="shared" si="6450"/>
        <v>2.7053117155446671E-3</v>
      </c>
      <c r="AT3661" s="3" cm="1">
        <f t="array" ref="AT3661">AS3661-(100000000/LvacE($A3661)-$E3661)</f>
        <v>6.2359533330891281E-5</v>
      </c>
      <c r="AU3661" t="s">
        <v>4705</v>
      </c>
      <c r="AV3661" t="s">
        <v>4829</v>
      </c>
      <c r="AW3661" s="3">
        <v>24250.62</v>
      </c>
      <c r="AX3661" s="3">
        <v>66324.84</v>
      </c>
      <c r="AY3661" s="3"/>
      <c r="AZ3661" s="10" cm="1">
        <f t="array" ref="AZ3661">Lair(100000000/($AX3661-$AW3661))</f>
        <v>2376.0271061564781</v>
      </c>
      <c r="BA3661" s="10">
        <f t="shared" si="6475"/>
        <v>2376.752320066777</v>
      </c>
      <c r="BB3661" s="12">
        <v>44400000</v>
      </c>
      <c r="BC3661" s="3">
        <v>0.2</v>
      </c>
      <c r="BD3661" s="12" cm="1">
        <f t="array" ref="BD3661">SfromgA($BB3661,$BA3661,"")</f>
        <v>0.29421723488754792</v>
      </c>
      <c r="BE3661" s="29">
        <f t="shared" si="6476"/>
        <v>515.8739308771909</v>
      </c>
      <c r="BG3661" s="3"/>
      <c r="BH3661" s="3"/>
      <c r="BI3661" s="12">
        <f t="shared" si="6477"/>
        <v>44400000</v>
      </c>
      <c r="BJ3661" s="29">
        <f t="shared" si="6478"/>
        <v>515.8739308771909</v>
      </c>
      <c r="BK3661" s="3">
        <f t="shared" si="6479"/>
        <v>-7.0028752350369183</v>
      </c>
      <c r="BL3661" s="13">
        <f t="shared" si="6480"/>
        <v>13.597097236758353</v>
      </c>
      <c r="BM3661" s="3">
        <f t="shared" si="6481"/>
        <v>1.2235619703672325</v>
      </c>
      <c r="BN3661" s="13" cm="1">
        <f t="array" ref="BN3661">$C3661*EXP(poly_from_str(100000000/$E3661,BN$4343))</f>
        <v>16.985915980964855</v>
      </c>
      <c r="BO3661" s="3">
        <f t="shared" si="6482"/>
        <v>1.3862943611198906</v>
      </c>
      <c r="BP3661" s="13">
        <f t="shared" si="6483"/>
        <v>-0.22252819748879515</v>
      </c>
      <c r="BQ3661" s="13"/>
      <c r="BS3661" s="13"/>
      <c r="BT3661" s="13"/>
      <c r="BU3661" s="13"/>
      <c r="BV3661" s="13"/>
      <c r="BW3661" s="13"/>
      <c r="BX3661" s="13"/>
      <c r="BY3661">
        <v>16432</v>
      </c>
      <c r="BZ3661" s="13"/>
    </row>
    <row r="3662" spans="1:78" hidden="1" x14ac:dyDescent="0.25">
      <c r="A3662" t="s">
        <v>4110</v>
      </c>
      <c r="B3662" s="2" t="str">
        <f t="shared" si="6359"/>
        <v/>
      </c>
      <c r="C3662">
        <v>5</v>
      </c>
      <c r="E3662">
        <v>42077.760000000002</v>
      </c>
      <c r="F3662">
        <v>23844</v>
      </c>
      <c r="G3662" t="s">
        <v>5</v>
      </c>
      <c r="H3662" s="5" t="s">
        <v>4</v>
      </c>
      <c r="I3662">
        <v>65922</v>
      </c>
      <c r="J3662" t="s">
        <v>3</v>
      </c>
      <c r="K3662" s="5" t="s">
        <v>16</v>
      </c>
      <c r="L3662">
        <v>23844.58</v>
      </c>
      <c r="M3662" t="str">
        <f t="shared" si="6468"/>
        <v>e</v>
      </c>
      <c r="N3662" t="str">
        <f t="shared" si="6469"/>
        <v>9/2</v>
      </c>
      <c r="O3662">
        <v>65922.42</v>
      </c>
      <c r="P3662" t="str">
        <f t="shared" si="6470"/>
        <v>o</v>
      </c>
      <c r="Q3662" t="str">
        <f t="shared" si="6471"/>
        <v>11/2</v>
      </c>
      <c r="R3662">
        <v>34</v>
      </c>
      <c r="AA3662" s="10">
        <f t="shared" si="6445"/>
        <v>2375.8270000000002</v>
      </c>
      <c r="AB3662" s="3" cm="1">
        <f t="array" ref="AB3662">100000000/Lvac(AA3662)</f>
        <v>42077.763454957349</v>
      </c>
      <c r="AC3662" s="28">
        <f t="shared" si="6446"/>
        <v>4.2090606765559948E-7</v>
      </c>
      <c r="AD3662" s="28">
        <f t="shared" si="6447"/>
        <v>2.3765521688681531E-7</v>
      </c>
      <c r="AE3662" s="21">
        <f t="shared" si="6448"/>
        <v>42077.760835192581</v>
      </c>
      <c r="AF3662" s="10" cm="1">
        <f t="array" ref="AF3662">Lair(100000000/AE3662)</f>
        <v>2375.827147931032</v>
      </c>
      <c r="AG3662" s="10">
        <f t="shared" si="6449"/>
        <v>1.3855392975784295E-2</v>
      </c>
      <c r="AH3662" s="10" t="b">
        <f t="shared" si="6444"/>
        <v>1</v>
      </c>
      <c r="AI3662" s="10">
        <f t="shared" si="6472"/>
        <v>2375.827147931032</v>
      </c>
      <c r="AJ3662">
        <v>3.0000000000000001E-3</v>
      </c>
      <c r="AK3662" s="3" cm="1">
        <f t="array" ref="AK3662">100000000/Lvac($AA3662)</f>
        <v>42077.763454957349</v>
      </c>
      <c r="AL3662" s="21">
        <f t="shared" si="6342"/>
        <v>5.3132354546416051E-2</v>
      </c>
      <c r="AM3662" s="10" cm="1">
        <f t="array" ref="AM3662">Lvac($AI3662)-$BA3662</f>
        <v>4.4712206349686312E-3</v>
      </c>
      <c r="AN3662" s="10">
        <f t="shared" si="6473"/>
        <v>-7.6545042647921946E-2</v>
      </c>
      <c r="AO3662" s="3">
        <f t="shared" si="6474"/>
        <v>1.490406878322877</v>
      </c>
      <c r="AP3662" s="3">
        <v>1.441085435393082</v>
      </c>
      <c r="AS3662" s="3">
        <f t="shared" si="6450"/>
        <v>3.4549573465483263E-3</v>
      </c>
      <c r="AT3662" s="3" cm="1">
        <f t="array" ref="AT3662">AS3662-(100000000/LvacE($A3662)-$E3662)</f>
        <v>6.245007534744218E-5</v>
      </c>
      <c r="AU3662" t="s">
        <v>4758</v>
      </c>
      <c r="AV3662" t="s">
        <v>4828</v>
      </c>
      <c r="AW3662" s="3">
        <v>23844.58</v>
      </c>
      <c r="AX3662" s="3">
        <v>65922.42</v>
      </c>
      <c r="AY3662" s="3"/>
      <c r="AZ3662" s="10" cm="1">
        <f t="array" ref="AZ3662">Lair(100000000/($AX3662-$AW3662))</f>
        <v>2375.8226777165714</v>
      </c>
      <c r="BA3662" s="10">
        <f t="shared" si="6475"/>
        <v>2376.5478456118472</v>
      </c>
      <c r="BB3662" s="12">
        <v>55700000</v>
      </c>
      <c r="BC3662" s="3">
        <v>0.13100000000000001</v>
      </c>
      <c r="BD3662" s="12" cm="1">
        <f t="array" ref="BD3662">SfromgA($BB3662,$BA3662,"")</f>
        <v>0.36900159331664445</v>
      </c>
      <c r="BE3662" s="29">
        <f t="shared" si="6476"/>
        <v>485.34976191115948</v>
      </c>
      <c r="BG3662" s="3"/>
      <c r="BH3662" s="3"/>
      <c r="BI3662" s="12">
        <f t="shared" si="6477"/>
        <v>55700000</v>
      </c>
      <c r="BJ3662" s="29">
        <f t="shared" si="6478"/>
        <v>485.34976191115948</v>
      </c>
      <c r="BK3662" s="3">
        <f t="shared" si="6479"/>
        <v>-7.006071094131185</v>
      </c>
      <c r="BL3662" s="13">
        <f t="shared" si="6480"/>
        <v>17.588740927654225</v>
      </c>
      <c r="BM3662" s="3">
        <f t="shared" si="6481"/>
        <v>1.257821064882199</v>
      </c>
      <c r="BN3662" s="13" cm="1">
        <f t="array" ref="BN3662">$C3662*EXP(poly_from_str(100000000/$E3662,BN$4343))</f>
        <v>21.242744082274115</v>
      </c>
      <c r="BO3662" s="3">
        <f t="shared" si="6482"/>
        <v>1.6094379124341003</v>
      </c>
      <c r="BP3662" s="13">
        <f t="shared" si="6483"/>
        <v>-0.18875640479330427</v>
      </c>
      <c r="BQ3662" s="13"/>
      <c r="BS3662" s="13"/>
      <c r="BT3662" s="13"/>
      <c r="BU3662" s="13"/>
      <c r="BV3662" s="13"/>
      <c r="BW3662" s="13"/>
      <c r="BX3662" s="13"/>
      <c r="BY3662">
        <v>20550</v>
      </c>
      <c r="BZ3662" s="13"/>
    </row>
    <row r="3663" spans="1:78" hidden="1" x14ac:dyDescent="0.25">
      <c r="A3663" t="s">
        <v>4111</v>
      </c>
      <c r="B3663" s="2" t="str">
        <f t="shared" si="6359"/>
        <v/>
      </c>
      <c r="C3663">
        <v>5</v>
      </c>
      <c r="E3663">
        <v>42081.94</v>
      </c>
      <c r="F3663">
        <v>27604</v>
      </c>
      <c r="G3663" t="s">
        <v>5</v>
      </c>
      <c r="H3663" s="5" t="s">
        <v>4</v>
      </c>
      <c r="I3663">
        <v>69686</v>
      </c>
      <c r="J3663" t="s">
        <v>3</v>
      </c>
      <c r="K3663" s="5" t="s">
        <v>4</v>
      </c>
      <c r="L3663">
        <v>27604.26</v>
      </c>
      <c r="M3663" t="str">
        <f t="shared" si="6468"/>
        <v>e</v>
      </c>
      <c r="N3663" t="str">
        <f t="shared" si="6469"/>
        <v>9/2</v>
      </c>
      <c r="O3663">
        <v>69686.259999999995</v>
      </c>
      <c r="P3663" t="str">
        <f t="shared" si="6470"/>
        <v>o</v>
      </c>
      <c r="Q3663" t="str">
        <f t="shared" si="6471"/>
        <v>9/2</v>
      </c>
      <c r="R3663">
        <v>34</v>
      </c>
      <c r="AA3663" s="10">
        <f t="shared" si="6445"/>
        <v>2375.5909999999999</v>
      </c>
      <c r="AB3663" s="3" cm="1">
        <f t="array" ref="AB3663">100000000/Lvac(AA3663)</f>
        <v>42081.943280694679</v>
      </c>
      <c r="AC3663" s="28">
        <f t="shared" si="6446"/>
        <v>4.2094788202177903E-7</v>
      </c>
      <c r="AD3663" s="28">
        <f t="shared" si="6447"/>
        <v>2.3763161157501857E-7</v>
      </c>
      <c r="AE3663" s="21">
        <f t="shared" si="6448"/>
        <v>42081.940792827852</v>
      </c>
      <c r="AF3663" s="10" cm="1">
        <f t="array" ref="AF3663">Lair(100000000/AE3663)</f>
        <v>2375.5911404552076</v>
      </c>
      <c r="AG3663" s="10">
        <f t="shared" si="6449"/>
        <v>1.3857152447684529E-2</v>
      </c>
      <c r="AH3663" s="10" t="b">
        <f t="shared" si="6444"/>
        <v>1</v>
      </c>
      <c r="AI3663" s="10">
        <f t="shared" si="6472"/>
        <v>2375.5911404552076</v>
      </c>
      <c r="AJ3663">
        <v>3.0000000000000001E-3</v>
      </c>
      <c r="AK3663" s="3" cm="1">
        <f t="array" ref="AK3663">100000000/Lvac($AA3663)</f>
        <v>42081.943280694679</v>
      </c>
      <c r="AL3663" s="21">
        <f t="shared" si="6342"/>
        <v>5.3142911544068562E-2</v>
      </c>
      <c r="AM3663" s="10" cm="1">
        <f t="array" ref="AM3663">Lvac($AI3663)-$BA3663</f>
        <v>3.3433526368753519E-3</v>
      </c>
      <c r="AN3663" s="10">
        <f t="shared" si="6473"/>
        <v>-5.6719305321166757E-2</v>
      </c>
      <c r="AO3663" s="3">
        <f t="shared" si="6474"/>
        <v>1.1144508789584506</v>
      </c>
      <c r="AP3663" s="3">
        <v>1.0676219390006736</v>
      </c>
      <c r="AS3663" s="3">
        <f t="shared" si="6450"/>
        <v>3.2806946765049361E-3</v>
      </c>
      <c r="AT3663" s="3" cm="1">
        <f t="array" ref="AT3663">AS3663-(100000000/LvacE($A3663)-$E3663)</f>
        <v>6.255917833186686E-5</v>
      </c>
      <c r="AU3663" t="s">
        <v>4713</v>
      </c>
      <c r="AV3663" t="s">
        <v>4833</v>
      </c>
      <c r="AW3663" s="3">
        <v>27604.26</v>
      </c>
      <c r="AX3663" s="3">
        <v>69686.259999999995</v>
      </c>
      <c r="AY3663" s="3"/>
      <c r="AZ3663" s="10" cm="1">
        <f t="array" ref="AZ3663">Lair(100000000/($AX3663-$AW3663))</f>
        <v>2375.5877978548824</v>
      </c>
      <c r="BA3663" s="10">
        <f t="shared" si="6475"/>
        <v>2376.3129128843684</v>
      </c>
      <c r="BB3663" s="12">
        <v>150000000</v>
      </c>
      <c r="BC3663" s="3">
        <v>0.16700000000000001</v>
      </c>
      <c r="BD3663" s="12" cm="1">
        <f t="array" ref="BD3663">SfromgA($BB3663,$BA3663,"")</f>
        <v>0.99342595583608206</v>
      </c>
      <c r="BE3663" s="29">
        <f t="shared" si="6476"/>
        <v>226.2072236068843</v>
      </c>
      <c r="BG3663" s="3"/>
      <c r="BH3663" s="3"/>
      <c r="BI3663" s="12">
        <f t="shared" si="6477"/>
        <v>150000000</v>
      </c>
      <c r="BJ3663" s="29">
        <f t="shared" si="6478"/>
        <v>226.2072236068843</v>
      </c>
      <c r="BK3663" s="3">
        <f t="shared" si="6479"/>
        <v>-7.9962366697264402</v>
      </c>
      <c r="BL3663" s="13">
        <f t="shared" si="6480"/>
        <v>35.588972935911059</v>
      </c>
      <c r="BM3663" s="3">
        <f t="shared" si="6481"/>
        <v>1.9625979284504946</v>
      </c>
      <c r="BN3663" s="13" cm="1">
        <f t="array" ref="BN3663">$C3663*EXP(poly_from_str(100000000/$E3663,BN$4343))</f>
        <v>21.255247651316942</v>
      </c>
      <c r="BO3663" s="3">
        <f t="shared" si="6482"/>
        <v>1.6094379124341003</v>
      </c>
      <c r="BP3663" s="13">
        <f t="shared" si="6483"/>
        <v>0.51543202770361318</v>
      </c>
      <c r="BQ3663" s="13"/>
      <c r="BS3663" s="13"/>
      <c r="BT3663" s="13"/>
      <c r="BU3663" s="13"/>
      <c r="BV3663" s="13"/>
      <c r="BW3663" s="13"/>
      <c r="BX3663" s="13"/>
      <c r="BY3663">
        <v>20562</v>
      </c>
      <c r="BZ3663" s="13"/>
    </row>
    <row r="3664" spans="1:78" hidden="1" x14ac:dyDescent="0.25">
      <c r="A3664" t="s">
        <v>4112</v>
      </c>
      <c r="B3664" s="2" t="str">
        <f t="shared" si="6359"/>
        <v/>
      </c>
      <c r="C3664">
        <v>6</v>
      </c>
      <c r="E3664">
        <v>42102.8</v>
      </c>
      <c r="F3664">
        <v>18063</v>
      </c>
      <c r="G3664" t="s">
        <v>5</v>
      </c>
      <c r="H3664" s="5" t="s">
        <v>4</v>
      </c>
      <c r="I3664">
        <v>60166</v>
      </c>
      <c r="J3664" t="s">
        <v>3</v>
      </c>
      <c r="K3664" s="5" t="s">
        <v>4</v>
      </c>
      <c r="L3664">
        <v>18063.36</v>
      </c>
      <c r="M3664" t="str">
        <f t="shared" si="6468"/>
        <v>e</v>
      </c>
      <c r="N3664" t="str">
        <f t="shared" si="6469"/>
        <v>9/2</v>
      </c>
      <c r="O3664">
        <v>60166.2</v>
      </c>
      <c r="P3664" t="str">
        <f t="shared" si="6470"/>
        <v>o</v>
      </c>
      <c r="Q3664" t="str">
        <f t="shared" si="6471"/>
        <v>9/2</v>
      </c>
      <c r="R3664">
        <v>34</v>
      </c>
      <c r="AA3664" s="10">
        <f t="shared" si="6445"/>
        <v>2374.4140000000002</v>
      </c>
      <c r="AB3664" s="3" cm="1">
        <f t="array" ref="AB3664">100000000/Lvac(AA3664)</f>
        <v>42102.801679315897</v>
      </c>
      <c r="AC3664" s="28">
        <f t="shared" si="6446"/>
        <v>4.2115654641524182E-7</v>
      </c>
      <c r="AD3664" s="28">
        <f t="shared" si="6447"/>
        <v>2.375138850893327E-7</v>
      </c>
      <c r="AE3664" s="21">
        <f t="shared" si="6448"/>
        <v>42102.800405221518</v>
      </c>
      <c r="AF3664" s="10" cm="1">
        <f t="array" ref="AF3664">Lair(100000000/AE3664)</f>
        <v>2374.4140718591243</v>
      </c>
      <c r="AG3664" s="10">
        <f t="shared" si="6449"/>
        <v>1.3865935274833263E-2</v>
      </c>
      <c r="AH3664" s="10" t="b">
        <f t="shared" si="6444"/>
        <v>1</v>
      </c>
      <c r="AI3664" s="10">
        <f t="shared" si="6472"/>
        <v>2374.4140718591243</v>
      </c>
      <c r="AJ3664">
        <v>3.0000000000000001E-3</v>
      </c>
      <c r="AK3664" s="3" cm="1">
        <f t="array" ref="AK3664">100000000/Lvac($AA3664)</f>
        <v>42102.801679315897</v>
      </c>
      <c r="AL3664" s="21">
        <f t="shared" si="6342"/>
        <v>5.3195610039090797E-2</v>
      </c>
      <c r="AM3664" s="10" cm="1">
        <f t="array" ref="AM3664">Lvac($AI3664)-$BA3664</f>
        <v>2.2336521597026149E-3</v>
      </c>
      <c r="AN3664" s="10">
        <f t="shared" si="6473"/>
        <v>-3.832068409974454E-2</v>
      </c>
      <c r="AO3664" s="3">
        <f t="shared" si="6474"/>
        <v>0.74455071990087163</v>
      </c>
      <c r="AP3664" s="3">
        <v>0.72059228932630504</v>
      </c>
      <c r="AS3664" s="3">
        <f t="shared" si="6450"/>
        <v>1.6793158938526176E-3</v>
      </c>
      <c r="AT3664" s="3" cm="1">
        <f t="array" ref="AT3664">AS3664-(100000000/LvacE($A3664)-$E3664)</f>
        <v>6.3104569562710822E-5</v>
      </c>
      <c r="AU3664" t="s">
        <v>4739</v>
      </c>
      <c r="AV3664" t="s">
        <v>4721</v>
      </c>
      <c r="AW3664" s="3">
        <v>18063.36</v>
      </c>
      <c r="AX3664" s="3">
        <v>60166.2</v>
      </c>
      <c r="AY3664" s="3"/>
      <c r="AZ3664" s="10" cm="1">
        <f t="array" ref="AZ3664">Lair(100000000/($AX3664-$AW3664))</f>
        <v>2374.4118387093922</v>
      </c>
      <c r="BA3664" s="10">
        <f t="shared" si="6475"/>
        <v>2375.1366891164589</v>
      </c>
      <c r="BB3664" s="12">
        <v>20200000</v>
      </c>
      <c r="BC3664" s="3">
        <v>1.7999999999999999E-2</v>
      </c>
      <c r="BD3664" s="12" cm="1">
        <f t="array" ref="BD3664">SfromgA($BB3664,$BA3664,"")</f>
        <v>0.13358280367901912</v>
      </c>
      <c r="BE3664" s="29">
        <f t="shared" si="6476"/>
        <v>607.8216844858232</v>
      </c>
      <c r="BG3664" s="3"/>
      <c r="BH3664" s="3"/>
      <c r="BI3664" s="12">
        <f t="shared" si="6477"/>
        <v>20200000</v>
      </c>
      <c r="BJ3664" s="29">
        <f t="shared" si="6478"/>
        <v>607.8216844858232</v>
      </c>
      <c r="BK3664" s="3">
        <f t="shared" si="6479"/>
        <v>-5.8064976458794009</v>
      </c>
      <c r="BL3664" s="13">
        <f t="shared" si="6480"/>
        <v>9.8839662922762415</v>
      </c>
      <c r="BM3664" s="3">
        <f t="shared" si="6481"/>
        <v>0.49915440856026366</v>
      </c>
      <c r="BN3664" s="13" cm="1">
        <f t="array" ref="BN3664">$C3664*EXP(poly_from_str(100000000/$E3664,BN$4343))</f>
        <v>25.581904558597245</v>
      </c>
      <c r="BO3664" s="3">
        <f t="shared" si="6482"/>
        <v>1.791759469228055</v>
      </c>
      <c r="BP3664" s="13">
        <f>LN(BL3664/BN3664)</f>
        <v>-0.95097137057890724</v>
      </c>
      <c r="BQ3664" s="13"/>
      <c r="BS3664" s="13"/>
      <c r="BT3664" s="13"/>
      <c r="BU3664" s="13"/>
      <c r="BV3664" s="13"/>
      <c r="BW3664" s="13"/>
      <c r="BX3664" s="13"/>
      <c r="BY3664">
        <v>24748</v>
      </c>
      <c r="BZ3664" s="13"/>
    </row>
    <row r="3665" spans="1:78" hidden="1" x14ac:dyDescent="0.25">
      <c r="A3665" t="s">
        <v>4113</v>
      </c>
      <c r="B3665" s="2" t="str">
        <f t="shared" si="6359"/>
        <v/>
      </c>
      <c r="C3665">
        <v>4</v>
      </c>
      <c r="E3665">
        <v>42109.89</v>
      </c>
      <c r="F3665">
        <v>62678</v>
      </c>
      <c r="G3665" t="s">
        <v>3</v>
      </c>
      <c r="H3665" s="5" t="s">
        <v>15</v>
      </c>
      <c r="I3665">
        <v>104788</v>
      </c>
      <c r="J3665" t="s">
        <v>5</v>
      </c>
      <c r="K3665" s="5" t="s">
        <v>16</v>
      </c>
      <c r="L3665">
        <v>62678.7</v>
      </c>
      <c r="M3665" t="str">
        <f t="shared" si="6468"/>
        <v>o</v>
      </c>
      <c r="N3665" t="str">
        <f t="shared" si="6469"/>
        <v>13/2</v>
      </c>
      <c r="O3665">
        <v>104788.68</v>
      </c>
      <c r="P3665" t="str">
        <f t="shared" si="6470"/>
        <v>e</v>
      </c>
      <c r="Q3665" t="str">
        <f t="shared" si="6471"/>
        <v>11/2</v>
      </c>
      <c r="R3665">
        <v>34</v>
      </c>
      <c r="AA3665" s="10">
        <f t="shared" si="6445"/>
        <v>2374.0140000000001</v>
      </c>
      <c r="AB3665" s="3" cm="1">
        <f t="array" ref="AB3665">100000000/Lvac(AA3665)</f>
        <v>42109.895053009634</v>
      </c>
      <c r="AC3665" s="28">
        <f t="shared" si="6446"/>
        <v>4.2122750750416802E-7</v>
      </c>
      <c r="AD3665" s="28">
        <f t="shared" si="6447"/>
        <v>2.3747387609044374E-7</v>
      </c>
      <c r="AE3665" s="21">
        <f t="shared" si="6448"/>
        <v>42109.89121867573</v>
      </c>
      <c r="AF3665" s="10" cm="1">
        <f t="array" ref="AF3665">Lair(100000000/AE3665)</f>
        <v>2374.0142161842068</v>
      </c>
      <c r="AG3665" s="10">
        <f t="shared" si="6449"/>
        <v>1.3868923067220672E-2</v>
      </c>
      <c r="AH3665" s="10" t="b">
        <f t="shared" si="6444"/>
        <v>1</v>
      </c>
      <c r="AI3665" s="10">
        <f t="shared" si="6472"/>
        <v>2374.0142161842068</v>
      </c>
      <c r="AJ3665">
        <v>3.0000000000000001E-3</v>
      </c>
      <c r="AK3665" s="3" cm="1">
        <f t="array" ref="AK3665">100000000/Lvac($AA3665)</f>
        <v>42109.895053009634</v>
      </c>
      <c r="AL3665" s="21">
        <f t="shared" si="6342"/>
        <v>5.3213533557554156E-2</v>
      </c>
      <c r="AM3665" s="10" cm="1">
        <f t="array" ref="AM3665">Lvac($AI3665)-$BA3665</f>
        <v>5.0067103138644597E-3</v>
      </c>
      <c r="AN3665" s="10">
        <f t="shared" si="6473"/>
        <v>-8.4946990362368524E-2</v>
      </c>
      <c r="AO3665" s="3">
        <f t="shared" si="6474"/>
        <v>1.66890343795482</v>
      </c>
      <c r="AP3665" s="3">
        <v>1.5968258248904021</v>
      </c>
      <c r="AS3665" s="3">
        <f t="shared" si="6450"/>
        <v>5.0530096341390163E-3</v>
      </c>
      <c r="AT3665" s="3" cm="1">
        <f t="array" ref="AT3665">AS3665-(100000000/LvacE($A3665)-$E3665)</f>
        <v>6.3290412072092295E-5</v>
      </c>
      <c r="AU3665" t="s">
        <v>4883</v>
      </c>
      <c r="AV3665" t="s">
        <v>4831</v>
      </c>
      <c r="AW3665" s="3">
        <v>62678.7</v>
      </c>
      <c r="AX3665" s="3">
        <v>104788.68</v>
      </c>
      <c r="AY3665" s="3"/>
      <c r="AZ3665" s="10" cm="1">
        <f t="array" ref="AZ3665">Lair(100000000/($AX3665-$AW3665))</f>
        <v>2374.0092105999402</v>
      </c>
      <c r="BA3665" s="10">
        <f t="shared" si="6475"/>
        <v>2374.733970426963</v>
      </c>
      <c r="BB3665" s="12">
        <v>1660000000</v>
      </c>
      <c r="BC3665" s="3">
        <v>0.61599999999999999</v>
      </c>
      <c r="BD3665" s="12" cm="1">
        <f t="array" ref="BD3665">SfromgA($BB3665,$BA3665,"")</f>
        <v>10.972013732359677</v>
      </c>
      <c r="BE3665" s="29">
        <f t="shared" si="6476"/>
        <v>12.201845430196357</v>
      </c>
      <c r="BG3665" s="3"/>
      <c r="BH3665" s="3"/>
      <c r="BI3665" s="12">
        <f t="shared" si="6477"/>
        <v>1660000000</v>
      </c>
      <c r="BJ3665" s="29">
        <f t="shared" si="6478"/>
        <v>12.201845430196357</v>
      </c>
      <c r="BK3665" s="3">
        <f t="shared" si="6479"/>
        <v>-10.620007669097657</v>
      </c>
      <c r="BL3665" s="13">
        <f t="shared" si="6480"/>
        <v>27.372827374893813</v>
      </c>
      <c r="BM3665" s="3">
        <f t="shared" si="6481"/>
        <v>1.9232564585664995</v>
      </c>
      <c r="BN3665" s="13" cm="1">
        <f t="array" ref="BN3665">$C3665*EXP(poly_from_str(100000000/$E3665,BN$4343))</f>
        <v>17.071921091942713</v>
      </c>
      <c r="BO3665" s="3">
        <f t="shared" si="6482"/>
        <v>1.3862943611198906</v>
      </c>
      <c r="BP3665" s="13">
        <f>LN(BL3665/BN3665)</f>
        <v>0.47211574721225774</v>
      </c>
      <c r="BQ3665" s="13"/>
      <c r="BS3665" s="13"/>
      <c r="BT3665" s="13"/>
      <c r="BU3665" s="13"/>
      <c r="BV3665" s="13"/>
      <c r="BW3665" s="13"/>
      <c r="BX3665" s="13"/>
      <c r="BY3665">
        <v>16515</v>
      </c>
      <c r="BZ3665" s="13"/>
    </row>
    <row r="3666" spans="1:78" hidden="1" x14ac:dyDescent="0.25">
      <c r="A3666" t="s">
        <v>4114</v>
      </c>
      <c r="B3666" s="2" t="str">
        <f t="shared" si="6359"/>
        <v/>
      </c>
      <c r="C3666">
        <v>4</v>
      </c>
      <c r="E3666">
        <v>42117.35</v>
      </c>
      <c r="R3666">
        <v>34</v>
      </c>
      <c r="S3666" t="s">
        <v>22</v>
      </c>
      <c r="AA3666" s="10">
        <f t="shared" si="6445"/>
        <v>2373.5940000000001</v>
      </c>
      <c r="AB3666" s="3" cm="1">
        <f t="array" ref="AB3666">100000000/Lvac(AA3666)</f>
        <v>42117.345668026486</v>
      </c>
      <c r="AC3666" s="28">
        <f t="shared" si="6446"/>
        <v>4.2130204238804108E-7</v>
      </c>
      <c r="AD3666" s="28">
        <f t="shared" si="6447"/>
        <v>2.374318666428101E-7</v>
      </c>
      <c r="AE3666" s="21">
        <f t="shared" si="6448"/>
        <v>42117.348955783418</v>
      </c>
      <c r="AF3666" s="10" cm="1">
        <f t="array" ref="AF3666">Lair(100000000/AE3666)</f>
        <v>2373.593814698042</v>
      </c>
      <c r="AG3666" s="10">
        <f t="shared" si="6449"/>
        <v>1.3872061874951335E-2</v>
      </c>
      <c r="AH3666" s="10" t="b">
        <f t="shared" si="6444"/>
        <v>1</v>
      </c>
      <c r="AI3666" s="10">
        <f t="shared" si="6452"/>
        <v>2373.5940000000001</v>
      </c>
      <c r="AJ3666">
        <v>3.0000000000000001E-3</v>
      </c>
      <c r="AK3666" s="3" cm="1">
        <f t="array" ref="AK3666">100000000/Lvac($AA3666)</f>
        <v>42117.345668026486</v>
      </c>
      <c r="AL3666" s="21">
        <f t="shared" si="6342"/>
        <v>5.3232371249708019E-2</v>
      </c>
      <c r="AM3666" s="21"/>
      <c r="AN3666" s="21"/>
      <c r="AO3666" s="21"/>
      <c r="AP3666" s="21"/>
      <c r="AS3666" s="3">
        <f t="shared" si="6450"/>
        <v>-4.3319735123077407E-3</v>
      </c>
      <c r="AT3666" s="3" cm="1">
        <f t="array" ref="AT3666">AS3666-(100000000/LvacE($A3666)-$E3666)</f>
        <v>6.3485822465736419E-5</v>
      </c>
      <c r="BB3666"/>
      <c r="BC3666"/>
      <c r="BD3666"/>
      <c r="BE3666"/>
      <c r="BF3666"/>
      <c r="BG3666"/>
      <c r="BH3666"/>
      <c r="BI3666"/>
      <c r="BJ3666"/>
      <c r="BN3666" s="13" cm="1">
        <f t="array" ref="BN3666">$C3666*EXP(poly_from_str(100000000/$E3666,BN$4343))</f>
        <v>17.090245894030705</v>
      </c>
      <c r="BO3666" s="13"/>
      <c r="BY3666">
        <v>16533</v>
      </c>
    </row>
    <row r="3667" spans="1:78" hidden="1" x14ac:dyDescent="0.25">
      <c r="A3667" t="s">
        <v>4115</v>
      </c>
      <c r="B3667" s="2" t="str">
        <f t="shared" si="6359"/>
        <v/>
      </c>
      <c r="C3667">
        <v>7</v>
      </c>
      <c r="E3667">
        <v>42123.360000000001</v>
      </c>
      <c r="F3667">
        <v>22277</v>
      </c>
      <c r="G3667" t="s">
        <v>5</v>
      </c>
      <c r="H3667" s="5" t="s">
        <v>19</v>
      </c>
      <c r="I3667">
        <v>64401</v>
      </c>
      <c r="J3667" t="s">
        <v>3</v>
      </c>
      <c r="K3667" s="5" t="s">
        <v>18</v>
      </c>
      <c r="L3667">
        <v>22277.66</v>
      </c>
      <c r="M3667" t="str">
        <f t="shared" ref="M3667:M3668" si="6484">$G3667&amp;""</f>
        <v>e</v>
      </c>
      <c r="N3667" t="str">
        <f t="shared" ref="N3667:N3668" si="6485">$H3667&amp;""</f>
        <v>3/2</v>
      </c>
      <c r="O3667">
        <v>64401.03</v>
      </c>
      <c r="P3667" t="str">
        <f t="shared" ref="P3667:P3668" si="6486">$J3667&amp;""</f>
        <v>o</v>
      </c>
      <c r="Q3667" t="str">
        <f t="shared" ref="Q3667:Q3668" si="6487">$K3667&amp;""</f>
        <v>5/2</v>
      </c>
      <c r="R3667">
        <v>34</v>
      </c>
      <c r="AA3667" s="10">
        <f t="shared" si="6445"/>
        <v>2373.2550000000001</v>
      </c>
      <c r="AB3667" s="3" cm="1">
        <f t="array" ref="AB3667">100000000/Lvac(AA3667)</f>
        <v>42123.361301673343</v>
      </c>
      <c r="AC3667" s="28">
        <f t="shared" si="6446"/>
        <v>4.2136222192726864E-7</v>
      </c>
      <c r="AD3667" s="28">
        <f t="shared" si="6447"/>
        <v>2.3739795901811738E-7</v>
      </c>
      <c r="AE3667" s="21">
        <f t="shared" si="6448"/>
        <v>42123.360313630634</v>
      </c>
      <c r="AF3667" s="10" cm="1">
        <f t="array" ref="AF3667">Lair(100000000/AE3667)</f>
        <v>2373.255055671385</v>
      </c>
      <c r="AG3667" s="10">
        <f t="shared" si="6449"/>
        <v>1.38745965565591E-2</v>
      </c>
      <c r="AH3667" s="10" t="b">
        <f t="shared" si="6444"/>
        <v>1</v>
      </c>
      <c r="AI3667" s="10">
        <f t="shared" ref="AI3667:AI3668" si="6488">$AF3667</f>
        <v>2373.255055671385</v>
      </c>
      <c r="AJ3667">
        <v>3.0000000000000001E-3</v>
      </c>
      <c r="AK3667" s="3" cm="1">
        <f t="array" ref="AK3667">100000000/Lvac($AA3667)</f>
        <v>42123.361301673343</v>
      </c>
      <c r="AL3667" s="21">
        <f t="shared" si="6342"/>
        <v>5.3247578090282591E-2</v>
      </c>
      <c r="AM3667" s="10" cm="1">
        <f t="array" ref="AM3667">Lvac($AI3667)-$BA3667</f>
        <v>5.4590227955486625E-4</v>
      </c>
      <c r="AN3667" s="10">
        <f t="shared" ref="AN3667:AN3668" si="6489">$AK3667-($AX3667-$AW3667)</f>
        <v>-8.6983266519382596E-3</v>
      </c>
      <c r="AO3667" s="3">
        <f t="shared" ref="AO3667:AO3668" si="6490">AM3667/AJ3667</f>
        <v>0.18196742651828876</v>
      </c>
      <c r="AP3667" s="3">
        <v>0.16340612470836882</v>
      </c>
      <c r="AS3667" s="3">
        <f t="shared" si="6450"/>
        <v>1.3016733428230509E-3</v>
      </c>
      <c r="AT3667" s="3" cm="1">
        <f t="array" ref="AT3667">AS3667-(100000000/LvacE($A3667)-$E3667)</f>
        <v>6.3643732573837042E-5</v>
      </c>
      <c r="AU3667" t="s">
        <v>4761</v>
      </c>
      <c r="AV3667" t="s">
        <v>4832</v>
      </c>
      <c r="AW3667" s="3">
        <v>22277.66</v>
      </c>
      <c r="AX3667" s="3">
        <v>64401.03</v>
      </c>
      <c r="AY3667" s="3"/>
      <c r="AZ3667" s="10" cm="1">
        <f t="array" ref="AZ3667">Lair(100000000/($AX3667-$AW3667))</f>
        <v>2373.254509891854</v>
      </c>
      <c r="BA3667" s="10">
        <f t="shared" ref="BA3667:BA3668" si="6491">100000000/($AX3667-$AW3667)</f>
        <v>2373.9790999627999</v>
      </c>
      <c r="BB3667" s="12">
        <v>172000000</v>
      </c>
      <c r="BC3667" s="3">
        <v>0.26</v>
      </c>
      <c r="BD3667" s="12" cm="1">
        <f t="array" ref="BD3667">SfromgA($BB3667,$BA3667,"")</f>
        <v>1.1357754586418942</v>
      </c>
      <c r="BE3667" s="29">
        <f t="shared" ref="BE3667:BE3668" si="6492">(10^MAX(0.05, -0.312925054856973*((LN($BD3667))^(1/3)) + 0.454808404431693)-1)*100</f>
        <v>98.328724855889277</v>
      </c>
      <c r="BG3667" s="3"/>
      <c r="BH3667" s="3"/>
      <c r="BI3667" s="12">
        <f t="shared" ref="BI3667:BI3668" si="6493">IF($BB3667="",$BF3667,$BB3667)</f>
        <v>172000000</v>
      </c>
      <c r="BJ3667" s="29">
        <f t="shared" ref="BJ3667:BJ3668" si="6494">IF($BB3667="",$BH3667,$BE3667)</f>
        <v>98.328724855889277</v>
      </c>
      <c r="BK3667" s="3">
        <f t="shared" ref="BK3667:BK3668" si="6495">LN(BN3667*100000000/($AX3667-$AW3667)/$BI3667)</f>
        <v>-7.7916906202381018</v>
      </c>
      <c r="BL3667" s="13">
        <f>EXP(BK$4341*$AX3667+BK$4342)*$BI3667/(100000000/($AX3667-$AW3667))</f>
        <v>61.035167292591773</v>
      </c>
      <c r="BM3667" s="3">
        <f t="shared" ref="BM3667:BM3668" si="6496">LN(BL3667/$C3667)</f>
        <v>2.1655400619915337</v>
      </c>
      <c r="BN3667" s="13" cm="1">
        <f t="array" ref="BN3667">$C3667*EXP(poly_from_str(100000000/$E3667,BN$4343))</f>
        <v>29.933900769681976</v>
      </c>
      <c r="BO3667" s="3">
        <f t="shared" ref="BO3667:BO3668" si="6497">LN($C3667)</f>
        <v>1.9459101490553132</v>
      </c>
      <c r="BP3667" s="13">
        <f t="shared" ref="BP3667:BP3668" si="6498">LN(BL3667/BN3667)</f>
        <v>0.71245856791558815</v>
      </c>
      <c r="BQ3667" s="13"/>
      <c r="BR3667" s="12">
        <v>13520000</v>
      </c>
      <c r="BS3667" s="3">
        <f>LN(BV3667*100000000/($AX3667-$AW3667)/$BR3667)</f>
        <v>-6.6533612940080458</v>
      </c>
      <c r="BT3667" s="13">
        <f>EXP(BS$4338*$AX3667+BS$4336)*$BR3667/(100000000/($AX3667-$AW3667))</f>
        <v>5.8402563491238411</v>
      </c>
      <c r="BU3667" s="3">
        <f>LN(BT3667/$BN3667)</f>
        <v>-1.6342169518565799</v>
      </c>
      <c r="BV3667" s="3" cm="1">
        <f t="array" ref="BV3667">$BN3667*EXP(poly_from_str(100000000/$E3667,BV$4341))</f>
        <v>7.3448292567126821</v>
      </c>
      <c r="BW3667" s="12" t="s">
        <v>14</v>
      </c>
      <c r="BX3667" s="3">
        <f>LN(BT3667/BV3667)</f>
        <v>-0.22922187188800114</v>
      </c>
      <c r="BY3667">
        <v>28958</v>
      </c>
      <c r="BZ3667" s="13"/>
    </row>
    <row r="3668" spans="1:78" hidden="1" x14ac:dyDescent="0.25">
      <c r="A3668" t="s">
        <v>4116</v>
      </c>
      <c r="B3668" s="2" t="str">
        <f t="shared" si="6359"/>
        <v/>
      </c>
      <c r="C3668">
        <v>9</v>
      </c>
      <c r="E3668">
        <v>42143.35</v>
      </c>
      <c r="F3668">
        <v>29835</v>
      </c>
      <c r="G3668" t="s">
        <v>5</v>
      </c>
      <c r="H3668" s="5" t="s">
        <v>4</v>
      </c>
      <c r="I3668">
        <v>71978</v>
      </c>
      <c r="J3668" t="s">
        <v>3</v>
      </c>
      <c r="K3668" s="5" t="s">
        <v>8</v>
      </c>
      <c r="L3668">
        <v>29835.09</v>
      </c>
      <c r="M3668" t="str">
        <f t="shared" si="6484"/>
        <v>e</v>
      </c>
      <c r="N3668" t="str">
        <f t="shared" si="6485"/>
        <v>9/2</v>
      </c>
      <c r="O3668">
        <v>71978.52</v>
      </c>
      <c r="P3668" t="str">
        <f t="shared" si="6486"/>
        <v>o</v>
      </c>
      <c r="Q3668" t="str">
        <f t="shared" si="6487"/>
        <v>7/2</v>
      </c>
      <c r="R3668">
        <v>34</v>
      </c>
      <c r="AA3668" s="10">
        <f t="shared" si="6445"/>
        <v>2372.1289999999999</v>
      </c>
      <c r="AB3668" s="3" cm="1">
        <f t="array" ref="AB3668">100000000/Lvac(AA3668)</f>
        <v>42143.354771006292</v>
      </c>
      <c r="AC3668" s="28">
        <f t="shared" si="6446"/>
        <v>4.2156223375710179E-7</v>
      </c>
      <c r="AD3668" s="28">
        <f t="shared" si="6447"/>
        <v>2.372853336982034E-7</v>
      </c>
      <c r="AE3668" s="21">
        <f t="shared" si="6448"/>
        <v>42143.351147890797</v>
      </c>
      <c r="AF3668" s="10" cm="1">
        <f t="array" ref="AF3668">Lair(100000000/AE3668)</f>
        <v>2372.1292039512527</v>
      </c>
      <c r="AG3668" s="10">
        <f t="shared" si="6449"/>
        <v>1.3883023387641712E-2</v>
      </c>
      <c r="AH3668" s="10" t="b">
        <f t="shared" si="6444"/>
        <v>1</v>
      </c>
      <c r="AI3668" s="10">
        <f t="shared" si="6488"/>
        <v>2372.1292039512527</v>
      </c>
      <c r="AJ3668">
        <v>3.0000000000000001E-3</v>
      </c>
      <c r="AK3668" s="3" cm="1">
        <f t="array" ref="AK3668">100000000/Lvac($AA3668)</f>
        <v>42143.354771006292</v>
      </c>
      <c r="AL3668" s="21">
        <f t="shared" si="6342"/>
        <v>5.3298135743375392E-2</v>
      </c>
      <c r="AM3668" s="10" cm="1">
        <f t="array" ref="AM3668">Lvac($AI3668)-$BA3668</f>
        <v>4.4397076021596149E-3</v>
      </c>
      <c r="AN3668" s="10">
        <f t="shared" si="6489"/>
        <v>-7.522899371542735E-2</v>
      </c>
      <c r="AO3668" s="3">
        <f t="shared" si="6490"/>
        <v>1.479902534053205</v>
      </c>
      <c r="AP3668" s="3">
        <v>1.4119034985924372</v>
      </c>
      <c r="AS3668" s="3">
        <f t="shared" si="6450"/>
        <v>4.7710062935948372E-3</v>
      </c>
      <c r="AT3668" s="3" cm="1">
        <f t="array" ref="AT3668">AS3668-(100000000/LvacE($A3668)-$E3668)</f>
        <v>6.4169544202741235E-5</v>
      </c>
      <c r="AU3668" t="s">
        <v>4692</v>
      </c>
      <c r="AV3668" t="s">
        <v>4711</v>
      </c>
      <c r="AW3668" s="3">
        <v>29835.09</v>
      </c>
      <c r="AX3668" s="3">
        <v>71978.52</v>
      </c>
      <c r="AY3668" s="3"/>
      <c r="AZ3668" s="10" cm="1">
        <f t="array" ref="AZ3668">Lair(100000000/($AX3668-$AW3668))</f>
        <v>2372.12476524159</v>
      </c>
      <c r="BA3668" s="10">
        <f t="shared" si="6491"/>
        <v>2372.8491012715381</v>
      </c>
      <c r="BB3668" s="12">
        <v>370000000</v>
      </c>
      <c r="BC3668" s="3">
        <v>0.29199999999999998</v>
      </c>
      <c r="BD3668" s="12" cm="1">
        <f t="array" ref="BD3668">SfromgA($BB3668,$BA3668,"")</f>
        <v>2.4397506693432844</v>
      </c>
      <c r="BE3668" s="29">
        <f t="shared" si="6492"/>
        <v>42.426946430928261</v>
      </c>
      <c r="BG3668" s="3"/>
      <c r="BH3668" s="3"/>
      <c r="BI3668" s="12">
        <f t="shared" si="6493"/>
        <v>370000000</v>
      </c>
      <c r="BJ3668" s="29">
        <f t="shared" si="6494"/>
        <v>42.426946430928261</v>
      </c>
      <c r="BK3668" s="3">
        <f t="shared" si="6495"/>
        <v>-8.3039500815171063</v>
      </c>
      <c r="BL3668" s="13">
        <f>EXP(BK$4341*$AX3668+BK$4342)*$BI3668/(100000000/($AX3668-$AW3668))</f>
        <v>73.861815473554202</v>
      </c>
      <c r="BM3668" s="3">
        <f t="shared" si="6496"/>
        <v>2.1049714117150926</v>
      </c>
      <c r="BN3668" s="13" cm="1">
        <f t="array" ref="BN3668">$C3668*EXP(poly_from_str(100000000/$E3668,BN$4343))</f>
        <v>38.598631309062007</v>
      </c>
      <c r="BO3668" s="3">
        <f t="shared" si="6497"/>
        <v>2.1972245773362196</v>
      </c>
      <c r="BP3668" s="13">
        <f t="shared" si="6498"/>
        <v>0.64897917152364359</v>
      </c>
      <c r="BQ3668" s="13"/>
      <c r="BS3668" s="13"/>
      <c r="BT3668" s="13"/>
      <c r="BU3668" s="13"/>
      <c r="BV3668" s="13"/>
      <c r="BW3668" s="13"/>
      <c r="BX3668" s="13"/>
      <c r="BY3668">
        <v>37340</v>
      </c>
      <c r="BZ3668" s="13"/>
    </row>
    <row r="3669" spans="1:78" hidden="1" x14ac:dyDescent="0.25">
      <c r="A3669" t="s">
        <v>4117</v>
      </c>
      <c r="B3669" s="2" t="str">
        <f t="shared" si="6359"/>
        <v/>
      </c>
      <c r="C3669">
        <v>4</v>
      </c>
      <c r="E3669">
        <v>42144.97</v>
      </c>
      <c r="R3669">
        <v>34</v>
      </c>
      <c r="S3669" t="s">
        <v>22</v>
      </c>
      <c r="AA3669" s="10">
        <f t="shared" si="6445"/>
        <v>2372.038</v>
      </c>
      <c r="AB3669" s="3" cm="1">
        <f t="array" ref="AB3669">100000000/Lvac(AA3669)</f>
        <v>42144.971413122359</v>
      </c>
      <c r="AC3669" s="28">
        <f t="shared" si="6446"/>
        <v>4.2157840641676063E-7</v>
      </c>
      <c r="AD3669" s="28">
        <f t="shared" si="6447"/>
        <v>2.3727623165230992E-7</v>
      </c>
      <c r="AE3669" s="21">
        <f t="shared" si="6448"/>
        <v>42144.970339953681</v>
      </c>
      <c r="AF3669" s="10" cm="1">
        <f t="array" ref="AF3669">Lair(100000000/AE3669)</f>
        <v>2372.0380604058287</v>
      </c>
      <c r="AG3669" s="10">
        <f t="shared" si="6449"/>
        <v>1.3883704943412029E-2</v>
      </c>
      <c r="AH3669" s="10" t="b">
        <f t="shared" si="6444"/>
        <v>1</v>
      </c>
      <c r="AI3669" s="10">
        <f t="shared" si="6452"/>
        <v>2372.038</v>
      </c>
      <c r="AJ3669">
        <v>3.0000000000000001E-3</v>
      </c>
      <c r="AK3669" s="3" cm="1">
        <f t="array" ref="AK3669">100000000/Lvac($AA3669)</f>
        <v>42144.971413122359</v>
      </c>
      <c r="AL3669" s="21">
        <f t="shared" si="6342"/>
        <v>5.330222966047217E-2</v>
      </c>
      <c r="AM3669" s="21"/>
      <c r="AN3669" s="21"/>
      <c r="AO3669" s="21"/>
      <c r="AP3669" s="21"/>
      <c r="AS3669" s="3">
        <f t="shared" si="6450"/>
        <v>1.4131223579170182E-3</v>
      </c>
      <c r="AT3669" s="3" cm="1">
        <f t="array" ref="AT3669">AS3669-(100000000/LvacE($A3669)-$E3669)</f>
        <v>6.4212130382657051E-5</v>
      </c>
      <c r="BB3669"/>
      <c r="BC3669"/>
      <c r="BD3669"/>
      <c r="BE3669"/>
      <c r="BF3669"/>
      <c r="BG3669"/>
      <c r="BH3669"/>
      <c r="BI3669"/>
      <c r="BJ3669"/>
      <c r="BN3669" s="13" cm="1">
        <f t="array" ref="BN3669">$C3669*EXP(poly_from_str(100000000/$E3669,BN$4343))</f>
        <v>17.159021991546307</v>
      </c>
      <c r="BO3669" s="13"/>
      <c r="BY3669" t="e">
        <v>#N/A</v>
      </c>
    </row>
    <row r="3670" spans="1:78" hidden="1" x14ac:dyDescent="0.25">
      <c r="A3670" t="s">
        <v>4118</v>
      </c>
      <c r="B3670" s="2" t="str">
        <f t="shared" si="6359"/>
        <v/>
      </c>
      <c r="C3670">
        <v>2</v>
      </c>
      <c r="E3670">
        <v>42146.89</v>
      </c>
      <c r="F3670">
        <v>58174</v>
      </c>
      <c r="G3670" t="s">
        <v>3</v>
      </c>
      <c r="H3670" s="5" t="s">
        <v>4</v>
      </c>
      <c r="I3670">
        <v>100321</v>
      </c>
      <c r="J3670" t="s">
        <v>5</v>
      </c>
      <c r="K3670" s="5" t="s">
        <v>4</v>
      </c>
      <c r="L3670">
        <v>58174.15</v>
      </c>
      <c r="M3670" t="str">
        <f t="shared" ref="M3670:M3673" si="6499">$G3670&amp;""</f>
        <v>o</v>
      </c>
      <c r="N3670" t="str">
        <f t="shared" ref="N3670:N3673" si="6500">$H3670&amp;""</f>
        <v>9/2</v>
      </c>
      <c r="O3670">
        <v>100321.12</v>
      </c>
      <c r="P3670" t="str">
        <f t="shared" ref="P3670:P3673" si="6501">$J3670&amp;""</f>
        <v>e</v>
      </c>
      <c r="Q3670" t="str">
        <f t="shared" ref="Q3670:Q3673" si="6502">$K3670&amp;""</f>
        <v>9/2</v>
      </c>
      <c r="R3670">
        <v>34</v>
      </c>
      <c r="AA3670" s="10">
        <f t="shared" si="6445"/>
        <v>2371.9299999999998</v>
      </c>
      <c r="AB3670" s="3" cm="1">
        <f t="array" ref="AB3670">100000000/Lvac(AA3670)</f>
        <v>42146.890226248674</v>
      </c>
      <c r="AC3670" s="28">
        <f t="shared" si="6446"/>
        <v>4.2159760195284012E-7</v>
      </c>
      <c r="AD3670" s="28">
        <f t="shared" si="6447"/>
        <v>2.372654292242918E-7</v>
      </c>
      <c r="AE3670" s="21">
        <f t="shared" si="6448"/>
        <v>42146.890054420925</v>
      </c>
      <c r="AF3670" s="10" cm="1">
        <f t="array" ref="AF3670">Lair(100000000/AE3670)</f>
        <v>2371.9300096708489</v>
      </c>
      <c r="AG3670" s="10">
        <f t="shared" si="6449"/>
        <v>1.3884513924578019E-2</v>
      </c>
      <c r="AH3670" s="10" t="b">
        <f t="shared" si="6444"/>
        <v>1</v>
      </c>
      <c r="AI3670" s="10">
        <f t="shared" ref="AI3670:AI3673" si="6503">$AF3670</f>
        <v>2371.9300096708489</v>
      </c>
      <c r="AJ3670">
        <v>3.0000000000000001E-3</v>
      </c>
      <c r="AK3670" s="3" cm="1">
        <f t="array" ref="AK3670">100000000/Lvac($AA3670)</f>
        <v>42146.890226248674</v>
      </c>
      <c r="AL3670" s="21">
        <f t="shared" si="6342"/>
        <v>5.3307083330124114E-2</v>
      </c>
      <c r="AM3670" s="10" cm="1">
        <f t="array" ref="AM3670">Lvac($AI3670)-$BA3670</f>
        <v>4.5005185925219848E-3</v>
      </c>
      <c r="AN3670" s="10">
        <f t="shared" ref="AN3670:AN3673" si="6504">$AK3670-($AX3670-$AW3670)</f>
        <v>-7.9773751320317388E-2</v>
      </c>
      <c r="AO3670" s="3">
        <f t="shared" ref="AO3670:AO3673" si="6505">AM3670/AJ3670</f>
        <v>1.5001728641739949</v>
      </c>
      <c r="AP3670" s="3">
        <v>1.4969485231025221</v>
      </c>
      <c r="AS3670" s="3">
        <f t="shared" si="6450"/>
        <v>2.2624867415288463E-4</v>
      </c>
      <c r="AT3670" s="3" cm="1">
        <f t="array" ref="AT3670">AS3670-(100000000/LvacE($A3670)-$E3670)</f>
        <v>6.4262683736160398E-5</v>
      </c>
      <c r="AU3670" t="s">
        <v>4693</v>
      </c>
      <c r="AV3670" t="s">
        <v>4836</v>
      </c>
      <c r="AW3670" s="3">
        <v>58174.15</v>
      </c>
      <c r="AX3670" s="3">
        <v>100321.12</v>
      </c>
      <c r="AY3670" s="3"/>
      <c r="AZ3670" s="10" cm="1">
        <f t="array" ref="AZ3670">Lair(100000000/($AX3670-$AW3670))</f>
        <v>2371.9255101638018</v>
      </c>
      <c r="BA3670" s="10">
        <f t="shared" ref="BA3670:BA3673" si="6506">100000000/($AX3670-$AW3670)</f>
        <v>2372.6498013973487</v>
      </c>
      <c r="BB3670" s="12">
        <v>2260000000</v>
      </c>
      <c r="BC3670" s="3">
        <v>0.85799999999999998</v>
      </c>
      <c r="BD3670" s="12" cm="1">
        <f t="array" ref="BD3670">SfromgA($BB3670,$BA3670,"")</f>
        <v>14.898506157288457</v>
      </c>
      <c r="BE3670" s="29">
        <f t="shared" ref="BE3670:BE3673" si="6507">(10^MAX(0.05, -0.312925054856973*((LN($BD3670))^(1/3)) + 0.454808404431693)-1)*100</f>
        <v>12.201845430196357</v>
      </c>
      <c r="BG3670" s="3"/>
      <c r="BH3670" s="3"/>
      <c r="BI3670" s="12">
        <f t="shared" ref="BI3670:BI3673" si="6508">IF($BB3670="",$BF3670,$BB3670)</f>
        <v>2260000000</v>
      </c>
      <c r="BJ3670" s="29">
        <f t="shared" ref="BJ3670:BJ3673" si="6509">IF($BB3670="",$BH3670,$BE3670)</f>
        <v>12.201845430196357</v>
      </c>
      <c r="BK3670" s="3">
        <f t="shared" ref="BK3670:BK3673" si="6510">LN(BN3670*100000000/($AX3670-$AW3670)/$BI3670)</f>
        <v>-11.617209270192859</v>
      </c>
      <c r="BL3670" s="13">
        <f>EXP(BK$4341*$AX3670+BK$4342)*$BI3670/(100000000/($AX3670-$AW3670))</f>
        <v>52.374611274022193</v>
      </c>
      <c r="BM3670" s="3">
        <f t="shared" ref="BM3670:BM3673" si="6511">LN(BL3670/$C3670)</f>
        <v>3.2652747756791034</v>
      </c>
      <c r="BN3670" s="13" cm="1">
        <f t="array" ref="BN3670">$C3670*EXP(poly_from_str(100000000/$E3670,BN$4343))</f>
        <v>8.5819289777311862</v>
      </c>
      <c r="BO3670" s="3">
        <f t="shared" ref="BO3670:BO3673" si="6512">LN($C3670)</f>
        <v>0.69314718055994529</v>
      </c>
      <c r="BP3670" s="13">
        <f t="shared" ref="BP3670:BP3673" si="6513">LN(BL3670/BN3670)</f>
        <v>1.8087632454285945</v>
      </c>
      <c r="BQ3670" s="13"/>
      <c r="BS3670" s="13"/>
      <c r="BT3670" s="13"/>
      <c r="BU3670" s="13"/>
      <c r="BV3670" s="13"/>
      <c r="BW3670" s="13"/>
      <c r="BX3670" s="13"/>
      <c r="BY3670">
        <v>8302</v>
      </c>
      <c r="BZ3670" s="13"/>
    </row>
    <row r="3671" spans="1:78" hidden="1" x14ac:dyDescent="0.25">
      <c r="A3671" t="s">
        <v>4119</v>
      </c>
      <c r="B3671" s="2" t="str">
        <f t="shared" si="6359"/>
        <v/>
      </c>
      <c r="C3671">
        <v>3</v>
      </c>
      <c r="E3671">
        <v>42154.64</v>
      </c>
      <c r="F3671">
        <v>22080</v>
      </c>
      <c r="G3671" t="s">
        <v>5</v>
      </c>
      <c r="H3671" s="5" t="s">
        <v>8</v>
      </c>
      <c r="I3671">
        <v>64235</v>
      </c>
      <c r="J3671" t="s">
        <v>3</v>
      </c>
      <c r="K3671" s="5" t="s">
        <v>4</v>
      </c>
      <c r="L3671">
        <v>22080.94</v>
      </c>
      <c r="M3671" t="str">
        <f t="shared" si="6499"/>
        <v>e</v>
      </c>
      <c r="N3671" t="str">
        <f t="shared" si="6500"/>
        <v>7/2</v>
      </c>
      <c r="O3671">
        <v>64235.61</v>
      </c>
      <c r="P3671" t="str">
        <f t="shared" si="6501"/>
        <v>o</v>
      </c>
      <c r="Q3671" t="str">
        <f t="shared" si="6502"/>
        <v>9/2</v>
      </c>
      <c r="R3671">
        <v>34</v>
      </c>
      <c r="AA3671" s="10">
        <f t="shared" si="6445"/>
        <v>2371.4940000000001</v>
      </c>
      <c r="AB3671" s="3" cm="1">
        <f t="array" ref="AB3671">100000000/Lvac(AA3671)</f>
        <v>42154.638322554005</v>
      </c>
      <c r="AC3671" s="28">
        <f t="shared" si="6446"/>
        <v>4.2167511281917642E-7</v>
      </c>
      <c r="AD3671" s="28">
        <f t="shared" si="6447"/>
        <v>2.372218194231238E-7</v>
      </c>
      <c r="AE3671" s="21">
        <f t="shared" si="6448"/>
        <v>42154.639596739289</v>
      </c>
      <c r="AF3671" s="10" cm="1">
        <f t="array" ref="AF3671">Lair(100000000/AE3671)</f>
        <v>2371.4939283123695</v>
      </c>
      <c r="AG3671" s="10">
        <f t="shared" si="6449"/>
        <v>1.388778093525727E-2</v>
      </c>
      <c r="AH3671" s="10" t="b">
        <f t="shared" si="6444"/>
        <v>1</v>
      </c>
      <c r="AI3671" s="10">
        <f t="shared" si="6503"/>
        <v>2371.4939283123695</v>
      </c>
      <c r="AJ3671">
        <v>3.0000000000000001E-3</v>
      </c>
      <c r="AK3671" s="3" cm="1">
        <f t="array" ref="AK3671">100000000/Lvac($AA3671)</f>
        <v>42154.638322554005</v>
      </c>
      <c r="AL3671" s="21">
        <f t="shared" si="6342"/>
        <v>5.3326687223550162E-2</v>
      </c>
      <c r="AM3671" s="10" cm="1">
        <f t="array" ref="AM3671">Lvac($AI3671)-$BA3671</f>
        <v>1.7109175810219313E-3</v>
      </c>
      <c r="AN3671" s="10">
        <f t="shared" si="6504"/>
        <v>-3.1677445993409492E-2</v>
      </c>
      <c r="AO3671" s="3">
        <f t="shared" si="6505"/>
        <v>0.57030586034064379</v>
      </c>
      <c r="AP3671" s="3">
        <v>0.59420710855799064</v>
      </c>
      <c r="AS3671" s="3">
        <f t="shared" si="6450"/>
        <v>-1.6774459945736453E-3</v>
      </c>
      <c r="AT3671" s="3" cm="1">
        <f t="array" ref="AT3671">AS3671-(100000000/LvacE($A3671)-$E3671)</f>
        <v>6.4466948970220983E-5</v>
      </c>
      <c r="AU3671" t="s">
        <v>4785</v>
      </c>
      <c r="AV3671" t="s">
        <v>4837</v>
      </c>
      <c r="AW3671" s="3">
        <v>22080.94</v>
      </c>
      <c r="AX3671" s="3">
        <v>64235.61</v>
      </c>
      <c r="AY3671" s="3"/>
      <c r="AZ3671" s="10" cm="1">
        <f t="array" ref="AZ3671">Lair(100000000/($AX3671-$AW3671))</f>
        <v>2371.492217779286</v>
      </c>
      <c r="BA3671" s="10">
        <f t="shared" si="6506"/>
        <v>2372.216411609912</v>
      </c>
      <c r="BB3671" s="12">
        <v>29600000</v>
      </c>
      <c r="BC3671" s="3">
        <v>5.0999999999999997E-2</v>
      </c>
      <c r="BD3671" s="12" cm="1">
        <f t="array" ref="BD3671">SfromgA($BB3671,$BA3671,"")</f>
        <v>0.19502396842813977</v>
      </c>
      <c r="BE3671" s="29">
        <f t="shared" si="6507"/>
        <v>565.93169975005935</v>
      </c>
      <c r="BG3671" s="3"/>
      <c r="BH3671" s="3"/>
      <c r="BI3671" s="12">
        <f t="shared" si="6508"/>
        <v>29600000</v>
      </c>
      <c r="BJ3671" s="29">
        <f t="shared" si="6509"/>
        <v>565.93169975005935</v>
      </c>
      <c r="BK3671" s="3">
        <f t="shared" si="6510"/>
        <v>-6.8754401983670697</v>
      </c>
      <c r="BL3671" s="13">
        <f>EXP(BK$4341*$AX3671+BK$4342)*$BI3671/(100000000/($AX3671-$AW3671))</f>
        <v>10.644480683926904</v>
      </c>
      <c r="BM3671" s="3">
        <f t="shared" si="6511"/>
        <v>1.2664292235109715</v>
      </c>
      <c r="BN3671" s="13" cm="1">
        <f t="array" ref="BN3671">$C3671*EXP(poly_from_str(100000000/$E3671,BN$4343))</f>
        <v>12.887588662503607</v>
      </c>
      <c r="BO3671" s="3">
        <f t="shared" si="6512"/>
        <v>1.0986122886681098</v>
      </c>
      <c r="BP3671" s="13">
        <f t="shared" si="6513"/>
        <v>-0.19122321686903077</v>
      </c>
      <c r="BQ3671" s="13"/>
      <c r="BR3671" s="12">
        <v>6160000</v>
      </c>
      <c r="BS3671" s="3">
        <f>LN(BV3671*100000000/($AX3671-$AW3671)/$BR3671)</f>
        <v>-6.7149074441386558</v>
      </c>
      <c r="BT3671" s="13">
        <f>EXP(BS$4338*$AX3671+BS$4336)*$BR3671/(100000000/($AX3671-$AW3671))</f>
        <v>2.6629224303438059</v>
      </c>
      <c r="BU3671" s="3">
        <f>LN(BT3671/$BN3671)</f>
        <v>-1.576840551313563</v>
      </c>
      <c r="BV3671" s="3" cm="1">
        <f t="array" ref="BV3671">$BN3671*EXP(poly_from_str(100000000/$E3671,BV$4341))</f>
        <v>3.1490471011199959</v>
      </c>
      <c r="BW3671" s="12" t="s">
        <v>14</v>
      </c>
      <c r="BX3671" s="3">
        <f>LN(BT3671/BV3671)</f>
        <v>-0.16767572175739107</v>
      </c>
      <c r="BY3671">
        <v>12467</v>
      </c>
      <c r="BZ3671" s="13"/>
    </row>
    <row r="3672" spans="1:78" hidden="1" x14ac:dyDescent="0.25">
      <c r="A3672" t="s">
        <v>4120</v>
      </c>
      <c r="B3672" s="2">
        <f t="shared" si="6359"/>
        <v>1</v>
      </c>
      <c r="C3672">
        <v>9</v>
      </c>
      <c r="D3672" t="s">
        <v>736</v>
      </c>
      <c r="E3672">
        <v>42157.43</v>
      </c>
      <c r="F3672">
        <v>21611</v>
      </c>
      <c r="G3672" t="s">
        <v>5</v>
      </c>
      <c r="H3672" s="5" t="s">
        <v>18</v>
      </c>
      <c r="I3672">
        <v>63768</v>
      </c>
      <c r="J3672" t="s">
        <v>3</v>
      </c>
      <c r="K3672" s="5" t="s">
        <v>8</v>
      </c>
      <c r="L3672">
        <v>21611.19</v>
      </c>
      <c r="M3672" t="str">
        <f t="shared" si="6499"/>
        <v>e</v>
      </c>
      <c r="N3672" t="str">
        <f t="shared" si="6500"/>
        <v>5/2</v>
      </c>
      <c r="O3672">
        <v>63768.66</v>
      </c>
      <c r="P3672" t="str">
        <f t="shared" si="6501"/>
        <v>o</v>
      </c>
      <c r="Q3672" t="str">
        <f t="shared" si="6502"/>
        <v>7/2</v>
      </c>
      <c r="R3672">
        <v>34</v>
      </c>
      <c r="AA3672" s="10">
        <f t="shared" si="6445"/>
        <v>2371.337</v>
      </c>
      <c r="AB3672" s="3" cm="1">
        <f t="array" ref="AB3672">100000000/Lvac(AA3672)</f>
        <v>42157.429045645644</v>
      </c>
      <c r="AC3672" s="28">
        <f t="shared" si="6446"/>
        <v>4.2170303082185283E-7</v>
      </c>
      <c r="AD3672" s="28">
        <f t="shared" si="6447"/>
        <v>2.3720611589413042E-7</v>
      </c>
      <c r="AE3672" s="21">
        <f t="shared" si="6448"/>
        <v>42157.429770617826</v>
      </c>
      <c r="AF3672" s="10" cm="1">
        <f t="array" ref="AF3672">Lair(100000000/AE3672)</f>
        <v>2371.3369592173449</v>
      </c>
      <c r="AG3672" s="10">
        <f t="shared" si="6449"/>
        <v>1.3888957800102991E-2</v>
      </c>
      <c r="AH3672" s="10" t="b">
        <f t="shared" si="6444"/>
        <v>1</v>
      </c>
      <c r="AI3672" s="10">
        <f t="shared" si="6503"/>
        <v>2371.3369592173449</v>
      </c>
      <c r="AJ3672">
        <v>7.0000000000000001E-3</v>
      </c>
      <c r="AK3672" s="3" cm="1">
        <f t="array" ref="AK3672">100000000/Lvac($AA3672)</f>
        <v>42157.429045645644</v>
      </c>
      <c r="AL3672" s="21">
        <f t="shared" si="6342"/>
        <v>0.1244454113416751</v>
      </c>
      <c r="AM3672" s="10" cm="1">
        <f t="array" ref="AM3672">Lvac($AI3672)-$BA3672</f>
        <v>2.2635740060650278E-3</v>
      </c>
      <c r="AN3672" s="10">
        <f t="shared" si="6504"/>
        <v>-4.0954354357381817E-2</v>
      </c>
      <c r="AO3672" s="3">
        <f t="shared" si="6505"/>
        <v>0.3233677151521468</v>
      </c>
      <c r="AP3672" s="3">
        <v>0.32919511828107972</v>
      </c>
      <c r="AS3672" s="3">
        <f t="shared" si="6450"/>
        <v>-9.5435435650870204E-4</v>
      </c>
      <c r="AT3672" s="3" cm="1">
        <f t="array" ref="AT3672">AS3672-(100000000/LvacE($A3672)-$E3672)</f>
        <v>6.4540581661276519E-5</v>
      </c>
      <c r="AU3672" t="s">
        <v>4791</v>
      </c>
      <c r="AV3672" t="s">
        <v>4845</v>
      </c>
      <c r="AW3672" s="3">
        <v>21611.19</v>
      </c>
      <c r="AX3672" s="3">
        <v>63768.66</v>
      </c>
      <c r="AY3672" s="3"/>
      <c r="AZ3672" s="10" cm="1">
        <f t="array" ref="AZ3672">Lair(100000000/($AX3672-$AW3672))</f>
        <v>2371.3346961520106</v>
      </c>
      <c r="BA3672" s="10">
        <f t="shared" si="6506"/>
        <v>2372.0588545754763</v>
      </c>
      <c r="BB3672" s="12">
        <v>221000000</v>
      </c>
      <c r="BC3672" s="3">
        <v>0.48399999999999999</v>
      </c>
      <c r="BD3672" s="12" cm="1">
        <f t="array" ref="BD3672">SfromgA($BB3672,$BA3672,"")</f>
        <v>1.4558010044571639</v>
      </c>
      <c r="BE3672" s="29">
        <f t="shared" si="6507"/>
        <v>69.448944404110733</v>
      </c>
      <c r="BG3672" s="3"/>
      <c r="BH3672" s="3"/>
      <c r="BI3672" s="12">
        <f t="shared" si="6508"/>
        <v>221000000</v>
      </c>
      <c r="BJ3672" s="29">
        <f t="shared" si="6509"/>
        <v>69.448944404110733</v>
      </c>
      <c r="BK3672" s="3">
        <f t="shared" si="6510"/>
        <v>-7.7868705787478358</v>
      </c>
      <c r="BL3672" s="13">
        <f>EXP(BK$4341*$AX3672+BK$4342)*$BI3672/(100000000/($AX3672-$AW3672))</f>
        <v>82.349732242726475</v>
      </c>
      <c r="BM3672" s="3">
        <f t="shared" si="6511"/>
        <v>2.2137506278276993</v>
      </c>
      <c r="BN3672" s="13" cm="1">
        <f t="array" ref="BN3672">$C3672*EXP(poly_from_str(100000000/$E3672,BN$4343))</f>
        <v>38.678701848407819</v>
      </c>
      <c r="BO3672" s="3">
        <f t="shared" si="6512"/>
        <v>2.1972245773362196</v>
      </c>
      <c r="BP3672" s="13">
        <f t="shared" si="6513"/>
        <v>0.75568609645515661</v>
      </c>
      <c r="BQ3672" s="13"/>
      <c r="BS3672" s="13"/>
      <c r="BT3672" s="13"/>
      <c r="BU3672" s="13"/>
      <c r="BV3672" s="13"/>
      <c r="BW3672" s="13"/>
      <c r="BX3672" s="13"/>
      <c r="BY3672">
        <v>37418</v>
      </c>
      <c r="BZ3672" s="13"/>
    </row>
    <row r="3673" spans="1:78" hidden="1" x14ac:dyDescent="0.25">
      <c r="A3673" t="s">
        <v>4120</v>
      </c>
      <c r="B3673" s="2">
        <f t="shared" si="6359"/>
        <v>2</v>
      </c>
      <c r="C3673">
        <v>9</v>
      </c>
      <c r="D3673" t="s">
        <v>736</v>
      </c>
      <c r="E3673">
        <v>42157.43</v>
      </c>
      <c r="F3673">
        <v>21418</v>
      </c>
      <c r="G3673" t="s">
        <v>5</v>
      </c>
      <c r="H3673" s="5" t="s">
        <v>18</v>
      </c>
      <c r="I3673">
        <v>63576</v>
      </c>
      <c r="J3673" t="s">
        <v>3</v>
      </c>
      <c r="K3673" s="5" t="s">
        <v>18</v>
      </c>
      <c r="L3673">
        <v>21418.84</v>
      </c>
      <c r="M3673" t="str">
        <f t="shared" si="6499"/>
        <v>e</v>
      </c>
      <c r="N3673" t="str">
        <f t="shared" si="6500"/>
        <v>5/2</v>
      </c>
      <c r="O3673">
        <v>63576.27</v>
      </c>
      <c r="P3673" t="str">
        <f t="shared" si="6501"/>
        <v>o</v>
      </c>
      <c r="Q3673" t="str">
        <f t="shared" si="6502"/>
        <v>5/2</v>
      </c>
      <c r="R3673">
        <v>34</v>
      </c>
      <c r="AA3673" s="10">
        <f t="shared" si="6445"/>
        <v>2371.337</v>
      </c>
      <c r="AB3673" s="3" cm="1">
        <f t="array" ref="AB3673">100000000/Lvac(AA3673)</f>
        <v>42157.429045645644</v>
      </c>
      <c r="AC3673" s="28">
        <f t="shared" si="6446"/>
        <v>4.2170303082185283E-7</v>
      </c>
      <c r="AD3673" s="28">
        <f t="shared" si="6447"/>
        <v>2.3720611589413042E-7</v>
      </c>
      <c r="AE3673" s="21">
        <f t="shared" si="6448"/>
        <v>42157.429770617826</v>
      </c>
      <c r="AF3673" s="10" cm="1">
        <f t="array" ref="AF3673">Lair(100000000/AE3673)</f>
        <v>2371.3369592173449</v>
      </c>
      <c r="AG3673" s="10">
        <f t="shared" si="6449"/>
        <v>1.3888957800102991E-2</v>
      </c>
      <c r="AH3673" s="10" t="b">
        <f t="shared" si="6444"/>
        <v>1</v>
      </c>
      <c r="AI3673" s="10">
        <f t="shared" si="6503"/>
        <v>2371.3369592173449</v>
      </c>
      <c r="AJ3673">
        <v>7.0000000000000001E-3</v>
      </c>
      <c r="AK3673" s="3" cm="1">
        <f t="array" ref="AK3673">100000000/Lvac($AA3673)</f>
        <v>42157.429045645644</v>
      </c>
      <c r="AL3673" s="21">
        <f t="shared" si="6342"/>
        <v>0.1244454113416751</v>
      </c>
      <c r="AM3673" s="10" cm="1">
        <f t="array" ref="AM3673">Lvac($AI3673)-$BA3673</f>
        <v>1.2906586562166922E-5</v>
      </c>
      <c r="AN3673" s="10">
        <f t="shared" si="6504"/>
        <v>-9.5435434923274443E-4</v>
      </c>
      <c r="AO3673" s="3">
        <f t="shared" si="6505"/>
        <v>1.8437980803095602E-3</v>
      </c>
      <c r="AP3673" s="3">
        <v>7.6712012092424887E-3</v>
      </c>
      <c r="AS3673" s="3">
        <f t="shared" si="6450"/>
        <v>-9.5435435650870204E-4</v>
      </c>
      <c r="AT3673" s="3" cm="1">
        <f t="array" ref="AT3673">AS3673-(100000000/LvacE($A3673)-$E3673)</f>
        <v>6.4540581661276519E-5</v>
      </c>
      <c r="AU3673" t="s">
        <v>4787</v>
      </c>
      <c r="AV3673" t="s">
        <v>4838</v>
      </c>
      <c r="AW3673" s="3">
        <v>21418.84</v>
      </c>
      <c r="AX3673" s="3">
        <v>63576.27</v>
      </c>
      <c r="AY3673" s="3"/>
      <c r="AZ3673" s="10" cm="1">
        <f t="array" ref="AZ3673">Lair(100000000/($AX3673-$AW3673))</f>
        <v>2371.3369463136587</v>
      </c>
      <c r="BA3673" s="10">
        <f t="shared" si="6506"/>
        <v>2372.0611052428958</v>
      </c>
      <c r="BB3673" s="12">
        <v>222000000</v>
      </c>
      <c r="BC3673" s="3">
        <v>0.38500000000000001</v>
      </c>
      <c r="BD3673" s="12" cm="1">
        <f t="array" ref="BD3673">SfromgA($BB3673,$BA3673,"")</f>
        <v>1.4623925019723114</v>
      </c>
      <c r="BE3673" s="29">
        <f t="shared" si="6507"/>
        <v>69.097513173419742</v>
      </c>
      <c r="BG3673" s="3"/>
      <c r="BH3673" s="3"/>
      <c r="BI3673" s="12">
        <f t="shared" si="6508"/>
        <v>222000000</v>
      </c>
      <c r="BJ3673" s="29">
        <f t="shared" si="6509"/>
        <v>69.097513173419742</v>
      </c>
      <c r="BK3673" s="3">
        <f t="shared" si="6510"/>
        <v>-7.7913843102783709</v>
      </c>
      <c r="BL3673" s="13">
        <f>EXP(BK$4341*$AX3673+BK$4342)*$BI3673/(100000000/($AX3673-$AW3673))</f>
        <v>83.940377783792385</v>
      </c>
      <c r="BM3673" s="3">
        <f t="shared" si="6511"/>
        <v>2.2328821811999409</v>
      </c>
      <c r="BN3673" s="13" cm="1">
        <f t="array" ref="BN3673">$C3673*EXP(poly_from_str(100000000/$E3673,BN$4343))</f>
        <v>38.678701848407819</v>
      </c>
      <c r="BO3673" s="3">
        <f t="shared" si="6512"/>
        <v>2.1972245773362196</v>
      </c>
      <c r="BP3673" s="13">
        <f t="shared" si="6513"/>
        <v>0.77481764982739831</v>
      </c>
      <c r="BQ3673" s="13"/>
      <c r="BR3673" s="12">
        <v>32979999.999999996</v>
      </c>
      <c r="BS3673" s="3">
        <f>LN(BV3673*100000000/($AX3673-$AW3673)/$BR3673)</f>
        <v>-7.2941438850501239</v>
      </c>
      <c r="BT3673" s="13">
        <f>EXP(BS$4338*$AX3673+BS$4336)*$BR3673/(100000000/($AX3673-$AW3673))</f>
        <v>14.257943476478498</v>
      </c>
      <c r="BU3673" s="3">
        <f>LN(BT3673/$BN3673)</f>
        <v>-0.99797492035850277</v>
      </c>
      <c r="BV3673" s="3" cm="1">
        <f t="array" ref="BV3673">$BN3673*EXP(poly_from_str(100000000/$E3673,BV$4341))</f>
        <v>9.4475312991911409</v>
      </c>
      <c r="BW3673" s="12" t="s">
        <v>14</v>
      </c>
      <c r="BX3673" s="3">
        <f>LN(BT3673/BV3673)</f>
        <v>0.41156071915407705</v>
      </c>
      <c r="BY3673">
        <v>37418</v>
      </c>
      <c r="BZ3673" s="13"/>
    </row>
    <row r="3674" spans="1:78" hidden="1" x14ac:dyDescent="0.25">
      <c r="A3674" t="s">
        <v>4121</v>
      </c>
      <c r="B3674" s="2" t="str">
        <f t="shared" si="6359"/>
        <v/>
      </c>
      <c r="C3674">
        <v>7</v>
      </c>
      <c r="E3674">
        <v>42162.94</v>
      </c>
      <c r="R3674">
        <v>34</v>
      </c>
      <c r="S3674" t="s">
        <v>22</v>
      </c>
      <c r="AA3674" s="10">
        <f t="shared" si="6445"/>
        <v>2371.027</v>
      </c>
      <c r="AB3674" s="3" cm="1">
        <f t="array" ref="AB3674">100000000/Lvac(AA3674)</f>
        <v>42162.940475749296</v>
      </c>
      <c r="AC3674" s="28">
        <f t="shared" si="6446"/>
        <v>4.217581663979364E-7</v>
      </c>
      <c r="AD3674" s="28">
        <f t="shared" si="6447"/>
        <v>2.3717510892656227E-7</v>
      </c>
      <c r="AE3674" s="21">
        <f t="shared" si="6448"/>
        <v>42162.940114302473</v>
      </c>
      <c r="AF3674" s="10" cm="1">
        <f t="array" ref="AF3674">Lair(100000000/AE3674)</f>
        <v>2371.02702032755</v>
      </c>
      <c r="AG3674" s="10">
        <f t="shared" si="6449"/>
        <v>1.3891282232498681E-2</v>
      </c>
      <c r="AH3674" s="10" t="b">
        <f t="shared" si="6444"/>
        <v>1</v>
      </c>
      <c r="AI3674" s="10">
        <f t="shared" si="6452"/>
        <v>2371.027</v>
      </c>
      <c r="AJ3674">
        <v>3.0000000000000001E-3</v>
      </c>
      <c r="AK3674" s="3" cm="1">
        <f t="array" ref="AK3674">100000000/Lvac($AA3674)</f>
        <v>42162.940475749296</v>
      </c>
      <c r="AL3674" s="21">
        <f t="shared" si="6342"/>
        <v>5.3347693394992082E-2</v>
      </c>
      <c r="AM3674" s="21"/>
      <c r="AN3674" s="21"/>
      <c r="AO3674" s="21"/>
      <c r="AP3674" s="21"/>
      <c r="AS3674" s="3">
        <f t="shared" si="6450"/>
        <v>4.7574929340044037E-4</v>
      </c>
      <c r="AT3674" s="3" cm="1">
        <f t="array" ref="AT3674">AS3674-(100000000/LvacE($A3674)-$E3674)</f>
        <v>6.4686078985687345E-5</v>
      </c>
      <c r="BB3674"/>
      <c r="BC3674"/>
      <c r="BD3674"/>
      <c r="BE3674"/>
      <c r="BF3674"/>
      <c r="BG3674"/>
      <c r="BH3674"/>
      <c r="BI3674"/>
      <c r="BJ3674"/>
      <c r="BN3674" s="13" cm="1">
        <f t="array" ref="BN3674">$C3674*EXP(poly_from_str(100000000/$E3674,BN$4343))</f>
        <v>30.10799194332737</v>
      </c>
      <c r="BO3674" s="13"/>
      <c r="BY3674">
        <v>29127</v>
      </c>
    </row>
    <row r="3675" spans="1:78" hidden="1" x14ac:dyDescent="0.25">
      <c r="A3675" t="s">
        <v>4122</v>
      </c>
      <c r="B3675" s="2" t="str">
        <f t="shared" si="6359"/>
        <v/>
      </c>
      <c r="C3675">
        <v>4</v>
      </c>
      <c r="E3675">
        <v>42178.2</v>
      </c>
      <c r="F3675">
        <v>18241</v>
      </c>
      <c r="G3675" t="s">
        <v>5</v>
      </c>
      <c r="H3675" s="5" t="s">
        <v>16</v>
      </c>
      <c r="I3675">
        <v>60419</v>
      </c>
      <c r="J3675" t="s">
        <v>3</v>
      </c>
      <c r="K3675" s="5" t="s">
        <v>16</v>
      </c>
      <c r="L3675">
        <v>18241.54</v>
      </c>
      <c r="M3675" t="str">
        <f>$G3675&amp;""</f>
        <v>e</v>
      </c>
      <c r="N3675" t="str">
        <f>$H3675&amp;""</f>
        <v>11/2</v>
      </c>
      <c r="O3675">
        <v>60419.73</v>
      </c>
      <c r="P3675" t="str">
        <f>$J3675&amp;""</f>
        <v>o</v>
      </c>
      <c r="Q3675" t="str">
        <f>$K3675&amp;""</f>
        <v>11/2</v>
      </c>
      <c r="R3675">
        <v>34</v>
      </c>
      <c r="AA3675" s="10">
        <f t="shared" si="6445"/>
        <v>2370.1689999999999</v>
      </c>
      <c r="AB3675" s="3" cm="1">
        <f t="array" ref="AB3675">100000000/Lvac(AA3675)</f>
        <v>42178.202207893039</v>
      </c>
      <c r="AC3675" s="28">
        <f t="shared" si="6446"/>
        <v>4.219108426445541E-7</v>
      </c>
      <c r="AD3675" s="28">
        <f t="shared" si="6447"/>
        <v>2.3708928964565126E-7</v>
      </c>
      <c r="AE3675" s="21">
        <f t="shared" si="6448"/>
        <v>42178.200529880283</v>
      </c>
      <c r="AF3675" s="10" cm="1">
        <f t="array" ref="AF3675">Lair(100000000/AE3675)</f>
        <v>2370.1690943021458</v>
      </c>
      <c r="AG3675" s="10">
        <f t="shared" si="6449"/>
        <v>1.3897720417382273E-2</v>
      </c>
      <c r="AH3675" s="10" t="b">
        <f t="shared" si="6444"/>
        <v>1</v>
      </c>
      <c r="AI3675" s="10">
        <f>$AF3675</f>
        <v>2370.1690943021458</v>
      </c>
      <c r="AJ3675">
        <v>3.0000000000000001E-3</v>
      </c>
      <c r="AK3675" s="3" cm="1">
        <f t="array" ref="AK3675">100000000/Lvac($AA3675)</f>
        <v>42178.202207893039</v>
      </c>
      <c r="AL3675" s="21">
        <f t="shared" si="6342"/>
        <v>5.3386320380206874E-2</v>
      </c>
      <c r="AM3675" s="10" cm="1">
        <f t="array" ref="AM3675">Lvac($AI3675)-$BA3675</f>
        <v>-5.9189878356846748E-4</v>
      </c>
      <c r="AN3675" s="10">
        <f>$AK3675-($AX3675-$AW3675)</f>
        <v>1.2207893036247697E-2</v>
      </c>
      <c r="AO3675" s="3">
        <f>AM3675/AJ3675</f>
        <v>-0.1972995945228225</v>
      </c>
      <c r="AP3675" s="3">
        <v>-0.22874070600664709</v>
      </c>
      <c r="AS3675" s="3">
        <f t="shared" si="6450"/>
        <v>2.2078930414863862E-3</v>
      </c>
      <c r="AT3675" s="3" cm="1">
        <f t="array" ref="AT3675">AS3675-(100000000/LvacE($A3675)-$E3675)</f>
        <v>6.5089559939224273E-5</v>
      </c>
      <c r="AU3675" t="s">
        <v>4719</v>
      </c>
      <c r="AV3675" t="s">
        <v>4844</v>
      </c>
      <c r="AW3675" s="3">
        <v>18241.54</v>
      </c>
      <c r="AX3675" s="3">
        <v>60419.73</v>
      </c>
      <c r="AY3675" s="3"/>
      <c r="AZ3675" s="10" cm="1">
        <f t="array" ref="AZ3675">Lair(100000000/($AX3675-$AW3675))</f>
        <v>2370.1696860679663</v>
      </c>
      <c r="BA3675" s="10">
        <f>100000000/($AX3675-$AW3675)</f>
        <v>2370.8935826786305</v>
      </c>
      <c r="BB3675" s="12">
        <v>39500000</v>
      </c>
      <c r="BC3675" s="3">
        <v>4.9000000000000002E-2</v>
      </c>
      <c r="BD3675" s="12" cm="1">
        <f t="array" ref="BD3675">SfromgA($BB3675,$BA3675,"")</f>
        <v>0.25981644670432885</v>
      </c>
      <c r="BE3675" s="29">
        <f>(10^MAX(0.05, -0.312925054856973*((LN($BD3675))^(1/3)) + 0.454808404431693)-1)*100</f>
        <v>531.63536980350955</v>
      </c>
      <c r="BG3675" s="3"/>
      <c r="BH3675" s="3"/>
      <c r="BI3675" s="12">
        <f>IF($BB3675="",$BF3675,$BB3675)</f>
        <v>39500000</v>
      </c>
      <c r="BJ3675" s="29">
        <f>IF($BB3675="",$BH3675,$BE3675)</f>
        <v>531.63536980350955</v>
      </c>
      <c r="BK3675" s="3">
        <f>LN(BN3675*100000000/($AX3675-$AW3675)/$BI3675)</f>
        <v>-6.8733395327712064</v>
      </c>
      <c r="BL3675" s="13">
        <f>EXP(BK$4341*$AX3675+BK$4342)*$BI3675/(100000000/($AX3675-$AW3675))</f>
        <v>18.992739276305805</v>
      </c>
      <c r="BM3675" s="3">
        <f t="shared" ref="BM3675" si="6514">LN(BL3675/$C3675)</f>
        <v>1.5577624016588456</v>
      </c>
      <c r="BN3675" s="13" cm="1">
        <f t="array" ref="BN3675">$C3675*EXP(poly_from_str(100000000/$E3675,BN$4343))</f>
        <v>17.243745446684656</v>
      </c>
      <c r="BO3675" s="3">
        <f>LN($C3675)</f>
        <v>1.3862943611198906</v>
      </c>
      <c r="BP3675" s="13">
        <f>LN(BL3675/BN3675)</f>
        <v>9.6607267851294351E-2</v>
      </c>
      <c r="BQ3675" s="13"/>
      <c r="BS3675" s="13"/>
      <c r="BT3675" s="13"/>
      <c r="BU3675" s="13"/>
      <c r="BV3675" s="13"/>
      <c r="BW3675" s="13"/>
      <c r="BX3675" s="13"/>
      <c r="BY3675">
        <v>16682</v>
      </c>
      <c r="BZ3675" s="13"/>
    </row>
    <row r="3676" spans="1:78" hidden="1" x14ac:dyDescent="0.25">
      <c r="A3676" t="s">
        <v>4123</v>
      </c>
      <c r="B3676" s="2" t="str">
        <f t="shared" si="6359"/>
        <v/>
      </c>
      <c r="C3676">
        <v>6</v>
      </c>
      <c r="E3676">
        <v>42180.78</v>
      </c>
      <c r="R3676">
        <v>34</v>
      </c>
      <c r="S3676" t="s">
        <v>22</v>
      </c>
      <c r="AA3676" s="10">
        <f t="shared" si="6445"/>
        <v>2370.0239999999999</v>
      </c>
      <c r="AB3676" s="3" cm="1">
        <f t="array" ref="AB3676">100000000/Lvac(AA3676)</f>
        <v>42180.782496393753</v>
      </c>
      <c r="AC3676" s="28">
        <f t="shared" si="6446"/>
        <v>4.2193665549378407E-7</v>
      </c>
      <c r="AD3676" s="28">
        <f t="shared" si="6447"/>
        <v>2.3707478638773358E-7</v>
      </c>
      <c r="AE3676" s="21">
        <f t="shared" si="6448"/>
        <v>42180.780599007201</v>
      </c>
      <c r="AF3676" s="10" cm="1">
        <f t="array" ref="AF3676">Lair(100000000/AE3676)</f>
        <v>2370.0241066176259</v>
      </c>
      <c r="AG3676" s="10">
        <f t="shared" si="6449"/>
        <v>1.3898809146319566E-2</v>
      </c>
      <c r="AH3676" s="10" t="b">
        <f t="shared" si="6444"/>
        <v>1</v>
      </c>
      <c r="AI3676" s="10">
        <f t="shared" si="6452"/>
        <v>2370.0239999999999</v>
      </c>
      <c r="AJ3676">
        <v>3.0000000000000001E-3</v>
      </c>
      <c r="AK3676" s="3" cm="1">
        <f t="array" ref="AK3676">100000000/Lvac($AA3676)</f>
        <v>42180.782496393753</v>
      </c>
      <c r="AL3676" s="21">
        <f t="shared" si="6342"/>
        <v>5.3392854877917388E-2</v>
      </c>
      <c r="AM3676" s="21"/>
      <c r="AN3676" s="21"/>
      <c r="AO3676" s="21"/>
      <c r="AP3676" s="21"/>
      <c r="AS3676" s="3">
        <f t="shared" si="6450"/>
        <v>2.4963937539723702E-3</v>
      </c>
      <c r="AT3676" s="3" cm="1">
        <f t="array" ref="AT3676">AS3676-(100000000/LvacE($A3676)-$E3676)</f>
        <v>6.5157866629306227E-5</v>
      </c>
      <c r="BB3676"/>
      <c r="BC3676"/>
      <c r="BD3676"/>
      <c r="BE3676"/>
      <c r="BF3676"/>
      <c r="BG3676"/>
      <c r="BH3676"/>
      <c r="BI3676"/>
      <c r="BJ3676"/>
      <c r="BN3676" s="13" cm="1">
        <f t="array" ref="BN3676">$C3676*EXP(poly_from_str(100000000/$E3676,BN$4343))</f>
        <v>25.8756230878199</v>
      </c>
      <c r="BO3676" s="13"/>
      <c r="BY3676">
        <v>25033</v>
      </c>
    </row>
    <row r="3677" spans="1:78" hidden="1" x14ac:dyDescent="0.25">
      <c r="A3677" t="s">
        <v>4124</v>
      </c>
      <c r="B3677" s="2" t="str">
        <f t="shared" si="6359"/>
        <v/>
      </c>
      <c r="C3677">
        <v>6</v>
      </c>
      <c r="E3677">
        <v>42183.68</v>
      </c>
      <c r="R3677">
        <v>34</v>
      </c>
      <c r="S3677" t="s">
        <v>22</v>
      </c>
      <c r="AA3677" s="10">
        <f t="shared" si="6445"/>
        <v>2369.8609999999999</v>
      </c>
      <c r="AB3677" s="3" cm="1">
        <f t="array" ref="AB3677">100000000/Lvac(AA3677)</f>
        <v>42183.683473486286</v>
      </c>
      <c r="AC3677" s="28">
        <f t="shared" si="6446"/>
        <v>4.2196567646794478E-7</v>
      </c>
      <c r="AD3677" s="28">
        <f t="shared" si="6447"/>
        <v>2.3705848272556144E-7</v>
      </c>
      <c r="AE3677" s="21">
        <f t="shared" si="6448"/>
        <v>42183.680833285325</v>
      </c>
      <c r="AF3677" s="10" cm="1">
        <f t="array" ref="AF3677">Lair(100000000/AE3677)</f>
        <v>2369.8611483373274</v>
      </c>
      <c r="AG3677" s="10">
        <f t="shared" si="6449"/>
        <v>1.3900033266399651E-2</v>
      </c>
      <c r="AH3677" s="10" t="b">
        <f t="shared" si="6444"/>
        <v>1</v>
      </c>
      <c r="AI3677" s="10">
        <f t="shared" si="6452"/>
        <v>2369.8609999999999</v>
      </c>
      <c r="AJ3677">
        <v>3.0000000000000001E-3</v>
      </c>
      <c r="AK3677" s="3" cm="1">
        <f t="array" ref="AK3677">100000000/Lvac($AA3677)</f>
        <v>42183.683473486286</v>
      </c>
      <c r="AL3677" s="21">
        <f t="shared" si="6342"/>
        <v>5.340019959839791E-2</v>
      </c>
      <c r="AM3677" s="21"/>
      <c r="AN3677" s="21"/>
      <c r="AO3677" s="21"/>
      <c r="AP3677" s="21"/>
      <c r="AS3677" s="3">
        <f t="shared" si="6450"/>
        <v>3.4734862856566906E-3</v>
      </c>
      <c r="AT3677" s="3" cm="1">
        <f t="array" ref="AT3677">AS3677-(100000000/LvacE($A3677)-$E3677)</f>
        <v>6.523469346575439E-5</v>
      </c>
      <c r="BB3677"/>
      <c r="BC3677"/>
      <c r="BD3677"/>
      <c r="BE3677"/>
      <c r="BF3677"/>
      <c r="BG3677"/>
      <c r="BH3677"/>
      <c r="BI3677"/>
      <c r="BJ3677"/>
      <c r="BN3677" s="13" cm="1">
        <f t="array" ref="BN3677">$C3677*EXP(poly_from_str(100000000/$E3677,BN$4343))</f>
        <v>25.886892903545416</v>
      </c>
      <c r="BO3677" s="13"/>
      <c r="BY3677">
        <v>25044</v>
      </c>
    </row>
    <row r="3678" spans="1:78" hidden="1" x14ac:dyDescent="0.25">
      <c r="A3678" t="s">
        <v>4125</v>
      </c>
      <c r="B3678" s="2" t="str">
        <f t="shared" si="6359"/>
        <v/>
      </c>
      <c r="C3678">
        <v>2</v>
      </c>
      <c r="E3678">
        <v>42190.22</v>
      </c>
      <c r="F3678">
        <v>19872</v>
      </c>
      <c r="G3678" t="s">
        <v>5</v>
      </c>
      <c r="H3678" s="5" t="s">
        <v>8</v>
      </c>
      <c r="I3678">
        <v>62062</v>
      </c>
      <c r="J3678" t="s">
        <v>3</v>
      </c>
      <c r="K3678" s="5" t="s">
        <v>4</v>
      </c>
      <c r="L3678">
        <v>19872.43</v>
      </c>
      <c r="M3678" t="str">
        <f>$G3678&amp;""</f>
        <v>e</v>
      </c>
      <c r="N3678" t="str">
        <f>$H3678&amp;""</f>
        <v>7/2</v>
      </c>
      <c r="O3678">
        <v>62062.63</v>
      </c>
      <c r="P3678" t="str">
        <f>$J3678&amp;""</f>
        <v>o</v>
      </c>
      <c r="Q3678" t="str">
        <f>$K3678&amp;""</f>
        <v>9/2</v>
      </c>
      <c r="R3678">
        <v>34</v>
      </c>
      <c r="AA3678" s="10">
        <f t="shared" si="6445"/>
        <v>2369.4940000000001</v>
      </c>
      <c r="AB3678" s="3" cm="1">
        <f t="array" ref="AB3678">100000000/Lvac(AA3678)</f>
        <v>42190.216582031731</v>
      </c>
      <c r="AC3678" s="28">
        <f t="shared" si="6446"/>
        <v>4.220310327859028E-7</v>
      </c>
      <c r="AD3678" s="28">
        <f t="shared" si="6447"/>
        <v>2.3702177448074233E-7</v>
      </c>
      <c r="AE3678" s="21">
        <f t="shared" si="6448"/>
        <v>42190.219180419408</v>
      </c>
      <c r="AF3678" s="10" cm="1">
        <f t="array" ref="AF3678">Lair(100000000/AE3678)</f>
        <v>2369.493854057137</v>
      </c>
      <c r="AG3678" s="10">
        <f t="shared" si="6449"/>
        <v>1.3902790338787888E-2</v>
      </c>
      <c r="AH3678" s="10" t="b">
        <f t="shared" si="6444"/>
        <v>1</v>
      </c>
      <c r="AI3678" s="10">
        <f>$AF3678</f>
        <v>2369.493854057137</v>
      </c>
      <c r="AJ3678">
        <v>3.0000000000000001E-3</v>
      </c>
      <c r="AK3678" s="3" cm="1">
        <f t="array" ref="AK3678">100000000/Lvac($AA3678)</f>
        <v>42190.216582031731</v>
      </c>
      <c r="AL3678" s="21">
        <f t="shared" si="6342"/>
        <v>5.3416745322793793E-2</v>
      </c>
      <c r="AM3678" s="10" cm="1">
        <f t="array" ref="AM3678">Lvac($AI3678)-$BA3678</f>
        <v>-1.0775433070193685E-3</v>
      </c>
      <c r="AN3678" s="10">
        <f>$AK3678-($AX3678-$AW3678)</f>
        <v>1.6582031734287739E-2</v>
      </c>
      <c r="AO3678" s="3">
        <f>AM3678/AJ3678</f>
        <v>-0.3591811023397895</v>
      </c>
      <c r="AP3678" s="3">
        <v>-0.31052255311199889</v>
      </c>
      <c r="AS3678" s="3">
        <f t="shared" si="6450"/>
        <v>-3.4179682697867975E-3</v>
      </c>
      <c r="AT3678" s="3" cm="1">
        <f t="array" ref="AT3678">AS3678-(100000000/LvacE($A3678)-$E3678)</f>
        <v>6.5407810325268656E-5</v>
      </c>
      <c r="AU3678" t="s">
        <v>4780</v>
      </c>
      <c r="AV3678" t="s">
        <v>4843</v>
      </c>
      <c r="AW3678" s="3">
        <v>19872.43</v>
      </c>
      <c r="AX3678" s="3">
        <v>62062.63</v>
      </c>
      <c r="AY3678" s="3"/>
      <c r="AZ3678" s="10" cm="1">
        <f t="array" ref="AZ3678">Lair(100000000/($AX3678-$AW3678))</f>
        <v>2369.4949313584375</v>
      </c>
      <c r="BA3678" s="10">
        <f>100000000/($AX3678-$AW3678)</f>
        <v>2370.2186763750824</v>
      </c>
      <c r="BB3678" s="12">
        <v>54400000</v>
      </c>
      <c r="BC3678" s="3">
        <v>0.26900000000000002</v>
      </c>
      <c r="BD3678" s="12" cm="1">
        <f t="array" ref="BD3678">SfromgA($BB3678,$BA3678,"")</f>
        <v>0.35751766663615908</v>
      </c>
      <c r="BE3678" s="29">
        <f>(10^MAX(0.05, -0.312925054856973*((LN($BD3678))^(1/3)) + 0.454808404431693)-1)*100</f>
        <v>489.77405287671132</v>
      </c>
      <c r="BG3678" s="3"/>
      <c r="BH3678" s="3"/>
      <c r="BI3678" s="12">
        <f>IF($BB3678="",$BF3678,$BB3678)</f>
        <v>54400000</v>
      </c>
      <c r="BJ3678" s="29">
        <f>IF($BB3678="",$BH3678,$BE3678)</f>
        <v>489.77405287671132</v>
      </c>
      <c r="BK3678" s="3">
        <f>LN(BN3678*100000000/($AX3678-$AW3678)/$BI3678)</f>
        <v>-7.8850278165119825</v>
      </c>
      <c r="BL3678" s="13">
        <f>EXP(BK$4341*$AX3678+BK$4342)*$BI3678/(100000000/($AX3678-$AW3678))</f>
        <v>23.094099532307659</v>
      </c>
      <c r="BM3678" s="3">
        <f t="shared" ref="BM3678" si="6515">LN(BL3678/$C3678)</f>
        <v>2.4464299728377874</v>
      </c>
      <c r="BN3678" s="13" cm="1">
        <f t="array" ref="BN3678">$C3678*EXP(poly_from_str(100000000/$E3678,BN$4343))</f>
        <v>8.6374672452369872</v>
      </c>
      <c r="BO3678" s="3">
        <f>LN($C3678)</f>
        <v>0.69314718055994529</v>
      </c>
      <c r="BP3678" s="13">
        <f>LN(BL3678/BN3678)</f>
        <v>0.98346775646893625</v>
      </c>
      <c r="BQ3678" s="13"/>
      <c r="BS3678" s="13"/>
      <c r="BT3678" s="13"/>
      <c r="BU3678" s="13"/>
      <c r="BV3678" s="13"/>
      <c r="BW3678" s="13"/>
      <c r="BX3678" s="13"/>
      <c r="BY3678">
        <v>8356</v>
      </c>
      <c r="BZ3678" s="13"/>
    </row>
    <row r="3679" spans="1:78" hidden="1" x14ac:dyDescent="0.25">
      <c r="A3679" t="s">
        <v>4126</v>
      </c>
      <c r="B3679" s="2" t="str">
        <f t="shared" si="6359"/>
        <v/>
      </c>
      <c r="C3679">
        <v>2</v>
      </c>
      <c r="E3679">
        <v>42193.37</v>
      </c>
      <c r="R3679">
        <v>34</v>
      </c>
      <c r="S3679" t="s">
        <v>22</v>
      </c>
      <c r="AA3679" s="10">
        <f t="shared" si="6445"/>
        <v>2369.317</v>
      </c>
      <c r="AB3679" s="3" cm="1">
        <f t="array" ref="AB3679">100000000/Lvac(AA3679)</f>
        <v>42193.368150619164</v>
      </c>
      <c r="AC3679" s="28">
        <f t="shared" si="6446"/>
        <v>4.2206256064511419E-7</v>
      </c>
      <c r="AD3679" s="28">
        <f t="shared" si="6447"/>
        <v>2.3700407050469745E-7</v>
      </c>
      <c r="AE3679" s="21">
        <f t="shared" si="6448"/>
        <v>42193.369556645281</v>
      </c>
      <c r="AF3679" s="10" cm="1">
        <f t="array" ref="AF3679">Lair(100000000/AE3679)</f>
        <v>2369.316921039946</v>
      </c>
      <c r="AG3679" s="10">
        <f t="shared" si="6449"/>
        <v>1.3904120501946164E-2</v>
      </c>
      <c r="AH3679" s="10" t="b">
        <f t="shared" si="6444"/>
        <v>1</v>
      </c>
      <c r="AI3679" s="10">
        <f t="shared" si="6452"/>
        <v>2369.317</v>
      </c>
      <c r="AJ3679">
        <v>3.0000000000000001E-3</v>
      </c>
      <c r="AK3679" s="3" cm="1">
        <f t="array" ref="AK3679">100000000/Lvac($AA3679)</f>
        <v>42193.368150619164</v>
      </c>
      <c r="AL3679" s="21">
        <f t="shared" si="6342"/>
        <v>5.3424723011676993E-2</v>
      </c>
      <c r="AM3679" s="21"/>
      <c r="AN3679" s="21"/>
      <c r="AO3679" s="21"/>
      <c r="AP3679" s="21"/>
      <c r="AS3679" s="3">
        <f t="shared" si="6450"/>
        <v>-1.8493808383936994E-3</v>
      </c>
      <c r="AT3679" s="3" cm="1">
        <f t="array" ref="AT3679">AS3679-(100000000/LvacE($A3679)-$E3679)</f>
        <v>6.5491374698467553E-5</v>
      </c>
      <c r="BB3679"/>
      <c r="BC3679"/>
      <c r="BD3679"/>
      <c r="BE3679"/>
      <c r="BF3679"/>
      <c r="BG3679"/>
      <c r="BH3679"/>
      <c r="BI3679"/>
      <c r="BJ3679"/>
      <c r="BN3679" s="13" cm="1">
        <f t="array" ref="BN3679">$C3679*EXP(poly_from_str(100000000/$E3679,BN$4343))</f>
        <v>8.6415781542569725</v>
      </c>
      <c r="BO3679" s="13"/>
      <c r="BY3679" t="e">
        <v>#N/A</v>
      </c>
    </row>
    <row r="3680" spans="1:78" hidden="1" x14ac:dyDescent="0.25">
      <c r="A3680" t="s">
        <v>4127</v>
      </c>
      <c r="B3680" s="2" t="str">
        <f t="shared" si="6359"/>
        <v/>
      </c>
      <c r="C3680">
        <v>10</v>
      </c>
      <c r="E3680">
        <v>42197.57</v>
      </c>
      <c r="F3680">
        <v>60419</v>
      </c>
      <c r="G3680" t="s">
        <v>3</v>
      </c>
      <c r="H3680" s="5" t="s">
        <v>16</v>
      </c>
      <c r="I3680">
        <v>102617</v>
      </c>
      <c r="J3680" t="s">
        <v>5</v>
      </c>
      <c r="K3680" s="5" t="s">
        <v>16</v>
      </c>
      <c r="L3680">
        <v>60419.73</v>
      </c>
      <c r="M3680" t="str">
        <f t="shared" ref="M3680:M3683" si="6516">$G3680&amp;""</f>
        <v>o</v>
      </c>
      <c r="N3680" t="str">
        <f t="shared" ref="N3680:N3683" si="6517">$H3680&amp;""</f>
        <v>11/2</v>
      </c>
      <c r="O3680">
        <v>102617.24</v>
      </c>
      <c r="P3680" t="str">
        <f t="shared" ref="P3680:P3683" si="6518">$J3680&amp;""</f>
        <v>e</v>
      </c>
      <c r="Q3680" t="str">
        <f t="shared" ref="Q3680:Q3683" si="6519">$K3680&amp;""</f>
        <v>11/2</v>
      </c>
      <c r="R3680">
        <v>34</v>
      </c>
      <c r="AA3680" s="10">
        <f t="shared" si="6445"/>
        <v>2369.0810000000001</v>
      </c>
      <c r="AB3680" s="3" cm="1">
        <f t="array" ref="AB3680">100000000/Lvac(AA3680)</f>
        <v>42197.570974495939</v>
      </c>
      <c r="AC3680" s="28">
        <f t="shared" si="6446"/>
        <v>4.221046051190314E-7</v>
      </c>
      <c r="AD3680" s="28">
        <f t="shared" si="6447"/>
        <v>2.3698046520364796E-7</v>
      </c>
      <c r="AE3680" s="21">
        <f t="shared" si="6448"/>
        <v>42197.570233546547</v>
      </c>
      <c r="AF3680" s="10" cm="1">
        <f t="array" ref="AF3680">Lair(100000000/AE3680)</f>
        <v>2369.0810416021827</v>
      </c>
      <c r="AG3680" s="10">
        <f t="shared" si="6449"/>
        <v>1.3905894516585953E-2</v>
      </c>
      <c r="AH3680" s="10" t="b">
        <f t="shared" si="6444"/>
        <v>1</v>
      </c>
      <c r="AI3680" s="10">
        <f t="shared" ref="AI3680:AI3683" si="6520">$AF3680</f>
        <v>2369.0810416021827</v>
      </c>
      <c r="AJ3680">
        <v>3.0000000000000001E-3</v>
      </c>
      <c r="AK3680" s="3" cm="1">
        <f t="array" ref="AK3680">100000000/Lvac($AA3680)</f>
        <v>42197.570974495939</v>
      </c>
      <c r="AL3680" s="21">
        <f t="shared" ref="AL3680:AL3743" si="6521">AJ3680/AI3680*AK3680</f>
        <v>5.3435366161165433E-2</v>
      </c>
      <c r="AM3680" s="10" cm="1">
        <f t="array" ref="AM3680">Lvac($AI3680)-$BA3680</f>
        <v>-3.3827053139248164E-3</v>
      </c>
      <c r="AN3680" s="10">
        <f t="shared" ref="AN3680:AN3683" si="6522">$AK3680-($AX3680-$AW3680)</f>
        <v>6.0974495936534368E-2</v>
      </c>
      <c r="AO3680" s="3">
        <f t="shared" ref="AO3680:AO3683" si="6523">AM3680/AJ3680</f>
        <v>-1.1275684379749389</v>
      </c>
      <c r="AP3680" s="3">
        <v>-1.1414389468882291</v>
      </c>
      <c r="AS3680" s="3">
        <f t="shared" si="6450"/>
        <v>9.7449593886267394E-4</v>
      </c>
      <c r="AT3680" s="3" cm="1">
        <f t="array" ref="AT3680">AS3680-(100000000/LvacE($A3680)-$E3680)</f>
        <v>6.5602878748904914E-5</v>
      </c>
      <c r="AU3680" t="s">
        <v>4844</v>
      </c>
      <c r="AV3680" t="s">
        <v>4840</v>
      </c>
      <c r="AW3680" s="3">
        <v>60419.73</v>
      </c>
      <c r="AX3680" s="3">
        <v>102617.24</v>
      </c>
      <c r="AY3680" s="3"/>
      <c r="AZ3680" s="10" cm="1">
        <f t="array" ref="AZ3680">Lair(100000000/($AX3680-$AW3680))</f>
        <v>2369.0844235478694</v>
      </c>
      <c r="BA3680" s="10">
        <f t="shared" ref="BA3680:BA3683" si="6524">100000000/($AX3680-$AW3680)</f>
        <v>2369.8080763533203</v>
      </c>
      <c r="BN3680" s="13" cm="1">
        <f t="array" ref="BN3680">$C3680*EXP(poly_from_str(100000000/$E3680,BN$4343))</f>
        <v>43.235375275214274</v>
      </c>
      <c r="BO3680" s="13"/>
      <c r="BY3680">
        <v>41828</v>
      </c>
    </row>
    <row r="3681" spans="1:78" hidden="1" x14ac:dyDescent="0.25">
      <c r="A3681" t="s">
        <v>4128</v>
      </c>
      <c r="B3681" s="2" t="str">
        <f t="shared" si="6359"/>
        <v/>
      </c>
      <c r="C3681">
        <v>10</v>
      </c>
      <c r="E3681">
        <v>42203</v>
      </c>
      <c r="F3681">
        <v>38785</v>
      </c>
      <c r="G3681" t="s">
        <v>5</v>
      </c>
      <c r="H3681" s="5" t="s">
        <v>86</v>
      </c>
      <c r="I3681">
        <v>80988</v>
      </c>
      <c r="J3681" t="s">
        <v>3</v>
      </c>
      <c r="K3681" s="5" t="s">
        <v>15</v>
      </c>
      <c r="L3681">
        <v>38785.760000000002</v>
      </c>
      <c r="M3681" t="str">
        <f t="shared" si="6516"/>
        <v>e</v>
      </c>
      <c r="N3681" t="str">
        <f t="shared" si="6517"/>
        <v>15/2</v>
      </c>
      <c r="O3681">
        <v>80988.759999999995</v>
      </c>
      <c r="P3681" t="str">
        <f t="shared" si="6518"/>
        <v>o</v>
      </c>
      <c r="Q3681" t="str">
        <f t="shared" si="6519"/>
        <v>13/2</v>
      </c>
      <c r="R3681">
        <v>34</v>
      </c>
      <c r="AA3681" s="10">
        <f t="shared" si="6445"/>
        <v>2368.7759999999998</v>
      </c>
      <c r="AB3681" s="3" cm="1">
        <f t="array" ref="AB3681">100000000/Lvac(AA3681)</f>
        <v>42203.003830411253</v>
      </c>
      <c r="AC3681" s="28">
        <f t="shared" si="6446"/>
        <v>4.2215895466688284E-7</v>
      </c>
      <c r="AD3681" s="28">
        <f t="shared" si="6447"/>
        <v>2.3694995835329746E-7</v>
      </c>
      <c r="AE3681" s="21">
        <f t="shared" si="6448"/>
        <v>42203.00091763246</v>
      </c>
      <c r="AF3681" s="10" cm="1">
        <f t="array" ref="AF3681">Lair(100000000/AE3681)</f>
        <v>2368.7761635020788</v>
      </c>
      <c r="AG3681" s="10">
        <f t="shared" si="6449"/>
        <v>1.3908187990424432E-2</v>
      </c>
      <c r="AH3681" s="10" t="b">
        <f t="shared" si="6444"/>
        <v>1</v>
      </c>
      <c r="AI3681" s="10">
        <f t="shared" si="6520"/>
        <v>2368.7761635020788</v>
      </c>
      <c r="AJ3681">
        <v>3.0000000000000001E-3</v>
      </c>
      <c r="AK3681" s="3" cm="1">
        <f t="array" ref="AK3681">100000000/Lvac($AA3681)</f>
        <v>42203.003830411253</v>
      </c>
      <c r="AL3681" s="21">
        <f t="shared" si="6521"/>
        <v>5.3449124253281369E-2</v>
      </c>
      <c r="AM3681" s="10" cm="1">
        <f t="array" ref="AM3681">Lvac($AI3681)-$BA3681</f>
        <v>-5.1520742545108078E-5</v>
      </c>
      <c r="AN3681" s="10">
        <f t="shared" si="6522"/>
        <v>3.8304112604237162E-3</v>
      </c>
      <c r="AO3681" s="3">
        <f t="shared" si="6523"/>
        <v>-1.7173580848369358E-2</v>
      </c>
      <c r="AP3681" s="3">
        <v>-7.168651427491568E-2</v>
      </c>
      <c r="AS3681" s="3">
        <f t="shared" si="6450"/>
        <v>3.8304112531477585E-3</v>
      </c>
      <c r="AT3681" s="3" cm="1">
        <f t="array" ref="AT3681">AS3681-(100000000/LvacE($A3681)-$E3681)</f>
        <v>6.57471246086061E-5</v>
      </c>
      <c r="AU3681" t="s">
        <v>4776</v>
      </c>
      <c r="AV3681" t="s">
        <v>4839</v>
      </c>
      <c r="AW3681" s="3">
        <v>38785.760000000002</v>
      </c>
      <c r="AX3681" s="3">
        <v>80988.759999999995</v>
      </c>
      <c r="AY3681" s="3"/>
      <c r="AZ3681" s="10" cm="1">
        <f t="array" ref="AZ3681">Lair(100000000/($AX3681-$AW3681))</f>
        <v>2368.776215011253</v>
      </c>
      <c r="BA3681" s="10">
        <f t="shared" si="6524"/>
        <v>2369.4997985925174</v>
      </c>
      <c r="BB3681" s="12">
        <v>3190000000</v>
      </c>
      <c r="BC3681" s="3">
        <v>0.83099999999999996</v>
      </c>
      <c r="BD3681" s="12" cm="1">
        <f t="array" ref="BD3681">SfromgA($BB3681,$BA3681,"")</f>
        <v>20.945661048869447</v>
      </c>
      <c r="BE3681" s="29">
        <f t="shared" ref="BE3681:BE3683" si="6525">(10^MAX(0.05, -0.312925054856973*((LN($BD3681))^(1/3)) + 0.454808404431693)-1)*100</f>
        <v>12.201845430196357</v>
      </c>
      <c r="BG3681" s="3"/>
      <c r="BH3681" s="3"/>
      <c r="BI3681" s="12">
        <f t="shared" ref="BI3681:BI3683" si="6526">IF($BB3681="",$BF3681,$BB3681)</f>
        <v>3190000000</v>
      </c>
      <c r="BJ3681" s="29">
        <f t="shared" ref="BJ3681:BJ3683" si="6527">IF($BB3681="",$BH3681,$BE3681)</f>
        <v>12.201845430196357</v>
      </c>
      <c r="BK3681" s="3">
        <f t="shared" ref="BK3681:BK3683" si="6528">LN(BN3681*100000000/($AX3681-$AW3681)/$BI3681)</f>
        <v>-10.345368958571942</v>
      </c>
      <c r="BL3681" s="13">
        <f>EXP(BK$4341*$AX3681+BK$4342)*$BI3681/(100000000/($AX3681-$AW3681))</f>
        <v>321.59155059236537</v>
      </c>
      <c r="BM3681" s="3">
        <f t="shared" ref="BM3681:BM3683" si="6529">LN(BL3681/$C3681)</f>
        <v>3.4706971709319339</v>
      </c>
      <c r="BN3681" s="13" cm="1">
        <f t="array" ref="BN3681">$C3681*EXP(poly_from_str(100000000/$E3681,BN$4343))</f>
        <v>43.271042150023618</v>
      </c>
      <c r="BO3681" s="3">
        <f t="shared" ref="BO3681:BO3683" si="6530">LN($C3681)</f>
        <v>2.3025850929940459</v>
      </c>
      <c r="BP3681" s="13">
        <f t="shared" ref="BP3681:BP3683" si="6531">LN(BL3681/BN3681)</f>
        <v>2.0057986251624049</v>
      </c>
      <c r="BQ3681" s="13"/>
      <c r="BS3681" s="13"/>
      <c r="BT3681" s="13"/>
      <c r="BU3681" s="13"/>
      <c r="BV3681" s="13"/>
      <c r="BW3681" s="13"/>
      <c r="BX3681" s="13"/>
      <c r="BY3681">
        <v>41862</v>
      </c>
      <c r="BZ3681" s="13"/>
    </row>
    <row r="3682" spans="1:78" hidden="1" x14ac:dyDescent="0.25">
      <c r="A3682" t="s">
        <v>4129</v>
      </c>
      <c r="B3682" s="2" t="str">
        <f t="shared" si="6359"/>
        <v/>
      </c>
      <c r="C3682">
        <v>6</v>
      </c>
      <c r="E3682">
        <v>42206.41</v>
      </c>
      <c r="F3682">
        <v>25033</v>
      </c>
      <c r="G3682" t="s">
        <v>5</v>
      </c>
      <c r="H3682" s="5" t="s">
        <v>4</v>
      </c>
      <c r="I3682">
        <v>67240</v>
      </c>
      <c r="J3682" t="s">
        <v>3</v>
      </c>
      <c r="K3682" s="5" t="s">
        <v>8</v>
      </c>
      <c r="L3682">
        <v>25033.91</v>
      </c>
      <c r="M3682" t="str">
        <f t="shared" si="6516"/>
        <v>e</v>
      </c>
      <c r="N3682" t="str">
        <f t="shared" si="6517"/>
        <v>9/2</v>
      </c>
      <c r="O3682">
        <v>67240.350000000006</v>
      </c>
      <c r="P3682" t="str">
        <f t="shared" si="6518"/>
        <v>o</v>
      </c>
      <c r="Q3682" t="str">
        <f t="shared" si="6519"/>
        <v>7/2</v>
      </c>
      <c r="R3682">
        <v>34</v>
      </c>
      <c r="AA3682" s="10">
        <f t="shared" si="6445"/>
        <v>2368.585</v>
      </c>
      <c r="AB3682" s="3" cm="1">
        <f t="array" ref="AB3682">100000000/Lvac(AA3682)</f>
        <v>42206.406757432051</v>
      </c>
      <c r="AC3682" s="28">
        <f t="shared" si="6446"/>
        <v>4.2219299708475736E-7</v>
      </c>
      <c r="AD3682" s="28">
        <f t="shared" si="6447"/>
        <v>2.3693085406374041E-7</v>
      </c>
      <c r="AE3682" s="21">
        <f t="shared" si="6448"/>
        <v>42206.409223384726</v>
      </c>
      <c r="AF3682" s="10" cm="1">
        <f t="array" ref="AF3682">Lair(100000000/AE3682)</f>
        <v>2368.5848616018038</v>
      </c>
      <c r="AG3682" s="10">
        <f t="shared" si="6449"/>
        <v>1.3909624682549297E-2</v>
      </c>
      <c r="AH3682" s="10" t="b">
        <f t="shared" si="6444"/>
        <v>1</v>
      </c>
      <c r="AI3682" s="10">
        <f t="shared" si="6520"/>
        <v>2368.5848616018038</v>
      </c>
      <c r="AJ3682">
        <v>3.0000000000000001E-3</v>
      </c>
      <c r="AK3682" s="3" cm="1">
        <f t="array" ref="AK3682">100000000/Lvac($AA3682)</f>
        <v>42206.406757432051</v>
      </c>
      <c r="AL3682" s="21">
        <f t="shared" si="6521"/>
        <v>5.3457751218872238E-2</v>
      </c>
      <c r="AM3682" s="10" cm="1">
        <f t="array" ref="AM3682">Lvac($AI3682)-$BA3682</f>
        <v>1.7276816802223038E-3</v>
      </c>
      <c r="AN3682" s="10">
        <f t="shared" si="6522"/>
        <v>-3.3242567951674573E-2</v>
      </c>
      <c r="AO3682" s="3">
        <f t="shared" si="6523"/>
        <v>0.57589389340743458</v>
      </c>
      <c r="AP3682" s="3">
        <v>0.62203698583592393</v>
      </c>
      <c r="AS3682" s="3">
        <f t="shared" si="6450"/>
        <v>-3.2425679528387263E-3</v>
      </c>
      <c r="AT3682" s="3" cm="1">
        <f t="array" ref="AT3682">AS3682-(100000000/LvacE($A3682)-$E3682)</f>
        <v>6.5837521106004715E-5</v>
      </c>
      <c r="AU3682" t="s">
        <v>4741</v>
      </c>
      <c r="AV3682" t="s">
        <v>4847</v>
      </c>
      <c r="AW3682" s="3">
        <v>25033.91</v>
      </c>
      <c r="AX3682" s="3">
        <v>67240.350000000006</v>
      </c>
      <c r="AY3682" s="3"/>
      <c r="AZ3682" s="10" cm="1">
        <f t="array" ref="AZ3682">Lair(100000000/($AX3682-$AW3682))</f>
        <v>2368.5831343080349</v>
      </c>
      <c r="BA3682" s="10">
        <f t="shared" si="6524"/>
        <v>2369.3066745264464</v>
      </c>
      <c r="BB3682" s="12">
        <v>136000000</v>
      </c>
      <c r="BC3682" s="3">
        <v>0.27</v>
      </c>
      <c r="BD3682" s="12" cm="1">
        <f t="array" ref="BD3682">SfromgA($BB3682,$BA3682,"")</f>
        <v>0.89276283348934604</v>
      </c>
      <c r="BE3682" s="29">
        <f t="shared" si="6525"/>
        <v>303.91348808692487</v>
      </c>
      <c r="BG3682" s="3"/>
      <c r="BH3682" s="3"/>
      <c r="BI3682" s="12">
        <f t="shared" si="6526"/>
        <v>136000000</v>
      </c>
      <c r="BJ3682" s="29">
        <f t="shared" si="6527"/>
        <v>303.91348808692487</v>
      </c>
      <c r="BK3682" s="3">
        <f t="shared" si="6528"/>
        <v>-7.7006354986005494</v>
      </c>
      <c r="BL3682" s="13">
        <f>EXP(BK$4341*$AX3682+BK$4342)*$BI3682/(100000000/($AX3682-$AW3682))</f>
        <v>38.972207792306847</v>
      </c>
      <c r="BM3682" s="3">
        <f t="shared" si="6529"/>
        <v>1.8710893021566781</v>
      </c>
      <c r="BN3682" s="13" cm="1">
        <f t="array" ref="BN3682">$C3682*EXP(poly_from_str(100000000/$E3682,BN$4343))</f>
        <v>25.976110693396791</v>
      </c>
      <c r="BO3682" s="3">
        <f t="shared" si="6530"/>
        <v>1.791759469228055</v>
      </c>
      <c r="BP3682" s="13">
        <f t="shared" si="6531"/>
        <v>0.40567147522135577</v>
      </c>
      <c r="BQ3682" s="13"/>
      <c r="BS3682" s="13"/>
      <c r="BT3682" s="13"/>
      <c r="BU3682" s="13"/>
      <c r="BV3682" s="13"/>
      <c r="BW3682" s="13"/>
      <c r="BX3682" s="13"/>
      <c r="BY3682">
        <v>25131</v>
      </c>
      <c r="BZ3682" s="13"/>
    </row>
    <row r="3683" spans="1:78" hidden="1" x14ac:dyDescent="0.25">
      <c r="A3683" t="s">
        <v>4130</v>
      </c>
      <c r="B3683" s="2" t="str">
        <f t="shared" si="6359"/>
        <v/>
      </c>
      <c r="C3683">
        <v>5</v>
      </c>
      <c r="E3683">
        <v>42210.22</v>
      </c>
      <c r="F3683">
        <v>24470</v>
      </c>
      <c r="G3683" t="s">
        <v>5</v>
      </c>
      <c r="H3683" s="5" t="s">
        <v>8</v>
      </c>
      <c r="I3683">
        <v>66681</v>
      </c>
      <c r="J3683" t="s">
        <v>3</v>
      </c>
      <c r="K3683" s="5" t="s">
        <v>18</v>
      </c>
      <c r="L3683">
        <v>24470.9</v>
      </c>
      <c r="M3683" t="str">
        <f t="shared" si="6516"/>
        <v>e</v>
      </c>
      <c r="N3683" t="str">
        <f t="shared" si="6517"/>
        <v>7/2</v>
      </c>
      <c r="O3683">
        <v>66681.14</v>
      </c>
      <c r="P3683" t="str">
        <f t="shared" si="6518"/>
        <v>o</v>
      </c>
      <c r="Q3683" t="str">
        <f t="shared" si="6519"/>
        <v>5/2</v>
      </c>
      <c r="R3683">
        <v>34</v>
      </c>
      <c r="AA3683" s="10">
        <f t="shared" si="6445"/>
        <v>2368.3710000000001</v>
      </c>
      <c r="AB3683" s="3" cm="1">
        <f t="array" ref="AB3683">100000000/Lvac(AA3683)</f>
        <v>42210.220112883922</v>
      </c>
      <c r="AC3683" s="28">
        <f t="shared" si="6446"/>
        <v>4.2223114537376114E-7</v>
      </c>
      <c r="AD3683" s="28">
        <f t="shared" si="6447"/>
        <v>2.3690944925794587E-7</v>
      </c>
      <c r="AE3683" s="21">
        <f t="shared" si="6448"/>
        <v>42210.220027028983</v>
      </c>
      <c r="AF3683" s="10" cm="1">
        <f t="array" ref="AF3683">Lair(100000000/AE3683)</f>
        <v>2368.3710048176195</v>
      </c>
      <c r="AG3683" s="10">
        <f t="shared" si="6449"/>
        <v>1.3911234792370775E-2</v>
      </c>
      <c r="AH3683" s="10" t="b">
        <f t="shared" si="6444"/>
        <v>1</v>
      </c>
      <c r="AI3683" s="10">
        <f t="shared" si="6520"/>
        <v>2368.3710048176195</v>
      </c>
      <c r="AJ3683">
        <v>3.0000000000000001E-3</v>
      </c>
      <c r="AK3683" s="3" cm="1">
        <f t="array" ref="AK3683">100000000/Lvac($AA3683)</f>
        <v>42210.220112883922</v>
      </c>
      <c r="AL3683" s="21">
        <f t="shared" si="6521"/>
        <v>5.3467408645463961E-2</v>
      </c>
      <c r="AM3683" s="10" cm="1">
        <f t="array" ref="AM3683">Lvac($AI3683)-$BA3683</f>
        <v>1.1210041857339093E-3</v>
      </c>
      <c r="AN3683" s="10">
        <f t="shared" si="6522"/>
        <v>-1.9887116075551603E-2</v>
      </c>
      <c r="AO3683" s="3">
        <f t="shared" si="6523"/>
        <v>0.37366806191130308</v>
      </c>
      <c r="AP3683" s="3">
        <v>0.37206182802644133</v>
      </c>
      <c r="AS3683" s="3">
        <f t="shared" si="6450"/>
        <v>1.1288392124697566E-4</v>
      </c>
      <c r="AT3683" s="3" cm="1">
        <f t="array" ref="AT3683">AS3683-(100000000/LvacE($A3683)-$E3683)</f>
        <v>6.5938889747485518E-5</v>
      </c>
      <c r="AU3683" t="s">
        <v>4742</v>
      </c>
      <c r="AV3683" t="s">
        <v>4846</v>
      </c>
      <c r="AW3683" s="3">
        <v>24470.9</v>
      </c>
      <c r="AX3683" s="3">
        <v>66681.14</v>
      </c>
      <c r="AY3683" s="3"/>
      <c r="AZ3683" s="10" cm="1">
        <f t="array" ref="AZ3683">Lair(100000000/($AX3683-$AW3683))</f>
        <v>2368.3698840651127</v>
      </c>
      <c r="BA3683" s="10">
        <f t="shared" si="6524"/>
        <v>2369.0933763939747</v>
      </c>
      <c r="BB3683" s="12">
        <v>124000000</v>
      </c>
      <c r="BC3683" s="3">
        <v>0.35699999999999998</v>
      </c>
      <c r="BD3683" s="12" cm="1">
        <f t="array" ref="BD3683">SfromgA($BB3683,$BA3683,"")</f>
        <v>0.81376982249811325</v>
      </c>
      <c r="BE3683" s="29">
        <f t="shared" si="6525"/>
        <v>336.15747858815075</v>
      </c>
      <c r="BG3683" s="3"/>
      <c r="BH3683" s="3"/>
      <c r="BI3683" s="12">
        <f t="shared" si="6526"/>
        <v>124000000</v>
      </c>
      <c r="BJ3683" s="29">
        <f t="shared" si="6527"/>
        <v>336.15747858815075</v>
      </c>
      <c r="BK3683" s="3">
        <f t="shared" si="6528"/>
        <v>-7.7900922591832229</v>
      </c>
      <c r="BL3683" s="13">
        <f>EXP(BK$4341*$AX3683+BK$4342)*$BI3683/(100000000/($AX3683-$AW3683))</f>
        <v>37.079132416570936</v>
      </c>
      <c r="BM3683" s="3">
        <f t="shared" si="6529"/>
        <v>2.0036164303784703</v>
      </c>
      <c r="BN3683" s="13" cm="1">
        <f t="array" ref="BN3683">$C3683*EXP(poly_from_str(100000000/$E3683,BN$4343))</f>
        <v>21.659350285071405</v>
      </c>
      <c r="BO3683" s="3">
        <f t="shared" si="6530"/>
        <v>1.6094379124341003</v>
      </c>
      <c r="BP3683" s="13">
        <f t="shared" si="6531"/>
        <v>0.53761709776203614</v>
      </c>
      <c r="BQ3683" s="13"/>
      <c r="BS3683" s="13"/>
      <c r="BT3683" s="13"/>
      <c r="BU3683" s="13"/>
      <c r="BV3683" s="13"/>
      <c r="BW3683" s="13"/>
      <c r="BX3683" s="13"/>
      <c r="BY3683">
        <v>20954</v>
      </c>
      <c r="BZ3683" s="13"/>
    </row>
    <row r="3684" spans="1:78" hidden="1" x14ac:dyDescent="0.25">
      <c r="A3684" t="s">
        <v>4131</v>
      </c>
      <c r="B3684" s="2" t="str">
        <f t="shared" si="6359"/>
        <v/>
      </c>
      <c r="C3684">
        <v>6</v>
      </c>
      <c r="E3684">
        <v>42212.43</v>
      </c>
      <c r="R3684">
        <v>34</v>
      </c>
      <c r="S3684" t="s">
        <v>22</v>
      </c>
      <c r="AA3684" s="10">
        <f t="shared" si="6445"/>
        <v>2368.2469999999998</v>
      </c>
      <c r="AB3684" s="3" cm="1">
        <f t="array" ref="AB3684">100000000/Lvac(AA3684)</f>
        <v>42212.430036022699</v>
      </c>
      <c r="AC3684" s="28">
        <f t="shared" si="6446"/>
        <v>4.2225325314462559E-7</v>
      </c>
      <c r="AD3684" s="28">
        <f t="shared" si="6447"/>
        <v>2.3689704647342806E-7</v>
      </c>
      <c r="AE3684" s="21">
        <f t="shared" si="6448"/>
        <v>42212.430008623909</v>
      </c>
      <c r="AF3684" s="10" cm="1">
        <f t="array" ref="AF3684">Lair(100000000/AE3684)</f>
        <v>2368.2470015372805</v>
      </c>
      <c r="AG3684" s="10">
        <f t="shared" si="6449"/>
        <v>1.3912167952925245E-2</v>
      </c>
      <c r="AH3684" s="10" t="b">
        <f t="shared" si="6444"/>
        <v>1</v>
      </c>
      <c r="AI3684" s="10">
        <f t="shared" si="6452"/>
        <v>2368.2469999999998</v>
      </c>
      <c r="AJ3684">
        <v>3.0000000000000001E-3</v>
      </c>
      <c r="AK3684" s="3" cm="1">
        <f t="array" ref="AK3684">100000000/Lvac($AA3684)</f>
        <v>42212.430036022699</v>
      </c>
      <c r="AL3684" s="21">
        <f t="shared" si="6521"/>
        <v>5.3473007717551466E-2</v>
      </c>
      <c r="AM3684" s="21"/>
      <c r="AN3684" s="21"/>
      <c r="AO3684" s="21"/>
      <c r="AP3684" s="21"/>
      <c r="AS3684" s="3">
        <f t="shared" si="6450"/>
        <v>3.6022698623128235E-5</v>
      </c>
      <c r="AT3684" s="3" cm="1">
        <f t="array" ref="AT3684">AS3684-(100000000/LvacE($A3684)-$E3684)</f>
        <v>6.599764310522005E-5</v>
      </c>
      <c r="BB3684"/>
      <c r="BC3684"/>
      <c r="BD3684"/>
      <c r="BE3684"/>
      <c r="BF3684"/>
      <c r="BG3684"/>
      <c r="BH3684"/>
      <c r="BI3684"/>
      <c r="BJ3684"/>
      <c r="BN3684" s="13" cm="1">
        <f t="array" ref="BN3684">$C3684*EXP(poly_from_str(100000000/$E3684,BN$4343))</f>
        <v>26.000005280570122</v>
      </c>
      <c r="BO3684" s="13"/>
      <c r="BY3684">
        <v>25154</v>
      </c>
    </row>
    <row r="3685" spans="1:78" hidden="1" x14ac:dyDescent="0.25">
      <c r="A3685" t="s">
        <v>4132</v>
      </c>
      <c r="B3685" s="2">
        <f t="shared" si="6359"/>
        <v>1</v>
      </c>
      <c r="C3685">
        <v>5</v>
      </c>
      <c r="D3685" t="s">
        <v>736</v>
      </c>
      <c r="E3685">
        <v>42219.97</v>
      </c>
      <c r="F3685">
        <v>20315</v>
      </c>
      <c r="G3685" t="s">
        <v>5</v>
      </c>
      <c r="H3685" s="5" t="s">
        <v>4</v>
      </c>
      <c r="I3685">
        <v>62535</v>
      </c>
      <c r="J3685" t="s">
        <v>3</v>
      </c>
      <c r="K3685" s="5" t="s">
        <v>4</v>
      </c>
      <c r="L3685">
        <v>20315.650000000001</v>
      </c>
      <c r="M3685" t="str">
        <f t="shared" ref="M3685:M3686" si="6532">$G3685&amp;""</f>
        <v>e</v>
      </c>
      <c r="N3685" t="str">
        <f t="shared" ref="N3685:N3686" si="6533">$H3685&amp;""</f>
        <v>9/2</v>
      </c>
      <c r="O3685">
        <v>62535.62</v>
      </c>
      <c r="P3685" t="str">
        <f t="shared" ref="P3685:P3686" si="6534">$J3685&amp;""</f>
        <v>o</v>
      </c>
      <c r="Q3685" t="str">
        <f t="shared" ref="Q3685:Q3686" si="6535">$K3685&amp;""</f>
        <v>9/2</v>
      </c>
      <c r="R3685">
        <v>34</v>
      </c>
      <c r="AA3685" s="10">
        <f t="shared" si="6445"/>
        <v>2367.8240000000001</v>
      </c>
      <c r="AB3685" s="3" cm="1">
        <f t="array" ref="AB3685">100000000/Lvac(AA3685)</f>
        <v>42219.970466694118</v>
      </c>
      <c r="AC3685" s="28">
        <f t="shared" si="6446"/>
        <v>4.2232868659157098E-7</v>
      </c>
      <c r="AD3685" s="28">
        <f t="shared" si="6447"/>
        <v>2.3685473697544757E-7</v>
      </c>
      <c r="AE3685" s="21">
        <f t="shared" si="6448"/>
        <v>42219.970111666938</v>
      </c>
      <c r="AF3685" s="10" cm="1">
        <f t="array" ref="AF3685">Lair(100000000/AE3685)</f>
        <v>2367.824019912613</v>
      </c>
      <c r="AG3685" s="10">
        <f t="shared" si="6449"/>
        <v>1.3915352337566921E-2</v>
      </c>
      <c r="AH3685" s="10" t="b">
        <f t="shared" si="6444"/>
        <v>1</v>
      </c>
      <c r="AI3685" s="10">
        <f t="shared" ref="AI3685:AI3686" si="6536">$AF3685</f>
        <v>2367.824019912613</v>
      </c>
      <c r="AJ3685">
        <v>7.0000000000000001E-3</v>
      </c>
      <c r="AK3685" s="3" cm="1">
        <f t="array" ref="AK3685">100000000/Lvac($AA3685)</f>
        <v>42219.970466694118</v>
      </c>
      <c r="AL3685" s="21">
        <f t="shared" si="6521"/>
        <v>0.1248149316762848</v>
      </c>
      <c r="AM3685" s="10" cm="1">
        <f t="array" ref="AM3685">Lvac($AI3685)-$BA3685</f>
        <v>-6.2645340221934021E-6</v>
      </c>
      <c r="AN3685" s="10">
        <f t="shared" ref="AN3685:AN3686" si="6537">$AK3685-($AX3685-$AW3685)</f>
        <v>4.6669411676703021E-4</v>
      </c>
      <c r="AO3685" s="3">
        <f t="shared" ref="AO3685:AO3686" si="6538">AM3685/AJ3685</f>
        <v>-8.9493343174191456E-4</v>
      </c>
      <c r="AP3685" s="3">
        <v>-3.7402311526031034E-3</v>
      </c>
      <c r="AS3685" s="3">
        <f t="shared" si="6450"/>
        <v>4.6669411676703021E-4</v>
      </c>
      <c r="AT3685" s="3" cm="1">
        <f t="array" ref="AT3685">AS3685-(100000000/LvacE($A3685)-$E3685)</f>
        <v>6.6198292188346386E-5</v>
      </c>
      <c r="AU3685" t="s">
        <v>4959</v>
      </c>
      <c r="AV3685" t="s">
        <v>4834</v>
      </c>
      <c r="AW3685" s="3">
        <v>20315.650000000001</v>
      </c>
      <c r="AX3685" s="3">
        <v>62535.62</v>
      </c>
      <c r="AY3685" s="3"/>
      <c r="AZ3685" s="10" cm="1">
        <f t="array" ref="AZ3685">Lair(100000000/($AX3685-$AW3685))</f>
        <v>2367.824026175741</v>
      </c>
      <c r="BA3685" s="10">
        <f t="shared" ref="BA3685:BA3686" si="6539">100000000/($AX3685-$AW3685)</f>
        <v>2368.5473959360938</v>
      </c>
      <c r="BB3685" s="12">
        <v>108000000</v>
      </c>
      <c r="BC3685" s="3">
        <v>0.47599999999999998</v>
      </c>
      <c r="BD3685" s="12" cm="1">
        <f t="array" ref="BD3685">SfromgA($BB3685,$BA3685,"")</f>
        <v>0.70827735088713539</v>
      </c>
      <c r="BE3685" s="29">
        <f t="shared" ref="BE3685:BE3686" si="6540">(10^MAX(0.05, -0.312925054856973*((LN($BD3685))^(1/3)) + 0.454808404431693)-1)*100</f>
        <v>372.34986975770266</v>
      </c>
      <c r="BG3685" s="3"/>
      <c r="BH3685" s="3"/>
      <c r="BI3685" s="12">
        <f t="shared" ref="BI3685:BI3686" si="6541">IF($BB3685="",$BF3685,$BB3685)</f>
        <v>108000000</v>
      </c>
      <c r="BJ3685" s="29">
        <f t="shared" ref="BJ3685:BJ3686" si="6542">IF($BB3685="",$BH3685,$BE3685)</f>
        <v>372.34986975770266</v>
      </c>
      <c r="BK3685" s="3">
        <f t="shared" ref="BK3685:BK3686" si="6543">LN(BN3685*100000000/($AX3685-$AW3685)/$BI3685)</f>
        <v>-7.6506779788904007</v>
      </c>
      <c r="BL3685" s="13">
        <f>EXP(BK$4341*$AX3685+BK$4342)*$BI3685/(100000000/($AX3685-$AW3685))</f>
        <v>44.261345711877105</v>
      </c>
      <c r="BM3685" s="3">
        <f t="shared" ref="BM3685:BM3686" si="6544">LN(BL3685/$C3685)</f>
        <v>2.1806738264233161</v>
      </c>
      <c r="BN3685" s="13" cm="1">
        <f t="array" ref="BN3685">$C3685*EXP(poly_from_str(100000000/$E3685,BN$4343))</f>
        <v>21.691742823455801</v>
      </c>
      <c r="BO3685" s="3">
        <f t="shared" ref="BO3685:BO3686" si="6545">LN($C3685)</f>
        <v>1.6094379124341003</v>
      </c>
      <c r="BP3685" s="13">
        <f>LN(BL3685/BN3685)</f>
        <v>0.7131800657733437</v>
      </c>
      <c r="BQ3685" s="13"/>
      <c r="BS3685" s="13"/>
      <c r="BT3685" s="13"/>
      <c r="BU3685" s="13"/>
      <c r="BV3685" s="13"/>
      <c r="BW3685" s="13"/>
      <c r="BX3685" s="13"/>
      <c r="BY3685">
        <v>20986</v>
      </c>
      <c r="BZ3685" s="13"/>
    </row>
    <row r="3686" spans="1:78" hidden="1" x14ac:dyDescent="0.25">
      <c r="A3686" t="s">
        <v>4132</v>
      </c>
      <c r="B3686" s="2">
        <f t="shared" si="6359"/>
        <v>2</v>
      </c>
      <c r="C3686">
        <v>5</v>
      </c>
      <c r="D3686" t="s">
        <v>736</v>
      </c>
      <c r="E3686">
        <v>42219.97</v>
      </c>
      <c r="F3686">
        <v>24461</v>
      </c>
      <c r="G3686" t="s">
        <v>5</v>
      </c>
      <c r="H3686" s="5" t="s">
        <v>18</v>
      </c>
      <c r="I3686">
        <v>66681</v>
      </c>
      <c r="J3686" t="s">
        <v>3</v>
      </c>
      <c r="K3686" s="5" t="s">
        <v>18</v>
      </c>
      <c r="L3686">
        <v>24461.24</v>
      </c>
      <c r="M3686" t="str">
        <f t="shared" si="6532"/>
        <v>e</v>
      </c>
      <c r="N3686" t="str">
        <f t="shared" si="6533"/>
        <v>5/2</v>
      </c>
      <c r="O3686">
        <v>66681.14</v>
      </c>
      <c r="P3686" t="str">
        <f t="shared" si="6534"/>
        <v>o</v>
      </c>
      <c r="Q3686" t="str">
        <f t="shared" si="6535"/>
        <v>5/2</v>
      </c>
      <c r="R3686">
        <v>34</v>
      </c>
      <c r="AA3686" s="10">
        <f t="shared" si="6445"/>
        <v>2367.8240000000001</v>
      </c>
      <c r="AB3686" s="3" cm="1">
        <f t="array" ref="AB3686">100000000/Lvac(AA3686)</f>
        <v>42219.970466694118</v>
      </c>
      <c r="AC3686" s="28">
        <f t="shared" si="6446"/>
        <v>4.2232868659157098E-7</v>
      </c>
      <c r="AD3686" s="28">
        <f t="shared" si="6447"/>
        <v>2.3685473697544757E-7</v>
      </c>
      <c r="AE3686" s="21">
        <f t="shared" si="6448"/>
        <v>42219.970111666938</v>
      </c>
      <c r="AF3686" s="10" cm="1">
        <f t="array" ref="AF3686">Lair(100000000/AE3686)</f>
        <v>2367.824019912613</v>
      </c>
      <c r="AG3686" s="10">
        <f t="shared" si="6449"/>
        <v>1.3915352337566921E-2</v>
      </c>
      <c r="AH3686" s="10" t="b">
        <f t="shared" si="6444"/>
        <v>1</v>
      </c>
      <c r="AI3686" s="10">
        <f t="shared" si="6536"/>
        <v>2367.824019912613</v>
      </c>
      <c r="AJ3686">
        <v>7.0000000000000001E-3</v>
      </c>
      <c r="AK3686" s="3" cm="1">
        <f t="array" ref="AK3686">100000000/Lvac($AA3686)</f>
        <v>42219.970466694118</v>
      </c>
      <c r="AL3686" s="21">
        <f t="shared" si="6521"/>
        <v>0.1248149316762848</v>
      </c>
      <c r="AM3686" s="10" cm="1">
        <f t="array" ref="AM3686">Lvac($AI3686)-$BA3686</f>
        <v>-3.9332827818725491E-3</v>
      </c>
      <c r="AN3686" s="10">
        <f t="shared" si="6537"/>
        <v>7.046669412375195E-2</v>
      </c>
      <c r="AO3686" s="3">
        <f t="shared" si="6538"/>
        <v>-0.56189754026750705</v>
      </c>
      <c r="AP3686" s="3">
        <v>-0.56474283798836822</v>
      </c>
      <c r="AS3686" s="3">
        <f t="shared" si="6450"/>
        <v>4.6669411676703021E-4</v>
      </c>
      <c r="AT3686" s="3" cm="1">
        <f t="array" ref="AT3686">AS3686-(100000000/LvacE($A3686)-$E3686)</f>
        <v>6.6198292188346386E-5</v>
      </c>
      <c r="AU3686" t="s">
        <v>4712</v>
      </c>
      <c r="AV3686" t="s">
        <v>4846</v>
      </c>
      <c r="AW3686" s="3">
        <v>24461.24</v>
      </c>
      <c r="AX3686" s="3">
        <v>66681.14</v>
      </c>
      <c r="AY3686" s="3"/>
      <c r="AZ3686" s="10" cm="1">
        <f t="array" ref="AZ3686">Lair(100000000/($AX3686-$AW3686))</f>
        <v>2367.8279523124779</v>
      </c>
      <c r="BA3686" s="10">
        <f t="shared" si="6539"/>
        <v>2368.5513229543417</v>
      </c>
      <c r="BB3686" s="12">
        <v>23400000</v>
      </c>
      <c r="BC3686" s="3">
        <v>2.7E-2</v>
      </c>
      <c r="BD3686" s="12" cm="1">
        <f t="array" ref="BD3686">SfromgA($BB3686,$BA3686,"")</f>
        <v>0.15346085599749995</v>
      </c>
      <c r="BE3686" s="29">
        <f t="shared" si="6540"/>
        <v>592.83660149750062</v>
      </c>
      <c r="BG3686" s="3"/>
      <c r="BH3686" s="3"/>
      <c r="BI3686" s="12">
        <f t="shared" si="6541"/>
        <v>23400000</v>
      </c>
      <c r="BJ3686" s="29">
        <f t="shared" si="6542"/>
        <v>592.83660149750062</v>
      </c>
      <c r="BK3686" s="3">
        <f t="shared" si="6543"/>
        <v>-6.1212811161452851</v>
      </c>
      <c r="BL3686" s="13">
        <f>EXP(BK$4341*$AX3686+BK$4342)*$BI3686/(100000000/($AX3686-$AW3686))</f>
        <v>6.9987924554365444</v>
      </c>
      <c r="BM3686" s="3">
        <f t="shared" si="6544"/>
        <v>0.33629971537407038</v>
      </c>
      <c r="BN3686" s="13" cm="1">
        <f t="array" ref="BN3686">$C3686*EXP(poly_from_str(100000000/$E3686,BN$4343))</f>
        <v>21.691742823455801</v>
      </c>
      <c r="BO3686" s="3">
        <f t="shared" si="6545"/>
        <v>1.6094379124341003</v>
      </c>
      <c r="BP3686" s="13">
        <f>LN(BL3686/BN3686)</f>
        <v>-1.1311940452759022</v>
      </c>
      <c r="BQ3686" s="13"/>
      <c r="BS3686" s="13"/>
      <c r="BT3686" s="13"/>
      <c r="BU3686" s="13"/>
      <c r="BV3686" s="13"/>
      <c r="BW3686" s="13"/>
      <c r="BX3686" s="13"/>
      <c r="BY3686">
        <v>20986</v>
      </c>
      <c r="BZ3686" s="13"/>
    </row>
    <row r="3687" spans="1:78" hidden="1" x14ac:dyDescent="0.25">
      <c r="A3687" t="s">
        <v>4133</v>
      </c>
      <c r="B3687" s="2" t="str">
        <f t="shared" ref="B3687:B3750" si="6546">IF(OR(A3687=A3686,A3687=A3688),IF(B3686="",1,B3686+1),"")</f>
        <v/>
      </c>
      <c r="C3687">
        <v>1</v>
      </c>
      <c r="E3687">
        <v>42221.34</v>
      </c>
      <c r="R3687">
        <v>34</v>
      </c>
      <c r="S3687" t="s">
        <v>22</v>
      </c>
      <c r="AA3687" s="10">
        <f t="shared" si="6445"/>
        <v>2367.7469999999998</v>
      </c>
      <c r="AB3687" s="3" cm="1">
        <f t="array" ref="AB3687">100000000/Lvac(AA3687)</f>
        <v>42221.343364448934</v>
      </c>
      <c r="AC3687" s="28">
        <f t="shared" si="6446"/>
        <v>4.2234242087520336E-7</v>
      </c>
      <c r="AD3687" s="28">
        <f t="shared" si="6447"/>
        <v>2.3684703524663701E-7</v>
      </c>
      <c r="AE3687" s="21">
        <f t="shared" si="6448"/>
        <v>42221.340804939486</v>
      </c>
      <c r="AF3687" s="10" cm="1">
        <f t="array" ref="AF3687">Lair(100000000/AE3687)</f>
        <v>2367.7471435473476</v>
      </c>
      <c r="AG3687" s="10">
        <f t="shared" si="6449"/>
        <v>1.3915932184572283E-2</v>
      </c>
      <c r="AH3687" s="10" t="b">
        <f t="shared" si="6444"/>
        <v>1</v>
      </c>
      <c r="AI3687" s="10">
        <f t="shared" si="6452"/>
        <v>2367.7469999999998</v>
      </c>
      <c r="AJ3687">
        <v>3.0000000000000001E-3</v>
      </c>
      <c r="AK3687" s="3" cm="1">
        <f t="array" ref="AK3687">100000000/Lvac($AA3687)</f>
        <v>42221.343364448934</v>
      </c>
      <c r="AL3687" s="21">
        <f t="shared" si="6521"/>
        <v>5.3495593107433695E-2</v>
      </c>
      <c r="AM3687" s="21"/>
      <c r="AN3687" s="21"/>
      <c r="AO3687" s="21"/>
      <c r="AP3687" s="21"/>
      <c r="AS3687" s="3">
        <f t="shared" si="6450"/>
        <v>3.3644489376456477E-3</v>
      </c>
      <c r="AT3687" s="3" cm="1">
        <f t="array" ref="AT3687">AS3687-(100000000/LvacE($A3687)-$E3687)</f>
        <v>6.6234839323442429E-5</v>
      </c>
      <c r="BB3687"/>
      <c r="BC3687"/>
      <c r="BD3687"/>
      <c r="BE3687"/>
      <c r="BF3687"/>
      <c r="BG3687"/>
      <c r="BH3687"/>
      <c r="BI3687"/>
      <c r="BJ3687"/>
      <c r="BN3687" s="13" cm="1">
        <f t="array" ref="BN3687">$C3687*EXP(poly_from_str(100000000/$E3687,BN$4343))</f>
        <v>4.3392628236676174</v>
      </c>
      <c r="BO3687" s="13"/>
      <c r="BY3687" t="e">
        <v>#N/A</v>
      </c>
    </row>
    <row r="3688" spans="1:78" hidden="1" x14ac:dyDescent="0.25">
      <c r="A3688" t="s">
        <v>4134</v>
      </c>
      <c r="B3688" s="2" t="str">
        <f t="shared" si="6546"/>
        <v/>
      </c>
      <c r="C3688">
        <v>4</v>
      </c>
      <c r="E3688">
        <v>42224.68</v>
      </c>
      <c r="R3688">
        <v>34</v>
      </c>
      <c r="S3688" t="s">
        <v>22</v>
      </c>
      <c r="AA3688" s="10">
        <f t="shared" si="6445"/>
        <v>2367.56</v>
      </c>
      <c r="AB3688" s="3" cm="1">
        <f t="array" ref="AB3688">100000000/Lvac(AA3688)</f>
        <v>42224.677916434484</v>
      </c>
      <c r="AC3688" s="28">
        <f t="shared" si="6446"/>
        <v>4.2237577928331282E-7</v>
      </c>
      <c r="AD3688" s="28">
        <f t="shared" si="6447"/>
        <v>2.3682833104827187E-7</v>
      </c>
      <c r="AE3688" s="21">
        <f t="shared" si="6448"/>
        <v>42224.679501629784</v>
      </c>
      <c r="AF3688" s="10" cm="1">
        <f t="array" ref="AF3688">Lair(100000000/AE3688)</f>
        <v>2367.5599111100673</v>
      </c>
      <c r="AG3688" s="10">
        <f t="shared" si="6449"/>
        <v>1.3917340619970454E-2</v>
      </c>
      <c r="AH3688" s="10" t="b">
        <f t="shared" si="6444"/>
        <v>1</v>
      </c>
      <c r="AI3688" s="10">
        <f t="shared" si="6452"/>
        <v>2367.56</v>
      </c>
      <c r="AJ3688">
        <v>3.0000000000000001E-3</v>
      </c>
      <c r="AK3688" s="3" cm="1">
        <f t="array" ref="AK3688">100000000/Lvac($AA3688)</f>
        <v>42224.677916434484</v>
      </c>
      <c r="AL3688" s="21">
        <f t="shared" si="6521"/>
        <v>5.350404371982271E-2</v>
      </c>
      <c r="AM3688" s="21"/>
      <c r="AN3688" s="21"/>
      <c r="AO3688" s="21"/>
      <c r="AP3688" s="21"/>
      <c r="AS3688" s="3">
        <f t="shared" si="6450"/>
        <v>-2.0835655159316957E-3</v>
      </c>
      <c r="AT3688" s="3" cm="1">
        <f t="array" ref="AT3688">AS3688-(100000000/LvacE($A3688)-$E3688)</f>
        <v>6.6323656938038766E-5</v>
      </c>
      <c r="BB3688"/>
      <c r="BC3688"/>
      <c r="BD3688"/>
      <c r="BE3688"/>
      <c r="BF3688"/>
      <c r="BG3688"/>
      <c r="BH3688"/>
      <c r="BI3688"/>
      <c r="BJ3688"/>
      <c r="BN3688" s="13" cm="1">
        <f t="array" ref="BN3688">$C3688*EXP(poly_from_str(100000000/$E3688,BN$4343))</f>
        <v>17.365983348896489</v>
      </c>
      <c r="BO3688" s="13"/>
      <c r="BY3688">
        <v>16801</v>
      </c>
    </row>
    <row r="3689" spans="1:78" hidden="1" x14ac:dyDescent="0.25">
      <c r="A3689" t="s">
        <v>4135</v>
      </c>
      <c r="B3689" s="2" t="str">
        <f t="shared" si="6546"/>
        <v/>
      </c>
      <c r="C3689">
        <v>3</v>
      </c>
      <c r="E3689">
        <v>42225.8</v>
      </c>
      <c r="F3689">
        <v>62678</v>
      </c>
      <c r="G3689" t="s">
        <v>3</v>
      </c>
      <c r="H3689" s="5" t="s">
        <v>15</v>
      </c>
      <c r="I3689">
        <v>104904</v>
      </c>
      <c r="J3689" t="s">
        <v>5</v>
      </c>
      <c r="K3689" s="5" t="s">
        <v>16</v>
      </c>
      <c r="L3689">
        <v>62678.7</v>
      </c>
      <c r="M3689" t="str">
        <f>$G3689&amp;""</f>
        <v>o</v>
      </c>
      <c r="N3689" t="str">
        <f>$H3689&amp;""</f>
        <v>13/2</v>
      </c>
      <c r="O3689">
        <v>104904.55</v>
      </c>
      <c r="P3689" t="str">
        <f>$J3689&amp;""</f>
        <v>e</v>
      </c>
      <c r="Q3689" t="str">
        <f>$K3689&amp;""</f>
        <v>11/2</v>
      </c>
      <c r="R3689">
        <v>34</v>
      </c>
      <c r="AA3689" s="10">
        <f t="shared" si="6445"/>
        <v>2367.4969999999998</v>
      </c>
      <c r="AB3689" s="3" cm="1">
        <f t="array" ref="AB3689">100000000/Lvac(AA3689)</f>
        <v>42225.801440257266</v>
      </c>
      <c r="AC3689" s="28">
        <f t="shared" si="6446"/>
        <v>4.2238701886422671E-7</v>
      </c>
      <c r="AD3689" s="28">
        <f t="shared" si="6447"/>
        <v>2.3682202963390514E-7</v>
      </c>
      <c r="AE3689" s="21">
        <f t="shared" si="6448"/>
        <v>42225.800344468749</v>
      </c>
      <c r="AF3689" s="10" cm="1">
        <f t="array" ref="AF3689">Lair(100000000/AE3689)</f>
        <v>2367.4970614431491</v>
      </c>
      <c r="AG3689" s="10">
        <f t="shared" si="6449"/>
        <v>1.3917815194751517E-2</v>
      </c>
      <c r="AH3689" s="10" t="b">
        <f t="shared" si="6444"/>
        <v>1</v>
      </c>
      <c r="AI3689" s="10">
        <f>$AF3689</f>
        <v>2367.4970614431491</v>
      </c>
      <c r="AJ3689">
        <v>3.0000000000000001E-3</v>
      </c>
      <c r="AK3689" s="3" cm="1">
        <f t="array" ref="AK3689">100000000/Lvac($AA3689)</f>
        <v>42225.801440257266</v>
      </c>
      <c r="AL3689" s="21">
        <f t="shared" si="6521"/>
        <v>5.3506889779856105E-2</v>
      </c>
      <c r="AM3689" s="10" cm="1">
        <f t="array" ref="AM3689">Lvac($AI3689)-$BA3689</f>
        <v>2.7849111388604797E-3</v>
      </c>
      <c r="AN3689" s="10">
        <f>$AK3689-($AX3689-$AW3689)</f>
        <v>-4.8559742739598732E-2</v>
      </c>
      <c r="AO3689" s="3">
        <f>AM3689/AJ3689</f>
        <v>0.92830371295349323</v>
      </c>
      <c r="AP3689" s="3">
        <v>0.90781806526744424</v>
      </c>
      <c r="AS3689" s="3">
        <f t="shared" si="6450"/>
        <v>1.4402572633116506E-3</v>
      </c>
      <c r="AT3689" s="3" cm="1">
        <f t="array" ref="AT3689">AS3689-(100000000/LvacE($A3689)-$E3689)</f>
        <v>6.6353582951705903E-5</v>
      </c>
      <c r="AU3689" t="s">
        <v>4883</v>
      </c>
      <c r="AV3689" t="s">
        <v>4848</v>
      </c>
      <c r="AW3689" s="3">
        <v>62678.7</v>
      </c>
      <c r="AX3689" s="3">
        <v>104904.55</v>
      </c>
      <c r="AY3689" s="3"/>
      <c r="AZ3689" s="10" cm="1">
        <f t="array" ref="AZ3689">Lair(100000000/($AX3689-$AW3689))</f>
        <v>2367.4942771570832</v>
      </c>
      <c r="BA3689" s="10">
        <f>100000000/($AX3689-$AW3689)</f>
        <v>2368.2175728848556</v>
      </c>
      <c r="BN3689" s="13" cm="1">
        <f t="array" ref="BN3689">$C3689*EXP(poly_from_str(100000000/$E3689,BN$4343))</f>
        <v>13.026737798995915</v>
      </c>
      <c r="BO3689" s="13"/>
      <c r="BY3689">
        <v>12603</v>
      </c>
    </row>
    <row r="3690" spans="1:78" hidden="1" x14ac:dyDescent="0.25">
      <c r="A3690" t="s">
        <v>4136</v>
      </c>
      <c r="B3690" s="2" t="str">
        <f t="shared" si="6546"/>
        <v/>
      </c>
      <c r="C3690">
        <v>1</v>
      </c>
      <c r="E3690">
        <v>42238.41</v>
      </c>
      <c r="R3690">
        <v>34</v>
      </c>
      <c r="S3690" t="s">
        <v>22</v>
      </c>
      <c r="AA3690" s="10">
        <f t="shared" si="6445"/>
        <v>2366.79</v>
      </c>
      <c r="AB3690" s="3" cm="1">
        <f t="array" ref="AB3690">100000000/Lvac(AA3690)</f>
        <v>42238.413975558782</v>
      </c>
      <c r="AC3690" s="28">
        <f t="shared" si="6446"/>
        <v>4.2251319297445066E-7</v>
      </c>
      <c r="AD3690" s="28">
        <f t="shared" si="6447"/>
        <v>2.3675131376349715E-7</v>
      </c>
      <c r="AE3690" s="21">
        <f t="shared" si="6448"/>
        <v>42238.410949977086</v>
      </c>
      <c r="AF3690" s="10" cm="1">
        <f t="array" ref="AF3690">Lair(100000000/AE3690)</f>
        <v>2366.7901695493947</v>
      </c>
      <c r="AG3690" s="10">
        <f t="shared" si="6449"/>
        <v>1.3923143577495002E-2</v>
      </c>
      <c r="AH3690" s="10" t="b">
        <f t="shared" si="6444"/>
        <v>1</v>
      </c>
      <c r="AI3690" s="10">
        <f t="shared" si="6452"/>
        <v>2366.79</v>
      </c>
      <c r="AJ3690">
        <v>3.0000000000000001E-3</v>
      </c>
      <c r="AK3690" s="3" cm="1">
        <f t="array" ref="AK3690">100000000/Lvac($AA3690)</f>
        <v>42238.413975558782</v>
      </c>
      <c r="AL3690" s="21">
        <f t="shared" si="6521"/>
        <v>5.3538861464970007E-2</v>
      </c>
      <c r="AM3690" s="21"/>
      <c r="AN3690" s="21"/>
      <c r="AO3690" s="21"/>
      <c r="AP3690" s="21"/>
      <c r="AS3690" s="3">
        <f t="shared" si="6450"/>
        <v>3.975558778620325E-3</v>
      </c>
      <c r="AT3690" s="3" cm="1">
        <f t="array" ref="AT3690">AS3690-(100000000/LvacE($A3690)-$E3690)</f>
        <v>6.6689943196251988E-5</v>
      </c>
      <c r="BB3690"/>
      <c r="BC3690"/>
      <c r="BD3690"/>
      <c r="BE3690"/>
      <c r="BF3690"/>
      <c r="BG3690"/>
      <c r="BH3690"/>
      <c r="BI3690"/>
      <c r="BJ3690"/>
      <c r="BN3690" s="13" cm="1">
        <f t="array" ref="BN3690">$C3690*EXP(poly_from_str(100000000/$E3690,BN$4343))</f>
        <v>4.3507365018510429</v>
      </c>
      <c r="BO3690" s="13"/>
      <c r="BY3690" t="e">
        <v>#N/A</v>
      </c>
    </row>
    <row r="3691" spans="1:78" hidden="1" x14ac:dyDescent="0.25">
      <c r="A3691" t="s">
        <v>4137</v>
      </c>
      <c r="B3691" s="2" t="str">
        <f t="shared" si="6546"/>
        <v/>
      </c>
      <c r="C3691">
        <v>8</v>
      </c>
      <c r="E3691">
        <v>42256.160000000003</v>
      </c>
      <c r="F3691">
        <v>58174</v>
      </c>
      <c r="G3691" t="s">
        <v>3</v>
      </c>
      <c r="H3691" s="5" t="s">
        <v>4</v>
      </c>
      <c r="I3691">
        <v>100430</v>
      </c>
      <c r="J3691" t="s">
        <v>5</v>
      </c>
      <c r="K3691" s="5" t="s">
        <v>4</v>
      </c>
      <c r="L3691">
        <v>58174.15</v>
      </c>
      <c r="M3691" t="str">
        <f t="shared" ref="M3691:M3697" si="6547">$G3691&amp;""</f>
        <v>o</v>
      </c>
      <c r="N3691" t="str">
        <f t="shared" ref="N3691:N3697" si="6548">$H3691&amp;""</f>
        <v>9/2</v>
      </c>
      <c r="O3691">
        <v>100430.29</v>
      </c>
      <c r="P3691" t="str">
        <f t="shared" ref="P3691:P3697" si="6549">$J3691&amp;""</f>
        <v>e</v>
      </c>
      <c r="Q3691" t="str">
        <f t="shared" ref="Q3691:Q3697" si="6550">$K3691&amp;""</f>
        <v>9/2</v>
      </c>
      <c r="R3691">
        <v>34</v>
      </c>
      <c r="AA3691" s="10">
        <f t="shared" si="6445"/>
        <v>2365.7959999999998</v>
      </c>
      <c r="AB3691" s="3" cm="1">
        <f t="array" ref="AB3691">100000000/Lvac(AA3691)</f>
        <v>42256.159198422793</v>
      </c>
      <c r="AC3691" s="28">
        <f t="shared" si="6446"/>
        <v>4.2269071382316994E-7</v>
      </c>
      <c r="AD3691" s="28">
        <f t="shared" si="6447"/>
        <v>2.3665189145664827E-7</v>
      </c>
      <c r="AE3691" s="21">
        <f t="shared" si="6448"/>
        <v>42256.159808704462</v>
      </c>
      <c r="AF3691" s="10" cm="1">
        <f t="array" ref="AF3691">Lair(100000000/AE3691)</f>
        <v>2365.7959658293807</v>
      </c>
      <c r="AG3691" s="10">
        <f t="shared" si="6449"/>
        <v>1.3930643047503421E-2</v>
      </c>
      <c r="AH3691" s="10" t="b">
        <f t="shared" si="6444"/>
        <v>1</v>
      </c>
      <c r="AI3691" s="10">
        <f t="shared" ref="AI3691:AI3697" si="6551">$AF3691</f>
        <v>2365.7959658293807</v>
      </c>
      <c r="AJ3691">
        <v>3.0000000000000001E-3</v>
      </c>
      <c r="AK3691" s="3" cm="1">
        <f t="array" ref="AK3691">100000000/Lvac($AA3691)</f>
        <v>42256.159198422793</v>
      </c>
      <c r="AL3691" s="21">
        <f t="shared" si="6521"/>
        <v>5.3583859058964518E-2</v>
      </c>
      <c r="AM3691" s="10" cm="1">
        <f t="array" ref="AM3691">Lvac($AI3691)-$BA3691</f>
        <v>-1.1093695052295516E-3</v>
      </c>
      <c r="AN3691" s="10">
        <f t="shared" ref="AN3691:AN3697" si="6552">$AK3691-($AX3691-$AW3691)</f>
        <v>1.9198422800400294E-2</v>
      </c>
      <c r="AO3691" s="3">
        <f t="shared" ref="AO3691:AO3697" si="6553">AM3691/AJ3691</f>
        <v>-0.36978983507651719</v>
      </c>
      <c r="AP3691" s="3">
        <v>-0.35839707303845597</v>
      </c>
      <c r="AS3691" s="3">
        <f t="shared" si="6450"/>
        <v>-8.0157721095019951E-4</v>
      </c>
      <c r="AT3691" s="3" cm="1">
        <f t="array" ref="AT3691">AS3691-(100000000/LvacE($A3691)-$E3691)</f>
        <v>6.7164204665459692E-5</v>
      </c>
      <c r="AU3691" t="s">
        <v>4693</v>
      </c>
      <c r="AV3691" t="s">
        <v>4727</v>
      </c>
      <c r="AW3691" s="3">
        <v>58174.15</v>
      </c>
      <c r="AX3691" s="3">
        <v>100430.29</v>
      </c>
      <c r="AY3691" s="3"/>
      <c r="AZ3691" s="10" cm="1">
        <f t="array" ref="AZ3691">Lair(100000000/($AX3691-$AW3691))</f>
        <v>2365.7970749500219</v>
      </c>
      <c r="BA3691" s="10">
        <f t="shared" ref="BA3691:BA3697" si="6554">100000000/($AX3691-$AW3691)</f>
        <v>2366.5199897577018</v>
      </c>
      <c r="BB3691" s="12">
        <v>3170000000</v>
      </c>
      <c r="BC3691" s="3">
        <v>0.54200000000000004</v>
      </c>
      <c r="BD3691" s="12" cm="1">
        <f t="array" ref="BD3691">SfromgA($BB3691,$BA3691,"")</f>
        <v>20.735912610890473</v>
      </c>
      <c r="BE3691" s="29">
        <f t="shared" ref="BE3691:BE3697" si="6555">(10^MAX(0.05, -0.312925054856973*((LN($BD3691))^(1/3)) + 0.454808404431693)-1)*100</f>
        <v>12.201845430196357</v>
      </c>
      <c r="BG3691" s="3"/>
      <c r="BH3691" s="3"/>
      <c r="BI3691" s="12">
        <f t="shared" ref="BI3691:BI3697" si="6556">IF($BB3691="",$BF3691,$BB3691)</f>
        <v>3170000000</v>
      </c>
      <c r="BJ3691" s="29">
        <f t="shared" ref="BJ3691:BJ3697" si="6557">IF($BB3691="",$BH3691,$BE3691)</f>
        <v>12.201845430196357</v>
      </c>
      <c r="BK3691" s="3">
        <f t="shared" ref="BK3691:BK3697" si="6558">LN(BN3691*100000000/($AX3691-$AW3691)/$BI3691)</f>
        <v>-10.555259131232125</v>
      </c>
      <c r="BL3691" s="13">
        <f t="shared" ref="BL3691:BL3697" si="6559">EXP(BK$4341*$AX3691+BK$4342)*$BI3691/(100000000/($AX3691-$AW3691))</f>
        <v>73.045376970509878</v>
      </c>
      <c r="BM3691" s="3">
        <f t="shared" ref="BM3691:BM3697" si="6560">LN(BL3691/$C3691)</f>
        <v>2.2116393086895978</v>
      </c>
      <c r="BN3691" s="13" cm="1">
        <f t="array" ref="BN3691">$C3691*EXP(poly_from_str(100000000/$E3691,BN$4343))</f>
        <v>34.902640917063096</v>
      </c>
      <c r="BO3691" s="3">
        <f t="shared" ref="BO3691:BO3697" si="6561">LN($C3691)</f>
        <v>2.0794415416798357</v>
      </c>
      <c r="BP3691" s="13">
        <f t="shared" ref="BP3691:BP3697" si="6562">LN(BL3691/BN3691)</f>
        <v>0.73851835304793623</v>
      </c>
      <c r="BQ3691" s="13"/>
      <c r="BS3691" s="13"/>
      <c r="BT3691" s="13"/>
      <c r="BU3691" s="13"/>
      <c r="BV3691" s="13"/>
      <c r="BW3691" s="13"/>
      <c r="BX3691" s="13"/>
      <c r="BY3691">
        <v>33769</v>
      </c>
      <c r="BZ3691" s="13"/>
    </row>
    <row r="3692" spans="1:78" hidden="1" x14ac:dyDescent="0.25">
      <c r="A3692" t="s">
        <v>4138</v>
      </c>
      <c r="B3692" s="2" t="str">
        <f t="shared" si="6546"/>
        <v/>
      </c>
      <c r="C3692">
        <v>10</v>
      </c>
      <c r="E3692">
        <v>42261.16</v>
      </c>
      <c r="F3692">
        <v>24788</v>
      </c>
      <c r="G3692" t="s">
        <v>5</v>
      </c>
      <c r="H3692" s="5" t="s">
        <v>4</v>
      </c>
      <c r="I3692">
        <v>67049</v>
      </c>
      <c r="J3692" t="s">
        <v>3</v>
      </c>
      <c r="K3692" s="5" t="s">
        <v>4</v>
      </c>
      <c r="L3692">
        <v>24788.02</v>
      </c>
      <c r="M3692" t="str">
        <f t="shared" si="6547"/>
        <v>e</v>
      </c>
      <c r="N3692" t="str">
        <f t="shared" si="6548"/>
        <v>9/2</v>
      </c>
      <c r="O3692">
        <v>67049.179999999993</v>
      </c>
      <c r="P3692" t="str">
        <f t="shared" si="6549"/>
        <v>o</v>
      </c>
      <c r="Q3692" t="str">
        <f t="shared" si="6550"/>
        <v>9/2</v>
      </c>
      <c r="R3692">
        <v>34</v>
      </c>
      <c r="AA3692" s="10">
        <f t="shared" si="6445"/>
        <v>2365.5160000000001</v>
      </c>
      <c r="AB3692" s="3" cm="1">
        <f t="array" ref="AB3692">100000000/Lvac(AA3692)</f>
        <v>42261.16054443951</v>
      </c>
      <c r="AC3692" s="28">
        <f t="shared" si="6446"/>
        <v>4.2274074662779704E-7</v>
      </c>
      <c r="AD3692" s="28">
        <f t="shared" si="6447"/>
        <v>2.3662388517429735E-7</v>
      </c>
      <c r="AE3692" s="21">
        <f t="shared" si="6448"/>
        <v>42261.160129883094</v>
      </c>
      <c r="AF3692" s="10" cm="1">
        <f t="array" ref="AF3692">Lair(100000000/AE3692)</f>
        <v>2365.5160232061653</v>
      </c>
      <c r="AG3692" s="10">
        <f t="shared" si="6449"/>
        <v>1.3932757280956779E-2</v>
      </c>
      <c r="AH3692" s="10" t="b">
        <f t="shared" si="6444"/>
        <v>1</v>
      </c>
      <c r="AI3692" s="10">
        <f t="shared" si="6551"/>
        <v>2365.5160232061653</v>
      </c>
      <c r="AJ3692">
        <v>3.0000000000000001E-3</v>
      </c>
      <c r="AK3692" s="3" cm="1">
        <f t="array" ref="AK3692">100000000/Lvac($AA3692)</f>
        <v>42261.16054443951</v>
      </c>
      <c r="AL3692" s="21">
        <f t="shared" si="6521"/>
        <v>5.3596543159948308E-2</v>
      </c>
      <c r="AM3692" s="10" cm="1">
        <f t="array" ref="AM3692">Lvac($AI3692)-$BA3692</f>
        <v>-7.2722673394309822E-6</v>
      </c>
      <c r="AN3692" s="10">
        <f t="shared" si="6552"/>
        <v>5.4443952103611082E-4</v>
      </c>
      <c r="AO3692" s="3">
        <f t="shared" si="6553"/>
        <v>-2.4240891131436606E-3</v>
      </c>
      <c r="AP3692" s="3">
        <v>-1.0161212988653764E-2</v>
      </c>
      <c r="AS3692" s="3">
        <f t="shared" si="6450"/>
        <v>5.4443950648419559E-4</v>
      </c>
      <c r="AT3692" s="3" cm="1">
        <f t="array" ref="AT3692">AS3692-(100000000/LvacE($A3692)-$E3692)</f>
        <v>6.7298089561518282E-5</v>
      </c>
      <c r="AU3692" t="s">
        <v>4700</v>
      </c>
      <c r="AV3692" t="s">
        <v>4857</v>
      </c>
      <c r="AW3692" s="3">
        <v>24788.02</v>
      </c>
      <c r="AX3692" s="3">
        <v>67049.179999999993</v>
      </c>
      <c r="AY3692" s="3"/>
      <c r="AZ3692" s="10" cm="1">
        <f t="array" ref="AZ3692">Lair(100000000/($AX3692-$AW3692))</f>
        <v>2365.5160304768015</v>
      </c>
      <c r="BA3692" s="10">
        <f t="shared" si="6554"/>
        <v>2366.2388822266125</v>
      </c>
      <c r="BB3692" s="12">
        <v>619000000</v>
      </c>
      <c r="BC3692" s="3">
        <v>0.42199999999999999</v>
      </c>
      <c r="BD3692" s="12" cm="1">
        <f t="array" ref="BD3692">SfromgA($BB3692,$BA3692,"")</f>
        <v>4.0476203270649904</v>
      </c>
      <c r="BE3692" s="29">
        <f t="shared" si="6555"/>
        <v>27.320580516167126</v>
      </c>
      <c r="BG3692" s="3"/>
      <c r="BH3692" s="3"/>
      <c r="BI3692" s="12">
        <f t="shared" si="6556"/>
        <v>619000000</v>
      </c>
      <c r="BJ3692" s="29">
        <f t="shared" si="6557"/>
        <v>27.320580516167126</v>
      </c>
      <c r="BK3692" s="3">
        <f t="shared" si="6558"/>
        <v>-8.6980653085925237</v>
      </c>
      <c r="BL3692" s="13">
        <f t="shared" si="6559"/>
        <v>180.20947590659154</v>
      </c>
      <c r="BM3692" s="3">
        <f t="shared" si="6560"/>
        <v>2.8915348362948015</v>
      </c>
      <c r="BN3692" s="13" cm="1">
        <f t="array" ref="BN3692">$C3692*EXP(poly_from_str(100000000/$E3692,BN$4343))</f>
        <v>43.662670628529241</v>
      </c>
      <c r="BO3692" s="3">
        <f t="shared" si="6561"/>
        <v>2.3025850929940459</v>
      </c>
      <c r="BP3692" s="13">
        <f t="shared" si="6562"/>
        <v>1.4176264112670713</v>
      </c>
      <c r="BQ3692" s="13"/>
      <c r="BS3692" s="13"/>
      <c r="BT3692" s="13"/>
      <c r="BU3692" s="13"/>
      <c r="BV3692" s="13"/>
      <c r="BW3692" s="13"/>
      <c r="BX3692" s="13"/>
      <c r="BY3692">
        <v>42245</v>
      </c>
      <c r="BZ3692" s="13"/>
    </row>
    <row r="3693" spans="1:78" hidden="1" x14ac:dyDescent="0.25">
      <c r="A3693" t="s">
        <v>4139</v>
      </c>
      <c r="B3693" s="2" t="str">
        <f t="shared" si="6546"/>
        <v/>
      </c>
      <c r="C3693">
        <v>7</v>
      </c>
      <c r="E3693">
        <v>42268.5</v>
      </c>
      <c r="F3693">
        <v>29267</v>
      </c>
      <c r="G3693" t="s">
        <v>5</v>
      </c>
      <c r="H3693" s="5" t="s">
        <v>18</v>
      </c>
      <c r="I3693">
        <v>71536</v>
      </c>
      <c r="J3693" t="s">
        <v>3</v>
      </c>
      <c r="K3693" s="5" t="s">
        <v>18</v>
      </c>
      <c r="L3693">
        <v>29267.86</v>
      </c>
      <c r="M3693" t="str">
        <f t="shared" si="6547"/>
        <v>e</v>
      </c>
      <c r="N3693" t="str">
        <f t="shared" si="6548"/>
        <v>5/2</v>
      </c>
      <c r="O3693">
        <v>71536.38</v>
      </c>
      <c r="P3693" t="str">
        <f t="shared" si="6549"/>
        <v>o</v>
      </c>
      <c r="Q3693" t="str">
        <f t="shared" si="6550"/>
        <v>5/2</v>
      </c>
      <c r="R3693">
        <v>34</v>
      </c>
      <c r="AA3693" s="10">
        <f t="shared" si="6445"/>
        <v>2365.105</v>
      </c>
      <c r="AB3693" s="3" cm="1">
        <f t="array" ref="AB3693">100000000/Lvac(AA3693)</f>
        <v>42268.503950416067</v>
      </c>
      <c r="AC3693" s="28">
        <f t="shared" si="6446"/>
        <v>4.2281420909431085E-7</v>
      </c>
      <c r="AD3693" s="28">
        <f t="shared" si="6447"/>
        <v>2.3658277595371497E-7</v>
      </c>
      <c r="AE3693" s="21">
        <f t="shared" si="6448"/>
        <v>42268.500941924176</v>
      </c>
      <c r="AF3693" s="10" cm="1">
        <f t="array" ref="AF3693">Lair(100000000/AE3693)</f>
        <v>2365.1051683517785</v>
      </c>
      <c r="AG3693" s="10">
        <f t="shared" si="6449"/>
        <v>1.3935862033697462E-2</v>
      </c>
      <c r="AH3693" s="10" t="b">
        <f t="shared" si="6444"/>
        <v>1</v>
      </c>
      <c r="AI3693" s="10">
        <f t="shared" si="6551"/>
        <v>2365.1051683517785</v>
      </c>
      <c r="AJ3693">
        <v>3.0000000000000001E-3</v>
      </c>
      <c r="AK3693" s="3" cm="1">
        <f t="array" ref="AK3693">100000000/Lvac($AA3693)</f>
        <v>42268.503950416067</v>
      </c>
      <c r="AL3693" s="21">
        <f t="shared" si="6521"/>
        <v>5.3615168385775368E-2</v>
      </c>
      <c r="AM3693" s="10" cm="1">
        <f t="array" ref="AM3693">Lvac($AI3693)-$BA3693</f>
        <v>1.0667070446288562E-3</v>
      </c>
      <c r="AN3693" s="10">
        <f t="shared" si="6552"/>
        <v>-1.6049583937274292E-2</v>
      </c>
      <c r="AO3693" s="3">
        <f t="shared" si="6553"/>
        <v>0.35556901487628539</v>
      </c>
      <c r="AP3693" s="3">
        <v>0.29943916661068215</v>
      </c>
      <c r="AS3693" s="3">
        <f t="shared" si="6450"/>
        <v>3.9504160668002442E-3</v>
      </c>
      <c r="AT3693" s="3" cm="1">
        <f t="array" ref="AT3693">AS3693-(100000000/LvacE($A3693)-$E3693)</f>
        <v>6.7494838731363416E-5</v>
      </c>
      <c r="AU3693" t="s">
        <v>4695</v>
      </c>
      <c r="AV3693" t="s">
        <v>4855</v>
      </c>
      <c r="AW3693" s="3">
        <v>29267.86</v>
      </c>
      <c r="AX3693" s="3">
        <v>71536.38</v>
      </c>
      <c r="AY3693" s="3"/>
      <c r="AZ3693" s="10" cm="1">
        <f t="array" ref="AZ3693">Lair(100000000/($AX3693-$AW3693))</f>
        <v>2365.1041018839751</v>
      </c>
      <c r="BA3693" s="10">
        <f t="shared" si="6554"/>
        <v>2365.8268612196498</v>
      </c>
      <c r="BB3693" s="12">
        <v>352000000</v>
      </c>
      <c r="BC3693" s="3">
        <v>0.46899999999999997</v>
      </c>
      <c r="BD3693" s="12" cm="1">
        <f t="array" ref="BD3693">SfromgA($BB3693,$BA3693,"")</f>
        <v>2.3005140954595773</v>
      </c>
      <c r="BE3693" s="29">
        <f t="shared" si="6555"/>
        <v>44.663276596238987</v>
      </c>
      <c r="BG3693" s="3"/>
      <c r="BH3693" s="3"/>
      <c r="BI3693" s="12">
        <f t="shared" si="6556"/>
        <v>352000000</v>
      </c>
      <c r="BJ3693" s="29">
        <f t="shared" si="6557"/>
        <v>44.663276596238987</v>
      </c>
      <c r="BK3693" s="3">
        <f t="shared" si="6558"/>
        <v>-8.4892798492578319</v>
      </c>
      <c r="BL3693" s="13">
        <f t="shared" si="6559"/>
        <v>72.884924808065506</v>
      </c>
      <c r="BM3693" s="3">
        <f t="shared" si="6560"/>
        <v>2.342971675818426</v>
      </c>
      <c r="BN3693" s="13" cm="1">
        <f t="array" ref="BN3693">$C3693*EXP(poly_from_str(100000000/$E3693,BN$4343))</f>
        <v>30.599357753441403</v>
      </c>
      <c r="BO3693" s="3">
        <f t="shared" si="6561"/>
        <v>1.9459101490553132</v>
      </c>
      <c r="BP3693" s="13">
        <f t="shared" si="6562"/>
        <v>0.86790280458529212</v>
      </c>
      <c r="BQ3693" s="13"/>
      <c r="BS3693" s="13"/>
      <c r="BT3693" s="13"/>
      <c r="BU3693" s="13"/>
      <c r="BV3693" s="13"/>
      <c r="BW3693" s="13"/>
      <c r="BX3693" s="13"/>
      <c r="BY3693">
        <v>29607</v>
      </c>
      <c r="BZ3693" s="13"/>
    </row>
    <row r="3694" spans="1:78" hidden="1" x14ac:dyDescent="0.25">
      <c r="A3694" t="s">
        <v>4140</v>
      </c>
      <c r="B3694" s="2" t="str">
        <f t="shared" si="6546"/>
        <v/>
      </c>
      <c r="C3694">
        <v>6</v>
      </c>
      <c r="E3694">
        <v>42269.4</v>
      </c>
      <c r="F3694">
        <v>25409</v>
      </c>
      <c r="G3694" t="s">
        <v>5</v>
      </c>
      <c r="H3694" s="5" t="s">
        <v>8</v>
      </c>
      <c r="I3694">
        <v>67679</v>
      </c>
      <c r="J3694" t="s">
        <v>3</v>
      </c>
      <c r="K3694" s="5" t="s">
        <v>8</v>
      </c>
      <c r="L3694">
        <v>25409.74</v>
      </c>
      <c r="M3694" t="str">
        <f t="shared" si="6547"/>
        <v>e</v>
      </c>
      <c r="N3694" t="str">
        <f t="shared" si="6548"/>
        <v>7/2</v>
      </c>
      <c r="O3694">
        <v>67679.210000000006</v>
      </c>
      <c r="P3694" t="str">
        <f t="shared" si="6549"/>
        <v>o</v>
      </c>
      <c r="Q3694" t="str">
        <f t="shared" si="6550"/>
        <v>7/2</v>
      </c>
      <c r="R3694">
        <v>34</v>
      </c>
      <c r="AA3694" s="10">
        <f t="shared" si="6445"/>
        <v>2365.0549999999998</v>
      </c>
      <c r="AB3694" s="3" cm="1">
        <f t="array" ref="AB3694">100000000/Lvac(AA3694)</f>
        <v>42269.397482913286</v>
      </c>
      <c r="AC3694" s="28">
        <f t="shared" si="6446"/>
        <v>4.2282314787605368E-7</v>
      </c>
      <c r="AD3694" s="28">
        <f t="shared" si="6447"/>
        <v>2.3657777483207177E-7</v>
      </c>
      <c r="AE3694" s="21">
        <f t="shared" si="6448"/>
        <v>42269.399399872796</v>
      </c>
      <c r="AF3694" s="10" cm="1">
        <f t="array" ref="AF3694">Lair(100000000/AE3694)</f>
        <v>2365.0548927336777</v>
      </c>
      <c r="AG3694" s="10">
        <f t="shared" si="6449"/>
        <v>1.3936239851274769E-2</v>
      </c>
      <c r="AH3694" s="10" t="b">
        <f t="shared" si="6444"/>
        <v>1</v>
      </c>
      <c r="AI3694" s="10">
        <f t="shared" si="6551"/>
        <v>2365.0548927336777</v>
      </c>
      <c r="AJ3694">
        <v>3.0000000000000001E-3</v>
      </c>
      <c r="AK3694" s="3" cm="1">
        <f t="array" ref="AK3694">100000000/Lvac($AA3694)</f>
        <v>42269.397482913286</v>
      </c>
      <c r="AL3694" s="21">
        <f t="shared" si="6521"/>
        <v>5.3617441539450722E-2</v>
      </c>
      <c r="AM3694" s="10" cm="1">
        <f t="array" ref="AM3694">Lvac($AI3694)-$BA3694</f>
        <v>3.9514146355941193E-3</v>
      </c>
      <c r="AN3694" s="10">
        <f t="shared" si="6552"/>
        <v>-7.2517086715379264E-2</v>
      </c>
      <c r="AO3694" s="3">
        <f t="shared" si="6553"/>
        <v>1.3171382118647064</v>
      </c>
      <c r="AP3694" s="3">
        <v>1.3529016735750095</v>
      </c>
      <c r="AS3694" s="3">
        <f t="shared" si="6450"/>
        <v>-2.5170867156703025E-3</v>
      </c>
      <c r="AT3694" s="3" cm="1">
        <f t="array" ref="AT3694">AS3694-(100000000/LvacE($A3694)-$E3694)</f>
        <v>6.7518783907871693E-5</v>
      </c>
      <c r="AU3694" t="s">
        <v>4715</v>
      </c>
      <c r="AV3694" t="s">
        <v>4856</v>
      </c>
      <c r="AW3694" s="3">
        <v>25409.74</v>
      </c>
      <c r="AX3694" s="3">
        <v>67679.210000000006</v>
      </c>
      <c r="AY3694" s="3"/>
      <c r="AZ3694" s="10" cm="1">
        <f t="array" ref="AZ3694">Lair(100000000/($AX3694-$AW3694))</f>
        <v>2365.050942205251</v>
      </c>
      <c r="BA3694" s="10">
        <f t="shared" si="6554"/>
        <v>2365.7736896156966</v>
      </c>
      <c r="BB3694" s="12">
        <v>79300000</v>
      </c>
      <c r="BC3694" s="3">
        <v>6.9000000000000006E-2</v>
      </c>
      <c r="BD3694" s="12" cm="1">
        <f t="array" ref="BD3694">SfromgA($BB3694,$BA3694,"")</f>
        <v>0.51823428333505395</v>
      </c>
      <c r="BE3694" s="29">
        <f t="shared" si="6555"/>
        <v>433.20125014250362</v>
      </c>
      <c r="BG3694" s="3"/>
      <c r="BH3694" s="3"/>
      <c r="BI3694" s="12">
        <f t="shared" si="6556"/>
        <v>79300000</v>
      </c>
      <c r="BJ3694" s="29">
        <f t="shared" si="6557"/>
        <v>433.20125014250362</v>
      </c>
      <c r="BK3694" s="3">
        <f t="shared" si="6558"/>
        <v>-7.1529173037736049</v>
      </c>
      <c r="BL3694" s="13">
        <f t="shared" si="6559"/>
        <v>22.011820926489928</v>
      </c>
      <c r="BM3694" s="3">
        <f t="shared" si="6560"/>
        <v>1.2998201546687813</v>
      </c>
      <c r="BN3694" s="13" cm="1">
        <f t="array" ref="BN3694">$C3694*EXP(poly_from_str(100000000/$E3694,BN$4343))</f>
        <v>26.231762716255169</v>
      </c>
      <c r="BO3694" s="3">
        <f t="shared" si="6561"/>
        <v>1.791759469228055</v>
      </c>
      <c r="BP3694" s="13">
        <f t="shared" si="6562"/>
        <v>-0.17539137002115798</v>
      </c>
      <c r="BQ3694" s="13"/>
      <c r="BS3694" s="13"/>
      <c r="BT3694" s="13"/>
      <c r="BU3694" s="13"/>
      <c r="BV3694" s="13"/>
      <c r="BW3694" s="13"/>
      <c r="BX3694" s="13"/>
      <c r="BY3694">
        <v>25381</v>
      </c>
      <c r="BZ3694" s="13"/>
    </row>
    <row r="3695" spans="1:78" hidden="1" x14ac:dyDescent="0.25">
      <c r="A3695" t="s">
        <v>4141</v>
      </c>
      <c r="B3695" s="2" t="str">
        <f t="shared" si="6546"/>
        <v/>
      </c>
      <c r="C3695">
        <v>8</v>
      </c>
      <c r="E3695">
        <v>42279.28</v>
      </c>
      <c r="F3695">
        <v>26095</v>
      </c>
      <c r="G3695" t="s">
        <v>5</v>
      </c>
      <c r="H3695" s="5" t="s">
        <v>16</v>
      </c>
      <c r="I3695">
        <v>68374</v>
      </c>
      <c r="J3695" t="s">
        <v>3</v>
      </c>
      <c r="K3695" s="5" t="s">
        <v>4</v>
      </c>
      <c r="L3695">
        <v>26095.23</v>
      </c>
      <c r="M3695" t="str">
        <f t="shared" si="6547"/>
        <v>e</v>
      </c>
      <c r="N3695" t="str">
        <f t="shared" si="6548"/>
        <v>11/2</v>
      </c>
      <c r="O3695">
        <v>68374.539999999994</v>
      </c>
      <c r="P3695" t="str">
        <f t="shared" si="6549"/>
        <v>o</v>
      </c>
      <c r="Q3695" t="str">
        <f t="shared" si="6550"/>
        <v>9/2</v>
      </c>
      <c r="R3695">
        <v>34</v>
      </c>
      <c r="AA3695" s="10">
        <f t="shared" si="6445"/>
        <v>2364.502</v>
      </c>
      <c r="AB3695" s="3" cm="1">
        <f t="array" ref="AB3695">100000000/Lvac(AA3695)</f>
        <v>42279.282472162173</v>
      </c>
      <c r="AC3695" s="28">
        <f t="shared" si="6446"/>
        <v>4.229220360143489E-7</v>
      </c>
      <c r="AD3695" s="28">
        <f t="shared" si="6447"/>
        <v>2.3652246242788702E-7</v>
      </c>
      <c r="AE3695" s="21">
        <f t="shared" si="6448"/>
        <v>42279.280588996473</v>
      </c>
      <c r="AF3695" s="10" cm="1">
        <f t="array" ref="AF3695">Lair(100000000/AE3695)</f>
        <v>2364.5021053260853</v>
      </c>
      <c r="AG3695" s="10">
        <f t="shared" si="6449"/>
        <v>1.3940420112176301E-2</v>
      </c>
      <c r="AH3695" s="10" t="b">
        <f t="shared" si="6444"/>
        <v>1</v>
      </c>
      <c r="AI3695" s="10">
        <f t="shared" si="6551"/>
        <v>2364.5021053260853</v>
      </c>
      <c r="AJ3695">
        <v>3.0000000000000001E-3</v>
      </c>
      <c r="AK3695" s="3" cm="1">
        <f t="array" ref="AK3695">100000000/Lvac($AA3695)</f>
        <v>42279.282472162173</v>
      </c>
      <c r="AL3695" s="21">
        <f t="shared" si="6521"/>
        <v>5.3642518283566719E-2</v>
      </c>
      <c r="AM3695" s="10" cm="1">
        <f t="array" ref="AM3695">Lvac($AI3695)-$BA3695</f>
        <v>1.6453351026939345E-3</v>
      </c>
      <c r="AN3695" s="10">
        <f t="shared" si="6552"/>
        <v>-2.7527837824891321E-2</v>
      </c>
      <c r="AO3695" s="3">
        <f t="shared" si="6553"/>
        <v>0.54844503423131152</v>
      </c>
      <c r="AP3695" s="3">
        <v>0.51332846472481231</v>
      </c>
      <c r="AS3695" s="3">
        <f t="shared" si="6450"/>
        <v>2.4721621739445254E-3</v>
      </c>
      <c r="AT3695" s="3" cm="1">
        <f t="array" ref="AT3695">AS3695-(100000000/LvacE($A3695)-$E3695)</f>
        <v>6.7783985286951065E-5</v>
      </c>
      <c r="AU3695" t="s">
        <v>4733</v>
      </c>
      <c r="AV3695" t="s">
        <v>4734</v>
      </c>
      <c r="AW3695" s="3">
        <v>26095.23</v>
      </c>
      <c r="AX3695" s="3">
        <v>68374.539999999994</v>
      </c>
      <c r="AY3695" s="3"/>
      <c r="AZ3695" s="10" cm="1">
        <f t="array" ref="AZ3695">Lair(100000000/($AX3695-$AW3695))</f>
        <v>2364.5004603599277</v>
      </c>
      <c r="BA3695" s="10">
        <f t="shared" si="6554"/>
        <v>2365.2230842934759</v>
      </c>
      <c r="BB3695" s="12">
        <v>323000000</v>
      </c>
      <c r="BC3695" s="3">
        <v>0.24199999999999999</v>
      </c>
      <c r="BD3695" s="12" cm="1">
        <f t="array" ref="BD3695">SfromgA($BB3695,$BA3695,"")</f>
        <v>2.1093673004657161</v>
      </c>
      <c r="BE3695" s="29">
        <f t="shared" si="6555"/>
        <v>48.236197871073294</v>
      </c>
      <c r="BG3695" s="3"/>
      <c r="BH3695" s="3"/>
      <c r="BI3695" s="12">
        <f t="shared" si="6556"/>
        <v>323000000</v>
      </c>
      <c r="BJ3695" s="29">
        <f t="shared" si="6557"/>
        <v>48.236197871073294</v>
      </c>
      <c r="BK3695" s="3">
        <f t="shared" si="6558"/>
        <v>-8.2683109239570332</v>
      </c>
      <c r="BL3695" s="13">
        <f t="shared" si="6559"/>
        <v>85.063267486336684</v>
      </c>
      <c r="BM3695" s="3">
        <f t="shared" si="6560"/>
        <v>2.3639537613078883</v>
      </c>
      <c r="BN3695" s="13" cm="1">
        <f t="array" ref="BN3695">$C3695*EXP(poly_from_str(100000000/$E3695,BN$4343))</f>
        <v>35.030682956658879</v>
      </c>
      <c r="BO3695" s="3">
        <f t="shared" si="6561"/>
        <v>2.0794415416798357</v>
      </c>
      <c r="BP3695" s="13">
        <f t="shared" si="6562"/>
        <v>0.8871709696321286</v>
      </c>
      <c r="BQ3695" s="13"/>
      <c r="BS3695" s="13"/>
      <c r="BT3695" s="13"/>
      <c r="BU3695" s="13"/>
      <c r="BV3695" s="13"/>
      <c r="BW3695" s="13"/>
      <c r="BX3695" s="13"/>
      <c r="BY3695">
        <v>33895</v>
      </c>
      <c r="BZ3695" s="13"/>
    </row>
    <row r="3696" spans="1:78" hidden="1" x14ac:dyDescent="0.25">
      <c r="A3696" t="s">
        <v>4142</v>
      </c>
      <c r="B3696" s="2" t="str">
        <f t="shared" si="6546"/>
        <v/>
      </c>
      <c r="C3696">
        <v>7</v>
      </c>
      <c r="E3696">
        <v>42283.360000000001</v>
      </c>
      <c r="F3696">
        <v>23651</v>
      </c>
      <c r="G3696" t="s">
        <v>5</v>
      </c>
      <c r="H3696" s="5" t="s">
        <v>8</v>
      </c>
      <c r="I3696">
        <v>65935</v>
      </c>
      <c r="J3696" t="s">
        <v>3</v>
      </c>
      <c r="K3696" s="5" t="s">
        <v>8</v>
      </c>
      <c r="L3696">
        <v>23651.88</v>
      </c>
      <c r="M3696" t="str">
        <f t="shared" si="6547"/>
        <v>e</v>
      </c>
      <c r="N3696" t="str">
        <f t="shared" si="6548"/>
        <v>7/2</v>
      </c>
      <c r="O3696">
        <v>65935.25</v>
      </c>
      <c r="P3696" t="str">
        <f t="shared" si="6549"/>
        <v>o</v>
      </c>
      <c r="Q3696" t="str">
        <f t="shared" si="6550"/>
        <v>7/2</v>
      </c>
      <c r="R3696">
        <v>34</v>
      </c>
      <c r="S3696" t="s">
        <v>2204</v>
      </c>
      <c r="AA3696" s="10">
        <f t="shared" si="6445"/>
        <v>2364.2739999999999</v>
      </c>
      <c r="AB3696" s="3" cm="1">
        <f t="array" ref="AB3696">100000000/Lvac(AA3696)</f>
        <v>42283.359365335156</v>
      </c>
      <c r="AC3696" s="28">
        <f t="shared" si="6446"/>
        <v>4.2296282072213289E-7</v>
      </c>
      <c r="AD3696" s="28">
        <f t="shared" si="6447"/>
        <v>2.3649965731431982E-7</v>
      </c>
      <c r="AE3696" s="21">
        <f t="shared" si="6448"/>
        <v>42283.359848834545</v>
      </c>
      <c r="AF3696" s="10" cm="1">
        <f t="array" ref="AF3696">Lair(100000000/AE3696)</f>
        <v>2364.2739729629338</v>
      </c>
      <c r="AG3696" s="10">
        <f t="shared" si="6449"/>
        <v>1.3942144473384887E-2</v>
      </c>
      <c r="AH3696" s="10" t="b">
        <f t="shared" si="6444"/>
        <v>1</v>
      </c>
      <c r="AI3696" s="10">
        <f t="shared" si="6551"/>
        <v>2364.2739729629338</v>
      </c>
      <c r="AJ3696">
        <v>3.0000000000000001E-3</v>
      </c>
      <c r="AK3696" s="3" cm="1">
        <f t="array" ref="AK3696">100000000/Lvac($AA3696)</f>
        <v>42283.359365335156</v>
      </c>
      <c r="AL3696" s="21">
        <f t="shared" si="6521"/>
        <v>5.3652867453866007E-2</v>
      </c>
      <c r="AM3696" s="10" cm="1">
        <f t="array" ref="AM3696">Lvac($AI3696)-$BA3696</f>
        <v>5.6777572945065913E-4</v>
      </c>
      <c r="AN3696" s="10">
        <f t="shared" si="6552"/>
        <v>-1.0634664839017205E-2</v>
      </c>
      <c r="AO3696" s="3">
        <f t="shared" si="6553"/>
        <v>0.18925857648355304</v>
      </c>
      <c r="AP3696" s="3">
        <v>0.19827295303305922</v>
      </c>
      <c r="AS3696" s="3">
        <f t="shared" si="6450"/>
        <v>-6.3466484425589442E-4</v>
      </c>
      <c r="AT3696" s="3" cm="1">
        <f t="array" ref="AT3696">AS3696-(100000000/LvacE($A3696)-$E3696)</f>
        <v>6.7893466621171683E-5</v>
      </c>
      <c r="AU3696" t="s">
        <v>4754</v>
      </c>
      <c r="AV3696" t="s">
        <v>4853</v>
      </c>
      <c r="AW3696" s="3">
        <v>23651.88</v>
      </c>
      <c r="AX3696" s="3">
        <v>65935.25</v>
      </c>
      <c r="AY3696" s="3"/>
      <c r="AZ3696" s="10" cm="1">
        <f t="array" ref="AZ3696">Lair(100000000/($AX3696-$AW3696))</f>
        <v>2364.2734053145118</v>
      </c>
      <c r="BA3696" s="10">
        <f t="shared" si="6554"/>
        <v>2364.9959783243389</v>
      </c>
      <c r="BB3696" s="12">
        <v>154000000</v>
      </c>
      <c r="BC3696" s="3">
        <v>0.11</v>
      </c>
      <c r="BD3696" s="12" cm="1">
        <f t="array" ref="BD3696">SfromgA($BB3696,$BA3696,"")</f>
        <v>1.0054148614265921</v>
      </c>
      <c r="BE3696" s="29">
        <f t="shared" si="6555"/>
        <v>151.13522922322525</v>
      </c>
      <c r="BG3696" s="3"/>
      <c r="BH3696" s="3"/>
      <c r="BI3696" s="12">
        <f t="shared" si="6556"/>
        <v>154000000</v>
      </c>
      <c r="BJ3696" s="29">
        <f t="shared" si="6557"/>
        <v>151.13522922322525</v>
      </c>
      <c r="BK3696" s="3">
        <f t="shared" si="6558"/>
        <v>-7.6605869421185604</v>
      </c>
      <c r="BL3696" s="13">
        <f t="shared" si="6559"/>
        <v>48.819471315674562</v>
      </c>
      <c r="BM3696" s="3">
        <f t="shared" si="6560"/>
        <v>1.9422190865938906</v>
      </c>
      <c r="BN3696" s="13" cm="1">
        <f t="array" ref="BN3696">$C3696*EXP(poly_from_str(100000000/$E3696,BN$4343))</f>
        <v>30.671829204319991</v>
      </c>
      <c r="BO3696" s="3">
        <f t="shared" si="6561"/>
        <v>1.9459101490553132</v>
      </c>
      <c r="BP3696" s="13">
        <f t="shared" si="6562"/>
        <v>0.46478461781734015</v>
      </c>
      <c r="BQ3696" s="13"/>
      <c r="BS3696" s="13"/>
      <c r="BT3696" s="13"/>
      <c r="BU3696" s="13"/>
      <c r="BV3696" s="13"/>
      <c r="BW3696" s="13"/>
      <c r="BX3696" s="13"/>
      <c r="BY3696">
        <v>29678</v>
      </c>
      <c r="BZ3696" s="13"/>
    </row>
    <row r="3697" spans="1:78" hidden="1" x14ac:dyDescent="0.25">
      <c r="A3697" t="s">
        <v>4143</v>
      </c>
      <c r="B3697" s="2" t="str">
        <f t="shared" si="6546"/>
        <v/>
      </c>
      <c r="C3697">
        <v>1</v>
      </c>
      <c r="D3697" t="s">
        <v>14</v>
      </c>
      <c r="E3697">
        <v>42292.46</v>
      </c>
      <c r="F3697">
        <v>27138</v>
      </c>
      <c r="G3697" t="s">
        <v>5</v>
      </c>
      <c r="H3697" s="5" t="s">
        <v>8</v>
      </c>
      <c r="I3697">
        <v>69431</v>
      </c>
      <c r="J3697" t="s">
        <v>3</v>
      </c>
      <c r="K3697" s="5" t="s">
        <v>8</v>
      </c>
      <c r="L3697">
        <v>27138.55</v>
      </c>
      <c r="M3697" t="str">
        <f t="shared" si="6547"/>
        <v>e</v>
      </c>
      <c r="N3697" t="str">
        <f t="shared" si="6548"/>
        <v>7/2</v>
      </c>
      <c r="O3697">
        <v>69431</v>
      </c>
      <c r="P3697" t="str">
        <f t="shared" si="6549"/>
        <v>o</v>
      </c>
      <c r="Q3697" t="str">
        <f t="shared" si="6550"/>
        <v>7/2</v>
      </c>
      <c r="R3697">
        <v>34</v>
      </c>
      <c r="AA3697" s="10">
        <f t="shared" si="6445"/>
        <v>2363.7649999999999</v>
      </c>
      <c r="AB3697" s="3" cm="1">
        <f t="array" ref="AB3697">100000000/Lvac(AA3697)</f>
        <v>42292.463687820855</v>
      </c>
      <c r="AC3697" s="28">
        <f t="shared" si="6446"/>
        <v>4.2305389918202529E-7</v>
      </c>
      <c r="AD3697" s="28">
        <f t="shared" si="6447"/>
        <v>2.3644874589984559E-7</v>
      </c>
      <c r="AE3697" s="21">
        <f t="shared" si="6448"/>
        <v>42292.460877794751</v>
      </c>
      <c r="AF3697" s="10" cm="1">
        <f t="array" ref="AF3697">Lair(100000000/AE3697)</f>
        <v>2363.7651570677563</v>
      </c>
      <c r="AG3697" s="10">
        <f t="shared" si="6449"/>
        <v>1.3945995834573417E-2</v>
      </c>
      <c r="AH3697" s="10" t="b">
        <f t="shared" si="6444"/>
        <v>1</v>
      </c>
      <c r="AI3697" s="10">
        <f t="shared" si="6551"/>
        <v>2363.7651570677563</v>
      </c>
      <c r="AJ3697">
        <v>7.0000000000000001E-3</v>
      </c>
      <c r="AK3697" s="3" cm="1">
        <f t="array" ref="AK3697">100000000/Lvac($AA3697)</f>
        <v>42292.463687820855</v>
      </c>
      <c r="AL3697" s="21">
        <f t="shared" si="6521"/>
        <v>0.12524393336180306</v>
      </c>
      <c r="AM3697" s="10" cm="1">
        <f t="array" ref="AM3697">Lvac($AI3697)-$BA3697</f>
        <v>-6.0815608912889729E-4</v>
      </c>
      <c r="AN3697" s="10">
        <f t="shared" si="6552"/>
        <v>1.3687820857740007E-2</v>
      </c>
      <c r="AO3697" s="3">
        <f t="shared" si="6553"/>
        <v>-8.6879441304128183E-2</v>
      </c>
      <c r="AP3697" s="3">
        <v>-0.10932272360670529</v>
      </c>
      <c r="AS3697" s="3">
        <f t="shared" si="6450"/>
        <v>3.6878208557027392E-3</v>
      </c>
      <c r="AT3697" s="3" cm="1">
        <f t="array" ref="AT3697">AS3697-(100000000/LvacE($A3697)-$E3697)</f>
        <v>6.8138208007439971E-5</v>
      </c>
      <c r="AU3697" t="s">
        <v>4718</v>
      </c>
      <c r="AV3697" t="s">
        <v>4859</v>
      </c>
      <c r="AW3697" s="3">
        <v>27138.55</v>
      </c>
      <c r="AX3697" s="3">
        <v>69431</v>
      </c>
      <c r="AY3697" s="3"/>
      <c r="AZ3697" s="10" cm="1">
        <f t="array" ref="AZ3697">Lair(100000000/($AX3697-$AW3697))</f>
        <v>2363.7657650875062</v>
      </c>
      <c r="BA3697" s="10">
        <f t="shared" si="6554"/>
        <v>2364.4882242575213</v>
      </c>
      <c r="BB3697" s="12">
        <v>83200000</v>
      </c>
      <c r="BC3697" s="3">
        <v>9.8000000000000004E-2</v>
      </c>
      <c r="BD3697" s="12" cm="1">
        <f t="array" ref="BD3697">SfromgA($BB3697,$BA3697,"")</f>
        <v>0.54283538870890624</v>
      </c>
      <c r="BE3697" s="29">
        <f t="shared" si="6555"/>
        <v>425.21292774123538</v>
      </c>
      <c r="BG3697" s="3"/>
      <c r="BH3697" s="3"/>
      <c r="BI3697" s="12">
        <f t="shared" si="6556"/>
        <v>83200000</v>
      </c>
      <c r="BJ3697" s="29">
        <f t="shared" si="6557"/>
        <v>425.21292774123538</v>
      </c>
      <c r="BK3697" s="3">
        <f t="shared" si="6558"/>
        <v>-8.9895471123715556</v>
      </c>
      <c r="BL3697" s="13">
        <f t="shared" si="6559"/>
        <v>20.227257501047205</v>
      </c>
      <c r="BM3697" s="3">
        <f t="shared" si="6560"/>
        <v>3.0070310760504242</v>
      </c>
      <c r="BN3697" s="13" cm="1">
        <f t="array" ref="BN3697">$C3697*EXP(poly_from_str(100000000/$E3697,BN$4343))</f>
        <v>4.3880893807868677</v>
      </c>
      <c r="BO3697" s="3">
        <f t="shared" si="6561"/>
        <v>0</v>
      </c>
      <c r="BP3697" s="13">
        <f t="shared" si="6562"/>
        <v>1.5281371644768742</v>
      </c>
      <c r="BQ3697" s="13"/>
      <c r="BS3697" s="13"/>
      <c r="BT3697" s="13"/>
      <c r="BU3697" s="13"/>
      <c r="BV3697" s="13"/>
      <c r="BW3697" s="13"/>
      <c r="BX3697" s="13"/>
      <c r="BY3697">
        <v>4246</v>
      </c>
      <c r="BZ3697" s="13"/>
    </row>
    <row r="3698" spans="1:78" hidden="1" x14ac:dyDescent="0.25">
      <c r="A3698" t="s">
        <v>4144</v>
      </c>
      <c r="B3698" s="2" t="str">
        <f t="shared" si="6546"/>
        <v/>
      </c>
      <c r="C3698">
        <v>1</v>
      </c>
      <c r="D3698" t="s">
        <v>1155</v>
      </c>
      <c r="E3698">
        <v>42292.959999999999</v>
      </c>
      <c r="R3698">
        <v>34</v>
      </c>
      <c r="S3698" t="s">
        <v>22</v>
      </c>
      <c r="AA3698" s="10">
        <f t="shared" si="6445"/>
        <v>2363.7370000000001</v>
      </c>
      <c r="AB3698" s="3" cm="1">
        <f t="array" ref="AB3698">100000000/Lvac(AA3698)</f>
        <v>42292.964628751353</v>
      </c>
      <c r="AC3698" s="28">
        <f t="shared" si="6446"/>
        <v>4.230589105302324E-7</v>
      </c>
      <c r="AD3698" s="28">
        <f t="shared" si="6447"/>
        <v>2.3644594527199116E-7</v>
      </c>
      <c r="AE3698" s="21">
        <f t="shared" si="6448"/>
        <v>42292.96110172027</v>
      </c>
      <c r="AF3698" s="10" cm="1">
        <f t="array" ref="AF3698">Lair(100000000/AE3698)</f>
        <v>2363.7371971404268</v>
      </c>
      <c r="AG3698" s="10">
        <f t="shared" si="6449"/>
        <v>1.39462077694666E-2</v>
      </c>
      <c r="AH3698" s="10" t="b">
        <f t="shared" si="6444"/>
        <v>1</v>
      </c>
      <c r="AI3698" s="10">
        <f t="shared" si="6452"/>
        <v>2363.7370000000001</v>
      </c>
      <c r="AJ3698">
        <v>7.0000000000000001E-3</v>
      </c>
      <c r="AK3698" s="3" cm="1">
        <f t="array" ref="AK3698">100000000/Lvac($AA3698)</f>
        <v>42292.964628751353</v>
      </c>
      <c r="AL3698" s="21">
        <f t="shared" si="6521"/>
        <v>0.12524690877253242</v>
      </c>
      <c r="AM3698" s="21"/>
      <c r="AN3698" s="21"/>
      <c r="AO3698" s="21"/>
      <c r="AP3698" s="21"/>
      <c r="AS3698" s="3">
        <f t="shared" si="6450"/>
        <v>4.6287513541756198E-3</v>
      </c>
      <c r="AT3698" s="3" cm="1">
        <f t="array" ref="AT3698">AS3698-(100000000/LvacE($A3698)-$E3698)</f>
        <v>6.8151683080941439E-5</v>
      </c>
      <c r="BB3698"/>
      <c r="BC3698"/>
      <c r="BD3698"/>
      <c r="BE3698"/>
      <c r="BF3698"/>
      <c r="BG3698"/>
      <c r="BH3698"/>
      <c r="BI3698"/>
      <c r="BJ3698"/>
      <c r="BN3698" s="13" cm="1">
        <f t="array" ref="BN3698">$C3698*EXP(poly_from_str(100000000/$E3698,BN$4343))</f>
        <v>4.3884423189255681</v>
      </c>
      <c r="BO3698" s="13"/>
      <c r="BY3698" t="e">
        <v>#N/A</v>
      </c>
    </row>
    <row r="3699" spans="1:78" hidden="1" x14ac:dyDescent="0.25">
      <c r="A3699" t="s">
        <v>4145</v>
      </c>
      <c r="B3699" s="2" t="str">
        <f t="shared" si="6546"/>
        <v/>
      </c>
      <c r="C3699">
        <v>1</v>
      </c>
      <c r="E3699">
        <v>42308.480000000003</v>
      </c>
      <c r="R3699">
        <v>34</v>
      </c>
      <c r="S3699" t="s">
        <v>22</v>
      </c>
      <c r="AA3699" s="10">
        <f t="shared" si="6445"/>
        <v>2362.87</v>
      </c>
      <c r="AB3699" s="3" cm="1">
        <f t="array" ref="AB3699">100000000/Lvac(AA3699)</f>
        <v>42308.481781183858</v>
      </c>
      <c r="AC3699" s="28">
        <f t="shared" si="6446"/>
        <v>4.2321414212377325E-7</v>
      </c>
      <c r="AD3699" s="28">
        <f t="shared" si="6447"/>
        <v>2.363592258337043E-7</v>
      </c>
      <c r="AE3699" s="21">
        <f t="shared" si="6448"/>
        <v>42308.480423477718</v>
      </c>
      <c r="AF3699" s="10" cm="1">
        <f t="array" ref="AF3699">Lair(100000000/AE3699)</f>
        <v>2362.8700758321847</v>
      </c>
      <c r="AG3699" s="10">
        <f t="shared" si="6449"/>
        <v>1.395277391079151E-2</v>
      </c>
      <c r="AH3699" s="10" t="b">
        <f t="shared" si="6444"/>
        <v>1</v>
      </c>
      <c r="AI3699" s="10">
        <f t="shared" si="6452"/>
        <v>2362.87</v>
      </c>
      <c r="AJ3699">
        <v>3.0000000000000001E-3</v>
      </c>
      <c r="AK3699" s="3" cm="1">
        <f t="array" ref="AK3699">100000000/Lvac($AA3699)</f>
        <v>42308.481781183858</v>
      </c>
      <c r="AL3699" s="21">
        <f t="shared" si="6521"/>
        <v>5.3716643464749053E-2</v>
      </c>
      <c r="AM3699" s="21"/>
      <c r="AN3699" s="21"/>
      <c r="AO3699" s="21"/>
      <c r="AP3699" s="21"/>
      <c r="AS3699" s="3">
        <f t="shared" si="6450"/>
        <v>1.781183855200652E-3</v>
      </c>
      <c r="AT3699" s="3" cm="1">
        <f t="array" ref="AT3699">AS3699-(100000000/LvacE($A3699)-$E3699)</f>
        <v>6.8569541326723993E-5</v>
      </c>
      <c r="BB3699"/>
      <c r="BC3699"/>
      <c r="BD3699"/>
      <c r="BE3699"/>
      <c r="BF3699"/>
      <c r="BG3699"/>
      <c r="BH3699"/>
      <c r="BI3699"/>
      <c r="BJ3699"/>
      <c r="BN3699" s="13" cm="1">
        <f t="array" ref="BN3699">$C3699*EXP(poly_from_str(100000000/$E3699,BN$4343))</f>
        <v>4.3994662227375914</v>
      </c>
      <c r="BO3699" s="13"/>
      <c r="BY3699">
        <v>4257</v>
      </c>
    </row>
    <row r="3700" spans="1:78" hidden="1" x14ac:dyDescent="0.25">
      <c r="A3700" t="s">
        <v>4146</v>
      </c>
      <c r="B3700" s="2" t="str">
        <f t="shared" si="6546"/>
        <v/>
      </c>
      <c r="C3700">
        <v>2</v>
      </c>
      <c r="E3700">
        <v>42318.38</v>
      </c>
      <c r="F3700">
        <v>60166</v>
      </c>
      <c r="G3700" t="s">
        <v>3</v>
      </c>
      <c r="H3700" s="5" t="s">
        <v>4</v>
      </c>
      <c r="I3700">
        <v>102484</v>
      </c>
      <c r="J3700" t="s">
        <v>5</v>
      </c>
      <c r="K3700" s="5" t="s">
        <v>4</v>
      </c>
      <c r="L3700">
        <v>60166.2</v>
      </c>
      <c r="M3700" t="str">
        <f t="shared" ref="M3700:M3701" si="6563">$G3700&amp;""</f>
        <v>o</v>
      </c>
      <c r="N3700" t="str">
        <f t="shared" ref="N3700:N3701" si="6564">$H3700&amp;""</f>
        <v>9/2</v>
      </c>
      <c r="O3700">
        <v>102484.66</v>
      </c>
      <c r="P3700" t="str">
        <f t="shared" ref="P3700:P3701" si="6565">$J3700&amp;""</f>
        <v>e</v>
      </c>
      <c r="Q3700" t="str">
        <f t="shared" ref="Q3700:Q3701" si="6566">$K3700&amp;""</f>
        <v>9/2</v>
      </c>
      <c r="R3700">
        <v>34</v>
      </c>
      <c r="AA3700" s="10">
        <f t="shared" si="6445"/>
        <v>2362.317</v>
      </c>
      <c r="AB3700" s="3" cm="1">
        <f t="array" ref="AB3700">100000000/Lvac(AA3700)</f>
        <v>42318.385059741086</v>
      </c>
      <c r="AC3700" s="28">
        <f t="shared" si="6446"/>
        <v>4.2331321325630725E-7</v>
      </c>
      <c r="AD3700" s="28">
        <f t="shared" si="6447"/>
        <v>2.3630391343816519E-7</v>
      </c>
      <c r="AE3700" s="21">
        <f t="shared" si="6448"/>
        <v>42318.381202098739</v>
      </c>
      <c r="AF3700" s="10" cm="1">
        <f t="array" ref="AF3700">Lair(100000000/AE3700)</f>
        <v>2362.3172153607229</v>
      </c>
      <c r="AG3700" s="10">
        <f t="shared" si="6449"/>
        <v>1.3956965779728353E-2</v>
      </c>
      <c r="AH3700" s="10" t="b">
        <f t="shared" si="6444"/>
        <v>1</v>
      </c>
      <c r="AI3700" s="10">
        <f t="shared" ref="AI3700:AI3701" si="6567">$AF3700</f>
        <v>2362.3172153607229</v>
      </c>
      <c r="AJ3700">
        <v>3.0000000000000001E-3</v>
      </c>
      <c r="AK3700" s="3" cm="1">
        <f t="array" ref="AK3700">100000000/Lvac($AA3700)</f>
        <v>42318.385059741086</v>
      </c>
      <c r="AL3700" s="21">
        <f t="shared" si="6521"/>
        <v>5.3741789778997719E-2</v>
      </c>
      <c r="AM3700" s="10" cm="1">
        <f t="array" ref="AM3700">Lvac($AI3700)-$BA3700</f>
        <v>4.4000311299896566E-3</v>
      </c>
      <c r="AN3700" s="10">
        <f t="shared" ref="AN3700:AN3701" si="6568">$AK3700-($AX3700-$AW3700)</f>
        <v>-7.4940258920833003E-2</v>
      </c>
      <c r="AO3700" s="3">
        <f t="shared" ref="AO3700:AO3701" si="6569">AM3700/AJ3700</f>
        <v>1.4666770433298855</v>
      </c>
      <c r="AP3700" s="3">
        <v>1.3948740461273701</v>
      </c>
      <c r="AS3700" s="3">
        <f t="shared" si="6450"/>
        <v>5.0597410881891847E-3</v>
      </c>
      <c r="AT3700" s="3" cm="1">
        <f t="array" ref="AT3700">AS3700-(100000000/LvacE($A3700)-$E3700)</f>
        <v>6.8836707214359194E-5</v>
      </c>
      <c r="AU3700" t="s">
        <v>4721</v>
      </c>
      <c r="AV3700" t="s">
        <v>4827</v>
      </c>
      <c r="AW3700" s="3">
        <v>60166.2</v>
      </c>
      <c r="AX3700" s="3">
        <v>102484.66</v>
      </c>
      <c r="AY3700" s="3"/>
      <c r="AZ3700" s="10" cm="1">
        <f t="array" ref="AZ3700">Lair(100000000/($AX3700-$AW3700))</f>
        <v>2362.3128163155543</v>
      </c>
      <c r="BA3700" s="10">
        <f t="shared" ref="BA3700:BA3701" si="6570">100000000/($AX3700-$AW3700)</f>
        <v>2363.0349497595134</v>
      </c>
      <c r="BB3700" s="12">
        <v>1370000000</v>
      </c>
      <c r="BC3700" s="3">
        <v>0.51200000000000001</v>
      </c>
      <c r="BD3700" s="12" cm="1">
        <f t="array" ref="BD3700">SfromgA($BB3700,$BA3700,"")</f>
        <v>8.9220440273404815</v>
      </c>
      <c r="BE3700" s="29">
        <f t="shared" ref="BE3700:BE3701" si="6571">(10^MAX(0.05, -0.312925054856973*((LN($BD3700))^(1/3)) + 0.454808404431693)-1)*100</f>
        <v>12.201845430196357</v>
      </c>
      <c r="BG3700" s="3"/>
      <c r="BH3700" s="3"/>
      <c r="BI3700" s="12">
        <f t="shared" ref="BI3700:BI3701" si="6572">IF($BB3700="",$BF3700,$BB3700)</f>
        <v>1370000000</v>
      </c>
      <c r="BJ3700" s="29">
        <f t="shared" ref="BJ3700:BJ3701" si="6573">IF($BB3700="",$BH3700,$BE3700)</f>
        <v>12.201845430196357</v>
      </c>
      <c r="BK3700" s="3">
        <f t="shared" ref="BK3700:BK3701" si="6574">LN(BN3700*100000000/($AX3700-$AW3700)/$BI3700)</f>
        <v>-11.094131118328802</v>
      </c>
      <c r="BL3700" s="13">
        <f>EXP(BK$4341*$AX3700+BK$4342)*$BI3700/(100000000/($AX3700-$AW3700))</f>
        <v>27.046088222467716</v>
      </c>
      <c r="BM3700" s="3">
        <f t="shared" ref="BM3700:BM3701" si="6575">LN(BL3700/$C3700)</f>
        <v>2.6043952014273253</v>
      </c>
      <c r="BN3700" s="13" cm="1">
        <f t="array" ref="BN3700">$C3700*EXP(poly_from_str(100000000/$E3700,BN$4343))</f>
        <v>8.8131364866115902</v>
      </c>
      <c r="BO3700" s="3">
        <f t="shared" ref="BO3700:BO3701" si="6576">LN($C3700)</f>
        <v>0.69314718055994529</v>
      </c>
      <c r="BP3700" s="13">
        <f t="shared" ref="BP3700:BP3701" si="6577">LN(BL3700/BN3700)</f>
        <v>1.1212989910259119</v>
      </c>
      <c r="BQ3700" s="13"/>
      <c r="BS3700" s="13"/>
      <c r="BT3700" s="13"/>
      <c r="BU3700" s="13"/>
      <c r="BV3700" s="13"/>
      <c r="BW3700" s="13"/>
      <c r="BX3700" s="13"/>
      <c r="BY3700">
        <v>8528</v>
      </c>
      <c r="BZ3700" s="13"/>
    </row>
    <row r="3701" spans="1:78" hidden="1" x14ac:dyDescent="0.25">
      <c r="A3701" t="s">
        <v>4147</v>
      </c>
      <c r="B3701" s="2" t="str">
        <f t="shared" si="6546"/>
        <v/>
      </c>
      <c r="C3701">
        <v>4</v>
      </c>
      <c r="E3701">
        <v>42320</v>
      </c>
      <c r="F3701">
        <v>22080</v>
      </c>
      <c r="G3701" t="s">
        <v>5</v>
      </c>
      <c r="H3701" s="5" t="s">
        <v>8</v>
      </c>
      <c r="I3701">
        <v>64401</v>
      </c>
      <c r="J3701" t="s">
        <v>3</v>
      </c>
      <c r="K3701" s="5" t="s">
        <v>18</v>
      </c>
      <c r="L3701">
        <v>22080.94</v>
      </c>
      <c r="M3701" t="str">
        <f t="shared" si="6563"/>
        <v>e</v>
      </c>
      <c r="N3701" t="str">
        <f t="shared" si="6564"/>
        <v>7/2</v>
      </c>
      <c r="O3701">
        <v>64401.03</v>
      </c>
      <c r="P3701" t="str">
        <f t="shared" si="6565"/>
        <v>o</v>
      </c>
      <c r="Q3701" t="str">
        <f t="shared" si="6566"/>
        <v>5/2</v>
      </c>
      <c r="R3701">
        <v>34</v>
      </c>
      <c r="AA3701" s="10">
        <f t="shared" si="6445"/>
        <v>2362.2269999999999</v>
      </c>
      <c r="AB3701" s="3" cm="1">
        <f t="array" ref="AB3701">100000000/Lvac(AA3701)</f>
        <v>42319.997243540376</v>
      </c>
      <c r="AC3701" s="28">
        <f t="shared" si="6446"/>
        <v>4.2332934133764455E-7</v>
      </c>
      <c r="AD3701" s="28">
        <f t="shared" si="6447"/>
        <v>2.3629491142101567E-7</v>
      </c>
      <c r="AE3701" s="21">
        <f t="shared" si="6448"/>
        <v>42319.999345193435</v>
      </c>
      <c r="AF3701" s="10" cm="1">
        <f t="array" ref="AF3701">Lair(100000000/AE3701)</f>
        <v>2362.2268826799022</v>
      </c>
      <c r="AG3701" s="10">
        <f t="shared" si="6449"/>
        <v>1.3957648279259442E-2</v>
      </c>
      <c r="AH3701" s="10" t="b">
        <f t="shared" si="6444"/>
        <v>1</v>
      </c>
      <c r="AI3701" s="10">
        <f t="shared" si="6567"/>
        <v>2362.2268826799022</v>
      </c>
      <c r="AJ3701">
        <v>3.0000000000000001E-3</v>
      </c>
      <c r="AK3701" s="3" cm="1">
        <f t="array" ref="AK3701">100000000/Lvac($AA3701)</f>
        <v>42319.997243540376</v>
      </c>
      <c r="AL3701" s="21">
        <f t="shared" si="6521"/>
        <v>5.3745892344848521E-2</v>
      </c>
      <c r="AM3701" s="10" cm="1">
        <f t="array" ref="AM3701">Lvac($AI3701)-$BA3701</f>
        <v>5.0617256301848101E-3</v>
      </c>
      <c r="AN3701" s="10">
        <f t="shared" si="6568"/>
        <v>-9.2756459620431997E-2</v>
      </c>
      <c r="AO3701" s="3">
        <f t="shared" si="6569"/>
        <v>1.68724187672827</v>
      </c>
      <c r="AP3701" s="3">
        <v>1.7263573407338602</v>
      </c>
      <c r="AS3701" s="3">
        <f t="shared" si="6450"/>
        <v>-2.7564596239244565E-3</v>
      </c>
      <c r="AT3701" s="3" cm="1">
        <f t="array" ref="AT3701">AS3701-(100000000/LvacE($A3701)-$E3701)</f>
        <v>6.8880239268764853E-5</v>
      </c>
      <c r="AU3701" t="s">
        <v>4785</v>
      </c>
      <c r="AV3701" t="s">
        <v>4832</v>
      </c>
      <c r="AW3701" s="3">
        <v>22080.94</v>
      </c>
      <c r="AX3701" s="3">
        <v>64401.03</v>
      </c>
      <c r="AY3701" s="3"/>
      <c r="AZ3701" s="10" cm="1">
        <f t="array" ref="AZ3701">Lair(100000000/($AX3701-$AW3701))</f>
        <v>2362.2218220884733</v>
      </c>
      <c r="BA3701" s="10">
        <f t="shared" si="6570"/>
        <v>2362.9439351381343</v>
      </c>
      <c r="BB3701" s="12">
        <v>39900000</v>
      </c>
      <c r="BC3701" s="3">
        <v>6.9000000000000006E-2</v>
      </c>
      <c r="BD3701" s="12" cm="1">
        <f t="array" ref="BD3701">SfromgA($BB3701,$BA3701,"")</f>
        <v>0.25981636818151765</v>
      </c>
      <c r="BE3701" s="29">
        <f t="shared" si="6571"/>
        <v>531.63540738013842</v>
      </c>
      <c r="BG3701" s="3"/>
      <c r="BH3701" s="3"/>
      <c r="BI3701" s="12">
        <f t="shared" si="6572"/>
        <v>39900000</v>
      </c>
      <c r="BJ3701" s="29">
        <f t="shared" si="6573"/>
        <v>531.63540738013842</v>
      </c>
      <c r="BK3701" s="3">
        <f t="shared" si="6574"/>
        <v>-6.8645678767997129</v>
      </c>
      <c r="BL3701" s="13">
        <f>EXP(BK$4341*$AX3701+BK$4342)*$BI3701/(100000000/($AX3701-$AW3701))</f>
        <v>14.224862000484894</v>
      </c>
      <c r="BM3701" s="3">
        <f t="shared" si="6575"/>
        <v>1.2686969176493061</v>
      </c>
      <c r="BN3701" s="13" cm="1">
        <f t="array" ref="BN3701">$C3701*EXP(poly_from_str(100000000/$E3701,BN$4343))</f>
        <v>17.630942487654988</v>
      </c>
      <c r="BO3701" s="3">
        <f t="shared" si="6576"/>
        <v>1.3862943611198906</v>
      </c>
      <c r="BP3701" s="13">
        <f t="shared" si="6577"/>
        <v>-0.21466417552280084</v>
      </c>
      <c r="BQ3701" s="13"/>
      <c r="BR3701" s="12">
        <v>9530000</v>
      </c>
      <c r="BS3701" s="3">
        <f>LN(BV3701*100000000/($AX3701-$AW3701)/$BR3701)</f>
        <v>-6.8634667505852871</v>
      </c>
      <c r="BT3701" s="13">
        <f>EXP(BS$4338*$AX3701+BS$4336)*$BR3701/(100000000/($AX3701-$AW3701))</f>
        <v>4.1359148892743685</v>
      </c>
      <c r="BU3701" s="3">
        <f>LN(BT3701/$BN3701)</f>
        <v>-1.4499468953260408</v>
      </c>
      <c r="BV3701" s="3" cm="1">
        <f t="array" ref="BV3701">$BN3701*EXP(poly_from_str(100000000/$E3701,BV$4341))</f>
        <v>4.2157393034271795</v>
      </c>
      <c r="BW3701" s="12" t="s">
        <v>14</v>
      </c>
      <c r="BX3701" s="3">
        <f>LN(BT3701/BV3701)</f>
        <v>-1.9116415310759825E-2</v>
      </c>
      <c r="BY3701">
        <v>17061</v>
      </c>
      <c r="BZ3701" s="13"/>
    </row>
    <row r="3702" spans="1:78" hidden="1" x14ac:dyDescent="0.25">
      <c r="A3702" t="s">
        <v>4148</v>
      </c>
      <c r="B3702" s="2" t="str">
        <f t="shared" si="6546"/>
        <v/>
      </c>
      <c r="C3702">
        <v>1</v>
      </c>
      <c r="D3702" t="s">
        <v>14</v>
      </c>
      <c r="E3702">
        <v>42321.57</v>
      </c>
      <c r="R3702">
        <v>34</v>
      </c>
      <c r="S3702" t="s">
        <v>22</v>
      </c>
      <c r="AA3702" s="10">
        <f t="shared" si="6445"/>
        <v>2362.1390000000001</v>
      </c>
      <c r="AB3702" s="3" cm="1">
        <f t="array" ref="AB3702">100000000/Lvac(AA3702)</f>
        <v>42321.573719800341</v>
      </c>
      <c r="AC3702" s="28">
        <f t="shared" si="6446"/>
        <v>4.2334511220550527E-7</v>
      </c>
      <c r="AD3702" s="28">
        <f t="shared" si="6447"/>
        <v>2.36286109448748E-7</v>
      </c>
      <c r="AE3702" s="21">
        <f t="shared" si="6448"/>
        <v>42321.570883551103</v>
      </c>
      <c r="AF3702" s="10" cm="1">
        <f t="array" ref="AF3702">Lair(100000000/AE3702)</f>
        <v>2362.1391583155169</v>
      </c>
      <c r="AG3702" s="10">
        <f t="shared" si="6449"/>
        <v>1.3958315687561219E-2</v>
      </c>
      <c r="AH3702" s="10" t="b">
        <f t="shared" si="6444"/>
        <v>1</v>
      </c>
      <c r="AI3702" s="10">
        <f t="shared" si="6452"/>
        <v>2362.1390000000001</v>
      </c>
      <c r="AJ3702">
        <v>7.0000000000000001E-3</v>
      </c>
      <c r="AK3702" s="3" cm="1">
        <f t="array" ref="AK3702">100000000/Lvac($AA3702)</f>
        <v>42321.573719800341</v>
      </c>
      <c r="AL3702" s="21">
        <f t="shared" si="6521"/>
        <v>0.12541641962585706</v>
      </c>
      <c r="AM3702" s="21"/>
      <c r="AN3702" s="21"/>
      <c r="AO3702" s="21"/>
      <c r="AP3702" s="21"/>
      <c r="AS3702" s="3">
        <f t="shared" si="6450"/>
        <v>3.7198003410594538E-3</v>
      </c>
      <c r="AT3702" s="3" cm="1">
        <f t="array" ref="AT3702">AS3702-(100000000/LvacE($A3702)-$E3702)</f>
        <v>6.8922810896765441E-5</v>
      </c>
      <c r="BB3702"/>
      <c r="BC3702"/>
      <c r="BD3702"/>
      <c r="BE3702"/>
      <c r="BF3702"/>
      <c r="BG3702"/>
      <c r="BH3702"/>
      <c r="BI3702"/>
      <c r="BJ3702"/>
      <c r="BN3702" s="13" cm="1">
        <f t="array" ref="BN3702">$C3702*EXP(poly_from_str(100000000/$E3702,BN$4343))</f>
        <v>4.4088683786617864</v>
      </c>
      <c r="BO3702" s="13"/>
      <c r="BY3702" t="e">
        <v>#N/A</v>
      </c>
    </row>
    <row r="3703" spans="1:78" hidden="1" x14ac:dyDescent="0.25">
      <c r="A3703" t="s">
        <v>4149</v>
      </c>
      <c r="B3703" s="2" t="str">
        <f t="shared" si="6546"/>
        <v/>
      </c>
      <c r="C3703">
        <v>6</v>
      </c>
      <c r="E3703">
        <v>42323.76</v>
      </c>
      <c r="R3703">
        <v>34</v>
      </c>
      <c r="S3703" t="s">
        <v>22</v>
      </c>
      <c r="AA3703" s="10">
        <f t="shared" si="6445"/>
        <v>2362.0169999999998</v>
      </c>
      <c r="AB3703" s="3" cm="1">
        <f t="array" ref="AB3703">100000000/Lvac(AA3703)</f>
        <v>42323.75948344099</v>
      </c>
      <c r="AC3703" s="28">
        <f t="shared" si="6446"/>
        <v>4.2336697830709943E-7</v>
      </c>
      <c r="AD3703" s="28">
        <f t="shared" si="6447"/>
        <v>2.3627390671455977E-7</v>
      </c>
      <c r="AE3703" s="21">
        <f t="shared" si="6448"/>
        <v>42323.759877322882</v>
      </c>
      <c r="AF3703" s="10" cm="1">
        <f t="array" ref="AF3703">Lair(100000000/AE3703)</f>
        <v>2362.0169780163287</v>
      </c>
      <c r="AG3703" s="10">
        <f t="shared" si="6449"/>
        <v>1.3959241081550427E-2</v>
      </c>
      <c r="AH3703" s="10" t="b">
        <f t="shared" si="6444"/>
        <v>1</v>
      </c>
      <c r="AI3703" s="10">
        <f t="shared" si="6452"/>
        <v>2362.0169999999998</v>
      </c>
      <c r="AJ3703">
        <v>3.0000000000000001E-3</v>
      </c>
      <c r="AK3703" s="3" cm="1">
        <f t="array" ref="AK3703">100000000/Lvac($AA3703)</f>
        <v>42323.75948344099</v>
      </c>
      <c r="AL3703" s="21">
        <f t="shared" si="6521"/>
        <v>5.3755446489302569E-2</v>
      </c>
      <c r="AM3703" s="21"/>
      <c r="AN3703" s="21"/>
      <c r="AO3703" s="21"/>
      <c r="AP3703" s="21"/>
      <c r="AS3703" s="3">
        <f t="shared" si="6450"/>
        <v>-5.16559011884965E-4</v>
      </c>
      <c r="AT3703" s="3" cm="1">
        <f t="array" ref="AT3703">AS3703-(100000000/LvacE($A3703)-$E3703)</f>
        <v>6.8981855292804539E-5</v>
      </c>
      <c r="BB3703"/>
      <c r="BC3703"/>
      <c r="BD3703"/>
      <c r="BE3703"/>
      <c r="BF3703"/>
      <c r="BG3703"/>
      <c r="BH3703"/>
      <c r="BI3703"/>
      <c r="BJ3703"/>
      <c r="BN3703" s="13" cm="1">
        <f t="array" ref="BN3703">$C3703*EXP(poly_from_str(100000000/$E3703,BN$4343))</f>
        <v>26.462704709502244</v>
      </c>
      <c r="BO3703" s="13"/>
      <c r="BY3703" t="e">
        <v>#N/A</v>
      </c>
    </row>
    <row r="3704" spans="1:78" hidden="1" x14ac:dyDescent="0.25">
      <c r="A3704" t="s">
        <v>4150</v>
      </c>
      <c r="B3704" s="2" t="str">
        <f t="shared" si="6546"/>
        <v/>
      </c>
      <c r="C3704">
        <v>5</v>
      </c>
      <c r="E3704">
        <v>42329.39</v>
      </c>
      <c r="F3704">
        <v>22527</v>
      </c>
      <c r="G3704" t="s">
        <v>5</v>
      </c>
      <c r="H3704" s="5" t="s">
        <v>8</v>
      </c>
      <c r="I3704">
        <v>64857</v>
      </c>
      <c r="J3704" t="s">
        <v>3</v>
      </c>
      <c r="K3704" s="5" t="s">
        <v>4</v>
      </c>
      <c r="L3704">
        <v>22527.7</v>
      </c>
      <c r="M3704" t="str">
        <f t="shared" ref="M3704:M3706" si="6578">$G3704&amp;""</f>
        <v>e</v>
      </c>
      <c r="N3704" t="str">
        <f t="shared" ref="N3704:N3706" si="6579">$H3704&amp;""</f>
        <v>7/2</v>
      </c>
      <c r="O3704">
        <v>64857.15</v>
      </c>
      <c r="P3704" t="str">
        <f t="shared" ref="P3704:P3706" si="6580">$J3704&amp;""</f>
        <v>o</v>
      </c>
      <c r="Q3704" t="str">
        <f t="shared" ref="Q3704:Q3706" si="6581">$K3704&amp;""</f>
        <v>9/2</v>
      </c>
      <c r="R3704">
        <v>34</v>
      </c>
      <c r="AA3704" s="10">
        <f t="shared" si="6445"/>
        <v>2361.703</v>
      </c>
      <c r="AB3704" s="3" cm="1">
        <f t="array" ref="AB3704">100000000/Lvac(AA3704)</f>
        <v>42329.386175794745</v>
      </c>
      <c r="AC3704" s="28">
        <f t="shared" si="6446"/>
        <v>4.2342326702383832E-7</v>
      </c>
      <c r="AD3704" s="28">
        <f t="shared" si="6447"/>
        <v>2.3624249967787887E-7</v>
      </c>
      <c r="AE3704" s="21">
        <f t="shared" si="6448"/>
        <v>42329.38909216124</v>
      </c>
      <c r="AF3704" s="10" cm="1">
        <f t="array" ref="AF3704">Lair(100000000/AE3704)</f>
        <v>2361.7028372725499</v>
      </c>
      <c r="AG3704" s="10">
        <f t="shared" si="6449"/>
        <v>1.3961623492834356E-2</v>
      </c>
      <c r="AH3704" s="10" t="b">
        <f t="shared" si="6444"/>
        <v>1</v>
      </c>
      <c r="AI3704" s="10">
        <f t="shared" ref="AI3704:AI3706" si="6582">$AF3704</f>
        <v>2361.7028372725499</v>
      </c>
      <c r="AJ3704">
        <v>3.0000000000000001E-3</v>
      </c>
      <c r="AK3704" s="3" cm="1">
        <f t="array" ref="AK3704">100000000/Lvac($AA3704)</f>
        <v>42329.386175794745</v>
      </c>
      <c r="AL3704" s="21">
        <f t="shared" si="6521"/>
        <v>5.3769744661880718E-2</v>
      </c>
      <c r="AM3704" s="10" cm="1">
        <f t="array" ref="AM3704">Lvac($AI3704)-$BA3704</f>
        <v>3.3992927114923077E-3</v>
      </c>
      <c r="AN3704" s="10">
        <f t="shared" ref="AN3704:AN3706" si="6583">$AK3704-($AX3704-$AW3704)</f>
        <v>-6.3824205251876265E-2</v>
      </c>
      <c r="AO3704" s="3">
        <f t="shared" ref="AO3704:AO3706" si="6584">AM3704/AJ3704</f>
        <v>1.133097570497436</v>
      </c>
      <c r="AP3704" s="3">
        <v>1.1873522089445032</v>
      </c>
      <c r="AS3704" s="3">
        <f t="shared" si="6450"/>
        <v>-3.8242052542045712E-3</v>
      </c>
      <c r="AT3704" s="3" cm="1">
        <f t="array" ref="AT3704">AS3704-(100000000/LvacE($A3704)-$E3704)</f>
        <v>6.9133937358856201E-5</v>
      </c>
      <c r="AU3704" t="s">
        <v>4794</v>
      </c>
      <c r="AV3704" t="s">
        <v>4849</v>
      </c>
      <c r="AW3704" s="3">
        <v>22527.7</v>
      </c>
      <c r="AX3704" s="3">
        <v>64857.15</v>
      </c>
      <c r="AY3704" s="3"/>
      <c r="AZ3704" s="10" cm="1">
        <f t="array" ref="AZ3704">Lair(100000000/($AX3704-$AW3704))</f>
        <v>2361.6994387414038</v>
      </c>
      <c r="BA3704" s="10">
        <f t="shared" ref="BA3704:BA3706" si="6585">100000000/($AX3704-$AW3704)</f>
        <v>2362.4214347221618</v>
      </c>
      <c r="BB3704" s="12">
        <v>107000000</v>
      </c>
      <c r="BC3704" s="3">
        <v>0.21299999999999999</v>
      </c>
      <c r="BD3704" s="12" cm="1">
        <f t="array" ref="BD3704">SfromgA($BB3704,$BA3704,"")</f>
        <v>0.696288561684964</v>
      </c>
      <c r="BE3704" s="29">
        <f>(10^MAX(0.05, -0.312925054856973*((LN($BD3704))^(1/3)) + 0.454808404431693)-1)*100</f>
        <v>376.24042870159337</v>
      </c>
      <c r="BG3704" s="3"/>
      <c r="BH3704" s="3"/>
      <c r="BI3704" s="12">
        <f>IF($BB3704="",$BF3704,$BB3704)</f>
        <v>107000000</v>
      </c>
      <c r="BJ3704" s="29">
        <f>IF($BB3704="",$BH3704,$BE3704)</f>
        <v>376.24042870159337</v>
      </c>
      <c r="BK3704" s="3">
        <f>LN(BN3704*100000000/($AX3704-$AW3704)/$BI3704)</f>
        <v>-7.6265574254562924</v>
      </c>
      <c r="BL3704" s="13">
        <f>EXP(BK$4341*$AX3704+BK$4342)*$BI3704/(100000000/($AX3704-$AW3704))</f>
        <v>36.855647692391429</v>
      </c>
      <c r="BM3704" s="3">
        <f t="shared" ref="BM3704" si="6586">LN(BL3704/$C3704)</f>
        <v>1.9975709561238577</v>
      </c>
      <c r="BN3704" s="13" cm="1">
        <f t="array" ref="BN3704">$C3704*EXP(poly_from_str(100000000/$E3704,BN$4343))</f>
        <v>22.07265613050042</v>
      </c>
      <c r="BO3704" s="3">
        <f>LN($C3704)</f>
        <v>1.6094379124341003</v>
      </c>
      <c r="BP3704" s="13">
        <f>LN(BL3704/BN3704)</f>
        <v>0.51266930525894472</v>
      </c>
      <c r="BQ3704" s="13"/>
      <c r="BS3704" s="13"/>
      <c r="BT3704" s="13"/>
      <c r="BU3704" s="13"/>
      <c r="BV3704" s="13"/>
      <c r="BW3704" s="13"/>
      <c r="BX3704" s="13"/>
      <c r="BY3704">
        <v>21360</v>
      </c>
      <c r="BZ3704" s="13"/>
    </row>
    <row r="3705" spans="1:78" hidden="1" x14ac:dyDescent="0.25">
      <c r="A3705" t="s">
        <v>4151</v>
      </c>
      <c r="B3705" s="2" t="str">
        <f t="shared" si="6546"/>
        <v/>
      </c>
      <c r="C3705">
        <v>6</v>
      </c>
      <c r="E3705">
        <v>42340.36</v>
      </c>
      <c r="F3705">
        <v>62678</v>
      </c>
      <c r="G3705" t="s">
        <v>3</v>
      </c>
      <c r="H3705" s="5" t="s">
        <v>15</v>
      </c>
      <c r="I3705">
        <v>105019</v>
      </c>
      <c r="J3705" t="s">
        <v>5</v>
      </c>
      <c r="K3705" s="5" t="s">
        <v>15</v>
      </c>
      <c r="L3705">
        <v>62678.7</v>
      </c>
      <c r="M3705" t="str">
        <f t="shared" si="6578"/>
        <v>o</v>
      </c>
      <c r="N3705" t="str">
        <f t="shared" si="6579"/>
        <v>13/2</v>
      </c>
      <c r="O3705">
        <v>105019.06</v>
      </c>
      <c r="P3705" t="str">
        <f t="shared" si="6580"/>
        <v>e</v>
      </c>
      <c r="Q3705" t="str">
        <f t="shared" si="6581"/>
        <v>13/2</v>
      </c>
      <c r="R3705">
        <v>34</v>
      </c>
      <c r="AA3705" s="10">
        <f t="shared" si="6445"/>
        <v>2361.0909999999999</v>
      </c>
      <c r="AB3705" s="3" cm="1">
        <f t="array" ref="AB3705">100000000/Lvac(AA3705)</f>
        <v>42340.357150384683</v>
      </c>
      <c r="AC3705" s="28">
        <f t="shared" si="6446"/>
        <v>4.2353301926948181E-7</v>
      </c>
      <c r="AD3705" s="28">
        <f t="shared" si="6447"/>
        <v>2.3618128596511248E-7</v>
      </c>
      <c r="AE3705" s="21">
        <f t="shared" si="6448"/>
        <v>42340.35932405651</v>
      </c>
      <c r="AF3705" s="10" cm="1">
        <f t="array" ref="AF3705">Lair(100000000/AE3705)</f>
        <v>2361.0908787762737</v>
      </c>
      <c r="AG3705" s="10">
        <f t="shared" si="6449"/>
        <v>1.3966269650425311E-2</v>
      </c>
      <c r="AH3705" s="10" t="b">
        <f t="shared" si="6444"/>
        <v>1</v>
      </c>
      <c r="AI3705" s="10">
        <f t="shared" si="6582"/>
        <v>2361.0908787762737</v>
      </c>
      <c r="AJ3705">
        <v>3.0000000000000001E-3</v>
      </c>
      <c r="AK3705" s="3" cm="1">
        <f t="array" ref="AK3705">100000000/Lvac($AA3705)</f>
        <v>42340.357150384683</v>
      </c>
      <c r="AL3705" s="21">
        <f t="shared" si="6521"/>
        <v>5.379762066464279E-2</v>
      </c>
      <c r="AM3705" s="10" cm="1">
        <f t="array" ref="AM3705">Lvac($AI3705)-$BA3705</f>
        <v>3.7705205158999888E-5</v>
      </c>
      <c r="AN3705" s="10">
        <f t="shared" si="6583"/>
        <v>-2.8496153172454797E-3</v>
      </c>
      <c r="AO3705" s="3">
        <f t="shared" si="6584"/>
        <v>1.256840171966663E-2</v>
      </c>
      <c r="AP3705" s="3">
        <v>5.2985363557430297E-2</v>
      </c>
      <c r="AS3705" s="3">
        <f t="shared" si="6450"/>
        <v>-2.8496153172454797E-3</v>
      </c>
      <c r="AT3705" s="3" cm="1">
        <f t="array" ref="AT3705">AS3705-(100000000/LvacE($A3705)-$E3705)</f>
        <v>6.9430803705472499E-5</v>
      </c>
      <c r="AU3705" t="s">
        <v>4883</v>
      </c>
      <c r="AV3705" t="s">
        <v>4850</v>
      </c>
      <c r="AW3705" s="3">
        <v>62678.7</v>
      </c>
      <c r="AX3705" s="3">
        <v>105019.06</v>
      </c>
      <c r="AY3705" s="3"/>
      <c r="AZ3705" s="10" cm="1">
        <f t="array" ref="AZ3705">Lair(100000000/($AX3705-$AW3705))</f>
        <v>2361.0908410795141</v>
      </c>
      <c r="BA3705" s="10">
        <f t="shared" si="6585"/>
        <v>2361.812700695034</v>
      </c>
      <c r="BN3705" s="13" cm="1">
        <f t="array" ref="BN3705">$C3705*EXP(poly_from_str(100000000/$E3705,BN$4343))</f>
        <v>26.535201534055368</v>
      </c>
      <c r="BO3705" s="13"/>
      <c r="BY3705">
        <v>25679</v>
      </c>
    </row>
    <row r="3706" spans="1:78" hidden="1" x14ac:dyDescent="0.25">
      <c r="A3706" t="s">
        <v>4152</v>
      </c>
      <c r="B3706" s="2" t="str">
        <f t="shared" si="6546"/>
        <v/>
      </c>
      <c r="C3706">
        <v>5</v>
      </c>
      <c r="E3706">
        <v>42345.83</v>
      </c>
      <c r="F3706">
        <v>62558</v>
      </c>
      <c r="G3706" t="s">
        <v>3</v>
      </c>
      <c r="H3706" s="5" t="s">
        <v>16</v>
      </c>
      <c r="I3706">
        <v>104904</v>
      </c>
      <c r="J3706" t="s">
        <v>5</v>
      </c>
      <c r="K3706" s="5" t="s">
        <v>16</v>
      </c>
      <c r="L3706">
        <v>62558.67</v>
      </c>
      <c r="M3706" t="str">
        <f t="shared" si="6578"/>
        <v>o</v>
      </c>
      <c r="N3706" t="str">
        <f t="shared" si="6579"/>
        <v>11/2</v>
      </c>
      <c r="O3706">
        <v>104904.55</v>
      </c>
      <c r="P3706" t="str">
        <f t="shared" si="6580"/>
        <v>e</v>
      </c>
      <c r="Q3706" t="str">
        <f t="shared" si="6581"/>
        <v>11/2</v>
      </c>
      <c r="R3706">
        <v>34</v>
      </c>
      <c r="AA3706" s="10">
        <f t="shared" si="6445"/>
        <v>2360.7860000000001</v>
      </c>
      <c r="AB3706" s="3" cm="1">
        <f t="array" ref="AB3706">100000000/Lvac(AA3706)</f>
        <v>42345.826834661006</v>
      </c>
      <c r="AC3706" s="28">
        <f t="shared" si="6446"/>
        <v>4.2358773730444015E-7</v>
      </c>
      <c r="AD3706" s="28">
        <f t="shared" si="6447"/>
        <v>2.3615077913214288E-7</v>
      </c>
      <c r="AE3706" s="21">
        <f t="shared" si="6448"/>
        <v>42345.829249461116</v>
      </c>
      <c r="AF3706" s="10" cm="1">
        <f t="array" ref="AF3706">Lair(100000000/AE3706)</f>
        <v>2360.7858653635517</v>
      </c>
      <c r="AG3706" s="10">
        <f t="shared" si="6449"/>
        <v>1.396858648658985E-2</v>
      </c>
      <c r="AH3706" s="10" t="b">
        <f t="shared" si="6444"/>
        <v>1</v>
      </c>
      <c r="AI3706" s="10">
        <f t="shared" si="6582"/>
        <v>2360.7858653635517</v>
      </c>
      <c r="AJ3706">
        <v>3.0000000000000001E-3</v>
      </c>
      <c r="AK3706" s="3" cm="1">
        <f t="array" ref="AK3706">100000000/Lvac($AA3706)</f>
        <v>42345.826834661006</v>
      </c>
      <c r="AL3706" s="21">
        <f t="shared" si="6521"/>
        <v>5.3811521988428944E-2</v>
      </c>
      <c r="AM3706" s="10" cm="1">
        <f t="array" ref="AM3706">Lvac($AI3706)-$BA3706</f>
        <v>2.8302112546043645E-3</v>
      </c>
      <c r="AN3706" s="10">
        <f t="shared" si="6583"/>
        <v>-5.3165338998951484E-2</v>
      </c>
      <c r="AO3706" s="3">
        <f t="shared" si="6584"/>
        <v>0.94340375153478817</v>
      </c>
      <c r="AP3706" s="3">
        <v>0.98829262151411967</v>
      </c>
      <c r="AS3706" s="3">
        <f t="shared" si="6450"/>
        <v>-3.1653389960411005E-3</v>
      </c>
      <c r="AT3706" s="3" cm="1">
        <f t="array" ref="AT3706">AS3706-(100000000/LvacE($A3706)-$E3706)</f>
        <v>6.9578985858242959E-5</v>
      </c>
      <c r="AU3706" t="s">
        <v>4816</v>
      </c>
      <c r="AV3706" t="s">
        <v>4848</v>
      </c>
      <c r="AW3706" s="3">
        <v>62558.67</v>
      </c>
      <c r="AX3706" s="3">
        <v>104904.55</v>
      </c>
      <c r="AY3706" s="3"/>
      <c r="AZ3706" s="10" cm="1">
        <f t="array" ref="AZ3706">Lair(100000000/($AX3706-$AW3706))</f>
        <v>2360.7830357861808</v>
      </c>
      <c r="BA3706" s="10">
        <f t="shared" si="6585"/>
        <v>2361.5048264435641</v>
      </c>
      <c r="BN3706" s="13" cm="1">
        <f t="array" ref="BN3706">$C3706*EXP(poly_from_str(100000000/$E3706,BN$4343))</f>
        <v>22.132747448670376</v>
      </c>
      <c r="BO3706" s="13"/>
      <c r="BY3706">
        <v>21419</v>
      </c>
    </row>
    <row r="3707" spans="1:78" hidden="1" x14ac:dyDescent="0.25">
      <c r="A3707" t="s">
        <v>4153</v>
      </c>
      <c r="B3707" s="2" t="str">
        <f t="shared" si="6546"/>
        <v/>
      </c>
      <c r="C3707">
        <v>3</v>
      </c>
      <c r="E3707">
        <v>42347.85</v>
      </c>
      <c r="R3707">
        <v>34</v>
      </c>
      <c r="S3707" t="s">
        <v>22</v>
      </c>
      <c r="AA3707" s="10">
        <f t="shared" si="6445"/>
        <v>2360.6729999999998</v>
      </c>
      <c r="AB3707" s="3" cm="1">
        <f t="array" ref="AB3707">100000000/Lvac(AA3707)</f>
        <v>42347.853666615934</v>
      </c>
      <c r="AC3707" s="28">
        <f t="shared" si="6446"/>
        <v>4.2360801347751261E-7</v>
      </c>
      <c r="AD3707" s="28">
        <f t="shared" si="6447"/>
        <v>2.3613947660075383E-7</v>
      </c>
      <c r="AE3707" s="21">
        <f t="shared" si="6448"/>
        <v>42347.850869270522</v>
      </c>
      <c r="AF3707" s="10" cm="1">
        <f t="array" ref="AF3707">Lair(100000000/AE3707)</f>
        <v>2360.6731559502373</v>
      </c>
      <c r="AG3707" s="10">
        <f t="shared" si="6449"/>
        <v>1.3969445083375786E-2</v>
      </c>
      <c r="AH3707" s="10" t="b">
        <f t="shared" si="6444"/>
        <v>1</v>
      </c>
      <c r="AI3707" s="10">
        <f t="shared" si="6452"/>
        <v>2360.6729999999998</v>
      </c>
      <c r="AJ3707">
        <v>3.0000000000000001E-3</v>
      </c>
      <c r="AK3707" s="3" cm="1">
        <f t="array" ref="AK3707">100000000/Lvac($AA3707)</f>
        <v>42347.853666615934</v>
      </c>
      <c r="AL3707" s="21">
        <f t="shared" si="6521"/>
        <v>5.3816670500254717E-2</v>
      </c>
      <c r="AM3707" s="21"/>
      <c r="AN3707" s="21"/>
      <c r="AO3707" s="21"/>
      <c r="AP3707" s="21"/>
      <c r="AS3707" s="3">
        <f t="shared" si="6450"/>
        <v>3.6666159357992001E-3</v>
      </c>
      <c r="AT3707" s="3" cm="1">
        <f t="array" ref="AT3707">AS3707-(100000000/LvacE($A3707)-$E3707)</f>
        <v>6.9633926614187658E-5</v>
      </c>
      <c r="BB3707"/>
      <c r="BC3707"/>
      <c r="BD3707"/>
      <c r="BE3707"/>
      <c r="BF3707"/>
      <c r="BG3707"/>
      <c r="BH3707"/>
      <c r="BI3707"/>
      <c r="BJ3707"/>
      <c r="BN3707" s="13" cm="1">
        <f t="array" ref="BN3707">$C3707*EXP(poly_from_str(100000000/$E3707,BN$4343))</f>
        <v>13.284110544578837</v>
      </c>
      <c r="BO3707" s="13"/>
      <c r="BY3707">
        <v>12856</v>
      </c>
    </row>
    <row r="3708" spans="1:78" hidden="1" x14ac:dyDescent="0.25">
      <c r="A3708" t="s">
        <v>4154</v>
      </c>
      <c r="B3708" s="2" t="str">
        <f t="shared" si="6546"/>
        <v/>
      </c>
      <c r="C3708">
        <v>5</v>
      </c>
      <c r="E3708">
        <v>42351.03</v>
      </c>
      <c r="R3708">
        <v>34</v>
      </c>
      <c r="S3708" t="s">
        <v>22</v>
      </c>
      <c r="AA3708" s="10">
        <f t="shared" si="6445"/>
        <v>2360.4960000000001</v>
      </c>
      <c r="AB3708" s="3" cm="1">
        <f t="array" ref="AB3708">100000000/Lvac(AA3708)</f>
        <v>42351.028828766372</v>
      </c>
      <c r="AC3708" s="28">
        <f t="shared" si="6446"/>
        <v>4.2363977740271534E-7</v>
      </c>
      <c r="AD3708" s="28">
        <f t="shared" si="6447"/>
        <v>2.3612177263584288E-7</v>
      </c>
      <c r="AE3708" s="21">
        <f t="shared" si="6448"/>
        <v>42351.029722390907</v>
      </c>
      <c r="AF3708" s="10" cm="1">
        <f t="array" ref="AF3708">Lair(100000000/AE3708)</f>
        <v>2360.4959501884709</v>
      </c>
      <c r="AG3708" s="10">
        <f t="shared" si="6449"/>
        <v>1.3970790212897283E-2</v>
      </c>
      <c r="AH3708" s="10" t="b">
        <f t="shared" si="6444"/>
        <v>1</v>
      </c>
      <c r="AI3708" s="10">
        <f t="shared" si="6452"/>
        <v>2360.4960000000001</v>
      </c>
      <c r="AJ3708">
        <v>3.0000000000000001E-3</v>
      </c>
      <c r="AK3708" s="3" cm="1">
        <f t="array" ref="AK3708">100000000/Lvac($AA3708)</f>
        <v>42351.028828766372</v>
      </c>
      <c r="AL3708" s="21">
        <f t="shared" si="6521"/>
        <v>5.3824741277383702E-2</v>
      </c>
      <c r="AM3708" s="21"/>
      <c r="AN3708" s="21"/>
      <c r="AO3708" s="21"/>
      <c r="AP3708" s="21"/>
      <c r="AS3708" s="3">
        <f t="shared" si="6450"/>
        <v>-1.1712336272466928E-3</v>
      </c>
      <c r="AT3708" s="3" cm="1">
        <f t="array" ref="AT3708">AS3708-(100000000/LvacE($A3708)-$E3708)</f>
        <v>6.9720030296593904E-5</v>
      </c>
      <c r="BB3708"/>
      <c r="BC3708"/>
      <c r="BD3708"/>
      <c r="BE3708"/>
      <c r="BF3708"/>
      <c r="BG3708"/>
      <c r="BH3708"/>
      <c r="BI3708"/>
      <c r="BJ3708"/>
      <c r="BN3708" s="13" cm="1">
        <f t="array" ref="BN3708">$C3708*EXP(poly_from_str(100000000/$E3708,BN$4343))</f>
        <v>22.151915441424293</v>
      </c>
      <c r="BO3708" s="13"/>
      <c r="BY3708" t="e">
        <v>#N/A</v>
      </c>
    </row>
    <row r="3709" spans="1:78" hidden="1" x14ac:dyDescent="0.25">
      <c r="A3709" t="s">
        <v>4155</v>
      </c>
      <c r="B3709" s="2">
        <f t="shared" si="6546"/>
        <v>1</v>
      </c>
      <c r="C3709">
        <v>5</v>
      </c>
      <c r="D3709" t="s">
        <v>736</v>
      </c>
      <c r="E3709">
        <v>42354.69</v>
      </c>
      <c r="F3709">
        <v>26446</v>
      </c>
      <c r="G3709" t="s">
        <v>5</v>
      </c>
      <c r="H3709" s="5" t="s">
        <v>8</v>
      </c>
      <c r="I3709">
        <v>68801</v>
      </c>
      <c r="J3709" t="s">
        <v>3</v>
      </c>
      <c r="K3709" s="5" t="s">
        <v>8</v>
      </c>
      <c r="L3709">
        <v>26446.97</v>
      </c>
      <c r="M3709" t="str">
        <f t="shared" ref="M3709:M3711" si="6587">$G3709&amp;""</f>
        <v>e</v>
      </c>
      <c r="N3709" t="str">
        <f t="shared" ref="N3709:N3711" si="6588">$H3709&amp;""</f>
        <v>7/2</v>
      </c>
      <c r="O3709">
        <v>68801.67</v>
      </c>
      <c r="P3709" t="str">
        <f t="shared" ref="P3709:P3711" si="6589">$J3709&amp;""</f>
        <v>o</v>
      </c>
      <c r="Q3709" t="str">
        <f t="shared" ref="Q3709:Q3711" si="6590">$K3709&amp;""</f>
        <v>7/2</v>
      </c>
      <c r="R3709">
        <v>34</v>
      </c>
      <c r="AA3709" s="10">
        <f t="shared" si="6445"/>
        <v>2360.2919999999999</v>
      </c>
      <c r="AB3709" s="3" cm="1">
        <f t="array" ref="AB3709">100000000/Lvac(AA3709)</f>
        <v>42354.688928307463</v>
      </c>
      <c r="AC3709" s="28">
        <f t="shared" si="6446"/>
        <v>4.236763925819348E-7</v>
      </c>
      <c r="AD3709" s="28">
        <f t="shared" si="6447"/>
        <v>2.3610136806639536E-7</v>
      </c>
      <c r="AE3709" s="21">
        <f t="shared" si="6448"/>
        <v>42354.689746051408</v>
      </c>
      <c r="AF3709" s="10" cm="1">
        <f t="array" ref="AF3709">Lair(100000000/AE3709)</f>
        <v>2360.2919544260076</v>
      </c>
      <c r="AG3709" s="10">
        <f t="shared" si="6449"/>
        <v>1.397234090703766E-2</v>
      </c>
      <c r="AH3709" s="10" t="b">
        <f t="shared" si="6444"/>
        <v>1</v>
      </c>
      <c r="AI3709" s="10">
        <f t="shared" ref="AI3709:AI3711" si="6591">$AF3709</f>
        <v>2360.2919544260076</v>
      </c>
      <c r="AJ3709">
        <v>7.0000000000000001E-3</v>
      </c>
      <c r="AK3709" s="3" cm="1">
        <f t="array" ref="AK3709">100000000/Lvac($AA3709)</f>
        <v>42354.688928307463</v>
      </c>
      <c r="AL3709" s="21">
        <f t="shared" si="6521"/>
        <v>0.12561277512393718</v>
      </c>
      <c r="AM3709" s="10" cm="1">
        <f t="array" ref="AM3709">Lvac($AI3709)-$BA3709</f>
        <v>5.7159447305821232E-4</v>
      </c>
      <c r="AN3709" s="10">
        <f t="shared" ref="AN3709:AN3711" si="6592">$AK3709-($AX3709-$AW3709)</f>
        <v>-1.1071692533732858E-2</v>
      </c>
      <c r="AO3709" s="3">
        <f t="shared" ref="AO3709:AO3711" si="6593">AM3709/AJ3709</f>
        <v>8.1656353294030329E-2</v>
      </c>
      <c r="AP3709" s="3">
        <v>8.8168381872882104E-2</v>
      </c>
      <c r="AS3709" s="3">
        <f t="shared" si="6450"/>
        <v>-1.071692538971547E-3</v>
      </c>
      <c r="AT3709" s="3" cm="1">
        <f t="array" ref="AT3709">AS3709-(100000000/LvacE($A3709)-$E3709)</f>
        <v>6.9819325290154666E-5</v>
      </c>
      <c r="AU3709" t="s">
        <v>4731</v>
      </c>
      <c r="AV3709" t="s">
        <v>4852</v>
      </c>
      <c r="AW3709" s="3">
        <v>26446.97</v>
      </c>
      <c r="AX3709" s="3">
        <v>68801.67</v>
      </c>
      <c r="AY3709" s="3"/>
      <c r="AZ3709" s="10" cm="1">
        <f t="array" ref="AZ3709">Lair(100000000/($AX3709-$AW3709))</f>
        <v>2360.2913829595345</v>
      </c>
      <c r="BA3709" s="10">
        <f t="shared" ref="BA3709:BA3711" si="6594">100000000/($AX3709-$AW3709)</f>
        <v>2361.0130634852803</v>
      </c>
      <c r="BB3709" s="12">
        <v>4060000</v>
      </c>
      <c r="BC3709" s="3">
        <v>6.0000000000000001E-3</v>
      </c>
      <c r="BD3709" s="12" cm="1">
        <f t="array" ref="BD3709">SfromgA($BB3709,$BA3709,"")</f>
        <v>2.6372698121548948E-2</v>
      </c>
      <c r="BE3709" s="29">
        <f t="shared" ref="BE3709:BE3711" si="6595">(10^MAX(0.05, -0.312925054856973*((LN($BD3709))^(1/3)) + 0.454808404431693)-1)*100</f>
        <v>762.92146664127358</v>
      </c>
      <c r="BG3709" s="3"/>
      <c r="BH3709" s="3"/>
      <c r="BI3709" s="12">
        <f t="shared" ref="BI3709:BI3711" si="6596">IF($BB3709="",$BF3709,$BB3709)</f>
        <v>4060000</v>
      </c>
      <c r="BJ3709" s="29">
        <f t="shared" ref="BJ3709:BJ3711" si="6597">IF($BB3709="",$BH3709,$BE3709)</f>
        <v>762.92146664127358</v>
      </c>
      <c r="BK3709" s="3"/>
      <c r="BL3709" s="13">
        <f>EXP(BK$4341*$AX3709+BK$4342)*$BI3709/(100000000/($AX3709-$AW3709))</f>
        <v>1.0369192983006115</v>
      </c>
      <c r="BM3709" s="3"/>
      <c r="BN3709" s="13" cm="1">
        <f t="array" ref="BN3709">$C3709*EXP(poly_from_str(100000000/$E3709,BN$4343))</f>
        <v>22.165453466792655</v>
      </c>
      <c r="BO3709" s="3">
        <f t="shared" ref="BO3709:BO3711" si="6598">LN($C3709)</f>
        <v>1.6094379124341003</v>
      </c>
      <c r="BP3709" s="17"/>
      <c r="BQ3709" s="13"/>
      <c r="BS3709" s="13"/>
      <c r="BT3709" s="13"/>
      <c r="BU3709" s="13"/>
      <c r="BV3709" s="13"/>
      <c r="BW3709" s="13"/>
      <c r="BX3709" s="13"/>
      <c r="BY3709">
        <v>21451</v>
      </c>
      <c r="BZ3709" s="13"/>
    </row>
    <row r="3710" spans="1:78" hidden="1" x14ac:dyDescent="0.25">
      <c r="A3710" t="s">
        <v>4155</v>
      </c>
      <c r="B3710" s="2">
        <f t="shared" si="6546"/>
        <v>2</v>
      </c>
      <c r="C3710">
        <v>5</v>
      </c>
      <c r="D3710" t="s">
        <v>736</v>
      </c>
      <c r="E3710">
        <v>42354.69</v>
      </c>
      <c r="F3710">
        <v>37011</v>
      </c>
      <c r="G3710" t="s">
        <v>5</v>
      </c>
      <c r="H3710" s="5" t="s">
        <v>18</v>
      </c>
      <c r="I3710">
        <v>79366</v>
      </c>
      <c r="J3710" t="s">
        <v>3</v>
      </c>
      <c r="K3710" s="5" t="s">
        <v>18</v>
      </c>
      <c r="L3710">
        <v>37011.919999999998</v>
      </c>
      <c r="M3710" t="str">
        <f t="shared" si="6587"/>
        <v>e</v>
      </c>
      <c r="N3710" t="str">
        <f t="shared" si="6588"/>
        <v>5/2</v>
      </c>
      <c r="O3710">
        <v>79366.649999999994</v>
      </c>
      <c r="P3710" t="str">
        <f t="shared" si="6589"/>
        <v>o</v>
      </c>
      <c r="Q3710" t="str">
        <f t="shared" si="6590"/>
        <v>5/2</v>
      </c>
      <c r="R3710">
        <v>34</v>
      </c>
      <c r="AA3710" s="10">
        <f t="shared" si="6445"/>
        <v>2360.2919999999999</v>
      </c>
      <c r="AB3710" s="3" cm="1">
        <f t="array" ref="AB3710">100000000/Lvac(AA3710)</f>
        <v>42354.688928307463</v>
      </c>
      <c r="AC3710" s="28">
        <f t="shared" si="6446"/>
        <v>4.236763925819348E-7</v>
      </c>
      <c r="AD3710" s="28">
        <f t="shared" si="6447"/>
        <v>2.3610136806639536E-7</v>
      </c>
      <c r="AE3710" s="21">
        <f t="shared" si="6448"/>
        <v>42354.689746051408</v>
      </c>
      <c r="AF3710" s="10" cm="1">
        <f t="array" ref="AF3710">Lair(100000000/AE3710)</f>
        <v>2360.2919544260076</v>
      </c>
      <c r="AG3710" s="10">
        <f t="shared" si="6449"/>
        <v>1.397234090703766E-2</v>
      </c>
      <c r="AH3710" s="10" t="b">
        <f t="shared" si="6444"/>
        <v>1</v>
      </c>
      <c r="AI3710" s="10">
        <f t="shared" si="6591"/>
        <v>2360.2919544260076</v>
      </c>
      <c r="AJ3710">
        <v>7.0000000000000001E-3</v>
      </c>
      <c r="AK3710" s="3" cm="1">
        <f t="array" ref="AK3710">100000000/Lvac($AA3710)</f>
        <v>42354.688928307463</v>
      </c>
      <c r="AL3710" s="21">
        <f t="shared" si="6521"/>
        <v>0.12561277512393718</v>
      </c>
      <c r="AM3710" s="10" cm="1">
        <f t="array" ref="AM3710">Lvac($AI3710)-$BA3710</f>
        <v>2.2439080939875566E-3</v>
      </c>
      <c r="AN3710" s="10">
        <f t="shared" si="6592"/>
        <v>-4.1071692532568704E-2</v>
      </c>
      <c r="AO3710" s="3">
        <f t="shared" si="6593"/>
        <v>0.32055829914107953</v>
      </c>
      <c r="AP3710" s="3">
        <v>0.32707032771993128</v>
      </c>
      <c r="AS3710" s="3">
        <f t="shared" si="6450"/>
        <v>-1.071692538971547E-3</v>
      </c>
      <c r="AT3710" s="3" cm="1">
        <f t="array" ref="AT3710">AS3710-(100000000/LvacE($A3710)-$E3710)</f>
        <v>6.9819325290154666E-5</v>
      </c>
      <c r="AU3710" t="s">
        <v>4763</v>
      </c>
      <c r="AV3710" t="s">
        <v>4854</v>
      </c>
      <c r="AW3710" s="3">
        <v>37011.919999999998</v>
      </c>
      <c r="AX3710" s="3">
        <v>79366.649999999994</v>
      </c>
      <c r="AY3710" s="3"/>
      <c r="AZ3710" s="10" cm="1">
        <f t="array" ref="AZ3710">Lair(100000000/($AX3710-$AW3710))</f>
        <v>2360.289711020403</v>
      </c>
      <c r="BA3710" s="10">
        <f t="shared" si="6594"/>
        <v>2361.0113911716594</v>
      </c>
      <c r="BB3710" s="12">
        <v>207000000</v>
      </c>
      <c r="BC3710" s="3">
        <v>0.29699999999999999</v>
      </c>
      <c r="BD3710" s="12" cm="1">
        <f t="array" ref="BD3710">SfromgA($BB3710,$BA3710,"")</f>
        <v>1.34461500270153</v>
      </c>
      <c r="BE3710" s="29">
        <f t="shared" si="6595"/>
        <v>76.293364504019891</v>
      </c>
      <c r="BG3710" s="3"/>
      <c r="BH3710" s="3"/>
      <c r="BI3710" s="12">
        <f t="shared" si="6596"/>
        <v>207000000</v>
      </c>
      <c r="BJ3710" s="29">
        <f t="shared" si="6597"/>
        <v>76.293364504019891</v>
      </c>
      <c r="BK3710" s="3">
        <f t="shared" ref="BK3710:BK3711" si="6599">LN(BN3710*100000000/($AX3710-$AW3710)/$BI3710)</f>
        <v>-8.282849062757963</v>
      </c>
      <c r="BL3710" s="13">
        <f>EXP(BK$4341*$AX3710+BK$4342)*$BI3710/(100000000/($AX3710-$AW3710))</f>
        <v>23.69020860492525</v>
      </c>
      <c r="BM3710" s="3">
        <f t="shared" ref="BM3710:BM3711" si="6600">LN(BL3710/$C3710)</f>
        <v>1.5556239113088526</v>
      </c>
      <c r="BN3710" s="13" cm="1">
        <f t="array" ref="BN3710">$C3710*EXP(poly_from_str(100000000/$E3710,BN$4343))</f>
        <v>22.165453466792655</v>
      </c>
      <c r="BO3710" s="3">
        <f t="shared" si="6598"/>
        <v>1.6094379124341003</v>
      </c>
      <c r="BP3710" s="13">
        <f>LN(BL3710/BN3710)</f>
        <v>6.6526897068424004E-2</v>
      </c>
      <c r="BQ3710" s="13"/>
      <c r="BS3710" s="13"/>
      <c r="BT3710" s="13"/>
      <c r="BU3710" s="13"/>
      <c r="BV3710" s="13"/>
      <c r="BW3710" s="13"/>
      <c r="BX3710" s="13"/>
      <c r="BY3710">
        <v>21451</v>
      </c>
      <c r="BZ3710" s="13"/>
    </row>
    <row r="3711" spans="1:78" hidden="1" x14ac:dyDescent="0.25">
      <c r="A3711" t="s">
        <v>4156</v>
      </c>
      <c r="B3711" s="2" t="str">
        <f t="shared" si="6546"/>
        <v/>
      </c>
      <c r="C3711">
        <v>2</v>
      </c>
      <c r="E3711">
        <v>42364.85</v>
      </c>
      <c r="F3711">
        <v>25033</v>
      </c>
      <c r="G3711" t="s">
        <v>5</v>
      </c>
      <c r="H3711" s="5" t="s">
        <v>4</v>
      </c>
      <c r="I3711">
        <v>67398</v>
      </c>
      <c r="J3711" t="s">
        <v>3</v>
      </c>
      <c r="K3711" s="5" t="s">
        <v>4</v>
      </c>
      <c r="L3711">
        <v>25033.91</v>
      </c>
      <c r="M3711" t="str">
        <f t="shared" si="6587"/>
        <v>e</v>
      </c>
      <c r="N3711" t="str">
        <f t="shared" si="6588"/>
        <v>9/2</v>
      </c>
      <c r="O3711">
        <v>67398.789999999994</v>
      </c>
      <c r="P3711" t="str">
        <f t="shared" si="6589"/>
        <v>o</v>
      </c>
      <c r="Q3711" t="str">
        <f t="shared" si="6590"/>
        <v>9/2</v>
      </c>
      <c r="R3711">
        <v>34</v>
      </c>
      <c r="AA3711" s="10">
        <f t="shared" si="6445"/>
        <v>2359.7260000000001</v>
      </c>
      <c r="AB3711" s="3" cm="1">
        <f t="array" ref="AB3711">100000000/Lvac(AA3711)</f>
        <v>42364.847223476965</v>
      </c>
      <c r="AC3711" s="28">
        <f t="shared" si="6446"/>
        <v>4.2377801490512035E-7</v>
      </c>
      <c r="AD3711" s="28">
        <f t="shared" si="6447"/>
        <v>2.3604475538999195E-7</v>
      </c>
      <c r="AE3711" s="21">
        <f t="shared" si="6448"/>
        <v>42364.849342555703</v>
      </c>
      <c r="AF3711" s="10" cm="1">
        <f t="array" ref="AF3711">Lair(100000000/AE3711)</f>
        <v>2359.7258819574627</v>
      </c>
      <c r="AG3711" s="10">
        <f t="shared" si="6449"/>
        <v>1.3976645429061883E-2</v>
      </c>
      <c r="AH3711" s="10" t="b">
        <f t="shared" si="6444"/>
        <v>1</v>
      </c>
      <c r="AI3711" s="10">
        <f t="shared" si="6591"/>
        <v>2359.7258819574627</v>
      </c>
      <c r="AJ3711">
        <v>3.0000000000000001E-3</v>
      </c>
      <c r="AK3711" s="3" cm="1">
        <f t="array" ref="AK3711">100000000/Lvac($AA3711)</f>
        <v>42364.847223476965</v>
      </c>
      <c r="AL3711" s="21">
        <f t="shared" si="6521"/>
        <v>5.385987526864866E-2</v>
      </c>
      <c r="AM3711" s="10" cm="1">
        <f t="array" ref="AM3711">Lvac($AI3711)-$BA3711</f>
        <v>1.7081432956729259E-3</v>
      </c>
      <c r="AN3711" s="10">
        <f t="shared" si="6592"/>
        <v>-3.2776523024949711E-2</v>
      </c>
      <c r="AO3711" s="3">
        <f t="shared" si="6593"/>
        <v>0.56938109855764196</v>
      </c>
      <c r="AP3711" s="3">
        <v>0.60873742268086062</v>
      </c>
      <c r="AS3711" s="3">
        <f t="shared" si="6450"/>
        <v>-2.7765230333898216E-3</v>
      </c>
      <c r="AT3711" s="3" cm="1">
        <f t="array" ref="AT3711">AS3711-(100000000/LvacE($A3711)-$E3711)</f>
        <v>7.0095171395223588E-5</v>
      </c>
      <c r="AU3711" t="s">
        <v>4741</v>
      </c>
      <c r="AV3711" t="s">
        <v>4858</v>
      </c>
      <c r="AW3711" s="3">
        <v>25033.91</v>
      </c>
      <c r="AX3711" s="3">
        <v>67398.789999999994</v>
      </c>
      <c r="AY3711" s="3"/>
      <c r="AZ3711" s="10" cm="1">
        <f t="array" ref="AZ3711">Lair(100000000/($AX3711-$AW3711))</f>
        <v>2359.7241741966104</v>
      </c>
      <c r="BA3711" s="10">
        <f t="shared" si="6594"/>
        <v>2360.4457276876515</v>
      </c>
      <c r="BB3711" s="12">
        <v>5620000</v>
      </c>
      <c r="BC3711" s="3">
        <v>0.01</v>
      </c>
      <c r="BD3711" s="12" cm="1">
        <f t="array" ref="BD3711">SfromgA($BB3711,$BA3711,"")</f>
        <v>3.6479739946335396E-2</v>
      </c>
      <c r="BE3711" s="29">
        <f t="shared" si="6595"/>
        <v>734.08431942236143</v>
      </c>
      <c r="BG3711" s="3"/>
      <c r="BH3711" s="3"/>
      <c r="BI3711" s="12">
        <f t="shared" si="6596"/>
        <v>5620000</v>
      </c>
      <c r="BJ3711" s="29">
        <f t="shared" si="6597"/>
        <v>734.08431942236143</v>
      </c>
      <c r="BK3711" s="3">
        <f t="shared" si="6599"/>
        <v>-5.5912890857841866</v>
      </c>
      <c r="BL3711" s="13">
        <f>EXP(BK$4341*$AX3711+BK$4342)*$BI3711/(100000000/($AX3711-$AW3711))</f>
        <v>1.5971713446076994</v>
      </c>
      <c r="BM3711" s="3">
        <f t="shared" si="6600"/>
        <v>-0.22491302553092565</v>
      </c>
      <c r="BN3711" s="13" cm="1">
        <f t="array" ref="BN3711">$C3711*EXP(poly_from_str(100000000/$E3711,BN$4343))</f>
        <v>8.8812950757597484</v>
      </c>
      <c r="BO3711" s="3">
        <f t="shared" si="6598"/>
        <v>0.69314718055994529</v>
      </c>
      <c r="BP3711" s="13">
        <f>LN(BL3711/BN3711)</f>
        <v>-1.7157132332060046</v>
      </c>
      <c r="BQ3711" s="13"/>
      <c r="BS3711" s="13"/>
      <c r="BT3711" s="13"/>
      <c r="BU3711" s="13"/>
      <c r="BV3711" s="13"/>
      <c r="BW3711" s="13"/>
      <c r="BX3711" s="13"/>
      <c r="BY3711">
        <v>8595</v>
      </c>
      <c r="BZ3711" s="13"/>
    </row>
    <row r="3712" spans="1:78" hidden="1" x14ac:dyDescent="0.25">
      <c r="A3712" t="s">
        <v>4157</v>
      </c>
      <c r="B3712" s="2" t="str">
        <f t="shared" si="6546"/>
        <v/>
      </c>
      <c r="C3712">
        <v>2</v>
      </c>
      <c r="E3712">
        <v>42366</v>
      </c>
      <c r="R3712">
        <v>34</v>
      </c>
      <c r="S3712" t="s">
        <v>22</v>
      </c>
      <c r="AA3712" s="10">
        <f t="shared" si="6445"/>
        <v>2359.6619999999998</v>
      </c>
      <c r="AB3712" s="3" cm="1">
        <f t="array" ref="AB3712">100000000/Lvac(AA3712)</f>
        <v>42365.996171248356</v>
      </c>
      <c r="AC3712" s="28">
        <f t="shared" si="6446"/>
        <v>4.2378950883643511E-7</v>
      </c>
      <c r="AD3712" s="28">
        <f t="shared" si="6447"/>
        <v>2.3603835395676333E-7</v>
      </c>
      <c r="AE3712" s="21">
        <f t="shared" si="6448"/>
        <v>42365.999093476807</v>
      </c>
      <c r="AF3712" s="10" cm="1">
        <f t="array" ref="AF3712">Lair(100000000/AE3712)</f>
        <v>2359.6618372271209</v>
      </c>
      <c r="AG3712" s="10">
        <f t="shared" si="6449"/>
        <v>1.3977132354389816E-2</v>
      </c>
      <c r="AH3712" s="10" t="b">
        <f t="shared" si="6444"/>
        <v>1</v>
      </c>
      <c r="AI3712" s="10">
        <f t="shared" si="6452"/>
        <v>2359.6619999999998</v>
      </c>
      <c r="AJ3712">
        <v>3.0000000000000001E-3</v>
      </c>
      <c r="AK3712" s="3" cm="1">
        <f t="array" ref="AK3712">100000000/Lvac($AA3712)</f>
        <v>42365.996171248356</v>
      </c>
      <c r="AL3712" s="21">
        <f t="shared" si="6521"/>
        <v>5.3862794126338889E-2</v>
      </c>
      <c r="AM3712" s="21"/>
      <c r="AN3712" s="21"/>
      <c r="AO3712" s="21"/>
      <c r="AP3712" s="21"/>
      <c r="AS3712" s="3">
        <f t="shared" si="6450"/>
        <v>-3.8287516435957514E-3</v>
      </c>
      <c r="AT3712" s="3" cm="1">
        <f t="array" ref="AT3712">AS3712-(100000000/LvacE($A3712)-$E3712)</f>
        <v>7.0126399805303663E-5</v>
      </c>
      <c r="BB3712"/>
      <c r="BC3712"/>
      <c r="BD3712"/>
      <c r="BE3712"/>
      <c r="BF3712"/>
      <c r="BG3712"/>
      <c r="BH3712"/>
      <c r="BI3712"/>
      <c r="BJ3712"/>
      <c r="BN3712" s="13" cm="1">
        <f t="array" ref="BN3712">$C3712*EXP(poly_from_str(100000000/$E3712,BN$4343))</f>
        <v>8.8830133395640551</v>
      </c>
      <c r="BO3712" s="13"/>
      <c r="BY3712">
        <v>8597</v>
      </c>
    </row>
    <row r="3713" spans="1:78" hidden="1" x14ac:dyDescent="0.25">
      <c r="A3713" t="s">
        <v>4158</v>
      </c>
      <c r="B3713" s="2" t="str">
        <f t="shared" si="6546"/>
        <v/>
      </c>
      <c r="C3713">
        <v>6</v>
      </c>
      <c r="E3713">
        <v>42370.97</v>
      </c>
      <c r="F3713">
        <v>62678</v>
      </c>
      <c r="G3713" t="s">
        <v>3</v>
      </c>
      <c r="H3713" s="5" t="s">
        <v>15</v>
      </c>
      <c r="I3713">
        <v>105049</v>
      </c>
      <c r="J3713" t="s">
        <v>5</v>
      </c>
      <c r="K3713" s="5" t="s">
        <v>86</v>
      </c>
      <c r="L3713">
        <v>62678.7</v>
      </c>
      <c r="M3713" t="str">
        <f t="shared" ref="M3713:M3714" si="6601">$G3713&amp;""</f>
        <v>o</v>
      </c>
      <c r="N3713" t="str">
        <f t="shared" ref="N3713:N3714" si="6602">$H3713&amp;""</f>
        <v>13/2</v>
      </c>
      <c r="O3713">
        <v>105049.72</v>
      </c>
      <c r="P3713" t="str">
        <f t="shared" ref="P3713:P3714" si="6603">$J3713&amp;""</f>
        <v>e</v>
      </c>
      <c r="Q3713" t="str">
        <f t="shared" ref="Q3713:Q3714" si="6604">$K3713&amp;""</f>
        <v>15/2</v>
      </c>
      <c r="R3713">
        <v>34</v>
      </c>
      <c r="AA3713" s="10">
        <f t="shared" si="6445"/>
        <v>2359.3850000000002</v>
      </c>
      <c r="AB3713" s="3" cm="1">
        <f t="array" ref="AB3713">100000000/Lvac(AA3713)</f>
        <v>42370.969679414484</v>
      </c>
      <c r="AC3713" s="28">
        <f t="shared" si="6446"/>
        <v>4.2383926319782485E-7</v>
      </c>
      <c r="AD3713" s="28">
        <f t="shared" si="6447"/>
        <v>2.3601064775391253E-7</v>
      </c>
      <c r="AE3713" s="21">
        <f t="shared" si="6448"/>
        <v>42370.969924123034</v>
      </c>
      <c r="AF3713" s="10" cm="1">
        <f t="array" ref="AF3713">Lair(100000000/AE3713)</f>
        <v>2359.3849863725341</v>
      </c>
      <c r="AG3713" s="10">
        <f t="shared" si="6449"/>
        <v>1.3979240284950206E-2</v>
      </c>
      <c r="AH3713" s="10" t="b">
        <f t="shared" si="6444"/>
        <v>1</v>
      </c>
      <c r="AI3713" s="10">
        <f t="shared" ref="AI3713:AI3714" si="6605">$AF3713</f>
        <v>2359.3849863725341</v>
      </c>
      <c r="AJ3713">
        <v>3.0000000000000001E-3</v>
      </c>
      <c r="AK3713" s="3" cm="1">
        <f t="array" ref="AK3713">100000000/Lvac($AA3713)</f>
        <v>42370.969679414484</v>
      </c>
      <c r="AL3713" s="21">
        <f t="shared" si="6521"/>
        <v>5.3875442020877982E-2</v>
      </c>
      <c r="AM3713" s="10" cm="1">
        <f t="array" ref="AM3713">Lvac($AI3713)-$BA3713</f>
        <v>2.789274388760532E-3</v>
      </c>
      <c r="AN3713" s="10">
        <f t="shared" ref="AN3713:AN3714" si="6606">$AK3713-($AX3713-$AW3713)</f>
        <v>-5.0320585520239547E-2</v>
      </c>
      <c r="AO3713" s="3">
        <f t="shared" ref="AO3713:AO3714" si="6607">AM3713/AJ3713</f>
        <v>0.92975812958684401</v>
      </c>
      <c r="AP3713" s="3">
        <v>0.93430163542507216</v>
      </c>
      <c r="AS3713" s="3">
        <f t="shared" si="6450"/>
        <v>-3.2058551732916385E-4</v>
      </c>
      <c r="AT3713" s="3" cm="1">
        <f t="array" ref="AT3713">AS3713-(100000000/LvacE($A3713)-$E3713)</f>
        <v>7.0261630753520876E-5</v>
      </c>
      <c r="AU3713" t="s">
        <v>4883</v>
      </c>
      <c r="AV3713" t="s">
        <v>4865</v>
      </c>
      <c r="AW3713" s="3">
        <v>62678.7</v>
      </c>
      <c r="AX3713" s="3">
        <v>105049.72</v>
      </c>
      <c r="AY3713" s="3"/>
      <c r="AZ3713" s="10" cm="1">
        <f t="array" ref="AZ3713">Lair(100000000/($AX3713-$AW3713))</f>
        <v>2359.3821977225784</v>
      </c>
      <c r="BA3713" s="10">
        <f t="shared" ref="BA3713:BA3714" si="6608">100000000/($AX3713-$AW3713)</f>
        <v>2360.1036746342193</v>
      </c>
      <c r="BN3713" s="13" cm="1">
        <f t="array" ref="BN3713">$C3713*EXP(poly_from_str(100000000/$E3713,BN$4343))</f>
        <v>26.671370953479776</v>
      </c>
      <c r="BO3713" s="13"/>
      <c r="BY3713">
        <v>25814</v>
      </c>
    </row>
    <row r="3714" spans="1:78" hidden="1" x14ac:dyDescent="0.25">
      <c r="A3714" t="s">
        <v>4159</v>
      </c>
      <c r="B3714" s="2" t="str">
        <f t="shared" si="6546"/>
        <v/>
      </c>
      <c r="C3714">
        <v>5</v>
      </c>
      <c r="E3714">
        <v>42372.85</v>
      </c>
      <c r="F3714">
        <v>20848</v>
      </c>
      <c r="G3714" t="s">
        <v>5</v>
      </c>
      <c r="H3714" s="5" t="s">
        <v>18</v>
      </c>
      <c r="I3714">
        <v>63221</v>
      </c>
      <c r="J3714" t="s">
        <v>3</v>
      </c>
      <c r="K3714" s="5" t="s">
        <v>19</v>
      </c>
      <c r="L3714">
        <v>20848.39</v>
      </c>
      <c r="M3714" t="str">
        <f t="shared" si="6601"/>
        <v>e</v>
      </c>
      <c r="N3714" t="str">
        <f t="shared" si="6602"/>
        <v>5/2</v>
      </c>
      <c r="O3714">
        <v>63221.279999999999</v>
      </c>
      <c r="P3714" t="str">
        <f t="shared" si="6603"/>
        <v>o</v>
      </c>
      <c r="Q3714" t="str">
        <f t="shared" si="6604"/>
        <v>3/2</v>
      </c>
      <c r="R3714">
        <v>34</v>
      </c>
      <c r="AA3714" s="10">
        <f t="shared" si="6445"/>
        <v>2359.2800000000002</v>
      </c>
      <c r="AB3714" s="3" cm="1">
        <f t="array" ref="AB3714">100000000/Lvac(AA3714)</f>
        <v>42372.855249442167</v>
      </c>
      <c r="AC3714" s="28">
        <f t="shared" si="6446"/>
        <v>4.2385812620799563E-7</v>
      </c>
      <c r="AD3714" s="28">
        <f t="shared" si="6447"/>
        <v>2.360001454027965E-7</v>
      </c>
      <c r="AE3714" s="21">
        <f t="shared" si="6448"/>
        <v>42372.851242282049</v>
      </c>
      <c r="AF3714" s="10" cm="1">
        <f t="array" ref="AF3714">Lair(100000000/AE3714)</f>
        <v>2359.2802231331239</v>
      </c>
      <c r="AG3714" s="10">
        <f t="shared" si="6449"/>
        <v>1.3980039514055593E-2</v>
      </c>
      <c r="AH3714" s="10" t="b">
        <f t="shared" ref="AH3714:AH3777" si="6609">ABS(AE3714-AB3714)&lt;AG3714</f>
        <v>1</v>
      </c>
      <c r="AI3714" s="10">
        <f t="shared" si="6605"/>
        <v>2359.2802231331239</v>
      </c>
      <c r="AJ3714">
        <v>3.0000000000000001E-3</v>
      </c>
      <c r="AK3714" s="3" cm="1">
        <f t="array" ref="AK3714">100000000/Lvac($AA3714)</f>
        <v>42372.855249442167</v>
      </c>
      <c r="AL3714" s="21">
        <f t="shared" si="6521"/>
        <v>5.3880231988514306E-2</v>
      </c>
      <c r="AM3714" s="10" cm="1">
        <f t="array" ref="AM3714">Lvac($AI3714)-$BA3714</f>
        <v>2.1586509524240682E-3</v>
      </c>
      <c r="AN3714" s="10">
        <f t="shared" si="6606"/>
        <v>-3.4750557832012419E-2</v>
      </c>
      <c r="AO3714" s="3">
        <f t="shared" si="6607"/>
        <v>0.71955031747468945</v>
      </c>
      <c r="AP3714" s="3">
        <v>0.64515595552923821</v>
      </c>
      <c r="AS3714" s="3">
        <f t="shared" si="6450"/>
        <v>5.2494421688606963E-3</v>
      </c>
      <c r="AT3714" s="3" cm="1">
        <f t="array" ref="AT3714">AS3714-(100000000/LvacE($A3714)-$E3714)</f>
        <v>7.0312918978743255E-5</v>
      </c>
      <c r="AU3714" t="s">
        <v>4795</v>
      </c>
      <c r="AV3714" t="s">
        <v>4702</v>
      </c>
      <c r="AW3714" s="3">
        <v>20848.39</v>
      </c>
      <c r="AX3714" s="3">
        <v>63221.279999999999</v>
      </c>
      <c r="AY3714" s="3"/>
      <c r="AZ3714" s="10" cm="1">
        <f t="array" ref="AZ3714">Lair(100000000/($AX3714-$AW3714))</f>
        <v>2359.278064965411</v>
      </c>
      <c r="BA3714" s="10">
        <f t="shared" si="6608"/>
        <v>2359.9995185600983</v>
      </c>
      <c r="BB3714" s="12">
        <v>110000000</v>
      </c>
      <c r="BC3714" s="3">
        <v>0.247</v>
      </c>
      <c r="BD3714" s="12" cm="1">
        <f t="array" ref="BD3714">SfromgA($BB3714,$BA3714,"")</f>
        <v>0.7136114145833693</v>
      </c>
      <c r="BE3714" s="29">
        <f>(10^MAX(0.05, -0.312925054856973*((LN($BD3714))^(1/3)) + 0.454808404431693)-1)*100</f>
        <v>370.60972220569209</v>
      </c>
      <c r="BG3714" s="3"/>
      <c r="BH3714" s="3"/>
      <c r="BI3714" s="12">
        <f>IF($BB3714="",$BF3714,$BB3714)</f>
        <v>110000000</v>
      </c>
      <c r="BJ3714" s="29">
        <f>IF($BB3714="",$BH3714,$BE3714)</f>
        <v>370.60972220569209</v>
      </c>
      <c r="BK3714" s="3">
        <f>LN(BN3714*100000000/($AX3714-$AW3714)/$BI3714)</f>
        <v>-7.647987537411959</v>
      </c>
      <c r="BL3714" s="13">
        <f>EXP(BK$4341*$AX3714+BK$4342)*$BI3714/(100000000/($AX3714-$AW3714))</f>
        <v>42.947556890925362</v>
      </c>
      <c r="BM3714" s="3">
        <f t="shared" ref="BM3714" si="6610">LN(BL3714/$C3714)</f>
        <v>2.1505418517455817</v>
      </c>
      <c r="BN3714" s="13" cm="1">
        <f t="array" ref="BN3714">$C3714*EXP(poly_from_str(100000000/$E3714,BN$4343))</f>
        <v>22.233200557854722</v>
      </c>
      <c r="BO3714" s="3">
        <f>LN($C3714)</f>
        <v>1.6094379124341003</v>
      </c>
      <c r="BP3714" s="13">
        <f>LN(BL3714/BN3714)</f>
        <v>0.65839307185462792</v>
      </c>
      <c r="BQ3714" s="13"/>
      <c r="BS3714" s="13"/>
      <c r="BT3714" s="13"/>
      <c r="BU3714" s="13"/>
      <c r="BV3714" s="13"/>
      <c r="BW3714" s="13"/>
      <c r="BX3714" s="13"/>
      <c r="BY3714">
        <v>21518</v>
      </c>
      <c r="BZ3714" s="13"/>
    </row>
    <row r="3715" spans="1:78" hidden="1" x14ac:dyDescent="0.25">
      <c r="A3715" t="s">
        <v>4160</v>
      </c>
      <c r="B3715" s="2" t="str">
        <f t="shared" si="6546"/>
        <v/>
      </c>
      <c r="C3715">
        <v>4</v>
      </c>
      <c r="E3715">
        <v>42381.89</v>
      </c>
      <c r="R3715">
        <v>34</v>
      </c>
      <c r="S3715" t="s">
        <v>22</v>
      </c>
      <c r="AA3715" s="10">
        <f t="shared" ref="AA3715:AA3778" si="6611">ROUND($A3715,3)+0</f>
        <v>2358.777</v>
      </c>
      <c r="AB3715" s="3" cm="1">
        <f t="array" ref="AB3715">100000000/Lvac(AA3715)</f>
        <v>42381.890355671021</v>
      </c>
      <c r="AC3715" s="28">
        <f t="shared" ref="AC3715:AC3778" si="6612">0.001/AA3715</f>
        <v>4.2394851230107806E-7</v>
      </c>
      <c r="AD3715" s="28">
        <f t="shared" ref="AD3715:AD3778" si="6613">0.01/AB3715</f>
        <v>2.3594983414093808E-7</v>
      </c>
      <c r="AE3715" s="21">
        <f t="shared" ref="AE3715:AE3778" si="6614">($AB3715/$AC3715^2+$E3715/$AD3715^2)/(1/$AC3715^2+1/$AD3715^2)</f>
        <v>42381.890084114864</v>
      </c>
      <c r="AF3715" s="10" cm="1">
        <f t="array" ref="AF3715">Lair(100000000/AE3715)</f>
        <v>2358.7770151147788</v>
      </c>
      <c r="AG3715" s="10">
        <f t="shared" ref="AG3715:AG3778" si="6615">0.0005/$AA3715*AB3715+0.005</f>
        <v>1.3983869682397069E-2</v>
      </c>
      <c r="AH3715" s="10" t="b">
        <f t="shared" si="6609"/>
        <v>1</v>
      </c>
      <c r="AI3715" s="10">
        <f t="shared" ref="AI3715:AI3777" si="6616">$AA3715</f>
        <v>2358.777</v>
      </c>
      <c r="AJ3715">
        <v>3.0000000000000001E-3</v>
      </c>
      <c r="AK3715" s="3" cm="1">
        <f t="array" ref="AK3715">100000000/Lvac($AA3715)</f>
        <v>42381.890355671021</v>
      </c>
      <c r="AL3715" s="21">
        <f t="shared" si="6521"/>
        <v>5.3903218094382414E-2</v>
      </c>
      <c r="AM3715" s="21"/>
      <c r="AN3715" s="21"/>
      <c r="AO3715" s="21"/>
      <c r="AP3715" s="21"/>
      <c r="AS3715" s="3">
        <f t="shared" ref="AS3715:AS3778" si="6617">$AB3715-$E3715</f>
        <v>3.5567102167988196E-4</v>
      </c>
      <c r="AT3715" s="3" cm="1">
        <f t="array" ref="AT3715">AS3715-(100000000/LvacE($A3715)-$E3715)</f>
        <v>7.0558897277805954E-5</v>
      </c>
      <c r="BB3715"/>
      <c r="BC3715"/>
      <c r="BD3715"/>
      <c r="BE3715"/>
      <c r="BF3715"/>
      <c r="BG3715"/>
      <c r="BH3715"/>
      <c r="BI3715"/>
      <c r="BJ3715"/>
      <c r="BN3715" s="13" cm="1">
        <f t="array" ref="BN3715">$C3715*EXP(poly_from_str(100000000/$E3715,BN$4343))</f>
        <v>17.813827577566311</v>
      </c>
      <c r="BO3715" s="13"/>
      <c r="BY3715">
        <v>17242</v>
      </c>
    </row>
    <row r="3716" spans="1:78" hidden="1" x14ac:dyDescent="0.25">
      <c r="A3716" t="s">
        <v>4161</v>
      </c>
      <c r="B3716" s="2" t="str">
        <f t="shared" si="6546"/>
        <v/>
      </c>
      <c r="C3716">
        <v>4</v>
      </c>
      <c r="E3716">
        <v>42383.72</v>
      </c>
      <c r="F3716">
        <v>20848</v>
      </c>
      <c r="G3716" t="s">
        <v>5</v>
      </c>
      <c r="H3716" s="5" t="s">
        <v>18</v>
      </c>
      <c r="I3716">
        <v>63232</v>
      </c>
      <c r="J3716" t="s">
        <v>3</v>
      </c>
      <c r="K3716" s="5" t="s">
        <v>8</v>
      </c>
      <c r="L3716">
        <v>20848.39</v>
      </c>
      <c r="M3716" t="str">
        <f t="shared" ref="M3716:M3717" si="6618">$G3716&amp;""</f>
        <v>e</v>
      </c>
      <c r="N3716" t="str">
        <f t="shared" ref="N3716:N3717" si="6619">$H3716&amp;""</f>
        <v>5/2</v>
      </c>
      <c r="O3716">
        <v>63232.14</v>
      </c>
      <c r="P3716" t="str">
        <f t="shared" ref="P3716:P3717" si="6620">$J3716&amp;""</f>
        <v>o</v>
      </c>
      <c r="Q3716" t="str">
        <f t="shared" ref="Q3716:Q3717" si="6621">$K3716&amp;""</f>
        <v>7/2</v>
      </c>
      <c r="R3716">
        <v>34</v>
      </c>
      <c r="AA3716" s="10">
        <f t="shared" si="6611"/>
        <v>2358.6750000000002</v>
      </c>
      <c r="AB3716" s="3" cm="1">
        <f t="array" ref="AB3716">100000000/Lvac(AA3716)</f>
        <v>42383.72299420226</v>
      </c>
      <c r="AC3716" s="28">
        <f t="shared" si="6612"/>
        <v>4.2396684579265898E-7</v>
      </c>
      <c r="AD3716" s="28">
        <f t="shared" si="6613"/>
        <v>2.3593963185744483E-7</v>
      </c>
      <c r="AE3716" s="21">
        <f t="shared" si="6614"/>
        <v>42383.720708024142</v>
      </c>
      <c r="AF3716" s="10" cm="1">
        <f t="array" ref="AF3716">Lair(100000000/AE3716)</f>
        <v>2358.6751272373654</v>
      </c>
      <c r="AG3716" s="10">
        <f t="shared" si="6615"/>
        <v>1.3984646675400864E-2</v>
      </c>
      <c r="AH3716" s="10" t="b">
        <f t="shared" si="6609"/>
        <v>1</v>
      </c>
      <c r="AI3716" s="10">
        <f t="shared" ref="AI3716:AI3717" si="6622">$AF3716</f>
        <v>2358.6751272373654</v>
      </c>
      <c r="AJ3716">
        <v>3.0000000000000001E-3</v>
      </c>
      <c r="AK3716" s="3" cm="1">
        <f t="array" ref="AK3716">100000000/Lvac($AA3716)</f>
        <v>42383.72299420226</v>
      </c>
      <c r="AL3716" s="21">
        <f t="shared" si="6521"/>
        <v>5.3907877144375768E-2</v>
      </c>
      <c r="AM3716" s="10" cm="1">
        <f t="array" ref="AM3716">Lvac($AI3716)-$BA3716</f>
        <v>1.6306104043906089E-3</v>
      </c>
      <c r="AN3716" s="10">
        <f t="shared" ref="AN3716:AN3717" si="6623">$AK3716-($AX3716-$AW3716)</f>
        <v>-2.7005797739548143E-2</v>
      </c>
      <c r="AO3716" s="3">
        <f t="shared" ref="AO3716:AO3717" si="6624">AM3716/AJ3716</f>
        <v>0.54353680146353633</v>
      </c>
      <c r="AP3716" s="3">
        <v>0.50111485158292146</v>
      </c>
      <c r="AS3716" s="3">
        <f t="shared" si="6617"/>
        <v>2.9942022592877038E-3</v>
      </c>
      <c r="AT3716" s="3" cm="1">
        <f t="array" ref="AT3716">AS3716-(100000000/LvacE($A3716)-$E3716)</f>
        <v>7.0608817622996867E-5</v>
      </c>
      <c r="AU3716" t="s">
        <v>4795</v>
      </c>
      <c r="AV3716" t="s">
        <v>4814</v>
      </c>
      <c r="AW3716" s="3">
        <v>20848.39</v>
      </c>
      <c r="AX3716" s="3">
        <v>63232.14</v>
      </c>
      <c r="AY3716" s="3"/>
      <c r="AZ3716" s="10" cm="1">
        <f t="array" ref="AZ3716">Lair(100000000/($AX3716-$AW3716))</f>
        <v>2358.6734969919212</v>
      </c>
      <c r="BA3716" s="10">
        <f t="shared" ref="BA3716:BA3717" si="6625">100000000/($AX3716-$AW3716)</f>
        <v>2359.3948152298935</v>
      </c>
      <c r="BB3716" s="12">
        <v>86000000</v>
      </c>
      <c r="BC3716" s="3">
        <v>0.19800000000000001</v>
      </c>
      <c r="BD3716" s="12" cm="1">
        <f t="array" ref="BD3716">SfromgA($BB3716,$BA3716,"")</f>
        <v>0.55748562488548181</v>
      </c>
      <c r="BE3716" s="29">
        <f t="shared" ref="BE3716:BE3717" si="6626">(10^MAX(0.05, -0.312925054856973*((LN($BD3716))^(1/3)) + 0.454808404431693)-1)*100</f>
        <v>420.49905414772394</v>
      </c>
      <c r="BG3716" s="3"/>
      <c r="BH3716" s="3"/>
      <c r="BI3716" s="12">
        <f t="shared" ref="BI3716:BI3717" si="6627">IF($BB3716="",$BF3716,$BB3716)</f>
        <v>86000000</v>
      </c>
      <c r="BJ3716" s="29">
        <f t="shared" ref="BJ3716:BJ3717" si="6628">IF($BB3716="",$BH3716,$BE3716)</f>
        <v>420.49905414772394</v>
      </c>
      <c r="BK3716" s="3">
        <f t="shared" ref="BK3716:BK3717" si="6629">LN(BN3716*100000000/($AX3716-$AW3716)/$BI3716)</f>
        <v>-7.623411309867195</v>
      </c>
      <c r="BL3716" s="13">
        <f>EXP(BK$4341*$AX3716+BK$4342)*$BI3716/(100000000/($AX3716-$AW3716))</f>
        <v>33.558084841764256</v>
      </c>
      <c r="BM3716" s="3">
        <f t="shared" ref="BM3716:BM3717" si="6630">LN(BL3716/$C3716)</f>
        <v>2.1269834521571931</v>
      </c>
      <c r="BN3716" s="13" cm="1">
        <f t="array" ref="BN3716">$C3716*EXP(poly_from_str(100000000/$E3716,BN$4343))</f>
        <v>17.81937081181615</v>
      </c>
      <c r="BO3716" s="3">
        <f t="shared" ref="BO3716:BO3717" si="6631">LN($C3716)</f>
        <v>1.3862943611198906</v>
      </c>
      <c r="BP3716" s="13">
        <f t="shared" ref="BP3716:BP3717" si="6632">LN(BL3716/BN3716)</f>
        <v>0.63299169983665338</v>
      </c>
      <c r="BQ3716" s="13"/>
      <c r="BS3716" s="13"/>
      <c r="BT3716" s="13"/>
      <c r="BU3716" s="13"/>
      <c r="BV3716" s="13"/>
      <c r="BW3716" s="13"/>
      <c r="BX3716" s="13"/>
      <c r="BY3716">
        <v>17247</v>
      </c>
      <c r="BZ3716" s="13"/>
    </row>
    <row r="3717" spans="1:78" hidden="1" x14ac:dyDescent="0.25">
      <c r="A3717" t="s">
        <v>4162</v>
      </c>
      <c r="B3717" s="2" t="str">
        <f t="shared" si="6546"/>
        <v/>
      </c>
      <c r="C3717">
        <v>3</v>
      </c>
      <c r="E3717">
        <v>42402.559999999998</v>
      </c>
      <c r="F3717">
        <v>41023</v>
      </c>
      <c r="G3717" t="s">
        <v>5</v>
      </c>
      <c r="H3717" s="5" t="s">
        <v>8</v>
      </c>
      <c r="I3717">
        <v>83426</v>
      </c>
      <c r="J3717" t="s">
        <v>3</v>
      </c>
      <c r="K3717" s="5" t="s">
        <v>18</v>
      </c>
      <c r="L3717">
        <v>41023.980000000003</v>
      </c>
      <c r="M3717" t="str">
        <f t="shared" si="6618"/>
        <v>e</v>
      </c>
      <c r="N3717" t="str">
        <f t="shared" si="6619"/>
        <v>7/2</v>
      </c>
      <c r="O3717">
        <v>83426.55</v>
      </c>
      <c r="P3717" t="str">
        <f t="shared" si="6620"/>
        <v>o</v>
      </c>
      <c r="Q3717" t="str">
        <f t="shared" si="6621"/>
        <v>5/2</v>
      </c>
      <c r="R3717">
        <v>34</v>
      </c>
      <c r="AA3717" s="10">
        <f t="shared" si="6611"/>
        <v>2357.627</v>
      </c>
      <c r="AB3717" s="3" cm="1">
        <f t="array" ref="AB3717">100000000/Lvac(AA3717)</f>
        <v>42402.561639828709</v>
      </c>
      <c r="AC3717" s="28">
        <f t="shared" si="6612"/>
        <v>4.2415530531335113E-7</v>
      </c>
      <c r="AD3717" s="28">
        <f t="shared" si="6613"/>
        <v>2.3583480840004261E-7</v>
      </c>
      <c r="AE3717" s="21">
        <f t="shared" si="6614"/>
        <v>42402.560387236103</v>
      </c>
      <c r="AF3717" s="10" cm="1">
        <f t="array" ref="AF3717">Lair(100000000/AE3717)</f>
        <v>2357.6270696511815</v>
      </c>
      <c r="AG3717" s="10">
        <f t="shared" si="6615"/>
        <v>1.3992635739204867E-2</v>
      </c>
      <c r="AH3717" s="10" t="b">
        <f t="shared" si="6609"/>
        <v>1</v>
      </c>
      <c r="AI3717" s="10">
        <f t="shared" si="6622"/>
        <v>2357.6270696511815</v>
      </c>
      <c r="AJ3717">
        <v>3.0000000000000001E-3</v>
      </c>
      <c r="AK3717" s="3" cm="1">
        <f t="array" ref="AK3717">100000000/Lvac($AA3717)</f>
        <v>42402.561639828709</v>
      </c>
      <c r="AL3717" s="21">
        <f t="shared" si="6521"/>
        <v>5.3955812841217039E-2</v>
      </c>
      <c r="AM3717" s="10" cm="1">
        <f t="array" ref="AM3717">Lvac($AI3717)-$BA3717</f>
        <v>5.3464315897144843E-4</v>
      </c>
      <c r="AN3717" s="10">
        <f t="shared" si="6623"/>
        <v>-8.3601712904055603E-3</v>
      </c>
      <c r="AO3717" s="3">
        <f t="shared" si="6624"/>
        <v>0.17821438632381614</v>
      </c>
      <c r="AP3717" s="3">
        <v>0.15499213001627746</v>
      </c>
      <c r="AS3717" s="3">
        <f t="shared" si="6617"/>
        <v>1.6398287116317078E-3</v>
      </c>
      <c r="AT3717" s="3" cm="1">
        <f t="array" ref="AT3717">AS3717-(100000000/LvacE($A3717)-$E3717)</f>
        <v>7.1122827648650855E-5</v>
      </c>
      <c r="AU3717" t="s">
        <v>4706</v>
      </c>
      <c r="AV3717" t="s">
        <v>4863</v>
      </c>
      <c r="AW3717" s="3">
        <v>41023.980000000003</v>
      </c>
      <c r="AX3717" s="3">
        <v>83426.55</v>
      </c>
      <c r="AY3717" s="3"/>
      <c r="AZ3717" s="10" cm="1">
        <f t="array" ref="AZ3717">Lair(100000000/($AX3717-$AW3717))</f>
        <v>2357.6265351276447</v>
      </c>
      <c r="BA3717" s="10">
        <f t="shared" si="6625"/>
        <v>2358.3476190240358</v>
      </c>
      <c r="BB3717" s="12">
        <v>104000000</v>
      </c>
      <c r="BC3717" s="3">
        <v>0.188</v>
      </c>
      <c r="BD3717" s="12" cm="1">
        <f t="array" ref="BD3717">SfromgA($BB3717,$BA3717,"")</f>
        <v>0.67327138989204016</v>
      </c>
      <c r="BE3717" s="29">
        <f t="shared" si="6626"/>
        <v>383.64460031076214</v>
      </c>
      <c r="BG3717" s="3"/>
      <c r="BH3717" s="3"/>
      <c r="BI3717" s="12">
        <f t="shared" si="6627"/>
        <v>104000000</v>
      </c>
      <c r="BJ3717" s="29">
        <f t="shared" si="6628"/>
        <v>383.64460031076214</v>
      </c>
      <c r="BK3717" s="3">
        <f t="shared" si="6629"/>
        <v>-8.0983575765449949</v>
      </c>
      <c r="BL3717" s="13">
        <f>EXP(BK$4341*$AX3717+BK$4342)*$BI3717/(100000000/($AX3717-$AW3717))</f>
        <v>8.75295162923112</v>
      </c>
      <c r="BM3717" s="3">
        <f t="shared" si="6630"/>
        <v>1.0707786838737445</v>
      </c>
      <c r="BN3717" s="13" cm="1">
        <f t="array" ref="BN3717">$C3717*EXP(poly_from_str(100000000/$E3717,BN$4343))</f>
        <v>13.407676139828967</v>
      </c>
      <c r="BO3717" s="3">
        <f t="shared" si="6631"/>
        <v>1.0986122886681098</v>
      </c>
      <c r="BP3717" s="13">
        <f t="shared" si="6632"/>
        <v>-0.42643641665712145</v>
      </c>
      <c r="BQ3717" s="13"/>
      <c r="BS3717" s="13"/>
      <c r="BT3717" s="13"/>
      <c r="BU3717" s="13"/>
      <c r="BV3717" s="13"/>
      <c r="BW3717" s="13"/>
      <c r="BX3717" s="13"/>
      <c r="BY3717">
        <v>12978</v>
      </c>
      <c r="BZ3717" s="13"/>
    </row>
    <row r="3718" spans="1:78" hidden="1" x14ac:dyDescent="0.25">
      <c r="A3718" t="s">
        <v>4163</v>
      </c>
      <c r="B3718" s="2" t="str">
        <f t="shared" si="6546"/>
        <v/>
      </c>
      <c r="C3718">
        <v>3</v>
      </c>
      <c r="E3718">
        <v>42404.11</v>
      </c>
      <c r="R3718">
        <v>34</v>
      </c>
      <c r="S3718" t="s">
        <v>22</v>
      </c>
      <c r="AA3718" s="10">
        <f t="shared" si="6611"/>
        <v>2357.5410000000002</v>
      </c>
      <c r="AB3718" s="3" cm="1">
        <f t="array" ref="AB3718">100000000/Lvac(AA3718)</f>
        <v>42404.108302699227</v>
      </c>
      <c r="AC3718" s="28">
        <f t="shared" si="6612"/>
        <v>4.2417077794193185E-7</v>
      </c>
      <c r="AD3718" s="28">
        <f t="shared" si="6613"/>
        <v>2.3582620647545726E-7</v>
      </c>
      <c r="AE3718" s="21">
        <f t="shared" si="6614"/>
        <v>42404.109599236857</v>
      </c>
      <c r="AF3718" s="10" cm="1">
        <f t="array" ref="AF3718">Lair(100000000/AE3718)</f>
        <v>2357.5409279104915</v>
      </c>
      <c r="AG3718" s="10">
        <f t="shared" si="6615"/>
        <v>1.399329180334493E-2</v>
      </c>
      <c r="AH3718" s="10" t="b">
        <f t="shared" si="6609"/>
        <v>1</v>
      </c>
      <c r="AI3718" s="10">
        <f t="shared" si="6616"/>
        <v>2357.5410000000002</v>
      </c>
      <c r="AJ3718">
        <v>3.0000000000000001E-3</v>
      </c>
      <c r="AK3718" s="3" cm="1">
        <f t="array" ref="AK3718">100000000/Lvac($AA3718)</f>
        <v>42404.108302699227</v>
      </c>
      <c r="AL3718" s="21">
        <f t="shared" si="6521"/>
        <v>5.3959750820069589E-2</v>
      </c>
      <c r="AM3718" s="21"/>
      <c r="AN3718" s="21"/>
      <c r="AO3718" s="21"/>
      <c r="AP3718" s="21"/>
      <c r="AS3718" s="3">
        <f t="shared" si="6617"/>
        <v>-1.6973007732303813E-3</v>
      </c>
      <c r="AT3718" s="3" cm="1">
        <f t="array" ref="AT3718">AS3718-(100000000/LvacE($A3718)-$E3718)</f>
        <v>7.1165093686431646E-5</v>
      </c>
      <c r="BB3718"/>
      <c r="BC3718"/>
      <c r="BD3718"/>
      <c r="BE3718"/>
      <c r="BF3718"/>
      <c r="BG3718"/>
      <c r="BH3718"/>
      <c r="BI3718"/>
      <c r="BJ3718"/>
      <c r="BN3718" s="13" cm="1">
        <f t="array" ref="BN3718">$C3718*EXP(poly_from_str(100000000/$E3718,BN$4343))</f>
        <v>13.411254329314669</v>
      </c>
      <c r="BO3718" s="13"/>
      <c r="BY3718">
        <v>12982</v>
      </c>
    </row>
    <row r="3719" spans="1:78" hidden="1" x14ac:dyDescent="0.25">
      <c r="A3719" t="s">
        <v>4164</v>
      </c>
      <c r="B3719" s="2" t="str">
        <f t="shared" si="6546"/>
        <v/>
      </c>
      <c r="C3719">
        <v>5</v>
      </c>
      <c r="E3719">
        <v>42405.82</v>
      </c>
      <c r="F3719">
        <v>24461</v>
      </c>
      <c r="G3719" t="s">
        <v>5</v>
      </c>
      <c r="H3719" s="5" t="s">
        <v>18</v>
      </c>
      <c r="I3719">
        <v>66867</v>
      </c>
      <c r="J3719" t="s">
        <v>3</v>
      </c>
      <c r="K3719" s="5" t="s">
        <v>19</v>
      </c>
      <c r="L3719">
        <v>24461.24</v>
      </c>
      <c r="M3719" t="str">
        <f t="shared" ref="M3719:M3722" si="6633">$G3719&amp;""</f>
        <v>e</v>
      </c>
      <c r="N3719" t="str">
        <f t="shared" ref="N3719:N3722" si="6634">$H3719&amp;""</f>
        <v>5/2</v>
      </c>
      <c r="O3719">
        <v>66867.09</v>
      </c>
      <c r="P3719" t="str">
        <f t="shared" ref="P3719:P3722" si="6635">$J3719&amp;""</f>
        <v>o</v>
      </c>
      <c r="Q3719" t="str">
        <f t="shared" ref="Q3719:Q3722" si="6636">$K3719&amp;""</f>
        <v>3/2</v>
      </c>
      <c r="R3719">
        <v>34</v>
      </c>
      <c r="AA3719" s="10">
        <f t="shared" si="6611"/>
        <v>2357.4459999999999</v>
      </c>
      <c r="AB3719" s="3" cm="1">
        <f t="array" ref="AB3719">100000000/Lvac(AA3719)</f>
        <v>42405.81695679258</v>
      </c>
      <c r="AC3719" s="28">
        <f t="shared" si="6612"/>
        <v>4.2418787111136376E-7</v>
      </c>
      <c r="AD3719" s="28">
        <f t="shared" si="6613"/>
        <v>2.3581670434952429E-7</v>
      </c>
      <c r="AE3719" s="21">
        <f t="shared" si="6614"/>
        <v>42405.81928153264</v>
      </c>
      <c r="AF3719" s="10" cm="1">
        <f t="array" ref="AF3719">Lair(100000000/AE3719)</f>
        <v>2357.4458707512554</v>
      </c>
      <c r="AG3719" s="10">
        <f t="shared" si="6615"/>
        <v>1.3994016608820006E-2</v>
      </c>
      <c r="AH3719" s="10" t="b">
        <f t="shared" si="6609"/>
        <v>1</v>
      </c>
      <c r="AI3719" s="10">
        <f t="shared" ref="AI3719:AI3722" si="6637">$AF3719</f>
        <v>2357.4458707512554</v>
      </c>
      <c r="AJ3719">
        <v>3.0000000000000001E-3</v>
      </c>
      <c r="AK3719" s="3" cm="1">
        <f t="array" ref="AK3719">100000000/Lvac($AA3719)</f>
        <v>42405.81695679258</v>
      </c>
      <c r="AL3719" s="21">
        <f t="shared" si="6521"/>
        <v>5.3964102611542435E-2</v>
      </c>
      <c r="AM3719" s="10" cm="1">
        <f t="array" ref="AM3719">Lvac($AI3719)-$BA3719</f>
        <v>1.7082377398764947E-3</v>
      </c>
      <c r="AN3719" s="10">
        <f t="shared" ref="AN3719:AN3722" si="6638">$AK3719-($AX3719-$AW3719)</f>
        <v>-3.3043207411537878E-2</v>
      </c>
      <c r="AO3719" s="3">
        <f t="shared" ref="AO3719:AO3722" si="6639">AM3719/AJ3719</f>
        <v>0.56941257995883154</v>
      </c>
      <c r="AP3719" s="3">
        <v>0.61250513575335697</v>
      </c>
      <c r="AS3719" s="3">
        <f t="shared" si="6617"/>
        <v>-3.043207419977989E-3</v>
      </c>
      <c r="AT3719" s="3" cm="1">
        <f t="array" ref="AT3719">AS3719-(100000000/LvacE($A3719)-$E3719)</f>
        <v>7.1211783506441861E-5</v>
      </c>
      <c r="AU3719" t="s">
        <v>4712</v>
      </c>
      <c r="AV3719" t="s">
        <v>4862</v>
      </c>
      <c r="AW3719" s="3">
        <v>24461.24</v>
      </c>
      <c r="AX3719" s="3">
        <v>66867.09</v>
      </c>
      <c r="AY3719" s="3"/>
      <c r="AZ3719" s="10" cm="1">
        <f t="array" ref="AZ3719">Lair(100000000/($AX3719-$AW3719))</f>
        <v>2357.4441628956974</v>
      </c>
      <c r="BA3719" s="10">
        <f t="shared" ref="BA3719:BA3722" si="6640">100000000/($AX3719-$AW3719)</f>
        <v>2358.1652059798357</v>
      </c>
      <c r="BB3719" s="12">
        <v>188000000</v>
      </c>
      <c r="BC3719" s="3">
        <v>0.376</v>
      </c>
      <c r="BD3719" s="12" cm="1">
        <f t="array" ref="BD3719">SfromgA($BB3719,$BA3719,"")</f>
        <v>1.2167851217884698</v>
      </c>
      <c r="BE3719" s="29">
        <f t="shared" ref="BE3719:BE3722" si="6641">(10^MAX(0.05, -0.312925054856973*((LN($BD3719))^(1/3)) + 0.454808404431693)-1)*100</f>
        <v>87.487086155494382</v>
      </c>
      <c r="BG3719" s="3"/>
      <c r="BH3719" s="3"/>
      <c r="BI3719" s="12">
        <f t="shared" ref="BI3719:BI3722" si="6642">IF($BB3719="",$BF3719,$BB3719)</f>
        <v>188000000</v>
      </c>
      <c r="BJ3719" s="29">
        <f t="shared" ref="BJ3719:BJ3722" si="6643">IF($BB3719="",$BH3719,$BE3719)</f>
        <v>87.487086155494382</v>
      </c>
      <c r="BK3719" s="3">
        <f t="shared" ref="BK3719:BK3722" si="6644">LN(BN3719*100000000/($AX3719-$AW3719)/$BI3719)</f>
        <v>-8.1790988492893906</v>
      </c>
      <c r="BL3719" s="13">
        <f>EXP(BK$4341*$AX3719+BK$4342)*$BI3719/(100000000/($AX3719-$AW3719))</f>
        <v>55.684938653376129</v>
      </c>
      <c r="BM3719" s="3">
        <f t="shared" ref="BM3719:BM3722" si="6645">LN(BL3719/$C3719)</f>
        <v>2.4102717967380234</v>
      </c>
      <c r="BN3719" s="13" cm="1">
        <f t="array" ref="BN3719">$C3719*EXP(poly_from_str(100000000/$E3719,BN$4343))</f>
        <v>22.358678175494973</v>
      </c>
      <c r="BO3719" s="3">
        <f t="shared" ref="BO3719:BO3722" si="6646">LN($C3719)</f>
        <v>1.6094379124341003</v>
      </c>
      <c r="BP3719" s="13">
        <f t="shared" ref="BP3719:BP3722" si="6647">LN(BL3719/BN3719)</f>
        <v>0.91249517821871273</v>
      </c>
      <c r="BQ3719" s="13"/>
      <c r="BS3719" s="13"/>
      <c r="BT3719" s="13"/>
      <c r="BU3719" s="13"/>
      <c r="BV3719" s="13"/>
      <c r="BW3719" s="13"/>
      <c r="BX3719" s="13"/>
      <c r="BY3719">
        <v>21643</v>
      </c>
      <c r="BZ3719" s="13"/>
    </row>
    <row r="3720" spans="1:78" hidden="1" x14ac:dyDescent="0.25">
      <c r="A3720" t="s">
        <v>4165</v>
      </c>
      <c r="B3720" s="2" t="str">
        <f t="shared" si="6546"/>
        <v/>
      </c>
      <c r="C3720">
        <v>3</v>
      </c>
      <c r="E3720">
        <v>42410.67</v>
      </c>
      <c r="F3720">
        <v>60419</v>
      </c>
      <c r="G3720" t="s">
        <v>3</v>
      </c>
      <c r="H3720" s="5" t="s">
        <v>16</v>
      </c>
      <c r="I3720">
        <v>102830</v>
      </c>
      <c r="J3720" t="s">
        <v>5</v>
      </c>
      <c r="K3720" s="5" t="s">
        <v>4</v>
      </c>
      <c r="L3720">
        <v>60419.73</v>
      </c>
      <c r="M3720" t="str">
        <f t="shared" si="6633"/>
        <v>o</v>
      </c>
      <c r="N3720" t="str">
        <f t="shared" si="6634"/>
        <v>11/2</v>
      </c>
      <c r="O3720">
        <v>102830.43</v>
      </c>
      <c r="P3720" t="str">
        <f t="shared" si="6635"/>
        <v>e</v>
      </c>
      <c r="Q3720" t="str">
        <f t="shared" si="6636"/>
        <v>9/2</v>
      </c>
      <c r="R3720">
        <v>34</v>
      </c>
      <c r="AA3720" s="10">
        <f t="shared" si="6611"/>
        <v>2357.1759999999999</v>
      </c>
      <c r="AB3720" s="3" cm="1">
        <f t="array" ref="AB3720">100000000/Lvac(AA3720)</f>
        <v>42410.673883418756</v>
      </c>
      <c r="AC3720" s="28">
        <f t="shared" si="6612"/>
        <v>4.2423645922069461E-7</v>
      </c>
      <c r="AD3720" s="28">
        <f t="shared" si="6613"/>
        <v>2.3578969830775752E-7</v>
      </c>
      <c r="AE3720" s="21">
        <f t="shared" si="6614"/>
        <v>42410.670916511059</v>
      </c>
      <c r="AF3720" s="10" cm="1">
        <f t="array" ref="AF3720">Lair(100000000/AE3720)</f>
        <v>2357.1761649136301</v>
      </c>
      <c r="AG3720" s="10">
        <f t="shared" si="6615"/>
        <v>1.3996077060732581E-2</v>
      </c>
      <c r="AH3720" s="10" t="b">
        <f t="shared" si="6609"/>
        <v>1</v>
      </c>
      <c r="AI3720" s="10">
        <f t="shared" si="6637"/>
        <v>2357.1761649136301</v>
      </c>
      <c r="AJ3720">
        <v>3.0000000000000001E-3</v>
      </c>
      <c r="AK3720" s="3" cm="1">
        <f t="array" ref="AK3720">100000000/Lvac($AA3720)</f>
        <v>42410.673883418756</v>
      </c>
      <c r="AL3720" s="21">
        <f t="shared" si="6521"/>
        <v>5.3976458588074261E-2</v>
      </c>
      <c r="AM3720" s="10" cm="1">
        <f t="array" ref="AM3720">Lvac($AI3720)-$BA3720</f>
        <v>1.6169475061360572E-3</v>
      </c>
      <c r="AN3720" s="10">
        <f t="shared" si="6638"/>
        <v>-2.6116581233509351E-2</v>
      </c>
      <c r="AO3720" s="3">
        <f t="shared" si="6639"/>
        <v>0.53898250204535236</v>
      </c>
      <c r="AP3720" s="3">
        <v>0.48399899166421767</v>
      </c>
      <c r="AS3720" s="3">
        <f t="shared" si="6617"/>
        <v>3.8834187580505386E-3</v>
      </c>
      <c r="AT3720" s="3" cm="1">
        <f t="array" ref="AT3720">AS3720-(100000000/LvacE($A3720)-$E3720)</f>
        <v>7.1344591560773551E-5</v>
      </c>
      <c r="AU3720" t="s">
        <v>4844</v>
      </c>
      <c r="AV3720" t="s">
        <v>4861</v>
      </c>
      <c r="AW3720" s="3">
        <v>60419.73</v>
      </c>
      <c r="AX3720" s="3">
        <v>102830.43</v>
      </c>
      <c r="AY3720" s="3"/>
      <c r="AZ3720" s="10" cm="1">
        <f t="array" ref="AZ3720">Lair(100000000/($AX3720-$AW3720))</f>
        <v>2357.1745483278501</v>
      </c>
      <c r="BA3720" s="10">
        <f t="shared" si="6640"/>
        <v>2357.8955310806004</v>
      </c>
      <c r="BB3720" s="12">
        <v>1490000000</v>
      </c>
      <c r="BC3720" s="3">
        <v>0.6</v>
      </c>
      <c r="BD3720" s="12" cm="1">
        <f t="array" ref="BD3720">SfromgA($BB3720,$BA3720,"")</f>
        <v>9.6403612043638311</v>
      </c>
      <c r="BE3720" s="29">
        <f t="shared" si="6641"/>
        <v>12.201845430196357</v>
      </c>
      <c r="BG3720" s="3"/>
      <c r="BH3720" s="3"/>
      <c r="BI3720" s="12">
        <f t="shared" si="6642"/>
        <v>1490000000</v>
      </c>
      <c r="BJ3720" s="29">
        <f t="shared" si="6643"/>
        <v>12.201845430196357</v>
      </c>
      <c r="BK3720" s="3">
        <f t="shared" si="6644"/>
        <v>-10.759290824231739</v>
      </c>
      <c r="BL3720" s="13">
        <f>EXP(BK$4341*$AX3720+BK$4342)*$BI3720/(100000000/($AX3720-$AW3720))</f>
        <v>28.71482085722802</v>
      </c>
      <c r="BM3720" s="3">
        <f t="shared" si="6645"/>
        <v>2.2588011069808758</v>
      </c>
      <c r="BN3720" s="13" cm="1">
        <f t="array" ref="BN3720">$C3720*EXP(poly_from_str(100000000/$E3720,BN$4343))</f>
        <v>13.426446167848811</v>
      </c>
      <c r="BO3720" s="3">
        <f t="shared" si="6646"/>
        <v>1.0986122886681098</v>
      </c>
      <c r="BP3720" s="13">
        <f t="shared" si="6647"/>
        <v>0.76018703905574359</v>
      </c>
      <c r="BQ3720" s="13"/>
      <c r="BS3720" s="13"/>
      <c r="BT3720" s="13"/>
      <c r="BU3720" s="13"/>
      <c r="BV3720" s="13"/>
      <c r="BW3720" s="13"/>
      <c r="BX3720" s="13"/>
      <c r="BY3720">
        <v>12997</v>
      </c>
      <c r="BZ3720" s="13"/>
    </row>
    <row r="3721" spans="1:78" hidden="1" x14ac:dyDescent="0.25">
      <c r="A3721" t="s">
        <v>4166</v>
      </c>
      <c r="B3721" s="2" t="str">
        <f t="shared" si="6546"/>
        <v/>
      </c>
      <c r="C3721">
        <v>3</v>
      </c>
      <c r="E3721">
        <v>42427.77</v>
      </c>
      <c r="F3721">
        <v>21148</v>
      </c>
      <c r="G3721" t="s">
        <v>5</v>
      </c>
      <c r="H3721" s="5" t="s">
        <v>19</v>
      </c>
      <c r="I3721">
        <v>63576</v>
      </c>
      <c r="J3721" t="s">
        <v>3</v>
      </c>
      <c r="K3721" s="5" t="s">
        <v>18</v>
      </c>
      <c r="L3721">
        <v>21148.43</v>
      </c>
      <c r="M3721" t="str">
        <f t="shared" si="6633"/>
        <v>e</v>
      </c>
      <c r="N3721" t="str">
        <f t="shared" si="6634"/>
        <v>3/2</v>
      </c>
      <c r="O3721">
        <v>63576.27</v>
      </c>
      <c r="P3721" t="str">
        <f t="shared" si="6635"/>
        <v>o</v>
      </c>
      <c r="Q3721" t="str">
        <f t="shared" si="6636"/>
        <v>5/2</v>
      </c>
      <c r="R3721">
        <v>34</v>
      </c>
      <c r="AA3721" s="10">
        <f t="shared" si="6611"/>
        <v>2356.2260000000001</v>
      </c>
      <c r="AB3721" s="3" cm="1">
        <f t="array" ref="AB3721">100000000/Lvac(AA3721)</f>
        <v>42427.771916600206</v>
      </c>
      <c r="AC3721" s="28">
        <f t="shared" si="6612"/>
        <v>4.2440750590138634E-7</v>
      </c>
      <c r="AD3721" s="28">
        <f t="shared" si="6613"/>
        <v>2.3569467705390911E-7</v>
      </c>
      <c r="AE3721" s="21">
        <f t="shared" si="6614"/>
        <v>42427.770451772645</v>
      </c>
      <c r="AF3721" s="10" cm="1">
        <f t="array" ref="AF3721">Lair(100000000/AE3721)</f>
        <v>2356.2260813558769</v>
      </c>
      <c r="AG3721" s="10">
        <f t="shared" si="6615"/>
        <v>1.4003332430038588E-2</v>
      </c>
      <c r="AH3721" s="10" t="b">
        <f t="shared" si="6609"/>
        <v>1</v>
      </c>
      <c r="AI3721" s="10">
        <f t="shared" si="6637"/>
        <v>2356.2260813558769</v>
      </c>
      <c r="AJ3721">
        <v>3.0000000000000001E-3</v>
      </c>
      <c r="AK3721" s="3" cm="1">
        <f t="array" ref="AK3721">100000000/Lvac($AA3721)</f>
        <v>42427.771916600206</v>
      </c>
      <c r="AL3721" s="21">
        <f t="shared" si="6521"/>
        <v>5.4019992715026804E-2</v>
      </c>
      <c r="AM3721" s="10" cm="1">
        <f t="array" ref="AM3721">Lvac($AI3721)-$BA3721</f>
        <v>3.8635357236671553E-3</v>
      </c>
      <c r="AN3721" s="10">
        <f t="shared" si="6638"/>
        <v>-6.8083399790339172E-2</v>
      </c>
      <c r="AO3721" s="3">
        <f t="shared" si="6639"/>
        <v>1.2878452412223851</v>
      </c>
      <c r="AP3721" s="3">
        <v>1.2607205494532536</v>
      </c>
      <c r="AS3721" s="3">
        <f t="shared" si="6617"/>
        <v>1.9166002093697898E-3</v>
      </c>
      <c r="AT3721" s="3" cm="1">
        <f t="array" ref="AT3721">AS3721-(100000000/LvacE($A3721)-$E3721)</f>
        <v>7.181284308899194E-5</v>
      </c>
      <c r="AU3721" t="s">
        <v>4784</v>
      </c>
      <c r="AV3721" t="s">
        <v>4838</v>
      </c>
      <c r="AW3721" s="3">
        <v>21148.43</v>
      </c>
      <c r="AX3721" s="3">
        <v>63576.27</v>
      </c>
      <c r="AY3721" s="3"/>
      <c r="AZ3721" s="10" cm="1">
        <f t="array" ref="AZ3721">Lair(100000000/($AX3721-$AW3721))</f>
        <v>2356.2222186841941</v>
      </c>
      <c r="BA3721" s="10">
        <f t="shared" si="6640"/>
        <v>2356.9429883774428</v>
      </c>
      <c r="BB3721" s="12">
        <v>58500000</v>
      </c>
      <c r="BC3721" s="3">
        <v>0.64900000000000002</v>
      </c>
      <c r="BD3721" s="12" cm="1">
        <f t="array" ref="BD3721">SfromgA($BB3721,$BA3721,"")</f>
        <v>0.37803887210273274</v>
      </c>
      <c r="BE3721" s="29">
        <f t="shared" si="6641"/>
        <v>481.92326029086746</v>
      </c>
      <c r="BG3721" s="3"/>
      <c r="BH3721" s="3"/>
      <c r="BI3721" s="12">
        <f t="shared" si="6642"/>
        <v>58500000</v>
      </c>
      <c r="BJ3721" s="29">
        <f t="shared" si="6643"/>
        <v>481.92326029086746</v>
      </c>
      <c r="BK3721" s="3">
        <f t="shared" si="6644"/>
        <v>-7.519217833247124</v>
      </c>
      <c r="BL3721" s="13">
        <f>EXP(BK$4341*$AX3721+BK$4342)*$BI3721/(100000000/($AX3721-$AW3721))</f>
        <v>22.261304284443959</v>
      </c>
      <c r="BM3721" s="3">
        <f t="shared" si="6645"/>
        <v>2.0042376486543279</v>
      </c>
      <c r="BN3721" s="13" cm="1">
        <f t="array" ref="BN3721">$C3721*EXP(poly_from_str(100000000/$E3721,BN$4343))</f>
        <v>13.466414414490085</v>
      </c>
      <c r="BO3721" s="3">
        <f t="shared" si="6646"/>
        <v>1.0986122886681098</v>
      </c>
      <c r="BP3721" s="13">
        <f t="shared" si="6647"/>
        <v>0.50265117279615212</v>
      </c>
      <c r="BQ3721" s="13"/>
      <c r="BR3721" s="12">
        <v>24420000</v>
      </c>
      <c r="BS3721" s="3">
        <f>LN(BV3721*100000000/($AX3721-$AW3721)/$BR3721)</f>
        <v>-8.0902051545931393</v>
      </c>
      <c r="BT3721" s="13">
        <f>EXP(BS$4338*$AX3721+BS$4336)*$BR3721/(100000000/($AX3721-$AW3721))</f>
        <v>10.624993959812787</v>
      </c>
      <c r="BU3721" s="3">
        <f>LN(BT3721/$BN3721)</f>
        <v>-0.23698961820417452</v>
      </c>
      <c r="BV3721" s="3" cm="1">
        <f t="array" ref="BV3721">$BN3721*EXP(poly_from_str(100000000/$E3721,BV$4341))</f>
        <v>3.1758876168150434</v>
      </c>
      <c r="BW3721" s="12" t="s">
        <v>14</v>
      </c>
      <c r="BX3721" s="3">
        <f>LN(BT3721/BV3721)</f>
        <v>1.2076219886970925</v>
      </c>
      <c r="BY3721">
        <v>13036</v>
      </c>
      <c r="BZ3721" s="13"/>
    </row>
    <row r="3722" spans="1:78" hidden="1" x14ac:dyDescent="0.25">
      <c r="A3722" t="s">
        <v>4167</v>
      </c>
      <c r="B3722" s="2" t="str">
        <f t="shared" si="6546"/>
        <v/>
      </c>
      <c r="C3722">
        <v>4</v>
      </c>
      <c r="E3722">
        <v>42430.33</v>
      </c>
      <c r="F3722">
        <v>26095</v>
      </c>
      <c r="G3722" t="s">
        <v>5</v>
      </c>
      <c r="H3722" s="5" t="s">
        <v>16</v>
      </c>
      <c r="I3722">
        <v>68525</v>
      </c>
      <c r="J3722" t="s">
        <v>3</v>
      </c>
      <c r="K3722" s="5" t="s">
        <v>16</v>
      </c>
      <c r="L3722">
        <v>26095.23</v>
      </c>
      <c r="M3722" t="str">
        <f t="shared" si="6633"/>
        <v>e</v>
      </c>
      <c r="N3722" t="str">
        <f t="shared" si="6634"/>
        <v>11/2</v>
      </c>
      <c r="O3722">
        <v>68525.62</v>
      </c>
      <c r="P3722" t="str">
        <f t="shared" si="6635"/>
        <v>o</v>
      </c>
      <c r="Q3722" t="str">
        <f t="shared" si="6636"/>
        <v>11/2</v>
      </c>
      <c r="R3722">
        <v>34</v>
      </c>
      <c r="AA3722" s="10">
        <f t="shared" si="6611"/>
        <v>2356.0839999999998</v>
      </c>
      <c r="AB3722" s="3" cm="1">
        <f t="array" ref="AB3722">100000000/Lvac(AA3722)</f>
        <v>42430.328806934514</v>
      </c>
      <c r="AC3722" s="28">
        <f t="shared" si="6612"/>
        <v>4.2443308472872787E-7</v>
      </c>
      <c r="AD3722" s="28">
        <f t="shared" si="6613"/>
        <v>2.3568047387758331E-7</v>
      </c>
      <c r="AE3722" s="21">
        <f t="shared" si="6614"/>
        <v>42430.329718827612</v>
      </c>
      <c r="AF3722" s="10" cm="1">
        <f t="array" ref="AF3722">Lair(100000000/AE3722)</f>
        <v>2356.0839493599651</v>
      </c>
      <c r="AG3722" s="10">
        <f t="shared" si="6615"/>
        <v>1.4004417670790709E-2</v>
      </c>
      <c r="AH3722" s="10" t="b">
        <f t="shared" si="6609"/>
        <v>1</v>
      </c>
      <c r="AI3722" s="10">
        <f t="shared" si="6637"/>
        <v>2356.0839493599651</v>
      </c>
      <c r="AJ3722">
        <v>3.0000000000000001E-3</v>
      </c>
      <c r="AK3722" s="3" cm="1">
        <f t="array" ref="AK3722">100000000/Lvac($AA3722)</f>
        <v>42430.328806934514</v>
      </c>
      <c r="AL3722" s="21">
        <f t="shared" si="6521"/>
        <v>5.4026507185952519E-2</v>
      </c>
      <c r="AM3722" s="10" cm="1">
        <f t="array" ref="AM3722">Lvac($AI3722)-$BA3722</f>
        <v>3.3483300458101439E-3</v>
      </c>
      <c r="AN3722" s="10">
        <f t="shared" si="6638"/>
        <v>-6.1193065484985709E-2</v>
      </c>
      <c r="AO3722" s="3">
        <f t="shared" si="6639"/>
        <v>1.1161100152700481</v>
      </c>
      <c r="AP3722" s="3">
        <v>1.1329938024573494</v>
      </c>
      <c r="AS3722" s="3">
        <f t="shared" si="6617"/>
        <v>-1.1930654873140156E-3</v>
      </c>
      <c r="AT3722" s="3" cm="1">
        <f t="array" ref="AT3722">AS3722-(100000000/LvacE($A3722)-$E3722)</f>
        <v>7.188296876847744E-5</v>
      </c>
      <c r="AU3722" t="s">
        <v>4733</v>
      </c>
      <c r="AV3722" t="s">
        <v>4864</v>
      </c>
      <c r="AW3722" s="3">
        <v>26095.23</v>
      </c>
      <c r="AX3722" s="3">
        <v>68525.62</v>
      </c>
      <c r="AY3722" s="3"/>
      <c r="AZ3722" s="10" cm="1">
        <f t="array" ref="AZ3722">Lair(100000000/($AX3722-$AW3722))</f>
        <v>2356.0806017787049</v>
      </c>
      <c r="BA3722" s="10">
        <f t="shared" si="6640"/>
        <v>2356.8013397944255</v>
      </c>
      <c r="BB3722" s="12">
        <v>82400000</v>
      </c>
      <c r="BC3722" s="3">
        <v>5.8000000000000003E-2</v>
      </c>
      <c r="BD3722" s="12" cm="1">
        <f t="array" ref="BD3722">SfromgA($BB3722,$BA3722,"")</f>
        <v>0.5323895235460645</v>
      </c>
      <c r="BE3722" s="29">
        <f t="shared" si="6641"/>
        <v>428.59254555598295</v>
      </c>
      <c r="BG3722" s="3"/>
      <c r="BH3722" s="3"/>
      <c r="BI3722" s="12">
        <f t="shared" si="6642"/>
        <v>82400000</v>
      </c>
      <c r="BJ3722" s="29">
        <f t="shared" si="6643"/>
        <v>428.59254555598295</v>
      </c>
      <c r="BK3722" s="3">
        <f t="shared" si="6644"/>
        <v>-7.5737068938178567</v>
      </c>
      <c r="BL3722" s="13">
        <f>EXP(BK$4341*$AX3722+BK$4342)*$BI3722/(100000000/($AX3722-$AW3722))</f>
        <v>21.529333297550892</v>
      </c>
      <c r="BM3722" s="3">
        <f t="shared" si="6645"/>
        <v>1.6831219835693423</v>
      </c>
      <c r="BN3722" s="13" cm="1">
        <f t="array" ref="BN3722">$C3722*EXP(poly_from_str(100000000/$E3722,BN$4343))</f>
        <v>17.963258670618345</v>
      </c>
      <c r="BO3722" s="3">
        <f t="shared" si="6646"/>
        <v>1.3862943611198906</v>
      </c>
      <c r="BP3722" s="13">
        <f t="shared" si="6647"/>
        <v>0.1810878578159168</v>
      </c>
      <c r="BQ3722" s="13"/>
      <c r="BS3722" s="13"/>
      <c r="BT3722" s="13"/>
      <c r="BU3722" s="13"/>
      <c r="BV3722" s="13"/>
      <c r="BW3722" s="13"/>
      <c r="BX3722" s="13"/>
      <c r="BY3722">
        <v>17390</v>
      </c>
      <c r="BZ3722" s="13"/>
    </row>
    <row r="3723" spans="1:78" hidden="1" x14ac:dyDescent="0.25">
      <c r="A3723" t="s">
        <v>4168</v>
      </c>
      <c r="B3723" s="2" t="str">
        <f t="shared" si="6546"/>
        <v/>
      </c>
      <c r="C3723">
        <v>2</v>
      </c>
      <c r="E3723">
        <v>42445.15</v>
      </c>
      <c r="R3723">
        <v>34</v>
      </c>
      <c r="S3723" t="s">
        <v>22</v>
      </c>
      <c r="AA3723" s="10">
        <f t="shared" si="6611"/>
        <v>2355.261</v>
      </c>
      <c r="AB3723" s="3" cm="1">
        <f t="array" ref="AB3723">100000000/Lvac(AA3723)</f>
        <v>42445.154037811619</v>
      </c>
      <c r="AC3723" s="28">
        <f t="shared" si="6612"/>
        <v>4.2458139458854028E-7</v>
      </c>
      <c r="AD3723" s="28">
        <f t="shared" si="6613"/>
        <v>2.3559815547121475E-7</v>
      </c>
      <c r="AE3723" s="21">
        <f t="shared" si="6614"/>
        <v>42445.150950584008</v>
      </c>
      <c r="AF3723" s="10" cm="1">
        <f t="array" ref="AF3723">Lair(100000000/AE3723)</f>
        <v>2355.2611713228725</v>
      </c>
      <c r="AG3723" s="10">
        <f t="shared" si="6615"/>
        <v>1.4010711347449734E-2</v>
      </c>
      <c r="AH3723" s="10" t="b">
        <f t="shared" si="6609"/>
        <v>1</v>
      </c>
      <c r="AI3723" s="10">
        <f t="shared" si="6616"/>
        <v>2355.261</v>
      </c>
      <c r="AJ3723">
        <v>3.0000000000000001E-3</v>
      </c>
      <c r="AK3723" s="3" cm="1">
        <f t="array" ref="AK3723">100000000/Lvac($AA3723)</f>
        <v>42445.154037811619</v>
      </c>
      <c r="AL3723" s="21">
        <f t="shared" si="6521"/>
        <v>5.4064268084698407E-2</v>
      </c>
      <c r="AM3723" s="21"/>
      <c r="AN3723" s="21"/>
      <c r="AO3723" s="21"/>
      <c r="AP3723" s="21"/>
      <c r="AS3723" s="3">
        <f t="shared" si="6617"/>
        <v>4.0378116173087619E-3</v>
      </c>
      <c r="AT3723" s="3" cm="1">
        <f t="array" ref="AT3723">AS3723-(100000000/LvacE($A3723)-$E3723)</f>
        <v>7.2290044045075774E-5</v>
      </c>
      <c r="BB3723"/>
      <c r="BC3723"/>
      <c r="BD3723"/>
      <c r="BE3723"/>
      <c r="BF3723"/>
      <c r="BG3723"/>
      <c r="BH3723"/>
      <c r="BI3723"/>
      <c r="BJ3723"/>
      <c r="BN3723" s="13" cm="1">
        <f t="array" ref="BN3723">$C3723*EXP(poly_from_str(100000000/$E3723,BN$4343))</f>
        <v>9.0050582658740215</v>
      </c>
      <c r="BO3723" s="13"/>
      <c r="BY3723">
        <v>8718</v>
      </c>
    </row>
    <row r="3724" spans="1:78" hidden="1" x14ac:dyDescent="0.25">
      <c r="A3724" t="s">
        <v>4169</v>
      </c>
      <c r="B3724" s="2" t="str">
        <f t="shared" si="6546"/>
        <v/>
      </c>
      <c r="C3724">
        <v>3</v>
      </c>
      <c r="E3724">
        <v>42449.1</v>
      </c>
      <c r="F3724">
        <v>35863</v>
      </c>
      <c r="G3724" t="s">
        <v>5</v>
      </c>
      <c r="H3724" s="5" t="s">
        <v>19</v>
      </c>
      <c r="I3724">
        <v>78312</v>
      </c>
      <c r="J3724" t="s">
        <v>3</v>
      </c>
      <c r="K3724" s="5" t="s">
        <v>113</v>
      </c>
      <c r="L3724">
        <v>35863.74</v>
      </c>
      <c r="M3724" t="str">
        <f t="shared" ref="M3724:M3725" si="6648">$G3724&amp;""</f>
        <v>e</v>
      </c>
      <c r="N3724" t="str">
        <f t="shared" ref="N3724:N3725" si="6649">$H3724&amp;""</f>
        <v>3/2</v>
      </c>
      <c r="O3724">
        <v>78312.91</v>
      </c>
      <c r="P3724" t="str">
        <f t="shared" ref="P3724:P3725" si="6650">$J3724&amp;""</f>
        <v>o</v>
      </c>
      <c r="Q3724" t="str">
        <f t="shared" ref="Q3724:Q3725" si="6651">$K3724&amp;""</f>
        <v>1/2</v>
      </c>
      <c r="R3724">
        <v>34</v>
      </c>
      <c r="AA3724" s="10">
        <f t="shared" si="6611"/>
        <v>2355.0419999999999</v>
      </c>
      <c r="AB3724" s="3" cm="1">
        <f t="array" ref="AB3724">100000000/Lvac(AA3724)</f>
        <v>42449.100771529746</v>
      </c>
      <c r="AC3724" s="28">
        <f t="shared" si="6612"/>
        <v>4.2462087724974756E-7</v>
      </c>
      <c r="AD3724" s="28">
        <f t="shared" si="6613"/>
        <v>2.3557625057412089E-7</v>
      </c>
      <c r="AE3724" s="21">
        <f t="shared" si="6614"/>
        <v>42449.100181582347</v>
      </c>
      <c r="AF3724" s="10" cm="1">
        <f t="array" ref="AF3724">Lair(100000000/AE3724)</f>
        <v>2355.0420327325028</v>
      </c>
      <c r="AG3724" s="10">
        <f t="shared" si="6615"/>
        <v>1.401238720403495E-2</v>
      </c>
      <c r="AH3724" s="10" t="b">
        <f t="shared" si="6609"/>
        <v>1</v>
      </c>
      <c r="AI3724" s="10">
        <f t="shared" ref="AI3724:AI3725" si="6652">$AF3724</f>
        <v>2355.0420327325028</v>
      </c>
      <c r="AJ3724">
        <v>3.0000000000000001E-3</v>
      </c>
      <c r="AK3724" s="3" cm="1">
        <f t="array" ref="AK3724">100000000/Lvac($AA3724)</f>
        <v>42449.100771529746</v>
      </c>
      <c r="AL3724" s="21">
        <f t="shared" si="6521"/>
        <v>5.4074322472635869E-2</v>
      </c>
      <c r="AM3724" s="10" cm="1">
        <f t="array" ref="AM3724">Lvac($AI3724)-$BA3724</f>
        <v>3.8746484988223528E-3</v>
      </c>
      <c r="AN3724" s="10">
        <f t="shared" ref="AN3724:AN3725" si="6653">$AK3724-($AX3724-$AW3724)</f>
        <v>-6.9228470259986352E-2</v>
      </c>
      <c r="AO3724" s="3">
        <f t="shared" ref="AO3724:AO3725" si="6654">AM3724/AJ3724</f>
        <v>1.291549499607451</v>
      </c>
      <c r="AP3724" s="3">
        <v>1.2806362257530661</v>
      </c>
      <c r="AS3724" s="3">
        <f t="shared" si="6617"/>
        <v>7.7152974699856713E-4</v>
      </c>
      <c r="AT3724" s="3" cm="1">
        <f t="array" ref="AT3724">AS3724-(100000000/LvacE($A3724)-$E3724)</f>
        <v>7.2398550400976092E-5</v>
      </c>
      <c r="AU3724" t="s">
        <v>4806</v>
      </c>
      <c r="AV3724" t="s">
        <v>4867</v>
      </c>
      <c r="AW3724" s="3">
        <v>35863.74</v>
      </c>
      <c r="AX3724" s="3">
        <v>78312.91</v>
      </c>
      <c r="AY3724" s="3"/>
      <c r="AZ3724" s="10" cm="1">
        <f t="array" ref="AZ3724">Lair(100000000/($AX3724-$AW3724))</f>
        <v>2355.0381589501949</v>
      </c>
      <c r="BA3724" s="10">
        <f t="shared" ref="BA3724:BA3725" si="6655">100000000/($AX3724-$AW3724)</f>
        <v>2355.7586638325315</v>
      </c>
      <c r="BB3724" s="12">
        <v>28300000</v>
      </c>
      <c r="BC3724" s="3">
        <v>0.185</v>
      </c>
      <c r="BD3724" s="12" cm="1">
        <f t="array" ref="BD3724">SfromgA($BB3724,$BA3724,"")</f>
        <v>0.18260479879165664</v>
      </c>
      <c r="BE3724" s="29">
        <f t="shared" ref="BE3724:BE3725" si="6656">(10^MAX(0.05, -0.312925054856973*((LN($BD3724))^(1/3)) + 0.454808404431693)-1)*100</f>
        <v>573.45837682971796</v>
      </c>
      <c r="BG3724" s="3"/>
      <c r="BH3724" s="3"/>
      <c r="BI3724" s="12">
        <f t="shared" ref="BI3724:BI3725" si="6657">IF($BB3724="",$BF3724,$BB3724)</f>
        <v>28300000</v>
      </c>
      <c r="BJ3724" s="29">
        <f t="shared" ref="BJ3724:BJ3725" si="6658">IF($BB3724="",$BH3724,$BE3724)</f>
        <v>573.45837682971796</v>
      </c>
      <c r="BK3724" s="3">
        <f t="shared" ref="BK3724:BK3725" si="6659">LN(BN3724*100000000/($AX3724-$AW3724)/$BI3724)</f>
        <v>-6.7898044008345941</v>
      </c>
      <c r="BL3724" s="13">
        <f>EXP(BK$4341*$AX3724+BK$4342)*$BI3724/(100000000/($AX3724-$AW3724))</f>
        <v>3.5166028341264979</v>
      </c>
      <c r="BM3724" s="3">
        <f t="shared" ref="BM3724:BM3725" si="6660">LN(BL3724/$C3724)</f>
        <v>0.1588831309878935</v>
      </c>
      <c r="BN3724" s="13" cm="1">
        <f t="array" ref="BN3724">$C3724*EXP(poly_from_str(100000000/$E3724,BN$4343))</f>
        <v>13.517023039185897</v>
      </c>
      <c r="BO3724" s="3">
        <f t="shared" ref="BO3724:BO3725" si="6661">LN($C3724)</f>
        <v>1.0986122886681098</v>
      </c>
      <c r="BP3724" s="13">
        <f t="shared" ref="BP3724:BP3725" si="6662">LN(BL3724/BN3724)</f>
        <v>-1.3464544373042404</v>
      </c>
      <c r="BQ3724" s="13"/>
      <c r="BS3724" s="13"/>
      <c r="BT3724" s="13"/>
      <c r="BU3724" s="13"/>
      <c r="BV3724" s="13"/>
      <c r="BW3724" s="13"/>
      <c r="BX3724" s="13"/>
      <c r="BY3724">
        <v>13087</v>
      </c>
      <c r="BZ3724" s="13"/>
    </row>
    <row r="3725" spans="1:78" hidden="1" x14ac:dyDescent="0.25">
      <c r="A3725" t="s">
        <v>4170</v>
      </c>
      <c r="B3725" s="2" t="str">
        <f t="shared" si="6546"/>
        <v/>
      </c>
      <c r="C3725">
        <v>6</v>
      </c>
      <c r="D3725" t="s">
        <v>14</v>
      </c>
      <c r="E3725">
        <v>42450.9</v>
      </c>
      <c r="F3725">
        <v>58174</v>
      </c>
      <c r="G3725" t="s">
        <v>3</v>
      </c>
      <c r="H3725" s="5" t="s">
        <v>4</v>
      </c>
      <c r="I3725">
        <v>100625</v>
      </c>
      <c r="J3725" t="s">
        <v>5</v>
      </c>
      <c r="K3725" s="5" t="s">
        <v>16</v>
      </c>
      <c r="L3725">
        <v>58174.15</v>
      </c>
      <c r="M3725" t="str">
        <f t="shared" si="6648"/>
        <v>o</v>
      </c>
      <c r="N3725" t="str">
        <f t="shared" si="6649"/>
        <v>9/2</v>
      </c>
      <c r="O3725">
        <v>100625.04</v>
      </c>
      <c r="P3725" t="str">
        <f t="shared" si="6650"/>
        <v>e</v>
      </c>
      <c r="Q3725" t="str">
        <f t="shared" si="6651"/>
        <v>11/2</v>
      </c>
      <c r="R3725">
        <v>34</v>
      </c>
      <c r="AA3725" s="10">
        <f t="shared" si="6611"/>
        <v>2354.942</v>
      </c>
      <c r="AB3725" s="3" cm="1">
        <f t="array" ref="AB3725">100000000/Lvac(AA3725)</f>
        <v>42450.903177124215</v>
      </c>
      <c r="AC3725" s="28">
        <f t="shared" si="6612"/>
        <v>4.2463890830432341E-7</v>
      </c>
      <c r="AD3725" s="28">
        <f t="shared" si="6613"/>
        <v>2.3556624833812166E-7</v>
      </c>
      <c r="AE3725" s="21">
        <f t="shared" si="6614"/>
        <v>42450.900747650681</v>
      </c>
      <c r="AF3725" s="10" cm="1">
        <f t="array" ref="AF3725">Lair(100000000/AE3725)</f>
        <v>2354.942134784897</v>
      </c>
      <c r="AG3725" s="10">
        <f t="shared" si="6615"/>
        <v>1.4013152590833279E-2</v>
      </c>
      <c r="AH3725" s="10" t="b">
        <f t="shared" si="6609"/>
        <v>1</v>
      </c>
      <c r="AI3725" s="10">
        <f t="shared" si="6652"/>
        <v>2354.942134784897</v>
      </c>
      <c r="AJ3725">
        <v>7.0000000000000001E-3</v>
      </c>
      <c r="AK3725" s="3" cm="1">
        <f t="array" ref="AK3725">100000000/Lvac($AA3725)</f>
        <v>42450.903177124215</v>
      </c>
      <c r="AL3725" s="21">
        <f t="shared" si="6521"/>
        <v>0.12618412904952847</v>
      </c>
      <c r="AM3725" s="10" cm="1">
        <f t="array" ref="AM3725">Lvac($AI3725)-$BA3725</f>
        <v>-5.9640301924446248E-4</v>
      </c>
      <c r="AN3725" s="10">
        <f t="shared" si="6653"/>
        <v>1.3177124223147985E-2</v>
      </c>
      <c r="AO3725" s="3">
        <f t="shared" si="6654"/>
        <v>-8.5200431320637496E-2</v>
      </c>
      <c r="AP3725" s="3">
        <v>-0.10445972195936649</v>
      </c>
      <c r="AS3725" s="3">
        <f t="shared" si="6617"/>
        <v>3.1771242138347588E-3</v>
      </c>
      <c r="AT3725" s="3" cm="1">
        <f t="array" ref="AT3725">AS3725-(100000000/LvacE($A3725)-$E3725)</f>
        <v>7.2448136052116752E-5</v>
      </c>
      <c r="AU3725" t="s">
        <v>4693</v>
      </c>
      <c r="AV3725" t="s">
        <v>4866</v>
      </c>
      <c r="AW3725" s="3">
        <v>58174.15</v>
      </c>
      <c r="AX3725" s="3">
        <v>100625.04</v>
      </c>
      <c r="AY3725" s="3"/>
      <c r="AZ3725" s="10" cm="1">
        <f t="array" ref="AZ3725">Lair(100000000/($AX3725-$AW3725))</f>
        <v>2354.9427310545925</v>
      </c>
      <c r="BA3725" s="10">
        <f t="shared" si="6655"/>
        <v>2355.6632145992703</v>
      </c>
      <c r="BB3725" s="12">
        <v>8010000000</v>
      </c>
      <c r="BC3725" s="3">
        <v>0.91400000000000003</v>
      </c>
      <c r="BD3725" s="12" cm="1">
        <f t="array" ref="BD3725">SfromgA($BB3725,$BA3725,"")</f>
        <v>51.67797368948181</v>
      </c>
      <c r="BE3725" s="29">
        <f t="shared" si="6656"/>
        <v>12.201845430196357</v>
      </c>
      <c r="BG3725" s="3"/>
      <c r="BH3725" s="3"/>
      <c r="BI3725" s="12">
        <f t="shared" si="6657"/>
        <v>8010000000</v>
      </c>
      <c r="BJ3725" s="29">
        <f t="shared" si="6658"/>
        <v>12.201845430196357</v>
      </c>
      <c r="BK3725" s="3">
        <f t="shared" si="6659"/>
        <v>-11.741963208761984</v>
      </c>
      <c r="BL3725" s="13">
        <f>EXP(BK$4341*$AX3725+BK$4342)*$BI3725/(100000000/($AX3725-$AW3725))</f>
        <v>182.69920249116126</v>
      </c>
      <c r="BM3725" s="3">
        <f t="shared" si="6660"/>
        <v>3.4160816290186351</v>
      </c>
      <c r="BN3725" s="13" cm="1">
        <f t="array" ref="BN3725">$C3725*EXP(poly_from_str(100000000/$E3725,BN$4343))</f>
        <v>27.042664963860954</v>
      </c>
      <c r="BO3725" s="3">
        <f t="shared" si="6661"/>
        <v>1.791759469228055</v>
      </c>
      <c r="BP3725" s="13">
        <f t="shared" si="6662"/>
        <v>1.910425295572481</v>
      </c>
      <c r="BQ3725" s="13"/>
      <c r="BS3725" s="13"/>
      <c r="BT3725" s="13"/>
      <c r="BU3725" s="13"/>
      <c r="BV3725" s="13"/>
      <c r="BW3725" s="13"/>
      <c r="BX3725" s="13"/>
      <c r="BY3725">
        <v>26182</v>
      </c>
      <c r="BZ3725" s="13"/>
    </row>
    <row r="3726" spans="1:78" hidden="1" x14ac:dyDescent="0.25">
      <c r="A3726" t="s">
        <v>4171</v>
      </c>
      <c r="B3726" s="2" t="str">
        <f t="shared" si="6546"/>
        <v/>
      </c>
      <c r="C3726">
        <v>5</v>
      </c>
      <c r="D3726" t="s">
        <v>14</v>
      </c>
      <c r="E3726">
        <v>42451.62</v>
      </c>
      <c r="R3726">
        <v>34</v>
      </c>
      <c r="S3726" t="s">
        <v>22</v>
      </c>
      <c r="AA3726" s="10">
        <f t="shared" si="6611"/>
        <v>2354.902</v>
      </c>
      <c r="AB3726" s="3" cm="1">
        <f t="array" ref="AB3726">100000000/Lvac(AA3726)</f>
        <v>42451.624182216307</v>
      </c>
      <c r="AC3726" s="28">
        <f t="shared" si="6612"/>
        <v>4.2464612115493555E-7</v>
      </c>
      <c r="AD3726" s="28">
        <f t="shared" si="6613"/>
        <v>2.3556224744374251E-7</v>
      </c>
      <c r="AE3726" s="21">
        <f t="shared" si="6614"/>
        <v>42451.620984120927</v>
      </c>
      <c r="AF3726" s="10" cm="1">
        <f t="array" ref="AF3726">Lair(100000000/AE3726)</f>
        <v>2354.9021774212888</v>
      </c>
      <c r="AG3726" s="10">
        <f t="shared" si="6615"/>
        <v>1.4013458772852608E-2</v>
      </c>
      <c r="AH3726" s="10" t="b">
        <f t="shared" si="6609"/>
        <v>1</v>
      </c>
      <c r="AI3726" s="10">
        <f t="shared" si="6616"/>
        <v>2354.902</v>
      </c>
      <c r="AJ3726">
        <v>7.0000000000000001E-3</v>
      </c>
      <c r="AK3726" s="3" cm="1">
        <f t="array" ref="AK3726">100000000/Lvac($AA3726)</f>
        <v>42451.624182216307</v>
      </c>
      <c r="AL3726" s="21">
        <f t="shared" si="6521"/>
        <v>0.12618842281993653</v>
      </c>
      <c r="AM3726" s="21"/>
      <c r="AN3726" s="21"/>
      <c r="AO3726" s="21"/>
      <c r="AP3726" s="21"/>
      <c r="AS3726" s="3">
        <f t="shared" si="6617"/>
        <v>4.1822163038887084E-3</v>
      </c>
      <c r="AT3726" s="3" cm="1">
        <f t="array" ref="AT3726">AS3726-(100000000/LvacE($A3726)-$E3726)</f>
        <v>7.2467970312573016E-5</v>
      </c>
      <c r="BB3726"/>
      <c r="BC3726"/>
      <c r="BD3726"/>
      <c r="BE3726"/>
      <c r="BF3726"/>
      <c r="BG3726"/>
      <c r="BH3726"/>
      <c r="BI3726"/>
      <c r="BJ3726"/>
      <c r="BN3726" s="13" cm="1">
        <f t="array" ref="BN3726">$C3726*EXP(poly_from_str(100000000/$E3726,BN$4343))</f>
        <v>22.538429924720404</v>
      </c>
      <c r="BO3726" s="13"/>
      <c r="BY3726">
        <v>21821</v>
      </c>
    </row>
    <row r="3727" spans="1:78" hidden="1" x14ac:dyDescent="0.25">
      <c r="A3727" t="s">
        <v>4172</v>
      </c>
      <c r="B3727" s="2" t="str">
        <f t="shared" si="6546"/>
        <v/>
      </c>
      <c r="C3727">
        <v>4</v>
      </c>
      <c r="E3727">
        <v>42460.31</v>
      </c>
      <c r="F3727">
        <v>62558</v>
      </c>
      <c r="G3727" t="s">
        <v>3</v>
      </c>
      <c r="H3727" s="5" t="s">
        <v>16</v>
      </c>
      <c r="I3727">
        <v>105019</v>
      </c>
      <c r="J3727" t="s">
        <v>5</v>
      </c>
      <c r="K3727" s="5" t="s">
        <v>15</v>
      </c>
      <c r="L3727">
        <v>62558.67</v>
      </c>
      <c r="M3727" t="str">
        <f>$G3727&amp;""</f>
        <v>o</v>
      </c>
      <c r="N3727" t="str">
        <f>$H3727&amp;""</f>
        <v>11/2</v>
      </c>
      <c r="O3727">
        <v>105019.06</v>
      </c>
      <c r="P3727" t="str">
        <f>$J3727&amp;""</f>
        <v>e</v>
      </c>
      <c r="Q3727" t="str">
        <f>$K3727&amp;""</f>
        <v>13/2</v>
      </c>
      <c r="R3727">
        <v>34</v>
      </c>
      <c r="AA3727" s="10">
        <f t="shared" si="6611"/>
        <v>2354.42</v>
      </c>
      <c r="AB3727" s="3" cm="1">
        <f t="array" ref="AB3727">100000000/Lvac(AA3727)</f>
        <v>42460.314219498214</v>
      </c>
      <c r="AC3727" s="28">
        <f t="shared" si="6612"/>
        <v>4.2473305527475979E-7</v>
      </c>
      <c r="AD3727" s="28">
        <f t="shared" si="6613"/>
        <v>2.3551403666739465E-7</v>
      </c>
      <c r="AE3727" s="21">
        <f t="shared" si="6614"/>
        <v>42460.310992272251</v>
      </c>
      <c r="AF3727" s="10" cm="1">
        <f t="array" ref="AF3727">Lair(100000000/AE3727)</f>
        <v>2354.4201789641006</v>
      </c>
      <c r="AG3727" s="10">
        <f t="shared" si="6615"/>
        <v>1.4017149493186901E-2</v>
      </c>
      <c r="AH3727" s="10" t="b">
        <f t="shared" si="6609"/>
        <v>1</v>
      </c>
      <c r="AI3727" s="10">
        <f>$AF3727</f>
        <v>2354.4201789641006</v>
      </c>
      <c r="AJ3727">
        <v>3.0000000000000001E-3</v>
      </c>
      <c r="AK3727" s="3" cm="1">
        <f t="array" ref="AK3727">100000000/Lvac($AA3727)</f>
        <v>42460.314219498214</v>
      </c>
      <c r="AL3727" s="21">
        <f t="shared" si="6521"/>
        <v>5.410289284665399E-2</v>
      </c>
      <c r="AM3727" s="10" cm="1">
        <f t="array" ref="AM3727">Lvac($AI3727)-$BA3727</f>
        <v>4.3823032015097851E-3</v>
      </c>
      <c r="AN3727" s="10">
        <f>$AK3727-($AX3727-$AW3727)</f>
        <v>-7.5780501785629895E-2</v>
      </c>
      <c r="AO3727" s="3">
        <f>AM3727/AJ3727</f>
        <v>1.460767733836595</v>
      </c>
      <c r="AP3727" s="3">
        <v>1.4010996974320733</v>
      </c>
      <c r="AS3727" s="3">
        <f t="shared" si="6617"/>
        <v>4.2194982161163352E-3</v>
      </c>
      <c r="AT3727" s="3" cm="1">
        <f t="array" ref="AT3727">AS3727-(100000000/LvacE($A3727)-$E3727)</f>
        <v>7.2707203798927367E-5</v>
      </c>
      <c r="AU3727" t="s">
        <v>4816</v>
      </c>
      <c r="AV3727" t="s">
        <v>4850</v>
      </c>
      <c r="AW3727" s="3">
        <v>62558.67</v>
      </c>
      <c r="AX3727" s="3">
        <v>105019.06</v>
      </c>
      <c r="AY3727" s="3"/>
      <c r="AZ3727" s="10" cm="1">
        <f t="array" ref="AZ3727">Lair(100000000/($AX3727-$AW3727))</f>
        <v>2354.4157976403785</v>
      </c>
      <c r="BA3727" s="10">
        <f>100000000/($AX3727-$AW3727)</f>
        <v>2355.1361633748538</v>
      </c>
      <c r="BN3727" s="13" cm="1">
        <f t="array" ref="BN3727">$C3727*EXP(poly_from_str(100000000/$E3727,BN$4343))</f>
        <v>18.05861347291135</v>
      </c>
      <c r="BO3727" s="13"/>
      <c r="BY3727">
        <v>17485</v>
      </c>
    </row>
    <row r="3728" spans="1:78" hidden="1" x14ac:dyDescent="0.25">
      <c r="A3728" t="s">
        <v>4173</v>
      </c>
      <c r="B3728" s="2" t="str">
        <f t="shared" si="6546"/>
        <v/>
      </c>
      <c r="C3728">
        <v>3</v>
      </c>
      <c r="E3728">
        <v>42462.15</v>
      </c>
      <c r="R3728">
        <v>34</v>
      </c>
      <c r="S3728" t="s">
        <v>4174</v>
      </c>
      <c r="U3728" s="4" t="s">
        <v>4643</v>
      </c>
      <c r="AA3728" s="10">
        <f t="shared" si="6611"/>
        <v>2354.3180000000002</v>
      </c>
      <c r="AB3728" s="3" cm="1">
        <f t="array" ref="AB3728">100000000/Lvac(AA3728)</f>
        <v>42462.153646131985</v>
      </c>
      <c r="AC3728" s="28">
        <f t="shared" si="6612"/>
        <v>4.2475145668512067E-7</v>
      </c>
      <c r="AD3728" s="28">
        <f t="shared" si="6613"/>
        <v>2.3550383438714096E-7</v>
      </c>
      <c r="AE3728" s="21">
        <f t="shared" si="6614"/>
        <v>42462.150857323766</v>
      </c>
      <c r="AF3728" s="10" cm="1">
        <f t="array" ref="AF3728">Lair(100000000/AE3728)</f>
        <v>2354.3181546384785</v>
      </c>
      <c r="AG3728" s="10">
        <f t="shared" si="6615"/>
        <v>1.4017930807590985E-2</v>
      </c>
      <c r="AH3728" s="10" t="b">
        <f t="shared" si="6609"/>
        <v>1</v>
      </c>
      <c r="AI3728" s="10">
        <f t="shared" si="6616"/>
        <v>2354.3180000000002</v>
      </c>
      <c r="AJ3728">
        <v>3.0000000000000001E-3</v>
      </c>
      <c r="AK3728" s="3" cm="1">
        <f t="array" ref="AK3728">100000000/Lvac($AA3728)</f>
        <v>42462.153646131985</v>
      </c>
      <c r="AL3728" s="21">
        <f t="shared" si="6521"/>
        <v>5.4107584845545904E-2</v>
      </c>
      <c r="AM3728" s="21"/>
      <c r="AN3728" s="21"/>
      <c r="AO3728" s="21"/>
      <c r="AP3728" s="21"/>
      <c r="AS3728" s="3">
        <f t="shared" si="6617"/>
        <v>3.6461319832596928E-3</v>
      </c>
      <c r="AT3728" s="3" cm="1">
        <f t="array" ref="AT3728">AS3728-(100000000/LvacE($A3728)-$E3728)</f>
        <v>7.2757888119667768E-5</v>
      </c>
      <c r="BB3728"/>
      <c r="BC3728"/>
      <c r="BD3728"/>
      <c r="BE3728"/>
      <c r="BF3728"/>
      <c r="BG3728"/>
      <c r="BH3728"/>
      <c r="BI3728"/>
      <c r="BJ3728"/>
      <c r="BN3728" s="13" cm="1">
        <f t="array" ref="BN3728">$C3728*EXP(poly_from_str(100000000/$E3728,BN$4343))</f>
        <v>13.548404090921306</v>
      </c>
      <c r="BO3728" s="13"/>
      <c r="BY3728" t="e">
        <v>#N/A</v>
      </c>
    </row>
    <row r="3729" spans="1:78" hidden="1" x14ac:dyDescent="0.25">
      <c r="A3729" t="s">
        <v>4175</v>
      </c>
      <c r="B3729" s="2" t="str">
        <f t="shared" si="6546"/>
        <v/>
      </c>
      <c r="C3729">
        <v>2</v>
      </c>
      <c r="E3729">
        <v>42465.58</v>
      </c>
      <c r="F3729">
        <v>36670</v>
      </c>
      <c r="G3729" t="s">
        <v>5</v>
      </c>
      <c r="H3729" s="5" t="s">
        <v>16</v>
      </c>
      <c r="I3729">
        <v>79136</v>
      </c>
      <c r="J3729" t="s">
        <v>3</v>
      </c>
      <c r="K3729" s="5" t="s">
        <v>15</v>
      </c>
      <c r="L3729">
        <v>36670.57</v>
      </c>
      <c r="M3729" t="str">
        <f>$G3729&amp;""</f>
        <v>e</v>
      </c>
      <c r="N3729" t="str">
        <f>$H3729&amp;""</f>
        <v>11/2</v>
      </c>
      <c r="O3729">
        <v>79136.23</v>
      </c>
      <c r="P3729" t="str">
        <f>$J3729&amp;""</f>
        <v>o</v>
      </c>
      <c r="Q3729" t="str">
        <f>$K3729&amp;""</f>
        <v>13/2</v>
      </c>
      <c r="R3729">
        <v>34</v>
      </c>
      <c r="S3729" t="s">
        <v>4176</v>
      </c>
      <c r="U3729" s="4"/>
      <c r="AA3729" s="10">
        <f t="shared" si="6611"/>
        <v>2354.1280000000002</v>
      </c>
      <c r="AB3729" s="3" cm="1">
        <f t="array" ref="AB3729">100000000/Lvac(AA3729)</f>
        <v>42465.580454005314</v>
      </c>
      <c r="AC3729" s="28">
        <f t="shared" si="6612"/>
        <v>4.2478573807371562E-7</v>
      </c>
      <c r="AD3729" s="28">
        <f t="shared" si="6613"/>
        <v>2.3548483013981291E-7</v>
      </c>
      <c r="AE3729" s="21">
        <f t="shared" si="6614"/>
        <v>42465.580106724999</v>
      </c>
      <c r="AF3729" s="10" cm="1">
        <f t="array" ref="AF3729">Lair(100000000/AE3729)</f>
        <v>2354.1280192534678</v>
      </c>
      <c r="AG3729" s="10">
        <f t="shared" si="6615"/>
        <v>1.4019386467941701E-2</v>
      </c>
      <c r="AH3729" s="10" t="b">
        <f t="shared" si="6609"/>
        <v>1</v>
      </c>
      <c r="AI3729" s="10">
        <f>$AF3729</f>
        <v>2354.1280192534678</v>
      </c>
      <c r="AJ3729">
        <v>3.0000000000000001E-3</v>
      </c>
      <c r="AK3729" s="3" cm="1">
        <f t="array" ref="AK3729">100000000/Lvac($AA3729)</f>
        <v>42465.580454005314</v>
      </c>
      <c r="AL3729" s="21">
        <f t="shared" si="6521"/>
        <v>5.411631836505456E-2</v>
      </c>
      <c r="AM3729" s="10" cm="1">
        <f t="array" ref="AM3729">Lvac($AI3729)-$BA3729</f>
        <v>4.4303219224275381E-3</v>
      </c>
      <c r="AN3729" s="10">
        <f>$AK3729-($AX3729-$AW3729)</f>
        <v>-7.9545994682121091E-2</v>
      </c>
      <c r="AO3729" s="3">
        <f>AM3729/AJ3729</f>
        <v>1.4767739741425128</v>
      </c>
      <c r="AP3729" s="3">
        <v>1.4703547168816538</v>
      </c>
      <c r="AS3729" s="3">
        <f t="shared" si="6617"/>
        <v>4.5400531234918162E-4</v>
      </c>
      <c r="AT3729" s="3" cm="1">
        <f t="array" ref="AT3729">AS3729-(100000000/LvacE($A3729)-$E3729)</f>
        <v>7.2852337325457484E-5</v>
      </c>
      <c r="AU3729" t="s">
        <v>4767</v>
      </c>
      <c r="AV3729" t="s">
        <v>4860</v>
      </c>
      <c r="AW3729" s="3">
        <v>36670.57</v>
      </c>
      <c r="AX3729" s="3">
        <v>79136.23</v>
      </c>
      <c r="AY3729" s="3"/>
      <c r="AZ3729" s="10" cm="1">
        <f t="array" ref="AZ3729">Lair(100000000/($AX3729-$AW3729))</f>
        <v>2354.1235899216626</v>
      </c>
      <c r="BA3729" s="10">
        <f>100000000/($AX3729-$AW3729)</f>
        <v>2354.8438903339784</v>
      </c>
      <c r="BB3729" s="12">
        <v>50000000</v>
      </c>
      <c r="BC3729" s="3">
        <v>0.27900000000000003</v>
      </c>
      <c r="BD3729" s="12" cm="1">
        <f t="array" ref="BD3729">SfromgA($BB3729,$BA3729,"")</f>
        <v>0.32224762812348229</v>
      </c>
      <c r="BE3729" s="29">
        <f>(10^MAX(0.05, -0.312925054856973*((LN($BD3729))^(1/3)) + 0.454808404431693)-1)*100</f>
        <v>503.91938267626932</v>
      </c>
      <c r="BG3729" s="3"/>
      <c r="BH3729" s="3"/>
      <c r="BI3729" s="12">
        <f>IF($BB3729="",$BF3729,$BB3729)</f>
        <v>50000000</v>
      </c>
      <c r="BJ3729" s="29">
        <f>IF($BB3729="",$BH3729,$BE3729)</f>
        <v>503.91938267626932</v>
      </c>
      <c r="BK3729" s="3">
        <f>LN(BN3729*100000000/($AX3729-$AW3729)/$BI3729)</f>
        <v>-7.7618876736730806</v>
      </c>
      <c r="BL3729" s="13">
        <f>EXP(BK$4341*$AX3729+BK$4342)*$BI3729/(100000000/($AX3729-$AW3729))</f>
        <v>5.8385882473902182</v>
      </c>
      <c r="BM3729" s="3">
        <f t="shared" ref="BM3729" si="6663">LN(BL3729/$C3729)</f>
        <v>1.0713418485961599</v>
      </c>
      <c r="BN3729" s="13" cm="1">
        <f t="array" ref="BN3729">$C3729*EXP(poly_from_str(100000000/$E3729,BN$4343))</f>
        <v>9.0378035438743627</v>
      </c>
      <c r="BO3729" s="3">
        <f>LN($C3729)</f>
        <v>0.69314718055994529</v>
      </c>
      <c r="BP3729" s="13">
        <f>LN(BL3729/BN3729)</f>
        <v>-0.43692714491543228</v>
      </c>
      <c r="BQ3729" s="13"/>
      <c r="BS3729" s="13"/>
      <c r="BT3729" s="13"/>
      <c r="BU3729" s="13"/>
      <c r="BV3729" s="13"/>
      <c r="BW3729" s="13"/>
      <c r="BX3729" s="13"/>
      <c r="BY3729">
        <v>8751</v>
      </c>
      <c r="BZ3729" s="13"/>
    </row>
    <row r="3730" spans="1:78" hidden="1" x14ac:dyDescent="0.25">
      <c r="A3730" t="s">
        <v>4177</v>
      </c>
      <c r="B3730" s="2" t="str">
        <f t="shared" si="6546"/>
        <v/>
      </c>
      <c r="C3730">
        <v>3</v>
      </c>
      <c r="E3730">
        <v>42471.48</v>
      </c>
      <c r="R3730">
        <v>34</v>
      </c>
      <c r="S3730" t="s">
        <v>22</v>
      </c>
      <c r="AA3730" s="10">
        <f t="shared" si="6611"/>
        <v>2353.8009999999999</v>
      </c>
      <c r="AB3730" s="3" cm="1">
        <f t="array" ref="AB3730">100000000/Lvac(AA3730)</f>
        <v>42471.479465897413</v>
      </c>
      <c r="AC3730" s="28">
        <f t="shared" si="6612"/>
        <v>4.248447511068268E-7</v>
      </c>
      <c r="AD3730" s="28">
        <f t="shared" si="6613"/>
        <v>2.3545212283055803E-7</v>
      </c>
      <c r="AE3730" s="21">
        <f t="shared" si="6614"/>
        <v>42471.479874499542</v>
      </c>
      <c r="AF3730" s="10" cm="1">
        <f t="array" ref="AF3730">Lair(100000000/AE3730)</f>
        <v>2353.8009773530985</v>
      </c>
      <c r="AG3730" s="10">
        <f t="shared" si="6615"/>
        <v>1.4021892561413948E-2</v>
      </c>
      <c r="AH3730" s="10" t="b">
        <f t="shared" si="6609"/>
        <v>1</v>
      </c>
      <c r="AI3730" s="10">
        <f t="shared" si="6616"/>
        <v>2353.8009999999999</v>
      </c>
      <c r="AJ3730">
        <v>3.0000000000000001E-3</v>
      </c>
      <c r="AK3730" s="3" cm="1">
        <f t="array" ref="AK3730">100000000/Lvac($AA3730)</f>
        <v>42471.479465897413</v>
      </c>
      <c r="AL3730" s="21">
        <f t="shared" si="6521"/>
        <v>5.413135536848368E-2</v>
      </c>
      <c r="AM3730" s="21"/>
      <c r="AN3730" s="21"/>
      <c r="AO3730" s="21"/>
      <c r="AP3730" s="21"/>
      <c r="AS3730" s="3">
        <f t="shared" si="6617"/>
        <v>-5.3410258988151327E-4</v>
      </c>
      <c r="AT3730" s="3" cm="1">
        <f t="array" ref="AT3730">AS3730-(100000000/LvacE($A3730)-$E3730)</f>
        <v>7.3015027737710625E-5</v>
      </c>
      <c r="BB3730"/>
      <c r="BC3730"/>
      <c r="BD3730"/>
      <c r="BE3730"/>
      <c r="BF3730"/>
      <c r="BG3730"/>
      <c r="BH3730"/>
      <c r="BI3730"/>
      <c r="BJ3730"/>
      <c r="BN3730" s="13" cm="1">
        <f t="array" ref="BN3730">$C3730*EXP(poly_from_str(100000000/$E3730,BN$4343))</f>
        <v>13.571036478370029</v>
      </c>
      <c r="BO3730" s="13"/>
      <c r="BY3730" t="e">
        <v>#N/A</v>
      </c>
    </row>
    <row r="3731" spans="1:78" hidden="1" x14ac:dyDescent="0.25">
      <c r="A3731" t="s">
        <v>4178</v>
      </c>
      <c r="B3731" s="2" t="str">
        <f t="shared" si="6546"/>
        <v/>
      </c>
      <c r="C3731">
        <v>9</v>
      </c>
      <c r="D3731" t="s">
        <v>14</v>
      </c>
      <c r="E3731">
        <v>42473.36</v>
      </c>
      <c r="F3731">
        <v>29263</v>
      </c>
      <c r="G3731" t="s">
        <v>5</v>
      </c>
      <c r="H3731" s="5" t="s">
        <v>15</v>
      </c>
      <c r="I3731">
        <v>71736</v>
      </c>
      <c r="J3731" t="s">
        <v>3</v>
      </c>
      <c r="K3731" s="5" t="s">
        <v>16</v>
      </c>
      <c r="L3731">
        <v>29263.08</v>
      </c>
      <c r="M3731" t="str">
        <f t="shared" ref="M3731:M3736" si="6664">$G3731&amp;""</f>
        <v>e</v>
      </c>
      <c r="N3731" t="str">
        <f t="shared" ref="N3731:N3736" si="6665">$H3731&amp;""</f>
        <v>13/2</v>
      </c>
      <c r="O3731">
        <v>71736.45</v>
      </c>
      <c r="P3731" t="str">
        <f t="shared" ref="P3731:P3736" si="6666">$J3731&amp;""</f>
        <v>o</v>
      </c>
      <c r="Q3731" t="str">
        <f t="shared" ref="Q3731:Q3736" si="6667">$K3731&amp;""</f>
        <v>11/2</v>
      </c>
      <c r="R3731">
        <v>34</v>
      </c>
      <c r="AA3731" s="10">
        <f t="shared" si="6611"/>
        <v>2353.6970000000001</v>
      </c>
      <c r="AB3731" s="3" cm="1">
        <f t="array" ref="AB3731">100000000/Lvac(AA3731)</f>
        <v>42473.355947729455</v>
      </c>
      <c r="AC3731" s="28">
        <f t="shared" si="6612"/>
        <v>4.2486352321475533E-7</v>
      </c>
      <c r="AD3731" s="28">
        <f t="shared" si="6613"/>
        <v>2.354417205060666E-7</v>
      </c>
      <c r="AE3731" s="21">
        <f t="shared" si="6614"/>
        <v>42473.359047948688</v>
      </c>
      <c r="AF3731" s="10" cm="1">
        <f t="array" ref="AF3731">Lair(100000000/AE3731)</f>
        <v>2353.6968281845698</v>
      </c>
      <c r="AG3731" s="10">
        <f t="shared" si="6615"/>
        <v>1.402268982535336E-2</v>
      </c>
      <c r="AH3731" s="10" t="b">
        <f t="shared" si="6609"/>
        <v>1</v>
      </c>
      <c r="AI3731" s="10">
        <f t="shared" ref="AI3731:AI3736" si="6668">$AF3731</f>
        <v>2353.6968281845698</v>
      </c>
      <c r="AJ3731">
        <v>7.0000000000000001E-3</v>
      </c>
      <c r="AK3731" s="3" cm="1">
        <f t="array" ref="AK3731">100000000/Lvac($AA3731)</f>
        <v>42473.355947729455</v>
      </c>
      <c r="AL3731" s="21">
        <f t="shared" si="6521"/>
        <v>0.12631766677589784</v>
      </c>
      <c r="AM3731" s="10" cm="1">
        <f t="array" ref="AM3731">Lvac($AI3731)-$BA3731</f>
        <v>6.0710266552632675E-4</v>
      </c>
      <c r="AN3731" s="10">
        <f t="shared" ref="AN3731:AN3736" si="6669">$AK3731-($AX3731-$AW3731)</f>
        <v>-1.405227054056013E-2</v>
      </c>
      <c r="AO3731" s="3">
        <f t="shared" ref="AO3731:AO3736" si="6670">AM3731/AJ3731</f>
        <v>8.6728952218046676E-2</v>
      </c>
      <c r="AP3731" s="3">
        <v>0.11127949963858035</v>
      </c>
      <c r="AS3731" s="3">
        <f t="shared" si="6617"/>
        <v>-4.0522705457988195E-3</v>
      </c>
      <c r="AT3731" s="3" cm="1">
        <f t="array" ref="AT3731">AS3731-(100000000/LvacE($A3731)-$E3731)</f>
        <v>7.3066803452093154E-5</v>
      </c>
      <c r="AU3731" t="s">
        <v>4694</v>
      </c>
      <c r="AV3731" t="s">
        <v>4870</v>
      </c>
      <c r="AW3731" s="3">
        <v>29263.08</v>
      </c>
      <c r="AX3731" s="3">
        <v>71736.45</v>
      </c>
      <c r="AY3731" s="3"/>
      <c r="AZ3731" s="10" cm="1">
        <f t="array" ref="AZ3731">Lair(100000000/($AX3731-$AW3731))</f>
        <v>2353.6962212175645</v>
      </c>
      <c r="BA3731" s="10">
        <f t="shared" ref="BA3731:BA3736" si="6671">100000000/($AX3731-$AW3731)</f>
        <v>2354.4164261041687</v>
      </c>
      <c r="BB3731" s="12">
        <v>1550000000</v>
      </c>
      <c r="BC3731" s="3">
        <v>0.53900000000000003</v>
      </c>
      <c r="BD3731" s="12" cm="1">
        <f t="array" ref="BD3731">SfromgA($BB3731,$BA3731,"")</f>
        <v>9.9842373160504181</v>
      </c>
      <c r="BE3731" s="29">
        <f t="shared" ref="BE3731:BE3734" si="6672">(10^MAX(0.05, -0.312925054856973*((LN($BD3731))^(1/3)) + 0.454808404431693)-1)*100</f>
        <v>12.201845430196357</v>
      </c>
      <c r="BG3731" s="3"/>
      <c r="BH3731" s="3"/>
      <c r="BI3731" s="12">
        <f t="shared" ref="BI3731:BI3734" si="6673">IF($BB3731="",$BF3731,$BB3731)</f>
        <v>1550000000</v>
      </c>
      <c r="BJ3731" s="29">
        <f t="shared" ref="BJ3731:BJ3734" si="6674">IF($BB3731="",$BH3731,$BE3731)</f>
        <v>12.201845430196357</v>
      </c>
      <c r="BK3731" s="3">
        <f t="shared" ref="BK3731:BK3734" si="6675">LN(BN3731*100000000/($AX3731-$AW3731)/$BI3731)</f>
        <v>-9.6905849970283189</v>
      </c>
      <c r="BL3731" s="13">
        <f>EXP(BK$4341*$AX3731+BK$4342)*$BI3731/(100000000/($AX3731-$AW3731))</f>
        <v>317.63222874323696</v>
      </c>
      <c r="BM3731" s="3">
        <f t="shared" ref="BM3731:BM3734" si="6676">LN(BL3731/$C3731)</f>
        <v>3.5636696227802354</v>
      </c>
      <c r="BN3731" s="13" cm="1">
        <f t="array" ref="BN3731">$C3731*EXP(poly_from_str(100000000/$E3731,BN$4343))</f>
        <v>40.726850695907203</v>
      </c>
      <c r="BO3731" s="3">
        <f t="shared" ref="BO3731:BO3734" si="6677">LN($C3731)</f>
        <v>2.1972245773362196</v>
      </c>
      <c r="BP3731" s="13">
        <f t="shared" ref="BP3731:BP3734" si="6678">LN(BL3731/BN3731)</f>
        <v>2.0540066029308082</v>
      </c>
      <c r="BQ3731" s="13"/>
      <c r="BS3731" s="13"/>
      <c r="BT3731" s="13"/>
      <c r="BU3731" s="13"/>
      <c r="BV3731" s="13"/>
      <c r="BW3731" s="13"/>
      <c r="BX3731" s="13"/>
      <c r="BY3731">
        <v>39435</v>
      </c>
      <c r="BZ3731" s="13"/>
    </row>
    <row r="3732" spans="1:78" hidden="1" x14ac:dyDescent="0.25">
      <c r="A3732" t="s">
        <v>4179</v>
      </c>
      <c r="B3732" s="2" t="str">
        <f t="shared" si="6546"/>
        <v/>
      </c>
      <c r="C3732">
        <v>4</v>
      </c>
      <c r="E3732">
        <v>42479.78</v>
      </c>
      <c r="F3732">
        <v>21755</v>
      </c>
      <c r="G3732" t="s">
        <v>5</v>
      </c>
      <c r="H3732" s="5" t="s">
        <v>16</v>
      </c>
      <c r="I3732">
        <v>64235</v>
      </c>
      <c r="J3732" t="s">
        <v>3</v>
      </c>
      <c r="K3732" s="5" t="s">
        <v>4</v>
      </c>
      <c r="L3732">
        <v>21755.84</v>
      </c>
      <c r="M3732" t="str">
        <f t="shared" si="6664"/>
        <v>e</v>
      </c>
      <c r="N3732" t="str">
        <f t="shared" si="6665"/>
        <v>11/2</v>
      </c>
      <c r="O3732">
        <v>64235.61</v>
      </c>
      <c r="P3732" t="str">
        <f t="shared" si="6666"/>
        <v>o</v>
      </c>
      <c r="Q3732" t="str">
        <f t="shared" si="6667"/>
        <v>9/2</v>
      </c>
      <c r="R3732">
        <v>34</v>
      </c>
      <c r="AA3732" s="10">
        <f t="shared" si="6611"/>
        <v>2353.3409999999999</v>
      </c>
      <c r="AB3732" s="3" cm="1">
        <f t="array" ref="AB3732">100000000/Lvac(AA3732)</f>
        <v>42479.780544723188</v>
      </c>
      <c r="AC3732" s="28">
        <f t="shared" si="6612"/>
        <v>4.2492779414458003E-7</v>
      </c>
      <c r="AD3732" s="28">
        <f t="shared" si="6613"/>
        <v>2.3540611254975503E-7</v>
      </c>
      <c r="AE3732" s="21">
        <f t="shared" si="6614"/>
        <v>42479.780127919497</v>
      </c>
      <c r="AF3732" s="10" cm="1">
        <f t="array" ref="AF3732">Lair(100000000/AE3732)</f>
        <v>2353.3410230924487</v>
      </c>
      <c r="AG3732" s="10">
        <f t="shared" si="6615"/>
        <v>1.4025419721307535E-2</v>
      </c>
      <c r="AH3732" s="10" t="b">
        <f t="shared" si="6609"/>
        <v>1</v>
      </c>
      <c r="AI3732" s="10">
        <f t="shared" si="6668"/>
        <v>2353.3410230924487</v>
      </c>
      <c r="AJ3732">
        <v>3.0000000000000001E-3</v>
      </c>
      <c r="AK3732" s="3" cm="1">
        <f t="array" ref="AK3732">100000000/Lvac($AA3732)</f>
        <v>42479.780544723188</v>
      </c>
      <c r="AL3732" s="21">
        <f t="shared" si="6521"/>
        <v>5.4152517796466952E-2</v>
      </c>
      <c r="AM3732" s="10" cm="1">
        <f t="array" ref="AM3732">Lvac($AI3732)-$BA3732</f>
        <v>-5.6124931461454253E-4</v>
      </c>
      <c r="AN3732" s="10">
        <f t="shared" si="6669"/>
        <v>1.0544723183556926E-2</v>
      </c>
      <c r="AO3732" s="3">
        <f t="shared" si="6670"/>
        <v>-0.18708310487151417</v>
      </c>
      <c r="AP3732" s="3">
        <v>-0.19478230797176366</v>
      </c>
      <c r="AS3732" s="3">
        <f t="shared" si="6617"/>
        <v>5.4472318879561499E-4</v>
      </c>
      <c r="AT3732" s="3" cm="1">
        <f t="array" ref="AT3732">AS3732-(100000000/LvacE($A3732)-$E3732)</f>
        <v>7.3244191298726946E-5</v>
      </c>
      <c r="AU3732" t="s">
        <v>4960</v>
      </c>
      <c r="AV3732" t="s">
        <v>4837</v>
      </c>
      <c r="AW3732" s="3">
        <v>21755.84</v>
      </c>
      <c r="AX3732" s="3">
        <v>64235.61</v>
      </c>
      <c r="AY3732" s="3"/>
      <c r="AZ3732" s="10" cm="1">
        <f t="array" ref="AZ3732">Lair(100000000/($AX3732-$AW3732))</f>
        <v>2353.341584216364</v>
      </c>
      <c r="BA3732" s="10">
        <f t="shared" si="6671"/>
        <v>2354.0617098444741</v>
      </c>
      <c r="BB3732" s="12">
        <v>120000000</v>
      </c>
      <c r="BC3732" s="3">
        <v>0.35299999999999998</v>
      </c>
      <c r="BD3732" s="12" cm="1">
        <f t="array" ref="BD3732">SfromgA($BB3732,$BA3732,"")</f>
        <v>0.77262389588346669</v>
      </c>
      <c r="BE3732" s="29">
        <f t="shared" si="6672"/>
        <v>350.82705710727015</v>
      </c>
      <c r="BG3732" s="3"/>
      <c r="BH3732" s="3"/>
      <c r="BI3732" s="12">
        <f t="shared" si="6673"/>
        <v>120000000</v>
      </c>
      <c r="BJ3732" s="29">
        <f t="shared" si="6674"/>
        <v>350.82705710727015</v>
      </c>
      <c r="BK3732" s="3">
        <f t="shared" si="6675"/>
        <v>-7.9419921594537293</v>
      </c>
      <c r="BL3732" s="13">
        <f>EXP(BK$4341*$AX3732+BK$4342)*$BI3732/(100000000/($AX3732-$AW3732))</f>
        <v>43.486101580524227</v>
      </c>
      <c r="BM3732" s="3">
        <f t="shared" si="6676"/>
        <v>2.3861470220265089</v>
      </c>
      <c r="BN3732" s="13" cm="1">
        <f t="array" ref="BN3732">$C3732*EXP(poly_from_str(100000000/$E3732,BN$4343))</f>
        <v>18.12174573433775</v>
      </c>
      <c r="BO3732" s="3">
        <f t="shared" si="6677"/>
        <v>1.3862943611198906</v>
      </c>
      <c r="BP3732" s="13">
        <f t="shared" si="6678"/>
        <v>0.87532874421762852</v>
      </c>
      <c r="BQ3732" s="13"/>
      <c r="BR3732" s="12">
        <v>3700000</v>
      </c>
      <c r="BS3732" s="3">
        <f>LN(BV3732*100000000/($AX3732-$AW3732)/$BR3732)</f>
        <v>-5.9140007429961834</v>
      </c>
      <c r="BT3732" s="13">
        <f>EXP(BS$4338*$AX3732+BS$4336)*$BR3732/(100000000/($AX3732-$AW3732))</f>
        <v>1.6118179594950222</v>
      </c>
      <c r="BU3732" s="3">
        <f>LN(BT3732/$BN3732)</f>
        <v>-2.4197499295741847</v>
      </c>
      <c r="BV3732" s="3" cm="1">
        <f t="array" ref="BV3732">$BN3732*EXP(poly_from_str(100000000/$E3732,BV$4341))</f>
        <v>4.2458631492664232</v>
      </c>
      <c r="BW3732" s="12" t="s">
        <v>14</v>
      </c>
      <c r="BX3732" s="3">
        <f>LN(BT3732/BV3732)</f>
        <v>-0.96858242289986296</v>
      </c>
      <c r="BY3732">
        <v>17547</v>
      </c>
      <c r="BZ3732" s="13"/>
    </row>
    <row r="3733" spans="1:78" hidden="1" x14ac:dyDescent="0.25">
      <c r="A3733" t="s">
        <v>4180</v>
      </c>
      <c r="B3733" s="2" t="str">
        <f t="shared" si="6546"/>
        <v/>
      </c>
      <c r="C3733">
        <v>4</v>
      </c>
      <c r="D3733" t="s">
        <v>14</v>
      </c>
      <c r="E3733">
        <v>42481.75</v>
      </c>
      <c r="F3733">
        <v>24461</v>
      </c>
      <c r="G3733" t="s">
        <v>5</v>
      </c>
      <c r="H3733" s="5" t="s">
        <v>18</v>
      </c>
      <c r="I3733">
        <v>66943</v>
      </c>
      <c r="J3733" t="s">
        <v>3</v>
      </c>
      <c r="K3733" s="5" t="s">
        <v>18</v>
      </c>
      <c r="L3733">
        <v>24461.24</v>
      </c>
      <c r="M3733" t="str">
        <f t="shared" si="6664"/>
        <v>e</v>
      </c>
      <c r="N3733" t="str">
        <f t="shared" si="6665"/>
        <v>5/2</v>
      </c>
      <c r="O3733">
        <v>66943.039999999994</v>
      </c>
      <c r="P3733" t="str">
        <f t="shared" si="6666"/>
        <v>o</v>
      </c>
      <c r="Q3733" t="str">
        <f t="shared" si="6667"/>
        <v>5/2</v>
      </c>
      <c r="R3733">
        <v>34</v>
      </c>
      <c r="AA3733" s="10">
        <f t="shared" si="6611"/>
        <v>2353.232</v>
      </c>
      <c r="AB3733" s="3" cm="1">
        <f t="array" ref="AB3733">100000000/Lvac(AA3733)</f>
        <v>42481.748015017787</v>
      </c>
      <c r="AC3733" s="28">
        <f t="shared" si="6612"/>
        <v>4.249474764919056E-7</v>
      </c>
      <c r="AD3733" s="28">
        <f t="shared" si="6613"/>
        <v>2.353952101138796E-7</v>
      </c>
      <c r="AE3733" s="21">
        <f t="shared" si="6614"/>
        <v>42481.749533924856</v>
      </c>
      <c r="AF3733" s="10" cm="1">
        <f t="array" ref="AF3733">Lair(100000000/AE3733)</f>
        <v>2353.2319158547921</v>
      </c>
      <c r="AG3733" s="10">
        <f t="shared" si="6615"/>
        <v>1.4026255807973415E-2</v>
      </c>
      <c r="AH3733" s="10" t="b">
        <f t="shared" si="6609"/>
        <v>1</v>
      </c>
      <c r="AI3733" s="10">
        <f t="shared" si="6668"/>
        <v>2353.2319158547921</v>
      </c>
      <c r="AJ3733">
        <v>7.0000000000000001E-3</v>
      </c>
      <c r="AK3733" s="3" cm="1">
        <f t="array" ref="AK3733">100000000/Lvac($AA3733)</f>
        <v>42481.748015017787</v>
      </c>
      <c r="AL3733" s="21">
        <f t="shared" si="6521"/>
        <v>0.1263675858301907</v>
      </c>
      <c r="AM3733" s="10" cm="1">
        <f t="array" ref="AM3733">Lvac($AI3733)-$BA3733</f>
        <v>2.7963673701378866E-3</v>
      </c>
      <c r="AN3733" s="10">
        <f t="shared" si="6669"/>
        <v>-5.1984982201247476E-2</v>
      </c>
      <c r="AO3733" s="3">
        <f t="shared" si="6670"/>
        <v>0.39948105287684094</v>
      </c>
      <c r="AP3733" s="3">
        <v>0.411504483184087</v>
      </c>
      <c r="AS3733" s="3">
        <f t="shared" si="6617"/>
        <v>-1.9849822128890082E-3</v>
      </c>
      <c r="AT3733" s="3" cm="1">
        <f t="array" ref="AT3733">AS3733-(100000000/LvacE($A3733)-$E3733)</f>
        <v>7.3298542702104896E-5</v>
      </c>
      <c r="AU3733" t="s">
        <v>4712</v>
      </c>
      <c r="AV3733" t="s">
        <v>4842</v>
      </c>
      <c r="AW3733" s="3">
        <v>24461.24</v>
      </c>
      <c r="AX3733" s="3">
        <v>66943.039999999994</v>
      </c>
      <c r="AY3733" s="3"/>
      <c r="AZ3733" s="10" cm="1">
        <f t="array" ref="AZ3733">Lair(100000000/($AX3733-$AW3733))</f>
        <v>2353.2291201121884</v>
      </c>
      <c r="BA3733" s="10">
        <f t="shared" si="6671"/>
        <v>2353.9492206074137</v>
      </c>
      <c r="BB3733" s="12">
        <v>153000000</v>
      </c>
      <c r="BC3733" s="3">
        <v>0.219</v>
      </c>
      <c r="BD3733" s="12" cm="1">
        <f t="array" ref="BD3733">SfromgA($BB3733,$BA3733,"")</f>
        <v>0.98495425513880264</v>
      </c>
      <c r="BE3733" s="29">
        <f t="shared" si="6672"/>
        <v>240.60884573212479</v>
      </c>
      <c r="BG3733" s="3"/>
      <c r="BH3733" s="3"/>
      <c r="BI3733" s="12">
        <f t="shared" si="6673"/>
        <v>153000000</v>
      </c>
      <c r="BJ3733" s="29">
        <f t="shared" si="6674"/>
        <v>240.60884573212479</v>
      </c>
      <c r="BK3733" s="3">
        <f t="shared" si="6675"/>
        <v>-8.1846307357814823</v>
      </c>
      <c r="BL3733" s="13">
        <f>EXP(BK$4341*$AX3733+BK$4342)*$BI3733/(100000000/($AX3733-$AW3733))</f>
        <v>45.137997098769191</v>
      </c>
      <c r="BM3733" s="3">
        <f t="shared" si="6676"/>
        <v>2.4234300384115599</v>
      </c>
      <c r="BN3733" s="13" cm="1">
        <f t="array" ref="BN3733">$C3733*EXP(poly_from_str(100000000/$E3733,BN$4343))</f>
        <v>18.12818714060052</v>
      </c>
      <c r="BO3733" s="3">
        <f t="shared" si="6677"/>
        <v>1.3862943611198906</v>
      </c>
      <c r="BP3733" s="13">
        <f t="shared" si="6678"/>
        <v>0.91225637200911813</v>
      </c>
      <c r="BQ3733" s="13"/>
      <c r="BS3733" s="13"/>
      <c r="BT3733" s="13"/>
      <c r="BU3733" s="13"/>
      <c r="BV3733" s="13"/>
      <c r="BW3733" s="13"/>
      <c r="BX3733" s="13"/>
      <c r="BY3733">
        <v>17554</v>
      </c>
      <c r="BZ3733" s="13"/>
    </row>
    <row r="3734" spans="1:78" hidden="1" x14ac:dyDescent="0.25">
      <c r="A3734" t="s">
        <v>4181</v>
      </c>
      <c r="B3734" s="2" t="str">
        <f t="shared" si="6546"/>
        <v/>
      </c>
      <c r="C3734">
        <v>5</v>
      </c>
      <c r="D3734" t="s">
        <v>14</v>
      </c>
      <c r="E3734">
        <v>42494.06</v>
      </c>
      <c r="F3734">
        <v>36642</v>
      </c>
      <c r="G3734" t="s">
        <v>5</v>
      </c>
      <c r="H3734" s="5" t="s">
        <v>15</v>
      </c>
      <c r="I3734">
        <v>79136</v>
      </c>
      <c r="J3734" t="s">
        <v>3</v>
      </c>
      <c r="K3734" s="5" t="s">
        <v>15</v>
      </c>
      <c r="L3734">
        <v>36642.129999999997</v>
      </c>
      <c r="M3734" t="str">
        <f t="shared" si="6664"/>
        <v>e</v>
      </c>
      <c r="N3734" t="str">
        <f t="shared" si="6665"/>
        <v>13/2</v>
      </c>
      <c r="O3734">
        <v>79136.23</v>
      </c>
      <c r="P3734" t="str">
        <f t="shared" si="6666"/>
        <v>o</v>
      </c>
      <c r="Q3734" t="str">
        <f t="shared" si="6667"/>
        <v>13/2</v>
      </c>
      <c r="R3734">
        <v>34</v>
      </c>
      <c r="AA3734" s="10">
        <f t="shared" si="6611"/>
        <v>2352.5500000000002</v>
      </c>
      <c r="AB3734" s="3" cm="1">
        <f t="array" ref="AB3734">100000000/Lvac(AA3734)</f>
        <v>42494.062380377465</v>
      </c>
      <c r="AC3734" s="28">
        <f t="shared" si="6612"/>
        <v>4.2507066799855472E-7</v>
      </c>
      <c r="AD3734" s="28">
        <f t="shared" si="6613"/>
        <v>2.3532699487488191E-7</v>
      </c>
      <c r="AE3734" s="21">
        <f t="shared" si="6614"/>
        <v>42494.060558418518</v>
      </c>
      <c r="AF3734" s="10" cm="1">
        <f t="array" ref="AF3734">Lair(100000000/AE3734)</f>
        <v>2352.5501008753572</v>
      </c>
      <c r="AG3734" s="10">
        <f t="shared" si="6615"/>
        <v>1.4031489740999652E-2</v>
      </c>
      <c r="AH3734" s="10" t="b">
        <f t="shared" si="6609"/>
        <v>1</v>
      </c>
      <c r="AI3734" s="10">
        <f t="shared" si="6668"/>
        <v>2352.5501008753572</v>
      </c>
      <c r="AJ3734">
        <v>7.0000000000000001E-3</v>
      </c>
      <c r="AK3734" s="3" cm="1">
        <f t="array" ref="AK3734">100000000/Lvac($AA3734)</f>
        <v>42494.062380377465</v>
      </c>
      <c r="AL3734" s="21">
        <f t="shared" si="6521"/>
        <v>0.12644085095231825</v>
      </c>
      <c r="AM3734" s="10" cm="1">
        <f t="array" ref="AM3734">Lvac($AI3734)-$BA3734</f>
        <v>2.1842253963768599E-3</v>
      </c>
      <c r="AN3734" s="10">
        <f t="shared" si="6669"/>
        <v>-3.7619622533384245E-2</v>
      </c>
      <c r="AO3734" s="3">
        <f t="shared" si="6670"/>
        <v>0.31203219948240857</v>
      </c>
      <c r="AP3734" s="3">
        <v>0.29761821451756987</v>
      </c>
      <c r="AS3734" s="3">
        <f t="shared" si="6617"/>
        <v>2.38037746748887E-3</v>
      </c>
      <c r="AT3734" s="3" cm="1">
        <f t="array" ref="AT3734">AS3734-(100000000/LvacE($A3734)-$E3734)</f>
        <v>7.3639115726109594E-5</v>
      </c>
      <c r="AU3734" t="s">
        <v>4788</v>
      </c>
      <c r="AV3734" t="s">
        <v>4860</v>
      </c>
      <c r="AW3734" s="3">
        <v>36642.129999999997</v>
      </c>
      <c r="AX3734" s="3">
        <v>79136.23</v>
      </c>
      <c r="AY3734" s="3"/>
      <c r="AZ3734" s="10" cm="1">
        <f t="array" ref="AZ3734">Lair(100000000/($AX3734-$AW3734))</f>
        <v>2352.5479171378524</v>
      </c>
      <c r="BA3734" s="10">
        <f t="shared" si="6671"/>
        <v>2353.2678654213173</v>
      </c>
      <c r="BB3734" s="12">
        <v>580000000</v>
      </c>
      <c r="BC3734" s="3">
        <v>0.51200000000000001</v>
      </c>
      <c r="BD3734" s="12" cm="1">
        <f t="array" ref="BD3734">SfromgA($BB3734,$BA3734,"")</f>
        <v>3.7305721758247969</v>
      </c>
      <c r="BE3734" s="29">
        <f t="shared" si="6672"/>
        <v>29.371923757552445</v>
      </c>
      <c r="BG3734" s="3"/>
      <c r="BH3734" s="3"/>
      <c r="BI3734" s="12">
        <f t="shared" si="6673"/>
        <v>580000000</v>
      </c>
      <c r="BJ3734" s="29">
        <f t="shared" si="6674"/>
        <v>29.371923757552445</v>
      </c>
      <c r="BK3734" s="3">
        <f t="shared" si="6675"/>
        <v>-9.2921366022351908</v>
      </c>
      <c r="BL3734" s="13">
        <f>EXP(BK$4341*$AX3734+BK$4342)*$BI3734/(100000000/($AX3734-$AW3734))</f>
        <v>67.772982051467608</v>
      </c>
      <c r="BM3734" s="3">
        <f t="shared" si="6676"/>
        <v>2.6067257082759787</v>
      </c>
      <c r="BN3734" s="13" cm="1">
        <f t="array" ref="BN3734">$C3734*EXP(poly_from_str(100000000/$E3734,BN$4343))</f>
        <v>22.710828497394271</v>
      </c>
      <c r="BO3734" s="3">
        <f t="shared" si="6677"/>
        <v>1.6094379124341003</v>
      </c>
      <c r="BP3734" s="13">
        <f t="shared" si="6678"/>
        <v>1.0933217836466771</v>
      </c>
      <c r="BQ3734" s="13"/>
      <c r="BS3734" s="13"/>
      <c r="BT3734" s="13"/>
      <c r="BU3734" s="13"/>
      <c r="BV3734" s="13"/>
      <c r="BW3734" s="13"/>
      <c r="BX3734" s="13"/>
      <c r="BY3734">
        <v>21993</v>
      </c>
      <c r="BZ3734" s="13"/>
    </row>
    <row r="3735" spans="1:78" hidden="1" x14ac:dyDescent="0.25">
      <c r="A3735" t="s">
        <v>4182</v>
      </c>
      <c r="B3735" s="2" t="str">
        <f t="shared" si="6546"/>
        <v/>
      </c>
      <c r="C3735">
        <v>3</v>
      </c>
      <c r="D3735" t="s">
        <v>14</v>
      </c>
      <c r="E3735">
        <v>42500.47</v>
      </c>
      <c r="F3735">
        <v>28885</v>
      </c>
      <c r="G3735" t="s">
        <v>5</v>
      </c>
      <c r="H3735" s="5" t="s">
        <v>4</v>
      </c>
      <c r="I3735">
        <v>71385</v>
      </c>
      <c r="J3735" t="s">
        <v>3</v>
      </c>
      <c r="K3735" s="5" t="s">
        <v>8</v>
      </c>
      <c r="L3735">
        <v>28885.14</v>
      </c>
      <c r="M3735" t="str">
        <f t="shared" si="6664"/>
        <v>e</v>
      </c>
      <c r="N3735" t="str">
        <f t="shared" si="6665"/>
        <v>9/2</v>
      </c>
      <c r="O3735">
        <v>71385.600000000006</v>
      </c>
      <c r="P3735" t="str">
        <f t="shared" si="6666"/>
        <v>o</v>
      </c>
      <c r="Q3735" t="str">
        <f t="shared" si="6667"/>
        <v>7/2</v>
      </c>
      <c r="R3735">
        <v>34</v>
      </c>
      <c r="AA3735" s="10">
        <f t="shared" si="6611"/>
        <v>2352.1950000000002</v>
      </c>
      <c r="AB3735" s="3" cm="1">
        <f t="array" ref="AB3735">100000000/Lvac(AA3735)</f>
        <v>42500.475176068125</v>
      </c>
      <c r="AC3735" s="28">
        <f t="shared" si="6612"/>
        <v>4.2513482088007158E-7</v>
      </c>
      <c r="AD3735" s="28">
        <f t="shared" si="6613"/>
        <v>2.3529148694391462E-7</v>
      </c>
      <c r="AE3735" s="21">
        <f t="shared" si="6614"/>
        <v>42500.471213705445</v>
      </c>
      <c r="AF3735" s="10" cm="1">
        <f t="array" ref="AF3735">Lair(100000000/AE3735)</f>
        <v>2352.1952193156817</v>
      </c>
      <c r="AG3735" s="10">
        <f t="shared" si="6615"/>
        <v>1.4034215950647827E-2</v>
      </c>
      <c r="AH3735" s="10" t="b">
        <f t="shared" si="6609"/>
        <v>1</v>
      </c>
      <c r="AI3735" s="10">
        <f t="shared" si="6668"/>
        <v>2352.1952193156817</v>
      </c>
      <c r="AJ3735">
        <v>7.0000000000000001E-3</v>
      </c>
      <c r="AK3735" s="3" cm="1">
        <f t="array" ref="AK3735">100000000/Lvac($AA3735)</f>
        <v>42500.475176068125</v>
      </c>
      <c r="AL3735" s="21">
        <f t="shared" si="6521"/>
        <v>0.12647901151632679</v>
      </c>
      <c r="AM3735" s="10" cm="1">
        <f t="array" ref="AM3735">Lvac($AI3735)-$BA3735</f>
        <v>-6.2081438045424875E-4</v>
      </c>
      <c r="AN3735" s="10">
        <f t="shared" si="6669"/>
        <v>1.5176068118307739E-2</v>
      </c>
      <c r="AO3735" s="3">
        <f t="shared" si="6670"/>
        <v>-8.8687768636321246E-2</v>
      </c>
      <c r="AP3735" s="3">
        <v>-0.12002557936544431</v>
      </c>
      <c r="AS3735" s="3">
        <f t="shared" si="6617"/>
        <v>5.176068123546429E-3</v>
      </c>
      <c r="AT3735" s="3" cm="1">
        <f t="array" ref="AT3735">AS3735-(100000000/LvacE($A3735)-$E3735)</f>
        <v>7.3816700023598969E-5</v>
      </c>
      <c r="AU3735" t="s">
        <v>4737</v>
      </c>
      <c r="AV3735" t="s">
        <v>4869</v>
      </c>
      <c r="AW3735" s="3">
        <v>28885.14</v>
      </c>
      <c r="AX3735" s="3">
        <v>71385.600000000006</v>
      </c>
      <c r="AY3735" s="3"/>
      <c r="AZ3735" s="10" cm="1">
        <f t="array" ref="AZ3735">Lair(100000000/($AX3735-$AW3735))</f>
        <v>2352.1958399914065</v>
      </c>
      <c r="BA3735" s="10">
        <f t="shared" si="6671"/>
        <v>2352.9157096182016</v>
      </c>
      <c r="BN3735" s="13" cm="1">
        <f t="array" ref="BN3735">$C3735*EXP(poly_from_str(100000000/$E3735,BN$4343))</f>
        <v>13.64242013742572</v>
      </c>
      <c r="BO3735" s="13"/>
      <c r="BY3735">
        <v>13212</v>
      </c>
    </row>
    <row r="3736" spans="1:78" hidden="1" x14ac:dyDescent="0.25">
      <c r="A3736" t="s">
        <v>4183</v>
      </c>
      <c r="B3736" s="2" t="str">
        <f t="shared" si="6546"/>
        <v/>
      </c>
      <c r="C3736">
        <v>9</v>
      </c>
      <c r="E3736">
        <v>42539.17</v>
      </c>
      <c r="F3736">
        <v>17627</v>
      </c>
      <c r="G3736" t="s">
        <v>5</v>
      </c>
      <c r="H3736" s="5" t="s">
        <v>4</v>
      </c>
      <c r="I3736">
        <v>60166</v>
      </c>
      <c r="J3736" t="s">
        <v>3</v>
      </c>
      <c r="K3736" s="5" t="s">
        <v>4</v>
      </c>
      <c r="L3736">
        <v>17627</v>
      </c>
      <c r="M3736" t="str">
        <f t="shared" si="6664"/>
        <v>e</v>
      </c>
      <c r="N3736" t="str">
        <f t="shared" si="6665"/>
        <v>9/2</v>
      </c>
      <c r="O3736">
        <v>60166.2</v>
      </c>
      <c r="P3736" t="str">
        <f t="shared" si="6666"/>
        <v>o</v>
      </c>
      <c r="Q3736" t="str">
        <f t="shared" si="6667"/>
        <v>9/2</v>
      </c>
      <c r="R3736">
        <v>34</v>
      </c>
      <c r="AA3736" s="10">
        <f t="shared" si="6611"/>
        <v>2350.0549999999998</v>
      </c>
      <c r="AB3736" s="3" cm="1">
        <f t="array" ref="AB3736">100000000/Lvac(AA3736)</f>
        <v>42539.173627083692</v>
      </c>
      <c r="AC3736" s="28">
        <f t="shared" si="6612"/>
        <v>4.2552195586911802E-7</v>
      </c>
      <c r="AD3736" s="28">
        <f t="shared" si="6613"/>
        <v>2.3507743915441825E-7</v>
      </c>
      <c r="AE3736" s="21">
        <f t="shared" si="6614"/>
        <v>42539.170848125272</v>
      </c>
      <c r="AF3736" s="10" cm="1">
        <f t="array" ref="AF3736">Lair(100000000/AE3736)</f>
        <v>2350.0551535348745</v>
      </c>
      <c r="AG3736" s="10">
        <f t="shared" si="6615"/>
        <v>1.4050676181426327E-2</v>
      </c>
      <c r="AH3736" s="10" t="b">
        <f t="shared" si="6609"/>
        <v>1</v>
      </c>
      <c r="AI3736" s="10">
        <f t="shared" si="6668"/>
        <v>2350.0551535348745</v>
      </c>
      <c r="AJ3736">
        <v>3.0000000000000001E-3</v>
      </c>
      <c r="AK3736" s="3" cm="1">
        <f t="array" ref="AK3736">100000000/Lvac($AA3736)</f>
        <v>42539.173627083692</v>
      </c>
      <c r="AL3736" s="21">
        <f t="shared" si="6521"/>
        <v>5.4304053540740548E-2</v>
      </c>
      <c r="AM3736" s="10" cm="1">
        <f t="array" ref="AM3736">Lvac($AI3736)-$BA3736</f>
        <v>1.6109725861497282E-3</v>
      </c>
      <c r="AN3736" s="10">
        <f t="shared" si="6669"/>
        <v>-2.6372916305263061E-2</v>
      </c>
      <c r="AO3736" s="3">
        <f t="shared" si="6670"/>
        <v>0.53699086204990942</v>
      </c>
      <c r="AP3736" s="3">
        <v>0.48580114556292148</v>
      </c>
      <c r="AS3736" s="3">
        <f t="shared" si="6617"/>
        <v>3.6270836935727857E-3</v>
      </c>
      <c r="AT3736" s="3" cm="1">
        <f t="array" ref="AT3736">AS3736-(100000000/LvacE($A3736)-$E3736)</f>
        <v>7.4891824624501169E-5</v>
      </c>
      <c r="AU3736" t="s">
        <v>4815</v>
      </c>
      <c r="AV3736" t="s">
        <v>4721</v>
      </c>
      <c r="AW3736" s="3">
        <v>17627</v>
      </c>
      <c r="AX3736" s="3">
        <v>60166.2</v>
      </c>
      <c r="AY3736" s="3"/>
      <c r="AZ3736" s="10" cm="1">
        <f t="array" ref="AZ3736">Lair(100000000/($AX3736-$AW3736))</f>
        <v>2350.0535429218357</v>
      </c>
      <c r="BA3736" s="10">
        <f t="shared" si="6671"/>
        <v>2350.7729341407457</v>
      </c>
      <c r="BB3736" s="12">
        <v>1020000000</v>
      </c>
      <c r="BC3736" s="3">
        <v>0.56499999999999995</v>
      </c>
      <c r="BD3736" s="12" cm="1">
        <f t="array" ref="BD3736">SfromgA($BB3736,$BA3736,"")</f>
        <v>6.5398167158014884</v>
      </c>
      <c r="BE3736" s="29">
        <f>(10^MAX(0.05, -0.312925054856973*((LN($BD3736))^(1/3)) + 0.454808404431693)-1)*100</f>
        <v>17.149157309930718</v>
      </c>
      <c r="BG3736" s="3"/>
      <c r="BH3736" s="3"/>
      <c r="BI3736" s="12">
        <f>IF($BB3736="",$BF3736,$BB3736)</f>
        <v>1020000000</v>
      </c>
      <c r="BJ3736" s="29">
        <f>IF($BB3736="",$BH3736,$BE3736)</f>
        <v>17.149157309930718</v>
      </c>
      <c r="BK3736" s="3">
        <f>LN(BN3736*100000000/($AX3736-$AW3736)/$BI3736)</f>
        <v>-9.2616261446377539</v>
      </c>
      <c r="BL3736" s="13">
        <f>EXP(BK$4341*$AX3736+BK$4342)*$BI3736/(100000000/($AX3736-$AW3736))</f>
        <v>504.26402325900045</v>
      </c>
      <c r="BM3736" s="3">
        <f t="shared" ref="BM3736" si="6679">LN(BL3736/$C3736)</f>
        <v>4.0258754092432874</v>
      </c>
      <c r="BN3736" s="13" cm="1">
        <f t="array" ref="BN3736">$C3736*EXP(poly_from_str(100000000/$E3736,BN$4343))</f>
        <v>41.220794850357429</v>
      </c>
      <c r="BO3736" s="3">
        <f>LN($C3736)</f>
        <v>2.1972245773362196</v>
      </c>
      <c r="BP3736" s="13">
        <f>LN(BL3736/BN3736)</f>
        <v>2.5041571281794468</v>
      </c>
      <c r="BQ3736" s="13"/>
      <c r="BS3736" s="13"/>
      <c r="BT3736" s="13"/>
      <c r="BU3736" s="13"/>
      <c r="BV3736" s="13"/>
      <c r="BW3736" s="13"/>
      <c r="BX3736" s="13"/>
      <c r="BY3736">
        <v>39928</v>
      </c>
      <c r="BZ3736" s="13"/>
    </row>
    <row r="3737" spans="1:78" hidden="1" x14ac:dyDescent="0.25">
      <c r="A3737" t="s">
        <v>4184</v>
      </c>
      <c r="B3737" s="2" t="str">
        <f t="shared" si="6546"/>
        <v/>
      </c>
      <c r="C3737">
        <v>3</v>
      </c>
      <c r="E3737">
        <v>42546.85</v>
      </c>
      <c r="R3737">
        <v>34</v>
      </c>
      <c r="S3737" t="s">
        <v>22</v>
      </c>
      <c r="AA3737" s="10">
        <f t="shared" si="6611"/>
        <v>2349.6309999999999</v>
      </c>
      <c r="AB3737" s="3" cm="1">
        <f t="array" ref="AB3737">100000000/Lvac(AA3737)</f>
        <v>42546.849349201555</v>
      </c>
      <c r="AC3737" s="28">
        <f t="shared" si="6612"/>
        <v>4.2559874295155283E-7</v>
      </c>
      <c r="AD3737" s="28">
        <f t="shared" si="6613"/>
        <v>2.3503502968986968E-7</v>
      </c>
      <c r="AE3737" s="21">
        <f t="shared" si="6614"/>
        <v>42546.849847907164</v>
      </c>
      <c r="AF3737" s="10" cm="1">
        <f t="array" ref="AF3737">Lair(100000000/AE3737)</f>
        <v>2349.6309724569196</v>
      </c>
      <c r="AG3737" s="10">
        <f t="shared" si="6615"/>
        <v>1.4053942799784638E-2</v>
      </c>
      <c r="AH3737" s="10" t="b">
        <f t="shared" si="6609"/>
        <v>1</v>
      </c>
      <c r="AI3737" s="10">
        <f t="shared" si="6616"/>
        <v>2349.6309999999999</v>
      </c>
      <c r="AJ3737">
        <v>3.0000000000000001E-3</v>
      </c>
      <c r="AK3737" s="3" cm="1">
        <f t="array" ref="AK3737">100000000/Lvac($AA3737)</f>
        <v>42546.849349201555</v>
      </c>
      <c r="AL3737" s="21">
        <f t="shared" si="6521"/>
        <v>5.4323656798707834E-2</v>
      </c>
      <c r="AM3737" s="21"/>
      <c r="AN3737" s="21"/>
      <c r="AO3737" s="21"/>
      <c r="AP3737" s="21"/>
      <c r="AS3737" s="3">
        <f t="shared" si="6617"/>
        <v>-6.5079844353022054E-4</v>
      </c>
      <c r="AT3737" s="3" cm="1">
        <f t="array" ref="AT3737">AS3737-(100000000/LvacE($A3737)-$E3737)</f>
        <v>7.5105781434103847E-5</v>
      </c>
      <c r="BB3737"/>
      <c r="BC3737"/>
      <c r="BD3737"/>
      <c r="BE3737"/>
      <c r="BF3737"/>
      <c r="BG3737"/>
      <c r="BH3737"/>
      <c r="BI3737"/>
      <c r="BJ3737"/>
      <c r="BN3737" s="13" cm="1">
        <f t="array" ref="BN3737">$C3737*EXP(poly_from_str(100000000/$E3737,BN$4343))</f>
        <v>13.760035982371882</v>
      </c>
      <c r="BO3737" s="13"/>
      <c r="BY3737">
        <v>13329</v>
      </c>
    </row>
    <row r="3738" spans="1:78" hidden="1" x14ac:dyDescent="0.25">
      <c r="A3738" t="s">
        <v>4185</v>
      </c>
      <c r="B3738" s="2" t="str">
        <f t="shared" si="6546"/>
        <v/>
      </c>
      <c r="C3738">
        <v>4</v>
      </c>
      <c r="D3738" t="s">
        <v>14</v>
      </c>
      <c r="E3738">
        <v>42562.15</v>
      </c>
      <c r="F3738">
        <v>60419</v>
      </c>
      <c r="G3738" t="s">
        <v>3</v>
      </c>
      <c r="H3738" s="5" t="s">
        <v>16</v>
      </c>
      <c r="I3738">
        <v>102981</v>
      </c>
      <c r="J3738" t="s">
        <v>5</v>
      </c>
      <c r="K3738" s="5" t="s">
        <v>15</v>
      </c>
      <c r="L3738">
        <v>60419.73</v>
      </c>
      <c r="M3738" t="str">
        <f>$G3738&amp;""</f>
        <v>o</v>
      </c>
      <c r="N3738" t="str">
        <f>$H3738&amp;""</f>
        <v>11/2</v>
      </c>
      <c r="O3738">
        <v>102981.94</v>
      </c>
      <c r="P3738" t="str">
        <f>$J3738&amp;""</f>
        <v>e</v>
      </c>
      <c r="Q3738" t="str">
        <f>$K3738&amp;""</f>
        <v>13/2</v>
      </c>
      <c r="R3738">
        <v>34</v>
      </c>
      <c r="AA3738" s="10">
        <f t="shared" si="6611"/>
        <v>2348.7860000000001</v>
      </c>
      <c r="AB3738" s="3" cm="1">
        <f t="array" ref="AB3738">100000000/Lvac(AA3738)</f>
        <v>42562.154747398483</v>
      </c>
      <c r="AC3738" s="28">
        <f t="shared" si="6612"/>
        <v>4.2575185649097023E-7</v>
      </c>
      <c r="AD3738" s="28">
        <f t="shared" si="6613"/>
        <v>2.3495051083172023E-7</v>
      </c>
      <c r="AE3738" s="21">
        <f t="shared" si="6614"/>
        <v>42562.151108253369</v>
      </c>
      <c r="AF3738" s="10" cm="1">
        <f t="array" ref="AF3738">Lair(100000000/AE3738)</f>
        <v>2348.7862008423526</v>
      </c>
      <c r="AG3738" s="10">
        <f t="shared" si="6615"/>
        <v>1.4060458199980433E-2</v>
      </c>
      <c r="AH3738" s="10" t="b">
        <f t="shared" si="6609"/>
        <v>1</v>
      </c>
      <c r="AI3738" s="10">
        <f>$AF3738</f>
        <v>2348.7862008423526</v>
      </c>
      <c r="AJ3738">
        <v>7.0000000000000001E-3</v>
      </c>
      <c r="AK3738" s="3" cm="1">
        <f t="array" ref="AK3738">100000000/Lvac($AA3738)</f>
        <v>42562.154747398483</v>
      </c>
      <c r="AL3738" s="21">
        <f t="shared" si="6521"/>
        <v>0.12684640395321634</v>
      </c>
      <c r="AM3738" s="10" cm="1">
        <f t="array" ref="AM3738">Lvac($AI3738)-$BA3738</f>
        <v>3.2509230932191713E-3</v>
      </c>
      <c r="AN3738" s="10">
        <f>$AK3738-($AX3738-$AW3738)</f>
        <v>-5.5252601516258437E-2</v>
      </c>
      <c r="AO3738" s="3">
        <f>AM3738/AJ3738</f>
        <v>0.46441758474559591</v>
      </c>
      <c r="AP3738" s="3">
        <v>0.43571941776982775</v>
      </c>
      <c r="AS3738" s="3">
        <f t="shared" si="6617"/>
        <v>4.7473984814132564E-3</v>
      </c>
      <c r="AT3738" s="3" cm="1">
        <f t="array" ref="AT3738">AS3738-(100000000/LvacE($A3738)-$E3738)</f>
        <v>7.5533120252657682E-5</v>
      </c>
      <c r="AU3738" t="s">
        <v>4844</v>
      </c>
      <c r="AV3738" t="s">
        <v>4841</v>
      </c>
      <c r="AW3738" s="3">
        <v>60419.73</v>
      </c>
      <c r="AX3738" s="3">
        <v>102981.94</v>
      </c>
      <c r="AY3738" s="3"/>
      <c r="AZ3738" s="10" cm="1">
        <f t="array" ref="AZ3738">Lair(100000000/($AX3738-$AW3738))</f>
        <v>2348.7829506445146</v>
      </c>
      <c r="BA3738" s="10">
        <f>100000000/($AX3738-$AW3738)</f>
        <v>2349.5020582812781</v>
      </c>
      <c r="BB3738" s="12">
        <v>5310000000</v>
      </c>
      <c r="BC3738" s="3">
        <v>0.60899999999999999</v>
      </c>
      <c r="BD3738" s="12" cm="1">
        <f t="array" ref="BD3738">SfromgA($BB3738,$BA3738,"")</f>
        <v>33.990329173828741</v>
      </c>
      <c r="BE3738" s="29">
        <f>(10^MAX(0.05, -0.312925054856973*((LN($BD3738))^(1/3)) + 0.454808404431693)-1)*100</f>
        <v>12.201845430196357</v>
      </c>
      <c r="BG3738" s="3"/>
      <c r="BH3738" s="3"/>
      <c r="BI3738" s="12">
        <f>IF($BB3738="",$BF3738,$BB3738)</f>
        <v>5310000000</v>
      </c>
      <c r="BJ3738" s="29">
        <f>IF($BB3738="",$BH3738,$BE3738)</f>
        <v>12.201845430196357</v>
      </c>
      <c r="BK3738" s="3">
        <f>LN(BN3738*100000000/($AX3738-$AW3738)/$BI3738)</f>
        <v>-11.718564373773821</v>
      </c>
      <c r="BL3738" s="13">
        <f>EXP(BK$4341*$AX3738+BK$4342)*$BI3738/(100000000/($AX3738-$AW3738))</f>
        <v>101.52280360301084</v>
      </c>
      <c r="BM3738" s="3">
        <f t="shared" ref="BM3738" si="6680">LN(BL3738/$C3738)</f>
        <v>3.233989078167832</v>
      </c>
      <c r="BN3738" s="13" cm="1">
        <f t="array" ref="BN3738">$C3738*EXP(poly_from_str(100000000/$E3738,BN$4343))</f>
        <v>18.399704483988799</v>
      </c>
      <c r="BO3738" s="3">
        <f>LN($C3738)</f>
        <v>1.3862943611198906</v>
      </c>
      <c r="BP3738" s="13">
        <f>LN(BL3738/BN3738)</f>
        <v>1.7079488354545387</v>
      </c>
      <c r="BQ3738" s="13"/>
      <c r="BS3738" s="13"/>
      <c r="BT3738" s="13"/>
      <c r="BU3738" s="13"/>
      <c r="BV3738" s="13"/>
      <c r="BW3738" s="13"/>
      <c r="BX3738" s="13"/>
      <c r="BY3738">
        <v>17825</v>
      </c>
      <c r="BZ3738" s="13"/>
    </row>
    <row r="3739" spans="1:78" hidden="1" x14ac:dyDescent="0.25">
      <c r="A3739" t="s">
        <v>4186</v>
      </c>
      <c r="B3739" s="2" t="str">
        <f t="shared" si="6546"/>
        <v/>
      </c>
      <c r="C3739">
        <v>2</v>
      </c>
      <c r="E3739">
        <v>42564.36</v>
      </c>
      <c r="R3739">
        <v>34</v>
      </c>
      <c r="S3739" t="s">
        <v>22</v>
      </c>
      <c r="AA3739" s="10">
        <f t="shared" si="6611"/>
        <v>2348.6640000000002</v>
      </c>
      <c r="AB3739" s="3" cm="1">
        <f t="array" ref="AB3739">100000000/Lvac(AA3739)</f>
        <v>42564.36543052653</v>
      </c>
      <c r="AC3739" s="28">
        <f t="shared" si="6612"/>
        <v>4.2577397192616736E-7</v>
      </c>
      <c r="AD3739" s="28">
        <f t="shared" si="6613"/>
        <v>2.3493830810944379E-7</v>
      </c>
      <c r="AE3739" s="21">
        <f t="shared" si="6614"/>
        <v>42564.361267523862</v>
      </c>
      <c r="AF3739" s="10" cm="1">
        <f t="array" ref="AF3739">Lair(100000000/AE3739)</f>
        <v>2348.664229729894</v>
      </c>
      <c r="AG3739" s="10">
        <f t="shared" si="6615"/>
        <v>1.4061399465936066E-2</v>
      </c>
      <c r="AH3739" s="10" t="b">
        <f t="shared" si="6609"/>
        <v>1</v>
      </c>
      <c r="AI3739" s="10">
        <f t="shared" si="6616"/>
        <v>2348.6640000000002</v>
      </c>
      <c r="AJ3739">
        <v>3.0000000000000001E-3</v>
      </c>
      <c r="AK3739" s="3" cm="1">
        <f t="array" ref="AK3739">100000000/Lvac($AA3739)</f>
        <v>42564.36543052653</v>
      </c>
      <c r="AL3739" s="21">
        <f t="shared" si="6521"/>
        <v>5.4368396795616392E-2</v>
      </c>
      <c r="AM3739" s="21"/>
      <c r="AN3739" s="21"/>
      <c r="AO3739" s="21"/>
      <c r="AP3739" s="21"/>
      <c r="AS3739" s="3">
        <f t="shared" si="6617"/>
        <v>5.430526529380586E-3</v>
      </c>
      <c r="AT3739" s="3" cm="1">
        <f t="array" ref="AT3739">AS3739-(100000000/LvacE($A3739)-$E3739)</f>
        <v>7.5594907684717327E-5</v>
      </c>
      <c r="BB3739"/>
      <c r="BC3739"/>
      <c r="BD3739"/>
      <c r="BE3739"/>
      <c r="BF3739"/>
      <c r="BG3739"/>
      <c r="BH3739"/>
      <c r="BI3739"/>
      <c r="BJ3739"/>
      <c r="BN3739" s="13" cm="1">
        <f t="array" ref="BN3739">$C3739*EXP(poly_from_str(100000000/$E3739,BN$4343))</f>
        <v>9.2037054869002972</v>
      </c>
      <c r="BO3739" s="13"/>
      <c r="BY3739">
        <v>8916</v>
      </c>
    </row>
    <row r="3740" spans="1:78" hidden="1" x14ac:dyDescent="0.25">
      <c r="A3740" t="s">
        <v>4187</v>
      </c>
      <c r="B3740" s="2" t="str">
        <f t="shared" si="6546"/>
        <v/>
      </c>
      <c r="C3740">
        <v>2</v>
      </c>
      <c r="E3740">
        <v>42588.35</v>
      </c>
      <c r="R3740">
        <v>34</v>
      </c>
      <c r="S3740" t="s">
        <v>22</v>
      </c>
      <c r="AA3740" s="10">
        <f t="shared" si="6611"/>
        <v>2347.3409999999999</v>
      </c>
      <c r="AB3740" s="3" cm="1">
        <f t="array" ref="AB3740">100000000/Lvac(AA3740)</f>
        <v>42588.353413384022</v>
      </c>
      <c r="AC3740" s="28">
        <f t="shared" si="6612"/>
        <v>4.2601394514048026E-7</v>
      </c>
      <c r="AD3740" s="28">
        <f t="shared" si="6613"/>
        <v>2.3480597859548501E-7</v>
      </c>
      <c r="AE3740" s="21">
        <f t="shared" si="6614"/>
        <v>42588.350795332684</v>
      </c>
      <c r="AF3740" s="10" cm="1">
        <f t="array" ref="AF3740">Lair(100000000/AE3740)</f>
        <v>2347.3411443110663</v>
      </c>
      <c r="AG3740" s="10">
        <f t="shared" si="6615"/>
        <v>1.4071616227336384E-2</v>
      </c>
      <c r="AH3740" s="10" t="b">
        <f t="shared" si="6609"/>
        <v>1</v>
      </c>
      <c r="AI3740" s="10">
        <f t="shared" si="6616"/>
        <v>2347.3409999999999</v>
      </c>
      <c r="AJ3740">
        <v>3.0000000000000001E-3</v>
      </c>
      <c r="AK3740" s="3" cm="1">
        <f t="array" ref="AK3740">100000000/Lvac($AA3740)</f>
        <v>42588.353413384022</v>
      </c>
      <c r="AL3740" s="21">
        <f t="shared" si="6521"/>
        <v>5.4429697364018294E-2</v>
      </c>
      <c r="AM3740" s="21"/>
      <c r="AN3740" s="21"/>
      <c r="AO3740" s="21"/>
      <c r="AP3740" s="21"/>
      <c r="AS3740" s="3">
        <f t="shared" si="6617"/>
        <v>3.4133840235881507E-3</v>
      </c>
      <c r="AT3740" s="3" cm="1">
        <f t="array" ref="AT3740">AS3740-(100000000/LvacE($A3740)-$E3740)</f>
        <v>7.6266776886768639E-5</v>
      </c>
      <c r="BB3740"/>
      <c r="BC3740"/>
      <c r="BD3740"/>
      <c r="BE3740"/>
      <c r="BF3740"/>
      <c r="BG3740"/>
      <c r="BH3740"/>
      <c r="BI3740"/>
      <c r="BJ3740"/>
      <c r="BN3740" s="13" cm="1">
        <f t="array" ref="BN3740">$C3740*EXP(poly_from_str(100000000/$E3740,BN$4343))</f>
        <v>9.2459633799628165</v>
      </c>
      <c r="BO3740" s="13"/>
      <c r="BY3740" t="e">
        <v>#N/A</v>
      </c>
    </row>
    <row r="3741" spans="1:78" hidden="1" x14ac:dyDescent="0.25">
      <c r="A3741" t="s">
        <v>4188</v>
      </c>
      <c r="B3741" s="2" t="str">
        <f t="shared" si="6546"/>
        <v/>
      </c>
      <c r="C3741">
        <v>5</v>
      </c>
      <c r="D3741" t="s">
        <v>14</v>
      </c>
      <c r="E3741">
        <v>42599.89</v>
      </c>
      <c r="F3741">
        <v>28936</v>
      </c>
      <c r="G3741" t="s">
        <v>5</v>
      </c>
      <c r="H3741" s="5" t="s">
        <v>19</v>
      </c>
      <c r="I3741">
        <v>71536</v>
      </c>
      <c r="J3741" t="s">
        <v>3</v>
      </c>
      <c r="K3741" s="5" t="s">
        <v>18</v>
      </c>
      <c r="L3741">
        <v>28936.46</v>
      </c>
      <c r="M3741" t="str">
        <f t="shared" ref="M3741:M3744" si="6681">$G3741&amp;""</f>
        <v>e</v>
      </c>
      <c r="N3741" t="str">
        <f t="shared" ref="N3741:N3744" si="6682">$H3741&amp;""</f>
        <v>3/2</v>
      </c>
      <c r="O3741">
        <v>71536.38</v>
      </c>
      <c r="P3741" t="str">
        <f t="shared" ref="P3741:P3744" si="6683">$J3741&amp;""</f>
        <v>o</v>
      </c>
      <c r="Q3741" t="str">
        <f t="shared" ref="Q3741:Q3744" si="6684">$K3741&amp;""</f>
        <v>5/2</v>
      </c>
      <c r="R3741">
        <v>34</v>
      </c>
      <c r="AA3741" s="10">
        <f t="shared" si="6611"/>
        <v>2346.7049999999999</v>
      </c>
      <c r="AB3741" s="3" cm="1">
        <f t="array" ref="AB3741">100000000/Lvac(AA3741)</f>
        <v>42599.894676224903</v>
      </c>
      <c r="AC3741" s="28">
        <f t="shared" si="6612"/>
        <v>4.2612940271572269E-7</v>
      </c>
      <c r="AD3741" s="28">
        <f t="shared" si="6613"/>
        <v>2.3474236441201866E-7</v>
      </c>
      <c r="AE3741" s="21">
        <f t="shared" si="6614"/>
        <v>42599.891088674318</v>
      </c>
      <c r="AF3741" s="10" cm="1">
        <f t="array" ref="AF3741">Lair(100000000/AE3741)</f>
        <v>2346.7051976442522</v>
      </c>
      <c r="AG3741" s="10">
        <f t="shared" si="6615"/>
        <v>1.4076533837066207E-2</v>
      </c>
      <c r="AH3741" s="10" t="b">
        <f t="shared" si="6609"/>
        <v>1</v>
      </c>
      <c r="AI3741" s="10">
        <f t="shared" ref="AI3741:AI3744" si="6685">$AF3741</f>
        <v>2346.7051976442522</v>
      </c>
      <c r="AJ3741">
        <v>7.0000000000000001E-3</v>
      </c>
      <c r="AK3741" s="3" cm="1">
        <f t="array" ref="AK3741">100000000/Lvac($AA3741)</f>
        <v>42599.894676224903</v>
      </c>
      <c r="AL3741" s="21">
        <f t="shared" si="6521"/>
        <v>0.12707146301671068</v>
      </c>
      <c r="AM3741" s="10" cm="1">
        <f t="array" ref="AM3741">Lvac($AI3741)-$BA3741</f>
        <v>1.5931282318888407E-3</v>
      </c>
      <c r="AN3741" s="10">
        <f t="shared" ref="AN3741:AN3744" si="6686">$AK3741-($AX3741-$AW3741)</f>
        <v>-2.5323775102151558E-2</v>
      </c>
      <c r="AO3741" s="3">
        <f t="shared" ref="AO3741:AO3744" si="6687">AM3741/AJ3741</f>
        <v>0.22758974741269153</v>
      </c>
      <c r="AP3741" s="3">
        <v>0.19934855825860204</v>
      </c>
      <c r="AS3741" s="3">
        <f t="shared" si="6617"/>
        <v>4.6762249039602466E-3</v>
      </c>
      <c r="AT3741" s="3" cm="1">
        <f t="array" ref="AT3741">AS3741-(100000000/LvacE($A3741)-$E3741)</f>
        <v>7.6590840762946755E-5</v>
      </c>
      <c r="AU3741" t="s">
        <v>4796</v>
      </c>
      <c r="AV3741" t="s">
        <v>4855</v>
      </c>
      <c r="AW3741" s="3">
        <v>28936.46</v>
      </c>
      <c r="AX3741" s="3">
        <v>71536.38</v>
      </c>
      <c r="AY3741" s="3"/>
      <c r="AZ3741" s="10" cm="1">
        <f t="array" ref="AZ3741">Lair(100000000/($AX3741-$AW3741))</f>
        <v>2346.7036048711875</v>
      </c>
      <c r="BA3741" s="10">
        <f t="shared" ref="BA3741:BA3744" si="6688">100000000/($AX3741-$AW3741)</f>
        <v>2347.4222486802787</v>
      </c>
      <c r="BB3741" s="12">
        <v>753000000</v>
      </c>
      <c r="BC3741" s="3">
        <v>0.82199999999999995</v>
      </c>
      <c r="BD3741" s="12" cm="1">
        <f t="array" ref="BD3741">SfromgA($BB3741,$BA3741,"")</f>
        <v>4.8073084167161682</v>
      </c>
      <c r="BE3741" s="29">
        <f t="shared" ref="BE3741:BE3744" si="6689">(10^MAX(0.05, -0.312925054856973*((LN($BD3741))^(1/3)) + 0.454808404431693)-1)*100</f>
        <v>23.338987321605376</v>
      </c>
      <c r="BG3741" s="3"/>
      <c r="BH3741" s="3"/>
      <c r="BI3741" s="12">
        <f t="shared" ref="BI3741:BI3744" si="6690">IF($BB3741="",$BF3741,$BB3741)</f>
        <v>753000000</v>
      </c>
      <c r="BJ3741" s="29">
        <f t="shared" ref="BJ3741:BJ3744" si="6691">IF($BB3741="",$BH3741,$BE3741)</f>
        <v>23.338987321605376</v>
      </c>
      <c r="BK3741" s="3">
        <f t="shared" ref="BK3741:BK3744" si="6692">LN(BN3741*100000000/($AX3741-$AW3741)/$BI3741)</f>
        <v>-9.5357982128303096</v>
      </c>
      <c r="BL3741" s="13">
        <f>EXP(BK$4341*$AX3741+BK$4342)*$BI3741/(100000000/($AX3741-$AW3741))</f>
        <v>157.13819662661089</v>
      </c>
      <c r="BM3741" s="3">
        <f t="shared" ref="BM3741:BM3744" si="6693">LN(BL3741/$C3741)</f>
        <v>3.4476877390265881</v>
      </c>
      <c r="BN3741" s="13" cm="1">
        <f t="array" ref="BN3741">$C3741*EXP(poly_from_str(100000000/$E3741,BN$4343))</f>
        <v>23.166435450593703</v>
      </c>
      <c r="BO3741" s="3">
        <f t="shared" ref="BO3741:BO3744" si="6694">LN($C3741)</f>
        <v>1.6094379124341003</v>
      </c>
      <c r="BP3741" s="13">
        <f t="shared" ref="BP3741:BP3744" si="6695">LN(BL3741/BN3741)</f>
        <v>1.9144211681577699</v>
      </c>
      <c r="BQ3741" s="13"/>
      <c r="BS3741" s="13"/>
      <c r="BT3741" s="13"/>
      <c r="BU3741" s="13"/>
      <c r="BV3741" s="13"/>
      <c r="BW3741" s="13"/>
      <c r="BX3741" s="13"/>
      <c r="BY3741">
        <v>22449</v>
      </c>
      <c r="BZ3741" s="13"/>
    </row>
    <row r="3742" spans="1:78" hidden="1" x14ac:dyDescent="0.25">
      <c r="A3742" t="s">
        <v>4189</v>
      </c>
      <c r="B3742" s="2" t="str">
        <f t="shared" si="6546"/>
        <v/>
      </c>
      <c r="C3742">
        <v>2</v>
      </c>
      <c r="E3742">
        <v>42614.77</v>
      </c>
      <c r="F3742">
        <v>58174</v>
      </c>
      <c r="G3742" t="s">
        <v>3</v>
      </c>
      <c r="H3742" s="5" t="s">
        <v>4</v>
      </c>
      <c r="I3742">
        <v>100788</v>
      </c>
      <c r="J3742" t="s">
        <v>5</v>
      </c>
      <c r="K3742" s="5" t="s">
        <v>8</v>
      </c>
      <c r="L3742">
        <v>58174.15</v>
      </c>
      <c r="M3742" t="str">
        <f t="shared" si="6681"/>
        <v>o</v>
      </c>
      <c r="N3742" t="str">
        <f t="shared" si="6682"/>
        <v>9/2</v>
      </c>
      <c r="O3742">
        <v>100788.95</v>
      </c>
      <c r="P3742" t="str">
        <f t="shared" si="6683"/>
        <v>e</v>
      </c>
      <c r="Q3742" t="str">
        <f t="shared" si="6684"/>
        <v>7/2</v>
      </c>
      <c r="R3742">
        <v>34</v>
      </c>
      <c r="AA3742" s="10">
        <f t="shared" si="6611"/>
        <v>2345.886</v>
      </c>
      <c r="AB3742" s="3" cm="1">
        <f t="array" ref="AB3742">100000000/Lvac(AA3742)</f>
        <v>42614.765990541164</v>
      </c>
      <c r="AC3742" s="28">
        <f t="shared" si="6612"/>
        <v>4.2627817379020124E-7</v>
      </c>
      <c r="AD3742" s="28">
        <f t="shared" si="6613"/>
        <v>2.3466044615191868E-7</v>
      </c>
      <c r="AE3742" s="21">
        <f t="shared" si="6614"/>
        <v>42614.769067555302</v>
      </c>
      <c r="AF3742" s="10" cm="1">
        <f t="array" ref="AF3742">Lair(100000000/AE3742)</f>
        <v>2345.8858306003767</v>
      </c>
      <c r="AG3742" s="10">
        <f t="shared" si="6615"/>
        <v>1.408287231147233E-2</v>
      </c>
      <c r="AH3742" s="10" t="b">
        <f t="shared" si="6609"/>
        <v>1</v>
      </c>
      <c r="AI3742" s="10">
        <f t="shared" si="6685"/>
        <v>2345.8858306003767</v>
      </c>
      <c r="AJ3742">
        <v>3.0000000000000001E-3</v>
      </c>
      <c r="AK3742" s="3" cm="1">
        <f t="array" ref="AK3742">100000000/Lvac($AA3742)</f>
        <v>42614.765990541164</v>
      </c>
      <c r="AL3742" s="21">
        <f t="shared" si="6521"/>
        <v>5.4497237804153761E-2</v>
      </c>
      <c r="AM3742" s="10" cm="1">
        <f t="array" ref="AM3742">Lvac($AI3742)-$BA3742</f>
        <v>1.7033098238243838E-3</v>
      </c>
      <c r="AN3742" s="10">
        <f t="shared" si="6686"/>
        <v>-3.4009458831860684E-2</v>
      </c>
      <c r="AO3742" s="3">
        <f t="shared" si="6687"/>
        <v>0.56776994127479463</v>
      </c>
      <c r="AP3742" s="3">
        <v>0.62424907021825982</v>
      </c>
      <c r="AS3742" s="3">
        <f t="shared" si="6617"/>
        <v>-4.0094588330248371E-3</v>
      </c>
      <c r="AT3742" s="3" cm="1">
        <f t="array" ref="AT3742">AS3742-(100000000/LvacE($A3742)-$E3742)</f>
        <v>7.700922287767753E-5</v>
      </c>
      <c r="AU3742" t="s">
        <v>4693</v>
      </c>
      <c r="AV3742" t="s">
        <v>4868</v>
      </c>
      <c r="AW3742" s="3">
        <v>58174.15</v>
      </c>
      <c r="AX3742" s="3">
        <v>100788.95</v>
      </c>
      <c r="AY3742" s="3"/>
      <c r="AZ3742" s="10" cm="1">
        <f t="array" ref="AZ3742">Lair(100000000/($AX3742-$AW3742))</f>
        <v>2345.8841276701792</v>
      </c>
      <c r="BA3742" s="10">
        <f t="shared" si="6688"/>
        <v>2346.6025887719761</v>
      </c>
      <c r="BB3742" s="12">
        <v>1350000000</v>
      </c>
      <c r="BC3742" s="3">
        <v>0.68899999999999995</v>
      </c>
      <c r="BD3742" s="12" cm="1">
        <f t="array" ref="BD3742">SfromgA($BB3742,$BA3742,"")</f>
        <v>8.6096553110616636</v>
      </c>
      <c r="BE3742" s="29">
        <f t="shared" si="6689"/>
        <v>12.395034946717098</v>
      </c>
      <c r="BG3742" s="3"/>
      <c r="BH3742" s="3"/>
      <c r="BI3742" s="12">
        <f t="shared" si="6690"/>
        <v>1350000000</v>
      </c>
      <c r="BJ3742" s="29">
        <f t="shared" si="6691"/>
        <v>12.395034946717098</v>
      </c>
      <c r="BK3742" s="3">
        <f t="shared" si="6692"/>
        <v>-11.03333935840786</v>
      </c>
      <c r="BL3742" s="13">
        <f>EXP(BK$4341*$AX3742+BK$4342)*$BI3742/(100000000/($AX3742-$AW3742))</f>
        <v>30.52831931531443</v>
      </c>
      <c r="BM3742" s="3">
        <f t="shared" si="6693"/>
        <v>2.7255075744034039</v>
      </c>
      <c r="BN3742" s="13" cm="1">
        <f t="array" ref="BN3742">$C3742*EXP(poly_from_str(100000000/$E3742,BN$4343))</f>
        <v>9.293425519703316</v>
      </c>
      <c r="BO3742" s="3">
        <f t="shared" si="6694"/>
        <v>0.69314718055994529</v>
      </c>
      <c r="BP3742" s="13">
        <f t="shared" si="6695"/>
        <v>1.1893475381645922</v>
      </c>
      <c r="BQ3742" s="13"/>
      <c r="BS3742" s="13"/>
      <c r="BT3742" s="13"/>
      <c r="BU3742" s="13"/>
      <c r="BV3742" s="13"/>
      <c r="BW3742" s="13"/>
      <c r="BX3742" s="13"/>
      <c r="BY3742">
        <v>9006</v>
      </c>
      <c r="BZ3742" s="13"/>
    </row>
    <row r="3743" spans="1:78" hidden="1" x14ac:dyDescent="0.25">
      <c r="A3743" t="s">
        <v>4190</v>
      </c>
      <c r="B3743" s="2" t="str">
        <f t="shared" si="6546"/>
        <v/>
      </c>
      <c r="C3743">
        <v>3</v>
      </c>
      <c r="E3743">
        <v>42616.45</v>
      </c>
      <c r="F3743">
        <v>24250</v>
      </c>
      <c r="G3743" t="s">
        <v>5</v>
      </c>
      <c r="H3743" s="5" t="s">
        <v>19</v>
      </c>
      <c r="I3743">
        <v>66867</v>
      </c>
      <c r="J3743" t="s">
        <v>3</v>
      </c>
      <c r="K3743" s="5" t="s">
        <v>19</v>
      </c>
      <c r="L3743">
        <v>24250.62</v>
      </c>
      <c r="M3743" t="str">
        <f t="shared" si="6681"/>
        <v>e</v>
      </c>
      <c r="N3743" t="str">
        <f t="shared" si="6682"/>
        <v>3/2</v>
      </c>
      <c r="O3743">
        <v>66867.09</v>
      </c>
      <c r="P3743" t="str">
        <f t="shared" si="6683"/>
        <v>o</v>
      </c>
      <c r="Q3743" t="str">
        <f t="shared" si="6684"/>
        <v>3/2</v>
      </c>
      <c r="R3743">
        <v>34</v>
      </c>
      <c r="AA3743" s="10">
        <f t="shared" si="6611"/>
        <v>2345.7930000000001</v>
      </c>
      <c r="AB3743" s="3" cm="1">
        <f t="array" ref="AB3743">100000000/Lvac(AA3743)</f>
        <v>42616.455331000456</v>
      </c>
      <c r="AC3743" s="28">
        <f t="shared" si="6612"/>
        <v>4.2629507377675692E-7</v>
      </c>
      <c r="AD3743" s="28">
        <f t="shared" si="6613"/>
        <v>2.3465114407874529E-7</v>
      </c>
      <c r="AE3743" s="21">
        <f t="shared" si="6614"/>
        <v>42616.45123963317</v>
      </c>
      <c r="AF3743" s="10" cm="1">
        <f t="array" ref="AF3743">Lair(100000000/AE3743)</f>
        <v>2345.7932252252413</v>
      </c>
      <c r="AG3743" s="10">
        <f t="shared" si="6615"/>
        <v>1.4083592484716353E-2</v>
      </c>
      <c r="AH3743" s="10" t="b">
        <f t="shared" si="6609"/>
        <v>1</v>
      </c>
      <c r="AI3743" s="10">
        <f t="shared" si="6685"/>
        <v>2345.7932252252413</v>
      </c>
      <c r="AJ3743">
        <v>3.0000000000000001E-3</v>
      </c>
      <c r="AK3743" s="3" cm="1">
        <f t="array" ref="AK3743">100000000/Lvac($AA3743)</f>
        <v>42616.455331000456</v>
      </c>
      <c r="AL3743" s="21">
        <f t="shared" si="6521"/>
        <v>5.4501549675472938E-2</v>
      </c>
      <c r="AM3743" s="10" cm="1">
        <f t="array" ref="AM3743">Lvac($AI3743)-$BA3743</f>
        <v>1.0329672923035105E-3</v>
      </c>
      <c r="AN3743" s="10">
        <f t="shared" si="6686"/>
        <v>-1.466899954539258E-2</v>
      </c>
      <c r="AO3743" s="3">
        <f t="shared" si="6687"/>
        <v>0.34432243076783681</v>
      </c>
      <c r="AP3743" s="3">
        <v>0.26923061477646115</v>
      </c>
      <c r="AS3743" s="3">
        <f t="shared" si="6617"/>
        <v>5.3310004586819559E-3</v>
      </c>
      <c r="AT3743" s="3" cm="1">
        <f t="array" ref="AT3743">AS3743-(100000000/LvacE($A3743)-$E3743)</f>
        <v>7.7056800364516675E-5</v>
      </c>
      <c r="AU3743" t="s">
        <v>4705</v>
      </c>
      <c r="AV3743" t="s">
        <v>4862</v>
      </c>
      <c r="AW3743" s="3">
        <v>24250.62</v>
      </c>
      <c r="AX3743" s="3">
        <v>66867.09</v>
      </c>
      <c r="AY3743" s="3"/>
      <c r="AZ3743" s="10" cm="1">
        <f t="array" ref="AZ3743">Lair(100000000/($AX3743-$AW3743))</f>
        <v>2345.7921924881653</v>
      </c>
      <c r="BA3743" s="10">
        <f t="shared" si="6688"/>
        <v>2346.5106330956082</v>
      </c>
      <c r="BB3743" s="12">
        <v>37600000</v>
      </c>
      <c r="BC3743" s="3">
        <v>5.1999999999999998E-2</v>
      </c>
      <c r="BD3743" s="12" cm="1">
        <f t="array" ref="BD3743">SfromgA($BB3743,$BA3743,"")</f>
        <v>0.23976665499816976</v>
      </c>
      <c r="BE3743" s="29">
        <f t="shared" si="6689"/>
        <v>541.50480830229299</v>
      </c>
      <c r="BG3743" s="3"/>
      <c r="BH3743" s="3"/>
      <c r="BI3743" s="12">
        <f t="shared" si="6690"/>
        <v>37600000</v>
      </c>
      <c r="BJ3743" s="29">
        <f t="shared" si="6691"/>
        <v>541.50480830229299</v>
      </c>
      <c r="BK3743" s="3">
        <f t="shared" si="6692"/>
        <v>-7.0467293505274533</v>
      </c>
      <c r="BL3743" s="13">
        <f>EXP(BK$4341*$AX3743+BK$4342)*$BI3743/(100000000/($AX3743-$AW3743))</f>
        <v>11.192302560016813</v>
      </c>
      <c r="BM3743" s="3">
        <f t="shared" si="6693"/>
        <v>1.316613981926597</v>
      </c>
      <c r="BN3743" s="13" cm="1">
        <f t="array" ref="BN3743">$C3743*EXP(poly_from_str(100000000/$E3743,BN$4343))</f>
        <v>13.94471510737565</v>
      </c>
      <c r="BO3743" s="3">
        <f t="shared" si="6694"/>
        <v>1.0986122886681098</v>
      </c>
      <c r="BP3743" s="13">
        <f t="shared" si="6695"/>
        <v>-0.21987432054322342</v>
      </c>
      <c r="BQ3743" s="13"/>
      <c r="BS3743" s="13"/>
      <c r="BT3743" s="13"/>
      <c r="BU3743" s="13"/>
      <c r="BV3743" s="13"/>
      <c r="BW3743" s="13"/>
      <c r="BX3743" s="13"/>
      <c r="BY3743">
        <v>13514</v>
      </c>
      <c r="BZ3743" s="13"/>
    </row>
    <row r="3744" spans="1:78" hidden="1" x14ac:dyDescent="0.25">
      <c r="A3744" t="s">
        <v>4191</v>
      </c>
      <c r="B3744" s="2" t="str">
        <f t="shared" si="6546"/>
        <v/>
      </c>
      <c r="C3744">
        <v>4</v>
      </c>
      <c r="E3744">
        <v>42630.85</v>
      </c>
      <c r="F3744">
        <v>58158</v>
      </c>
      <c r="G3744" t="s">
        <v>3</v>
      </c>
      <c r="H3744" s="5" t="s">
        <v>8</v>
      </c>
      <c r="I3744">
        <v>100788</v>
      </c>
      <c r="J3744" t="s">
        <v>5</v>
      </c>
      <c r="K3744" s="5" t="s">
        <v>8</v>
      </c>
      <c r="L3744">
        <v>58158.080000000002</v>
      </c>
      <c r="M3744" t="str">
        <f t="shared" si="6681"/>
        <v>o</v>
      </c>
      <c r="N3744" t="str">
        <f t="shared" si="6682"/>
        <v>7/2</v>
      </c>
      <c r="O3744">
        <v>100788.95</v>
      </c>
      <c r="P3744" t="str">
        <f t="shared" si="6683"/>
        <v>e</v>
      </c>
      <c r="Q3744" t="str">
        <f t="shared" si="6684"/>
        <v>7/2</v>
      </c>
      <c r="R3744">
        <v>34</v>
      </c>
      <c r="AA3744" s="10">
        <f t="shared" si="6611"/>
        <v>2345.0010000000002</v>
      </c>
      <c r="AB3744" s="3" cm="1">
        <f t="array" ref="AB3744">100000000/Lvac(AA3744)</f>
        <v>42630.847400898514</v>
      </c>
      <c r="AC3744" s="28">
        <f t="shared" si="6612"/>
        <v>4.2643905055904026E-7</v>
      </c>
      <c r="AD3744" s="28">
        <f t="shared" si="6613"/>
        <v>2.3457192642596248E-7</v>
      </c>
      <c r="AE3744" s="21">
        <f t="shared" si="6614"/>
        <v>42630.84939624957</v>
      </c>
      <c r="AF3744" s="10" cm="1">
        <f t="array" ref="AF3744">Lair(100000000/AE3744)</f>
        <v>2345.0008902322943</v>
      </c>
      <c r="AG3744" s="10">
        <f t="shared" si="6615"/>
        <v>1.4089729045083245E-2</v>
      </c>
      <c r="AH3744" s="10" t="b">
        <f t="shared" si="6609"/>
        <v>1</v>
      </c>
      <c r="AI3744" s="10">
        <f t="shared" si="6685"/>
        <v>2345.0008902322943</v>
      </c>
      <c r="AJ3744">
        <v>3.0000000000000001E-3</v>
      </c>
      <c r="AK3744" s="3" cm="1">
        <f t="array" ref="AK3744">100000000/Lvac($AA3744)</f>
        <v>42630.847400898514</v>
      </c>
      <c r="AL3744" s="21">
        <f t="shared" ref="AL3744:AL3807" si="6696">AJ3744/AI3744*AK3744</f>
        <v>5.4538376823399237E-2</v>
      </c>
      <c r="AM3744" s="10" cm="1">
        <f t="array" ref="AM3744">Lvac($AI3744)-$BA3744</f>
        <v>1.133699875936145E-3</v>
      </c>
      <c r="AN3744" s="10">
        <f t="shared" si="6686"/>
        <v>-2.2599101481318939E-2</v>
      </c>
      <c r="AO3744" s="3">
        <f t="shared" si="6687"/>
        <v>0.37789995864538167</v>
      </c>
      <c r="AP3744" s="3">
        <v>0.41449734817433637</v>
      </c>
      <c r="AS3744" s="3">
        <f t="shared" si="6617"/>
        <v>-2.5991014845203608E-3</v>
      </c>
      <c r="AT3744" s="3" cm="1">
        <f t="array" ref="AT3744">AS3744-(100000000/LvacE($A3744)-$E3744)</f>
        <v>7.7462646004278213E-5</v>
      </c>
      <c r="AU3744" t="s">
        <v>4897</v>
      </c>
      <c r="AV3744" t="s">
        <v>4868</v>
      </c>
      <c r="AW3744" s="3">
        <v>58158.080000000002</v>
      </c>
      <c r="AX3744" s="3">
        <v>100788.95</v>
      </c>
      <c r="AY3744" s="3"/>
      <c r="AZ3744" s="10" cm="1">
        <f t="array" ref="AZ3744">Lair(100000000/($AX3744-$AW3744))</f>
        <v>2344.9997567850173</v>
      </c>
      <c r="BA3744" s="10">
        <f t="shared" si="6688"/>
        <v>2345.7180207675801</v>
      </c>
      <c r="BB3744" s="12">
        <v>3200000000</v>
      </c>
      <c r="BC3744" s="3">
        <v>0.64800000000000002</v>
      </c>
      <c r="BD3744" s="12" cm="1">
        <f t="array" ref="BD3744">SfromgA($BB3744,$BA3744,"")</f>
        <v>20.385001657459764</v>
      </c>
      <c r="BE3744" s="29">
        <f t="shared" si="6689"/>
        <v>12.201845430196357</v>
      </c>
      <c r="BG3744" s="3"/>
      <c r="BH3744" s="3"/>
      <c r="BI3744" s="12">
        <f t="shared" si="6690"/>
        <v>3200000000</v>
      </c>
      <c r="BJ3744" s="29">
        <f t="shared" si="6691"/>
        <v>12.201845430196357</v>
      </c>
      <c r="BK3744" s="3">
        <f t="shared" si="6692"/>
        <v>-11.200460206115086</v>
      </c>
      <c r="BL3744" s="13">
        <f>EXP(BK$4341*$AX3744+BK$4342)*$BI3744/(100000000/($AX3744-$AW3744))</f>
        <v>72.390711739494904</v>
      </c>
      <c r="BM3744" s="3">
        <f t="shared" si="6693"/>
        <v>2.8957836391508454</v>
      </c>
      <c r="BN3744" s="13" cm="1">
        <f t="array" ref="BN3744">$C3744*EXP(poly_from_str(100000000/$E3744,BN$4343))</f>
        <v>18.645589205631499</v>
      </c>
      <c r="BO3744" s="3">
        <f t="shared" si="6694"/>
        <v>1.3862943611198906</v>
      </c>
      <c r="BP3744" s="13">
        <f t="shared" si="6695"/>
        <v>1.3564683858718172</v>
      </c>
      <c r="BQ3744" s="13"/>
      <c r="BS3744" s="13"/>
      <c r="BT3744" s="13"/>
      <c r="BU3744" s="13"/>
      <c r="BV3744" s="13"/>
      <c r="BW3744" s="13"/>
      <c r="BX3744" s="13"/>
      <c r="BY3744">
        <v>18072</v>
      </c>
      <c r="BZ3744" s="13"/>
    </row>
    <row r="3745" spans="1:78" hidden="1" x14ac:dyDescent="0.25">
      <c r="A3745" t="s">
        <v>4192</v>
      </c>
      <c r="B3745" s="2" t="str">
        <f t="shared" si="6546"/>
        <v/>
      </c>
      <c r="C3745">
        <v>3</v>
      </c>
      <c r="E3745">
        <v>42635.28</v>
      </c>
      <c r="R3745">
        <v>34</v>
      </c>
      <c r="S3745" t="s">
        <v>22</v>
      </c>
      <c r="AA3745" s="10">
        <f t="shared" si="6611"/>
        <v>2344.7570000000001</v>
      </c>
      <c r="AB3745" s="3" cm="1">
        <f t="array" ref="AB3745">100000000/Lvac(AA3745)</f>
        <v>42635.283280156116</v>
      </c>
      <c r="AC3745" s="28">
        <f t="shared" si="6612"/>
        <v>4.2648342664079904E-7</v>
      </c>
      <c r="AD3745" s="28">
        <f t="shared" si="6613"/>
        <v>2.3454752098842823E-7</v>
      </c>
      <c r="AE3745" s="21">
        <f t="shared" si="6614"/>
        <v>42635.280761710514</v>
      </c>
      <c r="AF3745" s="10" cm="1">
        <f t="array" ref="AF3745">Lair(100000000/AE3745)</f>
        <v>2344.7571385152296</v>
      </c>
      <c r="AG3745" s="10">
        <f t="shared" si="6615"/>
        <v>1.4091620854561074E-2</v>
      </c>
      <c r="AH3745" s="10" t="b">
        <f t="shared" si="6609"/>
        <v>1</v>
      </c>
      <c r="AI3745" s="10">
        <f t="shared" si="6616"/>
        <v>2344.7570000000001</v>
      </c>
      <c r="AJ3745">
        <v>3.0000000000000001E-3</v>
      </c>
      <c r="AK3745" s="3" cm="1">
        <f t="array" ref="AK3745">100000000/Lvac($AA3745)</f>
        <v>42635.283280156116</v>
      </c>
      <c r="AL3745" s="21">
        <f t="shared" si="6696"/>
        <v>5.4549725127366437E-2</v>
      </c>
      <c r="AM3745" s="21"/>
      <c r="AN3745" s="21"/>
      <c r="AO3745" s="21"/>
      <c r="AP3745" s="21"/>
      <c r="AS3745" s="3">
        <f t="shared" si="6617"/>
        <v>3.2801561173982918E-3</v>
      </c>
      <c r="AT3745" s="3" cm="1">
        <f t="array" ref="AT3745">AS3745-(100000000/LvacE($A3745)-$E3745)</f>
        <v>7.7587908890563995E-5</v>
      </c>
      <c r="BB3745"/>
      <c r="BC3745"/>
      <c r="BD3745"/>
      <c r="BE3745"/>
      <c r="BF3745"/>
      <c r="BG3745"/>
      <c r="BH3745"/>
      <c r="BI3745"/>
      <c r="BJ3745"/>
      <c r="BN3745" s="13" cm="1">
        <f t="array" ref="BN3745">$C3745*EXP(poly_from_str(100000000/$E3745,BN$4343))</f>
        <v>13.996425897035936</v>
      </c>
      <c r="BO3745" s="13"/>
      <c r="BY3745">
        <v>13566</v>
      </c>
    </row>
    <row r="3746" spans="1:78" hidden="1" x14ac:dyDescent="0.25">
      <c r="A3746" t="s">
        <v>4193</v>
      </c>
      <c r="B3746" s="2" t="str">
        <f t="shared" si="6546"/>
        <v/>
      </c>
      <c r="C3746">
        <v>3</v>
      </c>
      <c r="E3746">
        <v>42640.47</v>
      </c>
      <c r="R3746">
        <v>34</v>
      </c>
      <c r="S3746" t="s">
        <v>22</v>
      </c>
      <c r="AA3746" s="10">
        <f t="shared" si="6611"/>
        <v>2344.4720000000002</v>
      </c>
      <c r="AB3746" s="3" cm="1">
        <f t="array" ref="AB3746">100000000/Lvac(AA3746)</f>
        <v>42640.465701450092</v>
      </c>
      <c r="AC3746" s="28">
        <f t="shared" si="6612"/>
        <v>4.26535271054634E-7</v>
      </c>
      <c r="AD3746" s="28">
        <f t="shared" si="6613"/>
        <v>2.3451901463777696E-7</v>
      </c>
      <c r="AE3746" s="21">
        <f t="shared" si="6614"/>
        <v>42640.46900217294</v>
      </c>
      <c r="AF3746" s="10" cm="1">
        <f t="array" ref="AF3746">Lair(100000000/AE3746)</f>
        <v>2344.4718185034444</v>
      </c>
      <c r="AG3746" s="10">
        <f t="shared" si="6615"/>
        <v>1.409383129793192E-2</v>
      </c>
      <c r="AH3746" s="10" t="b">
        <f t="shared" si="6609"/>
        <v>1</v>
      </c>
      <c r="AI3746" s="10">
        <f t="shared" si="6616"/>
        <v>2344.4720000000002</v>
      </c>
      <c r="AJ3746">
        <v>3.0000000000000001E-3</v>
      </c>
      <c r="AK3746" s="3" cm="1">
        <f t="array" ref="AK3746">100000000/Lvac($AA3746)</f>
        <v>42640.465701450092</v>
      </c>
      <c r="AL3746" s="21">
        <f t="shared" si="6696"/>
        <v>5.4562987787591527E-2</v>
      </c>
      <c r="AM3746" s="21"/>
      <c r="AN3746" s="21"/>
      <c r="AO3746" s="21"/>
      <c r="AP3746" s="21"/>
      <c r="AS3746" s="3">
        <f t="shared" si="6617"/>
        <v>-4.2985499094356783E-3</v>
      </c>
      <c r="AT3746" s="3" cm="1">
        <f t="array" ref="AT3746">AS3746-(100000000/LvacE($A3746)-$E3746)</f>
        <v>7.7734337537549436E-5</v>
      </c>
      <c r="BB3746"/>
      <c r="BC3746"/>
      <c r="BD3746"/>
      <c r="BE3746"/>
      <c r="BF3746"/>
      <c r="BG3746"/>
      <c r="BH3746"/>
      <c r="BI3746"/>
      <c r="BJ3746"/>
      <c r="BN3746" s="13" cm="1">
        <f t="array" ref="BN3746">$C3746*EXP(poly_from_str(100000000/$E3746,BN$4343))</f>
        <v>14.010812559960533</v>
      </c>
      <c r="BO3746" s="13"/>
      <c r="BY3746" t="e">
        <v>#N/A</v>
      </c>
    </row>
    <row r="3747" spans="1:78" hidden="1" x14ac:dyDescent="0.25">
      <c r="A3747" t="s">
        <v>4194</v>
      </c>
      <c r="B3747" s="2" t="str">
        <f t="shared" si="6546"/>
        <v/>
      </c>
      <c r="C3747">
        <v>5</v>
      </c>
      <c r="D3747" t="s">
        <v>14</v>
      </c>
      <c r="E3747">
        <v>42664.12</v>
      </c>
      <c r="R3747">
        <v>34</v>
      </c>
      <c r="S3747" t="s">
        <v>22</v>
      </c>
      <c r="AA3747" s="10">
        <f t="shared" si="6611"/>
        <v>2343.172</v>
      </c>
      <c r="AB3747" s="3" cm="1">
        <f t="array" ref="AB3747">100000000/Lvac(AA3747)</f>
        <v>42664.120803665246</v>
      </c>
      <c r="AC3747" s="28">
        <f t="shared" si="6612"/>
        <v>4.2677191431102797E-7</v>
      </c>
      <c r="AD3747" s="28">
        <f t="shared" si="6613"/>
        <v>2.3438898567765417E-7</v>
      </c>
      <c r="AE3747" s="21">
        <f t="shared" si="6614"/>
        <v>42664.120186238077</v>
      </c>
      <c r="AF3747" s="10" cm="1">
        <f t="array" ref="AF3747">Lair(100000000/AE3747)</f>
        <v>2343.1720339127828</v>
      </c>
      <c r="AG3747" s="10">
        <f t="shared" si="6615"/>
        <v>1.4103924253888584E-2</v>
      </c>
      <c r="AH3747" s="10" t="b">
        <f t="shared" si="6609"/>
        <v>1</v>
      </c>
      <c r="AI3747" s="10">
        <f t="shared" si="6616"/>
        <v>2343.172</v>
      </c>
      <c r="AJ3747">
        <v>7.0000000000000001E-3</v>
      </c>
      <c r="AK3747" s="3" cm="1">
        <f t="array" ref="AK3747">100000000/Lvac($AA3747)</f>
        <v>42664.120803665246</v>
      </c>
      <c r="AL3747" s="21">
        <f t="shared" si="6696"/>
        <v>0.12745493955444021</v>
      </c>
      <c r="AM3747" s="21"/>
      <c r="AN3747" s="21"/>
      <c r="AO3747" s="21"/>
      <c r="AP3747" s="21"/>
      <c r="AS3747" s="3">
        <f t="shared" si="6617"/>
        <v>8.0366524343844503E-4</v>
      </c>
      <c r="AT3747" s="3" cm="1">
        <f t="array" ref="AT3747">AS3747-(100000000/LvacE($A3747)-$E3747)</f>
        <v>7.8404133091680706E-5</v>
      </c>
      <c r="BB3747"/>
      <c r="BC3747"/>
      <c r="BD3747"/>
      <c r="BE3747"/>
      <c r="BF3747"/>
      <c r="BG3747"/>
      <c r="BH3747"/>
      <c r="BI3747"/>
      <c r="BJ3747"/>
      <c r="BN3747" s="13" cm="1">
        <f t="array" ref="BN3747">$C3747*EXP(poly_from_str(100000000/$E3747,BN$4343))</f>
        <v>23.461853408865409</v>
      </c>
      <c r="BO3747" s="13"/>
      <c r="BY3747">
        <v>22746</v>
      </c>
    </row>
    <row r="3748" spans="1:78" hidden="1" x14ac:dyDescent="0.25">
      <c r="A3748" t="s">
        <v>4195</v>
      </c>
      <c r="B3748" s="2" t="str">
        <f t="shared" si="6546"/>
        <v/>
      </c>
      <c r="C3748">
        <v>1</v>
      </c>
      <c r="E3748">
        <v>42678.51</v>
      </c>
      <c r="R3748">
        <v>34</v>
      </c>
      <c r="S3748" t="s">
        <v>22</v>
      </c>
      <c r="AA3748" s="10">
        <f t="shared" si="6611"/>
        <v>2342.3820000000001</v>
      </c>
      <c r="AB3748" s="3" cm="1">
        <f t="array" ref="AB3748">100000000/Lvac(AA3748)</f>
        <v>42678.508651285971</v>
      </c>
      <c r="AC3748" s="28">
        <f t="shared" si="6612"/>
        <v>4.269158489093581E-7</v>
      </c>
      <c r="AD3748" s="28">
        <f t="shared" si="6613"/>
        <v>2.343099680850419E-7</v>
      </c>
      <c r="AE3748" s="21">
        <f t="shared" si="6614"/>
        <v>42678.509687778307</v>
      </c>
      <c r="AF3748" s="10" cm="1">
        <f t="array" ref="AF3748">Lair(100000000/AE3748)</f>
        <v>2342.3819431080365</v>
      </c>
      <c r="AG3748" s="10">
        <f t="shared" si="6615"/>
        <v>1.4110065875524568E-2</v>
      </c>
      <c r="AH3748" s="10" t="b">
        <f t="shared" si="6609"/>
        <v>1</v>
      </c>
      <c r="AI3748" s="10">
        <f t="shared" si="6616"/>
        <v>2342.3820000000001</v>
      </c>
      <c r="AJ3748">
        <v>3.0000000000000001E-3</v>
      </c>
      <c r="AK3748" s="3" cm="1">
        <f t="array" ref="AK3748">100000000/Lvac($AA3748)</f>
        <v>42678.508651285971</v>
      </c>
      <c r="AL3748" s="21">
        <f t="shared" si="6696"/>
        <v>5.4660395253147406E-2</v>
      </c>
      <c r="AM3748" s="21"/>
      <c r="AN3748" s="21"/>
      <c r="AO3748" s="21"/>
      <c r="AP3748" s="21"/>
      <c r="AS3748" s="3">
        <f t="shared" si="6617"/>
        <v>-1.3487140313372947E-3</v>
      </c>
      <c r="AT3748" s="3" cm="1">
        <f t="array" ref="AT3748">AS3748-(100000000/LvacE($A3748)-$E3748)</f>
        <v>7.8812663559801877E-5</v>
      </c>
      <c r="BB3748"/>
      <c r="BC3748"/>
      <c r="BD3748"/>
      <c r="BE3748"/>
      <c r="BF3748"/>
      <c r="BG3748"/>
      <c r="BH3748"/>
      <c r="BI3748"/>
      <c r="BJ3748"/>
      <c r="BN3748" s="13" cm="1">
        <f t="array" ref="BN3748">$C3748*EXP(poly_from_str(100000000/$E3748,BN$4343))</f>
        <v>4.7060181161109167</v>
      </c>
      <c r="BO3748" s="13"/>
      <c r="BY3748" t="e">
        <v>#N/A</v>
      </c>
    </row>
    <row r="3749" spans="1:78" hidden="1" x14ac:dyDescent="0.25">
      <c r="A3749" t="s">
        <v>4196</v>
      </c>
      <c r="B3749" s="2" t="str">
        <f t="shared" si="6546"/>
        <v/>
      </c>
      <c r="C3749">
        <v>2</v>
      </c>
      <c r="E3749">
        <v>42691.32</v>
      </c>
      <c r="F3749">
        <v>26446</v>
      </c>
      <c r="G3749" t="s">
        <v>5</v>
      </c>
      <c r="H3749" s="5" t="s">
        <v>8</v>
      </c>
      <c r="I3749">
        <v>69138</v>
      </c>
      <c r="J3749" t="s">
        <v>3</v>
      </c>
      <c r="K3749" s="5" t="s">
        <v>4</v>
      </c>
      <c r="L3749">
        <v>26446.97</v>
      </c>
      <c r="M3749" t="str">
        <f>$G3749&amp;""</f>
        <v>e</v>
      </c>
      <c r="N3749" t="str">
        <f>$H3749&amp;""</f>
        <v>7/2</v>
      </c>
      <c r="O3749">
        <v>69138.28</v>
      </c>
      <c r="P3749" t="str">
        <f>$J3749&amp;""</f>
        <v>o</v>
      </c>
      <c r="Q3749" t="str">
        <f>$K3749&amp;""</f>
        <v>9/2</v>
      </c>
      <c r="R3749">
        <v>34</v>
      </c>
      <c r="AA3749" s="10">
        <f t="shared" si="6611"/>
        <v>2341.6790000000001</v>
      </c>
      <c r="AB3749" s="3" cm="1">
        <f t="array" ref="AB3749">100000000/Lvac(AA3749)</f>
        <v>42691.320176141053</v>
      </c>
      <c r="AC3749" s="28">
        <f t="shared" si="6612"/>
        <v>4.270440141454059E-7</v>
      </c>
      <c r="AD3749" s="28">
        <f t="shared" si="6613"/>
        <v>2.3423965243381514E-7</v>
      </c>
      <c r="AE3749" s="21">
        <f t="shared" si="6614"/>
        <v>42691.320040738305</v>
      </c>
      <c r="AF3749" s="10" cm="1">
        <f t="array" ref="AF3749">Lair(100000000/AE3749)</f>
        <v>2341.6790074276537</v>
      </c>
      <c r="AG3749" s="10">
        <f t="shared" si="6615"/>
        <v>1.4115536368593015E-2</v>
      </c>
      <c r="AH3749" s="10" t="b">
        <f t="shared" si="6609"/>
        <v>1</v>
      </c>
      <c r="AI3749" s="10">
        <f>$AF3749</f>
        <v>2341.6790074276537</v>
      </c>
      <c r="AJ3749">
        <v>3.0000000000000001E-3</v>
      </c>
      <c r="AK3749" s="3" cm="1">
        <f t="array" ref="AK3749">100000000/Lvac($AA3749)</f>
        <v>42691.320176141053</v>
      </c>
      <c r="AL3749" s="21">
        <f t="shared" si="6696"/>
        <v>5.469321803807476E-2</v>
      </c>
      <c r="AM3749" s="10" cm="1">
        <f t="array" ref="AM3749">Lvac($AI3749)-$BA3749</f>
        <v>-5.5091751892177854E-4</v>
      </c>
      <c r="AN3749" s="10">
        <f>$AK3749-($AX3749-$AW3749)</f>
        <v>1.0176141055126209E-2</v>
      </c>
      <c r="AO3749" s="3">
        <f>AM3749/AJ3749</f>
        <v>-0.18363917297392618</v>
      </c>
      <c r="AP3749" s="3">
        <v>-0.18611560866096019</v>
      </c>
      <c r="AS3749" s="3">
        <f t="shared" si="6617"/>
        <v>1.7614105308894068E-4</v>
      </c>
      <c r="AT3749" s="3" cm="1">
        <f t="array" ref="AT3749">AS3749-(100000000/LvacE($A3749)-$E3749)</f>
        <v>7.9177138104569167E-5</v>
      </c>
      <c r="AU3749" t="s">
        <v>4731</v>
      </c>
      <c r="AV3749" t="s">
        <v>4874</v>
      </c>
      <c r="AW3749" s="3">
        <v>26446.97</v>
      </c>
      <c r="AX3749" s="3">
        <v>69138.28</v>
      </c>
      <c r="AY3749" s="3"/>
      <c r="AZ3749" s="10" cm="1">
        <f t="array" ref="AZ3749">Lair(100000000/($AX3749-$AW3749))</f>
        <v>2341.6795582225609</v>
      </c>
      <c r="BA3749" s="10">
        <f>100000000/($AX3749-$AW3749)</f>
        <v>2342.3970826849772</v>
      </c>
      <c r="BB3749" s="12">
        <v>43700000</v>
      </c>
      <c r="BC3749" s="3">
        <v>0.08</v>
      </c>
      <c r="BD3749" s="12" cm="1">
        <f t="array" ref="BD3749">SfromgA($BB3749,$BA3749,"")</f>
        <v>0.27720199552235464</v>
      </c>
      <c r="BE3749" s="29">
        <f>(10^MAX(0.05, -0.312925054856973*((LN($BD3749))^(1/3)) + 0.454808404431693)-1)*100</f>
        <v>523.50239911939741</v>
      </c>
      <c r="BG3749" s="3"/>
      <c r="BH3749" s="3"/>
      <c r="BI3749" s="12">
        <f>IF($BB3749="",$BF3749,$BB3749)</f>
        <v>43700000</v>
      </c>
      <c r="BJ3749" s="29">
        <f>IF($BB3749="",$BH3749,$BE3749)</f>
        <v>523.50239911939741</v>
      </c>
      <c r="BK3749" s="3">
        <f>LN(BN3749*100000000/($AX3749-$AW3749)/$BI3749)</f>
        <v>-7.589333583470693</v>
      </c>
      <c r="BL3749" s="13">
        <f>EXP(BK$4341*$AX3749+BK$4342)*$BI3749/(100000000/($AX3749-$AW3749))</f>
        <v>10.965561013062555</v>
      </c>
      <c r="BM3749" s="3">
        <f t="shared" ref="BM3749" si="6697">LN(BL3749/$C3749)</f>
        <v>1.7016123639830674</v>
      </c>
      <c r="BN3749" s="13" cm="1">
        <f t="array" ref="BN3749">$C3749*EXP(poly_from_str(100000000/$E3749,BN$4343))</f>
        <v>9.4365929459373188</v>
      </c>
      <c r="BO3749" s="3">
        <f>LN($C3749)</f>
        <v>0.69314718055994529</v>
      </c>
      <c r="BP3749" s="13">
        <f>LN(BL3749/BN3749)</f>
        <v>0.15016454627565501</v>
      </c>
      <c r="BQ3749" s="13"/>
      <c r="BS3749" s="13"/>
      <c r="BT3749" s="13"/>
      <c r="BU3749" s="13"/>
      <c r="BV3749" s="13"/>
      <c r="BW3749" s="13"/>
      <c r="BX3749" s="13"/>
      <c r="BY3749">
        <v>9151</v>
      </c>
      <c r="BZ3749" s="13"/>
    </row>
    <row r="3750" spans="1:78" hidden="1" x14ac:dyDescent="0.25">
      <c r="A3750" t="s">
        <v>4197</v>
      </c>
      <c r="B3750" s="2" t="str">
        <f t="shared" si="6546"/>
        <v/>
      </c>
      <c r="C3750">
        <v>4</v>
      </c>
      <c r="E3750">
        <v>42698.63</v>
      </c>
      <c r="R3750">
        <v>34</v>
      </c>
      <c r="S3750" t="s">
        <v>22</v>
      </c>
      <c r="AA3750" s="10">
        <f t="shared" si="6611"/>
        <v>2341.2779999999998</v>
      </c>
      <c r="AB3750" s="3" cm="1">
        <f t="array" ref="AB3750">100000000/Lvac(AA3750)</f>
        <v>42698.631475621798</v>
      </c>
      <c r="AC3750" s="28">
        <f t="shared" si="6612"/>
        <v>4.2711715567309826E-7</v>
      </c>
      <c r="AD3750" s="28">
        <f t="shared" si="6613"/>
        <v>2.3419954350783734E-7</v>
      </c>
      <c r="AE3750" s="21">
        <f t="shared" si="6614"/>
        <v>42698.630341105541</v>
      </c>
      <c r="AF3750" s="10" cm="1">
        <f t="array" ref="AF3750">Lair(100000000/AE3750)</f>
        <v>2341.2780622137202</v>
      </c>
      <c r="AG3750" s="10">
        <f t="shared" si="6615"/>
        <v>1.4118659013500703E-2</v>
      </c>
      <c r="AH3750" s="10" t="b">
        <f t="shared" si="6609"/>
        <v>1</v>
      </c>
      <c r="AI3750" s="10">
        <f t="shared" si="6616"/>
        <v>2341.2779999999998</v>
      </c>
      <c r="AJ3750">
        <v>3.0000000000000001E-3</v>
      </c>
      <c r="AK3750" s="3" cm="1">
        <f t="array" ref="AK3750">100000000/Lvac($AA3750)</f>
        <v>42698.631475621798</v>
      </c>
      <c r="AL3750" s="21">
        <f t="shared" si="6696"/>
        <v>5.4711954081004224E-2</v>
      </c>
      <c r="AM3750" s="21"/>
      <c r="AN3750" s="21"/>
      <c r="AO3750" s="21"/>
      <c r="AP3750" s="21"/>
      <c r="AS3750" s="3">
        <f t="shared" si="6617"/>
        <v>1.4756218006368726E-3</v>
      </c>
      <c r="AT3750" s="3" cm="1">
        <f t="array" ref="AT3750">AS3750-(100000000/LvacE($A3750)-$E3750)</f>
        <v>7.938543421914801E-5</v>
      </c>
      <c r="BB3750"/>
      <c r="BC3750"/>
      <c r="BD3750"/>
      <c r="BE3750"/>
      <c r="BF3750"/>
      <c r="BG3750"/>
      <c r="BH3750"/>
      <c r="BI3750"/>
      <c r="BJ3750"/>
      <c r="BN3750" s="13" cm="1">
        <f t="array" ref="BN3750">$C3750*EXP(poly_from_str(100000000/$E3750,BN$4343))</f>
        <v>18.9014327738047</v>
      </c>
      <c r="BO3750" s="13"/>
      <c r="BY3750" t="e">
        <v>#N/A</v>
      </c>
    </row>
    <row r="3751" spans="1:78" hidden="1" x14ac:dyDescent="0.25">
      <c r="A3751" t="s">
        <v>4198</v>
      </c>
      <c r="B3751" s="2" t="str">
        <f t="shared" ref="B3751:B3814" si="6698">IF(OR(A3751=A3750,A3751=A3752),IF(B3750="",1,B3750+1),"")</f>
        <v/>
      </c>
      <c r="C3751">
        <v>2</v>
      </c>
      <c r="E3751">
        <v>42710.65</v>
      </c>
      <c r="F3751">
        <v>29267</v>
      </c>
      <c r="G3751" t="s">
        <v>5</v>
      </c>
      <c r="H3751" s="5" t="s">
        <v>18</v>
      </c>
      <c r="I3751">
        <v>71978</v>
      </c>
      <c r="J3751" t="s">
        <v>3</v>
      </c>
      <c r="K3751" s="5" t="s">
        <v>8</v>
      </c>
      <c r="L3751">
        <v>29267.86</v>
      </c>
      <c r="M3751" t="str">
        <f>$G3751&amp;""</f>
        <v>e</v>
      </c>
      <c r="N3751" t="str">
        <f>$H3751&amp;""</f>
        <v>5/2</v>
      </c>
      <c r="O3751">
        <v>71978.52</v>
      </c>
      <c r="P3751" t="str">
        <f>$J3751&amp;""</f>
        <v>o</v>
      </c>
      <c r="Q3751" t="str">
        <f>$K3751&amp;""</f>
        <v>7/2</v>
      </c>
      <c r="R3751">
        <v>34</v>
      </c>
      <c r="AA3751" s="10">
        <f t="shared" si="6611"/>
        <v>2340.6190000000001</v>
      </c>
      <c r="AB3751" s="3" cm="1">
        <f t="array" ref="AB3751">100000000/Lvac(AA3751)</f>
        <v>42710.652243658784</v>
      </c>
      <c r="AC3751" s="28">
        <f t="shared" si="6612"/>
        <v>4.2723741027480336E-7</v>
      </c>
      <c r="AD3751" s="28">
        <f t="shared" si="6613"/>
        <v>2.3413362884161275E-7</v>
      </c>
      <c r="AE3751" s="21">
        <f t="shared" si="6614"/>
        <v>42710.650518196548</v>
      </c>
      <c r="AF3751" s="10" cm="1">
        <f t="array" ref="AF3751">Lair(100000000/AE3751)</f>
        <v>2340.6190945663088</v>
      </c>
      <c r="AG3751" s="10">
        <f t="shared" si="6615"/>
        <v>1.412379422786425E-2</v>
      </c>
      <c r="AH3751" s="10" t="b">
        <f t="shared" si="6609"/>
        <v>1</v>
      </c>
      <c r="AI3751" s="10">
        <f>$AF3751</f>
        <v>2340.6190945663088</v>
      </c>
      <c r="AJ3751">
        <v>3.0000000000000001E-3</v>
      </c>
      <c r="AK3751" s="3" cm="1">
        <f t="array" ref="AK3751">100000000/Lvac($AA3751)</f>
        <v>42710.652243658784</v>
      </c>
      <c r="AL3751" s="21">
        <f t="shared" si="6696"/>
        <v>5.4742763155453886E-2</v>
      </c>
      <c r="AM3751" s="10" cm="1">
        <f t="array" ref="AM3751">Lvac($AI3751)-$BA3751</f>
        <v>5.1977870180053287E-4</v>
      </c>
      <c r="AN3751" s="10">
        <f>$AK3751-($AX3751-$AW3751)</f>
        <v>-7.7563412196468562E-3</v>
      </c>
      <c r="AO3751" s="3">
        <f>AM3751/AJ3751</f>
        <v>0.1732595672668443</v>
      </c>
      <c r="AP3751" s="3">
        <v>0.14173044989244468</v>
      </c>
      <c r="AS3751" s="3">
        <f t="shared" si="6617"/>
        <v>2.2436587823904119E-3</v>
      </c>
      <c r="AT3751" s="3" cm="1">
        <f t="array" ref="AT3751">AS3751-(100000000/LvacE($A3751)-$E3751)</f>
        <v>7.9728386481292546E-5</v>
      </c>
      <c r="AU3751" t="s">
        <v>4695</v>
      </c>
      <c r="AV3751" t="s">
        <v>4711</v>
      </c>
      <c r="AW3751" s="3">
        <v>29267.86</v>
      </c>
      <c r="AX3751" s="3">
        <v>71978.52</v>
      </c>
      <c r="AY3751" s="3"/>
      <c r="AZ3751" s="10" cm="1">
        <f t="array" ref="AZ3751">Lair(100000000/($AX3751-$AW3751))</f>
        <v>2340.6185749032461</v>
      </c>
      <c r="BA3751" s="10">
        <f>100000000/($AX3751-$AW3751)</f>
        <v>2341.3358632247778</v>
      </c>
      <c r="BB3751" s="12">
        <v>42700000</v>
      </c>
      <c r="BC3751" s="3">
        <v>7.0999999999999994E-2</v>
      </c>
      <c r="BD3751" s="12" cm="1">
        <f t="array" ref="BD3751">SfromgA($BB3751,$BA3751,"")</f>
        <v>0.27049073081343028</v>
      </c>
      <c r="BE3751" s="29">
        <f>(10^MAX(0.05, -0.312925054856973*((LN($BD3751))^(1/3)) + 0.454808404431693)-1)*100</f>
        <v>526.59889198406631</v>
      </c>
      <c r="BG3751" s="3"/>
      <c r="BH3751" s="3"/>
      <c r="BI3751" s="12">
        <f>IF($BB3751="",$BF3751,$BB3751)</f>
        <v>42700000</v>
      </c>
      <c r="BJ3751" s="29">
        <f>IF($BB3751="",$BH3751,$BE3751)</f>
        <v>526.59889198406631</v>
      </c>
      <c r="BK3751" s="3">
        <f>LN(BN3751*100000000/($AX3751-$AW3751)/$BI3751)</f>
        <v>-7.5626691641716386</v>
      </c>
      <c r="BL3751" s="13">
        <f>EXP(BK$4341*$AX3751+BK$4342)*$BI3751/(100000000/($AX3751-$AW3751))</f>
        <v>8.6387823487338693</v>
      </c>
      <c r="BM3751" s="3">
        <f t="shared" ref="BM3751" si="6699">LN(BL3751/$C3751)</f>
        <v>1.4631144604646855</v>
      </c>
      <c r="BN3751" s="13" cm="1">
        <f t="array" ref="BN3751">$C3751*EXP(poly_from_str(100000000/$E3751,BN$4343))</f>
        <v>9.4741154162385453</v>
      </c>
      <c r="BO3751" s="3">
        <f>LN($C3751)</f>
        <v>0.69314718055994529</v>
      </c>
      <c r="BP3751" s="13">
        <f>LN(BL3751/BN3751)</f>
        <v>-9.2301745821823405E-2</v>
      </c>
      <c r="BQ3751" s="13"/>
      <c r="BS3751" s="13"/>
      <c r="BT3751" s="13"/>
      <c r="BU3751" s="13"/>
      <c r="BV3751" s="13"/>
      <c r="BW3751" s="13"/>
      <c r="BX3751" s="13"/>
      <c r="BY3751">
        <v>9189</v>
      </c>
      <c r="BZ3751" s="13"/>
    </row>
    <row r="3752" spans="1:78" hidden="1" x14ac:dyDescent="0.25">
      <c r="A3752" t="s">
        <v>4199</v>
      </c>
      <c r="B3752" s="2" t="str">
        <f t="shared" si="6698"/>
        <v/>
      </c>
      <c r="C3752">
        <v>3</v>
      </c>
      <c r="D3752" t="s">
        <v>14</v>
      </c>
      <c r="E3752">
        <v>42724.78</v>
      </c>
      <c r="R3752">
        <v>34</v>
      </c>
      <c r="S3752" t="s">
        <v>22</v>
      </c>
      <c r="AA3752" s="10">
        <f t="shared" si="6611"/>
        <v>2339.8449999999998</v>
      </c>
      <c r="AB3752" s="3" cm="1">
        <f t="array" ref="AB3752">100000000/Lvac(AA3752)</f>
        <v>42724.779362936883</v>
      </c>
      <c r="AC3752" s="28">
        <f t="shared" si="6612"/>
        <v>4.2737873662571671E-7</v>
      </c>
      <c r="AD3752" s="28">
        <f t="shared" si="6613"/>
        <v>2.3405621162024894E-7</v>
      </c>
      <c r="AE3752" s="21">
        <f t="shared" si="6614"/>
        <v>42724.77985301322</v>
      </c>
      <c r="AF3752" s="10" cm="1">
        <f t="array" ref="AF3752">Lair(100000000/AE3752)</f>
        <v>2339.8449731584574</v>
      </c>
      <c r="AG3752" s="10">
        <f t="shared" si="6615"/>
        <v>1.4129831113372231E-2</v>
      </c>
      <c r="AH3752" s="10" t="b">
        <f t="shared" si="6609"/>
        <v>1</v>
      </c>
      <c r="AI3752" s="10">
        <f t="shared" si="6616"/>
        <v>2339.8449999999998</v>
      </c>
      <c r="AJ3752">
        <v>7.0000000000000001E-3</v>
      </c>
      <c r="AK3752" s="3" cm="1">
        <f t="array" ref="AK3752">100000000/Lvac($AA3752)</f>
        <v>42724.779362936883</v>
      </c>
      <c r="AL3752" s="21">
        <f t="shared" si="6696"/>
        <v>0.12781763558721121</v>
      </c>
      <c r="AM3752" s="21"/>
      <c r="AN3752" s="21"/>
      <c r="AO3752" s="21"/>
      <c r="AP3752" s="21"/>
      <c r="AS3752" s="3">
        <f t="shared" si="6617"/>
        <v>-6.3706311630085111E-4</v>
      </c>
      <c r="AT3752" s="3" cm="1">
        <f t="array" ref="AT3752">AS3752-(100000000/LvacE($A3752)-$E3752)</f>
        <v>8.0132202128879726E-5</v>
      </c>
      <c r="BB3752"/>
      <c r="BC3752"/>
      <c r="BD3752"/>
      <c r="BE3752"/>
      <c r="BF3752"/>
      <c r="BG3752"/>
      <c r="BH3752"/>
      <c r="BI3752"/>
      <c r="BJ3752"/>
      <c r="BN3752" s="13" cm="1">
        <f t="array" ref="BN3752">$C3752*EXP(poly_from_str(100000000/$E3752,BN$4343))</f>
        <v>14.252855220181305</v>
      </c>
      <c r="BO3752" s="13"/>
      <c r="BY3752" t="e">
        <v>#N/A</v>
      </c>
    </row>
    <row r="3753" spans="1:78" hidden="1" x14ac:dyDescent="0.25">
      <c r="A3753" t="s">
        <v>4200</v>
      </c>
      <c r="B3753" s="2" t="str">
        <f t="shared" si="6698"/>
        <v/>
      </c>
      <c r="C3753">
        <v>7</v>
      </c>
      <c r="E3753">
        <v>42726.26</v>
      </c>
      <c r="F3753">
        <v>36640</v>
      </c>
      <c r="G3753" t="s">
        <v>5</v>
      </c>
      <c r="H3753" s="5" t="s">
        <v>8</v>
      </c>
      <c r="I3753">
        <v>79366</v>
      </c>
      <c r="J3753" t="s">
        <v>3</v>
      </c>
      <c r="K3753" s="5" t="s">
        <v>18</v>
      </c>
      <c r="L3753">
        <v>36640.379999999997</v>
      </c>
      <c r="M3753" t="str">
        <f t="shared" ref="M3753:M3755" si="6700">$G3753&amp;""</f>
        <v>e</v>
      </c>
      <c r="N3753" t="str">
        <f t="shared" ref="N3753:N3755" si="6701">$H3753&amp;""</f>
        <v>7/2</v>
      </c>
      <c r="O3753">
        <v>79366.649999999994</v>
      </c>
      <c r="P3753" t="str">
        <f t="shared" ref="P3753:P3755" si="6702">$J3753&amp;""</f>
        <v>o</v>
      </c>
      <c r="Q3753" t="str">
        <f t="shared" ref="Q3753:Q3755" si="6703">$K3753&amp;""</f>
        <v>5/2</v>
      </c>
      <c r="R3753">
        <v>34</v>
      </c>
      <c r="AA3753" s="10">
        <f t="shared" si="6611"/>
        <v>2339.7640000000001</v>
      </c>
      <c r="AB3753" s="3" cm="1">
        <f t="array" ref="AB3753">100000000/Lvac(AA3753)</f>
        <v>42726.258322548929</v>
      </c>
      <c r="AC3753" s="28">
        <f t="shared" si="6612"/>
        <v>4.2739353199724414E-7</v>
      </c>
      <c r="AD3753" s="28">
        <f t="shared" si="6613"/>
        <v>2.3404810981827692E-7</v>
      </c>
      <c r="AE3753" s="21">
        <f t="shared" si="6614"/>
        <v>42726.259613010305</v>
      </c>
      <c r="AF3753" s="10" cm="1">
        <f t="array" ref="AF3753">Lair(100000000/AE3753)</f>
        <v>2339.7639293261636</v>
      </c>
      <c r="AG3753" s="10">
        <f t="shared" si="6615"/>
        <v>1.4130463226750416E-2</v>
      </c>
      <c r="AH3753" s="10" t="b">
        <f t="shared" si="6609"/>
        <v>1</v>
      </c>
      <c r="AI3753" s="10">
        <f t="shared" ref="AI3753:AI3755" si="6704">$AF3753</f>
        <v>2339.7639293261636</v>
      </c>
      <c r="AJ3753">
        <v>3.0000000000000001E-3</v>
      </c>
      <c r="AK3753" s="3" cm="1">
        <f t="array" ref="AK3753">100000000/Lvac($AA3753)</f>
        <v>42726.258322548929</v>
      </c>
      <c r="AL3753" s="21">
        <f t="shared" si="6696"/>
        <v>5.4782781015246022E-2</v>
      </c>
      <c r="AM3753" s="10" cm="1">
        <f t="array" ref="AM3753">Lvac($AI3753)-$BA3753</f>
        <v>5.6898372622526949E-4</v>
      </c>
      <c r="AN3753" s="10">
        <f t="shared" ref="AN3753:AN3755" si="6705">$AK3753-($AX3753-$AW3753)</f>
        <v>-1.1677451067953371E-2</v>
      </c>
      <c r="AO3753" s="3">
        <f t="shared" ref="AO3753:AO3755" si="6706">AM3753/AJ3753</f>
        <v>0.18966124207508983</v>
      </c>
      <c r="AP3753" s="3">
        <v>0.21322442838330366</v>
      </c>
      <c r="AS3753" s="3">
        <f t="shared" si="6617"/>
        <v>-1.67745107319206E-3</v>
      </c>
      <c r="AT3753" s="3" cm="1">
        <f t="array" ref="AT3753">AS3753-(100000000/LvacE($A3753)-$E3753)</f>
        <v>8.0174526374321431E-5</v>
      </c>
      <c r="AU3753" t="s">
        <v>4800</v>
      </c>
      <c r="AV3753" t="s">
        <v>4854</v>
      </c>
      <c r="AW3753" s="3">
        <v>36640.379999999997</v>
      </c>
      <c r="AX3753" s="3">
        <v>79366.649999999994</v>
      </c>
      <c r="AY3753" s="3"/>
      <c r="AZ3753" s="10" cm="1">
        <f t="array" ref="AZ3753">Lair(100000000/($AX3753-$AW3753))</f>
        <v>2339.7633604689868</v>
      </c>
      <c r="BA3753" s="10">
        <f t="shared" ref="BA3753:BA3755" si="6707">100000000/($AX3753-$AW3753)</f>
        <v>2340.4804585094839</v>
      </c>
      <c r="BB3753" s="12">
        <v>882000000</v>
      </c>
      <c r="BC3753" s="3">
        <v>0.70699999999999996</v>
      </c>
      <c r="BD3753" s="12" cm="1">
        <f t="array" ref="BD3753">SfromgA($BB3753,$BA3753,"")</f>
        <v>5.5810640063578738</v>
      </c>
      <c r="BE3753" s="29">
        <f t="shared" ref="BE3753:BE3755" si="6708">(10^MAX(0.05, -0.312925054856973*((LN($BD3753))^(1/3)) + 0.454808404431693)-1)*100</f>
        <v>20.205356778773577</v>
      </c>
      <c r="BG3753" s="3"/>
      <c r="BH3753" s="3"/>
      <c r="BI3753" s="12">
        <f t="shared" ref="BI3753:BI3755" si="6709">IF($BB3753="",$BF3753,$BB3753)</f>
        <v>882000000</v>
      </c>
      <c r="BJ3753" s="29">
        <f t="shared" ref="BJ3753:BJ3755" si="6710">IF($BB3753="",$BH3753,$BE3753)</f>
        <v>20.205356778773577</v>
      </c>
      <c r="BK3753" s="3">
        <f t="shared" ref="BK3753:BK3755" si="6711">LN(BN3753*100000000/($AX3753-$AW3753)/$BI3753)</f>
        <v>-9.3350278565883809</v>
      </c>
      <c r="BL3753" s="13">
        <f>EXP(BK$4341*$AX3753+BK$4342)*$BI3753/(100000000/($AX3753-$AW3753))</f>
        <v>101.82635258325313</v>
      </c>
      <c r="BM3753" s="3">
        <f t="shared" ref="BM3753:BM3755" si="6712">LN(BL3753/$C3753)</f>
        <v>2.6773587878012326</v>
      </c>
      <c r="BN3753" s="13" cm="1">
        <f t="array" ref="BN3753">$C3753*EXP(poly_from_str(100000000/$E3753,BN$4343))</f>
        <v>33.266911221091483</v>
      </c>
      <c r="BO3753" s="3">
        <f t="shared" ref="BO3753:BO3755" si="6713">LN($C3753)</f>
        <v>1.9459101490553132</v>
      </c>
      <c r="BP3753" s="13">
        <f t="shared" ref="BP3753:BP3755" si="6714">LN(BL3753/BN3753)</f>
        <v>1.1187056908988429</v>
      </c>
      <c r="BQ3753" s="13"/>
      <c r="BS3753" s="13"/>
      <c r="BT3753" s="13"/>
      <c r="BU3753" s="13"/>
      <c r="BV3753" s="13"/>
      <c r="BW3753" s="13"/>
      <c r="BX3753" s="13"/>
      <c r="BY3753">
        <v>32269</v>
      </c>
      <c r="BZ3753" s="13"/>
    </row>
    <row r="3754" spans="1:78" hidden="1" x14ac:dyDescent="0.25">
      <c r="A3754" t="s">
        <v>4201</v>
      </c>
      <c r="B3754" s="2">
        <f t="shared" si="6698"/>
        <v>1</v>
      </c>
      <c r="C3754">
        <v>9</v>
      </c>
      <c r="D3754" t="s">
        <v>736</v>
      </c>
      <c r="E3754">
        <v>42727.86</v>
      </c>
      <c r="F3754">
        <v>18990</v>
      </c>
      <c r="G3754" t="s">
        <v>5</v>
      </c>
      <c r="H3754" s="5" t="s">
        <v>8</v>
      </c>
      <c r="I3754">
        <v>61717</v>
      </c>
      <c r="J3754" t="s">
        <v>3</v>
      </c>
      <c r="K3754" s="5" t="s">
        <v>18</v>
      </c>
      <c r="L3754">
        <v>18990.080000000002</v>
      </c>
      <c r="M3754" t="str">
        <f t="shared" si="6700"/>
        <v>e</v>
      </c>
      <c r="N3754" t="str">
        <f t="shared" si="6701"/>
        <v>7/2</v>
      </c>
      <c r="O3754">
        <v>61717.98</v>
      </c>
      <c r="P3754" t="str">
        <f t="shared" si="6702"/>
        <v>o</v>
      </c>
      <c r="Q3754" t="str">
        <f t="shared" si="6703"/>
        <v>5/2</v>
      </c>
      <c r="R3754">
        <v>35</v>
      </c>
      <c r="AA3754" s="10">
        <f t="shared" si="6611"/>
        <v>2339.6759999999999</v>
      </c>
      <c r="AB3754" s="3" cm="1">
        <f t="array" ref="AB3754">100000000/Lvac(AA3754)</f>
        <v>42727.865209526026</v>
      </c>
      <c r="AC3754" s="28">
        <f t="shared" si="6612"/>
        <v>4.2740960714218554E-7</v>
      </c>
      <c r="AD3754" s="28">
        <f t="shared" si="6613"/>
        <v>2.3403930786063553E-7</v>
      </c>
      <c r="AE3754" s="21">
        <f t="shared" si="6614"/>
        <v>42727.861201703934</v>
      </c>
      <c r="AF3754" s="10" cm="1">
        <f t="array" ref="AF3754">Lair(100000000/AE3754)</f>
        <v>2339.6762194772377</v>
      </c>
      <c r="AG3754" s="10">
        <f t="shared" si="6615"/>
        <v>1.4131150041613888E-2</v>
      </c>
      <c r="AH3754" s="10" t="b">
        <f t="shared" si="6609"/>
        <v>1</v>
      </c>
      <c r="AI3754" s="10">
        <f t="shared" si="6704"/>
        <v>2339.6762194772377</v>
      </c>
      <c r="AJ3754">
        <v>7.0000000000000001E-3</v>
      </c>
      <c r="AK3754" s="3" cm="1">
        <f t="array" ref="AK3754">100000000/Lvac($AA3754)</f>
        <v>42727.865209526026</v>
      </c>
      <c r="AL3754" s="21">
        <f t="shared" si="6696"/>
        <v>0.12783608859071538</v>
      </c>
      <c r="AM3754" s="10" cm="1">
        <f t="array" ref="AM3754">Lvac($AI3754)-$BA3754</f>
        <v>2.1251517650853202E-3</v>
      </c>
      <c r="AN3754" s="10">
        <f t="shared" si="6705"/>
        <v>-3.479047397559043E-2</v>
      </c>
      <c r="AO3754" s="3">
        <f t="shared" si="6706"/>
        <v>0.3035931092979029</v>
      </c>
      <c r="AP3754" s="3">
        <v>0.27223224333283724</v>
      </c>
      <c r="AS3754" s="3">
        <f t="shared" si="6617"/>
        <v>5.2095260252826847E-3</v>
      </c>
      <c r="AT3754" s="3" cm="1">
        <f t="array" ref="AT3754">AS3754-(100000000/LvacE($A3754)-$E3754)</f>
        <v>8.022051042644307E-5</v>
      </c>
      <c r="AU3754" t="s">
        <v>4963</v>
      </c>
      <c r="AV3754" t="s">
        <v>4875</v>
      </c>
      <c r="AW3754" s="3">
        <v>18990.080000000002</v>
      </c>
      <c r="AX3754" s="3">
        <v>61717.98</v>
      </c>
      <c r="AY3754" s="3"/>
      <c r="AZ3754" s="10" cm="1">
        <f t="array" ref="AZ3754">Lair(100000000/($AX3754-$AW3754))</f>
        <v>2339.6740947981198</v>
      </c>
      <c r="BA3754" s="10">
        <f t="shared" si="6707"/>
        <v>2340.3911729806518</v>
      </c>
      <c r="BB3754" s="12">
        <v>344000000</v>
      </c>
      <c r="BC3754" s="3">
        <v>0.42</v>
      </c>
      <c r="BD3754" s="12" cm="1">
        <f t="array" ref="BD3754">SfromgA($BB3754,$BA3754,"")</f>
        <v>2.1764924092599069</v>
      </c>
      <c r="BE3754" s="29">
        <f t="shared" si="6708"/>
        <v>46.905266107147668</v>
      </c>
      <c r="BG3754" s="3"/>
      <c r="BH3754" s="3"/>
      <c r="BI3754" s="12">
        <f t="shared" si="6709"/>
        <v>344000000</v>
      </c>
      <c r="BJ3754" s="29">
        <f t="shared" si="6710"/>
        <v>46.905266107147668</v>
      </c>
      <c r="BK3754" s="3">
        <f t="shared" si="6711"/>
        <v>-8.141867769735514</v>
      </c>
      <c r="BL3754" s="13">
        <f>EXP(BK$4341*$AX3754+BK$4342)*$BI3754/(100000000/($AX3754-$AW3754))</f>
        <v>151.82147941497502</v>
      </c>
      <c r="BM3754" s="3">
        <f t="shared" si="6712"/>
        <v>2.82548077573776</v>
      </c>
      <c r="BN3754" s="13" cm="1">
        <f t="array" ref="BN3754">$C3754*EXP(poly_from_str(100000000/$E3754,BN$4343))</f>
        <v>42.786005861970892</v>
      </c>
      <c r="BO3754" s="3">
        <f t="shared" si="6713"/>
        <v>2.1972245773362196</v>
      </c>
      <c r="BP3754" s="13">
        <f t="shared" si="6714"/>
        <v>1.2664942697930153</v>
      </c>
      <c r="BQ3754" s="13"/>
      <c r="BS3754" s="13"/>
      <c r="BT3754" s="13"/>
      <c r="BU3754" s="13"/>
      <c r="BV3754" s="13"/>
      <c r="BW3754" s="13"/>
      <c r="BX3754" s="13"/>
      <c r="BY3754">
        <v>41503</v>
      </c>
      <c r="BZ3754" s="13"/>
    </row>
    <row r="3755" spans="1:78" hidden="1" x14ac:dyDescent="0.25">
      <c r="A3755" t="s">
        <v>4201</v>
      </c>
      <c r="B3755" s="2">
        <f t="shared" si="6698"/>
        <v>2</v>
      </c>
      <c r="C3755">
        <v>9</v>
      </c>
      <c r="D3755" t="s">
        <v>736</v>
      </c>
      <c r="E3755">
        <v>42727.86</v>
      </c>
      <c r="F3755">
        <v>20848</v>
      </c>
      <c r="G3755" t="s">
        <v>5</v>
      </c>
      <c r="H3755" s="5" t="s">
        <v>18</v>
      </c>
      <c r="I3755">
        <v>63576</v>
      </c>
      <c r="J3755" t="s">
        <v>3</v>
      </c>
      <c r="K3755" s="5" t="s">
        <v>18</v>
      </c>
      <c r="L3755">
        <v>20848.39</v>
      </c>
      <c r="M3755" t="str">
        <f t="shared" si="6700"/>
        <v>e</v>
      </c>
      <c r="N3755" t="str">
        <f t="shared" si="6701"/>
        <v>5/2</v>
      </c>
      <c r="O3755">
        <v>63576.27</v>
      </c>
      <c r="P3755" t="str">
        <f t="shared" si="6702"/>
        <v>o</v>
      </c>
      <c r="Q3755" t="str">
        <f t="shared" si="6703"/>
        <v>5/2</v>
      </c>
      <c r="R3755">
        <v>35</v>
      </c>
      <c r="AA3755" s="10">
        <f t="shared" si="6611"/>
        <v>2339.6759999999999</v>
      </c>
      <c r="AB3755" s="3" cm="1">
        <f t="array" ref="AB3755">100000000/Lvac(AA3755)</f>
        <v>42727.865209526026</v>
      </c>
      <c r="AC3755" s="28">
        <f t="shared" si="6612"/>
        <v>4.2740960714218554E-7</v>
      </c>
      <c r="AD3755" s="28">
        <f t="shared" si="6613"/>
        <v>2.3403930786063553E-7</v>
      </c>
      <c r="AE3755" s="21">
        <f t="shared" si="6614"/>
        <v>42727.861201703934</v>
      </c>
      <c r="AF3755" s="10" cm="1">
        <f t="array" ref="AF3755">Lair(100000000/AE3755)</f>
        <v>2339.6762194772377</v>
      </c>
      <c r="AG3755" s="10">
        <f t="shared" si="6615"/>
        <v>1.4131150041613888E-2</v>
      </c>
      <c r="AH3755" s="10" t="b">
        <f t="shared" si="6609"/>
        <v>1</v>
      </c>
      <c r="AI3755" s="10">
        <f t="shared" si="6704"/>
        <v>2339.6762194772377</v>
      </c>
      <c r="AJ3755">
        <v>7.0000000000000001E-3</v>
      </c>
      <c r="AK3755" s="3" cm="1">
        <f t="array" ref="AK3755">100000000/Lvac($AA3755)</f>
        <v>42727.865209526026</v>
      </c>
      <c r="AL3755" s="21">
        <f t="shared" si="6696"/>
        <v>0.12783608859071538</v>
      </c>
      <c r="AM3755" s="10" cm="1">
        <f t="array" ref="AM3755">Lvac($AI3755)-$BA3755</f>
        <v>1.0296650834789034E-3</v>
      </c>
      <c r="AN3755" s="10">
        <f t="shared" si="6705"/>
        <v>-1.4790473971515894E-2</v>
      </c>
      <c r="AO3755" s="3">
        <f t="shared" si="6706"/>
        <v>0.14709501192555763</v>
      </c>
      <c r="AP3755" s="3">
        <v>0.11573414596049197</v>
      </c>
      <c r="AS3755" s="3">
        <f t="shared" si="6617"/>
        <v>5.2095260252826847E-3</v>
      </c>
      <c r="AT3755" s="3" cm="1">
        <f t="array" ref="AT3755">AS3755-(100000000/LvacE($A3755)-$E3755)</f>
        <v>8.022051042644307E-5</v>
      </c>
      <c r="AU3755" t="s">
        <v>4795</v>
      </c>
      <c r="AV3755" t="s">
        <v>4838</v>
      </c>
      <c r="AW3755" s="3">
        <v>20848.39</v>
      </c>
      <c r="AX3755" s="3">
        <v>63576.27</v>
      </c>
      <c r="AY3755" s="3"/>
      <c r="AZ3755" s="10" cm="1">
        <f t="array" ref="AZ3755">Lair(100000000/($AX3755-$AW3755))</f>
        <v>2339.6751900411582</v>
      </c>
      <c r="BA3755" s="10">
        <f t="shared" si="6707"/>
        <v>2340.3922684673335</v>
      </c>
      <c r="BB3755" s="12">
        <v>168000000</v>
      </c>
      <c r="BC3755" s="3">
        <v>0.26400000000000001</v>
      </c>
      <c r="BD3755" s="12" cm="1">
        <f t="array" ref="BD3755">SfromgA($BB3755,$BA3755,"")</f>
        <v>1.0629396459755303</v>
      </c>
      <c r="BE3755" s="29">
        <f t="shared" si="6708"/>
        <v>114.5851950926052</v>
      </c>
      <c r="BG3755" s="3"/>
      <c r="BH3755" s="3"/>
      <c r="BI3755" s="12">
        <f t="shared" si="6709"/>
        <v>168000000</v>
      </c>
      <c r="BJ3755" s="29">
        <f t="shared" si="6710"/>
        <v>114.5851950926052</v>
      </c>
      <c r="BK3755" s="3">
        <f t="shared" si="6711"/>
        <v>-7.4251896236870314</v>
      </c>
      <c r="BL3755" s="13">
        <f>EXP(BK$4341*$AX3755+BK$4342)*$BI3755/(100000000/($AX3755-$AW3755))</f>
        <v>64.381997140188844</v>
      </c>
      <c r="BM3755" s="3">
        <f t="shared" si="6712"/>
        <v>1.9676094691808035</v>
      </c>
      <c r="BN3755" s="13" cm="1">
        <f t="array" ref="BN3755">$C3755*EXP(poly_from_str(100000000/$E3755,BN$4343))</f>
        <v>42.786005861970892</v>
      </c>
      <c r="BO3755" s="3">
        <f t="shared" si="6713"/>
        <v>2.1972245773362196</v>
      </c>
      <c r="BP3755" s="13">
        <f t="shared" si="6714"/>
        <v>0.40862296323605879</v>
      </c>
      <c r="BQ3755" s="13"/>
      <c r="BR3755" s="12">
        <v>25980000</v>
      </c>
      <c r="BS3755" s="3">
        <f>LN(BV3755*100000000/($AX3755-$AW3755)/$BR3755)</f>
        <v>-7.0401497806295978</v>
      </c>
      <c r="BT3755" s="13">
        <f>EXP(BS$4338*$AX3755+BS$4336)*$BR3755/(100000000/($AX3755-$AW3755))</f>
        <v>11.38367797536969</v>
      </c>
      <c r="BU3755" s="3">
        <f>LN(BT3755/$BN3755)</f>
        <v>-1.3240305103698209</v>
      </c>
      <c r="BV3755" s="3" cm="1">
        <f t="array" ref="BV3755">$BN3755*EXP(poly_from_str(100000000/$E3755,BV$4341))</f>
        <v>9.7241643537503357</v>
      </c>
      <c r="BW3755" s="12" t="s">
        <v>14</v>
      </c>
      <c r="BX3755" s="3">
        <f>LN(BT3755/BV3755)</f>
        <v>0.15756661473355088</v>
      </c>
      <c r="BY3755">
        <v>41503</v>
      </c>
      <c r="BZ3755" s="13"/>
    </row>
    <row r="3756" spans="1:78" hidden="1" x14ac:dyDescent="0.25">
      <c r="A3756" t="s">
        <v>4202</v>
      </c>
      <c r="B3756" s="2" t="str">
        <f t="shared" si="6698"/>
        <v/>
      </c>
      <c r="C3756">
        <v>1</v>
      </c>
      <c r="E3756">
        <v>42733.45</v>
      </c>
      <c r="R3756">
        <v>35</v>
      </c>
      <c r="S3756" t="s">
        <v>22</v>
      </c>
      <c r="AA3756" s="10">
        <f t="shared" si="6611"/>
        <v>2339.37</v>
      </c>
      <c r="AB3756" s="3" cm="1">
        <f t="array" ref="AB3756">100000000/Lvac(AA3756)</f>
        <v>42733.453734693132</v>
      </c>
      <c r="AC3756" s="28">
        <f t="shared" si="6612"/>
        <v>4.2746551421964034E-7</v>
      </c>
      <c r="AD3756" s="28">
        <f t="shared" si="6613"/>
        <v>2.3400870105384217E-7</v>
      </c>
      <c r="AE3756" s="21">
        <f t="shared" si="6614"/>
        <v>42733.450861151156</v>
      </c>
      <c r="AF3756" s="10" cm="1">
        <f t="array" ref="AF3756">Lair(100000000/AE3756)</f>
        <v>2339.3701573203834</v>
      </c>
      <c r="AG3756" s="10">
        <f t="shared" si="6615"/>
        <v>1.4133538887540906E-2</v>
      </c>
      <c r="AH3756" s="10" t="b">
        <f t="shared" si="6609"/>
        <v>1</v>
      </c>
      <c r="AI3756" s="10">
        <f t="shared" si="6616"/>
        <v>2339.37</v>
      </c>
      <c r="AJ3756">
        <v>3.0000000000000001E-3</v>
      </c>
      <c r="AK3756" s="3" cm="1">
        <f t="array" ref="AK3756">100000000/Lvac($AA3756)</f>
        <v>42733.453734693132</v>
      </c>
      <c r="AL3756" s="21">
        <f t="shared" si="6696"/>
        <v>5.4801233325245433E-2</v>
      </c>
      <c r="AM3756" s="21"/>
      <c r="AN3756" s="21"/>
      <c r="AO3756" s="21"/>
      <c r="AP3756" s="21"/>
      <c r="AS3756" s="3">
        <f t="shared" si="6617"/>
        <v>3.7346931349020451E-3</v>
      </c>
      <c r="AT3756" s="3" cm="1">
        <f t="array" ref="AT3756">AS3756-(100000000/LvacE($A3756)-$E3756)</f>
        <v>8.0380552390124649E-5</v>
      </c>
      <c r="BB3756"/>
      <c r="BC3756"/>
      <c r="BD3756"/>
      <c r="BE3756"/>
      <c r="BF3756"/>
      <c r="BG3756"/>
      <c r="BH3756"/>
      <c r="BI3756"/>
      <c r="BJ3756"/>
      <c r="BN3756" s="13" cm="1">
        <f t="array" ref="BN3756">$C3756*EXP(poly_from_str(100000000/$E3756,BN$4343))</f>
        <v>4.7595529395119964</v>
      </c>
      <c r="BO3756" s="13"/>
      <c r="BY3756" t="e">
        <v>#N/A</v>
      </c>
    </row>
    <row r="3757" spans="1:78" hidden="1" x14ac:dyDescent="0.25">
      <c r="A3757" t="s">
        <v>4203</v>
      </c>
      <c r="B3757" s="2" t="str">
        <f t="shared" si="6698"/>
        <v/>
      </c>
      <c r="C3757">
        <v>3</v>
      </c>
      <c r="E3757">
        <v>42736.54</v>
      </c>
      <c r="F3757">
        <v>22080</v>
      </c>
      <c r="G3757" t="s">
        <v>5</v>
      </c>
      <c r="H3757" s="5" t="s">
        <v>8</v>
      </c>
      <c r="I3757">
        <v>64817</v>
      </c>
      <c r="J3757" t="s">
        <v>3</v>
      </c>
      <c r="K3757" s="5" t="s">
        <v>18</v>
      </c>
      <c r="L3757">
        <v>22080.94</v>
      </c>
      <c r="M3757" t="str">
        <f>$G3757&amp;""</f>
        <v>e</v>
      </c>
      <c r="N3757" t="str">
        <f>$H3757&amp;""</f>
        <v>7/2</v>
      </c>
      <c r="O3757">
        <v>64817.53</v>
      </c>
      <c r="P3757" t="str">
        <f>$J3757&amp;""</f>
        <v>o</v>
      </c>
      <c r="Q3757" t="str">
        <f>$K3757&amp;""</f>
        <v>5/2</v>
      </c>
      <c r="R3757">
        <v>35</v>
      </c>
      <c r="AA3757" s="10">
        <f t="shared" si="6611"/>
        <v>2339.201</v>
      </c>
      <c r="AB3757" s="3" cm="1">
        <f t="array" ref="AB3757">100000000/Lvac(AA3757)</f>
        <v>42736.540834375999</v>
      </c>
      <c r="AC3757" s="28">
        <f t="shared" si="6612"/>
        <v>4.2749639727411197E-7</v>
      </c>
      <c r="AD3757" s="28">
        <f t="shared" si="6613"/>
        <v>2.3399179729484092E-7</v>
      </c>
      <c r="AE3757" s="21">
        <f t="shared" si="6614"/>
        <v>42736.540192348897</v>
      </c>
      <c r="AF3757" s="10" cm="1">
        <f t="array" ref="AF3757">Lair(100000000/AE3757)</f>
        <v>2339.2010351445551</v>
      </c>
      <c r="AG3757" s="10">
        <f t="shared" si="6615"/>
        <v>1.4134858619326857E-2</v>
      </c>
      <c r="AH3757" s="10" t="b">
        <f t="shared" si="6609"/>
        <v>1</v>
      </c>
      <c r="AI3757" s="10">
        <f>$AF3757</f>
        <v>2339.2010351445551</v>
      </c>
      <c r="AJ3757">
        <v>3.0000000000000001E-3</v>
      </c>
      <c r="AK3757" s="3" cm="1">
        <f t="array" ref="AK3757">100000000/Lvac($AA3757)</f>
        <v>42736.540834375999</v>
      </c>
      <c r="AL3757" s="21">
        <f t="shared" si="6696"/>
        <v>5.4809150892499096E-2</v>
      </c>
      <c r="AM3757" s="10" cm="1">
        <f t="array" ref="AM3757">Lvac($AI3757)-$BA3757</f>
        <v>2.7270734458397783E-3</v>
      </c>
      <c r="AN3757" s="10">
        <f>$AK3757-($AX3757-$AW3757)</f>
        <v>-4.9165623997396324E-2</v>
      </c>
      <c r="AO3757" s="3">
        <f>AM3757/AJ3757</f>
        <v>0.90902448194659269</v>
      </c>
      <c r="AP3757" s="3">
        <v>0.89730702453986544</v>
      </c>
      <c r="AS3757" s="3">
        <f t="shared" si="6617"/>
        <v>8.343759982381016E-4</v>
      </c>
      <c r="AT3757" s="3" cm="1">
        <f t="array" ref="AT3757">AS3757-(100000000/LvacE($A3757)-$E3757)</f>
        <v>8.0469020758755505E-5</v>
      </c>
      <c r="AU3757" t="s">
        <v>4785</v>
      </c>
      <c r="AV3757" t="s">
        <v>4877</v>
      </c>
      <c r="AW3757" s="3">
        <v>22080.94</v>
      </c>
      <c r="AX3757" s="3">
        <v>64817.53</v>
      </c>
      <c r="AY3757" s="3"/>
      <c r="AZ3757" s="10" cm="1">
        <f t="array" ref="AZ3757">Lair(100000000/($AX3757-$AW3757))</f>
        <v>2339.198308677529</v>
      </c>
      <c r="BA3757" s="10">
        <f>100000000/($AX3757-$AW3757)</f>
        <v>2339.9152810273354</v>
      </c>
      <c r="BB3757" s="12">
        <v>67300000</v>
      </c>
      <c r="BC3757" s="3">
        <v>0.114</v>
      </c>
      <c r="BD3757" s="12" cm="1">
        <f t="array" ref="BD3757">SfromgA($BB3757,$BA3757,"")</f>
        <v>0.42554826580570537</v>
      </c>
      <c r="BE3757" s="29">
        <f>(10^MAX(0.05, -0.312925054856973*((LN($BD3757))^(1/3)) + 0.454808404431693)-1)*100</f>
        <v>464.59924178675305</v>
      </c>
      <c r="BG3757" s="3"/>
      <c r="BH3757" s="3"/>
      <c r="BI3757" s="12">
        <f>IF($BB3757="",$BF3757,$BB3757)</f>
        <v>67300000</v>
      </c>
      <c r="BJ3757" s="29">
        <f>IF($BB3757="",$BH3757,$BE3757)</f>
        <v>464.59924178675305</v>
      </c>
      <c r="BK3757" s="3">
        <f>LN(BN3757*100000000/($AX3757-$AW3757)/$BI3757)</f>
        <v>-7.6073879455102897</v>
      </c>
      <c r="BL3757" s="13">
        <f>EXP(BK$4341*$AX3757+BK$4342)*$BI3757/(100000000/($AX3757-$AW3757))</f>
        <v>23.474694357968698</v>
      </c>
      <c r="BM3757" s="3">
        <f t="shared" ref="BM3757" si="6715">LN(BL3757/$C3757)</f>
        <v>2.05731071644662</v>
      </c>
      <c r="BN3757" s="13" cm="1">
        <f t="array" ref="BN3757">$C3757*EXP(poly_from_str(100000000/$E3757,BN$4343))</f>
        <v>14.287897440580503</v>
      </c>
      <c r="BO3757" s="3">
        <f>LN($C3757)</f>
        <v>1.0986122886681098</v>
      </c>
      <c r="BP3757" s="13">
        <f>LN(BL3757/BN3757)</f>
        <v>0.49651015901723183</v>
      </c>
      <c r="BQ3757" s="13"/>
      <c r="BR3757" s="12">
        <v>11600000</v>
      </c>
      <c r="BS3757" s="3">
        <f>LN(BV3757*100000000/($AX3757-$AW3757)/$BR3757)</f>
        <v>-7.3318696516546868</v>
      </c>
      <c r="BT3757" s="13">
        <f>EXP(BS$4338*$AX3757+BS$4336)*$BR3757/(100000000/($AX3757-$AW3757))</f>
        <v>5.0838176597438709</v>
      </c>
      <c r="BU3757" s="3">
        <f>LN(BT3757/$BN3757)</f>
        <v>-1.0333503589241204</v>
      </c>
      <c r="BV3757" s="3" cm="1">
        <f t="array" ref="BV3757">$BN3757*EXP(poly_from_str(100000000/$E3757,BV$4341))</f>
        <v>3.2438990001564521</v>
      </c>
      <c r="BW3757" s="12" t="s">
        <v>14</v>
      </c>
      <c r="BX3757" s="3">
        <f>LN(BT3757/BV3757)</f>
        <v>0.44928648575864011</v>
      </c>
      <c r="BY3757">
        <v>13860</v>
      </c>
      <c r="BZ3757" s="13"/>
    </row>
    <row r="3758" spans="1:78" hidden="1" x14ac:dyDescent="0.25">
      <c r="A3758" t="s">
        <v>4204</v>
      </c>
      <c r="B3758" s="2" t="str">
        <f t="shared" si="6698"/>
        <v/>
      </c>
      <c r="C3758">
        <v>2</v>
      </c>
      <c r="E3758">
        <v>42741.55</v>
      </c>
      <c r="R3758">
        <v>35</v>
      </c>
      <c r="S3758" t="s">
        <v>22</v>
      </c>
      <c r="AA3758" s="10">
        <f t="shared" si="6611"/>
        <v>2338.9270000000001</v>
      </c>
      <c r="AB3758" s="3" cm="1">
        <f t="array" ref="AB3758">100000000/Lvac(AA3758)</f>
        <v>42741.546902392794</v>
      </c>
      <c r="AC3758" s="28">
        <f t="shared" si="6612"/>
        <v>4.2754647750870376E-7</v>
      </c>
      <c r="AD3758" s="28">
        <f t="shared" si="6613"/>
        <v>2.3396439120082879E-7</v>
      </c>
      <c r="AE3758" s="21">
        <f t="shared" si="6614"/>
        <v>42741.549286165282</v>
      </c>
      <c r="AF3758" s="10" cm="1">
        <f t="array" ref="AF3758">Lair(100000000/AE3758)</f>
        <v>2338.9268695428973</v>
      </c>
      <c r="AG3758" s="10">
        <f t="shared" si="6615"/>
        <v>1.4136998910695545E-2</v>
      </c>
      <c r="AH3758" s="10" t="b">
        <f t="shared" si="6609"/>
        <v>1</v>
      </c>
      <c r="AI3758" s="10">
        <f t="shared" si="6616"/>
        <v>2338.9270000000001</v>
      </c>
      <c r="AJ3758">
        <v>3.0000000000000001E-3</v>
      </c>
      <c r="AK3758" s="3" cm="1">
        <f t="array" ref="AK3758">100000000/Lvac($AA3758)</f>
        <v>42741.546902392794</v>
      </c>
      <c r="AL3758" s="21">
        <f t="shared" si="6696"/>
        <v>5.4821993464173269E-2</v>
      </c>
      <c r="AM3758" s="21"/>
      <c r="AN3758" s="21"/>
      <c r="AO3758" s="21"/>
      <c r="AP3758" s="21"/>
      <c r="AS3758" s="3">
        <f t="shared" si="6617"/>
        <v>-3.0976072084740736E-3</v>
      </c>
      <c r="AT3758" s="3" cm="1">
        <f t="array" ref="AT3758">AS3758-(100000000/LvacE($A3758)-$E3758)</f>
        <v>8.0612553574610502E-5</v>
      </c>
      <c r="BB3758"/>
      <c r="BC3758"/>
      <c r="BD3758"/>
      <c r="BE3758"/>
      <c r="BF3758"/>
      <c r="BG3758"/>
      <c r="BH3758"/>
      <c r="BI3758"/>
      <c r="BJ3758"/>
      <c r="BN3758" s="13" cm="1">
        <f t="array" ref="BN3758">$C3758*EXP(poly_from_str(100000000/$E3758,BN$4343))</f>
        <v>9.5352825847940341</v>
      </c>
      <c r="BO3758" s="13"/>
      <c r="BY3758">
        <v>9250</v>
      </c>
    </row>
    <row r="3759" spans="1:78" hidden="1" x14ac:dyDescent="0.25">
      <c r="A3759" t="s">
        <v>4205</v>
      </c>
      <c r="B3759" s="2" t="str">
        <f t="shared" si="6698"/>
        <v/>
      </c>
      <c r="C3759">
        <v>3</v>
      </c>
      <c r="E3759">
        <v>42747.43</v>
      </c>
      <c r="R3759">
        <v>35</v>
      </c>
      <c r="S3759" t="s">
        <v>22</v>
      </c>
      <c r="AA3759" s="10">
        <f t="shared" si="6611"/>
        <v>2338.605</v>
      </c>
      <c r="AB3759" s="3" cm="1">
        <f t="array" ref="AB3759">100000000/Lvac(AA3759)</f>
        <v>42747.431444878603</v>
      </c>
      <c r="AC3759" s="28">
        <f t="shared" si="6612"/>
        <v>4.276053459220347E-7</v>
      </c>
      <c r="AD3759" s="28">
        <f t="shared" si="6613"/>
        <v>2.3393218403998539E-7</v>
      </c>
      <c r="AE3759" s="21">
        <f t="shared" si="6614"/>
        <v>42747.430332827062</v>
      </c>
      <c r="AF3759" s="10" cm="1">
        <f t="array" ref="AF3759">Lair(100000000/AE3759)</f>
        <v>2338.6050608426772</v>
      </c>
      <c r="AG3759" s="10">
        <f t="shared" si="6615"/>
        <v>1.413951510513289E-2</v>
      </c>
      <c r="AH3759" s="10" t="b">
        <f t="shared" si="6609"/>
        <v>1</v>
      </c>
      <c r="AI3759" s="10">
        <f t="shared" si="6616"/>
        <v>2338.605</v>
      </c>
      <c r="AJ3759">
        <v>3.0000000000000001E-3</v>
      </c>
      <c r="AK3759" s="3" cm="1">
        <f t="array" ref="AK3759">100000000/Lvac($AA3759)</f>
        <v>42747.431444878603</v>
      </c>
      <c r="AL3759" s="21">
        <f t="shared" si="6696"/>
        <v>5.4837090630797336E-2</v>
      </c>
      <c r="AM3759" s="21"/>
      <c r="AN3759" s="21"/>
      <c r="AO3759" s="21"/>
      <c r="AP3759" s="21"/>
      <c r="AS3759" s="3">
        <f t="shared" si="6617"/>
        <v>1.4448786023422144E-3</v>
      </c>
      <c r="AT3759" s="3" cm="1">
        <f t="array" ref="AT3759">AS3759-(100000000/LvacE($A3759)-$E3759)</f>
        <v>8.078141399892047E-5</v>
      </c>
      <c r="BB3759"/>
      <c r="BC3759"/>
      <c r="BD3759"/>
      <c r="BE3759"/>
      <c r="BF3759"/>
      <c r="BG3759"/>
      <c r="BH3759"/>
      <c r="BI3759"/>
      <c r="BJ3759"/>
      <c r="BN3759" s="13" cm="1">
        <f t="array" ref="BN3759">$C3759*EXP(poly_from_str(100000000/$E3759,BN$4343))</f>
        <v>14.320634616100145</v>
      </c>
      <c r="BO3759" s="13"/>
      <c r="BY3759">
        <v>13894</v>
      </c>
    </row>
    <row r="3760" spans="1:78" hidden="1" x14ac:dyDescent="0.25">
      <c r="A3760" t="s">
        <v>4206</v>
      </c>
      <c r="B3760" s="2" t="str">
        <f t="shared" si="6698"/>
        <v/>
      </c>
      <c r="C3760">
        <v>1</v>
      </c>
      <c r="E3760">
        <v>42750.9</v>
      </c>
      <c r="R3760">
        <v>35</v>
      </c>
      <c r="S3760" t="s">
        <v>22</v>
      </c>
      <c r="AA3760" s="10">
        <f t="shared" si="6611"/>
        <v>2338.415</v>
      </c>
      <c r="AB3760" s="3" cm="1">
        <f t="array" ref="AB3760">100000000/Lvac(AA3760)</f>
        <v>42750.904450567017</v>
      </c>
      <c r="AC3760" s="28">
        <f t="shared" si="6612"/>
        <v>4.2764008954783475E-7</v>
      </c>
      <c r="AD3760" s="28">
        <f t="shared" si="6613"/>
        <v>2.3391317981501484E-7</v>
      </c>
      <c r="AE3760" s="21">
        <f t="shared" si="6614"/>
        <v>42750.901024929459</v>
      </c>
      <c r="AF3760" s="10" cm="1">
        <f t="array" ref="AF3760">Lair(100000000/AE3760)</f>
        <v>2338.4151873933924</v>
      </c>
      <c r="AG3760" s="10">
        <f t="shared" si="6615"/>
        <v>1.4141000303745703E-2</v>
      </c>
      <c r="AH3760" s="10" t="b">
        <f t="shared" si="6609"/>
        <v>1</v>
      </c>
      <c r="AI3760" s="10">
        <f t="shared" si="6616"/>
        <v>2338.415</v>
      </c>
      <c r="AJ3760">
        <v>3.0000000000000001E-3</v>
      </c>
      <c r="AK3760" s="3" cm="1">
        <f t="array" ref="AK3760">100000000/Lvac($AA3760)</f>
        <v>42750.904450567017</v>
      </c>
      <c r="AL3760" s="21">
        <f t="shared" si="6696"/>
        <v>5.4846001822474226E-2</v>
      </c>
      <c r="AM3760" s="21"/>
      <c r="AN3760" s="21"/>
      <c r="AO3760" s="21"/>
      <c r="AP3760" s="21"/>
      <c r="AS3760" s="3">
        <f t="shared" si="6617"/>
        <v>4.4505670157377608E-3</v>
      </c>
      <c r="AT3760" s="3" cm="1">
        <f t="array" ref="AT3760">AS3760-(100000000/LvacE($A3760)-$E3760)</f>
        <v>8.0881145549938083E-5</v>
      </c>
      <c r="BB3760"/>
      <c r="BC3760"/>
      <c r="BD3760"/>
      <c r="BE3760"/>
      <c r="BF3760"/>
      <c r="BG3760"/>
      <c r="BH3760"/>
      <c r="BI3760"/>
      <c r="BJ3760"/>
      <c r="BN3760" s="13" cm="1">
        <f t="array" ref="BN3760">$C3760*EXP(poly_from_str(100000000/$E3760,BN$4343))</f>
        <v>4.7770414875575398</v>
      </c>
      <c r="BO3760" s="13"/>
      <c r="BY3760">
        <v>4635</v>
      </c>
    </row>
    <row r="3761" spans="1:78" hidden="1" x14ac:dyDescent="0.25">
      <c r="A3761" t="s">
        <v>4207</v>
      </c>
      <c r="B3761" s="2" t="str">
        <f t="shared" si="6698"/>
        <v/>
      </c>
      <c r="C3761">
        <v>3</v>
      </c>
      <c r="E3761">
        <v>42755.11</v>
      </c>
      <c r="R3761">
        <v>35</v>
      </c>
      <c r="S3761" t="s">
        <v>22</v>
      </c>
      <c r="AA3761" s="10">
        <f t="shared" si="6611"/>
        <v>2338.1849999999999</v>
      </c>
      <c r="AB3761" s="3" cm="1">
        <f t="array" ref="AB3761">100000000/Lvac(AA3761)</f>
        <v>42755.109370396072</v>
      </c>
      <c r="AC3761" s="28">
        <f t="shared" si="6612"/>
        <v>4.2768215517591637E-7</v>
      </c>
      <c r="AD3761" s="28">
        <f t="shared" si="6613"/>
        <v>2.3389017470094621E-7</v>
      </c>
      <c r="AE3761" s="21">
        <f t="shared" si="6614"/>
        <v>42755.109855051232</v>
      </c>
      <c r="AF3761" s="10" cm="1">
        <f t="array" ref="AF3761">Lair(100000000/AE3761)</f>
        <v>2338.1849734930202</v>
      </c>
      <c r="AG3761" s="10">
        <f t="shared" si="6615"/>
        <v>1.4142798660156504E-2</v>
      </c>
      <c r="AH3761" s="10" t="b">
        <f t="shared" si="6609"/>
        <v>1</v>
      </c>
      <c r="AI3761" s="10">
        <f t="shared" si="6616"/>
        <v>2338.1849999999999</v>
      </c>
      <c r="AJ3761">
        <v>3.0000000000000001E-3</v>
      </c>
      <c r="AK3761" s="3" cm="1">
        <f t="array" ref="AK3761">100000000/Lvac($AA3761)</f>
        <v>42755.109370396072</v>
      </c>
      <c r="AL3761" s="21">
        <f t="shared" si="6696"/>
        <v>5.4856791960939025E-2</v>
      </c>
      <c r="AM3761" s="21"/>
      <c r="AN3761" s="21"/>
      <c r="AO3761" s="21"/>
      <c r="AP3761" s="21"/>
      <c r="AS3761" s="3">
        <f t="shared" si="6617"/>
        <v>-6.296039282460697E-4</v>
      </c>
      <c r="AT3761" s="3" cm="1">
        <f t="array" ref="AT3761">AS3761-(100000000/LvacE($A3761)-$E3761)</f>
        <v>8.1001955550163984E-5</v>
      </c>
      <c r="BB3761"/>
      <c r="BC3761"/>
      <c r="BD3761"/>
      <c r="BE3761"/>
      <c r="BF3761"/>
      <c r="BG3761"/>
      <c r="BH3761"/>
      <c r="BI3761"/>
      <c r="BJ3761"/>
      <c r="BN3761" s="13" cm="1">
        <f t="array" ref="BN3761">$C3761*EXP(poly_from_str(100000000/$E3761,BN$4343))</f>
        <v>14.343889438863709</v>
      </c>
      <c r="BO3761" s="13"/>
      <c r="BY3761">
        <v>13917</v>
      </c>
    </row>
    <row r="3762" spans="1:78" hidden="1" x14ac:dyDescent="0.25">
      <c r="A3762" t="s">
        <v>4208</v>
      </c>
      <c r="B3762" s="2" t="str">
        <f t="shared" si="6698"/>
        <v/>
      </c>
      <c r="C3762">
        <v>9</v>
      </c>
      <c r="E3762">
        <v>42768.15</v>
      </c>
      <c r="F3762">
        <v>22527</v>
      </c>
      <c r="G3762" t="s">
        <v>5</v>
      </c>
      <c r="H3762" s="5" t="s">
        <v>8</v>
      </c>
      <c r="I3762">
        <v>65295</v>
      </c>
      <c r="J3762" t="s">
        <v>3</v>
      </c>
      <c r="K3762" s="5" t="s">
        <v>8</v>
      </c>
      <c r="L3762">
        <v>22527.7</v>
      </c>
      <c r="M3762" t="str">
        <f t="shared" ref="M3762:M3764" si="6716">$G3762&amp;""</f>
        <v>e</v>
      </c>
      <c r="N3762" t="str">
        <f t="shared" ref="N3762:N3764" si="6717">$H3762&amp;""</f>
        <v>7/2</v>
      </c>
      <c r="O3762">
        <v>65295.9</v>
      </c>
      <c r="P3762" t="str">
        <f t="shared" ref="P3762:P3764" si="6718">$J3762&amp;""</f>
        <v>o</v>
      </c>
      <c r="Q3762" t="str">
        <f t="shared" ref="Q3762:Q3764" si="6719">$K3762&amp;""</f>
        <v>7/2</v>
      </c>
      <c r="R3762">
        <v>35</v>
      </c>
      <c r="AA3762" s="10">
        <f t="shared" si="6611"/>
        <v>2337.4720000000002</v>
      </c>
      <c r="AB3762" s="3" cm="1">
        <f t="array" ref="AB3762">100000000/Lvac(AA3762)</f>
        <v>42768.149879728793</v>
      </c>
      <c r="AC3762" s="28">
        <f t="shared" si="6612"/>
        <v>4.2781261123127892E-7</v>
      </c>
      <c r="AD3762" s="28">
        <f t="shared" si="6613"/>
        <v>2.3381885884990762E-7</v>
      </c>
      <c r="AE3762" s="21">
        <f t="shared" si="6614"/>
        <v>42768.149972336891</v>
      </c>
      <c r="AF3762" s="10" cm="1">
        <f t="array" ref="AF3762">Lair(100000000/AE3762)</f>
        <v>2337.4719949381242</v>
      </c>
      <c r="AG3762" s="10">
        <f t="shared" si="6615"/>
        <v>1.4148376938788742E-2</v>
      </c>
      <c r="AH3762" s="10" t="b">
        <f t="shared" si="6609"/>
        <v>1</v>
      </c>
      <c r="AI3762" s="10">
        <f t="shared" ref="AI3762:AI3764" si="6720">$AF3762</f>
        <v>2337.4719949381242</v>
      </c>
      <c r="AJ3762">
        <v>3.0000000000000001E-3</v>
      </c>
      <c r="AK3762" s="3" cm="1">
        <f t="array" ref="AK3762">100000000/Lvac($AA3762)</f>
        <v>42768.149879728793</v>
      </c>
      <c r="AL3762" s="21">
        <f t="shared" si="6696"/>
        <v>5.4890261751599188E-2</v>
      </c>
      <c r="AM3762" s="10" cm="1">
        <f t="array" ref="AM3762">Lvac($AI3762)-$BA3762</f>
        <v>2.7350721034054004E-3</v>
      </c>
      <c r="AN3762" s="10">
        <f t="shared" ref="AN3762:AN3764" si="6721">$AK3762-($AX3762-$AW3762)</f>
        <v>-5.0120271203923039E-2</v>
      </c>
      <c r="AO3762" s="3">
        <f t="shared" ref="AO3762:AO3764" si="6722">AM3762/AJ3762</f>
        <v>0.9116907011351334</v>
      </c>
      <c r="AP3762" s="3">
        <v>0.91337836814394291</v>
      </c>
      <c r="AS3762" s="3">
        <f t="shared" si="6617"/>
        <v>-1.2027120828861371E-4</v>
      </c>
      <c r="AT3762" s="3" cm="1">
        <f t="array" ref="AT3762">AS3762-(100000000/LvacE($A3762)-$E3762)</f>
        <v>8.1377082096878439E-5</v>
      </c>
      <c r="AU3762" t="s">
        <v>4794</v>
      </c>
      <c r="AV3762" t="s">
        <v>4820</v>
      </c>
      <c r="AW3762" s="3">
        <v>22527.7</v>
      </c>
      <c r="AX3762" s="3">
        <v>65295.9</v>
      </c>
      <c r="AY3762" s="3"/>
      <c r="AZ3762" s="10" cm="1">
        <f t="array" ref="AZ3762">Lair(100000000/($AX3762-$AW3762))</f>
        <v>2337.4692604738575</v>
      </c>
      <c r="BA3762" s="10">
        <f t="shared" ref="BA3762:BA3764" si="6723">100000000/($AX3762-$AW3762)</f>
        <v>2338.1858483639717</v>
      </c>
      <c r="BB3762" s="12">
        <v>667000000</v>
      </c>
      <c r="BC3762" s="3">
        <v>0.5</v>
      </c>
      <c r="BD3762" s="12" cm="1">
        <f t="array" ref="BD3762">SfromgA($BB3762,$BA3762,"")</f>
        <v>4.2081990773210949</v>
      </c>
      <c r="BE3762" s="29">
        <f t="shared" ref="BE3762:BE3763" si="6724">(10^MAX(0.05, -0.312925054856973*((LN($BD3762))^(1/3)) + 0.454808404431693)-1)*100</f>
        <v>26.381242137918036</v>
      </c>
      <c r="BG3762" s="3"/>
      <c r="BH3762" s="3"/>
      <c r="BI3762" s="12">
        <f t="shared" ref="BI3762:BI3763" si="6725">IF($BB3762="",$BF3762,$BB3762)</f>
        <v>667000000</v>
      </c>
      <c r="BJ3762" s="29">
        <f t="shared" ref="BJ3762:BJ3763" si="6726">IF($BB3762="",$BH3762,$BE3762)</f>
        <v>26.381242137918036</v>
      </c>
      <c r="BK3762" s="3">
        <f t="shared" ref="BK3762:BK3763" si="6727">LN(BN3762*100000000/($AX3762-$AW3762)/$BI3762)</f>
        <v>-8.796462482278379</v>
      </c>
      <c r="BL3762" s="13">
        <f>EXP(BK$4341*$AX3762+BK$4342)*$BI3762/(100000000/($AX3762-$AW3762))</f>
        <v>224.51568293028322</v>
      </c>
      <c r="BM3762" s="3">
        <f t="shared" ref="BM3762:BM3763" si="6728">LN(BL3762/$C3762)</f>
        <v>3.2167209845566744</v>
      </c>
      <c r="BN3762" s="13" cm="1">
        <f t="array" ref="BN3762">$C3762*EXP(poly_from_str(100000000/$E3762,BN$4343))</f>
        <v>43.151081994682592</v>
      </c>
      <c r="BO3762" s="3">
        <f t="shared" ref="BO3762:BO3763" si="6729">LN($C3762)</f>
        <v>2.1972245773362196</v>
      </c>
      <c r="BP3762" s="13">
        <f t="shared" ref="BP3762:BP3763" si="6730">LN(BL3762/BN3762)</f>
        <v>1.6492380694824094</v>
      </c>
      <c r="BQ3762" s="13"/>
      <c r="BS3762" s="13"/>
      <c r="BT3762" s="13"/>
      <c r="BU3762" s="13"/>
      <c r="BV3762" s="13"/>
      <c r="BW3762" s="13"/>
      <c r="BX3762" s="13"/>
      <c r="BY3762">
        <v>41872</v>
      </c>
      <c r="BZ3762" s="13"/>
    </row>
    <row r="3763" spans="1:78" hidden="1" x14ac:dyDescent="0.25">
      <c r="A3763" t="s">
        <v>4209</v>
      </c>
      <c r="B3763" s="2" t="str">
        <f t="shared" si="6698"/>
        <v/>
      </c>
      <c r="C3763">
        <v>9</v>
      </c>
      <c r="E3763">
        <v>42769.36</v>
      </c>
      <c r="F3763">
        <v>24470</v>
      </c>
      <c r="G3763" t="s">
        <v>5</v>
      </c>
      <c r="H3763" s="5" t="s">
        <v>8</v>
      </c>
      <c r="I3763">
        <v>67240</v>
      </c>
      <c r="J3763" t="s">
        <v>3</v>
      </c>
      <c r="K3763" s="5" t="s">
        <v>8</v>
      </c>
      <c r="L3763">
        <v>24470.9</v>
      </c>
      <c r="M3763" t="str">
        <f t="shared" si="6716"/>
        <v>e</v>
      </c>
      <c r="N3763" t="str">
        <f t="shared" si="6717"/>
        <v>7/2</v>
      </c>
      <c r="O3763">
        <v>67240.350000000006</v>
      </c>
      <c r="P3763" t="str">
        <f t="shared" si="6718"/>
        <v>o</v>
      </c>
      <c r="Q3763" t="str">
        <f t="shared" si="6719"/>
        <v>7/2</v>
      </c>
      <c r="R3763">
        <v>35</v>
      </c>
      <c r="S3763" t="s">
        <v>2204</v>
      </c>
      <c r="AA3763" s="10">
        <f t="shared" si="6611"/>
        <v>2337.4059999999999</v>
      </c>
      <c r="AB3763" s="3" cm="1">
        <f t="array" ref="AB3763">100000000/Lvac(AA3763)</f>
        <v>42769.357397831845</v>
      </c>
      <c r="AC3763" s="28">
        <f t="shared" si="6612"/>
        <v>4.2782469113196424E-7</v>
      </c>
      <c r="AD3763" s="28">
        <f t="shared" si="6613"/>
        <v>2.3381225738282759E-7</v>
      </c>
      <c r="AE3763" s="21">
        <f t="shared" si="6614"/>
        <v>42769.359401537666</v>
      </c>
      <c r="AF3763" s="10" cm="1">
        <f t="array" ref="AF3763">Lair(100000000/AE3763)</f>
        <v>2337.4058904854151</v>
      </c>
      <c r="AG3763" s="10">
        <f t="shared" si="6615"/>
        <v>1.4148893559319999E-2</v>
      </c>
      <c r="AH3763" s="10" t="b">
        <f t="shared" si="6609"/>
        <v>1</v>
      </c>
      <c r="AI3763" s="10">
        <f t="shared" si="6720"/>
        <v>2337.4058904854151</v>
      </c>
      <c r="AJ3763">
        <v>3.0000000000000001E-3</v>
      </c>
      <c r="AK3763" s="3" cm="1">
        <f t="array" ref="AK3763">100000000/Lvac($AA3763)</f>
        <v>42769.357397831845</v>
      </c>
      <c r="AL3763" s="21">
        <f t="shared" si="6696"/>
        <v>5.4893363927841166E-2</v>
      </c>
      <c r="AM3763" s="10" cm="1">
        <f t="array" ref="AM3763">Lvac($AI3763)-$BA3763</f>
        <v>4.9528413396728865E-3</v>
      </c>
      <c r="AN3763" s="10">
        <f t="shared" si="6721"/>
        <v>-9.2602168158919085E-2</v>
      </c>
      <c r="AO3763" s="3">
        <f t="shared" si="6722"/>
        <v>1.6509471132242954</v>
      </c>
      <c r="AP3763" s="3">
        <v>1.6874600893667473</v>
      </c>
      <c r="AS3763" s="3">
        <f t="shared" si="6617"/>
        <v>-2.6021681551355869E-3</v>
      </c>
      <c r="AT3763" s="3" cm="1">
        <f t="array" ref="AT3763">AS3763-(100000000/LvacE($A3763)-$E3763)</f>
        <v>8.1411846622359008E-5</v>
      </c>
      <c r="AU3763" t="s">
        <v>4742</v>
      </c>
      <c r="AV3763" t="s">
        <v>4847</v>
      </c>
      <c r="AW3763" s="3">
        <v>24470.9</v>
      </c>
      <c r="AX3763" s="3">
        <v>67240.350000000006</v>
      </c>
      <c r="AY3763" s="3"/>
      <c r="AZ3763" s="10" cm="1">
        <f t="array" ref="AZ3763">Lair(100000000/($AX3763-$AW3763))</f>
        <v>2337.4009387447586</v>
      </c>
      <c r="BA3763" s="10">
        <f t="shared" si="6723"/>
        <v>2338.1175114480075</v>
      </c>
      <c r="BB3763" s="12">
        <v>265000000</v>
      </c>
      <c r="BC3763" s="3">
        <v>0.46400000000000002</v>
      </c>
      <c r="BD3763" s="12" cm="1">
        <f t="array" ref="BD3763">SfromgA($BB3763,$BA3763,"")</f>
        <v>1.6717765827019666</v>
      </c>
      <c r="BE3763" s="29">
        <f t="shared" si="6724"/>
        <v>60.015189426737983</v>
      </c>
      <c r="BG3763" s="3"/>
      <c r="BH3763" s="3"/>
      <c r="BI3763" s="12">
        <f t="shared" si="6725"/>
        <v>265000000</v>
      </c>
      <c r="BJ3763" s="29">
        <f t="shared" si="6726"/>
        <v>60.015189426737983</v>
      </c>
      <c r="BK3763" s="3">
        <f t="shared" si="6727"/>
        <v>-7.8731733103864423</v>
      </c>
      <c r="BL3763" s="13">
        <f>EXP(BK$4341*$AX3763+BK$4342)*$BI3763/(100000000/($AX3763-$AW3763))</f>
        <v>76.951469604469494</v>
      </c>
      <c r="BM3763" s="3">
        <f t="shared" si="6728"/>
        <v>2.1459503809400435</v>
      </c>
      <c r="BN3763" s="13" cm="1">
        <f t="array" ref="BN3763">$C3763*EXP(poly_from_str(100000000/$E3763,BN$4343))</f>
        <v>43.162224130046333</v>
      </c>
      <c r="BO3763" s="3">
        <f t="shared" si="6729"/>
        <v>2.1972245773362196</v>
      </c>
      <c r="BP3763" s="13">
        <f t="shared" si="6730"/>
        <v>0.57820928700724805</v>
      </c>
      <c r="BQ3763" s="13"/>
      <c r="BS3763" s="13"/>
      <c r="BT3763" s="13"/>
      <c r="BU3763" s="13"/>
      <c r="BV3763" s="13"/>
      <c r="BW3763" s="13"/>
      <c r="BX3763" s="13"/>
      <c r="BY3763">
        <v>41884</v>
      </c>
      <c r="BZ3763" s="13"/>
    </row>
    <row r="3764" spans="1:78" hidden="1" x14ac:dyDescent="0.25">
      <c r="A3764" t="s">
        <v>4210</v>
      </c>
      <c r="B3764" s="2" t="str">
        <f t="shared" si="6698"/>
        <v/>
      </c>
      <c r="C3764">
        <v>2</v>
      </c>
      <c r="E3764">
        <v>42771.39</v>
      </c>
      <c r="F3764">
        <v>62678</v>
      </c>
      <c r="G3764" t="s">
        <v>3</v>
      </c>
      <c r="H3764" s="5" t="s">
        <v>15</v>
      </c>
      <c r="I3764">
        <v>105450</v>
      </c>
      <c r="J3764" t="s">
        <v>5</v>
      </c>
      <c r="K3764" s="5" t="s">
        <v>16</v>
      </c>
      <c r="L3764">
        <v>62678.7</v>
      </c>
      <c r="M3764" t="str">
        <f t="shared" si="6716"/>
        <v>o</v>
      </c>
      <c r="N3764" t="str">
        <f t="shared" si="6717"/>
        <v>13/2</v>
      </c>
      <c r="O3764">
        <v>105450.18</v>
      </c>
      <c r="P3764" t="str">
        <f t="shared" si="6718"/>
        <v>e</v>
      </c>
      <c r="Q3764" t="str">
        <f t="shared" si="6719"/>
        <v>11/2</v>
      </c>
      <c r="R3764">
        <v>35</v>
      </c>
      <c r="AA3764" s="10">
        <f t="shared" si="6611"/>
        <v>2337.2950000000001</v>
      </c>
      <c r="AB3764" s="3" cm="1">
        <f t="array" ref="AB3764">100000000/Lvac(AA3764)</f>
        <v>42771.388377497235</v>
      </c>
      <c r="AC3764" s="28">
        <f t="shared" si="6612"/>
        <v>4.2784500886708778E-7</v>
      </c>
      <c r="AD3764" s="28">
        <f t="shared" si="6613"/>
        <v>2.3380115491554099E-7</v>
      </c>
      <c r="AE3764" s="21">
        <f t="shared" si="6614"/>
        <v>42771.389626901604</v>
      </c>
      <c r="AF3764" s="10" cm="1">
        <f t="array" ref="AF3764">Lair(100000000/AE3764)</f>
        <v>2337.2949317190132</v>
      </c>
      <c r="AG3764" s="10">
        <f t="shared" si="6615"/>
        <v>1.414976251981398E-2</v>
      </c>
      <c r="AH3764" s="10" t="b">
        <f t="shared" si="6609"/>
        <v>1</v>
      </c>
      <c r="AI3764" s="10">
        <f t="shared" si="6720"/>
        <v>2337.2949317190132</v>
      </c>
      <c r="AJ3764">
        <v>3.0000000000000001E-3</v>
      </c>
      <c r="AK3764" s="3" cm="1">
        <f t="array" ref="AK3764">100000000/Lvac($AA3764)</f>
        <v>42771.388377497235</v>
      </c>
      <c r="AL3764" s="21">
        <f t="shared" si="6696"/>
        <v>5.4898576722673308E-2</v>
      </c>
      <c r="AM3764" s="10" cm="1">
        <f t="array" ref="AM3764">Lvac($AI3764)-$BA3764</f>
        <v>4.9400521470488457E-3</v>
      </c>
      <c r="AN3764" s="10">
        <f t="shared" si="6721"/>
        <v>-9.1622502761310898E-2</v>
      </c>
      <c r="AO3764" s="3">
        <f t="shared" si="6722"/>
        <v>1.646684049016282</v>
      </c>
      <c r="AP3764" s="3">
        <v>1.6694494370312896</v>
      </c>
      <c r="AS3764" s="3">
        <f t="shared" si="6617"/>
        <v>-1.6225027648033574E-3</v>
      </c>
      <c r="AT3764" s="3" cm="1">
        <f t="array" ref="AT3764">AS3764-(100000000/LvacE($A3764)-$E3764)</f>
        <v>8.1470352597534657E-5</v>
      </c>
      <c r="AU3764" t="s">
        <v>4883</v>
      </c>
      <c r="AV3764" t="s">
        <v>4878</v>
      </c>
      <c r="AW3764" s="3">
        <v>62678.7</v>
      </c>
      <c r="AX3764" s="3">
        <v>105450.18</v>
      </c>
      <c r="AY3764" s="3"/>
      <c r="AZ3764" s="10" cm="1">
        <f t="array" ref="AZ3764">Lair(100000000/($AX3764-$AW3764))</f>
        <v>2337.2899927646654</v>
      </c>
      <c r="BA3764" s="10">
        <f t="shared" si="6723"/>
        <v>2338.0065408070986</v>
      </c>
      <c r="BN3764" s="13" cm="1">
        <f t="array" ref="BN3764">$C3764*EXP(poly_from_str(100000000/$E3764,BN$4343))</f>
        <v>9.5957646041647777</v>
      </c>
      <c r="BO3764" s="13"/>
      <c r="BY3764">
        <v>9312</v>
      </c>
    </row>
    <row r="3765" spans="1:78" hidden="1" x14ac:dyDescent="0.25">
      <c r="A3765" t="s">
        <v>4211</v>
      </c>
      <c r="B3765" s="2" t="str">
        <f t="shared" si="6698"/>
        <v/>
      </c>
      <c r="C3765">
        <v>2</v>
      </c>
      <c r="E3765">
        <v>42775.71</v>
      </c>
      <c r="R3765">
        <v>35</v>
      </c>
      <c r="S3765" t="s">
        <v>22</v>
      </c>
      <c r="AA3765" s="10">
        <f t="shared" si="6611"/>
        <v>2337.0590000000002</v>
      </c>
      <c r="AB3765" s="3" cm="1">
        <f t="array" ref="AB3765">100000000/Lvac(AA3765)</f>
        <v>42775.707137456171</v>
      </c>
      <c r="AC3765" s="28">
        <f t="shared" si="6612"/>
        <v>4.2788821334848627E-7</v>
      </c>
      <c r="AD3765" s="28">
        <f t="shared" si="6613"/>
        <v>2.3377754967009274E-7</v>
      </c>
      <c r="AE3765" s="21">
        <f t="shared" si="6614"/>
        <v>42775.709341955888</v>
      </c>
      <c r="AF3765" s="10" cm="1">
        <f t="array" ref="AF3765">Lair(100000000/AE3765)</f>
        <v>2337.0588795465856</v>
      </c>
      <c r="AG3765" s="10">
        <f t="shared" si="6615"/>
        <v>1.4151610450882108E-2</v>
      </c>
      <c r="AH3765" s="10" t="b">
        <f t="shared" si="6609"/>
        <v>1</v>
      </c>
      <c r="AI3765" s="10">
        <f t="shared" si="6616"/>
        <v>2337.0590000000002</v>
      </c>
      <c r="AJ3765">
        <v>3.0000000000000001E-3</v>
      </c>
      <c r="AK3765" s="3" cm="1">
        <f t="array" ref="AK3765">100000000/Lvac($AA3765)</f>
        <v>42775.707137456171</v>
      </c>
      <c r="AL3765" s="21">
        <f t="shared" si="6696"/>
        <v>5.4909662705292635E-2</v>
      </c>
      <c r="AM3765" s="21"/>
      <c r="AN3765" s="21"/>
      <c r="AO3765" s="21"/>
      <c r="AP3765" s="21"/>
      <c r="AS3765" s="3">
        <f t="shared" si="6617"/>
        <v>-2.8625438280869275E-3</v>
      </c>
      <c r="AT3765" s="3" cm="1">
        <f t="array" ref="AT3765">AS3765-(100000000/LvacE($A3765)-$E3765)</f>
        <v>8.159480057656765E-5</v>
      </c>
      <c r="BB3765"/>
      <c r="BC3765"/>
      <c r="BD3765"/>
      <c r="BE3765"/>
      <c r="BF3765"/>
      <c r="BG3765"/>
      <c r="BH3765"/>
      <c r="BI3765"/>
      <c r="BJ3765"/>
      <c r="BN3765" s="13" cm="1">
        <f t="array" ref="BN3765">$C3765*EXP(poly_from_str(100000000/$E3765,BN$4343))</f>
        <v>9.6046377003908425</v>
      </c>
      <c r="BO3765" s="13"/>
      <c r="BY3765" t="e">
        <v>#N/A</v>
      </c>
    </row>
    <row r="3766" spans="1:78" hidden="1" x14ac:dyDescent="0.25">
      <c r="A3766" t="s">
        <v>4212</v>
      </c>
      <c r="B3766" s="2" t="str">
        <f t="shared" si="6698"/>
        <v/>
      </c>
      <c r="C3766">
        <v>2</v>
      </c>
      <c r="E3766">
        <v>42778.23</v>
      </c>
      <c r="F3766">
        <v>62240</v>
      </c>
      <c r="G3766" t="s">
        <v>3</v>
      </c>
      <c r="H3766" s="5" t="s">
        <v>16</v>
      </c>
      <c r="I3766">
        <v>105019</v>
      </c>
      <c r="J3766" t="s">
        <v>5</v>
      </c>
      <c r="K3766" s="5" t="s">
        <v>15</v>
      </c>
      <c r="L3766">
        <v>62240.83</v>
      </c>
      <c r="M3766" t="str">
        <f t="shared" ref="M3766:M3767" si="6731">$G3766&amp;""</f>
        <v>o</v>
      </c>
      <c r="N3766" t="str">
        <f t="shared" ref="N3766:N3767" si="6732">$H3766&amp;""</f>
        <v>11/2</v>
      </c>
      <c r="O3766">
        <v>105019.06</v>
      </c>
      <c r="P3766" t="str">
        <f t="shared" ref="P3766:P3767" si="6733">$J3766&amp;""</f>
        <v>e</v>
      </c>
      <c r="Q3766" t="str">
        <f t="shared" ref="Q3766:Q3767" si="6734">$K3766&amp;""</f>
        <v>13/2</v>
      </c>
      <c r="R3766">
        <v>35</v>
      </c>
      <c r="AA3766" s="10">
        <f t="shared" si="6611"/>
        <v>2336.9209999999998</v>
      </c>
      <c r="AB3766" s="3" cm="1">
        <f t="array" ref="AB3766">100000000/Lvac(AA3766)</f>
        <v>42778.23291813238</v>
      </c>
      <c r="AC3766" s="28">
        <f t="shared" si="6612"/>
        <v>4.2791348102909775E-7</v>
      </c>
      <c r="AD3766" s="28">
        <f t="shared" si="6613"/>
        <v>2.3376374660303715E-7</v>
      </c>
      <c r="AE3766" s="21">
        <f t="shared" si="6614"/>
        <v>42778.230670700847</v>
      </c>
      <c r="AF3766" s="10" cm="1">
        <f t="array" ref="AF3766">Lair(100000000/AE3766)</f>
        <v>2336.921122784714</v>
      </c>
      <c r="AG3766" s="10">
        <f t="shared" si="6615"/>
        <v>1.4152691280135781E-2</v>
      </c>
      <c r="AH3766" s="10" t="b">
        <f t="shared" si="6609"/>
        <v>1</v>
      </c>
      <c r="AI3766" s="10">
        <f t="shared" ref="AI3766:AI3767" si="6735">$AF3766</f>
        <v>2336.921122784714</v>
      </c>
      <c r="AJ3766">
        <v>3.0000000000000001E-3</v>
      </c>
      <c r="AK3766" s="3" cm="1">
        <f t="array" ref="AK3766">100000000/Lvac($AA3766)</f>
        <v>42778.23291813238</v>
      </c>
      <c r="AL3766" s="21">
        <f t="shared" si="6696"/>
        <v>5.4916144795452655E-2</v>
      </c>
      <c r="AM3766" s="10" cm="1">
        <f t="array" ref="AM3766">Lvac($AI3766)-$BA3766</f>
        <v>-3.665078065751004E-5</v>
      </c>
      <c r="AN3766" s="10">
        <f t="shared" ref="AN3766:AN3767" si="6736">$AK3766-($AX3766-$AW3766)</f>
        <v>2.9181323843658902E-3</v>
      </c>
      <c r="AO3766" s="3">
        <f t="shared" ref="AO3766:AO3767" si="6737">AM3766/AJ3766</f>
        <v>-1.221692688583668E-2</v>
      </c>
      <c r="AP3766" s="3">
        <v>-5.3154260967858136E-2</v>
      </c>
      <c r="AS3766" s="3">
        <f t="shared" si="6617"/>
        <v>2.9181323770899326E-3</v>
      </c>
      <c r="AT3766" s="3" cm="1">
        <f t="array" ref="AT3766">AS3766-(100000000/LvacE($A3766)-$E3766)</f>
        <v>8.1667611084412783E-5</v>
      </c>
      <c r="AU3766" t="s">
        <v>4887</v>
      </c>
      <c r="AV3766" t="s">
        <v>4850</v>
      </c>
      <c r="AW3766" s="3">
        <v>62240.83</v>
      </c>
      <c r="AX3766" s="3">
        <v>105019.06</v>
      </c>
      <c r="AY3766" s="3"/>
      <c r="AZ3766" s="10" cm="1">
        <f t="array" ref="AZ3766">Lair(100000000/($AX3766-$AW3766))</f>
        <v>2336.9211594273511</v>
      </c>
      <c r="BA3766" s="10">
        <f t="shared" ref="BA3766:BA3767" si="6738">100000000/($AX3766-$AW3766)</f>
        <v>2337.6376254931542</v>
      </c>
      <c r="BN3766" s="13" cm="1">
        <f t="array" ref="BN3766">$C3766*EXP(poly_from_str(100000000/$E3766,BN$4343))</f>
        <v>9.6098274662582792</v>
      </c>
      <c r="BO3766" s="13"/>
      <c r="BY3766">
        <v>9326</v>
      </c>
    </row>
    <row r="3767" spans="1:78" hidden="1" x14ac:dyDescent="0.25">
      <c r="A3767" t="s">
        <v>4213</v>
      </c>
      <c r="B3767" s="2" t="str">
        <f t="shared" si="6698"/>
        <v/>
      </c>
      <c r="C3767">
        <v>10</v>
      </c>
      <c r="D3767" t="s">
        <v>14</v>
      </c>
      <c r="E3767">
        <v>42792.7</v>
      </c>
      <c r="F3767">
        <v>17627</v>
      </c>
      <c r="G3767" t="s">
        <v>5</v>
      </c>
      <c r="H3767" s="5" t="s">
        <v>4</v>
      </c>
      <c r="I3767">
        <v>60419</v>
      </c>
      <c r="J3767" t="s">
        <v>3</v>
      </c>
      <c r="K3767" s="5" t="s">
        <v>16</v>
      </c>
      <c r="L3767">
        <v>17627</v>
      </c>
      <c r="M3767" t="str">
        <f t="shared" si="6731"/>
        <v>e</v>
      </c>
      <c r="N3767" t="str">
        <f t="shared" si="6732"/>
        <v>9/2</v>
      </c>
      <c r="O3767">
        <v>60419.73</v>
      </c>
      <c r="P3767" t="str">
        <f t="shared" si="6733"/>
        <v>o</v>
      </c>
      <c r="Q3767" t="str">
        <f t="shared" si="6734"/>
        <v>11/2</v>
      </c>
      <c r="R3767">
        <v>35</v>
      </c>
      <c r="AA3767" s="10">
        <f t="shared" si="6611"/>
        <v>2336.1309999999999</v>
      </c>
      <c r="AB3767" s="3" cm="1">
        <f t="array" ref="AB3767">100000000/Lvac(AA3767)</f>
        <v>42792.69784010094</v>
      </c>
      <c r="AC3767" s="28">
        <f t="shared" si="6612"/>
        <v>4.2805818680544889E-7</v>
      </c>
      <c r="AD3767" s="28">
        <f t="shared" si="6613"/>
        <v>2.3368472904807191E-7</v>
      </c>
      <c r="AE3767" s="21">
        <f t="shared" si="6614"/>
        <v>42792.699504087665</v>
      </c>
      <c r="AF3767" s="10" cm="1">
        <f t="array" ref="AF3767">Lair(100000000/AE3767)</f>
        <v>2336.1309091522817</v>
      </c>
      <c r="AG3767" s="10">
        <f t="shared" si="6615"/>
        <v>1.4158882322973528E-2</v>
      </c>
      <c r="AH3767" s="10" t="b">
        <f t="shared" si="6609"/>
        <v>1</v>
      </c>
      <c r="AI3767" s="10">
        <f t="shared" si="6735"/>
        <v>2336.1309091522817</v>
      </c>
      <c r="AJ3767">
        <v>7.0000000000000001E-3</v>
      </c>
      <c r="AK3767" s="3" cm="1">
        <f t="array" ref="AK3767">100000000/Lvac($AA3767)</f>
        <v>42792.69784010094</v>
      </c>
      <c r="AL3767" s="21">
        <f t="shared" si="6696"/>
        <v>0.12822435750803224</v>
      </c>
      <c r="AM3767" s="10" cm="1">
        <f t="array" ref="AM3767">Lvac($AI3767)-$BA3767</f>
        <v>1.6653363163641188E-3</v>
      </c>
      <c r="AN3767" s="10">
        <f t="shared" si="6736"/>
        <v>-3.2159899063117336E-2</v>
      </c>
      <c r="AO3767" s="3">
        <f t="shared" si="6737"/>
        <v>0.23790518805201696</v>
      </c>
      <c r="AP3767" s="3">
        <v>0.2508863170597968</v>
      </c>
      <c r="AS3767" s="3">
        <f t="shared" si="6617"/>
        <v>-2.1598990570055321E-3</v>
      </c>
      <c r="AT3767" s="3" cm="1">
        <f t="array" ref="AT3767">AS3767-(100000000/LvacE($A3767)-$E3767)</f>
        <v>8.2085171015933156E-5</v>
      </c>
      <c r="AU3767" t="s">
        <v>4815</v>
      </c>
      <c r="AV3767" t="s">
        <v>4844</v>
      </c>
      <c r="AW3767" s="3">
        <v>17627</v>
      </c>
      <c r="AX3767" s="3">
        <v>60419.73</v>
      </c>
      <c r="AY3767" s="3"/>
      <c r="AZ3767" s="10" cm="1">
        <f t="array" ref="AZ3767">Lair(100000000/($AX3767-$AW3767))</f>
        <v>2336.129244185895</v>
      </c>
      <c r="BA3767" s="10">
        <f t="shared" si="6738"/>
        <v>2336.8455342764996</v>
      </c>
      <c r="BB3767" s="12">
        <v>331000000</v>
      </c>
      <c r="BC3767" s="3">
        <v>0.5</v>
      </c>
      <c r="BD3767" s="12" cm="1">
        <f t="array" ref="BD3767">SfromgA($BB3767,$BA3767,"")</f>
        <v>2.084737473481967</v>
      </c>
      <c r="BE3767" s="29">
        <f>(10^MAX(0.05, -0.312925054856973*((LN($BD3767))^(1/3)) + 0.454808404431693)-1)*100</f>
        <v>48.747970448024304</v>
      </c>
      <c r="BG3767" s="3"/>
      <c r="BH3767" s="3"/>
      <c r="BI3767" s="12">
        <f>IF($BB3767="",$BF3767,$BB3767)</f>
        <v>331000000</v>
      </c>
      <c r="BJ3767" s="29">
        <f>IF($BB3767="",$BH3767,$BE3767)</f>
        <v>48.747970448024304</v>
      </c>
      <c r="BK3767" s="3">
        <f>LN(BN3767*100000000/($AX3767-$AW3767)/$BI3767)</f>
        <v>-7.985730804817945</v>
      </c>
      <c r="BL3767" s="13">
        <f>EXP(BK$4341*$AX3767+BK$4342)*$BI3767/(100000000/($AX3767-$AW3767))</f>
        <v>161.47323991263738</v>
      </c>
      <c r="BM3767" s="3">
        <f t="shared" ref="BM3767" si="6739">LN(BL3767/$C3767)</f>
        <v>2.7817543388040065</v>
      </c>
      <c r="BN3767" s="13" cm="1">
        <f t="array" ref="BN3767">$C3767*EXP(poly_from_str(100000000/$E3767,BN$4343))</f>
        <v>48.199126182575789</v>
      </c>
      <c r="BO3767" s="3">
        <f>LN($C3767)</f>
        <v>2.3025850929940459</v>
      </c>
      <c r="BP3767" s="13">
        <f>LN(BL3767/BN3767)</f>
        <v>1.2089985398980332</v>
      </c>
      <c r="BQ3767" s="13"/>
      <c r="BS3767" s="13"/>
      <c r="BT3767" s="13"/>
      <c r="BU3767" s="13"/>
      <c r="BV3767" s="13"/>
      <c r="BW3767" s="13"/>
      <c r="BX3767" s="13"/>
      <c r="BY3767">
        <v>46782</v>
      </c>
      <c r="BZ3767" s="13"/>
    </row>
    <row r="3768" spans="1:78" hidden="1" x14ac:dyDescent="0.25">
      <c r="A3768" t="s">
        <v>4214</v>
      </c>
      <c r="B3768" s="2" t="str">
        <f t="shared" si="6698"/>
        <v/>
      </c>
      <c r="C3768">
        <v>2</v>
      </c>
      <c r="E3768">
        <v>42795.519999999997</v>
      </c>
      <c r="R3768">
        <v>35</v>
      </c>
      <c r="S3768" t="s">
        <v>22</v>
      </c>
      <c r="AA3768" s="10">
        <f t="shared" si="6611"/>
        <v>2335.9769999999999</v>
      </c>
      <c r="AB3768" s="3" cm="1">
        <f t="array" ref="AB3768">100000000/Lvac(AA3768)</f>
        <v>42795.518723681802</v>
      </c>
      <c r="AC3768" s="28">
        <f t="shared" si="6612"/>
        <v>4.2808640667266847E-7</v>
      </c>
      <c r="AD3768" s="28">
        <f t="shared" si="6613"/>
        <v>2.3366932562652382E-7</v>
      </c>
      <c r="AE3768" s="21">
        <f t="shared" si="6614"/>
        <v>42795.519707017156</v>
      </c>
      <c r="AF3768" s="10" cm="1">
        <f t="array" ref="AF3768">Lair(100000000/AE3768)</f>
        <v>2335.9769463204857</v>
      </c>
      <c r="AG3768" s="10">
        <f t="shared" si="6615"/>
        <v>1.4160089916056922E-2</v>
      </c>
      <c r="AH3768" s="10" t="b">
        <f t="shared" si="6609"/>
        <v>1</v>
      </c>
      <c r="AI3768" s="10">
        <f t="shared" si="6616"/>
        <v>2335.9769999999999</v>
      </c>
      <c r="AJ3768">
        <v>3.0000000000000001E-3</v>
      </c>
      <c r="AK3768" s="3" cm="1">
        <f t="array" ref="AK3768">100000000/Lvac($AA3768)</f>
        <v>42795.518723681802</v>
      </c>
      <c r="AL3768" s="21">
        <f t="shared" si="6696"/>
        <v>5.496053949634154E-2</v>
      </c>
      <c r="AM3768" s="21"/>
      <c r="AN3768" s="21"/>
      <c r="AO3768" s="21"/>
      <c r="AP3768" s="21"/>
      <c r="AS3768" s="3">
        <f t="shared" si="6617"/>
        <v>-1.2763181948685087E-3</v>
      </c>
      <c r="AT3768" s="3" cm="1">
        <f t="array" ref="AT3768">AS3768-(100000000/LvacE($A3768)-$E3768)</f>
        <v>8.2166705396957695E-5</v>
      </c>
      <c r="BB3768"/>
      <c r="BC3768"/>
      <c r="BD3768"/>
      <c r="BE3768"/>
      <c r="BF3768"/>
      <c r="BG3768"/>
      <c r="BH3768"/>
      <c r="BI3768"/>
      <c r="BJ3768"/>
      <c r="BN3768" s="13" cm="1">
        <f t="array" ref="BN3768">$C3768*EXP(poly_from_str(100000000/$E3768,BN$4343))</f>
        <v>9.6457108107607574</v>
      </c>
      <c r="BO3768" s="13"/>
      <c r="BY3768">
        <v>9362</v>
      </c>
    </row>
    <row r="3769" spans="1:78" hidden="1" x14ac:dyDescent="0.25">
      <c r="A3769" t="s">
        <v>4215</v>
      </c>
      <c r="B3769" s="2" t="str">
        <f t="shared" si="6698"/>
        <v/>
      </c>
      <c r="C3769">
        <v>6</v>
      </c>
      <c r="E3769">
        <v>42797.42</v>
      </c>
      <c r="F3769">
        <v>35024</v>
      </c>
      <c r="G3769" t="s">
        <v>5</v>
      </c>
      <c r="H3769" s="5" t="s">
        <v>8</v>
      </c>
      <c r="I3769">
        <v>77822</v>
      </c>
      <c r="J3769" t="s">
        <v>3</v>
      </c>
      <c r="K3769" s="5" t="s">
        <v>18</v>
      </c>
      <c r="L3769">
        <v>35024.49</v>
      </c>
      <c r="M3769" t="str">
        <f>$G3769&amp;""</f>
        <v>e</v>
      </c>
      <c r="N3769" t="str">
        <f>$H3769&amp;""</f>
        <v>7/2</v>
      </c>
      <c r="O3769">
        <v>77822</v>
      </c>
      <c r="P3769" t="str">
        <f>$J3769&amp;""</f>
        <v>o</v>
      </c>
      <c r="Q3769" t="str">
        <f>$K3769&amp;""</f>
        <v>5/2</v>
      </c>
      <c r="R3769">
        <v>35</v>
      </c>
      <c r="AA3769" s="10">
        <f t="shared" si="6611"/>
        <v>2335.873</v>
      </c>
      <c r="AB3769" s="3" cm="1">
        <f t="array" ref="AB3769">100000000/Lvac(AA3769)</f>
        <v>42797.423946344403</v>
      </c>
      <c r="AC3769" s="28">
        <f t="shared" si="6612"/>
        <v>4.2810546635026819E-7</v>
      </c>
      <c r="AD3769" s="28">
        <f t="shared" si="6613"/>
        <v>2.3365892331597129E-7</v>
      </c>
      <c r="AE3769" s="21">
        <f t="shared" si="6614"/>
        <v>42797.42090577144</v>
      </c>
      <c r="AF3769" s="10" cm="1">
        <f t="array" ref="AF3769">Lair(100000000/AE3769)</f>
        <v>2335.8731659677583</v>
      </c>
      <c r="AG3769" s="10">
        <f t="shared" si="6615"/>
        <v>1.4160905568569953E-2</v>
      </c>
      <c r="AH3769" s="10" t="b">
        <f t="shared" si="6609"/>
        <v>1</v>
      </c>
      <c r="AI3769" s="10">
        <f>$AF3769</f>
        <v>2335.8731659677583</v>
      </c>
      <c r="AJ3769">
        <v>3.0000000000000001E-3</v>
      </c>
      <c r="AK3769" s="3" cm="1">
        <f t="array" ref="AK3769">100000000/Lvac($AA3769)</f>
        <v>42797.423946344403</v>
      </c>
      <c r="AL3769" s="21">
        <f t="shared" si="6696"/>
        <v>5.4965429506032261E-2</v>
      </c>
      <c r="AM3769" s="10" cm="1">
        <f t="array" ref="AM3769">Lvac($AI3769)-$BA3769</f>
        <v>4.8642229417055205E-3</v>
      </c>
      <c r="AN3769" s="10">
        <f>$AK3769-($AX3769-$AW3769)</f>
        <v>-8.6053655599243939E-2</v>
      </c>
      <c r="AO3769" s="3">
        <f>AM3769/AJ3769</f>
        <v>1.6214076472351735</v>
      </c>
      <c r="AP3769" s="3">
        <v>1.5660727704016608</v>
      </c>
      <c r="AS3769" s="3">
        <f t="shared" si="6617"/>
        <v>3.946344404539559E-3</v>
      </c>
      <c r="AT3769" s="3" cm="1">
        <f t="array" ref="AT3769">AS3769-(100000000/LvacE($A3769)-$E3769)</f>
        <v>8.2221784396097064E-5</v>
      </c>
      <c r="AU3769" t="s">
        <v>4765</v>
      </c>
      <c r="AV3769" t="s">
        <v>4881</v>
      </c>
      <c r="AW3769" s="3">
        <v>35024.49</v>
      </c>
      <c r="AX3769" s="3">
        <v>77822</v>
      </c>
      <c r="AY3769" s="3"/>
      <c r="AZ3769" s="10" cm="1">
        <f t="array" ref="AZ3769">Lair(100000000/($AX3769-$AW3769))</f>
        <v>2335.8683028252335</v>
      </c>
      <c r="BA3769" s="10">
        <f>100000000/($AX3769-$AW3769)</f>
        <v>2336.5845349414017</v>
      </c>
      <c r="BB3769" s="12">
        <v>302000000</v>
      </c>
      <c r="BC3769" s="3">
        <v>0.35799999999999998</v>
      </c>
      <c r="BD3769" s="12" cm="1">
        <f t="array" ref="BD3769">SfromgA($BB3769,$BA3769,"")</f>
        <v>1.9014495044374149</v>
      </c>
      <c r="BE3769" s="29">
        <f>(10^MAX(0.05, -0.312925054856973*((LN($BD3769))^(1/3)) + 0.454808404431693)-1)*100</f>
        <v>53.027953841874755</v>
      </c>
      <c r="BG3769" s="3"/>
      <c r="BH3769" s="3"/>
      <c r="BI3769" s="12">
        <f>IF($BB3769="",$BF3769,$BB3769)</f>
        <v>302000000</v>
      </c>
      <c r="BJ3769" s="29">
        <f>IF($BB3769="",$BH3769,$BE3769)</f>
        <v>53.027953841874755</v>
      </c>
      <c r="BK3769" s="3">
        <f>LN(BN3769*100000000/($AX3769-$AW3769)/$BI3769)</f>
        <v>-8.403954622278448</v>
      </c>
      <c r="BL3769" s="13">
        <f>EXP(BK$4341*$AX3769+BK$4342)*$BI3769/(100000000/($AX3769-$AW3769))</f>
        <v>39.272817503672563</v>
      </c>
      <c r="BM3769" s="3">
        <f t="shared" ref="BM3769" si="6740">LN(BL3769/$C3769)</f>
        <v>1.8787731437622635</v>
      </c>
      <c r="BN3769" s="13" cm="1">
        <f t="array" ref="BN3769">$C3769*EXP(poly_from_str(100000000/$E3769,BN$4343))</f>
        <v>28.949050669701219</v>
      </c>
      <c r="BO3769" s="3">
        <f>LN($C3769)</f>
        <v>1.791759469228055</v>
      </c>
      <c r="BP3769" s="13">
        <f>LN(BL3769/BN3769)</f>
        <v>0.30499520157457399</v>
      </c>
      <c r="BQ3769" s="13"/>
      <c r="BS3769" s="13"/>
      <c r="BT3769" s="13"/>
      <c r="BU3769" s="13"/>
      <c r="BV3769" s="13"/>
      <c r="BW3769" s="13"/>
      <c r="BX3769" s="13"/>
      <c r="BY3769">
        <v>28099</v>
      </c>
      <c r="BZ3769" s="13"/>
    </row>
    <row r="3770" spans="1:78" hidden="1" x14ac:dyDescent="0.25">
      <c r="A3770" t="s">
        <v>4216</v>
      </c>
      <c r="B3770" s="2" t="str">
        <f t="shared" si="6698"/>
        <v/>
      </c>
      <c r="C3770">
        <v>1</v>
      </c>
      <c r="D3770" t="s">
        <v>1155</v>
      </c>
      <c r="E3770">
        <v>42819.4</v>
      </c>
      <c r="R3770">
        <v>35</v>
      </c>
      <c r="S3770" t="s">
        <v>22</v>
      </c>
      <c r="AA3770" s="10">
        <f t="shared" si="6611"/>
        <v>2334.674</v>
      </c>
      <c r="AB3770" s="3" cm="1">
        <f t="array" ref="AB3770">100000000/Lvac(AA3770)</f>
        <v>42819.401222021348</v>
      </c>
      <c r="AC3770" s="28">
        <f t="shared" si="6612"/>
        <v>4.2832532507750548E-7</v>
      </c>
      <c r="AD3770" s="28">
        <f t="shared" si="6613"/>
        <v>2.335389966839881E-7</v>
      </c>
      <c r="AE3770" s="21">
        <f t="shared" si="6614"/>
        <v>42819.400280036789</v>
      </c>
      <c r="AF3770" s="10" cm="1">
        <f t="array" ref="AF3770">Lair(100000000/AE3770)</f>
        <v>2334.6740513648683</v>
      </c>
      <c r="AG3770" s="10">
        <f t="shared" si="6615"/>
        <v>1.4170316974023215E-2</v>
      </c>
      <c r="AH3770" s="10" t="b">
        <f t="shared" si="6609"/>
        <v>1</v>
      </c>
      <c r="AI3770" s="10">
        <f t="shared" si="6616"/>
        <v>2334.674</v>
      </c>
      <c r="AJ3770">
        <v>7.0000000000000001E-3</v>
      </c>
      <c r="AK3770" s="3" cm="1">
        <f t="array" ref="AK3770">100000000/Lvac($AA3770)</f>
        <v>42819.401222021348</v>
      </c>
      <c r="AL3770" s="21">
        <f t="shared" si="6696"/>
        <v>0.12838443763632501</v>
      </c>
      <c r="AM3770" s="21"/>
      <c r="AN3770" s="21"/>
      <c r="AO3770" s="21"/>
      <c r="AP3770" s="21"/>
      <c r="AS3770" s="3">
        <f t="shared" si="6617"/>
        <v>1.2220213466207497E-3</v>
      </c>
      <c r="AT3770" s="3" cm="1">
        <f t="array" ref="AT3770">AS3770-(100000000/LvacE($A3770)-$E3770)</f>
        <v>8.2858314272016287E-5</v>
      </c>
      <c r="BB3770"/>
      <c r="BC3770"/>
      <c r="BD3770"/>
      <c r="BE3770"/>
      <c r="BF3770"/>
      <c r="BG3770"/>
      <c r="BH3770"/>
      <c r="BI3770"/>
      <c r="BJ3770"/>
      <c r="BN3770" s="13" cm="1">
        <f t="array" ref="BN3770">$C3770*EXP(poly_from_str(100000000/$E3770,BN$4343))</f>
        <v>4.8480357187570871</v>
      </c>
      <c r="BO3770" s="13"/>
      <c r="BY3770" t="e">
        <v>#N/A</v>
      </c>
    </row>
    <row r="3771" spans="1:78" hidden="1" x14ac:dyDescent="0.25">
      <c r="A3771" t="s">
        <v>4217</v>
      </c>
      <c r="B3771" s="2" t="str">
        <f t="shared" si="6698"/>
        <v/>
      </c>
      <c r="C3771">
        <v>2</v>
      </c>
      <c r="E3771">
        <v>42820.15</v>
      </c>
      <c r="F3771">
        <v>40205</v>
      </c>
      <c r="G3771" t="s">
        <v>5</v>
      </c>
      <c r="H3771" s="5" t="s">
        <v>19</v>
      </c>
      <c r="I3771">
        <v>83025</v>
      </c>
      <c r="J3771" t="s">
        <v>3</v>
      </c>
      <c r="K3771" s="5" t="s">
        <v>19</v>
      </c>
      <c r="L3771">
        <v>40205.74</v>
      </c>
      <c r="M3771" t="str">
        <f t="shared" ref="M3771:M3772" si="6741">$G3771&amp;""</f>
        <v>e</v>
      </c>
      <c r="N3771" t="str">
        <f t="shared" ref="N3771:N3772" si="6742">$H3771&amp;""</f>
        <v>3/2</v>
      </c>
      <c r="O3771">
        <v>83025.91</v>
      </c>
      <c r="P3771" t="str">
        <f t="shared" ref="P3771:P3772" si="6743">$J3771&amp;""</f>
        <v>o</v>
      </c>
      <c r="Q3771" t="str">
        <f t="shared" ref="Q3771:Q3772" si="6744">$K3771&amp;""</f>
        <v>3/2</v>
      </c>
      <c r="R3771">
        <v>35</v>
      </c>
      <c r="AA3771" s="10">
        <f t="shared" si="6611"/>
        <v>2334.6329999999998</v>
      </c>
      <c r="AB3771" s="3" cm="1">
        <f t="array" ref="AB3771">100000000/Lvac(AA3771)</f>
        <v>42820.153137622721</v>
      </c>
      <c r="AC3771" s="28">
        <f t="shared" si="6612"/>
        <v>4.2833284717555184E-7</v>
      </c>
      <c r="AD3771" s="28">
        <f t="shared" si="6613"/>
        <v>2.3353489577349929E-7</v>
      </c>
      <c r="AE3771" s="21">
        <f t="shared" si="6614"/>
        <v>42820.150718974532</v>
      </c>
      <c r="AF3771" s="10" cm="1">
        <f t="array" ref="AF3771">Lair(100000000/AE3771)</f>
        <v>2334.63313188028</v>
      </c>
      <c r="AG3771" s="10">
        <f t="shared" si="6615"/>
        <v>1.4170639054965541E-2</v>
      </c>
      <c r="AH3771" s="10" t="b">
        <f t="shared" si="6609"/>
        <v>1</v>
      </c>
      <c r="AI3771" s="10">
        <f t="shared" ref="AI3771:AI3772" si="6745">$AF3771</f>
        <v>2334.63313188028</v>
      </c>
      <c r="AJ3771">
        <v>3.0000000000000001E-3</v>
      </c>
      <c r="AK3771" s="3" cm="1">
        <f t="array" ref="AK3771">100000000/Lvac($AA3771)</f>
        <v>42820.153137622721</v>
      </c>
      <c r="AL3771" s="21">
        <f t="shared" si="6696"/>
        <v>5.5023831221570972E-2</v>
      </c>
      <c r="AM3771" s="10" cm="1">
        <f t="array" ref="AM3771">Lvac($AI3771)-$BA3771</f>
        <v>1.0515587700865581E-3</v>
      </c>
      <c r="AN3771" s="10">
        <f t="shared" ref="AN3771:AN3772" si="6746">$AK3771-($AX3771-$AW3771)</f>
        <v>-1.6862377284269314E-2</v>
      </c>
      <c r="AO3771" s="3">
        <f t="shared" ref="AO3771:AO3772" si="6747">AM3771/AJ3771</f>
        <v>0.35051959002885269</v>
      </c>
      <c r="AP3771" s="3">
        <v>0.30654973443233757</v>
      </c>
      <c r="AS3771" s="3">
        <f t="shared" si="6617"/>
        <v>3.137622719805222E-3</v>
      </c>
      <c r="AT3771" s="3" cm="1">
        <f t="array" ref="AT3771">AS3771-(100000000/LvacE($A3771)-$E3771)</f>
        <v>8.2880127592943609E-5</v>
      </c>
      <c r="AU3771" t="s">
        <v>4774</v>
      </c>
      <c r="AV3771" t="s">
        <v>4879</v>
      </c>
      <c r="AW3771" s="3">
        <v>40205.74</v>
      </c>
      <c r="AX3771" s="3">
        <v>83025.91</v>
      </c>
      <c r="AY3771" s="3"/>
      <c r="AZ3771" s="10" cm="1">
        <f t="array" ref="AZ3771">Lair(100000000/($AX3771-$AW3771))</f>
        <v>2334.6320805549767</v>
      </c>
      <c r="BA3771" s="10">
        <f t="shared" ref="BA3771:BA3772" si="6748">100000000/($AX3771-$AW3771)</f>
        <v>2335.3480380857895</v>
      </c>
      <c r="BB3771" s="12">
        <v>143000000</v>
      </c>
      <c r="BC3771" s="3">
        <v>0.35299999999999998</v>
      </c>
      <c r="BD3771" s="12" cm="1">
        <f t="array" ref="BD3771">SfromgA($BB3771,$BA3771,"")</f>
        <v>0.89892660861322893</v>
      </c>
      <c r="BE3771" s="29">
        <f t="shared" ref="BE3771:BE3772" si="6749">(10^MAX(0.05, -0.312925054856973*((LN($BD3771))^(1/3)) + 0.454808404431693)-1)*100</f>
        <v>301.0158629739114</v>
      </c>
      <c r="BG3771" s="3"/>
      <c r="BH3771" s="3"/>
      <c r="BI3771" s="12">
        <f t="shared" ref="BI3771:BI3772" si="6750">IF($BB3771="",$BF3771,$BB3771)</f>
        <v>143000000</v>
      </c>
      <c r="BJ3771" s="29">
        <f t="shared" ref="BJ3771:BJ3772" si="6751">IF($BB3771="",$BH3771,$BE3771)</f>
        <v>301.0158629739114</v>
      </c>
      <c r="BK3771" s="3">
        <f t="shared" ref="BK3771:BK3772" si="6752">LN(BN3771*100000000/($AX3771-$AW3771)/$BI3771)</f>
        <v>-8.7505534993969043</v>
      </c>
      <c r="BL3771" s="13">
        <f>EXP(BK$4341*$AX3771+BK$4342)*$BI3771/(100000000/($AX3771-$AW3771))</f>
        <v>12.529497598821351</v>
      </c>
      <c r="BM3771" s="3">
        <f t="shared" ref="BM3771:BM3772" si="6753">LN(BL3771/$C3771)</f>
        <v>1.8349384916799532</v>
      </c>
      <c r="BN3771" s="13" cm="1">
        <f t="array" ref="BN3771">$C3771*EXP(poly_from_str(100000000/$E3771,BN$4343))</f>
        <v>9.6976683188943813</v>
      </c>
      <c r="BO3771" s="3">
        <f t="shared" ref="BO3771:BO3772" si="6754">LN($C3771)</f>
        <v>0.69314718055994529</v>
      </c>
      <c r="BP3771" s="13">
        <f t="shared" ref="BP3771:BP3772" si="6755">LN(BL3771/BN3771)</f>
        <v>0.2562001951217675</v>
      </c>
      <c r="BQ3771" s="13"/>
      <c r="BS3771" s="13"/>
      <c r="BT3771" s="13"/>
      <c r="BU3771" s="13"/>
      <c r="BV3771" s="13"/>
      <c r="BW3771" s="13"/>
      <c r="BX3771" s="13"/>
      <c r="BY3771">
        <v>9415</v>
      </c>
      <c r="BZ3771" s="13"/>
    </row>
    <row r="3772" spans="1:78" hidden="1" x14ac:dyDescent="0.25">
      <c r="A3772" t="s">
        <v>4218</v>
      </c>
      <c r="B3772" s="2" t="str">
        <f t="shared" si="6698"/>
        <v/>
      </c>
      <c r="C3772">
        <v>5</v>
      </c>
      <c r="E3772">
        <v>42836.79</v>
      </c>
      <c r="F3772">
        <v>25033</v>
      </c>
      <c r="G3772" t="s">
        <v>5</v>
      </c>
      <c r="H3772" s="5" t="s">
        <v>4</v>
      </c>
      <c r="I3772">
        <v>67870</v>
      </c>
      <c r="J3772" t="s">
        <v>3</v>
      </c>
      <c r="K3772" s="5" t="s">
        <v>4</v>
      </c>
      <c r="L3772">
        <v>25033.91</v>
      </c>
      <c r="M3772" t="str">
        <f t="shared" si="6741"/>
        <v>e</v>
      </c>
      <c r="N3772" t="str">
        <f t="shared" si="6742"/>
        <v>9/2</v>
      </c>
      <c r="O3772">
        <v>67870.759999999995</v>
      </c>
      <c r="P3772" t="str">
        <f t="shared" si="6743"/>
        <v>o</v>
      </c>
      <c r="Q3772" t="str">
        <f t="shared" si="6744"/>
        <v>9/2</v>
      </c>
      <c r="R3772">
        <v>35</v>
      </c>
      <c r="AA3772" s="10">
        <f t="shared" si="6611"/>
        <v>2333.7260000000001</v>
      </c>
      <c r="AB3772" s="3" cm="1">
        <f t="array" ref="AB3772">100000000/Lvac(AA3772)</f>
        <v>42836.793733650171</v>
      </c>
      <c r="AC3772" s="28">
        <f t="shared" si="6612"/>
        <v>4.2849931825758464E-7</v>
      </c>
      <c r="AD3772" s="28">
        <f t="shared" si="6613"/>
        <v>2.3344417563503506E-7</v>
      </c>
      <c r="AE3772" s="21">
        <f t="shared" si="6614"/>
        <v>42836.790854527411</v>
      </c>
      <c r="AF3772" s="10" cm="1">
        <f t="array" ref="AF3772">Lair(100000000/AE3772)</f>
        <v>2333.7261568663876</v>
      </c>
      <c r="AG3772" s="10">
        <f t="shared" si="6615"/>
        <v>1.4177768455604936E-2</v>
      </c>
      <c r="AH3772" s="10" t="b">
        <f t="shared" si="6609"/>
        <v>1</v>
      </c>
      <c r="AI3772" s="10">
        <f t="shared" si="6745"/>
        <v>2333.7261568663876</v>
      </c>
      <c r="AJ3772">
        <v>3.0000000000000001E-3</v>
      </c>
      <c r="AK3772" s="3" cm="1">
        <f t="array" ref="AK3772">100000000/Lvac($AA3772)</f>
        <v>42836.793733650171</v>
      </c>
      <c r="AL3772" s="21">
        <f t="shared" si="6696"/>
        <v>5.5066607032209773E-2</v>
      </c>
      <c r="AM3772" s="10" cm="1">
        <f t="array" ref="AM3772">Lvac($AI3772)-$BA3772</f>
        <v>3.2231984882855613E-3</v>
      </c>
      <c r="AN3772" s="10">
        <f t="shared" si="6746"/>
        <v>-5.6266349820361938E-2</v>
      </c>
      <c r="AO3772" s="3">
        <f t="shared" si="6747"/>
        <v>1.074399496095187</v>
      </c>
      <c r="AP3772" s="3">
        <v>1.0220990922486333</v>
      </c>
      <c r="AS3772" s="3">
        <f t="shared" si="6617"/>
        <v>3.7336501700337976E-3</v>
      </c>
      <c r="AT3772" s="3" cm="1">
        <f t="array" ref="AT3772">AS3772-(100000000/LvacE($A3772)-$E3772)</f>
        <v>8.3363491285126656E-5</v>
      </c>
      <c r="AU3772" t="s">
        <v>4741</v>
      </c>
      <c r="AV3772" t="s">
        <v>4750</v>
      </c>
      <c r="AW3772" s="3">
        <v>25033.91</v>
      </c>
      <c r="AX3772" s="3">
        <v>67870.759999999995</v>
      </c>
      <c r="AY3772" s="3"/>
      <c r="AZ3772" s="10" cm="1">
        <f t="array" ref="AZ3772">Lair(100000000/($AX3772-$AW3772))</f>
        <v>2333.722934383286</v>
      </c>
      <c r="BA3772" s="10">
        <f t="shared" si="6748"/>
        <v>2334.438690053074</v>
      </c>
      <c r="BB3772" s="12">
        <v>111000000</v>
      </c>
      <c r="BC3772" s="3">
        <v>0.17499999999999999</v>
      </c>
      <c r="BD3772" s="12" cm="1">
        <f t="array" ref="BD3772">SfromgA($BB3772,$BA3772,"")</f>
        <v>0.6969534239238161</v>
      </c>
      <c r="BE3772" s="29">
        <f t="shared" si="6749"/>
        <v>376.0253578445795</v>
      </c>
      <c r="BG3772" s="3"/>
      <c r="BH3772" s="3"/>
      <c r="BI3772" s="12">
        <f t="shared" si="6750"/>
        <v>111000000</v>
      </c>
      <c r="BJ3772" s="29">
        <f t="shared" si="6751"/>
        <v>376.0253578445795</v>
      </c>
      <c r="BK3772" s="3">
        <f t="shared" si="6752"/>
        <v>-7.5776663260681909</v>
      </c>
      <c r="BL3772" s="13">
        <f>EXP(BK$4341*$AX3772+BK$4342)*$BI3772/(100000000/($AX3772-$AW3772))</f>
        <v>30.773420156477261</v>
      </c>
      <c r="BM3772" s="3">
        <f t="shared" si="6753"/>
        <v>1.8172134230295935</v>
      </c>
      <c r="BN3772" s="13" cm="1">
        <f t="array" ref="BN3772">$C3772*EXP(poly_from_str(100000000/$E3772,BN$4343))</f>
        <v>24.333346211078663</v>
      </c>
      <c r="BO3772" s="3">
        <f t="shared" si="6754"/>
        <v>1.6094379124341003</v>
      </c>
      <c r="BP3772" s="13">
        <f t="shared" si="6755"/>
        <v>0.2348036537611416</v>
      </c>
      <c r="BQ3772" s="13"/>
      <c r="BS3772" s="13"/>
      <c r="BT3772" s="13"/>
      <c r="BU3772" s="13"/>
      <c r="BV3772" s="13"/>
      <c r="BW3772" s="13"/>
      <c r="BX3772" s="13"/>
      <c r="BY3772">
        <v>23629</v>
      </c>
      <c r="BZ3772" s="13"/>
    </row>
    <row r="3773" spans="1:78" hidden="1" x14ac:dyDescent="0.25">
      <c r="A3773" t="s">
        <v>4219</v>
      </c>
      <c r="B3773" s="2" t="str">
        <f t="shared" si="6698"/>
        <v/>
      </c>
      <c r="C3773">
        <v>5</v>
      </c>
      <c r="E3773">
        <v>42839.82</v>
      </c>
      <c r="R3773">
        <v>35</v>
      </c>
      <c r="S3773" t="s">
        <v>22</v>
      </c>
      <c r="AA3773" s="10">
        <f t="shared" si="6611"/>
        <v>2333.5610000000001</v>
      </c>
      <c r="AB3773" s="3" cm="1">
        <f t="array" ref="AB3773">100000000/Lvac(AA3773)</f>
        <v>42839.822354877302</v>
      </c>
      <c r="AC3773" s="28">
        <f t="shared" si="6612"/>
        <v>4.285296163245786E-7</v>
      </c>
      <c r="AD3773" s="28">
        <f t="shared" si="6613"/>
        <v>2.334276719721622E-7</v>
      </c>
      <c r="AE3773" s="21">
        <f t="shared" si="6614"/>
        <v>42839.820538847584</v>
      </c>
      <c r="AF3773" s="10" cm="1">
        <f t="array" ref="AF3773">Lair(100000000/AE3773)</f>
        <v>2333.5610989307384</v>
      </c>
      <c r="AG3773" s="10">
        <f t="shared" si="6615"/>
        <v>1.4179066318574338E-2</v>
      </c>
      <c r="AH3773" s="10" t="b">
        <f t="shared" si="6609"/>
        <v>1</v>
      </c>
      <c r="AI3773" s="10">
        <f t="shared" si="6616"/>
        <v>2333.5610000000001</v>
      </c>
      <c r="AJ3773">
        <v>3.0000000000000001E-3</v>
      </c>
      <c r="AK3773" s="3" cm="1">
        <f t="array" ref="AK3773">100000000/Lvac($AA3773)</f>
        <v>42839.822354877302</v>
      </c>
      <c r="AL3773" s="21">
        <f t="shared" si="6696"/>
        <v>5.5074397911446027E-2</v>
      </c>
      <c r="AM3773" s="21"/>
      <c r="AN3773" s="21"/>
      <c r="AO3773" s="21"/>
      <c r="AP3773" s="21"/>
      <c r="AS3773" s="3">
        <f t="shared" si="6617"/>
        <v>2.3548773024231195E-3</v>
      </c>
      <c r="AT3773" s="3" cm="1">
        <f t="array" ref="AT3773">AS3773-(100000000/LvacE($A3773)-$E3773)</f>
        <v>8.3451595855876803E-5</v>
      </c>
      <c r="BB3773"/>
      <c r="BC3773"/>
      <c r="BD3773"/>
      <c r="BE3773"/>
      <c r="BF3773"/>
      <c r="BG3773"/>
      <c r="BH3773"/>
      <c r="BI3773"/>
      <c r="BJ3773"/>
      <c r="BN3773" s="13" cm="1">
        <f t="array" ref="BN3773">$C3773*EXP(poly_from_str(100000000/$E3773,BN$4343))</f>
        <v>24.349708867530424</v>
      </c>
      <c r="BO3773" s="13"/>
      <c r="BY3773">
        <v>23645</v>
      </c>
    </row>
    <row r="3774" spans="1:78" hidden="1" x14ac:dyDescent="0.25">
      <c r="A3774" t="s">
        <v>4220</v>
      </c>
      <c r="B3774" s="2" t="str">
        <f t="shared" si="6698"/>
        <v/>
      </c>
      <c r="C3774">
        <v>3</v>
      </c>
      <c r="E3774">
        <v>42841.62</v>
      </c>
      <c r="R3774">
        <v>35</v>
      </c>
      <c r="S3774" t="s">
        <v>22</v>
      </c>
      <c r="AA3774" s="10">
        <f t="shared" si="6611"/>
        <v>2333.4630000000002</v>
      </c>
      <c r="AB3774" s="3" cm="1">
        <f t="array" ref="AB3774">100000000/Lvac(AA3774)</f>
        <v>42841.621375039067</v>
      </c>
      <c r="AC3774" s="28">
        <f t="shared" si="6612"/>
        <v>4.2854761356833166E-7</v>
      </c>
      <c r="AD3774" s="28">
        <f t="shared" si="6613"/>
        <v>2.3341786979673762E-7</v>
      </c>
      <c r="AE3774" s="21">
        <f t="shared" si="6614"/>
        <v>42841.620314598353</v>
      </c>
      <c r="AF3774" s="10" cm="1">
        <f t="array" ref="AF3774">Lair(100000000/AE3774)</f>
        <v>2333.4630577641274</v>
      </c>
      <c r="AG3774" s="10">
        <f t="shared" si="6615"/>
        <v>1.417983730083551E-2</v>
      </c>
      <c r="AH3774" s="10" t="b">
        <f t="shared" si="6609"/>
        <v>1</v>
      </c>
      <c r="AI3774" s="10">
        <f t="shared" si="6616"/>
        <v>2333.4630000000002</v>
      </c>
      <c r="AJ3774">
        <v>3.0000000000000001E-3</v>
      </c>
      <c r="AK3774" s="3" cm="1">
        <f t="array" ref="AK3774">100000000/Lvac($AA3774)</f>
        <v>42841.621375039067</v>
      </c>
      <c r="AL3774" s="21">
        <f t="shared" si="6696"/>
        <v>5.5079023805013061E-2</v>
      </c>
      <c r="AM3774" s="21"/>
      <c r="AN3774" s="21"/>
      <c r="AO3774" s="21"/>
      <c r="AP3774" s="21"/>
      <c r="AS3774" s="3">
        <f t="shared" si="6617"/>
        <v>1.3750390644418076E-3</v>
      </c>
      <c r="AT3774" s="3" cm="1">
        <f t="array" ref="AT3774">AS3774-(100000000/LvacE($A3774)-$E3774)</f>
        <v>8.3503939094953239E-5</v>
      </c>
      <c r="BB3774"/>
      <c r="BC3774"/>
      <c r="BD3774"/>
      <c r="BE3774"/>
      <c r="BF3774"/>
      <c r="BG3774"/>
      <c r="BH3774"/>
      <c r="BI3774"/>
      <c r="BJ3774"/>
      <c r="BN3774" s="13" cm="1">
        <f t="array" ref="BN3774">$C3774*EXP(poly_from_str(100000000/$E3774,BN$4343))</f>
        <v>14.615668518742453</v>
      </c>
      <c r="BO3774" s="13"/>
      <c r="BY3774">
        <v>14193</v>
      </c>
    </row>
    <row r="3775" spans="1:78" hidden="1" x14ac:dyDescent="0.25">
      <c r="A3775" t="s">
        <v>4221</v>
      </c>
      <c r="B3775" s="2" t="str">
        <f t="shared" si="6698"/>
        <v/>
      </c>
      <c r="C3775">
        <v>5</v>
      </c>
      <c r="E3775">
        <v>42857.73</v>
      </c>
      <c r="F3775">
        <v>19700</v>
      </c>
      <c r="G3775" t="s">
        <v>5</v>
      </c>
      <c r="H3775" s="5" t="s">
        <v>16</v>
      </c>
      <c r="I3775">
        <v>62558</v>
      </c>
      <c r="J3775" t="s">
        <v>3</v>
      </c>
      <c r="K3775" s="5" t="s">
        <v>16</v>
      </c>
      <c r="L3775">
        <v>19700.900000000001</v>
      </c>
      <c r="M3775" t="str">
        <f>$G3775&amp;""</f>
        <v>e</v>
      </c>
      <c r="N3775" t="str">
        <f>$H3775&amp;""</f>
        <v>11/2</v>
      </c>
      <c r="O3775">
        <v>62558.67</v>
      </c>
      <c r="P3775" t="str">
        <f>$J3775&amp;""</f>
        <v>o</v>
      </c>
      <c r="Q3775" t="str">
        <f>$K3775&amp;""</f>
        <v>11/2</v>
      </c>
      <c r="R3775">
        <v>35</v>
      </c>
      <c r="AA3775" s="10">
        <f t="shared" si="6611"/>
        <v>2332.5859999999998</v>
      </c>
      <c r="AB3775" s="3" cm="1">
        <f t="array" ref="AB3775">100000000/Lvac(AA3775)</f>
        <v>42857.727497975109</v>
      </c>
      <c r="AC3775" s="28">
        <f t="shared" si="6612"/>
        <v>4.2870873785575326E-7</v>
      </c>
      <c r="AD3775" s="28">
        <f t="shared" si="6613"/>
        <v>2.3333015033222347E-7</v>
      </c>
      <c r="AE3775" s="21">
        <f t="shared" si="6614"/>
        <v>42857.729428219493</v>
      </c>
      <c r="AF3775" s="10" cm="1">
        <f t="array" ref="AF3775">Lair(100000000/AE3775)</f>
        <v>2332.5858949351041</v>
      </c>
      <c r="AG3775" s="10">
        <f t="shared" si="6615"/>
        <v>1.418674113151136E-2</v>
      </c>
      <c r="AH3775" s="10" t="b">
        <f t="shared" si="6609"/>
        <v>1</v>
      </c>
      <c r="AI3775" s="10">
        <f>$AF3775</f>
        <v>2332.5858949351041</v>
      </c>
      <c r="AJ3775">
        <v>3.0000000000000001E-3</v>
      </c>
      <c r="AK3775" s="3" cm="1">
        <f t="array" ref="AK3775">100000000/Lvac($AA3775)</f>
        <v>42857.727497975109</v>
      </c>
      <c r="AL3775" s="21">
        <f t="shared" si="6696"/>
        <v>5.5120449271816599E-2</v>
      </c>
      <c r="AM3775" s="10" cm="1">
        <f t="array" ref="AM3775">Lvac($AI3775)-$BA3775</f>
        <v>2.2088454948061553E-3</v>
      </c>
      <c r="AN3775" s="10">
        <f>$AK3775-($AX3775-$AW3775)</f>
        <v>-4.2502024887653533E-2</v>
      </c>
      <c r="AO3775" s="3">
        <f>AM3775/AJ3775</f>
        <v>0.73628183160205174</v>
      </c>
      <c r="AP3775" s="3">
        <v>0.77131123528791556</v>
      </c>
      <c r="AS3775" s="3">
        <f t="shared" si="6617"/>
        <v>-2.5020248940563761E-3</v>
      </c>
      <c r="AT3775" s="3" cm="1">
        <f t="array" ref="AT3775">AS3775-(100000000/LvacE($A3775)-$E3775)</f>
        <v>8.3973223809152842E-5</v>
      </c>
      <c r="AU3775" t="s">
        <v>4957</v>
      </c>
      <c r="AV3775" t="s">
        <v>4816</v>
      </c>
      <c r="AW3775" s="3">
        <v>19700.900000000001</v>
      </c>
      <c r="AX3775" s="3">
        <v>62558.67</v>
      </c>
      <c r="AY3775" s="3"/>
      <c r="AZ3775" s="10" cm="1">
        <f t="array" ref="AZ3775">Lair(100000000/($AX3775-$AW3775))</f>
        <v>2332.5836865796655</v>
      </c>
      <c r="BA3775" s="10">
        <f>100000000/($AX3775-$AW3775)</f>
        <v>2333.2991893885287</v>
      </c>
      <c r="BB3775" s="12">
        <v>58900000</v>
      </c>
      <c r="BC3775" s="3">
        <v>0.05</v>
      </c>
      <c r="BD3775" s="12" cm="1">
        <f t="array" ref="BD3775">SfromgA($BB3775,$BA3775,"")</f>
        <v>0.36928353560193411</v>
      </c>
      <c r="BE3775" s="29">
        <f>(10^MAX(0.05, -0.312925054856973*((LN($BD3775))^(1/3)) + 0.454808404431693)-1)*100</f>
        <v>485.2421474825918</v>
      </c>
      <c r="BG3775" s="3"/>
      <c r="BH3775" s="3"/>
      <c r="BI3775" s="12">
        <f>IF($BB3775="",$BF3775,$BB3775)</f>
        <v>58900000</v>
      </c>
      <c r="BJ3775" s="29">
        <f>IF($BB3775="",$BH3775,$BE3775)</f>
        <v>485.2421474825918</v>
      </c>
      <c r="BK3775" s="3">
        <f>LN(BN3775*100000000/($AX3775-$AW3775)/$BI3775)</f>
        <v>-6.9397967041712603</v>
      </c>
      <c r="BL3775" s="13">
        <f>EXP(BK$4341*$AX3775+BK$4342)*$BI3775/(100000000/($AX3775-$AW3775))</f>
        <v>24.460605552741047</v>
      </c>
      <c r="BM3775" s="3">
        <f t="shared" ref="BM3775" si="6756">LN(BL3775/$C3775)</f>
        <v>1.5876259743762497</v>
      </c>
      <c r="BN3775" s="13" cm="1">
        <f t="array" ref="BN3775">$C3775*EXP(poly_from_str(100000000/$E3775,BN$4343))</f>
        <v>24.447218295603207</v>
      </c>
      <c r="BO3775" s="3">
        <f>LN($C3775)</f>
        <v>1.6094379124341003</v>
      </c>
      <c r="BP3775" s="13">
        <f>LN(BL3775/BN3775)</f>
        <v>5.4744850286929738E-4</v>
      </c>
      <c r="BQ3775" s="13"/>
      <c r="BS3775" s="13"/>
      <c r="BT3775" s="13"/>
      <c r="BU3775" s="13"/>
      <c r="BV3775" s="13"/>
      <c r="BW3775" s="13"/>
      <c r="BX3775" s="13"/>
      <c r="BY3775">
        <v>23745</v>
      </c>
      <c r="BZ3775" s="13"/>
    </row>
    <row r="3776" spans="1:78" hidden="1" x14ac:dyDescent="0.25">
      <c r="A3776" t="s">
        <v>4222</v>
      </c>
      <c r="B3776" s="2" t="str">
        <f t="shared" si="6698"/>
        <v/>
      </c>
      <c r="C3776">
        <v>5</v>
      </c>
      <c r="E3776">
        <v>42859.75</v>
      </c>
      <c r="R3776">
        <v>35</v>
      </c>
      <c r="S3776" t="s">
        <v>22</v>
      </c>
      <c r="AA3776" s="10">
        <f t="shared" si="6611"/>
        <v>2332.4760000000001</v>
      </c>
      <c r="AB3776" s="3" cm="1">
        <f t="array" ref="AB3776">100000000/Lvac(AA3776)</f>
        <v>42859.748504913376</v>
      </c>
      <c r="AC3776" s="28">
        <f t="shared" si="6612"/>
        <v>4.2872895583920263E-7</v>
      </c>
      <c r="AD3776" s="28">
        <f t="shared" si="6613"/>
        <v>2.3331914789125781E-7</v>
      </c>
      <c r="AE3776" s="21">
        <f t="shared" si="6614"/>
        <v>42859.749658381901</v>
      </c>
      <c r="AF3776" s="10" cm="1">
        <f t="array" ref="AF3776">Lair(100000000/AE3776)</f>
        <v>2332.4759372216154</v>
      </c>
      <c r="AG3776" s="10">
        <f t="shared" si="6615"/>
        <v>1.4187607612021168E-2</v>
      </c>
      <c r="AH3776" s="10" t="b">
        <f t="shared" si="6609"/>
        <v>1</v>
      </c>
      <c r="AI3776" s="10">
        <f t="shared" si="6616"/>
        <v>2332.4760000000001</v>
      </c>
      <c r="AJ3776">
        <v>3.0000000000000001E-3</v>
      </c>
      <c r="AK3776" s="3" cm="1">
        <f t="array" ref="AK3776">100000000/Lvac($AA3776)</f>
        <v>42859.748504913376</v>
      </c>
      <c r="AL3776" s="21">
        <f t="shared" si="6696"/>
        <v>5.5125645672127008E-2</v>
      </c>
      <c r="AM3776" s="21"/>
      <c r="AN3776" s="21"/>
      <c r="AO3776" s="21"/>
      <c r="AP3776" s="21"/>
      <c r="AS3776" s="3">
        <f t="shared" si="6617"/>
        <v>-1.4950866243452765E-3</v>
      </c>
      <c r="AT3776" s="3" cm="1">
        <f t="array" ref="AT3776">AS3776-(100000000/LvacE($A3776)-$E3776)</f>
        <v>8.4032195445615798E-5</v>
      </c>
      <c r="BB3776"/>
      <c r="BC3776"/>
      <c r="BD3776"/>
      <c r="BE3776"/>
      <c r="BF3776"/>
      <c r="BG3776"/>
      <c r="BH3776"/>
      <c r="BI3776"/>
      <c r="BJ3776"/>
      <c r="BN3776" s="13" cm="1">
        <f t="array" ref="BN3776">$C3776*EXP(poly_from_str(100000000/$E3776,BN$4343))</f>
        <v>24.458301480323353</v>
      </c>
      <c r="BO3776" s="13"/>
      <c r="BY3776" t="e">
        <v>#N/A</v>
      </c>
    </row>
    <row r="3777" spans="1:78" hidden="1" x14ac:dyDescent="0.25">
      <c r="A3777" t="s">
        <v>4223</v>
      </c>
      <c r="B3777" s="2" t="str">
        <f t="shared" si="6698"/>
        <v/>
      </c>
      <c r="C3777">
        <v>5</v>
      </c>
      <c r="E3777">
        <v>42861.68</v>
      </c>
      <c r="R3777">
        <v>35</v>
      </c>
      <c r="S3777" t="s">
        <v>22</v>
      </c>
      <c r="AA3777" s="10">
        <f t="shared" si="6611"/>
        <v>2332.3710000000001</v>
      </c>
      <c r="AB3777" s="3" cm="1">
        <f t="array" ref="AB3777">100000000/Lvac(AA3777)</f>
        <v>42861.677825698796</v>
      </c>
      <c r="AC3777" s="28">
        <f t="shared" si="6612"/>
        <v>4.2874825660240157E-7</v>
      </c>
      <c r="AD3777" s="28">
        <f t="shared" si="6613"/>
        <v>2.3330864556133286E-7</v>
      </c>
      <c r="AE3777" s="21">
        <f t="shared" si="6614"/>
        <v>42861.679503254556</v>
      </c>
      <c r="AF3777" s="10" cm="1">
        <f t="array" ref="AF3777">Lair(100000000/AE3777)</f>
        <v>2332.370908705996</v>
      </c>
      <c r="AG3777" s="10">
        <f t="shared" si="6615"/>
        <v>1.4188434821411088E-2</v>
      </c>
      <c r="AH3777" s="10" t="b">
        <f t="shared" si="6609"/>
        <v>1</v>
      </c>
      <c r="AI3777" s="10">
        <f t="shared" si="6616"/>
        <v>2332.3710000000001</v>
      </c>
      <c r="AJ3777">
        <v>3.0000000000000001E-3</v>
      </c>
      <c r="AK3777" s="3" cm="1">
        <f t="array" ref="AK3777">100000000/Lvac($AA3777)</f>
        <v>42861.677825698796</v>
      </c>
      <c r="AL3777" s="21">
        <f t="shared" si="6696"/>
        <v>5.5130608928466523E-2</v>
      </c>
      <c r="AM3777" s="21"/>
      <c r="AN3777" s="21"/>
      <c r="AO3777" s="21"/>
      <c r="AP3777" s="21"/>
      <c r="AS3777" s="3">
        <f t="shared" si="6617"/>
        <v>-2.1743012039223686E-3</v>
      </c>
      <c r="AT3777" s="3" cm="1">
        <f t="array" ref="AT3777">AS3777-(100000000/LvacE($A3777)-$E3777)</f>
        <v>8.408849680563435E-5</v>
      </c>
      <c r="BB3777"/>
      <c r="BC3777"/>
      <c r="BD3777"/>
      <c r="BE3777"/>
      <c r="BF3777"/>
      <c r="BG3777"/>
      <c r="BH3777"/>
      <c r="BI3777"/>
      <c r="BJ3777"/>
      <c r="BN3777" s="13" cm="1">
        <f t="array" ref="BN3777">$C3777*EXP(poly_from_str(100000000/$E3777,BN$4343))</f>
        <v>24.468907135848752</v>
      </c>
      <c r="BO3777" s="13"/>
      <c r="BY3777">
        <v>23767</v>
      </c>
    </row>
    <row r="3778" spans="1:78" hidden="1" x14ac:dyDescent="0.25">
      <c r="A3778" t="s">
        <v>4224</v>
      </c>
      <c r="B3778" s="2" t="str">
        <f t="shared" si="6698"/>
        <v/>
      </c>
      <c r="C3778">
        <v>1</v>
      </c>
      <c r="E3778">
        <v>42866.12</v>
      </c>
      <c r="F3778">
        <v>35828</v>
      </c>
      <c r="G3778" t="s">
        <v>5</v>
      </c>
      <c r="H3778" s="5" t="s">
        <v>4</v>
      </c>
      <c r="I3778">
        <v>78694</v>
      </c>
      <c r="J3778" t="s">
        <v>3</v>
      </c>
      <c r="K3778" s="5" t="s">
        <v>16</v>
      </c>
      <c r="L3778">
        <v>35828.46</v>
      </c>
      <c r="M3778" t="str">
        <f t="shared" ref="M3778:M3785" si="6757">$G3778&amp;""</f>
        <v>e</v>
      </c>
      <c r="N3778" t="str">
        <f t="shared" ref="N3778:N3785" si="6758">$H3778&amp;""</f>
        <v>9/2</v>
      </c>
      <c r="O3778">
        <v>78694.570000000007</v>
      </c>
      <c r="P3778" t="str">
        <f t="shared" ref="P3778:P3785" si="6759">$J3778&amp;""</f>
        <v>o</v>
      </c>
      <c r="Q3778" t="str">
        <f t="shared" ref="Q3778:Q3785" si="6760">$K3778&amp;""</f>
        <v>11/2</v>
      </c>
      <c r="R3778">
        <v>35</v>
      </c>
      <c r="AA3778" s="10">
        <f t="shared" si="6611"/>
        <v>2332.1289999999999</v>
      </c>
      <c r="AB3778" s="3" cm="1">
        <f t="array" ref="AB3778">100000000/Lvac(AA3778)</f>
        <v>42866.125112249145</v>
      </c>
      <c r="AC3778" s="28">
        <f t="shared" si="6612"/>
        <v>4.287927468849279E-7</v>
      </c>
      <c r="AD3778" s="28">
        <f t="shared" si="6613"/>
        <v>2.3328444019173697E-7</v>
      </c>
      <c r="AE3778" s="21">
        <f t="shared" si="6614"/>
        <v>42866.121167581288</v>
      </c>
      <c r="AF3778" s="10" cm="1">
        <f t="array" ref="AF3778">Lair(100000000/AE3778)</f>
        <v>2332.1292146276537</v>
      </c>
      <c r="AG3778" s="10">
        <f t="shared" si="6615"/>
        <v>1.4190341767597151E-2</v>
      </c>
      <c r="AH3778" s="10" t="b">
        <f t="shared" ref="AH3778:AH3841" si="6761">ABS(AE3778-AB3778)&lt;AG3778</f>
        <v>1</v>
      </c>
      <c r="AI3778" s="10">
        <f t="shared" ref="AI3778:AI3785" si="6762">$AF3778</f>
        <v>2332.1292146276537</v>
      </c>
      <c r="AJ3778">
        <v>3.0000000000000001E-3</v>
      </c>
      <c r="AK3778" s="3" cm="1">
        <f t="array" ref="AK3778">100000000/Lvac($AA3778)</f>
        <v>42866.125112249145</v>
      </c>
      <c r="AL3778" s="21">
        <f t="shared" si="6696"/>
        <v>5.5142045530817377E-2</v>
      </c>
      <c r="AM3778" s="10" cm="1">
        <f t="array" ref="AM3778">Lvac($AI3778)-$BA3778</f>
        <v>-6.0775824704251136E-4</v>
      </c>
      <c r="AN3778" s="10">
        <f t="shared" ref="AN3778:AN3785" si="6763">$AK3778-($AX3778-$AW3778)</f>
        <v>1.5112249137018807E-2</v>
      </c>
      <c r="AO3778" s="3">
        <f t="shared" ref="AO3778:AO3785" si="6764">AM3778/AJ3778</f>
        <v>-0.20258608234750378</v>
      </c>
      <c r="AP3778" s="3">
        <v>-0.27414450717818301</v>
      </c>
      <c r="AS3778" s="3">
        <f t="shared" si="6617"/>
        <v>5.1122491422574967E-3</v>
      </c>
      <c r="AT3778" s="3" cm="1">
        <f t="array" ref="AT3778">AS3778-(100000000/LvacE($A3778)-$E3778)</f>
        <v>8.4218358097132295E-5</v>
      </c>
      <c r="AU3778" t="s">
        <v>4768</v>
      </c>
      <c r="AV3778" t="s">
        <v>4880</v>
      </c>
      <c r="AW3778" s="3">
        <v>35828.46</v>
      </c>
      <c r="AX3778" s="3">
        <v>78694.570000000007</v>
      </c>
      <c r="AY3778" s="3"/>
      <c r="AZ3778" s="10" cm="1">
        <f t="array" ref="AZ3778">Lair(100000000/($AX3778-$AW3778))</f>
        <v>2332.1298222510845</v>
      </c>
      <c r="BA3778" s="10">
        <f t="shared" ref="BA3778:BA3785" si="6765">100000000/($AX3778-$AW3778)</f>
        <v>2332.8452243508914</v>
      </c>
      <c r="BB3778" s="12">
        <v>41200000</v>
      </c>
      <c r="BC3778" s="3">
        <v>0.17299999999999999</v>
      </c>
      <c r="BD3778" s="12" cm="1">
        <f t="array" ref="BD3778">SfromgA($BB3778,$BA3778,"")</f>
        <v>0.25815964411057629</v>
      </c>
      <c r="BE3778" s="29">
        <f t="shared" ref="BE3778:BE3785" si="6766">(10^MAX(0.05, -0.312925054856973*((LN($BD3778))^(1/3)) + 0.454808404431693)-1)*100</f>
        <v>532.43000587815141</v>
      </c>
      <c r="BG3778" s="3"/>
      <c r="BH3778" s="3"/>
      <c r="BI3778" s="12">
        <f t="shared" ref="BI3778:BI3785" si="6767">IF($BB3778="",$BF3778,$BB3778)</f>
        <v>41200000</v>
      </c>
      <c r="BJ3778" s="29">
        <f t="shared" ref="BJ3778:BJ3785" si="6768">IF($BB3778="",$BH3778,$BE3778)</f>
        <v>532.43000587815141</v>
      </c>
      <c r="BK3778" s="3">
        <f t="shared" ref="BK3778:BK3780" si="6769">LN(BN3778*100000000/($AX3778-$AW3778)/$BI3778)</f>
        <v>-8.1901404872388941</v>
      </c>
      <c r="BL3778" s="13">
        <f t="shared" ref="BL3778:BL3785" si="6770">EXP(BK$4341*$AX3778+BK$4342)*$BI3778/(100000000/($AX3778-$AW3778))</f>
        <v>5.0220964329709288</v>
      </c>
      <c r="BM3778" s="3">
        <f t="shared" ref="BM3778:BM3780" si="6771">LN(BL3778/$C3778)</f>
        <v>1.6138474626559594</v>
      </c>
      <c r="BN3778" s="13" cm="1">
        <f t="array" ref="BN3778">$C3778*EXP(poly_from_str(100000000/$E3778,BN$4343))</f>
        <v>4.8986732304626113</v>
      </c>
      <c r="BO3778" s="3">
        <f t="shared" ref="BO3778:BO3785" si="6772">LN($C3778)</f>
        <v>0</v>
      </c>
      <c r="BP3778" s="13">
        <f>LN(BL3778/BN3778)</f>
        <v>2.4883063497346702E-2</v>
      </c>
      <c r="BQ3778" s="13"/>
      <c r="BS3778" s="13"/>
      <c r="BT3778" s="13"/>
      <c r="BU3778" s="13"/>
      <c r="BV3778" s="13"/>
      <c r="BW3778" s="13"/>
      <c r="BX3778" s="13"/>
      <c r="BY3778">
        <v>4758</v>
      </c>
      <c r="BZ3778" s="13"/>
    </row>
    <row r="3779" spans="1:78" hidden="1" x14ac:dyDescent="0.25">
      <c r="A3779" t="s">
        <v>4225</v>
      </c>
      <c r="B3779" s="2" t="str">
        <f t="shared" si="6698"/>
        <v/>
      </c>
      <c r="C3779">
        <v>4</v>
      </c>
      <c r="E3779">
        <v>42871.62</v>
      </c>
      <c r="F3779">
        <v>28720</v>
      </c>
      <c r="G3779" t="s">
        <v>5</v>
      </c>
      <c r="H3779" s="5" t="s">
        <v>4</v>
      </c>
      <c r="I3779">
        <v>71592</v>
      </c>
      <c r="J3779" t="s">
        <v>3</v>
      </c>
      <c r="K3779" s="5" t="s">
        <v>4</v>
      </c>
      <c r="L3779">
        <v>28720.71</v>
      </c>
      <c r="M3779" t="str">
        <f t="shared" si="6757"/>
        <v>e</v>
      </c>
      <c r="N3779" t="str">
        <f t="shared" si="6758"/>
        <v>9/2</v>
      </c>
      <c r="O3779">
        <v>71592.34</v>
      </c>
      <c r="P3779" t="str">
        <f t="shared" si="6759"/>
        <v>o</v>
      </c>
      <c r="Q3779" t="str">
        <f t="shared" si="6760"/>
        <v>9/2</v>
      </c>
      <c r="R3779">
        <v>35</v>
      </c>
      <c r="AA3779" s="10">
        <f t="shared" ref="AA3779:AA3842" si="6773">ROUND($A3779,3)+0</f>
        <v>2331.83</v>
      </c>
      <c r="AB3779" s="3" cm="1">
        <f t="array" ref="AB3779">100000000/Lvac(AA3779)</f>
        <v>42871.62117478039</v>
      </c>
      <c r="AC3779" s="28">
        <f t="shared" ref="AC3779:AC3842" si="6774">0.001/AA3779</f>
        <v>4.2884772903685091E-7</v>
      </c>
      <c r="AD3779" s="28">
        <f t="shared" ref="AD3779:AD3842" si="6775">0.01/AB3779</f>
        <v>2.332545335580309E-7</v>
      </c>
      <c r="AE3779" s="21">
        <f t="shared" ref="AE3779:AE3842" si="6776">($AB3779/$AC3779^2+$E3779/$AD3779^2)/(1/$AC3779^2+1/$AD3779^2)</f>
        <v>42871.620268200721</v>
      </c>
      <c r="AF3779" s="10" cm="1">
        <f t="array" ref="AF3779">Lair(100000000/AE3779)</f>
        <v>2331.830049313955</v>
      </c>
      <c r="AG3779" s="10">
        <f t="shared" ref="AG3779:AG3842" si="6777">0.0005/$AA3779*AB3779+0.005</f>
        <v>1.4192698690466372E-2</v>
      </c>
      <c r="AH3779" s="10" t="b">
        <f t="shared" si="6761"/>
        <v>1</v>
      </c>
      <c r="AI3779" s="10">
        <f t="shared" si="6762"/>
        <v>2331.830049313955</v>
      </c>
      <c r="AJ3779">
        <v>3.0000000000000001E-3</v>
      </c>
      <c r="AK3779" s="3" cm="1">
        <f t="array" ref="AK3779">100000000/Lvac($AA3779)</f>
        <v>42871.62117478039</v>
      </c>
      <c r="AL3779" s="21">
        <f t="shared" si="6696"/>
        <v>5.5156190976345297E-2</v>
      </c>
      <c r="AM3779" s="10" cm="1">
        <f t="array" ref="AM3779">Lvac($AI3779)-$BA3779</f>
        <v>5.2948449820178212E-4</v>
      </c>
      <c r="AN3779" s="10">
        <f t="shared" si="6763"/>
        <v>-8.825219607388135E-3</v>
      </c>
      <c r="AO3779" s="3">
        <f t="shared" si="6764"/>
        <v>0.17649483273392738</v>
      </c>
      <c r="AP3779" s="3">
        <v>0.16005320094336639</v>
      </c>
      <c r="AS3779" s="3">
        <f t="shared" ref="AS3779:AS3842" si="6778">$AB3779-$E3779</f>
        <v>1.1747803873731755E-3</v>
      </c>
      <c r="AT3779" s="3" cm="1">
        <f t="array" ref="AT3779">AS3779-(100000000/LvacE($A3779)-$E3779)</f>
        <v>8.4378953033592552E-5</v>
      </c>
      <c r="AU3779" t="s">
        <v>4703</v>
      </c>
      <c r="AV3779" t="s">
        <v>4876</v>
      </c>
      <c r="AW3779" s="3">
        <v>28720.71</v>
      </c>
      <c r="AX3779" s="3">
        <v>71592.34</v>
      </c>
      <c r="AY3779" s="3"/>
      <c r="AZ3779" s="10" cm="1">
        <f t="array" ref="AZ3779">Lair(100000000/($AX3779-$AW3779))</f>
        <v>2331.8295199468976</v>
      </c>
      <c r="BA3779" s="10">
        <f t="shared" si="6765"/>
        <v>2332.544855420706</v>
      </c>
      <c r="BB3779" s="12">
        <v>37200000</v>
      </c>
      <c r="BC3779" s="3">
        <v>3.5000000000000003E-2</v>
      </c>
      <c r="BD3779" s="12" cm="1">
        <f t="array" ref="BD3779">SfromgA($BB3779,$BA3779,"")</f>
        <v>0.23300557488100632</v>
      </c>
      <c r="BE3779" s="29">
        <f t="shared" si="6766"/>
        <v>544.96643402918107</v>
      </c>
      <c r="BG3779" s="3"/>
      <c r="BH3779" s="3"/>
      <c r="BI3779" s="12">
        <f t="shared" si="6767"/>
        <v>37200000</v>
      </c>
      <c r="BJ3779" s="29">
        <f t="shared" si="6768"/>
        <v>544.96643402918107</v>
      </c>
      <c r="BK3779" s="3">
        <f t="shared" si="6769"/>
        <v>-6.700604374465307</v>
      </c>
      <c r="BL3779" s="13">
        <f t="shared" si="6770"/>
        <v>7.7793692527517102</v>
      </c>
      <c r="BM3779" s="3">
        <f t="shared" si="6771"/>
        <v>0.66518090087273229</v>
      </c>
      <c r="BN3779" s="13" cm="1">
        <f t="array" ref="BN3779">$C3779*EXP(poly_from_str(100000000/$E3779,BN$4343))</f>
        <v>19.619025449449268</v>
      </c>
      <c r="BO3779" s="3">
        <f t="shared" si="6772"/>
        <v>1.3862943611198906</v>
      </c>
      <c r="BP3779" s="13">
        <f>LN(BL3779/BN3779)</f>
        <v>-0.92502451962904264</v>
      </c>
      <c r="BQ3779" s="13"/>
      <c r="BS3779" s="13"/>
      <c r="BT3779" s="13"/>
      <c r="BU3779" s="13"/>
      <c r="BV3779" s="13"/>
      <c r="BW3779" s="13"/>
      <c r="BX3779" s="13"/>
      <c r="BY3779">
        <v>19058</v>
      </c>
      <c r="BZ3779" s="13"/>
    </row>
    <row r="3780" spans="1:78" hidden="1" x14ac:dyDescent="0.25">
      <c r="A3780" t="s">
        <v>4226</v>
      </c>
      <c r="B3780" s="2" t="str">
        <f t="shared" si="6698"/>
        <v/>
      </c>
      <c r="C3780">
        <v>5</v>
      </c>
      <c r="E3780">
        <v>42891.19</v>
      </c>
      <c r="F3780">
        <v>24788</v>
      </c>
      <c r="G3780" t="s">
        <v>5</v>
      </c>
      <c r="H3780" s="5" t="s">
        <v>4</v>
      </c>
      <c r="I3780">
        <v>67679</v>
      </c>
      <c r="J3780" t="s">
        <v>3</v>
      </c>
      <c r="K3780" s="5" t="s">
        <v>8</v>
      </c>
      <c r="L3780">
        <v>24788.02</v>
      </c>
      <c r="M3780" t="str">
        <f t="shared" si="6757"/>
        <v>e</v>
      </c>
      <c r="N3780" t="str">
        <f t="shared" si="6758"/>
        <v>9/2</v>
      </c>
      <c r="O3780">
        <v>67679.210000000006</v>
      </c>
      <c r="P3780" t="str">
        <f t="shared" si="6759"/>
        <v>o</v>
      </c>
      <c r="Q3780" t="str">
        <f t="shared" si="6760"/>
        <v>7/2</v>
      </c>
      <c r="R3780">
        <v>35</v>
      </c>
      <c r="AA3780" s="10">
        <f t="shared" si="6773"/>
        <v>2330.7660000000001</v>
      </c>
      <c r="AB3780" s="3" cm="1">
        <f t="array" ref="AB3780">100000000/Lvac(AA3780)</f>
        <v>42891.190504718543</v>
      </c>
      <c r="AC3780" s="28">
        <f t="shared" si="6774"/>
        <v>4.2904349900419003E-7</v>
      </c>
      <c r="AD3780" s="28">
        <f t="shared" si="6775"/>
        <v>2.3314810995744874E-7</v>
      </c>
      <c r="AE3780" s="21">
        <f t="shared" si="6776"/>
        <v>42891.190115064295</v>
      </c>
      <c r="AF3780" s="10" cm="1">
        <f t="array" ref="AF3780">Lair(100000000/AE3780)</f>
        <v>2330.7660211761458</v>
      </c>
      <c r="AG3780" s="10">
        <f t="shared" si="6777"/>
        <v>1.4201093225299867E-2</v>
      </c>
      <c r="AH3780" s="10" t="b">
        <f t="shared" si="6761"/>
        <v>1</v>
      </c>
      <c r="AI3780" s="10">
        <f t="shared" si="6762"/>
        <v>2330.7660211761458</v>
      </c>
      <c r="AJ3780">
        <v>3.0000000000000001E-3</v>
      </c>
      <c r="AK3780" s="3" cm="1">
        <f t="array" ref="AK3780">100000000/Lvac($AA3780)</f>
        <v>42891.190504718543</v>
      </c>
      <c r="AL3780" s="21">
        <f t="shared" si="6696"/>
        <v>5.5206558850220695E-2</v>
      </c>
      <c r="AM3780" s="10" cm="1">
        <f t="array" ref="AM3780">Lvac($AI3780)-$BA3780</f>
        <v>-6.2546696426579729E-6</v>
      </c>
      <c r="AN3780" s="10">
        <f t="shared" si="6763"/>
        <v>5.0471854046918452E-4</v>
      </c>
      <c r="AO3780" s="3">
        <f t="shared" si="6764"/>
        <v>-2.0848898808859908E-3</v>
      </c>
      <c r="AP3780" s="3">
        <v>-9.1451705278207864E-3</v>
      </c>
      <c r="AS3780" s="3">
        <f t="shared" si="6778"/>
        <v>5.0471854046918452E-4</v>
      </c>
      <c r="AT3780" s="3" cm="1">
        <f t="array" ref="AT3780">AS3780-(100000000/LvacE($A3780)-$E3780)</f>
        <v>8.4951811004430056E-5</v>
      </c>
      <c r="AU3780" t="s">
        <v>4700</v>
      </c>
      <c r="AV3780" t="s">
        <v>4856</v>
      </c>
      <c r="AW3780" s="3">
        <v>24788.02</v>
      </c>
      <c r="AX3780" s="3">
        <v>67679.210000000006</v>
      </c>
      <c r="AY3780" s="3"/>
      <c r="AZ3780" s="10" cm="1">
        <f t="array" ref="AZ3780">Lair(100000000/($AX3780-$AW3780))</f>
        <v>2330.7660274294285</v>
      </c>
      <c r="BA3780" s="10">
        <f t="shared" si="6765"/>
        <v>2331.481127009999</v>
      </c>
      <c r="BB3780" s="12">
        <v>39300000</v>
      </c>
      <c r="BC3780" s="3">
        <v>5.8999999999999997E-2</v>
      </c>
      <c r="BD3780" s="12" cm="1">
        <f t="array" ref="BD3780">SfromgA($BB3780,$BA3780,"")</f>
        <v>0.24582249543986284</v>
      </c>
      <c r="BE3780" s="29">
        <f t="shared" si="6766"/>
        <v>538.46366521748735</v>
      </c>
      <c r="BG3780" s="3"/>
      <c r="BH3780" s="3"/>
      <c r="BI3780" s="12">
        <f t="shared" si="6767"/>
        <v>39300000</v>
      </c>
      <c r="BJ3780" s="29">
        <f t="shared" si="6768"/>
        <v>538.46366521748735</v>
      </c>
      <c r="BK3780" s="3">
        <f t="shared" si="6769"/>
        <v>-6.5283863199045111</v>
      </c>
      <c r="BL3780" s="13">
        <f t="shared" si="6770"/>
        <v>11.069210016454946</v>
      </c>
      <c r="BM3780" s="3">
        <f t="shared" si="6771"/>
        <v>0.79472946917948772</v>
      </c>
      <c r="BN3780" s="13" cm="1">
        <f t="array" ref="BN3780">$C3780*EXP(poly_from_str(100000000/$E3780,BN$4343))</f>
        <v>24.633067201602593</v>
      </c>
      <c r="BO3780" s="3">
        <f t="shared" si="6772"/>
        <v>1.6094379124341003</v>
      </c>
      <c r="BP3780" s="13">
        <f>LN(BL3780/BN3780)</f>
        <v>-0.79992235389025179</v>
      </c>
      <c r="BQ3780" s="13"/>
      <c r="BS3780" s="13"/>
      <c r="BT3780" s="13"/>
      <c r="BU3780" s="13"/>
      <c r="BV3780" s="13"/>
      <c r="BW3780" s="13"/>
      <c r="BX3780" s="13"/>
      <c r="BY3780">
        <v>23934</v>
      </c>
      <c r="BZ3780" s="13"/>
    </row>
    <row r="3781" spans="1:78" hidden="1" x14ac:dyDescent="0.25">
      <c r="A3781" t="s">
        <v>4227</v>
      </c>
      <c r="B3781" s="2" t="str">
        <f t="shared" si="6698"/>
        <v/>
      </c>
      <c r="C3781">
        <v>6</v>
      </c>
      <c r="E3781">
        <v>42898.05</v>
      </c>
      <c r="F3781">
        <v>64401</v>
      </c>
      <c r="G3781" t="s">
        <v>3</v>
      </c>
      <c r="H3781" s="5" t="s">
        <v>18</v>
      </c>
      <c r="I3781">
        <v>107299</v>
      </c>
      <c r="J3781" t="s">
        <v>5</v>
      </c>
      <c r="K3781" s="5" t="s">
        <v>8</v>
      </c>
      <c r="L3781">
        <v>64401.03</v>
      </c>
      <c r="M3781" t="str">
        <f t="shared" si="6757"/>
        <v>o</v>
      </c>
      <c r="N3781" t="str">
        <f t="shared" si="6758"/>
        <v>5/2</v>
      </c>
      <c r="O3781">
        <v>107299.07</v>
      </c>
      <c r="P3781" t="str">
        <f t="shared" si="6759"/>
        <v>e</v>
      </c>
      <c r="Q3781" t="str">
        <f t="shared" si="6760"/>
        <v>7/2</v>
      </c>
      <c r="R3781">
        <v>35</v>
      </c>
      <c r="AA3781" s="10">
        <f t="shared" si="6773"/>
        <v>2330.393</v>
      </c>
      <c r="AB3781" s="3" cm="1">
        <f t="array" ref="AB3781">100000000/Lvac(AA3781)</f>
        <v>42898.055035084981</v>
      </c>
      <c r="AC3781" s="28">
        <f t="shared" si="6774"/>
        <v>4.291121712088905E-7</v>
      </c>
      <c r="AD3781" s="28">
        <f t="shared" si="6775"/>
        <v>2.3311080168602778E-7</v>
      </c>
      <c r="AE3781" s="21">
        <f t="shared" si="6776"/>
        <v>42898.051147317085</v>
      </c>
      <c r="AF3781" s="10" cm="1">
        <f t="array" ref="AF3781">Lair(100000000/AE3781)</f>
        <v>2330.3932112170028</v>
      </c>
      <c r="AG3781" s="10">
        <f t="shared" si="6777"/>
        <v>1.4204038768371896E-2</v>
      </c>
      <c r="AH3781" s="10" t="b">
        <f t="shared" si="6761"/>
        <v>1</v>
      </c>
      <c r="AI3781" s="10">
        <f t="shared" si="6762"/>
        <v>2330.3932112170028</v>
      </c>
      <c r="AJ3781">
        <v>3.0000000000000001E-3</v>
      </c>
      <c r="AK3781" s="3" cm="1">
        <f t="array" ref="AK3781">100000000/Lvac($AA3781)</f>
        <v>42898.055035084981</v>
      </c>
      <c r="AL3781" s="21">
        <f t="shared" si="6696"/>
        <v>5.5224227604940071E-2</v>
      </c>
      <c r="AM3781" s="10" cm="1">
        <f t="array" ref="AM3781">Lvac($AI3781)-$BA3781</f>
        <v>-6.0575267707463354E-4</v>
      </c>
      <c r="AN3781" s="10">
        <f t="shared" si="6763"/>
        <v>1.5035084972623736E-2</v>
      </c>
      <c r="AO3781" s="3">
        <f t="shared" si="6764"/>
        <v>-0.20191755902487785</v>
      </c>
      <c r="AP3781" s="3">
        <v>-0.27233883823403932</v>
      </c>
      <c r="AQ3781" s="3">
        <f>$AW3781+$AE3781</f>
        <v>107299.08114731708</v>
      </c>
      <c r="AS3781" s="3">
        <f t="shared" si="6778"/>
        <v>5.0350849778624251E-3</v>
      </c>
      <c r="AT3781" s="3" cm="1">
        <f t="array" ref="AT3781">AS3781-(100000000/LvacE($A3781)-$E3781)</f>
        <v>8.5153129475656897E-5</v>
      </c>
      <c r="AU3781" t="s">
        <v>4832</v>
      </c>
      <c r="AV3781" t="s">
        <v>4886</v>
      </c>
      <c r="AW3781" s="3">
        <v>64401.03</v>
      </c>
      <c r="AX3781" s="3">
        <v>107299.07</v>
      </c>
      <c r="AY3781" s="3"/>
      <c r="AZ3781" s="10" cm="1">
        <f t="array" ref="AZ3781">Lair(100000000/($AX3781-$AW3781))</f>
        <v>2330.3938168353902</v>
      </c>
      <c r="BA3781" s="10">
        <f t="shared" si="6765"/>
        <v>2331.1088338767922</v>
      </c>
      <c r="BB3781" s="15">
        <v>44800000</v>
      </c>
      <c r="BC3781" s="3">
        <v>5.6000000000000001E-2</v>
      </c>
      <c r="BD3781" s="12" cm="1">
        <f t="array" ref="BD3781">SfromgA($BB3781,$BA3781,"")</f>
        <v>0.28009091633369437</v>
      </c>
      <c r="BE3781" s="29">
        <f t="shared" si="6766"/>
        <v>522.18529468209272</v>
      </c>
      <c r="BG3781" s="3"/>
      <c r="BH3781" s="3"/>
      <c r="BI3781" s="12">
        <f t="shared" si="6767"/>
        <v>44800000</v>
      </c>
      <c r="BJ3781" s="29">
        <f t="shared" si="6768"/>
        <v>522.18529468209272</v>
      </c>
      <c r="BK3781" s="14"/>
      <c r="BL3781" s="13">
        <f t="shared" si="6770"/>
        <v>0.62187736304572927</v>
      </c>
      <c r="BM3781" s="14"/>
      <c r="BN3781" s="13" cm="1">
        <f t="array" ref="BN3781">$C3781*EXP(poly_from_str(100000000/$E3781,BN$4343))</f>
        <v>29.606125231315055</v>
      </c>
      <c r="BO3781" s="3">
        <f t="shared" si="6772"/>
        <v>1.791759469228055</v>
      </c>
      <c r="BP3781" s="17"/>
      <c r="BQ3781" s="13"/>
      <c r="BS3781" s="13"/>
      <c r="BT3781" s="13"/>
      <c r="BU3781" s="13"/>
      <c r="BV3781" s="13"/>
      <c r="BW3781" s="13"/>
      <c r="BX3781" s="13"/>
      <c r="BY3781">
        <v>28769</v>
      </c>
      <c r="BZ3781" s="13"/>
    </row>
    <row r="3782" spans="1:78" hidden="1" x14ac:dyDescent="0.25">
      <c r="A3782" t="s">
        <v>4228</v>
      </c>
      <c r="B3782" s="2" t="str">
        <f t="shared" si="6698"/>
        <v/>
      </c>
      <c r="C3782">
        <v>7</v>
      </c>
      <c r="E3782">
        <v>42913.25</v>
      </c>
      <c r="F3782">
        <v>58158</v>
      </c>
      <c r="G3782" t="s">
        <v>3</v>
      </c>
      <c r="H3782" s="5" t="s">
        <v>8</v>
      </c>
      <c r="I3782">
        <v>101071</v>
      </c>
      <c r="J3782" t="s">
        <v>5</v>
      </c>
      <c r="K3782" s="5" t="s">
        <v>18</v>
      </c>
      <c r="L3782">
        <v>58158.080000000002</v>
      </c>
      <c r="M3782" t="str">
        <f t="shared" si="6757"/>
        <v>o</v>
      </c>
      <c r="N3782" t="str">
        <f t="shared" si="6758"/>
        <v>7/2</v>
      </c>
      <c r="O3782">
        <v>101071.43</v>
      </c>
      <c r="P3782" t="str">
        <f t="shared" si="6759"/>
        <v>e</v>
      </c>
      <c r="Q3782" t="str">
        <f t="shared" si="6760"/>
        <v>5/2</v>
      </c>
      <c r="R3782">
        <v>35</v>
      </c>
      <c r="AA3782" s="10">
        <f t="shared" si="6773"/>
        <v>2329.5680000000002</v>
      </c>
      <c r="AB3782" s="3" cm="1">
        <f t="array" ref="AB3782">100000000/Lvac(AA3782)</f>
        <v>42913.24578416493</v>
      </c>
      <c r="AC3782" s="28">
        <f t="shared" si="6774"/>
        <v>4.2926413824365718E-7</v>
      </c>
      <c r="AD3782" s="28">
        <f t="shared" si="6775"/>
        <v>2.33028283395194E-7</v>
      </c>
      <c r="AE3782" s="21">
        <f t="shared" si="6776"/>
        <v>42913.249040410985</v>
      </c>
      <c r="AF3782" s="10" cm="1">
        <f t="array" ref="AF3782">Lair(100000000/AE3782)</f>
        <v>2329.5678232179393</v>
      </c>
      <c r="AG3782" s="10">
        <f t="shared" si="6777"/>
        <v>1.4210558735388908E-2</v>
      </c>
      <c r="AH3782" s="10" t="b">
        <f t="shared" si="6761"/>
        <v>1</v>
      </c>
      <c r="AI3782" s="10">
        <f t="shared" si="6762"/>
        <v>2329.5678232179393</v>
      </c>
      <c r="AJ3782">
        <v>3.0000000000000001E-3</v>
      </c>
      <c r="AK3782" s="3" cm="1">
        <f t="array" ref="AK3782">100000000/Lvac($AA3782)</f>
        <v>42913.24578416493</v>
      </c>
      <c r="AL3782" s="21">
        <f t="shared" si="6696"/>
        <v>5.5263356606059515E-2</v>
      </c>
      <c r="AM3782" s="10" cm="1">
        <f t="array" ref="AM3782">Lvac($AI3782)-$BA3782</f>
        <v>5.4823121322442603E-3</v>
      </c>
      <c r="AN3782" s="10">
        <f t="shared" si="6763"/>
        <v>-0.10421583506104071</v>
      </c>
      <c r="AO3782" s="3">
        <f t="shared" si="6764"/>
        <v>1.8274373774147534</v>
      </c>
      <c r="AP3782" s="3">
        <v>1.8863777936530823</v>
      </c>
      <c r="AS3782" s="3">
        <f t="shared" si="6778"/>
        <v>-4.2158350697718561E-3</v>
      </c>
      <c r="AT3782" s="3" cm="1">
        <f t="array" ref="AT3782">AS3782-(100000000/LvacE($A3782)-$E3782)</f>
        <v>8.5599400335922837E-5</v>
      </c>
      <c r="AU3782" t="s">
        <v>4897</v>
      </c>
      <c r="AV3782" t="s">
        <v>4884</v>
      </c>
      <c r="AW3782" s="3">
        <v>58158.080000000002</v>
      </c>
      <c r="AX3782" s="3">
        <v>101071.43</v>
      </c>
      <c r="AY3782" s="3"/>
      <c r="AZ3782" s="10" cm="1">
        <f t="array" ref="AZ3782">Lair(100000000/($AX3782-$AW3782))</f>
        <v>2329.562342120827</v>
      </c>
      <c r="BA3782" s="10">
        <f t="shared" si="6765"/>
        <v>2330.2771748185592</v>
      </c>
      <c r="BB3782" s="12">
        <v>2610000000</v>
      </c>
      <c r="BC3782" s="3">
        <v>0.77500000000000002</v>
      </c>
      <c r="BD3782" s="12" cm="1">
        <f t="array" ref="BD3782">SfromgA($BB3782,$BA3782,"")</f>
        <v>16.300338040790479</v>
      </c>
      <c r="BE3782" s="29">
        <f t="shared" si="6766"/>
        <v>12.201845430196357</v>
      </c>
      <c r="BG3782" s="3"/>
      <c r="BH3782" s="3"/>
      <c r="BI3782" s="12">
        <f t="shared" si="6767"/>
        <v>2610000000</v>
      </c>
      <c r="BJ3782" s="29">
        <f t="shared" si="6768"/>
        <v>12.201845430196357</v>
      </c>
      <c r="BK3782" s="3">
        <f t="shared" ref="BK3782:BK3785" si="6779">LN(BN3782*100000000/($AX3782-$AW3782)/$BI3782)</f>
        <v>-10.383241841384928</v>
      </c>
      <c r="BL3782" s="13">
        <f t="shared" si="6770"/>
        <v>58.17285665683962</v>
      </c>
      <c r="BM3782" s="3">
        <f t="shared" ref="BM3782:BM3785" si="6780">LN(BL3782/$C3782)</f>
        <v>2.1175087164262099</v>
      </c>
      <c r="BN3782" s="13" cm="1">
        <f t="array" ref="BN3782">$C3782*EXP(poly_from_str(100000000/$E3782,BN$4343))</f>
        <v>34.661574777325299</v>
      </c>
      <c r="BO3782" s="3">
        <f t="shared" si="6772"/>
        <v>1.9459101490553132</v>
      </c>
      <c r="BP3782" s="13">
        <f t="shared" ref="BP3782:BP3785" si="6781">LN(BL3782/BN3782)</f>
        <v>0.51778714721970143</v>
      </c>
      <c r="BQ3782" s="13"/>
      <c r="BS3782" s="13"/>
      <c r="BT3782" s="13"/>
      <c r="BU3782" s="13"/>
      <c r="BV3782" s="13"/>
      <c r="BW3782" s="13"/>
      <c r="BX3782" s="13"/>
      <c r="BY3782">
        <v>33687</v>
      </c>
      <c r="BZ3782" s="13"/>
    </row>
    <row r="3783" spans="1:78" hidden="1" x14ac:dyDescent="0.25">
      <c r="A3783" t="s">
        <v>4229</v>
      </c>
      <c r="B3783" s="2" t="str">
        <f t="shared" si="6698"/>
        <v/>
      </c>
      <c r="C3783">
        <v>2</v>
      </c>
      <c r="E3783">
        <v>42915.31</v>
      </c>
      <c r="F3783">
        <v>60419</v>
      </c>
      <c r="G3783" t="s">
        <v>3</v>
      </c>
      <c r="H3783" s="5" t="s">
        <v>16</v>
      </c>
      <c r="I3783">
        <v>103335</v>
      </c>
      <c r="J3783" t="s">
        <v>5</v>
      </c>
      <c r="K3783" s="5" t="s">
        <v>4</v>
      </c>
      <c r="L3783">
        <v>60419.73</v>
      </c>
      <c r="M3783" t="str">
        <f t="shared" si="6757"/>
        <v>o</v>
      </c>
      <c r="N3783" t="str">
        <f t="shared" si="6758"/>
        <v>11/2</v>
      </c>
      <c r="O3783">
        <v>103335.06</v>
      </c>
      <c r="P3783" t="str">
        <f t="shared" si="6759"/>
        <v>e</v>
      </c>
      <c r="Q3783" t="str">
        <f t="shared" si="6760"/>
        <v>9/2</v>
      </c>
      <c r="R3783">
        <v>35</v>
      </c>
      <c r="AA3783" s="10">
        <f t="shared" si="6773"/>
        <v>2329.4560000000001</v>
      </c>
      <c r="AB3783" s="3" cm="1">
        <f t="array" ref="AB3783">100000000/Lvac(AA3783)</f>
        <v>42915.308872810529</v>
      </c>
      <c r="AC3783" s="28">
        <f t="shared" si="6774"/>
        <v>4.2928477721837198E-7</v>
      </c>
      <c r="AD3783" s="28">
        <f t="shared" si="6775"/>
        <v>2.3301708091248557E-7</v>
      </c>
      <c r="AE3783" s="21">
        <f t="shared" si="6776"/>
        <v>42915.309743472419</v>
      </c>
      <c r="AF3783" s="10" cm="1">
        <f t="array" ref="AF3783">Lair(100000000/AE3783)</f>
        <v>2329.4559527361835</v>
      </c>
      <c r="AG3783" s="10">
        <f t="shared" si="6777"/>
        <v>1.4211444404361045E-2</v>
      </c>
      <c r="AH3783" s="10" t="b">
        <f t="shared" si="6761"/>
        <v>1</v>
      </c>
      <c r="AI3783" s="10">
        <f t="shared" si="6762"/>
        <v>2329.4559527361835</v>
      </c>
      <c r="AJ3783">
        <v>3.0000000000000001E-3</v>
      </c>
      <c r="AK3783" s="3" cm="1">
        <f t="array" ref="AK3783">100000000/Lvac($AA3783)</f>
        <v>42915.308872810529</v>
      </c>
      <c r="AL3783" s="21">
        <f t="shared" si="6696"/>
        <v>5.5268667547547473E-2</v>
      </c>
      <c r="AM3783" s="10" cm="1">
        <f t="array" ref="AM3783">Lvac($AI3783)-$BA3783</f>
        <v>1.0998673033100204E-3</v>
      </c>
      <c r="AN3783" s="10">
        <f t="shared" si="6763"/>
        <v>-2.1127189465914853E-2</v>
      </c>
      <c r="AO3783" s="3">
        <f t="shared" si="6764"/>
        <v>0.36662243443667347</v>
      </c>
      <c r="AP3783" s="3">
        <v>0.38238053214930307</v>
      </c>
      <c r="AS3783" s="3">
        <f t="shared" si="6778"/>
        <v>-1.1271894691162743E-3</v>
      </c>
      <c r="AT3783" s="3" cm="1">
        <f t="array" ref="AT3783">AS3783-(100000000/LvacE($A3783)-$E3783)</f>
        <v>8.5660089098382741E-5</v>
      </c>
      <c r="AU3783" t="s">
        <v>4844</v>
      </c>
      <c r="AV3783" t="s">
        <v>4885</v>
      </c>
      <c r="AW3783" s="3">
        <v>60419.73</v>
      </c>
      <c r="AX3783" s="3">
        <v>103335.06</v>
      </c>
      <c r="AY3783" s="3"/>
      <c r="AZ3783" s="10" cm="1">
        <f t="array" ref="AZ3783">Lair(100000000/($AX3783-$AW3783))</f>
        <v>2329.4548531126293</v>
      </c>
      <c r="BA3783" s="10">
        <f t="shared" si="6765"/>
        <v>2330.1696619832592</v>
      </c>
      <c r="BB3783" s="12">
        <v>986000000</v>
      </c>
      <c r="BC3783" s="3">
        <v>0.48599999999999999</v>
      </c>
      <c r="BD3783" s="12" cm="1">
        <f t="array" ref="BD3783">SfromgA($BB3783,$BA3783,"")</f>
        <v>6.1570531929065648</v>
      </c>
      <c r="BE3783" s="29">
        <f t="shared" si="6766"/>
        <v>18.28160674993282</v>
      </c>
      <c r="BG3783" s="3"/>
      <c r="BH3783" s="3"/>
      <c r="BI3783" s="12">
        <f t="shared" si="6767"/>
        <v>986000000</v>
      </c>
      <c r="BJ3783" s="29">
        <f t="shared" si="6768"/>
        <v>18.28160674993282</v>
      </c>
      <c r="BK3783" s="3">
        <f t="shared" si="6779"/>
        <v>-10.662125250487646</v>
      </c>
      <c r="BL3783" s="13">
        <f t="shared" si="6770"/>
        <v>18.504702741646117</v>
      </c>
      <c r="BM3783" s="3">
        <f t="shared" si="6780"/>
        <v>2.2248777214715574</v>
      </c>
      <c r="BN3783" s="13" cm="1">
        <f t="array" ref="BN3783">$C3783*EXP(poly_from_str(100000000/$E3783,BN$4343))</f>
        <v>9.9080276457518881</v>
      </c>
      <c r="BO3783" s="3">
        <f t="shared" si="6772"/>
        <v>0.69314718055994529</v>
      </c>
      <c r="BP3783" s="13">
        <f t="shared" si="6781"/>
        <v>0.62467960016283541</v>
      </c>
      <c r="BQ3783" s="13"/>
      <c r="BS3783" s="13"/>
      <c r="BT3783" s="13"/>
      <c r="BU3783" s="13"/>
      <c r="BV3783" s="13"/>
      <c r="BW3783" s="13"/>
      <c r="BX3783" s="13"/>
      <c r="BY3783">
        <v>9630</v>
      </c>
      <c r="BZ3783" s="13"/>
    </row>
    <row r="3784" spans="1:78" hidden="1" x14ac:dyDescent="0.25">
      <c r="A3784" t="s">
        <v>4230</v>
      </c>
      <c r="B3784" s="2" t="str">
        <f t="shared" si="6698"/>
        <v/>
      </c>
      <c r="C3784">
        <v>9</v>
      </c>
      <c r="E3784">
        <v>42916.51</v>
      </c>
      <c r="F3784">
        <v>20315</v>
      </c>
      <c r="G3784" t="s">
        <v>5</v>
      </c>
      <c r="H3784" s="5" t="s">
        <v>4</v>
      </c>
      <c r="I3784">
        <v>63232</v>
      </c>
      <c r="J3784" t="s">
        <v>3</v>
      </c>
      <c r="K3784" s="5" t="s">
        <v>8</v>
      </c>
      <c r="L3784">
        <v>20315.650000000001</v>
      </c>
      <c r="M3784" t="str">
        <f t="shared" si="6757"/>
        <v>e</v>
      </c>
      <c r="N3784" t="str">
        <f t="shared" si="6758"/>
        <v>9/2</v>
      </c>
      <c r="O3784">
        <v>63232.14</v>
      </c>
      <c r="P3784" t="str">
        <f t="shared" si="6759"/>
        <v>o</v>
      </c>
      <c r="Q3784" t="str">
        <f t="shared" si="6760"/>
        <v>7/2</v>
      </c>
      <c r="R3784">
        <v>35</v>
      </c>
      <c r="AA3784" s="10">
        <f t="shared" si="6773"/>
        <v>2329.3910000000001</v>
      </c>
      <c r="AB3784" s="3" cm="1">
        <f t="array" ref="AB3784">100000000/Lvac(AA3784)</f>
        <v>42916.506292005914</v>
      </c>
      <c r="AC3784" s="28">
        <f t="shared" si="6774"/>
        <v>4.2929675610492186E-7</v>
      </c>
      <c r="AD3784" s="28">
        <f t="shared" si="6775"/>
        <v>2.3301057947167305E-7</v>
      </c>
      <c r="AE3784" s="21">
        <f t="shared" si="6776"/>
        <v>42916.509156201515</v>
      </c>
      <c r="AF3784" s="10" cm="1">
        <f t="array" ref="AF3784">Lair(100000000/AE3784)</f>
        <v>2329.3908445260372</v>
      </c>
      <c r="AG3784" s="10">
        <f t="shared" si="6777"/>
        <v>1.4211958467257303E-2</v>
      </c>
      <c r="AH3784" s="10" t="b">
        <f t="shared" si="6761"/>
        <v>1</v>
      </c>
      <c r="AI3784" s="10">
        <f t="shared" si="6762"/>
        <v>2329.3908445260372</v>
      </c>
      <c r="AJ3784">
        <v>3.0000000000000001E-3</v>
      </c>
      <c r="AK3784" s="3" cm="1">
        <f t="array" ref="AK3784">100000000/Lvac($AA3784)</f>
        <v>42916.506292005914</v>
      </c>
      <c r="AL3784" s="21">
        <f t="shared" si="6696"/>
        <v>5.527175449262766E-2</v>
      </c>
      <c r="AM3784" s="10" cm="1">
        <f t="array" ref="AM3784">Lvac($AI3784)-$BA3784</f>
        <v>-1.0400657920399681E-3</v>
      </c>
      <c r="AN3784" s="10">
        <f t="shared" si="6763"/>
        <v>1.6292005915602203E-2</v>
      </c>
      <c r="AO3784" s="3">
        <f t="shared" si="6764"/>
        <v>-0.34668859734665602</v>
      </c>
      <c r="AP3784" s="3">
        <v>-0.29485245552981115</v>
      </c>
      <c r="AS3784" s="3">
        <f t="shared" si="6778"/>
        <v>-3.7079940884723328E-3</v>
      </c>
      <c r="AT3784" s="3" cm="1">
        <f t="array" ref="AT3784">AS3784-(100000000/LvacE($A3784)-$E3784)</f>
        <v>8.5695312009193003E-5</v>
      </c>
      <c r="AU3784" t="s">
        <v>4959</v>
      </c>
      <c r="AV3784" t="s">
        <v>4814</v>
      </c>
      <c r="AW3784" s="3">
        <v>20315.650000000001</v>
      </c>
      <c r="AX3784" s="3">
        <v>63232.14</v>
      </c>
      <c r="AY3784" s="3"/>
      <c r="AZ3784" s="10" cm="1">
        <f t="array" ref="AZ3784">Lair(100000000/($AX3784-$AW3784))</f>
        <v>2329.3918843613383</v>
      </c>
      <c r="BA3784" s="10">
        <f t="shared" si="6765"/>
        <v>2330.1066792740971</v>
      </c>
      <c r="BB3784" s="12">
        <v>147000000</v>
      </c>
      <c r="BC3784" s="3">
        <v>0.45900000000000002</v>
      </c>
      <c r="BD3784" s="12" cm="1">
        <f t="array" ref="BD3784">SfromgA($BB3784,$BA3784,"")</f>
        <v>0.91786351918987874</v>
      </c>
      <c r="BE3784" s="29">
        <f t="shared" si="6766"/>
        <v>291.54024408636428</v>
      </c>
      <c r="BG3784" s="3"/>
      <c r="BH3784" s="3"/>
      <c r="BI3784" s="12">
        <f t="shared" si="6767"/>
        <v>147000000</v>
      </c>
      <c r="BJ3784" s="29">
        <f t="shared" si="6768"/>
        <v>291.54024408636428</v>
      </c>
      <c r="BK3784" s="3">
        <f t="shared" si="6779"/>
        <v>-7.2545732651990082</v>
      </c>
      <c r="BL3784" s="13">
        <f t="shared" si="6770"/>
        <v>58.081907006104075</v>
      </c>
      <c r="BM3784" s="3">
        <f t="shared" si="6780"/>
        <v>1.8646296267684295</v>
      </c>
      <c r="BN3784" s="13" cm="1">
        <f t="array" ref="BN3784">$C3784*EXP(poly_from_str(100000000/$E3784,BN$4343))</f>
        <v>44.598514394736256</v>
      </c>
      <c r="BO3784" s="3">
        <f t="shared" si="6772"/>
        <v>2.1972245773362196</v>
      </c>
      <c r="BP3784" s="13">
        <f t="shared" si="6781"/>
        <v>0.26415365516846684</v>
      </c>
      <c r="BQ3784" s="13"/>
      <c r="BS3784" s="13"/>
      <c r="BT3784" s="13"/>
      <c r="BU3784" s="13"/>
      <c r="BV3784" s="13"/>
      <c r="BW3784" s="13"/>
      <c r="BX3784" s="13"/>
      <c r="BY3784">
        <v>43346</v>
      </c>
      <c r="BZ3784" s="13"/>
    </row>
    <row r="3785" spans="1:78" hidden="1" x14ac:dyDescent="0.25">
      <c r="A3785" t="s">
        <v>4231</v>
      </c>
      <c r="B3785" s="2" t="str">
        <f t="shared" si="6698"/>
        <v/>
      </c>
      <c r="C3785">
        <v>9</v>
      </c>
      <c r="E3785">
        <v>42920.21</v>
      </c>
      <c r="F3785">
        <v>20848</v>
      </c>
      <c r="G3785" t="s">
        <v>5</v>
      </c>
      <c r="H3785" s="5" t="s">
        <v>18</v>
      </c>
      <c r="I3785">
        <v>63768</v>
      </c>
      <c r="J3785" t="s">
        <v>3</v>
      </c>
      <c r="K3785" s="5" t="s">
        <v>8</v>
      </c>
      <c r="L3785">
        <v>20848.39</v>
      </c>
      <c r="M3785" t="str">
        <f t="shared" si="6757"/>
        <v>e</v>
      </c>
      <c r="N3785" t="str">
        <f t="shared" si="6758"/>
        <v>5/2</v>
      </c>
      <c r="O3785">
        <v>63768.66</v>
      </c>
      <c r="P3785" t="str">
        <f t="shared" si="6759"/>
        <v>o</v>
      </c>
      <c r="Q3785" t="str">
        <f t="shared" si="6760"/>
        <v>7/2</v>
      </c>
      <c r="R3785">
        <v>35</v>
      </c>
      <c r="AA3785" s="10">
        <f t="shared" si="6773"/>
        <v>2329.19</v>
      </c>
      <c r="AB3785" s="3" cm="1">
        <f t="array" ref="AB3785">100000000/Lvac(AA3785)</f>
        <v>42920.209503388891</v>
      </c>
      <c r="AC3785" s="28">
        <f t="shared" si="6774"/>
        <v>4.2933380273829098E-7</v>
      </c>
      <c r="AD3785" s="28">
        <f t="shared" si="6775"/>
        <v>2.32990475016447E-7</v>
      </c>
      <c r="AE3785" s="21">
        <f t="shared" si="6776"/>
        <v>42920.209887020319</v>
      </c>
      <c r="AF3785" s="10" cm="1">
        <f t="array" ref="AF3785">Lair(100000000/AE3785)</f>
        <v>2329.1899791793512</v>
      </c>
      <c r="AG3785" s="10">
        <f t="shared" si="6777"/>
        <v>1.4213548380207046E-2</v>
      </c>
      <c r="AH3785" s="10" t="b">
        <f t="shared" si="6761"/>
        <v>1</v>
      </c>
      <c r="AI3785" s="10">
        <f t="shared" si="6762"/>
        <v>2329.1899791793512</v>
      </c>
      <c r="AJ3785">
        <v>3.0000000000000001E-3</v>
      </c>
      <c r="AK3785" s="3" cm="1">
        <f t="array" ref="AK3785">100000000/Lvac($AA3785)</f>
        <v>42920.209503388891</v>
      </c>
      <c r="AL3785" s="21">
        <f t="shared" si="6696"/>
        <v>5.5281290775402184E-2</v>
      </c>
      <c r="AM3785" s="10" cm="1">
        <f t="array" ref="AM3785">Lvac($AI3785)-$BA3785</f>
        <v>3.2632021111567155E-3</v>
      </c>
      <c r="AN3785" s="10">
        <f t="shared" si="6763"/>
        <v>-6.0496611113194376E-2</v>
      </c>
      <c r="AO3785" s="3">
        <f t="shared" si="6764"/>
        <v>1.0877340370522386</v>
      </c>
      <c r="AP3785" s="3">
        <v>1.094675791591726</v>
      </c>
      <c r="AS3785" s="3">
        <f t="shared" si="6778"/>
        <v>-4.9661110824672505E-4</v>
      </c>
      <c r="AT3785" s="3" cm="1">
        <f t="array" ref="AT3785">AS3785-(100000000/LvacE($A3785)-$E3785)</f>
        <v>8.5804313130211085E-5</v>
      </c>
      <c r="AU3785" t="s">
        <v>4795</v>
      </c>
      <c r="AV3785" t="s">
        <v>4845</v>
      </c>
      <c r="AW3785" s="3">
        <v>20848.39</v>
      </c>
      <c r="AX3785" s="3">
        <v>63768.66</v>
      </c>
      <c r="AY3785" s="3"/>
      <c r="AZ3785" s="10" cm="1">
        <f t="array" ref="AZ3785">Lair(100000000/($AX3785-$AW3785))</f>
        <v>2329.186716700352</v>
      </c>
      <c r="BA3785" s="10">
        <f t="shared" si="6765"/>
        <v>2329.9014661370952</v>
      </c>
      <c r="BB3785" s="12">
        <v>162000000</v>
      </c>
      <c r="BC3785" s="3">
        <v>0.23100000000000001</v>
      </c>
      <c r="BD3785" s="12" cm="1">
        <f t="array" ref="BD3785">SfromgA($BB3785,$BA3785,"")</f>
        <v>1.0112558301569341</v>
      </c>
      <c r="BE3785" s="29">
        <f t="shared" si="6766"/>
        <v>142.55483064810636</v>
      </c>
      <c r="BG3785" s="3"/>
      <c r="BH3785" s="3"/>
      <c r="BI3785" s="12">
        <f t="shared" si="6767"/>
        <v>162000000</v>
      </c>
      <c r="BJ3785" s="29">
        <f t="shared" si="6768"/>
        <v>142.55483064810636</v>
      </c>
      <c r="BK3785" s="3">
        <f t="shared" si="6779"/>
        <v>-7.3509672366389385</v>
      </c>
      <c r="BL3785" s="13">
        <f t="shared" si="6770"/>
        <v>61.457209640915657</v>
      </c>
      <c r="BM3785" s="3">
        <f t="shared" si="6780"/>
        <v>1.9211165771137744</v>
      </c>
      <c r="BN3785" s="13" cm="1">
        <f t="array" ref="BN3785">$C3785*EXP(poly_from_str(100000000/$E3785,BN$4343))</f>
        <v>44.636789697290112</v>
      </c>
      <c r="BO3785" s="3">
        <f t="shared" si="6772"/>
        <v>2.1972245773362196</v>
      </c>
      <c r="BP3785" s="13">
        <f t="shared" si="6781"/>
        <v>0.31978275434625941</v>
      </c>
      <c r="BQ3785" s="13"/>
      <c r="BS3785" s="13"/>
      <c r="BT3785" s="13"/>
      <c r="BU3785" s="13"/>
      <c r="BV3785" s="13"/>
      <c r="BW3785" s="13"/>
      <c r="BX3785" s="13"/>
      <c r="BY3785">
        <v>43385</v>
      </c>
      <c r="BZ3785" s="13"/>
    </row>
    <row r="3786" spans="1:78" hidden="1" x14ac:dyDescent="0.25">
      <c r="A3786" t="s">
        <v>4232</v>
      </c>
      <c r="B3786" s="2" t="str">
        <f t="shared" si="6698"/>
        <v/>
      </c>
      <c r="C3786">
        <v>5</v>
      </c>
      <c r="E3786">
        <v>42921.89</v>
      </c>
      <c r="R3786">
        <v>35</v>
      </c>
      <c r="S3786" t="s">
        <v>22</v>
      </c>
      <c r="AA3786" s="10">
        <f t="shared" si="6773"/>
        <v>2329.0990000000002</v>
      </c>
      <c r="AB3786" s="3" cm="1">
        <f t="array" ref="AB3786">100000000/Lvac(AA3786)</f>
        <v>42921.886291832845</v>
      </c>
      <c r="AC3786" s="28">
        <f t="shared" si="6774"/>
        <v>4.2935057719744845E-7</v>
      </c>
      <c r="AD3786" s="28">
        <f t="shared" si="6775"/>
        <v>2.3298137299950853E-7</v>
      </c>
      <c r="AE3786" s="21">
        <f t="shared" si="6776"/>
        <v>42921.889156488935</v>
      </c>
      <c r="AF3786" s="10" cm="1">
        <f t="array" ref="AF3786">Lair(100000000/AE3786)</f>
        <v>2329.0988445400167</v>
      </c>
      <c r="AG3786" s="10">
        <f t="shared" si="6777"/>
        <v>1.4214268326900842E-2</v>
      </c>
      <c r="AH3786" s="10" t="b">
        <f t="shared" si="6761"/>
        <v>1</v>
      </c>
      <c r="AI3786" s="10">
        <f t="shared" ref="AI3786:AI3842" si="6782">$AA3786</f>
        <v>2329.0990000000002</v>
      </c>
      <c r="AJ3786">
        <v>3.0000000000000001E-3</v>
      </c>
      <c r="AK3786" s="3" cm="1">
        <f t="array" ref="AK3786">100000000/Lvac($AA3786)</f>
        <v>42921.886291832845</v>
      </c>
      <c r="AL3786" s="21">
        <f t="shared" si="6696"/>
        <v>5.5285609961405045E-2</v>
      </c>
      <c r="AM3786" s="21"/>
      <c r="AN3786" s="21"/>
      <c r="AO3786" s="21"/>
      <c r="AP3786" s="21"/>
      <c r="AS3786" s="3">
        <f t="shared" si="6778"/>
        <v>-3.7081671544001438E-3</v>
      </c>
      <c r="AT3786" s="3" cm="1">
        <f t="array" ref="AT3786">AS3786-(100000000/LvacE($A3786)-$E3786)</f>
        <v>8.5853687778580934E-5</v>
      </c>
      <c r="BB3786"/>
      <c r="BC3786"/>
      <c r="BD3786"/>
      <c r="BE3786"/>
      <c r="BF3786"/>
      <c r="BG3786"/>
      <c r="BH3786"/>
      <c r="BI3786"/>
      <c r="BJ3786"/>
      <c r="BN3786" s="13" cm="1">
        <f t="array" ref="BN3786">$C3786*EXP(poly_from_str(100000000/$E3786,BN$4343))</f>
        <v>24.807891737051246</v>
      </c>
      <c r="BO3786" s="13"/>
      <c r="BY3786">
        <v>24113</v>
      </c>
    </row>
    <row r="3787" spans="1:78" hidden="1" x14ac:dyDescent="0.25">
      <c r="A3787" t="s">
        <v>4233</v>
      </c>
      <c r="B3787" s="2" t="str">
        <f t="shared" si="6698"/>
        <v/>
      </c>
      <c r="C3787">
        <v>1</v>
      </c>
      <c r="E3787">
        <v>42922.83</v>
      </c>
      <c r="R3787">
        <v>35</v>
      </c>
      <c r="S3787" t="s">
        <v>22</v>
      </c>
      <c r="AA3787" s="10">
        <f t="shared" si="6773"/>
        <v>2329.0479999999998</v>
      </c>
      <c r="AB3787" s="3" cm="1">
        <f t="array" ref="AB3787">100000000/Lvac(AA3787)</f>
        <v>42922.826087696238</v>
      </c>
      <c r="AC3787" s="28">
        <f t="shared" si="6774"/>
        <v>4.293599788411403E-7</v>
      </c>
      <c r="AD3787" s="28">
        <f t="shared" si="6775"/>
        <v>2.3297627186916484E-7</v>
      </c>
      <c r="AE3787" s="21">
        <f t="shared" si="6776"/>
        <v>42922.829110113402</v>
      </c>
      <c r="AF3787" s="10" cm="1">
        <f t="array" ref="AF3787">Lair(100000000/AE3787)</f>
        <v>2329.0478359857752</v>
      </c>
      <c r="AG3787" s="10">
        <f t="shared" si="6777"/>
        <v>1.42146718504076E-2</v>
      </c>
      <c r="AH3787" s="10" t="b">
        <f t="shared" si="6761"/>
        <v>1</v>
      </c>
      <c r="AI3787" s="10">
        <f t="shared" si="6782"/>
        <v>2329.0479999999998</v>
      </c>
      <c r="AJ3787">
        <v>3.0000000000000001E-3</v>
      </c>
      <c r="AK3787" s="3" cm="1">
        <f t="array" ref="AK3787">100000000/Lvac($AA3787)</f>
        <v>42922.826087696238</v>
      </c>
      <c r="AL3787" s="21">
        <f t="shared" si="6696"/>
        <v>5.5288031102445602E-2</v>
      </c>
      <c r="AM3787" s="21"/>
      <c r="AN3787" s="21"/>
      <c r="AO3787" s="21"/>
      <c r="AP3787" s="21"/>
      <c r="AS3787" s="3">
        <f t="shared" si="6778"/>
        <v>-3.9123037640820257E-3</v>
      </c>
      <c r="AT3787" s="3" cm="1">
        <f t="array" ref="AT3787">AS3787-(100000000/LvacE($A3787)-$E3787)</f>
        <v>8.5881350969430059E-5</v>
      </c>
      <c r="BB3787"/>
      <c r="BC3787"/>
      <c r="BD3787"/>
      <c r="BE3787"/>
      <c r="BF3787"/>
      <c r="BG3787"/>
      <c r="BH3787"/>
      <c r="BI3787"/>
      <c r="BJ3787"/>
      <c r="BN3787" s="13" cm="1">
        <f t="array" ref="BN3787">$C3787*EXP(poly_from_str(100000000/$E3787,BN$4343))</f>
        <v>4.9626621556925308</v>
      </c>
      <c r="BO3787" s="13"/>
      <c r="BY3787" t="e">
        <v>#N/A</v>
      </c>
    </row>
    <row r="3788" spans="1:78" hidden="1" x14ac:dyDescent="0.25">
      <c r="A3788" t="s">
        <v>4234</v>
      </c>
      <c r="B3788" s="2" t="str">
        <f t="shared" si="6698"/>
        <v/>
      </c>
      <c r="C3788">
        <v>6</v>
      </c>
      <c r="E3788">
        <v>42924.36</v>
      </c>
      <c r="F3788">
        <v>24470</v>
      </c>
      <c r="G3788" t="s">
        <v>5</v>
      </c>
      <c r="H3788" s="5" t="s">
        <v>8</v>
      </c>
      <c r="I3788">
        <v>67395</v>
      </c>
      <c r="J3788" t="s">
        <v>3</v>
      </c>
      <c r="K3788" s="5" t="s">
        <v>18</v>
      </c>
      <c r="L3788">
        <v>24470.9</v>
      </c>
      <c r="M3788" t="str">
        <f t="shared" ref="M3788:M3789" si="6783">$G3788&amp;""</f>
        <v>e</v>
      </c>
      <c r="N3788" t="str">
        <f t="shared" ref="N3788:N3789" si="6784">$H3788&amp;""</f>
        <v>7/2</v>
      </c>
      <c r="O3788">
        <v>67395.320000000007</v>
      </c>
      <c r="P3788" t="str">
        <f t="shared" ref="P3788:P3789" si="6785">$J3788&amp;""</f>
        <v>o</v>
      </c>
      <c r="Q3788" t="str">
        <f t="shared" ref="Q3788:Q3789" si="6786">$K3788&amp;""</f>
        <v>5/2</v>
      </c>
      <c r="R3788">
        <v>35</v>
      </c>
      <c r="AA3788" s="10">
        <f t="shared" si="6773"/>
        <v>2328.9650000000001</v>
      </c>
      <c r="AB3788" s="3" cm="1">
        <f t="array" ref="AB3788">100000000/Lvac(AA3788)</f>
        <v>42924.355647380071</v>
      </c>
      <c r="AC3788" s="28">
        <f t="shared" si="6774"/>
        <v>4.2937528043573003E-7</v>
      </c>
      <c r="AD3788" s="28">
        <f t="shared" si="6775"/>
        <v>2.3296797002962955E-7</v>
      </c>
      <c r="AE3788" s="21">
        <f t="shared" si="6776"/>
        <v>42924.359010068787</v>
      </c>
      <c r="AF3788" s="10" cm="1">
        <f t="array" ref="AF3788">Lair(100000000/AE3788)</f>
        <v>2328.9648175336347</v>
      </c>
      <c r="AG3788" s="10">
        <f t="shared" si="6777"/>
        <v>1.4215328621808417E-2</v>
      </c>
      <c r="AH3788" s="10" t="b">
        <f t="shared" si="6761"/>
        <v>1</v>
      </c>
      <c r="AI3788" s="10">
        <f t="shared" ref="AI3788:AI3789" si="6787">$AF3788</f>
        <v>2328.9648175336347</v>
      </c>
      <c r="AJ3788">
        <v>3.0000000000000001E-3</v>
      </c>
      <c r="AK3788" s="3" cm="1">
        <f t="array" ref="AK3788">100000000/Lvac($AA3788)</f>
        <v>42924.355647380071</v>
      </c>
      <c r="AL3788" s="21">
        <f t="shared" si="6696"/>
        <v>5.529197606278588E-2</v>
      </c>
      <c r="AM3788" s="10" cm="1">
        <f t="array" ref="AM3788">Lvac($AI3788)-$BA3788</f>
        <v>3.3101668832387077E-3</v>
      </c>
      <c r="AN3788" s="10">
        <f t="shared" ref="AN3788:AN3789" si="6788">$AK3788-($AX3788-$AW3788)</f>
        <v>-6.4352619934652466E-2</v>
      </c>
      <c r="AO3788" s="3">
        <f t="shared" ref="AO3788:AO3789" si="6789">AM3788/AJ3788</f>
        <v>1.1033889610795693</v>
      </c>
      <c r="AP3788" s="3">
        <v>1.1642245628233165</v>
      </c>
      <c r="AS3788" s="3">
        <f t="shared" si="6778"/>
        <v>-4.3526199297048151E-3</v>
      </c>
      <c r="AT3788" s="3" cm="1">
        <f t="array" ref="AT3788">AS3788-(100000000/LvacE($A3788)-$E3788)</f>
        <v>8.5926396423019469E-5</v>
      </c>
      <c r="AU3788" t="s">
        <v>4742</v>
      </c>
      <c r="AV3788" t="s">
        <v>4889</v>
      </c>
      <c r="AW3788" s="3">
        <v>24470.9</v>
      </c>
      <c r="AX3788" s="3">
        <v>67395.320000000007</v>
      </c>
      <c r="AY3788" s="3"/>
      <c r="AZ3788" s="10" cm="1">
        <f t="array" ref="AZ3788">Lair(100000000/($AX3788-$AW3788))</f>
        <v>2328.9615081002125</v>
      </c>
      <c r="BA3788" s="10">
        <f t="shared" ref="BA3788:BA3789" si="6790">100000000/($AX3788-$AW3788)</f>
        <v>2329.6762076226069</v>
      </c>
      <c r="BB3788" s="12">
        <v>80500000</v>
      </c>
      <c r="BC3788" s="3">
        <v>0.19600000000000001</v>
      </c>
      <c r="BD3788" s="12" cm="1">
        <f t="array" ref="BD3788">SfromgA($BB3788,$BA3788,"")</f>
        <v>0.50236101978474634</v>
      </c>
      <c r="BE3788" s="29">
        <f t="shared" ref="BE3788:BE3789" si="6791">(10^MAX(0.05, -0.312925054856973*((LN($BD3788))^(1/3)) + 0.454808404431693)-1)*100</f>
        <v>438.41522293633892</v>
      </c>
      <c r="BG3788" s="3"/>
      <c r="BH3788" s="3"/>
      <c r="BI3788" s="12">
        <f t="shared" ref="BI3788:BI3789" si="6792">IF($BB3788="",$BF3788,$BB3788)</f>
        <v>80500000</v>
      </c>
      <c r="BJ3788" s="29">
        <f t="shared" ref="BJ3788:BJ3789" si="6793">IF($BB3788="",$BH3788,$BE3788)</f>
        <v>438.41522293633892</v>
      </c>
      <c r="BK3788" s="3">
        <f t="shared" ref="BK3788:BK3789" si="6794">LN(BN3788*100000000/($AX3788-$AW3788)/$BI3788)</f>
        <v>-7.0562256344460836</v>
      </c>
      <c r="BL3788" s="13">
        <f>EXP(BK$4341*$AX3788+BK$4342)*$BI3788/(100000000/($AX3788-$AW3788))</f>
        <v>23.185903918982689</v>
      </c>
      <c r="BM3788" s="3">
        <f t="shared" ref="BM3788:BM3789" si="6795">LN(BL3788/$C3788)</f>
        <v>1.3517850350877649</v>
      </c>
      <c r="BN3788" s="13" cm="1">
        <f t="array" ref="BN3788">$C3788*EXP(poly_from_str(100000000/$E3788,BN$4343))</f>
        <v>29.786567525857421</v>
      </c>
      <c r="BO3788" s="3">
        <f t="shared" ref="BO3788:BO3789" si="6796">LN($C3788)</f>
        <v>1.791759469228055</v>
      </c>
      <c r="BP3788" s="13">
        <f t="shared" ref="BP3788:BP3789" si="6797">LN(BL3788/BN3788)</f>
        <v>-0.25051303340948317</v>
      </c>
      <c r="BQ3788" s="13"/>
      <c r="BS3788" s="13"/>
      <c r="BT3788" s="13"/>
      <c r="BU3788" s="13"/>
      <c r="BV3788" s="13"/>
      <c r="BW3788" s="13"/>
      <c r="BX3788" s="13"/>
      <c r="BY3788">
        <v>28953</v>
      </c>
      <c r="BZ3788" s="13"/>
    </row>
    <row r="3789" spans="1:78" hidden="1" x14ac:dyDescent="0.25">
      <c r="A3789" t="s">
        <v>4235</v>
      </c>
      <c r="B3789" s="2" t="str">
        <f t="shared" si="6698"/>
        <v/>
      </c>
      <c r="C3789">
        <v>6</v>
      </c>
      <c r="E3789">
        <v>42927.25</v>
      </c>
      <c r="F3789">
        <v>40098</v>
      </c>
      <c r="G3789" t="s">
        <v>5</v>
      </c>
      <c r="H3789" s="5" t="s">
        <v>18</v>
      </c>
      <c r="I3789">
        <v>83025</v>
      </c>
      <c r="J3789" t="s">
        <v>3</v>
      </c>
      <c r="K3789" s="5" t="s">
        <v>19</v>
      </c>
      <c r="L3789">
        <v>40098.660000000003</v>
      </c>
      <c r="M3789" t="str">
        <f t="shared" si="6783"/>
        <v>e</v>
      </c>
      <c r="N3789" t="str">
        <f t="shared" si="6784"/>
        <v>5/2</v>
      </c>
      <c r="O3789">
        <v>83025.91</v>
      </c>
      <c r="P3789" t="str">
        <f t="shared" si="6785"/>
        <v>o</v>
      </c>
      <c r="Q3789" t="str">
        <f t="shared" si="6786"/>
        <v>3/2</v>
      </c>
      <c r="R3789">
        <v>35</v>
      </c>
      <c r="AA3789" s="10">
        <f t="shared" si="6773"/>
        <v>2328.808</v>
      </c>
      <c r="AB3789" s="3" cm="1">
        <f t="array" ref="AB3789">100000000/Lvac(AA3789)</f>
        <v>42927.249208996865</v>
      </c>
      <c r="AC3789" s="28">
        <f t="shared" si="6774"/>
        <v>4.294042273987379E-7</v>
      </c>
      <c r="AD3789" s="28">
        <f t="shared" si="6775"/>
        <v>2.3295226655017439E-7</v>
      </c>
      <c r="AE3789" s="21">
        <f t="shared" si="6776"/>
        <v>42927.249820136924</v>
      </c>
      <c r="AF3789" s="10" cm="1">
        <f t="array" ref="AF3789">Lair(100000000/AE3789)</f>
        <v>2328.807966842759</v>
      </c>
      <c r="AG3789" s="10">
        <f t="shared" si="6777"/>
        <v>1.4216571140471191E-2</v>
      </c>
      <c r="AH3789" s="10" t="b">
        <f t="shared" si="6761"/>
        <v>1</v>
      </c>
      <c r="AI3789" s="10">
        <f t="shared" si="6787"/>
        <v>2328.807966842759</v>
      </c>
      <c r="AJ3789">
        <v>3.0000000000000001E-3</v>
      </c>
      <c r="AK3789" s="3" cm="1">
        <f t="array" ref="AK3789">100000000/Lvac($AA3789)</f>
        <v>42927.249208996865</v>
      </c>
      <c r="AL3789" s="21">
        <f t="shared" si="6696"/>
        <v>5.5299427630172628E-2</v>
      </c>
      <c r="AM3789" s="10" cm="1">
        <f t="array" ref="AM3789">Lvac($AI3789)-$BA3789</f>
        <v>9.7605857263260987E-6</v>
      </c>
      <c r="AN3789" s="10">
        <f t="shared" si="6788"/>
        <v>-7.9100313450908288E-4</v>
      </c>
      <c r="AO3789" s="3">
        <f t="shared" si="6789"/>
        <v>3.2535285754420329E-3</v>
      </c>
      <c r="AP3789" s="3">
        <v>1.4308391655504238E-2</v>
      </c>
      <c r="AS3789" s="3">
        <f t="shared" si="6778"/>
        <v>-7.9100313450908288E-4</v>
      </c>
      <c r="AT3789" s="3" cm="1">
        <f t="array" ref="AT3789">AS3789-(100000000/LvacE($A3789)-$E3789)</f>
        <v>8.601165609434247E-5</v>
      </c>
      <c r="AU3789" t="s">
        <v>4732</v>
      </c>
      <c r="AV3789" t="s">
        <v>4879</v>
      </c>
      <c r="AW3789" s="3">
        <v>40098.660000000003</v>
      </c>
      <c r="AX3789" s="3">
        <v>83025.91</v>
      </c>
      <c r="AY3789" s="3"/>
      <c r="AZ3789" s="10" cm="1">
        <f t="array" ref="AZ3789">Lair(100000000/($AX3789-$AW3789))</f>
        <v>2328.8079570843361</v>
      </c>
      <c r="BA3789" s="10">
        <f t="shared" si="6790"/>
        <v>2329.5226225765687</v>
      </c>
      <c r="BB3789" s="12">
        <v>292000000</v>
      </c>
      <c r="BC3789" s="3">
        <v>0.36699999999999999</v>
      </c>
      <c r="BD3789" s="12" cm="1">
        <f t="array" ref="BD3789">SfromgA($BB3789,$BA3789,"")</f>
        <v>1.8218684220420485</v>
      </c>
      <c r="BE3789" s="29">
        <f t="shared" si="6791"/>
        <v>55.202010409629665</v>
      </c>
      <c r="BG3789" s="3"/>
      <c r="BH3789" s="3"/>
      <c r="BI3789" s="12">
        <f t="shared" si="6792"/>
        <v>292000000</v>
      </c>
      <c r="BJ3789" s="29">
        <f t="shared" si="6793"/>
        <v>55.202010409629665</v>
      </c>
      <c r="BK3789" s="3">
        <f t="shared" si="6794"/>
        <v>-8.3441154044134631</v>
      </c>
      <c r="BL3789" s="13">
        <f>EXP(BK$4341*$AX3789+BK$4342)*$BI3789/(100000000/($AX3789-$AW3789))</f>
        <v>25.648687825391715</v>
      </c>
      <c r="BM3789" s="3">
        <f t="shared" si="6795"/>
        <v>1.452732944175358</v>
      </c>
      <c r="BN3789" s="13" cm="1">
        <f t="array" ref="BN3789">$C3789*EXP(poly_from_str(100000000/$E3789,BN$4343))</f>
        <v>29.806613942516186</v>
      </c>
      <c r="BO3789" s="3">
        <f t="shared" si="6796"/>
        <v>1.791759469228055</v>
      </c>
      <c r="BP3789" s="13">
        <f t="shared" si="6797"/>
        <v>-0.15023789986167332</v>
      </c>
      <c r="BQ3789" s="13"/>
      <c r="BS3789" s="13"/>
      <c r="BT3789" s="13"/>
      <c r="BU3789" s="13"/>
      <c r="BV3789" s="13"/>
      <c r="BW3789" s="13"/>
      <c r="BX3789" s="13"/>
      <c r="BY3789">
        <v>28973</v>
      </c>
      <c r="BZ3789" s="13"/>
    </row>
    <row r="3790" spans="1:78" hidden="1" x14ac:dyDescent="0.25">
      <c r="A3790" t="s">
        <v>4236</v>
      </c>
      <c r="B3790" s="2" t="str">
        <f t="shared" si="6698"/>
        <v/>
      </c>
      <c r="C3790">
        <v>7</v>
      </c>
      <c r="E3790">
        <v>42929.52</v>
      </c>
      <c r="R3790">
        <v>35</v>
      </c>
      <c r="S3790" t="s">
        <v>22</v>
      </c>
      <c r="AA3790" s="10">
        <f t="shared" si="6773"/>
        <v>2328.6849999999999</v>
      </c>
      <c r="AB3790" s="3" cm="1">
        <f t="array" ref="AB3790">100000000/Lvac(AA3790)</f>
        <v>42929.516411962024</v>
      </c>
      <c r="AC3790" s="28">
        <f t="shared" si="6774"/>
        <v>4.2942690831950221E-7</v>
      </c>
      <c r="AD3790" s="28">
        <f t="shared" si="6775"/>
        <v>2.3293996382436692E-7</v>
      </c>
      <c r="AE3790" s="21">
        <f t="shared" si="6776"/>
        <v>42929.519184263416</v>
      </c>
      <c r="AF3790" s="10" cm="1">
        <f t="array" ref="AF3790">Lair(100000000/AE3790)</f>
        <v>2328.6848496054181</v>
      </c>
      <c r="AG3790" s="10">
        <f t="shared" si="6777"/>
        <v>1.4217544754220091E-2</v>
      </c>
      <c r="AH3790" s="10" t="b">
        <f t="shared" si="6761"/>
        <v>1</v>
      </c>
      <c r="AI3790" s="10">
        <f t="shared" si="6782"/>
        <v>2328.6849999999999</v>
      </c>
      <c r="AJ3790">
        <v>3.0000000000000001E-3</v>
      </c>
      <c r="AK3790" s="3" cm="1">
        <f t="array" ref="AK3790">100000000/Lvac($AA3790)</f>
        <v>42929.516411962024</v>
      </c>
      <c r="AL3790" s="21">
        <f t="shared" si="6696"/>
        <v>5.5305268525320549E-2</v>
      </c>
      <c r="AM3790" s="21"/>
      <c r="AN3790" s="21"/>
      <c r="AO3790" s="21"/>
      <c r="AP3790" s="21"/>
      <c r="AS3790" s="3">
        <f t="shared" si="6778"/>
        <v>-3.5880379728041589E-3</v>
      </c>
      <c r="AT3790" s="3" cm="1">
        <f t="array" ref="AT3790">AS3790-(100000000/LvacE($A3790)-$E3790)</f>
        <v>8.6078493040986359E-5</v>
      </c>
      <c r="BB3790"/>
      <c r="BC3790"/>
      <c r="BD3790"/>
      <c r="BE3790"/>
      <c r="BF3790"/>
      <c r="BG3790"/>
      <c r="BH3790"/>
      <c r="BI3790"/>
      <c r="BJ3790"/>
      <c r="BN3790" s="13" cm="1">
        <f t="array" ref="BN3790">$C3790*EXP(poly_from_str(100000000/$E3790,BN$4343))</f>
        <v>34.792789909876333</v>
      </c>
      <c r="BO3790" s="13"/>
      <c r="BY3790">
        <v>33821</v>
      </c>
    </row>
    <row r="3791" spans="1:78" hidden="1" x14ac:dyDescent="0.25">
      <c r="A3791" t="s">
        <v>4237</v>
      </c>
      <c r="B3791" s="2" t="str">
        <f t="shared" si="6698"/>
        <v/>
      </c>
      <c r="C3791">
        <v>10</v>
      </c>
      <c r="D3791" t="s">
        <v>14</v>
      </c>
      <c r="E3791">
        <v>42931.89</v>
      </c>
      <c r="F3791">
        <v>19308</v>
      </c>
      <c r="G3791" t="s">
        <v>5</v>
      </c>
      <c r="H3791" s="5" t="s">
        <v>16</v>
      </c>
      <c r="I3791">
        <v>62240</v>
      </c>
      <c r="J3791" t="s">
        <v>3</v>
      </c>
      <c r="K3791" s="5" t="s">
        <v>16</v>
      </c>
      <c r="L3791">
        <v>19308.93</v>
      </c>
      <c r="M3791" t="str">
        <f t="shared" ref="M3791:M3796" si="6798">$G3791&amp;""</f>
        <v>e</v>
      </c>
      <c r="N3791" t="str">
        <f t="shared" ref="N3791:N3796" si="6799">$H3791&amp;""</f>
        <v>11/2</v>
      </c>
      <c r="O3791">
        <v>62240.83</v>
      </c>
      <c r="P3791" t="str">
        <f t="shared" ref="P3791:P3796" si="6800">$J3791&amp;""</f>
        <v>o</v>
      </c>
      <c r="Q3791" t="str">
        <f t="shared" ref="Q3791:Q3796" si="6801">$K3791&amp;""</f>
        <v>11/2</v>
      </c>
      <c r="R3791">
        <v>35</v>
      </c>
      <c r="AA3791" s="10">
        <f t="shared" si="6773"/>
        <v>2328.556</v>
      </c>
      <c r="AB3791" s="3" cm="1">
        <f t="array" ref="AB3791">100000000/Lvac(AA3791)</f>
        <v>42931.894467477367</v>
      </c>
      <c r="AC3791" s="28">
        <f t="shared" si="6774"/>
        <v>4.2945069820094513E-7</v>
      </c>
      <c r="AD3791" s="28">
        <f t="shared" si="6775"/>
        <v>2.3292706096572099E-7</v>
      </c>
      <c r="AE3791" s="21">
        <f t="shared" si="6776"/>
        <v>42931.891015502304</v>
      </c>
      <c r="AF3791" s="10" cm="1">
        <f t="array" ref="AF3791">Lair(100000000/AE3791)</f>
        <v>2328.5561872454837</v>
      </c>
      <c r="AG3791" s="10">
        <f t="shared" si="6777"/>
        <v>1.4218566027073724E-2</v>
      </c>
      <c r="AH3791" s="10" t="b">
        <f t="shared" si="6761"/>
        <v>1</v>
      </c>
      <c r="AI3791" s="10">
        <f t="shared" ref="AI3791:AI3796" si="6802">$AF3791</f>
        <v>2328.5561872454837</v>
      </c>
      <c r="AJ3791">
        <v>7.0000000000000001E-3</v>
      </c>
      <c r="AK3791" s="3" cm="1">
        <f t="array" ref="AK3791">100000000/Lvac($AA3791)</f>
        <v>42931.894467477367</v>
      </c>
      <c r="AL3791" s="21">
        <f t="shared" si="6696"/>
        <v>0.12905991400097552</v>
      </c>
      <c r="AM3791" s="10" cm="1">
        <f t="array" ref="AM3791">Lvac($AI3791)-$BA3791</f>
        <v>4.8745404046712792E-4</v>
      </c>
      <c r="AN3791" s="10">
        <f t="shared" ref="AN3791:AN3796" si="6803">$AK3791-($AX3791-$AW3791)</f>
        <v>-5.5325226348941214E-3</v>
      </c>
      <c r="AO3791" s="3">
        <f t="shared" ref="AO3791:AO3796" si="6804">AM3791/AJ3791</f>
        <v>6.9636291495303981E-2</v>
      </c>
      <c r="AP3791" s="3">
        <v>4.288100912422773E-2</v>
      </c>
      <c r="AS3791" s="3">
        <f t="shared" si="6778"/>
        <v>4.4674773671431467E-3</v>
      </c>
      <c r="AT3791" s="3" cm="1">
        <f t="array" ref="AT3791">AS3791-(100000000/LvacE($A3791)-$E3791)</f>
        <v>8.6148604168556631E-5</v>
      </c>
      <c r="AU3791" t="s">
        <v>4808</v>
      </c>
      <c r="AV3791" t="s">
        <v>4887</v>
      </c>
      <c r="AW3791" s="3">
        <v>19308.93</v>
      </c>
      <c r="AX3791" s="3">
        <v>62240.83</v>
      </c>
      <c r="AY3791" s="3"/>
      <c r="AZ3791" s="10" cm="1">
        <f t="array" ref="AZ3791">Lair(100000000/($AX3791-$AW3791))</f>
        <v>2328.5556998994371</v>
      </c>
      <c r="BA3791" s="10">
        <f t="shared" ref="BA3791:BA3796" si="6805">100000000/($AX3791-$AW3791)</f>
        <v>2329.2703094901458</v>
      </c>
      <c r="BB3791" s="12">
        <v>752000000</v>
      </c>
      <c r="BC3791" s="3">
        <v>0.45200000000000001</v>
      </c>
      <c r="BD3791" s="12" cm="1">
        <f t="array" ref="BD3791">SfromgA($BB3791,$BA3791,"")</f>
        <v>4.690410713892196</v>
      </c>
      <c r="BE3791" s="29">
        <f t="shared" ref="BE3791:BE3796" si="6806">(10^MAX(0.05, -0.312925054856973*((LN($BD3791))^(1/3)) + 0.454808404431693)-1)*100</f>
        <v>23.882848460730386</v>
      </c>
      <c r="BG3791" s="3"/>
      <c r="BH3791" s="3"/>
      <c r="BI3791" s="12">
        <f t="shared" ref="BI3791:BI3796" si="6807">IF($BB3791="",$BF3791,$BB3791)</f>
        <v>752000000</v>
      </c>
      <c r="BJ3791" s="29">
        <f t="shared" ref="BJ3791:BJ3796" si="6808">IF($BB3791="",$BH3791,$BE3791)</f>
        <v>23.882848460730386</v>
      </c>
      <c r="BK3791" s="3">
        <f t="shared" ref="BK3791:BK3796" si="6809">LN(BN3791*100000000/($AX3791-$AW3791)/$BI3791)</f>
        <v>-8.7782982379090448</v>
      </c>
      <c r="BL3791" s="13">
        <f t="shared" ref="BL3791:BL3796" si="6810">EXP(BK$4341*$AX3791+BK$4342)*$BI3791/(100000000/($AX3791-$AW3791))</f>
        <v>320.48543566878197</v>
      </c>
      <c r="BM3791" s="3">
        <f t="shared" ref="BM3791:BM3796" si="6811">LN(BL3791/$C3791)</f>
        <v>3.4672517398030345</v>
      </c>
      <c r="BN3791" s="13" cm="1">
        <f t="array" ref="BN3791">$C3791*EXP(poly_from_str(100000000/$E3791,BN$4343))</f>
        <v>49.731489219963322</v>
      </c>
      <c r="BO3791" s="3">
        <f t="shared" ref="BO3791:BO3796" si="6812">LN($C3791)</f>
        <v>2.3025850929940459</v>
      </c>
      <c r="BP3791" s="13">
        <f t="shared" ref="BP3791:BP3796" si="6813">LN(BL3791/BN3791)</f>
        <v>1.8631985144105578</v>
      </c>
      <c r="BQ3791" s="13"/>
      <c r="BS3791" s="13"/>
      <c r="BT3791" s="13"/>
      <c r="BU3791" s="13"/>
      <c r="BV3791" s="13"/>
      <c r="BW3791" s="13"/>
      <c r="BX3791" s="13"/>
      <c r="BY3791">
        <v>48344</v>
      </c>
      <c r="BZ3791" s="13"/>
    </row>
    <row r="3792" spans="1:78" hidden="1" x14ac:dyDescent="0.25">
      <c r="A3792" t="s">
        <v>4238</v>
      </c>
      <c r="B3792" s="2" t="str">
        <f t="shared" si="6698"/>
        <v/>
      </c>
      <c r="C3792">
        <v>7</v>
      </c>
      <c r="E3792">
        <v>42934.03</v>
      </c>
      <c r="F3792">
        <v>24461</v>
      </c>
      <c r="G3792" t="s">
        <v>5</v>
      </c>
      <c r="H3792" s="5" t="s">
        <v>18</v>
      </c>
      <c r="I3792">
        <v>67395</v>
      </c>
      <c r="J3792" t="s">
        <v>3</v>
      </c>
      <c r="K3792" s="5" t="s">
        <v>18</v>
      </c>
      <c r="L3792">
        <v>24461.24</v>
      </c>
      <c r="M3792" t="str">
        <f t="shared" si="6798"/>
        <v>e</v>
      </c>
      <c r="N3792" t="str">
        <f t="shared" si="6799"/>
        <v>5/2</v>
      </c>
      <c r="O3792">
        <v>67395.320000000007</v>
      </c>
      <c r="P3792" t="str">
        <f t="shared" si="6800"/>
        <v>o</v>
      </c>
      <c r="Q3792" t="str">
        <f t="shared" si="6801"/>
        <v>5/2</v>
      </c>
      <c r="R3792">
        <v>35</v>
      </c>
      <c r="AA3792" s="10">
        <f t="shared" si="6773"/>
        <v>2328.44</v>
      </c>
      <c r="AB3792" s="3" cm="1">
        <f t="array" ref="AB3792">100000000/Lvac(AA3792)</f>
        <v>42934.033098952081</v>
      </c>
      <c r="AC3792" s="28">
        <f t="shared" si="6774"/>
        <v>4.2947209290340316E-7</v>
      </c>
      <c r="AD3792" s="28">
        <f t="shared" si="6775"/>
        <v>2.3291545839526725E-7</v>
      </c>
      <c r="AE3792" s="21">
        <f t="shared" si="6776"/>
        <v>42934.030704314362</v>
      </c>
      <c r="AF3792" s="10" cm="1">
        <f t="array" ref="AF3792">Lair(100000000/AE3792)</f>
        <v>2328.4401298793919</v>
      </c>
      <c r="AG3792" s="10">
        <f t="shared" si="6777"/>
        <v>1.4219484525895467E-2</v>
      </c>
      <c r="AH3792" s="10" t="b">
        <f t="shared" si="6761"/>
        <v>1</v>
      </c>
      <c r="AI3792" s="10">
        <f t="shared" si="6802"/>
        <v>2328.4401298793919</v>
      </c>
      <c r="AJ3792">
        <v>3.0000000000000001E-3</v>
      </c>
      <c r="AK3792" s="3" cm="1">
        <f t="array" ref="AK3792">100000000/Lvac($AA3792)</f>
        <v>42934.033098952081</v>
      </c>
      <c r="AL3792" s="21">
        <f t="shared" si="6696"/>
        <v>5.5316904069819442E-2</v>
      </c>
      <c r="AM3792" s="10" cm="1">
        <f t="array" ref="AM3792">Lvac($AI3792)-$BA3792</f>
        <v>2.6742689860839164E-3</v>
      </c>
      <c r="AN3792" s="10">
        <f t="shared" si="6803"/>
        <v>-4.6901047920982819E-2</v>
      </c>
      <c r="AO3792" s="3">
        <f t="shared" si="6804"/>
        <v>0.89142299536130543</v>
      </c>
      <c r="AP3792" s="3">
        <v>0.84812027156052261</v>
      </c>
      <c r="AS3792" s="3">
        <f t="shared" si="6778"/>
        <v>3.098952081927564E-3</v>
      </c>
      <c r="AT3792" s="3" cm="1">
        <f t="array" ref="AT3792">AS3792-(100000000/LvacE($A3792)-$E3792)</f>
        <v>8.6211686721071601E-5</v>
      </c>
      <c r="AU3792" t="s">
        <v>4712</v>
      </c>
      <c r="AV3792" t="s">
        <v>4889</v>
      </c>
      <c r="AW3792" s="3">
        <v>24461.24</v>
      </c>
      <c r="AX3792" s="3">
        <v>67395.320000000007</v>
      </c>
      <c r="AY3792" s="3"/>
      <c r="AZ3792" s="10" cm="1">
        <f t="array" ref="AZ3792">Lair(100000000/($AX3792-$AW3792))</f>
        <v>2328.4374562028556</v>
      </c>
      <c r="BA3792" s="10">
        <f t="shared" si="6805"/>
        <v>2329.1520395918578</v>
      </c>
      <c r="BB3792" s="12">
        <v>54200000</v>
      </c>
      <c r="BC3792" s="3">
        <v>7.0999999999999994E-2</v>
      </c>
      <c r="BD3792" s="12" cm="1">
        <f t="array" ref="BD3792">SfromgA($BB3792,$BA3792,"")</f>
        <v>0.33800736458192676</v>
      </c>
      <c r="BE3792" s="29">
        <f t="shared" si="6806"/>
        <v>497.48750180010654</v>
      </c>
      <c r="BG3792" s="3"/>
      <c r="BH3792" s="3"/>
      <c r="BI3792" s="12">
        <f t="shared" si="6807"/>
        <v>54200000</v>
      </c>
      <c r="BJ3792" s="29">
        <f t="shared" si="6808"/>
        <v>497.48750180010654</v>
      </c>
      <c r="BK3792" s="3">
        <f t="shared" si="6809"/>
        <v>-6.5044684203534109</v>
      </c>
      <c r="BL3792" s="13">
        <f t="shared" si="6810"/>
        <v>15.614395071070028</v>
      </c>
      <c r="BM3792" s="3">
        <f t="shared" si="6811"/>
        <v>0.80228310068403086</v>
      </c>
      <c r="BN3792" s="13" cm="1">
        <f t="array" ref="BN3792">$C3792*EXP(poly_from_str(100000000/$E3792,BN$4343))</f>
        <v>34.829457104269949</v>
      </c>
      <c r="BO3792" s="3">
        <f t="shared" si="6812"/>
        <v>1.9459101490553132</v>
      </c>
      <c r="BP3792" s="13">
        <f t="shared" si="6813"/>
        <v>-0.80227024750215581</v>
      </c>
      <c r="BQ3792" s="13"/>
      <c r="BS3792" s="13"/>
      <c r="BT3792" s="13"/>
      <c r="BU3792" s="13"/>
      <c r="BV3792" s="13"/>
      <c r="BW3792" s="13"/>
      <c r="BX3792" s="13"/>
      <c r="BY3792">
        <v>33859</v>
      </c>
      <c r="BZ3792" s="13"/>
    </row>
    <row r="3793" spans="1:78" hidden="1" x14ac:dyDescent="0.25">
      <c r="A3793" t="s">
        <v>4239</v>
      </c>
      <c r="B3793" s="2" t="str">
        <f t="shared" si="6698"/>
        <v/>
      </c>
      <c r="C3793">
        <v>5</v>
      </c>
      <c r="E3793">
        <v>42940.74</v>
      </c>
      <c r="F3793">
        <v>21294</v>
      </c>
      <c r="G3793" t="s">
        <v>5</v>
      </c>
      <c r="H3793" s="5" t="s">
        <v>8</v>
      </c>
      <c r="I3793">
        <v>64235</v>
      </c>
      <c r="J3793" t="s">
        <v>3</v>
      </c>
      <c r="K3793" s="5" t="s">
        <v>4</v>
      </c>
      <c r="L3793">
        <v>21294.89</v>
      </c>
      <c r="M3793" t="str">
        <f t="shared" si="6798"/>
        <v>e</v>
      </c>
      <c r="N3793" t="str">
        <f t="shared" si="6799"/>
        <v>7/2</v>
      </c>
      <c r="O3793">
        <v>64235.61</v>
      </c>
      <c r="P3793" t="str">
        <f t="shared" si="6800"/>
        <v>o</v>
      </c>
      <c r="Q3793" t="str">
        <f t="shared" si="6801"/>
        <v>9/2</v>
      </c>
      <c r="R3793">
        <v>35</v>
      </c>
      <c r="AA3793" s="10">
        <f t="shared" si="6773"/>
        <v>2328.076</v>
      </c>
      <c r="AB3793" s="3" cm="1">
        <f t="array" ref="AB3793">100000000/Lvac(AA3793)</f>
        <v>42940.74536042432</v>
      </c>
      <c r="AC3793" s="28">
        <f t="shared" si="6774"/>
        <v>4.295392418460566E-7</v>
      </c>
      <c r="AD3793" s="28">
        <f t="shared" si="6775"/>
        <v>2.3287905033004729E-7</v>
      </c>
      <c r="AE3793" s="21">
        <f t="shared" si="6776"/>
        <v>42940.7412177019</v>
      </c>
      <c r="AF3793" s="10" cm="1">
        <f t="array" ref="AF3793">Lair(100000000/AE3793)</f>
        <v>2328.0762246210788</v>
      </c>
      <c r="AG3793" s="10">
        <f t="shared" si="6777"/>
        <v>1.4222367603210617E-2</v>
      </c>
      <c r="AH3793" s="10" t="b">
        <f t="shared" si="6761"/>
        <v>1</v>
      </c>
      <c r="AI3793" s="10">
        <f t="shared" si="6802"/>
        <v>2328.0762246210788</v>
      </c>
      <c r="AJ3793">
        <v>3.0000000000000001E-3</v>
      </c>
      <c r="AK3793" s="3" cm="1">
        <f t="array" ref="AK3793">100000000/Lvac($AA3793)</f>
        <v>42940.74536042432</v>
      </c>
      <c r="AL3793" s="21">
        <f t="shared" si="6696"/>
        <v>5.533420028042263E-2</v>
      </c>
      <c r="AM3793" s="10" cm="1">
        <f t="array" ref="AM3793">Lvac($AI3793)-$BA3793</f>
        <v>-1.1506930359246326E-3</v>
      </c>
      <c r="AN3793" s="10">
        <f t="shared" si="6803"/>
        <v>2.5360424318932928E-2</v>
      </c>
      <c r="AO3793" s="3">
        <f t="shared" si="6804"/>
        <v>-0.38356434530821087</v>
      </c>
      <c r="AP3793" s="3">
        <v>-0.45845462697495043</v>
      </c>
      <c r="AS3793" s="3">
        <f t="shared" si="6778"/>
        <v>5.3604243221343495E-3</v>
      </c>
      <c r="AT3793" s="3" cm="1">
        <f t="array" ref="AT3793">AS3793-(100000000/LvacE($A3793)-$E3793)</f>
        <v>8.6409789219032973E-5</v>
      </c>
      <c r="AU3793" t="s">
        <v>4786</v>
      </c>
      <c r="AV3793" t="s">
        <v>4837</v>
      </c>
      <c r="AW3793" s="3">
        <v>21294.89</v>
      </c>
      <c r="AX3793" s="3">
        <v>64235.61</v>
      </c>
      <c r="AY3793" s="3"/>
      <c r="AZ3793" s="10" cm="1">
        <f t="array" ref="AZ3793">Lair(100000000/($AX3793-$AW3793))</f>
        <v>2328.0773750592261</v>
      </c>
      <c r="BA3793" s="10">
        <f t="shared" si="6805"/>
        <v>2328.791878664354</v>
      </c>
      <c r="BB3793" s="12">
        <v>45800000</v>
      </c>
      <c r="BC3793" s="3">
        <v>0.114</v>
      </c>
      <c r="BD3793" s="12" cm="1">
        <f t="array" ref="BD3793">SfromgA($BB3793,$BA3793,"")</f>
        <v>0.28548998092891897</v>
      </c>
      <c r="BE3793" s="29">
        <f t="shared" si="6806"/>
        <v>519.74832438301155</v>
      </c>
      <c r="BG3793" s="3"/>
      <c r="BH3793" s="3"/>
      <c r="BI3793" s="12">
        <f t="shared" si="6807"/>
        <v>45800000</v>
      </c>
      <c r="BJ3793" s="29">
        <f t="shared" si="6808"/>
        <v>519.74832438301155</v>
      </c>
      <c r="BK3793" s="3">
        <f t="shared" si="6809"/>
        <v>-6.671126566542064</v>
      </c>
      <c r="BL3793" s="13">
        <f t="shared" si="6810"/>
        <v>16.777292391811216</v>
      </c>
      <c r="BM3793" s="3">
        <f t="shared" si="6811"/>
        <v>1.210588416336718</v>
      </c>
      <c r="BN3793" s="13" cm="1">
        <f t="array" ref="BN3793">$C3793*EXP(poly_from_str(100000000/$E3793,BN$4343))</f>
        <v>24.917320833986224</v>
      </c>
      <c r="BO3793" s="3">
        <f t="shared" si="6812"/>
        <v>1.6094379124341003</v>
      </c>
      <c r="BP3793" s="13">
        <f t="shared" si="6813"/>
        <v>-0.39553684869403716</v>
      </c>
      <c r="BQ3793" s="13"/>
      <c r="BR3793" s="12">
        <v>4820000</v>
      </c>
      <c r="BS3793" s="3">
        <f>LN(BV3793*100000000/($AX3793-$AW3793)/$BR3793)</f>
        <v>-5.9262318236555496</v>
      </c>
      <c r="BT3793" s="13">
        <f>EXP(BS$4338*$AX3793+BS$4336)*$BR3793/(100000000/($AX3793-$AW3793))</f>
        <v>2.1225037692447102</v>
      </c>
      <c r="BU3793" s="3">
        <f>LN(BT3793/$BN3793)</f>
        <v>-2.4629667624116132</v>
      </c>
      <c r="BV3793" s="3" cm="1">
        <f t="array" ref="BV3793">$BN3793*EXP(poly_from_str(100000000/$E3793,BV$4341))</f>
        <v>5.5231467280364157</v>
      </c>
      <c r="BW3793" s="12" t="s">
        <v>5052</v>
      </c>
      <c r="BX3793" s="3">
        <f>LN(BT3793/BV3793)</f>
        <v>-0.95635134224049756</v>
      </c>
      <c r="BY3793">
        <v>24225</v>
      </c>
      <c r="BZ3793" s="13"/>
    </row>
    <row r="3794" spans="1:78" hidden="1" x14ac:dyDescent="0.25">
      <c r="A3794" t="s">
        <v>4240</v>
      </c>
      <c r="B3794" s="2" t="str">
        <f t="shared" si="6698"/>
        <v/>
      </c>
      <c r="C3794">
        <v>1</v>
      </c>
      <c r="E3794">
        <v>42964.72</v>
      </c>
      <c r="F3794">
        <v>25409</v>
      </c>
      <c r="G3794" t="s">
        <v>5</v>
      </c>
      <c r="H3794" s="5" t="s">
        <v>8</v>
      </c>
      <c r="I3794">
        <v>68374</v>
      </c>
      <c r="J3794" t="s">
        <v>3</v>
      </c>
      <c r="K3794" s="5" t="s">
        <v>4</v>
      </c>
      <c r="L3794">
        <v>25409.74</v>
      </c>
      <c r="M3794" t="str">
        <f t="shared" si="6798"/>
        <v>e</v>
      </c>
      <c r="N3794" t="str">
        <f t="shared" si="6799"/>
        <v>7/2</v>
      </c>
      <c r="O3794">
        <v>68374.539999999994</v>
      </c>
      <c r="P3794" t="str">
        <f t="shared" si="6800"/>
        <v>o</v>
      </c>
      <c r="Q3794" t="str">
        <f t="shared" si="6801"/>
        <v>9/2</v>
      </c>
      <c r="R3794">
        <v>35</v>
      </c>
      <c r="AA3794" s="10">
        <f t="shared" si="6773"/>
        <v>2326.777</v>
      </c>
      <c r="AB3794" s="3" cm="1">
        <f t="array" ref="AB3794">100000000/Lvac(AA3794)</f>
        <v>42964.716399923796</v>
      </c>
      <c r="AC3794" s="28">
        <f t="shared" si="6774"/>
        <v>4.2977904629450955E-7</v>
      </c>
      <c r="AD3794" s="28">
        <f t="shared" si="6775"/>
        <v>2.3274912155635075E-7</v>
      </c>
      <c r="AE3794" s="21">
        <f t="shared" si="6776"/>
        <v>42964.719183598041</v>
      </c>
      <c r="AF3794" s="10" cm="1">
        <f t="array" ref="AF3794">Lair(100000000/AE3794)</f>
        <v>2326.7768492357686</v>
      </c>
      <c r="AG3794" s="10">
        <f t="shared" si="6777"/>
        <v>1.423266741933666E-2</v>
      </c>
      <c r="AH3794" s="10" t="b">
        <f t="shared" si="6761"/>
        <v>1</v>
      </c>
      <c r="AI3794" s="10">
        <f t="shared" si="6802"/>
        <v>2326.7768492357686</v>
      </c>
      <c r="AJ3794">
        <v>3.0000000000000001E-3</v>
      </c>
      <c r="AK3794" s="3" cm="1">
        <f t="array" ref="AK3794">100000000/Lvac($AA3794)</f>
        <v>42964.716399923796</v>
      </c>
      <c r="AL3794" s="21">
        <f t="shared" si="6696"/>
        <v>5.5396008105421349E-2</v>
      </c>
      <c r="AM3794" s="10" cm="1">
        <f t="array" ref="AM3794">Lvac($AI3794)-$BA3794</f>
        <v>4.3779897364402132E-3</v>
      </c>
      <c r="AN3794" s="10">
        <f t="shared" si="6803"/>
        <v>-8.3600076191942208E-2</v>
      </c>
      <c r="AO3794" s="3">
        <f t="shared" si="6804"/>
        <v>1.4593299121467378</v>
      </c>
      <c r="AP3794" s="3">
        <v>1.5095957851372077</v>
      </c>
      <c r="AS3794" s="3">
        <f t="shared" si="6778"/>
        <v>-3.6000762047478929E-3</v>
      </c>
      <c r="AT3794" s="3" cm="1">
        <f t="array" ref="AT3794">AS3794-(100000000/LvacE($A3794)-$E3794)</f>
        <v>8.7118882220238447E-5</v>
      </c>
      <c r="AU3794" t="s">
        <v>4715</v>
      </c>
      <c r="AV3794" t="s">
        <v>4734</v>
      </c>
      <c r="AW3794" s="3">
        <v>25409.74</v>
      </c>
      <c r="AX3794" s="3">
        <v>68374.539999999994</v>
      </c>
      <c r="AY3794" s="3"/>
      <c r="AZ3794" s="10" cm="1">
        <f t="array" ref="AZ3794">Lair(100000000/($AX3794-$AW3794))</f>
        <v>2326.7724722153457</v>
      </c>
      <c r="BA3794" s="10">
        <f t="shared" si="6805"/>
        <v>2327.4866867761521</v>
      </c>
      <c r="BB3794" s="12">
        <v>38800000</v>
      </c>
      <c r="BC3794" s="3">
        <v>8.5000000000000006E-2</v>
      </c>
      <c r="BD3794" s="12" cm="1">
        <f t="array" ref="BD3794">SfromgA($BB3794,$BA3794,"")</f>
        <v>0.24144971771408932</v>
      </c>
      <c r="BE3794" s="29">
        <f t="shared" si="6806"/>
        <v>540.65410429911913</v>
      </c>
      <c r="BG3794" s="3"/>
      <c r="BH3794" s="3"/>
      <c r="BI3794" s="12">
        <f t="shared" si="6807"/>
        <v>38800000</v>
      </c>
      <c r="BJ3794" s="29">
        <f t="shared" si="6808"/>
        <v>540.65410429911913</v>
      </c>
      <c r="BK3794" s="3">
        <f t="shared" si="6809"/>
        <v>-8.1095966443793799</v>
      </c>
      <c r="BL3794" s="13">
        <f t="shared" si="6810"/>
        <v>10.383796487424624</v>
      </c>
      <c r="BM3794" s="3">
        <f t="shared" si="6811"/>
        <v>2.3402465611010168</v>
      </c>
      <c r="BN3794" s="13" cm="1">
        <f t="array" ref="BN3794">$C3794*EXP(poly_from_str(100000000/$E3794,BN$4343))</f>
        <v>5.0117736331838207</v>
      </c>
      <c r="BO3794" s="3">
        <f t="shared" si="6812"/>
        <v>0</v>
      </c>
      <c r="BP3794" s="13">
        <f t="shared" si="6813"/>
        <v>0.72845669005447689</v>
      </c>
      <c r="BQ3794" s="13"/>
      <c r="BS3794" s="13"/>
      <c r="BT3794" s="13"/>
      <c r="BU3794" s="13"/>
      <c r="BV3794" s="13"/>
      <c r="BW3794" s="13"/>
      <c r="BX3794" s="13"/>
      <c r="BY3794">
        <v>4874</v>
      </c>
      <c r="BZ3794" s="13"/>
    </row>
    <row r="3795" spans="1:78" hidden="1" x14ac:dyDescent="0.25">
      <c r="A3795" t="s">
        <v>4241</v>
      </c>
      <c r="B3795" s="2" t="str">
        <f t="shared" si="6698"/>
        <v/>
      </c>
      <c r="C3795">
        <v>1</v>
      </c>
      <c r="E3795">
        <v>42966.38</v>
      </c>
      <c r="F3795">
        <v>37197</v>
      </c>
      <c r="G3795" t="s">
        <v>5</v>
      </c>
      <c r="H3795" s="5" t="s">
        <v>19</v>
      </c>
      <c r="I3795">
        <v>80164</v>
      </c>
      <c r="J3795" t="s">
        <v>3</v>
      </c>
      <c r="K3795" s="5" t="s">
        <v>19</v>
      </c>
      <c r="L3795">
        <v>37197.64</v>
      </c>
      <c r="M3795" t="str">
        <f t="shared" si="6798"/>
        <v>e</v>
      </c>
      <c r="N3795" t="str">
        <f t="shared" si="6799"/>
        <v>3/2</v>
      </c>
      <c r="O3795">
        <v>80164.039999999994</v>
      </c>
      <c r="P3795" t="str">
        <f t="shared" si="6800"/>
        <v>o</v>
      </c>
      <c r="Q3795" t="str">
        <f t="shared" si="6801"/>
        <v>3/2</v>
      </c>
      <c r="R3795">
        <v>35</v>
      </c>
      <c r="AA3795" s="10">
        <f t="shared" si="6773"/>
        <v>2326.6869999999999</v>
      </c>
      <c r="AB3795" s="3" cm="1">
        <f t="array" ref="AB3795">100000000/Lvac(AA3795)</f>
        <v>42966.378202280139</v>
      </c>
      <c r="AC3795" s="28">
        <f t="shared" si="6774"/>
        <v>4.2979567084012594E-7</v>
      </c>
      <c r="AD3795" s="28">
        <f t="shared" si="6775"/>
        <v>2.3274011956328497E-7</v>
      </c>
      <c r="AE3795" s="21">
        <f t="shared" si="6776"/>
        <v>42966.379592373502</v>
      </c>
      <c r="AF3795" s="10" cm="1">
        <f t="array" ref="AF3795">Lair(100000000/AE3795)</f>
        <v>2326.6869247181471</v>
      </c>
      <c r="AG3795" s="10">
        <f t="shared" si="6777"/>
        <v>1.4233381671509778E-2</v>
      </c>
      <c r="AH3795" s="10" t="b">
        <f t="shared" si="6761"/>
        <v>1</v>
      </c>
      <c r="AI3795" s="10">
        <f t="shared" si="6802"/>
        <v>2326.6869247181471</v>
      </c>
      <c r="AJ3795">
        <v>3.0000000000000001E-3</v>
      </c>
      <c r="AK3795" s="3" cm="1">
        <f t="array" ref="AK3795">100000000/Lvac($AA3795)</f>
        <v>42966.378202280139</v>
      </c>
      <c r="AL3795" s="21">
        <f t="shared" si="6696"/>
        <v>5.5400291821580225E-2</v>
      </c>
      <c r="AM3795" s="10" cm="1">
        <f t="array" ref="AM3795">Lvac($AI3795)-$BA3795</f>
        <v>1.1054389651690144E-3</v>
      </c>
      <c r="AN3795" s="10">
        <f t="shared" si="6803"/>
        <v>-2.1797719855385367E-2</v>
      </c>
      <c r="AO3795" s="3">
        <f t="shared" si="6804"/>
        <v>0.36847965505633812</v>
      </c>
      <c r="AP3795" s="3">
        <v>0.39357916299801826</v>
      </c>
      <c r="AS3795" s="3">
        <f t="shared" si="6778"/>
        <v>-1.7977198585867882E-3</v>
      </c>
      <c r="AT3795" s="3" cm="1">
        <f t="array" ref="AT3795">AS3795-(100000000/LvacE($A3795)-$E3795)</f>
        <v>8.7168125901371241E-5</v>
      </c>
      <c r="AU3795" t="s">
        <v>4782</v>
      </c>
      <c r="AV3795" t="s">
        <v>4888</v>
      </c>
      <c r="AW3795" s="3">
        <v>37197.64</v>
      </c>
      <c r="AX3795" s="3">
        <v>80164.039999999994</v>
      </c>
      <c r="AY3795" s="3"/>
      <c r="AZ3795" s="10" cm="1">
        <f t="array" ref="AZ3795">Lair(100000000/($AX3795-$AW3795))</f>
        <v>2326.6858195239251</v>
      </c>
      <c r="BA3795" s="10">
        <f t="shared" si="6805"/>
        <v>2327.4000148953605</v>
      </c>
      <c r="BB3795" s="12">
        <v>44800000</v>
      </c>
      <c r="BC3795" s="3">
        <v>0.111</v>
      </c>
      <c r="BD3795" s="12" cm="1">
        <f t="array" ref="BD3795">SfromgA($BB3795,$BA3795,"")</f>
        <v>0.27875615930787234</v>
      </c>
      <c r="BE3795" s="29">
        <f t="shared" si="6806"/>
        <v>522.79267390882501</v>
      </c>
      <c r="BG3795" s="3"/>
      <c r="BH3795" s="3"/>
      <c r="BI3795" s="12">
        <f t="shared" si="6807"/>
        <v>44800000</v>
      </c>
      <c r="BJ3795" s="29">
        <f t="shared" si="6808"/>
        <v>522.79267390882501</v>
      </c>
      <c r="BK3795" s="3">
        <f t="shared" si="6809"/>
        <v>-8.2530269243313175</v>
      </c>
      <c r="BL3795" s="13">
        <f t="shared" si="6810"/>
        <v>4.8954375864694004</v>
      </c>
      <c r="BM3795" s="3">
        <f t="shared" si="6811"/>
        <v>1.5883036665670778</v>
      </c>
      <c r="BN3795" s="13" cm="1">
        <f t="array" ref="BN3795">$C3795*EXP(poly_from_str(100000000/$E3795,BN$4343))</f>
        <v>5.0137529324318928</v>
      </c>
      <c r="BO3795" s="3">
        <f t="shared" si="6812"/>
        <v>0</v>
      </c>
      <c r="BP3795" s="13">
        <f t="shared" si="6813"/>
        <v>-2.3881056412840926E-2</v>
      </c>
      <c r="BQ3795" s="13"/>
      <c r="BS3795" s="13"/>
      <c r="BT3795" s="13"/>
      <c r="BU3795" s="13"/>
      <c r="BV3795" s="13"/>
      <c r="BW3795" s="13"/>
      <c r="BX3795" s="13"/>
      <c r="BY3795">
        <v>4876</v>
      </c>
      <c r="BZ3795" s="13"/>
    </row>
    <row r="3796" spans="1:78" hidden="1" x14ac:dyDescent="0.25">
      <c r="A3796" t="s">
        <v>4242</v>
      </c>
      <c r="B3796" s="2" t="str">
        <f t="shared" si="6698"/>
        <v/>
      </c>
      <c r="C3796">
        <v>8</v>
      </c>
      <c r="E3796">
        <v>42973.27</v>
      </c>
      <c r="F3796">
        <v>23175</v>
      </c>
      <c r="G3796" t="s">
        <v>5</v>
      </c>
      <c r="H3796" s="5" t="s">
        <v>15</v>
      </c>
      <c r="I3796">
        <v>66148</v>
      </c>
      <c r="J3796" t="s">
        <v>3</v>
      </c>
      <c r="K3796" s="5" t="s">
        <v>15</v>
      </c>
      <c r="L3796">
        <v>23175.09</v>
      </c>
      <c r="M3796" t="str">
        <f t="shared" si="6798"/>
        <v>e</v>
      </c>
      <c r="N3796" t="str">
        <f t="shared" si="6799"/>
        <v>13/2</v>
      </c>
      <c r="O3796">
        <v>66148.399999999994</v>
      </c>
      <c r="P3796" t="str">
        <f t="shared" si="6800"/>
        <v>o</v>
      </c>
      <c r="Q3796" t="str">
        <f t="shared" si="6801"/>
        <v>13/2</v>
      </c>
      <c r="R3796">
        <v>35</v>
      </c>
      <c r="AA3796" s="10">
        <f t="shared" si="6773"/>
        <v>2326.3139999999999</v>
      </c>
      <c r="AB3796" s="3" cm="1">
        <f t="array" ref="AB3796">100000000/Lvac(AA3796)</f>
        <v>42973.266820330835</v>
      </c>
      <c r="AC3796" s="28">
        <f t="shared" si="6774"/>
        <v>4.2986458405872984E-7</v>
      </c>
      <c r="AD3796" s="28">
        <f t="shared" si="6775"/>
        <v>2.3270281130381639E-7</v>
      </c>
      <c r="AE3796" s="21">
        <f t="shared" si="6776"/>
        <v>42973.269279378932</v>
      </c>
      <c r="AF3796" s="10" cm="1">
        <f t="array" ref="AF3796">Lair(100000000/AE3796)</f>
        <v>2326.3138668705587</v>
      </c>
      <c r="AG3796" s="10">
        <f t="shared" si="6777"/>
        <v>1.4236342733683165E-2</v>
      </c>
      <c r="AH3796" s="10" t="b">
        <f t="shared" si="6761"/>
        <v>1</v>
      </c>
      <c r="AI3796" s="10">
        <f t="shared" si="6802"/>
        <v>2326.3138668705587</v>
      </c>
      <c r="AJ3796">
        <v>3.0000000000000001E-3</v>
      </c>
      <c r="AK3796" s="3" cm="1">
        <f t="array" ref="AK3796">100000000/Lvac($AA3796)</f>
        <v>42973.266820330835</v>
      </c>
      <c r="AL3796" s="21">
        <f t="shared" si="6696"/>
        <v>5.5418059573543302E-2</v>
      </c>
      <c r="AM3796" s="10" cm="1">
        <f t="array" ref="AM3796">Lvac($AI3796)-$BA3796</f>
        <v>2.205043655976624E-3</v>
      </c>
      <c r="AN3796" s="10">
        <f t="shared" si="6803"/>
        <v>-4.3179669162782375E-2</v>
      </c>
      <c r="AO3796" s="3">
        <f t="shared" si="6804"/>
        <v>0.735014551992208</v>
      </c>
      <c r="AP3796" s="3">
        <v>0.77940085808828974</v>
      </c>
      <c r="AS3796" s="3">
        <f t="shared" si="6778"/>
        <v>-3.1796691619092599E-3</v>
      </c>
      <c r="AT3796" s="3" cm="1">
        <f t="array" ref="AT3796">AS3796-(100000000/LvacE($A3796)-$E3796)</f>
        <v>8.7372427515219897E-5</v>
      </c>
      <c r="AU3796" t="s">
        <v>4964</v>
      </c>
      <c r="AV3796" t="s">
        <v>4689</v>
      </c>
      <c r="AW3796" s="3">
        <v>23175.09</v>
      </c>
      <c r="AX3796" s="3">
        <v>66148.399999999994</v>
      </c>
      <c r="AY3796" s="3"/>
      <c r="AZ3796" s="10" cm="1">
        <f t="array" ref="AZ3796">Lair(100000000/($AX3796-$AW3796))</f>
        <v>2326.3116623150327</v>
      </c>
      <c r="BA3796" s="10">
        <f t="shared" si="6805"/>
        <v>2327.0257748355898</v>
      </c>
      <c r="BB3796" s="12">
        <v>131000000</v>
      </c>
      <c r="BC3796" s="3">
        <v>0.219</v>
      </c>
      <c r="BD3796" s="12" cm="1">
        <f t="array" ref="BD3796">SfromgA($BB3796,$BA3796,"")</f>
        <v>0.81471973547850429</v>
      </c>
      <c r="BE3796" s="29">
        <f t="shared" si="6806"/>
        <v>335.80667321657228</v>
      </c>
      <c r="BG3796" s="3"/>
      <c r="BH3796" s="3"/>
      <c r="BI3796" s="12">
        <f t="shared" si="6807"/>
        <v>131000000</v>
      </c>
      <c r="BJ3796" s="29">
        <f t="shared" si="6808"/>
        <v>335.80667321657228</v>
      </c>
      <c r="BK3796" s="3">
        <f t="shared" si="6809"/>
        <v>-7.2450927221257304</v>
      </c>
      <c r="BL3796" s="13">
        <f t="shared" si="6810"/>
        <v>41.527844221929712</v>
      </c>
      <c r="BM3796" s="3">
        <f t="shared" si="6811"/>
        <v>1.6469226056805171</v>
      </c>
      <c r="BN3796" s="13" cm="1">
        <f t="array" ref="BN3796">$C3796*EXP(poly_from_str(100000000/$E3796,BN$4343))</f>
        <v>40.17596452303404</v>
      </c>
      <c r="BO3796" s="3">
        <f t="shared" si="6812"/>
        <v>2.0794415416798357</v>
      </c>
      <c r="BP3796" s="13">
        <f t="shared" si="6813"/>
        <v>3.3095227984292104E-2</v>
      </c>
      <c r="BQ3796" s="13"/>
      <c r="BS3796" s="13"/>
      <c r="BT3796" s="13"/>
      <c r="BU3796" s="13"/>
      <c r="BV3796" s="13"/>
      <c r="BW3796" s="13"/>
      <c r="BX3796" s="13"/>
      <c r="BY3796">
        <v>39075</v>
      </c>
      <c r="BZ3796" s="13"/>
    </row>
    <row r="3797" spans="1:78" hidden="1" x14ac:dyDescent="0.25">
      <c r="A3797" t="s">
        <v>4243</v>
      </c>
      <c r="B3797" s="2" t="str">
        <f t="shared" si="6698"/>
        <v/>
      </c>
      <c r="C3797">
        <v>1</v>
      </c>
      <c r="D3797" t="s">
        <v>14</v>
      </c>
      <c r="E3797">
        <v>42975.43</v>
      </c>
      <c r="R3797">
        <v>35</v>
      </c>
      <c r="S3797" t="s">
        <v>22</v>
      </c>
      <c r="AA3797" s="10">
        <f t="shared" si="6773"/>
        <v>2326.1970000000001</v>
      </c>
      <c r="AB3797" s="3" cm="1">
        <f t="array" ref="AB3797">100000000/Lvac(AA3797)</f>
        <v>42975.428048358677</v>
      </c>
      <c r="AC3797" s="28">
        <f t="shared" si="6774"/>
        <v>4.2988620482272134E-7</v>
      </c>
      <c r="AD3797" s="28">
        <f t="shared" si="6775"/>
        <v>2.3269110871327135E-7</v>
      </c>
      <c r="AE3797" s="21">
        <f t="shared" si="6776"/>
        <v>42975.429557760574</v>
      </c>
      <c r="AF3797" s="10" cm="1">
        <f t="array" ref="AF3797">Lair(100000000/AE3797)</f>
        <v>2326.196918291299</v>
      </c>
      <c r="AG3797" s="10">
        <f t="shared" si="6777"/>
        <v>1.4237271832170422E-2</v>
      </c>
      <c r="AH3797" s="10" t="b">
        <f t="shared" si="6761"/>
        <v>1</v>
      </c>
      <c r="AI3797" s="10">
        <f t="shared" si="6782"/>
        <v>2326.1970000000001</v>
      </c>
      <c r="AJ3797">
        <v>7.0000000000000001E-3</v>
      </c>
      <c r="AK3797" s="3" cm="1">
        <f t="array" ref="AK3797">100000000/Lvac($AA3797)</f>
        <v>42975.428048358677</v>
      </c>
      <c r="AL3797" s="21">
        <f t="shared" si="6696"/>
        <v>0.1293218056503859</v>
      </c>
      <c r="AM3797" s="21"/>
      <c r="AN3797" s="21"/>
      <c r="AO3797" s="21"/>
      <c r="AP3797" s="21"/>
      <c r="AS3797" s="3">
        <f t="shared" si="6778"/>
        <v>-1.9516413231031038E-3</v>
      </c>
      <c r="AT3797" s="3" cm="1">
        <f t="array" ref="AT3797">AS3797-(100000000/LvacE($A3797)-$E3797)</f>
        <v>8.7436550529673696E-5</v>
      </c>
      <c r="BB3797"/>
      <c r="BC3797"/>
      <c r="BD3797"/>
      <c r="BE3797"/>
      <c r="BF3797"/>
      <c r="BG3797"/>
      <c r="BH3797"/>
      <c r="BI3797"/>
      <c r="BJ3797"/>
      <c r="BN3797" s="13" cm="1">
        <f t="array" ref="BN3797">$C3797*EXP(poly_from_str(100000000/$E3797,BN$4343))</f>
        <v>5.0245887131250333</v>
      </c>
      <c r="BO3797" s="13"/>
      <c r="BY3797" t="e">
        <v>#N/A</v>
      </c>
    </row>
    <row r="3798" spans="1:78" hidden="1" x14ac:dyDescent="0.25">
      <c r="A3798" t="s">
        <v>4244</v>
      </c>
      <c r="B3798" s="2" t="str">
        <f t="shared" si="6698"/>
        <v/>
      </c>
      <c r="C3798">
        <v>7</v>
      </c>
      <c r="E3798">
        <v>42976.68</v>
      </c>
      <c r="F3798">
        <v>21238</v>
      </c>
      <c r="G3798" t="s">
        <v>5</v>
      </c>
      <c r="H3798" s="5" t="s">
        <v>15</v>
      </c>
      <c r="I3798">
        <v>64215</v>
      </c>
      <c r="J3798" t="s">
        <v>3</v>
      </c>
      <c r="K3798" s="5" t="s">
        <v>15</v>
      </c>
      <c r="L3798">
        <v>21238.78</v>
      </c>
      <c r="M3798" t="str">
        <f t="shared" ref="M3798:M3801" si="6814">$G3798&amp;""</f>
        <v>e</v>
      </c>
      <c r="N3798" t="str">
        <f t="shared" ref="N3798:N3801" si="6815">$H3798&amp;""</f>
        <v>13/2</v>
      </c>
      <c r="O3798">
        <v>64215.45</v>
      </c>
      <c r="P3798" t="str">
        <f t="shared" ref="P3798:P3801" si="6816">$J3798&amp;""</f>
        <v>o</v>
      </c>
      <c r="Q3798" t="str">
        <f t="shared" ref="Q3798:Q3801" si="6817">$K3798&amp;""</f>
        <v>13/2</v>
      </c>
      <c r="R3798">
        <v>35</v>
      </c>
      <c r="AA3798" s="10">
        <f t="shared" si="6773"/>
        <v>2326.1289999999999</v>
      </c>
      <c r="AB3798" s="3" cm="1">
        <f t="array" ref="AB3798">100000000/Lvac(AA3798)</f>
        <v>42976.684246581033</v>
      </c>
      <c r="AC3798" s="28">
        <f t="shared" si="6774"/>
        <v>4.2989877173621927E-7</v>
      </c>
      <c r="AD3798" s="28">
        <f t="shared" si="6775"/>
        <v>2.3268430720770507E-7</v>
      </c>
      <c r="AE3798" s="21">
        <f t="shared" si="6776"/>
        <v>42976.6809621828</v>
      </c>
      <c r="AF3798" s="10" cm="1">
        <f t="array" ref="AF3798">Lair(100000000/AE3798)</f>
        <v>2326.1291777844972</v>
      </c>
      <c r="AG3798" s="10">
        <f t="shared" si="6777"/>
        <v>1.4237811885450254E-2</v>
      </c>
      <c r="AH3798" s="10" t="b">
        <f t="shared" si="6761"/>
        <v>1</v>
      </c>
      <c r="AI3798" s="10">
        <f t="shared" ref="AI3798:AI3801" si="6818">$AF3798</f>
        <v>2326.1291777844972</v>
      </c>
      <c r="AJ3798">
        <v>3.0000000000000001E-3</v>
      </c>
      <c r="AK3798" s="3" cm="1">
        <f t="array" ref="AK3798">100000000/Lvac($AA3798)</f>
        <v>42976.684246581033</v>
      </c>
      <c r="AL3798" s="21">
        <f t="shared" si="6696"/>
        <v>5.5426867076462834E-2</v>
      </c>
      <c r="AM3798" s="10" cm="1">
        <f t="array" ref="AM3798">Lvac($AI3798)-$BA3798</f>
        <v>-5.9351459913159488E-4</v>
      </c>
      <c r="AN3798" s="10">
        <f t="shared" ref="AN3798:AN3801" si="6819">$AK3798-($AX3798-$AW3798)</f>
        <v>1.4246581034967676E-2</v>
      </c>
      <c r="AO3798" s="3">
        <f t="shared" ref="AO3798:AO3801" si="6820">AM3798/AJ3798</f>
        <v>-0.19783819971053163</v>
      </c>
      <c r="AP3798" s="3">
        <v>-0.25711281947830383</v>
      </c>
      <c r="AS3798" s="3">
        <f t="shared" si="6778"/>
        <v>4.2465810329304077E-3</v>
      </c>
      <c r="AT3798" s="3" cm="1">
        <f t="array" ref="AT3798">AS3798-(100000000/LvacE($A3798)-$E3798)</f>
        <v>8.7473839812446386E-5</v>
      </c>
      <c r="AU3798" t="s">
        <v>4691</v>
      </c>
      <c r="AV3798" t="s">
        <v>4818</v>
      </c>
      <c r="AW3798" s="3">
        <v>21238.78</v>
      </c>
      <c r="AX3798" s="3">
        <v>64215.45</v>
      </c>
      <c r="AY3798" s="3"/>
      <c r="AZ3798" s="10" cm="1">
        <f t="array" ref="AZ3798">Lair(100000000/($AX3798-$AW3798))</f>
        <v>2326.1297711677184</v>
      </c>
      <c r="BA3798" s="10">
        <f t="shared" ref="BA3798:BA3801" si="6821">100000000/($AX3798-$AW3798)</f>
        <v>2326.8438434155091</v>
      </c>
      <c r="BB3798" s="12">
        <v>191000000</v>
      </c>
      <c r="BC3798" s="3">
        <v>0.24</v>
      </c>
      <c r="BD3798" s="12" cm="1">
        <f t="array" ref="BD3798">SfromgA($BB3798,$BA3798,"")</f>
        <v>1.1875952236943785</v>
      </c>
      <c r="BE3798" s="29">
        <f t="shared" ref="BE3798:BE3801" si="6822">(10^MAX(0.05, -0.312925054856973*((LN($BD3798))^(1/3)) + 0.454808404431693)-1)*100</f>
        <v>90.899559356558228</v>
      </c>
      <c r="BG3798" s="3"/>
      <c r="BH3798" s="3"/>
      <c r="BI3798" s="12">
        <f t="shared" ref="BI3798:BI3801" si="6823">IF($BB3798="",$BF3798,$BB3798)</f>
        <v>191000000</v>
      </c>
      <c r="BJ3798" s="29">
        <f t="shared" ref="BJ3798:BJ3801" si="6824">IF($BB3798="",$BH3798,$BE3798)</f>
        <v>90.899559356558228</v>
      </c>
      <c r="BK3798" s="3">
        <f t="shared" ref="BK3798:BK3801" si="6825">LN(BN3798*100000000/($AX3798-$AW3798)/$BI3798)</f>
        <v>-7.7549631644856882</v>
      </c>
      <c r="BL3798" s="13">
        <f>EXP(BK$4341*$AX3798+BK$4342)*$BI3798/(100000000/($AX3798-$AW3798))</f>
        <v>70.132357352826219</v>
      </c>
      <c r="BM3798" s="3">
        <f t="shared" ref="BM3798:BM3801" si="6826">LN(BL3798/$C3798)</f>
        <v>2.3044741269714328</v>
      </c>
      <c r="BN3798" s="13" cm="1">
        <f t="array" ref="BN3798">$C3798*EXP(poly_from_str(100000000/$E3798,BN$4343))</f>
        <v>35.182639568638741</v>
      </c>
      <c r="BO3798" s="3">
        <f t="shared" ref="BO3798:BO3801" si="6827">LN($C3798)</f>
        <v>1.9459101490553132</v>
      </c>
      <c r="BP3798" s="13">
        <f t="shared" ref="BP3798:BP3800" si="6828">LN(BL3798/BN3798)</f>
        <v>0.68983150915565761</v>
      </c>
      <c r="BQ3798" s="13"/>
      <c r="BS3798" s="13"/>
      <c r="BT3798" s="13"/>
      <c r="BU3798" s="13"/>
      <c r="BV3798" s="13"/>
      <c r="BW3798" s="13"/>
      <c r="BX3798" s="13"/>
      <c r="BY3798">
        <v>34220</v>
      </c>
      <c r="BZ3798" s="13"/>
    </row>
    <row r="3799" spans="1:78" hidden="1" x14ac:dyDescent="0.25">
      <c r="A3799" t="s">
        <v>4245</v>
      </c>
      <c r="B3799" s="2" t="str">
        <f t="shared" si="6698"/>
        <v/>
      </c>
      <c r="C3799">
        <v>6</v>
      </c>
      <c r="E3799">
        <v>42977.72</v>
      </c>
      <c r="F3799">
        <v>19700</v>
      </c>
      <c r="G3799" t="s">
        <v>5</v>
      </c>
      <c r="H3799" s="5" t="s">
        <v>16</v>
      </c>
      <c r="I3799">
        <v>62678</v>
      </c>
      <c r="J3799" t="s">
        <v>3</v>
      </c>
      <c r="K3799" s="5" t="s">
        <v>15</v>
      </c>
      <c r="L3799">
        <v>19700.900000000001</v>
      </c>
      <c r="M3799" t="str">
        <f t="shared" si="6814"/>
        <v>e</v>
      </c>
      <c r="N3799" t="str">
        <f t="shared" si="6815"/>
        <v>11/2</v>
      </c>
      <c r="O3799">
        <v>62678.7</v>
      </c>
      <c r="P3799" t="str">
        <f t="shared" si="6816"/>
        <v>o</v>
      </c>
      <c r="Q3799" t="str">
        <f t="shared" si="6817"/>
        <v>13/2</v>
      </c>
      <c r="R3799">
        <v>35</v>
      </c>
      <c r="AA3799" s="10">
        <f t="shared" si="6773"/>
        <v>2326.0729999999999</v>
      </c>
      <c r="AB3799" s="3" cm="1">
        <f t="array" ref="AB3799">100000000/Lvac(AA3799)</f>
        <v>42977.718817903093</v>
      </c>
      <c r="AC3799" s="28">
        <f t="shared" si="6774"/>
        <v>4.2990912151080386E-7</v>
      </c>
      <c r="AD3799" s="28">
        <f t="shared" si="6775"/>
        <v>2.3267870596785447E-7</v>
      </c>
      <c r="AE3799" s="21">
        <f t="shared" si="6776"/>
        <v>42977.719732182522</v>
      </c>
      <c r="AF3799" s="10" cm="1">
        <f t="array" ref="AF3799">Lair(100000000/AE3799)</f>
        <v>2326.0729505124359</v>
      </c>
      <c r="AG3799" s="10">
        <f t="shared" si="6777"/>
        <v>1.423825667077153E-2</v>
      </c>
      <c r="AH3799" s="10" t="b">
        <f t="shared" si="6761"/>
        <v>1</v>
      </c>
      <c r="AI3799" s="10">
        <f t="shared" si="6818"/>
        <v>2326.0729505124359</v>
      </c>
      <c r="AJ3799">
        <v>3.0000000000000001E-3</v>
      </c>
      <c r="AK3799" s="3" cm="1">
        <f t="array" ref="AK3799">100000000/Lvac($AA3799)</f>
        <v>42977.718817903093</v>
      </c>
      <c r="AL3799" s="21">
        <f t="shared" si="6696"/>
        <v>5.5429541203901277E-2</v>
      </c>
      <c r="AM3799" s="10" cm="1">
        <f t="array" ref="AM3799">Lvac($AI3799)-$BA3799</f>
        <v>4.3456415878608823E-3</v>
      </c>
      <c r="AN3799" s="10">
        <f t="shared" si="6819"/>
        <v>-8.118209690292133E-2</v>
      </c>
      <c r="AO3799" s="3">
        <f t="shared" si="6820"/>
        <v>1.4485471959536274</v>
      </c>
      <c r="AP3799" s="3">
        <v>1.4650467028332059</v>
      </c>
      <c r="AS3799" s="3">
        <f t="shared" si="6778"/>
        <v>-1.182096908451058E-3</v>
      </c>
      <c r="AT3799" s="3" cm="1">
        <f t="array" ref="AT3799">AS3799-(100000000/LvacE($A3799)-$E3799)</f>
        <v>8.7504551629535854E-5</v>
      </c>
      <c r="AU3799" t="s">
        <v>4957</v>
      </c>
      <c r="AV3799" t="s">
        <v>4883</v>
      </c>
      <c r="AW3799" s="3">
        <v>19700.900000000001</v>
      </c>
      <c r="AX3799" s="3">
        <v>62678.7</v>
      </c>
      <c r="AY3799" s="3"/>
      <c r="AZ3799" s="10" cm="1">
        <f t="array" ref="AZ3799">Lair(100000000/($AX3799-$AW3799))</f>
        <v>2326.0686058327578</v>
      </c>
      <c r="BA3799" s="10">
        <f t="shared" si="6821"/>
        <v>2326.7826645384362</v>
      </c>
      <c r="BB3799" s="12">
        <v>113000000</v>
      </c>
      <c r="BC3799" s="3">
        <v>0.161</v>
      </c>
      <c r="BD3799" s="12" cm="1">
        <f t="array" ref="BD3799">SfromgA($BB3799,$BA3799,"")</f>
        <v>0.70255327368840137</v>
      </c>
      <c r="BE3799" s="29">
        <f t="shared" si="6822"/>
        <v>374.210794590945</v>
      </c>
      <c r="BG3799" s="3"/>
      <c r="BH3799" s="3"/>
      <c r="BI3799" s="12">
        <f t="shared" si="6823"/>
        <v>113000000</v>
      </c>
      <c r="BJ3799" s="29">
        <f t="shared" si="6824"/>
        <v>374.210794590945</v>
      </c>
      <c r="BK3799" s="3">
        <f t="shared" si="6825"/>
        <v>-7.3840055939378866</v>
      </c>
      <c r="BL3799" s="13">
        <f>EXP(BK$4341*$AX3799+BK$4342)*$BI3799/(100000000/($AX3799-$AW3799))</f>
        <v>46.632021483716187</v>
      </c>
      <c r="BM3799" s="3">
        <f t="shared" si="6826"/>
        <v>2.0505279922226745</v>
      </c>
      <c r="BN3799" s="13" cm="1">
        <f t="array" ref="BN3799">$C3799*EXP(poly_from_str(100000000/$E3799,BN$4343))</f>
        <v>30.164056127231603</v>
      </c>
      <c r="BO3799" s="3">
        <f t="shared" si="6827"/>
        <v>1.791759469228055</v>
      </c>
      <c r="BP3799" s="13">
        <f t="shared" si="6828"/>
        <v>0.43563644037636162</v>
      </c>
      <c r="BQ3799" s="13"/>
      <c r="BS3799" s="13"/>
      <c r="BT3799" s="13"/>
      <c r="BU3799" s="13"/>
      <c r="BV3799" s="13"/>
      <c r="BW3799" s="13"/>
      <c r="BX3799" s="13"/>
      <c r="BY3799">
        <v>29339</v>
      </c>
      <c r="BZ3799" s="13"/>
    </row>
    <row r="3800" spans="1:78" hidden="1" x14ac:dyDescent="0.25">
      <c r="A3800" t="s">
        <v>4246</v>
      </c>
      <c r="B3800" s="2" t="str">
        <f t="shared" si="6698"/>
        <v/>
      </c>
      <c r="C3800">
        <v>9</v>
      </c>
      <c r="E3800">
        <v>42982.21</v>
      </c>
      <c r="F3800">
        <v>21418</v>
      </c>
      <c r="G3800" t="s">
        <v>5</v>
      </c>
      <c r="H3800" s="5" t="s">
        <v>18</v>
      </c>
      <c r="I3800">
        <v>64401</v>
      </c>
      <c r="J3800" t="s">
        <v>3</v>
      </c>
      <c r="K3800" s="5" t="s">
        <v>18</v>
      </c>
      <c r="L3800">
        <v>21418.84</v>
      </c>
      <c r="M3800" t="str">
        <f t="shared" si="6814"/>
        <v>e</v>
      </c>
      <c r="N3800" t="str">
        <f t="shared" si="6815"/>
        <v>5/2</v>
      </c>
      <c r="O3800">
        <v>64401.03</v>
      </c>
      <c r="P3800" t="str">
        <f t="shared" si="6816"/>
        <v>o</v>
      </c>
      <c r="Q3800" t="str">
        <f t="shared" si="6817"/>
        <v>5/2</v>
      </c>
      <c r="R3800">
        <v>35</v>
      </c>
      <c r="AA3800" s="10">
        <f t="shared" si="6773"/>
        <v>2325.83</v>
      </c>
      <c r="AB3800" s="3" cm="1">
        <f t="array" ref="AB3800">100000000/Lvac(AA3800)</f>
        <v>42982.208695486552</v>
      </c>
      <c r="AC3800" s="28">
        <f t="shared" si="6774"/>
        <v>4.2995403791334709E-7</v>
      </c>
      <c r="AD3800" s="28">
        <f t="shared" si="6775"/>
        <v>2.3265440058807574E-7</v>
      </c>
      <c r="AE3800" s="21">
        <f t="shared" si="6776"/>
        <v>42982.20970454318</v>
      </c>
      <c r="AF3800" s="10" cm="1">
        <f t="array" ref="AF3800">Lair(100000000/AE3800)</f>
        <v>2325.8299453938021</v>
      </c>
      <c r="AG3800" s="10">
        <f t="shared" si="6777"/>
        <v>1.4240187093529311E-2</v>
      </c>
      <c r="AH3800" s="10" t="b">
        <f t="shared" si="6761"/>
        <v>1</v>
      </c>
      <c r="AI3800" s="10">
        <f t="shared" si="6818"/>
        <v>2325.8299453938021</v>
      </c>
      <c r="AJ3800">
        <v>3.0000000000000001E-3</v>
      </c>
      <c r="AK3800" s="3" cm="1">
        <f t="array" ref="AK3800">100000000/Lvac($AA3800)</f>
        <v>42982.208695486552</v>
      </c>
      <c r="AL3800" s="21">
        <f t="shared" si="6696"/>
        <v>5.5441123862831183E-2</v>
      </c>
      <c r="AM3800" s="10" cm="1">
        <f t="array" ref="AM3800">Lvac($AI3800)-$BA3800</f>
        <v>-1.0665693334885873E-3</v>
      </c>
      <c r="AN3800" s="10">
        <f t="shared" si="6819"/>
        <v>1.869548654940445E-2</v>
      </c>
      <c r="AO3800" s="3">
        <f t="shared" si="6820"/>
        <v>-0.35552311116286245</v>
      </c>
      <c r="AP3800" s="3">
        <v>-0.33731701569195138</v>
      </c>
      <c r="AS3800" s="3">
        <f t="shared" si="6778"/>
        <v>-1.3045134473941289E-3</v>
      </c>
      <c r="AT3800" s="3" cm="1">
        <f t="array" ref="AT3800">AS3800-(100000000/LvacE($A3800)-$E3800)</f>
        <v>8.7637912656646222E-5</v>
      </c>
      <c r="AU3800" t="s">
        <v>4787</v>
      </c>
      <c r="AV3800" t="s">
        <v>4832</v>
      </c>
      <c r="AW3800" s="3">
        <v>21418.84</v>
      </c>
      <c r="AX3800" s="3">
        <v>64401.03</v>
      </c>
      <c r="AY3800" s="3"/>
      <c r="AZ3800" s="10" cm="1">
        <f t="array" ref="AZ3800">Lair(100000000/($AX3800-$AW3800))</f>
        <v>2325.8310117270703</v>
      </c>
      <c r="BA3800" s="10">
        <f t="shared" si="6821"/>
        <v>2326.5450178318042</v>
      </c>
      <c r="BB3800" s="12">
        <v>274000000</v>
      </c>
      <c r="BC3800" s="3">
        <v>0.49299999999999999</v>
      </c>
      <c r="BD3800" s="12" cm="1">
        <f t="array" ref="BD3800">SfromgA($BB3800,$BA3800,"")</f>
        <v>1.7030143361701215</v>
      </c>
      <c r="BE3800" s="29">
        <f t="shared" si="6822"/>
        <v>58.923004185223384</v>
      </c>
      <c r="BG3800" s="3"/>
      <c r="BH3800" s="3"/>
      <c r="BI3800" s="12">
        <f t="shared" si="6823"/>
        <v>274000000</v>
      </c>
      <c r="BJ3800" s="29">
        <f t="shared" si="6824"/>
        <v>58.923004185223384</v>
      </c>
      <c r="BK3800" s="3">
        <f t="shared" si="6825"/>
        <v>-7.8633065903962427</v>
      </c>
      <c r="BL3800" s="13">
        <f>EXP(BK$4341*$AX3800+BK$4342)*$BI3800/(100000000/($AX3800-$AW3800))</f>
        <v>99.212795305545555</v>
      </c>
      <c r="BM3800" s="3">
        <f t="shared" si="6826"/>
        <v>2.4000424135717013</v>
      </c>
      <c r="BN3800" s="13" cm="1">
        <f t="array" ref="BN3800">$C3800*EXP(poly_from_str(100000000/$E3800,BN$4343))</f>
        <v>45.294809838986815</v>
      </c>
      <c r="BO3800" s="3">
        <f t="shared" si="6827"/>
        <v>2.1972245773362196</v>
      </c>
      <c r="BP3800" s="13">
        <f t="shared" si="6828"/>
        <v>0.78407453807372895</v>
      </c>
      <c r="BQ3800" s="13"/>
      <c r="BR3800" s="12">
        <v>13300000</v>
      </c>
      <c r="BS3800" s="3">
        <f>LN(BV3800*100000000/($AX3800-$AW3800)/$BR3800)</f>
        <v>-6.3493156198077614</v>
      </c>
      <c r="BT3800" s="13">
        <f>EXP(BS$4338*$AX3800+BS$4336)*$BR3800/(100000000/($AX3800-$AW3800))</f>
        <v>5.8623573811893364</v>
      </c>
      <c r="BU3800" s="3">
        <f>LN(BT3800/$BN3800)</f>
        <v>-2.0446406466601661</v>
      </c>
      <c r="BV3800" s="3" cm="1">
        <f t="array" ref="BV3800">$BN3800*EXP(poly_from_str(100000000/$E3800,BV$4341))</f>
        <v>9.9923455237288064</v>
      </c>
      <c r="BW3800" s="12" t="s">
        <v>14</v>
      </c>
      <c r="BX3800" s="3">
        <f>LN(BT3800/BV3800)</f>
        <v>-0.53326754608828553</v>
      </c>
      <c r="BY3800">
        <v>44059</v>
      </c>
      <c r="BZ3800" s="13"/>
    </row>
    <row r="3801" spans="1:78" hidden="1" x14ac:dyDescent="0.25">
      <c r="A3801" t="s">
        <v>4247</v>
      </c>
      <c r="B3801" s="2" t="str">
        <f t="shared" si="6698"/>
        <v/>
      </c>
      <c r="C3801">
        <v>1</v>
      </c>
      <c r="D3801" t="s">
        <v>14</v>
      </c>
      <c r="E3801">
        <v>42983.95</v>
      </c>
      <c r="F3801">
        <v>26446</v>
      </c>
      <c r="G3801" t="s">
        <v>5</v>
      </c>
      <c r="H3801" s="5" t="s">
        <v>8</v>
      </c>
      <c r="I3801">
        <v>69431</v>
      </c>
      <c r="J3801" t="s">
        <v>3</v>
      </c>
      <c r="K3801" s="5" t="s">
        <v>8</v>
      </c>
      <c r="L3801">
        <v>26446.97</v>
      </c>
      <c r="M3801" t="str">
        <f t="shared" si="6814"/>
        <v>e</v>
      </c>
      <c r="N3801" t="str">
        <f t="shared" si="6815"/>
        <v>7/2</v>
      </c>
      <c r="O3801">
        <v>69431</v>
      </c>
      <c r="P3801" t="str">
        <f t="shared" si="6816"/>
        <v>o</v>
      </c>
      <c r="Q3801" t="str">
        <f t="shared" si="6817"/>
        <v>7/2</v>
      </c>
      <c r="R3801">
        <v>35</v>
      </c>
      <c r="AA3801" s="10">
        <f t="shared" si="6773"/>
        <v>2325.7359999999999</v>
      </c>
      <c r="AB3801" s="3" cm="1">
        <f t="array" ref="AB3801">100000000/Lvac(AA3801)</f>
        <v>42983.945772181891</v>
      </c>
      <c r="AC3801" s="28">
        <f t="shared" si="6774"/>
        <v>4.2997141550029755E-7</v>
      </c>
      <c r="AD3801" s="28">
        <f t="shared" si="6775"/>
        <v>2.3264499850713437E-7</v>
      </c>
      <c r="AE3801" s="21">
        <f t="shared" si="6776"/>
        <v>42983.949042569082</v>
      </c>
      <c r="AF3801" s="10" cm="1">
        <f t="array" ref="AF3801">Lair(100000000/AE3801)</f>
        <v>2325.7358230337481</v>
      </c>
      <c r="AG3801" s="10">
        <f t="shared" si="6777"/>
        <v>1.424093400372654E-2</v>
      </c>
      <c r="AH3801" s="10" t="b">
        <f t="shared" si="6761"/>
        <v>1</v>
      </c>
      <c r="AI3801" s="10">
        <f t="shared" si="6818"/>
        <v>2325.7358230337481</v>
      </c>
      <c r="AJ3801">
        <v>7.0000000000000001E-3</v>
      </c>
      <c r="AK3801" s="3" cm="1">
        <f t="array" ref="AK3801">100000000/Lvac($AA3801)</f>
        <v>42983.945772181891</v>
      </c>
      <c r="AL3801" s="21">
        <f t="shared" si="6696"/>
        <v>0.12937308589622526</v>
      </c>
      <c r="AM3801" s="10" cm="1">
        <f t="array" ref="AM3801">Lvac($AI3801)-$BA3801</f>
        <v>4.3817064060931443E-3</v>
      </c>
      <c r="AN3801" s="10">
        <f t="shared" si="6819"/>
        <v>-8.4227818108047359E-2</v>
      </c>
      <c r="AO3801" s="3">
        <f t="shared" si="6820"/>
        <v>0.62595805801330628</v>
      </c>
      <c r="AP3801" s="3">
        <v>0.65124454756317263</v>
      </c>
      <c r="AS3801" s="3">
        <f t="shared" si="6778"/>
        <v>-4.2278181063011289E-3</v>
      </c>
      <c r="AT3801" s="3" cm="1">
        <f t="array" ref="AT3801">AS3801-(100000000/LvacE($A3801)-$E3801)</f>
        <v>8.7689528299961239E-5</v>
      </c>
      <c r="AU3801" t="s">
        <v>4731</v>
      </c>
      <c r="AV3801" t="s">
        <v>4859</v>
      </c>
      <c r="AW3801" s="3">
        <v>26446.97</v>
      </c>
      <c r="AX3801" s="3">
        <v>69431</v>
      </c>
      <c r="AY3801" s="3"/>
      <c r="AZ3801" s="10" cm="1">
        <f t="array" ref="AZ3801">Lair(100000000/($AX3801-$AW3801))</f>
        <v>2325.7314422971185</v>
      </c>
      <c r="BA3801" s="10">
        <f t="shared" si="6821"/>
        <v>2326.4454263595107</v>
      </c>
      <c r="BB3801" s="12">
        <v>15200000</v>
      </c>
      <c r="BC3801" s="3">
        <v>0.03</v>
      </c>
      <c r="BD3801" s="12" cm="1">
        <f t="array" ref="BD3801">SfromgA($BB3801,$BA3801,"")</f>
        <v>9.4461656207472822E-2</v>
      </c>
      <c r="BE3801" s="29">
        <f t="shared" si="6822"/>
        <v>643.71516619712008</v>
      </c>
      <c r="BG3801" s="3"/>
      <c r="BH3801" s="3"/>
      <c r="BI3801" s="12">
        <f t="shared" si="6823"/>
        <v>15200000</v>
      </c>
      <c r="BJ3801" s="29">
        <f t="shared" si="6824"/>
        <v>643.71516619712008</v>
      </c>
      <c r="BK3801" s="3">
        <f t="shared" si="6825"/>
        <v>-7.1683234928049941</v>
      </c>
      <c r="BL3801" s="13">
        <f>EXP(BK$4341*$AX3801+BK$4342)*$BI3801/(100000000/($AX3801-$AW3801))</f>
        <v>3.7557921598508681</v>
      </c>
      <c r="BM3801" s="3">
        <f t="shared" si="6826"/>
        <v>1.3232992243119872</v>
      </c>
      <c r="BN3801" s="13" cm="1">
        <f t="array" ref="BN3801">$C3801*EXP(poly_from_str(100000000/$E3801,BN$4343))</f>
        <v>5.0348597934709893</v>
      </c>
      <c r="BO3801" s="3">
        <f t="shared" si="6827"/>
        <v>0</v>
      </c>
      <c r="BP3801" s="13">
        <f>LN(BL3801/BN3801)</f>
        <v>-0.2930864550896865</v>
      </c>
      <c r="BQ3801" s="13"/>
      <c r="BS3801" s="13"/>
      <c r="BT3801" s="13"/>
      <c r="BU3801" s="13"/>
      <c r="BV3801" s="13"/>
      <c r="BW3801" s="13"/>
      <c r="BX3801" s="13"/>
      <c r="BY3801">
        <v>4898</v>
      </c>
      <c r="BZ3801" s="13"/>
    </row>
    <row r="3802" spans="1:78" hidden="1" x14ac:dyDescent="0.25">
      <c r="A3802" t="s">
        <v>4248</v>
      </c>
      <c r="B3802" s="2" t="str">
        <f t="shared" si="6698"/>
        <v/>
      </c>
      <c r="C3802">
        <v>4</v>
      </c>
      <c r="D3802" t="s">
        <v>14</v>
      </c>
      <c r="E3802">
        <v>42990.8</v>
      </c>
      <c r="R3802">
        <v>35</v>
      </c>
      <c r="S3802" t="s">
        <v>22</v>
      </c>
      <c r="AA3802" s="10">
        <f t="shared" si="6773"/>
        <v>2325.3649999999998</v>
      </c>
      <c r="AB3802" s="3" cm="1">
        <f t="array" ref="AB3802">100000000/Lvac(AA3802)</f>
        <v>42990.803051989642</v>
      </c>
      <c r="AC3802" s="28">
        <f t="shared" si="6774"/>
        <v>4.3004001522341659E-7</v>
      </c>
      <c r="AD3802" s="28">
        <f t="shared" si="6775"/>
        <v>2.3260789029474045E-7</v>
      </c>
      <c r="AE3802" s="21">
        <f t="shared" si="6776"/>
        <v>42990.800690811928</v>
      </c>
      <c r="AF3802" s="10" cm="1">
        <f t="array" ref="AF3802">Lair(100000000/AE3802)</f>
        <v>2325.365127726634</v>
      </c>
      <c r="AG3802" s="10">
        <f t="shared" si="6777"/>
        <v>1.4243882799472266E-2</v>
      </c>
      <c r="AH3802" s="10" t="b">
        <f t="shared" si="6761"/>
        <v>1</v>
      </c>
      <c r="AI3802" s="10">
        <f t="shared" si="6782"/>
        <v>2325.3649999999998</v>
      </c>
      <c r="AJ3802">
        <v>7.0000000000000001E-3</v>
      </c>
      <c r="AK3802" s="3" cm="1">
        <f t="array" ref="AK3802">100000000/Lvac($AA3802)</f>
        <v>42990.803051989642</v>
      </c>
      <c r="AL3802" s="21">
        <f t="shared" si="6696"/>
        <v>0.12941435919261171</v>
      </c>
      <c r="AM3802" s="21"/>
      <c r="AN3802" s="21"/>
      <c r="AO3802" s="21"/>
      <c r="AP3802" s="21"/>
      <c r="AS3802" s="3">
        <f t="shared" si="6778"/>
        <v>3.0519896390615031E-3</v>
      </c>
      <c r="AT3802" s="3" cm="1">
        <f t="array" ref="AT3802">AS3802-(100000000/LvacE($A3802)-$E3802)</f>
        <v>8.7893407908268273E-5</v>
      </c>
      <c r="BB3802"/>
      <c r="BC3802"/>
      <c r="BD3802"/>
      <c r="BE3802"/>
      <c r="BF3802"/>
      <c r="BG3802"/>
      <c r="BH3802"/>
      <c r="BI3802"/>
      <c r="BJ3802"/>
      <c r="BN3802" s="13" cm="1">
        <f t="array" ref="BN3802">$C3802*EXP(poly_from_str(100000000/$E3802,BN$4343))</f>
        <v>20.172668421008055</v>
      </c>
      <c r="BO3802" s="13"/>
      <c r="BY3802">
        <v>19625</v>
      </c>
    </row>
    <row r="3803" spans="1:78" hidden="1" x14ac:dyDescent="0.25">
      <c r="A3803" t="s">
        <v>4249</v>
      </c>
      <c r="B3803" s="2" t="str">
        <f t="shared" si="6698"/>
        <v/>
      </c>
      <c r="C3803">
        <v>2</v>
      </c>
      <c r="E3803">
        <v>42997.26</v>
      </c>
      <c r="F3803">
        <v>64857</v>
      </c>
      <c r="G3803" t="s">
        <v>3</v>
      </c>
      <c r="H3803" s="5" t="s">
        <v>4</v>
      </c>
      <c r="I3803">
        <v>107854</v>
      </c>
      <c r="J3803" t="s">
        <v>5</v>
      </c>
      <c r="K3803" s="5" t="s">
        <v>4</v>
      </c>
      <c r="L3803">
        <v>64857.15</v>
      </c>
      <c r="M3803" t="str">
        <f t="shared" ref="M3803:M3804" si="6829">$G3803&amp;""</f>
        <v>o</v>
      </c>
      <c r="N3803" t="str">
        <f t="shared" ref="N3803:N3804" si="6830">$H3803&amp;""</f>
        <v>9/2</v>
      </c>
      <c r="O3803">
        <v>107854.46</v>
      </c>
      <c r="P3803" t="str">
        <f t="shared" ref="P3803:P3804" si="6831">$J3803&amp;""</f>
        <v>e</v>
      </c>
      <c r="Q3803" t="str">
        <f t="shared" ref="Q3803:Q3804" si="6832">$K3803&amp;""</f>
        <v>9/2</v>
      </c>
      <c r="R3803">
        <v>35</v>
      </c>
      <c r="AA3803" s="10">
        <f t="shared" si="6773"/>
        <v>2325.0160000000001</v>
      </c>
      <c r="AB3803" s="3" cm="1">
        <f t="array" ref="AB3803">100000000/Lvac(AA3803)</f>
        <v>42997.255697901135</v>
      </c>
      <c r="AC3803" s="28">
        <f t="shared" si="6774"/>
        <v>4.3010456702233448E-7</v>
      </c>
      <c r="AD3803" s="28">
        <f t="shared" si="6775"/>
        <v>2.3257298257033041E-7</v>
      </c>
      <c r="AE3803" s="21">
        <f t="shared" si="6776"/>
        <v>42997.259026680498</v>
      </c>
      <c r="AF3803" s="10" cm="1">
        <f t="array" ref="AF3803">Lair(100000000/AE3803)</f>
        <v>2325.0158199855382</v>
      </c>
      <c r="AG3803" s="10">
        <f t="shared" si="6777"/>
        <v>1.4246658022547185E-2</v>
      </c>
      <c r="AH3803" s="10" t="b">
        <f t="shared" si="6761"/>
        <v>1</v>
      </c>
      <c r="AI3803" s="10">
        <f t="shared" ref="AI3803:AI3804" si="6833">$AF3803</f>
        <v>2325.0158199855382</v>
      </c>
      <c r="AJ3803">
        <v>3.0000000000000001E-3</v>
      </c>
      <c r="AK3803" s="3" cm="1">
        <f t="array" ref="AK3803">100000000/Lvac($AA3803)</f>
        <v>42997.255697901135</v>
      </c>
      <c r="AL3803" s="21">
        <f t="shared" si="6696"/>
        <v>5.5479952430820774E-2</v>
      </c>
      <c r="AM3803" s="10" cm="1">
        <f t="array" ref="AM3803">Lvac($AI3803)-$BA3803</f>
        <v>2.7571529544729856E-3</v>
      </c>
      <c r="AN3803" s="10">
        <f t="shared" ref="AN3803:AN3804" si="6834">$AK3803-($AX3803-$AW3803)</f>
        <v>-5.4302098869811743E-2</v>
      </c>
      <c r="AO3803" s="3">
        <f t="shared" ref="AO3803:AO3804" si="6835">AM3803/AJ3803</f>
        <v>0.91905098482432845</v>
      </c>
      <c r="AP3803" s="3">
        <v>0.9790690854363977</v>
      </c>
      <c r="AS3803" s="3">
        <f t="shared" si="6778"/>
        <v>-4.3020988669013605E-3</v>
      </c>
      <c r="AT3803" s="3" cm="1">
        <f t="array" ref="AT3803">AS3803-(100000000/LvacE($A3803)-$E3803)</f>
        <v>8.808544953353703E-5</v>
      </c>
      <c r="AU3803" t="s">
        <v>4849</v>
      </c>
      <c r="AV3803" t="s">
        <v>4893</v>
      </c>
      <c r="AW3803" s="3">
        <v>64857.15</v>
      </c>
      <c r="AX3803" s="3">
        <v>107854.46</v>
      </c>
      <c r="AY3803" s="3"/>
      <c r="AZ3803" s="10" cm="1">
        <f t="array" ref="AZ3803">Lair(100000000/($AX3803-$AW3803))</f>
        <v>2325.01306344265</v>
      </c>
      <c r="BA3803" s="10">
        <f t="shared" ref="BA3803:BA3804" si="6836">100000000/($AX3803-$AW3803)</f>
        <v>2325.7268884960476</v>
      </c>
      <c r="BB3803" s="12">
        <v>1340000000</v>
      </c>
      <c r="BC3803" s="3">
        <v>0.377</v>
      </c>
      <c r="BD3803" s="12" cm="1">
        <f t="array" ref="BD3803">SfromgA($BB3803,$BA3803,"")</f>
        <v>8.3198270814787829</v>
      </c>
      <c r="BE3803" s="29">
        <f t="shared" ref="BE3803:BE3804" si="6837">(10^MAX(0.05, -0.312925054856973*((LN($BD3803))^(1/3)) + 0.454808404431693)-1)*100</f>
        <v>12.953803283442621</v>
      </c>
      <c r="BG3803" s="3"/>
      <c r="BH3803" s="3"/>
      <c r="BI3803" s="12">
        <f t="shared" ref="BI3803:BI3804" si="6838">IF($BB3803="",$BF3803,$BB3803)</f>
        <v>1340000000</v>
      </c>
      <c r="BJ3803" s="29">
        <f t="shared" ref="BJ3803:BJ3804" si="6839">IF($BB3803="",$BH3803,$BE3803)</f>
        <v>12.953803283442621</v>
      </c>
      <c r="BK3803" s="3">
        <f t="shared" ref="BK3803:BK3804" si="6840">LN(BN3803*100000000/($AX3803-$AW3803)/$BI3803)</f>
        <v>-10.951405789184193</v>
      </c>
      <c r="BL3803" s="13">
        <f>EXP(BK$4341*$AX3803+BK$4342)*$BI3803/(100000000/($AX3803-$AW3803))</f>
        <v>17.873464501980973</v>
      </c>
      <c r="BM3803" s="3">
        <f t="shared" ref="BM3803:BM3804" si="6841">LN(BL3803/$C3803)</f>
        <v>2.1901700023432604</v>
      </c>
      <c r="BN3803" s="13" cm="1">
        <f t="array" ref="BN3803">$C3803*EXP(poly_from_str(100000000/$E3803,BN$4343))</f>
        <v>10.102084132898907</v>
      </c>
      <c r="BO3803" s="3">
        <f t="shared" ref="BO3803:BO3804" si="6842">LN($C3803)</f>
        <v>0.69314718055994529</v>
      </c>
      <c r="BP3803" s="13">
        <f t="shared" ref="BP3803:BP3804" si="6843">LN(BL3803/BN3803)</f>
        <v>0.57057543055121107</v>
      </c>
      <c r="BQ3803" s="13"/>
      <c r="BS3803" s="13"/>
      <c r="BT3803" s="13"/>
      <c r="BU3803" s="13"/>
      <c r="BV3803" s="13"/>
      <c r="BW3803" s="13"/>
      <c r="BX3803" s="13"/>
      <c r="BY3803">
        <v>9828</v>
      </c>
      <c r="BZ3803" s="13"/>
    </row>
    <row r="3804" spans="1:78" hidden="1" x14ac:dyDescent="0.25">
      <c r="A3804" t="s">
        <v>4250</v>
      </c>
      <c r="B3804" s="2" t="str">
        <f t="shared" si="6698"/>
        <v/>
      </c>
      <c r="C3804">
        <v>1</v>
      </c>
      <c r="E3804">
        <v>43001.120000000003</v>
      </c>
      <c r="F3804">
        <v>27380</v>
      </c>
      <c r="G3804" t="s">
        <v>5</v>
      </c>
      <c r="H3804" s="5" t="s">
        <v>16</v>
      </c>
      <c r="I3804">
        <v>70381</v>
      </c>
      <c r="J3804" t="s">
        <v>3</v>
      </c>
      <c r="K3804" s="5" t="s">
        <v>15</v>
      </c>
      <c r="L3804">
        <v>27380.31</v>
      </c>
      <c r="M3804" t="str">
        <f t="shared" si="6829"/>
        <v>e</v>
      </c>
      <c r="N3804" t="str">
        <f t="shared" si="6830"/>
        <v>11/2</v>
      </c>
      <c r="O3804">
        <v>70381.48</v>
      </c>
      <c r="P3804" t="str">
        <f t="shared" si="6831"/>
        <v>o</v>
      </c>
      <c r="Q3804" t="str">
        <f t="shared" si="6832"/>
        <v>13/2</v>
      </c>
      <c r="R3804">
        <v>35</v>
      </c>
      <c r="AA3804" s="10">
        <f t="shared" si="6773"/>
        <v>2324.8069999999998</v>
      </c>
      <c r="AB3804" s="3" cm="1">
        <f t="array" ref="AB3804">100000000/Lvac(AA3804)</f>
        <v>43001.120817183415</v>
      </c>
      <c r="AC3804" s="28">
        <f t="shared" si="6774"/>
        <v>4.3014323339528835E-7</v>
      </c>
      <c r="AD3804" s="28">
        <f t="shared" si="6775"/>
        <v>2.32552077945E-7</v>
      </c>
      <c r="AE3804" s="21">
        <f t="shared" si="6776"/>
        <v>43001.120184830543</v>
      </c>
      <c r="AF3804" s="10" cm="1">
        <f t="array" ref="AF3804">Lair(100000000/AE3804)</f>
        <v>2324.807034190374</v>
      </c>
      <c r="AG3804" s="10">
        <f t="shared" si="6777"/>
        <v>1.4248320573962359E-2</v>
      </c>
      <c r="AH3804" s="10" t="b">
        <f t="shared" si="6761"/>
        <v>1</v>
      </c>
      <c r="AI3804" s="10">
        <f t="shared" si="6833"/>
        <v>2324.807034190374</v>
      </c>
      <c r="AJ3804">
        <v>3.0000000000000001E-3</v>
      </c>
      <c r="AK3804" s="3" cm="1">
        <f t="array" ref="AK3804">100000000/Lvac($AA3804)</f>
        <v>43001.120817183415</v>
      </c>
      <c r="AL3804" s="21">
        <f t="shared" si="6696"/>
        <v>5.5489922627697287E-2</v>
      </c>
      <c r="AM3804" s="10" cm="1">
        <f t="array" ref="AM3804">Lvac($AI3804)-$BA3804</f>
        <v>2.6940246834783466E-3</v>
      </c>
      <c r="AN3804" s="10">
        <f t="shared" si="6834"/>
        <v>-4.9182816583197564E-2</v>
      </c>
      <c r="AO3804" s="3">
        <f t="shared" si="6835"/>
        <v>0.89800822782611545</v>
      </c>
      <c r="AP3804" s="3">
        <v>0.88660891439455247</v>
      </c>
      <c r="AS3804" s="3">
        <f t="shared" si="6778"/>
        <v>8.1718341243686154E-4</v>
      </c>
      <c r="AT3804" s="3" cm="1">
        <f t="array" ref="AT3804">AS3804-(100000000/LvacE($A3804)-$E3804)</f>
        <v>8.820056973490864E-5</v>
      </c>
      <c r="AU3804" t="s">
        <v>4707</v>
      </c>
      <c r="AV3804" t="s">
        <v>4871</v>
      </c>
      <c r="AW3804" s="3">
        <v>27380.31</v>
      </c>
      <c r="AX3804" s="3">
        <v>70381.48</v>
      </c>
      <c r="AY3804" s="3"/>
      <c r="AZ3804" s="10" cm="1">
        <f t="array" ref="AZ3804">Lair(100000000/($AX3804-$AW3804))</f>
        <v>2324.8043407617442</v>
      </c>
      <c r="BA3804" s="10">
        <f t="shared" si="6836"/>
        <v>2325.518119623257</v>
      </c>
      <c r="BB3804" s="12">
        <v>23300000</v>
      </c>
      <c r="BC3804" s="3">
        <v>0.22</v>
      </c>
      <c r="BD3804" s="12" cm="1">
        <f t="array" ref="BD3804">SfromgA($BB3804,$BA3804,"")</f>
        <v>0.14462669575982046</v>
      </c>
      <c r="BE3804" s="29">
        <f t="shared" si="6837"/>
        <v>599.28928818282043</v>
      </c>
      <c r="BG3804" s="3"/>
      <c r="BH3804" s="3"/>
      <c r="BI3804" s="12">
        <f t="shared" si="6838"/>
        <v>23300000</v>
      </c>
      <c r="BJ3804" s="29">
        <f t="shared" si="6839"/>
        <v>599.28928818282043</v>
      </c>
      <c r="BK3804" s="3">
        <f t="shared" si="6840"/>
        <v>-7.5917363167452683</v>
      </c>
      <c r="BL3804" s="13">
        <f>EXP(BK$4341*$AX3804+BK$4342)*$BI3804/(100000000/($AX3804-$AW3804))</f>
        <v>5.3582542020500519</v>
      </c>
      <c r="BM3804" s="3">
        <f t="shared" si="6841"/>
        <v>1.6786382134554014</v>
      </c>
      <c r="BN3804" s="13" cm="1">
        <f t="array" ref="BN3804">$C3804*EXP(poly_from_str(100000000/$E3804,BN$4343))</f>
        <v>5.0557664414603822</v>
      </c>
      <c r="BO3804" s="3">
        <f t="shared" si="6842"/>
        <v>0</v>
      </c>
      <c r="BP3804" s="13">
        <f t="shared" si="6843"/>
        <v>5.8108752009247845E-2</v>
      </c>
      <c r="BQ3804" s="13"/>
      <c r="BS3804" s="13"/>
      <c r="BT3804" s="13"/>
      <c r="BU3804" s="13"/>
      <c r="BV3804" s="13"/>
      <c r="BW3804" s="13"/>
      <c r="BX3804" s="13"/>
      <c r="BY3804">
        <v>4919</v>
      </c>
      <c r="BZ3804" s="13"/>
    </row>
    <row r="3805" spans="1:78" hidden="1" x14ac:dyDescent="0.25">
      <c r="A3805" t="s">
        <v>4251</v>
      </c>
      <c r="B3805" s="2" t="str">
        <f t="shared" si="6698"/>
        <v/>
      </c>
      <c r="C3805">
        <v>6</v>
      </c>
      <c r="E3805">
        <v>43006.41</v>
      </c>
      <c r="R3805">
        <v>35</v>
      </c>
      <c r="S3805" t="s">
        <v>22</v>
      </c>
      <c r="AA3805" s="10">
        <f t="shared" si="6773"/>
        <v>2324.5210000000002</v>
      </c>
      <c r="AB3805" s="3" cm="1">
        <f t="array" ref="AB3805">100000000/Lvac(AA3805)</f>
        <v>43006.411053880518</v>
      </c>
      <c r="AC3805" s="28">
        <f t="shared" si="6774"/>
        <v>4.3019615654149822E-7</v>
      </c>
      <c r="AD3805" s="28">
        <f t="shared" si="6775"/>
        <v>2.325234716161624E-7</v>
      </c>
      <c r="AE3805" s="21">
        <f t="shared" si="6776"/>
        <v>43006.410238275945</v>
      </c>
      <c r="AF3805" s="10" cm="1">
        <f t="array" ref="AF3805">Lair(100000000/AE3805)</f>
        <v>2324.5210440876722</v>
      </c>
      <c r="AG3805" s="10">
        <f t="shared" si="6777"/>
        <v>1.4250596371011601E-2</v>
      </c>
      <c r="AH3805" s="10" t="b">
        <f t="shared" si="6761"/>
        <v>1</v>
      </c>
      <c r="AI3805" s="10">
        <f t="shared" si="6782"/>
        <v>2324.5210000000002</v>
      </c>
      <c r="AJ3805">
        <v>3.0000000000000001E-3</v>
      </c>
      <c r="AK3805" s="3" cm="1">
        <f t="array" ref="AK3805">100000000/Lvac($AA3805)</f>
        <v>43006.411053880518</v>
      </c>
      <c r="AL3805" s="21">
        <f t="shared" si="6696"/>
        <v>5.5503578226069612E-2</v>
      </c>
      <c r="AM3805" s="21"/>
      <c r="AN3805" s="21"/>
      <c r="AO3805" s="21"/>
      <c r="AP3805" s="21"/>
      <c r="AS3805" s="3">
        <f t="shared" si="6778"/>
        <v>1.0538805145188235E-3</v>
      </c>
      <c r="AT3805" s="3" cm="1">
        <f t="array" ref="AT3805">AS3805-(100000000/LvacE($A3805)-$E3805)</f>
        <v>8.8358239736407995E-5</v>
      </c>
      <c r="BB3805"/>
      <c r="BC3805"/>
      <c r="BD3805"/>
      <c r="BE3805"/>
      <c r="BF3805"/>
      <c r="BG3805"/>
      <c r="BH3805"/>
      <c r="BI3805"/>
      <c r="BJ3805"/>
      <c r="BN3805" s="13" cm="1">
        <f t="array" ref="BN3805">$C3805*EXP(poly_from_str(100000000/$E3805,BN$4343))</f>
        <v>30.373584599156914</v>
      </c>
      <c r="BO3805" s="13"/>
      <c r="BY3805" t="e">
        <v>#N/A</v>
      </c>
    </row>
    <row r="3806" spans="1:78" hidden="1" x14ac:dyDescent="0.25">
      <c r="A3806" t="s">
        <v>4252</v>
      </c>
      <c r="B3806" s="2" t="str">
        <f t="shared" si="6698"/>
        <v/>
      </c>
      <c r="C3806">
        <v>7</v>
      </c>
      <c r="E3806">
        <v>43007.95</v>
      </c>
      <c r="F3806">
        <v>62558</v>
      </c>
      <c r="G3806" t="s">
        <v>3</v>
      </c>
      <c r="H3806" s="5" t="s">
        <v>16</v>
      </c>
      <c r="I3806">
        <v>105566</v>
      </c>
      <c r="J3806" t="s">
        <v>5</v>
      </c>
      <c r="K3806" s="5" t="s">
        <v>4</v>
      </c>
      <c r="L3806">
        <v>62558.67</v>
      </c>
      <c r="M3806" t="str">
        <f t="shared" ref="M3806:M3807" si="6844">$G3806&amp;""</f>
        <v>o</v>
      </c>
      <c r="N3806" t="str">
        <f t="shared" ref="N3806:N3807" si="6845">$H3806&amp;""</f>
        <v>11/2</v>
      </c>
      <c r="O3806">
        <v>105566.62</v>
      </c>
      <c r="P3806" t="str">
        <f t="shared" ref="P3806:P3807" si="6846">$J3806&amp;""</f>
        <v>e</v>
      </c>
      <c r="Q3806" t="str">
        <f t="shared" ref="Q3806:Q3807" si="6847">$K3806&amp;""</f>
        <v>9/2</v>
      </c>
      <c r="R3806">
        <v>35</v>
      </c>
      <c r="AA3806" s="10">
        <f t="shared" si="6773"/>
        <v>2324.4380000000001</v>
      </c>
      <c r="AB3806" s="3" cm="1">
        <f t="array" ref="AB3806">100000000/Lvac(AA3806)</f>
        <v>43007.946576041628</v>
      </c>
      <c r="AC3806" s="28">
        <f t="shared" si="6774"/>
        <v>4.3021151779483902E-7</v>
      </c>
      <c r="AD3806" s="28">
        <f t="shared" si="6775"/>
        <v>2.3251516977959337E-7</v>
      </c>
      <c r="AE3806" s="21">
        <f t="shared" si="6776"/>
        <v>43007.949225949495</v>
      </c>
      <c r="AF3806" s="10" cm="1">
        <f t="array" ref="AF3806">Lair(100000000/AE3806)</f>
        <v>2324.4378567689264</v>
      </c>
      <c r="AG3806" s="10">
        <f t="shared" si="6777"/>
        <v>1.4251256986859109E-2</v>
      </c>
      <c r="AH3806" s="10" t="b">
        <f t="shared" si="6761"/>
        <v>1</v>
      </c>
      <c r="AI3806" s="10">
        <f t="shared" ref="AI3806:AI3807" si="6848">$AF3806</f>
        <v>2324.4378567689264</v>
      </c>
      <c r="AJ3806">
        <v>3.0000000000000001E-3</v>
      </c>
      <c r="AK3806" s="3" cm="1">
        <f t="array" ref="AK3806">100000000/Lvac($AA3806)</f>
        <v>43007.946576041628</v>
      </c>
      <c r="AL3806" s="21">
        <f t="shared" si="6696"/>
        <v>5.5507545341510596E-2</v>
      </c>
      <c r="AM3806" s="10" cm="1">
        <f t="array" ref="AM3806">Lvac($AI3806)-$BA3806</f>
        <v>4.1847721604426624E-5</v>
      </c>
      <c r="AN3806" s="10">
        <f t="shared" ref="AN3806:AN3807" si="6849">$AK3806-($AX3806-$AW3806)</f>
        <v>-3.4239583692396991E-3</v>
      </c>
      <c r="AO3806" s="3">
        <f t="shared" ref="AO3806:AO3807" si="6850">AM3806/AJ3806</f>
        <v>1.3949240534808874E-2</v>
      </c>
      <c r="AP3806" s="3">
        <v>6.1703496006278627E-2</v>
      </c>
      <c r="AS3806" s="3">
        <f t="shared" si="6778"/>
        <v>-3.4239583692396991E-3</v>
      </c>
      <c r="AT3806" s="3" cm="1">
        <f t="array" ref="AT3806">AS3806-(100000000/LvacE($A3806)-$E3806)</f>
        <v>8.8404034613631666E-5</v>
      </c>
      <c r="AU3806" t="s">
        <v>4816</v>
      </c>
      <c r="AV3806" t="s">
        <v>4873</v>
      </c>
      <c r="AW3806" s="3">
        <v>62558.67</v>
      </c>
      <c r="AX3806" s="3">
        <v>105566.62</v>
      </c>
      <c r="AY3806" s="3"/>
      <c r="AZ3806" s="10" cm="1">
        <f t="array" ref="AZ3806">Lair(100000000/($AX3806-$AW3806))</f>
        <v>2324.4378149304625</v>
      </c>
      <c r="BA3806" s="10">
        <f t="shared" ref="BA3806:BA3807" si="6851">100000000/($AX3806-$AW3806)</f>
        <v>2325.1515126854456</v>
      </c>
      <c r="BB3806" s="12">
        <v>3620000000</v>
      </c>
      <c r="BC3806" s="3">
        <v>0.74099999999999999</v>
      </c>
      <c r="BD3806" s="12" cm="1">
        <f t="array" ref="BD3806">SfromgA($BB3806,$BA3806,"")</f>
        <v>22.459273509816562</v>
      </c>
      <c r="BE3806" s="29">
        <f>(10^MAX(0.05, -0.312925054856973*((LN($BD3806))^(1/3)) + 0.454808404431693)-1)*100</f>
        <v>12.201845430196357</v>
      </c>
      <c r="BG3806" s="3"/>
      <c r="BH3806" s="3"/>
      <c r="BI3806" s="12">
        <f>IF($BB3806="",$BF3806,$BB3806)</f>
        <v>3620000000</v>
      </c>
      <c r="BJ3806" s="29">
        <f>IF($BB3806="",$BH3806,$BE3806)</f>
        <v>12.201845430196357</v>
      </c>
      <c r="BK3806" s="3">
        <f>LN(BN3806*100000000/($AX3806-$AW3806)/$BI3806)</f>
        <v>-10.69010081433885</v>
      </c>
      <c r="BL3806" s="13">
        <f>EXP(BK$4341*$AX3806+BK$4342)*$BI3806/(100000000/($AX3806-$AW3806))</f>
        <v>57.466344143642594</v>
      </c>
      <c r="BM3806" s="3">
        <f t="shared" ref="BM3806" si="6852">LN(BL3806/$C3806)</f>
        <v>2.1052893081408137</v>
      </c>
      <c r="BN3806" s="13" cm="1">
        <f t="array" ref="BN3806">$C3806*EXP(poly_from_str(100000000/$E3806,BN$4343))</f>
        <v>35.449124850359432</v>
      </c>
      <c r="BO3806" s="3">
        <f>LN($C3806)</f>
        <v>1.9459101490553132</v>
      </c>
      <c r="BP3806" s="13">
        <f>LN(BL3806/BN3806)</f>
        <v>0.48310089139551082</v>
      </c>
      <c r="BQ3806" s="13"/>
      <c r="BS3806" s="13"/>
      <c r="BT3806" s="13"/>
      <c r="BU3806" s="13"/>
      <c r="BV3806" s="13"/>
      <c r="BW3806" s="13"/>
      <c r="BX3806" s="13"/>
      <c r="BY3806">
        <v>34494</v>
      </c>
      <c r="BZ3806" s="13"/>
    </row>
    <row r="3807" spans="1:78" hidden="1" x14ac:dyDescent="0.25">
      <c r="A3807" t="s">
        <v>4253</v>
      </c>
      <c r="B3807" s="2" t="str">
        <f t="shared" si="6698"/>
        <v/>
      </c>
      <c r="C3807">
        <v>1</v>
      </c>
      <c r="E3807">
        <v>43025.45</v>
      </c>
      <c r="F3807">
        <v>35863</v>
      </c>
      <c r="G3807" t="s">
        <v>5</v>
      </c>
      <c r="H3807" s="5" t="s">
        <v>19</v>
      </c>
      <c r="I3807">
        <v>78889</v>
      </c>
      <c r="J3807" t="s">
        <v>3</v>
      </c>
      <c r="K3807" s="5" t="s">
        <v>19</v>
      </c>
      <c r="L3807">
        <v>35863.74</v>
      </c>
      <c r="M3807" t="str">
        <f t="shared" si="6844"/>
        <v>e</v>
      </c>
      <c r="N3807" t="str">
        <f t="shared" si="6845"/>
        <v>3/2</v>
      </c>
      <c r="O3807">
        <v>78889.14</v>
      </c>
      <c r="P3807" t="str">
        <f t="shared" si="6846"/>
        <v>o</v>
      </c>
      <c r="Q3807" t="str">
        <f t="shared" si="6847"/>
        <v>3/2</v>
      </c>
      <c r="R3807">
        <v>35</v>
      </c>
      <c r="AA3807" s="10">
        <f t="shared" si="6773"/>
        <v>2323.4920000000002</v>
      </c>
      <c r="AB3807" s="3" cm="1">
        <f t="array" ref="AB3807">100000000/Lvac(AA3807)</f>
        <v>43025.455577986468</v>
      </c>
      <c r="AC3807" s="28">
        <f t="shared" si="6774"/>
        <v>4.3038667660572961E-7</v>
      </c>
      <c r="AD3807" s="28">
        <f t="shared" si="6775"/>
        <v>2.3242054885100152E-7</v>
      </c>
      <c r="AE3807" s="21">
        <f t="shared" si="6776"/>
        <v>43025.451259420966</v>
      </c>
      <c r="AF3807" s="10" cm="1">
        <f t="array" ref="AF3807">Lair(100000000/AE3807)</f>
        <v>2323.4922332343685</v>
      </c>
      <c r="AG3807" s="10">
        <f t="shared" si="6777"/>
        <v>1.4258791417828525E-2</v>
      </c>
      <c r="AH3807" s="10" t="b">
        <f t="shared" si="6761"/>
        <v>1</v>
      </c>
      <c r="AI3807" s="10">
        <f t="shared" si="6848"/>
        <v>2323.4922332343685</v>
      </c>
      <c r="AJ3807">
        <v>3.0000000000000001E-3</v>
      </c>
      <c r="AK3807" s="3" cm="1">
        <f t="array" ref="AK3807">100000000/Lvac($AA3807)</f>
        <v>43025.455577986468</v>
      </c>
      <c r="AL3807" s="21">
        <f t="shared" si="6696"/>
        <v>5.5552742930533215E-2</v>
      </c>
      <c r="AM3807" s="10" cm="1">
        <f t="array" ref="AM3807">Lvac($AI3807)-$BA3807</f>
        <v>-2.7690024849107431E-3</v>
      </c>
      <c r="AN3807" s="10">
        <f t="shared" si="6849"/>
        <v>5.5577986466232687E-2</v>
      </c>
      <c r="AO3807" s="3">
        <f t="shared" si="6850"/>
        <v>-0.92300082830358099</v>
      </c>
      <c r="AP3807" s="3">
        <v>-1.0007628144800644</v>
      </c>
      <c r="AS3807" s="3">
        <f t="shared" si="6778"/>
        <v>5.5779864705982618E-3</v>
      </c>
      <c r="AT3807" s="3" cm="1">
        <f t="array" ref="AT3807">AS3807-(100000000/LvacE($A3807)-$E3807)</f>
        <v>8.8926884927786887E-5</v>
      </c>
      <c r="AU3807" t="s">
        <v>4806</v>
      </c>
      <c r="AV3807" t="s">
        <v>4872</v>
      </c>
      <c r="AW3807" s="3">
        <v>35863.74</v>
      </c>
      <c r="AX3807" s="3">
        <v>78889.14</v>
      </c>
      <c r="AY3807" s="3"/>
      <c r="AZ3807" s="10" cm="1">
        <f t="array" ref="AZ3807">Lair(100000000/($AX3807-$AW3807))</f>
        <v>2323.4950016244993</v>
      </c>
      <c r="BA3807" s="10">
        <f t="shared" si="6851"/>
        <v>2324.2084907984586</v>
      </c>
      <c r="BN3807" s="13" cm="1">
        <f t="array" ref="BN3807">$C3807*EXP(poly_from_str(100000000/$E3807,BN$4343))</f>
        <v>5.0858730826426095</v>
      </c>
      <c r="BO3807" s="13"/>
      <c r="BY3807">
        <v>4950</v>
      </c>
    </row>
    <row r="3808" spans="1:78" hidden="1" x14ac:dyDescent="0.25">
      <c r="A3808" t="s">
        <v>4254</v>
      </c>
      <c r="B3808" s="2" t="str">
        <f t="shared" si="6698"/>
        <v/>
      </c>
      <c r="C3808">
        <v>1</v>
      </c>
      <c r="E3808">
        <v>43027.92</v>
      </c>
      <c r="R3808">
        <v>35</v>
      </c>
      <c r="S3808" t="s">
        <v>22</v>
      </c>
      <c r="AA3808" s="10">
        <f t="shared" si="6773"/>
        <v>2323.3589999999999</v>
      </c>
      <c r="AB3808" s="3" cm="1">
        <f t="array" ref="AB3808">100000000/Lvac(AA3808)</f>
        <v>43027.91834600443</v>
      </c>
      <c r="AC3808" s="28">
        <f t="shared" si="6774"/>
        <v>4.3041131396396341E-7</v>
      </c>
      <c r="AD3808" s="28">
        <f t="shared" si="6775"/>
        <v>2.3240724590918072E-7</v>
      </c>
      <c r="AE3808" s="21">
        <f t="shared" si="6776"/>
        <v>43027.919626620198</v>
      </c>
      <c r="AF3808" s="10" cm="1">
        <f t="array" ref="AF3808">Lair(100000000/AE3808)</f>
        <v>2323.3589308452347</v>
      </c>
      <c r="AG3808" s="10">
        <f t="shared" si="6777"/>
        <v>1.4259851436218947E-2</v>
      </c>
      <c r="AH3808" s="10" t="b">
        <f t="shared" si="6761"/>
        <v>1</v>
      </c>
      <c r="AI3808" s="10">
        <f t="shared" si="6782"/>
        <v>2323.3589999999999</v>
      </c>
      <c r="AJ3808">
        <v>3.0000000000000001E-3</v>
      </c>
      <c r="AK3808" s="3" cm="1">
        <f t="array" ref="AK3808">100000000/Lvac($AA3808)</f>
        <v>43027.91834600443</v>
      </c>
      <c r="AL3808" s="21">
        <f t="shared" ref="AL3808:AL3871" si="6853">AJ3808/AI3808*AK3808</f>
        <v>5.5559108617313675E-2</v>
      </c>
      <c r="AM3808" s="21"/>
      <c r="AN3808" s="21"/>
      <c r="AO3808" s="21"/>
      <c r="AP3808" s="21"/>
      <c r="AS3808" s="3">
        <f t="shared" si="6778"/>
        <v>-1.6539955686312169E-3</v>
      </c>
      <c r="AT3808" s="3" cm="1">
        <f t="array" ref="AT3808">AS3808-(100000000/LvacE($A3808)-$E3808)</f>
        <v>8.9000524894800037E-5</v>
      </c>
      <c r="BB3808"/>
      <c r="BC3808"/>
      <c r="BD3808"/>
      <c r="BE3808"/>
      <c r="BF3808"/>
      <c r="BG3808"/>
      <c r="BH3808"/>
      <c r="BI3808"/>
      <c r="BJ3808"/>
      <c r="BN3808" s="13" cm="1">
        <f t="array" ref="BN3808">$C3808*EXP(poly_from_str(100000000/$E3808,BN$4343))</f>
        <v>5.0889614786392485</v>
      </c>
      <c r="BO3808" s="13"/>
      <c r="BY3808" t="e">
        <v>#N/A</v>
      </c>
    </row>
    <row r="3809" spans="1:78" hidden="1" x14ac:dyDescent="0.25">
      <c r="A3809" t="s">
        <v>4255</v>
      </c>
      <c r="B3809" s="2" t="str">
        <f t="shared" si="6698"/>
        <v/>
      </c>
      <c r="C3809">
        <v>3</v>
      </c>
      <c r="E3809">
        <v>43029.21</v>
      </c>
      <c r="F3809">
        <v>23651</v>
      </c>
      <c r="G3809" t="s">
        <v>5</v>
      </c>
      <c r="H3809" s="5" t="s">
        <v>8</v>
      </c>
      <c r="I3809">
        <v>66681</v>
      </c>
      <c r="J3809" t="s">
        <v>3</v>
      </c>
      <c r="K3809" s="5" t="s">
        <v>18</v>
      </c>
      <c r="L3809">
        <v>23651.88</v>
      </c>
      <c r="M3809" t="str">
        <f>$G3809&amp;""</f>
        <v>e</v>
      </c>
      <c r="N3809" t="str">
        <f>$H3809&amp;""</f>
        <v>7/2</v>
      </c>
      <c r="O3809">
        <v>66681.14</v>
      </c>
      <c r="P3809" t="str">
        <f>$J3809&amp;""</f>
        <v>o</v>
      </c>
      <c r="Q3809" t="str">
        <f>$K3809&amp;""</f>
        <v>5/2</v>
      </c>
      <c r="R3809">
        <v>35</v>
      </c>
      <c r="AA3809" s="10">
        <f t="shared" si="6773"/>
        <v>2323.2890000000002</v>
      </c>
      <c r="AB3809" s="3" cm="1">
        <f t="array" ref="AB3809">100000000/Lvac(AA3809)</f>
        <v>43029.214652934272</v>
      </c>
      <c r="AC3809" s="28">
        <f t="shared" si="6774"/>
        <v>4.3042428212762164E-7</v>
      </c>
      <c r="AD3809" s="28">
        <f t="shared" si="6775"/>
        <v>2.324002443609106E-7</v>
      </c>
      <c r="AE3809" s="21">
        <f t="shared" si="6776"/>
        <v>43029.211050274615</v>
      </c>
      <c r="AF3809" s="10" cm="1">
        <f t="array" ref="AF3809">Lair(100000000/AE3809)</f>
        <v>2323.2891945361816</v>
      </c>
      <c r="AG3809" s="10">
        <f t="shared" si="6777"/>
        <v>1.4260409413752288E-2</v>
      </c>
      <c r="AH3809" s="10" t="b">
        <f t="shared" si="6761"/>
        <v>1</v>
      </c>
      <c r="AI3809" s="10">
        <f>$AF3809</f>
        <v>2323.2891945361816</v>
      </c>
      <c r="AJ3809">
        <v>3.0000000000000001E-3</v>
      </c>
      <c r="AK3809" s="3" cm="1">
        <f t="array" ref="AK3809">100000000/Lvac($AA3809)</f>
        <v>43029.214652934272</v>
      </c>
      <c r="AL3809" s="21">
        <f t="shared" si="6853"/>
        <v>5.5562451830097594E-2</v>
      </c>
      <c r="AM3809" s="10" cm="1">
        <f t="array" ref="AM3809">Lvac($AI3809)-$BA3809</f>
        <v>2.6437659143994097E-3</v>
      </c>
      <c r="AN3809" s="10">
        <f>$AK3809-($AX3809-$AW3809)</f>
        <v>-4.5347065723035485E-2</v>
      </c>
      <c r="AO3809" s="3">
        <f>AM3809/AJ3809</f>
        <v>0.88125530479980319</v>
      </c>
      <c r="AP3809" s="3">
        <v>0.81639556856316631</v>
      </c>
      <c r="AS3809" s="3">
        <f t="shared" si="6778"/>
        <v>4.6529342725989409E-3</v>
      </c>
      <c r="AT3809" s="3" cm="1">
        <f t="array" ref="AT3809">AS3809-(100000000/LvacE($A3809)-$E3809)</f>
        <v>8.9039313024841249E-5</v>
      </c>
      <c r="AU3809" t="s">
        <v>4754</v>
      </c>
      <c r="AV3809" t="s">
        <v>4846</v>
      </c>
      <c r="AW3809" s="3">
        <v>23651.88</v>
      </c>
      <c r="AX3809" s="3">
        <v>66681.14</v>
      </c>
      <c r="AY3809" s="3"/>
      <c r="AZ3809" s="10" cm="1">
        <f t="array" ref="AZ3809">Lair(100000000/($AX3809-$AW3809))</f>
        <v>2323.2865513548822</v>
      </c>
      <c r="BA3809" s="10">
        <f>100000000/($AX3809-$AW3809)</f>
        <v>2323.9999944224005</v>
      </c>
      <c r="BB3809" s="12">
        <v>63100000</v>
      </c>
      <c r="BC3809" s="3">
        <v>8.5999999999999993E-2</v>
      </c>
      <c r="BD3809" s="12" cm="1">
        <f t="array" ref="BD3809">SfromgA($BB3809,$BA3809,"")</f>
        <v>0.39090487553954645</v>
      </c>
      <c r="BE3809" s="29">
        <f>(10^MAX(0.05, -0.312925054856973*((LN($BD3809))^(1/3)) + 0.454808404431693)-1)*100</f>
        <v>477.12296534566815</v>
      </c>
      <c r="BG3809" s="3"/>
      <c r="BH3809" s="3"/>
      <c r="BI3809" s="12">
        <f>IF($BB3809="",$BF3809,$BB3809)</f>
        <v>63100000</v>
      </c>
      <c r="BJ3809" s="29">
        <f>IF($BB3809="",$BH3809,$BE3809)</f>
        <v>477.12296534566815</v>
      </c>
      <c r="BK3809" s="3">
        <f>LN(BN3809*100000000/($AX3809-$AW3809)/$BI3809)</f>
        <v>-7.4831827780072748</v>
      </c>
      <c r="BL3809" s="13">
        <f>EXP(BK$4341*$AX3809+BK$4342)*$BI3809/(100000000/($AX3809-$AW3809))</f>
        <v>19.234605961869608</v>
      </c>
      <c r="BM3809" s="3">
        <f t="shared" ref="BM3809" si="6854">LN(BL3809/$C3809)</f>
        <v>1.8580987618503428</v>
      </c>
      <c r="BN3809" s="13" cm="1">
        <f t="array" ref="BN3809">$C3809*EXP(poly_from_str(100000000/$E3809,BN$4343))</f>
        <v>15.271730413535645</v>
      </c>
      <c r="BO3809" s="3">
        <f>LN($C3809)</f>
        <v>1.0986122886681098</v>
      </c>
      <c r="BP3809" s="13">
        <f>LN(BL3809/BN3809)</f>
        <v>0.23070761658608768</v>
      </c>
      <c r="BQ3809" s="13"/>
      <c r="BS3809" s="13"/>
      <c r="BT3809" s="13"/>
      <c r="BU3809" s="13"/>
      <c r="BV3809" s="13"/>
      <c r="BW3809" s="13"/>
      <c r="BX3809" s="13"/>
      <c r="BY3809">
        <v>14864</v>
      </c>
      <c r="BZ3809" s="13"/>
    </row>
    <row r="3810" spans="1:78" hidden="1" x14ac:dyDescent="0.25">
      <c r="A3810" t="s">
        <v>4256</v>
      </c>
      <c r="B3810" s="2" t="str">
        <f t="shared" si="6698"/>
        <v/>
      </c>
      <c r="C3810">
        <v>8</v>
      </c>
      <c r="E3810">
        <v>43043.37</v>
      </c>
      <c r="R3810">
        <v>35</v>
      </c>
      <c r="S3810" t="s">
        <v>22</v>
      </c>
      <c r="AA3810" s="10">
        <f t="shared" si="6773"/>
        <v>2322.5250000000001</v>
      </c>
      <c r="AB3810" s="3" cm="1">
        <f t="array" ref="AB3810">100000000/Lvac(AA3810)</f>
        <v>43043.367996760433</v>
      </c>
      <c r="AC3810" s="28">
        <f t="shared" si="6774"/>
        <v>4.305658711962196E-7</v>
      </c>
      <c r="AD3810" s="28">
        <f t="shared" si="6775"/>
        <v>2.3232382746518879E-7</v>
      </c>
      <c r="AE3810" s="21">
        <f t="shared" si="6776"/>
        <v>43043.369548283037</v>
      </c>
      <c r="AF3810" s="10" cm="1">
        <f t="array" ref="AF3810">Lair(100000000/AE3810)</f>
        <v>2322.5249162760751</v>
      </c>
      <c r="AG3810" s="10">
        <f t="shared" si="6777"/>
        <v>1.4266502620372316E-2</v>
      </c>
      <c r="AH3810" s="10" t="b">
        <f t="shared" si="6761"/>
        <v>1</v>
      </c>
      <c r="AI3810" s="10">
        <f t="shared" si="6782"/>
        <v>2322.5250000000001</v>
      </c>
      <c r="AJ3810">
        <v>3.0000000000000001E-3</v>
      </c>
      <c r="AK3810" s="3" cm="1">
        <f t="array" ref="AK3810">100000000/Lvac($AA3810)</f>
        <v>43043.367996760433</v>
      </c>
      <c r="AL3810" s="21">
        <f t="shared" si="6853"/>
        <v>5.5599015722233906E-2</v>
      </c>
      <c r="AM3810" s="21"/>
      <c r="AN3810" s="21"/>
      <c r="AO3810" s="21"/>
      <c r="AP3810" s="21"/>
      <c r="AS3810" s="3">
        <f t="shared" si="6778"/>
        <v>-2.0032395696034655E-3</v>
      </c>
      <c r="AT3810" s="3" cm="1">
        <f t="array" ref="AT3810">AS3810-(100000000/LvacE($A3810)-$E3810)</f>
        <v>8.9463188487570733E-5</v>
      </c>
      <c r="BB3810"/>
      <c r="BC3810"/>
      <c r="BD3810"/>
      <c r="BE3810"/>
      <c r="BF3810"/>
      <c r="BG3810"/>
      <c r="BH3810"/>
      <c r="BI3810"/>
      <c r="BJ3810"/>
      <c r="BN3810" s="13" cm="1">
        <f t="array" ref="BN3810">$C3810*EXP(poly_from_str(100000000/$E3810,BN$4343))</f>
        <v>40.867317358507272</v>
      </c>
      <c r="BO3810" s="13"/>
      <c r="BY3810">
        <v>39785</v>
      </c>
    </row>
    <row r="3811" spans="1:78" hidden="1" x14ac:dyDescent="0.25">
      <c r="A3811" t="s">
        <v>4257</v>
      </c>
      <c r="B3811" s="2" t="str">
        <f t="shared" si="6698"/>
        <v/>
      </c>
      <c r="C3811">
        <v>6</v>
      </c>
      <c r="E3811">
        <v>43053.23</v>
      </c>
      <c r="R3811">
        <v>35</v>
      </c>
      <c r="S3811" t="s">
        <v>22</v>
      </c>
      <c r="AA3811" s="10">
        <f t="shared" si="6773"/>
        <v>2321.9929999999999</v>
      </c>
      <c r="AB3811" s="3" cm="1">
        <f t="array" ref="AB3811">100000000/Lvac(AA3811)</f>
        <v>43053.228966306015</v>
      </c>
      <c r="AC3811" s="28">
        <f t="shared" si="6774"/>
        <v>4.3066451966048135E-7</v>
      </c>
      <c r="AD3811" s="28">
        <f t="shared" si="6775"/>
        <v>2.3227061570285757E-7</v>
      </c>
      <c r="AE3811" s="21">
        <f t="shared" si="6776"/>
        <v>43053.229767074379</v>
      </c>
      <c r="AF3811" s="10" cm="1">
        <f t="array" ref="AF3811">Lair(100000000/AE3811)</f>
        <v>2321.9929568083853</v>
      </c>
      <c r="AG3811" s="10">
        <f t="shared" si="6777"/>
        <v>1.427074908630345E-2</v>
      </c>
      <c r="AH3811" s="10" t="b">
        <f t="shared" si="6761"/>
        <v>1</v>
      </c>
      <c r="AI3811" s="10">
        <f t="shared" si="6782"/>
        <v>2321.9929999999999</v>
      </c>
      <c r="AJ3811">
        <v>3.0000000000000001E-3</v>
      </c>
      <c r="AK3811" s="3" cm="1">
        <f t="array" ref="AK3811">100000000/Lvac($AA3811)</f>
        <v>43053.228966306015</v>
      </c>
      <c r="AL3811" s="21">
        <f t="shared" si="6853"/>
        <v>5.56244945178207E-2</v>
      </c>
      <c r="AM3811" s="21"/>
      <c r="AN3811" s="21"/>
      <c r="AO3811" s="21"/>
      <c r="AP3811" s="21"/>
      <c r="AS3811" s="3">
        <f t="shared" si="6778"/>
        <v>-1.0336939885746688E-3</v>
      </c>
      <c r="AT3811" s="3" cm="1">
        <f t="array" ref="AT3811">AS3811-(100000000/LvacE($A3811)-$E3811)</f>
        <v>8.9759036200121045E-5</v>
      </c>
      <c r="BB3811"/>
      <c r="BC3811"/>
      <c r="BD3811"/>
      <c r="BE3811"/>
      <c r="BF3811"/>
      <c r="BG3811"/>
      <c r="BH3811"/>
      <c r="BI3811"/>
      <c r="BJ3811"/>
      <c r="BN3811" s="13" cm="1">
        <f t="array" ref="BN3811">$C3811*EXP(poly_from_str(100000000/$E3811,BN$4343))</f>
        <v>30.725712600853996</v>
      </c>
      <c r="BO3811" s="13"/>
      <c r="BY3811" t="e">
        <v>#N/A</v>
      </c>
    </row>
    <row r="3812" spans="1:78" hidden="1" x14ac:dyDescent="0.25">
      <c r="A3812" t="s">
        <v>4258</v>
      </c>
      <c r="B3812" s="2" t="str">
        <f t="shared" si="6698"/>
        <v/>
      </c>
      <c r="C3812">
        <v>5</v>
      </c>
      <c r="E3812">
        <v>43058.35</v>
      </c>
      <c r="F3812">
        <v>28936</v>
      </c>
      <c r="G3812" t="s">
        <v>5</v>
      </c>
      <c r="H3812" s="5" t="s">
        <v>19</v>
      </c>
      <c r="I3812">
        <v>71994</v>
      </c>
      <c r="J3812" t="s">
        <v>3</v>
      </c>
      <c r="K3812" s="5" t="s">
        <v>18</v>
      </c>
      <c r="L3812">
        <v>28936.46</v>
      </c>
      <c r="M3812" t="str">
        <f t="shared" ref="M3812:M3814" si="6855">$G3812&amp;""</f>
        <v>e</v>
      </c>
      <c r="N3812" t="str">
        <f t="shared" ref="N3812:N3814" si="6856">$H3812&amp;""</f>
        <v>3/2</v>
      </c>
      <c r="O3812">
        <v>71994.81</v>
      </c>
      <c r="P3812" t="str">
        <f t="shared" ref="P3812:P3814" si="6857">$J3812&amp;""</f>
        <v>o</v>
      </c>
      <c r="Q3812" t="str">
        <f t="shared" ref="Q3812:Q3814" si="6858">$K3812&amp;""</f>
        <v>5/2</v>
      </c>
      <c r="R3812">
        <v>35</v>
      </c>
      <c r="AA3812" s="10">
        <f t="shared" si="6773"/>
        <v>2321.7170000000001</v>
      </c>
      <c r="AB3812" s="3" cm="1">
        <f t="array" ref="AB3812">100000000/Lvac(AA3812)</f>
        <v>43058.346587737156</v>
      </c>
      <c r="AC3812" s="28">
        <f t="shared" si="6774"/>
        <v>4.3071571599811689E-7</v>
      </c>
      <c r="AD3812" s="28">
        <f t="shared" si="6775"/>
        <v>2.322430096014871E-7</v>
      </c>
      <c r="AE3812" s="21">
        <f t="shared" si="6776"/>
        <v>43058.349231386899</v>
      </c>
      <c r="AF3812" s="10" cm="1">
        <f t="array" ref="AF3812">Lair(100000000/AE3812)</f>
        <v>2321.7168574414732</v>
      </c>
      <c r="AG3812" s="10">
        <f t="shared" si="6777"/>
        <v>1.4272953290116141E-2</v>
      </c>
      <c r="AH3812" s="10" t="b">
        <f t="shared" si="6761"/>
        <v>1</v>
      </c>
      <c r="AI3812" s="10">
        <f t="shared" ref="AI3812:AI3814" si="6859">$AF3812</f>
        <v>2321.7168574414732</v>
      </c>
      <c r="AJ3812">
        <v>3.0000000000000001E-3</v>
      </c>
      <c r="AK3812" s="3" cm="1">
        <f t="array" ref="AK3812">100000000/Lvac($AA3812)</f>
        <v>43058.346587737156</v>
      </c>
      <c r="AL3812" s="21">
        <f t="shared" si="6853"/>
        <v>5.5637723156975342E-2</v>
      </c>
      <c r="AM3812" s="10" cm="1">
        <f t="array" ref="AM3812">Lvac($AI3812)-$BA3812</f>
        <v>4.1456537019257667E-5</v>
      </c>
      <c r="AN3812" s="10">
        <f t="shared" ref="AN3812:AN3814" si="6860">$AK3812-($AX3812-$AW3812)</f>
        <v>-3.4122628421755508E-3</v>
      </c>
      <c r="AO3812" s="3">
        <f t="shared" ref="AO3812:AO3814" si="6861">AM3812/AJ3812</f>
        <v>1.3818845673085889E-2</v>
      </c>
      <c r="AP3812" s="3">
        <v>6.1348859010953063E-2</v>
      </c>
      <c r="AS3812" s="3">
        <f t="shared" si="6778"/>
        <v>-3.4122628421755508E-3</v>
      </c>
      <c r="AT3812" s="3" cm="1">
        <f t="array" ref="AT3812">AS3812-(100000000/LvacE($A3812)-$E3812)</f>
        <v>8.991274080472067E-5</v>
      </c>
      <c r="AU3812" t="s">
        <v>4796</v>
      </c>
      <c r="AV3812" t="s">
        <v>4895</v>
      </c>
      <c r="AW3812" s="3">
        <v>28936.46</v>
      </c>
      <c r="AX3812" s="3">
        <v>71994.81</v>
      </c>
      <c r="AY3812" s="3"/>
      <c r="AZ3812" s="10" cm="1">
        <f t="array" ref="AZ3812">Lair(100000000/($AX3812-$AW3812))</f>
        <v>2321.7168159940984</v>
      </c>
      <c r="BA3812" s="10">
        <f t="shared" ref="BA3812:BA3814" si="6862">100000000/($AX3812-$AW3812)</f>
        <v>2322.4299119682942</v>
      </c>
      <c r="BB3812" s="12">
        <v>6790000</v>
      </c>
      <c r="BC3812" s="3">
        <v>2.4E-2</v>
      </c>
      <c r="BD3812" s="12" cm="1">
        <f t="array" ref="BD3812">SfromgA($BB3812,$BA3812,"")</f>
        <v>4.1978893145449801E-2</v>
      </c>
      <c r="BE3812" s="29">
        <f t="shared" ref="BE3812:BE3814" si="6863">(10^MAX(0.05, -0.312925054856973*((LN($BD3812))^(1/3)) + 0.454808404431693)-1)*100</f>
        <v>721.33737397006553</v>
      </c>
      <c r="BG3812" s="3"/>
      <c r="BH3812" s="3"/>
      <c r="BI3812" s="12">
        <f t="shared" ref="BI3812:BI3814" si="6864">IF($BB3812="",$BF3812,$BB3812)</f>
        <v>6790000</v>
      </c>
      <c r="BJ3812" s="29">
        <f t="shared" ref="BJ3812:BJ3814" si="6865">IF($BB3812="",$BH3812,$BE3812)</f>
        <v>721.33737397006553</v>
      </c>
      <c r="BK3812" s="3"/>
      <c r="BL3812" s="13">
        <f>EXP(BK$4341*$AX3812+BK$4342)*$BI3812/(100000000/($AX3812-$AW3812))</f>
        <v>1.3831777653096626</v>
      </c>
      <c r="BM3812" s="3"/>
      <c r="BN3812" s="13" cm="1">
        <f t="array" ref="BN3812">$C3812*EXP(poly_from_str(100000000/$E3812,BN$4343))</f>
        <v>25.637501998383389</v>
      </c>
      <c r="BO3812" s="3">
        <f t="shared" ref="BO3812:BO3814" si="6866">LN($C3812)</f>
        <v>1.6094379124341003</v>
      </c>
      <c r="BP3812" s="17"/>
      <c r="BQ3812" s="13"/>
      <c r="BS3812" s="13"/>
      <c r="BT3812" s="13"/>
      <c r="BU3812" s="13"/>
      <c r="BV3812" s="13"/>
      <c r="BW3812" s="13"/>
      <c r="BX3812" s="13"/>
      <c r="BY3812">
        <v>24964</v>
      </c>
      <c r="BZ3812" s="13"/>
    </row>
    <row r="3813" spans="1:78" hidden="1" x14ac:dyDescent="0.25">
      <c r="A3813" t="s">
        <v>4259</v>
      </c>
      <c r="B3813" s="2" t="str">
        <f t="shared" si="6698"/>
        <v/>
      </c>
      <c r="C3813">
        <v>2</v>
      </c>
      <c r="E3813">
        <v>43059.18</v>
      </c>
      <c r="F3813">
        <v>36683</v>
      </c>
      <c r="G3813" t="s">
        <v>5</v>
      </c>
      <c r="H3813" s="5" t="s">
        <v>113</v>
      </c>
      <c r="I3813">
        <v>79742</v>
      </c>
      <c r="J3813" t="s">
        <v>3</v>
      </c>
      <c r="K3813" s="5" t="s">
        <v>113</v>
      </c>
      <c r="L3813">
        <v>36683.21</v>
      </c>
      <c r="M3813" t="str">
        <f t="shared" si="6855"/>
        <v>e</v>
      </c>
      <c r="N3813" t="str">
        <f t="shared" si="6856"/>
        <v>1/2</v>
      </c>
      <c r="O3813">
        <v>79742.36</v>
      </c>
      <c r="P3813" t="str">
        <f t="shared" si="6857"/>
        <v>o</v>
      </c>
      <c r="Q3813" t="str">
        <f t="shared" si="6858"/>
        <v>1/2</v>
      </c>
      <c r="R3813">
        <v>35</v>
      </c>
      <c r="AA3813" s="10">
        <f t="shared" si="6773"/>
        <v>2321.672</v>
      </c>
      <c r="AB3813" s="3" cm="1">
        <f t="array" ref="AB3813">100000000/Lvac(AA3813)</f>
        <v>43059.181097880515</v>
      </c>
      <c r="AC3813" s="28">
        <f t="shared" si="6774"/>
        <v>4.3072406438118733E-7</v>
      </c>
      <c r="AD3813" s="28">
        <f t="shared" si="6775"/>
        <v>2.3223850860675626E-7</v>
      </c>
      <c r="AE3813" s="21">
        <f t="shared" si="6776"/>
        <v>43059.180247283017</v>
      </c>
      <c r="AF3813" s="10" cm="1">
        <f t="array" ref="AF3813">Lair(100000000/AE3813)</f>
        <v>2321.6720458666045</v>
      </c>
      <c r="AG3813" s="10">
        <f t="shared" si="6777"/>
        <v>1.4273312745702347E-2</v>
      </c>
      <c r="AH3813" s="10" t="b">
        <f t="shared" si="6761"/>
        <v>1</v>
      </c>
      <c r="AI3813" s="10">
        <f t="shared" si="6859"/>
        <v>2321.6720458666045</v>
      </c>
      <c r="AJ3813">
        <v>3.0000000000000001E-3</v>
      </c>
      <c r="AK3813" s="3" cm="1">
        <f t="array" ref="AK3813">100000000/Lvac($AA3813)</f>
        <v>43059.181097880515</v>
      </c>
      <c r="AL3813" s="21">
        <f t="shared" si="6853"/>
        <v>5.5639875375001029E-2</v>
      </c>
      <c r="AM3813" s="10" cm="1">
        <f t="array" ref="AM3813">Lvac($AI3813)-$BA3813</f>
        <v>-1.6313800979332882E-3</v>
      </c>
      <c r="AN3813" s="10">
        <f t="shared" si="6860"/>
        <v>3.1097880513698328E-2</v>
      </c>
      <c r="AO3813" s="3">
        <f t="shared" si="6861"/>
        <v>-0.54379336597776273</v>
      </c>
      <c r="AP3813" s="3">
        <v>-0.55908561368293397</v>
      </c>
      <c r="AS3813" s="3">
        <f t="shared" si="6778"/>
        <v>1.0978805148624815E-3</v>
      </c>
      <c r="AT3813" s="3" cm="1">
        <f t="array" ref="AT3813">AS3813-(100000000/LvacE($A3813)-$E3813)</f>
        <v>8.9937813754659146E-5</v>
      </c>
      <c r="AU3813" t="s">
        <v>4770</v>
      </c>
      <c r="AV3813" t="s">
        <v>4892</v>
      </c>
      <c r="AW3813" s="3">
        <v>36683.21</v>
      </c>
      <c r="AX3813" s="3">
        <v>79742.36</v>
      </c>
      <c r="AY3813" s="3"/>
      <c r="AZ3813" s="10" cm="1">
        <f t="array" ref="AZ3813">Lair(100000000/($AX3813-$AW3813))</f>
        <v>2321.673676886166</v>
      </c>
      <c r="BA3813" s="10">
        <f t="shared" si="6862"/>
        <v>2322.3867633244035</v>
      </c>
      <c r="BB3813" s="12">
        <v>104000000</v>
      </c>
      <c r="BC3813" s="3">
        <v>0.70799999999999996</v>
      </c>
      <c r="BD3813" s="12" cm="1">
        <f t="array" ref="BD3813">SfromgA($BB3813,$BA3813,"")</f>
        <v>0.64293984588338793</v>
      </c>
      <c r="BE3813" s="29">
        <f t="shared" si="6863"/>
        <v>393.31360918139649</v>
      </c>
      <c r="BG3813" s="3"/>
      <c r="BH3813" s="3"/>
      <c r="BI3813" s="12">
        <f t="shared" si="6864"/>
        <v>104000000</v>
      </c>
      <c r="BJ3813" s="29">
        <f t="shared" si="6865"/>
        <v>393.31360918139649</v>
      </c>
      <c r="BK3813" s="3">
        <f t="shared" ref="BK3813:BK3814" si="6867">LN(BN3813*100000000/($AX3813-$AW3813)/$BI3813)</f>
        <v>-8.3815777881029074</v>
      </c>
      <c r="BL3813" s="13">
        <f>EXP(BK$4341*$AX3813+BK$4342)*$BI3813/(100000000/($AX3813-$AW3813))</f>
        <v>11.75974283669561</v>
      </c>
      <c r="BM3813" s="3">
        <f t="shared" ref="BM3813:BM3814" si="6868">LN(BL3813/$C3813)</f>
        <v>1.7715348940435112</v>
      </c>
      <c r="BN3813" s="13" cm="1">
        <f t="array" ref="BN3813">$C3813*EXP(poly_from_str(100000000/$E3813,BN$4343))</f>
        <v>10.257128793350175</v>
      </c>
      <c r="BO3813" s="3">
        <f t="shared" si="6866"/>
        <v>0.69314718055994529</v>
      </c>
      <c r="BP3813" s="13">
        <f t="shared" ref="BP3813:BP3814" si="6869">LN(BL3813/BN3813)</f>
        <v>0.13670911872738054</v>
      </c>
      <c r="BQ3813" s="13"/>
      <c r="BS3813" s="13"/>
      <c r="BT3813" s="13"/>
      <c r="BU3813" s="13"/>
      <c r="BV3813" s="13"/>
      <c r="BW3813" s="13"/>
      <c r="BX3813" s="13"/>
      <c r="BY3813">
        <v>9988</v>
      </c>
      <c r="BZ3813" s="13"/>
    </row>
    <row r="3814" spans="1:78" hidden="1" x14ac:dyDescent="0.25">
      <c r="A3814" t="s">
        <v>4260</v>
      </c>
      <c r="B3814" s="2" t="str">
        <f t="shared" si="6698"/>
        <v/>
      </c>
      <c r="C3814">
        <v>5</v>
      </c>
      <c r="E3814">
        <v>43060.89</v>
      </c>
      <c r="F3814">
        <v>20160</v>
      </c>
      <c r="G3814" t="s">
        <v>5</v>
      </c>
      <c r="H3814" s="5" t="s">
        <v>19</v>
      </c>
      <c r="I3814">
        <v>63221</v>
      </c>
      <c r="J3814" t="s">
        <v>3</v>
      </c>
      <c r="K3814" s="5" t="s">
        <v>19</v>
      </c>
      <c r="L3814">
        <v>20160.36</v>
      </c>
      <c r="M3814" t="str">
        <f t="shared" si="6855"/>
        <v>e</v>
      </c>
      <c r="N3814" t="str">
        <f t="shared" si="6856"/>
        <v>3/2</v>
      </c>
      <c r="O3814">
        <v>63221.279999999999</v>
      </c>
      <c r="P3814" t="str">
        <f t="shared" si="6857"/>
        <v>o</v>
      </c>
      <c r="Q3814" t="str">
        <f t="shared" si="6858"/>
        <v>3/2</v>
      </c>
      <c r="R3814">
        <v>35</v>
      </c>
      <c r="AA3814" s="10">
        <f t="shared" si="6773"/>
        <v>2321.58</v>
      </c>
      <c r="AB3814" s="3" cm="1">
        <f t="array" ref="AB3814">100000000/Lvac(AA3814)</f>
        <v>43060.887308169076</v>
      </c>
      <c r="AC3814" s="28">
        <f t="shared" si="6774"/>
        <v>4.3074113319377322E-7</v>
      </c>
      <c r="AD3814" s="28">
        <f t="shared" si="6775"/>
        <v>2.3222930657313466E-7</v>
      </c>
      <c r="AE3814" s="21">
        <f t="shared" si="6776"/>
        <v>43060.889393775258</v>
      </c>
      <c r="AF3814" s="10" cm="1">
        <f t="array" ref="AF3814">Lair(100000000/AE3814)</f>
        <v>2321.5798875471805</v>
      </c>
      <c r="AG3814" s="10">
        <f t="shared" si="6777"/>
        <v>1.4274047697725056E-2</v>
      </c>
      <c r="AH3814" s="10" t="b">
        <f t="shared" si="6761"/>
        <v>1</v>
      </c>
      <c r="AI3814" s="10">
        <f t="shared" si="6859"/>
        <v>2321.5798875471805</v>
      </c>
      <c r="AJ3814">
        <v>3.0000000000000001E-3</v>
      </c>
      <c r="AK3814" s="3" cm="1">
        <f t="array" ref="AK3814">100000000/Lvac($AA3814)</f>
        <v>43060.887308169076</v>
      </c>
      <c r="AL3814" s="21">
        <f t="shared" si="6853"/>
        <v>5.5644288881651467E-2</v>
      </c>
      <c r="AM3814" s="10" cm="1">
        <f t="array" ref="AM3814">Lvac($AI3814)-$BA3814</f>
        <v>1.6506061651853088E-3</v>
      </c>
      <c r="AN3814" s="10">
        <f t="shared" si="6860"/>
        <v>-3.2691830921976361E-2</v>
      </c>
      <c r="AO3814" s="3">
        <f t="shared" si="6861"/>
        <v>0.55020205506176956</v>
      </c>
      <c r="AP3814" s="3">
        <v>0.58769461384144961</v>
      </c>
      <c r="AS3814" s="3">
        <f t="shared" si="6778"/>
        <v>-2.6918309231405146E-3</v>
      </c>
      <c r="AT3814" s="3" cm="1">
        <f t="array" ref="AT3814">AS3814-(100000000/LvacE($A3814)-$E3814)</f>
        <v>8.9989101979881525E-5</v>
      </c>
      <c r="AU3814" t="s">
        <v>4781</v>
      </c>
      <c r="AV3814" t="s">
        <v>4702</v>
      </c>
      <c r="AW3814" s="3">
        <v>20160.36</v>
      </c>
      <c r="AX3814" s="3">
        <v>63221.279999999999</v>
      </c>
      <c r="AY3814" s="3"/>
      <c r="AZ3814" s="10" cm="1">
        <f t="array" ref="AZ3814">Lair(100000000/($AX3814-$AW3814))</f>
        <v>2321.5782373057878</v>
      </c>
      <c r="BA3814" s="10">
        <f t="shared" si="6862"/>
        <v>2322.2913026475053</v>
      </c>
      <c r="BB3814" s="12">
        <v>35800000</v>
      </c>
      <c r="BC3814" s="3">
        <v>0.22600000000000001</v>
      </c>
      <c r="BD3814" s="12" cm="1">
        <f t="array" ref="BD3814">SfromgA($BB3814,$BA3814,"")</f>
        <v>0.22129238709805288</v>
      </c>
      <c r="BE3814" s="29">
        <f t="shared" si="6863"/>
        <v>551.14140120955176</v>
      </c>
      <c r="BG3814" s="3"/>
      <c r="BH3814" s="3"/>
      <c r="BI3814" s="12">
        <f t="shared" si="6864"/>
        <v>35800000</v>
      </c>
      <c r="BJ3814" s="29">
        <f t="shared" si="6865"/>
        <v>551.14140120955176</v>
      </c>
      <c r="BK3814" s="3">
        <f t="shared" si="6867"/>
        <v>-6.3984573976911792</v>
      </c>
      <c r="BL3814" s="13">
        <f>EXP(BK$4341*$AX3814+BK$4342)*$BI3814/(100000000/($AX3814-$AW3814))</f>
        <v>14.204436964472066</v>
      </c>
      <c r="BM3814" s="3">
        <f t="shared" si="6868"/>
        <v>1.0441164656537061</v>
      </c>
      <c r="BN3814" s="13" cm="1">
        <f t="array" ref="BN3814">$C3814*EXP(poly_from_str(100000000/$E3814,BN$4343))</f>
        <v>25.653793257204455</v>
      </c>
      <c r="BO3814" s="3">
        <f t="shared" si="6866"/>
        <v>1.6094379124341003</v>
      </c>
      <c r="BP3814" s="13">
        <f t="shared" si="6869"/>
        <v>-0.59113706786615228</v>
      </c>
      <c r="BQ3814" s="13"/>
      <c r="BS3814" s="13"/>
      <c r="BT3814" s="13"/>
      <c r="BU3814" s="13"/>
      <c r="BV3814" s="13"/>
      <c r="BW3814" s="13"/>
      <c r="BX3814" s="13"/>
      <c r="BY3814">
        <v>24981</v>
      </c>
      <c r="BZ3814" s="13"/>
    </row>
    <row r="3815" spans="1:78" hidden="1" x14ac:dyDescent="0.25">
      <c r="A3815" t="s">
        <v>4261</v>
      </c>
      <c r="B3815" s="2" t="str">
        <f t="shared" ref="B3815:B3878" si="6870">IF(OR(A3815=A3814,A3815=A3816),IF(B3814="",1,B3814+1),"")</f>
        <v/>
      </c>
      <c r="C3815">
        <v>1</v>
      </c>
      <c r="E3815">
        <v>43065.67</v>
      </c>
      <c r="R3815">
        <v>35</v>
      </c>
      <c r="S3815" t="s">
        <v>22</v>
      </c>
      <c r="AA3815" s="10">
        <f t="shared" si="6773"/>
        <v>2321.3220000000001</v>
      </c>
      <c r="AB3815" s="3" cm="1">
        <f t="array" ref="AB3815">100000000/Lvac(AA3815)</f>
        <v>43065.672836588259</v>
      </c>
      <c r="AC3815" s="28">
        <f t="shared" si="6774"/>
        <v>4.3078900729842734E-7</v>
      </c>
      <c r="AD3815" s="28">
        <f t="shared" si="6775"/>
        <v>2.3220350087051417E-7</v>
      </c>
      <c r="AE3815" s="21">
        <f t="shared" si="6776"/>
        <v>43065.670638605421</v>
      </c>
      <c r="AF3815" s="10" cm="1">
        <f t="array" ref="AF3815">Lair(100000000/AE3815)</f>
        <v>2321.3221184856811</v>
      </c>
      <c r="AG3815" s="10">
        <f t="shared" si="6777"/>
        <v>1.4276109224956351E-2</v>
      </c>
      <c r="AH3815" s="10" t="b">
        <f t="shared" si="6761"/>
        <v>1</v>
      </c>
      <c r="AI3815" s="10">
        <f t="shared" si="6782"/>
        <v>2321.3220000000001</v>
      </c>
      <c r="AJ3815">
        <v>3.0000000000000001E-3</v>
      </c>
      <c r="AK3815" s="3" cm="1">
        <f t="array" ref="AK3815">100000000/Lvac($AA3815)</f>
        <v>43065.672836588259</v>
      </c>
      <c r="AL3815" s="21">
        <f t="shared" si="6853"/>
        <v>5.5656655349738113E-2</v>
      </c>
      <c r="AM3815" s="21"/>
      <c r="AN3815" s="21"/>
      <c r="AO3815" s="21"/>
      <c r="AP3815" s="21"/>
      <c r="AS3815" s="3">
        <f t="shared" si="6778"/>
        <v>2.8365882608341053E-3</v>
      </c>
      <c r="AT3815" s="3" cm="1">
        <f t="array" ref="AT3815">AS3815-(100000000/LvacE($A3815)-$E3815)</f>
        <v>9.0132991317659616E-5</v>
      </c>
      <c r="BB3815"/>
      <c r="BC3815"/>
      <c r="BD3815"/>
      <c r="BE3815"/>
      <c r="BF3815"/>
      <c r="BG3815"/>
      <c r="BH3815"/>
      <c r="BI3815"/>
      <c r="BJ3815"/>
      <c r="BN3815" s="13" cm="1">
        <f t="array" ref="BN3815">$C3815*EXP(poly_from_str(100000000/$E3815,BN$4343))</f>
        <v>5.1369077888162353</v>
      </c>
      <c r="BO3815" s="13"/>
      <c r="BY3815" t="e">
        <v>#N/A</v>
      </c>
    </row>
    <row r="3816" spans="1:78" hidden="1" x14ac:dyDescent="0.25">
      <c r="A3816" t="s">
        <v>4262</v>
      </c>
      <c r="B3816" s="2" t="str">
        <f t="shared" si="6870"/>
        <v/>
      </c>
      <c r="C3816">
        <v>2</v>
      </c>
      <c r="E3816">
        <v>43073.39</v>
      </c>
      <c r="F3816">
        <v>62558</v>
      </c>
      <c r="G3816" t="s">
        <v>3</v>
      </c>
      <c r="H3816" s="5" t="s">
        <v>16</v>
      </c>
      <c r="I3816">
        <v>105632</v>
      </c>
      <c r="J3816" t="s">
        <v>5</v>
      </c>
      <c r="K3816" s="5" t="s">
        <v>15</v>
      </c>
      <c r="L3816">
        <v>62558.67</v>
      </c>
      <c r="M3816" t="str">
        <f t="shared" ref="M3816:M3819" si="6871">$G3816&amp;""</f>
        <v>o</v>
      </c>
      <c r="N3816" t="str">
        <f t="shared" ref="N3816:N3819" si="6872">$H3816&amp;""</f>
        <v>11/2</v>
      </c>
      <c r="O3816">
        <v>105632.16</v>
      </c>
      <c r="P3816" t="str">
        <f t="shared" ref="P3816:P3819" si="6873">$J3816&amp;""</f>
        <v>e</v>
      </c>
      <c r="Q3816" t="str">
        <f t="shared" ref="Q3816:Q3819" si="6874">$K3816&amp;""</f>
        <v>13/2</v>
      </c>
      <c r="R3816">
        <v>35</v>
      </c>
      <c r="AA3816" s="10">
        <f t="shared" si="6773"/>
        <v>2320.9059999999999</v>
      </c>
      <c r="AB3816" s="3" cm="1">
        <f t="array" ref="AB3816">100000000/Lvac(AA3816)</f>
        <v>43073.391277863135</v>
      </c>
      <c r="AC3816" s="28">
        <f t="shared" si="6774"/>
        <v>4.3086622207017435E-7</v>
      </c>
      <c r="AD3816" s="28">
        <f t="shared" si="6775"/>
        <v>2.3216189167671449E-7</v>
      </c>
      <c r="AE3816" s="21">
        <f t="shared" si="6776"/>
        <v>43073.390287527494</v>
      </c>
      <c r="AF3816" s="10" cm="1">
        <f t="array" ref="AF3816">Lair(100000000/AE3816)</f>
        <v>2320.906053366451</v>
      </c>
      <c r="AG3816" s="10">
        <f t="shared" si="6777"/>
        <v>1.4279434685821643E-2</v>
      </c>
      <c r="AH3816" s="10" t="b">
        <f t="shared" si="6761"/>
        <v>1</v>
      </c>
      <c r="AI3816" s="10">
        <f t="shared" ref="AI3816:AI3819" si="6875">$AF3816</f>
        <v>2320.906053366451</v>
      </c>
      <c r="AJ3816">
        <v>3.0000000000000001E-3</v>
      </c>
      <c r="AK3816" s="3" cm="1">
        <f t="array" ref="AK3816">100000000/Lvac($AA3816)</f>
        <v>43073.391277863135</v>
      </c>
      <c r="AL3816" s="21">
        <f t="shared" si="6853"/>
        <v>5.5676606834713038E-2</v>
      </c>
      <c r="AM3816" s="10" cm="1">
        <f t="array" ref="AM3816">Lvac($AI3816)-$BA3816</f>
        <v>5.3744047149848484E-3</v>
      </c>
      <c r="AN3816" s="10">
        <f t="shared" ref="AN3816:AN3819" si="6876">$AK3816-($AX3816-$AW3816)</f>
        <v>-9.872213687049225E-2</v>
      </c>
      <c r="AO3816" s="3">
        <f t="shared" ref="AO3816:AO3819" si="6877">AM3816/AJ3816</f>
        <v>1.7914682383282827</v>
      </c>
      <c r="AP3816" s="3">
        <v>1.7736754901610159</v>
      </c>
      <c r="AS3816" s="3">
        <f t="shared" si="6778"/>
        <v>1.2778631353285164E-3</v>
      </c>
      <c r="AT3816" s="3" cm="1">
        <f t="array" ref="AT3816">AS3816-(100000000/LvacE($A3816)-$E3816)</f>
        <v>9.0365298092365265E-5</v>
      </c>
      <c r="AU3816" t="s">
        <v>4816</v>
      </c>
      <c r="AV3816" t="s">
        <v>4882</v>
      </c>
      <c r="AW3816" s="3">
        <v>62558.67</v>
      </c>
      <c r="AX3816" s="3">
        <v>105632.16</v>
      </c>
      <c r="AY3816" s="3"/>
      <c r="AZ3816" s="10" cm="1">
        <f t="array" ref="AZ3816">Lair(100000000/($AX3816-$AW3816))</f>
        <v>2320.9006801491523</v>
      </c>
      <c r="BA3816" s="10">
        <f t="shared" ref="BA3816:BA3819" si="6878">100000000/($AX3816-$AW3816)</f>
        <v>2321.6135957406746</v>
      </c>
      <c r="BB3816" s="12">
        <v>113000000</v>
      </c>
      <c r="BC3816" s="3">
        <v>0.02</v>
      </c>
      <c r="BD3816" s="12" cm="1">
        <f t="array" ref="BD3816">SfromgA($BB3816,$BA3816,"")</f>
        <v>0.69788139190974152</v>
      </c>
      <c r="BE3816" s="29">
        <f t="shared" ref="BE3816:BE3819" si="6879">(10^MAX(0.05, -0.312925054856973*((LN($BD3816))^(1/3)) + 0.454808404431693)-1)*100</f>
        <v>375.72504897095246</v>
      </c>
      <c r="BG3816" s="3"/>
      <c r="BH3816" s="3"/>
      <c r="BI3816" s="12">
        <f t="shared" ref="BI3816:BI3819" si="6880">IF($BB3816="",$BF3816,$BB3816)</f>
        <v>113000000</v>
      </c>
      <c r="BJ3816" s="29">
        <f t="shared" ref="BJ3816:BJ3819" si="6881">IF($BB3816="",$BH3816,$BE3816)</f>
        <v>375.72504897095246</v>
      </c>
      <c r="BK3816" s="3">
        <f t="shared" ref="BK3816:BK3819" si="6882">LN(BN3816*100000000/($AX3816-$AW3816)/$BI3816)</f>
        <v>-8.4613413156062833</v>
      </c>
      <c r="BL3816" s="13">
        <f>EXP(BK$4341*$AX3816+BK$4342)*$BI3816/(100000000/($AX3816-$AW3816))</f>
        <v>1.7876483338738136</v>
      </c>
      <c r="BM3816" s="3">
        <f t="shared" ref="BM3816:BM3819" si="6883">LN(BL3816/$C3816)</f>
        <v>-0.11224620443154981</v>
      </c>
      <c r="BN3816" s="13" cm="1">
        <f t="array" ref="BN3816">$C3816*EXP(poly_from_str(100000000/$E3816,BN$4343))</f>
        <v>10.293774785521276</v>
      </c>
      <c r="BO3816" s="3">
        <f t="shared" ref="BO3816:BO3819" si="6884">LN($C3816)</f>
        <v>0.69314718055994529</v>
      </c>
      <c r="BP3816" s="13">
        <f>LN(BL3816/BN3816)</f>
        <v>-1.7506383466348652</v>
      </c>
      <c r="BQ3816" s="13"/>
      <c r="BS3816" s="13"/>
      <c r="BT3816" s="13"/>
      <c r="BU3816" s="13"/>
      <c r="BV3816" s="13"/>
      <c r="BW3816" s="13"/>
      <c r="BX3816" s="13"/>
      <c r="BY3816">
        <v>10026</v>
      </c>
      <c r="BZ3816" s="13"/>
    </row>
    <row r="3817" spans="1:78" hidden="1" x14ac:dyDescent="0.25">
      <c r="A3817" t="s">
        <v>4263</v>
      </c>
      <c r="B3817" s="2">
        <f t="shared" si="6870"/>
        <v>1</v>
      </c>
      <c r="C3817">
        <v>10</v>
      </c>
      <c r="D3817" t="s">
        <v>736</v>
      </c>
      <c r="E3817">
        <v>43082.67</v>
      </c>
      <c r="F3817">
        <v>25409</v>
      </c>
      <c r="G3817" t="s">
        <v>5</v>
      </c>
      <c r="H3817" s="5" t="s">
        <v>8</v>
      </c>
      <c r="I3817">
        <v>68492</v>
      </c>
      <c r="J3817" t="s">
        <v>3</v>
      </c>
      <c r="K3817" s="5" t="s">
        <v>8</v>
      </c>
      <c r="L3817">
        <v>25409.74</v>
      </c>
      <c r="M3817" t="str">
        <f t="shared" si="6871"/>
        <v>e</v>
      </c>
      <c r="N3817" t="str">
        <f t="shared" si="6872"/>
        <v>7/2</v>
      </c>
      <c r="O3817">
        <v>68492.429999999993</v>
      </c>
      <c r="P3817" t="str">
        <f t="shared" si="6873"/>
        <v>o</v>
      </c>
      <c r="Q3817" t="str">
        <f t="shared" si="6874"/>
        <v>7/2</v>
      </c>
      <c r="R3817">
        <v>35</v>
      </c>
      <c r="AA3817" s="10">
        <f t="shared" si="6773"/>
        <v>2320.4059999999999</v>
      </c>
      <c r="AB3817" s="3" cm="1">
        <f t="array" ref="AB3817">100000000/Lvac(AA3817)</f>
        <v>43082.671912056598</v>
      </c>
      <c r="AC3817" s="28">
        <f t="shared" si="6774"/>
        <v>4.309590649222593E-7</v>
      </c>
      <c r="AD3817" s="28">
        <f t="shared" si="6775"/>
        <v>2.3211188062831175E-7</v>
      </c>
      <c r="AE3817" s="21">
        <f t="shared" si="6776"/>
        <v>43082.670429937862</v>
      </c>
      <c r="AF3817" s="10" cm="1">
        <f t="array" ref="AF3817">Lair(100000000/AE3817)</f>
        <v>2320.4060798328819</v>
      </c>
      <c r="AG3817" s="10">
        <f t="shared" si="6777"/>
        <v>1.4283434000786199E-2</v>
      </c>
      <c r="AH3817" s="10" t="b">
        <f t="shared" si="6761"/>
        <v>1</v>
      </c>
      <c r="AI3817" s="10">
        <f t="shared" si="6875"/>
        <v>2320.4060798328819</v>
      </c>
      <c r="AJ3817">
        <v>7.0000000000000001E-3</v>
      </c>
      <c r="AK3817" s="3" cm="1">
        <f t="array" ref="AK3817">100000000/Lvac($AA3817)</f>
        <v>43082.671912056598</v>
      </c>
      <c r="AL3817" s="21">
        <f t="shared" si="6853"/>
        <v>0.12996807153949375</v>
      </c>
      <c r="AM3817" s="10" cm="1">
        <f t="array" ref="AM3817">Lvac($AI3817)-$BA3817</f>
        <v>1.0543547955421673E-3</v>
      </c>
      <c r="AN3817" s="10">
        <f t="shared" si="6876"/>
        <v>-1.8087943390128203E-2</v>
      </c>
      <c r="AO3817" s="3">
        <f t="shared" si="6877"/>
        <v>0.15062211364888103</v>
      </c>
      <c r="AP3817" s="3">
        <v>0.13921489640519472</v>
      </c>
      <c r="AS3817" s="3">
        <f t="shared" si="6778"/>
        <v>1.9120565993944183E-3</v>
      </c>
      <c r="AT3817" s="3" cm="1">
        <f t="array" ref="AT3817">AS3817-(100000000/LvacE($A3817)-$E3817)</f>
        <v>9.0644964075181633E-5</v>
      </c>
      <c r="AU3817" t="s">
        <v>4715</v>
      </c>
      <c r="AV3817" t="s">
        <v>4826</v>
      </c>
      <c r="AW3817" s="3">
        <v>25409.74</v>
      </c>
      <c r="AX3817" s="3">
        <v>68492.429999999993</v>
      </c>
      <c r="AY3817" s="3"/>
      <c r="AZ3817" s="10" cm="1">
        <f t="array" ref="AZ3817">Lair(100000000/($AX3817-$AW3817))</f>
        <v>2320.4050257109925</v>
      </c>
      <c r="BA3817" s="10">
        <f t="shared" si="6878"/>
        <v>2321.1178317788426</v>
      </c>
      <c r="BB3817" s="12">
        <v>330000000</v>
      </c>
      <c r="BC3817" s="3">
        <v>0.26800000000000002</v>
      </c>
      <c r="BD3817" s="12" cm="1">
        <f t="array" ref="BD3817">SfromgA($BB3817,$BA3817,"")</f>
        <v>2.0367553410130714</v>
      </c>
      <c r="BE3817" s="29">
        <f t="shared" si="6879"/>
        <v>49.784298837974191</v>
      </c>
      <c r="BG3817" s="3"/>
      <c r="BH3817" s="3"/>
      <c r="BI3817" s="12">
        <f t="shared" si="6880"/>
        <v>330000000</v>
      </c>
      <c r="BJ3817" s="29">
        <f t="shared" si="6881"/>
        <v>49.784298837974191</v>
      </c>
      <c r="BK3817" s="3">
        <f t="shared" si="6882"/>
        <v>-7.921478334942277</v>
      </c>
      <c r="BL3817" s="13">
        <f>EXP(BK$4341*$AX3817+BK$4342)*$BI3817/(100000000/($AX3817-$AW3817))</f>
        <v>87.768422652934674</v>
      </c>
      <c r="BM3817" s="3">
        <f t="shared" si="6883"/>
        <v>2.1721166920794004</v>
      </c>
      <c r="BN3817" s="13" cm="1">
        <f t="array" ref="BN3817">$C3817*EXP(poly_from_str(100000000/$E3817,BN$4343))</f>
        <v>51.589631110270702</v>
      </c>
      <c r="BO3817" s="3">
        <f t="shared" si="6884"/>
        <v>2.3025850929940459</v>
      </c>
      <c r="BP3817" s="13">
        <f>LN(BL3817/BN3817)</f>
        <v>0.53138108025395181</v>
      </c>
      <c r="BQ3817" s="13"/>
      <c r="BS3817" s="13"/>
      <c r="BT3817" s="13"/>
      <c r="BU3817" s="13"/>
      <c r="BV3817" s="13"/>
      <c r="BW3817" s="13"/>
      <c r="BX3817" s="13"/>
      <c r="BY3817">
        <v>50252</v>
      </c>
      <c r="BZ3817" s="13"/>
    </row>
    <row r="3818" spans="1:78" hidden="1" x14ac:dyDescent="0.25">
      <c r="A3818" t="s">
        <v>4263</v>
      </c>
      <c r="B3818" s="2">
        <f t="shared" si="6870"/>
        <v>2</v>
      </c>
      <c r="C3818">
        <v>10</v>
      </c>
      <c r="D3818" t="s">
        <v>736</v>
      </c>
      <c r="E3818">
        <v>43082.67</v>
      </c>
      <c r="F3818">
        <v>24788</v>
      </c>
      <c r="G3818" t="s">
        <v>5</v>
      </c>
      <c r="H3818" s="5" t="s">
        <v>4</v>
      </c>
      <c r="I3818">
        <v>67870</v>
      </c>
      <c r="J3818" t="s">
        <v>3</v>
      </c>
      <c r="K3818" s="5" t="s">
        <v>4</v>
      </c>
      <c r="L3818">
        <v>24788.02</v>
      </c>
      <c r="M3818" t="str">
        <f t="shared" si="6871"/>
        <v>e</v>
      </c>
      <c r="N3818" t="str">
        <f t="shared" si="6872"/>
        <v>9/2</v>
      </c>
      <c r="O3818">
        <v>67870.759999999995</v>
      </c>
      <c r="P3818" t="str">
        <f t="shared" si="6873"/>
        <v>o</v>
      </c>
      <c r="Q3818" t="str">
        <f t="shared" si="6874"/>
        <v>9/2</v>
      </c>
      <c r="R3818">
        <v>35</v>
      </c>
      <c r="AA3818" s="10">
        <f t="shared" si="6773"/>
        <v>2320.4059999999999</v>
      </c>
      <c r="AB3818" s="3" cm="1">
        <f t="array" ref="AB3818">100000000/Lvac(AA3818)</f>
        <v>43082.671912056598</v>
      </c>
      <c r="AC3818" s="28">
        <f t="shared" si="6774"/>
        <v>4.309590649222593E-7</v>
      </c>
      <c r="AD3818" s="28">
        <f t="shared" si="6775"/>
        <v>2.3211188062831175E-7</v>
      </c>
      <c r="AE3818" s="21">
        <f t="shared" si="6776"/>
        <v>43082.670429937862</v>
      </c>
      <c r="AF3818" s="10" cm="1">
        <f t="array" ref="AF3818">Lair(100000000/AE3818)</f>
        <v>2320.4060798328819</v>
      </c>
      <c r="AG3818" s="10">
        <f t="shared" si="6777"/>
        <v>1.4283434000786199E-2</v>
      </c>
      <c r="AH3818" s="10" t="b">
        <f t="shared" si="6761"/>
        <v>1</v>
      </c>
      <c r="AI3818" s="10">
        <f t="shared" si="6875"/>
        <v>2320.4060798328819</v>
      </c>
      <c r="AJ3818">
        <v>7.0000000000000001E-3</v>
      </c>
      <c r="AK3818" s="3" cm="1">
        <f t="array" ref="AK3818">100000000/Lvac($AA3818)</f>
        <v>43082.671912056598</v>
      </c>
      <c r="AL3818" s="21">
        <f t="shared" si="6853"/>
        <v>0.12996807153949375</v>
      </c>
      <c r="AM3818" s="10" cm="1">
        <f t="array" ref="AM3818">Lvac($AI3818)-$BA3818</f>
        <v>3.7481456638488453E-3</v>
      </c>
      <c r="AN3818" s="10">
        <f t="shared" si="6876"/>
        <v>-6.8087943393038586E-2</v>
      </c>
      <c r="AO3818" s="3">
        <f t="shared" si="6877"/>
        <v>0.53544938054983504</v>
      </c>
      <c r="AP3818" s="3">
        <v>0.52404216330614872</v>
      </c>
      <c r="AS3818" s="3">
        <f t="shared" si="6778"/>
        <v>1.9120565993944183E-3</v>
      </c>
      <c r="AT3818" s="3" cm="1">
        <f t="array" ref="AT3818">AS3818-(100000000/LvacE($A3818)-$E3818)</f>
        <v>9.0644964075181633E-5</v>
      </c>
      <c r="AU3818" t="s">
        <v>4700</v>
      </c>
      <c r="AV3818" t="s">
        <v>4750</v>
      </c>
      <c r="AW3818" s="3">
        <v>24788.02</v>
      </c>
      <c r="AX3818" s="3">
        <v>67870.759999999995</v>
      </c>
      <c r="AY3818" s="3"/>
      <c r="AZ3818" s="10" cm="1">
        <f t="array" ref="AZ3818">Lair(100000000/($AX3818-$AW3818))</f>
        <v>2320.4023325151798</v>
      </c>
      <c r="BA3818" s="10">
        <f t="shared" si="6878"/>
        <v>2321.1151379879743</v>
      </c>
      <c r="BB3818" s="12">
        <v>25700000</v>
      </c>
      <c r="BC3818" s="3">
        <v>3.5000000000000003E-2</v>
      </c>
      <c r="BD3818" s="12" cm="1">
        <f t="array" ref="BD3818">SfromgA($BB3818,$BA3818,"")</f>
        <v>0.15861948490133199</v>
      </c>
      <c r="BE3818" s="29">
        <f t="shared" si="6879"/>
        <v>589.2054901513759</v>
      </c>
      <c r="BG3818" s="3"/>
      <c r="BH3818" s="3"/>
      <c r="BI3818" s="12">
        <f t="shared" si="6880"/>
        <v>25700000</v>
      </c>
      <c r="BJ3818" s="29">
        <f t="shared" si="6881"/>
        <v>589.2054901513759</v>
      </c>
      <c r="BK3818" s="3">
        <f t="shared" si="6882"/>
        <v>-5.3688778329411679</v>
      </c>
      <c r="BL3818" s="13">
        <f>EXP(BK$4341*$AX3818+BK$4342)*$BI3818/(100000000/($AX3818-$AW3818))</f>
        <v>7.1659157754216807</v>
      </c>
      <c r="BM3818" s="3">
        <f t="shared" si="6883"/>
        <v>-0.33324922754043296</v>
      </c>
      <c r="BN3818" s="13" cm="1">
        <f t="array" ref="BN3818">$C3818*EXP(poly_from_str(100000000/$E3818,BN$4343))</f>
        <v>51.589631110270702</v>
      </c>
      <c r="BO3818" s="3">
        <f t="shared" si="6884"/>
        <v>2.3025850929940459</v>
      </c>
      <c r="BP3818" s="13">
        <f>LN(BL3818/BN3818)</f>
        <v>-1.9739848393658812</v>
      </c>
      <c r="BQ3818" s="13"/>
      <c r="BS3818" s="13"/>
      <c r="BT3818" s="13"/>
      <c r="BU3818" s="13"/>
      <c r="BV3818" s="13"/>
      <c r="BW3818" s="13"/>
      <c r="BX3818" s="13"/>
      <c r="BY3818">
        <v>50252</v>
      </c>
      <c r="BZ3818" s="13"/>
    </row>
    <row r="3819" spans="1:78" hidden="1" x14ac:dyDescent="0.25">
      <c r="A3819" t="s">
        <v>4264</v>
      </c>
      <c r="B3819" s="2" t="str">
        <f t="shared" si="6870"/>
        <v/>
      </c>
      <c r="C3819">
        <v>3</v>
      </c>
      <c r="E3819">
        <v>43086.07</v>
      </c>
      <c r="F3819">
        <v>24309</v>
      </c>
      <c r="G3819" t="s">
        <v>5</v>
      </c>
      <c r="H3819" s="5" t="s">
        <v>19</v>
      </c>
      <c r="I3819">
        <v>67395</v>
      </c>
      <c r="J3819" t="s">
        <v>3</v>
      </c>
      <c r="K3819" s="5" t="s">
        <v>18</v>
      </c>
      <c r="L3819">
        <v>24309.200000000001</v>
      </c>
      <c r="M3819" t="str">
        <f t="shared" si="6871"/>
        <v>e</v>
      </c>
      <c r="N3819" t="str">
        <f t="shared" si="6872"/>
        <v>3/2</v>
      </c>
      <c r="O3819">
        <v>67395.320000000007</v>
      </c>
      <c r="P3819" t="str">
        <f t="shared" si="6873"/>
        <v>o</v>
      </c>
      <c r="Q3819" t="str">
        <f t="shared" si="6874"/>
        <v>5/2</v>
      </c>
      <c r="R3819">
        <v>35</v>
      </c>
      <c r="S3819" t="s">
        <v>97</v>
      </c>
      <c r="AA3819" s="10">
        <f t="shared" si="6773"/>
        <v>2320.223</v>
      </c>
      <c r="AB3819" s="3" cm="1">
        <f t="array" ref="AB3819">100000000/Lvac(AA3819)</f>
        <v>43086.069623876268</v>
      </c>
      <c r="AC3819" s="28">
        <f t="shared" si="6774"/>
        <v>4.3099305540889821E-7</v>
      </c>
      <c r="AD3819" s="28">
        <f t="shared" si="6775"/>
        <v>2.3209357658509821E-7</v>
      </c>
      <c r="AE3819" s="21">
        <f t="shared" si="6776"/>
        <v>43086.069915446904</v>
      </c>
      <c r="AF3819" s="10" cm="1">
        <f t="array" ref="AF3819">Lair(100000000/AE3819)</f>
        <v>2320.2229842973088</v>
      </c>
      <c r="AG3819" s="10">
        <f t="shared" si="6777"/>
        <v>1.4284898396377477E-2</v>
      </c>
      <c r="AH3819" s="10" t="b">
        <f t="shared" si="6761"/>
        <v>1</v>
      </c>
      <c r="AI3819" s="10">
        <f t="shared" si="6875"/>
        <v>2320.2229842973088</v>
      </c>
      <c r="AJ3819">
        <v>3.0000000000000001E-3</v>
      </c>
      <c r="AK3819" s="3" cm="1">
        <f t="array" ref="AK3819">100000000/Lvac($AA3819)</f>
        <v>43086.069623876268</v>
      </c>
      <c r="AL3819" s="21">
        <f t="shared" si="6853"/>
        <v>5.5709390755292132E-2</v>
      </c>
      <c r="AM3819" s="10" cm="1">
        <f t="array" ref="AM3819">Lvac($AI3819)-$BA3819</f>
        <v>2.6979229000971827E-3</v>
      </c>
      <c r="AN3819" s="10">
        <f t="shared" si="6876"/>
        <v>-5.0376123741443735E-2</v>
      </c>
      <c r="AO3819" s="3">
        <f t="shared" si="6877"/>
        <v>0.8993076333657275</v>
      </c>
      <c r="AP3819" s="3">
        <v>0.9045430201695126</v>
      </c>
      <c r="AS3819" s="3">
        <f t="shared" si="6778"/>
        <v>-3.7612373125739396E-4</v>
      </c>
      <c r="AT3819" s="3" cm="1">
        <f t="array" ref="AT3819">AS3819-(100000000/LvacE($A3819)-$E3819)</f>
        <v>9.0747445938177407E-5</v>
      </c>
      <c r="AU3819" t="s">
        <v>4744</v>
      </c>
      <c r="AV3819" t="s">
        <v>4889</v>
      </c>
      <c r="AW3819" s="3">
        <v>24309.200000000001</v>
      </c>
      <c r="AX3819" s="3">
        <v>67395.320000000007</v>
      </c>
      <c r="AY3819" s="3"/>
      <c r="AZ3819" s="10" cm="1">
        <f t="array" ref="AZ3819">Lair(100000000/($AX3819-$AW3819))</f>
        <v>2320.2202869703378</v>
      </c>
      <c r="BA3819" s="10">
        <f t="shared" si="6878"/>
        <v>2320.9330522219216</v>
      </c>
      <c r="BB3819" s="12">
        <v>14000000</v>
      </c>
      <c r="BC3819" s="3">
        <v>5.0999999999999997E-2</v>
      </c>
      <c r="BD3819" s="12" cm="1">
        <f t="array" ref="BD3819">SfromgA($BB3819,$BA3819,"")</f>
        <v>8.638716773083234E-2</v>
      </c>
      <c r="BE3819" s="29">
        <f t="shared" si="6879"/>
        <v>652.66266681913055</v>
      </c>
      <c r="BG3819" s="3"/>
      <c r="BH3819" s="3"/>
      <c r="BI3819" s="12">
        <f t="shared" si="6880"/>
        <v>14000000</v>
      </c>
      <c r="BJ3819" s="29">
        <f t="shared" si="6881"/>
        <v>652.66266681913055</v>
      </c>
      <c r="BK3819" s="3">
        <f t="shared" si="6882"/>
        <v>-5.9646339691009329</v>
      </c>
      <c r="BL3819" s="13">
        <f>EXP(BK$4341*$AX3819+BK$4342)*$BI3819/(100000000/($AX3819-$AW3819))</f>
        <v>4.047521256165294</v>
      </c>
      <c r="BM3819" s="3">
        <f t="shared" si="6883"/>
        <v>0.29949236956540476</v>
      </c>
      <c r="BN3819" s="13" cm="1">
        <f t="array" ref="BN3819">$C3819*EXP(poly_from_str(100000000/$E3819,BN$4343))</f>
        <v>15.490227744318865</v>
      </c>
      <c r="BO3819" s="3">
        <f t="shared" si="6884"/>
        <v>1.0986122886681098</v>
      </c>
      <c r="BP3819" s="13">
        <f>LN(BL3819/BN3819)</f>
        <v>-1.3421046987546337</v>
      </c>
      <c r="BQ3819" s="13"/>
      <c r="BS3819" s="13"/>
      <c r="BT3819" s="13"/>
      <c r="BU3819" s="13"/>
      <c r="BV3819" s="13"/>
      <c r="BW3819" s="13"/>
      <c r="BX3819" s="13"/>
      <c r="BY3819">
        <v>15089</v>
      </c>
      <c r="BZ3819" s="13"/>
    </row>
    <row r="3820" spans="1:78" hidden="1" x14ac:dyDescent="0.25">
      <c r="A3820" t="s">
        <v>4265</v>
      </c>
      <c r="B3820" s="2" t="str">
        <f t="shared" si="6870"/>
        <v/>
      </c>
      <c r="C3820">
        <v>3</v>
      </c>
      <c r="E3820">
        <v>43088</v>
      </c>
      <c r="R3820">
        <v>35</v>
      </c>
      <c r="S3820" t="s">
        <v>22</v>
      </c>
      <c r="AA3820" s="10">
        <f t="shared" si="6773"/>
        <v>2320.1190000000001</v>
      </c>
      <c r="AB3820" s="3" cm="1">
        <f t="array" ref="AB3820">100000000/Lvac(AA3820)</f>
        <v>43088.000802742266</v>
      </c>
      <c r="AC3820" s="28">
        <f t="shared" si="6774"/>
        <v>4.3101237479629274E-7</v>
      </c>
      <c r="AD3820" s="28">
        <f t="shared" si="6775"/>
        <v>2.3208317428743565E-7</v>
      </c>
      <c r="AE3820" s="21">
        <f t="shared" si="6776"/>
        <v>43088.000180432398</v>
      </c>
      <c r="AF3820" s="10" cm="1">
        <f t="array" ref="AF3820">Lair(100000000/AE3820)</f>
        <v>2320.1190335118249</v>
      </c>
      <c r="AG3820" s="10">
        <f t="shared" si="6777"/>
        <v>1.4285730775607255E-2</v>
      </c>
      <c r="AH3820" s="10" t="b">
        <f t="shared" si="6761"/>
        <v>1</v>
      </c>
      <c r="AI3820" s="10">
        <f t="shared" si="6782"/>
        <v>2320.1190000000001</v>
      </c>
      <c r="AJ3820">
        <v>3.0000000000000001E-3</v>
      </c>
      <c r="AK3820" s="3" cm="1">
        <f t="array" ref="AK3820">100000000/Lvac($AA3820)</f>
        <v>43088.000802742266</v>
      </c>
      <c r="AL3820" s="21">
        <f t="shared" si="6853"/>
        <v>5.5714384653643541E-2</v>
      </c>
      <c r="AM3820" s="21"/>
      <c r="AN3820" s="21"/>
      <c r="AO3820" s="21"/>
      <c r="AP3820" s="21"/>
      <c r="AS3820" s="3">
        <f t="shared" si="6778"/>
        <v>8.0274226638721302E-4</v>
      </c>
      <c r="AT3820" s="3" cm="1">
        <f t="array" ref="AT3820">AS3820-(100000000/LvacE($A3820)-$E3820)</f>
        <v>9.0805711806751788E-5</v>
      </c>
      <c r="BB3820"/>
      <c r="BC3820"/>
      <c r="BD3820"/>
      <c r="BE3820"/>
      <c r="BF3820"/>
      <c r="BG3820"/>
      <c r="BH3820"/>
      <c r="BI3820"/>
      <c r="BJ3820"/>
      <c r="BN3820" s="13" cm="1">
        <f t="array" ref="BN3820">$C3820*EXP(poly_from_str(100000000/$E3820,BN$4343))</f>
        <v>15.497814950047776</v>
      </c>
      <c r="BO3820" s="13"/>
      <c r="BY3820">
        <v>15097</v>
      </c>
    </row>
    <row r="3821" spans="1:78" hidden="1" x14ac:dyDescent="0.25">
      <c r="A3821" t="s">
        <v>4266</v>
      </c>
      <c r="B3821" s="2" t="str">
        <f t="shared" si="6870"/>
        <v/>
      </c>
      <c r="C3821">
        <v>10</v>
      </c>
      <c r="D3821" t="s">
        <v>14</v>
      </c>
      <c r="E3821">
        <v>43101.3</v>
      </c>
      <c r="F3821">
        <v>21755</v>
      </c>
      <c r="G3821" t="s">
        <v>5</v>
      </c>
      <c r="H3821" s="5" t="s">
        <v>16</v>
      </c>
      <c r="I3821">
        <v>64857</v>
      </c>
      <c r="J3821" t="s">
        <v>3</v>
      </c>
      <c r="K3821" s="5" t="s">
        <v>4</v>
      </c>
      <c r="L3821">
        <v>21755.84</v>
      </c>
      <c r="M3821" t="str">
        <f t="shared" ref="M3821:M3822" si="6885">$G3821&amp;""</f>
        <v>e</v>
      </c>
      <c r="N3821" t="str">
        <f t="shared" ref="N3821:N3822" si="6886">$H3821&amp;""</f>
        <v>11/2</v>
      </c>
      <c r="O3821">
        <v>64857.15</v>
      </c>
      <c r="P3821" t="str">
        <f t="shared" ref="P3821:P3822" si="6887">$J3821&amp;""</f>
        <v>o</v>
      </c>
      <c r="Q3821" t="str">
        <f t="shared" ref="Q3821:Q3822" si="6888">$K3821&amp;""</f>
        <v>9/2</v>
      </c>
      <c r="R3821">
        <v>35</v>
      </c>
      <c r="AA3821" s="10">
        <f t="shared" si="6773"/>
        <v>2319.4029999999998</v>
      </c>
      <c r="AB3821" s="3" cm="1">
        <f t="array" ref="AB3821">100000000/Lvac(AA3821)</f>
        <v>43101.300926083597</v>
      </c>
      <c r="AC3821" s="28">
        <f t="shared" si="6774"/>
        <v>4.3114542837100761E-7</v>
      </c>
      <c r="AD3821" s="28">
        <f t="shared" si="6775"/>
        <v>2.3201155847127353E-7</v>
      </c>
      <c r="AE3821" s="21">
        <f t="shared" si="6776"/>
        <v>43101.300207956687</v>
      </c>
      <c r="AF3821" s="10" cm="1">
        <f t="array" ref="AF3821">Lair(100000000/AE3821)</f>
        <v>2319.4030386477789</v>
      </c>
      <c r="AG3821" s="10">
        <f t="shared" si="6777"/>
        <v>1.4291464425562009E-2</v>
      </c>
      <c r="AH3821" s="10" t="b">
        <f t="shared" si="6761"/>
        <v>1</v>
      </c>
      <c r="AI3821" s="10">
        <f t="shared" ref="AI3821:AI3822" si="6889">$AF3821</f>
        <v>2319.4030386477789</v>
      </c>
      <c r="AJ3821">
        <v>7.0000000000000001E-3</v>
      </c>
      <c r="AK3821" s="3" cm="1">
        <f t="array" ref="AK3821">100000000/Lvac($AA3821)</f>
        <v>43101.300926083597</v>
      </c>
      <c r="AL3821" s="21">
        <f t="shared" si="6853"/>
        <v>0.13008049979036104</v>
      </c>
      <c r="AM3821" s="10" cm="1">
        <f t="array" ref="AM3821">Lvac($AI3821)-$BA3821</f>
        <v>5.2709935425809817E-4</v>
      </c>
      <c r="AN3821" s="10">
        <f t="shared" ref="AN3821:AN3822" si="6890">$AK3821-($AX3821-$AW3821)</f>
        <v>-9.0739164006663486E-3</v>
      </c>
      <c r="AO3821" s="3">
        <f t="shared" ref="AO3821:AO3822" si="6891">AM3821/AJ3821</f>
        <v>7.5299907751156886E-2</v>
      </c>
      <c r="AP3821" s="3">
        <v>6.9777577014714806E-2</v>
      </c>
      <c r="AS3821" s="3">
        <f t="shared" si="6778"/>
        <v>9.2608359409496188E-4</v>
      </c>
      <c r="AT3821" s="3" cm="1">
        <f t="array" ref="AT3821">AS3821-(100000000/LvacE($A3821)-$E3821)</f>
        <v>9.1207512014079839E-5</v>
      </c>
      <c r="AU3821" t="s">
        <v>4960</v>
      </c>
      <c r="AV3821" t="s">
        <v>4849</v>
      </c>
      <c r="AW3821" s="3">
        <v>21755.84</v>
      </c>
      <c r="AX3821" s="3">
        <v>64857.15</v>
      </c>
      <c r="AY3821" s="3"/>
      <c r="AZ3821" s="10" cm="1">
        <f t="array" ref="AZ3821">Lair(100000000/($AX3821-$AW3821))</f>
        <v>2319.4025116648181</v>
      </c>
      <c r="BA3821" s="10">
        <f t="shared" ref="BA3821:BA3822" si="6892">100000000/($AX3821-$AW3821)</f>
        <v>2320.1150962696961</v>
      </c>
      <c r="BB3821" s="12">
        <v>572000000</v>
      </c>
      <c r="BC3821" s="3">
        <v>0.46400000000000002</v>
      </c>
      <c r="BD3821" s="12" cm="1">
        <f t="array" ref="BD3821">SfromgA($BB3821,$BA3821,"")</f>
        <v>3.5258024760286708</v>
      </c>
      <c r="BE3821" s="29">
        <f>(10^MAX(0.05, -0.312925054856973*((LN($BD3821))^(1/3)) + 0.454808404431693)-1)*100</f>
        <v>30.862113437561579</v>
      </c>
      <c r="BG3821" s="3"/>
      <c r="BH3821" s="3"/>
      <c r="BI3821" s="12">
        <f>IF($BB3821="",$BF3821,$BB3821)</f>
        <v>572000000</v>
      </c>
      <c r="BJ3821" s="29">
        <f>IF($BB3821="",$BH3821,$BE3821)</f>
        <v>30.862113437561579</v>
      </c>
      <c r="BK3821" s="3">
        <f>LN(BN3821*100000000/($AX3821-$AW3821)/$BI3821)</f>
        <v>-8.4672176400855452</v>
      </c>
      <c r="BL3821" s="13">
        <f>EXP(BK$4341*$AX3821+BK$4342)*$BI3821/(100000000/($AX3821-$AW3821))</f>
        <v>200.61534242012462</v>
      </c>
      <c r="BM3821" s="3">
        <f t="shared" ref="BM3821" si="6893">LN(BL3821/$C3821)</f>
        <v>2.9988042622618059</v>
      </c>
      <c r="BN3821" s="13" cm="1">
        <f t="array" ref="BN3821">$C3821*EXP(poly_from_str(100000000/$E3821,BN$4343))</f>
        <v>51.834701358306596</v>
      </c>
      <c r="BO3821" s="3">
        <f>LN($C3821)</f>
        <v>2.3025850929940459</v>
      </c>
      <c r="BP3821" s="13">
        <f>LN(BL3821/BN3821)</f>
        <v>1.3533295198881976</v>
      </c>
      <c r="BQ3821" s="13"/>
      <c r="BS3821" s="13"/>
      <c r="BT3821" s="13"/>
      <c r="BU3821" s="13"/>
      <c r="BV3821" s="13"/>
      <c r="BW3821" s="13"/>
      <c r="BX3821" s="13"/>
      <c r="BY3821">
        <v>50505</v>
      </c>
      <c r="BZ3821" s="13"/>
    </row>
    <row r="3822" spans="1:78" hidden="1" x14ac:dyDescent="0.25">
      <c r="A3822" t="s">
        <v>4267</v>
      </c>
      <c r="B3822" s="2" t="str">
        <f t="shared" si="6870"/>
        <v/>
      </c>
      <c r="C3822">
        <v>3</v>
      </c>
      <c r="D3822" t="s">
        <v>14</v>
      </c>
      <c r="E3822">
        <v>43103.4</v>
      </c>
      <c r="F3822">
        <v>30505</v>
      </c>
      <c r="G3822" t="s">
        <v>5</v>
      </c>
      <c r="H3822" s="5" t="s">
        <v>16</v>
      </c>
      <c r="I3822">
        <v>73609</v>
      </c>
      <c r="J3822" t="s">
        <v>3</v>
      </c>
      <c r="K3822" s="5" t="s">
        <v>16</v>
      </c>
      <c r="L3822">
        <v>30505.72</v>
      </c>
      <c r="M3822" t="str">
        <f t="shared" si="6885"/>
        <v>e</v>
      </c>
      <c r="N3822" t="str">
        <f t="shared" si="6886"/>
        <v>11/2</v>
      </c>
      <c r="O3822">
        <v>73609.100000000006</v>
      </c>
      <c r="P3822" t="str">
        <f t="shared" si="6887"/>
        <v>o</v>
      </c>
      <c r="Q3822" t="str">
        <f t="shared" si="6888"/>
        <v>11/2</v>
      </c>
      <c r="R3822">
        <v>35</v>
      </c>
      <c r="AA3822" s="10">
        <f t="shared" si="6773"/>
        <v>2319.29</v>
      </c>
      <c r="AB3822" s="3" cm="1">
        <f t="array" ref="AB3822">100000000/Lvac(AA3822)</f>
        <v>43103.40071803618</v>
      </c>
      <c r="AC3822" s="28">
        <f t="shared" si="6774"/>
        <v>4.3116643455540273E-7</v>
      </c>
      <c r="AD3822" s="28">
        <f t="shared" si="6775"/>
        <v>2.320002559755245E-7</v>
      </c>
      <c r="AE3822" s="21">
        <f t="shared" si="6776"/>
        <v>43103.400161214231</v>
      </c>
      <c r="AF3822" s="10" cm="1">
        <f t="array" ref="AF3822">Lair(100000000/AE3822)</f>
        <v>2319.2900299638336</v>
      </c>
      <c r="AG3822" s="10">
        <f t="shared" si="6777"/>
        <v>1.4292369802404222E-2</v>
      </c>
      <c r="AH3822" s="10" t="b">
        <f t="shared" si="6761"/>
        <v>1</v>
      </c>
      <c r="AI3822" s="10">
        <f t="shared" si="6889"/>
        <v>2319.2900299638336</v>
      </c>
      <c r="AJ3822">
        <v>7.0000000000000001E-3</v>
      </c>
      <c r="AK3822" s="3" cm="1">
        <f t="array" ref="AK3822">100000000/Lvac($AA3822)</f>
        <v>43103.40071803618</v>
      </c>
      <c r="AL3822" s="21">
        <f t="shared" si="6853"/>
        <v>0.13009317555293345</v>
      </c>
      <c r="AM3822" s="10" cm="1">
        <f t="array" ref="AM3822">Lvac($AI3822)-$BA3822</f>
        <v>-1.085160124603135E-3</v>
      </c>
      <c r="AN3822" s="10">
        <f t="shared" si="6890"/>
        <v>2.0718036175821908E-2</v>
      </c>
      <c r="AO3822" s="3">
        <f t="shared" si="6891"/>
        <v>-0.15502287494330499</v>
      </c>
      <c r="AP3822" s="3">
        <v>-0.15930436796095038</v>
      </c>
      <c r="AS3822" s="3">
        <f t="shared" si="6778"/>
        <v>7.1803617902332917E-4</v>
      </c>
      <c r="AT3822" s="3" cm="1">
        <f t="array" ref="AT3822">AS3822-(100000000/LvacE($A3822)-$E3822)</f>
        <v>9.1271016572136432E-5</v>
      </c>
      <c r="AU3822" t="s">
        <v>4701</v>
      </c>
      <c r="AV3822" t="s">
        <v>4894</v>
      </c>
      <c r="AW3822" s="3">
        <v>30505.72</v>
      </c>
      <c r="AX3822" s="3">
        <v>73609.100000000006</v>
      </c>
      <c r="AY3822" s="3"/>
      <c r="AZ3822" s="10" cm="1">
        <f t="array" ref="AZ3822">Lair(100000000/($AX3822-$AW3822))</f>
        <v>2319.2911148843446</v>
      </c>
      <c r="BA3822" s="10">
        <f t="shared" si="6892"/>
        <v>2320.0036748858206</v>
      </c>
      <c r="BN3822" s="13" cm="1">
        <f t="array" ref="BN3822">$C3822*EXP(poly_from_str(100000000/$E3822,BN$4343))</f>
        <v>15.558764762017217</v>
      </c>
      <c r="BO3822" s="13"/>
      <c r="BY3822">
        <v>15160</v>
      </c>
    </row>
    <row r="3823" spans="1:78" hidden="1" x14ac:dyDescent="0.25">
      <c r="A3823" t="s">
        <v>4268</v>
      </c>
      <c r="B3823" s="2" t="str">
        <f t="shared" si="6870"/>
        <v/>
      </c>
      <c r="C3823">
        <v>1</v>
      </c>
      <c r="E3823">
        <v>43105.95</v>
      </c>
      <c r="R3823">
        <v>35</v>
      </c>
      <c r="S3823" t="s">
        <v>22</v>
      </c>
      <c r="AA3823" s="10">
        <f t="shared" si="6773"/>
        <v>2319.1529999999998</v>
      </c>
      <c r="AB3823" s="3" cm="1">
        <f t="array" ref="AB3823">100000000/Lvac(AA3823)</f>
        <v>43105.946757879858</v>
      </c>
      <c r="AC3823" s="28">
        <f t="shared" si="6774"/>
        <v>4.3119190497565279E-7</v>
      </c>
      <c r="AD3823" s="28">
        <f t="shared" si="6775"/>
        <v>2.319865529498428E-7</v>
      </c>
      <c r="AE3823" s="21">
        <f t="shared" si="6776"/>
        <v>43105.94927220916</v>
      </c>
      <c r="AF3823" s="10" cm="1">
        <f t="array" ref="AF3823">Lair(100000000/AE3823)</f>
        <v>2319.1528647143123</v>
      </c>
      <c r="AG3823" s="10">
        <f t="shared" si="6777"/>
        <v>1.429346764915464E-2</v>
      </c>
      <c r="AH3823" s="10" t="b">
        <f t="shared" si="6761"/>
        <v>1</v>
      </c>
      <c r="AI3823" s="10">
        <f t="shared" si="6782"/>
        <v>2319.1529999999998</v>
      </c>
      <c r="AJ3823">
        <v>3.0000000000000001E-3</v>
      </c>
      <c r="AK3823" s="3" cm="1">
        <f t="array" ref="AK3823">100000000/Lvac($AA3823)</f>
        <v>43105.946757879858</v>
      </c>
      <c r="AL3823" s="21">
        <f t="shared" si="6853"/>
        <v>5.5760805894927837E-2</v>
      </c>
      <c r="AM3823" s="21"/>
      <c r="AN3823" s="21"/>
      <c r="AO3823" s="21"/>
      <c r="AP3823" s="21"/>
      <c r="AS3823" s="3">
        <f t="shared" si="6778"/>
        <v>-3.2421201394754462E-3</v>
      </c>
      <c r="AT3823" s="3" cm="1">
        <f t="array" ref="AT3823">AS3823-(100000000/LvacE($A3823)-$E3823)</f>
        <v>9.1348047135397792E-5</v>
      </c>
      <c r="BB3823"/>
      <c r="BC3823"/>
      <c r="BD3823"/>
      <c r="BE3823"/>
      <c r="BF3823"/>
      <c r="BG3823"/>
      <c r="BH3823"/>
      <c r="BI3823"/>
      <c r="BJ3823"/>
      <c r="BN3823" s="13" cm="1">
        <f t="array" ref="BN3823">$C3823*EXP(poly_from_str(100000000/$E3823,BN$4343))</f>
        <v>5.1896425610770036</v>
      </c>
      <c r="BO3823" s="13"/>
      <c r="BY3823">
        <v>5057</v>
      </c>
    </row>
    <row r="3824" spans="1:78" hidden="1" x14ac:dyDescent="0.25">
      <c r="A3824" t="s">
        <v>4269</v>
      </c>
      <c r="B3824" s="2" t="str">
        <f t="shared" si="6870"/>
        <v/>
      </c>
      <c r="C3824">
        <v>10</v>
      </c>
      <c r="E3824">
        <v>43109.29</v>
      </c>
      <c r="F3824">
        <v>21755</v>
      </c>
      <c r="G3824" t="s">
        <v>5</v>
      </c>
      <c r="H3824" s="5" t="s">
        <v>16</v>
      </c>
      <c r="I3824">
        <v>64865</v>
      </c>
      <c r="J3824" t="s">
        <v>3</v>
      </c>
      <c r="K3824" s="5" t="s">
        <v>16</v>
      </c>
      <c r="L3824">
        <v>21755.84</v>
      </c>
      <c r="M3824" t="str">
        <f t="shared" ref="M3824:M3827" si="6894">$G3824&amp;""</f>
        <v>e</v>
      </c>
      <c r="N3824" t="str">
        <f t="shared" ref="N3824:N3827" si="6895">$H3824&amp;""</f>
        <v>11/2</v>
      </c>
      <c r="O3824">
        <v>64865.15</v>
      </c>
      <c r="P3824" t="str">
        <f t="shared" ref="P3824:P3827" si="6896">$J3824&amp;""</f>
        <v>o</v>
      </c>
      <c r="Q3824" t="str">
        <f t="shared" ref="Q3824:Q3827" si="6897">$K3824&amp;""</f>
        <v>11/2</v>
      </c>
      <c r="R3824">
        <v>35</v>
      </c>
      <c r="AA3824" s="10">
        <f t="shared" si="6773"/>
        <v>2318.973</v>
      </c>
      <c r="AB3824" s="3" cm="1">
        <f t="array" ref="AB3824">100000000/Lvac(AA3824)</f>
        <v>43109.29237691444</v>
      </c>
      <c r="AC3824" s="28">
        <f t="shared" si="6774"/>
        <v>4.3122537433596686E-7</v>
      </c>
      <c r="AD3824" s="28">
        <f t="shared" si="6775"/>
        <v>2.3196854897472463E-7</v>
      </c>
      <c r="AE3824" s="21">
        <f t="shared" si="6776"/>
        <v>43109.290533441083</v>
      </c>
      <c r="AF3824" s="10" cm="1">
        <f t="array" ref="AF3824">Lair(100000000/AE3824)</f>
        <v>2318.9730991743127</v>
      </c>
      <c r="AG3824" s="10">
        <f t="shared" si="6777"/>
        <v>1.4294910371296786E-2</v>
      </c>
      <c r="AH3824" s="10" t="b">
        <f t="shared" si="6761"/>
        <v>1</v>
      </c>
      <c r="AI3824" s="10">
        <f t="shared" ref="AI3824:AI3827" si="6898">$AF3824</f>
        <v>2318.9730991743127</v>
      </c>
      <c r="AJ3824">
        <v>3.0000000000000001E-3</v>
      </c>
      <c r="AK3824" s="3" cm="1">
        <f t="array" ref="AK3824">100000000/Lvac($AA3824)</f>
        <v>43109.29237691444</v>
      </c>
      <c r="AL3824" s="21">
        <f t="shared" si="6853"/>
        <v>5.5769459842717223E-2</v>
      </c>
      <c r="AM3824" s="10" cm="1">
        <f t="array" ref="AM3824">Lvac($AI3824)-$BA3824</f>
        <v>1.0474836221874284E-3</v>
      </c>
      <c r="AN3824" s="10">
        <f t="shared" ref="AN3824:AN3827" si="6899">$AK3824-($AX3824-$AW3824)</f>
        <v>-1.7623085557715967E-2</v>
      </c>
      <c r="AO3824" s="3">
        <f t="shared" ref="AO3824:AO3827" si="6900">AM3824/AJ3824</f>
        <v>0.34916120739580947</v>
      </c>
      <c r="AP3824" s="3">
        <v>0.31609580279715982</v>
      </c>
      <c r="AS3824" s="3">
        <f t="shared" si="6778"/>
        <v>2.3769144390826114E-3</v>
      </c>
      <c r="AT3824" s="3" cm="1">
        <f t="array" ref="AT3824">AS3824-(100000000/LvacE($A3824)-$E3824)</f>
        <v>9.1449321189429611E-5</v>
      </c>
      <c r="AU3824" t="s">
        <v>4960</v>
      </c>
      <c r="AV3824" t="s">
        <v>4891</v>
      </c>
      <c r="AW3824" s="3">
        <v>21755.84</v>
      </c>
      <c r="AX3824" s="3">
        <v>64865.15</v>
      </c>
      <c r="AY3824" s="3"/>
      <c r="AZ3824" s="10" cm="1">
        <f t="array" ref="AZ3824">Lair(100000000/($AX3824-$AW3824))</f>
        <v>2318.9720519219577</v>
      </c>
      <c r="BA3824" s="10">
        <f t="shared" ref="BA3824:BA3827" si="6901">100000000/($AX3824-$AW3824)</f>
        <v>2319.6845414598379</v>
      </c>
      <c r="BB3824" s="12">
        <v>295000000</v>
      </c>
      <c r="BC3824" s="3">
        <v>0.55700000000000005</v>
      </c>
      <c r="BD3824" s="12" cm="1">
        <f t="array" ref="BD3824">SfromgA($BB3824,$BA3824,"")</f>
        <v>1.8173650042225513</v>
      </c>
      <c r="BE3824" s="29">
        <f t="shared" ref="BE3824:BE3827" si="6902">(10^MAX(0.05, -0.312925054856973*((LN($BD3824))^(1/3)) + 0.454808404431693)-1)*100</f>
        <v>55.331949588762882</v>
      </c>
      <c r="BG3824" s="3"/>
      <c r="BH3824" s="3"/>
      <c r="BI3824" s="12">
        <f t="shared" ref="BI3824:BI3827" si="6903">IF($BB3824="",$BF3824,$BB3824)</f>
        <v>295000000</v>
      </c>
      <c r="BJ3824" s="29">
        <f t="shared" ref="BJ3824:BJ3827" si="6904">IF($BB3824="",$BH3824,$BE3824)</f>
        <v>55.331949588762882</v>
      </c>
      <c r="BK3824" s="3">
        <f t="shared" ref="BK3824:BK3827" si="6905">LN(BN3824*100000000/($AX3824-$AW3824)/$BI3824)</f>
        <v>-7.8031929229224781</v>
      </c>
      <c r="BL3824" s="13">
        <f>EXP(BK$4341*$AX3824+BK$4342)*$BI3824/(100000000/($AX3824-$AW3824))</f>
        <v>103.42052785699337</v>
      </c>
      <c r="BM3824" s="3">
        <f t="shared" ref="BM3824:BM3827" si="6906">LN(BL3824/$C3824)</f>
        <v>2.3362183779737036</v>
      </c>
      <c r="BN3824" s="13" cm="1">
        <f t="array" ref="BN3824">$C3824*EXP(poly_from_str(100000000/$E3824,BN$4343))</f>
        <v>51.940898738091441</v>
      </c>
      <c r="BO3824" s="3">
        <f t="shared" ref="BO3824:BO3827" si="6907">LN($C3824)</f>
        <v>2.3025850929940459</v>
      </c>
      <c r="BP3824" s="13">
        <f t="shared" ref="BP3824:BP3827" si="6908">LN(BL3824/BN3824)</f>
        <v>0.68869696149256321</v>
      </c>
      <c r="BQ3824" s="13"/>
      <c r="BS3824" s="13"/>
      <c r="BT3824" s="13"/>
      <c r="BU3824" s="13"/>
      <c r="BV3824" s="13"/>
      <c r="BW3824" s="13"/>
      <c r="BX3824" s="13"/>
      <c r="BY3824">
        <v>50614</v>
      </c>
      <c r="BZ3824" s="13"/>
    </row>
    <row r="3825" spans="1:78" hidden="1" x14ac:dyDescent="0.25">
      <c r="A3825" t="s">
        <v>4270</v>
      </c>
      <c r="B3825" s="2" t="str">
        <f t="shared" si="6870"/>
        <v/>
      </c>
      <c r="C3825">
        <v>10</v>
      </c>
      <c r="E3825">
        <v>43112.21</v>
      </c>
      <c r="F3825">
        <v>15045</v>
      </c>
      <c r="G3825" t="s">
        <v>5</v>
      </c>
      <c r="H3825" s="5" t="s">
        <v>18</v>
      </c>
      <c r="I3825">
        <v>58158</v>
      </c>
      <c r="J3825" t="s">
        <v>3</v>
      </c>
      <c r="K3825" s="5" t="s">
        <v>8</v>
      </c>
      <c r="L3825">
        <v>15045.8</v>
      </c>
      <c r="M3825" t="str">
        <f t="shared" si="6894"/>
        <v>e</v>
      </c>
      <c r="N3825" t="str">
        <f t="shared" si="6895"/>
        <v>5/2</v>
      </c>
      <c r="O3825">
        <v>58158.080000000002</v>
      </c>
      <c r="P3825" t="str">
        <f t="shared" si="6896"/>
        <v>o</v>
      </c>
      <c r="Q3825" t="str">
        <f t="shared" si="6897"/>
        <v>7/2</v>
      </c>
      <c r="R3825">
        <v>35</v>
      </c>
      <c r="AA3825" s="10">
        <f t="shared" si="6773"/>
        <v>2318.8159999999998</v>
      </c>
      <c r="AB3825" s="3" cm="1">
        <f t="array" ref="AB3825">100000000/Lvac(AA3825)</f>
        <v>43112.210924206192</v>
      </c>
      <c r="AC3825" s="28">
        <f t="shared" si="6774"/>
        <v>4.3125457129845583E-7</v>
      </c>
      <c r="AD3825" s="28">
        <f t="shared" si="6775"/>
        <v>2.319528455077516E-7</v>
      </c>
      <c r="AE3825" s="21">
        <f t="shared" si="6776"/>
        <v>43112.210207372213</v>
      </c>
      <c r="AF3825" s="10" cm="1">
        <f t="array" ref="AF3825">Lair(100000000/AE3825)</f>
        <v>2318.8160385586762</v>
      </c>
      <c r="AG3825" s="10">
        <f t="shared" si="6777"/>
        <v>1.4296169019923574E-2</v>
      </c>
      <c r="AH3825" s="10" t="b">
        <f t="shared" si="6761"/>
        <v>1</v>
      </c>
      <c r="AI3825" s="10">
        <f t="shared" si="6898"/>
        <v>2318.8160385586762</v>
      </c>
      <c r="AJ3825">
        <v>3.0000000000000001E-3</v>
      </c>
      <c r="AK3825" s="3" cm="1">
        <f t="array" ref="AK3825">100000000/Lvac($AA3825)</f>
        <v>43112.210924206192</v>
      </c>
      <c r="AL3825" s="21">
        <f t="shared" si="6853"/>
        <v>5.5777013192047489E-2</v>
      </c>
      <c r="AM3825" s="10" cm="1">
        <f t="array" ref="AM3825">Lvac($AI3825)-$BA3825</f>
        <v>3.7549855587712955E-3</v>
      </c>
      <c r="AN3825" s="10">
        <f t="shared" si="6899"/>
        <v>-6.9075793806405272E-2</v>
      </c>
      <c r="AO3825" s="3">
        <f t="shared" si="6900"/>
        <v>1.2516618529237651</v>
      </c>
      <c r="AP3825" s="3">
        <v>1.2388061227284197</v>
      </c>
      <c r="AS3825" s="3">
        <f t="shared" si="6778"/>
        <v>9.2420619330368936E-4</v>
      </c>
      <c r="AT3825" s="3" cm="1">
        <f t="array" ref="AT3825">AS3825-(100000000/LvacE($A3825)-$E3825)</f>
        <v>9.1537694970611483E-5</v>
      </c>
      <c r="AU3825" t="s">
        <v>4971</v>
      </c>
      <c r="AV3825" t="s">
        <v>4897</v>
      </c>
      <c r="AW3825" s="3">
        <v>15045.8</v>
      </c>
      <c r="AX3825" s="3">
        <v>58158.080000000002</v>
      </c>
      <c r="AY3825" s="3"/>
      <c r="AZ3825" s="10" cm="1">
        <f t="array" ref="AZ3825">Lair(100000000/($AX3825-$AW3825))</f>
        <v>2318.8122844021095</v>
      </c>
      <c r="BA3825" s="10">
        <f t="shared" si="6901"/>
        <v>2319.5247386591477</v>
      </c>
      <c r="BB3825" s="12">
        <v>538000000</v>
      </c>
      <c r="BC3825" s="3">
        <v>0.81699999999999995</v>
      </c>
      <c r="BD3825" s="12" cm="1">
        <f t="array" ref="BD3825">SfromgA($BB3825,$BA3825,"")</f>
        <v>3.3136959881829875</v>
      </c>
      <c r="BE3825" s="29">
        <f t="shared" si="6902"/>
        <v>32.572919895359796</v>
      </c>
      <c r="BG3825" s="3"/>
      <c r="BH3825" s="3"/>
      <c r="BI3825" s="12">
        <f t="shared" si="6903"/>
        <v>538000000</v>
      </c>
      <c r="BJ3825" s="29">
        <f t="shared" si="6904"/>
        <v>32.572919895359796</v>
      </c>
      <c r="BK3825" s="3">
        <f t="shared" si="6905"/>
        <v>-8.4033949207414889</v>
      </c>
      <c r="BL3825" s="13">
        <f>EXP(BK$4341*$AX3825+BK$4342)*$BI3825/(100000000/($AX3825-$AW3825))</f>
        <v>313.98957320769699</v>
      </c>
      <c r="BM3825" s="3">
        <f t="shared" si="6906"/>
        <v>3.4467746860179509</v>
      </c>
      <c r="BN3825" s="13" cm="1">
        <f t="array" ref="BN3825">$C3825*EXP(poly_from_str(100000000/$E3825,BN$4343))</f>
        <v>51.979874131754627</v>
      </c>
      <c r="BO3825" s="3">
        <f t="shared" si="6907"/>
        <v>2.3025850929940459</v>
      </c>
      <c r="BP3825" s="13">
        <f t="shared" si="6908"/>
        <v>1.7985031712761006</v>
      </c>
      <c r="BQ3825" s="13"/>
      <c r="BR3825" s="12">
        <v>22150000</v>
      </c>
      <c r="BS3825" s="3">
        <f>LN(BV3825*100000000/($AX3825-$AW3825)/$BR3825)</f>
        <v>-6.7394186760630994</v>
      </c>
      <c r="BT3825" s="13">
        <f>EXP(BS$4338*$AX3825+BS$4336)*$BR3825/(100000000/($AX3825-$AW3825))</f>
        <v>9.7927987967737433</v>
      </c>
      <c r="BU3825" s="3">
        <f>LN(BT3825/$BN3825)</f>
        <v>-1.6692093088251978</v>
      </c>
      <c r="BV3825" s="3" cm="1">
        <f t="array" ref="BV3825">$BN3825*EXP(poly_from_str(100000000/$E3825,BV$4341))</f>
        <v>11.300102412650542</v>
      </c>
      <c r="BW3825" s="12" t="s">
        <v>14</v>
      </c>
      <c r="BX3825" s="3">
        <f>LN(BT3825/BV3825)</f>
        <v>-0.14316448983294727</v>
      </c>
      <c r="BY3825">
        <v>50655</v>
      </c>
      <c r="BZ3825" s="13"/>
    </row>
    <row r="3826" spans="1:78" hidden="1" x14ac:dyDescent="0.25">
      <c r="A3826" t="s">
        <v>4271</v>
      </c>
      <c r="B3826" s="2" t="str">
        <f t="shared" si="6870"/>
        <v/>
      </c>
      <c r="C3826">
        <v>10</v>
      </c>
      <c r="E3826">
        <v>43115.48</v>
      </c>
      <c r="F3826">
        <v>18241</v>
      </c>
      <c r="G3826" t="s">
        <v>5</v>
      </c>
      <c r="H3826" s="5" t="s">
        <v>16</v>
      </c>
      <c r="I3826">
        <v>61357</v>
      </c>
      <c r="J3826" t="s">
        <v>3</v>
      </c>
      <c r="K3826" s="5" t="s">
        <v>4</v>
      </c>
      <c r="L3826">
        <v>18241.54</v>
      </c>
      <c r="M3826" t="str">
        <f t="shared" si="6894"/>
        <v>e</v>
      </c>
      <c r="N3826" t="str">
        <f t="shared" si="6895"/>
        <v>11/2</v>
      </c>
      <c r="O3826">
        <v>61357.04</v>
      </c>
      <c r="P3826" t="str">
        <f t="shared" si="6896"/>
        <v>o</v>
      </c>
      <c r="Q3826" t="str">
        <f t="shared" si="6897"/>
        <v>9/2</v>
      </c>
      <c r="R3826">
        <v>35</v>
      </c>
      <c r="AA3826" s="10">
        <f t="shared" si="6773"/>
        <v>2318.64</v>
      </c>
      <c r="AB3826" s="3" cm="1">
        <f t="array" ref="AB3826">100000000/Lvac(AA3826)</f>
        <v>43115.483141288125</v>
      </c>
      <c r="AC3826" s="28">
        <f t="shared" si="6774"/>
        <v>4.3128730635199948E-7</v>
      </c>
      <c r="AD3826" s="28">
        <f t="shared" si="6775"/>
        <v>2.3193524162144501E-7</v>
      </c>
      <c r="AE3826" s="21">
        <f t="shared" si="6776"/>
        <v>43115.480704672293</v>
      </c>
      <c r="AF3826" s="10" cm="1">
        <f t="array" ref="AF3826">Lair(100000000/AE3826)</f>
        <v>2318.6401310462775</v>
      </c>
      <c r="AG3826" s="10">
        <f t="shared" si="6777"/>
        <v>1.42975802930356E-2</v>
      </c>
      <c r="AH3826" s="10" t="b">
        <f t="shared" si="6761"/>
        <v>1</v>
      </c>
      <c r="AI3826" s="10">
        <f t="shared" si="6898"/>
        <v>2318.6401310462775</v>
      </c>
      <c r="AJ3826">
        <v>3.0000000000000001E-3</v>
      </c>
      <c r="AK3826" s="3" cm="1">
        <f t="array" ref="AK3826">100000000/Lvac($AA3826)</f>
        <v>43115.483141288125</v>
      </c>
      <c r="AL3826" s="21">
        <f t="shared" si="6853"/>
        <v>5.5785478605296673E-2</v>
      </c>
      <c r="AM3826" s="10" cm="1">
        <f t="array" ref="AM3826">Lvac($AI3826)-$BA3826</f>
        <v>1.0379716682109574E-3</v>
      </c>
      <c r="AN3826" s="10">
        <f t="shared" si="6899"/>
        <v>-1.6858711875102017E-2</v>
      </c>
      <c r="AO3826" s="3">
        <f t="shared" si="6900"/>
        <v>0.34599055607031914</v>
      </c>
      <c r="AP3826" s="3">
        <v>0.30229881834505551</v>
      </c>
      <c r="AS3826" s="3">
        <f t="shared" si="6778"/>
        <v>3.1412881216965616E-3</v>
      </c>
      <c r="AT3826" s="3" cm="1">
        <f t="array" ref="AT3826">AS3826-(100000000/LvacE($A3826)-$E3826)</f>
        <v>9.1636829893104732E-5</v>
      </c>
      <c r="AU3826" t="s">
        <v>4719</v>
      </c>
      <c r="AV3826" t="s">
        <v>4898</v>
      </c>
      <c r="AW3826" s="3">
        <v>18241.54</v>
      </c>
      <c r="AX3826" s="3">
        <v>61357.04</v>
      </c>
      <c r="AY3826" s="3"/>
      <c r="AZ3826" s="10" cm="1">
        <f t="array" ref="AZ3826">Lair(100000000/($AX3826-$AW3826))</f>
        <v>2318.6390933037487</v>
      </c>
      <c r="BA3826" s="10">
        <f t="shared" si="6901"/>
        <v>2319.3515093179949</v>
      </c>
      <c r="BB3826" s="12">
        <v>202000000</v>
      </c>
      <c r="BC3826" s="3">
        <v>0.123</v>
      </c>
      <c r="BD3826" s="12" cm="1">
        <f t="array" ref="BD3826">SfromgA($BB3826,$BA3826,"")</f>
        <v>1.2438970811520471</v>
      </c>
      <c r="BE3826" s="29">
        <f t="shared" si="6902"/>
        <v>84.673214282368178</v>
      </c>
      <c r="BG3826" s="3"/>
      <c r="BH3826" s="3"/>
      <c r="BI3826" s="12">
        <f t="shared" si="6903"/>
        <v>202000000</v>
      </c>
      <c r="BJ3826" s="29">
        <f t="shared" si="6904"/>
        <v>84.673214282368178</v>
      </c>
      <c r="BK3826" s="3">
        <f t="shared" si="6905"/>
        <v>-7.4230373832583982</v>
      </c>
      <c r="BL3826" s="13">
        <f>EXP(BK$4341*$AX3826+BK$4342)*$BI3826/(100000000/($AX3826-$AW3826))</f>
        <v>92.460925522955165</v>
      </c>
      <c r="BM3826" s="3">
        <f t="shared" si="6906"/>
        <v>2.2242010354981443</v>
      </c>
      <c r="BN3826" s="13" cm="1">
        <f t="array" ref="BN3826">$C3826*EXP(poly_from_str(100000000/$E3826,BN$4343))</f>
        <v>52.023626354521085</v>
      </c>
      <c r="BO3826" s="3">
        <f t="shared" si="6907"/>
        <v>2.3025850929940459</v>
      </c>
      <c r="BP3826" s="13">
        <f t="shared" si="6908"/>
        <v>0.57508816012626041</v>
      </c>
      <c r="BQ3826" s="13"/>
      <c r="BS3826" s="13"/>
      <c r="BT3826" s="13"/>
      <c r="BU3826" s="13"/>
      <c r="BV3826" s="13"/>
      <c r="BW3826" s="13"/>
      <c r="BX3826" s="13"/>
      <c r="BY3826">
        <v>50700</v>
      </c>
      <c r="BZ3826" s="13"/>
    </row>
    <row r="3827" spans="1:78" hidden="1" x14ac:dyDescent="0.25">
      <c r="A3827" t="s">
        <v>4272</v>
      </c>
      <c r="B3827" s="2" t="str">
        <f t="shared" si="6870"/>
        <v/>
      </c>
      <c r="C3827">
        <v>10</v>
      </c>
      <c r="E3827">
        <v>43120.61</v>
      </c>
      <c r="F3827">
        <v>32288</v>
      </c>
      <c r="G3827" t="s">
        <v>5</v>
      </c>
      <c r="H3827" s="5" t="s">
        <v>19</v>
      </c>
      <c r="I3827">
        <v>75409</v>
      </c>
      <c r="J3827" t="s">
        <v>3</v>
      </c>
      <c r="K3827" s="5" t="s">
        <v>19</v>
      </c>
      <c r="L3827">
        <v>32288.92</v>
      </c>
      <c r="M3827" t="str">
        <f t="shared" si="6894"/>
        <v>e</v>
      </c>
      <c r="N3827" t="str">
        <f t="shared" si="6895"/>
        <v>3/2</v>
      </c>
      <c r="O3827">
        <v>75409.58</v>
      </c>
      <c r="P3827" t="str">
        <f t="shared" si="6896"/>
        <v>o</v>
      </c>
      <c r="Q3827" t="str">
        <f t="shared" si="6897"/>
        <v>3/2</v>
      </c>
      <c r="R3827">
        <v>35</v>
      </c>
      <c r="AA3827" s="10">
        <f t="shared" si="6773"/>
        <v>2318.364</v>
      </c>
      <c r="AB3827" s="3" cm="1">
        <f t="array" ref="AB3827">100000000/Lvac(AA3827)</f>
        <v>43120.615572890936</v>
      </c>
      <c r="AC3827" s="28">
        <f t="shared" si="6774"/>
        <v>4.3133865087622135E-7</v>
      </c>
      <c r="AD3827" s="28">
        <f t="shared" si="6775"/>
        <v>2.3190763552751318E-7</v>
      </c>
      <c r="AE3827" s="21">
        <f t="shared" si="6776"/>
        <v>43120.61124968213</v>
      </c>
      <c r="AF3827" s="10" cm="1">
        <f t="array" ref="AF3827">Lair(100000000/AE3827)</f>
        <v>2318.3642324558482</v>
      </c>
      <c r="AG3827" s="10">
        <f t="shared" si="6777"/>
        <v>1.4299794073081479E-2</v>
      </c>
      <c r="AH3827" s="10" t="b">
        <f t="shared" si="6761"/>
        <v>1</v>
      </c>
      <c r="AI3827" s="10">
        <f t="shared" si="6898"/>
        <v>2318.3642324558482</v>
      </c>
      <c r="AJ3827">
        <v>3.0000000000000001E-3</v>
      </c>
      <c r="AK3827" s="3" cm="1">
        <f t="array" ref="AK3827">100000000/Lvac($AA3827)</f>
        <v>43120.615572890936</v>
      </c>
      <c r="AL3827" s="21">
        <f t="shared" si="6853"/>
        <v>5.5798758843703999E-2</v>
      </c>
      <c r="AM3827" s="10" cm="1">
        <f t="array" ref="AM3827">Lvac($AI3827)-$BA3827</f>
        <v>2.6218457887807745E-3</v>
      </c>
      <c r="AN3827" s="10">
        <f t="shared" si="6899"/>
        <v>-4.4427109067328274E-2</v>
      </c>
      <c r="AO3827" s="3">
        <f t="shared" si="6900"/>
        <v>0.87394859626025811</v>
      </c>
      <c r="AP3827" s="3">
        <v>0.79644620609542471</v>
      </c>
      <c r="AS3827" s="3">
        <f t="shared" si="6778"/>
        <v>5.5728909355821088E-3</v>
      </c>
      <c r="AT3827" s="3" cm="1">
        <f t="array" ref="AT3827">AS3827-(100000000/LvacE($A3827)-$E3827)</f>
        <v>9.1792426246684045E-5</v>
      </c>
      <c r="AU3827" t="s">
        <v>4714</v>
      </c>
      <c r="AV3827" t="s">
        <v>4900</v>
      </c>
      <c r="AW3827" s="3">
        <v>32288.92</v>
      </c>
      <c r="AX3827" s="3">
        <v>75409.58</v>
      </c>
      <c r="AY3827" s="3"/>
      <c r="AZ3827" s="10" cm="1">
        <f t="array" ref="AZ3827">Lair(100000000/($AX3827-$AW3827))</f>
        <v>2318.3616111887914</v>
      </c>
      <c r="BA3827" s="10">
        <f t="shared" si="6901"/>
        <v>2319.0739659365136</v>
      </c>
      <c r="BB3827" s="12">
        <v>335000000</v>
      </c>
      <c r="BC3827" s="3">
        <v>0.46400000000000002</v>
      </c>
      <c r="BD3827" s="12" cm="1">
        <f t="array" ref="BD3827">SfromgA($BB3827,$BA3827,"")</f>
        <v>2.0621581478546922</v>
      </c>
      <c r="BE3827" s="29">
        <f t="shared" si="6902"/>
        <v>49.228975955576672</v>
      </c>
      <c r="BG3827" s="3"/>
      <c r="BH3827" s="3"/>
      <c r="BI3827" s="12">
        <f t="shared" si="6903"/>
        <v>335000000</v>
      </c>
      <c r="BJ3827" s="29">
        <f t="shared" si="6904"/>
        <v>49.228975955576672</v>
      </c>
      <c r="BK3827" s="3">
        <f t="shared" si="6905"/>
        <v>-7.9276970722647082</v>
      </c>
      <c r="BL3827" s="13">
        <f>EXP(BK$4341*$AX3827+BK$4342)*$BI3827/(100000000/($AX3827-$AW3827))</f>
        <v>52.723141668432199</v>
      </c>
      <c r="BM3827" s="3">
        <f t="shared" si="6906"/>
        <v>1.6624693870110447</v>
      </c>
      <c r="BN3827" s="13" cm="1">
        <f t="array" ref="BN3827">$C3827*EXP(poly_from_str(100000000/$E3827,BN$4343))</f>
        <v>52.09248961787403</v>
      </c>
      <c r="BO3827" s="3">
        <f t="shared" si="6907"/>
        <v>2.3025850929940459</v>
      </c>
      <c r="BP3827" s="13">
        <f t="shared" si="6908"/>
        <v>1.2033694844633618E-2</v>
      </c>
      <c r="BQ3827" s="13"/>
      <c r="BS3827" s="13"/>
      <c r="BT3827" s="13"/>
      <c r="BU3827" s="13"/>
      <c r="BV3827" s="13"/>
      <c r="BW3827" s="13"/>
      <c r="BX3827" s="13"/>
      <c r="BY3827">
        <v>50771</v>
      </c>
      <c r="BZ3827" s="13"/>
    </row>
    <row r="3828" spans="1:78" hidden="1" x14ac:dyDescent="0.25">
      <c r="A3828" t="s">
        <v>4273</v>
      </c>
      <c r="B3828" s="2" t="str">
        <f t="shared" si="6870"/>
        <v/>
      </c>
      <c r="C3828">
        <v>10</v>
      </c>
      <c r="E3828">
        <v>43124.54</v>
      </c>
      <c r="R3828">
        <v>35</v>
      </c>
      <c r="S3828" t="s">
        <v>22</v>
      </c>
      <c r="AA3828" s="10">
        <f t="shared" si="6773"/>
        <v>2318.1529999999998</v>
      </c>
      <c r="AB3828" s="3" cm="1">
        <f t="array" ref="AB3828">100000000/Lvac(AA3828)</f>
        <v>43124.540103807711</v>
      </c>
      <c r="AC3828" s="28">
        <f t="shared" si="6774"/>
        <v>4.313779116391369E-7</v>
      </c>
      <c r="AD3828" s="28">
        <f t="shared" si="6775"/>
        <v>2.318865308691615E-7</v>
      </c>
      <c r="AE3828" s="21">
        <f t="shared" si="6776"/>
        <v>43124.540023271591</v>
      </c>
      <c r="AF3828" s="10" cm="1">
        <f t="array" ref="AF3828">Lair(100000000/AE3828)</f>
        <v>2318.1530043295807</v>
      </c>
      <c r="AG3828" s="10">
        <f t="shared" si="6777"/>
        <v>1.430148702518939E-2</v>
      </c>
      <c r="AH3828" s="10" t="b">
        <f t="shared" si="6761"/>
        <v>1</v>
      </c>
      <c r="AI3828" s="10">
        <f t="shared" si="6782"/>
        <v>2318.1529999999998</v>
      </c>
      <c r="AJ3828">
        <v>3.0000000000000001E-3</v>
      </c>
      <c r="AK3828" s="3" cm="1">
        <f t="array" ref="AK3828">100000000/Lvac($AA3828)</f>
        <v>43124.540103807711</v>
      </c>
      <c r="AL3828" s="21">
        <f t="shared" si="6853"/>
        <v>5.580892215113633E-2</v>
      </c>
      <c r="AM3828" s="21"/>
      <c r="AN3828" s="21"/>
      <c r="AO3828" s="21"/>
      <c r="AP3828" s="21"/>
      <c r="AS3828" s="3">
        <f t="shared" si="6778"/>
        <v>1.038077098201029E-4</v>
      </c>
      <c r="AT3828" s="3" cm="1">
        <f t="array" ref="AT3828">AS3828-(100000000/LvacE($A3828)-$E3828)</f>
        <v>9.1911482741124928E-5</v>
      </c>
      <c r="BB3828"/>
      <c r="BC3828"/>
      <c r="BD3828"/>
      <c r="BE3828"/>
      <c r="BF3828"/>
      <c r="BG3828"/>
      <c r="BH3828"/>
      <c r="BI3828"/>
      <c r="BJ3828"/>
      <c r="BN3828" s="13" cm="1">
        <f t="array" ref="BN3828">$C3828*EXP(poly_from_str(100000000/$E3828,BN$4343))</f>
        <v>52.145430574243534</v>
      </c>
      <c r="BO3828" s="13"/>
      <c r="BY3828">
        <v>50826</v>
      </c>
    </row>
    <row r="3829" spans="1:78" hidden="1" x14ac:dyDescent="0.25">
      <c r="A3829" t="s">
        <v>4274</v>
      </c>
      <c r="B3829" s="2" t="str">
        <f t="shared" si="6870"/>
        <v/>
      </c>
      <c r="C3829">
        <v>5</v>
      </c>
      <c r="E3829">
        <v>43126.2</v>
      </c>
      <c r="F3829">
        <v>23175</v>
      </c>
      <c r="G3829" t="s">
        <v>5</v>
      </c>
      <c r="H3829" s="5" t="s">
        <v>15</v>
      </c>
      <c r="I3829">
        <v>66301</v>
      </c>
      <c r="J3829" t="s">
        <v>3</v>
      </c>
      <c r="K3829" s="5" t="s">
        <v>86</v>
      </c>
      <c r="L3829">
        <v>23175.09</v>
      </c>
      <c r="M3829" t="str">
        <f t="shared" ref="M3829:M3833" si="6909">$G3829&amp;""</f>
        <v>e</v>
      </c>
      <c r="N3829" t="str">
        <f t="shared" ref="N3829:N3833" si="6910">$H3829&amp;""</f>
        <v>13/2</v>
      </c>
      <c r="O3829">
        <v>66301.350000000006</v>
      </c>
      <c r="P3829" t="str">
        <f t="shared" ref="P3829:P3833" si="6911">$J3829&amp;""</f>
        <v>o</v>
      </c>
      <c r="Q3829" t="str">
        <f t="shared" ref="Q3829:Q3833" si="6912">$K3829&amp;""</f>
        <v>15/2</v>
      </c>
      <c r="R3829">
        <v>35</v>
      </c>
      <c r="AA3829" s="10">
        <f t="shared" si="6773"/>
        <v>2318.0639999999999</v>
      </c>
      <c r="AB3829" s="3" cm="1">
        <f t="array" ref="AB3829">100000000/Lvac(AA3829)</f>
        <v>43126.195688865097</v>
      </c>
      <c r="AC3829" s="28">
        <f t="shared" si="6774"/>
        <v>4.3139447400934577E-7</v>
      </c>
      <c r="AD3829" s="28">
        <f t="shared" si="6775"/>
        <v>2.3187762890437227E-7</v>
      </c>
      <c r="AE3829" s="21">
        <f t="shared" si="6776"/>
        <v>43126.199033646044</v>
      </c>
      <c r="AF3829" s="10" cm="1">
        <f t="array" ref="AF3829">Lair(100000000/AE3829)</f>
        <v>2318.0638202000837</v>
      </c>
      <c r="AG3829" s="10">
        <f t="shared" si="6777"/>
        <v>1.4302201252611037E-2</v>
      </c>
      <c r="AH3829" s="10" t="b">
        <f t="shared" si="6761"/>
        <v>1</v>
      </c>
      <c r="AI3829" s="10">
        <f t="shared" ref="AI3829:AI3833" si="6913">$AF3829</f>
        <v>2318.0638202000837</v>
      </c>
      <c r="AJ3829">
        <v>3.0000000000000001E-3</v>
      </c>
      <c r="AK3829" s="3" cm="1">
        <f t="array" ref="AK3829">100000000/Lvac($AA3829)</f>
        <v>43126.195688865097</v>
      </c>
      <c r="AL3829" s="21">
        <f t="shared" si="6853"/>
        <v>5.581321184480071E-2</v>
      </c>
      <c r="AM3829" s="10" cm="1">
        <f t="array" ref="AM3829">Lvac($AI3829)-$BA3829</f>
        <v>3.2779871253296733E-3</v>
      </c>
      <c r="AN3829" s="10">
        <f t="shared" ref="AN3829:AN3833" si="6914">$AK3829-($AX3829-$AW3829)</f>
        <v>-6.4311134912713896E-2</v>
      </c>
      <c r="AO3829" s="3">
        <f t="shared" ref="AO3829:AO3833" si="6915">AM3829/AJ3829</f>
        <v>1.0926623751098912</v>
      </c>
      <c r="AP3829" s="3">
        <v>1.1526089112218567</v>
      </c>
      <c r="AS3829" s="3">
        <f t="shared" si="6778"/>
        <v>-4.3111349004902877E-3</v>
      </c>
      <c r="AT3829" s="3" cm="1">
        <f t="array" ref="AT3829">AS3829-(100000000/LvacE($A3829)-$E3829)</f>
        <v>9.196171595249325E-5</v>
      </c>
      <c r="AU3829" t="s">
        <v>4964</v>
      </c>
      <c r="AV3829" t="s">
        <v>4819</v>
      </c>
      <c r="AW3829" s="3">
        <v>23175.09</v>
      </c>
      <c r="AX3829" s="3">
        <v>66301.350000000006</v>
      </c>
      <c r="AY3829" s="3"/>
      <c r="AZ3829" s="10" cm="1">
        <f t="array" ref="AZ3829">Lair(100000000/($AX3829-$AW3829))</f>
        <v>2318.0605429364441</v>
      </c>
      <c r="BA3829" s="10">
        <f t="shared" ref="BA3829:BA3833" si="6916">100000000/($AX3829-$AW3829)</f>
        <v>2318.7728312169888</v>
      </c>
      <c r="BB3829" s="12">
        <v>33700000</v>
      </c>
      <c r="BC3829" s="3">
        <v>0.59099999999999997</v>
      </c>
      <c r="BD3829" s="12" cm="1">
        <f t="array" ref="BD3829">SfromgA($BB3829,$BA3829,"")</f>
        <v>0.20736615271465897</v>
      </c>
      <c r="BE3829" s="29">
        <f t="shared" ref="BE3829:BE3833" si="6917">(10^MAX(0.05, -0.312925054856973*((LN($BD3829))^(1/3)) + 0.454808404431693)-1)*100</f>
        <v>558.80682748293714</v>
      </c>
      <c r="BG3829" s="3"/>
      <c r="BH3829" s="3"/>
      <c r="BI3829" s="12">
        <f t="shared" ref="BI3829:BI3833" si="6918">IF($BB3829="",$BF3829,$BB3829)</f>
        <v>33700000</v>
      </c>
      <c r="BJ3829" s="29">
        <f t="shared" ref="BJ3829:BJ3833" si="6919">IF($BB3829="",$BH3829,$BE3829)</f>
        <v>558.80682748293714</v>
      </c>
      <c r="BK3829" s="3">
        <f t="shared" ref="BK3829:BK3833" si="6920">LN(BN3829*100000000/($AX3829-$AW3829)/$BI3829)</f>
        <v>-6.3228959704395882</v>
      </c>
      <c r="BL3829" s="13">
        <f>EXP(BK$4341*$AX3829+BK$4342)*$BI3829/(100000000/($AX3829-$AW3829))</f>
        <v>10.597269397911248</v>
      </c>
      <c r="BM3829" s="3">
        <f t="shared" ref="BM3829:BM3833" si="6921">LN(BL3829/$C3829)</f>
        <v>0.75115845152768201</v>
      </c>
      <c r="BN3829" s="13" cm="1">
        <f t="array" ref="BN3829">$C3829*EXP(poly_from_str(100000000/$E3829,BN$4343))</f>
        <v>26.083920514291215</v>
      </c>
      <c r="BO3829" s="3">
        <f t="shared" ref="BO3829:BO3833" si="6922">LN($C3829)</f>
        <v>1.6094379124341003</v>
      </c>
      <c r="BP3829" s="13">
        <f t="shared" ref="BP3829:BP3833" si="6923">LN(BL3829/BN3829)</f>
        <v>-0.90072268826699997</v>
      </c>
      <c r="BQ3829" s="13"/>
      <c r="BS3829" s="13"/>
      <c r="BT3829" s="13"/>
      <c r="BU3829" s="13"/>
      <c r="BV3829" s="13"/>
      <c r="BW3829" s="13"/>
      <c r="BX3829" s="13"/>
      <c r="BY3829">
        <v>25424</v>
      </c>
      <c r="BZ3829" s="13"/>
    </row>
    <row r="3830" spans="1:78" hidden="1" x14ac:dyDescent="0.25">
      <c r="A3830" t="s">
        <v>4275</v>
      </c>
      <c r="B3830" s="2" t="str">
        <f t="shared" si="6870"/>
        <v/>
      </c>
      <c r="C3830">
        <v>5</v>
      </c>
      <c r="E3830">
        <v>43134.400000000001</v>
      </c>
      <c r="F3830">
        <v>25409</v>
      </c>
      <c r="G3830" t="s">
        <v>5</v>
      </c>
      <c r="H3830" s="5" t="s">
        <v>8</v>
      </c>
      <c r="I3830">
        <v>68544</v>
      </c>
      <c r="J3830" t="s">
        <v>3</v>
      </c>
      <c r="K3830" s="5" t="s">
        <v>4</v>
      </c>
      <c r="L3830">
        <v>25409.74</v>
      </c>
      <c r="M3830" t="str">
        <f t="shared" si="6909"/>
        <v>e</v>
      </c>
      <c r="N3830" t="str">
        <f t="shared" si="6910"/>
        <v>7/2</v>
      </c>
      <c r="O3830">
        <v>68544.19</v>
      </c>
      <c r="P3830" t="str">
        <f t="shared" si="6911"/>
        <v>o</v>
      </c>
      <c r="Q3830" t="str">
        <f t="shared" si="6912"/>
        <v>9/2</v>
      </c>
      <c r="R3830">
        <v>35</v>
      </c>
      <c r="AA3830" s="10">
        <f t="shared" si="6773"/>
        <v>2317.623</v>
      </c>
      <c r="AB3830" s="3" cm="1">
        <f t="array" ref="AB3830">100000000/Lvac(AA3830)</f>
        <v>43134.401081498108</v>
      </c>
      <c r="AC3830" s="28">
        <f t="shared" si="6774"/>
        <v>4.3147656025160263E-7</v>
      </c>
      <c r="AD3830" s="28">
        <f t="shared" si="6775"/>
        <v>2.3183351916967636E-7</v>
      </c>
      <c r="AE3830" s="21">
        <f t="shared" si="6776"/>
        <v>43134.400242277974</v>
      </c>
      <c r="AF3830" s="10" cm="1">
        <f t="array" ref="AF3830">Lair(100000000/AE3830)</f>
        <v>2317.6230450954276</v>
      </c>
      <c r="AG3830" s="10">
        <f t="shared" si="6777"/>
        <v>1.4305741503578905E-2</v>
      </c>
      <c r="AH3830" s="10" t="b">
        <f t="shared" si="6761"/>
        <v>1</v>
      </c>
      <c r="AI3830" s="10">
        <f t="shared" si="6913"/>
        <v>2317.6230450954276</v>
      </c>
      <c r="AJ3830">
        <v>3.0000000000000001E-3</v>
      </c>
      <c r="AK3830" s="3" cm="1">
        <f t="array" ref="AK3830">100000000/Lvac($AA3830)</f>
        <v>43134.401081498108</v>
      </c>
      <c r="AL3830" s="21">
        <f t="shared" si="6853"/>
        <v>5.5834447935067963E-2</v>
      </c>
      <c r="AM3830" s="10" cm="1">
        <f t="array" ref="AM3830">Lvac($AI3830)-$BA3830</f>
        <v>2.6743143880594289E-3</v>
      </c>
      <c r="AN3830" s="10">
        <f t="shared" si="6914"/>
        <v>-4.8918501888692845E-2</v>
      </c>
      <c r="AO3830" s="3">
        <f t="shared" si="6915"/>
        <v>0.89143812935314293</v>
      </c>
      <c r="AP3830" s="3">
        <v>0.87640300231820822</v>
      </c>
      <c r="AS3830" s="3">
        <f t="shared" si="6778"/>
        <v>1.0814981069415808E-3</v>
      </c>
      <c r="AT3830" s="3" cm="1">
        <f t="array" ref="AT3830">AS3830-(100000000/LvacE($A3830)-$E3830)</f>
        <v>9.2210924776736647E-5</v>
      </c>
      <c r="AU3830" t="s">
        <v>4715</v>
      </c>
      <c r="AV3830" t="s">
        <v>4896</v>
      </c>
      <c r="AW3830" s="3">
        <v>25409.74</v>
      </c>
      <c r="AX3830" s="3">
        <v>68544.19</v>
      </c>
      <c r="AY3830" s="3"/>
      <c r="AZ3830" s="10" cm="1">
        <f t="array" ref="AZ3830">Lair(100000000/($AX3830-$AW3830))</f>
        <v>2317.6203713711934</v>
      </c>
      <c r="BA3830" s="10">
        <f t="shared" si="6916"/>
        <v>2318.3325624877566</v>
      </c>
      <c r="BB3830" s="12">
        <v>37200000</v>
      </c>
      <c r="BC3830" s="3">
        <v>8.4000000000000005E-2</v>
      </c>
      <c r="BD3830" s="12" cm="1">
        <f t="array" ref="BD3830">SfromgA($BB3830,$BA3830,"")</f>
        <v>0.22877233526838814</v>
      </c>
      <c r="BE3830" s="29">
        <f t="shared" si="6917"/>
        <v>547.17123674308982</v>
      </c>
      <c r="BG3830" s="3"/>
      <c r="BH3830" s="3"/>
      <c r="BI3830" s="12">
        <f t="shared" si="6918"/>
        <v>37200000</v>
      </c>
      <c r="BJ3830" s="29">
        <f t="shared" si="6919"/>
        <v>547.17123674308982</v>
      </c>
      <c r="BK3830" s="3">
        <f t="shared" si="6920"/>
        <v>-6.4197688587890971</v>
      </c>
      <c r="BL3830" s="13">
        <f>EXP(BK$4341*$AX3830+BK$4342)*$BI3830/(100000000/($AX3830-$AW3830))</f>
        <v>9.8669012586210449</v>
      </c>
      <c r="BM3830" s="3">
        <f t="shared" si="6921"/>
        <v>0.67974793615674733</v>
      </c>
      <c r="BN3830" s="13" cm="1">
        <f t="array" ref="BN3830">$C3830*EXP(poly_from_str(100000000/$E3830,BN$4343))</f>
        <v>26.139484238544405</v>
      </c>
      <c r="BO3830" s="3">
        <f t="shared" si="6922"/>
        <v>1.6094379124341003</v>
      </c>
      <c r="BP3830" s="13">
        <f t="shared" si="6923"/>
        <v>-0.97426112867394121</v>
      </c>
      <c r="BQ3830" s="13"/>
      <c r="BS3830" s="13"/>
      <c r="BT3830" s="13"/>
      <c r="BU3830" s="13"/>
      <c r="BV3830" s="13"/>
      <c r="BW3830" s="13"/>
      <c r="BX3830" s="13"/>
      <c r="BY3830">
        <v>25482</v>
      </c>
      <c r="BZ3830" s="13"/>
    </row>
    <row r="3831" spans="1:78" hidden="1" x14ac:dyDescent="0.25">
      <c r="A3831" t="s">
        <v>4276</v>
      </c>
      <c r="B3831" s="2" t="str">
        <f t="shared" si="6870"/>
        <v/>
      </c>
      <c r="C3831">
        <v>9</v>
      </c>
      <c r="E3831">
        <v>43142.29</v>
      </c>
      <c r="F3831">
        <v>60166</v>
      </c>
      <c r="G3831" t="s">
        <v>3</v>
      </c>
      <c r="H3831" s="5" t="s">
        <v>4</v>
      </c>
      <c r="I3831">
        <v>103308</v>
      </c>
      <c r="J3831" t="s">
        <v>5</v>
      </c>
      <c r="K3831" s="5" t="s">
        <v>8</v>
      </c>
      <c r="L3831">
        <v>60166.2</v>
      </c>
      <c r="M3831" t="str">
        <f t="shared" si="6909"/>
        <v>o</v>
      </c>
      <c r="N3831" t="str">
        <f t="shared" si="6910"/>
        <v>9/2</v>
      </c>
      <c r="O3831">
        <v>103308.53</v>
      </c>
      <c r="P3831" t="str">
        <f t="shared" si="6911"/>
        <v>e</v>
      </c>
      <c r="Q3831" t="str">
        <f t="shared" si="6912"/>
        <v>7/2</v>
      </c>
      <c r="R3831">
        <v>35</v>
      </c>
      <c r="AA3831" s="10">
        <f t="shared" si="6773"/>
        <v>2317.1990000000001</v>
      </c>
      <c r="AB3831" s="3" cm="1">
        <f t="array" ref="AB3831">100000000/Lvac(AA3831)</f>
        <v>43142.293110907507</v>
      </c>
      <c r="AC3831" s="28">
        <f t="shared" si="6774"/>
        <v>4.315555116327946E-7</v>
      </c>
      <c r="AD3831" s="28">
        <f t="shared" si="6775"/>
        <v>2.3179110981172526E-7</v>
      </c>
      <c r="AE3831" s="21">
        <f t="shared" si="6776"/>
        <v>43142.290696512035</v>
      </c>
      <c r="AF3831" s="10" cm="1">
        <f t="array" ref="AF3831">Lair(100000000/AE3831)</f>
        <v>2317.1991296898982</v>
      </c>
      <c r="AG3831" s="10">
        <f t="shared" si="6777"/>
        <v>1.4309147188244841E-2</v>
      </c>
      <c r="AH3831" s="10" t="b">
        <f t="shared" si="6761"/>
        <v>1</v>
      </c>
      <c r="AI3831" s="10">
        <f t="shared" si="6913"/>
        <v>2317.1991296898982</v>
      </c>
      <c r="AJ3831">
        <v>3.0000000000000001E-3</v>
      </c>
      <c r="AK3831" s="3" cm="1">
        <f t="array" ref="AK3831">100000000/Lvac($AA3831)</f>
        <v>43142.293110907507</v>
      </c>
      <c r="AL3831" s="21">
        <f t="shared" si="6853"/>
        <v>5.5854880003361314E-2</v>
      </c>
      <c r="AM3831" s="10" cm="1">
        <f t="array" ref="AM3831">Lvac($AI3831)-$BA3831</f>
        <v>2.1116614711900183E-3</v>
      </c>
      <c r="AN3831" s="10">
        <f t="shared" si="6914"/>
        <v>-3.6889092494675424E-2</v>
      </c>
      <c r="AO3831" s="3">
        <f t="shared" si="6915"/>
        <v>0.70388715706333949</v>
      </c>
      <c r="AP3831" s="3">
        <v>0.66064765072345233</v>
      </c>
      <c r="AS3831" s="3">
        <f t="shared" si="6778"/>
        <v>3.110907506197691E-3</v>
      </c>
      <c r="AT3831" s="3" cm="1">
        <f t="array" ref="AT3831">AS3831-(100000000/LvacE($A3831)-$E3831)</f>
        <v>9.245089313481003E-5</v>
      </c>
      <c r="AU3831" t="s">
        <v>4721</v>
      </c>
      <c r="AV3831" t="s">
        <v>4901</v>
      </c>
      <c r="AW3831" s="3">
        <v>60166.2</v>
      </c>
      <c r="AX3831" s="3">
        <v>103308.53</v>
      </c>
      <c r="AY3831" s="3"/>
      <c r="AZ3831" s="10" cm="1">
        <f t="array" ref="AZ3831">Lair(100000000/($AX3831-$AW3831))</f>
        <v>2317.1970184943448</v>
      </c>
      <c r="BA3831" s="10">
        <f t="shared" si="6916"/>
        <v>2317.9091161743004</v>
      </c>
      <c r="BB3831" s="12">
        <v>3640000000</v>
      </c>
      <c r="BC3831" s="3">
        <v>0.70499999999999996</v>
      </c>
      <c r="BD3831" s="12" cm="1">
        <f t="array" ref="BD3831">SfromgA($BB3831,$BA3831,"")</f>
        <v>22.372986169505378</v>
      </c>
      <c r="BE3831" s="29">
        <f t="shared" si="6917"/>
        <v>12.201845430196357</v>
      </c>
      <c r="BG3831" s="3"/>
      <c r="BH3831" s="3"/>
      <c r="BI3831" s="12">
        <f t="shared" si="6918"/>
        <v>3640000000</v>
      </c>
      <c r="BJ3831" s="29">
        <f t="shared" si="6919"/>
        <v>12.201845430196357</v>
      </c>
      <c r="BK3831" s="3">
        <f t="shared" si="6920"/>
        <v>-10.413539044026345</v>
      </c>
      <c r="BL3831" s="13">
        <f>EXP(BK$4341*$AX3831+BK$4342)*$BI3831/(100000000/($AX3831-$AW3831))</f>
        <v>68.813421543617054</v>
      </c>
      <c r="BM3831" s="3">
        <f t="shared" si="6921"/>
        <v>2.0341742291531668</v>
      </c>
      <c r="BN3831" s="13" cm="1">
        <f t="array" ref="BN3831">$C3831*EXP(poly_from_str(100000000/$E3831,BN$4343))</f>
        <v>47.147908954283665</v>
      </c>
      <c r="BO3831" s="3">
        <f t="shared" si="6922"/>
        <v>2.1972245773362196</v>
      </c>
      <c r="BP3831" s="13">
        <f t="shared" si="6923"/>
        <v>0.37810914718903688</v>
      </c>
      <c r="BQ3831" s="13"/>
      <c r="BS3831" s="13"/>
      <c r="BT3831" s="13"/>
      <c r="BU3831" s="13"/>
      <c r="BV3831" s="13"/>
      <c r="BW3831" s="13"/>
      <c r="BX3831" s="13"/>
      <c r="BY3831">
        <v>45967</v>
      </c>
      <c r="BZ3831" s="13"/>
    </row>
    <row r="3832" spans="1:78" hidden="1" x14ac:dyDescent="0.25">
      <c r="A3832" t="s">
        <v>4277</v>
      </c>
      <c r="B3832" s="2" t="str">
        <f t="shared" si="6870"/>
        <v/>
      </c>
      <c r="C3832">
        <v>1</v>
      </c>
      <c r="E3832">
        <v>43144.62</v>
      </c>
      <c r="F3832">
        <v>24250</v>
      </c>
      <c r="G3832" t="s">
        <v>5</v>
      </c>
      <c r="H3832" s="5" t="s">
        <v>19</v>
      </c>
      <c r="I3832">
        <v>67395</v>
      </c>
      <c r="J3832" t="s">
        <v>3</v>
      </c>
      <c r="K3832" s="5" t="s">
        <v>18</v>
      </c>
      <c r="L3832">
        <v>24250.62</v>
      </c>
      <c r="M3832" t="str">
        <f t="shared" si="6909"/>
        <v>e</v>
      </c>
      <c r="N3832" t="str">
        <f t="shared" si="6910"/>
        <v>3/2</v>
      </c>
      <c r="O3832">
        <v>67395.320000000007</v>
      </c>
      <c r="P3832" t="str">
        <f t="shared" si="6911"/>
        <v>o</v>
      </c>
      <c r="Q3832" t="str">
        <f t="shared" si="6912"/>
        <v>5/2</v>
      </c>
      <c r="R3832">
        <v>35</v>
      </c>
      <c r="AA3832" s="10">
        <f t="shared" si="6773"/>
        <v>2317.0740000000001</v>
      </c>
      <c r="AB3832" s="3" cm="1">
        <f t="array" ref="AB3832">100000000/Lvac(AA3832)</f>
        <v>43144.620321692841</v>
      </c>
      <c r="AC3832" s="28">
        <f t="shared" si="6774"/>
        <v>4.3157879290864254E-7</v>
      </c>
      <c r="AD3832" s="28">
        <f t="shared" si="6775"/>
        <v>2.3177860705317329E-7</v>
      </c>
      <c r="AE3832" s="21">
        <f t="shared" si="6776"/>
        <v>43144.620072012884</v>
      </c>
      <c r="AF3832" s="10" cm="1">
        <f t="array" ref="AF3832">Lair(100000000/AE3832)</f>
        <v>2317.0740134101779</v>
      </c>
      <c r="AG3832" s="10">
        <f t="shared" si="6777"/>
        <v>1.4310151579468942E-2</v>
      </c>
      <c r="AH3832" s="10" t="b">
        <f t="shared" si="6761"/>
        <v>1</v>
      </c>
      <c r="AI3832" s="10">
        <f t="shared" si="6913"/>
        <v>2317.0740134101779</v>
      </c>
      <c r="AJ3832">
        <v>3.0000000000000001E-3</v>
      </c>
      <c r="AK3832" s="3" cm="1">
        <f t="array" ref="AK3832">100000000/Lvac($AA3832)</f>
        <v>43144.620321692841</v>
      </c>
      <c r="AL3832" s="21">
        <f t="shared" si="6853"/>
        <v>5.5860909153515943E-2</v>
      </c>
      <c r="AM3832" s="10" cm="1">
        <f t="array" ref="AM3832">Lvac($AI3832)-$BA3832</f>
        <v>4.2938292831422586E-3</v>
      </c>
      <c r="AN3832" s="10">
        <f t="shared" si="6914"/>
        <v>-7.9678307170979679E-2</v>
      </c>
      <c r="AO3832" s="3">
        <f t="shared" si="6915"/>
        <v>1.4312764277140861</v>
      </c>
      <c r="AP3832" s="3">
        <v>1.4268053819250781</v>
      </c>
      <c r="AS3832" s="3">
        <f t="shared" si="6778"/>
        <v>3.2169283804250881E-4</v>
      </c>
      <c r="AT3832" s="3" cm="1">
        <f t="array" ref="AT3832">AS3832-(100000000/LvacE($A3832)-$E3832)</f>
        <v>9.2521724582184106E-5</v>
      </c>
      <c r="AU3832" t="s">
        <v>4705</v>
      </c>
      <c r="AV3832" t="s">
        <v>4889</v>
      </c>
      <c r="AW3832" s="3">
        <v>24250.62</v>
      </c>
      <c r="AX3832" s="3">
        <v>67395.320000000007</v>
      </c>
      <c r="AY3832" s="3"/>
      <c r="AZ3832" s="10" cm="1">
        <f t="array" ref="AZ3832">Lair(100000000/($AX3832-$AW3832))</f>
        <v>2317.0697205282431</v>
      </c>
      <c r="BA3832" s="10">
        <f t="shared" si="6916"/>
        <v>2317.7817901155872</v>
      </c>
      <c r="BB3832" s="12">
        <v>2390000</v>
      </c>
      <c r="BC3832" s="3">
        <v>6.0000000000000001E-3</v>
      </c>
      <c r="BD3832" s="12" cm="1">
        <f t="array" ref="BD3832">SfromgA($BB3832,$BA3832,"")</f>
        <v>1.4687534517010683E-2</v>
      </c>
      <c r="BE3832" s="29">
        <f t="shared" si="6917"/>
        <v>813.10555419588798</v>
      </c>
      <c r="BG3832" s="3"/>
      <c r="BH3832" s="3"/>
      <c r="BI3832" s="12">
        <f t="shared" si="6918"/>
        <v>2390000</v>
      </c>
      <c r="BJ3832" s="29">
        <f t="shared" si="6919"/>
        <v>813.10555419588798</v>
      </c>
      <c r="BK3832" s="3">
        <f t="shared" si="6920"/>
        <v>-5.2817641919875706</v>
      </c>
      <c r="BL3832" s="13">
        <f>EXP(BK$4341*$AX3832+BK$4342)*$BI3832/(100000000/($AX3832-$AW3832))</f>
        <v>0.69190914434806172</v>
      </c>
      <c r="BM3832" s="3">
        <f t="shared" si="6921"/>
        <v>-0.36830062627902638</v>
      </c>
      <c r="BN3832" s="13" cm="1">
        <f t="array" ref="BN3832">$C3832*EXP(poly_from_str(100000000/$E3832,BN$4343))</f>
        <v>5.241846645896433</v>
      </c>
      <c r="BO3832" s="3">
        <f t="shared" si="6922"/>
        <v>0</v>
      </c>
      <c r="BP3832" s="13">
        <f t="shared" si="6923"/>
        <v>-2.0249744758679959</v>
      </c>
      <c r="BQ3832" s="13"/>
      <c r="BS3832" s="13"/>
      <c r="BT3832" s="13"/>
      <c r="BU3832" s="13"/>
      <c r="BV3832" s="13"/>
      <c r="BW3832" s="13"/>
      <c r="BX3832" s="13"/>
      <c r="BY3832">
        <v>5111</v>
      </c>
      <c r="BZ3832" s="13"/>
    </row>
    <row r="3833" spans="1:78" hidden="1" x14ac:dyDescent="0.25">
      <c r="A3833" t="s">
        <v>4278</v>
      </c>
      <c r="B3833" s="2" t="str">
        <f t="shared" si="6870"/>
        <v/>
      </c>
      <c r="C3833">
        <v>7</v>
      </c>
      <c r="E3833">
        <v>43148.21</v>
      </c>
      <c r="F3833">
        <v>23532</v>
      </c>
      <c r="G3833" t="s">
        <v>5</v>
      </c>
      <c r="H3833" s="5" t="s">
        <v>18</v>
      </c>
      <c r="I3833">
        <v>66681</v>
      </c>
      <c r="J3833" t="s">
        <v>3</v>
      </c>
      <c r="K3833" s="5" t="s">
        <v>18</v>
      </c>
      <c r="L3833">
        <v>23532.86</v>
      </c>
      <c r="M3833" t="str">
        <f t="shared" si="6909"/>
        <v>e</v>
      </c>
      <c r="N3833" t="str">
        <f t="shared" si="6910"/>
        <v>5/2</v>
      </c>
      <c r="O3833">
        <v>66681.14</v>
      </c>
      <c r="P3833" t="str">
        <f t="shared" si="6911"/>
        <v>o</v>
      </c>
      <c r="Q3833" t="str">
        <f t="shared" si="6912"/>
        <v>5/2</v>
      </c>
      <c r="R3833">
        <v>35</v>
      </c>
      <c r="AA3833" s="10">
        <f t="shared" si="6773"/>
        <v>2316.8809999999999</v>
      </c>
      <c r="AB3833" s="3" cm="1">
        <f t="array" ref="AB3833">100000000/Lvac(AA3833)</f>
        <v>43148.214028237424</v>
      </c>
      <c r="AC3833" s="28">
        <f t="shared" si="6774"/>
        <v>4.3161474413230548E-7</v>
      </c>
      <c r="AD3833" s="28">
        <f t="shared" si="6775"/>
        <v>2.3175930279421797E-7</v>
      </c>
      <c r="AE3833" s="21">
        <f t="shared" si="6776"/>
        <v>43148.210901512066</v>
      </c>
      <c r="AF3833" s="10" cm="1">
        <f t="array" ref="AF3833">Lair(100000000/AE3833)</f>
        <v>2316.8811679068049</v>
      </c>
      <c r="AG3833" s="10">
        <f t="shared" si="6777"/>
        <v>1.4311702678781825E-2</v>
      </c>
      <c r="AH3833" s="10" t="b">
        <f t="shared" si="6761"/>
        <v>1</v>
      </c>
      <c r="AI3833" s="10">
        <f t="shared" si="6913"/>
        <v>2316.8811679068049</v>
      </c>
      <c r="AJ3833">
        <v>3.0000000000000001E-3</v>
      </c>
      <c r="AK3833" s="3" cm="1">
        <f t="array" ref="AK3833">100000000/Lvac($AA3833)</f>
        <v>43148.214028237424</v>
      </c>
      <c r="AL3833" s="21">
        <f t="shared" si="6853"/>
        <v>5.587021202371787E-2</v>
      </c>
      <c r="AM3833" s="10" cm="1">
        <f t="array" ref="AM3833">Lvac($AI3833)-$BA3833</f>
        <v>3.7114384508640796E-3</v>
      </c>
      <c r="AN3833" s="10">
        <f t="shared" si="6914"/>
        <v>-6.5971762574918102E-2</v>
      </c>
      <c r="AO3833" s="3">
        <f t="shared" si="6915"/>
        <v>1.2371461502880265</v>
      </c>
      <c r="AP3833" s="3">
        <v>1.1811648651018913</v>
      </c>
      <c r="AS3833" s="3">
        <f t="shared" si="6778"/>
        <v>4.0282374247908592E-3</v>
      </c>
      <c r="AT3833" s="3" cm="1">
        <f t="array" ref="AT3833">AS3833-(100000000/LvacE($A3833)-$E3833)</f>
        <v>9.2631125880870968E-5</v>
      </c>
      <c r="AU3833" t="s">
        <v>4751</v>
      </c>
      <c r="AV3833" t="s">
        <v>4846</v>
      </c>
      <c r="AW3833" s="3">
        <v>23532.86</v>
      </c>
      <c r="AX3833" s="3">
        <v>66681.14</v>
      </c>
      <c r="AY3833" s="3"/>
      <c r="AZ3833" s="10" cm="1">
        <f t="array" ref="AZ3833">Lair(100000000/($AX3833-$AW3833))</f>
        <v>2316.8774572871512</v>
      </c>
      <c r="BA3833" s="10">
        <f t="shared" si="6916"/>
        <v>2317.5894844475843</v>
      </c>
      <c r="BB3833" s="12">
        <v>49000000</v>
      </c>
      <c r="BC3833" s="3">
        <v>4.3999999999999997E-2</v>
      </c>
      <c r="BD3833" s="12" cm="1">
        <f t="array" ref="BD3833">SfromgA($BB3833,$BA3833,"")</f>
        <v>0.30105023807511661</v>
      </c>
      <c r="BE3833" s="29">
        <f t="shared" si="6917"/>
        <v>512.89355437462916</v>
      </c>
      <c r="BG3833" s="3"/>
      <c r="BH3833" s="3"/>
      <c r="BI3833" s="12">
        <f t="shared" si="6918"/>
        <v>49000000</v>
      </c>
      <c r="BJ3833" s="29">
        <f t="shared" si="6919"/>
        <v>512.89355437462916</v>
      </c>
      <c r="BK3833" s="3">
        <f t="shared" si="6920"/>
        <v>-6.355524542366445</v>
      </c>
      <c r="BL3833" s="13">
        <f>EXP(BK$4341*$AX3833+BK$4342)*$BI3833/(100000000/($AX3833-$AW3833))</f>
        <v>14.977855128109084</v>
      </c>
      <c r="BM3833" s="3">
        <f t="shared" si="6921"/>
        <v>0.76066263641296616</v>
      </c>
      <c r="BN3833" s="13" cm="1">
        <f t="array" ref="BN3833">$C3833*EXP(poly_from_str(100000000/$E3833,BN$4343))</f>
        <v>36.727412267677622</v>
      </c>
      <c r="BO3833" s="3">
        <f t="shared" si="6922"/>
        <v>1.9459101490553132</v>
      </c>
      <c r="BP3833" s="13">
        <f t="shared" si="6923"/>
        <v>-0.8969506190547426</v>
      </c>
      <c r="BQ3833" s="13"/>
      <c r="BS3833" s="13"/>
      <c r="BT3833" s="13"/>
      <c r="BU3833" s="13"/>
      <c r="BV3833" s="13"/>
      <c r="BW3833" s="13"/>
      <c r="BX3833" s="13"/>
      <c r="BY3833">
        <v>35811</v>
      </c>
      <c r="BZ3833" s="13"/>
    </row>
    <row r="3834" spans="1:78" hidden="1" x14ac:dyDescent="0.25">
      <c r="A3834" t="s">
        <v>4279</v>
      </c>
      <c r="B3834" s="2" t="str">
        <f t="shared" si="6870"/>
        <v/>
      </c>
      <c r="C3834">
        <v>1</v>
      </c>
      <c r="E3834">
        <v>43152.63</v>
      </c>
      <c r="R3834">
        <v>35</v>
      </c>
      <c r="S3834" t="s">
        <v>22</v>
      </c>
      <c r="AA3834" s="10">
        <f t="shared" si="6773"/>
        <v>2316.6439999999998</v>
      </c>
      <c r="AB3834" s="3" cm="1">
        <f t="array" ref="AB3834">100000000/Lvac(AA3834)</f>
        <v>43152.627844356364</v>
      </c>
      <c r="AC3834" s="28">
        <f t="shared" si="6774"/>
        <v>4.316588996841984E-7</v>
      </c>
      <c r="AD3834" s="28">
        <f t="shared" si="6775"/>
        <v>2.317355975647224E-7</v>
      </c>
      <c r="AE3834" s="21">
        <f t="shared" si="6776"/>
        <v>43152.629517724155</v>
      </c>
      <c r="AF3834" s="10" cm="1">
        <f t="array" ref="AF3834">Lair(100000000/AE3834)</f>
        <v>2316.6439101576548</v>
      </c>
      <c r="AG3834" s="10">
        <f t="shared" si="6777"/>
        <v>1.4313607926888284E-2</v>
      </c>
      <c r="AH3834" s="10" t="b">
        <f t="shared" si="6761"/>
        <v>1</v>
      </c>
      <c r="AI3834" s="10">
        <f t="shared" si="6782"/>
        <v>2316.6439999999998</v>
      </c>
      <c r="AJ3834">
        <v>3.0000000000000001E-3</v>
      </c>
      <c r="AK3834" s="3" cm="1">
        <f t="array" ref="AK3834">100000000/Lvac($AA3834)</f>
        <v>43152.627844356364</v>
      </c>
      <c r="AL3834" s="21">
        <f t="shared" si="6853"/>
        <v>5.5881647561329711E-2</v>
      </c>
      <c r="AM3834" s="21"/>
      <c r="AN3834" s="21"/>
      <c r="AO3834" s="21"/>
      <c r="AP3834" s="21"/>
      <c r="AS3834" s="3">
        <f t="shared" si="6778"/>
        <v>-2.1556436331593432E-3</v>
      </c>
      <c r="AT3834" s="3" cm="1">
        <f t="array" ref="AT3834">AS3834-(100000000/LvacE($A3834)-$E3834)</f>
        <v>9.2765585577581078E-5</v>
      </c>
      <c r="BB3834"/>
      <c r="BC3834"/>
      <c r="BD3834"/>
      <c r="BE3834"/>
      <c r="BF3834"/>
      <c r="BG3834"/>
      <c r="BH3834"/>
      <c r="BI3834"/>
      <c r="BJ3834"/>
      <c r="BN3834" s="13" cm="1">
        <f t="array" ref="BN3834">$C3834*EXP(poly_from_str(100000000/$E3834,BN$4343))</f>
        <v>5.2528576352023215</v>
      </c>
      <c r="BO3834" s="13"/>
      <c r="BY3834">
        <v>5122</v>
      </c>
    </row>
    <row r="3835" spans="1:78" hidden="1" x14ac:dyDescent="0.25">
      <c r="A3835" t="s">
        <v>4280</v>
      </c>
      <c r="B3835" s="2" t="str">
        <f t="shared" si="6870"/>
        <v/>
      </c>
      <c r="C3835">
        <v>2</v>
      </c>
      <c r="E3835">
        <v>43166.84</v>
      </c>
      <c r="R3835">
        <v>35</v>
      </c>
      <c r="S3835" t="s">
        <v>22</v>
      </c>
      <c r="AA3835" s="10">
        <f t="shared" si="6773"/>
        <v>2315.8809999999999</v>
      </c>
      <c r="AB3835" s="3" cm="1">
        <f t="array" ref="AB3835">100000000/Lvac(AA3835)</f>
        <v>43166.843859674947</v>
      </c>
      <c r="AC3835" s="28">
        <f t="shared" si="6774"/>
        <v>4.3180111586044366E-7</v>
      </c>
      <c r="AD3835" s="28">
        <f t="shared" si="6775"/>
        <v>2.3165928073193401E-7</v>
      </c>
      <c r="AE3835" s="21">
        <f t="shared" si="6776"/>
        <v>43166.840862630896</v>
      </c>
      <c r="AF3835" s="10" cm="1">
        <f t="array" ref="AF3835">Lair(100000000/AE3835)</f>
        <v>2315.8811608039737</v>
      </c>
      <c r="AG3835" s="10">
        <f t="shared" si="6777"/>
        <v>1.4319745673390592E-2</v>
      </c>
      <c r="AH3835" s="10" t="b">
        <f t="shared" si="6761"/>
        <v>1</v>
      </c>
      <c r="AI3835" s="10">
        <f t="shared" si="6782"/>
        <v>2315.8809999999999</v>
      </c>
      <c r="AJ3835">
        <v>3.0000000000000001E-3</v>
      </c>
      <c r="AK3835" s="3" cm="1">
        <f t="array" ref="AK3835">100000000/Lvac($AA3835)</f>
        <v>43166.843859674947</v>
      </c>
      <c r="AL3835" s="21">
        <f t="shared" si="6853"/>
        <v>5.5918474040343544E-2</v>
      </c>
      <c r="AM3835" s="21"/>
      <c r="AN3835" s="21"/>
      <c r="AO3835" s="21"/>
      <c r="AP3835" s="21"/>
      <c r="AS3835" s="3">
        <f t="shared" si="6778"/>
        <v>3.8596749509451911E-3</v>
      </c>
      <c r="AT3835" s="3" cm="1">
        <f t="array" ref="AT3835">AS3835-(100000000/LvacE($A3835)-$E3835)</f>
        <v>9.3199247203301638E-5</v>
      </c>
      <c r="BB3835"/>
      <c r="BC3835"/>
      <c r="BD3835"/>
      <c r="BE3835"/>
      <c r="BF3835"/>
      <c r="BG3835"/>
      <c r="BH3835"/>
      <c r="BI3835"/>
      <c r="BJ3835"/>
      <c r="BN3835" s="13" cm="1">
        <f t="array" ref="BN3835">$C3835*EXP(poly_from_str(100000000/$E3835,BN$4343))</f>
        <v>10.545122004665959</v>
      </c>
      <c r="BO3835" s="13"/>
      <c r="BY3835" t="e">
        <v>#N/A</v>
      </c>
    </row>
    <row r="3836" spans="1:78" hidden="1" x14ac:dyDescent="0.25">
      <c r="A3836" t="s">
        <v>4281</v>
      </c>
      <c r="B3836" s="2" t="str">
        <f t="shared" si="6870"/>
        <v/>
      </c>
      <c r="C3836">
        <v>2</v>
      </c>
      <c r="E3836">
        <v>43168.84</v>
      </c>
      <c r="F3836">
        <v>60166</v>
      </c>
      <c r="G3836" t="s">
        <v>3</v>
      </c>
      <c r="H3836" s="5" t="s">
        <v>4</v>
      </c>
      <c r="I3836">
        <v>103335</v>
      </c>
      <c r="J3836" t="s">
        <v>5</v>
      </c>
      <c r="K3836" s="5" t="s">
        <v>4</v>
      </c>
      <c r="L3836">
        <v>60166.2</v>
      </c>
      <c r="M3836" t="str">
        <f t="shared" ref="M3836:M3838" si="6924">$G3836&amp;""</f>
        <v>o</v>
      </c>
      <c r="N3836" t="str">
        <f t="shared" ref="N3836:N3838" si="6925">$H3836&amp;""</f>
        <v>9/2</v>
      </c>
      <c r="O3836">
        <v>103335.06</v>
      </c>
      <c r="P3836" t="str">
        <f t="shared" ref="P3836:P3838" si="6926">$J3836&amp;""</f>
        <v>e</v>
      </c>
      <c r="Q3836" t="str">
        <f t="shared" ref="Q3836:Q3838" si="6927">$K3836&amp;""</f>
        <v>9/2</v>
      </c>
      <c r="R3836">
        <v>35</v>
      </c>
      <c r="AA3836" s="10">
        <f t="shared" si="6773"/>
        <v>2315.7739999999999</v>
      </c>
      <c r="AB3836" s="3" cm="1">
        <f t="array" ref="AB3836">100000000/Lvac(AA3836)</f>
        <v>43168.838204359461</v>
      </c>
      <c r="AC3836" s="28">
        <f t="shared" si="6774"/>
        <v>4.3182106716803976E-7</v>
      </c>
      <c r="AD3836" s="28">
        <f t="shared" si="6775"/>
        <v>2.3164857837175097E-7</v>
      </c>
      <c r="AE3836" s="21">
        <f t="shared" si="6776"/>
        <v>43168.839598734921</v>
      </c>
      <c r="AF3836" s="10" cm="1">
        <f t="array" ref="AF3836">Lair(100000000/AE3836)</f>
        <v>2315.7739251928324</v>
      </c>
      <c r="AG3836" s="10">
        <f t="shared" si="6777"/>
        <v>1.4320606890905474E-2</v>
      </c>
      <c r="AH3836" s="10" t="b">
        <f t="shared" si="6761"/>
        <v>1</v>
      </c>
      <c r="AI3836" s="10">
        <f t="shared" ref="AI3836:AI3838" si="6928">$AF3836</f>
        <v>2315.7739251928324</v>
      </c>
      <c r="AJ3836">
        <v>3.0000000000000001E-3</v>
      </c>
      <c r="AK3836" s="3" cm="1">
        <f t="array" ref="AK3836">100000000/Lvac($AA3836)</f>
        <v>43168.838204359461</v>
      </c>
      <c r="AL3836" s="21">
        <f t="shared" si="6853"/>
        <v>5.5923643151951676E-2</v>
      </c>
      <c r="AM3836" s="10" cm="1">
        <f t="array" ref="AM3836">Lvac($AI3836)-$BA3836</f>
        <v>1.0947530004159489E-3</v>
      </c>
      <c r="AN3836" s="10">
        <f t="shared" ref="AN3836:AN3838" si="6929">$AK3836-($AX3836-$AW3836)</f>
        <v>-2.1795640539494343E-2</v>
      </c>
      <c r="AO3836" s="3">
        <f t="shared" ref="AO3836:AO3838" si="6930">AM3836/AJ3836</f>
        <v>0.36491766680531629</v>
      </c>
      <c r="AP3836" s="3">
        <v>0.38985888947233133</v>
      </c>
      <c r="AS3836" s="3">
        <f t="shared" si="6778"/>
        <v>-1.7956405354198068E-3</v>
      </c>
      <c r="AT3836" s="3" cm="1">
        <f t="array" ref="AT3836">AS3836-(100000000/LvacE($A3836)-$E3836)</f>
        <v>9.3260154244489968E-5</v>
      </c>
      <c r="AU3836" t="s">
        <v>4721</v>
      </c>
      <c r="AV3836" t="s">
        <v>4885</v>
      </c>
      <c r="AW3836" s="3">
        <v>60166.2</v>
      </c>
      <c r="AX3836" s="3">
        <v>103335.06</v>
      </c>
      <c r="AY3836" s="3"/>
      <c r="AZ3836" s="10" cm="1">
        <f t="array" ref="AZ3836">Lair(100000000/($AX3836-$AW3836))</f>
        <v>2315.7728306812523</v>
      </c>
      <c r="BA3836" s="10">
        <f t="shared" ref="BA3836:BA3838" si="6931">100000000/($AX3836-$AW3836)</f>
        <v>2316.4846141408411</v>
      </c>
      <c r="BB3836" s="12">
        <v>716000000</v>
      </c>
      <c r="BC3836" s="3">
        <v>0.192</v>
      </c>
      <c r="BD3836" s="12" cm="1">
        <f t="array" ref="BD3836">SfromgA($BB3836,$BA3836,"")</f>
        <v>4.3927313366418206</v>
      </c>
      <c r="BE3836" s="29">
        <f t="shared" ref="BE3836:BE3838" si="6932">(10^MAX(0.05, -0.312925054856973*((LN($BD3836))^(1/3)) + 0.454808404431693)-1)*100</f>
        <v>25.37233902054259</v>
      </c>
      <c r="BG3836" s="3"/>
      <c r="BH3836" s="3"/>
      <c r="BI3836" s="12">
        <f t="shared" ref="BI3836:BI3838" si="6933">IF($BB3836="",$BF3836,$BB3836)</f>
        <v>716000000</v>
      </c>
      <c r="BJ3836" s="29">
        <f t="shared" ref="BJ3836:BJ3838" si="6934">IF($BB3836="",$BH3836,$BE3836)</f>
        <v>25.37233902054259</v>
      </c>
      <c r="BK3836" s="3">
        <f t="shared" ref="BK3836:BK3838" si="6935">LN(BN3836*100000000/($AX3836-$AW3836)/$BI3836)</f>
        <v>-10.285192133632263</v>
      </c>
      <c r="BL3836" s="13">
        <f>EXP(BK$4341*$AX3836+BK$4342)*$BI3836/(100000000/($AX3836-$AW3836))</f>
        <v>13.516876443285126</v>
      </c>
      <c r="BM3836" s="3">
        <f t="shared" ref="BM3836:BM3838" si="6936">LN(BL3836/$C3836)</f>
        <v>1.9107918310614034</v>
      </c>
      <c r="BN3836" s="13" cm="1">
        <f t="array" ref="BN3836">$C3836*EXP(poly_from_str(100000000/$E3836,BN$4343))</f>
        <v>10.550703374979882</v>
      </c>
      <c r="BO3836" s="3">
        <f t="shared" ref="BO3836:BO3838" si="6937">LN($C3836)</f>
        <v>0.69314718055994529</v>
      </c>
      <c r="BP3836" s="13">
        <f t="shared" ref="BP3836:BP3838" si="6938">LN(BL3836/BN3836)</f>
        <v>0.24774648330745294</v>
      </c>
      <c r="BQ3836" s="13"/>
      <c r="BS3836" s="13"/>
      <c r="BT3836" s="13"/>
      <c r="BU3836" s="13"/>
      <c r="BV3836" s="13"/>
      <c r="BW3836" s="13"/>
      <c r="BX3836" s="13"/>
      <c r="BY3836">
        <v>10291</v>
      </c>
      <c r="BZ3836" s="13"/>
    </row>
    <row r="3837" spans="1:78" hidden="1" x14ac:dyDescent="0.25">
      <c r="A3837" t="s">
        <v>4282</v>
      </c>
      <c r="B3837" s="2" t="str">
        <f t="shared" si="6870"/>
        <v/>
      </c>
      <c r="C3837">
        <v>10</v>
      </c>
      <c r="D3837" t="s">
        <v>14</v>
      </c>
      <c r="E3837">
        <v>43174.78</v>
      </c>
      <c r="F3837">
        <v>22747</v>
      </c>
      <c r="G3837" t="s">
        <v>5</v>
      </c>
      <c r="H3837" s="5" t="s">
        <v>4</v>
      </c>
      <c r="I3837">
        <v>65922</v>
      </c>
      <c r="J3837" t="s">
        <v>3</v>
      </c>
      <c r="K3837" s="5" t="s">
        <v>16</v>
      </c>
      <c r="L3837">
        <v>22747.69</v>
      </c>
      <c r="M3837" t="str">
        <f t="shared" si="6924"/>
        <v>e</v>
      </c>
      <c r="N3837" t="str">
        <f t="shared" si="6925"/>
        <v>9/2</v>
      </c>
      <c r="O3837">
        <v>65922.42</v>
      </c>
      <c r="P3837" t="str">
        <f t="shared" si="6926"/>
        <v>o</v>
      </c>
      <c r="Q3837" t="str">
        <f t="shared" si="6927"/>
        <v>11/2</v>
      </c>
      <c r="R3837">
        <v>35</v>
      </c>
      <c r="AA3837" s="10">
        <f t="shared" si="6773"/>
        <v>2315.4549999999999</v>
      </c>
      <c r="AB3837" s="3" cm="1">
        <f t="array" ref="AB3837">100000000/Lvac(AA3837)</f>
        <v>43174.78505465122</v>
      </c>
      <c r="AC3837" s="28">
        <f t="shared" si="6774"/>
        <v>4.3188055911257183E-7</v>
      </c>
      <c r="AD3837" s="28">
        <f t="shared" si="6775"/>
        <v>2.3161667133587037E-7</v>
      </c>
      <c r="AE3837" s="21">
        <f t="shared" si="6776"/>
        <v>43174.78112906075</v>
      </c>
      <c r="AF3837" s="10" cm="1">
        <f t="array" ref="AF3837">Lair(100000000/AE3837)</f>
        <v>2315.4552105469184</v>
      </c>
      <c r="AG3837" s="10">
        <f t="shared" si="6777"/>
        <v>1.432317515448394E-2</v>
      </c>
      <c r="AH3837" s="10" t="b">
        <f t="shared" si="6761"/>
        <v>1</v>
      </c>
      <c r="AI3837" s="10">
        <f t="shared" si="6928"/>
        <v>2315.4552105469184</v>
      </c>
      <c r="AJ3837">
        <v>7.0000000000000001E-3</v>
      </c>
      <c r="AK3837" s="3" cm="1">
        <f t="array" ref="AK3837">100000000/Lvac($AA3837)</f>
        <v>43174.78505465122</v>
      </c>
      <c r="AL3837" s="21">
        <f t="shared" si="6853"/>
        <v>0.1305244402940415</v>
      </c>
      <c r="AM3837" s="10" cm="1">
        <f t="array" ref="AM3837">Lvac($AI3837)-$BA3837</f>
        <v>-2.7428877810962149E-3</v>
      </c>
      <c r="AN3837" s="10">
        <f t="shared" si="6929"/>
        <v>5.5054651224054396E-2</v>
      </c>
      <c r="AO3837" s="3">
        <f t="shared" si="6930"/>
        <v>-0.39184111158517354</v>
      </c>
      <c r="AP3837" s="3">
        <v>-0.42192587644811802</v>
      </c>
      <c r="AS3837" s="3">
        <f t="shared" si="6778"/>
        <v>5.0546512211440131E-3</v>
      </c>
      <c r="AT3837" s="3" cm="1">
        <f t="array" ref="AT3837">AS3837-(100000000/LvacE($A3837)-$E3837)</f>
        <v>9.3441900389734656E-5</v>
      </c>
      <c r="AU3837" t="s">
        <v>4792</v>
      </c>
      <c r="AV3837" t="s">
        <v>4828</v>
      </c>
      <c r="AW3837" s="3">
        <v>22747.69</v>
      </c>
      <c r="AX3837" s="3">
        <v>65922.42</v>
      </c>
      <c r="AY3837" s="3"/>
      <c r="AZ3837" s="10" cm="1">
        <f t="array" ref="AZ3837">Lair(100000000/($AX3837-$AW3837))</f>
        <v>2315.4579528298955</v>
      </c>
      <c r="BA3837" s="10">
        <f t="shared" si="6931"/>
        <v>2316.169666839839</v>
      </c>
      <c r="BB3837" s="12">
        <v>238000000</v>
      </c>
      <c r="BC3837" s="3">
        <v>0.191</v>
      </c>
      <c r="BD3837" s="12" cm="1">
        <f t="array" ref="BD3837">SfromgA($BB3837,$BA3837,"")</f>
        <v>1.4595582296136265</v>
      </c>
      <c r="BE3837" s="29">
        <f t="shared" si="6932"/>
        <v>69.247997900180962</v>
      </c>
      <c r="BG3837" s="3"/>
      <c r="BH3837" s="3"/>
      <c r="BI3837" s="12">
        <f t="shared" si="6933"/>
        <v>238000000</v>
      </c>
      <c r="BJ3837" s="29">
        <f t="shared" si="6934"/>
        <v>69.247997900180962</v>
      </c>
      <c r="BK3837" s="3">
        <f t="shared" si="6935"/>
        <v>-7.572905934910831</v>
      </c>
      <c r="BL3837" s="13">
        <f>EXP(BK$4341*$AX3837+BK$4342)*$BI3837/(100000000/($AX3837-$AW3837))</f>
        <v>77.113906822396828</v>
      </c>
      <c r="BM3837" s="3">
        <f t="shared" si="6936"/>
        <v>2.0426985451411812</v>
      </c>
      <c r="BN3837" s="13" cm="1">
        <f t="array" ref="BN3837">$C3837*EXP(poly_from_str(100000000/$E3837,BN$4343))</f>
        <v>52.836656522407708</v>
      </c>
      <c r="BO3837" s="3">
        <f t="shared" si="6937"/>
        <v>2.3025850929940459</v>
      </c>
      <c r="BP3837" s="13">
        <f t="shared" si="6938"/>
        <v>0.378078435986342</v>
      </c>
      <c r="BQ3837" s="13"/>
      <c r="BS3837" s="13"/>
      <c r="BT3837" s="13"/>
      <c r="BU3837" s="13"/>
      <c r="BV3837" s="13"/>
      <c r="BW3837" s="13"/>
      <c r="BX3837" s="13"/>
      <c r="BY3837">
        <v>51540</v>
      </c>
      <c r="BZ3837" s="13"/>
    </row>
    <row r="3838" spans="1:78" hidden="1" x14ac:dyDescent="0.25">
      <c r="A3838" t="s">
        <v>4283</v>
      </c>
      <c r="B3838" s="2" t="str">
        <f t="shared" si="6870"/>
        <v/>
      </c>
      <c r="C3838">
        <v>1</v>
      </c>
      <c r="E3838">
        <v>43178.16</v>
      </c>
      <c r="F3838">
        <v>60166</v>
      </c>
      <c r="G3838" t="s">
        <v>3</v>
      </c>
      <c r="H3838" s="5" t="s">
        <v>4</v>
      </c>
      <c r="I3838">
        <v>103344</v>
      </c>
      <c r="J3838" t="s">
        <v>5</v>
      </c>
      <c r="K3838" s="5" t="s">
        <v>16</v>
      </c>
      <c r="L3838">
        <v>60166.2</v>
      </c>
      <c r="M3838" t="str">
        <f t="shared" si="6924"/>
        <v>o</v>
      </c>
      <c r="N3838" t="str">
        <f t="shared" si="6925"/>
        <v>9/2</v>
      </c>
      <c r="O3838">
        <v>103344.35</v>
      </c>
      <c r="P3838" t="str">
        <f t="shared" si="6926"/>
        <v>e</v>
      </c>
      <c r="Q3838" t="str">
        <f t="shared" si="6927"/>
        <v>11/2</v>
      </c>
      <c r="R3838">
        <v>35</v>
      </c>
      <c r="AA3838" s="10">
        <f t="shared" si="6773"/>
        <v>2315.2739999999999</v>
      </c>
      <c r="AB3838" s="3" cm="1">
        <f t="array" ref="AB3838">100000000/Lvac(AA3838)</f>
        <v>43178.160014879009</v>
      </c>
      <c r="AC3838" s="28">
        <f t="shared" si="6774"/>
        <v>4.3191432201976961E-7</v>
      </c>
      <c r="AD3838" s="28">
        <f t="shared" si="6775"/>
        <v>2.3159856734409348E-7</v>
      </c>
      <c r="AE3838" s="21">
        <f t="shared" si="6776"/>
        <v>43178.16000332273</v>
      </c>
      <c r="AF3838" s="10" cm="1">
        <f t="array" ref="AF3838">Lair(100000000/AE3838)</f>
        <v>2315.2740006197182</v>
      </c>
      <c r="AG3838" s="10">
        <f t="shared" si="6777"/>
        <v>1.4324632854443797E-2</v>
      </c>
      <c r="AH3838" s="10" t="b">
        <f t="shared" si="6761"/>
        <v>1</v>
      </c>
      <c r="AI3838" s="10">
        <f t="shared" si="6928"/>
        <v>2315.2740006197182</v>
      </c>
      <c r="AJ3838">
        <v>3.0000000000000001E-3</v>
      </c>
      <c r="AK3838" s="3" cm="1">
        <f t="array" ref="AK3838">100000000/Lvac($AA3838)</f>
        <v>43178.160014879009</v>
      </c>
      <c r="AL3838" s="21">
        <f t="shared" si="6853"/>
        <v>5.59477971116875E-2</v>
      </c>
      <c r="AM3838" s="10" cm="1">
        <f t="array" ref="AM3838">Lvac($AI3838)-$BA3838</f>
        <v>-5.3655731244361959E-4</v>
      </c>
      <c r="AN3838" s="10">
        <f t="shared" si="6929"/>
        <v>1.0014879000664223E-2</v>
      </c>
      <c r="AO3838" s="3">
        <f t="shared" si="6930"/>
        <v>-0.17885243748120652</v>
      </c>
      <c r="AP3838" s="3">
        <v>-0.17905905572964306</v>
      </c>
      <c r="AS3838" s="3">
        <f t="shared" si="6778"/>
        <v>1.4879005902912468E-5</v>
      </c>
      <c r="AT3838" s="3" cm="1">
        <f t="array" ref="AT3838">AS3838-(100000000/LvacE($A3838)-$E3838)</f>
        <v>9.3545102572534233E-5</v>
      </c>
      <c r="AU3838" t="s">
        <v>4721</v>
      </c>
      <c r="AV3838" t="s">
        <v>4899</v>
      </c>
      <c r="AW3838" s="3">
        <v>60166.2</v>
      </c>
      <c r="AX3838" s="3">
        <v>103344.35</v>
      </c>
      <c r="AY3838" s="3"/>
      <c r="AZ3838" s="10" cm="1">
        <f t="array" ref="AZ3838">Lair(100000000/($AX3838-$AW3838))</f>
        <v>2315.2745370587281</v>
      </c>
      <c r="BA3838" s="10">
        <f t="shared" si="6931"/>
        <v>2315.9862106181017</v>
      </c>
      <c r="BB3838" s="12">
        <v>227000000</v>
      </c>
      <c r="BC3838" s="3">
        <v>5.8999999999999997E-2</v>
      </c>
      <c r="BD3838" s="12" cm="1">
        <f t="array" ref="BD3838">SfromgA($BB3838,$BA3838,"")</f>
        <v>1.3917688911981176</v>
      </c>
      <c r="BE3838" s="29">
        <f t="shared" si="6932"/>
        <v>73.156305136072746</v>
      </c>
      <c r="BG3838" s="3"/>
      <c r="BH3838" s="3"/>
      <c r="BI3838" s="12">
        <f t="shared" si="6933"/>
        <v>227000000</v>
      </c>
      <c r="BJ3838" s="29">
        <f t="shared" si="6934"/>
        <v>73.156305136072746</v>
      </c>
      <c r="BK3838" s="3">
        <f t="shared" si="6935"/>
        <v>-9.8273513643675336</v>
      </c>
      <c r="BL3838" s="13">
        <f>EXP(BK$4341*$AX3838+BK$4342)*$BI3838/(100000000/($AX3838-$AW3838))</f>
        <v>4.2832762030675839</v>
      </c>
      <c r="BM3838" s="3">
        <f t="shared" si="6936"/>
        <v>1.4547181847789366</v>
      </c>
      <c r="BN3838" s="13" cm="1">
        <f t="array" ref="BN3838">$C3838*EXP(poly_from_str(100000000/$E3838,BN$4343))</f>
        <v>5.2884136637293313</v>
      </c>
      <c r="BO3838" s="3">
        <f t="shared" si="6937"/>
        <v>0</v>
      </c>
      <c r="BP3838" s="13">
        <f t="shared" si="6938"/>
        <v>-0.2108001415885962</v>
      </c>
      <c r="BQ3838" s="13"/>
      <c r="BS3838" s="13"/>
      <c r="BT3838" s="13"/>
      <c r="BU3838" s="13"/>
      <c r="BV3838" s="13"/>
      <c r="BW3838" s="13"/>
      <c r="BX3838" s="13"/>
      <c r="BY3838">
        <v>5159</v>
      </c>
      <c r="BZ3838" s="13"/>
    </row>
    <row r="3839" spans="1:78" hidden="1" x14ac:dyDescent="0.25">
      <c r="A3839" t="s">
        <v>4284</v>
      </c>
      <c r="B3839" s="2" t="str">
        <f t="shared" si="6870"/>
        <v/>
      </c>
      <c r="C3839">
        <v>1</v>
      </c>
      <c r="E3839">
        <v>43183.66</v>
      </c>
      <c r="R3839">
        <v>35</v>
      </c>
      <c r="S3839" t="s">
        <v>22</v>
      </c>
      <c r="AA3839" s="10">
        <f t="shared" si="6773"/>
        <v>2314.9789999999998</v>
      </c>
      <c r="AB3839" s="3" cm="1">
        <f t="array" ref="AB3839">100000000/Lvac(AA3839)</f>
        <v>43183.661771484214</v>
      </c>
      <c r="AC3839" s="28">
        <f t="shared" si="6774"/>
        <v>4.3196936127714339E-7</v>
      </c>
      <c r="AD3839" s="28">
        <f t="shared" si="6775"/>
        <v>2.3156906083873076E-7</v>
      </c>
      <c r="AE3839" s="21">
        <f t="shared" si="6776"/>
        <v>43183.660395444931</v>
      </c>
      <c r="AF3839" s="10" cm="1">
        <f t="array" ref="AF3839">Lair(100000000/AE3839)</f>
        <v>2314.9790737727812</v>
      </c>
      <c r="AG3839" s="10">
        <f t="shared" si="6777"/>
        <v>1.4327009396518115E-2</v>
      </c>
      <c r="AH3839" s="10" t="b">
        <f t="shared" si="6761"/>
        <v>1</v>
      </c>
      <c r="AI3839" s="10">
        <f t="shared" si="6782"/>
        <v>2314.9789999999998</v>
      </c>
      <c r="AJ3839">
        <v>3.0000000000000001E-3</v>
      </c>
      <c r="AK3839" s="3" cm="1">
        <f t="array" ref="AK3839">100000000/Lvac($AA3839)</f>
        <v>43183.661771484214</v>
      </c>
      <c r="AL3839" s="21">
        <f t="shared" si="6853"/>
        <v>5.5962056379108692E-2</v>
      </c>
      <c r="AM3839" s="21"/>
      <c r="AN3839" s="21"/>
      <c r="AO3839" s="21"/>
      <c r="AP3839" s="21"/>
      <c r="AS3839" s="3">
        <f t="shared" si="6778"/>
        <v>1.7714842106215656E-3</v>
      </c>
      <c r="AT3839" s="3" cm="1">
        <f t="array" ref="AT3839">AS3839-(100000000/LvacE($A3839)-$E3839)</f>
        <v>9.3713475507684052E-5</v>
      </c>
      <c r="BB3839"/>
      <c r="BC3839"/>
      <c r="BD3839"/>
      <c r="BE3839"/>
      <c r="BF3839"/>
      <c r="BG3839"/>
      <c r="BH3839"/>
      <c r="BI3839"/>
      <c r="BJ3839"/>
      <c r="BN3839" s="13" cm="1">
        <f t="array" ref="BN3839">$C3839*EXP(poly_from_str(100000000/$E3839,BN$4343))</f>
        <v>5.2961664412343747</v>
      </c>
      <c r="BO3839" s="13"/>
      <c r="BY3839" t="e">
        <v>#N/A</v>
      </c>
    </row>
    <row r="3840" spans="1:78" hidden="1" x14ac:dyDescent="0.25">
      <c r="A3840" t="s">
        <v>4285</v>
      </c>
      <c r="B3840" s="2" t="str">
        <f t="shared" si="6870"/>
        <v/>
      </c>
      <c r="C3840">
        <v>1</v>
      </c>
      <c r="E3840">
        <v>43187.8</v>
      </c>
      <c r="R3840">
        <v>35</v>
      </c>
      <c r="S3840" t="s">
        <v>22</v>
      </c>
      <c r="AA3840" s="10">
        <f t="shared" si="6773"/>
        <v>2314.7570000000001</v>
      </c>
      <c r="AB3840" s="3" cm="1">
        <f t="array" ref="AB3840">100000000/Lvac(AA3840)</f>
        <v>43187.803001022672</v>
      </c>
      <c r="AC3840" s="28">
        <f t="shared" si="6774"/>
        <v>4.3201078990148856E-7</v>
      </c>
      <c r="AD3840" s="28">
        <f t="shared" si="6775"/>
        <v>2.315468559436377E-7</v>
      </c>
      <c r="AE3840" s="21">
        <f t="shared" si="6776"/>
        <v>43187.800669712793</v>
      </c>
      <c r="AF3840" s="10" cm="1">
        <f t="array" ref="AF3840">Lair(100000000/AE3840)</f>
        <v>2314.7571249631769</v>
      </c>
      <c r="AG3840" s="10">
        <f t="shared" si="6777"/>
        <v>1.432879844429084E-2</v>
      </c>
      <c r="AH3840" s="10" t="b">
        <f t="shared" si="6761"/>
        <v>1</v>
      </c>
      <c r="AI3840" s="10">
        <f t="shared" si="6782"/>
        <v>2314.7570000000001</v>
      </c>
      <c r="AJ3840">
        <v>3.0000000000000001E-3</v>
      </c>
      <c r="AK3840" s="3" cm="1">
        <f t="array" ref="AK3840">100000000/Lvac($AA3840)</f>
        <v>43187.803001022672</v>
      </c>
      <c r="AL3840" s="21">
        <f t="shared" si="6853"/>
        <v>5.5972790665745058E-2</v>
      </c>
      <c r="AM3840" s="21"/>
      <c r="AN3840" s="21"/>
      <c r="AO3840" s="21"/>
      <c r="AP3840" s="21"/>
      <c r="AS3840" s="3">
        <f t="shared" si="6778"/>
        <v>3.0010226691956632E-3</v>
      </c>
      <c r="AT3840" s="3" cm="1">
        <f t="array" ref="AT3840">AS3840-(100000000/LvacE($A3840)-$E3840)</f>
        <v>9.3840295448899269E-5</v>
      </c>
      <c r="BB3840"/>
      <c r="BC3840"/>
      <c r="BD3840"/>
      <c r="BE3840"/>
      <c r="BF3840"/>
      <c r="BG3840"/>
      <c r="BH3840"/>
      <c r="BI3840"/>
      <c r="BJ3840"/>
      <c r="BN3840" s="13" cm="1">
        <f t="array" ref="BN3840">$C3840*EXP(poly_from_str(100000000/$E3840,BN$4343))</f>
        <v>5.3020240799508604</v>
      </c>
      <c r="BO3840" s="13"/>
      <c r="BY3840">
        <v>5173</v>
      </c>
    </row>
    <row r="3841" spans="1:78" hidden="1" x14ac:dyDescent="0.25">
      <c r="A3841" t="s">
        <v>4286</v>
      </c>
      <c r="B3841" s="2" t="str">
        <f t="shared" si="6870"/>
        <v/>
      </c>
      <c r="C3841">
        <v>1</v>
      </c>
      <c r="E3841">
        <v>43189.440000000002</v>
      </c>
      <c r="R3841">
        <v>35</v>
      </c>
      <c r="S3841" t="s">
        <v>22</v>
      </c>
      <c r="AA3841" s="10">
        <f t="shared" si="6773"/>
        <v>2314.6689999999999</v>
      </c>
      <c r="AB3841" s="3" cm="1">
        <f t="array" ref="AB3841">100000000/Lvac(AA3841)</f>
        <v>43189.444789301211</v>
      </c>
      <c r="AC3841" s="28">
        <f t="shared" si="6774"/>
        <v>4.3202721425828061E-7</v>
      </c>
      <c r="AD3841" s="28">
        <f t="shared" si="6775"/>
        <v>2.3153805400335169E-7</v>
      </c>
      <c r="AE3841" s="21">
        <f t="shared" si="6776"/>
        <v>43189.441068661501</v>
      </c>
      <c r="AF3841" s="10" cm="1">
        <f t="array" ref="AF3841">Lair(100000000/AE3841)</f>
        <v>2314.6691994190614</v>
      </c>
      <c r="AG3841" s="10">
        <f t="shared" si="6777"/>
        <v>1.4329507758841807E-2</v>
      </c>
      <c r="AH3841" s="10" t="b">
        <f t="shared" si="6761"/>
        <v>1</v>
      </c>
      <c r="AI3841" s="10">
        <f t="shared" si="6782"/>
        <v>2314.6689999999999</v>
      </c>
      <c r="AJ3841">
        <v>3.0000000000000001E-3</v>
      </c>
      <c r="AK3841" s="3" cm="1">
        <f t="array" ref="AK3841">100000000/Lvac($AA3841)</f>
        <v>43189.444789301211</v>
      </c>
      <c r="AL3841" s="21">
        <f t="shared" si="6853"/>
        <v>5.5977046553050837E-2</v>
      </c>
      <c r="AM3841" s="21"/>
      <c r="AN3841" s="21"/>
      <c r="AO3841" s="21"/>
      <c r="AP3841" s="21"/>
      <c r="AS3841" s="3">
        <f t="shared" si="6778"/>
        <v>4.7893012088024989E-3</v>
      </c>
      <c r="AT3841" s="3" cm="1">
        <f t="array" ref="AT3841">AS3841-(100000000/LvacE($A3841)-$E3841)</f>
        <v>9.3890601419843733E-5</v>
      </c>
      <c r="BB3841"/>
      <c r="BC3841"/>
      <c r="BD3841"/>
      <c r="BE3841"/>
      <c r="BF3841"/>
      <c r="BG3841"/>
      <c r="BH3841"/>
      <c r="BI3841"/>
      <c r="BJ3841"/>
      <c r="BN3841" s="13" cm="1">
        <f t="array" ref="BN3841">$C3841*EXP(poly_from_str(100000000/$E3841,BN$4343))</f>
        <v>5.3043497170216778</v>
      </c>
      <c r="BO3841" s="13"/>
      <c r="BY3841" t="e">
        <v>#N/A</v>
      </c>
    </row>
    <row r="3842" spans="1:78" hidden="1" x14ac:dyDescent="0.25">
      <c r="A3842" t="s">
        <v>4287</v>
      </c>
      <c r="B3842" s="2" t="str">
        <f t="shared" si="6870"/>
        <v/>
      </c>
      <c r="C3842">
        <v>2</v>
      </c>
      <c r="E3842">
        <v>43194.95</v>
      </c>
      <c r="R3842">
        <v>35</v>
      </c>
      <c r="S3842" t="s">
        <v>22</v>
      </c>
      <c r="AA3842" s="10">
        <f t="shared" si="6773"/>
        <v>2314.3739999999998</v>
      </c>
      <c r="AB3842" s="3" cm="1">
        <f t="array" ref="AB3842">100000000/Lvac(AA3842)</f>
        <v>43194.949422003403</v>
      </c>
      <c r="AC3842" s="28">
        <f t="shared" si="6774"/>
        <v>4.3208228229318172E-7</v>
      </c>
      <c r="AD3842" s="28">
        <f t="shared" si="6775"/>
        <v>2.3150854749944502E-7</v>
      </c>
      <c r="AE3842" s="21">
        <f t="shared" si="6776"/>
        <v>43194.949871079698</v>
      </c>
      <c r="AF3842" s="10" cm="1">
        <f t="array" ref="AF3842">Lair(100000000/AE3842)</f>
        <v>2314.3739759365185</v>
      </c>
      <c r="AG3842" s="10">
        <f t="shared" si="6777"/>
        <v>1.4331886164898892E-2</v>
      </c>
      <c r="AH3842" s="10" t="b">
        <f t="shared" ref="AH3842:AH3905" si="6939">ABS(AE3842-AB3842)&lt;AG3842</f>
        <v>1</v>
      </c>
      <c r="AI3842" s="10">
        <f t="shared" si="6782"/>
        <v>2314.3739999999998</v>
      </c>
      <c r="AJ3842">
        <v>3.0000000000000001E-3</v>
      </c>
      <c r="AK3842" s="3" cm="1">
        <f t="array" ref="AK3842">100000000/Lvac($AA3842)</f>
        <v>43194.949422003403</v>
      </c>
      <c r="AL3842" s="21">
        <f t="shared" si="6853"/>
        <v>5.5991316989393337E-2</v>
      </c>
      <c r="AM3842" s="21"/>
      <c r="AN3842" s="21"/>
      <c r="AO3842" s="21"/>
      <c r="AP3842" s="21"/>
      <c r="AS3842" s="3">
        <f t="shared" si="6778"/>
        <v>-5.7799659407464787E-4</v>
      </c>
      <c r="AT3842" s="3" cm="1">
        <f t="array" ref="AT3842">AS3842-(100000000/LvacE($A3842)-$E3842)</f>
        <v>9.4059345428831875E-5</v>
      </c>
      <c r="BB3842"/>
      <c r="BC3842"/>
      <c r="BD3842"/>
      <c r="BE3842"/>
      <c r="BF3842"/>
      <c r="BG3842"/>
      <c r="BH3842"/>
      <c r="BI3842"/>
      <c r="BJ3842"/>
      <c r="BN3842" s="13" cm="1">
        <f t="array" ref="BN3842">$C3842*EXP(poly_from_str(100000000/$E3842,BN$4343))</f>
        <v>10.624370097552791</v>
      </c>
      <c r="BO3842" s="13"/>
      <c r="BY3842">
        <v>10367</v>
      </c>
    </row>
    <row r="3843" spans="1:78" hidden="1" x14ac:dyDescent="0.25">
      <c r="A3843" t="s">
        <v>4288</v>
      </c>
      <c r="B3843" s="2" t="str">
        <f t="shared" si="6870"/>
        <v/>
      </c>
      <c r="C3843">
        <v>10</v>
      </c>
      <c r="E3843">
        <v>43198.61</v>
      </c>
      <c r="F3843">
        <v>19360</v>
      </c>
      <c r="G3843" t="s">
        <v>5</v>
      </c>
      <c r="H3843" s="5" t="s">
        <v>15</v>
      </c>
      <c r="I3843">
        <v>62558</v>
      </c>
      <c r="J3843" t="s">
        <v>3</v>
      </c>
      <c r="K3843" s="5" t="s">
        <v>16</v>
      </c>
      <c r="L3843">
        <v>19360.099999999999</v>
      </c>
      <c r="M3843" t="str">
        <f>$G3843&amp;""</f>
        <v>e</v>
      </c>
      <c r="N3843" t="str">
        <f>$H3843&amp;""</f>
        <v>13/2</v>
      </c>
      <c r="O3843">
        <v>62558.67</v>
      </c>
      <c r="P3843" t="str">
        <f>$J3843&amp;""</f>
        <v>o</v>
      </c>
      <c r="Q3843" t="str">
        <f>$K3843&amp;""</f>
        <v>11/2</v>
      </c>
      <c r="R3843">
        <v>35</v>
      </c>
      <c r="AA3843" s="10">
        <f t="shared" ref="AA3843:AA3906" si="6940">ROUND($A3843,3)+0</f>
        <v>2314.1779999999999</v>
      </c>
      <c r="AB3843" s="3" cm="1">
        <f t="array" ref="AB3843">100000000/Lvac(AA3843)</f>
        <v>43198.607513123417</v>
      </c>
      <c r="AC3843" s="28">
        <f t="shared" ref="AC3843:AC3906" si="6941">0.001/AA3843</f>
        <v>4.3211887763171202E-7</v>
      </c>
      <c r="AD3843" s="28">
        <f t="shared" ref="AD3843:AD3906" si="6942">0.01/AB3843</f>
        <v>2.314889431785984E-7</v>
      </c>
      <c r="AE3843" s="21">
        <f t="shared" ref="AE3843:AE3906" si="6943">($AB3843/$AC3843^2+$E3843/$AD3843^2)/(1/$AC3843^2+1/$AD3843^2)</f>
        <v>43198.609445456103</v>
      </c>
      <c r="AF3843" s="10" cm="1">
        <f t="array" ref="AF3843">Lair(100000000/AE3843)</f>
        <v>2314.1778964746613</v>
      </c>
      <c r="AG3843" s="10">
        <f t="shared" ref="AG3843:AG3906" si="6944">0.0005/$AA3843*AB3843+0.005</f>
        <v>1.4333466896911867E-2</v>
      </c>
      <c r="AH3843" s="10" t="b">
        <f t="shared" si="6939"/>
        <v>1</v>
      </c>
      <c r="AI3843" s="10">
        <f>$AF3843</f>
        <v>2314.1778964746613</v>
      </c>
      <c r="AJ3843">
        <v>3.0000000000000001E-3</v>
      </c>
      <c r="AK3843" s="3" cm="1">
        <f t="array" ref="AK3843">100000000/Lvac($AA3843)</f>
        <v>43198.607513123417</v>
      </c>
      <c r="AL3843" s="21">
        <f t="shared" si="6853"/>
        <v>5.6000803886681334E-2</v>
      </c>
      <c r="AM3843" s="10" cm="1">
        <f t="array" ref="AM3843">Lvac($AI3843)-$BA3843</f>
        <v>-2.1137705571163679E-3</v>
      </c>
      <c r="AN3843" s="10">
        <f>$AK3843-($AX3843-$AW3843)</f>
        <v>3.7513123417738825E-2</v>
      </c>
      <c r="AO3843" s="3">
        <f>AM3843/AJ3843</f>
        <v>-0.70459018570545595</v>
      </c>
      <c r="AP3843" s="3">
        <v>-0.6700741323584225</v>
      </c>
      <c r="AS3843" s="3">
        <f t="shared" ref="AS3843:AS3906" si="6945">$AB3843-$E3843</f>
        <v>-2.4868765831342898E-3</v>
      </c>
      <c r="AT3843" s="3" cm="1">
        <f t="array" ref="AT3843">AS3843-(100000000/LvacE($A3843)-$E3843)</f>
        <v>9.4171555247157812E-5</v>
      </c>
      <c r="AU3843" t="s">
        <v>4743</v>
      </c>
      <c r="AV3843" t="s">
        <v>4816</v>
      </c>
      <c r="AW3843" s="3">
        <v>19360.099999999999</v>
      </c>
      <c r="AX3843" s="3">
        <v>62558.67</v>
      </c>
      <c r="AY3843" s="3"/>
      <c r="AZ3843" s="10" cm="1">
        <f t="array" ref="AZ3843">Lair(100000000/($AX3843-$AW3843))</f>
        <v>2314.1800097793544</v>
      </c>
      <c r="BA3843" s="10">
        <f>100000000/($AX3843-$AW3843)</f>
        <v>2314.8914420083811</v>
      </c>
      <c r="BB3843" s="12">
        <v>502000000</v>
      </c>
      <c r="BC3843" s="3">
        <v>0.29199999999999998</v>
      </c>
      <c r="BD3843" s="12" cm="1">
        <f t="array" ref="BD3843">SfromgA($BB3843,$BA3843,"")</f>
        <v>3.0734699067817219</v>
      </c>
      <c r="BE3843" s="29">
        <f>(10^MAX(0.05, -0.312925054856973*((LN($BD3843))^(1/3)) + 0.454808404431693)-1)*100</f>
        <v>34.761186277928211</v>
      </c>
      <c r="BG3843" s="3"/>
      <c r="BH3843" s="3"/>
      <c r="BI3843" s="12">
        <f>IF($BB3843="",$BF3843,$BB3843)</f>
        <v>502000000</v>
      </c>
      <c r="BJ3843" s="29">
        <f>IF($BB3843="",$BH3843,$BE3843)</f>
        <v>34.761186277928211</v>
      </c>
      <c r="BK3843" s="3">
        <f>LN(BN3843*100000000/($AX3843-$AW3843)/$BI3843)</f>
        <v>-8.3134215023570022</v>
      </c>
      <c r="BL3843" s="13">
        <f>EXP(BK$4341*$AX3843+BK$4342)*$BI3843/(100000000/($AX3843-$AW3843))</f>
        <v>210.13356447847929</v>
      </c>
      <c r="BM3843" s="3">
        <f t="shared" ref="BM3843" si="6946">LN(BL3843/$C3843)</f>
        <v>3.0451582568736719</v>
      </c>
      <c r="BN3843" s="13" cm="1">
        <f t="array" ref="BN3843">$C3843*EXP(poly_from_str(100000000/$E3843,BN$4343))</f>
        <v>53.174082318703597</v>
      </c>
      <c r="BO3843" s="3">
        <f>LN($C3843)</f>
        <v>2.3025850929940459</v>
      </c>
      <c r="BP3843" s="13">
        <f>LN(BL3843/BN3843)</f>
        <v>1.3741722466886113</v>
      </c>
      <c r="BQ3843" s="13"/>
      <c r="BS3843" s="13"/>
      <c r="BT3843" s="13"/>
      <c r="BU3843" s="13"/>
      <c r="BV3843" s="13"/>
      <c r="BW3843" s="13"/>
      <c r="BX3843" s="13"/>
      <c r="BY3843">
        <v>51890</v>
      </c>
      <c r="BZ3843" s="13"/>
    </row>
    <row r="3844" spans="1:78" hidden="1" x14ac:dyDescent="0.25">
      <c r="A3844" t="s">
        <v>4289</v>
      </c>
      <c r="B3844" s="2" t="str">
        <f t="shared" si="6870"/>
        <v/>
      </c>
      <c r="C3844">
        <v>3</v>
      </c>
      <c r="E3844">
        <v>43200.88</v>
      </c>
      <c r="R3844">
        <v>35</v>
      </c>
      <c r="S3844" t="s">
        <v>22</v>
      </c>
      <c r="AA3844" s="10">
        <f t="shared" si="6940"/>
        <v>2314.056</v>
      </c>
      <c r="AB3844" s="3" cm="1">
        <f t="array" ref="AB3844">100000000/Lvac(AA3844)</f>
        <v>43200.884801055836</v>
      </c>
      <c r="AC3844" s="28">
        <f t="shared" si="6941"/>
        <v>4.3214165949311515E-7</v>
      </c>
      <c r="AD3844" s="28">
        <f t="shared" si="6942"/>
        <v>2.3147674048925032E-7</v>
      </c>
      <c r="AE3844" s="21">
        <f t="shared" si="6943"/>
        <v>43200.881070402931</v>
      </c>
      <c r="AF3844" s="10" cm="1">
        <f t="array" ref="AF3844">Lair(100000000/AE3844)</f>
        <v>2314.0561998498729</v>
      </c>
      <c r="AG3844" s="10">
        <f t="shared" si="6944"/>
        <v>1.4334451024749582E-2</v>
      </c>
      <c r="AH3844" s="10" t="b">
        <f t="shared" si="6939"/>
        <v>1</v>
      </c>
      <c r="AI3844" s="10">
        <f t="shared" ref="AI3844:AI3906" si="6947">$AA3844</f>
        <v>2314.056</v>
      </c>
      <c r="AJ3844">
        <v>3.0000000000000001E-3</v>
      </c>
      <c r="AK3844" s="3" cm="1">
        <f t="array" ref="AK3844">100000000/Lvac($AA3844)</f>
        <v>43200.884801055836</v>
      </c>
      <c r="AL3844" s="21">
        <f t="shared" si="6853"/>
        <v>5.6006706148497495E-2</v>
      </c>
      <c r="AM3844" s="21"/>
      <c r="AN3844" s="21"/>
      <c r="AO3844" s="21"/>
      <c r="AP3844" s="21"/>
      <c r="AS3844" s="3">
        <f t="shared" si="6945"/>
        <v>4.8010558384703472E-3</v>
      </c>
      <c r="AT3844" s="3" cm="1">
        <f t="array" ref="AT3844">AS3844-(100000000/LvacE($A3844)-$E3844)</f>
        <v>9.4241440820042044E-5</v>
      </c>
      <c r="BB3844"/>
      <c r="BC3844"/>
      <c r="BD3844"/>
      <c r="BE3844"/>
      <c r="BF3844"/>
      <c r="BG3844"/>
      <c r="BH3844"/>
      <c r="BI3844"/>
      <c r="BJ3844"/>
      <c r="BN3844" s="13" cm="1">
        <f t="array" ref="BN3844">$C3844*EXP(poly_from_str(100000000/$E3844,BN$4343))</f>
        <v>15.961965675313769</v>
      </c>
      <c r="BO3844" s="13"/>
      <c r="BY3844">
        <v>15577</v>
      </c>
    </row>
    <row r="3845" spans="1:78" hidden="1" x14ac:dyDescent="0.25">
      <c r="A3845" t="s">
        <v>4290</v>
      </c>
      <c r="B3845" s="2" t="str">
        <f t="shared" si="6870"/>
        <v/>
      </c>
      <c r="C3845">
        <v>3</v>
      </c>
      <c r="E3845">
        <v>43202.36</v>
      </c>
      <c r="R3845">
        <v>35</v>
      </c>
      <c r="S3845" t="s">
        <v>22</v>
      </c>
      <c r="AA3845" s="10">
        <f t="shared" si="6940"/>
        <v>2313.9769999999999</v>
      </c>
      <c r="AB3845" s="3" cm="1">
        <f t="array" ref="AB3845">100000000/Lvac(AA3845)</f>
        <v>43202.359566392362</v>
      </c>
      <c r="AC3845" s="28">
        <f t="shared" si="6941"/>
        <v>4.3215641296348238E-7</v>
      </c>
      <c r="AD3845" s="28">
        <f t="shared" si="6942"/>
        <v>2.3146883874785213E-7</v>
      </c>
      <c r="AE3845" s="21">
        <f t="shared" si="6943"/>
        <v>43202.359903336757</v>
      </c>
      <c r="AF3845" s="10" cm="1">
        <f t="array" ref="AF3845">Lair(100000000/AE3845)</f>
        <v>2313.9769819512312</v>
      </c>
      <c r="AG3845" s="10">
        <f t="shared" si="6944"/>
        <v>1.4335088370885356E-2</v>
      </c>
      <c r="AH3845" s="10" t="b">
        <f t="shared" si="6939"/>
        <v>1</v>
      </c>
      <c r="AI3845" s="10">
        <f t="shared" si="6947"/>
        <v>2313.9769999999999</v>
      </c>
      <c r="AJ3845">
        <v>3.0000000000000001E-3</v>
      </c>
      <c r="AK3845" s="3" cm="1">
        <f t="array" ref="AK3845">100000000/Lvac($AA3845)</f>
        <v>43202.359566392362</v>
      </c>
      <c r="AL3845" s="21">
        <f t="shared" si="6853"/>
        <v>5.601053022531214E-2</v>
      </c>
      <c r="AM3845" s="21"/>
      <c r="AN3845" s="21"/>
      <c r="AO3845" s="21"/>
      <c r="AP3845" s="21"/>
      <c r="AS3845" s="3">
        <f t="shared" si="6945"/>
        <v>-4.3360763811506331E-4</v>
      </c>
      <c r="AT3845" s="3" cm="1">
        <f t="array" ref="AT3845">AS3845-(100000000/LvacE($A3845)-$E3845)</f>
        <v>9.4286711828317493E-5</v>
      </c>
      <c r="BB3845"/>
      <c r="BC3845"/>
      <c r="BD3845"/>
      <c r="BE3845"/>
      <c r="BF3845"/>
      <c r="BG3845"/>
      <c r="BH3845"/>
      <c r="BI3845"/>
      <c r="BJ3845"/>
      <c r="BN3845" s="13" cm="1">
        <f t="array" ref="BN3845">$C3845*EXP(poly_from_str(100000000/$E3845,BN$4343))</f>
        <v>15.968325890027771</v>
      </c>
      <c r="BO3845" s="13"/>
      <c r="BY3845" t="e">
        <v>#N/A</v>
      </c>
    </row>
    <row r="3846" spans="1:78" hidden="1" x14ac:dyDescent="0.25">
      <c r="A3846" t="s">
        <v>4291</v>
      </c>
      <c r="B3846" s="2" t="str">
        <f t="shared" si="6870"/>
        <v/>
      </c>
      <c r="C3846">
        <v>6</v>
      </c>
      <c r="E3846">
        <v>43204.52</v>
      </c>
      <c r="F3846">
        <v>23844</v>
      </c>
      <c r="G3846" t="s">
        <v>5</v>
      </c>
      <c r="H3846" s="5" t="s">
        <v>4</v>
      </c>
      <c r="I3846">
        <v>67049</v>
      </c>
      <c r="J3846" t="s">
        <v>3</v>
      </c>
      <c r="K3846" s="5" t="s">
        <v>4</v>
      </c>
      <c r="L3846">
        <v>23844.58</v>
      </c>
      <c r="M3846" t="str">
        <f t="shared" ref="M3846:M3849" si="6948">$G3846&amp;""</f>
        <v>e</v>
      </c>
      <c r="N3846" t="str">
        <f t="shared" ref="N3846:N3849" si="6949">$H3846&amp;""</f>
        <v>9/2</v>
      </c>
      <c r="O3846">
        <v>67049.179999999993</v>
      </c>
      <c r="P3846" t="str">
        <f t="shared" ref="P3846:P3849" si="6950">$J3846&amp;""</f>
        <v>o</v>
      </c>
      <c r="Q3846" t="str">
        <f t="shared" ref="Q3846:Q3849" si="6951">$K3846&amp;""</f>
        <v>9/2</v>
      </c>
      <c r="R3846">
        <v>35</v>
      </c>
      <c r="AA3846" s="10">
        <f t="shared" si="6940"/>
        <v>2313.8609999999999</v>
      </c>
      <c r="AB3846" s="3" cm="1">
        <f t="array" ref="AB3846">100000000/Lvac(AA3846)</f>
        <v>43204.525227069957</v>
      </c>
      <c r="AC3846" s="28">
        <f t="shared" si="6941"/>
        <v>4.3217807811273025E-7</v>
      </c>
      <c r="AD3846" s="28">
        <f t="shared" si="6942"/>
        <v>2.3145723619095488E-7</v>
      </c>
      <c r="AE3846" s="21">
        <f t="shared" si="6943"/>
        <v>43204.521165078237</v>
      </c>
      <c r="AF3846" s="10" cm="1">
        <f t="array" ref="AF3846">Lair(100000000/AE3846)</f>
        <v>2313.8612175629232</v>
      </c>
      <c r="AG3846" s="10">
        <f t="shared" si="6944"/>
        <v>1.4336024339204032E-2</v>
      </c>
      <c r="AH3846" s="10" t="b">
        <f t="shared" si="6939"/>
        <v>1</v>
      </c>
      <c r="AI3846" s="10">
        <f t="shared" ref="AI3846:AI3849" si="6952">$AF3846</f>
        <v>2313.8612175629232</v>
      </c>
      <c r="AJ3846">
        <v>3.0000000000000001E-3</v>
      </c>
      <c r="AK3846" s="3" cm="1">
        <f t="array" ref="AK3846">100000000/Lvac($AA3846)</f>
        <v>43204.525227069957</v>
      </c>
      <c r="AL3846" s="21">
        <f t="shared" si="6853"/>
        <v>5.6016140768254681E-2</v>
      </c>
      <c r="AM3846" s="10" cm="1">
        <f t="array" ref="AM3846">Lvac($AI3846)-$BA3846</f>
        <v>4.2233731642227212E-3</v>
      </c>
      <c r="AN3846" s="10">
        <f t="shared" ref="AN3846:AN3849" si="6953">$AK3846-($AX3846-$AW3846)</f>
        <v>-7.4772930034669116E-2</v>
      </c>
      <c r="AO3846" s="3">
        <f t="shared" ref="AO3846:AO3849" si="6954">AM3846/AJ3846</f>
        <v>1.4077910547409072</v>
      </c>
      <c r="AP3846" s="3">
        <v>1.3352540954656433</v>
      </c>
      <c r="AS3846" s="3">
        <f t="shared" si="6945"/>
        <v>5.2270699598011561E-3</v>
      </c>
      <c r="AT3846" s="3" cm="1">
        <f t="array" ref="AT3846">AS3846-(100000000/LvacE($A3846)-$E3846)</f>
        <v>9.435321408091113E-5</v>
      </c>
      <c r="AU3846" t="s">
        <v>4758</v>
      </c>
      <c r="AV3846" t="s">
        <v>4857</v>
      </c>
      <c r="AW3846" s="3">
        <v>23844.58</v>
      </c>
      <c r="AX3846" s="3">
        <v>67049.179999999993</v>
      </c>
      <c r="AY3846" s="3"/>
      <c r="AZ3846" s="10" cm="1">
        <f t="array" ref="AZ3846">Lair(100000000/($AX3846-$AW3846))</f>
        <v>2313.8569951204581</v>
      </c>
      <c r="BA3846" s="10">
        <f t="shared" ref="BA3846:BA3849" si="6955">100000000/($AX3846-$AW3846)</f>
        <v>2314.5683561472624</v>
      </c>
      <c r="BB3846" s="12">
        <v>45900000</v>
      </c>
      <c r="BC3846" s="3">
        <v>4.2000000000000003E-2</v>
      </c>
      <c r="BD3846" s="12" cm="1">
        <f t="array" ref="BD3846">SfromgA($BB3846,$BA3846,"")</f>
        <v>0.28090280725494232</v>
      </c>
      <c r="BE3846" s="29">
        <f t="shared" ref="BE3846:BE3849" si="6956">(10^MAX(0.05, -0.312925054856973*((LN($BD3846))^(1/3)) + 0.454808404431693)-1)*100</f>
        <v>521.81680828966989</v>
      </c>
      <c r="BG3846" s="3"/>
      <c r="BH3846" s="3"/>
      <c r="BI3846" s="12">
        <f t="shared" ref="BI3846:BI3849" si="6957">IF($BB3846="",$BF3846,$BB3846)</f>
        <v>45900000</v>
      </c>
      <c r="BJ3846" s="29">
        <f t="shared" ref="BJ3846:BJ3849" si="6958">IF($BB3846="",$BH3846,$BE3846)</f>
        <v>521.81680828966989</v>
      </c>
      <c r="BK3846" s="3">
        <f t="shared" ref="BK3846:BK3849" si="6959">LN(BN3846*100000000/($AX3846-$AW3846)/$BI3846)</f>
        <v>-6.4306609126756298</v>
      </c>
      <c r="BL3846" s="13">
        <f>EXP(BK$4341*$AX3846+BK$4342)*$BI3846/(100000000/($AX3846-$AW3846))</f>
        <v>13.661180680112789</v>
      </c>
      <c r="BM3846" s="3">
        <f t="shared" ref="BM3846:BM3849" si="6960">LN(BL3846/$C3846)</f>
        <v>0.82279881456983317</v>
      </c>
      <c r="BN3846" s="13" cm="1">
        <f t="array" ref="BN3846">$C3846*EXP(poly_from_str(100000000/$E3846,BN$4343))</f>
        <v>31.955243029738501</v>
      </c>
      <c r="BO3846" s="3">
        <f t="shared" ref="BO3846:BO3849" si="6961">LN($C3846)</f>
        <v>1.791759469228055</v>
      </c>
      <c r="BP3846" s="13">
        <f t="shared" ref="BP3846:BP3847" si="6962">LN(BL3846/BN3846)</f>
        <v>-0.84977798464982202</v>
      </c>
      <c r="BQ3846" s="13"/>
      <c r="BS3846" s="13"/>
      <c r="BT3846" s="13"/>
      <c r="BU3846" s="13"/>
      <c r="BV3846" s="13"/>
      <c r="BW3846" s="13"/>
      <c r="BX3846" s="13"/>
      <c r="BY3846">
        <v>31187</v>
      </c>
      <c r="BZ3846" s="13"/>
    </row>
    <row r="3847" spans="1:78" hidden="1" x14ac:dyDescent="0.25">
      <c r="A3847" t="s">
        <v>4292</v>
      </c>
      <c r="B3847" s="2" t="str">
        <f t="shared" si="6870"/>
        <v/>
      </c>
      <c r="C3847">
        <v>6</v>
      </c>
      <c r="E3847">
        <v>43208.3</v>
      </c>
      <c r="F3847">
        <v>24470</v>
      </c>
      <c r="G3847" t="s">
        <v>5</v>
      </c>
      <c r="H3847" s="5" t="s">
        <v>8</v>
      </c>
      <c r="I3847">
        <v>67679</v>
      </c>
      <c r="J3847" t="s">
        <v>3</v>
      </c>
      <c r="K3847" s="5" t="s">
        <v>8</v>
      </c>
      <c r="L3847">
        <v>24470.9</v>
      </c>
      <c r="M3847" t="str">
        <f t="shared" si="6948"/>
        <v>e</v>
      </c>
      <c r="N3847" t="str">
        <f t="shared" si="6949"/>
        <v>7/2</v>
      </c>
      <c r="O3847">
        <v>67679.210000000006</v>
      </c>
      <c r="P3847" t="str">
        <f t="shared" si="6950"/>
        <v>o</v>
      </c>
      <c r="Q3847" t="str">
        <f t="shared" si="6951"/>
        <v>7/2</v>
      </c>
      <c r="R3847">
        <v>35</v>
      </c>
      <c r="AA3847" s="10">
        <f t="shared" si="6940"/>
        <v>2313.6590000000001</v>
      </c>
      <c r="AB3847" s="3" cm="1">
        <f t="array" ref="AB3847">100000000/Lvac(AA3847)</f>
        <v>43208.296982009233</v>
      </c>
      <c r="AC3847" s="28">
        <f t="shared" si="6941"/>
        <v>4.3221581054079272E-7</v>
      </c>
      <c r="AD3847" s="28">
        <f t="shared" si="6942"/>
        <v>2.3143703173868967E-7</v>
      </c>
      <c r="AE3847" s="21">
        <f t="shared" si="6943"/>
        <v>43208.299327492976</v>
      </c>
      <c r="AF3847" s="10" cm="1">
        <f t="array" ref="AF3847">Lair(100000000/AE3847)</f>
        <v>2313.6588743963107</v>
      </c>
      <c r="AG3847" s="10">
        <f t="shared" si="6944"/>
        <v>1.4337654551083205E-2</v>
      </c>
      <c r="AH3847" s="10" t="b">
        <f t="shared" si="6939"/>
        <v>1</v>
      </c>
      <c r="AI3847" s="10">
        <f t="shared" si="6952"/>
        <v>2313.6588743963107</v>
      </c>
      <c r="AJ3847">
        <v>3.0000000000000001E-3</v>
      </c>
      <c r="AK3847" s="3" cm="1">
        <f t="array" ref="AK3847">100000000/Lvac($AA3847)</f>
        <v>43208.296982009233</v>
      </c>
      <c r="AL3847" s="21">
        <f t="shared" si="6853"/>
        <v>5.6025930348029357E-2</v>
      </c>
      <c r="AM3847" s="10" cm="1">
        <f t="array" ref="AM3847">Lvac($AI3847)-$BA3847</f>
        <v>5.7165235421052785E-4</v>
      </c>
      <c r="AN3847" s="10">
        <f t="shared" si="6953"/>
        <v>-1.3017990771913901E-2</v>
      </c>
      <c r="AO3847" s="3">
        <f t="shared" si="6954"/>
        <v>0.19055078473684262</v>
      </c>
      <c r="AP3847" s="3">
        <v>0.23242790894073551</v>
      </c>
      <c r="AS3847" s="3">
        <f t="shared" si="6945"/>
        <v>-3.0179907698766328E-3</v>
      </c>
      <c r="AT3847" s="3" cm="1">
        <f t="array" ref="AT3847">AS3847-(100000000/LvacE($A3847)-$E3847)</f>
        <v>9.4469083705917001E-5</v>
      </c>
      <c r="AU3847" t="s">
        <v>4742</v>
      </c>
      <c r="AV3847" t="s">
        <v>4856</v>
      </c>
      <c r="AW3847" s="3">
        <v>24470.9</v>
      </c>
      <c r="AX3847" s="3">
        <v>67679.210000000006</v>
      </c>
      <c r="AY3847" s="3"/>
      <c r="AZ3847" s="10" cm="1">
        <f t="array" ref="AZ3847">Lair(100000000/($AX3847-$AW3847))</f>
        <v>2313.658302869921</v>
      </c>
      <c r="BA3847" s="10">
        <f t="shared" si="6955"/>
        <v>2314.3696201031698</v>
      </c>
      <c r="BB3847" s="12">
        <v>28100000</v>
      </c>
      <c r="BC3847" s="3">
        <v>2.4E-2</v>
      </c>
      <c r="BD3847" s="12" cm="1">
        <f t="array" ref="BD3847">SfromgA($BB3847,$BA3847,"")</f>
        <v>0.17192452746772996</v>
      </c>
      <c r="BE3847" s="29">
        <f t="shared" si="6956"/>
        <v>580.25592151869728</v>
      </c>
      <c r="BG3847" s="3"/>
      <c r="BH3847" s="3"/>
      <c r="BI3847" s="12">
        <f t="shared" si="6957"/>
        <v>28100000</v>
      </c>
      <c r="BJ3847" s="29">
        <f t="shared" si="6958"/>
        <v>580.25592151869728</v>
      </c>
      <c r="BK3847" s="3">
        <f t="shared" si="6959"/>
        <v>-5.9390312712674698</v>
      </c>
      <c r="BL3847" s="13">
        <f>EXP(BK$4341*$AX3847+BK$4342)*$BI3847/(100000000/($AX3847-$AW3847))</f>
        <v>7.9731435143410279</v>
      </c>
      <c r="BM3847" s="3">
        <f t="shared" si="6960"/>
        <v>0.28431936417307746</v>
      </c>
      <c r="BN3847" s="13" cm="1">
        <f t="array" ref="BN3847">$C3847*EXP(poly_from_str(100000000/$E3847,BN$4343))</f>
        <v>31.987852966177449</v>
      </c>
      <c r="BO3847" s="3">
        <f t="shared" si="6961"/>
        <v>1.791759469228055</v>
      </c>
      <c r="BP3847" s="13">
        <f t="shared" si="6962"/>
        <v>-1.3892774025272934</v>
      </c>
      <c r="BQ3847" s="13"/>
      <c r="BS3847" s="13"/>
      <c r="BT3847" s="13"/>
      <c r="BU3847" s="13"/>
      <c r="BV3847" s="13"/>
      <c r="BW3847" s="13"/>
      <c r="BX3847" s="13"/>
      <c r="BY3847">
        <v>31220</v>
      </c>
      <c r="BZ3847" s="13"/>
    </row>
    <row r="3848" spans="1:78" hidden="1" x14ac:dyDescent="0.25">
      <c r="A3848" t="s">
        <v>4293</v>
      </c>
      <c r="B3848" s="2" t="str">
        <f t="shared" si="6870"/>
        <v/>
      </c>
      <c r="C3848">
        <v>7</v>
      </c>
      <c r="E3848">
        <v>43214.93</v>
      </c>
      <c r="F3848">
        <v>22080</v>
      </c>
      <c r="G3848" t="s">
        <v>5</v>
      </c>
      <c r="H3848" s="5" t="s">
        <v>8</v>
      </c>
      <c r="I3848">
        <v>65295</v>
      </c>
      <c r="J3848" t="s">
        <v>3</v>
      </c>
      <c r="K3848" s="5" t="s">
        <v>8</v>
      </c>
      <c r="L3848">
        <v>22080.94</v>
      </c>
      <c r="M3848" t="str">
        <f t="shared" si="6948"/>
        <v>e</v>
      </c>
      <c r="N3848" t="str">
        <f t="shared" si="6949"/>
        <v>7/2</v>
      </c>
      <c r="O3848">
        <v>65295.9</v>
      </c>
      <c r="P3848" t="str">
        <f t="shared" si="6950"/>
        <v>o</v>
      </c>
      <c r="Q3848" t="str">
        <f t="shared" si="6951"/>
        <v>7/2</v>
      </c>
      <c r="R3848">
        <v>35</v>
      </c>
      <c r="AA3848" s="10">
        <f t="shared" si="6940"/>
        <v>2313.3040000000001</v>
      </c>
      <c r="AB3848" s="3" cm="1">
        <f t="array" ref="AB3848">100000000/Lvac(AA3848)</f>
        <v>43214.927156981103</v>
      </c>
      <c r="AC3848" s="28">
        <f t="shared" si="6941"/>
        <v>4.3228213844786505E-7</v>
      </c>
      <c r="AD3848" s="28">
        <f t="shared" si="6942"/>
        <v>2.314015239149735E-7</v>
      </c>
      <c r="AE3848" s="21">
        <f t="shared" si="6943"/>
        <v>43214.929366784556</v>
      </c>
      <c r="AF3848" s="10" cm="1">
        <f t="array" ref="AF3848">Lair(100000000/AE3848)</f>
        <v>2313.3038816984708</v>
      </c>
      <c r="AG3848" s="10">
        <f t="shared" si="6944"/>
        <v>1.4340520562144254E-2</v>
      </c>
      <c r="AH3848" s="10" t="b">
        <f t="shared" si="6939"/>
        <v>1</v>
      </c>
      <c r="AI3848" s="10">
        <f t="shared" si="6952"/>
        <v>2313.3038816984708</v>
      </c>
      <c r="AJ3848">
        <v>3.0000000000000001E-3</v>
      </c>
      <c r="AK3848" s="3" cm="1">
        <f t="array" ref="AK3848">100000000/Lvac($AA3848)</f>
        <v>43214.927156981103</v>
      </c>
      <c r="AL3848" s="21">
        <f t="shared" si="6853"/>
        <v>5.6043126238890718E-2</v>
      </c>
      <c r="AM3848" s="10" cm="1">
        <f t="array" ref="AM3848">Lvac($AI3848)-$BA3848</f>
        <v>1.6403052031819243E-3</v>
      </c>
      <c r="AN3848" s="10">
        <f t="shared" si="6953"/>
        <v>-3.2843018903804477E-2</v>
      </c>
      <c r="AO3848" s="3">
        <f t="shared" si="6954"/>
        <v>0.5467684010606414</v>
      </c>
      <c r="AP3848" s="3">
        <v>0.5862109343676517</v>
      </c>
      <c r="AS3848" s="3">
        <f t="shared" si="6945"/>
        <v>-2.8430188976926729E-3</v>
      </c>
      <c r="AT3848" s="3" cm="1">
        <f t="array" ref="AT3848">AS3848-(100000000/LvacE($A3848)-$E3848)</f>
        <v>9.4672912382520735E-5</v>
      </c>
      <c r="AU3848" t="s">
        <v>4785</v>
      </c>
      <c r="AV3848" t="s">
        <v>4820</v>
      </c>
      <c r="AW3848" s="3">
        <v>22080.94</v>
      </c>
      <c r="AX3848" s="3">
        <v>65295.9</v>
      </c>
      <c r="AY3848" s="3"/>
      <c r="AZ3848" s="10" cm="1">
        <f t="array" ref="AZ3848">Lair(100000000/($AX3848-$AW3848))</f>
        <v>2313.3022417546649</v>
      </c>
      <c r="BA3848" s="10">
        <f t="shared" si="6955"/>
        <v>2314.0134805169318</v>
      </c>
      <c r="BB3848" s="12">
        <v>156000000</v>
      </c>
      <c r="BC3848" s="3">
        <v>0.126</v>
      </c>
      <c r="BD3848" s="12" cm="1">
        <f t="array" ref="BD3848">SfromgA($BB3848,$BA3848,"")</f>
        <v>0.95401589851586088</v>
      </c>
      <c r="BE3848" s="29">
        <f t="shared" si="6956"/>
        <v>269.65586843955396</v>
      </c>
      <c r="BG3848" s="3"/>
      <c r="BH3848" s="3"/>
      <c r="BI3848" s="12">
        <f t="shared" si="6957"/>
        <v>156000000</v>
      </c>
      <c r="BJ3848" s="29">
        <f t="shared" si="6958"/>
        <v>269.65586843955396</v>
      </c>
      <c r="BK3848" s="3">
        <f t="shared" si="6959"/>
        <v>-7.497327192189192</v>
      </c>
      <c r="BL3848" s="13">
        <f>EXP(BK$4341*$AX3848+BK$4342)*$BI3848/(100000000/($AX3848-$AW3848))</f>
        <v>53.058942542653526</v>
      </c>
      <c r="BM3848" s="3">
        <f t="shared" si="6960"/>
        <v>2.0254932699919377</v>
      </c>
      <c r="BN3848" s="13" cm="1">
        <f t="array" ref="BN3848">$C3848*EXP(poly_from_str(100000000/$E3848,BN$4343))</f>
        <v>37.386162138344943</v>
      </c>
      <c r="BO3848" s="3">
        <f t="shared" si="6961"/>
        <v>1.9459101490553132</v>
      </c>
      <c r="BP3848" s="13">
        <f t="shared" ref="BP3848:BP3849" si="6963">LN(BL3848/BN3848)</f>
        <v>0.35010277939322199</v>
      </c>
      <c r="BQ3848" s="13"/>
      <c r="BS3848" s="13"/>
      <c r="BT3848" s="13"/>
      <c r="BU3848" s="13"/>
      <c r="BV3848" s="13"/>
      <c r="BW3848" s="13"/>
      <c r="BX3848" s="13"/>
      <c r="BY3848">
        <v>36493</v>
      </c>
      <c r="BZ3848" s="13"/>
    </row>
    <row r="3849" spans="1:78" hidden="1" x14ac:dyDescent="0.25">
      <c r="A3849" t="s">
        <v>4294</v>
      </c>
      <c r="B3849" s="2" t="str">
        <f t="shared" si="6870"/>
        <v/>
      </c>
      <c r="C3849">
        <v>6</v>
      </c>
      <c r="E3849">
        <v>43217.95</v>
      </c>
      <c r="F3849">
        <v>24461</v>
      </c>
      <c r="G3849" t="s">
        <v>5</v>
      </c>
      <c r="H3849" s="5" t="s">
        <v>18</v>
      </c>
      <c r="I3849">
        <v>67679</v>
      </c>
      <c r="J3849" t="s">
        <v>3</v>
      </c>
      <c r="K3849" s="5" t="s">
        <v>8</v>
      </c>
      <c r="L3849">
        <v>24461.24</v>
      </c>
      <c r="M3849" t="str">
        <f t="shared" si="6948"/>
        <v>e</v>
      </c>
      <c r="N3849" t="str">
        <f t="shared" si="6949"/>
        <v>5/2</v>
      </c>
      <c r="O3849">
        <v>67679.210000000006</v>
      </c>
      <c r="P3849" t="str">
        <f t="shared" si="6950"/>
        <v>o</v>
      </c>
      <c r="Q3849" t="str">
        <f t="shared" si="6951"/>
        <v>7/2</v>
      </c>
      <c r="R3849">
        <v>35</v>
      </c>
      <c r="AA3849" s="10">
        <f t="shared" si="6940"/>
        <v>2313.1419999999998</v>
      </c>
      <c r="AB3849" s="3" cm="1">
        <f t="array" ref="AB3849">100000000/Lvac(AA3849)</f>
        <v>43217.953434069765</v>
      </c>
      <c r="AC3849" s="28">
        <f t="shared" si="6941"/>
        <v>4.3231241315924405E-7</v>
      </c>
      <c r="AD3849" s="28">
        <f t="shared" si="6942"/>
        <v>2.3138532034505727E-7</v>
      </c>
      <c r="AE3849" s="21">
        <f t="shared" si="6943"/>
        <v>43217.950764691566</v>
      </c>
      <c r="AF3849" s="10" cm="1">
        <f t="array" ref="AF3849">Lair(100000000/AE3849)</f>
        <v>2313.1421428848066</v>
      </c>
      <c r="AG3849" s="10">
        <f t="shared" si="6944"/>
        <v>1.434182887044327E-2</v>
      </c>
      <c r="AH3849" s="10" t="b">
        <f t="shared" si="6939"/>
        <v>1</v>
      </c>
      <c r="AI3849" s="10">
        <f t="shared" si="6952"/>
        <v>2313.1421428848066</v>
      </c>
      <c r="AJ3849">
        <v>3.0000000000000001E-3</v>
      </c>
      <c r="AK3849" s="3" cm="1">
        <f t="array" ref="AK3849">100000000/Lvac($AA3849)</f>
        <v>43217.953434069765</v>
      </c>
      <c r="AL3849" s="21">
        <f t="shared" si="6853"/>
        <v>5.6050969760342129E-2</v>
      </c>
      <c r="AM3849" s="10" cm="1">
        <f t="array" ref="AM3849">Lvac($AI3849)-$BA3849</f>
        <v>1.0298420493199956E-3</v>
      </c>
      <c r="AN3849" s="10">
        <f t="shared" si="6953"/>
        <v>-1.6565930236538406E-2</v>
      </c>
      <c r="AO3849" s="3">
        <f t="shared" si="6954"/>
        <v>0.34328068310666521</v>
      </c>
      <c r="AP3849" s="3">
        <v>0.29564191891040537</v>
      </c>
      <c r="AS3849" s="3">
        <f t="shared" si="6945"/>
        <v>3.4340697675361298E-3</v>
      </c>
      <c r="AT3849" s="3" cm="1">
        <f t="array" ref="AT3849">AS3849-(100000000/LvacE($A3849)-$E3849)</f>
        <v>9.4766030088067055E-5</v>
      </c>
      <c r="AU3849" t="s">
        <v>4712</v>
      </c>
      <c r="AV3849" t="s">
        <v>4856</v>
      </c>
      <c r="AW3849" s="3">
        <v>24461.24</v>
      </c>
      <c r="AX3849" s="3">
        <v>67679.210000000006</v>
      </c>
      <c r="AY3849" s="3"/>
      <c r="AZ3849" s="10" cm="1">
        <f t="array" ref="AZ3849">Lair(100000000/($AX3849-$AW3849))</f>
        <v>2313.1411132696417</v>
      </c>
      <c r="BA3849" s="10">
        <f t="shared" si="6955"/>
        <v>2313.8523165248157</v>
      </c>
      <c r="BB3849" s="12">
        <v>87200000</v>
      </c>
      <c r="BC3849" s="3">
        <v>0.187</v>
      </c>
      <c r="BD3849" s="12" cm="1">
        <f t="array" ref="BD3849">SfromgA($BB3849,$BA3849,"")</f>
        <v>0.53315901110076214</v>
      </c>
      <c r="BE3849" s="29">
        <f t="shared" si="6956"/>
        <v>428.34300443244393</v>
      </c>
      <c r="BG3849" s="3"/>
      <c r="BH3849" s="3"/>
      <c r="BI3849" s="12">
        <f t="shared" si="6957"/>
        <v>87200000</v>
      </c>
      <c r="BJ3849" s="29">
        <f t="shared" si="6958"/>
        <v>428.34300443244393</v>
      </c>
      <c r="BK3849" s="3">
        <f t="shared" si="6959"/>
        <v>-7.0690767934369783</v>
      </c>
      <c r="BL3849" s="13">
        <f>EXP(BK$4341*$AX3849+BK$4342)*$BI3849/(100000000/($AX3849-$AW3849))</f>
        <v>24.747813238074063</v>
      </c>
      <c r="BM3849" s="3">
        <f t="shared" si="6960"/>
        <v>1.4169776618659886</v>
      </c>
      <c r="BN3849" s="13" cm="1">
        <f t="array" ref="BN3849">$C3849*EXP(poly_from_str(100000000/$E3849,BN$4343))</f>
        <v>32.071539324680515</v>
      </c>
      <c r="BO3849" s="3">
        <f t="shared" si="6961"/>
        <v>1.791759469228055</v>
      </c>
      <c r="BP3849" s="13">
        <f t="shared" si="6963"/>
        <v>-0.25923188035778488</v>
      </c>
      <c r="BQ3849" s="13"/>
      <c r="BS3849" s="13"/>
      <c r="BT3849" s="13"/>
      <c r="BU3849" s="13"/>
      <c r="BV3849" s="13"/>
      <c r="BW3849" s="13"/>
      <c r="BX3849" s="13"/>
      <c r="BY3849">
        <v>31307</v>
      </c>
      <c r="BZ3849" s="13"/>
    </row>
    <row r="3850" spans="1:78" hidden="1" x14ac:dyDescent="0.25">
      <c r="A3850" t="s">
        <v>4295</v>
      </c>
      <c r="B3850" s="2" t="str">
        <f t="shared" si="6870"/>
        <v/>
      </c>
      <c r="C3850">
        <v>6</v>
      </c>
      <c r="E3850">
        <v>43220.46</v>
      </c>
      <c r="R3850">
        <v>35</v>
      </c>
      <c r="S3850" t="s">
        <v>22</v>
      </c>
      <c r="AA3850" s="10">
        <f t="shared" si="6940"/>
        <v>2313.0079999999998</v>
      </c>
      <c r="AB3850" s="3" cm="1">
        <f t="array" ref="AB3850">100000000/Lvac(AA3850)</f>
        <v>43220.456971204003</v>
      </c>
      <c r="AC3850" s="28">
        <f t="shared" si="6941"/>
        <v>4.3233745840913656E-7</v>
      </c>
      <c r="AD3850" s="28">
        <f t="shared" si="6942"/>
        <v>2.3137191739232616E-7</v>
      </c>
      <c r="AE3850" s="21">
        <f t="shared" si="6943"/>
        <v>43220.459325675423</v>
      </c>
      <c r="AF3850" s="10" cm="1">
        <f t="array" ref="AF3850">Lair(100000000/AE3850)</f>
        <v>2313.0078739859396</v>
      </c>
      <c r="AG3850" s="10">
        <f t="shared" si="6944"/>
        <v>1.4342911259105893E-2</v>
      </c>
      <c r="AH3850" s="10" t="b">
        <f t="shared" si="6939"/>
        <v>1</v>
      </c>
      <c r="AI3850" s="10">
        <f t="shared" si="6947"/>
        <v>2313.0079999999998</v>
      </c>
      <c r="AJ3850">
        <v>3.0000000000000001E-3</v>
      </c>
      <c r="AK3850" s="3" cm="1">
        <f t="array" ref="AK3850">100000000/Lvac($AA3850)</f>
        <v>43220.456971204003</v>
      </c>
      <c r="AL3850" s="21">
        <f t="shared" si="6853"/>
        <v>5.6057467554635358E-2</v>
      </c>
      <c r="AM3850" s="21"/>
      <c r="AN3850" s="21"/>
      <c r="AO3850" s="21"/>
      <c r="AP3850" s="21"/>
      <c r="AS3850" s="3">
        <f t="shared" si="6945"/>
        <v>-3.0287959962151945E-3</v>
      </c>
      <c r="AT3850" s="3" cm="1">
        <f t="array" ref="AT3850">AS3850-(100000000/LvacE($A3850)-$E3850)</f>
        <v>9.4843082479201257E-5</v>
      </c>
      <c r="BB3850"/>
      <c r="BC3850"/>
      <c r="BD3850"/>
      <c r="BE3850"/>
      <c r="BF3850"/>
      <c r="BG3850"/>
      <c r="BH3850"/>
      <c r="BI3850"/>
      <c r="BJ3850"/>
      <c r="BN3850" s="13" cm="1">
        <f t="array" ref="BN3850">$C3850*EXP(poly_from_str(100000000/$E3850,BN$4343))</f>
        <v>32.093409591914593</v>
      </c>
      <c r="BO3850" s="13"/>
      <c r="BY3850" t="e">
        <v>#N/A</v>
      </c>
    </row>
    <row r="3851" spans="1:78" hidden="1" x14ac:dyDescent="0.25">
      <c r="A3851" t="s">
        <v>4296</v>
      </c>
      <c r="B3851" s="2" t="str">
        <f t="shared" si="6870"/>
        <v/>
      </c>
      <c r="C3851">
        <v>1</v>
      </c>
      <c r="E3851">
        <v>43222.62</v>
      </c>
      <c r="R3851">
        <v>35</v>
      </c>
      <c r="S3851" t="s">
        <v>22</v>
      </c>
      <c r="AA3851" s="10">
        <f t="shared" si="6940"/>
        <v>2312.8919999999998</v>
      </c>
      <c r="AB3851" s="3" cm="1">
        <f t="array" ref="AB3851">100000000/Lvac(AA3851)</f>
        <v>43222.624446519294</v>
      </c>
      <c r="AC3851" s="28">
        <f t="shared" si="6941"/>
        <v>4.3235914171522064E-7</v>
      </c>
      <c r="AD3851" s="28">
        <f t="shared" si="6942"/>
        <v>2.3136031483634948E-7</v>
      </c>
      <c r="AE3851" s="21">
        <f t="shared" si="6943"/>
        <v>43222.620989809046</v>
      </c>
      <c r="AF3851" s="10" cm="1">
        <f t="array" ref="AF3851">Lair(100000000/AE3851)</f>
        <v>2312.8921849886419</v>
      </c>
      <c r="AG3851" s="10">
        <f t="shared" si="6944"/>
        <v>1.43438484041882E-2</v>
      </c>
      <c r="AH3851" s="10" t="b">
        <f t="shared" si="6939"/>
        <v>1</v>
      </c>
      <c r="AI3851" s="10">
        <f t="shared" si="6947"/>
        <v>2312.8919999999998</v>
      </c>
      <c r="AJ3851">
        <v>3.0000000000000001E-3</v>
      </c>
      <c r="AK3851" s="3" cm="1">
        <f t="array" ref="AK3851">100000000/Lvac($AA3851)</f>
        <v>43222.624446519294</v>
      </c>
      <c r="AL3851" s="21">
        <f t="shared" si="6853"/>
        <v>5.6063090425129185E-2</v>
      </c>
      <c r="AM3851" s="21"/>
      <c r="AN3851" s="21"/>
      <c r="AO3851" s="21"/>
      <c r="AP3851" s="21"/>
      <c r="AS3851" s="3">
        <f t="shared" si="6945"/>
        <v>4.4465192913776264E-3</v>
      </c>
      <c r="AT3851" s="3" cm="1">
        <f t="array" ref="AT3851">AS3851-(100000000/LvacE($A3851)-$E3851)</f>
        <v>9.4909817562438548E-5</v>
      </c>
      <c r="BB3851"/>
      <c r="BC3851"/>
      <c r="BD3851"/>
      <c r="BE3851"/>
      <c r="BF3851"/>
      <c r="BG3851"/>
      <c r="BH3851"/>
      <c r="BI3851"/>
      <c r="BJ3851"/>
      <c r="BN3851" s="13" cm="1">
        <f t="array" ref="BN3851">$C3851*EXP(poly_from_str(100000000/$E3851,BN$4343))</f>
        <v>5.352044072780588</v>
      </c>
      <c r="BO3851" s="13"/>
      <c r="BY3851" t="e">
        <v>#N/A</v>
      </c>
    </row>
    <row r="3852" spans="1:78" hidden="1" x14ac:dyDescent="0.25">
      <c r="A3852" t="s">
        <v>4297</v>
      </c>
      <c r="B3852" s="2" t="str">
        <f t="shared" si="6870"/>
        <v/>
      </c>
      <c r="C3852">
        <v>6</v>
      </c>
      <c r="E3852">
        <v>43239.22</v>
      </c>
      <c r="F3852">
        <v>26446</v>
      </c>
      <c r="G3852" t="s">
        <v>5</v>
      </c>
      <c r="H3852" s="5" t="s">
        <v>8</v>
      </c>
      <c r="I3852">
        <v>69686</v>
      </c>
      <c r="J3852" t="s">
        <v>3</v>
      </c>
      <c r="K3852" s="5" t="s">
        <v>4</v>
      </c>
      <c r="L3852">
        <v>26446.97</v>
      </c>
      <c r="M3852" t="str">
        <f t="shared" ref="M3852:M3854" si="6964">$G3852&amp;""</f>
        <v>e</v>
      </c>
      <c r="N3852" t="str">
        <f t="shared" ref="N3852:N3854" si="6965">$H3852&amp;""</f>
        <v>7/2</v>
      </c>
      <c r="O3852">
        <v>69686.259999999995</v>
      </c>
      <c r="P3852" t="str">
        <f t="shared" ref="P3852:P3854" si="6966">$J3852&amp;""</f>
        <v>o</v>
      </c>
      <c r="Q3852" t="str">
        <f t="shared" ref="Q3852:Q3854" si="6967">$K3852&amp;""</f>
        <v>9/2</v>
      </c>
      <c r="R3852">
        <v>35</v>
      </c>
      <c r="AA3852" s="10">
        <f t="shared" si="6940"/>
        <v>2312.0039999999999</v>
      </c>
      <c r="AB3852" s="3" cm="1">
        <f t="array" ref="AB3852">100000000/Lvac(AA3852)</f>
        <v>43239.224047785094</v>
      </c>
      <c r="AC3852" s="28">
        <f t="shared" si="6941"/>
        <v>4.3252520324359306E-7</v>
      </c>
      <c r="AD3852" s="28">
        <f t="shared" si="6942"/>
        <v>2.3127149527356621E-7</v>
      </c>
      <c r="AE3852" s="21">
        <f t="shared" si="6943"/>
        <v>43239.220899974127</v>
      </c>
      <c r="AF3852" s="10" cm="1">
        <f t="array" ref="AF3852">Lair(100000000/AE3852)</f>
        <v>2312.0041683283407</v>
      </c>
      <c r="AG3852" s="10">
        <f t="shared" si="6944"/>
        <v>1.4351027084681754E-2</v>
      </c>
      <c r="AH3852" s="10" t="b">
        <f t="shared" si="6939"/>
        <v>1</v>
      </c>
      <c r="AI3852" s="10">
        <f t="shared" ref="AI3852:AI3854" si="6968">$AF3852</f>
        <v>2312.0041683283407</v>
      </c>
      <c r="AJ3852">
        <v>3.0000000000000001E-3</v>
      </c>
      <c r="AK3852" s="3" cm="1">
        <f t="array" ref="AK3852">100000000/Lvac($AA3852)</f>
        <v>43239.224047785094</v>
      </c>
      <c r="AL3852" s="21">
        <f t="shared" si="6853"/>
        <v>5.6106158423211525E-2</v>
      </c>
      <c r="AM3852" s="10" cm="1">
        <f t="array" ref="AM3852">Lvac($AI3852)-$BA3852</f>
        <v>3.695913477713475E-3</v>
      </c>
      <c r="AN3852" s="10">
        <f t="shared" ref="AN3852:AN3854" si="6969">$AK3852-($AX3852-$AW3852)</f>
        <v>-6.5952214899880346E-2</v>
      </c>
      <c r="AO3852" s="3">
        <f t="shared" ref="AO3852:AO3854" si="6970">AM3852/AJ3852</f>
        <v>1.2319711592378251</v>
      </c>
      <c r="AP3852" s="3">
        <v>1.1758493533307046</v>
      </c>
      <c r="AS3852" s="3">
        <f t="shared" si="6945"/>
        <v>4.0477850925526582E-3</v>
      </c>
      <c r="AT3852" s="3" cm="1">
        <f t="array" ref="AT3852">AS3852-(100000000/LvacE($A3852)-$E3852)</f>
        <v>9.5421659352723509E-5</v>
      </c>
      <c r="AU3852" t="s">
        <v>4731</v>
      </c>
      <c r="AV3852" t="s">
        <v>4833</v>
      </c>
      <c r="AW3852" s="3">
        <v>26446.97</v>
      </c>
      <c r="AX3852" s="3">
        <v>69686.259999999995</v>
      </c>
      <c r="AY3852" s="3"/>
      <c r="AZ3852" s="10" cm="1">
        <f t="array" ref="AZ3852">Lair(100000000/($AX3852-$AW3852))</f>
        <v>2312.0004732287639</v>
      </c>
      <c r="BA3852" s="10">
        <f t="shared" ref="BA3852:BA3854" si="6971">100000000/($AX3852-$AW3852)</f>
        <v>2312.7114251876019</v>
      </c>
      <c r="BB3852" s="12">
        <v>35200000</v>
      </c>
      <c r="BC3852" s="3">
        <v>0.126</v>
      </c>
      <c r="BD3852" s="12" cm="1">
        <f t="array" ref="BD3852">SfromgA($BB3852,$BA3852,"")</f>
        <v>0.21490195236704235</v>
      </c>
      <c r="BE3852" s="29">
        <f t="shared" ref="BE3852:BE3854" si="6972">(10^MAX(0.05, -0.312925054856973*((LN($BD3852))^(1/3)) + 0.454808404431693)-1)*100</f>
        <v>554.61275574751028</v>
      </c>
      <c r="BG3852" s="3"/>
      <c r="BH3852" s="3"/>
      <c r="BI3852" s="12">
        <f t="shared" ref="BI3852:BI3854" si="6973">IF($BB3852="",$BF3852,$BB3852)</f>
        <v>35200000</v>
      </c>
      <c r="BJ3852" s="29">
        <f t="shared" ref="BJ3852:BJ3854" si="6974">IF($BB3852="",$BH3852,$BE3852)</f>
        <v>554.61275574751028</v>
      </c>
      <c r="BK3852" s="3">
        <f t="shared" ref="BK3852:BK3854" si="6975">LN(BN3852*100000000/($AX3852-$AW3852)/$BI3852)</f>
        <v>-6.1566075532900504</v>
      </c>
      <c r="BL3852" s="13">
        <f>EXP(BK$4341*$AX3852+BK$4342)*$BI3852/(100000000/($AX3852-$AW3852))</f>
        <v>8.5812201003668918</v>
      </c>
      <c r="BM3852" s="3">
        <f t="shared" ref="BM3852:BM3854" si="6976">LN(BL3852/$C3852)</f>
        <v>0.35781663700191457</v>
      </c>
      <c r="BN3852" s="13" cm="1">
        <f t="array" ref="BN3852">$C3852*EXP(poly_from_str(100000000/$E3852,BN$4343))</f>
        <v>32.258229692866621</v>
      </c>
      <c r="BO3852" s="3">
        <f t="shared" ref="BO3852:BO3854" si="6977">LN($C3852)</f>
        <v>1.791759469228055</v>
      </c>
      <c r="BP3852" s="13">
        <f t="shared" ref="BP3852:BP3854" si="6978">LN(BL3852/BN3852)</f>
        <v>-1.324197088732777</v>
      </c>
      <c r="BQ3852" s="13"/>
      <c r="BS3852" s="13"/>
      <c r="BT3852" s="13"/>
      <c r="BU3852" s="13"/>
      <c r="BV3852" s="13"/>
      <c r="BW3852" s="13"/>
      <c r="BX3852" s="13"/>
      <c r="BY3852">
        <v>31501</v>
      </c>
      <c r="BZ3852" s="13"/>
    </row>
    <row r="3853" spans="1:78" hidden="1" x14ac:dyDescent="0.25">
      <c r="A3853" t="s">
        <v>4298</v>
      </c>
      <c r="B3853" s="2" t="str">
        <f t="shared" si="6870"/>
        <v/>
      </c>
      <c r="C3853">
        <v>10</v>
      </c>
      <c r="E3853">
        <v>43249.74</v>
      </c>
      <c r="F3853">
        <v>19308</v>
      </c>
      <c r="G3853" t="s">
        <v>5</v>
      </c>
      <c r="H3853" s="5" t="s">
        <v>16</v>
      </c>
      <c r="I3853">
        <v>62558</v>
      </c>
      <c r="J3853" t="s">
        <v>3</v>
      </c>
      <c r="K3853" s="5" t="s">
        <v>16</v>
      </c>
      <c r="L3853">
        <v>19308.93</v>
      </c>
      <c r="M3853" t="str">
        <f t="shared" si="6964"/>
        <v>e</v>
      </c>
      <c r="N3853" t="str">
        <f t="shared" si="6965"/>
        <v>11/2</v>
      </c>
      <c r="O3853">
        <v>62558.67</v>
      </c>
      <c r="P3853" t="str">
        <f t="shared" si="6966"/>
        <v>o</v>
      </c>
      <c r="Q3853" t="str">
        <f t="shared" si="6967"/>
        <v>11/2</v>
      </c>
      <c r="R3853">
        <v>35</v>
      </c>
      <c r="AA3853" s="10">
        <f t="shared" si="6940"/>
        <v>2311.442</v>
      </c>
      <c r="AB3853" s="3" cm="1">
        <f t="array" ref="AB3853">100000000/Lvac(AA3853)</f>
        <v>43249.736240400234</v>
      </c>
      <c r="AC3853" s="28">
        <f t="shared" si="6941"/>
        <v>4.3263036667154099E-7</v>
      </c>
      <c r="AD3853" s="28">
        <f t="shared" si="6942"/>
        <v>2.3121528289596478E-7</v>
      </c>
      <c r="AE3853" s="21">
        <f t="shared" si="6943"/>
        <v>43249.739164732186</v>
      </c>
      <c r="AF3853" s="10" cm="1">
        <f t="array" ref="AF3853">Lair(100000000/AE3853)</f>
        <v>2311.4418436981618</v>
      </c>
      <c r="AG3853" s="10">
        <f t="shared" si="6944"/>
        <v>1.4355574624065896E-2</v>
      </c>
      <c r="AH3853" s="10" t="b">
        <f t="shared" si="6939"/>
        <v>1</v>
      </c>
      <c r="AI3853" s="10">
        <f t="shared" si="6968"/>
        <v>2311.4418436981618</v>
      </c>
      <c r="AJ3853">
        <v>3.0000000000000001E-3</v>
      </c>
      <c r="AK3853" s="3" cm="1">
        <f t="array" ref="AK3853">100000000/Lvac($AA3853)</f>
        <v>43249.736240400234</v>
      </c>
      <c r="AL3853" s="21">
        <f t="shared" si="6853"/>
        <v>5.6133451540191087E-2</v>
      </c>
      <c r="AM3853" s="10" cm="1">
        <f t="array" ref="AM3853">Lvac($AI3853)-$BA3853</f>
        <v>4.4653833811025834E-5</v>
      </c>
      <c r="AN3853" s="10">
        <f t="shared" si="6969"/>
        <v>-3.7595997637254186E-3</v>
      </c>
      <c r="AO3853" s="3">
        <f t="shared" si="6970"/>
        <v>1.4884611270341944E-2</v>
      </c>
      <c r="AP3853" s="3">
        <v>6.6996697417683507E-2</v>
      </c>
      <c r="AS3853" s="3">
        <f t="shared" si="6945"/>
        <v>-3.7595997637254186E-3</v>
      </c>
      <c r="AT3853" s="3" cm="1">
        <f t="array" ref="AT3853">AS3853-(100000000/LvacE($A3853)-$E3853)</f>
        <v>9.5746450824663043E-5</v>
      </c>
      <c r="AU3853" t="s">
        <v>4808</v>
      </c>
      <c r="AV3853" t="s">
        <v>4816</v>
      </c>
      <c r="AW3853" s="3">
        <v>19308.93</v>
      </c>
      <c r="AX3853" s="3">
        <v>62558.67</v>
      </c>
      <c r="AY3853" s="3"/>
      <c r="AZ3853" s="10" cm="1">
        <f t="array" ref="AZ3853">Lair(100000000/($AX3853-$AW3853))</f>
        <v>2311.4417990541597</v>
      </c>
      <c r="BA3853" s="10">
        <f t="shared" si="6971"/>
        <v>2312.1526279695554</v>
      </c>
      <c r="BB3853" s="12">
        <v>166000000</v>
      </c>
      <c r="BC3853" s="3">
        <v>0.34100000000000003</v>
      </c>
      <c r="BD3853" s="12" cm="1">
        <f t="array" ref="BD3853">SfromgA($BB3853,$BA3853,"")</f>
        <v>1.0127236332411556</v>
      </c>
      <c r="BE3853" s="29">
        <f t="shared" si="6972"/>
        <v>140.93968438808929</v>
      </c>
      <c r="BG3853" s="3"/>
      <c r="BH3853" s="3"/>
      <c r="BI3853" s="12">
        <f t="shared" si="6973"/>
        <v>166000000</v>
      </c>
      <c r="BJ3853" s="29">
        <f t="shared" si="6974"/>
        <v>140.93968438808929</v>
      </c>
      <c r="BK3853" s="3">
        <f t="shared" si="6975"/>
        <v>-7.1940714853089469</v>
      </c>
      <c r="BL3853" s="13">
        <f>EXP(BK$4341*$AX3853+BK$4342)*$BI3853/(100000000/($AX3853-$AW3853))</f>
        <v>69.568706534983789</v>
      </c>
      <c r="BM3853" s="3">
        <f t="shared" si="6976"/>
        <v>1.9397297544872771</v>
      </c>
      <c r="BN3853" s="13" cm="1">
        <f t="array" ref="BN3853">$C3853*EXP(poly_from_str(100000000/$E3853,BN$4343))</f>
        <v>53.919522876794687</v>
      </c>
      <c r="BO3853" s="3">
        <f t="shared" si="6977"/>
        <v>2.3025850929940459</v>
      </c>
      <c r="BP3853" s="13">
        <f t="shared" si="6978"/>
        <v>0.25482222964055551</v>
      </c>
      <c r="BQ3853" s="13"/>
      <c r="BS3853" s="13"/>
      <c r="BT3853" s="13"/>
      <c r="BU3853" s="13"/>
      <c r="BV3853" s="13"/>
      <c r="BW3853" s="13"/>
      <c r="BX3853" s="13"/>
      <c r="BY3853">
        <v>52663</v>
      </c>
      <c r="BZ3853" s="13"/>
    </row>
    <row r="3854" spans="1:78" hidden="1" x14ac:dyDescent="0.25">
      <c r="A3854" t="s">
        <v>4299</v>
      </c>
      <c r="B3854" s="2" t="str">
        <f t="shared" si="6870"/>
        <v/>
      </c>
      <c r="C3854">
        <v>10</v>
      </c>
      <c r="E3854">
        <v>43252.62</v>
      </c>
      <c r="F3854">
        <v>21148</v>
      </c>
      <c r="G3854" t="s">
        <v>5</v>
      </c>
      <c r="H3854" s="5" t="s">
        <v>19</v>
      </c>
      <c r="I3854">
        <v>64401</v>
      </c>
      <c r="J3854" t="s">
        <v>3</v>
      </c>
      <c r="K3854" s="5" t="s">
        <v>18</v>
      </c>
      <c r="L3854">
        <v>21148.43</v>
      </c>
      <c r="M3854" t="str">
        <f t="shared" si="6964"/>
        <v>e</v>
      </c>
      <c r="N3854" t="str">
        <f t="shared" si="6965"/>
        <v>3/2</v>
      </c>
      <c r="O3854">
        <v>64401.03</v>
      </c>
      <c r="P3854" t="str">
        <f t="shared" si="6966"/>
        <v>o</v>
      </c>
      <c r="Q3854" t="str">
        <f t="shared" si="6967"/>
        <v>5/2</v>
      </c>
      <c r="R3854">
        <v>35</v>
      </c>
      <c r="AA3854" s="10">
        <f t="shared" si="6940"/>
        <v>2311.288</v>
      </c>
      <c r="AB3854" s="3" cm="1">
        <f t="array" ref="AB3854">100000000/Lvac(AA3854)</f>
        <v>43252.617697826601</v>
      </c>
      <c r="AC3854" s="28">
        <f t="shared" si="6941"/>
        <v>4.3265919262333381E-7</v>
      </c>
      <c r="AD3854" s="28">
        <f t="shared" si="6942"/>
        <v>2.3119987950469158E-7</v>
      </c>
      <c r="AE3854" s="21">
        <f t="shared" si="6943"/>
        <v>43252.619488633667</v>
      </c>
      <c r="AF3854" s="10" cm="1">
        <f t="array" ref="AF3854">Lair(100000000/AE3854)</f>
        <v>2311.2879042963805</v>
      </c>
      <c r="AG3854" s="10">
        <f t="shared" si="6944"/>
        <v>1.4356821325993689E-2</v>
      </c>
      <c r="AH3854" s="10" t="b">
        <f t="shared" si="6939"/>
        <v>1</v>
      </c>
      <c r="AI3854" s="10">
        <f t="shared" si="6968"/>
        <v>2311.2879042963805</v>
      </c>
      <c r="AJ3854">
        <v>3.0000000000000001E-3</v>
      </c>
      <c r="AK3854" s="3" cm="1">
        <f t="array" ref="AK3854">100000000/Lvac($AA3854)</f>
        <v>43252.617697826601</v>
      </c>
      <c r="AL3854" s="21">
        <f t="shared" si="6853"/>
        <v>5.6140930280592485E-2</v>
      </c>
      <c r="AM3854" s="10" cm="1">
        <f t="array" ref="AM3854">Lvac($AI3854)-$BA3854</f>
        <v>-1.0417338075967564E-3</v>
      </c>
      <c r="AN3854" s="10">
        <f t="shared" si="6969"/>
        <v>1.769782660267083E-2</v>
      </c>
      <c r="AO3854" s="3">
        <f t="shared" si="6970"/>
        <v>-0.34724460253225214</v>
      </c>
      <c r="AP3854" s="3">
        <v>-0.31533637108320062</v>
      </c>
      <c r="AS3854" s="3">
        <f t="shared" si="6945"/>
        <v>-2.3021734014037065E-3</v>
      </c>
      <c r="AT3854" s="3" cm="1">
        <f t="array" ref="AT3854">AS3854-(100000000/LvacE($A3854)-$E3854)</f>
        <v>9.5835574029479176E-5</v>
      </c>
      <c r="AU3854" t="s">
        <v>4784</v>
      </c>
      <c r="AV3854" t="s">
        <v>4832</v>
      </c>
      <c r="AW3854" s="3">
        <v>21148.43</v>
      </c>
      <c r="AX3854" s="3">
        <v>64401.03</v>
      </c>
      <c r="AY3854" s="3"/>
      <c r="AZ3854" s="10" cm="1">
        <f t="array" ref="AZ3854">Lair(100000000/($AX3854-$AW3854))</f>
        <v>2311.2889458008422</v>
      </c>
      <c r="BA3854" s="10">
        <f t="shared" si="6971"/>
        <v>2311.9997410560291</v>
      </c>
      <c r="BB3854" s="12">
        <v>275000000</v>
      </c>
      <c r="BC3854" s="3">
        <v>0.48699999999999999</v>
      </c>
      <c r="BD3854" s="12" cm="1">
        <f t="array" ref="BD3854">SfromgA($BB3854,$BA3854,"")</f>
        <v>1.6773720305143895</v>
      </c>
      <c r="BE3854" s="29">
        <f t="shared" si="6972"/>
        <v>59.815584226668506</v>
      </c>
      <c r="BG3854" s="3"/>
      <c r="BH3854" s="3"/>
      <c r="BI3854" s="12">
        <f t="shared" si="6973"/>
        <v>275000000</v>
      </c>
      <c r="BJ3854" s="29">
        <f t="shared" si="6974"/>
        <v>59.815584226668506</v>
      </c>
      <c r="BK3854" s="3">
        <f t="shared" si="6975"/>
        <v>-7.6981260291865823</v>
      </c>
      <c r="BL3854" s="13">
        <f>EXP(BK$4341*$AX3854+BK$4342)*$BI3854/(100000000/($AX3854-$AW3854))</f>
        <v>100.20133235476041</v>
      </c>
      <c r="BM3854" s="3">
        <f t="shared" si="6976"/>
        <v>2.3045963925220119</v>
      </c>
      <c r="BN3854" s="13" cm="1">
        <f t="array" ref="BN3854">$C3854*EXP(poly_from_str(100000000/$E3854,BN$4343))</f>
        <v>53.962400049152379</v>
      </c>
      <c r="BO3854" s="3">
        <f t="shared" si="6977"/>
        <v>2.3025850929940459</v>
      </c>
      <c r="BP3854" s="13">
        <f t="shared" si="6978"/>
        <v>0.61889397686406888</v>
      </c>
      <c r="BQ3854" s="13"/>
      <c r="BR3854" s="12">
        <v>5820000</v>
      </c>
      <c r="BS3854" s="3">
        <f>LN(BV3854*100000000/($AX3854-$AW3854)/$BR3854)</f>
        <v>-5.3841367414188781</v>
      </c>
      <c r="BT3854" s="13">
        <f>EXP(BS$4338*$AX3854+BS$4336)*$BR3854/(100000000/($AX3854-$AW3854))</f>
        <v>2.5814713730836201</v>
      </c>
      <c r="BU3854" s="3">
        <f>LN(BT3854/$BN3854)</f>
        <v>-3.0399279726326891</v>
      </c>
      <c r="BV3854" s="3" cm="1">
        <f t="array" ref="BV3854">$BN3854*EXP(poly_from_str(100000000/$E3854,BV$4341))</f>
        <v>11.551392130646652</v>
      </c>
      <c r="BW3854" s="12" t="s">
        <v>14</v>
      </c>
      <c r="BX3854" s="3">
        <f>LN(BT3854/BV3854)</f>
        <v>-1.4984464244771687</v>
      </c>
      <c r="BY3854">
        <v>52708</v>
      </c>
      <c r="BZ3854" s="13"/>
    </row>
    <row r="3855" spans="1:78" hidden="1" x14ac:dyDescent="0.25">
      <c r="A3855" t="s">
        <v>4300</v>
      </c>
      <c r="B3855" s="2" t="str">
        <f t="shared" si="6870"/>
        <v/>
      </c>
      <c r="C3855">
        <v>1</v>
      </c>
      <c r="D3855" t="s">
        <v>14</v>
      </c>
      <c r="E3855">
        <v>43254.79</v>
      </c>
      <c r="R3855">
        <v>35</v>
      </c>
      <c r="S3855" t="s">
        <v>22</v>
      </c>
      <c r="AA3855" s="10">
        <f t="shared" si="6940"/>
        <v>2311.172</v>
      </c>
      <c r="AB3855" s="3" cm="1">
        <f t="array" ref="AB3855">100000000/Lvac(AA3855)</f>
        <v>43254.788399791498</v>
      </c>
      <c r="AC3855" s="28">
        <f t="shared" si="6941"/>
        <v>4.3268090821453359E-7</v>
      </c>
      <c r="AD3855" s="28">
        <f t="shared" si="6942"/>
        <v>2.3118827695035502E-7</v>
      </c>
      <c r="AE3855" s="21">
        <f t="shared" si="6943"/>
        <v>43254.789644611919</v>
      </c>
      <c r="AF3855" s="10" cm="1">
        <f t="array" ref="AF3855">Lair(100000000/AE3855)</f>
        <v>2311.1719334814629</v>
      </c>
      <c r="AG3855" s="10">
        <f t="shared" si="6944"/>
        <v>1.4357760564724629E-2</v>
      </c>
      <c r="AH3855" s="10" t="b">
        <f t="shared" si="6939"/>
        <v>1</v>
      </c>
      <c r="AI3855" s="10">
        <f t="shared" si="6947"/>
        <v>2311.172</v>
      </c>
      <c r="AJ3855">
        <v>7.0000000000000001E-3</v>
      </c>
      <c r="AK3855" s="3" cm="1">
        <f t="array" ref="AK3855">100000000/Lvac($AA3855)</f>
        <v>43254.788399791498</v>
      </c>
      <c r="AL3855" s="21">
        <f t="shared" si="6853"/>
        <v>0.1310086479061448</v>
      </c>
      <c r="AM3855" s="21"/>
      <c r="AN3855" s="21"/>
      <c r="AO3855" s="21"/>
      <c r="AP3855" s="21"/>
      <c r="AS3855" s="3">
        <f t="shared" si="6945"/>
        <v>-1.600208503077738E-3</v>
      </c>
      <c r="AT3855" s="3" cm="1">
        <f t="array" ref="AT3855">AS3855-(100000000/LvacE($A3855)-$E3855)</f>
        <v>9.5902745670173317E-5</v>
      </c>
      <c r="BB3855"/>
      <c r="BC3855"/>
      <c r="BD3855"/>
      <c r="BE3855"/>
      <c r="BF3855"/>
      <c r="BG3855"/>
      <c r="BH3855"/>
      <c r="BI3855"/>
      <c r="BJ3855"/>
      <c r="BN3855" s="13" cm="1">
        <f t="array" ref="BN3855">$C3855*EXP(poly_from_str(100000000/$E3855,BN$4343))</f>
        <v>5.3994770351065897</v>
      </c>
      <c r="BO3855" s="13"/>
      <c r="BY3855" t="e">
        <v>#N/A</v>
      </c>
    </row>
    <row r="3856" spans="1:78" hidden="1" x14ac:dyDescent="0.25">
      <c r="A3856" t="s">
        <v>4301</v>
      </c>
      <c r="B3856" s="2" t="str">
        <f t="shared" si="6870"/>
        <v/>
      </c>
      <c r="C3856">
        <v>1</v>
      </c>
      <c r="E3856">
        <v>43257.74</v>
      </c>
      <c r="F3856">
        <v>28720</v>
      </c>
      <c r="G3856" t="s">
        <v>5</v>
      </c>
      <c r="H3856" s="5" t="s">
        <v>4</v>
      </c>
      <c r="I3856">
        <v>71978</v>
      </c>
      <c r="J3856" t="s">
        <v>3</v>
      </c>
      <c r="K3856" s="5" t="s">
        <v>8</v>
      </c>
      <c r="L3856">
        <v>28720.71</v>
      </c>
      <c r="M3856" t="str">
        <f>$G3856&amp;""</f>
        <v>e</v>
      </c>
      <c r="N3856" t="str">
        <f>$H3856&amp;""</f>
        <v>9/2</v>
      </c>
      <c r="O3856">
        <v>71978.52</v>
      </c>
      <c r="P3856" t="str">
        <f>$J3856&amp;""</f>
        <v>o</v>
      </c>
      <c r="Q3856" t="str">
        <f>$K3856&amp;""</f>
        <v>7/2</v>
      </c>
      <c r="R3856">
        <v>35</v>
      </c>
      <c r="AA3856" s="10">
        <f t="shared" si="6940"/>
        <v>2311.0140000000001</v>
      </c>
      <c r="AB3856" s="3" cm="1">
        <f t="array" ref="AB3856">100000000/Lvac(AA3856)</f>
        <v>43257.745396055099</v>
      </c>
      <c r="AC3856" s="28">
        <f t="shared" si="6941"/>
        <v>4.3271048985423711E-7</v>
      </c>
      <c r="AD3856" s="28">
        <f t="shared" si="6942"/>
        <v>2.3117247347135093E-7</v>
      </c>
      <c r="AE3856" s="21">
        <f t="shared" si="6943"/>
        <v>43257.741198147458</v>
      </c>
      <c r="AF3856" s="10" cm="1">
        <f t="array" ref="AF3856">Lair(100000000/AE3856)</f>
        <v>2311.0142242898119</v>
      </c>
      <c r="AG3856" s="10">
        <f t="shared" si="6944"/>
        <v>1.4359040100158437E-2</v>
      </c>
      <c r="AH3856" s="10" t="b">
        <f t="shared" si="6939"/>
        <v>1</v>
      </c>
      <c r="AI3856" s="10">
        <f>$AF3856</f>
        <v>2311.0142242898119</v>
      </c>
      <c r="AJ3856">
        <v>3.0000000000000001E-3</v>
      </c>
      <c r="AK3856" s="3" cm="1">
        <f t="array" ref="AK3856">100000000/Lvac($AA3856)</f>
        <v>43257.745396055099</v>
      </c>
      <c r="AL3856" s="21">
        <f t="shared" si="6853"/>
        <v>5.6154235151038658E-2</v>
      </c>
      <c r="AM3856" s="10" cm="1">
        <f t="array" ref="AM3856">Lvac($AI3856)-$BA3856</f>
        <v>3.6768148861483496E-3</v>
      </c>
      <c r="AN3856" s="10">
        <f>$AK3856-($AX3856-$AW3856)</f>
        <v>-6.460394490568433E-2</v>
      </c>
      <c r="AO3856" s="3">
        <f>AM3856/AJ3856</f>
        <v>1.2256049620494498</v>
      </c>
      <c r="AP3856" s="3">
        <v>1.1508252297668757</v>
      </c>
      <c r="AS3856" s="3">
        <f t="shared" si="6945"/>
        <v>5.3960551013005897E-3</v>
      </c>
      <c r="AT3856" s="3" cm="1">
        <f t="array" ref="AT3856">AS3856-(100000000/LvacE($A3856)-$E3856)</f>
        <v>9.5994262665044516E-5</v>
      </c>
      <c r="AU3856" t="s">
        <v>4703</v>
      </c>
      <c r="AV3856" t="s">
        <v>4711</v>
      </c>
      <c r="AW3856" s="3">
        <v>28720.71</v>
      </c>
      <c r="AX3856" s="3">
        <v>71978.52</v>
      </c>
      <c r="AY3856" s="3"/>
      <c r="AZ3856" s="10" cm="1">
        <f t="array" ref="AZ3856">Lair(100000000/($AX3856-$AW3856))</f>
        <v>2311.0105482843214</v>
      </c>
      <c r="BA3856" s="10">
        <f>100000000/($AX3856-$AW3856)</f>
        <v>2311.7212822378201</v>
      </c>
      <c r="BB3856" s="12">
        <v>12400000</v>
      </c>
      <c r="BC3856" s="3">
        <v>8.9999999999999993E-3</v>
      </c>
      <c r="BD3856" s="12" cm="1">
        <f t="array" ref="BD3856">SfromgA($BB3856,$BA3856,"")</f>
        <v>7.5606904716954373E-2</v>
      </c>
      <c r="BE3856" s="29">
        <f>(10^MAX(0.05, -0.312925054856973*((LN($BD3856))^(1/3)) + 0.454808404431693)-1)*100</f>
        <v>665.80487869449462</v>
      </c>
      <c r="BG3856" s="3"/>
      <c r="BH3856" s="3"/>
      <c r="BI3856" s="12">
        <f>IF($BB3856="",$BF3856,$BB3856)</f>
        <v>12400000</v>
      </c>
      <c r="BJ3856" s="29">
        <f>IF($BB3856="",$BH3856,$BE3856)</f>
        <v>665.80487869449462</v>
      </c>
      <c r="BK3856" s="3">
        <f>LN(BN3856*100000000/($AX3856-$AW3856)/$BI3856)</f>
        <v>-6.9003409654890362</v>
      </c>
      <c r="BL3856" s="13">
        <f>EXP(BK$4341*$AX3856+BK$4342)*$BI3856/(100000000/($AX3856-$AW3856))</f>
        <v>2.5408240326546641</v>
      </c>
      <c r="BM3856" s="3">
        <f t="shared" ref="BM3856" si="6979">LN(BL3856/$C3856)</f>
        <v>0.93248845072189412</v>
      </c>
      <c r="BN3856" s="13" cm="1">
        <f t="array" ref="BN3856">$C3856*EXP(poly_from_str(100000000/$E3856,BN$4343))</f>
        <v>5.4038863827881007</v>
      </c>
      <c r="BO3856" s="3">
        <f>LN($C3856)</f>
        <v>0</v>
      </c>
      <c r="BP3856" s="13">
        <f>LN(BL3856/BN3856)</f>
        <v>-0.75462994450442666</v>
      </c>
      <c r="BQ3856" s="13"/>
      <c r="BS3856" s="13"/>
      <c r="BT3856" s="13"/>
      <c r="BU3856" s="13"/>
      <c r="BV3856" s="13"/>
      <c r="BW3856" s="13"/>
      <c r="BX3856" s="13"/>
      <c r="BY3856">
        <v>5279</v>
      </c>
      <c r="BZ3856" s="13"/>
    </row>
    <row r="3857" spans="1:78" hidden="1" x14ac:dyDescent="0.25">
      <c r="A3857" t="s">
        <v>4302</v>
      </c>
      <c r="B3857" s="2" t="str">
        <f t="shared" si="6870"/>
        <v/>
      </c>
      <c r="C3857">
        <v>1</v>
      </c>
      <c r="E3857">
        <v>43262.39</v>
      </c>
      <c r="R3857">
        <v>35</v>
      </c>
      <c r="S3857" t="s">
        <v>22</v>
      </c>
      <c r="AA3857" s="10">
        <f t="shared" si="6940"/>
        <v>2310.7660000000001</v>
      </c>
      <c r="AB3857" s="3" cm="1">
        <f t="array" ref="AB3857">100000000/Lvac(AA3857)</f>
        <v>43262.38757261404</v>
      </c>
      <c r="AC3857" s="28">
        <f t="shared" si="6941"/>
        <v>4.3275692995309777E-7</v>
      </c>
      <c r="AD3857" s="28">
        <f t="shared" si="6942"/>
        <v>2.311476680110508E-7</v>
      </c>
      <c r="AE3857" s="21">
        <f t="shared" si="6943"/>
        <v>43262.389461199869</v>
      </c>
      <c r="AF3857" s="10" cm="1">
        <f t="array" ref="AF3857">Lair(100000000/AE3857)</f>
        <v>2310.7658991165013</v>
      </c>
      <c r="AG3857" s="10">
        <f t="shared" si="6944"/>
        <v>1.4361049014182749E-2</v>
      </c>
      <c r="AH3857" s="10" t="b">
        <f t="shared" si="6939"/>
        <v>1</v>
      </c>
      <c r="AI3857" s="10">
        <f t="shared" si="6947"/>
        <v>2310.7660000000001</v>
      </c>
      <c r="AJ3857">
        <v>3.0000000000000001E-3</v>
      </c>
      <c r="AK3857" s="3" cm="1">
        <f t="array" ref="AK3857">100000000/Lvac($AA3857)</f>
        <v>43262.38757261404</v>
      </c>
      <c r="AL3857" s="21">
        <f t="shared" si="6853"/>
        <v>5.6166294085096512E-2</v>
      </c>
      <c r="AM3857" s="21"/>
      <c r="AN3857" s="21"/>
      <c r="AO3857" s="21"/>
      <c r="AP3857" s="21"/>
      <c r="AS3857" s="3">
        <f t="shared" si="6945"/>
        <v>-2.4273859598906711E-3</v>
      </c>
      <c r="AT3857" s="3" cm="1">
        <f t="array" ref="AT3857">AS3857-(100000000/LvacE($A3857)-$E3857)</f>
        <v>9.6138028311543167E-5</v>
      </c>
      <c r="BB3857"/>
      <c r="BC3857"/>
      <c r="BD3857"/>
      <c r="BE3857"/>
      <c r="BF3857"/>
      <c r="BG3857"/>
      <c r="BH3857"/>
      <c r="BI3857"/>
      <c r="BJ3857"/>
      <c r="BN3857" s="13" cm="1">
        <f t="array" ref="BN3857">$C3857*EXP(poly_from_str(100000000/$E3857,BN$4343))</f>
        <v>5.4108572990646184</v>
      </c>
      <c r="BO3857" s="13"/>
      <c r="BY3857" t="e">
        <v>#N/A</v>
      </c>
    </row>
    <row r="3858" spans="1:78" hidden="1" x14ac:dyDescent="0.25">
      <c r="A3858" t="s">
        <v>4303</v>
      </c>
      <c r="B3858" s="2" t="str">
        <f t="shared" si="6870"/>
        <v/>
      </c>
      <c r="C3858">
        <v>4</v>
      </c>
      <c r="E3858">
        <v>43266.79</v>
      </c>
      <c r="R3858">
        <v>35</v>
      </c>
      <c r="S3858" t="s">
        <v>22</v>
      </c>
      <c r="AA3858" s="10">
        <f t="shared" si="6940"/>
        <v>2310.5309999999999</v>
      </c>
      <c r="AB3858" s="3" cm="1">
        <f t="array" ref="AB3858">100000000/Lvac(AA3858)</f>
        <v>43266.787328650113</v>
      </c>
      <c r="AC3858" s="28">
        <f t="shared" si="6941"/>
        <v>4.3280094489102291E-7</v>
      </c>
      <c r="AD3858" s="28">
        <f t="shared" si="6942"/>
        <v>2.311241628374443E-7</v>
      </c>
      <c r="AE3858" s="21">
        <f t="shared" si="6943"/>
        <v>43266.789407235512</v>
      </c>
      <c r="AF3858" s="10" cm="1">
        <f t="array" ref="AF3858">Lair(100000000/AE3858)</f>
        <v>2310.5308889897815</v>
      </c>
      <c r="AG3858" s="10">
        <f t="shared" si="6944"/>
        <v>1.4362953219119352E-2</v>
      </c>
      <c r="AH3858" s="10" t="b">
        <f t="shared" si="6939"/>
        <v>1</v>
      </c>
      <c r="AI3858" s="10">
        <f t="shared" si="6947"/>
        <v>2310.5309999999999</v>
      </c>
      <c r="AJ3858">
        <v>3.0000000000000001E-3</v>
      </c>
      <c r="AK3858" s="3" cm="1">
        <f t="array" ref="AK3858">100000000/Lvac($AA3858)</f>
        <v>43266.787328650113</v>
      </c>
      <c r="AL3858" s="21">
        <f t="shared" si="6853"/>
        <v>5.6177719314716115E-2</v>
      </c>
      <c r="AM3858" s="21"/>
      <c r="AN3858" s="21"/>
      <c r="AO3858" s="21"/>
      <c r="AP3858" s="21"/>
      <c r="AS3858" s="3">
        <f t="shared" si="6945"/>
        <v>-2.6713498882600106E-3</v>
      </c>
      <c r="AT3858" s="3" cm="1">
        <f t="array" ref="AT3858">AS3858-(100000000/LvacE($A3858)-$E3858)</f>
        <v>9.6274379757232964E-5</v>
      </c>
      <c r="BB3858"/>
      <c r="BC3858"/>
      <c r="BD3858"/>
      <c r="BE3858"/>
      <c r="BF3858"/>
      <c r="BG3858"/>
      <c r="BH3858"/>
      <c r="BI3858"/>
      <c r="BJ3858"/>
      <c r="BN3858" s="13" cm="1">
        <f t="array" ref="BN3858">$C3858*EXP(poly_from_str(100000000/$E3858,BN$4343))</f>
        <v>21.669906828713039</v>
      </c>
      <c r="BO3858" s="13"/>
      <c r="BY3858">
        <v>21171</v>
      </c>
    </row>
    <row r="3859" spans="1:78" hidden="1" x14ac:dyDescent="0.25">
      <c r="A3859" t="s">
        <v>4304</v>
      </c>
      <c r="B3859" s="2" t="str">
        <f t="shared" si="6870"/>
        <v/>
      </c>
      <c r="C3859">
        <v>3</v>
      </c>
      <c r="E3859">
        <v>43272.09</v>
      </c>
      <c r="F3859">
        <v>58174</v>
      </c>
      <c r="G3859" t="s">
        <v>3</v>
      </c>
      <c r="H3859" s="5" t="s">
        <v>4</v>
      </c>
      <c r="I3859">
        <v>101446</v>
      </c>
      <c r="J3859" t="s">
        <v>5</v>
      </c>
      <c r="K3859" s="5" t="s">
        <v>8</v>
      </c>
      <c r="L3859">
        <v>58174.15</v>
      </c>
      <c r="M3859" t="str">
        <f>$G3859&amp;""</f>
        <v>o</v>
      </c>
      <c r="N3859" t="str">
        <f>$H3859&amp;""</f>
        <v>9/2</v>
      </c>
      <c r="O3859">
        <v>101446.27</v>
      </c>
      <c r="P3859" t="str">
        <f>$J3859&amp;""</f>
        <v>e</v>
      </c>
      <c r="Q3859" t="str">
        <f>$K3859&amp;""</f>
        <v>7/2</v>
      </c>
      <c r="R3859">
        <v>35</v>
      </c>
      <c r="S3859" t="s">
        <v>3938</v>
      </c>
      <c r="AA3859" s="10">
        <f t="shared" si="6940"/>
        <v>2310.248</v>
      </c>
      <c r="AB3859" s="3" cm="1">
        <f t="array" ref="AB3859">100000000/Lvac(AA3859)</f>
        <v>43272.086946047522</v>
      </c>
      <c r="AC3859" s="28">
        <f t="shared" si="6941"/>
        <v>4.3285396199888497E-7</v>
      </c>
      <c r="AD3859" s="28">
        <f t="shared" si="6942"/>
        <v>2.3109585660770636E-7</v>
      </c>
      <c r="AE3859" s="21">
        <f t="shared" si="6943"/>
        <v>43272.08932259545</v>
      </c>
      <c r="AF3859" s="10" cm="1">
        <f t="array" ref="AF3859">Lair(100000000/AE3859)</f>
        <v>2310.2478731076953</v>
      </c>
      <c r="AG3859" s="10">
        <f t="shared" si="6944"/>
        <v>1.4365247139278451E-2</v>
      </c>
      <c r="AH3859" s="10" t="b">
        <f t="shared" si="6939"/>
        <v>1</v>
      </c>
      <c r="AI3859" s="10">
        <f>$AF3859</f>
        <v>2310.2478731076953</v>
      </c>
      <c r="AJ3859">
        <v>3.0000000000000001E-3</v>
      </c>
      <c r="AK3859" s="3" cm="1">
        <f t="array" ref="AK3859">100000000/Lvac($AA3859)</f>
        <v>43272.086946047522</v>
      </c>
      <c r="AL3859" s="21">
        <f t="shared" si="6853"/>
        <v>5.6191485922035087E-2</v>
      </c>
      <c r="AM3859" s="10" cm="1">
        <f t="array" ref="AM3859">Lvac($AI3859)-$BA3859</f>
        <v>1.6383344964197022E-3</v>
      </c>
      <c r="AN3859" s="10">
        <f>$AK3859-($AX3859-$AW3859)</f>
        <v>-3.3053952480258886E-2</v>
      </c>
      <c r="AO3859" s="3">
        <f>AM3859/AJ3859</f>
        <v>0.5461114988065674</v>
      </c>
      <c r="AP3859" s="3">
        <v>0.58841824420596822</v>
      </c>
      <c r="AS3859" s="3">
        <f t="shared" si="6945"/>
        <v>-3.0539524741470814E-3</v>
      </c>
      <c r="AT3859" s="3" cm="1">
        <f t="array" ref="AT3859">AS3859-(100000000/LvacE($A3859)-$E3859)</f>
        <v>9.6438750915694982E-5</v>
      </c>
      <c r="AU3859" t="s">
        <v>4693</v>
      </c>
      <c r="AV3859" t="s">
        <v>4903</v>
      </c>
      <c r="AW3859" s="3">
        <v>58174.15</v>
      </c>
      <c r="AX3859" s="3">
        <v>101446.27</v>
      </c>
      <c r="AY3859" s="3"/>
      <c r="AZ3859" s="10" cm="1">
        <f t="array" ref="AZ3859">Lair(100000000/($AX3859-$AW3859))</f>
        <v>2310.2462351337504</v>
      </c>
      <c r="BA3859" s="10">
        <f>100000000/($AX3859-$AW3859)</f>
        <v>2310.9568008223309</v>
      </c>
      <c r="BB3859" s="12">
        <v>417000000</v>
      </c>
      <c r="BC3859" s="3">
        <v>0.29199999999999998</v>
      </c>
      <c r="BD3859" s="12" cm="1">
        <f t="array" ref="BD3859">SfromgA($BB3859,$BA3859,"")</f>
        <v>2.5400653870267909</v>
      </c>
      <c r="BE3859" s="29">
        <f>(10^MAX(0.05, -0.312925054856973*((LN($BD3859))^(1/3)) + 0.454808404431693)-1)*100</f>
        <v>40.968703140168984</v>
      </c>
      <c r="BG3859" s="3"/>
      <c r="BH3859" s="3"/>
      <c r="BI3859" s="12">
        <f>IF($BB3859="",$BF3859,$BB3859)</f>
        <v>417000000</v>
      </c>
      <c r="BJ3859" s="29">
        <f>IF($BB3859="",$BH3859,$BE3859)</f>
        <v>40.968703140168984</v>
      </c>
      <c r="BK3859" s="3">
        <f>LN(BN3859*100000000/($AX3859-$AW3859)/$BI3859)</f>
        <v>-9.3134611538603256</v>
      </c>
      <c r="BL3859" s="13">
        <f>EXP(BK$4341*$AX3859+BK$4342)*$BI3859/(100000000/($AX3859-$AW3859))</f>
        <v>9.1088345058586828</v>
      </c>
      <c r="BM3859" s="3">
        <f t="shared" ref="BM3859" si="6980">LN(BL3859/$C3859)</f>
        <v>1.1106324787286941</v>
      </c>
      <c r="BN3859" s="13" cm="1">
        <f t="array" ref="BN3859">$C3859*EXP(poly_from_str(100000000/$E3859,BN$4343))</f>
        <v>16.276440735864504</v>
      </c>
      <c r="BO3859" s="3">
        <f>LN($C3859)</f>
        <v>1.0986122886681098</v>
      </c>
      <c r="BP3859" s="13">
        <f>LN(BL3859/BN3859)</f>
        <v>-0.58047394125685059</v>
      </c>
      <c r="BQ3859" s="13"/>
      <c r="BS3859" s="13"/>
      <c r="BT3859" s="13"/>
      <c r="BU3859" s="13"/>
      <c r="BV3859" s="13"/>
      <c r="BW3859" s="13"/>
      <c r="BX3859" s="13"/>
      <c r="BY3859">
        <v>15903</v>
      </c>
      <c r="BZ3859" s="13"/>
    </row>
    <row r="3860" spans="1:78" hidden="1" x14ac:dyDescent="0.25">
      <c r="A3860" t="s">
        <v>4305</v>
      </c>
      <c r="B3860" s="2" t="str">
        <f t="shared" si="6870"/>
        <v/>
      </c>
      <c r="C3860">
        <v>1</v>
      </c>
      <c r="E3860">
        <v>43274.35</v>
      </c>
      <c r="R3860">
        <v>35</v>
      </c>
      <c r="S3860" t="s">
        <v>22</v>
      </c>
      <c r="AA3860" s="10">
        <f t="shared" si="6940"/>
        <v>2310.127</v>
      </c>
      <c r="AB3860" s="3" cm="1">
        <f t="array" ref="AB3860">100000000/Lvac(AA3860)</f>
        <v>43274.353256395276</v>
      </c>
      <c r="AC3860" s="28">
        <f t="shared" si="6941"/>
        <v>4.32876634055184E-7</v>
      </c>
      <c r="AD3860" s="28">
        <f t="shared" si="6942"/>
        <v>2.3108375394431009E-7</v>
      </c>
      <c r="AE3860" s="21">
        <f t="shared" si="6943"/>
        <v>43274.350722191113</v>
      </c>
      <c r="AF3860" s="10" cm="1">
        <f t="array" ref="AF3860">Lair(100000000/AE3860)</f>
        <v>2310.1271352959734</v>
      </c>
      <c r="AG3860" s="10">
        <f t="shared" si="6944"/>
        <v>1.436622818927169E-2</v>
      </c>
      <c r="AH3860" s="10" t="b">
        <f t="shared" si="6939"/>
        <v>1</v>
      </c>
      <c r="AI3860" s="10">
        <f t="shared" si="6947"/>
        <v>2310.127</v>
      </c>
      <c r="AJ3860">
        <v>3.0000000000000001E-3</v>
      </c>
      <c r="AK3860" s="3" cm="1">
        <f t="array" ref="AK3860">100000000/Lvac($AA3860)</f>
        <v>43274.353256395276</v>
      </c>
      <c r="AL3860" s="21">
        <f t="shared" si="6853"/>
        <v>5.6197369135630129E-2</v>
      </c>
      <c r="AM3860" s="21"/>
      <c r="AN3860" s="21"/>
      <c r="AO3860" s="21"/>
      <c r="AP3860" s="21"/>
      <c r="AS3860" s="3">
        <f t="shared" si="6945"/>
        <v>3.2563952772761695E-3</v>
      </c>
      <c r="AT3860" s="3" cm="1">
        <f t="array" ref="AT3860">AS3860-(100000000/LvacE($A3860)-$E3860)</f>
        <v>9.6509073046036065E-5</v>
      </c>
      <c r="BB3860"/>
      <c r="BC3860"/>
      <c r="BD3860"/>
      <c r="BE3860"/>
      <c r="BF3860"/>
      <c r="BG3860"/>
      <c r="BH3860"/>
      <c r="BI3860"/>
      <c r="BJ3860"/>
      <c r="BN3860" s="13" cm="1">
        <f t="array" ref="BN3860">$C3860*EXP(poly_from_str(100000000/$E3860,BN$4343))</f>
        <v>5.4289031299377868</v>
      </c>
      <c r="BO3860" s="13"/>
      <c r="BY3860">
        <v>5305</v>
      </c>
    </row>
    <row r="3861" spans="1:78" hidden="1" x14ac:dyDescent="0.25">
      <c r="A3861" t="s">
        <v>4306</v>
      </c>
      <c r="B3861" s="2" t="str">
        <f t="shared" si="6870"/>
        <v/>
      </c>
      <c r="C3861">
        <v>2</v>
      </c>
      <c r="E3861">
        <v>43277.760000000002</v>
      </c>
      <c r="F3861">
        <v>20315</v>
      </c>
      <c r="G3861" t="s">
        <v>5</v>
      </c>
      <c r="H3861" s="5" t="s">
        <v>4</v>
      </c>
      <c r="I3861">
        <v>63593</v>
      </c>
      <c r="J3861" t="s">
        <v>3</v>
      </c>
      <c r="K3861" s="5" t="s">
        <v>4</v>
      </c>
      <c r="L3861">
        <v>20315.650000000001</v>
      </c>
      <c r="M3861" t="str">
        <f>$G3861&amp;""</f>
        <v>e</v>
      </c>
      <c r="N3861" t="str">
        <f>$H3861&amp;""</f>
        <v>9/2</v>
      </c>
      <c r="O3861">
        <v>63593.35</v>
      </c>
      <c r="P3861" t="str">
        <f>$J3861&amp;""</f>
        <v>o</v>
      </c>
      <c r="Q3861" t="str">
        <f>$K3861&amp;""</f>
        <v>9/2</v>
      </c>
      <c r="R3861">
        <v>35</v>
      </c>
      <c r="AA3861" s="10">
        <f t="shared" si="6940"/>
        <v>2309.9450000000002</v>
      </c>
      <c r="AB3861" s="3" cm="1">
        <f t="array" ref="AB3861">100000000/Lvac(AA3861)</f>
        <v>43277.762533896857</v>
      </c>
      <c r="AC3861" s="28">
        <f t="shared" si="6941"/>
        <v>4.3291074029901143E-7</v>
      </c>
      <c r="AD3861" s="28">
        <f t="shared" si="6942"/>
        <v>2.3106554993843788E-7</v>
      </c>
      <c r="AE3861" s="21">
        <f t="shared" si="6943"/>
        <v>43277.760561820323</v>
      </c>
      <c r="AF3861" s="10" cm="1">
        <f t="array" ref="AF3861">Lair(100000000/AE3861)</f>
        <v>2309.9451052685431</v>
      </c>
      <c r="AG3861" s="10">
        <f t="shared" si="6944"/>
        <v>1.4367704108517055E-2</v>
      </c>
      <c r="AH3861" s="10" t="b">
        <f t="shared" si="6939"/>
        <v>1</v>
      </c>
      <c r="AI3861" s="10">
        <f>$AF3861</f>
        <v>2309.9451052685431</v>
      </c>
      <c r="AJ3861">
        <v>3.0000000000000001E-3</v>
      </c>
      <c r="AK3861" s="3" cm="1">
        <f t="array" ref="AK3861">100000000/Lvac($AA3861)</f>
        <v>43277.762533896857</v>
      </c>
      <c r="AL3861" s="21">
        <f t="shared" si="6853"/>
        <v>5.6206222089678959E-2</v>
      </c>
      <c r="AM3861" s="10" cm="1">
        <f t="array" ref="AM3861">Lvac($AI3861)-$BA3861</f>
        <v>-3.2334784323211352E-3</v>
      </c>
      <c r="AN3861" s="10">
        <f>$AK3861-($AX3861-$AW3861)</f>
        <v>6.2533896860259119E-2</v>
      </c>
      <c r="AO3861" s="3">
        <f>AM3861/AJ3861</f>
        <v>-1.0778261441070451</v>
      </c>
      <c r="AP3861" s="3">
        <v>-1.1129233813941635</v>
      </c>
      <c r="AS3861" s="3">
        <f t="shared" si="6945"/>
        <v>2.5338968553114682E-3</v>
      </c>
      <c r="AT3861" s="3" cm="1">
        <f t="array" ref="AT3861">AS3861-(100000000/LvacE($A3861)-$E3861)</f>
        <v>9.6614916401449591E-5</v>
      </c>
      <c r="AU3861" t="s">
        <v>4959</v>
      </c>
      <c r="AV3861" t="s">
        <v>4835</v>
      </c>
      <c r="AW3861" s="3">
        <v>20315.650000000001</v>
      </c>
      <c r="AX3861" s="3">
        <v>63593.35</v>
      </c>
      <c r="AY3861" s="3"/>
      <c r="AZ3861" s="10" cm="1">
        <f t="array" ref="AZ3861">Lair(100000000/($AX3861-$AW3861))</f>
        <v>2309.9483380354577</v>
      </c>
      <c r="BA3861" s="10">
        <f>100000000/($AX3861-$AW3861)</f>
        <v>2310.658838154523</v>
      </c>
      <c r="BB3861" s="12">
        <v>14300000</v>
      </c>
      <c r="BC3861" s="3">
        <v>4.2999999999999997E-2</v>
      </c>
      <c r="BD3861" s="12" cm="1">
        <f t="array" ref="BD3861">SfromgA($BB3861,$BA3861,"")</f>
        <v>8.7071671412092835E-2</v>
      </c>
      <c r="BE3861" s="29">
        <f>(10^MAX(0.05, -0.312925054856973*((LN($BD3861))^(1/3)) + 0.454808404431693)-1)*100</f>
        <v>651.8769407540741</v>
      </c>
      <c r="BG3861" s="3"/>
      <c r="BH3861" s="3"/>
      <c r="BI3861" s="12">
        <f>IF($BB3861="",$BF3861,$BB3861)</f>
        <v>14300000</v>
      </c>
      <c r="BJ3861" s="29">
        <f>IF($BB3861="",$BH3861,$BE3861)</f>
        <v>651.8769407540741</v>
      </c>
      <c r="BK3861" s="3">
        <f>LN(BN3861*100000000/($AX3861-$AW3861)/$BI3861)</f>
        <v>-6.3446448620898961</v>
      </c>
      <c r="BL3861" s="13">
        <f>EXP(BK$4341*$AX3861+BK$4342)*$BI3861/(100000000/($AX3861-$AW3861))</f>
        <v>5.5434537083330584</v>
      </c>
      <c r="BM3861" s="3">
        <f t="shared" ref="BM3861" si="6981">LN(BL3861/$C3861)</f>
        <v>1.0194705390145604</v>
      </c>
      <c r="BN3861" s="13" cm="1">
        <f t="array" ref="BN3861">$C3861*EXP(poly_from_str(100000000/$E3861,BN$4343))</f>
        <v>10.868158319689082</v>
      </c>
      <c r="BO3861" s="3">
        <f>LN($C3861)</f>
        <v>0.69314718055994529</v>
      </c>
      <c r="BP3861" s="13">
        <f>LN(BL3861/BN3861)</f>
        <v>-0.67321953939260726</v>
      </c>
      <c r="BQ3861" s="13"/>
      <c r="BS3861" s="13"/>
      <c r="BT3861" s="13"/>
      <c r="BU3861" s="13"/>
      <c r="BV3861" s="13"/>
      <c r="BW3861" s="13"/>
      <c r="BX3861" s="13"/>
      <c r="BY3861">
        <v>10620</v>
      </c>
      <c r="BZ3861" s="13"/>
    </row>
    <row r="3862" spans="1:78" hidden="1" x14ac:dyDescent="0.25">
      <c r="A3862" t="s">
        <v>4307</v>
      </c>
      <c r="B3862" s="2" t="str">
        <f t="shared" si="6870"/>
        <v/>
      </c>
      <c r="C3862">
        <v>1</v>
      </c>
      <c r="E3862">
        <v>43284.94</v>
      </c>
      <c r="R3862">
        <v>35</v>
      </c>
      <c r="S3862" t="s">
        <v>22</v>
      </c>
      <c r="AA3862" s="10">
        <f t="shared" si="6940"/>
        <v>2309.5619999999999</v>
      </c>
      <c r="AB3862" s="3" cm="1">
        <f t="array" ref="AB3862">100000000/Lvac(AA3862)</f>
        <v>43284.938757291224</v>
      </c>
      <c r="AC3862" s="28">
        <f t="shared" si="6941"/>
        <v>4.3298253088680884E-7</v>
      </c>
      <c r="AD3862" s="28">
        <f t="shared" si="6942"/>
        <v>2.310272415093929E-7</v>
      </c>
      <c r="AE3862" s="21">
        <f t="shared" si="6943"/>
        <v>43284.939724606505</v>
      </c>
      <c r="AF3862" s="10" cm="1">
        <f t="array" ref="AF3862">Lair(100000000/AE3862)</f>
        <v>2309.5619483822747</v>
      </c>
      <c r="AG3862" s="10">
        <f t="shared" si="6944"/>
        <v>1.4370811166206237E-2</v>
      </c>
      <c r="AH3862" s="10" t="b">
        <f t="shared" si="6939"/>
        <v>1</v>
      </c>
      <c r="AI3862" s="10">
        <f t="shared" si="6947"/>
        <v>2309.5619999999999</v>
      </c>
      <c r="AJ3862">
        <v>3.0000000000000001E-3</v>
      </c>
      <c r="AK3862" s="3" cm="1">
        <f t="array" ref="AK3862">100000000/Lvac($AA3862)</f>
        <v>43284.938757291224</v>
      </c>
      <c r="AL3862" s="21">
        <f t="shared" si="6853"/>
        <v>5.622486699723743E-2</v>
      </c>
      <c r="AM3862" s="21"/>
      <c r="AN3862" s="21"/>
      <c r="AO3862" s="21"/>
      <c r="AP3862" s="21"/>
      <c r="AS3862" s="3">
        <f t="shared" si="6945"/>
        <v>-1.2427087785908952E-3</v>
      </c>
      <c r="AT3862" s="3" cm="1">
        <f t="array" ref="AT3862">AS3862-(100000000/LvacE($A3862)-$E3862)</f>
        <v>9.6837880846578628E-5</v>
      </c>
      <c r="BB3862"/>
      <c r="BC3862"/>
      <c r="BD3862"/>
      <c r="BE3862"/>
      <c r="BF3862"/>
      <c r="BG3862"/>
      <c r="BH3862"/>
      <c r="BI3862"/>
      <c r="BJ3862"/>
      <c r="BN3862" s="13" cm="1">
        <f t="array" ref="BN3862">$C3862*EXP(poly_from_str(100000000/$E3862,BN$4343))</f>
        <v>5.4450226945567772</v>
      </c>
      <c r="BO3862" s="13"/>
      <c r="BY3862" t="e">
        <v>#N/A</v>
      </c>
    </row>
    <row r="3863" spans="1:78" hidden="1" x14ac:dyDescent="0.25">
      <c r="A3863" t="s">
        <v>4308</v>
      </c>
      <c r="B3863" s="2" t="str">
        <f t="shared" si="6870"/>
        <v/>
      </c>
      <c r="C3863">
        <v>1</v>
      </c>
      <c r="E3863">
        <v>43288.24</v>
      </c>
      <c r="F3863">
        <v>58158</v>
      </c>
      <c r="G3863" t="s">
        <v>3</v>
      </c>
      <c r="H3863" s="5" t="s">
        <v>8</v>
      </c>
      <c r="I3863">
        <v>101446</v>
      </c>
      <c r="J3863" t="s">
        <v>5</v>
      </c>
      <c r="K3863" s="5" t="s">
        <v>8</v>
      </c>
      <c r="L3863">
        <v>58158.080000000002</v>
      </c>
      <c r="M3863" t="str">
        <f t="shared" ref="M3863:M3866" si="6982">$G3863&amp;""</f>
        <v>o</v>
      </c>
      <c r="N3863" t="str">
        <f t="shared" ref="N3863:N3866" si="6983">$H3863&amp;""</f>
        <v>7/2</v>
      </c>
      <c r="O3863">
        <v>101446.27</v>
      </c>
      <c r="P3863" t="str">
        <f t="shared" ref="P3863:P3866" si="6984">$J3863&amp;""</f>
        <v>e</v>
      </c>
      <c r="Q3863" t="str">
        <f t="shared" ref="Q3863:Q3866" si="6985">$K3863&amp;""</f>
        <v>7/2</v>
      </c>
      <c r="R3863">
        <v>35</v>
      </c>
      <c r="AA3863" s="10">
        <f t="shared" si="6940"/>
        <v>2309.386</v>
      </c>
      <c r="AB3863" s="3" cm="1">
        <f t="array" ref="AB3863">100000000/Lvac(AA3863)</f>
        <v>43288.237245493488</v>
      </c>
      <c r="AC3863" s="28">
        <f t="shared" si="6941"/>
        <v>4.3301552880289393E-7</v>
      </c>
      <c r="AD3863" s="28">
        <f t="shared" si="6942"/>
        <v>2.3100963763640082E-7</v>
      </c>
      <c r="AE3863" s="21">
        <f t="shared" si="6943"/>
        <v>43288.239389725706</v>
      </c>
      <c r="AF3863" s="10" cm="1">
        <f t="array" ref="AF3863">Lair(100000000/AE3863)</f>
        <v>2309.3858855972571</v>
      </c>
      <c r="AG3863" s="10">
        <f t="shared" si="6944"/>
        <v>1.4372239470901247E-2</v>
      </c>
      <c r="AH3863" s="10" t="b">
        <f t="shared" si="6939"/>
        <v>1</v>
      </c>
      <c r="AI3863" s="10">
        <f t="shared" ref="AI3863:AI3866" si="6986">$AF3863</f>
        <v>2309.3858855972571</v>
      </c>
      <c r="AJ3863">
        <v>3.0000000000000001E-3</v>
      </c>
      <c r="AK3863" s="3" cm="1">
        <f t="array" ref="AK3863">100000000/Lvac($AA3863)</f>
        <v>43288.237245493488</v>
      </c>
      <c r="AL3863" s="21">
        <f t="shared" si="6853"/>
        <v>5.6233439611108847E-2</v>
      </c>
      <c r="AM3863" s="10" cm="1">
        <f t="array" ref="AM3863">Lvac($AI3863)-$BA3863</f>
        <v>-2.6357078163528058E-3</v>
      </c>
      <c r="AN3863" s="10">
        <f t="shared" ref="AN3863:AN3866" si="6987">$AK3863-($AX3863-$AW3863)</f>
        <v>4.7245493486116175E-2</v>
      </c>
      <c r="AO3863" s="3">
        <f t="shared" ref="AO3863:AO3866" si="6988">AM3863/AJ3863</f>
        <v>-0.87856927211760194</v>
      </c>
      <c r="AP3863" s="3">
        <v>-0.84042663305202348</v>
      </c>
      <c r="AS3863" s="3">
        <f t="shared" si="6945"/>
        <v>-2.7545065095182508E-3</v>
      </c>
      <c r="AT3863" s="3" cm="1">
        <f t="array" ref="AT3863">AS3863-(100000000/LvacE($A3863)-$E3863)</f>
        <v>9.6940450021065772E-5</v>
      </c>
      <c r="AU3863" t="s">
        <v>4897</v>
      </c>
      <c r="AV3863" t="s">
        <v>4903</v>
      </c>
      <c r="AW3863" s="3">
        <v>58158.080000000002</v>
      </c>
      <c r="AX3863" s="3">
        <v>101446.27</v>
      </c>
      <c r="AY3863" s="3"/>
      <c r="AZ3863" s="10" cm="1">
        <f t="array" ref="AZ3863">Lair(100000000/($AX3863-$AW3863))</f>
        <v>2309.3885207252156</v>
      </c>
      <c r="BA3863" s="10">
        <f t="shared" ref="BA3863:BA3866" si="6989">100000000/($AX3863-$AW3863)</f>
        <v>2310.0988976439071</v>
      </c>
      <c r="BB3863" s="12">
        <v>258000000</v>
      </c>
      <c r="BC3863" s="3">
        <v>8.4000000000000005E-2</v>
      </c>
      <c r="BD3863" s="12" cm="1">
        <f t="array" ref="BD3863">SfromgA($BB3863,$BA3863,"")</f>
        <v>1.569801661767227</v>
      </c>
      <c r="BE3863" s="29">
        <f t="shared" ref="BE3863:BE3866" si="6990">(10^MAX(0.05, -0.312925054856973*((LN($BD3863))^(1/3)) + 0.454808404431693)-1)*100</f>
        <v>63.999484533665154</v>
      </c>
      <c r="BG3863" s="3"/>
      <c r="BH3863" s="3"/>
      <c r="BI3863" s="12">
        <f t="shared" ref="BI3863:BI3866" si="6991">IF($BB3863="",$BF3863,$BB3863)</f>
        <v>258000000</v>
      </c>
      <c r="BJ3863" s="29">
        <f t="shared" ref="BJ3863:BJ3866" si="6992">IF($BB3863="",$BH3863,$BE3863)</f>
        <v>63.999484533665154</v>
      </c>
      <c r="BK3863" s="3">
        <f t="shared" ref="BK3863:BK3866" si="6993">LN(BN3863*100000000/($AX3863-$AW3863)/$BI3863)</f>
        <v>-9.927795522451019</v>
      </c>
      <c r="BL3863" s="13">
        <f>EXP(BK$4341*$AX3863+BK$4342)*$BI3863/(100000000/($AX3863-$AW3863))</f>
        <v>5.6377747080173153</v>
      </c>
      <c r="BM3863" s="3">
        <f t="shared" ref="BM3863:BM3866" si="6994">LN(BL3863/$C3863)</f>
        <v>1.7294894323364598</v>
      </c>
      <c r="BN3863" s="13" cm="1">
        <f t="array" ref="BN3863">$C3863*EXP(poly_from_str(100000000/$E3863,BN$4343))</f>
        <v>5.450073010473707</v>
      </c>
      <c r="BO3863" s="3">
        <f t="shared" ref="BO3863:BO3866" si="6995">LN($C3863)</f>
        <v>0</v>
      </c>
      <c r="BP3863" s="13">
        <f t="shared" ref="BP3863:BP3866" si="6996">LN(BL3863/BN3863)</f>
        <v>3.3860427333844499E-2</v>
      </c>
      <c r="BQ3863" s="13"/>
      <c r="BS3863" s="13"/>
      <c r="BT3863" s="13"/>
      <c r="BU3863" s="13"/>
      <c r="BV3863" s="13"/>
      <c r="BW3863" s="13"/>
      <c r="BX3863" s="13"/>
      <c r="BY3863">
        <v>5327</v>
      </c>
      <c r="BZ3863" s="13"/>
    </row>
    <row r="3864" spans="1:78" hidden="1" x14ac:dyDescent="0.25">
      <c r="A3864" t="s">
        <v>4309</v>
      </c>
      <c r="B3864" s="2" t="str">
        <f t="shared" si="6870"/>
        <v/>
      </c>
      <c r="C3864">
        <v>7</v>
      </c>
      <c r="E3864">
        <v>43291.16</v>
      </c>
      <c r="F3864">
        <v>23651</v>
      </c>
      <c r="G3864" t="s">
        <v>5</v>
      </c>
      <c r="H3864" s="5" t="s">
        <v>8</v>
      </c>
      <c r="I3864">
        <v>66943</v>
      </c>
      <c r="J3864" t="s">
        <v>3</v>
      </c>
      <c r="K3864" s="5" t="s">
        <v>18</v>
      </c>
      <c r="L3864">
        <v>23651.88</v>
      </c>
      <c r="M3864" t="str">
        <f t="shared" si="6982"/>
        <v>e</v>
      </c>
      <c r="N3864" t="str">
        <f t="shared" si="6983"/>
        <v>7/2</v>
      </c>
      <c r="O3864">
        <v>66943.039999999994</v>
      </c>
      <c r="P3864" t="str">
        <f t="shared" si="6984"/>
        <v>o</v>
      </c>
      <c r="Q3864" t="str">
        <f t="shared" si="6985"/>
        <v>5/2</v>
      </c>
      <c r="R3864">
        <v>35</v>
      </c>
      <c r="S3864" t="s">
        <v>3942</v>
      </c>
      <c r="AA3864" s="10">
        <f t="shared" si="6940"/>
        <v>2309.23</v>
      </c>
      <c r="AB3864" s="3" cm="1">
        <f t="array" ref="AB3864">100000000/Lvac(AA3864)</f>
        <v>43291.161325751098</v>
      </c>
      <c r="AC3864" s="28">
        <f t="shared" si="6941"/>
        <v>4.3304478116081984E-7</v>
      </c>
      <c r="AD3864" s="28">
        <f t="shared" si="6942"/>
        <v>2.3099403420373596E-7</v>
      </c>
      <c r="AE3864" s="21">
        <f t="shared" si="6943"/>
        <v>43291.160293664812</v>
      </c>
      <c r="AF3864" s="10" cm="1">
        <f t="array" ref="AF3864">Lair(100000000/AE3864)</f>
        <v>2309.2300550581986</v>
      </c>
      <c r="AG3864" s="10">
        <f t="shared" si="6944"/>
        <v>1.4373505741253817E-2</v>
      </c>
      <c r="AH3864" s="10" t="b">
        <f t="shared" si="6939"/>
        <v>1</v>
      </c>
      <c r="AI3864" s="10">
        <f t="shared" si="6986"/>
        <v>2309.2300550581986</v>
      </c>
      <c r="AJ3864">
        <v>3.0000000000000001E-3</v>
      </c>
      <c r="AK3864" s="3" cm="1">
        <f t="array" ref="AK3864">100000000/Lvac($AA3864)</f>
        <v>43291.161325751098</v>
      </c>
      <c r="AL3864" s="21">
        <f t="shared" si="6853"/>
        <v>5.6241033106586749E-2</v>
      </c>
      <c r="AM3864" s="10" cm="1">
        <f t="array" ref="AM3864">Lvac($AI3864)-$BA3864</f>
        <v>-1.5669440017518355E-5</v>
      </c>
      <c r="AN3864" s="10">
        <f t="shared" si="6987"/>
        <v>1.3257511091069318E-3</v>
      </c>
      <c r="AO3864" s="3">
        <f t="shared" si="6988"/>
        <v>-5.2231466725061182E-3</v>
      </c>
      <c r="AP3864" s="3">
        <v>-2.3579917675912537E-2</v>
      </c>
      <c r="AS3864" s="3">
        <f t="shared" si="6945"/>
        <v>1.3257510945550166E-3</v>
      </c>
      <c r="AT3864" s="3" cm="1">
        <f t="array" ref="AT3864">AS3864-(100000000/LvacE($A3864)-$E3864)</f>
        <v>9.7031428595073521E-5</v>
      </c>
      <c r="AU3864" t="s">
        <v>4754</v>
      </c>
      <c r="AV3864" t="s">
        <v>4842</v>
      </c>
      <c r="AW3864" s="3">
        <v>23651.88</v>
      </c>
      <c r="AX3864" s="3">
        <v>66943.039999999994</v>
      </c>
      <c r="AY3864" s="3"/>
      <c r="AZ3864" s="10" cm="1">
        <f t="array" ref="AZ3864">Lair(100000000/($AX3864-$AW3864))</f>
        <v>2309.2300707241911</v>
      </c>
      <c r="BA3864" s="10">
        <f t="shared" si="6989"/>
        <v>2309.9404127771127</v>
      </c>
      <c r="BB3864" s="12">
        <v>46800000</v>
      </c>
      <c r="BC3864" s="3">
        <v>5.8999999999999997E-2</v>
      </c>
      <c r="BD3864" s="12" cm="1">
        <f t="array" ref="BD3864">SfromgA($BB3864,$BA3864,"")</f>
        <v>0.2846961170727435</v>
      </c>
      <c r="BE3864" s="29">
        <f t="shared" si="6990"/>
        <v>520.10468192565918</v>
      </c>
      <c r="BG3864" s="3"/>
      <c r="BH3864" s="3"/>
      <c r="BI3864" s="12">
        <f t="shared" si="6991"/>
        <v>46800000</v>
      </c>
      <c r="BJ3864" s="29">
        <f t="shared" si="6992"/>
        <v>520.10468192565918</v>
      </c>
      <c r="BK3864" s="3">
        <f t="shared" si="6993"/>
        <v>-6.2740560028254944</v>
      </c>
      <c r="BL3864" s="13">
        <f>EXP(BK$4341*$AX3864+BK$4342)*$BI3864/(100000000/($AX3864-$AW3864))</f>
        <v>14.069965080282454</v>
      </c>
      <c r="BM3864" s="3">
        <f t="shared" si="6994"/>
        <v>0.69813224021164699</v>
      </c>
      <c r="BN3864" s="13" cm="1">
        <f t="array" ref="BN3864">$C3864*EXP(poly_from_str(100000000/$E3864,BN$4343))</f>
        <v>38.181868266270172</v>
      </c>
      <c r="BO3864" s="3">
        <f t="shared" si="6995"/>
        <v>1.9459101490553132</v>
      </c>
      <c r="BP3864" s="13">
        <f t="shared" si="6996"/>
        <v>-0.99831836094687032</v>
      </c>
      <c r="BQ3864" s="13"/>
      <c r="BS3864" s="13"/>
      <c r="BT3864" s="13"/>
      <c r="BU3864" s="13"/>
      <c r="BV3864" s="13"/>
      <c r="BW3864" s="13"/>
      <c r="BX3864" s="13"/>
      <c r="BY3864">
        <v>37320</v>
      </c>
      <c r="BZ3864" s="13"/>
    </row>
    <row r="3865" spans="1:78" hidden="1" x14ac:dyDescent="0.25">
      <c r="A3865" t="s">
        <v>4310</v>
      </c>
      <c r="B3865" s="2">
        <f t="shared" si="6870"/>
        <v>1</v>
      </c>
      <c r="C3865">
        <v>9</v>
      </c>
      <c r="D3865" t="s">
        <v>3263</v>
      </c>
      <c r="E3865">
        <v>43293.64</v>
      </c>
      <c r="F3865">
        <v>23442</v>
      </c>
      <c r="G3865" t="s">
        <v>5</v>
      </c>
      <c r="H3865" s="5" t="s">
        <v>16</v>
      </c>
      <c r="I3865">
        <v>66735</v>
      </c>
      <c r="J3865" t="s">
        <v>3</v>
      </c>
      <c r="K3865" s="5" t="s">
        <v>15</v>
      </c>
      <c r="L3865">
        <v>23442.25</v>
      </c>
      <c r="M3865" t="str">
        <f t="shared" si="6982"/>
        <v>e</v>
      </c>
      <c r="N3865" t="str">
        <f t="shared" si="6983"/>
        <v>11/2</v>
      </c>
      <c r="O3865">
        <v>66735.88</v>
      </c>
      <c r="P3865" t="str">
        <f t="shared" si="6984"/>
        <v>o</v>
      </c>
      <c r="Q3865" t="str">
        <f t="shared" si="6985"/>
        <v>13/2</v>
      </c>
      <c r="R3865">
        <v>35</v>
      </c>
      <c r="AA3865" s="10">
        <f t="shared" si="6940"/>
        <v>2309.098</v>
      </c>
      <c r="AB3865" s="3" cm="1">
        <f t="array" ref="AB3865">100000000/Lvac(AA3865)</f>
        <v>43293.635856045898</v>
      </c>
      <c r="AC3865" s="28">
        <f t="shared" si="6941"/>
        <v>4.3306953624315644E-7</v>
      </c>
      <c r="AD3865" s="28">
        <f t="shared" si="6942"/>
        <v>2.309808312993309E-7</v>
      </c>
      <c r="AE3865" s="21">
        <f t="shared" si="6943"/>
        <v>43293.639082243324</v>
      </c>
      <c r="AF3865" s="10" cm="1">
        <f t="array" ref="AF3865">Lair(100000000/AE3865)</f>
        <v>2309.0978279133255</v>
      </c>
      <c r="AG3865" s="10">
        <f t="shared" si="6944"/>
        <v>1.4374577401228942E-2</v>
      </c>
      <c r="AH3865" s="10" t="b">
        <f t="shared" si="6939"/>
        <v>1</v>
      </c>
      <c r="AI3865" s="10">
        <f t="shared" si="6986"/>
        <v>2309.0978279133255</v>
      </c>
      <c r="AJ3865">
        <v>7.0000000000000001E-3</v>
      </c>
      <c r="AK3865" s="3" cm="1">
        <f t="array" ref="AK3865">100000000/Lvac($AA3865)</f>
        <v>43293.635856045898</v>
      </c>
      <c r="AL3865" s="21">
        <f t="shared" si="6853"/>
        <v>0.13124409339823639</v>
      </c>
      <c r="AM3865" s="10" cm="1">
        <f t="array" ref="AM3865">Lvac($AI3865)-$BA3865</f>
        <v>-4.8455718660989078E-4</v>
      </c>
      <c r="AN3865" s="10">
        <f t="shared" si="6987"/>
        <v>5.856045892869588E-3</v>
      </c>
      <c r="AO3865" s="3">
        <f t="shared" si="6988"/>
        <v>-6.9222455229984395E-2</v>
      </c>
      <c r="AP3865" s="3">
        <v>-4.4633235510056171E-2</v>
      </c>
      <c r="AS3865" s="3">
        <f t="shared" si="6945"/>
        <v>-4.1439541018917225E-3</v>
      </c>
      <c r="AT3865" s="3" cm="1">
        <f t="array" ref="AT3865">AS3865-(100000000/LvacE($A3865)-$E3865)</f>
        <v>9.7108437330462039E-5</v>
      </c>
      <c r="AU3865" t="s">
        <v>4777</v>
      </c>
      <c r="AV3865" t="s">
        <v>4904</v>
      </c>
      <c r="AW3865" s="3">
        <v>23442.25</v>
      </c>
      <c r="AX3865" s="3">
        <v>66735.88</v>
      </c>
      <c r="AY3865" s="3"/>
      <c r="AZ3865" s="10" cm="1">
        <f t="array" ref="AZ3865">Lair(100000000/($AX3865-$AW3865))</f>
        <v>2309.0983123639207</v>
      </c>
      <c r="BA3865" s="10">
        <f t="shared" si="6989"/>
        <v>2309.8086254259574</v>
      </c>
      <c r="BB3865" s="12">
        <v>84000000</v>
      </c>
      <c r="BC3865" s="3">
        <v>0.24199999999999999</v>
      </c>
      <c r="BD3865" s="12" cm="1">
        <f t="array" ref="BD3865">SfromgA($BB3865,$BA3865,"")</f>
        <v>0.51090557569134909</v>
      </c>
      <c r="BE3865" s="29">
        <f t="shared" si="6990"/>
        <v>435.60207366901784</v>
      </c>
      <c r="BG3865" s="3"/>
      <c r="BH3865" s="3"/>
      <c r="BI3865" s="12">
        <f t="shared" si="6991"/>
        <v>84000000</v>
      </c>
      <c r="BJ3865" s="29">
        <f t="shared" si="6992"/>
        <v>435.60207366901784</v>
      </c>
      <c r="BK3865" s="3">
        <f t="shared" si="6993"/>
        <v>-6.607033493107334</v>
      </c>
      <c r="BL3865" s="13">
        <f>EXP(BK$4341*$AX3865+BK$4342)*$BI3865/(100000000/($AX3865-$AW3865))</f>
        <v>25.655887765860516</v>
      </c>
      <c r="BM3865" s="3">
        <f t="shared" si="6994"/>
        <v>1.0475485104683788</v>
      </c>
      <c r="BN3865" s="13" cm="1">
        <f t="array" ref="BN3865">$C3865*EXP(poly_from_str(100000000/$E3865,BN$4343))</f>
        <v>49.125286869363528</v>
      </c>
      <c r="BO3865" s="3">
        <f t="shared" si="6995"/>
        <v>2.1972245773362196</v>
      </c>
      <c r="BP3865" s="13">
        <f t="shared" si="6996"/>
        <v>-0.64960082194769586</v>
      </c>
      <c r="BQ3865" s="13"/>
      <c r="BS3865" s="13"/>
      <c r="BT3865" s="13"/>
      <c r="BU3865" s="13"/>
      <c r="BV3865" s="13"/>
      <c r="BW3865" s="13"/>
      <c r="BX3865" s="13"/>
      <c r="BY3865">
        <v>48018</v>
      </c>
      <c r="BZ3865" s="13"/>
    </row>
    <row r="3866" spans="1:78" hidden="1" x14ac:dyDescent="0.25">
      <c r="A3866" t="s">
        <v>4310</v>
      </c>
      <c r="B3866" s="2">
        <f t="shared" si="6870"/>
        <v>2</v>
      </c>
      <c r="C3866">
        <v>9</v>
      </c>
      <c r="D3866" t="s">
        <v>3263</v>
      </c>
      <c r="E3866">
        <v>43293.64</v>
      </c>
      <c r="F3866">
        <v>18063</v>
      </c>
      <c r="G3866" t="s">
        <v>5</v>
      </c>
      <c r="H3866" s="5" t="s">
        <v>4</v>
      </c>
      <c r="I3866">
        <v>61357</v>
      </c>
      <c r="J3866" t="s">
        <v>3</v>
      </c>
      <c r="K3866" s="5" t="s">
        <v>4</v>
      </c>
      <c r="L3866">
        <v>18063.36</v>
      </c>
      <c r="M3866" t="str">
        <f t="shared" si="6982"/>
        <v>e</v>
      </c>
      <c r="N3866" t="str">
        <f t="shared" si="6983"/>
        <v>9/2</v>
      </c>
      <c r="O3866">
        <v>61357.04</v>
      </c>
      <c r="P3866" t="str">
        <f t="shared" si="6984"/>
        <v>o</v>
      </c>
      <c r="Q3866" t="str">
        <f t="shared" si="6985"/>
        <v>9/2</v>
      </c>
      <c r="R3866">
        <v>35</v>
      </c>
      <c r="AA3866" s="10">
        <f t="shared" si="6940"/>
        <v>2309.098</v>
      </c>
      <c r="AB3866" s="3" cm="1">
        <f t="array" ref="AB3866">100000000/Lvac(AA3866)</f>
        <v>43293.635856045898</v>
      </c>
      <c r="AC3866" s="28">
        <f t="shared" si="6941"/>
        <v>4.3306953624315644E-7</v>
      </c>
      <c r="AD3866" s="28">
        <f t="shared" si="6942"/>
        <v>2.309808312993309E-7</v>
      </c>
      <c r="AE3866" s="21">
        <f t="shared" si="6943"/>
        <v>43293.639082243324</v>
      </c>
      <c r="AF3866" s="10" cm="1">
        <f t="array" ref="AF3866">Lair(100000000/AE3866)</f>
        <v>2309.0978279133255</v>
      </c>
      <c r="AG3866" s="10">
        <f t="shared" si="6944"/>
        <v>1.4374577401228942E-2</v>
      </c>
      <c r="AH3866" s="10" t="b">
        <f t="shared" si="6939"/>
        <v>1</v>
      </c>
      <c r="AI3866" s="10">
        <f t="shared" si="6986"/>
        <v>2309.0978279133255</v>
      </c>
      <c r="AJ3866">
        <v>7.0000000000000001E-3</v>
      </c>
      <c r="AK3866" s="3" cm="1">
        <f t="array" ref="AK3866">100000000/Lvac($AA3866)</f>
        <v>43293.635856045898</v>
      </c>
      <c r="AL3866" s="21">
        <f t="shared" si="6853"/>
        <v>0.13124409339823639</v>
      </c>
      <c r="AM3866" s="10" cm="1">
        <f t="array" ref="AM3866">Lvac($AI3866)-$BA3866</f>
        <v>2.1830476753166295E-3</v>
      </c>
      <c r="AN3866" s="10">
        <f t="shared" si="6987"/>
        <v>-4.4143954102764837E-2</v>
      </c>
      <c r="AO3866" s="3">
        <f t="shared" si="6988"/>
        <v>0.31186395361666136</v>
      </c>
      <c r="AP3866" s="3">
        <v>0.33645317333658958</v>
      </c>
      <c r="AS3866" s="3">
        <f t="shared" si="6945"/>
        <v>-4.1439541018917225E-3</v>
      </c>
      <c r="AT3866" s="3" cm="1">
        <f t="array" ref="AT3866">AS3866-(100000000/LvacE($A3866)-$E3866)</f>
        <v>9.7108437330462039E-5</v>
      </c>
      <c r="AU3866" t="s">
        <v>4739</v>
      </c>
      <c r="AV3866" t="s">
        <v>4898</v>
      </c>
      <c r="AW3866" s="3">
        <v>18063.36</v>
      </c>
      <c r="AX3866" s="3">
        <v>61357.04</v>
      </c>
      <c r="AY3866" s="3"/>
      <c r="AZ3866" s="10" cm="1">
        <f t="array" ref="AZ3866">Lair(100000000/($AX3866-$AW3866))</f>
        <v>2309.0956453458698</v>
      </c>
      <c r="BA3866" s="10">
        <f t="shared" si="6989"/>
        <v>2309.8059578210955</v>
      </c>
      <c r="BB3866" s="12">
        <v>88100000</v>
      </c>
      <c r="BC3866" s="3">
        <v>0.123</v>
      </c>
      <c r="BD3866" s="12" cm="1">
        <f t="array" ref="BD3866">SfromgA($BB3866,$BA3866,"")</f>
        <v>0.53584077701585764</v>
      </c>
      <c r="BE3866" s="29">
        <f t="shared" si="6990"/>
        <v>427.47406693611703</v>
      </c>
      <c r="BG3866" s="3"/>
      <c r="BH3866" s="3"/>
      <c r="BI3866" s="12">
        <f t="shared" si="6991"/>
        <v>88100000</v>
      </c>
      <c r="BJ3866" s="29">
        <f t="shared" si="6992"/>
        <v>427.47406693611703</v>
      </c>
      <c r="BK3866" s="3">
        <f t="shared" si="6993"/>
        <v>-6.6546903821098002</v>
      </c>
      <c r="BL3866" s="13">
        <f>EXP(BK$4341*$AX3866+BK$4342)*$BI3866/(100000000/($AX3866-$AW3866))</f>
        <v>40.492431039369038</v>
      </c>
      <c r="BM3866" s="3">
        <f t="shared" si="6994"/>
        <v>1.5038904913937374</v>
      </c>
      <c r="BN3866" s="13" cm="1">
        <f t="array" ref="BN3866">$C3866*EXP(poly_from_str(100000000/$E3866,BN$4343))</f>
        <v>49.125286869363528</v>
      </c>
      <c r="BO3866" s="3">
        <f t="shared" si="6995"/>
        <v>2.1972245773362196</v>
      </c>
      <c r="BP3866" s="13">
        <f t="shared" si="6996"/>
        <v>-0.19325884102233745</v>
      </c>
      <c r="BQ3866" s="13"/>
      <c r="BS3866" s="13"/>
      <c r="BT3866" s="13"/>
      <c r="BU3866" s="13"/>
      <c r="BV3866" s="13"/>
      <c r="BW3866" s="13"/>
      <c r="BX3866" s="13"/>
      <c r="BY3866">
        <v>48018</v>
      </c>
      <c r="BZ3866" s="13"/>
    </row>
    <row r="3867" spans="1:78" hidden="1" x14ac:dyDescent="0.25">
      <c r="A3867" t="s">
        <v>4311</v>
      </c>
      <c r="B3867" s="2" t="str">
        <f t="shared" si="6870"/>
        <v/>
      </c>
      <c r="C3867">
        <v>1</v>
      </c>
      <c r="E3867">
        <v>43295.6</v>
      </c>
      <c r="R3867">
        <v>35</v>
      </c>
      <c r="S3867" t="s">
        <v>22</v>
      </c>
      <c r="AA3867" s="10">
        <f t="shared" si="6940"/>
        <v>2308.9929999999999</v>
      </c>
      <c r="AB3867" s="3" cm="1">
        <f t="array" ref="AB3867">100000000/Lvac(AA3867)</f>
        <v>43295.604434418114</v>
      </c>
      <c r="AC3867" s="28">
        <f t="shared" si="6941"/>
        <v>4.3308922980710639E-7</v>
      </c>
      <c r="AD3867" s="28">
        <f t="shared" si="6942"/>
        <v>2.3097032898911183E-7</v>
      </c>
      <c r="AE3867" s="21">
        <f t="shared" si="6943"/>
        <v>43295.600981946336</v>
      </c>
      <c r="AF3867" s="10" cm="1">
        <f t="array" ref="AF3867">Lair(100000000/AE3867)</f>
        <v>2308.9931841395241</v>
      </c>
      <c r="AG3867" s="10">
        <f t="shared" si="6944"/>
        <v>1.4375429989267642E-2</v>
      </c>
      <c r="AH3867" s="10" t="b">
        <f t="shared" si="6939"/>
        <v>1</v>
      </c>
      <c r="AI3867" s="10">
        <f t="shared" si="6947"/>
        <v>2308.9929999999999</v>
      </c>
      <c r="AJ3867">
        <v>3.0000000000000001E-3</v>
      </c>
      <c r="AK3867" s="3" cm="1">
        <f t="array" ref="AK3867">100000000/Lvac($AA3867)</f>
        <v>43295.604434418114</v>
      </c>
      <c r="AL3867" s="21">
        <f t="shared" si="6853"/>
        <v>5.6252579935605847E-2</v>
      </c>
      <c r="AM3867" s="21"/>
      <c r="AN3867" s="21"/>
      <c r="AO3867" s="21"/>
      <c r="AP3867" s="21"/>
      <c r="AS3867" s="3">
        <f t="shared" si="6945"/>
        <v>4.4344181151245721E-3</v>
      </c>
      <c r="AT3867" s="3" cm="1">
        <f t="array" ref="AT3867">AS3867-(100000000/LvacE($A3867)-$E3867)</f>
        <v>9.7169722721446306E-5</v>
      </c>
      <c r="BB3867"/>
      <c r="BC3867"/>
      <c r="BD3867"/>
      <c r="BE3867"/>
      <c r="BF3867"/>
      <c r="BG3867"/>
      <c r="BH3867"/>
      <c r="BI3867"/>
      <c r="BJ3867"/>
      <c r="BN3867" s="13" cm="1">
        <f t="array" ref="BN3867">$C3867*EXP(poly_from_str(100000000/$E3867,BN$4343))</f>
        <v>5.4613836036794119</v>
      </c>
      <c r="BO3867" s="13"/>
      <c r="BY3867" t="e">
        <v>#N/A</v>
      </c>
    </row>
    <row r="3868" spans="1:78" hidden="1" x14ac:dyDescent="0.25">
      <c r="A3868" t="s">
        <v>4312</v>
      </c>
      <c r="B3868" s="2" t="str">
        <f t="shared" si="6870"/>
        <v/>
      </c>
      <c r="C3868">
        <v>1</v>
      </c>
      <c r="E3868">
        <v>43298.98</v>
      </c>
      <c r="R3868">
        <v>35</v>
      </c>
      <c r="S3868" t="s">
        <v>22</v>
      </c>
      <c r="AA3868" s="10">
        <f t="shared" si="6940"/>
        <v>2308.8130000000001</v>
      </c>
      <c r="AB3868" s="3" cm="1">
        <f t="array" ref="AB3868">100000000/Lvac(AA3868)</f>
        <v>43298.979556696548</v>
      </c>
      <c r="AC3868" s="28">
        <f t="shared" si="6941"/>
        <v>4.3312299436983418E-7</v>
      </c>
      <c r="AD3868" s="28">
        <f t="shared" si="6942"/>
        <v>2.3095232502894902E-7</v>
      </c>
      <c r="AE3868" s="21">
        <f t="shared" si="6943"/>
        <v>43298.979901859842</v>
      </c>
      <c r="AF3868" s="10" cm="1">
        <f t="array" ref="AF3868">Lair(100000000/AE3868)</f>
        <v>2308.812981593393</v>
      </c>
      <c r="AG3868" s="10">
        <f t="shared" si="6944"/>
        <v>1.4376891839377324E-2</v>
      </c>
      <c r="AH3868" s="10" t="b">
        <f t="shared" si="6939"/>
        <v>1</v>
      </c>
      <c r="AI3868" s="10">
        <f t="shared" si="6947"/>
        <v>2308.8130000000001</v>
      </c>
      <c r="AJ3868">
        <v>3.0000000000000001E-3</v>
      </c>
      <c r="AK3868" s="3" cm="1">
        <f t="array" ref="AK3868">100000000/Lvac($AA3868)</f>
        <v>43298.979556696548</v>
      </c>
      <c r="AL3868" s="21">
        <f t="shared" si="6853"/>
        <v>5.626135103626393E-2</v>
      </c>
      <c r="AM3868" s="21"/>
      <c r="AN3868" s="21"/>
      <c r="AO3868" s="21"/>
      <c r="AP3868" s="21"/>
      <c r="AS3868" s="3">
        <f t="shared" si="6945"/>
        <v>-4.433034555404447E-4</v>
      </c>
      <c r="AT3868" s="3" cm="1">
        <f t="array" ref="AT3868">AS3868-(100000000/LvacE($A3868)-$E3868)</f>
        <v>9.7274845757056028E-5</v>
      </c>
      <c r="BB3868"/>
      <c r="BC3868"/>
      <c r="BD3868"/>
      <c r="BE3868"/>
      <c r="BF3868"/>
      <c r="BG3868"/>
      <c r="BH3868"/>
      <c r="BI3868"/>
      <c r="BJ3868"/>
      <c r="BN3868" s="13" cm="1">
        <f t="array" ref="BN3868">$C3868*EXP(poly_from_str(100000000/$E3868,BN$4343))</f>
        <v>5.4665996322243542</v>
      </c>
      <c r="BO3868" s="13"/>
      <c r="BY3868" t="e">
        <v>#N/A</v>
      </c>
    </row>
    <row r="3869" spans="1:78" hidden="1" x14ac:dyDescent="0.25">
      <c r="A3869" t="s">
        <v>4313</v>
      </c>
      <c r="B3869" s="2" t="str">
        <f t="shared" si="6870"/>
        <v/>
      </c>
      <c r="C3869">
        <v>5</v>
      </c>
      <c r="E3869">
        <v>43301.66</v>
      </c>
      <c r="F3869">
        <v>34520</v>
      </c>
      <c r="G3869" t="s">
        <v>5</v>
      </c>
      <c r="H3869" s="5" t="s">
        <v>18</v>
      </c>
      <c r="I3869">
        <v>77822</v>
      </c>
      <c r="J3869" t="s">
        <v>3</v>
      </c>
      <c r="K3869" s="5" t="s">
        <v>18</v>
      </c>
      <c r="L3869">
        <v>34520.269999999997</v>
      </c>
      <c r="M3869" t="str">
        <f t="shared" ref="M3869:M3870" si="6997">$G3869&amp;""</f>
        <v>e</v>
      </c>
      <c r="N3869" t="str">
        <f t="shared" ref="N3869:N3870" si="6998">$H3869&amp;""</f>
        <v>5/2</v>
      </c>
      <c r="O3869">
        <v>77822</v>
      </c>
      <c r="P3869" t="str">
        <f t="shared" ref="P3869:P3870" si="6999">$J3869&amp;""</f>
        <v>o</v>
      </c>
      <c r="Q3869" t="str">
        <f t="shared" ref="Q3869:Q3870" si="7000">$K3869&amp;""</f>
        <v>5/2</v>
      </c>
      <c r="R3869">
        <v>35</v>
      </c>
      <c r="AA3869" s="10">
        <f t="shared" si="6940"/>
        <v>2308.67</v>
      </c>
      <c r="AB3869" s="3" cm="1">
        <f t="array" ref="AB3869">100000000/Lvac(AA3869)</f>
        <v>43301.661278911481</v>
      </c>
      <c r="AC3869" s="28">
        <f t="shared" si="6941"/>
        <v>4.3314982219199799E-7</v>
      </c>
      <c r="AD3869" s="28">
        <f t="shared" si="6942"/>
        <v>2.3093802188301125E-7</v>
      </c>
      <c r="AE3869" s="21">
        <f t="shared" si="6943"/>
        <v>43301.660283075573</v>
      </c>
      <c r="AF3869" s="10" cm="1">
        <f t="array" ref="AF3869">Lair(100000000/AE3869)</f>
        <v>2308.6700530986091</v>
      </c>
      <c r="AG3869" s="10">
        <f t="shared" si="6944"/>
        <v>1.4378053441789315E-2</v>
      </c>
      <c r="AH3869" s="10" t="b">
        <f t="shared" si="6939"/>
        <v>1</v>
      </c>
      <c r="AI3869" s="10">
        <f t="shared" ref="AI3869:AI3870" si="7001">$AF3869</f>
        <v>2308.6700530986091</v>
      </c>
      <c r="AJ3869">
        <v>3.0000000000000001E-3</v>
      </c>
      <c r="AK3869" s="3" cm="1">
        <f t="array" ref="AK3869">100000000/Lvac($AA3869)</f>
        <v>43301.661278911481</v>
      </c>
      <c r="AL3869" s="21">
        <f t="shared" si="6853"/>
        <v>5.6268319356584079E-2</v>
      </c>
      <c r="AM3869" s="10" cm="1">
        <f t="array" ref="AM3869">Lvac($AI3869)-$BA3869</f>
        <v>3.7181629900260305E-3</v>
      </c>
      <c r="AN3869" s="10">
        <f t="shared" ref="AN3869:AN3870" si="7002">$AK3869-($AX3869-$AW3869)</f>
        <v>-6.8721088522579521E-2</v>
      </c>
      <c r="AO3869" s="3">
        <f t="shared" ref="AO3869:AO3870" si="7003">AM3869/AJ3869</f>
        <v>1.2393876633420102</v>
      </c>
      <c r="AP3869" s="3">
        <v>1.2216842333145905</v>
      </c>
      <c r="AS3869" s="3">
        <f t="shared" si="6945"/>
        <v>1.2789114771294408E-3</v>
      </c>
      <c r="AT3869" s="3" cm="1">
        <f t="array" ref="AT3869">AS3869-(100000000/LvacE($A3869)-$E3869)</f>
        <v>9.7358410130254924E-5</v>
      </c>
      <c r="AU3869" t="s">
        <v>4717</v>
      </c>
      <c r="AV3869" t="s">
        <v>4881</v>
      </c>
      <c r="AW3869" s="3">
        <v>34520.269999999997</v>
      </c>
      <c r="AX3869" s="3">
        <v>77822</v>
      </c>
      <c r="AY3869" s="3"/>
      <c r="AZ3869" s="10" cm="1">
        <f t="array" ref="AZ3869">Lair(100000000/($AX3869-$AW3869))</f>
        <v>2308.6663357533962</v>
      </c>
      <c r="BA3869" s="10">
        <f t="shared" ref="BA3869:BA3870" si="7004">100000000/($AX3869-$AW3869)</f>
        <v>2309.3765537774125</v>
      </c>
      <c r="BB3869" s="12">
        <v>80700000</v>
      </c>
      <c r="BC3869" s="3">
        <v>0.122</v>
      </c>
      <c r="BD3869" s="12" cm="1">
        <f t="array" ref="BD3869">SfromgA($BB3869,$BA3869,"")</f>
        <v>0.49055889109008582</v>
      </c>
      <c r="BE3869" s="29">
        <f t="shared" ref="BE3869:BE3870" si="7005">(10^MAX(0.05, -0.312925054856973*((LN($BD3869))^(1/3)) + 0.454808404431693)-1)*100</f>
        <v>442.32794944924808</v>
      </c>
      <c r="BG3869" s="3"/>
      <c r="BH3869" s="3"/>
      <c r="BI3869" s="12">
        <f t="shared" ref="BI3869:BI3870" si="7006">IF($BB3869="",$BF3869,$BB3869)</f>
        <v>80700000</v>
      </c>
      <c r="BJ3869" s="29">
        <f t="shared" ref="BJ3869:BJ3870" si="7007">IF($BB3869="",$BH3869,$BE3869)</f>
        <v>442.32794944924808</v>
      </c>
      <c r="BK3869" s="3">
        <f t="shared" ref="BK3869:BK3870" si="7008">LN(BN3869*100000000/($AX3869-$AW3869)/$BI3869)</f>
        <v>-7.1526635047454423</v>
      </c>
      <c r="BL3869" s="13">
        <f>EXP(BK$4341*$AX3869+BK$4342)*$BI3869/(100000000/($AX3869-$AW3869))</f>
        <v>10.618065422217828</v>
      </c>
      <c r="BM3869" s="3">
        <f t="shared" ref="BM3869:BM3870" si="7009">LN(BL3869/$C3869)</f>
        <v>0.75311892315290974</v>
      </c>
      <c r="BN3869" s="13" cm="1">
        <f t="array" ref="BN3869">$C3869*EXP(poly_from_str(100000000/$E3869,BN$4343))</f>
        <v>27.353725944001571</v>
      </c>
      <c r="BO3869" s="3">
        <f t="shared" ref="BO3869:BO3870" si="7010">LN($C3869)</f>
        <v>1.6094379124341003</v>
      </c>
      <c r="BP3869" s="13">
        <f t="shared" ref="BP3869:BP3870" si="7011">LN(BL3869/BN3869)</f>
        <v>-0.94629591595843165</v>
      </c>
      <c r="BQ3869" s="13"/>
      <c r="BS3869" s="13"/>
      <c r="BT3869" s="13"/>
      <c r="BU3869" s="13"/>
      <c r="BV3869" s="13"/>
      <c r="BW3869" s="13"/>
      <c r="BX3869" s="13"/>
      <c r="BY3869">
        <v>26741</v>
      </c>
      <c r="BZ3869" s="13"/>
    </row>
    <row r="3870" spans="1:78" hidden="1" x14ac:dyDescent="0.25">
      <c r="A3870" t="s">
        <v>4314</v>
      </c>
      <c r="B3870" s="2" t="str">
        <f t="shared" si="6870"/>
        <v/>
      </c>
      <c r="C3870">
        <v>10</v>
      </c>
      <c r="E3870">
        <v>43306.559999999998</v>
      </c>
      <c r="F3870">
        <v>17113</v>
      </c>
      <c r="G3870" t="s">
        <v>5</v>
      </c>
      <c r="H3870" s="5" t="s">
        <v>15</v>
      </c>
      <c r="I3870">
        <v>60419</v>
      </c>
      <c r="J3870" t="s">
        <v>3</v>
      </c>
      <c r="K3870" s="5" t="s">
        <v>16</v>
      </c>
      <c r="L3870">
        <v>17113.189999999999</v>
      </c>
      <c r="M3870" t="str">
        <f t="shared" si="6997"/>
        <v>e</v>
      </c>
      <c r="N3870" t="str">
        <f t="shared" si="6998"/>
        <v>13/2</v>
      </c>
      <c r="O3870">
        <v>60419.73</v>
      </c>
      <c r="P3870" t="str">
        <f t="shared" si="6999"/>
        <v>o</v>
      </c>
      <c r="Q3870" t="str">
        <f t="shared" si="7000"/>
        <v>11/2</v>
      </c>
      <c r="R3870">
        <v>35</v>
      </c>
      <c r="AA3870" s="10">
        <f t="shared" si="6940"/>
        <v>2308.4090000000001</v>
      </c>
      <c r="AB3870" s="3" cm="1">
        <f t="array" ref="AB3870">100000000/Lvac(AA3870)</f>
        <v>43306.556747246512</v>
      </c>
      <c r="AC3870" s="28">
        <f t="shared" si="6941"/>
        <v>4.3319879622718505E-7</v>
      </c>
      <c r="AD3870" s="28">
        <f t="shared" si="6942"/>
        <v>2.309119161415624E-7</v>
      </c>
      <c r="AE3870" s="21">
        <f t="shared" si="6943"/>
        <v>43306.559280285714</v>
      </c>
      <c r="AF3870" s="10" cm="1">
        <f t="array" ref="AF3870">Lair(100000000/AE3870)</f>
        <v>2308.4088649672676</v>
      </c>
      <c r="AG3870" s="10">
        <f t="shared" si="6944"/>
        <v>1.4380174125825734E-2</v>
      </c>
      <c r="AH3870" s="10" t="b">
        <f t="shared" si="6939"/>
        <v>1</v>
      </c>
      <c r="AI3870" s="10">
        <f t="shared" si="7001"/>
        <v>2308.4088649672676</v>
      </c>
      <c r="AJ3870">
        <v>3.0000000000000001E-3</v>
      </c>
      <c r="AK3870" s="3" cm="1">
        <f t="array" ref="AK3870">100000000/Lvac($AA3870)</f>
        <v>43306.556747246512</v>
      </c>
      <c r="AL3870" s="21">
        <f t="shared" si="6853"/>
        <v>5.6281048047171552E-2</v>
      </c>
      <c r="AM3870" s="10" cm="1">
        <f t="array" ref="AM3870">Lvac($AI3870)-$BA3870</f>
        <v>-1.0280312062604935E-3</v>
      </c>
      <c r="AN3870" s="10">
        <f t="shared" si="7002"/>
        <v>1.6747246503655333E-2</v>
      </c>
      <c r="AO3870" s="3">
        <f t="shared" si="7003"/>
        <v>-0.34267706875349785</v>
      </c>
      <c r="AP3870" s="3">
        <v>-0.29765625701353809</v>
      </c>
      <c r="AS3870" s="3">
        <f t="shared" si="6945"/>
        <v>-3.252753485867288E-3</v>
      </c>
      <c r="AT3870" s="3" cm="1">
        <f t="array" ref="AT3870">AS3870-(100000000/LvacE($A3870)-$E3870)</f>
        <v>9.7511052445042878E-5</v>
      </c>
      <c r="AU3870" t="s">
        <v>4724</v>
      </c>
      <c r="AV3870" t="s">
        <v>4844</v>
      </c>
      <c r="AW3870" s="3">
        <v>17113.189999999999</v>
      </c>
      <c r="AX3870" s="3">
        <v>60419.73</v>
      </c>
      <c r="AY3870" s="3"/>
      <c r="AZ3870" s="10" cm="1">
        <f t="array" ref="AZ3870">Lair(100000000/($AX3870-$AW3870))</f>
        <v>2308.4098927723894</v>
      </c>
      <c r="BA3870" s="10">
        <f t="shared" si="7004"/>
        <v>2309.1200543843952</v>
      </c>
      <c r="BB3870" s="12">
        <v>222000000</v>
      </c>
      <c r="BC3870" s="3">
        <v>0.188</v>
      </c>
      <c r="BD3870" s="12" cm="1">
        <f t="array" ref="BD3870">SfromgA($BB3870,$BA3870,"")</f>
        <v>1.3490432510388424</v>
      </c>
      <c r="BE3870" s="29">
        <f t="shared" si="7005"/>
        <v>75.981423558019955</v>
      </c>
      <c r="BG3870" s="3"/>
      <c r="BH3870" s="3"/>
      <c r="BI3870" s="12">
        <f t="shared" si="7006"/>
        <v>222000000</v>
      </c>
      <c r="BJ3870" s="29">
        <f t="shared" si="7007"/>
        <v>75.981423558019955</v>
      </c>
      <c r="BK3870" s="3">
        <f t="shared" si="7008"/>
        <v>-7.470177602169974</v>
      </c>
      <c r="BL3870" s="13">
        <f>EXP(BK$4341*$AX3870+BK$4342)*$BI3870/(100000000/($AX3870-$AW3870))</f>
        <v>109.59961621398278</v>
      </c>
      <c r="BM3870" s="3">
        <f t="shared" si="7009"/>
        <v>2.3942487798165013</v>
      </c>
      <c r="BN3870" s="13" cm="1">
        <f t="array" ref="BN3870">$C3870*EXP(poly_from_str(100000000/$E3870,BN$4343))</f>
        <v>54.78347161312567</v>
      </c>
      <c r="BO3870" s="3">
        <f t="shared" si="7010"/>
        <v>2.3025850929940459</v>
      </c>
      <c r="BP3870" s="13">
        <f t="shared" si="7011"/>
        <v>0.69344533725006208</v>
      </c>
      <c r="BQ3870" s="13"/>
      <c r="BS3870" s="13"/>
      <c r="BT3870" s="13"/>
      <c r="BU3870" s="13"/>
      <c r="BV3870" s="13"/>
      <c r="BW3870" s="13"/>
      <c r="BX3870" s="13"/>
      <c r="BY3870">
        <v>53562</v>
      </c>
      <c r="BZ3870" s="13"/>
    </row>
    <row r="3871" spans="1:78" hidden="1" x14ac:dyDescent="0.25">
      <c r="A3871" t="s">
        <v>4315</v>
      </c>
      <c r="B3871" s="2" t="str">
        <f t="shared" si="6870"/>
        <v/>
      </c>
      <c r="C3871">
        <v>2</v>
      </c>
      <c r="E3871">
        <v>43309.67</v>
      </c>
      <c r="R3871">
        <v>35</v>
      </c>
      <c r="S3871" t="s">
        <v>22</v>
      </c>
      <c r="AA3871" s="10">
        <f t="shared" si="6940"/>
        <v>2308.2429999999999</v>
      </c>
      <c r="AB3871" s="3" cm="1">
        <f t="array" ref="AB3871">100000000/Lvac(AA3871)</f>
        <v>43309.670916009251</v>
      </c>
      <c r="AC3871" s="28">
        <f t="shared" si="6941"/>
        <v>4.3322995022621105E-7</v>
      </c>
      <c r="AD3871" s="28">
        <f t="shared" si="6942"/>
        <v>2.3089531249020735E-7</v>
      </c>
      <c r="AE3871" s="21">
        <f t="shared" si="6943"/>
        <v>43309.670202633642</v>
      </c>
      <c r="AF3871" s="10" cm="1">
        <f t="array" ref="AF3871">Lair(100000000/AE3871)</f>
        <v>2308.2430380235783</v>
      </c>
      <c r="AG3871" s="10">
        <f t="shared" si="6944"/>
        <v>1.4381523287628133E-2</v>
      </c>
      <c r="AH3871" s="10" t="b">
        <f t="shared" si="6939"/>
        <v>1</v>
      </c>
      <c r="AI3871" s="10">
        <f t="shared" si="6947"/>
        <v>2308.2429999999999</v>
      </c>
      <c r="AJ3871">
        <v>3.0000000000000001E-3</v>
      </c>
      <c r="AK3871" s="3" cm="1">
        <f t="array" ref="AK3871">100000000/Lvac($AA3871)</f>
        <v>43309.670916009251</v>
      </c>
      <c r="AL3871" s="21">
        <f t="shared" si="6853"/>
        <v>5.6289139725768801E-2</v>
      </c>
      <c r="AM3871" s="21"/>
      <c r="AN3871" s="21"/>
      <c r="AO3871" s="21"/>
      <c r="AP3871" s="21"/>
      <c r="AS3871" s="3">
        <f t="shared" si="6945"/>
        <v>9.1600925225066021E-4</v>
      </c>
      <c r="AT3871" s="3" cm="1">
        <f t="array" ref="AT3871">AS3871-(100000000/LvacE($A3871)-$E3871)</f>
        <v>9.7608201031107455E-5</v>
      </c>
      <c r="BB3871"/>
      <c r="BC3871"/>
      <c r="BD3871"/>
      <c r="BE3871"/>
      <c r="BF3871"/>
      <c r="BG3871"/>
      <c r="BH3871"/>
      <c r="BI3871"/>
      <c r="BJ3871"/>
      <c r="BN3871" s="13" cm="1">
        <f t="array" ref="BN3871">$C3871*EXP(poly_from_str(100000000/$E3871,BN$4343))</f>
        <v>10.966374319823109</v>
      </c>
      <c r="BO3871" s="13"/>
      <c r="BY3871" t="e">
        <v>#N/A</v>
      </c>
    </row>
    <row r="3872" spans="1:78" hidden="1" x14ac:dyDescent="0.25">
      <c r="A3872" t="s">
        <v>4316</v>
      </c>
      <c r="B3872" s="2" t="str">
        <f t="shared" si="6870"/>
        <v/>
      </c>
      <c r="C3872">
        <v>3</v>
      </c>
      <c r="D3872" t="s">
        <v>14</v>
      </c>
      <c r="E3872">
        <v>43313.39</v>
      </c>
      <c r="R3872">
        <v>35</v>
      </c>
      <c r="S3872" t="s">
        <v>22</v>
      </c>
      <c r="AA3872" s="10">
        <f t="shared" si="6940"/>
        <v>2308.0450000000001</v>
      </c>
      <c r="AB3872" s="3" cm="1">
        <f t="array" ref="AB3872">100000000/Lvac(AA3872)</f>
        <v>43313.385992163094</v>
      </c>
      <c r="AC3872" s="28">
        <f t="shared" si="6941"/>
        <v>4.3326711567582089E-7</v>
      </c>
      <c r="AD3872" s="28">
        <f t="shared" si="6942"/>
        <v>2.30875508135276E-7</v>
      </c>
      <c r="AE3872" s="21">
        <f t="shared" si="6943"/>
        <v>43313.389113649144</v>
      </c>
      <c r="AF3872" s="10" cm="1">
        <f t="array" ref="AF3872">Lair(100000000/AE3872)</f>
        <v>2308.044833650466</v>
      </c>
      <c r="AG3872" s="10">
        <f t="shared" si="6944"/>
        <v>1.4383132909489005E-2</v>
      </c>
      <c r="AH3872" s="10" t="b">
        <f t="shared" si="6939"/>
        <v>1</v>
      </c>
      <c r="AI3872" s="10">
        <f t="shared" si="6947"/>
        <v>2308.0450000000001</v>
      </c>
      <c r="AJ3872">
        <v>7.0000000000000001E-3</v>
      </c>
      <c r="AK3872" s="3" cm="1">
        <f t="array" ref="AK3872">100000000/Lvac($AA3872)</f>
        <v>43313.385992163094</v>
      </c>
      <c r="AL3872" s="21">
        <f t="shared" ref="AL3872:AL3935" si="7012">AJ3872/AI3872*AK3872</f>
        <v>0.13136386073284606</v>
      </c>
      <c r="AM3872" s="21"/>
      <c r="AN3872" s="21"/>
      <c r="AO3872" s="21"/>
      <c r="AP3872" s="21"/>
      <c r="AS3872" s="3">
        <f t="shared" si="6945"/>
        <v>-4.0078369056573138E-3</v>
      </c>
      <c r="AT3872" s="3" cm="1">
        <f t="array" ref="AT3872">AS3872-(100000000/LvacE($A3872)-$E3872)</f>
        <v>9.7724165243562311E-5</v>
      </c>
      <c r="BB3872"/>
      <c r="BC3872"/>
      <c r="BD3872"/>
      <c r="BE3872"/>
      <c r="BF3872"/>
      <c r="BG3872"/>
      <c r="BH3872"/>
      <c r="BI3872"/>
      <c r="BJ3872"/>
      <c r="BN3872" s="13" cm="1">
        <f t="array" ref="BN3872">$C3872*EXP(poly_from_str(100000000/$E3872,BN$4343))</f>
        <v>16.466975713741455</v>
      </c>
      <c r="BO3872" s="13"/>
      <c r="BY3872">
        <v>16102</v>
      </c>
    </row>
    <row r="3873" spans="1:78" hidden="1" x14ac:dyDescent="0.25">
      <c r="A3873" t="s">
        <v>4317</v>
      </c>
      <c r="B3873" s="2" t="str">
        <f t="shared" si="6870"/>
        <v/>
      </c>
      <c r="C3873">
        <v>6</v>
      </c>
      <c r="E3873">
        <v>43314.1</v>
      </c>
      <c r="R3873">
        <v>35</v>
      </c>
      <c r="S3873" t="s">
        <v>22</v>
      </c>
      <c r="AA3873" s="10">
        <f t="shared" si="6940"/>
        <v>2308.0070000000001</v>
      </c>
      <c r="AB3873" s="3" cm="1">
        <f t="array" ref="AB3873">100000000/Lvac(AA3873)</f>
        <v>43314.099059468688</v>
      </c>
      <c r="AC3873" s="28">
        <f t="shared" si="6941"/>
        <v>4.3327424916822177E-7</v>
      </c>
      <c r="AD3873" s="28">
        <f t="shared" si="6942"/>
        <v>2.3087170729951839E-7</v>
      </c>
      <c r="AE3873" s="21">
        <f t="shared" si="6943"/>
        <v>43314.099792008004</v>
      </c>
      <c r="AF3873" s="10" cm="1">
        <f t="array" ref="AF3873">Lair(100000000/AE3873)</f>
        <v>2308.0069609629622</v>
      </c>
      <c r="AG3873" s="10">
        <f t="shared" si="6944"/>
        <v>1.4383441874194637E-2</v>
      </c>
      <c r="AH3873" s="10" t="b">
        <f t="shared" si="6939"/>
        <v>1</v>
      </c>
      <c r="AI3873" s="10">
        <f t="shared" si="6947"/>
        <v>2308.0070000000001</v>
      </c>
      <c r="AJ3873">
        <v>3.0000000000000001E-3</v>
      </c>
      <c r="AK3873" s="3" cm="1">
        <f t="array" ref="AK3873">100000000/Lvac($AA3873)</f>
        <v>43314.099059468688</v>
      </c>
      <c r="AL3873" s="21">
        <f t="shared" si="7012"/>
        <v>5.6300651245167831E-2</v>
      </c>
      <c r="AM3873" s="21"/>
      <c r="AN3873" s="21"/>
      <c r="AO3873" s="21"/>
      <c r="AP3873" s="21"/>
      <c r="AS3873" s="3">
        <f t="shared" si="6945"/>
        <v>-9.4053131033433601E-4</v>
      </c>
      <c r="AT3873" s="3" cm="1">
        <f t="array" ref="AT3873">AS3873-(100000000/LvacE($A3873)-$E3873)</f>
        <v>9.7746422397904098E-5</v>
      </c>
      <c r="BB3873"/>
      <c r="BC3873"/>
      <c r="BD3873"/>
      <c r="BE3873"/>
      <c r="BF3873"/>
      <c r="BG3873"/>
      <c r="BH3873"/>
      <c r="BI3873"/>
      <c r="BJ3873"/>
      <c r="BN3873" s="13" cm="1">
        <f t="array" ref="BN3873">$C3873*EXP(poly_from_str(100000000/$E3873,BN$4343))</f>
        <v>32.940610273920718</v>
      </c>
      <c r="BO3873" s="13"/>
      <c r="BY3873">
        <v>32211</v>
      </c>
    </row>
    <row r="3874" spans="1:78" hidden="1" x14ac:dyDescent="0.25">
      <c r="A3874" t="s">
        <v>4318</v>
      </c>
      <c r="B3874" s="2" t="str">
        <f t="shared" si="6870"/>
        <v/>
      </c>
      <c r="C3874">
        <v>1</v>
      </c>
      <c r="E3874">
        <v>43315.94</v>
      </c>
      <c r="R3874">
        <v>35</v>
      </c>
      <c r="S3874" t="s">
        <v>22</v>
      </c>
      <c r="AA3874" s="10">
        <f t="shared" si="6940"/>
        <v>2307.9090000000001</v>
      </c>
      <c r="AB3874" s="3" cm="1">
        <f t="array" ref="AB3874">100000000/Lvac(AA3874)</f>
        <v>43315.93813086611</v>
      </c>
      <c r="AC3874" s="28">
        <f t="shared" si="6941"/>
        <v>4.332926471537656E-7</v>
      </c>
      <c r="AD3874" s="28">
        <f t="shared" si="6942"/>
        <v>2.3086190514419891E-7</v>
      </c>
      <c r="AE3874" s="21">
        <f t="shared" si="6943"/>
        <v>43315.939586708657</v>
      </c>
      <c r="AF3874" s="10" cm="1">
        <f t="array" ref="AF3874">Lair(100000000/AE3874)</f>
        <v>2307.9089224247045</v>
      </c>
      <c r="AG3874" s="10">
        <f t="shared" si="6944"/>
        <v>1.4384238748335856E-2</v>
      </c>
      <c r="AH3874" s="10" t="b">
        <f t="shared" si="6939"/>
        <v>1</v>
      </c>
      <c r="AI3874" s="10">
        <f t="shared" si="6947"/>
        <v>2307.9090000000001</v>
      </c>
      <c r="AJ3874">
        <v>3.0000000000000001E-3</v>
      </c>
      <c r="AK3874" s="3" cm="1">
        <f t="array" ref="AK3874">100000000/Lvac($AA3874)</f>
        <v>43315.93813086611</v>
      </c>
      <c r="AL3874" s="21">
        <f t="shared" si="7012"/>
        <v>5.6305432490015135E-2</v>
      </c>
      <c r="AM3874" s="21"/>
      <c r="AN3874" s="21"/>
      <c r="AO3874" s="21"/>
      <c r="AP3874" s="21"/>
      <c r="AS3874" s="3">
        <f t="shared" si="6945"/>
        <v>-1.8691338918870315E-3</v>
      </c>
      <c r="AT3874" s="3" cm="1">
        <f t="array" ref="AT3874">AS3874-(100000000/LvacE($A3874)-$E3874)</f>
        <v>9.7803851531352848E-5</v>
      </c>
      <c r="BB3874"/>
      <c r="BC3874"/>
      <c r="BD3874"/>
      <c r="BE3874"/>
      <c r="BF3874"/>
      <c r="BG3874"/>
      <c r="BH3874"/>
      <c r="BI3874"/>
      <c r="BJ3874"/>
      <c r="BN3874" s="13" cm="1">
        <f t="array" ref="BN3874">$C3874*EXP(poly_from_str(100000000/$E3874,BN$4343))</f>
        <v>5.492980692153199</v>
      </c>
      <c r="BO3874" s="13"/>
      <c r="BY3874" t="e">
        <v>#N/A</v>
      </c>
    </row>
    <row r="3875" spans="1:78" hidden="1" x14ac:dyDescent="0.25">
      <c r="A3875" t="s">
        <v>4319</v>
      </c>
      <c r="B3875" s="2" t="str">
        <f t="shared" si="6870"/>
        <v/>
      </c>
      <c r="C3875">
        <v>10</v>
      </c>
      <c r="E3875">
        <v>43318.62</v>
      </c>
      <c r="F3875">
        <v>19360</v>
      </c>
      <c r="G3875" t="s">
        <v>5</v>
      </c>
      <c r="H3875" s="5" t="s">
        <v>15</v>
      </c>
      <c r="I3875">
        <v>62678</v>
      </c>
      <c r="J3875" t="s">
        <v>3</v>
      </c>
      <c r="K3875" s="5" t="s">
        <v>15</v>
      </c>
      <c r="L3875">
        <v>19360.099999999999</v>
      </c>
      <c r="M3875" t="str">
        <f t="shared" ref="M3875:M3879" si="7013">$G3875&amp;""</f>
        <v>e</v>
      </c>
      <c r="N3875" t="str">
        <f t="shared" ref="N3875:N3879" si="7014">$H3875&amp;""</f>
        <v>13/2</v>
      </c>
      <c r="O3875">
        <v>62678.7</v>
      </c>
      <c r="P3875" t="str">
        <f t="shared" ref="P3875:P3879" si="7015">$J3875&amp;""</f>
        <v>o</v>
      </c>
      <c r="Q3875" t="str">
        <f t="shared" ref="Q3875:Q3879" si="7016">$K3875&amp;""</f>
        <v>13/2</v>
      </c>
      <c r="R3875">
        <v>35</v>
      </c>
      <c r="AA3875" s="10">
        <f t="shared" si="6940"/>
        <v>2307.7660000000001</v>
      </c>
      <c r="AB3875" s="3" cm="1">
        <f t="array" ref="AB3875">100000000/Lvac(AA3875)</f>
        <v>43318.621954014488</v>
      </c>
      <c r="AC3875" s="28">
        <f t="shared" si="6941"/>
        <v>4.3331949599742782E-7</v>
      </c>
      <c r="AD3875" s="28">
        <f t="shared" si="6942"/>
        <v>2.308476019993352E-7</v>
      </c>
      <c r="AE3875" s="21">
        <f t="shared" si="6943"/>
        <v>43318.620431976226</v>
      </c>
      <c r="AF3875" s="10" cm="1">
        <f t="array" ref="AF3875">Lair(100000000/AE3875)</f>
        <v>2307.7660810925254</v>
      </c>
      <c r="AG3875" s="10">
        <f t="shared" si="6944"/>
        <v>1.4385401716208335E-2</v>
      </c>
      <c r="AH3875" s="10" t="b">
        <f t="shared" si="6939"/>
        <v>1</v>
      </c>
      <c r="AI3875" s="10">
        <f t="shared" ref="AI3875:AI3879" si="7017">$AF3875</f>
        <v>2307.7660810925254</v>
      </c>
      <c r="AJ3875">
        <v>3.0000000000000001E-3</v>
      </c>
      <c r="AK3875" s="3" cm="1">
        <f t="array" ref="AK3875">100000000/Lvac($AA3875)</f>
        <v>43318.621954014488</v>
      </c>
      <c r="AL3875" s="21">
        <f t="shared" si="7012"/>
        <v>5.6312408318489861E-2</v>
      </c>
      <c r="AM3875" s="10" cm="1">
        <f t="array" ref="AM3875">Lvac($AI3875)-$BA3875</f>
        <v>-1.0888331757996639E-3</v>
      </c>
      <c r="AN3875" s="10">
        <f t="shared" ref="AN3875:AN3879" si="7018">$AK3875-($AX3875-$AW3875)</f>
        <v>2.195401448989287E-2</v>
      </c>
      <c r="AO3875" s="3">
        <f t="shared" ref="AO3875:AO3879" si="7019">AM3875/AJ3875</f>
        <v>-0.36294439193322131</v>
      </c>
      <c r="AP3875" s="3">
        <v>-0.38998117815935984</v>
      </c>
      <c r="AS3875" s="3">
        <f t="shared" si="6945"/>
        <v>1.9540144858183339E-3</v>
      </c>
      <c r="AT3875" s="3" cm="1">
        <f t="array" ref="AT3875">AS3875-(100000000/LvacE($A3875)-$E3875)</f>
        <v>9.7887699666898698E-5</v>
      </c>
      <c r="AU3875" t="s">
        <v>4743</v>
      </c>
      <c r="AV3875" t="s">
        <v>4883</v>
      </c>
      <c r="AW3875" s="3">
        <v>19360.099999999999</v>
      </c>
      <c r="AX3875" s="3">
        <v>62678.7</v>
      </c>
      <c r="AY3875" s="3"/>
      <c r="AZ3875" s="10" cm="1">
        <f t="array" ref="AZ3875">Lair(100000000/($AX3875-$AW3875))</f>
        <v>2307.7671696863035</v>
      </c>
      <c r="BA3875" s="10">
        <f t="shared" ref="BA3875:BA3879" si="7020">100000000/($AX3875-$AW3875)</f>
        <v>2308.4771899368861</v>
      </c>
      <c r="BB3875" s="12">
        <v>881000000</v>
      </c>
      <c r="BC3875" s="3">
        <v>0.68600000000000005</v>
      </c>
      <c r="BD3875" s="12" cm="1">
        <f t="array" ref="BD3875">SfromgA($BB3875,$BA3875,"")</f>
        <v>5.3491654548934315</v>
      </c>
      <c r="BE3875" s="29">
        <f t="shared" ref="BE3875:BE3879" si="7021">(10^MAX(0.05, -0.312925054856973*((LN($BD3875))^(1/3)) + 0.454808404431693)-1)*100</f>
        <v>21.069273725720162</v>
      </c>
      <c r="BG3875" s="3"/>
      <c r="BH3875" s="3"/>
      <c r="BI3875" s="12">
        <f t="shared" ref="BI3875:BI3879" si="7022">IF($BB3875="",$BF3875,$BB3875)</f>
        <v>881000000</v>
      </c>
      <c r="BJ3875" s="29">
        <f t="shared" ref="BJ3875:BJ3879" si="7023">IF($BB3875="",$BH3875,$BE3875)</f>
        <v>21.069273725720162</v>
      </c>
      <c r="BK3875" s="3">
        <f t="shared" ref="BK3875:BK3877" si="7024">LN(BN3875*100000000/($AX3875-$AW3875)/$BI3875)</f>
        <v>-8.8454042456259518</v>
      </c>
      <c r="BL3875" s="13">
        <f>EXP(BK$4341*$AX3875+BK$4342)*$BI3875/(100000000/($AX3875-$AW3875))</f>
        <v>366.44764848734451</v>
      </c>
      <c r="BM3875" s="3">
        <f t="shared" ref="BM3875:BM3877" si="7025">LN(BL3875/$C3875)</f>
        <v>3.6012705763490227</v>
      </c>
      <c r="BN3875" s="13" cm="1">
        <f t="array" ref="BN3875">$C3875*EXP(poly_from_str(100000000/$E3875,BN$4343))</f>
        <v>54.971813787394936</v>
      </c>
      <c r="BO3875" s="3">
        <f t="shared" ref="BO3875:BO3879" si="7026">LN($C3875)</f>
        <v>2.3025850929940459</v>
      </c>
      <c r="BP3875" s="13">
        <f t="shared" ref="BP3875:BP3877" si="7027">LN(BL3875/BN3875)</f>
        <v>1.8970350920644277</v>
      </c>
      <c r="BQ3875" s="13"/>
      <c r="BS3875" s="13"/>
      <c r="BT3875" s="13"/>
      <c r="BU3875" s="13"/>
      <c r="BV3875" s="13"/>
      <c r="BW3875" s="13"/>
      <c r="BX3875" s="13"/>
      <c r="BY3875">
        <v>53758</v>
      </c>
      <c r="BZ3875" s="13"/>
    </row>
    <row r="3876" spans="1:78" hidden="1" x14ac:dyDescent="0.25">
      <c r="A3876" t="s">
        <v>4320</v>
      </c>
      <c r="B3876" s="2" t="str">
        <f t="shared" si="6870"/>
        <v/>
      </c>
      <c r="C3876">
        <v>10</v>
      </c>
      <c r="E3876">
        <v>43321.96</v>
      </c>
      <c r="F3876">
        <v>21535</v>
      </c>
      <c r="G3876" t="s">
        <v>5</v>
      </c>
      <c r="H3876" s="5" t="s">
        <v>4</v>
      </c>
      <c r="I3876">
        <v>64857</v>
      </c>
      <c r="J3876" t="s">
        <v>3</v>
      </c>
      <c r="K3876" s="5" t="s">
        <v>4</v>
      </c>
      <c r="L3876">
        <v>21535.17</v>
      </c>
      <c r="M3876" t="str">
        <f t="shared" si="7013"/>
        <v>e</v>
      </c>
      <c r="N3876" t="str">
        <f t="shared" si="7014"/>
        <v>9/2</v>
      </c>
      <c r="O3876">
        <v>64857.15</v>
      </c>
      <c r="P3876" t="str">
        <f t="shared" si="7015"/>
        <v>o</v>
      </c>
      <c r="Q3876" t="str">
        <f t="shared" si="7016"/>
        <v>9/2</v>
      </c>
      <c r="R3876">
        <v>35</v>
      </c>
      <c r="AA3876" s="10">
        <f t="shared" si="6940"/>
        <v>2307.5880000000002</v>
      </c>
      <c r="AB3876" s="3" cm="1">
        <f t="array" ref="AB3876">100000000/Lvac(AA3876)</f>
        <v>43321.96312158183</v>
      </c>
      <c r="AC3876" s="28">
        <f t="shared" si="6941"/>
        <v>4.3335292088535733E-7</v>
      </c>
      <c r="AD3876" s="28">
        <f t="shared" si="6942"/>
        <v>2.3082979808498731E-7</v>
      </c>
      <c r="AE3876" s="21">
        <f t="shared" si="6943"/>
        <v>43321.960689925851</v>
      </c>
      <c r="AF3876" s="10" cm="1">
        <f t="array" ref="AF3876">Lair(100000000/AE3876)</f>
        <v>2307.5881295359786</v>
      </c>
      <c r="AG3876" s="10">
        <f t="shared" si="6944"/>
        <v>1.438684962861261E-2</v>
      </c>
      <c r="AH3876" s="10" t="b">
        <f t="shared" si="6939"/>
        <v>1</v>
      </c>
      <c r="AI3876" s="10">
        <f t="shared" si="7017"/>
        <v>2307.5881295359786</v>
      </c>
      <c r="AJ3876">
        <v>3.0000000000000001E-3</v>
      </c>
      <c r="AK3876" s="3" cm="1">
        <f t="array" ref="AK3876">100000000/Lvac($AA3876)</f>
        <v>43321.96312158183</v>
      </c>
      <c r="AL3876" s="21">
        <f t="shared" si="7012"/>
        <v>5.6321094610102575E-2</v>
      </c>
      <c r="AM3876" s="10" cm="1">
        <f t="array" ref="AM3876">Lvac($AI3876)-$BA3876</f>
        <v>1.0288866687915288E-3</v>
      </c>
      <c r="AN3876" s="10">
        <f t="shared" si="7018"/>
        <v>-1.687841817329172E-2</v>
      </c>
      <c r="AO3876" s="3">
        <f t="shared" si="7019"/>
        <v>0.3429622229305096</v>
      </c>
      <c r="AP3876" s="3">
        <v>0.29977406848047394</v>
      </c>
      <c r="AS3876" s="3">
        <f t="shared" si="6945"/>
        <v>3.1215818307828158E-3</v>
      </c>
      <c r="AT3876" s="3" cm="1">
        <f t="array" ref="AT3876">AS3876-(100000000/LvacE($A3876)-$E3876)</f>
        <v>9.7992138762492687E-5</v>
      </c>
      <c r="AU3876" t="s">
        <v>4793</v>
      </c>
      <c r="AV3876" t="s">
        <v>4849</v>
      </c>
      <c r="AW3876" s="3">
        <v>21535.17</v>
      </c>
      <c r="AX3876" s="3">
        <v>64857.15</v>
      </c>
      <c r="AY3876" s="3"/>
      <c r="AZ3876" s="10" cm="1">
        <f t="array" ref="AZ3876">Lair(100000000/($AX3876-$AW3876))</f>
        <v>2307.5871008755121</v>
      </c>
      <c r="BA3876" s="10">
        <f t="shared" si="7020"/>
        <v>2308.2970815276676</v>
      </c>
      <c r="BB3876" s="12">
        <v>501000000</v>
      </c>
      <c r="BC3876" s="3">
        <v>0.33400000000000002</v>
      </c>
      <c r="BD3876" s="12" cm="1">
        <f t="array" ref="BD3876">SfromgA($BB3876,$BA3876,"")</f>
        <v>3.0412084828976527</v>
      </c>
      <c r="BE3876" s="29">
        <f t="shared" si="7021"/>
        <v>35.078715282875137</v>
      </c>
      <c r="BG3876" s="3"/>
      <c r="BH3876" s="3"/>
      <c r="BI3876" s="12">
        <f t="shared" si="7022"/>
        <v>501000000</v>
      </c>
      <c r="BJ3876" s="29">
        <f t="shared" si="7023"/>
        <v>35.078715282875137</v>
      </c>
      <c r="BK3876" s="3">
        <f t="shared" si="7024"/>
        <v>-8.2800766238696131</v>
      </c>
      <c r="BL3876" s="13">
        <f>EXP(BK$4341*$AX3876+BK$4342)*$BI3876/(100000000/($AX3876-$AW3876))</f>
        <v>176.6134067748994</v>
      </c>
      <c r="BM3876" s="3">
        <f t="shared" si="7025"/>
        <v>2.871378108346994</v>
      </c>
      <c r="BN3876" s="13" cm="1">
        <f t="array" ref="BN3876">$C3876*EXP(poly_from_str(100000000/$E3876,BN$4343))</f>
        <v>55.024288545449586</v>
      </c>
      <c r="BO3876" s="3">
        <f t="shared" si="7026"/>
        <v>2.3025850929940459</v>
      </c>
      <c r="BP3876" s="13">
        <f t="shared" si="7027"/>
        <v>1.1661885036722655</v>
      </c>
      <c r="BQ3876" s="13"/>
      <c r="BS3876" s="13"/>
      <c r="BT3876" s="13"/>
      <c r="BU3876" s="13"/>
      <c r="BV3876" s="13"/>
      <c r="BW3876" s="13"/>
      <c r="BX3876" s="13"/>
      <c r="BY3876">
        <v>53813</v>
      </c>
      <c r="BZ3876" s="13"/>
    </row>
    <row r="3877" spans="1:78" hidden="1" x14ac:dyDescent="0.25">
      <c r="A3877" t="s">
        <v>4321</v>
      </c>
      <c r="B3877" s="2" t="str">
        <f t="shared" si="6870"/>
        <v/>
      </c>
      <c r="C3877">
        <v>6</v>
      </c>
      <c r="E3877">
        <v>43325.79</v>
      </c>
      <c r="F3877">
        <v>62240</v>
      </c>
      <c r="G3877" t="s">
        <v>3</v>
      </c>
      <c r="H3877" s="5" t="s">
        <v>16</v>
      </c>
      <c r="I3877">
        <v>105566</v>
      </c>
      <c r="J3877" t="s">
        <v>5</v>
      </c>
      <c r="K3877" s="5" t="s">
        <v>4</v>
      </c>
      <c r="L3877">
        <v>62240.83</v>
      </c>
      <c r="M3877" t="str">
        <f t="shared" si="7013"/>
        <v>o</v>
      </c>
      <c r="N3877" t="str">
        <f t="shared" si="7014"/>
        <v>11/2</v>
      </c>
      <c r="O3877">
        <v>105566.62</v>
      </c>
      <c r="P3877" t="str">
        <f t="shared" si="7015"/>
        <v>e</v>
      </c>
      <c r="Q3877" t="str">
        <f t="shared" si="7016"/>
        <v>9/2</v>
      </c>
      <c r="R3877">
        <v>35</v>
      </c>
      <c r="AA3877" s="10">
        <f t="shared" si="6940"/>
        <v>2307.384</v>
      </c>
      <c r="AB3877" s="3" cm="1">
        <f t="array" ref="AB3877">100000000/Lvac(AA3877)</f>
        <v>43325.792958690217</v>
      </c>
      <c r="AC3877" s="28">
        <f t="shared" si="6941"/>
        <v>4.3339123440224946E-7</v>
      </c>
      <c r="AD3877" s="28">
        <f t="shared" si="6942"/>
        <v>2.3080939359920512E-7</v>
      </c>
      <c r="AE3877" s="21">
        <f t="shared" si="6943"/>
        <v>43325.790653743759</v>
      </c>
      <c r="AF3877" s="10" cm="1">
        <f t="array" ref="AF3877">Lair(100000000/AE3877)</f>
        <v>2307.3841227643702</v>
      </c>
      <c r="AG3877" s="10">
        <f t="shared" si="6944"/>
        <v>1.438850944591152E-2</v>
      </c>
      <c r="AH3877" s="10" t="b">
        <f t="shared" si="6939"/>
        <v>1</v>
      </c>
      <c r="AI3877" s="10">
        <f t="shared" si="7017"/>
        <v>2307.3841227643702</v>
      </c>
      <c r="AJ3877">
        <v>3.0000000000000001E-3</v>
      </c>
      <c r="AK3877" s="3" cm="1">
        <f t="array" ref="AK3877">100000000/Lvac($AA3877)</f>
        <v>43325.792958690217</v>
      </c>
      <c r="AL3877" s="21">
        <f t="shared" si="7012"/>
        <v>5.6331053678375306E-2</v>
      </c>
      <c r="AM3877" s="10" cm="1">
        <f t="array" ref="AM3877">Lvac($AI3877)-$BA3877</f>
        <v>-3.4826880437321961E-5</v>
      </c>
      <c r="AN3877" s="10">
        <f t="shared" si="7018"/>
        <v>2.958690223749727E-3</v>
      </c>
      <c r="AO3877" s="3">
        <f t="shared" si="7019"/>
        <v>-1.1608960145773986E-2</v>
      </c>
      <c r="AP3877" s="3">
        <v>-5.2539414809871232E-2</v>
      </c>
      <c r="AS3877" s="3">
        <f t="shared" si="6945"/>
        <v>2.9586902164737694E-3</v>
      </c>
      <c r="AT3877" s="3" cm="1">
        <f t="array" ref="AT3877">AS3877-(100000000/LvacE($A3877)-$E3877)</f>
        <v>9.8111901024822146E-5</v>
      </c>
      <c r="AU3877" t="s">
        <v>4887</v>
      </c>
      <c r="AV3877" t="s">
        <v>4873</v>
      </c>
      <c r="AW3877" s="3">
        <v>62240.83</v>
      </c>
      <c r="AX3877" s="3">
        <v>105566.62</v>
      </c>
      <c r="AY3877" s="3"/>
      <c r="AZ3877" s="10" cm="1">
        <f t="array" ref="AZ3877">Lair(100000000/($AX3877-$AW3877))</f>
        <v>2307.3841575835945</v>
      </c>
      <c r="BA3877" s="10">
        <f t="shared" si="7020"/>
        <v>2308.0940936102957</v>
      </c>
      <c r="BB3877" s="12">
        <v>1960000000</v>
      </c>
      <c r="BC3877" s="3">
        <v>0.65500000000000003</v>
      </c>
      <c r="BD3877" s="12" cm="1">
        <f t="array" ref="BD3877">SfromgA($BB3877,$BA3877,"")</f>
        <v>11.894603240845427</v>
      </c>
      <c r="BE3877" s="29">
        <f t="shared" si="7021"/>
        <v>12.201845430196357</v>
      </c>
      <c r="BG3877" s="3"/>
      <c r="BH3877" s="3"/>
      <c r="BI3877" s="12">
        <f t="shared" si="7022"/>
        <v>1960000000</v>
      </c>
      <c r="BJ3877" s="29">
        <f t="shared" si="7023"/>
        <v>12.201845430196357</v>
      </c>
      <c r="BK3877" s="3">
        <f t="shared" si="7024"/>
        <v>-10.153987808578389</v>
      </c>
      <c r="BL3877" s="13">
        <f>EXP(BK$4341*$AX3877+BK$4342)*$BI3877/(100000000/($AX3877-$AW3877))</f>
        <v>31.34431754091263</v>
      </c>
      <c r="BM3877" s="3">
        <f t="shared" si="7025"/>
        <v>1.6532735227584641</v>
      </c>
      <c r="BN3877" s="13" cm="1">
        <f t="array" ref="BN3877">$C3877*EXP(poly_from_str(100000000/$E3877,BN$4343))</f>
        <v>33.050778007934383</v>
      </c>
      <c r="BO3877" s="3">
        <f t="shared" si="7026"/>
        <v>1.791759469228055</v>
      </c>
      <c r="BP3877" s="13">
        <f t="shared" si="7027"/>
        <v>-5.3012114364950784E-2</v>
      </c>
      <c r="BQ3877" s="13"/>
      <c r="BS3877" s="13"/>
      <c r="BT3877" s="13"/>
      <c r="BU3877" s="13"/>
      <c r="BV3877" s="13"/>
      <c r="BW3877" s="13"/>
      <c r="BX3877" s="13"/>
      <c r="BY3877">
        <v>32325</v>
      </c>
      <c r="BZ3877" s="13"/>
    </row>
    <row r="3878" spans="1:78" hidden="1" x14ac:dyDescent="0.25">
      <c r="A3878" t="s">
        <v>4322</v>
      </c>
      <c r="B3878" s="2" t="str">
        <f t="shared" si="6870"/>
        <v/>
      </c>
      <c r="C3878">
        <v>2</v>
      </c>
      <c r="E3878">
        <v>43327.8</v>
      </c>
      <c r="F3878">
        <v>40098</v>
      </c>
      <c r="G3878" t="s">
        <v>5</v>
      </c>
      <c r="H3878" s="5" t="s">
        <v>18</v>
      </c>
      <c r="I3878">
        <v>83426</v>
      </c>
      <c r="J3878" t="s">
        <v>3</v>
      </c>
      <c r="K3878" s="5" t="s">
        <v>18</v>
      </c>
      <c r="L3878">
        <v>40098.660000000003</v>
      </c>
      <c r="M3878" t="str">
        <f t="shared" si="7013"/>
        <v>e</v>
      </c>
      <c r="N3878" t="str">
        <f t="shared" si="7014"/>
        <v>5/2</v>
      </c>
      <c r="O3878">
        <v>83426.55</v>
      </c>
      <c r="P3878" t="str">
        <f t="shared" si="7015"/>
        <v>o</v>
      </c>
      <c r="Q3878" t="str">
        <f t="shared" si="7016"/>
        <v>5/2</v>
      </c>
      <c r="R3878">
        <v>35</v>
      </c>
      <c r="AA3878" s="10">
        <f t="shared" si="6940"/>
        <v>2307.277</v>
      </c>
      <c r="AB3878" s="3" cm="1">
        <f t="array" ref="AB3878">100000000/Lvac(AA3878)</f>
        <v>43327.802016517482</v>
      </c>
      <c r="AC3878" s="28">
        <f t="shared" si="6941"/>
        <v>4.3341133292621563E-7</v>
      </c>
      <c r="AD3878" s="28">
        <f t="shared" si="6942"/>
        <v>2.3079869124650696E-7</v>
      </c>
      <c r="AE3878" s="21">
        <f t="shared" si="6943"/>
        <v>43327.800445499575</v>
      </c>
      <c r="AF3878" s="10" cm="1">
        <f t="array" ref="AF3878">Lair(100000000/AE3878)</f>
        <v>2307.277083666645</v>
      </c>
      <c r="AG3878" s="10">
        <f t="shared" si="6944"/>
        <v>1.4389380212371006E-2</v>
      </c>
      <c r="AH3878" s="10" t="b">
        <f t="shared" si="6939"/>
        <v>1</v>
      </c>
      <c r="AI3878" s="10">
        <f t="shared" si="7017"/>
        <v>2307.277083666645</v>
      </c>
      <c r="AJ3878">
        <v>3.0000000000000001E-3</v>
      </c>
      <c r="AK3878" s="3" cm="1">
        <f t="array" ref="AK3878">100000000/Lvac($AA3878)</f>
        <v>43327.802016517482</v>
      </c>
      <c r="AL3878" s="21">
        <f t="shared" si="7012"/>
        <v>5.6336279231355819E-2</v>
      </c>
      <c r="AM3878" s="10" cm="1">
        <f t="array" ref="AM3878">Lvac($AI3878)-$BA3878</f>
        <v>4.7703828277008142E-3</v>
      </c>
      <c r="AN3878" s="10">
        <f t="shared" si="7018"/>
        <v>-8.7983482517302036E-2</v>
      </c>
      <c r="AO3878" s="3">
        <f t="shared" si="7019"/>
        <v>1.5901276092336047</v>
      </c>
      <c r="AP3878" s="3">
        <v>1.5622325954609551</v>
      </c>
      <c r="AS3878" s="3">
        <f t="shared" si="6945"/>
        <v>2.0165174792055041E-3</v>
      </c>
      <c r="AT3878" s="3" cm="1">
        <f t="array" ref="AT3878">AS3878-(100000000/LvacE($A3878)-$E3878)</f>
        <v>9.8174758022651076E-5</v>
      </c>
      <c r="AU3878" t="s">
        <v>4732</v>
      </c>
      <c r="AV3878" t="s">
        <v>4863</v>
      </c>
      <c r="AW3878" s="3">
        <v>40098.660000000003</v>
      </c>
      <c r="AX3878" s="3">
        <v>83426.55</v>
      </c>
      <c r="AY3878" s="3"/>
      <c r="AZ3878" s="10" cm="1">
        <f t="array" ref="AZ3878">Lair(100000000/($AX3878-$AW3878))</f>
        <v>2307.2723143324683</v>
      </c>
      <c r="BA3878" s="10">
        <f t="shared" si="7020"/>
        <v>2307.9822257672831</v>
      </c>
      <c r="BB3878" s="12">
        <v>4720000</v>
      </c>
      <c r="BC3878" s="3">
        <v>8.9999999999999993E-3</v>
      </c>
      <c r="BD3878" s="12" cm="1">
        <f t="array" ref="BD3878">SfromgA($BB3878,$BA3878,"")</f>
        <v>2.8639981840442402E-2</v>
      </c>
      <c r="BE3878" s="29">
        <f t="shared" si="7021"/>
        <v>755.66703761793121</v>
      </c>
      <c r="BG3878" s="3"/>
      <c r="BH3878" s="3"/>
      <c r="BI3878" s="12">
        <f t="shared" si="7022"/>
        <v>4720000</v>
      </c>
      <c r="BJ3878" s="29">
        <f t="shared" si="7023"/>
        <v>755.66703761793121</v>
      </c>
      <c r="BK3878" s="3"/>
      <c r="BL3878" s="13">
        <f>EXP(BK$4341*$AX3878+BK$4342)*$BI3878/(100000000/($AX3878-$AW3878))</f>
        <v>0.40591822249366488</v>
      </c>
      <c r="BM3878" s="3"/>
      <c r="BN3878" s="13" cm="1">
        <f t="array" ref="BN3878">$C3878*EXP(poly_from_str(100000000/$E3878,BN$4343))</f>
        <v>11.023273918323676</v>
      </c>
      <c r="BO3878" s="3">
        <f t="shared" si="7026"/>
        <v>0.69314718055994529</v>
      </c>
      <c r="BP3878" s="17"/>
      <c r="BQ3878" s="13"/>
      <c r="BS3878" s="13"/>
      <c r="BT3878" s="13"/>
      <c r="BU3878" s="13"/>
      <c r="BV3878" s="13"/>
      <c r="BW3878" s="13"/>
      <c r="BX3878" s="13"/>
      <c r="BY3878">
        <v>10782</v>
      </c>
      <c r="BZ3878" s="13"/>
    </row>
    <row r="3879" spans="1:78" hidden="1" x14ac:dyDescent="0.25">
      <c r="A3879" t="s">
        <v>4323</v>
      </c>
      <c r="B3879" s="2" t="str">
        <f t="shared" ref="B3879:B3942" si="7028">IF(OR(A3879=A3878,A3879=A3880),IF(B3878="",1,B3878+1),"")</f>
        <v/>
      </c>
      <c r="C3879">
        <v>2</v>
      </c>
      <c r="E3879">
        <v>43329.94</v>
      </c>
      <c r="F3879">
        <v>21535</v>
      </c>
      <c r="G3879" t="s">
        <v>5</v>
      </c>
      <c r="H3879" s="5" t="s">
        <v>4</v>
      </c>
      <c r="I3879">
        <v>64865</v>
      </c>
      <c r="J3879" t="s">
        <v>3</v>
      </c>
      <c r="K3879" s="5" t="s">
        <v>16</v>
      </c>
      <c r="L3879">
        <v>21535.17</v>
      </c>
      <c r="M3879" t="str">
        <f t="shared" si="7013"/>
        <v>e</v>
      </c>
      <c r="N3879" t="str">
        <f t="shared" si="7014"/>
        <v>9/2</v>
      </c>
      <c r="O3879">
        <v>64865.15</v>
      </c>
      <c r="P3879" t="str">
        <f t="shared" si="7015"/>
        <v>o</v>
      </c>
      <c r="Q3879" t="str">
        <f t="shared" si="7016"/>
        <v>11/2</v>
      </c>
      <c r="R3879">
        <v>35</v>
      </c>
      <c r="AA3879" s="10">
        <f t="shared" si="6940"/>
        <v>2307.163</v>
      </c>
      <c r="AB3879" s="3" cm="1">
        <f t="array" ref="AB3879">100000000/Lvac(AA3879)</f>
        <v>43329.942713031443</v>
      </c>
      <c r="AC3879" s="28">
        <f t="shared" si="6941"/>
        <v>4.334327483580484E-7</v>
      </c>
      <c r="AD3879" s="28">
        <f t="shared" si="6942"/>
        <v>2.3078728873999893E-7</v>
      </c>
      <c r="AE3879" s="21">
        <f t="shared" si="6943"/>
        <v>43329.940599284797</v>
      </c>
      <c r="AF3879" s="10" cm="1">
        <f t="array" ref="AF3879">Lair(100000000/AE3879)</f>
        <v>2307.1631125592644</v>
      </c>
      <c r="AG3879" s="10">
        <f t="shared" si="6944"/>
        <v>1.4390308078153006E-2</v>
      </c>
      <c r="AH3879" s="10" t="b">
        <f t="shared" si="6939"/>
        <v>1</v>
      </c>
      <c r="AI3879" s="10">
        <f t="shared" si="7017"/>
        <v>2307.1631125592644</v>
      </c>
      <c r="AJ3879">
        <v>3.0000000000000001E-3</v>
      </c>
      <c r="AK3879" s="3" cm="1">
        <f t="array" ref="AK3879">100000000/Lvac($AA3879)</f>
        <v>43329.942713031443</v>
      </c>
      <c r="AL3879" s="21">
        <f t="shared" si="7012"/>
        <v>5.634184572017565E-2</v>
      </c>
      <c r="AM3879" s="10" cm="1">
        <f t="array" ref="AM3879">Lvac($AI3879)-$BA3879</f>
        <v>2.0985896321690234E-3</v>
      </c>
      <c r="AN3879" s="10">
        <f t="shared" si="7018"/>
        <v>-3.7286968559783418E-2</v>
      </c>
      <c r="AO3879" s="3">
        <f t="shared" si="7019"/>
        <v>0.69952987738967443</v>
      </c>
      <c r="AP3879" s="3">
        <v>0.66200187332772964</v>
      </c>
      <c r="AS3879" s="3">
        <f t="shared" si="6945"/>
        <v>2.7130314410896972E-3</v>
      </c>
      <c r="AT3879" s="3" cm="1">
        <f t="array" ref="AT3879">AS3879-(100000000/LvacE($A3879)-$E3879)</f>
        <v>9.8241755040362477E-5</v>
      </c>
      <c r="AU3879" t="s">
        <v>4793</v>
      </c>
      <c r="AV3879" t="s">
        <v>4891</v>
      </c>
      <c r="AW3879" s="3">
        <v>21535.17</v>
      </c>
      <c r="AX3879" s="3">
        <v>64865.15</v>
      </c>
      <c r="AY3879" s="3"/>
      <c r="AZ3879" s="10" cm="1">
        <f t="array" ref="AZ3879">Lair(100000000/($AX3879-$AW3879))</f>
        <v>2307.1610144309357</v>
      </c>
      <c r="BA3879" s="10">
        <f t="shared" si="7020"/>
        <v>2307.8709013943694</v>
      </c>
      <c r="BB3879" s="12">
        <v>22700000</v>
      </c>
      <c r="BC3879" s="3">
        <v>9.0999999999999998E-2</v>
      </c>
      <c r="BD3879" s="12" cm="1">
        <f t="array" ref="BD3879">SfromgA($BB3879,$BA3879,"")</f>
        <v>0.13771896537599171</v>
      </c>
      <c r="BE3879" s="29">
        <f t="shared" si="7021"/>
        <v>604.561039618584</v>
      </c>
      <c r="BG3879" s="3"/>
      <c r="BH3879" s="3"/>
      <c r="BI3879" s="12">
        <f t="shared" si="7022"/>
        <v>22700000</v>
      </c>
      <c r="BJ3879" s="29">
        <f t="shared" si="7023"/>
        <v>604.561039618584</v>
      </c>
      <c r="BK3879" s="3">
        <f>LN(BN3879*100000000/($AX3879-$AW3879)/$BI3879)</f>
        <v>-6.7931720298066463</v>
      </c>
      <c r="BL3879" s="13">
        <f>EXP(BK$4341*$AX3879+BK$4342)*$BI3879/(100000000/($AX3879-$AW3879))</f>
        <v>7.9988583898575252</v>
      </c>
      <c r="BM3879" s="3">
        <f t="shared" ref="BM3879" si="7029">LN(BL3879/$C3879)</f>
        <v>1.3861516496692865</v>
      </c>
      <c r="BN3879" s="13" cm="1">
        <f t="array" ref="BN3879">$C3879*EXP(poly_from_str(100000000/$E3879,BN$4343))</f>
        <v>11.030043332400721</v>
      </c>
      <c r="BO3879" s="3">
        <f t="shared" si="7026"/>
        <v>0.69314718055994529</v>
      </c>
      <c r="BP3879" s="13">
        <f>LN(BL3879/BN3879)</f>
        <v>-0.32132393162326933</v>
      </c>
      <c r="BQ3879" s="13"/>
      <c r="BS3879" s="13"/>
      <c r="BT3879" s="13"/>
      <c r="BU3879" s="13"/>
      <c r="BV3879" s="13"/>
      <c r="BW3879" s="13"/>
      <c r="BX3879" s="13"/>
      <c r="BY3879">
        <v>10789</v>
      </c>
      <c r="BZ3879" s="13"/>
    </row>
    <row r="3880" spans="1:78" hidden="1" x14ac:dyDescent="0.25">
      <c r="A3880" t="s">
        <v>4324</v>
      </c>
      <c r="B3880" s="2" t="str">
        <f t="shared" si="7028"/>
        <v/>
      </c>
      <c r="C3880">
        <v>1</v>
      </c>
      <c r="E3880">
        <v>43331.73</v>
      </c>
      <c r="R3880">
        <v>35</v>
      </c>
      <c r="S3880" t="s">
        <v>22</v>
      </c>
      <c r="AA3880" s="10">
        <f t="shared" si="6940"/>
        <v>2307.0680000000002</v>
      </c>
      <c r="AB3880" s="3" cm="1">
        <f t="array" ref="AB3880">100000000/Lvac(AA3880)</f>
        <v>43331.726788370186</v>
      </c>
      <c r="AC3880" s="28">
        <f t="shared" si="6941"/>
        <v>4.3345059616794996E-7</v>
      </c>
      <c r="AD3880" s="28">
        <f t="shared" si="6942"/>
        <v>2.3077778665132503E-7</v>
      </c>
      <c r="AE3880" s="21">
        <f t="shared" si="6943"/>
        <v>43331.729290670242</v>
      </c>
      <c r="AF3880" s="10" cm="1">
        <f t="array" ref="AF3880">Lair(100000000/AE3880)</f>
        <v>2307.0678667608372</v>
      </c>
      <c r="AG3880" s="10">
        <f t="shared" si="6944"/>
        <v>1.4391081404702893E-2</v>
      </c>
      <c r="AH3880" s="10" t="b">
        <f t="shared" si="6939"/>
        <v>1</v>
      </c>
      <c r="AI3880" s="10">
        <f t="shared" si="6947"/>
        <v>2307.0680000000002</v>
      </c>
      <c r="AJ3880">
        <v>3.0000000000000001E-3</v>
      </c>
      <c r="AK3880" s="3" cm="1">
        <f t="array" ref="AK3880">100000000/Lvac($AA3880)</f>
        <v>43331.726788370186</v>
      </c>
      <c r="AL3880" s="21">
        <f t="shared" si="7012"/>
        <v>5.6346488428217351E-2</v>
      </c>
      <c r="AM3880" s="21"/>
      <c r="AN3880" s="21"/>
      <c r="AO3880" s="21"/>
      <c r="AP3880" s="21"/>
      <c r="AS3880" s="3">
        <f t="shared" si="6945"/>
        <v>-3.2116298170876689E-3</v>
      </c>
      <c r="AT3880" s="3" cm="1">
        <f t="array" ref="AT3880">AS3880-(100000000/LvacE($A3880)-$E3880)</f>
        <v>9.8297605291008949E-5</v>
      </c>
      <c r="BB3880"/>
      <c r="BC3880"/>
      <c r="BD3880"/>
      <c r="BE3880"/>
      <c r="BF3880"/>
      <c r="BG3880"/>
      <c r="BH3880"/>
      <c r="BI3880"/>
      <c r="BJ3880"/>
      <c r="BN3880" s="13" cm="1">
        <f t="array" ref="BN3880">$C3880*EXP(poly_from_str(100000000/$E3880,BN$4343))</f>
        <v>5.5178571380257804</v>
      </c>
      <c r="BO3880" s="13"/>
      <c r="BY3880" t="e">
        <v>#N/A</v>
      </c>
    </row>
    <row r="3881" spans="1:78" hidden="1" x14ac:dyDescent="0.25">
      <c r="A3881" t="s">
        <v>4325</v>
      </c>
      <c r="B3881" s="2" t="str">
        <f t="shared" si="7028"/>
        <v/>
      </c>
      <c r="C3881">
        <v>9</v>
      </c>
      <c r="E3881">
        <v>43334.239999999998</v>
      </c>
      <c r="F3881">
        <v>23532</v>
      </c>
      <c r="G3881" t="s">
        <v>5</v>
      </c>
      <c r="H3881" s="5" t="s">
        <v>18</v>
      </c>
      <c r="I3881">
        <v>66867</v>
      </c>
      <c r="J3881" t="s">
        <v>3</v>
      </c>
      <c r="K3881" s="5" t="s">
        <v>19</v>
      </c>
      <c r="L3881">
        <v>23532.86</v>
      </c>
      <c r="M3881" t="str">
        <f t="shared" ref="M3881:M3882" si="7030">$G3881&amp;""</f>
        <v>e</v>
      </c>
      <c r="N3881" t="str">
        <f t="shared" ref="N3881:N3882" si="7031">$H3881&amp;""</f>
        <v>5/2</v>
      </c>
      <c r="O3881">
        <v>66867.09</v>
      </c>
      <c r="P3881" t="str">
        <f t="shared" ref="P3881:P3882" si="7032">$J3881&amp;""</f>
        <v>o</v>
      </c>
      <c r="Q3881" t="str">
        <f t="shared" ref="Q3881:Q3882" si="7033">$K3881&amp;""</f>
        <v>3/2</v>
      </c>
      <c r="R3881">
        <v>35</v>
      </c>
      <c r="AA3881" s="10">
        <f t="shared" si="6940"/>
        <v>2306.9340000000002</v>
      </c>
      <c r="AB3881" s="3" cm="1">
        <f t="array" ref="AB3881">100000000/Lvac(AA3881)</f>
        <v>43334.243523340192</v>
      </c>
      <c r="AC3881" s="28">
        <f t="shared" si="6941"/>
        <v>4.3347577347249637E-7</v>
      </c>
      <c r="AD3881" s="28">
        <f t="shared" si="6942"/>
        <v>2.3076438370532338E-7</v>
      </c>
      <c r="AE3881" s="21">
        <f t="shared" si="6943"/>
        <v>43334.240778034153</v>
      </c>
      <c r="AF3881" s="10" cm="1">
        <f t="array" ref="AF3881">Lair(100000000/AE3881)</f>
        <v>2306.9341461614649</v>
      </c>
      <c r="AG3881" s="10">
        <f t="shared" si="6944"/>
        <v>1.4392172364562705E-2</v>
      </c>
      <c r="AH3881" s="10" t="b">
        <f t="shared" si="6939"/>
        <v>1</v>
      </c>
      <c r="AI3881" s="10">
        <f t="shared" ref="AI3881:AI3882" si="7034">$AF3881</f>
        <v>2306.9341461614649</v>
      </c>
      <c r="AJ3881">
        <v>3.0000000000000001E-3</v>
      </c>
      <c r="AK3881" s="3" cm="1">
        <f t="array" ref="AK3881">100000000/Lvac($AA3881)</f>
        <v>43334.243523340192</v>
      </c>
      <c r="AL3881" s="21">
        <f t="shared" si="7012"/>
        <v>5.6353030616991678E-2</v>
      </c>
      <c r="AM3881" s="10" cm="1">
        <f t="array" ref="AM3881">Lvac($AI3881)-$BA3881</f>
        <v>-5.7395425437789527E-4</v>
      </c>
      <c r="AN3881" s="10">
        <f t="shared" ref="AN3881:AN3882" si="7035">$AK3881-($AX3881-$AW3881)</f>
        <v>1.3523340196115896E-2</v>
      </c>
      <c r="AO3881" s="3">
        <f t="shared" ref="AO3881:AO3882" si="7036">AM3881/AJ3881</f>
        <v>-0.19131808479263177</v>
      </c>
      <c r="AP3881" s="3">
        <v>-0.24004928400245262</v>
      </c>
      <c r="AS3881" s="3">
        <f t="shared" si="6945"/>
        <v>3.523340194078628E-3</v>
      </c>
      <c r="AT3881" s="3" cm="1">
        <f t="array" ref="AT3881">AS3881-(100000000/LvacE($A3881)-$E3881)</f>
        <v>9.8376418463885784E-5</v>
      </c>
      <c r="AU3881" t="s">
        <v>4751</v>
      </c>
      <c r="AV3881" t="s">
        <v>4862</v>
      </c>
      <c r="AW3881" s="3">
        <v>23532.86</v>
      </c>
      <c r="AX3881" s="3">
        <v>66867.09</v>
      </c>
      <c r="AY3881" s="3"/>
      <c r="AZ3881" s="10" cm="1">
        <f t="array" ref="AZ3881">Lair(100000000/($AX3881-$AW3881))</f>
        <v>2306.934719989566</v>
      </c>
      <c r="BA3881" s="10">
        <f t="shared" ref="BA3881:BA3882" si="7037">100000000/($AX3881-$AW3881)</f>
        <v>2307.6445572010857</v>
      </c>
      <c r="BB3881" s="12">
        <v>310000000</v>
      </c>
      <c r="BC3881" s="3">
        <v>0.495</v>
      </c>
      <c r="BD3881" s="12" cm="1">
        <f t="array" ref="BD3881">SfromgA($BB3881,$BA3881,"")</f>
        <v>1.8801902731136644</v>
      </c>
      <c r="BE3881" s="29">
        <f t="shared" ref="BE3881:BE3882" si="7038">(10^MAX(0.05, -0.312925054856973*((LN($BD3881))^(1/3)) + 0.454808404431693)-1)*100</f>
        <v>53.587173217644079</v>
      </c>
      <c r="BG3881" s="3"/>
      <c r="BH3881" s="3"/>
      <c r="BI3881" s="12">
        <f t="shared" ref="BI3881:BI3882" si="7039">IF($BB3881="",$BF3881,$BB3881)</f>
        <v>310000000</v>
      </c>
      <c r="BJ3881" s="29">
        <f t="shared" ref="BJ3881:BJ3882" si="7040">IF($BB3881="",$BH3881,$BE3881)</f>
        <v>53.587173217644079</v>
      </c>
      <c r="BK3881" s="3">
        <f>LN(BN3881*100000000/($AX3881-$AW3881)/$BI3881)</f>
        <v>-7.9021645647224625</v>
      </c>
      <c r="BL3881" s="13">
        <f>EXP(BK$4341*$AX3881+BK$4342)*$BI3881/(100000000/($AX3881-$AW3881))</f>
        <v>93.831120241338695</v>
      </c>
      <c r="BM3881" s="3">
        <f t="shared" ref="BM3881" si="7041">LN(BL3881/$C3881)</f>
        <v>2.3442719959474232</v>
      </c>
      <c r="BN3881" s="13" cm="1">
        <f t="array" ref="BN3881">$C3881*EXP(poly_from_str(100000000/$E3881,BN$4343))</f>
        <v>49.696558221683851</v>
      </c>
      <c r="BO3881" s="3">
        <f t="shared" ref="BO3881:BO3882" si="7042">LN($C3881)</f>
        <v>2.1972245773362196</v>
      </c>
      <c r="BP3881" s="13">
        <f>LN(BL3881/BN3881)</f>
        <v>0.63556089365178525</v>
      </c>
      <c r="BQ3881" s="13"/>
      <c r="BS3881" s="13"/>
      <c r="BT3881" s="13"/>
      <c r="BU3881" s="13"/>
      <c r="BV3881" s="13"/>
      <c r="BW3881" s="13"/>
      <c r="BX3881" s="13"/>
      <c r="BY3881">
        <v>48614</v>
      </c>
      <c r="BZ3881" s="13"/>
    </row>
    <row r="3882" spans="1:78" hidden="1" x14ac:dyDescent="0.25">
      <c r="A3882" t="s">
        <v>4326</v>
      </c>
      <c r="B3882" s="2" t="str">
        <f t="shared" si="7028"/>
        <v/>
      </c>
      <c r="C3882">
        <v>3</v>
      </c>
      <c r="E3882">
        <v>43340.59</v>
      </c>
      <c r="F3882">
        <v>25033</v>
      </c>
      <c r="G3882" t="s">
        <v>5</v>
      </c>
      <c r="H3882" s="5" t="s">
        <v>4</v>
      </c>
      <c r="I3882">
        <v>68374</v>
      </c>
      <c r="J3882" t="s">
        <v>3</v>
      </c>
      <c r="K3882" s="5" t="s">
        <v>4</v>
      </c>
      <c r="L3882">
        <v>25033.91</v>
      </c>
      <c r="M3882" t="str">
        <f t="shared" si="7030"/>
        <v>e</v>
      </c>
      <c r="N3882" t="str">
        <f t="shared" si="7031"/>
        <v>9/2</v>
      </c>
      <c r="O3882">
        <v>68374.539999999994</v>
      </c>
      <c r="P3882" t="str">
        <f t="shared" si="7032"/>
        <v>o</v>
      </c>
      <c r="Q3882" t="str">
        <f t="shared" si="7033"/>
        <v>9/2</v>
      </c>
      <c r="R3882">
        <v>35</v>
      </c>
      <c r="AA3882" s="10">
        <f t="shared" si="6940"/>
        <v>2306.596</v>
      </c>
      <c r="AB3882" s="3" cm="1">
        <f t="array" ref="AB3882">100000000/Lvac(AA3882)</f>
        <v>43340.593004370879</v>
      </c>
      <c r="AC3882" s="28">
        <f t="shared" si="6941"/>
        <v>4.3353929340031807E-7</v>
      </c>
      <c r="AD3882" s="28">
        <f t="shared" si="6942"/>
        <v>2.3073057627502937E-7</v>
      </c>
      <c r="AE3882" s="21">
        <f t="shared" si="6943"/>
        <v>43340.590663130948</v>
      </c>
      <c r="AF3882" s="10" cm="1">
        <f t="array" ref="AF3882">Lair(100000000/AE3882)</f>
        <v>2306.5961246122656</v>
      </c>
      <c r="AG3882" s="10">
        <f t="shared" si="6944"/>
        <v>1.439492503333286E-2</v>
      </c>
      <c r="AH3882" s="10" t="b">
        <f t="shared" si="6939"/>
        <v>1</v>
      </c>
      <c r="AI3882" s="10">
        <f t="shared" si="7034"/>
        <v>2306.5961246122656</v>
      </c>
      <c r="AJ3882">
        <v>3.0000000000000001E-3</v>
      </c>
      <c r="AK3882" s="3" cm="1">
        <f t="array" ref="AK3882">100000000/Lvac($AA3882)</f>
        <v>43340.593004370879</v>
      </c>
      <c r="AL3882" s="21">
        <f t="shared" si="7012"/>
        <v>5.6369547154671067E-2</v>
      </c>
      <c r="AM3882" s="10" cm="1">
        <f t="array" ref="AM3882">Lvac($AI3882)-$BA3882</f>
        <v>2.0941594420946785E-3</v>
      </c>
      <c r="AN3882" s="10">
        <f t="shared" si="7035"/>
        <v>-3.6995629110606387E-2</v>
      </c>
      <c r="AO3882" s="3">
        <f t="shared" si="7036"/>
        <v>0.69805314736489288</v>
      </c>
      <c r="AP3882" s="3">
        <v>0.65650659477493412</v>
      </c>
      <c r="AS3882" s="3">
        <f t="shared" si="6945"/>
        <v>3.00437088299077E-3</v>
      </c>
      <c r="AT3882" s="3" cm="1">
        <f t="array" ref="AT3882">AS3882-(100000000/LvacE($A3882)-$E3882)</f>
        <v>9.8575401352718472E-5</v>
      </c>
      <c r="AU3882" t="s">
        <v>4741</v>
      </c>
      <c r="AV3882" t="s">
        <v>4734</v>
      </c>
      <c r="AW3882" s="3">
        <v>25033.91</v>
      </c>
      <c r="AX3882" s="3">
        <v>68374.539999999994</v>
      </c>
      <c r="AY3882" s="3"/>
      <c r="AZ3882" s="10" cm="1">
        <f t="array" ref="AZ3882">Lair(100000000/($AX3882-$AW3882))</f>
        <v>2306.5940309130542</v>
      </c>
      <c r="BA3882" s="10">
        <f t="shared" si="7037"/>
        <v>2307.3037932305097</v>
      </c>
      <c r="BB3882" s="12">
        <v>4260000</v>
      </c>
      <c r="BC3882" s="3">
        <v>7.0000000000000001E-3</v>
      </c>
      <c r="BD3882" s="12" cm="1">
        <f t="array" ref="BD3882">SfromgA($BB3882,$BA3882,"")</f>
        <v>2.582600906862869E-2</v>
      </c>
      <c r="BE3882" s="29">
        <f t="shared" si="7038"/>
        <v>764.75613688372982</v>
      </c>
      <c r="BG3882" s="3"/>
      <c r="BH3882" s="3"/>
      <c r="BI3882" s="12">
        <f t="shared" si="7039"/>
        <v>4260000</v>
      </c>
      <c r="BJ3882" s="29">
        <f t="shared" si="7040"/>
        <v>764.75613688372982</v>
      </c>
      <c r="BK3882" s="3"/>
      <c r="BL3882" s="13">
        <f>EXP(BK$4341*$AX3882+BK$4342)*$BI3882/(100000000/($AX3882-$AW3882))</f>
        <v>1.150049323181173</v>
      </c>
      <c r="BM3882" s="3"/>
      <c r="BN3882" s="13" cm="1">
        <f t="array" ref="BN3882">$C3882*EXP(poly_from_str(100000000/$E3882,BN$4343))</f>
        <v>16.595850967125202</v>
      </c>
      <c r="BO3882" s="3">
        <f t="shared" si="7042"/>
        <v>1.0986122886681098</v>
      </c>
      <c r="BP3882" s="17"/>
      <c r="BQ3882" s="13"/>
      <c r="BS3882" s="13"/>
      <c r="BT3882" s="13"/>
      <c r="BU3882" s="13"/>
      <c r="BV3882" s="13"/>
      <c r="BW3882" s="13"/>
      <c r="BX3882" s="13"/>
      <c r="BY3882">
        <v>16236</v>
      </c>
      <c r="BZ3882" s="13"/>
    </row>
    <row r="3883" spans="1:78" hidden="1" x14ac:dyDescent="0.25">
      <c r="A3883" t="s">
        <v>4327</v>
      </c>
      <c r="B3883" s="2" t="str">
        <f t="shared" si="7028"/>
        <v/>
      </c>
      <c r="C3883">
        <v>3</v>
      </c>
      <c r="E3883">
        <v>43359.63</v>
      </c>
      <c r="R3883">
        <v>35</v>
      </c>
      <c r="S3883" t="s">
        <v>22</v>
      </c>
      <c r="AA3883" s="10">
        <f t="shared" si="6940"/>
        <v>2305.5830000000001</v>
      </c>
      <c r="AB3883" s="3" cm="1">
        <f t="array" ref="AB3883">100000000/Lvac(AA3883)</f>
        <v>43359.633810749467</v>
      </c>
      <c r="AC3883" s="28">
        <f t="shared" si="6941"/>
        <v>4.3372977680699416E-7</v>
      </c>
      <c r="AD3883" s="28">
        <f t="shared" si="6942"/>
        <v>2.306292540118468E-7</v>
      </c>
      <c r="AE3883" s="21">
        <f t="shared" si="6943"/>
        <v>43359.630839965394</v>
      </c>
      <c r="AF3883" s="10" cm="1">
        <f t="array" ref="AF3883">Lair(100000000/AE3883)</f>
        <v>2305.5831579808651</v>
      </c>
      <c r="AG3883" s="10">
        <f t="shared" si="6944"/>
        <v>1.4403182147584681E-2</v>
      </c>
      <c r="AH3883" s="10" t="b">
        <f t="shared" si="6939"/>
        <v>1</v>
      </c>
      <c r="AI3883" s="10">
        <f t="shared" si="6947"/>
        <v>2305.5830000000001</v>
      </c>
      <c r="AJ3883">
        <v>3.0000000000000001E-3</v>
      </c>
      <c r="AK3883" s="3" cm="1">
        <f t="array" ref="AK3883">100000000/Lvac($AA3883)</f>
        <v>43359.633810749467</v>
      </c>
      <c r="AL3883" s="21">
        <f t="shared" si="7012"/>
        <v>5.6419092885508088E-2</v>
      </c>
      <c r="AM3883" s="21"/>
      <c r="AN3883" s="21"/>
      <c r="AO3883" s="21"/>
      <c r="AP3883" s="21"/>
      <c r="AS3883" s="3">
        <f t="shared" si="6945"/>
        <v>3.8107494692667387E-3</v>
      </c>
      <c r="AT3883" s="3" cm="1">
        <f t="array" ref="AT3883">AS3883-(100000000/LvacE($A3883)-$E3883)</f>
        <v>9.9173237686045468E-5</v>
      </c>
      <c r="BB3883"/>
      <c r="BC3883"/>
      <c r="BD3883"/>
      <c r="BE3883"/>
      <c r="BF3883"/>
      <c r="BG3883"/>
      <c r="BH3883"/>
      <c r="BI3883"/>
      <c r="BJ3883"/>
      <c r="BN3883" s="13" cm="1">
        <f t="array" ref="BN3883">$C3883*EXP(poly_from_str(100000000/$E3883,BN$4343))</f>
        <v>16.687703081339649</v>
      </c>
      <c r="BO3883" s="13"/>
      <c r="BY3883">
        <v>16332</v>
      </c>
    </row>
    <row r="3884" spans="1:78" hidden="1" x14ac:dyDescent="0.25">
      <c r="A3884" t="s">
        <v>4328</v>
      </c>
      <c r="B3884" s="2" t="str">
        <f t="shared" si="7028"/>
        <v/>
      </c>
      <c r="C3884">
        <v>1</v>
      </c>
      <c r="E3884">
        <v>43364.99</v>
      </c>
      <c r="R3884">
        <v>36</v>
      </c>
      <c r="S3884" t="s">
        <v>22</v>
      </c>
      <c r="AA3884" s="10">
        <f t="shared" si="6940"/>
        <v>2305.2979999999998</v>
      </c>
      <c r="AB3884" s="3" cm="1">
        <f t="array" ref="AB3884">100000000/Lvac(AA3884)</f>
        <v>43364.993815411763</v>
      </c>
      <c r="AC3884" s="28">
        <f t="shared" si="6941"/>
        <v>4.3378339806827583E-7</v>
      </c>
      <c r="AD3884" s="28">
        <f t="shared" si="6942"/>
        <v>2.3060074774981373E-7</v>
      </c>
      <c r="AE3884" s="21">
        <f t="shared" si="6943"/>
        <v>43364.990840668928</v>
      </c>
      <c r="AF3884" s="10" cm="1">
        <f t="array" ref="AF3884">Lair(100000000/AE3884)</f>
        <v>2305.2981581522849</v>
      </c>
      <c r="AG3884" s="10">
        <f t="shared" si="6944"/>
        <v>1.4405507187229539E-2</v>
      </c>
      <c r="AH3884" s="10" t="b">
        <f t="shared" si="6939"/>
        <v>1</v>
      </c>
      <c r="AI3884" s="10">
        <f t="shared" si="6947"/>
        <v>2305.2979999999998</v>
      </c>
      <c r="AJ3884">
        <v>3.0000000000000001E-3</v>
      </c>
      <c r="AK3884" s="3" cm="1">
        <f t="array" ref="AK3884">100000000/Lvac($AA3884)</f>
        <v>43364.993815411763</v>
      </c>
      <c r="AL3884" s="21">
        <f t="shared" si="7012"/>
        <v>5.6433043123377241E-2</v>
      </c>
      <c r="AM3884" s="21"/>
      <c r="AN3884" s="21"/>
      <c r="AO3884" s="21"/>
      <c r="AP3884" s="21"/>
      <c r="AS3884" s="3">
        <f t="shared" si="6945"/>
        <v>3.8154117646627128E-3</v>
      </c>
      <c r="AT3884" s="3" cm="1">
        <f t="array" ref="AT3884">AS3884-(100000000/LvacE($A3884)-$E3884)</f>
        <v>9.9341850727796555E-5</v>
      </c>
      <c r="BB3884"/>
      <c r="BC3884"/>
      <c r="BD3884"/>
      <c r="BE3884"/>
      <c r="BF3884"/>
      <c r="BG3884"/>
      <c r="BH3884"/>
      <c r="BI3884"/>
      <c r="BJ3884"/>
      <c r="BN3884" s="13" cm="1">
        <f t="array" ref="BN3884">$C3884*EXP(poly_from_str(100000000/$E3884,BN$4343))</f>
        <v>5.5712691723496217</v>
      </c>
      <c r="BO3884" s="13"/>
      <c r="BY3884">
        <v>5453</v>
      </c>
    </row>
    <row r="3885" spans="1:78" hidden="1" x14ac:dyDescent="0.25">
      <c r="A3885" t="s">
        <v>4329</v>
      </c>
      <c r="B3885" s="2" t="str">
        <f t="shared" si="7028"/>
        <v/>
      </c>
      <c r="C3885">
        <v>8</v>
      </c>
      <c r="E3885">
        <v>43368.38</v>
      </c>
      <c r="F3885">
        <v>21611</v>
      </c>
      <c r="G3885" t="s">
        <v>5</v>
      </c>
      <c r="H3885" s="5" t="s">
        <v>18</v>
      </c>
      <c r="I3885">
        <v>64979</v>
      </c>
      <c r="J3885" t="s">
        <v>3</v>
      </c>
      <c r="K3885" s="5" t="s">
        <v>8</v>
      </c>
      <c r="L3885">
        <v>21611.19</v>
      </c>
      <c r="M3885" t="str">
        <f t="shared" ref="M3885:M3896" si="7043">$G3885&amp;""</f>
        <v>e</v>
      </c>
      <c r="N3885" t="str">
        <f t="shared" ref="N3885:N3896" si="7044">$H3885&amp;""</f>
        <v>5/2</v>
      </c>
      <c r="O3885">
        <v>64979.55</v>
      </c>
      <c r="P3885" t="str">
        <f t="shared" ref="P3885:P3896" si="7045">$J3885&amp;""</f>
        <v>o</v>
      </c>
      <c r="Q3885" t="str">
        <f t="shared" ref="Q3885:Q3896" si="7046">$K3885&amp;""</f>
        <v>7/2</v>
      </c>
      <c r="R3885">
        <v>36</v>
      </c>
      <c r="AA3885" s="10">
        <f t="shared" si="6940"/>
        <v>2305.1179999999999</v>
      </c>
      <c r="AB3885" s="3" cm="1">
        <f t="array" ref="AB3885">100000000/Lvac(AA3885)</f>
        <v>43368.379764281111</v>
      </c>
      <c r="AC3885" s="28">
        <f t="shared" si="6941"/>
        <v>4.3381727095966456E-7</v>
      </c>
      <c r="AD3885" s="28">
        <f t="shared" si="6942"/>
        <v>2.3058274379519613E-7</v>
      </c>
      <c r="AE3885" s="21">
        <f t="shared" si="6943"/>
        <v>43368.379948075504</v>
      </c>
      <c r="AF3885" s="10" cm="1">
        <f t="array" ref="AF3885">Lair(100000000/AE3885)</f>
        <v>2305.1179902300923</v>
      </c>
      <c r="AG3885" s="10">
        <f t="shared" si="6944"/>
        <v>1.4406976077641385E-2</v>
      </c>
      <c r="AH3885" s="10" t="b">
        <f t="shared" si="6939"/>
        <v>1</v>
      </c>
      <c r="AI3885" s="10">
        <f t="shared" ref="AI3885:AI3896" si="7047">$AF3885</f>
        <v>2305.1179902300923</v>
      </c>
      <c r="AJ3885">
        <v>3.0000000000000001E-3</v>
      </c>
      <c r="AK3885" s="3" cm="1">
        <f t="array" ref="AK3885">100000000/Lvac($AA3885)</f>
        <v>43368.379764281111</v>
      </c>
      <c r="AL3885" s="21">
        <f t="shared" si="7012"/>
        <v>5.6441856705068918E-2</v>
      </c>
      <c r="AM3885" s="10" cm="1">
        <f t="array" ref="AM3885">Lvac($AI3885)-$BA3885</f>
        <v>-1.0606077712509432E-3</v>
      </c>
      <c r="AN3885" s="10">
        <f t="shared" ref="AN3885:AN3896" si="7048">$AK3885-($AX3885-$AW3885)</f>
        <v>1.9764281110838056E-2</v>
      </c>
      <c r="AO3885" s="3">
        <f t="shared" ref="AO3885:AO3896" si="7049">AM3885/AJ3885</f>
        <v>-0.3535359237503144</v>
      </c>
      <c r="AP3885" s="3">
        <v>-0.35027857241705834</v>
      </c>
      <c r="AS3885" s="3">
        <f t="shared" si="6945"/>
        <v>-2.3571888596052304E-4</v>
      </c>
      <c r="AT3885" s="3" cm="1">
        <f t="array" ref="AT3885">AS3885-(100000000/LvacE($A3885)-$E3885)</f>
        <v>9.9448428954929113E-5</v>
      </c>
      <c r="AU3885" t="s">
        <v>4791</v>
      </c>
      <c r="AV3885" t="s">
        <v>4907</v>
      </c>
      <c r="AW3885" s="3">
        <v>21611.19</v>
      </c>
      <c r="AX3885" s="3">
        <v>64979.55</v>
      </c>
      <c r="AY3885" s="3"/>
      <c r="AZ3885" s="10" cm="1">
        <f t="array" ref="AZ3885">Lair(100000000/($AX3885-$AW3885))</f>
        <v>2305.1190506049061</v>
      </c>
      <c r="BA3885" s="10">
        <f t="shared" ref="BA3885:BA3896" si="7050">100000000/($AX3885-$AW3885)</f>
        <v>2305.8284887876785</v>
      </c>
      <c r="BB3885" s="12">
        <v>525000000</v>
      </c>
      <c r="BC3885" s="3">
        <v>0.628</v>
      </c>
      <c r="BD3885" s="12" cm="1">
        <f t="array" ref="BD3885">SfromgA($BB3885,$BA3885,"")</f>
        <v>3.1766814371085572</v>
      </c>
      <c r="BE3885" s="29">
        <f t="shared" ref="BE3885:BE3896" si="7051">(10^MAX(0.05, -0.312925054856973*((LN($BD3885))^(1/3)) + 0.454808404431693)-1)*100</f>
        <v>33.784666562992612</v>
      </c>
      <c r="BG3885" s="3"/>
      <c r="BH3885" s="3"/>
      <c r="BI3885" s="12">
        <f t="shared" ref="BI3885:BI3896" si="7052">IF($BB3885="",$BF3885,$BB3885)</f>
        <v>525000000</v>
      </c>
      <c r="BJ3885" s="29">
        <f t="shared" ref="BJ3885:BJ3896" si="7053">IF($BB3885="",$BH3885,$BE3885)</f>
        <v>33.784666562992612</v>
      </c>
      <c r="BK3885" s="3">
        <f t="shared" ref="BK3885:BK3896" si="7054">LN(BN3885*100000000/($AX3885-$AW3885)/$BI3885)</f>
        <v>-8.537658374820186</v>
      </c>
      <c r="BL3885" s="13">
        <f t="shared" ref="BL3885:BL3896" si="7055">EXP(BK$4341*$AX3885+BK$4342)*$BI3885/(100000000/($AX3885-$AW3885))</f>
        <v>183.55702965215863</v>
      </c>
      <c r="BM3885" s="3">
        <f t="shared" ref="BM3885:BM3896" si="7056">LN(BL3885/$C3885)</f>
        <v>3.1330838658252533</v>
      </c>
      <c r="BN3885" s="13" cm="1">
        <f t="array" ref="BN3885">$C3885*EXP(poly_from_str(100000000/$E3885,BN$4343))</f>
        <v>44.614330708119553</v>
      </c>
      <c r="BO3885" s="3">
        <f t="shared" ref="BO3885:BO3896" si="7057">LN($C3885)</f>
        <v>2.0794415416798357</v>
      </c>
      <c r="BP3885" s="13">
        <f t="shared" ref="BP3885:BP3886" si="7058">LN(BL3885/BN3885)</f>
        <v>1.4144702837645553</v>
      </c>
      <c r="BQ3885" s="13"/>
      <c r="BS3885" s="13"/>
      <c r="BT3885" s="13"/>
      <c r="BU3885" s="13"/>
      <c r="BV3885" s="13"/>
      <c r="BW3885" s="13"/>
      <c r="BX3885" s="13"/>
      <c r="BY3885">
        <v>43671</v>
      </c>
      <c r="BZ3885" s="13"/>
    </row>
    <row r="3886" spans="1:78" hidden="1" x14ac:dyDescent="0.25">
      <c r="A3886" t="s">
        <v>4330</v>
      </c>
      <c r="B3886" s="2" t="str">
        <f t="shared" si="7028"/>
        <v/>
      </c>
      <c r="C3886">
        <v>8</v>
      </c>
      <c r="E3886">
        <v>43369.73</v>
      </c>
      <c r="F3886">
        <v>19308</v>
      </c>
      <c r="G3886" t="s">
        <v>5</v>
      </c>
      <c r="H3886" s="5" t="s">
        <v>16</v>
      </c>
      <c r="I3886">
        <v>62678</v>
      </c>
      <c r="J3886" t="s">
        <v>3</v>
      </c>
      <c r="K3886" s="5" t="s">
        <v>15</v>
      </c>
      <c r="L3886">
        <v>19308.93</v>
      </c>
      <c r="M3886" t="str">
        <f t="shared" si="7043"/>
        <v>e</v>
      </c>
      <c r="N3886" t="str">
        <f t="shared" si="7044"/>
        <v>11/2</v>
      </c>
      <c r="O3886">
        <v>62678.7</v>
      </c>
      <c r="P3886" t="str">
        <f t="shared" si="7045"/>
        <v>o</v>
      </c>
      <c r="Q3886" t="str">
        <f t="shared" si="7046"/>
        <v>13/2</v>
      </c>
      <c r="R3886">
        <v>36</v>
      </c>
      <c r="S3886" t="s">
        <v>159</v>
      </c>
      <c r="AA3886" s="10">
        <f t="shared" si="6940"/>
        <v>2305.0459999999998</v>
      </c>
      <c r="AB3886" s="3" cm="1">
        <f t="array" ref="AB3886">100000000/Lvac(AA3886)</f>
        <v>43369.734291869558</v>
      </c>
      <c r="AC3886" s="28">
        <f t="shared" si="6941"/>
        <v>4.3383082159748659E-7</v>
      </c>
      <c r="AD3886" s="28">
        <f t="shared" si="6942"/>
        <v>2.3057554221342511E-7</v>
      </c>
      <c r="AE3886" s="21">
        <f t="shared" si="6943"/>
        <v>43369.730945326926</v>
      </c>
      <c r="AF3886" s="10" cm="1">
        <f t="array" ref="AF3886">Lair(100000000/AE3886)</f>
        <v>2305.0461778801441</v>
      </c>
      <c r="AG3886" s="10">
        <f t="shared" si="6944"/>
        <v>1.4407563730153228E-2</v>
      </c>
      <c r="AH3886" s="10" t="b">
        <f t="shared" si="6939"/>
        <v>1</v>
      </c>
      <c r="AI3886" s="10">
        <f t="shared" si="7047"/>
        <v>2305.0461778801441</v>
      </c>
      <c r="AJ3886">
        <v>3.0000000000000001E-3</v>
      </c>
      <c r="AK3886" s="3" cm="1">
        <f t="array" ref="AK3886">100000000/Lvac($AA3886)</f>
        <v>43369.734291869558</v>
      </c>
      <c r="AL3886" s="21">
        <f t="shared" si="7012"/>
        <v>5.6445378025035811E-2</v>
      </c>
      <c r="AM3886" s="10" cm="1">
        <f t="array" ref="AM3886">Lvac($AI3886)-$BA3886</f>
        <v>2.0763432949024718E-3</v>
      </c>
      <c r="AN3886" s="10">
        <f t="shared" si="7048"/>
        <v>-3.5708130439161323E-2</v>
      </c>
      <c r="AO3886" s="3">
        <f t="shared" si="7049"/>
        <v>0.69211443163415731</v>
      </c>
      <c r="AP3886" s="3">
        <v>0.63280802411706338</v>
      </c>
      <c r="AS3886" s="3">
        <f t="shared" si="6945"/>
        <v>4.2918695544358343E-3</v>
      </c>
      <c r="AT3886" s="3" cm="1">
        <f t="array" ref="AT3886">AS3886-(100000000/LvacE($A3886)-$E3886)</f>
        <v>9.9491087894421071E-5</v>
      </c>
      <c r="AU3886" t="s">
        <v>4808</v>
      </c>
      <c r="AV3886" t="s">
        <v>4883</v>
      </c>
      <c r="AW3886" s="3">
        <v>19308.93</v>
      </c>
      <c r="AX3886" s="3">
        <v>62678.7</v>
      </c>
      <c r="AY3886" s="3"/>
      <c r="AZ3886" s="10" cm="1">
        <f t="array" ref="AZ3886">Lair(100000000/($AX3886-$AW3886))</f>
        <v>2305.0441019928953</v>
      </c>
      <c r="BA3886" s="10">
        <f t="shared" si="7050"/>
        <v>2305.7535237101788</v>
      </c>
      <c r="BB3886" s="12">
        <v>258000000</v>
      </c>
      <c r="BC3886" s="3">
        <v>0.47599999999999998</v>
      </c>
      <c r="BD3886" s="12" cm="1">
        <f t="array" ref="BD3886">SfromgA($BB3886,$BA3886,"")</f>
        <v>1.5609597649493905</v>
      </c>
      <c r="BE3886" s="29">
        <f t="shared" si="7051"/>
        <v>64.379858449364619</v>
      </c>
      <c r="BG3886" s="3"/>
      <c r="BH3886" s="3"/>
      <c r="BI3886" s="12">
        <f t="shared" si="7052"/>
        <v>258000000</v>
      </c>
      <c r="BJ3886" s="29">
        <f t="shared" si="7053"/>
        <v>64.379858449364619</v>
      </c>
      <c r="BK3886" s="3">
        <f t="shared" si="7054"/>
        <v>-7.8268572280036786</v>
      </c>
      <c r="BL3886" s="13">
        <f t="shared" si="7055"/>
        <v>107.44060454158902</v>
      </c>
      <c r="BM3886" s="3">
        <f t="shared" si="7056"/>
        <v>2.5974966373025348</v>
      </c>
      <c r="BN3886" s="13" cm="1">
        <f t="array" ref="BN3886">$C3886*EXP(poly_from_str(100000000/$E3886,BN$4343))</f>
        <v>44.631955992735342</v>
      </c>
      <c r="BO3886" s="3">
        <f t="shared" si="7057"/>
        <v>2.0794415416798357</v>
      </c>
      <c r="BP3886" s="13">
        <f t="shared" si="7058"/>
        <v>0.8784880744421536</v>
      </c>
      <c r="BQ3886" s="13"/>
      <c r="BS3886" s="13"/>
      <c r="BT3886" s="13"/>
      <c r="BU3886" s="13"/>
      <c r="BV3886" s="13"/>
      <c r="BW3886" s="13"/>
      <c r="BX3886" s="13"/>
      <c r="BY3886">
        <v>43689</v>
      </c>
      <c r="BZ3886" s="13"/>
    </row>
    <row r="3887" spans="1:78" hidden="1" x14ac:dyDescent="0.25">
      <c r="A3887" t="s">
        <v>4331</v>
      </c>
      <c r="B3887" s="2" t="str">
        <f t="shared" si="7028"/>
        <v/>
      </c>
      <c r="C3887">
        <v>2</v>
      </c>
      <c r="E3887">
        <v>43381.74</v>
      </c>
      <c r="F3887">
        <v>22527</v>
      </c>
      <c r="G3887" t="s">
        <v>5</v>
      </c>
      <c r="H3887" s="5" t="s">
        <v>8</v>
      </c>
      <c r="I3887">
        <v>65909</v>
      </c>
      <c r="J3887" t="s">
        <v>3</v>
      </c>
      <c r="K3887" s="5" t="s">
        <v>18</v>
      </c>
      <c r="L3887">
        <v>22527.7</v>
      </c>
      <c r="M3887" t="str">
        <f t="shared" si="7043"/>
        <v>e</v>
      </c>
      <c r="N3887" t="str">
        <f t="shared" si="7044"/>
        <v>7/2</v>
      </c>
      <c r="O3887">
        <v>65909.440000000002</v>
      </c>
      <c r="P3887" t="str">
        <f t="shared" si="7045"/>
        <v>o</v>
      </c>
      <c r="Q3887" t="str">
        <f t="shared" si="7046"/>
        <v>5/2</v>
      </c>
      <c r="R3887">
        <v>36</v>
      </c>
      <c r="AA3887" s="10">
        <f t="shared" si="6940"/>
        <v>2304.4079999999999</v>
      </c>
      <c r="AB3887" s="3" cm="1">
        <f t="array" ref="AB3887">100000000/Lvac(AA3887)</f>
        <v>43381.740608719527</v>
      </c>
      <c r="AC3887" s="28">
        <f t="shared" si="6941"/>
        <v>4.3395093230018295E-7</v>
      </c>
      <c r="AD3887" s="28">
        <f t="shared" si="6942"/>
        <v>2.3051172819907663E-7</v>
      </c>
      <c r="AE3887" s="21">
        <f t="shared" si="6943"/>
        <v>43381.740133960797</v>
      </c>
      <c r="AF3887" s="10" cm="1">
        <f t="array" ref="AF3887">Lair(100000000/AE3887)</f>
        <v>2304.4080252210779</v>
      </c>
      <c r="AG3887" s="10">
        <f t="shared" si="6944"/>
        <v>1.4412773390979274E-2</v>
      </c>
      <c r="AH3887" s="10" t="b">
        <f t="shared" si="6939"/>
        <v>1</v>
      </c>
      <c r="AI3887" s="10">
        <f t="shared" si="7047"/>
        <v>2304.4080252210779</v>
      </c>
      <c r="AJ3887">
        <v>3.0000000000000001E-3</v>
      </c>
      <c r="AK3887" s="3" cm="1">
        <f t="array" ref="AK3887">100000000/Lvac($AA3887)</f>
        <v>43381.740608719527</v>
      </c>
      <c r="AL3887" s="21">
        <f t="shared" si="7012"/>
        <v>5.6476639727755178E-2</v>
      </c>
      <c r="AM3887" s="10" cm="1">
        <f t="array" ref="AM3887">Lvac($AI3887)-$BA3887</f>
        <v>-7.1180947998072952E-6</v>
      </c>
      <c r="AN3887" s="10">
        <f t="shared" si="7048"/>
        <v>6.0871952155139297E-4</v>
      </c>
      <c r="AO3887" s="3">
        <f t="shared" si="7049"/>
        <v>-2.3726982666024319E-3</v>
      </c>
      <c r="AP3887" s="3">
        <v>-1.0781570684533412E-2</v>
      </c>
      <c r="AS3887" s="3">
        <f t="shared" si="6945"/>
        <v>6.0871952882735059E-4</v>
      </c>
      <c r="AT3887" s="3" cm="1">
        <f t="array" ref="AT3887">AS3887-(100000000/LvacE($A3887)-$E3887)</f>
        <v>9.9869539553765208E-5</v>
      </c>
      <c r="AU3887" t="s">
        <v>4794</v>
      </c>
      <c r="AV3887" t="s">
        <v>4902</v>
      </c>
      <c r="AW3887" s="3">
        <v>22527.7</v>
      </c>
      <c r="AX3887" s="3">
        <v>65909.440000000002</v>
      </c>
      <c r="AY3887" s="3"/>
      <c r="AZ3887" s="10" cm="1">
        <f t="array" ref="AZ3887">Lair(100000000/($AX3887-$AW3887))</f>
        <v>2304.4080323376097</v>
      </c>
      <c r="BA3887" s="10">
        <f t="shared" si="7050"/>
        <v>2305.1173143354781</v>
      </c>
      <c r="BB3887" s="12">
        <v>15800000</v>
      </c>
      <c r="BC3887" s="3">
        <v>2.3E-2</v>
      </c>
      <c r="BD3887" s="12" cm="1">
        <f t="array" ref="BD3887">SfromgA($BB3887,$BA3887,"")</f>
        <v>9.5514552518422585E-2</v>
      </c>
      <c r="BE3887" s="29">
        <f t="shared" si="7051"/>
        <v>642.5971123271645</v>
      </c>
      <c r="BG3887" s="3"/>
      <c r="BH3887" s="3"/>
      <c r="BI3887" s="12">
        <f t="shared" si="7052"/>
        <v>15800000</v>
      </c>
      <c r="BJ3887" s="29">
        <f t="shared" si="7053"/>
        <v>642.5971123271645</v>
      </c>
      <c r="BK3887" s="3">
        <f t="shared" si="7054"/>
        <v>-6.4169525885673426</v>
      </c>
      <c r="BL3887" s="13">
        <f t="shared" si="7055"/>
        <v>5.1489477414304172</v>
      </c>
      <c r="BM3887" s="3">
        <f t="shared" si="7056"/>
        <v>0.94564519118675905</v>
      </c>
      <c r="BN3887" s="13" cm="1">
        <f t="array" ref="BN3887">$C3887*EXP(poly_from_str(100000000/$E3887,BN$4343))</f>
        <v>11.197393854974152</v>
      </c>
      <c r="BO3887" s="3">
        <f t="shared" si="7057"/>
        <v>0.69314718055994529</v>
      </c>
      <c r="BP3887" s="13">
        <f>LN(BL3887/BN3887)</f>
        <v>-0.77688868795730726</v>
      </c>
      <c r="BQ3887" s="13"/>
      <c r="BS3887" s="13"/>
      <c r="BT3887" s="13"/>
      <c r="BU3887" s="13"/>
      <c r="BV3887" s="13"/>
      <c r="BW3887" s="13"/>
      <c r="BX3887" s="13"/>
      <c r="BY3887">
        <v>10963</v>
      </c>
      <c r="BZ3887" s="13"/>
    </row>
    <row r="3888" spans="1:78" hidden="1" x14ac:dyDescent="0.25">
      <c r="A3888" t="s">
        <v>4332</v>
      </c>
      <c r="B3888" s="2" t="str">
        <f t="shared" si="7028"/>
        <v/>
      </c>
      <c r="C3888">
        <v>6</v>
      </c>
      <c r="E3888">
        <v>43385.64</v>
      </c>
      <c r="F3888">
        <v>60419</v>
      </c>
      <c r="G3888" t="s">
        <v>3</v>
      </c>
      <c r="H3888" s="5" t="s">
        <v>16</v>
      </c>
      <c r="I3888">
        <v>103805</v>
      </c>
      <c r="J3888" t="s">
        <v>5</v>
      </c>
      <c r="K3888" s="5" t="s">
        <v>15</v>
      </c>
      <c r="L3888">
        <v>60419.73</v>
      </c>
      <c r="M3888" t="str">
        <f t="shared" si="7043"/>
        <v>o</v>
      </c>
      <c r="N3888" t="str">
        <f t="shared" si="7044"/>
        <v>11/2</v>
      </c>
      <c r="O3888">
        <v>103805.38</v>
      </c>
      <c r="P3888" t="str">
        <f t="shared" si="7045"/>
        <v>e</v>
      </c>
      <c r="Q3888" t="str">
        <f t="shared" si="7046"/>
        <v>13/2</v>
      </c>
      <c r="R3888">
        <v>36</v>
      </c>
      <c r="AA3888" s="10">
        <f t="shared" si="6940"/>
        <v>2304.201</v>
      </c>
      <c r="AB3888" s="3" cm="1">
        <f t="array" ref="AB3888">100000000/Lvac(AA3888)</f>
        <v>43385.637503445432</v>
      </c>
      <c r="AC3888" s="28">
        <f t="shared" si="6941"/>
        <v>4.3398991667827592E-7</v>
      </c>
      <c r="AD3888" s="28">
        <f t="shared" si="6942"/>
        <v>2.3049102365283577E-7</v>
      </c>
      <c r="AE3888" s="21">
        <f t="shared" si="6943"/>
        <v>43385.639450737595</v>
      </c>
      <c r="AF3888" s="10" cm="1">
        <f t="array" ref="AF3888">Lair(100000000/AE3888)</f>
        <v>2304.2008965706577</v>
      </c>
      <c r="AG3888" s="10">
        <f t="shared" si="6944"/>
        <v>1.4414464602577084E-2</v>
      </c>
      <c r="AH3888" s="10" t="b">
        <f t="shared" si="6939"/>
        <v>1</v>
      </c>
      <c r="AI3888" s="10">
        <f t="shared" si="7047"/>
        <v>2304.2008965706577</v>
      </c>
      <c r="AJ3888">
        <v>3.0000000000000001E-3</v>
      </c>
      <c r="AK3888" s="3" cm="1">
        <f t="array" ref="AK3888">100000000/Lvac($AA3888)</f>
        <v>43385.637503445432</v>
      </c>
      <c r="AL3888" s="21">
        <f t="shared" si="7012"/>
        <v>5.6486790151001519E-2</v>
      </c>
      <c r="AM3888" s="10" cm="1">
        <f t="array" ref="AM3888">Lvac($AI3888)-$BA3888</f>
        <v>5.6044110942821135E-4</v>
      </c>
      <c r="AN3888" s="10">
        <f t="shared" si="7048"/>
        <v>-1.2496554569224827E-2</v>
      </c>
      <c r="AO3888" s="3">
        <f t="shared" si="7049"/>
        <v>0.18681370314273713</v>
      </c>
      <c r="AP3888" s="3">
        <v>0.22129772211580226</v>
      </c>
      <c r="AS3888" s="3">
        <f t="shared" si="6945"/>
        <v>-2.4965545671875589E-3</v>
      </c>
      <c r="AT3888" s="3" cm="1">
        <f t="array" ref="AT3888">AS3888-(100000000/LvacE($A3888)-$E3888)</f>
        <v>9.9992532341275364E-5</v>
      </c>
      <c r="AU3888" t="s">
        <v>4844</v>
      </c>
      <c r="AV3888" t="s">
        <v>4905</v>
      </c>
      <c r="AW3888" s="3">
        <v>60419.73</v>
      </c>
      <c r="AX3888" s="3">
        <v>103805.38</v>
      </c>
      <c r="AY3888" s="3"/>
      <c r="AZ3888" s="10" cm="1">
        <f t="array" ref="AZ3888">Lair(100000000/($AX3888-$AW3888))</f>
        <v>2304.2003362526034</v>
      </c>
      <c r="BA3888" s="10">
        <f t="shared" si="7050"/>
        <v>2304.9095726351916</v>
      </c>
      <c r="BB3888" s="12">
        <v>2130000000</v>
      </c>
      <c r="BC3888" s="3">
        <v>0.314</v>
      </c>
      <c r="BD3888" s="12" cm="1">
        <f t="array" ref="BD3888">SfromgA($BB3888,$BA3888,"")</f>
        <v>12.87284790902811</v>
      </c>
      <c r="BE3888" s="29">
        <f t="shared" si="7051"/>
        <v>12.201845430196357</v>
      </c>
      <c r="BG3888" s="3"/>
      <c r="BH3888" s="3"/>
      <c r="BI3888" s="12">
        <f t="shared" si="7052"/>
        <v>2130000000</v>
      </c>
      <c r="BJ3888" s="29">
        <f t="shared" si="7053"/>
        <v>12.201845430196357</v>
      </c>
      <c r="BK3888" s="3">
        <f t="shared" si="7054"/>
        <v>-10.221148537062197</v>
      </c>
      <c r="BL3888" s="13">
        <f t="shared" si="7055"/>
        <v>38.994104053276608</v>
      </c>
      <c r="BM3888" s="3">
        <f t="shared" si="7056"/>
        <v>1.8716509873519147</v>
      </c>
      <c r="BN3888" s="13" cm="1">
        <f t="array" ref="BN3888">$C3888*EXP(poly_from_str(100000000/$E3888,BN$4343))</f>
        <v>33.630808143756823</v>
      </c>
      <c r="BO3888" s="3">
        <f t="shared" si="7057"/>
        <v>1.791759469228055</v>
      </c>
      <c r="BP3888" s="13">
        <f t="shared" ref="BP3888:BP3892" si="7059">LN(BL3888/BN3888)</f>
        <v>0.14796790067474502</v>
      </c>
      <c r="BQ3888" s="13"/>
      <c r="BS3888" s="13"/>
      <c r="BT3888" s="13"/>
      <c r="BU3888" s="13"/>
      <c r="BV3888" s="13"/>
      <c r="BW3888" s="13"/>
      <c r="BX3888" s="13"/>
      <c r="BY3888">
        <v>32931</v>
      </c>
      <c r="BZ3888" s="13"/>
    </row>
    <row r="3889" spans="1:78" hidden="1" x14ac:dyDescent="0.25">
      <c r="A3889" t="s">
        <v>4333</v>
      </c>
      <c r="B3889" s="2" t="str">
        <f t="shared" si="7028"/>
        <v/>
      </c>
      <c r="C3889">
        <v>7</v>
      </c>
      <c r="E3889">
        <v>43391.89</v>
      </c>
      <c r="F3889">
        <v>25409</v>
      </c>
      <c r="G3889" t="s">
        <v>5</v>
      </c>
      <c r="H3889" s="5" t="s">
        <v>8</v>
      </c>
      <c r="I3889">
        <v>68801</v>
      </c>
      <c r="J3889" t="s">
        <v>3</v>
      </c>
      <c r="K3889" s="5" t="s">
        <v>8</v>
      </c>
      <c r="L3889">
        <v>25409.74</v>
      </c>
      <c r="M3889" t="str">
        <f t="shared" si="7043"/>
        <v>e</v>
      </c>
      <c r="N3889" t="str">
        <f t="shared" si="7044"/>
        <v>7/2</v>
      </c>
      <c r="O3889">
        <v>68801.67</v>
      </c>
      <c r="P3889" t="str">
        <f t="shared" si="7045"/>
        <v>o</v>
      </c>
      <c r="Q3889" t="str">
        <f t="shared" si="7046"/>
        <v>7/2</v>
      </c>
      <c r="R3889">
        <v>36</v>
      </c>
      <c r="AA3889" s="10">
        <f t="shared" si="6940"/>
        <v>2303.8690000000001</v>
      </c>
      <c r="AB3889" s="3" cm="1">
        <f t="array" ref="AB3889">100000000/Lvac(AA3889)</f>
        <v>43391.889057434804</v>
      </c>
      <c r="AC3889" s="28">
        <f t="shared" si="6941"/>
        <v>4.3405245697563533E-7</v>
      </c>
      <c r="AD3889" s="28">
        <f t="shared" si="6942"/>
        <v>2.3045781636203255E-7</v>
      </c>
      <c r="AE3889" s="21">
        <f t="shared" si="6943"/>
        <v>43391.889792721173</v>
      </c>
      <c r="AF3889" s="10" cm="1">
        <f t="array" ref="AF3889">Lair(100000000/AE3889)</f>
        <v>2303.8689609569233</v>
      </c>
      <c r="AG3889" s="10">
        <f t="shared" si="6944"/>
        <v>1.441717802909688E-2</v>
      </c>
      <c r="AH3889" s="10" t="b">
        <f t="shared" si="6939"/>
        <v>1</v>
      </c>
      <c r="AI3889" s="10">
        <f t="shared" si="7047"/>
        <v>2303.8689609569233</v>
      </c>
      <c r="AJ3889">
        <v>3.0000000000000001E-3</v>
      </c>
      <c r="AK3889" s="3" cm="1">
        <f t="array" ref="AK3889">100000000/Lvac($AA3889)</f>
        <v>43391.889057434804</v>
      </c>
      <c r="AL3889" s="21">
        <f t="shared" si="7012"/>
        <v>5.6503069132124294E-2</v>
      </c>
      <c r="AM3889" s="10" cm="1">
        <f t="array" ref="AM3889">Lvac($AI3889)-$BA3889</f>
        <v>2.1354388991312589E-3</v>
      </c>
      <c r="AN3889" s="10">
        <f t="shared" si="7048"/>
        <v>-4.0942565188743174E-2</v>
      </c>
      <c r="AO3889" s="3">
        <f t="shared" si="7049"/>
        <v>0.71181296637708635</v>
      </c>
      <c r="AP3889" s="3">
        <v>0.72483018311686465</v>
      </c>
      <c r="AS3889" s="3">
        <f t="shared" si="6945"/>
        <v>-9.4256519514601678E-4</v>
      </c>
      <c r="AT3889" s="3" cm="1">
        <f t="array" ref="AT3889">AS3889-(100000000/LvacE($A3889)-$E3889)</f>
        <v>1.0018999455496669E-4</v>
      </c>
      <c r="AU3889" t="s">
        <v>4715</v>
      </c>
      <c r="AV3889" t="s">
        <v>4852</v>
      </c>
      <c r="AW3889" s="3">
        <v>25409.74</v>
      </c>
      <c r="AX3889" s="3">
        <v>68801.67</v>
      </c>
      <c r="AY3889" s="3"/>
      <c r="AZ3889" s="10" cm="1">
        <f t="array" ref="AZ3889">Lair(100000000/($AX3889-$AW3889))</f>
        <v>2303.8668259868386</v>
      </c>
      <c r="BA3889" s="10">
        <f t="shared" si="7050"/>
        <v>2304.5759891297762</v>
      </c>
      <c r="BB3889" s="12">
        <v>335000000</v>
      </c>
      <c r="BC3889" s="3">
        <v>0.29299999999999998</v>
      </c>
      <c r="BD3889" s="12" cm="1">
        <f t="array" ref="BD3889">SfromgA($BB3889,$BA3889,"")</f>
        <v>2.0237239210223295</v>
      </c>
      <c r="BE3889" s="29">
        <f t="shared" si="7051"/>
        <v>50.07522790016057</v>
      </c>
      <c r="BG3889" s="3"/>
      <c r="BH3889" s="3"/>
      <c r="BI3889" s="12">
        <f t="shared" si="7052"/>
        <v>335000000</v>
      </c>
      <c r="BJ3889" s="29">
        <f t="shared" si="7053"/>
        <v>50.07522790016057</v>
      </c>
      <c r="BK3889" s="3">
        <f t="shared" si="7054"/>
        <v>-8.2155496488440285</v>
      </c>
      <c r="BL3889" s="13">
        <f t="shared" si="7055"/>
        <v>87.653868521158302</v>
      </c>
      <c r="BM3889" s="3">
        <f t="shared" si="7056"/>
        <v>2.5274855973466166</v>
      </c>
      <c r="BN3889" s="13" cm="1">
        <f t="array" ref="BN3889">$C3889*EXP(poly_from_str(100000000/$E3889,BN$4343))</f>
        <v>39.308447901132602</v>
      </c>
      <c r="BO3889" s="3">
        <f t="shared" si="7057"/>
        <v>1.9459101490553132</v>
      </c>
      <c r="BP3889" s="13">
        <f t="shared" si="7059"/>
        <v>0.8019562913108067</v>
      </c>
      <c r="BQ3889" s="13"/>
      <c r="BS3889" s="13"/>
      <c r="BT3889" s="13"/>
      <c r="BU3889" s="13"/>
      <c r="BV3889" s="13"/>
      <c r="BW3889" s="13"/>
      <c r="BX3889" s="13"/>
      <c r="BY3889">
        <v>38495</v>
      </c>
      <c r="BZ3889" s="13"/>
    </row>
    <row r="3890" spans="1:78" hidden="1" x14ac:dyDescent="0.25">
      <c r="A3890" t="s">
        <v>4334</v>
      </c>
      <c r="B3890" s="2" t="str">
        <f t="shared" si="7028"/>
        <v/>
      </c>
      <c r="C3890">
        <v>9</v>
      </c>
      <c r="D3890" t="s">
        <v>14</v>
      </c>
      <c r="E3890">
        <v>43393.88</v>
      </c>
      <c r="F3890">
        <v>18211</v>
      </c>
      <c r="G3890" t="s">
        <v>5</v>
      </c>
      <c r="H3890" s="5" t="s">
        <v>18</v>
      </c>
      <c r="I3890">
        <v>61605</v>
      </c>
      <c r="J3890" t="s">
        <v>3</v>
      </c>
      <c r="K3890" s="5" t="s">
        <v>8</v>
      </c>
      <c r="L3890">
        <v>18211.759999999998</v>
      </c>
      <c r="M3890" t="str">
        <f t="shared" si="7043"/>
        <v>e</v>
      </c>
      <c r="N3890" t="str">
        <f t="shared" si="7044"/>
        <v>5/2</v>
      </c>
      <c r="O3890">
        <v>61605.66</v>
      </c>
      <c r="P3890" t="str">
        <f t="shared" si="7045"/>
        <v>o</v>
      </c>
      <c r="Q3890" t="str">
        <f t="shared" si="7046"/>
        <v>7/2</v>
      </c>
      <c r="R3890">
        <v>36</v>
      </c>
      <c r="S3890" t="s">
        <v>159</v>
      </c>
      <c r="AA3890" s="10">
        <f t="shared" si="6940"/>
        <v>2303.7629999999999</v>
      </c>
      <c r="AB3890" s="3" cm="1">
        <f t="array" ref="AB3890">100000000/Lvac(AA3890)</f>
        <v>43393.8854149283</v>
      </c>
      <c r="AC3890" s="28">
        <f t="shared" si="6941"/>
        <v>4.3407242845726755E-7</v>
      </c>
      <c r="AD3890" s="28">
        <f t="shared" si="6942"/>
        <v>2.3044721403444124E-7</v>
      </c>
      <c r="AE3890" s="21">
        <f t="shared" si="6943"/>
        <v>43393.881190622036</v>
      </c>
      <c r="AF3890" s="10" cm="1">
        <f t="array" ref="AF3890">Lair(100000000/AE3890)</f>
        <v>2303.763224286437</v>
      </c>
      <c r="AG3890" s="10">
        <f t="shared" si="6944"/>
        <v>1.4418044611127164E-2</v>
      </c>
      <c r="AH3890" s="10" t="b">
        <f t="shared" si="6939"/>
        <v>1</v>
      </c>
      <c r="AI3890" s="10">
        <f t="shared" si="7047"/>
        <v>2303.763224286437</v>
      </c>
      <c r="AJ3890">
        <v>7.0000000000000001E-3</v>
      </c>
      <c r="AK3890" s="3" cm="1">
        <f t="array" ref="AK3890">100000000/Lvac($AA3890)</f>
        <v>43393.8854149283</v>
      </c>
      <c r="AL3890" s="21">
        <f t="shared" si="7012"/>
        <v>0.13185261171906382</v>
      </c>
      <c r="AM3890" s="10" cm="1">
        <f t="array" ref="AM3890">Lvac($AI3890)-$BA3890</f>
        <v>9.9888905424450058E-4</v>
      </c>
      <c r="AN3890" s="10">
        <f t="shared" si="7048"/>
        <v>-1.4585071709007025E-2</v>
      </c>
      <c r="AO3890" s="3">
        <f t="shared" si="7049"/>
        <v>0.14269843632064294</v>
      </c>
      <c r="AP3890" s="3">
        <v>0.11065048121443916</v>
      </c>
      <c r="AS3890" s="3">
        <f t="shared" si="6945"/>
        <v>5.4149283023434691E-3</v>
      </c>
      <c r="AT3890" s="3" cm="1">
        <f t="array" ref="AT3890">AS3890-(100000000/LvacE($A3890)-$E3890)</f>
        <v>1.0025307710748166E-4</v>
      </c>
      <c r="AU3890" t="s">
        <v>4965</v>
      </c>
      <c r="AV3890" t="s">
        <v>4817</v>
      </c>
      <c r="AW3890" s="3">
        <v>18211.759999999998</v>
      </c>
      <c r="AX3890" s="3">
        <v>61605.66</v>
      </c>
      <c r="AY3890" s="3"/>
      <c r="AZ3890" s="10" cm="1">
        <f t="array" ref="AZ3890">Lair(100000000/($AX3890-$AW3890))</f>
        <v>2303.7622256166705</v>
      </c>
      <c r="BA3890" s="10">
        <f t="shared" si="7050"/>
        <v>2304.4713657910438</v>
      </c>
      <c r="BB3890" s="12">
        <v>509000000</v>
      </c>
      <c r="BC3890" s="3">
        <v>0.55100000000000005</v>
      </c>
      <c r="BD3890" s="12" cm="1">
        <f t="array" ref="BD3890">SfromgA($BB3890,$BA3890,"")</f>
        <v>3.0744334083712297</v>
      </c>
      <c r="BE3890" s="29">
        <f t="shared" si="7051"/>
        <v>34.751796341018725</v>
      </c>
      <c r="BG3890" s="3"/>
      <c r="BH3890" s="3"/>
      <c r="BI3890" s="12">
        <f t="shared" si="7052"/>
        <v>509000000</v>
      </c>
      <c r="BJ3890" s="29">
        <f t="shared" si="7053"/>
        <v>34.751796341018725</v>
      </c>
      <c r="BK3890" s="3">
        <f t="shared" si="7054"/>
        <v>-8.3820090933963805</v>
      </c>
      <c r="BL3890" s="13">
        <f t="shared" si="7055"/>
        <v>230.09967364904836</v>
      </c>
      <c r="BM3890" s="3">
        <f t="shared" si="7056"/>
        <v>3.2412880014035665</v>
      </c>
      <c r="BN3890" s="13" cm="1">
        <f t="array" ref="BN3890">$C3890*EXP(poly_from_str(100000000/$E3890,BN$4343))</f>
        <v>50.569210066802569</v>
      </c>
      <c r="BO3890" s="3">
        <f t="shared" si="7057"/>
        <v>2.1972245773362196</v>
      </c>
      <c r="BP3890" s="13">
        <f t="shared" si="7059"/>
        <v>1.5151696843591282</v>
      </c>
      <c r="BQ3890" s="13"/>
      <c r="BR3890" s="12">
        <v>30440000</v>
      </c>
      <c r="BS3890" s="3">
        <f>LN(BV3890*100000000/($AX3890-$AW3890)/$BR3890)</f>
        <v>-7.1219055470388586</v>
      </c>
      <c r="BT3890" s="13">
        <f>EXP(BS$4338*$AX3890+BS$4336)*$BR3890/(100000000/($AX3890-$AW3890))</f>
        <v>13.545824411536238</v>
      </c>
      <c r="BU3890" s="3">
        <f>LN(BT3890/$BN3890)</f>
        <v>-1.3172645560567038</v>
      </c>
      <c r="BV3890" s="3" cm="1">
        <f t="array" ref="BV3890">$BN3890*EXP(poly_from_str(100000000/$E3890,BV$4341))</f>
        <v>10.662745713355303</v>
      </c>
      <c r="BW3890" s="12" t="s">
        <v>14</v>
      </c>
      <c r="BX3890" s="3">
        <f>LN(BT3890/BV3890)</f>
        <v>0.23932238114281199</v>
      </c>
      <c r="BY3890">
        <v>49525</v>
      </c>
      <c r="BZ3890" s="13"/>
    </row>
    <row r="3891" spans="1:78" hidden="1" x14ac:dyDescent="0.25">
      <c r="A3891" t="s">
        <v>4335</v>
      </c>
      <c r="B3891" s="2" t="str">
        <f t="shared" si="7028"/>
        <v/>
      </c>
      <c r="C3891">
        <v>6</v>
      </c>
      <c r="D3891" t="s">
        <v>14</v>
      </c>
      <c r="E3891">
        <v>43395.67</v>
      </c>
      <c r="F3891">
        <v>23844</v>
      </c>
      <c r="G3891" t="s">
        <v>5</v>
      </c>
      <c r="H3891" s="5" t="s">
        <v>4</v>
      </c>
      <c r="I3891">
        <v>67240</v>
      </c>
      <c r="J3891" t="s">
        <v>3</v>
      </c>
      <c r="K3891" s="5" t="s">
        <v>8</v>
      </c>
      <c r="L3891">
        <v>23844.58</v>
      </c>
      <c r="M3891" t="str">
        <f t="shared" si="7043"/>
        <v>e</v>
      </c>
      <c r="N3891" t="str">
        <f t="shared" si="7044"/>
        <v>9/2</v>
      </c>
      <c r="O3891">
        <v>67240.350000000006</v>
      </c>
      <c r="P3891" t="str">
        <f t="shared" si="7045"/>
        <v>o</v>
      </c>
      <c r="Q3891" t="str">
        <f t="shared" si="7046"/>
        <v>7/2</v>
      </c>
      <c r="R3891">
        <v>36</v>
      </c>
      <c r="S3891" t="s">
        <v>2204</v>
      </c>
      <c r="AA3891" s="10">
        <f t="shared" si="6940"/>
        <v>2303.6680000000001</v>
      </c>
      <c r="AB3891" s="3" cm="1">
        <f t="array" ref="AB3891">100000000/Lvac(AA3891)</f>
        <v>43395.67475932958</v>
      </c>
      <c r="AC3891" s="28">
        <f t="shared" si="6941"/>
        <v>4.3409032898837852E-7</v>
      </c>
      <c r="AD3891" s="28">
        <f t="shared" si="6942"/>
        <v>2.3043771194847277E-7</v>
      </c>
      <c r="AE3891" s="21">
        <f t="shared" si="6943"/>
        <v>43395.671046335847</v>
      </c>
      <c r="AF3891" s="10" cm="1">
        <f t="array" ref="AF3891">Lair(100000000/AE3891)</f>
        <v>2303.6681971224166</v>
      </c>
      <c r="AG3891" s="10">
        <f t="shared" si="6944"/>
        <v>1.4418821366475026E-2</v>
      </c>
      <c r="AH3891" s="10" t="b">
        <f t="shared" si="6939"/>
        <v>1</v>
      </c>
      <c r="AI3891" s="10">
        <f t="shared" si="7047"/>
        <v>2303.6681971224166</v>
      </c>
      <c r="AJ3891">
        <v>7.0000000000000001E-3</v>
      </c>
      <c r="AK3891" s="3" cm="1">
        <f t="array" ref="AK3891">100000000/Lvac($AA3891)</f>
        <v>43395.67475932958</v>
      </c>
      <c r="AL3891" s="21">
        <f t="shared" si="7012"/>
        <v>0.1318634878472322</v>
      </c>
      <c r="AM3891" s="10" cm="1">
        <f t="array" ref="AM3891">Lvac($AI3891)-$BA3891</f>
        <v>5.2545807825481461E-3</v>
      </c>
      <c r="AN3891" s="10">
        <f t="shared" si="7048"/>
        <v>-9.5240670423663687E-2</v>
      </c>
      <c r="AO3891" s="3">
        <f t="shared" si="7049"/>
        <v>0.75065439750687801</v>
      </c>
      <c r="AP3891" s="3">
        <v>0.72248786909767659</v>
      </c>
      <c r="AS3891" s="3">
        <f t="shared" si="6945"/>
        <v>4.7593295821570791E-3</v>
      </c>
      <c r="AT3891" s="3" cm="1">
        <f t="array" ref="AT3891">AS3891-(100000000/LvacE($A3891)-$E3891)</f>
        <v>1.0030964767793193E-4</v>
      </c>
      <c r="AU3891" t="s">
        <v>4758</v>
      </c>
      <c r="AV3891" t="s">
        <v>4847</v>
      </c>
      <c r="AW3891" s="3">
        <v>23844.58</v>
      </c>
      <c r="AX3891" s="3">
        <v>67240.350000000006</v>
      </c>
      <c r="AY3891" s="3"/>
      <c r="AZ3891" s="10" cm="1">
        <f t="array" ref="AZ3891">Lair(100000000/($AX3891-$AW3891))</f>
        <v>2303.6629436951366</v>
      </c>
      <c r="BA3891" s="10">
        <f t="shared" si="7050"/>
        <v>2304.372062069644</v>
      </c>
      <c r="BB3891" s="12">
        <v>44100000</v>
      </c>
      <c r="BC3891" s="3">
        <v>4.8000000000000001E-2</v>
      </c>
      <c r="BD3891" s="12" cm="1">
        <f t="array" ref="BD3891">SfromgA($BB3891,$BA3891,"")</f>
        <v>0.26633592651880317</v>
      </c>
      <c r="BE3891" s="29">
        <f t="shared" si="7051"/>
        <v>528.54252643691336</v>
      </c>
      <c r="BG3891" s="3"/>
      <c r="BH3891" s="3"/>
      <c r="BI3891" s="12">
        <f t="shared" si="7052"/>
        <v>44100000</v>
      </c>
      <c r="BJ3891" s="29">
        <f t="shared" si="7053"/>
        <v>528.54252643691336</v>
      </c>
      <c r="BK3891" s="3">
        <f t="shared" si="7054"/>
        <v>-6.3409987610538181</v>
      </c>
      <c r="BL3891" s="13">
        <f t="shared" si="7055"/>
        <v>12.993416719290169</v>
      </c>
      <c r="BM3891" s="3">
        <f t="shared" si="7056"/>
        <v>0.77268335375810393</v>
      </c>
      <c r="BN3891" s="13" cm="1">
        <f t="array" ref="BN3891">$C3891*EXP(poly_from_str(100000000/$E3891,BN$4343))</f>
        <v>33.730689321350482</v>
      </c>
      <c r="BO3891" s="3">
        <f t="shared" si="7057"/>
        <v>1.791759469228055</v>
      </c>
      <c r="BP3891" s="13">
        <f t="shared" si="7059"/>
        <v>-0.95396526232537615</v>
      </c>
      <c r="BQ3891" s="13"/>
      <c r="BS3891" s="13"/>
      <c r="BT3891" s="13"/>
      <c r="BU3891" s="13"/>
      <c r="BV3891" s="13"/>
      <c r="BW3891" s="13"/>
      <c r="BX3891" s="13"/>
      <c r="BY3891">
        <v>33035</v>
      </c>
      <c r="BZ3891" s="13"/>
    </row>
    <row r="3892" spans="1:78" hidden="1" x14ac:dyDescent="0.25">
      <c r="A3892" t="s">
        <v>4336</v>
      </c>
      <c r="B3892" s="2" t="str">
        <f t="shared" si="7028"/>
        <v/>
      </c>
      <c r="C3892">
        <v>5</v>
      </c>
      <c r="D3892" t="s">
        <v>14</v>
      </c>
      <c r="E3892">
        <v>43397.22</v>
      </c>
      <c r="F3892">
        <v>23651</v>
      </c>
      <c r="G3892" t="s">
        <v>5</v>
      </c>
      <c r="H3892" s="5" t="s">
        <v>8</v>
      </c>
      <c r="I3892">
        <v>67049</v>
      </c>
      <c r="J3892" t="s">
        <v>3</v>
      </c>
      <c r="K3892" s="5" t="s">
        <v>4</v>
      </c>
      <c r="L3892">
        <v>23651.88</v>
      </c>
      <c r="M3892" t="str">
        <f t="shared" si="7043"/>
        <v>e</v>
      </c>
      <c r="N3892" t="str">
        <f t="shared" si="7044"/>
        <v>7/2</v>
      </c>
      <c r="O3892">
        <v>67049.179999999993</v>
      </c>
      <c r="P3892" t="str">
        <f t="shared" si="7045"/>
        <v>o</v>
      </c>
      <c r="Q3892" t="str">
        <f t="shared" si="7046"/>
        <v>9/2</v>
      </c>
      <c r="R3892">
        <v>36</v>
      </c>
      <c r="S3892" t="s">
        <v>159</v>
      </c>
      <c r="AA3892" s="10">
        <f t="shared" si="6940"/>
        <v>2303.5859999999998</v>
      </c>
      <c r="AB3892" s="3" cm="1">
        <f t="array" ref="AB3892">100000000/Lvac(AA3892)</f>
        <v>43397.21936472728</v>
      </c>
      <c r="AC3892" s="28">
        <f t="shared" si="6941"/>
        <v>4.3410578116033006E-7</v>
      </c>
      <c r="AD3892" s="28">
        <f t="shared" si="6942"/>
        <v>2.3042951014801366E-7</v>
      </c>
      <c r="AE3892" s="21">
        <f t="shared" si="6943"/>
        <v>43397.219860351172</v>
      </c>
      <c r="AF3892" s="10" cm="1">
        <f t="array" ref="AF3892">Lair(100000000/AE3892)</f>
        <v>2303.5859736892594</v>
      </c>
      <c r="AG3892" s="10">
        <f t="shared" si="6944"/>
        <v>1.441949190625557E-2</v>
      </c>
      <c r="AH3892" s="10" t="b">
        <f t="shared" si="6939"/>
        <v>1</v>
      </c>
      <c r="AI3892" s="10">
        <f t="shared" si="7047"/>
        <v>2303.5859736892594</v>
      </c>
      <c r="AJ3892">
        <v>7.0000000000000001E-3</v>
      </c>
      <c r="AK3892" s="3" cm="1">
        <f t="array" ref="AK3892">100000000/Lvac($AA3892)</f>
        <v>43397.21936472728</v>
      </c>
      <c r="AL3892" s="21">
        <f t="shared" si="7012"/>
        <v>0.13187288819378323</v>
      </c>
      <c r="AM3892" s="10" cm="1">
        <f t="array" ref="AM3892">Lvac($AI3892)-$BA3892</f>
        <v>4.2552278159746493E-3</v>
      </c>
      <c r="AN3892" s="10">
        <f t="shared" si="7048"/>
        <v>-8.0635272708605044E-2</v>
      </c>
      <c r="AO3892" s="3">
        <f t="shared" si="7049"/>
        <v>0.60788968799637844</v>
      </c>
      <c r="AP3892" s="3">
        <v>0.61164919049718136</v>
      </c>
      <c r="AS3892" s="3">
        <f t="shared" si="6945"/>
        <v>-6.3527272141072899E-4</v>
      </c>
      <c r="AT3892" s="3" cm="1">
        <f t="array" ref="AT3892">AS3892-(100000000/LvacE($A3892)-$E3892)</f>
        <v>1.0035849118139595E-4</v>
      </c>
      <c r="AU3892" t="s">
        <v>4754</v>
      </c>
      <c r="AV3892" t="s">
        <v>4857</v>
      </c>
      <c r="AW3892" s="3">
        <v>23651.88</v>
      </c>
      <c r="AX3892" s="3">
        <v>67049.179999999993</v>
      </c>
      <c r="AY3892" s="3"/>
      <c r="AZ3892" s="10" cm="1">
        <f t="array" ref="AZ3892">Lair(100000000/($AX3892-$AW3892))</f>
        <v>2303.5817193955354</v>
      </c>
      <c r="BA3892" s="10">
        <f t="shared" si="7050"/>
        <v>2304.290819935803</v>
      </c>
      <c r="BB3892" s="12">
        <v>19400000</v>
      </c>
      <c r="BC3892" s="3">
        <v>2.9000000000000001E-2</v>
      </c>
      <c r="BD3892" s="12" cm="1">
        <f t="array" ref="BD3892">SfromgA($BB3892,$BA3892,"")</f>
        <v>0.11715125860973122</v>
      </c>
      <c r="BE3892" s="29">
        <f t="shared" si="7051"/>
        <v>621.65771128588869</v>
      </c>
      <c r="BG3892" s="3"/>
      <c r="BH3892" s="3"/>
      <c r="BI3892" s="12">
        <f t="shared" si="7052"/>
        <v>19400000</v>
      </c>
      <c r="BJ3892" s="29">
        <f t="shared" si="7053"/>
        <v>621.65771128588869</v>
      </c>
      <c r="BK3892" s="3">
        <f t="shared" si="7054"/>
        <v>-5.7017092889168657</v>
      </c>
      <c r="BL3892" s="13">
        <f t="shared" si="7055"/>
        <v>5.7997597189525738</v>
      </c>
      <c r="BM3892" s="3">
        <f t="shared" si="7056"/>
        <v>0.14837857649332206</v>
      </c>
      <c r="BN3892" s="13" cm="1">
        <f t="array" ref="BN3892">$C3892*EXP(poly_from_str(100000000/$E3892,BN$4343))</f>
        <v>28.121828714126828</v>
      </c>
      <c r="BO3892" s="3">
        <f t="shared" si="7057"/>
        <v>1.6094379124341003</v>
      </c>
      <c r="BP3892" s="13">
        <f t="shared" si="7059"/>
        <v>-1.5787296084085862</v>
      </c>
      <c r="BQ3892" s="13"/>
      <c r="BS3892" s="13"/>
      <c r="BT3892" s="13"/>
      <c r="BU3892" s="13"/>
      <c r="BV3892" s="13"/>
      <c r="BW3892" s="13"/>
      <c r="BX3892" s="13"/>
      <c r="BY3892">
        <v>27543</v>
      </c>
      <c r="BZ3892" s="13"/>
    </row>
    <row r="3893" spans="1:78" hidden="1" x14ac:dyDescent="0.25">
      <c r="A3893" t="s">
        <v>4337</v>
      </c>
      <c r="B3893" s="2" t="str">
        <f t="shared" si="7028"/>
        <v/>
      </c>
      <c r="C3893">
        <v>6</v>
      </c>
      <c r="E3893">
        <v>43398.65</v>
      </c>
      <c r="F3893">
        <v>21418</v>
      </c>
      <c r="G3893" t="s">
        <v>5</v>
      </c>
      <c r="H3893" s="5" t="s">
        <v>18</v>
      </c>
      <c r="I3893">
        <v>64817</v>
      </c>
      <c r="J3893" t="s">
        <v>3</v>
      </c>
      <c r="K3893" s="5" t="s">
        <v>18</v>
      </c>
      <c r="L3893">
        <v>21418.84</v>
      </c>
      <c r="M3893" t="str">
        <f t="shared" si="7043"/>
        <v>e</v>
      </c>
      <c r="N3893" t="str">
        <f t="shared" si="7044"/>
        <v>5/2</v>
      </c>
      <c r="O3893">
        <v>64817.53</v>
      </c>
      <c r="P3893" t="str">
        <f t="shared" si="7045"/>
        <v>o</v>
      </c>
      <c r="Q3893" t="str">
        <f t="shared" si="7046"/>
        <v>5/2</v>
      </c>
      <c r="R3893">
        <v>36</v>
      </c>
      <c r="AA3893" s="10">
        <f t="shared" si="6940"/>
        <v>2303.5100000000002</v>
      </c>
      <c r="AB3893" s="3" cm="1">
        <f t="array" ref="AB3893">100000000/Lvac(AA3893)</f>
        <v>43398.651048393484</v>
      </c>
      <c r="AC3893" s="28">
        <f t="shared" si="6941"/>
        <v>4.3412010366788074E-7</v>
      </c>
      <c r="AD3893" s="28">
        <f t="shared" si="6942"/>
        <v>2.3042190847934609E-7</v>
      </c>
      <c r="AE3893" s="21">
        <f t="shared" si="6943"/>
        <v>43398.650230439373</v>
      </c>
      <c r="AF3893" s="10" cm="1">
        <f t="array" ref="AF3893">Lair(100000000/AE3893)</f>
        <v>2303.5100434191331</v>
      </c>
      <c r="AG3893" s="10">
        <f t="shared" si="6944"/>
        <v>1.4420113446087381E-2</v>
      </c>
      <c r="AH3893" s="10" t="b">
        <f t="shared" si="6939"/>
        <v>1</v>
      </c>
      <c r="AI3893" s="10">
        <f t="shared" si="7047"/>
        <v>2303.5100434191331</v>
      </c>
      <c r="AJ3893">
        <v>3.0000000000000001E-3</v>
      </c>
      <c r="AK3893" s="3" cm="1">
        <f t="array" ref="AK3893">100000000/Lvac($AA3893)</f>
        <v>43398.651048393484</v>
      </c>
      <c r="AL3893" s="21">
        <f t="shared" si="7012"/>
        <v>5.6520679611159287E-2</v>
      </c>
      <c r="AM3893" s="10" cm="1">
        <f t="array" ref="AM3893">Lvac($AI3893)-$BA3893</f>
        <v>2.1115333738634945E-3</v>
      </c>
      <c r="AN3893" s="10">
        <f t="shared" si="7048"/>
        <v>-3.8951606518821791E-2</v>
      </c>
      <c r="AO3893" s="3">
        <f t="shared" si="7049"/>
        <v>0.70384445795449813</v>
      </c>
      <c r="AP3893" s="3">
        <v>0.6893682360290162</v>
      </c>
      <c r="AS3893" s="3">
        <f t="shared" si="6945"/>
        <v>1.0483934820513241E-3</v>
      </c>
      <c r="AT3893" s="3" cm="1">
        <f t="array" ref="AT3893">AS3893-(100000000/LvacE($A3893)-$E3893)</f>
        <v>1.0040377674158663E-4</v>
      </c>
      <c r="AU3893" t="s">
        <v>4787</v>
      </c>
      <c r="AV3893" t="s">
        <v>4877</v>
      </c>
      <c r="AW3893" s="3">
        <v>21418.84</v>
      </c>
      <c r="AX3893" s="3">
        <v>64817.53</v>
      </c>
      <c r="AY3893" s="3"/>
      <c r="AZ3893" s="10" cm="1">
        <f t="array" ref="AZ3893">Lair(100000000/($AX3893-$AW3893))</f>
        <v>2303.5079323492623</v>
      </c>
      <c r="BA3893" s="10">
        <f t="shared" si="7050"/>
        <v>2304.2170166887527</v>
      </c>
      <c r="BB3893" s="12">
        <v>44800000</v>
      </c>
      <c r="BC3893" s="3">
        <v>8.5999999999999993E-2</v>
      </c>
      <c r="BD3893" s="12" cm="1">
        <f t="array" ref="BD3893">SfromgA($BB3893,$BA3893,"")</f>
        <v>0.27050887150327957</v>
      </c>
      <c r="BE3893" s="29">
        <f t="shared" si="7051"/>
        <v>526.59045117493395</v>
      </c>
      <c r="BG3893" s="3"/>
      <c r="BH3893" s="3"/>
      <c r="BI3893" s="12">
        <f t="shared" si="7052"/>
        <v>44800000</v>
      </c>
      <c r="BJ3893" s="29">
        <f t="shared" si="7053"/>
        <v>526.59045117493395</v>
      </c>
      <c r="BK3893" s="3">
        <f t="shared" si="7054"/>
        <v>-6.3559305395435306</v>
      </c>
      <c r="BL3893" s="13">
        <f t="shared" si="7055"/>
        <v>15.868637899897434</v>
      </c>
      <c r="BM3893" s="3">
        <f t="shared" si="7056"/>
        <v>0.97258523301287825</v>
      </c>
      <c r="BN3893" s="13" cm="1">
        <f t="array" ref="BN3893">$C3893*EXP(poly_from_str(100000000/$E3893,BN$4343))</f>
        <v>33.760515838601762</v>
      </c>
      <c r="BO3893" s="3">
        <f t="shared" si="7057"/>
        <v>1.791759469228055</v>
      </c>
      <c r="BP3893" s="13">
        <f t="shared" ref="BP3893:BP3895" si="7060">LN(BL3893/BN3893)</f>
        <v>-0.75494724694952775</v>
      </c>
      <c r="BQ3893" s="13"/>
      <c r="BS3893" s="13"/>
      <c r="BT3893" s="13"/>
      <c r="BU3893" s="13"/>
      <c r="BV3893" s="13"/>
      <c r="BW3893" s="13"/>
      <c r="BX3893" s="13"/>
      <c r="BY3893">
        <v>33066</v>
      </c>
      <c r="BZ3893" s="13"/>
    </row>
    <row r="3894" spans="1:78" hidden="1" x14ac:dyDescent="0.25">
      <c r="A3894" t="s">
        <v>4338</v>
      </c>
      <c r="B3894" s="2" t="str">
        <f t="shared" si="7028"/>
        <v/>
      </c>
      <c r="C3894">
        <v>2</v>
      </c>
      <c r="D3894" t="s">
        <v>14</v>
      </c>
      <c r="E3894">
        <v>43399.78</v>
      </c>
      <c r="F3894">
        <v>24470</v>
      </c>
      <c r="G3894" t="s">
        <v>5</v>
      </c>
      <c r="H3894" s="5" t="s">
        <v>8</v>
      </c>
      <c r="I3894">
        <v>67870</v>
      </c>
      <c r="J3894" t="s">
        <v>3</v>
      </c>
      <c r="K3894" s="5" t="s">
        <v>4</v>
      </c>
      <c r="L3894">
        <v>24470.9</v>
      </c>
      <c r="M3894" t="str">
        <f t="shared" si="7043"/>
        <v>e</v>
      </c>
      <c r="N3894" t="str">
        <f t="shared" si="7044"/>
        <v>7/2</v>
      </c>
      <c r="O3894">
        <v>67870.759999999995</v>
      </c>
      <c r="P3894" t="str">
        <f t="shared" si="7045"/>
        <v>o</v>
      </c>
      <c r="Q3894" t="str">
        <f t="shared" si="7046"/>
        <v>9/2</v>
      </c>
      <c r="R3894">
        <v>36</v>
      </c>
      <c r="S3894" t="s">
        <v>159</v>
      </c>
      <c r="AA3894" s="10">
        <f t="shared" si="6940"/>
        <v>2303.4499999999998</v>
      </c>
      <c r="AB3894" s="3" cm="1">
        <f t="array" ref="AB3894">100000000/Lvac(AA3894)</f>
        <v>43399.781391693366</v>
      </c>
      <c r="AC3894" s="28">
        <f t="shared" si="6941"/>
        <v>4.3413141157828477E-7</v>
      </c>
      <c r="AD3894" s="28">
        <f t="shared" si="6942"/>
        <v>2.3041590716201119E-7</v>
      </c>
      <c r="AE3894" s="21">
        <f t="shared" si="6943"/>
        <v>43399.780305872635</v>
      </c>
      <c r="AF3894" s="10" cm="1">
        <f t="array" ref="AF3894">Lair(100000000/AE3894)</f>
        <v>2303.4500576351879</v>
      </c>
      <c r="AG3894" s="10">
        <f t="shared" si="6944"/>
        <v>1.4420604178882409E-2</v>
      </c>
      <c r="AH3894" s="10" t="b">
        <f t="shared" si="6939"/>
        <v>1</v>
      </c>
      <c r="AI3894" s="10">
        <f t="shared" si="7047"/>
        <v>2303.4500576351879</v>
      </c>
      <c r="AJ3894">
        <v>7.0000000000000001E-3</v>
      </c>
      <c r="AK3894" s="3" cm="1">
        <f t="array" ref="AK3894">100000000/Lvac($AA3894)</f>
        <v>43399.781391693366</v>
      </c>
      <c r="AL3894" s="21">
        <f t="shared" si="7012"/>
        <v>0.13188845520434031</v>
      </c>
      <c r="AM3894" s="10" cm="1">
        <f t="array" ref="AM3894">Lvac($AI3894)-$BA3894</f>
        <v>4.2310724297749402E-3</v>
      </c>
      <c r="AN3894" s="10">
        <f t="shared" si="7048"/>
        <v>-7.8608306626847479E-2</v>
      </c>
      <c r="AO3894" s="3">
        <f t="shared" si="7049"/>
        <v>0.60443891853927711</v>
      </c>
      <c r="AP3894" s="3">
        <v>0.5962035125516455</v>
      </c>
      <c r="AS3894" s="3">
        <f t="shared" si="6945"/>
        <v>1.3916933676227927E-3</v>
      </c>
      <c r="AT3894" s="3" cm="1">
        <f t="array" ref="AT3894">AS3894-(100000000/LvacE($A3894)-$E3894)</f>
        <v>1.0043953807326034E-4</v>
      </c>
      <c r="AU3894" t="s">
        <v>4742</v>
      </c>
      <c r="AV3894" t="s">
        <v>4750</v>
      </c>
      <c r="AW3894" s="3">
        <v>24470.9</v>
      </c>
      <c r="AX3894" s="3">
        <v>67870.759999999995</v>
      </c>
      <c r="AY3894" s="3"/>
      <c r="AZ3894" s="10" cm="1">
        <f t="array" ref="AZ3894">Lair(100000000/($AX3894-$AW3894))</f>
        <v>2303.4458274914996</v>
      </c>
      <c r="BA3894" s="10">
        <f t="shared" si="7050"/>
        <v>2304.1548981955243</v>
      </c>
      <c r="BB3894" s="12">
        <v>46800000</v>
      </c>
      <c r="BC3894" s="3">
        <v>0.21199999999999999</v>
      </c>
      <c r="BD3894" s="12" cm="1">
        <f t="array" ref="BD3894">SfromgA($BB3894,$BA3894,"")</f>
        <v>0.28256230671443977</v>
      </c>
      <c r="BE3894" s="29">
        <f t="shared" si="7051"/>
        <v>521.06586995349483</v>
      </c>
      <c r="BG3894" s="3"/>
      <c r="BH3894" s="3"/>
      <c r="BI3894" s="12">
        <f t="shared" si="7052"/>
        <v>46800000</v>
      </c>
      <c r="BJ3894" s="29">
        <f t="shared" si="7053"/>
        <v>521.06586995349483</v>
      </c>
      <c r="BK3894" s="3">
        <f t="shared" si="7054"/>
        <v>-7.4979093609497767</v>
      </c>
      <c r="BL3894" s="13">
        <f t="shared" si="7055"/>
        <v>13.14526790733991</v>
      </c>
      <c r="BM3894" s="3">
        <f t="shared" si="7056"/>
        <v>1.8829146583453567</v>
      </c>
      <c r="BN3894" s="13" cm="1">
        <f t="array" ref="BN3894">$C3894*EXP(poly_from_str(100000000/$E3894,BN$4343))</f>
        <v>11.25728134847753</v>
      </c>
      <c r="BO3894" s="3">
        <f t="shared" si="7057"/>
        <v>0.69314718055994529</v>
      </c>
      <c r="BP3894" s="13">
        <f t="shared" si="7060"/>
        <v>0.15504668864272741</v>
      </c>
      <c r="BQ3894" s="13"/>
      <c r="BS3894" s="13"/>
      <c r="BT3894" s="13"/>
      <c r="BU3894" s="13"/>
      <c r="BV3894" s="13"/>
      <c r="BW3894" s="13"/>
      <c r="BX3894" s="13"/>
      <c r="BY3894">
        <v>11026</v>
      </c>
      <c r="BZ3894" s="13"/>
    </row>
    <row r="3895" spans="1:78" x14ac:dyDescent="0.25">
      <c r="A3895" t="s">
        <v>4339</v>
      </c>
      <c r="B3895" s="2" t="str">
        <f t="shared" si="7028"/>
        <v/>
      </c>
      <c r="C3895">
        <v>7</v>
      </c>
      <c r="E3895">
        <v>43405.98</v>
      </c>
      <c r="F3895">
        <v>41023</v>
      </c>
      <c r="G3895" t="s">
        <v>5</v>
      </c>
      <c r="H3895" s="5" t="s">
        <v>8</v>
      </c>
      <c r="I3895">
        <v>84430</v>
      </c>
      <c r="J3895" t="s">
        <v>3</v>
      </c>
      <c r="K3895" s="5" t="s">
        <v>8</v>
      </c>
      <c r="L3895">
        <v>41023.980000000003</v>
      </c>
      <c r="M3895" t="str">
        <f t="shared" si="7043"/>
        <v>e</v>
      </c>
      <c r="N3895" t="str">
        <f t="shared" si="7044"/>
        <v>7/2</v>
      </c>
      <c r="O3895">
        <v>84430.98</v>
      </c>
      <c r="P3895" t="str">
        <f t="shared" si="7045"/>
        <v>o</v>
      </c>
      <c r="Q3895" t="str">
        <f t="shared" si="7046"/>
        <v>7/2</v>
      </c>
      <c r="R3895">
        <v>36</v>
      </c>
      <c r="S3895" t="s">
        <v>4340</v>
      </c>
      <c r="U3895" s="4" t="str">
        <f>"Sugar wl unc increased 0.003 -&gt; "&amp;ROUND($AJ3895,3)&amp;"A"</f>
        <v>Sugar wl unc increased 0.003 -&gt; 0.054A</v>
      </c>
      <c r="AA3895" s="10">
        <f t="shared" si="6940"/>
        <v>2303.1210000000001</v>
      </c>
      <c r="AB3895" s="3" cm="1">
        <f t="array" ref="AB3895">100000000/Lvac(AA3895)</f>
        <v>43405.980487451889</v>
      </c>
      <c r="AC3895" s="28">
        <f t="shared" si="6941"/>
        <v>4.3419342709306196E-7</v>
      </c>
      <c r="AD3895" s="28">
        <f t="shared" si="6942"/>
        <v>2.3038299993916441E-7</v>
      </c>
      <c r="AE3895" s="21">
        <f t="shared" si="6943"/>
        <v>43405.980107086623</v>
      </c>
      <c r="AF3895" s="10" cm="1">
        <f t="array" ref="AF3895">Lair(100000000/AE3895)</f>
        <v>2303.1210201839604</v>
      </c>
      <c r="AG3895" s="10">
        <f t="shared" si="6944"/>
        <v>1.4423295712090656E-2</v>
      </c>
      <c r="AH3895" s="10" t="b">
        <f t="shared" si="6939"/>
        <v>1</v>
      </c>
      <c r="AI3895" s="10">
        <f t="shared" si="7047"/>
        <v>2303.1210201839604</v>
      </c>
      <c r="AJ3895" s="25">
        <f>0.003*ABS($AP3895)</f>
        <v>5.4110710094391841E-2</v>
      </c>
      <c r="AK3895" s="3" cm="1">
        <f t="array" ref="AK3895">100000000/Lvac($AA3895)</f>
        <v>43405.980487451889</v>
      </c>
      <c r="AL3895" s="21">
        <f t="shared" si="7012"/>
        <v>1.0198024358840401</v>
      </c>
      <c r="AM3895" s="10" cm="1">
        <f t="array" ref="AM3895">Lvac($AI3895)-$BA3895</f>
        <v>5.4130898485709622E-2</v>
      </c>
      <c r="AN3895" s="10">
        <f t="shared" si="7048"/>
        <v>-1.0195125481041032</v>
      </c>
      <c r="AO3895" s="14">
        <f t="shared" si="7049"/>
        <v>1.0003730941856532</v>
      </c>
      <c r="AP3895" s="3">
        <v>18.036903364797279</v>
      </c>
      <c r="AS3895" s="3">
        <f t="shared" si="6945"/>
        <v>4.8745188541943207E-4</v>
      </c>
      <c r="AT3895" s="3" cm="1">
        <f t="array" ref="AT3895">AS3895-(100000000/LvacE($A3895)-$E3895)</f>
        <v>1.0063576337415725E-4</v>
      </c>
      <c r="AU3895" t="s">
        <v>4706</v>
      </c>
      <c r="AV3895" t="s">
        <v>4910</v>
      </c>
      <c r="AW3895" s="3">
        <v>41023.980000000003</v>
      </c>
      <c r="AX3895" s="3">
        <v>84430.98</v>
      </c>
      <c r="AY3895" s="3"/>
      <c r="AZ3895" s="10" cm="1">
        <f t="array" ref="AZ3895">Lair(100000000/($AX3895-$AW3895))</f>
        <v>2303.0669011658588</v>
      </c>
      <c r="BA3895" s="10">
        <f t="shared" si="7050"/>
        <v>2303.7758886815495</v>
      </c>
      <c r="BB3895" s="12">
        <v>465000000</v>
      </c>
      <c r="BC3895" s="3">
        <v>0.82199999999999995</v>
      </c>
      <c r="BD3895" s="12" cm="1">
        <f t="array" ref="BD3895">SfromgA($BB3895,$BA3895,"")</f>
        <v>2.8061249080133406</v>
      </c>
      <c r="BE3895" s="29">
        <f t="shared" si="7051"/>
        <v>37.594297976627608</v>
      </c>
      <c r="BG3895" s="3"/>
      <c r="BH3895" s="3"/>
      <c r="BI3895" s="12">
        <f t="shared" si="7052"/>
        <v>465000000</v>
      </c>
      <c r="BJ3895" s="29">
        <f t="shared" si="7053"/>
        <v>37.594297976627608</v>
      </c>
      <c r="BK3895" s="3">
        <f t="shared" si="7054"/>
        <v>-8.539621094059763</v>
      </c>
      <c r="BL3895" s="13">
        <f t="shared" si="7055"/>
        <v>37.119130278598945</v>
      </c>
      <c r="BM3895" s="3">
        <f t="shared" si="7056"/>
        <v>1.6682223285935593</v>
      </c>
      <c r="BN3895" s="13" cm="1">
        <f t="array" ref="BN3895">$C3895*EXP(poly_from_str(100000000/$E3895,BN$4343))</f>
        <v>39.473206407396141</v>
      </c>
      <c r="BO3895" s="3">
        <f t="shared" si="7057"/>
        <v>1.9459101490553132</v>
      </c>
      <c r="BP3895" s="13">
        <f t="shared" si="7060"/>
        <v>-6.1489645295820274E-2</v>
      </c>
      <c r="BQ3895" s="13"/>
      <c r="BS3895" s="13"/>
      <c r="BT3895" s="13"/>
      <c r="BU3895" s="13"/>
      <c r="BV3895" s="13"/>
      <c r="BW3895" s="13"/>
      <c r="BX3895" s="13"/>
      <c r="BY3895">
        <v>38667</v>
      </c>
      <c r="BZ3895" s="13"/>
    </row>
    <row r="3896" spans="1:78" hidden="1" x14ac:dyDescent="0.25">
      <c r="A3896" t="s">
        <v>4341</v>
      </c>
      <c r="B3896" s="2" t="str">
        <f t="shared" si="7028"/>
        <v/>
      </c>
      <c r="C3896">
        <v>1</v>
      </c>
      <c r="E3896">
        <v>43407.47</v>
      </c>
      <c r="F3896">
        <v>22527</v>
      </c>
      <c r="G3896" t="s">
        <v>5</v>
      </c>
      <c r="H3896" s="5" t="s">
        <v>8</v>
      </c>
      <c r="I3896">
        <v>65935</v>
      </c>
      <c r="J3896" t="s">
        <v>3</v>
      </c>
      <c r="K3896" s="5" t="s">
        <v>8</v>
      </c>
      <c r="L3896">
        <v>22527.7</v>
      </c>
      <c r="M3896" t="str">
        <f t="shared" si="7043"/>
        <v>e</v>
      </c>
      <c r="N3896" t="str">
        <f t="shared" si="7044"/>
        <v>7/2</v>
      </c>
      <c r="O3896">
        <v>65935.25</v>
      </c>
      <c r="P3896" t="str">
        <f t="shared" si="7045"/>
        <v>o</v>
      </c>
      <c r="Q3896" t="str">
        <f t="shared" si="7046"/>
        <v>7/2</v>
      </c>
      <c r="R3896">
        <v>36</v>
      </c>
      <c r="AA3896" s="10">
        <f t="shared" si="6940"/>
        <v>2303.0419999999999</v>
      </c>
      <c r="AB3896" s="3" cm="1">
        <f t="array" ref="AB3896">100000000/Lvac(AA3896)</f>
        <v>43407.469287779204</v>
      </c>
      <c r="AC3896" s="28">
        <f t="shared" si="6941"/>
        <v>4.3420832099458023E-7</v>
      </c>
      <c r="AD3896" s="28">
        <f t="shared" si="6942"/>
        <v>2.3037509820493884E-7</v>
      </c>
      <c r="AE3896" s="21">
        <f t="shared" si="6943"/>
        <v>43407.469843551422</v>
      </c>
      <c r="AF3896" s="10" cm="1">
        <f t="array" ref="AF3896">Lair(100000000/AE3896)</f>
        <v>2303.0419705101494</v>
      </c>
      <c r="AG3896" s="10">
        <f t="shared" si="6944"/>
        <v>1.4423942179035209E-2</v>
      </c>
      <c r="AH3896" s="10" t="b">
        <f t="shared" si="6939"/>
        <v>1</v>
      </c>
      <c r="AI3896" s="10">
        <f t="shared" si="7047"/>
        <v>2303.0419705101494</v>
      </c>
      <c r="AJ3896">
        <v>3.0000000000000001E-3</v>
      </c>
      <c r="AK3896" s="3" cm="1">
        <f t="array" ref="AK3896">100000000/Lvac($AA3896)</f>
        <v>43407.469287779204</v>
      </c>
      <c r="AL3896" s="21">
        <f t="shared" si="7012"/>
        <v>5.654365379823794E-2</v>
      </c>
      <c r="AM3896" s="10" cm="1">
        <f t="array" ref="AM3896">Lvac($AI3896)-$BA3896</f>
        <v>4.2541100515336439E-3</v>
      </c>
      <c r="AN3896" s="10">
        <f t="shared" si="7048"/>
        <v>-8.0712220798886847E-2</v>
      </c>
      <c r="AO3896" s="3">
        <f t="shared" si="7049"/>
        <v>1.418036683844548</v>
      </c>
      <c r="AP3896" s="3">
        <v>1.4278687919310566</v>
      </c>
      <c r="AS3896" s="3">
        <f t="shared" si="6945"/>
        <v>-7.1222079714061692E-4</v>
      </c>
      <c r="AT3896" s="3" cm="1">
        <f t="array" ref="AT3896">AS3896-(100000000/LvacE($A3896)-$E3896)</f>
        <v>1.0068291885545477E-4</v>
      </c>
      <c r="AU3896" t="s">
        <v>4794</v>
      </c>
      <c r="AV3896" t="s">
        <v>4853</v>
      </c>
      <c r="AW3896" s="3">
        <v>22527.7</v>
      </c>
      <c r="AX3896" s="3">
        <v>65935.25</v>
      </c>
      <c r="AY3896" s="3"/>
      <c r="AZ3896" s="10" cm="1">
        <f t="array" ref="AZ3896">Lair(100000000/($AX3896-$AW3896))</f>
        <v>2303.0377173337497</v>
      </c>
      <c r="BA3896" s="10">
        <f t="shared" si="7050"/>
        <v>2303.7466984430125</v>
      </c>
      <c r="BB3896" s="12">
        <v>7920000</v>
      </c>
      <c r="BC3896" s="3">
        <v>6.0000000000000001E-3</v>
      </c>
      <c r="BD3896" s="12" cm="1">
        <f t="array" ref="BD3896">SfromgA($BB3896,$BA3896,"")</f>
        <v>4.7792826856154783E-2</v>
      </c>
      <c r="BE3896" s="29">
        <f t="shared" si="7051"/>
        <v>709.40363849498988</v>
      </c>
      <c r="BG3896" s="3"/>
      <c r="BH3896" s="3"/>
      <c r="BI3896" s="12">
        <f t="shared" si="7052"/>
        <v>7920000</v>
      </c>
      <c r="BJ3896" s="29">
        <f t="shared" si="7053"/>
        <v>709.40363849498988</v>
      </c>
      <c r="BK3896" s="3">
        <f t="shared" si="7054"/>
        <v>-6.4124537347041901</v>
      </c>
      <c r="BL3896" s="13">
        <f t="shared" si="7055"/>
        <v>2.5774675925754384</v>
      </c>
      <c r="BM3896" s="3">
        <f t="shared" si="7056"/>
        <v>0.94680736362932871</v>
      </c>
      <c r="BN3896" s="13" cm="1">
        <f t="array" ref="BN3896">$C3896*EXP(poly_from_str(100000000/$E3896,BN$4343))</f>
        <v>5.641533655202001</v>
      </c>
      <c r="BO3896" s="3">
        <f t="shared" si="7057"/>
        <v>0</v>
      </c>
      <c r="BP3896" s="13">
        <f>LN(BL3896/BN3896)</f>
        <v>-0.78334858959702947</v>
      </c>
      <c r="BQ3896" s="13"/>
      <c r="BS3896" s="13"/>
      <c r="BT3896" s="13"/>
      <c r="BU3896" s="13"/>
      <c r="BV3896" s="13"/>
      <c r="BW3896" s="13"/>
      <c r="BX3896" s="13"/>
      <c r="BY3896">
        <v>5527</v>
      </c>
      <c r="BZ3896" s="13"/>
    </row>
    <row r="3897" spans="1:78" hidden="1" x14ac:dyDescent="0.25">
      <c r="A3897" t="s">
        <v>4342</v>
      </c>
      <c r="B3897" s="2" t="str">
        <f t="shared" si="7028"/>
        <v/>
      </c>
      <c r="C3897">
        <v>5</v>
      </c>
      <c r="D3897" t="s">
        <v>14</v>
      </c>
      <c r="E3897">
        <v>43409.13</v>
      </c>
      <c r="R3897">
        <v>36</v>
      </c>
      <c r="S3897" t="s">
        <v>22</v>
      </c>
      <c r="AA3897" s="10">
        <f t="shared" si="6940"/>
        <v>2302.9540000000002</v>
      </c>
      <c r="AB3897" s="3" cm="1">
        <f t="array" ref="AB3897">100000000/Lvac(AA3897)</f>
        <v>43409.127818508648</v>
      </c>
      <c r="AC3897" s="28">
        <f t="shared" si="6941"/>
        <v>4.3422491287277122E-7</v>
      </c>
      <c r="AD3897" s="28">
        <f t="shared" si="6942"/>
        <v>2.3036629627320526E-7</v>
      </c>
      <c r="AE3897" s="21">
        <f t="shared" si="6943"/>
        <v>43409.129520864153</v>
      </c>
      <c r="AF3897" s="10" cm="1">
        <f t="array" ref="AF3897">Lair(100000000/AE3897)</f>
        <v>2302.9539096781555</v>
      </c>
      <c r="AG3897" s="10">
        <f t="shared" si="6944"/>
        <v>1.4424662372437454E-2</v>
      </c>
      <c r="AH3897" s="10" t="b">
        <f t="shared" si="6939"/>
        <v>1</v>
      </c>
      <c r="AI3897" s="10">
        <f t="shared" si="6947"/>
        <v>2302.9540000000002</v>
      </c>
      <c r="AJ3897">
        <v>7.0000000000000001E-3</v>
      </c>
      <c r="AK3897" s="3" cm="1">
        <f t="array" ref="AK3897">100000000/Lvac($AA3897)</f>
        <v>43409.127818508648</v>
      </c>
      <c r="AL3897" s="21">
        <f t="shared" si="7012"/>
        <v>0.13194527321412433</v>
      </c>
      <c r="AM3897" s="21"/>
      <c r="AN3897" s="21"/>
      <c r="AO3897" s="21"/>
      <c r="AP3897" s="21"/>
      <c r="AS3897" s="3">
        <f t="shared" si="6945"/>
        <v>-2.1814913488924503E-3</v>
      </c>
      <c r="AT3897" s="3" cm="1">
        <f t="array" ref="AT3897">AS3897-(100000000/LvacE($A3897)-$E3897)</f>
        <v>1.0073545854538679E-4</v>
      </c>
      <c r="BB3897"/>
      <c r="BC3897"/>
      <c r="BD3897"/>
      <c r="BE3897"/>
      <c r="BF3897"/>
      <c r="BG3897"/>
      <c r="BH3897"/>
      <c r="BI3897"/>
      <c r="BJ3897"/>
      <c r="BN3897" s="13" cm="1">
        <f t="array" ref="BN3897">$C3897*EXP(poly_from_str(100000000/$E3897,BN$4343))</f>
        <v>28.221634832087268</v>
      </c>
      <c r="BO3897" s="13"/>
      <c r="BY3897">
        <v>27647</v>
      </c>
    </row>
    <row r="3898" spans="1:78" hidden="1" x14ac:dyDescent="0.25">
      <c r="A3898" t="s">
        <v>4343</v>
      </c>
      <c r="B3898" s="2" t="str">
        <f t="shared" si="7028"/>
        <v/>
      </c>
      <c r="C3898">
        <v>5</v>
      </c>
      <c r="D3898" t="s">
        <v>14</v>
      </c>
      <c r="E3898">
        <v>43410.16</v>
      </c>
      <c r="F3898">
        <v>23532</v>
      </c>
      <c r="G3898" t="s">
        <v>5</v>
      </c>
      <c r="H3898" s="5" t="s">
        <v>18</v>
      </c>
      <c r="I3898">
        <v>66943</v>
      </c>
      <c r="J3898" t="s">
        <v>3</v>
      </c>
      <c r="K3898" s="5" t="s">
        <v>18</v>
      </c>
      <c r="L3898">
        <v>23532.86</v>
      </c>
      <c r="M3898" t="str">
        <f t="shared" ref="M3898:M3899" si="7061">$G3898&amp;""</f>
        <v>e</v>
      </c>
      <c r="N3898" t="str">
        <f t="shared" ref="N3898:N3899" si="7062">$H3898&amp;""</f>
        <v>5/2</v>
      </c>
      <c r="O3898">
        <v>66943.039999999994</v>
      </c>
      <c r="P3898" t="str">
        <f t="shared" ref="P3898:P3899" si="7063">$J3898&amp;""</f>
        <v>o</v>
      </c>
      <c r="Q3898" t="str">
        <f t="shared" ref="Q3898:Q3899" si="7064">$K3898&amp;""</f>
        <v>5/2</v>
      </c>
      <c r="R3898">
        <v>36</v>
      </c>
      <c r="S3898" t="s">
        <v>3697</v>
      </c>
      <c r="AA3898" s="10">
        <f t="shared" si="6940"/>
        <v>2302.8989999999999</v>
      </c>
      <c r="AB3898" s="3" cm="1">
        <f t="array" ref="AB3898">100000000/Lvac(AA3898)</f>
        <v>43410.16446456984</v>
      </c>
      <c r="AC3898" s="28">
        <f t="shared" si="6941"/>
        <v>4.3423528344056777E-7</v>
      </c>
      <c r="AD3898" s="28">
        <f t="shared" si="6942"/>
        <v>2.3036079506590491E-7</v>
      </c>
      <c r="AE3898" s="21">
        <f t="shared" si="6943"/>
        <v>43410.160980510882</v>
      </c>
      <c r="AF3898" s="10" cm="1">
        <f t="array" ref="AF3898">Lair(100000000/AE3898)</f>
        <v>2302.8991848448472</v>
      </c>
      <c r="AG3898" s="10">
        <f t="shared" si="6944"/>
        <v>1.4425112535237074E-2</v>
      </c>
      <c r="AH3898" s="10" t="b">
        <f t="shared" si="6939"/>
        <v>1</v>
      </c>
      <c r="AI3898" s="10">
        <f t="shared" ref="AI3898:AI3899" si="7065">$AF3898</f>
        <v>2302.8991848448472</v>
      </c>
      <c r="AJ3898">
        <v>7.0000000000000001E-3</v>
      </c>
      <c r="AK3898" s="3" cm="1">
        <f t="array" ref="AK3898">100000000/Lvac($AA3898)</f>
        <v>43410.16446456984</v>
      </c>
      <c r="AL3898" s="21">
        <f t="shared" si="7012"/>
        <v>0.1319515649020743</v>
      </c>
      <c r="AM3898" s="10" cm="1">
        <f t="array" ref="AM3898">Lvac($AI3898)-$BA3898</f>
        <v>1.0092897532558709E-3</v>
      </c>
      <c r="AN3898" s="10">
        <f t="shared" ref="AN3898:AN3899" si="7066">$AK3898-($AX3898-$AW3898)</f>
        <v>-1.5535430153249763E-2</v>
      </c>
      <c r="AO3898" s="3">
        <f t="shared" ref="AO3898:AO3899" si="7067">AM3898/AJ3898</f>
        <v>0.1441842504651244</v>
      </c>
      <c r="AP3898" s="3">
        <v>0.1177720473606314</v>
      </c>
      <c r="AS3898" s="3">
        <f t="shared" si="6945"/>
        <v>4.4645698362728581E-3</v>
      </c>
      <c r="AT3898" s="3" cm="1">
        <f t="array" ref="AT3898">AS3898-(100000000/LvacE($A3898)-$E3898)</f>
        <v>1.0076830221805722E-4</v>
      </c>
      <c r="AU3898" t="s">
        <v>4751</v>
      </c>
      <c r="AV3898" t="s">
        <v>4842</v>
      </c>
      <c r="AW3898" s="3">
        <v>23532.86</v>
      </c>
      <c r="AX3898" s="3">
        <v>66943.039999999994</v>
      </c>
      <c r="AY3898" s="3"/>
      <c r="AZ3898" s="10" cm="1">
        <f t="array" ref="AZ3898">Lair(100000000/($AX3898-$AW3898))</f>
        <v>2302.8981757765914</v>
      </c>
      <c r="BA3898" s="10">
        <f t="shared" ref="BA3898:BA3899" si="7068">100000000/($AX3898-$AW3898)</f>
        <v>2303.6071262547175</v>
      </c>
      <c r="BB3898" s="12">
        <v>12800000</v>
      </c>
      <c r="BC3898" s="3">
        <v>1.7000000000000001E-2</v>
      </c>
      <c r="BD3898" s="12" cm="1">
        <f t="array" ref="BD3898">SfromgA($BB3898,$BA3898,"")</f>
        <v>7.7226894248375699E-2</v>
      </c>
      <c r="BE3898" s="29">
        <f t="shared" ref="BE3898:BE3899" si="7069">(10^MAX(0.05, -0.312925054856973*((LN($BD3898))^(1/3)) + 0.454808404431693)-1)*100</f>
        <v>663.73027760867842</v>
      </c>
      <c r="BG3898" s="3"/>
      <c r="BH3898" s="3"/>
      <c r="BI3898" s="12">
        <f t="shared" ref="BI3898:BI3899" si="7070">IF($BB3898="",$BF3898,$BB3898)</f>
        <v>12800000</v>
      </c>
      <c r="BJ3898" s="29">
        <f t="shared" ref="BJ3898:BJ3899" si="7071">IF($BB3898="",$BH3898,$BE3898)</f>
        <v>663.73027760867842</v>
      </c>
      <c r="BK3898" s="3">
        <f t="shared" ref="BK3898:BK3899" si="7072">LN(BN3898*100000000/($AX3898-$AW3898)/$BI3898)</f>
        <v>-5.2823280187337334</v>
      </c>
      <c r="BL3898" s="13">
        <f>EXP(BK$4341*$AX3898+BK$4342)*$BI3898/(100000000/($AX3898-$AW3898))</f>
        <v>3.8587753872857609</v>
      </c>
      <c r="BM3898" s="3">
        <f t="shared" ref="BM3898:BM3899" si="7073">LN(BL3898/$C3898)</f>
        <v>-0.25908803647392137</v>
      </c>
      <c r="BN3898" s="13" cm="1">
        <f t="array" ref="BN3898">$C3898*EXP(poly_from_str(100000000/$E3898,BN$4343))</f>
        <v>28.230309931345531</v>
      </c>
      <c r="BO3898" s="3">
        <f t="shared" ref="BO3898:BO3899" si="7074">LN($C3898)</f>
        <v>1.6094379124341003</v>
      </c>
      <c r="BP3898" s="13">
        <f>LN(BL3898/BN3898)</f>
        <v>-1.9900463450386305</v>
      </c>
      <c r="BQ3898" s="13"/>
      <c r="BS3898" s="13"/>
      <c r="BT3898" s="13"/>
      <c r="BU3898" s="13"/>
      <c r="BV3898" s="13"/>
      <c r="BW3898" s="13"/>
      <c r="BX3898" s="13"/>
      <c r="BY3898">
        <v>27656</v>
      </c>
      <c r="BZ3898" s="13"/>
    </row>
    <row r="3899" spans="1:78" hidden="1" x14ac:dyDescent="0.25">
      <c r="A3899" t="s">
        <v>4344</v>
      </c>
      <c r="B3899" s="2" t="str">
        <f t="shared" si="7028"/>
        <v/>
      </c>
      <c r="C3899">
        <v>7</v>
      </c>
      <c r="E3899">
        <v>43415.88</v>
      </c>
      <c r="F3899">
        <v>20160</v>
      </c>
      <c r="G3899" t="s">
        <v>5</v>
      </c>
      <c r="H3899" s="5" t="s">
        <v>19</v>
      </c>
      <c r="I3899">
        <v>63576</v>
      </c>
      <c r="J3899" t="s">
        <v>3</v>
      </c>
      <c r="K3899" s="5" t="s">
        <v>18</v>
      </c>
      <c r="L3899">
        <v>20160.36</v>
      </c>
      <c r="M3899" t="str">
        <f t="shared" si="7061"/>
        <v>e</v>
      </c>
      <c r="N3899" t="str">
        <f t="shared" si="7062"/>
        <v>3/2</v>
      </c>
      <c r="O3899">
        <v>63576.27</v>
      </c>
      <c r="P3899" t="str">
        <f t="shared" si="7063"/>
        <v>o</v>
      </c>
      <c r="Q3899" t="str">
        <f t="shared" si="7064"/>
        <v>5/2</v>
      </c>
      <c r="R3899">
        <v>36</v>
      </c>
      <c r="AA3899" s="10">
        <f t="shared" si="6940"/>
        <v>2302.596</v>
      </c>
      <c r="AB3899" s="3" cm="1">
        <f t="array" ref="AB3899">100000000/Lvac(AA3899)</f>
        <v>43415.876329720617</v>
      </c>
      <c r="AC3899" s="28">
        <f t="shared" si="6941"/>
        <v>4.3429242472409401E-7</v>
      </c>
      <c r="AD3899" s="28">
        <f t="shared" si="6942"/>
        <v>2.3033048841523524E-7</v>
      </c>
      <c r="AE3899" s="21">
        <f t="shared" si="6943"/>
        <v>43415.879194262568</v>
      </c>
      <c r="AF3899" s="10" cm="1">
        <f t="array" ref="AF3899">Lair(100000000/AE3899)</f>
        <v>2302.5958480632939</v>
      </c>
      <c r="AG3899" s="10">
        <f t="shared" si="6944"/>
        <v>1.4427593101377884E-2</v>
      </c>
      <c r="AH3899" s="10" t="b">
        <f t="shared" si="6939"/>
        <v>1</v>
      </c>
      <c r="AI3899" s="10">
        <f t="shared" si="7065"/>
        <v>2302.5958480632939</v>
      </c>
      <c r="AJ3899">
        <v>3.0000000000000001E-3</v>
      </c>
      <c r="AK3899" s="3" cm="1">
        <f t="array" ref="AK3899">100000000/Lvac($AA3899)</f>
        <v>43415.876329720617</v>
      </c>
      <c r="AL3899" s="21">
        <f t="shared" si="7012"/>
        <v>5.6565562340743697E-2</v>
      </c>
      <c r="AM3899" s="10" cm="1">
        <f t="array" ref="AM3899">Lvac($AI3899)-$BA3899</f>
        <v>1.6343087313543947E-3</v>
      </c>
      <c r="AN3899" s="10">
        <f t="shared" si="7066"/>
        <v>-3.3670279379293788E-2</v>
      </c>
      <c r="AO3899" s="3">
        <f t="shared" si="7067"/>
        <v>0.54476957711813156</v>
      </c>
      <c r="AP3899" s="3">
        <v>0.59542626149777789</v>
      </c>
      <c r="AS3899" s="3">
        <f t="shared" si="6945"/>
        <v>-3.6702793804579414E-3</v>
      </c>
      <c r="AT3899" s="3" cm="1">
        <f t="array" ref="AT3899">AS3899-(100000000/LvacE($A3899)-$E3899)</f>
        <v>1.0094939352711663E-4</v>
      </c>
      <c r="AU3899" t="s">
        <v>4781</v>
      </c>
      <c r="AV3899" t="s">
        <v>4838</v>
      </c>
      <c r="AW3899" s="3">
        <v>20160.36</v>
      </c>
      <c r="AX3899" s="3">
        <v>63576.27</v>
      </c>
      <c r="AY3899" s="3"/>
      <c r="AZ3899" s="10" cm="1">
        <f t="array" ref="AZ3899">Lair(100000000/($AX3899-$AW3899))</f>
        <v>2302.5942141131841</v>
      </c>
      <c r="BA3899" s="10">
        <f t="shared" si="7068"/>
        <v>2303.3030978735678</v>
      </c>
      <c r="BB3899" s="12">
        <v>64900000</v>
      </c>
      <c r="BC3899" s="3">
        <v>0.16300000000000001</v>
      </c>
      <c r="BD3899" s="12" cm="1">
        <f t="array" ref="BD3899">SfromgA($BB3899,$BA3899,"")</f>
        <v>0.39140947252162117</v>
      </c>
      <c r="BE3899" s="29">
        <f t="shared" si="7069"/>
        <v>476.93647407915358</v>
      </c>
      <c r="BG3899" s="3"/>
      <c r="BH3899" s="3"/>
      <c r="BI3899" s="12">
        <f t="shared" si="7070"/>
        <v>64900000</v>
      </c>
      <c r="BJ3899" s="29">
        <f t="shared" si="7071"/>
        <v>476.93647407915358</v>
      </c>
      <c r="BK3899" s="3">
        <f t="shared" si="7072"/>
        <v>-6.5676806366591478</v>
      </c>
      <c r="BL3899" s="13">
        <f>EXP(BK$4341*$AX3899+BK$4342)*$BI3899/(100000000/($AX3899-$AW3899))</f>
        <v>25.271872542096272</v>
      </c>
      <c r="BM3899" s="3">
        <f t="shared" si="7073"/>
        <v>1.2837818709882685</v>
      </c>
      <c r="BN3899" s="13" cm="1">
        <f t="array" ref="BN3899">$C3899*EXP(poly_from_str(100000000/$E3899,BN$4343))</f>
        <v>39.590058700824073</v>
      </c>
      <c r="BO3899" s="3">
        <f t="shared" si="7074"/>
        <v>1.9459101490553132</v>
      </c>
      <c r="BP3899" s="13">
        <f>LN(BL3899/BN3899)</f>
        <v>-0.44888602379182424</v>
      </c>
      <c r="BQ3899" s="13"/>
      <c r="BS3899" s="13"/>
      <c r="BT3899" s="13"/>
      <c r="BU3899" s="13"/>
      <c r="BV3899" s="13"/>
      <c r="BW3899" s="13"/>
      <c r="BX3899" s="13"/>
      <c r="BY3899">
        <v>38790</v>
      </c>
      <c r="BZ3899" s="13"/>
    </row>
    <row r="3900" spans="1:78" hidden="1" x14ac:dyDescent="0.25">
      <c r="A3900" t="s">
        <v>4345</v>
      </c>
      <c r="B3900" s="2" t="str">
        <f t="shared" si="7028"/>
        <v/>
      </c>
      <c r="C3900">
        <v>1</v>
      </c>
      <c r="E3900">
        <v>43416.99</v>
      </c>
      <c r="R3900">
        <v>36</v>
      </c>
      <c r="S3900" t="s">
        <v>22</v>
      </c>
      <c r="AA3900" s="10">
        <f t="shared" si="6940"/>
        <v>2302.5369999999998</v>
      </c>
      <c r="AB3900" s="3" cm="1">
        <f t="array" ref="AB3900">100000000/Lvac(AA3900)</f>
        <v>43416.988715913692</v>
      </c>
      <c r="AC3900" s="28">
        <f t="shared" si="6941"/>
        <v>4.3430355299393672E-7</v>
      </c>
      <c r="AD3900" s="28">
        <f t="shared" si="6942"/>
        <v>2.3032458712031047E-7</v>
      </c>
      <c r="AE3900" s="21">
        <f t="shared" si="6943"/>
        <v>43416.98971812673</v>
      </c>
      <c r="AF3900" s="10" cm="1">
        <f t="array" ref="AF3900">Lair(100000000/AE3900)</f>
        <v>2302.5369468448512</v>
      </c>
      <c r="AG3900" s="10">
        <f t="shared" si="6944"/>
        <v>1.4428076229809489E-2</v>
      </c>
      <c r="AH3900" s="10" t="b">
        <f t="shared" si="6939"/>
        <v>1</v>
      </c>
      <c r="AI3900" s="10">
        <f t="shared" si="6947"/>
        <v>2302.5369999999998</v>
      </c>
      <c r="AJ3900">
        <v>3.0000000000000001E-3</v>
      </c>
      <c r="AK3900" s="3" cm="1">
        <f t="array" ref="AK3900">100000000/Lvac($AA3900)</f>
        <v>43416.988715913692</v>
      </c>
      <c r="AL3900" s="21">
        <f t="shared" si="7012"/>
        <v>5.6568457378856928E-2</v>
      </c>
      <c r="AM3900" s="21"/>
      <c r="AN3900" s="21"/>
      <c r="AO3900" s="21"/>
      <c r="AP3900" s="21"/>
      <c r="AS3900" s="3">
        <f t="shared" si="6945"/>
        <v>-1.2840863055316731E-3</v>
      </c>
      <c r="AT3900" s="3" cm="1">
        <f t="array" ref="AT3900">AS3900-(100000000/LvacE($A3900)-$E3900)</f>
        <v>1.0098468192154542E-4</v>
      </c>
      <c r="BB3900"/>
      <c r="BC3900"/>
      <c r="BD3900"/>
      <c r="BE3900"/>
      <c r="BF3900"/>
      <c r="BG3900"/>
      <c r="BH3900"/>
      <c r="BI3900"/>
      <c r="BJ3900"/>
      <c r="BN3900" s="13" cm="1">
        <f t="array" ref="BN3900">$C3900*EXP(poly_from_str(100000000/$E3900,BN$4343))</f>
        <v>5.6576023887242552</v>
      </c>
      <c r="BO3900" s="13"/>
      <c r="BY3900">
        <v>5543</v>
      </c>
    </row>
    <row r="3901" spans="1:78" hidden="1" x14ac:dyDescent="0.25">
      <c r="A3901" t="s">
        <v>4346</v>
      </c>
      <c r="B3901" s="2" t="str">
        <f t="shared" si="7028"/>
        <v/>
      </c>
      <c r="C3901">
        <v>1</v>
      </c>
      <c r="E3901">
        <v>43420.33</v>
      </c>
      <c r="R3901">
        <v>36</v>
      </c>
      <c r="S3901" t="s">
        <v>22</v>
      </c>
      <c r="AA3901" s="10">
        <f t="shared" si="6940"/>
        <v>2302.36</v>
      </c>
      <c r="AB3901" s="3" cm="1">
        <f t="array" ref="AB3901">100000000/Lvac(AA3901)</f>
        <v>43420.326216499918</v>
      </c>
      <c r="AC3901" s="28">
        <f t="shared" si="6941"/>
        <v>4.3433694122552509E-7</v>
      </c>
      <c r="AD3901" s="28">
        <f t="shared" si="6942"/>
        <v>2.3030688323571267E-7</v>
      </c>
      <c r="AE3901" s="21">
        <f t="shared" si="6943"/>
        <v>43420.329169672943</v>
      </c>
      <c r="AF3901" s="10" cm="1">
        <f t="array" ref="AF3901">Lair(100000000/AE3901)</f>
        <v>2302.3598433943598</v>
      </c>
      <c r="AG3901" s="10">
        <f t="shared" si="6944"/>
        <v>1.4429525837944525E-2</v>
      </c>
      <c r="AH3901" s="10" t="b">
        <f t="shared" si="6939"/>
        <v>1</v>
      </c>
      <c r="AI3901" s="10">
        <f t="shared" si="6947"/>
        <v>2302.36</v>
      </c>
      <c r="AJ3901">
        <v>3.0000000000000001E-3</v>
      </c>
      <c r="AK3901" s="3" cm="1">
        <f t="array" ref="AK3901">100000000/Lvac($AA3901)</f>
        <v>43420.326216499918</v>
      </c>
      <c r="AL3901" s="21">
        <f t="shared" si="7012"/>
        <v>5.657715502766715E-2</v>
      </c>
      <c r="AM3901" s="21"/>
      <c r="AN3901" s="21"/>
      <c r="AO3901" s="21"/>
      <c r="AP3901" s="21"/>
      <c r="AS3901" s="3">
        <f t="shared" si="6945"/>
        <v>-3.7835000839550048E-3</v>
      </c>
      <c r="AT3901" s="3" cm="1">
        <f t="array" ref="AT3901">AS3901-(100000000/LvacE($A3901)-$E3901)</f>
        <v>1.0109058348461986E-4</v>
      </c>
      <c r="BB3901"/>
      <c r="BC3901"/>
      <c r="BD3901"/>
      <c r="BE3901"/>
      <c r="BF3901"/>
      <c r="BG3901"/>
      <c r="BH3901"/>
      <c r="BI3901"/>
      <c r="BJ3901"/>
      <c r="BN3901" s="13" cm="1">
        <f t="array" ref="BN3901">$C3901*EXP(poly_from_str(100000000/$E3901,BN$4343))</f>
        <v>5.6632683113383306</v>
      </c>
      <c r="BO3901" s="13"/>
      <c r="BY3901" t="e">
        <v>#N/A</v>
      </c>
    </row>
    <row r="3902" spans="1:78" hidden="1" x14ac:dyDescent="0.25">
      <c r="A3902" t="s">
        <v>4347</v>
      </c>
      <c r="B3902" s="2" t="str">
        <f t="shared" si="7028"/>
        <v/>
      </c>
      <c r="C3902">
        <v>1</v>
      </c>
      <c r="E3902">
        <v>43422.78</v>
      </c>
      <c r="R3902">
        <v>36</v>
      </c>
      <c r="S3902" t="s">
        <v>22</v>
      </c>
      <c r="AA3902" s="10">
        <f t="shared" si="6940"/>
        <v>2302.23</v>
      </c>
      <c r="AB3902" s="3" cm="1">
        <f t="array" ref="AB3902">100000000/Lvac(AA3902)</f>
        <v>43422.777814930792</v>
      </c>
      <c r="AC3902" s="28">
        <f t="shared" si="6941"/>
        <v>4.3436146692554613E-7</v>
      </c>
      <c r="AD3902" s="28">
        <f t="shared" si="6942"/>
        <v>2.3029388038278679E-7</v>
      </c>
      <c r="AE3902" s="21">
        <f t="shared" si="6943"/>
        <v>43422.779520549164</v>
      </c>
      <c r="AF3902" s="10" cm="1">
        <f t="array" ref="AF3902">Lair(100000000/AE3902)</f>
        <v>2302.2299095619169</v>
      </c>
      <c r="AG3902" s="10">
        <f t="shared" si="6944"/>
        <v>1.4430590734837701E-2</v>
      </c>
      <c r="AH3902" s="10" t="b">
        <f t="shared" si="6939"/>
        <v>1</v>
      </c>
      <c r="AI3902" s="10">
        <f t="shared" si="6947"/>
        <v>2302.23</v>
      </c>
      <c r="AJ3902">
        <v>3.0000000000000001E-3</v>
      </c>
      <c r="AK3902" s="3" cm="1">
        <f t="array" ref="AK3902">100000000/Lvac($AA3902)</f>
        <v>43422.777814930792</v>
      </c>
      <c r="AL3902" s="21">
        <f t="shared" si="7012"/>
        <v>5.6583544409026201E-2</v>
      </c>
      <c r="AM3902" s="21"/>
      <c r="AN3902" s="21"/>
      <c r="AO3902" s="21"/>
      <c r="AP3902" s="21"/>
      <c r="AS3902" s="3">
        <f t="shared" si="6945"/>
        <v>-2.185069206461776E-3</v>
      </c>
      <c r="AT3902" s="3" cm="1">
        <f t="array" ref="AT3902">AS3902-(100000000/LvacE($A3902)-$E3902)</f>
        <v>1.0116840712726116E-4</v>
      </c>
      <c r="BB3902"/>
      <c r="BC3902"/>
      <c r="BD3902"/>
      <c r="BE3902"/>
      <c r="BF3902"/>
      <c r="BG3902"/>
      <c r="BH3902"/>
      <c r="BI3902"/>
      <c r="BJ3902"/>
      <c r="BN3902" s="13" cm="1">
        <f t="array" ref="BN3902">$C3902*EXP(poly_from_str(100000000/$E3902,BN$4343))</f>
        <v>5.667433857937576</v>
      </c>
      <c r="BO3902" s="13"/>
      <c r="BY3902" t="e">
        <v>#N/A</v>
      </c>
    </row>
    <row r="3903" spans="1:78" hidden="1" x14ac:dyDescent="0.25">
      <c r="A3903" t="s">
        <v>4348</v>
      </c>
      <c r="B3903" s="2" t="str">
        <f t="shared" si="7028"/>
        <v/>
      </c>
      <c r="C3903">
        <v>9</v>
      </c>
      <c r="D3903" t="s">
        <v>14</v>
      </c>
      <c r="E3903">
        <v>43444.4</v>
      </c>
      <c r="F3903">
        <v>21535</v>
      </c>
      <c r="G3903" t="s">
        <v>5</v>
      </c>
      <c r="H3903" s="5" t="s">
        <v>4</v>
      </c>
      <c r="I3903">
        <v>64979</v>
      </c>
      <c r="J3903" t="s">
        <v>3</v>
      </c>
      <c r="K3903" s="5" t="s">
        <v>8</v>
      </c>
      <c r="L3903">
        <v>21535.17</v>
      </c>
      <c r="M3903" t="str">
        <f t="shared" ref="M3903:M3905" si="7075">$G3903&amp;""</f>
        <v>e</v>
      </c>
      <c r="N3903" t="str">
        <f t="shared" ref="N3903:N3905" si="7076">$H3903&amp;""</f>
        <v>9/2</v>
      </c>
      <c r="O3903">
        <v>64979.55</v>
      </c>
      <c r="P3903" t="str">
        <f t="shared" ref="P3903:P3905" si="7077">$J3903&amp;""</f>
        <v>o</v>
      </c>
      <c r="Q3903" t="str">
        <f t="shared" ref="Q3903:Q3905" si="7078">$K3903&amp;""</f>
        <v>7/2</v>
      </c>
      <c r="R3903">
        <v>36</v>
      </c>
      <c r="S3903" t="s">
        <v>159</v>
      </c>
      <c r="AA3903" s="10">
        <f t="shared" si="6940"/>
        <v>2301.0839999999998</v>
      </c>
      <c r="AB3903" s="3" cm="1">
        <f t="array" ref="AB3903">100000000/Lvac(AA3903)</f>
        <v>43444.401579987316</v>
      </c>
      <c r="AC3903" s="28">
        <f t="shared" si="6941"/>
        <v>4.345777902936182E-7</v>
      </c>
      <c r="AD3903" s="28">
        <f t="shared" si="6942"/>
        <v>2.3017925523933341E-7</v>
      </c>
      <c r="AE3903" s="21">
        <f t="shared" si="6943"/>
        <v>43444.400346144314</v>
      </c>
      <c r="AF3903" s="10" cm="1">
        <f t="array" ref="AF3903">Lair(100000000/AE3903)</f>
        <v>2301.0840653577393</v>
      </c>
      <c r="AG3903" s="10">
        <f t="shared" si="6944"/>
        <v>1.443998601962973E-2</v>
      </c>
      <c r="AH3903" s="10" t="b">
        <f t="shared" si="6939"/>
        <v>1</v>
      </c>
      <c r="AI3903" s="10">
        <f t="shared" ref="AI3903:AI3905" si="7079">$AF3903</f>
        <v>2301.0840653577393</v>
      </c>
      <c r="AJ3903">
        <v>7.0000000000000001E-3</v>
      </c>
      <c r="AK3903" s="3" cm="1">
        <f t="array" ref="AK3903">100000000/Lvac($AA3903)</f>
        <v>43444.401579987316</v>
      </c>
      <c r="AL3903" s="21">
        <f t="shared" si="7012"/>
        <v>0.13215980052107851</v>
      </c>
      <c r="AM3903" s="10" cm="1">
        <f t="array" ref="AM3903">Lvac($AI3903)-$BA3903</f>
        <v>-1.0779899444059993E-3</v>
      </c>
      <c r="AN3903" s="10">
        <f t="shared" ref="AN3903:AN3905" si="7080">$AK3903-($AX3903-$AW3903)</f>
        <v>2.1579987311270088E-2</v>
      </c>
      <c r="AO3903" s="3">
        <f t="shared" ref="AO3903:AO3905" si="7081">AM3903/AJ3903</f>
        <v>-0.15399856348657132</v>
      </c>
      <c r="AP3903" s="3">
        <v>-0.16333743146138399</v>
      </c>
      <c r="AS3903" s="3">
        <f t="shared" si="6945"/>
        <v>1.5799873144715093E-3</v>
      </c>
      <c r="AT3903" s="3" cm="1">
        <f t="array" ref="AT3903">AS3903-(100000000/LvacE($A3903)-$E3903)</f>
        <v>1.0185613064095378E-4</v>
      </c>
      <c r="AU3903" t="s">
        <v>4793</v>
      </c>
      <c r="AV3903" t="s">
        <v>4907</v>
      </c>
      <c r="AW3903" s="3">
        <v>21535.17</v>
      </c>
      <c r="AX3903" s="3">
        <v>64979.55</v>
      </c>
      <c r="AY3903" s="3"/>
      <c r="AZ3903" s="10" cm="1">
        <f t="array" ref="AZ3903">Lair(100000000/($AX3903-$AW3903))</f>
        <v>2301.0851431112746</v>
      </c>
      <c r="BA3903" s="10">
        <f t="shared" ref="BA3903:BA3905" si="7082">100000000/($AX3903-$AW3903)</f>
        <v>2301.7936957553543</v>
      </c>
      <c r="BB3903" s="12">
        <v>243000000</v>
      </c>
      <c r="BC3903" s="3">
        <v>0.217</v>
      </c>
      <c r="BD3903" s="12" cm="1">
        <f t="array" ref="BD3903">SfromgA($BB3903,$BA3903,"")</f>
        <v>1.4626446343438673</v>
      </c>
      <c r="BE3903" s="29">
        <f t="shared" ref="BE3903:BE3905" si="7083">(10^MAX(0.05, -0.312925054856973*((LN($BD3903))^(1/3)) + 0.454808404431693)-1)*100</f>
        <v>69.084171679054791</v>
      </c>
      <c r="BG3903" s="3"/>
      <c r="BH3903" s="3"/>
      <c r="BI3903" s="12">
        <f t="shared" ref="BI3903:BI3905" si="7084">IF($BB3903="",$BF3903,$BB3903)</f>
        <v>243000000</v>
      </c>
      <c r="BJ3903" s="29">
        <f t="shared" ref="BJ3903:BJ3905" si="7085">IF($BB3903="",$BH3903,$BE3903)</f>
        <v>69.084171679054791</v>
      </c>
      <c r="BK3903" s="3">
        <f t="shared" ref="BK3903:BK3905" si="7086">LN(BN3903*100000000/($AX3903-$AW3903)/$BI3903)</f>
        <v>-7.6286410583240265</v>
      </c>
      <c r="BL3903" s="13">
        <f>EXP(BK$4341*$AX3903+BK$4342)*$BI3903/(100000000/($AX3903-$AW3903))</f>
        <v>85.109609095959939</v>
      </c>
      <c r="BM3903" s="3">
        <f t="shared" ref="BM3903:BM3905" si="7087">LN(BL3903/$C3903)</f>
        <v>2.2467153672148314</v>
      </c>
      <c r="BN3903" s="13" cm="1">
        <f t="array" ref="BN3903">$C3903*EXP(poly_from_str(100000000/$E3903,BN$4343))</f>
        <v>51.340862613694917</v>
      </c>
      <c r="BO3903" s="3">
        <f t="shared" ref="BO3903:BO3905" si="7088">LN($C3903)</f>
        <v>2.1972245773362196</v>
      </c>
      <c r="BP3903" s="13">
        <f t="shared" ref="BP3903:BP3905" si="7089">LN(BL3903/BN3903)</f>
        <v>0.50545296726839573</v>
      </c>
      <c r="BQ3903" s="13"/>
      <c r="BS3903" s="13"/>
      <c r="BT3903" s="13"/>
      <c r="BU3903" s="13"/>
      <c r="BV3903" s="13"/>
      <c r="BW3903" s="13"/>
      <c r="BX3903" s="13"/>
      <c r="BY3903">
        <v>50333</v>
      </c>
      <c r="BZ3903" s="13"/>
    </row>
    <row r="3904" spans="1:78" hidden="1" x14ac:dyDescent="0.25">
      <c r="A3904" t="s">
        <v>4349</v>
      </c>
      <c r="B3904" s="2" t="str">
        <f t="shared" si="7028"/>
        <v/>
      </c>
      <c r="C3904">
        <v>9</v>
      </c>
      <c r="D3904" t="s">
        <v>14</v>
      </c>
      <c r="E3904">
        <v>43453.03</v>
      </c>
      <c r="F3904">
        <v>20315</v>
      </c>
      <c r="G3904" t="s">
        <v>5</v>
      </c>
      <c r="H3904" s="5" t="s">
        <v>4</v>
      </c>
      <c r="I3904">
        <v>63768</v>
      </c>
      <c r="J3904" t="s">
        <v>3</v>
      </c>
      <c r="K3904" s="5" t="s">
        <v>8</v>
      </c>
      <c r="L3904">
        <v>20315.650000000001</v>
      </c>
      <c r="M3904" t="str">
        <f t="shared" si="7075"/>
        <v>e</v>
      </c>
      <c r="N3904" t="str">
        <f t="shared" si="7076"/>
        <v>9/2</v>
      </c>
      <c r="O3904">
        <v>63768.66</v>
      </c>
      <c r="P3904" t="str">
        <f t="shared" si="7077"/>
        <v>o</v>
      </c>
      <c r="Q3904" t="str">
        <f t="shared" si="7078"/>
        <v>7/2</v>
      </c>
      <c r="R3904">
        <v>36</v>
      </c>
      <c r="S3904" t="s">
        <v>159</v>
      </c>
      <c r="AA3904" s="10">
        <f t="shared" si="6940"/>
        <v>2300.627</v>
      </c>
      <c r="AB3904" s="3" cm="1">
        <f t="array" ref="AB3904">100000000/Lvac(AA3904)</f>
        <v>43453.03067670577</v>
      </c>
      <c r="AC3904" s="28">
        <f t="shared" si="6941"/>
        <v>4.3466411547808493E-7</v>
      </c>
      <c r="AD3904" s="28">
        <f t="shared" si="6942"/>
        <v>2.3013354521577212E-7</v>
      </c>
      <c r="AE3904" s="21">
        <f t="shared" si="6943"/>
        <v>43453.030148161037</v>
      </c>
      <c r="AF3904" s="10" cm="1">
        <f t="array" ref="AF3904">Lair(100000000/AE3904)</f>
        <v>2300.6270279863575</v>
      </c>
      <c r="AG3904" s="10">
        <f t="shared" si="6944"/>
        <v>1.4443736571966202E-2</v>
      </c>
      <c r="AH3904" s="10" t="b">
        <f t="shared" si="6939"/>
        <v>1</v>
      </c>
      <c r="AI3904" s="10">
        <f t="shared" si="7079"/>
        <v>2300.6270279863575</v>
      </c>
      <c r="AJ3904">
        <v>7.0000000000000001E-3</v>
      </c>
      <c r="AK3904" s="3" cm="1">
        <f t="array" ref="AK3904">100000000/Lvac($AA3904)</f>
        <v>43453.03067670577</v>
      </c>
      <c r="AL3904" s="21">
        <f t="shared" si="7012"/>
        <v>0.1322123103992083</v>
      </c>
      <c r="AM3904" s="10" cm="1">
        <f t="array" ref="AM3904">Lvac($AI3904)-$BA3904</f>
        <v>-1.067076316303428E-3</v>
      </c>
      <c r="AN3904" s="10">
        <f t="shared" si="7080"/>
        <v>2.0676705767982639E-2</v>
      </c>
      <c r="AO3904" s="3">
        <f t="shared" si="7081"/>
        <v>-0.15243947375763256</v>
      </c>
      <c r="AP3904" s="3">
        <v>-0.15643840164817188</v>
      </c>
      <c r="AS3904" s="3">
        <f t="shared" si="6945"/>
        <v>6.7670577118406072E-4</v>
      </c>
      <c r="AT3904" s="3" cm="1">
        <f t="array" ref="AT3904">AS3904-(100000000/LvacE($A3904)-$E3904)</f>
        <v>1.0213122004643083E-4</v>
      </c>
      <c r="AU3904" t="s">
        <v>4959</v>
      </c>
      <c r="AV3904" t="s">
        <v>4845</v>
      </c>
      <c r="AW3904" s="3">
        <v>20315.650000000001</v>
      </c>
      <c r="AX3904" s="3">
        <v>63768.66</v>
      </c>
      <c r="AY3904" s="3"/>
      <c r="AZ3904" s="10" cm="1">
        <f t="array" ref="AZ3904">Lair(100000000/($AX3904-$AW3904))</f>
        <v>2300.6280948286994</v>
      </c>
      <c r="BA3904" s="10">
        <f t="shared" si="7082"/>
        <v>2301.3365472265327</v>
      </c>
      <c r="BB3904" s="12">
        <v>401000000</v>
      </c>
      <c r="BC3904" s="3">
        <v>0.29599999999999999</v>
      </c>
      <c r="BD3904" s="12" cm="1">
        <f t="array" ref="BD3904">SfromgA($BB3904,$BA3904,"")</f>
        <v>2.412226787882771</v>
      </c>
      <c r="BE3904" s="29">
        <f t="shared" si="7083"/>
        <v>42.848224241940216</v>
      </c>
      <c r="BG3904" s="3"/>
      <c r="BH3904" s="3"/>
      <c r="BI3904" s="12">
        <f t="shared" si="7084"/>
        <v>401000000</v>
      </c>
      <c r="BJ3904" s="29">
        <f t="shared" si="7085"/>
        <v>42.848224241940216</v>
      </c>
      <c r="BK3904" s="3">
        <f t="shared" si="7086"/>
        <v>-8.127115801238423</v>
      </c>
      <c r="BL3904" s="13">
        <f>EXP(BK$4341*$AX3904+BK$4342)*$BI3904/(100000000/($AX3904-$AW3904))</f>
        <v>154.01379284763516</v>
      </c>
      <c r="BM3904" s="3">
        <f t="shared" si="7087"/>
        <v>2.839817585012482</v>
      </c>
      <c r="BN3904" s="13" cm="1">
        <f t="array" ref="BN3904">$C3904*EXP(poly_from_str(100000000/$E3904,BN$4343))</f>
        <v>51.475751050905735</v>
      </c>
      <c r="BO3904" s="3">
        <f t="shared" si="7088"/>
        <v>2.1972245773362196</v>
      </c>
      <c r="BP3904" s="13">
        <f t="shared" si="7089"/>
        <v>1.0959313189457438</v>
      </c>
      <c r="BQ3904" s="13"/>
      <c r="BS3904" s="13"/>
      <c r="BT3904" s="13"/>
      <c r="BU3904" s="13"/>
      <c r="BV3904" s="13"/>
      <c r="BW3904" s="13"/>
      <c r="BX3904" s="13"/>
      <c r="BY3904">
        <v>50474</v>
      </c>
      <c r="BZ3904" s="13"/>
    </row>
    <row r="3905" spans="1:78" hidden="1" x14ac:dyDescent="0.25">
      <c r="A3905" t="s">
        <v>4350</v>
      </c>
      <c r="B3905" s="2" t="str">
        <f t="shared" si="7028"/>
        <v/>
      </c>
      <c r="C3905">
        <v>4</v>
      </c>
      <c r="E3905">
        <v>43458.51</v>
      </c>
      <c r="F3905">
        <v>25033</v>
      </c>
      <c r="G3905" t="s">
        <v>5</v>
      </c>
      <c r="H3905" s="5" t="s">
        <v>4</v>
      </c>
      <c r="I3905">
        <v>68492</v>
      </c>
      <c r="J3905" t="s">
        <v>3</v>
      </c>
      <c r="K3905" s="5" t="s">
        <v>8</v>
      </c>
      <c r="L3905">
        <v>25033.91</v>
      </c>
      <c r="M3905" t="str">
        <f t="shared" si="7075"/>
        <v>e</v>
      </c>
      <c r="N3905" t="str">
        <f t="shared" si="7076"/>
        <v>9/2</v>
      </c>
      <c r="O3905">
        <v>68492.429999999993</v>
      </c>
      <c r="P3905" t="str">
        <f t="shared" si="7077"/>
        <v>o</v>
      </c>
      <c r="Q3905" t="str">
        <f t="shared" si="7078"/>
        <v>7/2</v>
      </c>
      <c r="R3905">
        <v>36</v>
      </c>
      <c r="AA3905" s="10">
        <f t="shared" si="6940"/>
        <v>2300.337</v>
      </c>
      <c r="AB3905" s="3" cm="1">
        <f t="array" ref="AB3905">100000000/Lvac(AA3905)</f>
        <v>43458.508248973354</v>
      </c>
      <c r="AC3905" s="28">
        <f t="shared" si="6941"/>
        <v>4.3471891292449759E-7</v>
      </c>
      <c r="AD3905" s="28">
        <f t="shared" si="6942"/>
        <v>2.3010453885600723E-7</v>
      </c>
      <c r="AE3905" s="21">
        <f t="shared" si="6943"/>
        <v>43458.509616773212</v>
      </c>
      <c r="AF3905" s="10" cm="1">
        <f t="array" ref="AF3905">Lair(100000000/AE3905)</f>
        <v>2300.3369275934783</v>
      </c>
      <c r="AG3905" s="10">
        <f t="shared" si="6944"/>
        <v>1.4446117731657004E-2</v>
      </c>
      <c r="AH3905" s="10" t="b">
        <f t="shared" si="6939"/>
        <v>1</v>
      </c>
      <c r="AI3905" s="10">
        <f t="shared" si="7079"/>
        <v>2300.3369275934783</v>
      </c>
      <c r="AJ3905">
        <v>3.0000000000000001E-3</v>
      </c>
      <c r="AK3905" s="3" cm="1">
        <f t="array" ref="AK3905">100000000/Lvac($AA3905)</f>
        <v>43458.508248973354</v>
      </c>
      <c r="AL3905" s="21">
        <f t="shared" si="7012"/>
        <v>5.667670817392554E-2</v>
      </c>
      <c r="AM3905" s="10" cm="1">
        <f t="array" ref="AM3905">Lvac($AI3905)-$BA3905</f>
        <v>5.4977195122773992E-4</v>
      </c>
      <c r="AN3905" s="10">
        <f t="shared" si="7080"/>
        <v>-1.1751026635465678E-2</v>
      </c>
      <c r="AO3905" s="3">
        <f t="shared" si="7081"/>
        <v>0.18325731707591331</v>
      </c>
      <c r="AP3905" s="3">
        <v>0.20739811695117774</v>
      </c>
      <c r="AS3905" s="3">
        <f t="shared" si="6945"/>
        <v>-1.7510266479803249E-3</v>
      </c>
      <c r="AT3905" s="3" cm="1">
        <f t="array" ref="AT3905">AS3905-(100000000/LvacE($A3905)-$E3905)</f>
        <v>1.0230602492811158E-4</v>
      </c>
      <c r="AU3905" t="s">
        <v>4741</v>
      </c>
      <c r="AV3905" t="s">
        <v>4826</v>
      </c>
      <c r="AW3905" s="3">
        <v>25033.91</v>
      </c>
      <c r="AX3905" s="3">
        <v>68492.429999999993</v>
      </c>
      <c r="AY3905" s="3"/>
      <c r="AZ3905" s="10" cm="1">
        <f t="array" ref="AZ3905">Lair(100000000/($AX3905-$AW3905))</f>
        <v>2300.3363779420602</v>
      </c>
      <c r="BA3905" s="10">
        <f t="shared" si="7082"/>
        <v>2301.0447663657214</v>
      </c>
      <c r="BB3905" s="12">
        <v>74600000</v>
      </c>
      <c r="BC3905" s="3">
        <v>8.7999999999999995E-2</v>
      </c>
      <c r="BD3905" s="12" cm="1">
        <f t="array" ref="BD3905">SfromgA($BB3905,$BA3905,"")</f>
        <v>0.44858773062426771</v>
      </c>
      <c r="BE3905" s="29">
        <f t="shared" si="7083"/>
        <v>456.54718661791958</v>
      </c>
      <c r="BG3905" s="3"/>
      <c r="BH3905" s="3"/>
      <c r="BI3905" s="12">
        <f t="shared" si="7084"/>
        <v>74600000</v>
      </c>
      <c r="BJ3905" s="29">
        <f t="shared" si="7085"/>
        <v>456.54718661791958</v>
      </c>
      <c r="BK3905" s="3">
        <f t="shared" si="7086"/>
        <v>-7.2546801366852867</v>
      </c>
      <c r="BL3905" s="13">
        <f>EXP(BK$4341*$AX3905+BK$4342)*$BI3905/(100000000/($AX3905-$AW3905))</f>
        <v>20.014064781275664</v>
      </c>
      <c r="BM3905" s="3">
        <f t="shared" si="7087"/>
        <v>1.6101409043411599</v>
      </c>
      <c r="BN3905" s="13" cm="1">
        <f t="array" ref="BN3905">$C3905*EXP(poly_from_str(100000000/$E3905,BN$4343))</f>
        <v>22.91639019216921</v>
      </c>
      <c r="BO3905" s="3">
        <f t="shared" si="7088"/>
        <v>1.3862943611198906</v>
      </c>
      <c r="BP3905" s="13">
        <f t="shared" si="7089"/>
        <v>-0.13541711800303852</v>
      </c>
      <c r="BQ3905" s="13"/>
      <c r="BS3905" s="13"/>
      <c r="BT3905" s="13"/>
      <c r="BU3905" s="13"/>
      <c r="BV3905" s="13"/>
      <c r="BW3905" s="13"/>
      <c r="BX3905" s="13"/>
      <c r="BY3905">
        <v>22473</v>
      </c>
      <c r="BZ3905" s="13"/>
    </row>
    <row r="3906" spans="1:78" hidden="1" x14ac:dyDescent="0.25">
      <c r="A3906" t="s">
        <v>4351</v>
      </c>
      <c r="B3906" s="2" t="str">
        <f t="shared" si="7028"/>
        <v/>
      </c>
      <c r="C3906">
        <v>1</v>
      </c>
      <c r="E3906">
        <v>43469.13</v>
      </c>
      <c r="R3906">
        <v>36</v>
      </c>
      <c r="S3906" t="s">
        <v>22</v>
      </c>
      <c r="AA3906" s="10">
        <f t="shared" si="6940"/>
        <v>2299.7750000000001</v>
      </c>
      <c r="AB3906" s="3" cm="1">
        <f t="array" ref="AB3906">100000000/Lvac(AA3906)</f>
        <v>43469.127338139442</v>
      </c>
      <c r="AC3906" s="28">
        <f t="shared" si="6941"/>
        <v>4.3482514593818958E-7</v>
      </c>
      <c r="AD3906" s="28">
        <f t="shared" si="6942"/>
        <v>2.300483265332563E-7</v>
      </c>
      <c r="AE3906" s="21">
        <f t="shared" si="6943"/>
        <v>43469.129417874246</v>
      </c>
      <c r="AF3906" s="10" cm="1">
        <f t="array" ref="AF3906">Lair(100000000/AE3906)</f>
        <v>2299.7748899599214</v>
      </c>
      <c r="AG3906" s="10">
        <f t="shared" si="6944"/>
        <v>1.4450734819306116E-2</v>
      </c>
      <c r="AH3906" s="10" t="b">
        <f t="shared" ref="AH3906:AH3969" si="7090">ABS(AE3906-AB3906)&lt;AG3906</f>
        <v>1</v>
      </c>
      <c r="AI3906" s="10">
        <f t="shared" si="6947"/>
        <v>2299.7750000000001</v>
      </c>
      <c r="AJ3906">
        <v>3.0000000000000001E-3</v>
      </c>
      <c r="AK3906" s="3" cm="1">
        <f t="array" ref="AK3906">100000000/Lvac($AA3906)</f>
        <v>43469.127338139442</v>
      </c>
      <c r="AL3906" s="21">
        <f t="shared" si="7012"/>
        <v>5.6704408915836689E-2</v>
      </c>
      <c r="AM3906" s="21"/>
      <c r="AN3906" s="21"/>
      <c r="AO3906" s="21"/>
      <c r="AP3906" s="21"/>
      <c r="AS3906" s="3">
        <f t="shared" si="6945"/>
        <v>-2.6618605552357621E-3</v>
      </c>
      <c r="AT3906" s="3" cm="1">
        <f t="array" ref="AT3906">AS3906-(100000000/LvacE($A3906)-$E3906)</f>
        <v>1.0264534648740664E-4</v>
      </c>
      <c r="BB3906"/>
      <c r="BC3906"/>
      <c r="BD3906"/>
      <c r="BE3906"/>
      <c r="BF3906"/>
      <c r="BG3906"/>
      <c r="BH3906"/>
      <c r="BI3906"/>
      <c r="BJ3906"/>
      <c r="BN3906" s="13" cm="1">
        <f t="array" ref="BN3906">$C3906*EXP(poly_from_str(100000000/$E3906,BN$4343))</f>
        <v>5.7477602368972232</v>
      </c>
      <c r="BO3906" s="13"/>
      <c r="BY3906" t="e">
        <v>#N/A</v>
      </c>
    </row>
    <row r="3907" spans="1:78" hidden="1" x14ac:dyDescent="0.25">
      <c r="A3907" t="s">
        <v>4352</v>
      </c>
      <c r="B3907" s="2" t="str">
        <f t="shared" si="7028"/>
        <v/>
      </c>
      <c r="C3907">
        <v>1</v>
      </c>
      <c r="E3907">
        <v>43472.43</v>
      </c>
      <c r="R3907">
        <v>36</v>
      </c>
      <c r="S3907" t="s">
        <v>22</v>
      </c>
      <c r="AA3907" s="10">
        <f t="shared" ref="AA3907:AA3970" si="7091">ROUND($A3907,3)+0</f>
        <v>2299.6</v>
      </c>
      <c r="AB3907" s="3" cm="1">
        <f t="array" ref="AB3907">100000000/Lvac(AA3907)</f>
        <v>43472.435053572757</v>
      </c>
      <c r="AC3907" s="28">
        <f t="shared" ref="AC3907:AC3970" si="7092">0.001/AA3907</f>
        <v>4.3485823621499393E-7</v>
      </c>
      <c r="AD3907" s="28">
        <f t="shared" ref="AD3907:AD3970" si="7093">0.01/AB3907</f>
        <v>2.3003082269664939E-7</v>
      </c>
      <c r="AE3907" s="21">
        <f t="shared" ref="AE3907:AE3970" si="7094">($AB3907/$AC3907^2+$E3907/$AD3907^2)/(1/$AC3907^2+1/$AD3907^2)</f>
        <v>43472.431104909607</v>
      </c>
      <c r="AF3907" s="10" cm="1">
        <f t="array" ref="AF3907">Lair(100000000/AE3907)</f>
        <v>2299.6002088944938</v>
      </c>
      <c r="AG3907" s="10">
        <f t="shared" ref="AG3907:AG3970" si="7095">0.0005/$AA3907*AB3907+0.005</f>
        <v>1.4452173215683761E-2</v>
      </c>
      <c r="AH3907" s="10" t="b">
        <f t="shared" si="7090"/>
        <v>1</v>
      </c>
      <c r="AI3907" s="10">
        <f t="shared" ref="AI3907:AI3964" si="7096">$AA3907</f>
        <v>2299.6</v>
      </c>
      <c r="AJ3907">
        <v>3.0000000000000001E-3</v>
      </c>
      <c r="AK3907" s="3" cm="1">
        <f t="array" ref="AK3907">100000000/Lvac($AA3907)</f>
        <v>43472.435053572757</v>
      </c>
      <c r="AL3907" s="21">
        <f t="shared" si="7012"/>
        <v>5.6713039294102575E-2</v>
      </c>
      <c r="AM3907" s="21"/>
      <c r="AN3907" s="21"/>
      <c r="AO3907" s="21"/>
      <c r="AP3907" s="21"/>
      <c r="AS3907" s="3">
        <f t="shared" ref="AS3907:AS3970" si="7097">$AB3907-$E3907</f>
        <v>5.053572756878566E-3</v>
      </c>
      <c r="AT3907" s="3" cm="1">
        <f t="array" ref="AT3907">AS3907-(100000000/LvacE($A3907)-$E3907)</f>
        <v>1.027511534630321E-4</v>
      </c>
      <c r="BB3907"/>
      <c r="BC3907"/>
      <c r="BD3907"/>
      <c r="BE3907"/>
      <c r="BF3907"/>
      <c r="BG3907"/>
      <c r="BH3907"/>
      <c r="BI3907"/>
      <c r="BJ3907"/>
      <c r="BN3907" s="13" cm="1">
        <f t="array" ref="BN3907">$C3907*EXP(poly_from_str(100000000/$E3907,BN$4343))</f>
        <v>5.7535910083850395</v>
      </c>
      <c r="BO3907" s="13"/>
      <c r="BY3907" t="e">
        <v>#N/A</v>
      </c>
    </row>
    <row r="3908" spans="1:78" hidden="1" x14ac:dyDescent="0.25">
      <c r="A3908" t="s">
        <v>4353</v>
      </c>
      <c r="B3908" s="2" t="str">
        <f t="shared" si="7028"/>
        <v/>
      </c>
      <c r="C3908">
        <v>6</v>
      </c>
      <c r="E3908">
        <v>43474.68</v>
      </c>
      <c r="R3908">
        <v>36</v>
      </c>
      <c r="S3908" t="s">
        <v>22</v>
      </c>
      <c r="AA3908" s="10">
        <f t="shared" si="7091"/>
        <v>2299.4810000000002</v>
      </c>
      <c r="AB3908" s="3" cm="1">
        <f t="array" ref="AB3908">100000000/Lvac(AA3908)</f>
        <v>43474.684587591</v>
      </c>
      <c r="AC3908" s="28">
        <f t="shared" si="7092"/>
        <v>4.348807404801344E-7</v>
      </c>
      <c r="AD3908" s="28">
        <f t="shared" si="7093"/>
        <v>2.3001892008790571E-7</v>
      </c>
      <c r="AE3908" s="21">
        <f t="shared" si="7094"/>
        <v>43474.681002865473</v>
      </c>
      <c r="AF3908" s="10" cm="1">
        <f t="array" ref="AF3908">Lair(100000000/AE3908)</f>
        <v>2299.4811896216283</v>
      </c>
      <c r="AG3908" s="10">
        <f t="shared" si="7095"/>
        <v>1.4453151512795932E-2</v>
      </c>
      <c r="AH3908" s="10" t="b">
        <f t="shared" si="7090"/>
        <v>1</v>
      </c>
      <c r="AI3908" s="10">
        <f t="shared" si="7096"/>
        <v>2299.4810000000002</v>
      </c>
      <c r="AJ3908">
        <v>3.0000000000000001E-3</v>
      </c>
      <c r="AK3908" s="3" cm="1">
        <f t="array" ref="AK3908">100000000/Lvac($AA3908)</f>
        <v>43474.684587591</v>
      </c>
      <c r="AL3908" s="21">
        <f t="shared" si="7012"/>
        <v>5.6718909076775584E-2</v>
      </c>
      <c r="AM3908" s="21"/>
      <c r="AN3908" s="21"/>
      <c r="AO3908" s="21"/>
      <c r="AP3908" s="21"/>
      <c r="AS3908" s="3">
        <f t="shared" si="7097"/>
        <v>4.58759100001771E-3</v>
      </c>
      <c r="AT3908" s="3" cm="1">
        <f t="array" ref="AT3908">AS3908-(100000000/LvacE($A3908)-$E3908)</f>
        <v>1.0282313451170921E-4</v>
      </c>
      <c r="BB3908"/>
      <c r="BC3908"/>
      <c r="BD3908"/>
      <c r="BE3908"/>
      <c r="BF3908"/>
      <c r="BG3908"/>
      <c r="BH3908"/>
      <c r="BI3908"/>
      <c r="BJ3908"/>
      <c r="BN3908" s="13" cm="1">
        <f t="array" ref="BN3908">$C3908*EXP(poly_from_str(100000000/$E3908,BN$4343))</f>
        <v>34.545451024921164</v>
      </c>
      <c r="BO3908" s="13"/>
      <c r="BY3908">
        <v>33889</v>
      </c>
    </row>
    <row r="3909" spans="1:78" hidden="1" x14ac:dyDescent="0.25">
      <c r="A3909" t="s">
        <v>4354</v>
      </c>
      <c r="B3909" s="2" t="str">
        <f t="shared" si="7028"/>
        <v/>
      </c>
      <c r="C3909">
        <v>1</v>
      </c>
      <c r="E3909">
        <v>43480.72</v>
      </c>
      <c r="R3909">
        <v>36</v>
      </c>
      <c r="S3909" t="s">
        <v>22</v>
      </c>
      <c r="AA3909" s="10">
        <f t="shared" si="7091"/>
        <v>2299.1619999999998</v>
      </c>
      <c r="AB3909" s="3" cm="1">
        <f t="array" ref="AB3909">100000000/Lvac(AA3909)</f>
        <v>43480.715999627711</v>
      </c>
      <c r="AC3909" s="28">
        <f t="shared" si="7092"/>
        <v>4.3494107853209132E-7</v>
      </c>
      <c r="AD3909" s="28">
        <f t="shared" si="7093"/>
        <v>2.2998701309531384E-7</v>
      </c>
      <c r="AE3909" s="21">
        <f t="shared" si="7094"/>
        <v>43480.71912588198</v>
      </c>
      <c r="AF3909" s="10" cm="1">
        <f t="array" ref="AF3909">Lair(100000000/AE3909)</f>
        <v>2299.1618346760738</v>
      </c>
      <c r="AG3909" s="10">
        <f t="shared" si="7095"/>
        <v>1.4455774756112819E-2</v>
      </c>
      <c r="AH3909" s="10" t="b">
        <f t="shared" si="7090"/>
        <v>1</v>
      </c>
      <c r="AI3909" s="10">
        <f t="shared" si="7096"/>
        <v>2299.1619999999998</v>
      </c>
      <c r="AJ3909">
        <v>3.0000000000000001E-3</v>
      </c>
      <c r="AK3909" s="3" cm="1">
        <f t="array" ref="AK3909">100000000/Lvac($AA3909)</f>
        <v>43480.715999627711</v>
      </c>
      <c r="AL3909" s="21">
        <f t="shared" si="7012"/>
        <v>5.6734648536676903E-2</v>
      </c>
      <c r="AM3909" s="21"/>
      <c r="AN3909" s="21"/>
      <c r="AO3909" s="21"/>
      <c r="AP3909" s="21"/>
      <c r="AS3909" s="3">
        <f t="shared" si="7097"/>
        <v>-4.0003722897381522E-3</v>
      </c>
      <c r="AT3909" s="3" cm="1">
        <f t="array" ref="AT3909">AS3909-(100000000/LvacE($A3909)-$E3909)</f>
        <v>1.0301628935849294E-4</v>
      </c>
      <c r="BB3909"/>
      <c r="BC3909"/>
      <c r="BD3909"/>
      <c r="BE3909"/>
      <c r="BF3909"/>
      <c r="BG3909"/>
      <c r="BH3909"/>
      <c r="BI3909"/>
      <c r="BJ3909"/>
      <c r="BN3909" s="13" cm="1">
        <f t="array" ref="BN3909">$C3909*EXP(poly_from_str(100000000/$E3909,BN$4343))</f>
        <v>5.7683051722678611</v>
      </c>
      <c r="BO3909" s="13"/>
      <c r="BY3909">
        <v>5659</v>
      </c>
    </row>
    <row r="3910" spans="1:78" hidden="1" x14ac:dyDescent="0.25">
      <c r="A3910" t="s">
        <v>4355</v>
      </c>
      <c r="B3910" s="2" t="str">
        <f t="shared" si="7028"/>
        <v/>
      </c>
      <c r="C3910">
        <v>6</v>
      </c>
      <c r="E3910">
        <v>43484.93</v>
      </c>
      <c r="F3910">
        <v>37919</v>
      </c>
      <c r="G3910" t="s">
        <v>5</v>
      </c>
      <c r="H3910" s="5" t="s">
        <v>8</v>
      </c>
      <c r="I3910">
        <v>81404</v>
      </c>
      <c r="J3910" t="s">
        <v>3</v>
      </c>
      <c r="K3910" s="5" t="s">
        <v>18</v>
      </c>
      <c r="L3910">
        <v>37919.58</v>
      </c>
      <c r="M3910" t="str">
        <f>$G3910&amp;""</f>
        <v>e</v>
      </c>
      <c r="N3910" t="str">
        <f>$H3910&amp;""</f>
        <v>7/2</v>
      </c>
      <c r="O3910">
        <v>81404.52</v>
      </c>
      <c r="P3910" t="str">
        <f>$J3910&amp;""</f>
        <v>o</v>
      </c>
      <c r="Q3910" t="str">
        <f>$K3910&amp;""</f>
        <v>5/2</v>
      </c>
      <c r="R3910">
        <v>36</v>
      </c>
      <c r="S3910" t="s">
        <v>159</v>
      </c>
      <c r="AA3910" s="10">
        <f t="shared" si="7091"/>
        <v>2298.9389999999999</v>
      </c>
      <c r="AB3910" s="3" cm="1">
        <f t="array" ref="AB3910">100000000/Lvac(AA3910)</f>
        <v>43484.93330973605</v>
      </c>
      <c r="AC3910" s="28">
        <f t="shared" si="7092"/>
        <v>4.3498326836858225E-7</v>
      </c>
      <c r="AD3910" s="28">
        <f t="shared" si="7093"/>
        <v>2.299647082075909E-7</v>
      </c>
      <c r="AE3910" s="21">
        <f t="shared" si="7094"/>
        <v>43484.930722988422</v>
      </c>
      <c r="AF3910" s="10" cm="1">
        <f t="array" ref="AF3910">Lair(100000000/AE3910)</f>
        <v>2298.9391367669919</v>
      </c>
      <c r="AG3910" s="10">
        <f t="shared" si="7095"/>
        <v>1.445760920792941E-2</v>
      </c>
      <c r="AH3910" s="10" t="b">
        <f t="shared" si="7090"/>
        <v>1</v>
      </c>
      <c r="AI3910" s="10">
        <f>$AF3910</f>
        <v>2298.9391367669919</v>
      </c>
      <c r="AJ3910">
        <v>3.0000000000000001E-3</v>
      </c>
      <c r="AK3910" s="3" cm="1">
        <f t="array" ref="AK3910">100000000/Lvac($AA3910)</f>
        <v>43484.93330973605</v>
      </c>
      <c r="AL3910" s="21">
        <f t="shared" si="7012"/>
        <v>5.6745651871700838E-2</v>
      </c>
      <c r="AM3910" s="10" cm="1">
        <f t="array" ref="AM3910">Lvac($AI3910)-$BA3910</f>
        <v>4.9060327273764415E-4</v>
      </c>
      <c r="AN3910" s="10">
        <f>$AK3910-($AX3910-$AW3910)</f>
        <v>-6.6902639518957585E-3</v>
      </c>
      <c r="AO3910" s="3">
        <f>AM3910/AJ3910</f>
        <v>0.16353442424588138</v>
      </c>
      <c r="AP3910" s="3">
        <v>0.11793543520373835</v>
      </c>
      <c r="AS3910" s="3">
        <f t="shared" si="7097"/>
        <v>3.3097360501415096E-3</v>
      </c>
      <c r="AT3910" s="3" cm="1">
        <f t="array" ref="AT3910">AS3910-(100000000/LvacE($A3910)-$E3910)</f>
        <v>1.031514402711764E-4</v>
      </c>
      <c r="AU3910" t="s">
        <v>4759</v>
      </c>
      <c r="AV3910" t="s">
        <v>4911</v>
      </c>
      <c r="AW3910" s="3">
        <v>37919.58</v>
      </c>
      <c r="AX3910" s="3">
        <v>81404.52</v>
      </c>
      <c r="AY3910" s="3"/>
      <c r="AZ3910" s="10" cm="1">
        <f t="array" ref="AZ3910">Lair(100000000/($AX3910-$AW3910))</f>
        <v>2298.9386462712214</v>
      </c>
      <c r="BA3910" s="10">
        <f>100000000/($AX3910-$AW3910)</f>
        <v>2299.646728269603</v>
      </c>
      <c r="BB3910" s="12">
        <v>303000000</v>
      </c>
      <c r="BC3910" s="3">
        <v>0.20799999999999999</v>
      </c>
      <c r="BD3910" s="12" cm="1">
        <f t="array" ref="BD3910">SfromgA($BB3910,$BA3910,"")</f>
        <v>1.8186928644941052</v>
      </c>
      <c r="BE3910" s="29">
        <f>(10^MAX(0.05, -0.312925054856973*((LN($BD3910))^(1/3)) + 0.454808404431693)-1)*100</f>
        <v>55.293554198595587</v>
      </c>
      <c r="BG3910" s="3"/>
      <c r="BH3910" s="3"/>
      <c r="BI3910" s="12">
        <f>IF($BB3910="",$BF3910,$BB3910)</f>
        <v>303000000</v>
      </c>
      <c r="BJ3910" s="29">
        <f>IF($BB3910="",$BH3910,$BE3910)</f>
        <v>55.293554198595587</v>
      </c>
      <c r="BK3910" s="3">
        <f>LN(BN3910*100000000/($AX3910-$AW3910)/$BI3910)</f>
        <v>-8.2432938607305495</v>
      </c>
      <c r="BL3910" s="13">
        <f>EXP(BK$4341*$AX3910+BK$4342)*$BI3910/(100000000/($AX3910-$AW3910))</f>
        <v>30.495304699742345</v>
      </c>
      <c r="BM3910" s="3">
        <f t="shared" ref="BM3910" si="7098">LN(BL3910/$C3910)</f>
        <v>1.6258132582639326</v>
      </c>
      <c r="BN3910" s="13" cm="1">
        <f t="array" ref="BN3910">$C3910*EXP(poly_from_str(100000000/$E3910,BN$4343))</f>
        <v>34.654885418892171</v>
      </c>
      <c r="BO3910" s="3">
        <f>LN($C3910)</f>
        <v>1.791759469228055</v>
      </c>
      <c r="BP3910" s="13">
        <f>LN(BL3910/BN3910)</f>
        <v>-0.12786598153552056</v>
      </c>
      <c r="BQ3910" s="13"/>
      <c r="BS3910" s="13"/>
      <c r="BT3910" s="13"/>
      <c r="BU3910" s="13"/>
      <c r="BV3910" s="13"/>
      <c r="BW3910" s="13"/>
      <c r="BX3910" s="13"/>
      <c r="BY3910">
        <v>34004</v>
      </c>
      <c r="BZ3910" s="13"/>
    </row>
    <row r="3911" spans="1:78" hidden="1" x14ac:dyDescent="0.25">
      <c r="A3911" t="s">
        <v>4356</v>
      </c>
      <c r="B3911" s="2" t="str">
        <f t="shared" si="7028"/>
        <v/>
      </c>
      <c r="C3911">
        <v>6</v>
      </c>
      <c r="E3911">
        <v>43487.47</v>
      </c>
      <c r="R3911">
        <v>36</v>
      </c>
      <c r="S3911" t="s">
        <v>22</v>
      </c>
      <c r="AA3911" s="10">
        <f t="shared" si="7091"/>
        <v>2298.8049999999998</v>
      </c>
      <c r="AB3911" s="3" cm="1">
        <f t="array" ref="AB3911">100000000/Lvac(AA3911)</f>
        <v>43487.46787161992</v>
      </c>
      <c r="AC3911" s="28">
        <f t="shared" si="7092"/>
        <v>4.3500862404597177E-7</v>
      </c>
      <c r="AD3911" s="28">
        <f t="shared" si="7093"/>
        <v>2.2995130527077749E-7</v>
      </c>
      <c r="AE3911" s="21">
        <f t="shared" si="7094"/>
        <v>43487.469535155142</v>
      </c>
      <c r="AF3911" s="10" cm="1">
        <f t="array" ref="AF3911">Lair(100000000/AE3911)</f>
        <v>2298.804912055522</v>
      </c>
      <c r="AG3911" s="10">
        <f t="shared" si="7095"/>
        <v>1.4458711781038393E-2</v>
      </c>
      <c r="AH3911" s="10" t="b">
        <f t="shared" si="7090"/>
        <v>1</v>
      </c>
      <c r="AI3911" s="10">
        <f t="shared" si="7096"/>
        <v>2298.8049999999998</v>
      </c>
      <c r="AJ3911">
        <v>3.0000000000000001E-3</v>
      </c>
      <c r="AK3911" s="3" cm="1">
        <f t="array" ref="AK3911">100000000/Lvac($AA3911)</f>
        <v>43487.46787161992</v>
      </c>
      <c r="AL3911" s="21">
        <f t="shared" si="7012"/>
        <v>5.6752270686230351E-2</v>
      </c>
      <c r="AM3911" s="21"/>
      <c r="AN3911" s="21"/>
      <c r="AO3911" s="21"/>
      <c r="AP3911" s="21"/>
      <c r="AS3911" s="3">
        <f t="shared" si="7097"/>
        <v>-2.1283800815581344E-3</v>
      </c>
      <c r="AT3911" s="3" cm="1">
        <f t="array" ref="AT3911">AS3911-(100000000/LvacE($A3911)-$E3911)</f>
        <v>1.0323271999368444E-4</v>
      </c>
      <c r="BB3911"/>
      <c r="BC3911"/>
      <c r="BD3911"/>
      <c r="BE3911"/>
      <c r="BF3911"/>
      <c r="BG3911"/>
      <c r="BH3911"/>
      <c r="BI3911"/>
      <c r="BJ3911"/>
      <c r="BN3911" s="13" cm="1">
        <f t="array" ref="BN3911">$C3911*EXP(poly_from_str(100000000/$E3911,BN$4343))</f>
        <v>34.682139734903316</v>
      </c>
      <c r="BO3911" s="13"/>
      <c r="BY3911">
        <v>34032</v>
      </c>
    </row>
    <row r="3912" spans="1:78" hidden="1" x14ac:dyDescent="0.25">
      <c r="A3912" t="s">
        <v>4357</v>
      </c>
      <c r="B3912" s="2" t="str">
        <f t="shared" si="7028"/>
        <v/>
      </c>
      <c r="C3912">
        <v>6</v>
      </c>
      <c r="E3912">
        <v>43491.67</v>
      </c>
      <c r="F3912">
        <v>25033</v>
      </c>
      <c r="G3912" t="s">
        <v>5</v>
      </c>
      <c r="H3912" s="5" t="s">
        <v>4</v>
      </c>
      <c r="I3912">
        <v>68525</v>
      </c>
      <c r="J3912" t="s">
        <v>3</v>
      </c>
      <c r="K3912" s="5" t="s">
        <v>16</v>
      </c>
      <c r="L3912">
        <v>25033.91</v>
      </c>
      <c r="M3912" t="str">
        <f>$G3912&amp;""</f>
        <v>e</v>
      </c>
      <c r="N3912" t="str">
        <f>$H3912&amp;""</f>
        <v>9/2</v>
      </c>
      <c r="O3912">
        <v>68525.62</v>
      </c>
      <c r="P3912" t="str">
        <f>$J3912&amp;""</f>
        <v>o</v>
      </c>
      <c r="Q3912" t="str">
        <f>$K3912&amp;""</f>
        <v>11/2</v>
      </c>
      <c r="R3912">
        <v>36</v>
      </c>
      <c r="AA3912" s="10">
        <f t="shared" si="7091"/>
        <v>2298.5830000000001</v>
      </c>
      <c r="AB3912" s="3" cm="1">
        <f t="array" ref="AB3912">100000000/Lvac(AA3912)</f>
        <v>43491.667572124177</v>
      </c>
      <c r="AC3912" s="28">
        <f t="shared" si="7092"/>
        <v>4.3505063771897729E-7</v>
      </c>
      <c r="AD3912" s="28">
        <f t="shared" si="7093"/>
        <v>2.2992910040564788E-7</v>
      </c>
      <c r="AE3912" s="21">
        <f t="shared" si="7094"/>
        <v>43491.669469904424</v>
      </c>
      <c r="AF3912" s="10" cm="1">
        <f t="array" ref="AF3912">Lair(100000000/AE3912)</f>
        <v>2298.5828996912951</v>
      </c>
      <c r="AG3912" s="10">
        <f t="shared" si="7095"/>
        <v>1.4460538856357195E-2</v>
      </c>
      <c r="AH3912" s="10" t="b">
        <f t="shared" si="7090"/>
        <v>1</v>
      </c>
      <c r="AI3912" s="10">
        <f>$AF3912</f>
        <v>2298.5828996912951</v>
      </c>
      <c r="AJ3912">
        <v>3.0000000000000001E-3</v>
      </c>
      <c r="AK3912" s="3" cm="1">
        <f t="array" ref="AK3912">100000000/Lvac($AA3912)</f>
        <v>43491.667572124177</v>
      </c>
      <c r="AL3912" s="21">
        <f t="shared" si="7012"/>
        <v>5.676323561525478E-2</v>
      </c>
      <c r="AM3912" s="10" cm="1">
        <f t="array" ref="AM3912">Lvac($AI3912)-$BA3912</f>
        <v>2.1427182341540174E-3</v>
      </c>
      <c r="AN3912" s="10">
        <f>$AK3912-($AX3912-$AW3912)</f>
        <v>-4.2427875814610161E-2</v>
      </c>
      <c r="AO3912" s="3">
        <f>AM3912/AJ3912</f>
        <v>0.71423941138467251</v>
      </c>
      <c r="AP3912" s="3">
        <v>0.74768297357271274</v>
      </c>
      <c r="AS3912" s="3">
        <f t="shared" si="7097"/>
        <v>-2.4278758210130036E-3</v>
      </c>
      <c r="AT3912" s="3" cm="1">
        <f t="array" ref="AT3912">AS3912-(100000000/LvacE($A3912)-$E3912)</f>
        <v>1.0336745617678389E-4</v>
      </c>
      <c r="AU3912" t="s">
        <v>4741</v>
      </c>
      <c r="AV3912" t="s">
        <v>4864</v>
      </c>
      <c r="AW3912" s="3">
        <v>25033.91</v>
      </c>
      <c r="AX3912" s="3">
        <v>68525.62</v>
      </c>
      <c r="AY3912" s="3"/>
      <c r="AZ3912" s="10" cm="1">
        <f t="array" ref="AZ3912">Lair(100000000/($AX3912-$AW3912))</f>
        <v>2298.5807574425144</v>
      </c>
      <c r="BA3912" s="10">
        <f>100000000/($AX3912-$AW3912)</f>
        <v>2299.2887610075582</v>
      </c>
      <c r="BB3912" s="12">
        <v>170000000</v>
      </c>
      <c r="BC3912" s="3">
        <v>0.34100000000000003</v>
      </c>
      <c r="BD3912" s="12" cm="1">
        <f t="array" ref="BD3912">SfromgA($BB3912,$BA3912,"")</f>
        <v>1.0199123032325252</v>
      </c>
      <c r="BE3912" s="29">
        <f>(10^MAX(0.05, -0.312925054856973*((LN($BD3912))^(1/3)) + 0.454808404431693)-1)*100</f>
        <v>134.56895030653862</v>
      </c>
      <c r="BG3912" s="3"/>
      <c r="BH3912" s="3"/>
      <c r="BI3912" s="12">
        <f>IF($BB3912="",$BF3912,$BB3912)</f>
        <v>170000000</v>
      </c>
      <c r="BJ3912" s="29">
        <f>IF($BB3912="",$BH3912,$BE3912)</f>
        <v>134.56895030653862</v>
      </c>
      <c r="BK3912" s="3">
        <f>LN(BN3912*100000000/($AX3912-$AW3912)/$BI3912)</f>
        <v>-7.663427036298228</v>
      </c>
      <c r="BL3912" s="13">
        <f>EXP(BK$4341*$AX3912+BK$4342)*$BI3912/(100000000/($AX3912-$AW3912))</f>
        <v>45.528333173387146</v>
      </c>
      <c r="BM3912" s="3">
        <f t="shared" ref="BM3912" si="7099">LN(BL3912/$C3912)</f>
        <v>2.0265753700346392</v>
      </c>
      <c r="BN3912" s="13" cm="1">
        <f t="array" ref="BN3912">$C3912*EXP(poly_from_str(100000000/$E3912,BN$4343))</f>
        <v>34.72732492789676</v>
      </c>
      <c r="BO3912" s="3">
        <f>LN($C3912)</f>
        <v>1.791759469228055</v>
      </c>
      <c r="BP3912" s="13">
        <f>LN(BL3912/BN3912)</f>
        <v>0.27080800029628832</v>
      </c>
      <c r="BQ3912" s="13"/>
      <c r="BS3912" s="13"/>
      <c r="BT3912" s="13"/>
      <c r="BU3912" s="13"/>
      <c r="BV3912" s="13"/>
      <c r="BW3912" s="13"/>
      <c r="BX3912" s="13"/>
      <c r="BY3912">
        <v>34080</v>
      </c>
      <c r="BZ3912" s="13"/>
    </row>
    <row r="3913" spans="1:78" hidden="1" x14ac:dyDescent="0.25">
      <c r="A3913" t="s">
        <v>4358</v>
      </c>
      <c r="B3913" s="2" t="str">
        <f t="shared" si="7028"/>
        <v/>
      </c>
      <c r="C3913">
        <v>8</v>
      </c>
      <c r="D3913" t="s">
        <v>14</v>
      </c>
      <c r="E3913">
        <v>43493.14</v>
      </c>
      <c r="R3913">
        <v>36</v>
      </c>
      <c r="S3913" t="s">
        <v>22</v>
      </c>
      <c r="AA3913" s="10">
        <f t="shared" si="7091"/>
        <v>2298.5050000000001</v>
      </c>
      <c r="AB3913" s="3" cm="1">
        <f t="array" ref="AB3913">100000000/Lvac(AA3913)</f>
        <v>43493.143335126508</v>
      </c>
      <c r="AC3913" s="28">
        <f t="shared" si="7092"/>
        <v>4.3506540120643637E-7</v>
      </c>
      <c r="AD3913" s="28">
        <f t="shared" si="7093"/>
        <v>2.2992129869637793E-7</v>
      </c>
      <c r="AE3913" s="21">
        <f t="shared" si="7094"/>
        <v>43493.140728104889</v>
      </c>
      <c r="AF3913" s="10" cm="1">
        <f t="array" ref="AF3913">Lair(100000000/AE3913)</f>
        <v>2298.5051377868931</v>
      </c>
      <c r="AG3913" s="10">
        <f t="shared" si="7095"/>
        <v>1.4461180927412928E-2</v>
      </c>
      <c r="AH3913" s="10" t="b">
        <f t="shared" si="7090"/>
        <v>1</v>
      </c>
      <c r="AI3913" s="10">
        <f t="shared" si="7096"/>
        <v>2298.5050000000001</v>
      </c>
      <c r="AJ3913">
        <v>7.0000000000000001E-3</v>
      </c>
      <c r="AK3913" s="3" cm="1">
        <f t="array" ref="AK3913">100000000/Lvac($AA3913)</f>
        <v>43493.143335126508</v>
      </c>
      <c r="AL3913" s="21">
        <f t="shared" si="7012"/>
        <v>0.13245653298378102</v>
      </c>
      <c r="AM3913" s="21"/>
      <c r="AN3913" s="21"/>
      <c r="AO3913" s="21"/>
      <c r="AP3913" s="21"/>
      <c r="AS3913" s="3">
        <f t="shared" si="7097"/>
        <v>3.3351265083183534E-3</v>
      </c>
      <c r="AT3913" s="3" cm="1">
        <f t="array" ref="AT3913">AS3913-(100000000/LvacE($A3913)-$E3913)</f>
        <v>1.0341481538489461E-4</v>
      </c>
      <c r="BB3913"/>
      <c r="BC3913"/>
      <c r="BD3913"/>
      <c r="BE3913"/>
      <c r="BF3913"/>
      <c r="BG3913"/>
      <c r="BH3913"/>
      <c r="BI3913"/>
      <c r="BJ3913"/>
      <c r="BN3913" s="13" cm="1">
        <f t="array" ref="BN3913">$C3913*EXP(poly_from_str(100000000/$E3913,BN$4343))</f>
        <v>46.324233149169324</v>
      </c>
      <c r="BO3913" s="13"/>
      <c r="BY3913" t="e">
        <v>#N/A</v>
      </c>
    </row>
    <row r="3914" spans="1:78" hidden="1" x14ac:dyDescent="0.25">
      <c r="A3914" t="s">
        <v>4359</v>
      </c>
      <c r="B3914" s="2" t="str">
        <f t="shared" si="7028"/>
        <v/>
      </c>
      <c r="C3914">
        <v>1</v>
      </c>
      <c r="E3914">
        <v>43496.04</v>
      </c>
      <c r="F3914">
        <v>25934</v>
      </c>
      <c r="G3914" t="s">
        <v>5</v>
      </c>
      <c r="H3914" s="5" t="s">
        <v>18</v>
      </c>
      <c r="I3914">
        <v>69431</v>
      </c>
      <c r="J3914" t="s">
        <v>3</v>
      </c>
      <c r="K3914" s="5" t="s">
        <v>8</v>
      </c>
      <c r="L3914">
        <v>25934.98</v>
      </c>
      <c r="M3914" t="str">
        <f t="shared" ref="M3914:M3918" si="7100">$G3914&amp;""</f>
        <v>e</v>
      </c>
      <c r="N3914" t="str">
        <f t="shared" ref="N3914:N3918" si="7101">$H3914&amp;""</f>
        <v>5/2</v>
      </c>
      <c r="O3914">
        <v>69431</v>
      </c>
      <c r="P3914" t="str">
        <f t="shared" ref="P3914:P3918" si="7102">$J3914&amp;""</f>
        <v>o</v>
      </c>
      <c r="Q3914" t="str">
        <f t="shared" ref="Q3914:Q3918" si="7103">$K3914&amp;""</f>
        <v>7/2</v>
      </c>
      <c r="R3914">
        <v>36</v>
      </c>
      <c r="AA3914" s="10">
        <f t="shared" si="7091"/>
        <v>2298.3519999999999</v>
      </c>
      <c r="AB3914" s="3" cm="1">
        <f t="array" ref="AB3914">100000000/Lvac(AA3914)</f>
        <v>43496.038391904927</v>
      </c>
      <c r="AC3914" s="28">
        <f t="shared" si="7092"/>
        <v>4.3509436326550508E-7</v>
      </c>
      <c r="AD3914" s="28">
        <f t="shared" si="7093"/>
        <v>2.299059953437301E-7</v>
      </c>
      <c r="AE3914" s="21">
        <f t="shared" si="7094"/>
        <v>43496.03964900336</v>
      </c>
      <c r="AF3914" s="10" cm="1">
        <f t="array" ref="AF3914">Lair(100000000/AE3914)</f>
        <v>2298.3519335684</v>
      </c>
      <c r="AG3914" s="10">
        <f t="shared" si="7095"/>
        <v>1.4462440564348918E-2</v>
      </c>
      <c r="AH3914" s="10" t="b">
        <f t="shared" si="7090"/>
        <v>1</v>
      </c>
      <c r="AI3914" s="10">
        <f t="shared" ref="AI3914:AI3918" si="7104">$AF3914</f>
        <v>2298.3519335684</v>
      </c>
      <c r="AJ3914">
        <v>3.0000000000000001E-3</v>
      </c>
      <c r="AK3914" s="3" cm="1">
        <f t="array" ref="AK3914">100000000/Lvac($AA3914)</f>
        <v>43496.038391904927</v>
      </c>
      <c r="AL3914" s="21">
        <f t="shared" si="7012"/>
        <v>5.6774645027108682E-2</v>
      </c>
      <c r="AM3914" s="10" cm="1">
        <f t="array" ref="AM3914">Lvac($AI3914)-$BA3914</f>
        <v>-1.0385831951680302E-3</v>
      </c>
      <c r="AN3914" s="10">
        <f t="shared" ref="AN3914:AN3918" si="7105">$AK3914-($AX3914-$AW3914)</f>
        <v>1.839190492319176E-2</v>
      </c>
      <c r="AO3914" s="3">
        <f t="shared" ref="AO3914:AO3918" si="7106">AM3914/AJ3914</f>
        <v>-0.34619439838934341</v>
      </c>
      <c r="AP3914" s="3">
        <v>-0.32404567961445235</v>
      </c>
      <c r="AS3914" s="3">
        <f t="shared" si="7097"/>
        <v>-1.6080950736068189E-3</v>
      </c>
      <c r="AT3914" s="3" cm="1">
        <f t="array" ref="AT3914">AS3914-(100000000/LvacE($A3914)-$E3914)</f>
        <v>1.035077657434158E-4</v>
      </c>
      <c r="AU3914" t="s">
        <v>4708</v>
      </c>
      <c r="AV3914" t="s">
        <v>4859</v>
      </c>
      <c r="AW3914" s="3">
        <v>25934.98</v>
      </c>
      <c r="AX3914" s="3">
        <v>69431</v>
      </c>
      <c r="AY3914" s="3"/>
      <c r="AZ3914" s="10" cm="1">
        <f t="array" ref="AZ3914">Lair(100000000/($AX3914-$AW3914))</f>
        <v>2298.3529719240701</v>
      </c>
      <c r="BA3914" s="10">
        <f t="shared" ref="BA3914:BA3918" si="7107">100000000/($AX3914-$AW3914)</f>
        <v>2299.0609255743398</v>
      </c>
      <c r="BB3914" s="12">
        <v>26300000</v>
      </c>
      <c r="BC3914" s="3">
        <v>6.2E-2</v>
      </c>
      <c r="BD3914" s="12" cm="1">
        <f t="array" ref="BD3914">SfromgA($BB3914,$BA3914,"")</f>
        <v>0.15773953249339034</v>
      </c>
      <c r="BE3914" s="29">
        <f t="shared" ref="BE3914:BE3918" si="7108">(10^MAX(0.05, -0.312925054856973*((LN($BD3914))^(1/3)) + 0.454808404431693)-1)*100</f>
        <v>589.81813428372516</v>
      </c>
      <c r="BG3914" s="3"/>
      <c r="BH3914" s="3"/>
      <c r="BI3914" s="12">
        <f t="shared" ref="BI3914:BI3918" si="7109">IF($BB3914="",$BF3914,$BB3914)</f>
        <v>26300000</v>
      </c>
      <c r="BJ3914" s="29">
        <f t="shared" ref="BJ3914:BJ3918" si="7110">IF($BB3914="",$BH3914,$BE3914)</f>
        <v>589.81813428372516</v>
      </c>
      <c r="BK3914" s="3">
        <f t="shared" ref="BK3914:BK3918" si="7111">LN(BN3914*100000000/($AX3914-$AW3914)/$BI3914)</f>
        <v>-7.5876986690051043</v>
      </c>
      <c r="BL3914" s="13">
        <f>EXP(BK$4341*$AX3914+BK$4342)*$BI3914/(100000000/($AX3914-$AW3914))</f>
        <v>6.5759136326004874</v>
      </c>
      <c r="BM3914" s="3">
        <f t="shared" ref="BM3914:BM3918" si="7112">LN(BL3914/$C3914)</f>
        <v>1.8834135239389942</v>
      </c>
      <c r="BN3914" s="13" cm="1">
        <f t="array" ref="BN3914">$C3914*EXP(poly_from_str(100000000/$E3914,BN$4343))</f>
        <v>5.7957494928470048</v>
      </c>
      <c r="BO3914" s="3">
        <f t="shared" ref="BO3914:BO3918" si="7113">LN($C3914)</f>
        <v>0</v>
      </c>
      <c r="BP3914" s="13">
        <f t="shared" ref="BP3914:BP3918" si="7114">LN(BL3914/BN3914)</f>
        <v>0.12628872111042344</v>
      </c>
      <c r="BQ3914" s="13"/>
      <c r="BS3914" s="13"/>
      <c r="BT3914" s="13"/>
      <c r="BU3914" s="13"/>
      <c r="BV3914" s="13"/>
      <c r="BW3914" s="13"/>
      <c r="BX3914" s="13"/>
      <c r="BY3914">
        <v>5688</v>
      </c>
      <c r="BZ3914" s="13"/>
    </row>
    <row r="3915" spans="1:78" hidden="1" x14ac:dyDescent="0.25">
      <c r="A3915" t="s">
        <v>4360</v>
      </c>
      <c r="B3915" s="2" t="str">
        <f t="shared" si="7028"/>
        <v/>
      </c>
      <c r="C3915">
        <v>3</v>
      </c>
      <c r="E3915">
        <v>43504.21</v>
      </c>
      <c r="F3915">
        <v>24461</v>
      </c>
      <c r="G3915" t="s">
        <v>5</v>
      </c>
      <c r="H3915" s="5" t="s">
        <v>18</v>
      </c>
      <c r="I3915">
        <v>67965</v>
      </c>
      <c r="J3915" t="s">
        <v>3</v>
      </c>
      <c r="K3915" s="5" t="s">
        <v>19</v>
      </c>
      <c r="L3915">
        <v>24461.24</v>
      </c>
      <c r="M3915" t="str">
        <f t="shared" si="7100"/>
        <v>e</v>
      </c>
      <c r="N3915" t="str">
        <f t="shared" si="7101"/>
        <v>5/2</v>
      </c>
      <c r="O3915">
        <v>67965.47</v>
      </c>
      <c r="P3915" t="str">
        <f t="shared" si="7102"/>
        <v>o</v>
      </c>
      <c r="Q3915" t="str">
        <f t="shared" si="7103"/>
        <v>3/2</v>
      </c>
      <c r="R3915">
        <v>36</v>
      </c>
      <c r="AA3915" s="10">
        <f t="shared" si="7091"/>
        <v>2297.92</v>
      </c>
      <c r="AB3915" s="3" cm="1">
        <f t="array" ref="AB3915">100000000/Lvac(AA3915)</f>
        <v>43504.214750469902</v>
      </c>
      <c r="AC3915" s="28">
        <f t="shared" si="7092"/>
        <v>4.3517615930928842E-7</v>
      </c>
      <c r="AD3915" s="28">
        <f t="shared" si="7093"/>
        <v>2.2986278587851048E-7</v>
      </c>
      <c r="AE3915" s="21">
        <f t="shared" si="7094"/>
        <v>43504.211036269051</v>
      </c>
      <c r="AF3915" s="10" cm="1">
        <f t="array" ref="AF3915">Lair(100000000/AE3915)</f>
        <v>2297.9201962038919</v>
      </c>
      <c r="AG3915" s="10">
        <f t="shared" si="7095"/>
        <v>1.4465998544437992E-2</v>
      </c>
      <c r="AH3915" s="10" t="b">
        <f t="shared" si="7090"/>
        <v>1</v>
      </c>
      <c r="AI3915" s="10">
        <f t="shared" si="7104"/>
        <v>2297.9201962038919</v>
      </c>
      <c r="AJ3915">
        <v>3.0000000000000001E-3</v>
      </c>
      <c r="AK3915" s="3" cm="1">
        <f t="array" ref="AK3915">100000000/Lvac($AA3915)</f>
        <v>43504.214750469902</v>
      </c>
      <c r="AL3915" s="21">
        <f t="shared" si="7012"/>
        <v>5.6795986417201703E-2</v>
      </c>
      <c r="AM3915" s="10" cm="1">
        <f t="array" ref="AM3915">Lvac($AI3915)-$BA3915</f>
        <v>1.0019844962698699E-3</v>
      </c>
      <c r="AN3915" s="10">
        <f t="shared" si="7105"/>
        <v>-1.5249530093569774E-2</v>
      </c>
      <c r="AO3915" s="3">
        <f t="shared" si="7106"/>
        <v>0.33399483208995662</v>
      </c>
      <c r="AP3915" s="3">
        <v>0.26857920647671563</v>
      </c>
      <c r="AS3915" s="3">
        <f t="shared" si="7097"/>
        <v>4.7504699032288045E-3</v>
      </c>
      <c r="AT3915" s="3" cm="1">
        <f t="array" ref="AT3915">AS3915-(100000000/LvacE($A3915)-$E3915)</f>
        <v>1.0377050784882158E-4</v>
      </c>
      <c r="AU3915" t="s">
        <v>4712</v>
      </c>
      <c r="AV3915" t="s">
        <v>4830</v>
      </c>
      <c r="AW3915" s="3">
        <v>24461.24</v>
      </c>
      <c r="AX3915" s="3">
        <v>67965.47</v>
      </c>
      <c r="AY3915" s="3"/>
      <c r="AZ3915" s="10" cm="1">
        <f t="array" ref="AZ3915">Lair(100000000/($AX3915-$AW3915))</f>
        <v>2297.9191944388658</v>
      </c>
      <c r="BA3915" s="10">
        <f t="shared" si="7107"/>
        <v>2298.6270530474853</v>
      </c>
      <c r="BB3915" s="12">
        <v>50000000</v>
      </c>
      <c r="BC3915" s="3">
        <v>0.124</v>
      </c>
      <c r="BD3915" s="12" cm="1">
        <f t="array" ref="BD3915">SfromgA($BB3915,$BA3915,"")</f>
        <v>0.29971529433189459</v>
      </c>
      <c r="BE3915" s="29">
        <f t="shared" si="7108"/>
        <v>513.47228367833941</v>
      </c>
      <c r="BG3915" s="3"/>
      <c r="BH3915" s="3"/>
      <c r="BI3915" s="12">
        <f t="shared" si="7109"/>
        <v>50000000</v>
      </c>
      <c r="BJ3915" s="29">
        <f t="shared" si="7110"/>
        <v>513.47228367833941</v>
      </c>
      <c r="BK3915" s="3">
        <f t="shared" si="7111"/>
        <v>-7.1291838565633379</v>
      </c>
      <c r="BL3915" s="13">
        <f>EXP(BK$4341*$AX3915+BK$4342)*$BI3915/(100000000/($AX3915-$AW3915))</f>
        <v>13.976921714575779</v>
      </c>
      <c r="BM3915" s="3">
        <f t="shared" si="7112"/>
        <v>1.5387952318012863</v>
      </c>
      <c r="BN3915" s="13" cm="1">
        <f t="array" ref="BN3915">$C3915*EXP(poly_from_str(100000000/$E3915,BN$4343))</f>
        <v>17.431561049686991</v>
      </c>
      <c r="BO3915" s="3">
        <f t="shared" si="7113"/>
        <v>1.0986122886681098</v>
      </c>
      <c r="BP3915" s="13">
        <f t="shared" si="7114"/>
        <v>-0.22087489613577022</v>
      </c>
      <c r="BQ3915" s="13"/>
      <c r="BS3915" s="13"/>
      <c r="BT3915" s="13"/>
      <c r="BU3915" s="13"/>
      <c r="BV3915" s="13"/>
      <c r="BW3915" s="13"/>
      <c r="BX3915" s="13"/>
      <c r="BY3915">
        <v>17111</v>
      </c>
      <c r="BZ3915" s="13"/>
    </row>
    <row r="3916" spans="1:78" hidden="1" x14ac:dyDescent="0.25">
      <c r="A3916" t="s">
        <v>4361</v>
      </c>
      <c r="B3916" s="2" t="str">
        <f t="shared" si="7028"/>
        <v/>
      </c>
      <c r="C3916">
        <v>8</v>
      </c>
      <c r="E3916">
        <v>43506.2</v>
      </c>
      <c r="F3916">
        <v>18211</v>
      </c>
      <c r="G3916" t="s">
        <v>5</v>
      </c>
      <c r="H3916" s="5" t="s">
        <v>18</v>
      </c>
      <c r="I3916">
        <v>61717</v>
      </c>
      <c r="J3916" t="s">
        <v>3</v>
      </c>
      <c r="K3916" s="5" t="s">
        <v>18</v>
      </c>
      <c r="L3916">
        <v>18211.759999999998</v>
      </c>
      <c r="M3916" t="str">
        <f t="shared" si="7100"/>
        <v>e</v>
      </c>
      <c r="N3916" t="str">
        <f t="shared" si="7101"/>
        <v>5/2</v>
      </c>
      <c r="O3916">
        <v>61717.98</v>
      </c>
      <c r="P3916" t="str">
        <f t="shared" si="7102"/>
        <v>o</v>
      </c>
      <c r="Q3916" t="str">
        <f t="shared" si="7103"/>
        <v>5/2</v>
      </c>
      <c r="R3916">
        <v>36</v>
      </c>
      <c r="S3916" t="s">
        <v>159</v>
      </c>
      <c r="AA3916" s="10">
        <f t="shared" si="7091"/>
        <v>2297.8150000000001</v>
      </c>
      <c r="AB3916" s="3" cm="1">
        <f t="array" ref="AB3916">100000000/Lvac(AA3916)</f>
        <v>43506.20252419114</v>
      </c>
      <c r="AC3916" s="28">
        <f t="shared" si="7092"/>
        <v>4.351960449383436E-7</v>
      </c>
      <c r="AD3916" s="28">
        <f t="shared" si="7093"/>
        <v>2.2985228357817742E-7</v>
      </c>
      <c r="AE3916" s="21">
        <f t="shared" si="7094"/>
        <v>43506.200550549191</v>
      </c>
      <c r="AF3916" s="10" cm="1">
        <f t="array" ref="AF3916">Lair(100000000/AE3916)</f>
        <v>2297.8151042487607</v>
      </c>
      <c r="AG3916" s="10">
        <f t="shared" si="7095"/>
        <v>1.4466863634407284E-2</v>
      </c>
      <c r="AH3916" s="10" t="b">
        <f t="shared" si="7090"/>
        <v>1</v>
      </c>
      <c r="AI3916" s="10">
        <f t="shared" si="7104"/>
        <v>2297.8151042487607</v>
      </c>
      <c r="AJ3916">
        <v>3.0000000000000001E-3</v>
      </c>
      <c r="AK3916" s="3" cm="1">
        <f t="array" ref="AK3916">100000000/Lvac($AA3916)</f>
        <v>43506.20252419114</v>
      </c>
      <c r="AL3916" s="21">
        <f t="shared" si="7012"/>
        <v>5.6801179229450965E-2</v>
      </c>
      <c r="AM3916" s="10" cm="1">
        <f t="array" ref="AM3916">Lvac($AI3916)-$BA3916</f>
        <v>1.0275544245814672E-3</v>
      </c>
      <c r="AN3916" s="10">
        <f t="shared" si="7105"/>
        <v>-1.7475808861490805E-2</v>
      </c>
      <c r="AO3916" s="3">
        <f t="shared" si="7106"/>
        <v>0.34251814152715571</v>
      </c>
      <c r="AP3916" s="3">
        <v>0.30776094187482766</v>
      </c>
      <c r="AS3916" s="3">
        <f t="shared" si="7097"/>
        <v>2.5241911425837316E-3</v>
      </c>
      <c r="AT3916" s="3" cm="1">
        <f t="array" ref="AT3916">AS3916-(100000000/LvacE($A3916)-$E3916)</f>
        <v>1.038344344124198E-4</v>
      </c>
      <c r="AU3916" t="s">
        <v>4965</v>
      </c>
      <c r="AV3916" t="s">
        <v>4875</v>
      </c>
      <c r="AW3916" s="3">
        <v>18211.759999999998</v>
      </c>
      <c r="AX3916" s="3">
        <v>61717.98</v>
      </c>
      <c r="AY3916" s="3"/>
      <c r="AZ3916" s="10" cm="1">
        <f t="array" ref="AZ3916">Lair(100000000/($AX3916-$AW3916))</f>
        <v>2297.8140769193983</v>
      </c>
      <c r="BA3916" s="10">
        <f t="shared" si="7107"/>
        <v>2298.5219124989485</v>
      </c>
      <c r="BB3916" s="12">
        <v>158000000</v>
      </c>
      <c r="BC3916" s="3">
        <v>0.35599999999999998</v>
      </c>
      <c r="BD3916" s="12" cm="1">
        <f t="array" ref="BD3916">SfromgA($BB3916,$BA3916,"")</f>
        <v>0.94697037326080558</v>
      </c>
      <c r="BE3916" s="29">
        <f t="shared" si="7108"/>
        <v>274.49110506489387</v>
      </c>
      <c r="BG3916" s="3"/>
      <c r="BH3916" s="3"/>
      <c r="BI3916" s="12">
        <f t="shared" si="7109"/>
        <v>158000000</v>
      </c>
      <c r="BJ3916" s="29">
        <f t="shared" si="7110"/>
        <v>274.49110506489387</v>
      </c>
      <c r="BK3916" s="3">
        <f t="shared" si="7111"/>
        <v>-7.2983509129611779</v>
      </c>
      <c r="BL3916" s="13">
        <f>EXP(BK$4341*$AX3916+BK$4342)*$BI3916/(100000000/($AX3916-$AW3916))</f>
        <v>71.00217727789817</v>
      </c>
      <c r="BM3916" s="3">
        <f t="shared" si="7112"/>
        <v>2.1832690007771807</v>
      </c>
      <c r="BN3916" s="13" cm="1">
        <f t="array" ref="BN3916">$C3916*EXP(poly_from_str(100000000/$E3916,BN$4343))</f>
        <v>46.513059816916233</v>
      </c>
      <c r="BO3916" s="3">
        <f t="shared" si="7113"/>
        <v>2.0794415416798357</v>
      </c>
      <c r="BP3916" s="13">
        <f t="shared" si="7114"/>
        <v>0.42297741301867864</v>
      </c>
      <c r="BQ3916" s="13"/>
      <c r="BS3916" s="13"/>
      <c r="BT3916" s="13"/>
      <c r="BU3916" s="13"/>
      <c r="BV3916" s="13"/>
      <c r="BW3916" s="13"/>
      <c r="BX3916" s="13"/>
      <c r="BY3916">
        <v>45660</v>
      </c>
      <c r="BZ3916" s="13"/>
    </row>
    <row r="3917" spans="1:78" hidden="1" x14ac:dyDescent="0.25">
      <c r="A3917" t="s">
        <v>4362</v>
      </c>
      <c r="B3917" s="2" t="str">
        <f t="shared" si="7028"/>
        <v/>
      </c>
      <c r="C3917">
        <v>5</v>
      </c>
      <c r="E3917">
        <v>43510.29</v>
      </c>
      <c r="F3917">
        <v>25033</v>
      </c>
      <c r="G3917" t="s">
        <v>5</v>
      </c>
      <c r="H3917" s="5" t="s">
        <v>4</v>
      </c>
      <c r="I3917">
        <v>68544</v>
      </c>
      <c r="J3917" t="s">
        <v>3</v>
      </c>
      <c r="K3917" s="5" t="s">
        <v>4</v>
      </c>
      <c r="L3917">
        <v>25033.91</v>
      </c>
      <c r="M3917" t="str">
        <f t="shared" si="7100"/>
        <v>e</v>
      </c>
      <c r="N3917" t="str">
        <f t="shared" si="7101"/>
        <v>9/2</v>
      </c>
      <c r="O3917">
        <v>68544.19</v>
      </c>
      <c r="P3917" t="str">
        <f t="shared" si="7102"/>
        <v>o</v>
      </c>
      <c r="Q3917" t="str">
        <f t="shared" si="7103"/>
        <v>9/2</v>
      </c>
      <c r="R3917">
        <v>36</v>
      </c>
      <c r="AA3917" s="10">
        <f t="shared" si="7091"/>
        <v>2297.5990000000002</v>
      </c>
      <c r="AB3917" s="3" cm="1">
        <f t="array" ref="AB3917">100000000/Lvac(AA3917)</f>
        <v>43510.292229893748</v>
      </c>
      <c r="AC3917" s="28">
        <f t="shared" si="7092"/>
        <v>4.3523695823335578E-7</v>
      </c>
      <c r="AD3917" s="28">
        <f t="shared" si="7093"/>
        <v>2.2983067884636039E-7</v>
      </c>
      <c r="AE3917" s="21">
        <f t="shared" si="7094"/>
        <v>43510.290486217265</v>
      </c>
      <c r="AF3917" s="10" cm="1">
        <f t="array" ref="AF3917">Lair(100000000/AE3917)</f>
        <v>2297.599092084557</v>
      </c>
      <c r="AG3917" s="10">
        <f t="shared" si="7095"/>
        <v>1.4468643620991685E-2</v>
      </c>
      <c r="AH3917" s="10" t="b">
        <f t="shared" si="7090"/>
        <v>1</v>
      </c>
      <c r="AI3917" s="10">
        <f t="shared" si="7104"/>
        <v>2297.599092084557</v>
      </c>
      <c r="AJ3917">
        <v>3.0000000000000001E-3</v>
      </c>
      <c r="AK3917" s="3" cm="1">
        <f t="array" ref="AK3917">100000000/Lvac($AA3917)</f>
        <v>43510.292229893748</v>
      </c>
      <c r="AL3917" s="21">
        <f t="shared" si="7012"/>
        <v>5.6811859449010182E-2</v>
      </c>
      <c r="AM3917" s="10" cm="1">
        <f t="array" ref="AM3917">Lvac($AI3917)-$BA3917</f>
        <v>-5.5390462421200937E-4</v>
      </c>
      <c r="AN3917" s="10">
        <f t="shared" si="7105"/>
        <v>1.2229893749463372E-2</v>
      </c>
      <c r="AO3917" s="3">
        <f t="shared" si="7106"/>
        <v>-0.18463487473733645</v>
      </c>
      <c r="AP3917" s="3">
        <v>-0.21533645091646272</v>
      </c>
      <c r="AS3917" s="3">
        <f t="shared" si="7097"/>
        <v>2.2298937474261038E-3</v>
      </c>
      <c r="AT3917" s="3" cm="1">
        <f t="array" ref="AT3917">AS3917-(100000000/LvacE($A3917)-$E3917)</f>
        <v>1.039660201058723E-4</v>
      </c>
      <c r="AU3917" t="s">
        <v>4741</v>
      </c>
      <c r="AV3917" t="s">
        <v>4896</v>
      </c>
      <c r="AW3917" s="3">
        <v>25033.91</v>
      </c>
      <c r="AX3917" s="3">
        <v>68544.19</v>
      </c>
      <c r="AY3917" s="3"/>
      <c r="AZ3917" s="10" cm="1">
        <f t="array" ref="AZ3917">Lair(100000000/($AX3917-$AW3917))</f>
        <v>2297.5996458678715</v>
      </c>
      <c r="BA3917" s="10">
        <f t="shared" si="7107"/>
        <v>2298.3074344729566</v>
      </c>
      <c r="BB3917" s="12">
        <v>39400000</v>
      </c>
      <c r="BC3917" s="3">
        <v>8.2000000000000003E-2</v>
      </c>
      <c r="BD3917" s="12" cm="1">
        <f t="array" ref="BD3917">SfromgA($BB3917,$BA3917,"")</f>
        <v>0.23607714665913715</v>
      </c>
      <c r="BE3917" s="29">
        <f t="shared" si="7108"/>
        <v>543.38489334484927</v>
      </c>
      <c r="BG3917" s="3"/>
      <c r="BH3917" s="3"/>
      <c r="BI3917" s="12">
        <f t="shared" si="7109"/>
        <v>39400000</v>
      </c>
      <c r="BJ3917" s="29">
        <f t="shared" si="7110"/>
        <v>543.38489334484927</v>
      </c>
      <c r="BK3917" s="3">
        <f t="shared" si="7111"/>
        <v>-6.3783395415320925</v>
      </c>
      <c r="BL3917" s="13">
        <f>EXP(BK$4341*$AX3917+BK$4342)*$BI3917/(100000000/($AX3917-$AW3917))</f>
        <v>10.54148214135529</v>
      </c>
      <c r="BM3917" s="3">
        <f t="shared" si="7112"/>
        <v>0.74588024141490694</v>
      </c>
      <c r="BN3917" s="13" cm="1">
        <f t="array" ref="BN3917">$C3917*EXP(poly_from_str(100000000/$E3917,BN$4343))</f>
        <v>29.107870449170431</v>
      </c>
      <c r="BO3917" s="3">
        <f t="shared" si="7113"/>
        <v>1.6094379124341003</v>
      </c>
      <c r="BP3917" s="13">
        <f t="shared" si="7114"/>
        <v>-1.015690445930945</v>
      </c>
      <c r="BQ3917" s="13"/>
      <c r="BS3917" s="13"/>
      <c r="BT3917" s="13"/>
      <c r="BU3917" s="13"/>
      <c r="BV3917" s="13"/>
      <c r="BW3917" s="13"/>
      <c r="BX3917" s="13"/>
      <c r="BY3917">
        <v>28577</v>
      </c>
      <c r="BZ3917" s="13"/>
    </row>
    <row r="3918" spans="1:78" hidden="1" x14ac:dyDescent="0.25">
      <c r="A3918" t="s">
        <v>4363</v>
      </c>
      <c r="B3918" s="2" t="str">
        <f t="shared" si="7028"/>
        <v/>
      </c>
      <c r="C3918">
        <v>8</v>
      </c>
      <c r="E3918">
        <v>43511.75</v>
      </c>
      <c r="F3918">
        <v>36652</v>
      </c>
      <c r="G3918" t="s">
        <v>5</v>
      </c>
      <c r="H3918" s="5" t="s">
        <v>18</v>
      </c>
      <c r="I3918">
        <v>80164</v>
      </c>
      <c r="J3918" t="s">
        <v>3</v>
      </c>
      <c r="K3918" s="5" t="s">
        <v>19</v>
      </c>
      <c r="L3918">
        <v>36652.29</v>
      </c>
      <c r="M3918" t="str">
        <f t="shared" si="7100"/>
        <v>e</v>
      </c>
      <c r="N3918" t="str">
        <f t="shared" si="7101"/>
        <v>5/2</v>
      </c>
      <c r="O3918">
        <v>80164.039999999994</v>
      </c>
      <c r="P3918" t="str">
        <f t="shared" si="7102"/>
        <v>o</v>
      </c>
      <c r="Q3918" t="str">
        <f t="shared" si="7103"/>
        <v>3/2</v>
      </c>
      <c r="R3918">
        <v>36</v>
      </c>
      <c r="S3918" t="s">
        <v>159</v>
      </c>
      <c r="AA3918" s="10">
        <f t="shared" si="7091"/>
        <v>2297.5219999999999</v>
      </c>
      <c r="AB3918" s="3" cm="1">
        <f t="array" ref="AB3918">100000000/Lvac(AA3918)</f>
        <v>43511.750320131265</v>
      </c>
      <c r="AC3918" s="28">
        <f t="shared" si="7092"/>
        <v>4.3525154492535874E-7</v>
      </c>
      <c r="AD3918" s="28">
        <f t="shared" si="7093"/>
        <v>2.2982297715965182E-7</v>
      </c>
      <c r="AE3918" s="21">
        <f t="shared" si="7094"/>
        <v>43511.750069795708</v>
      </c>
      <c r="AF3918" s="10" cm="1">
        <f t="array" ref="AF3918">Lair(100000000/AE3918)</f>
        <v>2297.5220132194781</v>
      </c>
      <c r="AG3918" s="10">
        <f t="shared" si="7095"/>
        <v>1.4469278274621803E-2</v>
      </c>
      <c r="AH3918" s="10" t="b">
        <f t="shared" si="7090"/>
        <v>1</v>
      </c>
      <c r="AI3918" s="10">
        <f t="shared" si="7104"/>
        <v>2297.5220132194781</v>
      </c>
      <c r="AJ3918">
        <v>3.0000000000000001E-3</v>
      </c>
      <c r="AK3918" s="3" cm="1">
        <f t="array" ref="AK3918">100000000/Lvac($AA3918)</f>
        <v>43511.750320131265</v>
      </c>
      <c r="AL3918" s="21">
        <f t="shared" si="7012"/>
        <v>5.6815669320824908E-2</v>
      </c>
      <c r="AM3918" s="10" cm="1">
        <f t="array" ref="AM3918">Lvac($AI3918)-$BA3918</f>
        <v>-3.6865121728624217E-6</v>
      </c>
      <c r="AN3918" s="10">
        <f t="shared" si="7105"/>
        <v>3.2013127201935276E-4</v>
      </c>
      <c r="AO3918" s="3">
        <f t="shared" si="7106"/>
        <v>-1.2288373909541406E-3</v>
      </c>
      <c r="AP3918" s="3">
        <v>-5.6362952515579918E-3</v>
      </c>
      <c r="AS3918" s="3">
        <f t="shared" si="7097"/>
        <v>3.2013126474339515E-4</v>
      </c>
      <c r="AT3918" s="3" cm="1">
        <f t="array" ref="AT3918">AS3918-(100000000/LvacE($A3918)-$E3918)</f>
        <v>1.040129573084414E-4</v>
      </c>
      <c r="AU3918" t="s">
        <v>4766</v>
      </c>
      <c r="AV3918" t="s">
        <v>4888</v>
      </c>
      <c r="AW3918" s="3">
        <v>36652.29</v>
      </c>
      <c r="AX3918" s="3">
        <v>80164.039999999994</v>
      </c>
      <c r="AY3918" s="3"/>
      <c r="AZ3918" s="10" cm="1">
        <f t="array" ref="AZ3918">Lair(100000000/($AX3918-$AW3918))</f>
        <v>2297.5220169051827</v>
      </c>
      <c r="BA3918" s="10">
        <f t="shared" si="7107"/>
        <v>2298.229788505404</v>
      </c>
      <c r="BB3918" s="12">
        <v>474000000</v>
      </c>
      <c r="BC3918" s="3">
        <v>0.49099999999999999</v>
      </c>
      <c r="BD3918" s="12" cm="1">
        <f t="array" ref="BD3918">SfromgA($BB3918,$BA3918,"")</f>
        <v>2.8398280852965834</v>
      </c>
      <c r="BE3918" s="29">
        <f t="shared" si="7108"/>
        <v>37.209915050312063</v>
      </c>
      <c r="BG3918" s="3"/>
      <c r="BH3918" s="3"/>
      <c r="BI3918" s="12">
        <f t="shared" si="7109"/>
        <v>474000000</v>
      </c>
      <c r="BJ3918" s="29">
        <f t="shared" si="7110"/>
        <v>37.209915050312063</v>
      </c>
      <c r="BK3918" s="3">
        <f t="shared" si="7111"/>
        <v>-8.395354008389063</v>
      </c>
      <c r="BL3918" s="13">
        <f>EXP(BK$4341*$AX3918+BK$4342)*$BI3918/(100000000/($AX3918-$AW3918))</f>
        <v>52.452890896313754</v>
      </c>
      <c r="BM3918" s="3">
        <f t="shared" si="7112"/>
        <v>1.8804739088278211</v>
      </c>
      <c r="BN3918" s="13" cm="1">
        <f t="array" ref="BN3918">$C3918*EXP(poly_from_str(100000000/$E3918,BN$4343))</f>
        <v>46.593890289227801</v>
      </c>
      <c r="BO3918" s="3">
        <f t="shared" si="7113"/>
        <v>2.0794415416798357</v>
      </c>
      <c r="BP3918" s="13">
        <f t="shared" si="7114"/>
        <v>0.11844602764490454</v>
      </c>
      <c r="BQ3918" s="13"/>
      <c r="BS3918" s="13"/>
      <c r="BT3918" s="13"/>
      <c r="BU3918" s="13"/>
      <c r="BV3918" s="13"/>
      <c r="BW3918" s="13"/>
      <c r="BX3918" s="13"/>
      <c r="BY3918">
        <v>45745</v>
      </c>
      <c r="BZ3918" s="13"/>
    </row>
    <row r="3919" spans="1:78" hidden="1" x14ac:dyDescent="0.25">
      <c r="A3919" t="s">
        <v>4364</v>
      </c>
      <c r="B3919" s="2" t="str">
        <f t="shared" si="7028"/>
        <v/>
      </c>
      <c r="C3919">
        <v>1</v>
      </c>
      <c r="E3919">
        <v>43513.89</v>
      </c>
      <c r="R3919">
        <v>36</v>
      </c>
      <c r="S3919" t="s">
        <v>22</v>
      </c>
      <c r="AA3919" s="10">
        <f t="shared" si="7091"/>
        <v>2297.4090000000001</v>
      </c>
      <c r="AB3919" s="3" cm="1">
        <f t="array" ref="AB3919">100000000/Lvac(AA3919)</f>
        <v>43513.890291827251</v>
      </c>
      <c r="AC3919" s="28">
        <f t="shared" si="7092"/>
        <v>4.3527295313981965E-7</v>
      </c>
      <c r="AD3919" s="28">
        <f t="shared" si="7093"/>
        <v>2.2981167468444423E-7</v>
      </c>
      <c r="AE3919" s="21">
        <f t="shared" si="7094"/>
        <v>43513.890063615028</v>
      </c>
      <c r="AF3919" s="10" cm="1">
        <f t="array" ref="AF3919">Lair(100000000/AE3919)</f>
        <v>2297.4090120500255</v>
      </c>
      <c r="AG3919" s="10">
        <f t="shared" si="7095"/>
        <v>1.4470209764962889E-2</v>
      </c>
      <c r="AH3919" s="10" t="b">
        <f t="shared" si="7090"/>
        <v>1</v>
      </c>
      <c r="AI3919" s="10">
        <f t="shared" si="7096"/>
        <v>2297.4090000000001</v>
      </c>
      <c r="AJ3919">
        <v>3.0000000000000001E-3</v>
      </c>
      <c r="AK3919" s="3" cm="1">
        <f t="array" ref="AK3919">100000000/Lvac($AA3919)</f>
        <v>43513.890291827251</v>
      </c>
      <c r="AL3919" s="21">
        <f t="shared" si="7012"/>
        <v>5.6821258589777331E-2</v>
      </c>
      <c r="AM3919" s="21"/>
      <c r="AN3919" s="21"/>
      <c r="AO3919" s="21"/>
      <c r="AP3919" s="21"/>
      <c r="AS3919" s="3">
        <f t="shared" si="7097"/>
        <v>2.9182725120335817E-4</v>
      </c>
      <c r="AT3919" s="3" cm="1">
        <f t="array" ref="AT3919">AS3919-(100000000/LvacE($A3919)-$E3919)</f>
        <v>1.0408186062704772E-4</v>
      </c>
      <c r="BB3919"/>
      <c r="BC3919"/>
      <c r="BD3919"/>
      <c r="BE3919"/>
      <c r="BF3919"/>
      <c r="BG3919"/>
      <c r="BH3919"/>
      <c r="BI3919"/>
      <c r="BJ3919"/>
      <c r="BN3919" s="13" cm="1">
        <f t="array" ref="BN3919">$C3919*EXP(poly_from_str(100000000/$E3919,BN$4343))</f>
        <v>5.8281439136675939</v>
      </c>
      <c r="BO3919" s="13"/>
      <c r="BY3919" t="e">
        <v>#N/A</v>
      </c>
    </row>
    <row r="3920" spans="1:78" hidden="1" x14ac:dyDescent="0.25">
      <c r="A3920" t="s">
        <v>4365</v>
      </c>
      <c r="B3920" s="2" t="str">
        <f t="shared" si="7028"/>
        <v/>
      </c>
      <c r="C3920">
        <v>1</v>
      </c>
      <c r="E3920">
        <v>43514.67</v>
      </c>
      <c r="R3920">
        <v>36</v>
      </c>
      <c r="S3920" t="s">
        <v>22</v>
      </c>
      <c r="AA3920" s="10">
        <f t="shared" si="7091"/>
        <v>2297.3679999999999</v>
      </c>
      <c r="AB3920" s="3" cm="1">
        <f t="array" ref="AB3920">100000000/Lvac(AA3920)</f>
        <v>43514.666793772842</v>
      </c>
      <c r="AC3920" s="28">
        <f t="shared" si="7092"/>
        <v>4.3528072124274391E-7</v>
      </c>
      <c r="AD3920" s="28">
        <f t="shared" si="7093"/>
        <v>2.2980757378638708E-7</v>
      </c>
      <c r="AE3920" s="21">
        <f t="shared" si="7094"/>
        <v>43514.669301117901</v>
      </c>
      <c r="AF3920" s="10" cm="1">
        <f t="array" ref="AF3920">Lair(100000000/AE3920)</f>
        <v>2297.3678676122991</v>
      </c>
      <c r="AG3920" s="10">
        <f t="shared" si="7095"/>
        <v>1.4470547773315561E-2</v>
      </c>
      <c r="AH3920" s="10" t="b">
        <f t="shared" si="7090"/>
        <v>1</v>
      </c>
      <c r="AI3920" s="10">
        <f t="shared" si="7096"/>
        <v>2297.3679999999999</v>
      </c>
      <c r="AJ3920">
        <v>3.0000000000000001E-3</v>
      </c>
      <c r="AK3920" s="3" cm="1">
        <f t="array" ref="AK3920">100000000/Lvac($AA3920)</f>
        <v>43514.666793772842</v>
      </c>
      <c r="AL3920" s="21">
        <f t="shared" si="7012"/>
        <v>5.6823286639893361E-2</v>
      </c>
      <c r="AM3920" s="21"/>
      <c r="AN3920" s="21"/>
      <c r="AO3920" s="21"/>
      <c r="AP3920" s="21"/>
      <c r="AS3920" s="3">
        <f t="shared" si="7097"/>
        <v>-3.2062271566246636E-3</v>
      </c>
      <c r="AT3920" s="3" cm="1">
        <f t="array" ref="AT3920">AS3920-(100000000/LvacE($A3920)-$E3920)</f>
        <v>1.0410686809336767E-4</v>
      </c>
      <c r="BB3920"/>
      <c r="BC3920"/>
      <c r="BD3920"/>
      <c r="BE3920"/>
      <c r="BF3920"/>
      <c r="BG3920"/>
      <c r="BH3920"/>
      <c r="BI3920"/>
      <c r="BJ3920"/>
      <c r="BN3920" s="13" cm="1">
        <f t="array" ref="BN3920">$C3920*EXP(poly_from_str(100000000/$E3920,BN$4343))</f>
        <v>5.8295698182949938</v>
      </c>
      <c r="BO3920" s="13"/>
      <c r="BY3920">
        <v>5724</v>
      </c>
    </row>
    <row r="3921" spans="1:78" hidden="1" x14ac:dyDescent="0.25">
      <c r="A3921" t="s">
        <v>4366</v>
      </c>
      <c r="B3921" s="2" t="str">
        <f t="shared" si="7028"/>
        <v/>
      </c>
      <c r="C3921">
        <v>2</v>
      </c>
      <c r="E3921">
        <v>43530.34</v>
      </c>
      <c r="F3921">
        <v>63768</v>
      </c>
      <c r="G3921" t="s">
        <v>3</v>
      </c>
      <c r="H3921" s="5" t="s">
        <v>8</v>
      </c>
      <c r="I3921">
        <v>107299</v>
      </c>
      <c r="J3921" t="s">
        <v>5</v>
      </c>
      <c r="K3921" s="5" t="s">
        <v>8</v>
      </c>
      <c r="L3921">
        <v>63768.66</v>
      </c>
      <c r="M3921" t="str">
        <f t="shared" ref="M3921:M3926" si="7115">$G3921&amp;""</f>
        <v>o</v>
      </c>
      <c r="N3921" t="str">
        <f t="shared" ref="N3921:N3926" si="7116">$H3921&amp;""</f>
        <v>7/2</v>
      </c>
      <c r="O3921">
        <v>107299.07</v>
      </c>
      <c r="P3921" t="str">
        <f t="shared" ref="P3921:P3926" si="7117">$J3921&amp;""</f>
        <v>e</v>
      </c>
      <c r="Q3921" t="str">
        <f t="shared" ref="Q3921:Q3926" si="7118">$K3921&amp;""</f>
        <v>7/2</v>
      </c>
      <c r="R3921">
        <v>36</v>
      </c>
      <c r="AA3921" s="10">
        <f t="shared" si="7091"/>
        <v>2296.5410000000002</v>
      </c>
      <c r="AB3921" s="3" cm="1">
        <f t="array" ref="AB3921">100000000/Lvac(AA3921)</f>
        <v>43530.335324913824</v>
      </c>
      <c r="AC3921" s="28">
        <f t="shared" si="7092"/>
        <v>4.3543746878457646E-7</v>
      </c>
      <c r="AD3921" s="28">
        <f t="shared" si="7093"/>
        <v>2.2972485567499582E-7</v>
      </c>
      <c r="AE3921" s="21">
        <f t="shared" si="7094"/>
        <v>43530.338982088375</v>
      </c>
      <c r="AF3921" s="10" cm="1">
        <f t="array" ref="AF3921">Lair(100000000/AE3921)</f>
        <v>2296.5408070403328</v>
      </c>
      <c r="AG3921" s="10">
        <f t="shared" si="7095"/>
        <v>1.4477369514612155E-2</v>
      </c>
      <c r="AH3921" s="10" t="b">
        <f t="shared" si="7090"/>
        <v>1</v>
      </c>
      <c r="AI3921" s="10">
        <f t="shared" ref="AI3921:AI3926" si="7119">$AF3921</f>
        <v>2296.5408070403328</v>
      </c>
      <c r="AJ3921">
        <v>3.0000000000000001E-3</v>
      </c>
      <c r="AK3921" s="3" cm="1">
        <f t="array" ref="AK3921">100000000/Lvac($AA3921)</f>
        <v>43530.335324913824</v>
      </c>
      <c r="AL3921" s="21">
        <f t="shared" si="7012"/>
        <v>5.6864221865511135E-2</v>
      </c>
      <c r="AM3921" s="10" cm="1">
        <f t="array" ref="AM3921">Lvac($AI3921)-$BA3921</f>
        <v>3.747857676444255E-3</v>
      </c>
      <c r="AN3921" s="10">
        <f t="shared" ref="AN3921:AN3926" si="7120">$AK3921-($AX3921-$AW3921)</f>
        <v>-7.4675086179922801E-2</v>
      </c>
      <c r="AO3921" s="3">
        <f t="shared" ref="AO3921:AO3926" si="7121">AM3921/AJ3921</f>
        <v>1.2492858921480849</v>
      </c>
      <c r="AP3921" s="3">
        <v>1.3136198651106195</v>
      </c>
      <c r="AQ3921" s="3">
        <f>$AW3921+$AE3921</f>
        <v>107298.99898208838</v>
      </c>
      <c r="AS3921" s="3">
        <f t="shared" si="7097"/>
        <v>-4.6750861729378812E-3</v>
      </c>
      <c r="AT3921" s="3" cm="1">
        <f t="array" ref="AT3921">AS3921-(100000000/LvacE($A3921)-$E3921)</f>
        <v>1.0461212514201179E-4</v>
      </c>
      <c r="AU3921" t="s">
        <v>4845</v>
      </c>
      <c r="AV3921" t="s">
        <v>4886</v>
      </c>
      <c r="AW3921" s="3">
        <v>63768.66</v>
      </c>
      <c r="AX3921" s="3">
        <v>107299.07</v>
      </c>
      <c r="AY3921" s="3"/>
      <c r="AZ3921" s="10" cm="1">
        <f t="array" ref="AZ3921">Lair(100000000/($AX3921-$AW3921))</f>
        <v>2296.5370600031279</v>
      </c>
      <c r="BA3921" s="10">
        <f t="shared" ref="BA3921:BA3926" si="7122">100000000/($AX3921-$AW3921)</f>
        <v>2297.2446158903626</v>
      </c>
      <c r="BB3921" s="15">
        <v>66200000</v>
      </c>
      <c r="BC3921" s="3">
        <v>0.11600000000000001</v>
      </c>
      <c r="BD3921" s="12" cm="1">
        <f t="array" ref="BD3921">SfromgA($BB3921,$BA3921,"")</f>
        <v>0.39610750986988258</v>
      </c>
      <c r="BE3921" s="29">
        <f t="shared" ref="BE3921:BE3926" si="7123">(10^MAX(0.05, -0.312925054856973*((LN($BD3921))^(1/3)) + 0.454808404431693)-1)*100</f>
        <v>475.20632248336983</v>
      </c>
      <c r="BG3921" s="3"/>
      <c r="BH3921" s="3"/>
      <c r="BI3921" s="12">
        <f t="shared" ref="BI3921:BI3926" si="7124">IF($BB3921="",$BF3921,$BB3921)</f>
        <v>66200000</v>
      </c>
      <c r="BJ3921" s="29">
        <f t="shared" ref="BJ3921:BJ3926" si="7125">IF($BB3921="",$BH3921,$BE3921)</f>
        <v>475.20632248336983</v>
      </c>
      <c r="BK3921" s="14"/>
      <c r="BL3921" s="13">
        <f t="shared" ref="BL3921:BL3926" si="7126">EXP(BK$4341*$AX3921+BK$4342)*$BI3921/(100000000/($AX3921-$AW3921))</f>
        <v>0.9324810861536359</v>
      </c>
      <c r="BM3921" s="14"/>
      <c r="BN3921" s="13" cm="1">
        <f t="array" ref="BN3921">$C3921*EXP(poly_from_str(100000000/$E3921,BN$4343))</f>
        <v>11.716802397908479</v>
      </c>
      <c r="BO3921" s="3">
        <f t="shared" ref="BO3921:BO3926" si="7127">LN($C3921)</f>
        <v>0.69314718055994529</v>
      </c>
      <c r="BP3921" s="17"/>
      <c r="BQ3921" s="13"/>
      <c r="BS3921" s="13"/>
      <c r="BT3921" s="13"/>
      <c r="BU3921" s="13"/>
      <c r="BV3921" s="13"/>
      <c r="BW3921" s="13"/>
      <c r="BX3921" s="13"/>
      <c r="BY3921">
        <v>11508</v>
      </c>
      <c r="BZ3921" s="13"/>
    </row>
    <row r="3922" spans="1:78" hidden="1" x14ac:dyDescent="0.25">
      <c r="A3922" t="s">
        <v>4367</v>
      </c>
      <c r="B3922" s="2" t="str">
        <f t="shared" si="7028"/>
        <v/>
      </c>
      <c r="C3922">
        <v>4</v>
      </c>
      <c r="E3922">
        <v>43543.32</v>
      </c>
      <c r="F3922">
        <v>29835</v>
      </c>
      <c r="G3922" t="s">
        <v>5</v>
      </c>
      <c r="H3922" s="5" t="s">
        <v>4</v>
      </c>
      <c r="I3922">
        <v>73378</v>
      </c>
      <c r="J3922" t="s">
        <v>3</v>
      </c>
      <c r="K3922" s="5" t="s">
        <v>8</v>
      </c>
      <c r="L3922">
        <v>29835.09</v>
      </c>
      <c r="M3922" t="str">
        <f t="shared" si="7115"/>
        <v>e</v>
      </c>
      <c r="N3922" t="str">
        <f t="shared" si="7116"/>
        <v>9/2</v>
      </c>
      <c r="O3922">
        <v>73378.42</v>
      </c>
      <c r="P3922" t="str">
        <f t="shared" si="7117"/>
        <v>o</v>
      </c>
      <c r="Q3922" t="str">
        <f t="shared" si="7118"/>
        <v>7/2</v>
      </c>
      <c r="R3922">
        <v>36</v>
      </c>
      <c r="S3922" t="s">
        <v>159</v>
      </c>
      <c r="AA3922" s="10">
        <f t="shared" si="7091"/>
        <v>2295.8560000000002</v>
      </c>
      <c r="AB3922" s="3" cm="1">
        <f t="array" ref="AB3922">100000000/Lvac(AA3922)</f>
        <v>43543.322037107187</v>
      </c>
      <c r="AC3922" s="28">
        <f t="shared" si="7092"/>
        <v>4.3556738750165513E-7</v>
      </c>
      <c r="AD3922" s="28">
        <f t="shared" si="7093"/>
        <v>2.2965634067786789E-7</v>
      </c>
      <c r="AE3922" s="21">
        <f t="shared" si="7094"/>
        <v>43543.320443127704</v>
      </c>
      <c r="AF3922" s="10" cm="1">
        <f t="array" ref="AF3922">Lair(100000000/AE3922)</f>
        <v>2295.8560840513251</v>
      </c>
      <c r="AG3922" s="10">
        <f t="shared" si="7095"/>
        <v>1.4483025511423012E-2</v>
      </c>
      <c r="AH3922" s="10" t="b">
        <f t="shared" si="7090"/>
        <v>1</v>
      </c>
      <c r="AI3922" s="10">
        <f t="shared" si="7119"/>
        <v>2295.8560840513251</v>
      </c>
      <c r="AJ3922">
        <v>3.0000000000000001E-3</v>
      </c>
      <c r="AK3922" s="3" cm="1">
        <f t="array" ref="AK3922">100000000/Lvac($AA3922)</f>
        <v>43543.322037107187</v>
      </c>
      <c r="AL3922" s="21">
        <f t="shared" si="7012"/>
        <v>5.689815098549586E-2</v>
      </c>
      <c r="AM3922" s="10" cm="1">
        <f t="array" ref="AM3922">Lvac($AI3922)-$BA3922</f>
        <v>5.0404881767462939E-4</v>
      </c>
      <c r="AN3922" s="10">
        <f t="shared" si="7120"/>
        <v>-7.9628928142483346E-3</v>
      </c>
      <c r="AO3922" s="3">
        <f t="shared" si="7121"/>
        <v>0.16801627255820981</v>
      </c>
      <c r="AP3922" s="3">
        <v>0.13999303109812899</v>
      </c>
      <c r="AS3922" s="3">
        <f t="shared" si="7097"/>
        <v>2.0371071877889335E-3</v>
      </c>
      <c r="AT3922" s="3" cm="1">
        <f t="array" ref="AT3922">AS3922-(100000000/LvacE($A3922)-$E3922)</f>
        <v>1.050318605848588E-4</v>
      </c>
      <c r="AU3922" t="s">
        <v>4692</v>
      </c>
      <c r="AV3922" t="s">
        <v>4914</v>
      </c>
      <c r="AW3922" s="3">
        <v>29835.09</v>
      </c>
      <c r="AX3922" s="3">
        <v>73378.42</v>
      </c>
      <c r="AY3922" s="3"/>
      <c r="AZ3922" s="10" cm="1">
        <f t="array" ref="AZ3922">Lair(100000000/($AX3922-$AW3922))</f>
        <v>2295.8555801128232</v>
      </c>
      <c r="BA3922" s="10">
        <f t="shared" si="7122"/>
        <v>2296.5629867995854</v>
      </c>
      <c r="BB3922" s="12">
        <v>268000000</v>
      </c>
      <c r="BC3922" s="3">
        <v>0.153</v>
      </c>
      <c r="BD3922" s="12" cm="1">
        <f t="array" ref="BD3922">SfromgA($BB3922,$BA3922,"")</f>
        <v>1.6021502330199366</v>
      </c>
      <c r="BE3922" s="29">
        <f t="shared" si="7123"/>
        <v>62.65883443207008</v>
      </c>
      <c r="BG3922" s="3"/>
      <c r="BH3922" s="3"/>
      <c r="BI3922" s="12">
        <f t="shared" si="7124"/>
        <v>268000000</v>
      </c>
      <c r="BJ3922" s="29">
        <f t="shared" si="7125"/>
        <v>62.65883443207008</v>
      </c>
      <c r="BK3922" s="3">
        <f t="shared" ref="BK3922:BK3926" si="7128">LN(BN3922*100000000/($AX3922-$AW3922)/$BI3922)</f>
        <v>-8.5090434400688473</v>
      </c>
      <c r="BL3922" s="13">
        <f t="shared" si="7126"/>
        <v>49.699410909551517</v>
      </c>
      <c r="BM3922" s="3">
        <f t="shared" ref="BM3922:BM3926" si="7129">LN(BL3922/$C3922)</f>
        <v>2.519698718985917</v>
      </c>
      <c r="BN3922" s="13" cm="1">
        <f t="array" ref="BN3922">$C3922*EXP(poly_from_str(100000000/$E3922,BN$4343))</f>
        <v>23.530210946808502</v>
      </c>
      <c r="BO3922" s="3">
        <f t="shared" si="7127"/>
        <v>1.3862943611198906</v>
      </c>
      <c r="BP3922" s="13">
        <f>LN(BL3922/BN3922)</f>
        <v>0.74770791239148615</v>
      </c>
      <c r="BQ3922" s="13"/>
      <c r="BS3922" s="13"/>
      <c r="BT3922" s="13"/>
      <c r="BU3922" s="13"/>
      <c r="BV3922" s="13"/>
      <c r="BW3922" s="13"/>
      <c r="BX3922" s="13"/>
      <c r="BY3922">
        <v>23118</v>
      </c>
      <c r="BZ3922" s="13"/>
    </row>
    <row r="3923" spans="1:78" hidden="1" x14ac:dyDescent="0.25">
      <c r="A3923" t="s">
        <v>4368</v>
      </c>
      <c r="B3923" s="2" t="str">
        <f t="shared" si="7028"/>
        <v/>
      </c>
      <c r="C3923">
        <v>7</v>
      </c>
      <c r="E3923">
        <v>43552.639999999999</v>
      </c>
      <c r="F3923">
        <v>20848</v>
      </c>
      <c r="G3923" t="s">
        <v>5</v>
      </c>
      <c r="H3923" s="5" t="s">
        <v>18</v>
      </c>
      <c r="I3923">
        <v>64401</v>
      </c>
      <c r="J3923" t="s">
        <v>3</v>
      </c>
      <c r="K3923" s="5" t="s">
        <v>18</v>
      </c>
      <c r="L3923">
        <v>20848.39</v>
      </c>
      <c r="M3923" t="str">
        <f t="shared" si="7115"/>
        <v>e</v>
      </c>
      <c r="N3923" t="str">
        <f t="shared" si="7116"/>
        <v>5/2</v>
      </c>
      <c r="O3923">
        <v>64401.03</v>
      </c>
      <c r="P3923" t="str">
        <f t="shared" si="7117"/>
        <v>o</v>
      </c>
      <c r="Q3923" t="str">
        <f t="shared" si="7118"/>
        <v>5/2</v>
      </c>
      <c r="R3923">
        <v>36</v>
      </c>
      <c r="AA3923" s="10">
        <f t="shared" si="7091"/>
        <v>2295.3649999999998</v>
      </c>
      <c r="AB3923" s="3" cm="1">
        <f t="array" ref="AB3923">100000000/Lvac(AA3923)</f>
        <v>43552.635529043066</v>
      </c>
      <c r="AC3923" s="28">
        <f t="shared" si="7092"/>
        <v>4.3566055943172442E-7</v>
      </c>
      <c r="AD3923" s="28">
        <f t="shared" si="7093"/>
        <v>2.2960722993058601E-7</v>
      </c>
      <c r="AE3923" s="21">
        <f t="shared" si="7094"/>
        <v>43552.639028092897</v>
      </c>
      <c r="AF3923" s="10" cm="1">
        <f t="array" ref="AF3923">Lair(100000000/AE3923)</f>
        <v>2295.3648155722917</v>
      </c>
      <c r="AG3923" s="10">
        <f t="shared" si="7095"/>
        <v>1.448708277965445E-2</v>
      </c>
      <c r="AH3923" s="10" t="b">
        <f t="shared" si="7090"/>
        <v>1</v>
      </c>
      <c r="AI3923" s="10">
        <f t="shared" si="7119"/>
        <v>2295.3648155722917</v>
      </c>
      <c r="AJ3923">
        <v>3.0000000000000001E-3</v>
      </c>
      <c r="AK3923" s="3" cm="1">
        <f t="array" ref="AK3923">100000000/Lvac($AA3923)</f>
        <v>43552.635529043066</v>
      </c>
      <c r="AL3923" s="21">
        <f t="shared" si="7012"/>
        <v>5.6922501251528909E-2</v>
      </c>
      <c r="AM3923" s="10" cm="1">
        <f t="array" ref="AM3923">Lvac($AI3923)-$BA3923</f>
        <v>5.1238427658972796E-5</v>
      </c>
      <c r="AN3923" s="10">
        <f t="shared" si="7120"/>
        <v>-4.4709569338010624E-3</v>
      </c>
      <c r="AO3923" s="3">
        <f t="shared" si="7121"/>
        <v>1.7079475886324264E-2</v>
      </c>
      <c r="AP3923" s="3">
        <v>7.8568833487224765E-2</v>
      </c>
      <c r="AS3923" s="3">
        <f t="shared" si="7097"/>
        <v>-4.4709569338010624E-3</v>
      </c>
      <c r="AT3923" s="3" cm="1">
        <f t="array" ref="AT3923">AS3923-(100000000/LvacE($A3923)-$E3923)</f>
        <v>1.0533339082030579E-4</v>
      </c>
      <c r="AU3923" t="s">
        <v>4795</v>
      </c>
      <c r="AV3923" t="s">
        <v>4832</v>
      </c>
      <c r="AW3923" s="3">
        <v>20848.39</v>
      </c>
      <c r="AX3923" s="3">
        <v>64401.03</v>
      </c>
      <c r="AY3923" s="3"/>
      <c r="AZ3923" s="10" cm="1">
        <f t="array" ref="AZ3923">Lair(100000000/($AX3923-$AW3923))</f>
        <v>2295.3647643450759</v>
      </c>
      <c r="BA3923" s="10">
        <f t="shared" si="7122"/>
        <v>2296.0720635993594</v>
      </c>
      <c r="BB3923" s="12">
        <v>24700000</v>
      </c>
      <c r="BC3923" s="3">
        <v>3.3000000000000002E-2</v>
      </c>
      <c r="BD3923" s="12" cm="1">
        <f t="array" ref="BD3923">SfromgA($BB3923,$BA3923,"")</f>
        <v>0.14756618740323066</v>
      </c>
      <c r="BE3923" s="29">
        <f t="shared" si="7123"/>
        <v>597.10775344330636</v>
      </c>
      <c r="BG3923" s="3"/>
      <c r="BH3923" s="3"/>
      <c r="BI3923" s="12">
        <f t="shared" si="7124"/>
        <v>24700000</v>
      </c>
      <c r="BJ3923" s="29">
        <f t="shared" si="7125"/>
        <v>597.10775344330636</v>
      </c>
      <c r="BK3923" s="3">
        <f t="shared" si="7128"/>
        <v>-5.5624882926510102</v>
      </c>
      <c r="BL3923" s="13">
        <f t="shared" si="7126"/>
        <v>9.0623331207003108</v>
      </c>
      <c r="BM3923" s="3">
        <f t="shared" si="7129"/>
        <v>0.25821645668838322</v>
      </c>
      <c r="BN3923" s="13" cm="1">
        <f t="array" ref="BN3923">$C3923*EXP(poly_from_str(100000000/$E3923,BN$4343))</f>
        <v>41.30032484428871</v>
      </c>
      <c r="BO3923" s="3">
        <f t="shared" si="7127"/>
        <v>1.9459101490553132</v>
      </c>
      <c r="BP3923" s="13">
        <f>LN(BL3923/BN3923)</f>
        <v>-1.5167437596715034</v>
      </c>
      <c r="BQ3923" s="13"/>
      <c r="BR3923" s="12">
        <v>8230000</v>
      </c>
      <c r="BS3923" s="3">
        <f>LN(BV3923*100000000/($AX3923-$AW3923)/$BR3923)</f>
        <v>-6.0365321967335692</v>
      </c>
      <c r="BT3923" s="13">
        <f>EXP(BS$4338*$AX3923+BS$4336)*$BR3923/(100000000/($AX3923-$AW3923))</f>
        <v>3.6757539321341257</v>
      </c>
      <c r="BU3923" s="3">
        <f>LN(BT3923/$BN3923)</f>
        <v>-2.4191121021899895</v>
      </c>
      <c r="BV3923" s="3" cm="1">
        <f t="array" ref="BV3923">$BN3923*EXP(poly_from_str(100000000/$E3923,BV$4341))</f>
        <v>8.566071553763015</v>
      </c>
      <c r="BW3923" s="12" t="s">
        <v>14</v>
      </c>
      <c r="BX3923" s="3">
        <f>LN(BT3923/BV3923)</f>
        <v>-0.84605096916247768</v>
      </c>
      <c r="BY3923">
        <v>40585</v>
      </c>
      <c r="BZ3923" s="13"/>
    </row>
    <row r="3924" spans="1:78" hidden="1" x14ac:dyDescent="0.25">
      <c r="A3924" t="s">
        <v>4369</v>
      </c>
      <c r="B3924" s="2">
        <f t="shared" si="7028"/>
        <v>1</v>
      </c>
      <c r="C3924">
        <v>9</v>
      </c>
      <c r="D3924" t="s">
        <v>736</v>
      </c>
      <c r="E3924">
        <v>43560.74</v>
      </c>
      <c r="F3924">
        <v>21418</v>
      </c>
      <c r="G3924" t="s">
        <v>5</v>
      </c>
      <c r="H3924" s="5" t="s">
        <v>18</v>
      </c>
      <c r="I3924">
        <v>64979</v>
      </c>
      <c r="J3924" t="s">
        <v>3</v>
      </c>
      <c r="K3924" s="5" t="s">
        <v>8</v>
      </c>
      <c r="L3924">
        <v>21418.84</v>
      </c>
      <c r="M3924" t="str">
        <f t="shared" si="7115"/>
        <v>e</v>
      </c>
      <c r="N3924" t="str">
        <f t="shared" si="7116"/>
        <v>5/2</v>
      </c>
      <c r="O3924">
        <v>64979.55</v>
      </c>
      <c r="P3924" t="str">
        <f t="shared" si="7117"/>
        <v>o</v>
      </c>
      <c r="Q3924" t="str">
        <f t="shared" si="7118"/>
        <v>7/2</v>
      </c>
      <c r="R3924">
        <v>36</v>
      </c>
      <c r="AA3924" s="10">
        <f t="shared" si="7091"/>
        <v>2294.9380000000001</v>
      </c>
      <c r="AB3924" s="3" cm="1">
        <f t="array" ref="AB3924">100000000/Lvac(AA3924)</f>
        <v>43560.738281679864</v>
      </c>
      <c r="AC3924" s="28">
        <f t="shared" si="7092"/>
        <v>4.3574161916356779E-7</v>
      </c>
      <c r="AD3924" s="28">
        <f t="shared" si="7093"/>
        <v>2.2956452058586099E-7</v>
      </c>
      <c r="AE3924" s="21">
        <f t="shared" si="7094"/>
        <v>43560.739626685034</v>
      </c>
      <c r="AF3924" s="10" cm="1">
        <f t="array" ref="AF3924">Lair(100000000/AE3924)</f>
        <v>2294.9379291339128</v>
      </c>
      <c r="AG3924" s="10">
        <f t="shared" si="7095"/>
        <v>1.4490613315409798E-2</v>
      </c>
      <c r="AH3924" s="10" t="b">
        <f t="shared" si="7090"/>
        <v>1</v>
      </c>
      <c r="AI3924" s="10">
        <f t="shared" si="7119"/>
        <v>2294.9379291339128</v>
      </c>
      <c r="AJ3924">
        <v>7.0000000000000001E-3</v>
      </c>
      <c r="AK3924" s="3" cm="1">
        <f t="array" ref="AK3924">100000000/Lvac($AA3924)</f>
        <v>43560.738281679864</v>
      </c>
      <c r="AL3924" s="21">
        <f t="shared" si="7012"/>
        <v>0.13286859051862673</v>
      </c>
      <c r="AM3924" s="10" cm="1">
        <f t="array" ref="AM3924">Lvac($AI3924)-$BA3924</f>
        <v>-1.5613233890690026E-3</v>
      </c>
      <c r="AN3924" s="10">
        <f t="shared" si="7120"/>
        <v>2.8281679857173003E-2</v>
      </c>
      <c r="AO3924" s="3">
        <f t="shared" si="7121"/>
        <v>-0.22304619843842893</v>
      </c>
      <c r="AP3924" s="3">
        <v>-0.21292025634725828</v>
      </c>
      <c r="AS3924" s="3">
        <f t="shared" si="7097"/>
        <v>-1.7183201343868859E-3</v>
      </c>
      <c r="AT3924" s="3" cm="1">
        <f t="array" ref="AT3924">AS3924-(100000000/LvacE($A3924)-$E3924)</f>
        <v>1.0559608926996589E-4</v>
      </c>
      <c r="AU3924" t="s">
        <v>4787</v>
      </c>
      <c r="AV3924" t="s">
        <v>4907</v>
      </c>
      <c r="AW3924" s="3">
        <v>21418.84</v>
      </c>
      <c r="AX3924" s="3">
        <v>64979.55</v>
      </c>
      <c r="AY3924" s="3"/>
      <c r="AZ3924" s="10" cm="1">
        <f t="array" ref="AZ3924">Lair(100000000/($AX3924-$AW3924))</f>
        <v>2294.9394901157161</v>
      </c>
      <c r="BA3924" s="10">
        <f t="shared" si="7122"/>
        <v>2295.6466963004045</v>
      </c>
      <c r="BB3924" s="12">
        <v>182000000</v>
      </c>
      <c r="BC3924" s="3">
        <v>0.35399999999999998</v>
      </c>
      <c r="BD3924" s="12" cm="1">
        <f t="array" ref="BD3924">SfromgA($BB3924,$BA3924,"")</f>
        <v>1.086725601986797</v>
      </c>
      <c r="BE3924" s="29">
        <f t="shared" si="7123"/>
        <v>108.0729504278505</v>
      </c>
      <c r="BG3924" s="3"/>
      <c r="BH3924" s="3"/>
      <c r="BI3924" s="12">
        <f t="shared" si="7124"/>
        <v>182000000</v>
      </c>
      <c r="BJ3924" s="29">
        <f t="shared" si="7125"/>
        <v>108.0729504278505</v>
      </c>
      <c r="BK3924" s="3">
        <f t="shared" si="7128"/>
        <v>-7.3059714021907487</v>
      </c>
      <c r="BL3924" s="13">
        <f t="shared" si="7126"/>
        <v>63.915333041758593</v>
      </c>
      <c r="BM3924" s="3">
        <f t="shared" si="7129"/>
        <v>1.9603347089681262</v>
      </c>
      <c r="BN3924" s="13" cm="1">
        <f t="array" ref="BN3924">$C3924*EXP(poly_from_str(100000000/$E3924,BN$4343))</f>
        <v>53.238188893442548</v>
      </c>
      <c r="BO3924" s="3">
        <f t="shared" si="7127"/>
        <v>2.1972245773362196</v>
      </c>
      <c r="BP3924" s="13">
        <f t="shared" ref="BP3924:BP3926" si="7130">LN(BL3924/BN3924)</f>
        <v>0.18278331113511812</v>
      </c>
      <c r="BQ3924" s="13"/>
      <c r="BS3924" s="13"/>
      <c r="BT3924" s="13"/>
      <c r="BU3924" s="13"/>
      <c r="BV3924" s="13"/>
      <c r="BW3924" s="13"/>
      <c r="BX3924" s="13"/>
      <c r="BY3924">
        <v>52326</v>
      </c>
      <c r="BZ3924" s="13"/>
    </row>
    <row r="3925" spans="1:78" hidden="1" x14ac:dyDescent="0.25">
      <c r="A3925" t="s">
        <v>4369</v>
      </c>
      <c r="B3925" s="2">
        <f t="shared" si="7028"/>
        <v>2</v>
      </c>
      <c r="C3925">
        <v>9</v>
      </c>
      <c r="D3925" t="s">
        <v>736</v>
      </c>
      <c r="E3925">
        <v>43560.74</v>
      </c>
      <c r="F3925">
        <v>23175</v>
      </c>
      <c r="G3925" t="s">
        <v>5</v>
      </c>
      <c r="H3925" s="5" t="s">
        <v>15</v>
      </c>
      <c r="I3925">
        <v>66735</v>
      </c>
      <c r="J3925" t="s">
        <v>3</v>
      </c>
      <c r="K3925" s="5" t="s">
        <v>15</v>
      </c>
      <c r="L3925">
        <v>23175.09</v>
      </c>
      <c r="M3925" t="str">
        <f t="shared" si="7115"/>
        <v>e</v>
      </c>
      <c r="N3925" t="str">
        <f t="shared" si="7116"/>
        <v>13/2</v>
      </c>
      <c r="O3925">
        <v>66735.88</v>
      </c>
      <c r="P3925" t="str">
        <f t="shared" si="7117"/>
        <v>o</v>
      </c>
      <c r="Q3925" t="str">
        <f t="shared" si="7118"/>
        <v>13/2</v>
      </c>
      <c r="R3925">
        <v>36</v>
      </c>
      <c r="AA3925" s="10">
        <f t="shared" si="7091"/>
        <v>2294.9380000000001</v>
      </c>
      <c r="AB3925" s="3" cm="1">
        <f t="array" ref="AB3925">100000000/Lvac(AA3925)</f>
        <v>43560.738281679864</v>
      </c>
      <c r="AC3925" s="28">
        <f t="shared" si="7092"/>
        <v>4.3574161916356779E-7</v>
      </c>
      <c r="AD3925" s="28">
        <f t="shared" si="7093"/>
        <v>2.2956452058586099E-7</v>
      </c>
      <c r="AE3925" s="21">
        <f t="shared" si="7094"/>
        <v>43560.739626685034</v>
      </c>
      <c r="AF3925" s="10" cm="1">
        <f t="array" ref="AF3925">Lair(100000000/AE3925)</f>
        <v>2294.9379291339128</v>
      </c>
      <c r="AG3925" s="10">
        <f t="shared" si="7095"/>
        <v>1.4490613315409798E-2</v>
      </c>
      <c r="AH3925" s="10" t="b">
        <f t="shared" si="7090"/>
        <v>1</v>
      </c>
      <c r="AI3925" s="10">
        <f t="shared" si="7119"/>
        <v>2294.9379291339128</v>
      </c>
      <c r="AJ3925">
        <v>7.0000000000000001E-3</v>
      </c>
      <c r="AK3925" s="3" cm="1">
        <f t="array" ref="AK3925">100000000/Lvac($AA3925)</f>
        <v>43560.738281679864</v>
      </c>
      <c r="AL3925" s="21">
        <f t="shared" si="7012"/>
        <v>0.13286859051862673</v>
      </c>
      <c r="AM3925" s="10" cm="1">
        <f t="array" ref="AM3925">Lvac($AI3925)-$BA3925</f>
        <v>2.6546638719082694E-3</v>
      </c>
      <c r="AN3925" s="10">
        <f t="shared" si="7120"/>
        <v>-5.1718320144573227E-2</v>
      </c>
      <c r="AO3925" s="3">
        <f t="shared" si="7121"/>
        <v>0.37923769598689561</v>
      </c>
      <c r="AP3925" s="3">
        <v>0.38936363807806629</v>
      </c>
      <c r="AS3925" s="3">
        <f t="shared" si="7097"/>
        <v>-1.7183201343868859E-3</v>
      </c>
      <c r="AT3925" s="3" cm="1">
        <f t="array" ref="AT3925">AS3925-(100000000/LvacE($A3925)-$E3925)</f>
        <v>1.0559608926996589E-4</v>
      </c>
      <c r="AU3925" t="s">
        <v>4964</v>
      </c>
      <c r="AV3925" t="s">
        <v>4904</v>
      </c>
      <c r="AW3925" s="3">
        <v>23175.09</v>
      </c>
      <c r="AX3925" s="3">
        <v>66735.88</v>
      </c>
      <c r="AY3925" s="3"/>
      <c r="AZ3925" s="10" cm="1">
        <f t="array" ref="AZ3925">Lair(100000000/($AX3925-$AW3925))</f>
        <v>2294.9352750508274</v>
      </c>
      <c r="BA3925" s="10">
        <f t="shared" si="7122"/>
        <v>2295.6424803131436</v>
      </c>
      <c r="BB3925" s="12">
        <v>201000000</v>
      </c>
      <c r="BC3925" s="3">
        <v>0.34200000000000003</v>
      </c>
      <c r="BD3925" s="12" cm="1">
        <f t="array" ref="BD3925">SfromgA($BB3925,$BA3925,"")</f>
        <v>1.2001683656161368</v>
      </c>
      <c r="BE3925" s="29">
        <f t="shared" si="7123"/>
        <v>89.374848194286429</v>
      </c>
      <c r="BG3925" s="3"/>
      <c r="BH3925" s="3"/>
      <c r="BI3925" s="12">
        <f t="shared" si="7124"/>
        <v>201000000</v>
      </c>
      <c r="BJ3925" s="29">
        <f t="shared" si="7125"/>
        <v>89.374848194286429</v>
      </c>
      <c r="BK3925" s="3">
        <f t="shared" si="7128"/>
        <v>-7.4052714596886995</v>
      </c>
      <c r="BL3925" s="13">
        <f t="shared" si="7126"/>
        <v>61.769710305253007</v>
      </c>
      <c r="BM3925" s="3">
        <f t="shared" si="7129"/>
        <v>1.926188542466678</v>
      </c>
      <c r="BN3925" s="13" cm="1">
        <f t="array" ref="BN3925">$C3925*EXP(poly_from_str(100000000/$E3925,BN$4343))</f>
        <v>53.238188893442548</v>
      </c>
      <c r="BO3925" s="3">
        <f t="shared" si="7127"/>
        <v>2.1972245773362196</v>
      </c>
      <c r="BP3925" s="13">
        <f t="shared" si="7130"/>
        <v>0.14863714463366995</v>
      </c>
      <c r="BQ3925" s="13"/>
      <c r="BS3925" s="13"/>
      <c r="BT3925" s="13"/>
      <c r="BU3925" s="13"/>
      <c r="BV3925" s="13"/>
      <c r="BW3925" s="13"/>
      <c r="BX3925" s="13"/>
      <c r="BY3925">
        <v>52326</v>
      </c>
      <c r="BZ3925" s="13"/>
    </row>
    <row r="3926" spans="1:78" hidden="1" x14ac:dyDescent="0.25">
      <c r="A3926" t="s">
        <v>4370</v>
      </c>
      <c r="B3926" s="2" t="str">
        <f t="shared" si="7028"/>
        <v/>
      </c>
      <c r="C3926">
        <v>8</v>
      </c>
      <c r="E3926">
        <v>43562.26</v>
      </c>
      <c r="F3926">
        <v>21294</v>
      </c>
      <c r="G3926" t="s">
        <v>5</v>
      </c>
      <c r="H3926" s="5" t="s">
        <v>8</v>
      </c>
      <c r="I3926">
        <v>64857</v>
      </c>
      <c r="J3926" t="s">
        <v>3</v>
      </c>
      <c r="K3926" s="5" t="s">
        <v>4</v>
      </c>
      <c r="L3926">
        <v>21294.89</v>
      </c>
      <c r="M3926" t="str">
        <f t="shared" si="7115"/>
        <v>e</v>
      </c>
      <c r="N3926" t="str">
        <f t="shared" si="7116"/>
        <v>7/2</v>
      </c>
      <c r="O3926">
        <v>64857.15</v>
      </c>
      <c r="P3926" t="str">
        <f t="shared" si="7117"/>
        <v>o</v>
      </c>
      <c r="Q3926" t="str">
        <f t="shared" si="7118"/>
        <v>9/2</v>
      </c>
      <c r="R3926">
        <v>36</v>
      </c>
      <c r="AA3926" s="10">
        <f t="shared" si="7091"/>
        <v>2294.8580000000002</v>
      </c>
      <c r="AB3926" s="3" cm="1">
        <f t="array" ref="AB3926">100000000/Lvac(AA3926)</f>
        <v>43562.256697123492</v>
      </c>
      <c r="AC3926" s="28">
        <f t="shared" si="7092"/>
        <v>4.3575680935378136E-7</v>
      </c>
      <c r="AD3926" s="28">
        <f t="shared" si="7093"/>
        <v>2.2955651883526781E-7</v>
      </c>
      <c r="AE3926" s="21">
        <f t="shared" si="7094"/>
        <v>43562.259282509331</v>
      </c>
      <c r="AF3926" s="10" cm="1">
        <f t="array" ref="AF3926">Lair(100000000/AE3926)</f>
        <v>2294.8578637898167</v>
      </c>
      <c r="AG3926" s="10">
        <f t="shared" si="7095"/>
        <v>1.4491274993294462E-2</v>
      </c>
      <c r="AH3926" s="10" t="b">
        <f t="shared" si="7090"/>
        <v>1</v>
      </c>
      <c r="AI3926" s="10">
        <f t="shared" si="7119"/>
        <v>2294.8578637898167</v>
      </c>
      <c r="AJ3926">
        <v>3.0000000000000001E-3</v>
      </c>
      <c r="AK3926" s="3" cm="1">
        <f t="array" ref="AK3926">100000000/Lvac($AA3926)</f>
        <v>43562.256697123492</v>
      </c>
      <c r="AL3926" s="21">
        <f t="shared" si="7012"/>
        <v>5.6947653339867121E-2</v>
      </c>
      <c r="AM3926" s="10" cm="1">
        <f t="array" ref="AM3926">Lvac($AI3926)-$BA3926</f>
        <v>3.7809023524459917E-5</v>
      </c>
      <c r="AN3926" s="10">
        <f t="shared" si="7120"/>
        <v>-3.3028765101335011E-3</v>
      </c>
      <c r="AO3926" s="3">
        <f t="shared" si="7121"/>
        <v>1.2603007841486638E-2</v>
      </c>
      <c r="AP3926" s="3">
        <v>5.8016337485848148E-2</v>
      </c>
      <c r="AS3926" s="3">
        <f t="shared" si="7097"/>
        <v>-3.3028765101335011E-3</v>
      </c>
      <c r="AT3926" s="3" cm="1">
        <f t="array" ref="AT3926">AS3926-(100000000/LvacE($A3926)-$E3926)</f>
        <v>1.0564534750301391E-4</v>
      </c>
      <c r="AU3926" t="s">
        <v>4786</v>
      </c>
      <c r="AV3926" t="s">
        <v>4849</v>
      </c>
      <c r="AW3926" s="3">
        <v>21294.89</v>
      </c>
      <c r="AX3926" s="3">
        <v>64857.15</v>
      </c>
      <c r="AY3926" s="3"/>
      <c r="AZ3926" s="10" cm="1">
        <f t="array" ref="AZ3926">Lair(100000000/($AX3926-$AW3926))</f>
        <v>2294.8578259890651</v>
      </c>
      <c r="BA3926" s="10">
        <f t="shared" si="7122"/>
        <v>2295.5650143036655</v>
      </c>
      <c r="BB3926" s="12">
        <v>118000000</v>
      </c>
      <c r="BC3926" s="3">
        <v>0.27100000000000002</v>
      </c>
      <c r="BD3926" s="12" cm="1">
        <f t="array" ref="BD3926">SfromgA($BB3926,$BA3926,"")</f>
        <v>0.70450512846660263</v>
      </c>
      <c r="BE3926" s="29">
        <f t="shared" si="7123"/>
        <v>373.57695667787584</v>
      </c>
      <c r="BG3926" s="3"/>
      <c r="BH3926" s="3"/>
      <c r="BI3926" s="12">
        <f t="shared" si="7124"/>
        <v>118000000</v>
      </c>
      <c r="BJ3926" s="29">
        <f t="shared" si="7125"/>
        <v>373.57695667787584</v>
      </c>
      <c r="BK3926" s="3">
        <f t="shared" si="7128"/>
        <v>-6.9899806241681093</v>
      </c>
      <c r="BL3926" s="13">
        <f t="shared" si="7126"/>
        <v>41.828284628207022</v>
      </c>
      <c r="BM3926" s="3">
        <f t="shared" si="7129"/>
        <v>1.654131234762412</v>
      </c>
      <c r="BN3926" s="13" cm="1">
        <f t="array" ref="BN3926">$C3926*EXP(poly_from_str(100000000/$E3926,BN$4343))</f>
        <v>47.345902169275888</v>
      </c>
      <c r="BO3926" s="3">
        <f t="shared" si="7127"/>
        <v>2.0794415416798357</v>
      </c>
      <c r="BP3926" s="13">
        <f t="shared" si="7130"/>
        <v>-0.12390749602923795</v>
      </c>
      <c r="BQ3926" s="13"/>
      <c r="BS3926" s="13"/>
      <c r="BT3926" s="13"/>
      <c r="BU3926" s="13"/>
      <c r="BV3926" s="13"/>
      <c r="BW3926" s="13"/>
      <c r="BX3926" s="13"/>
      <c r="BY3926">
        <v>46536</v>
      </c>
      <c r="BZ3926" s="13"/>
    </row>
    <row r="3927" spans="1:78" hidden="1" x14ac:dyDescent="0.25">
      <c r="A3927" t="s">
        <v>4371</v>
      </c>
      <c r="B3927" s="2" t="str">
        <f t="shared" si="7028"/>
        <v/>
      </c>
      <c r="C3927">
        <v>8</v>
      </c>
      <c r="E3927">
        <v>43564.69</v>
      </c>
      <c r="R3927">
        <v>36</v>
      </c>
      <c r="S3927" t="s">
        <v>22</v>
      </c>
      <c r="AA3927" s="10">
        <f t="shared" si="7091"/>
        <v>2294.73</v>
      </c>
      <c r="AB3927" s="3" cm="1">
        <f t="array" ref="AB3927">100000000/Lvac(AA3927)</f>
        <v>43564.686382004518</v>
      </c>
      <c r="AC3927" s="28">
        <f t="shared" si="7092"/>
        <v>4.3578111586112527E-7</v>
      </c>
      <c r="AD3927" s="28">
        <f t="shared" si="7093"/>
        <v>2.2954371603443357E-7</v>
      </c>
      <c r="AE3927" s="21">
        <f t="shared" si="7094"/>
        <v>43564.689214192629</v>
      </c>
      <c r="AF3927" s="10" cm="1">
        <f t="array" ref="AF3927">Lair(100000000/AE3927)</f>
        <v>2294.7298508037643</v>
      </c>
      <c r="AG3927" s="10">
        <f t="shared" si="7095"/>
        <v>1.4492333821844949E-2</v>
      </c>
      <c r="AH3927" s="10" t="b">
        <f t="shared" si="7090"/>
        <v>1</v>
      </c>
      <c r="AI3927" s="10">
        <f t="shared" si="7096"/>
        <v>2294.73</v>
      </c>
      <c r="AJ3927">
        <v>3.0000000000000001E-3</v>
      </c>
      <c r="AK3927" s="3" cm="1">
        <f t="array" ref="AK3927">100000000/Lvac($AA3927)</f>
        <v>43564.686382004518</v>
      </c>
      <c r="AL3927" s="21">
        <f t="shared" si="7012"/>
        <v>5.6954002931069697E-2</v>
      </c>
      <c r="AM3927" s="21"/>
      <c r="AN3927" s="21"/>
      <c r="AO3927" s="21"/>
      <c r="AP3927" s="21"/>
      <c r="AS3927" s="3">
        <f t="shared" si="7097"/>
        <v>-3.6179954840918072E-3</v>
      </c>
      <c r="AT3927" s="3" cm="1">
        <f t="array" ref="AT3927">AS3927-(100000000/LvacE($A3927)-$E3927)</f>
        <v>1.0572420433163643E-4</v>
      </c>
      <c r="BB3927"/>
      <c r="BC3927"/>
      <c r="BD3927"/>
      <c r="BE3927"/>
      <c r="BF3927"/>
      <c r="BG3927"/>
      <c r="BH3927"/>
      <c r="BI3927"/>
      <c r="BJ3927"/>
      <c r="BN3927" s="13" cm="1">
        <f t="array" ref="BN3927">$C3927*EXP(poly_from_str(100000000/$E3927,BN$4343))</f>
        <v>47.382837155874384</v>
      </c>
      <c r="BO3927" s="13"/>
      <c r="BY3927" t="e">
        <v>#N/A</v>
      </c>
    </row>
    <row r="3928" spans="1:78" hidden="1" x14ac:dyDescent="0.25">
      <c r="A3928" t="s">
        <v>4372</v>
      </c>
      <c r="B3928" s="2" t="str">
        <f t="shared" si="7028"/>
        <v/>
      </c>
      <c r="C3928">
        <v>9</v>
      </c>
      <c r="D3928" t="s">
        <v>14</v>
      </c>
      <c r="E3928">
        <v>43567.13</v>
      </c>
      <c r="F3928">
        <v>35828</v>
      </c>
      <c r="G3928" t="s">
        <v>5</v>
      </c>
      <c r="H3928" s="5" t="s">
        <v>4</v>
      </c>
      <c r="I3928">
        <v>79395</v>
      </c>
      <c r="J3928" t="s">
        <v>3</v>
      </c>
      <c r="K3928" s="5" t="s">
        <v>8</v>
      </c>
      <c r="L3928">
        <v>35828.46</v>
      </c>
      <c r="M3928" t="str">
        <f t="shared" ref="M3928:M3929" si="7131">$G3928&amp;""</f>
        <v>e</v>
      </c>
      <c r="N3928" t="str">
        <f t="shared" ref="N3928:N3929" si="7132">$H3928&amp;""</f>
        <v>9/2</v>
      </c>
      <c r="O3928">
        <v>79395.55</v>
      </c>
      <c r="P3928" t="str">
        <f t="shared" ref="P3928:P3929" si="7133">$J3928&amp;""</f>
        <v>o</v>
      </c>
      <c r="Q3928" t="str">
        <f t="shared" ref="Q3928:Q3929" si="7134">$K3928&amp;""</f>
        <v>7/2</v>
      </c>
      <c r="R3928">
        <v>36</v>
      </c>
      <c r="AA3928" s="10">
        <f t="shared" si="7091"/>
        <v>2294.6010000000001</v>
      </c>
      <c r="AB3928" s="3" cm="1">
        <f t="array" ref="AB3928">100000000/Lvac(AA3928)</f>
        <v>43567.135323002687</v>
      </c>
      <c r="AC3928" s="28">
        <f t="shared" si="7092"/>
        <v>4.3580561500670486E-7</v>
      </c>
      <c r="AD3928" s="28">
        <f t="shared" si="7093"/>
        <v>2.2953081321186097E-7</v>
      </c>
      <c r="AE3928" s="21">
        <f t="shared" si="7094"/>
        <v>43567.13115592143</v>
      </c>
      <c r="AF3928" s="10" cm="1">
        <f t="array" ref="AF3928">Lair(100000000/AE3928)</f>
        <v>2294.6012194921482</v>
      </c>
      <c r="AG3928" s="10">
        <f t="shared" si="7095"/>
        <v>1.4493401101760759E-2</v>
      </c>
      <c r="AH3928" s="10" t="b">
        <f t="shared" si="7090"/>
        <v>1</v>
      </c>
      <c r="AI3928" s="10">
        <f t="shared" ref="AI3928:AI3929" si="7135">$AF3928</f>
        <v>2294.6012194921482</v>
      </c>
      <c r="AJ3928">
        <v>7.0000000000000001E-3</v>
      </c>
      <c r="AK3928" s="3" cm="1">
        <f t="array" ref="AK3928">100000000/Lvac($AA3928)</f>
        <v>43567.135323002687</v>
      </c>
      <c r="AL3928" s="21">
        <f t="shared" si="7012"/>
        <v>0.13290760271125288</v>
      </c>
      <c r="AM3928" s="10" cm="1">
        <f t="array" ref="AM3928">Lvac($AI3928)-$BA3928</f>
        <v>-2.1682772517124249E-3</v>
      </c>
      <c r="AN3928" s="10">
        <f t="shared" ref="AN3928:AN3929" si="7136">$AK3928-($AX3928-$AW3928)</f>
        <v>4.5323002683289815E-2</v>
      </c>
      <c r="AO3928" s="3">
        <f t="shared" ref="AO3928:AO3929" si="7137">AM3928/AJ3928</f>
        <v>-0.30975389310177498</v>
      </c>
      <c r="AP3928" s="3">
        <v>-0.34111677489688319</v>
      </c>
      <c r="AS3928" s="3">
        <f t="shared" si="7097"/>
        <v>5.3230026896926574E-3</v>
      </c>
      <c r="AT3928" s="3" cm="1">
        <f t="array" ref="AT3928">AS3928-(100000000/LvacE($A3928)-$E3928)</f>
        <v>1.0580371599644423E-4</v>
      </c>
      <c r="AU3928" t="s">
        <v>4768</v>
      </c>
      <c r="AV3928" t="s">
        <v>4912</v>
      </c>
      <c r="AW3928" s="3">
        <v>35828.46</v>
      </c>
      <c r="AX3928" s="3">
        <v>79395.55</v>
      </c>
      <c r="AY3928" s="3"/>
      <c r="AZ3928" s="10" cm="1">
        <f t="array" ref="AZ3928">Lair(100000000/($AX3928-$AW3928))</f>
        <v>2294.6033872950879</v>
      </c>
      <c r="BA3928" s="10">
        <f t="shared" ref="BA3928:BA3929" si="7138">100000000/($AX3928-$AW3928)</f>
        <v>2295.3105199360339</v>
      </c>
      <c r="BB3928" s="12">
        <v>1580000000</v>
      </c>
      <c r="BC3928" s="3">
        <v>0.60699999999999998</v>
      </c>
      <c r="BD3928" s="12" cm="1">
        <f t="array" ref="BD3928">SfromgA($BB3928,$BA3928,"")</f>
        <v>9.4300672162596708</v>
      </c>
      <c r="BE3928" s="29">
        <f t="shared" ref="BE3928:BE3929" si="7139">(10^MAX(0.05, -0.312925054856973*((LN($BD3928))^(1/3)) + 0.454808404431693)-1)*100</f>
        <v>12.201845430196357</v>
      </c>
      <c r="BG3928" s="3"/>
      <c r="BH3928" s="3"/>
      <c r="BI3928" s="12">
        <f t="shared" ref="BI3928:BI3929" si="7140">IF($BB3928="",$BF3928,$BB3928)</f>
        <v>1580000000</v>
      </c>
      <c r="BJ3928" s="29">
        <f t="shared" ref="BJ3928:BJ3929" si="7141">IF($BB3928="",$BH3928,$BE3928)</f>
        <v>12.201845430196357</v>
      </c>
      <c r="BK3928" s="3">
        <f t="shared" ref="BK3928:BK3929" si="7142">LN(BN3928*100000000/($AX3928-$AW3928)/$BI3928)</f>
        <v>-9.4652402558453996</v>
      </c>
      <c r="BL3928" s="13">
        <f>EXP(BK$4341*$AX3928+BK$4342)*$BI3928/(100000000/($AX3928-$AW3928))</f>
        <v>185.59173269608723</v>
      </c>
      <c r="BM3928" s="3">
        <f t="shared" ref="BM3928:BM3929" si="7143">LN(BL3928/$C3928)</f>
        <v>3.0263246983604595</v>
      </c>
      <c r="BN3928" s="13" cm="1">
        <f t="array" ref="BN3928">$C3928*EXP(poly_from_str(100000000/$E3928,BN$4343))</f>
        <v>53.347494435846755</v>
      </c>
      <c r="BO3928" s="3">
        <f t="shared" ref="BO3928:BO3929" si="7144">LN($C3928)</f>
        <v>2.1972245773362196</v>
      </c>
      <c r="BP3928" s="13">
        <f t="shared" ref="BP3928:BP3929" si="7145">LN(BL3928/BN3928)</f>
        <v>1.2467222637032098</v>
      </c>
      <c r="BQ3928" s="13"/>
      <c r="BS3928" s="13"/>
      <c r="BT3928" s="13"/>
      <c r="BU3928" s="13"/>
      <c r="BV3928" s="13"/>
      <c r="BW3928" s="13"/>
      <c r="BX3928" s="13"/>
      <c r="BY3928">
        <v>52441</v>
      </c>
      <c r="BZ3928" s="13"/>
    </row>
    <row r="3929" spans="1:78" hidden="1" x14ac:dyDescent="0.25">
      <c r="A3929" t="s">
        <v>4373</v>
      </c>
      <c r="B3929" s="2" t="str">
        <f t="shared" si="7028"/>
        <v/>
      </c>
      <c r="C3929">
        <v>8</v>
      </c>
      <c r="E3929">
        <v>43568.84</v>
      </c>
      <c r="F3929">
        <v>25409</v>
      </c>
      <c r="G3929" t="s">
        <v>5</v>
      </c>
      <c r="H3929" s="5" t="s">
        <v>8</v>
      </c>
      <c r="I3929">
        <v>68978</v>
      </c>
      <c r="J3929" t="s">
        <v>3</v>
      </c>
      <c r="K3929" s="5" t="s">
        <v>18</v>
      </c>
      <c r="L3929">
        <v>25409.74</v>
      </c>
      <c r="M3929" t="str">
        <f t="shared" si="7131"/>
        <v>e</v>
      </c>
      <c r="N3929" t="str">
        <f t="shared" si="7132"/>
        <v>7/2</v>
      </c>
      <c r="O3929">
        <v>68978.55</v>
      </c>
      <c r="P3929" t="str">
        <f t="shared" si="7133"/>
        <v>o</v>
      </c>
      <c r="Q3929" t="str">
        <f t="shared" si="7134"/>
        <v>5/2</v>
      </c>
      <c r="R3929">
        <v>36</v>
      </c>
      <c r="AA3929" s="10">
        <f t="shared" si="7091"/>
        <v>2294.511</v>
      </c>
      <c r="AB3929" s="3" cm="1">
        <f t="array" ref="AB3929">100000000/Lvac(AA3929)</f>
        <v>43568.844049533203</v>
      </c>
      <c r="AC3929" s="28">
        <f t="shared" si="7092"/>
        <v>4.3582270906524311E-7</v>
      </c>
      <c r="AD3929" s="28">
        <f t="shared" si="7093"/>
        <v>2.2952181124270933E-7</v>
      </c>
      <c r="AE3929" s="21">
        <f t="shared" si="7094"/>
        <v>43568.840879272022</v>
      </c>
      <c r="AF3929" s="10" cm="1">
        <f t="array" ref="AF3929">Lair(100000000/AE3929)</f>
        <v>2294.5111669736693</v>
      </c>
      <c r="AG3929" s="10">
        <f t="shared" si="7095"/>
        <v>1.4494145822254331E-2</v>
      </c>
      <c r="AH3929" s="10" t="b">
        <f t="shared" si="7090"/>
        <v>1</v>
      </c>
      <c r="AI3929" s="10">
        <f t="shared" si="7135"/>
        <v>2294.5111669736693</v>
      </c>
      <c r="AJ3929">
        <v>3.0000000000000001E-3</v>
      </c>
      <c r="AK3929" s="3" cm="1">
        <f t="array" ref="AK3929">100000000/Lvac($AA3929)</f>
        <v>43568.844049533203</v>
      </c>
      <c r="AL3929" s="21">
        <f t="shared" si="7012"/>
        <v>5.6964870788140089E-2</v>
      </c>
      <c r="AM3929" s="10" cm="1">
        <f t="array" ref="AM3929">Lvac($AI3929)-$BA3929</f>
        <v>-1.6267295250145253E-3</v>
      </c>
      <c r="AN3929" s="10">
        <f t="shared" si="7136"/>
        <v>3.4049533205688931E-2</v>
      </c>
      <c r="AO3929" s="3">
        <f t="shared" si="7137"/>
        <v>-0.54224317500484176</v>
      </c>
      <c r="AP3929" s="3">
        <v>-0.59791324216954911</v>
      </c>
      <c r="AS3929" s="3">
        <f t="shared" si="7097"/>
        <v>4.0495332068530843E-3</v>
      </c>
      <c r="AT3929" s="3" cm="1">
        <f t="array" ref="AT3929">AS3929-(100000000/LvacE($A3929)-$E3929)</f>
        <v>1.0585921700112522E-4</v>
      </c>
      <c r="AU3929" t="s">
        <v>4715</v>
      </c>
      <c r="AV3929" t="s">
        <v>4913</v>
      </c>
      <c r="AW3929" s="3">
        <v>25409.74</v>
      </c>
      <c r="AX3929" s="3">
        <v>68978.55</v>
      </c>
      <c r="AY3929" s="3"/>
      <c r="AZ3929" s="10" cm="1">
        <f t="array" ref="AZ3929">Lair(100000000/($AX3929-$AW3929))</f>
        <v>2294.5127933473586</v>
      </c>
      <c r="BA3929" s="10">
        <f t="shared" si="7138"/>
        <v>2295.2199061668198</v>
      </c>
      <c r="BB3929" s="12">
        <v>287000000</v>
      </c>
      <c r="BC3929" s="3">
        <v>0.436</v>
      </c>
      <c r="BD3929" s="12" cm="1">
        <f t="array" ref="BD3929">SfromgA($BB3929,$BA3929,"")</f>
        <v>1.7127270710382561</v>
      </c>
      <c r="BE3929" s="29">
        <f t="shared" si="7139"/>
        <v>58.594056008226069</v>
      </c>
      <c r="BG3929" s="3"/>
      <c r="BH3929" s="3"/>
      <c r="BI3929" s="12">
        <f t="shared" si="7140"/>
        <v>287000000</v>
      </c>
      <c r="BJ3929" s="29">
        <f t="shared" si="7141"/>
        <v>58.594056008226069</v>
      </c>
      <c r="BK3929" s="3">
        <f t="shared" si="7142"/>
        <v>-7.8768149600612407</v>
      </c>
      <c r="BL3929" s="13">
        <f>EXP(BK$4341*$AX3929+BK$4342)*$BI3929/(100000000/($AX3929-$AW3929))</f>
        <v>74.394060670420942</v>
      </c>
      <c r="BM3929" s="3">
        <f t="shared" si="7143"/>
        <v>2.229934567274007</v>
      </c>
      <c r="BN3929" s="13" cm="1">
        <f t="array" ref="BN3929">$C3929*EXP(poly_from_str(100000000/$E3929,BN$4343))</f>
        <v>47.44607846804918</v>
      </c>
      <c r="BO3929" s="3">
        <f t="shared" si="7144"/>
        <v>2.0794415416798357</v>
      </c>
      <c r="BP3929" s="13">
        <f t="shared" si="7145"/>
        <v>0.44978223287595359</v>
      </c>
      <c r="BQ3929" s="13"/>
      <c r="BS3929" s="13"/>
      <c r="BT3929" s="13"/>
      <c r="BU3929" s="13"/>
      <c r="BV3929" s="13"/>
      <c r="BW3929" s="13"/>
      <c r="BX3929" s="13"/>
      <c r="BY3929">
        <v>46642</v>
      </c>
      <c r="BZ3929" s="13"/>
    </row>
    <row r="3930" spans="1:78" hidden="1" x14ac:dyDescent="0.25">
      <c r="A3930" t="s">
        <v>4374</v>
      </c>
      <c r="B3930" s="2" t="str">
        <f t="shared" si="7028"/>
        <v/>
      </c>
      <c r="C3930">
        <v>1</v>
      </c>
      <c r="E3930">
        <v>43570.95</v>
      </c>
      <c r="R3930">
        <v>36</v>
      </c>
      <c r="S3930" t="s">
        <v>22</v>
      </c>
      <c r="AA3930" s="10">
        <f t="shared" si="7091"/>
        <v>2294.4</v>
      </c>
      <c r="AB3930" s="3" cm="1">
        <f t="array" ref="AB3930">100000000/Lvac(AA3930)</f>
        <v>43570.951663506552</v>
      </c>
      <c r="AC3930" s="28">
        <f t="shared" si="7092"/>
        <v>4.3584379358437937E-7</v>
      </c>
      <c r="AD3930" s="28">
        <f t="shared" si="7093"/>
        <v>2.2951070881418543E-7</v>
      </c>
      <c r="AE3930" s="21">
        <f t="shared" si="7094"/>
        <v>43570.950361141171</v>
      </c>
      <c r="AF3930" s="10" cm="1">
        <f t="array" ref="AF3930">Lair(100000000/AE3930)</f>
        <v>2294.4000685873084</v>
      </c>
      <c r="AG3930" s="10">
        <f t="shared" si="7095"/>
        <v>1.4495064431552161E-2</v>
      </c>
      <c r="AH3930" s="10" t="b">
        <f t="shared" si="7090"/>
        <v>1</v>
      </c>
      <c r="AI3930" s="10">
        <f t="shared" si="7096"/>
        <v>2294.4</v>
      </c>
      <c r="AJ3930">
        <v>3.0000000000000001E-3</v>
      </c>
      <c r="AK3930" s="3" cm="1">
        <f t="array" ref="AK3930">100000000/Lvac($AA3930)</f>
        <v>43570.951663506552</v>
      </c>
      <c r="AL3930" s="21">
        <f t="shared" si="7012"/>
        <v>5.6970386589312957E-2</v>
      </c>
      <c r="AM3930" s="21"/>
      <c r="AN3930" s="21"/>
      <c r="AO3930" s="21"/>
      <c r="AP3930" s="21"/>
      <c r="AS3930" s="3">
        <f t="shared" si="7097"/>
        <v>1.6635065549053252E-3</v>
      </c>
      <c r="AT3930" s="3" cm="1">
        <f t="array" ref="AT3930">AS3930-(100000000/LvacE($A3930)-$E3930)</f>
        <v>1.059276910382323E-4</v>
      </c>
      <c r="BB3930"/>
      <c r="BC3930"/>
      <c r="BD3930"/>
      <c r="BE3930"/>
      <c r="BF3930"/>
      <c r="BG3930"/>
      <c r="BH3930"/>
      <c r="BI3930"/>
      <c r="BJ3930"/>
      <c r="BN3930" s="13" cm="1">
        <f t="array" ref="BN3930">$C3930*EXP(poly_from_str(100000000/$E3930,BN$4343))</f>
        <v>5.9347889422180264</v>
      </c>
      <c r="BO3930" s="13"/>
      <c r="BY3930" t="e">
        <v>#N/A</v>
      </c>
    </row>
    <row r="3931" spans="1:78" hidden="1" x14ac:dyDescent="0.25">
      <c r="A3931" t="s">
        <v>4375</v>
      </c>
      <c r="B3931" s="2" t="str">
        <f t="shared" si="7028"/>
        <v/>
      </c>
      <c r="C3931">
        <v>1</v>
      </c>
      <c r="E3931">
        <v>43573.46</v>
      </c>
      <c r="R3931">
        <v>36</v>
      </c>
      <c r="S3931" t="s">
        <v>22</v>
      </c>
      <c r="AA3931" s="10">
        <f t="shared" si="7091"/>
        <v>2294.268</v>
      </c>
      <c r="AB3931" s="3" cm="1">
        <f t="array" ref="AB3931">100000000/Lvac(AA3931)</f>
        <v>43573.458280671694</v>
      </c>
      <c r="AC3931" s="28">
        <f t="shared" si="7092"/>
        <v>4.358688697222818E-7</v>
      </c>
      <c r="AD3931" s="28">
        <f t="shared" si="7093"/>
        <v>2.2949750592634963E-7</v>
      </c>
      <c r="AE3931" s="21">
        <f t="shared" si="7094"/>
        <v>43573.459626807358</v>
      </c>
      <c r="AF3931" s="10" cm="1">
        <f t="array" ref="AF3931">Lair(100000000/AE3931)</f>
        <v>2294.2679291157483</v>
      </c>
      <c r="AG3931" s="10">
        <f t="shared" si="7095"/>
        <v>1.4496157005343686E-2</v>
      </c>
      <c r="AH3931" s="10" t="b">
        <f t="shared" si="7090"/>
        <v>1</v>
      </c>
      <c r="AI3931" s="10">
        <f t="shared" si="7096"/>
        <v>2294.268</v>
      </c>
      <c r="AJ3931">
        <v>3.0000000000000001E-3</v>
      </c>
      <c r="AK3931" s="3" cm="1">
        <f t="array" ref="AK3931">100000000/Lvac($AA3931)</f>
        <v>43573.458280671694</v>
      </c>
      <c r="AL3931" s="21">
        <f t="shared" si="7012"/>
        <v>5.6976942032062113E-2</v>
      </c>
      <c r="AM3931" s="21"/>
      <c r="AN3931" s="21"/>
      <c r="AO3931" s="21"/>
      <c r="AP3931" s="21"/>
      <c r="AS3931" s="3">
        <f t="shared" si="7097"/>
        <v>-1.7193283056258224E-3</v>
      </c>
      <c r="AT3931" s="3" cm="1">
        <f t="array" ref="AT3931">AS3931-(100000000/LvacE($A3931)-$E3931)</f>
        <v>1.0600915265968069E-4</v>
      </c>
      <c r="BB3931"/>
      <c r="BC3931"/>
      <c r="BD3931"/>
      <c r="BE3931"/>
      <c r="BF3931"/>
      <c r="BG3931"/>
      <c r="BH3931"/>
      <c r="BI3931"/>
      <c r="BJ3931"/>
      <c r="BN3931" s="13" cm="1">
        <f t="array" ref="BN3931">$C3931*EXP(poly_from_str(100000000/$E3931,BN$4343))</f>
        <v>5.9395905890072296</v>
      </c>
      <c r="BO3931" s="13"/>
      <c r="BY3931" t="e">
        <v>#N/A</v>
      </c>
    </row>
    <row r="3932" spans="1:78" hidden="1" x14ac:dyDescent="0.25">
      <c r="A3932" t="s">
        <v>4376</v>
      </c>
      <c r="B3932" s="2" t="str">
        <f t="shared" si="7028"/>
        <v/>
      </c>
      <c r="C3932">
        <v>5</v>
      </c>
      <c r="E3932">
        <v>43577.35</v>
      </c>
      <c r="F3932">
        <v>25409</v>
      </c>
      <c r="G3932" t="s">
        <v>5</v>
      </c>
      <c r="H3932" s="5" t="s">
        <v>8</v>
      </c>
      <c r="I3932">
        <v>68987</v>
      </c>
      <c r="J3932" t="s">
        <v>3</v>
      </c>
      <c r="K3932" s="5" t="s">
        <v>8</v>
      </c>
      <c r="L3932">
        <v>25409.74</v>
      </c>
      <c r="M3932" t="str">
        <f t="shared" ref="M3932:M3935" si="7146">$G3932&amp;""</f>
        <v>e</v>
      </c>
      <c r="N3932" t="str">
        <f t="shared" ref="N3932:N3935" si="7147">$H3932&amp;""</f>
        <v>7/2</v>
      </c>
      <c r="O3932">
        <v>68987.070000000007</v>
      </c>
      <c r="P3932" t="str">
        <f t="shared" ref="P3932:P3935" si="7148">$J3932&amp;""</f>
        <v>o</v>
      </c>
      <c r="Q3932" t="str">
        <f t="shared" ref="Q3932:Q3935" si="7149">$K3932&amp;""</f>
        <v>7/2</v>
      </c>
      <c r="R3932">
        <v>36</v>
      </c>
      <c r="AA3932" s="10">
        <f t="shared" si="7091"/>
        <v>2294.0630000000001</v>
      </c>
      <c r="AB3932" s="3" cm="1">
        <f t="array" ref="AB3932">100000000/Lvac(AA3932)</f>
        <v>43577.351704843066</v>
      </c>
      <c r="AC3932" s="28">
        <f t="shared" si="7092"/>
        <v>4.3590781944523754E-7</v>
      </c>
      <c r="AD3932" s="28">
        <f t="shared" si="7093"/>
        <v>2.2947700144175186E-7</v>
      </c>
      <c r="AE3932" s="21">
        <f t="shared" si="7094"/>
        <v>43577.350369944972</v>
      </c>
      <c r="AF3932" s="10" cm="1">
        <f t="array" ref="AF3932">Lair(100000000/AE3932)</f>
        <v>2294.063070279954</v>
      </c>
      <c r="AG3932" s="10">
        <f t="shared" si="7095"/>
        <v>1.4497854179428171E-2</v>
      </c>
      <c r="AH3932" s="10" t="b">
        <f t="shared" si="7090"/>
        <v>1</v>
      </c>
      <c r="AI3932" s="10">
        <f t="shared" ref="AI3932:AI3935" si="7150">$AF3932</f>
        <v>2294.063070279954</v>
      </c>
      <c r="AJ3932">
        <v>3.0000000000000001E-3</v>
      </c>
      <c r="AK3932" s="3" cm="1">
        <f t="array" ref="AK3932">100000000/Lvac($AA3932)</f>
        <v>43577.351704843066</v>
      </c>
      <c r="AL3932" s="21">
        <f t="shared" si="7012"/>
        <v>5.6987123330735384E-2</v>
      </c>
      <c r="AM3932" s="10" cm="1">
        <f t="array" ref="AM3932">Lvac($AI3932)-$BA3932</f>
        <v>-1.0726756399890292E-3</v>
      </c>
      <c r="AN3932" s="10">
        <f t="shared" ref="AN3932:AN3935" si="7151">$AK3932-($AX3932-$AW3932)</f>
        <v>2.1704843064071611E-2</v>
      </c>
      <c r="AO3932" s="3">
        <f t="shared" ref="AO3932:AO3935" si="7152">AM3932/AJ3932</f>
        <v>-0.35755854666300974</v>
      </c>
      <c r="AP3932" s="3">
        <v>-0.38099032250708359</v>
      </c>
      <c r="AS3932" s="3">
        <f t="shared" si="7097"/>
        <v>1.7048430672730319E-3</v>
      </c>
      <c r="AT3932" s="3" cm="1">
        <f t="array" ref="AT3932">AS3932-(100000000/LvacE($A3932)-$E3932)</f>
        <v>1.0613574704620987E-4</v>
      </c>
      <c r="AU3932" t="s">
        <v>4715</v>
      </c>
      <c r="AV3932" t="s">
        <v>4915</v>
      </c>
      <c r="AW3932" s="3">
        <v>25409.74</v>
      </c>
      <c r="AX3932" s="3">
        <v>68987.070000000007</v>
      </c>
      <c r="AY3932" s="3"/>
      <c r="AZ3932" s="10" cm="1">
        <f t="array" ref="AZ3932">Lair(100000000/($AX3932-$AW3932))</f>
        <v>2294.0641427209953</v>
      </c>
      <c r="BA3932" s="10">
        <f t="shared" ref="BA3932:BA3935" si="7153">100000000/($AX3932-$AW3932)</f>
        <v>2294.7711573884862</v>
      </c>
      <c r="BB3932" s="12">
        <v>44900000</v>
      </c>
      <c r="BC3932" s="3">
        <v>4.1000000000000002E-2</v>
      </c>
      <c r="BD3932" s="12" cm="1">
        <f t="array" ref="BD3932">SfromgA($BB3932,$BA3932,"")</f>
        <v>0.26779215423112923</v>
      </c>
      <c r="BE3932" s="29">
        <f t="shared" ref="BE3932:BE3935" si="7154">(10^MAX(0.05, -0.312925054856973*((LN($BD3932))^(1/3)) + 0.454808404431693)-1)*100</f>
        <v>527.85891942942055</v>
      </c>
      <c r="BG3932" s="3"/>
      <c r="BH3932" s="3"/>
      <c r="BI3932" s="12">
        <f t="shared" ref="BI3932:BI3935" si="7155">IF($BB3932="",$BF3932,$BB3932)</f>
        <v>44900000</v>
      </c>
      <c r="BJ3932" s="29">
        <f t="shared" ref="BJ3932:BJ3935" si="7156">IF($BB3932="",$BH3932,$BE3932)</f>
        <v>527.85891942942055</v>
      </c>
      <c r="BK3932" s="3">
        <f t="shared" ref="BK3932:BK3935" si="7157">LN(BN3932*100000000/($AX3932-$AW3932)/$BI3932)</f>
        <v>-6.4892265868942545</v>
      </c>
      <c r="BL3932" s="13">
        <f>EXP(BK$4341*$AX3932+BK$4342)*$BI3932/(100000000/($AX3932-$AW3932))</f>
        <v>11.633395340416248</v>
      </c>
      <c r="BM3932" s="3">
        <f t="shared" ref="BM3932:BM3935" si="7158">LN(BL3932/$C3932)</f>
        <v>0.84444195821370693</v>
      </c>
      <c r="BN3932" s="13" cm="1">
        <f t="array" ref="BN3932">$C3932*EXP(poly_from_str(100000000/$E3932,BN$4343))</f>
        <v>29.735254493824456</v>
      </c>
      <c r="BO3932" s="3">
        <f t="shared" ref="BO3932:BO3935" si="7159">LN($C3932)</f>
        <v>1.6094379124341003</v>
      </c>
      <c r="BP3932" s="13">
        <f>LN(BL3932/BN3932)</f>
        <v>-0.93845349120371735</v>
      </c>
      <c r="BQ3932" s="13"/>
      <c r="BS3932" s="13"/>
      <c r="BT3932" s="13"/>
      <c r="BU3932" s="13"/>
      <c r="BV3932" s="13"/>
      <c r="BW3932" s="13"/>
      <c r="BX3932" s="13"/>
      <c r="BY3932">
        <v>29237</v>
      </c>
      <c r="BZ3932" s="13"/>
    </row>
    <row r="3933" spans="1:78" hidden="1" x14ac:dyDescent="0.25">
      <c r="A3933" t="s">
        <v>4377</v>
      </c>
      <c r="B3933" s="2" t="str">
        <f t="shared" si="7028"/>
        <v/>
      </c>
      <c r="C3933">
        <v>7</v>
      </c>
      <c r="E3933">
        <v>43586.6</v>
      </c>
      <c r="F3933">
        <v>24788</v>
      </c>
      <c r="G3933" t="s">
        <v>5</v>
      </c>
      <c r="H3933" s="5" t="s">
        <v>4</v>
      </c>
      <c r="I3933">
        <v>68374</v>
      </c>
      <c r="J3933" t="s">
        <v>3</v>
      </c>
      <c r="K3933" s="5" t="s">
        <v>4</v>
      </c>
      <c r="L3933">
        <v>24788.02</v>
      </c>
      <c r="M3933" t="str">
        <f t="shared" si="7146"/>
        <v>e</v>
      </c>
      <c r="N3933" t="str">
        <f t="shared" si="7147"/>
        <v>9/2</v>
      </c>
      <c r="O3933">
        <v>68374.539999999994</v>
      </c>
      <c r="P3933" t="str">
        <f t="shared" si="7148"/>
        <v>o</v>
      </c>
      <c r="Q3933" t="str">
        <f t="shared" si="7149"/>
        <v>9/2</v>
      </c>
      <c r="R3933">
        <v>36</v>
      </c>
      <c r="AA3933" s="10">
        <f t="shared" si="7091"/>
        <v>2293.576</v>
      </c>
      <c r="AB3933" s="3" cm="1">
        <f t="array" ref="AB3933">100000000/Lvac(AA3933)</f>
        <v>43586.60375137673</v>
      </c>
      <c r="AC3933" s="28">
        <f t="shared" si="7092"/>
        <v>4.360003767043255E-7</v>
      </c>
      <c r="AD3933" s="28">
        <f t="shared" si="7093"/>
        <v>2.294282907895557E-7</v>
      </c>
      <c r="AE3933" s="21">
        <f t="shared" si="7094"/>
        <v>43586.600813494457</v>
      </c>
      <c r="AF3933" s="10" cm="1">
        <f t="array" ref="AF3933">Lair(100000000/AE3933)</f>
        <v>2293.5761546085059</v>
      </c>
      <c r="AG3933" s="10">
        <f t="shared" si="7095"/>
        <v>1.4501887827431212E-2</v>
      </c>
      <c r="AH3933" s="10" t="b">
        <f t="shared" si="7090"/>
        <v>1</v>
      </c>
      <c r="AI3933" s="10">
        <f t="shared" si="7150"/>
        <v>2293.5761546085059</v>
      </c>
      <c r="AJ3933">
        <v>3.0000000000000001E-3</v>
      </c>
      <c r="AK3933" s="3" cm="1">
        <f t="array" ref="AK3933">100000000/Lvac($AA3933)</f>
        <v>43586.60375137673</v>
      </c>
      <c r="AL3933" s="21">
        <f t="shared" si="7012"/>
        <v>5.7011323121490064E-2</v>
      </c>
      <c r="AM3933" s="10" cm="1">
        <f t="array" ref="AM3933">Lvac($AI3933)-$BA3933</f>
        <v>-4.2538158950264915E-3</v>
      </c>
      <c r="AN3933" s="10">
        <f t="shared" si="7151"/>
        <v>8.3751376740110572E-2</v>
      </c>
      <c r="AO3933" s="3">
        <f t="shared" si="7152"/>
        <v>-1.4179386316754972</v>
      </c>
      <c r="AP3933" s="3">
        <v>-1.4694860718312459</v>
      </c>
      <c r="AS3933" s="3">
        <f t="shared" si="7097"/>
        <v>3.751376731088385E-3</v>
      </c>
      <c r="AT3933" s="3" cm="1">
        <f t="array" ref="AT3933">AS3933-(100000000/LvacE($A3933)-$E3933)</f>
        <v>1.0643689165590331E-4</v>
      </c>
      <c r="AU3933" t="s">
        <v>4700</v>
      </c>
      <c r="AV3933" t="s">
        <v>4734</v>
      </c>
      <c r="AW3933" s="3">
        <v>24788.02</v>
      </c>
      <c r="AX3933" s="3">
        <v>68374.539999999994</v>
      </c>
      <c r="AY3933" s="3"/>
      <c r="AZ3933" s="10" cm="1">
        <f t="array" ref="AZ3933">Lair(100000000/($AX3933-$AW3933))</f>
        <v>2293.5804074942521</v>
      </c>
      <c r="BA3933" s="10">
        <f t="shared" si="7153"/>
        <v>2294.2873163537724</v>
      </c>
      <c r="BB3933" s="12">
        <v>170000000</v>
      </c>
      <c r="BC3933" s="3">
        <v>0.221</v>
      </c>
      <c r="BD3933" s="12" cm="1">
        <f t="array" ref="BD3933">SfromgA($BB3933,$BA3933,"")</f>
        <v>1.013271188084683</v>
      </c>
      <c r="BE3933" s="29">
        <f t="shared" si="7154"/>
        <v>140.37202662133987</v>
      </c>
      <c r="BG3933" s="3"/>
      <c r="BH3933" s="3"/>
      <c r="BI3933" s="12">
        <f t="shared" si="7155"/>
        <v>170000000</v>
      </c>
      <c r="BJ3933" s="29">
        <f t="shared" si="7156"/>
        <v>140.37202662133987</v>
      </c>
      <c r="BK3933" s="3">
        <f t="shared" si="7157"/>
        <v>-7.4813319578238584</v>
      </c>
      <c r="BL3933" s="13">
        <f>EXP(BK$4341*$AX3933+BK$4342)*$BI3933/(100000000/($AX3933-$AW3933))</f>
        <v>46.154363366142206</v>
      </c>
      <c r="BM3933" s="3">
        <f t="shared" si="7158"/>
        <v>1.8860813549029212</v>
      </c>
      <c r="BN3933" s="13" cm="1">
        <f t="array" ref="BN3933">$C3933*EXP(poly_from_str(100000000/$E3933,BN$4343))</f>
        <v>41.754177261493112</v>
      </c>
      <c r="BO3933" s="3">
        <f t="shared" si="7159"/>
        <v>1.9459101490553132</v>
      </c>
      <c r="BP3933" s="13">
        <f>LN(BL3933/BN3933)</f>
        <v>0.10019200349895453</v>
      </c>
      <c r="BQ3933" s="13"/>
      <c r="BS3933" s="13"/>
      <c r="BT3933" s="13"/>
      <c r="BU3933" s="13"/>
      <c r="BV3933" s="13"/>
      <c r="BW3933" s="13"/>
      <c r="BX3933" s="13"/>
      <c r="BY3933">
        <v>41063</v>
      </c>
      <c r="BZ3933" s="13"/>
    </row>
    <row r="3934" spans="1:78" hidden="1" x14ac:dyDescent="0.25">
      <c r="A3934" t="s">
        <v>4378</v>
      </c>
      <c r="B3934" s="2" t="str">
        <f t="shared" si="7028"/>
        <v/>
      </c>
      <c r="C3934">
        <v>1</v>
      </c>
      <c r="E3934">
        <v>43588.43</v>
      </c>
      <c r="F3934">
        <v>23651</v>
      </c>
      <c r="G3934" t="s">
        <v>5</v>
      </c>
      <c r="H3934" s="5" t="s">
        <v>8</v>
      </c>
      <c r="I3934">
        <v>67240</v>
      </c>
      <c r="J3934" t="s">
        <v>3</v>
      </c>
      <c r="K3934" s="5" t="s">
        <v>8</v>
      </c>
      <c r="L3934">
        <v>23651.88</v>
      </c>
      <c r="M3934" t="str">
        <f t="shared" si="7146"/>
        <v>e</v>
      </c>
      <c r="N3934" t="str">
        <f t="shared" si="7147"/>
        <v>7/2</v>
      </c>
      <c r="O3934">
        <v>67240.350000000006</v>
      </c>
      <c r="P3934" t="str">
        <f t="shared" si="7148"/>
        <v>o</v>
      </c>
      <c r="Q3934" t="str">
        <f t="shared" si="7149"/>
        <v>7/2</v>
      </c>
      <c r="R3934">
        <v>36</v>
      </c>
      <c r="S3934" t="s">
        <v>159</v>
      </c>
      <c r="AA3934" s="10">
        <f t="shared" si="7091"/>
        <v>2293.48</v>
      </c>
      <c r="AB3934" s="3" cm="1">
        <f t="array" ref="AB3934">100000000/Lvac(AA3934)</f>
        <v>43588.428026947862</v>
      </c>
      <c r="AC3934" s="28">
        <f t="shared" si="7092"/>
        <v>4.3601862671573331E-7</v>
      </c>
      <c r="AD3934" s="28">
        <f t="shared" si="7093"/>
        <v>2.2941868868998113E-7</v>
      </c>
      <c r="AE3934" s="21">
        <f t="shared" si="7094"/>
        <v>43588.429572195309</v>
      </c>
      <c r="AF3934" s="10" cm="1">
        <f t="array" ref="AF3934">Lair(100000000/AE3934)</f>
        <v>2293.4799186868781</v>
      </c>
      <c r="AG3934" s="10">
        <f t="shared" si="7095"/>
        <v>1.4502683264503696E-2</v>
      </c>
      <c r="AH3934" s="10" t="b">
        <f t="shared" si="7090"/>
        <v>1</v>
      </c>
      <c r="AI3934" s="10">
        <f t="shared" si="7150"/>
        <v>2293.4799186868781</v>
      </c>
      <c r="AJ3934">
        <v>3.0000000000000001E-3</v>
      </c>
      <c r="AK3934" s="3" cm="1">
        <f t="array" ref="AK3934">100000000/Lvac($AA3934)</f>
        <v>43588.428026947862</v>
      </c>
      <c r="AL3934" s="21">
        <f t="shared" si="7012"/>
        <v>5.701610160847307E-2</v>
      </c>
      <c r="AM3934" s="10" cm="1">
        <f t="array" ref="AM3934">Lvac($AI3934)-$BA3934</f>
        <v>2.1278318808981567E-3</v>
      </c>
      <c r="AN3934" s="10">
        <f t="shared" si="7151"/>
        <v>-4.1973052138928324E-2</v>
      </c>
      <c r="AO3934" s="3">
        <f t="shared" si="7152"/>
        <v>0.70927729363271885</v>
      </c>
      <c r="AP3934" s="3">
        <v>0.73638759537667886</v>
      </c>
      <c r="AS3934" s="3">
        <f t="shared" si="7097"/>
        <v>-1.9730521380552091E-3</v>
      </c>
      <c r="AT3934" s="3" cm="1">
        <f t="array" ref="AT3934">AS3934-(100000000/LvacE($A3934)-$E3934)</f>
        <v>1.0649632895365357E-4</v>
      </c>
      <c r="AU3934" t="s">
        <v>4754</v>
      </c>
      <c r="AV3934" t="s">
        <v>4847</v>
      </c>
      <c r="AW3934" s="3">
        <v>23651.88</v>
      </c>
      <c r="AX3934" s="3">
        <v>67240.350000000006</v>
      </c>
      <c r="AY3934" s="3"/>
      <c r="AZ3934" s="10" cm="1">
        <f t="array" ref="AZ3934">Lair(100000000/($AX3934-$AW3934))</f>
        <v>2293.4777913202552</v>
      </c>
      <c r="BA3934" s="10">
        <f t="shared" si="7153"/>
        <v>2294.1846777370251</v>
      </c>
      <c r="BB3934" s="12">
        <v>29100000</v>
      </c>
      <c r="BC3934" s="3">
        <v>3.5000000000000003E-2</v>
      </c>
      <c r="BD3934" s="12" cm="1">
        <f t="array" ref="BD3934">SfromgA($BB3934,$BA3934,"")</f>
        <v>0.1734249083195176</v>
      </c>
      <c r="BE3934" s="29">
        <f t="shared" si="7154"/>
        <v>579.2813876801215</v>
      </c>
      <c r="BG3934" s="3"/>
      <c r="BH3934" s="3"/>
      <c r="BI3934" s="12">
        <f t="shared" si="7155"/>
        <v>29100000</v>
      </c>
      <c r="BJ3934" s="29">
        <f t="shared" si="7156"/>
        <v>579.2813876801215</v>
      </c>
      <c r="BK3934" s="3">
        <f t="shared" si="7157"/>
        <v>-7.6616327598825693</v>
      </c>
      <c r="BL3934" s="13">
        <f>EXP(BK$4341*$AX3934+BK$4342)*$BI3934/(100000000/($AX3934-$AW3934))</f>
        <v>8.6119597831815646</v>
      </c>
      <c r="BM3934" s="3">
        <f t="shared" si="7158"/>
        <v>2.1531519096330571</v>
      </c>
      <c r="BN3934" s="13" cm="1">
        <f t="array" ref="BN3934">$C3934*EXP(poly_from_str(100000000/$E3934,BN$4343))</f>
        <v>5.9684255946164733</v>
      </c>
      <c r="BO3934" s="3">
        <f t="shared" si="7159"/>
        <v>0</v>
      </c>
      <c r="BP3934" s="13">
        <f t="shared" ref="BP3934:BP3935" si="7160">LN(BL3934/BN3934)</f>
        <v>0.36666873650337556</v>
      </c>
      <c r="BQ3934" s="13"/>
      <c r="BS3934" s="13"/>
      <c r="BT3934" s="13"/>
      <c r="BU3934" s="13"/>
      <c r="BV3934" s="13"/>
      <c r="BW3934" s="13"/>
      <c r="BX3934" s="13"/>
      <c r="BY3934">
        <v>5870</v>
      </c>
      <c r="BZ3934" s="13"/>
    </row>
    <row r="3935" spans="1:78" hidden="1" x14ac:dyDescent="0.25">
      <c r="A3935" t="s">
        <v>4379</v>
      </c>
      <c r="B3935" s="2" t="str">
        <f t="shared" si="7028"/>
        <v/>
      </c>
      <c r="C3935">
        <v>1</v>
      </c>
      <c r="E3935">
        <v>43591.01</v>
      </c>
      <c r="F3935">
        <v>26095</v>
      </c>
      <c r="G3935" t="s">
        <v>5</v>
      </c>
      <c r="H3935" s="5" t="s">
        <v>16</v>
      </c>
      <c r="I3935">
        <v>69686</v>
      </c>
      <c r="J3935" t="s">
        <v>3</v>
      </c>
      <c r="K3935" s="5" t="s">
        <v>4</v>
      </c>
      <c r="L3935">
        <v>26095.23</v>
      </c>
      <c r="M3935" t="str">
        <f t="shared" si="7146"/>
        <v>e</v>
      </c>
      <c r="N3935" t="str">
        <f t="shared" si="7147"/>
        <v>11/2</v>
      </c>
      <c r="O3935">
        <v>69686.259999999995</v>
      </c>
      <c r="P3935" t="str">
        <f t="shared" si="7148"/>
        <v>o</v>
      </c>
      <c r="Q3935" t="str">
        <f t="shared" si="7149"/>
        <v>9/2</v>
      </c>
      <c r="R3935">
        <v>36</v>
      </c>
      <c r="AA3935" s="10">
        <f t="shared" si="7091"/>
        <v>2293.3440000000001</v>
      </c>
      <c r="AB3935" s="3" cm="1">
        <f t="array" ref="AB3935">100000000/Lvac(AA3935)</f>
        <v>43591.012678733852</v>
      </c>
      <c r="AC3935" s="28">
        <f t="shared" si="7092"/>
        <v>4.3604448351403019E-7</v>
      </c>
      <c r="AD3935" s="28">
        <f t="shared" si="7093"/>
        <v>2.2940508571572055E-7</v>
      </c>
      <c r="AE3935" s="21">
        <f t="shared" si="7094"/>
        <v>43591.010580705406</v>
      </c>
      <c r="AF3935" s="10" cm="1">
        <f t="array" ref="AF3935">Lair(100000000/AE3935)</f>
        <v>2293.3441103881642</v>
      </c>
      <c r="AG3935" s="10">
        <f t="shared" si="7095"/>
        <v>1.4503810304676023E-2</v>
      </c>
      <c r="AH3935" s="10" t="b">
        <f t="shared" si="7090"/>
        <v>1</v>
      </c>
      <c r="AI3935" s="10">
        <f t="shared" si="7150"/>
        <v>2293.3441103881642</v>
      </c>
      <c r="AJ3935">
        <v>3.0000000000000001E-3</v>
      </c>
      <c r="AK3935" s="3" cm="1">
        <f t="array" ref="AK3935">100000000/Lvac($AA3935)</f>
        <v>43591.012678733852</v>
      </c>
      <c r="AL3935" s="21">
        <f t="shared" si="7012"/>
        <v>5.7022859083309278E-2</v>
      </c>
      <c r="AM3935" s="10" cm="1">
        <f t="array" ref="AM3935">Lvac($AI3935)-$BA3935</f>
        <v>1.0219729047094006E-3</v>
      </c>
      <c r="AN3935" s="10">
        <f t="shared" si="7151"/>
        <v>-1.732126614660956E-2</v>
      </c>
      <c r="AO3935" s="3">
        <f t="shared" si="7152"/>
        <v>0.34065763490313355</v>
      </c>
      <c r="AP3935" s="3">
        <v>0.30385353329620557</v>
      </c>
      <c r="AS3935" s="3">
        <f t="shared" si="7097"/>
        <v>2.678733850189019E-3</v>
      </c>
      <c r="AT3935" s="3" cm="1">
        <f t="array" ref="AT3935">AS3935-(100000000/LvacE($A3935)-$E3935)</f>
        <v>1.0658056271495298E-4</v>
      </c>
      <c r="AU3935" t="s">
        <v>4733</v>
      </c>
      <c r="AV3935" t="s">
        <v>4833</v>
      </c>
      <c r="AW3935" s="3">
        <v>26095.23</v>
      </c>
      <c r="AX3935" s="3">
        <v>69686.259999999995</v>
      </c>
      <c r="AY3935" s="3"/>
      <c r="AZ3935" s="10" cm="1">
        <f t="array" ref="AZ3935">Lair(100000000/($AX3935-$AW3935))</f>
        <v>2293.3430886387055</v>
      </c>
      <c r="BA3935" s="10">
        <f t="shared" si="7153"/>
        <v>2294.0499455966055</v>
      </c>
      <c r="BB3935" s="12">
        <v>26300000</v>
      </c>
      <c r="BC3935" s="3">
        <v>3.2000000000000001E-2</v>
      </c>
      <c r="BD3935" s="12" cm="1">
        <f t="array" ref="BD3935">SfromgA($BB3935,$BA3935,"")</f>
        <v>0.15671036260959659</v>
      </c>
      <c r="BE3935" s="29">
        <f t="shared" si="7154"/>
        <v>590.53813985494526</v>
      </c>
      <c r="BG3935" s="3"/>
      <c r="BH3935" s="3"/>
      <c r="BI3935" s="12">
        <f t="shared" si="7155"/>
        <v>26300000</v>
      </c>
      <c r="BJ3935" s="29">
        <f t="shared" si="7156"/>
        <v>590.53813985494526</v>
      </c>
      <c r="BK3935" s="3">
        <f t="shared" si="7157"/>
        <v>-7.5596842123042096</v>
      </c>
      <c r="BL3935" s="13">
        <f>EXP(BK$4341*$AX3935+BK$4342)*$BI3935/(100000000/($AX3935-$AW3935))</f>
        <v>6.4636927357629093</v>
      </c>
      <c r="BM3935" s="3">
        <f t="shared" si="7158"/>
        <v>1.8662007853988412</v>
      </c>
      <c r="BN3935" s="13" cm="1">
        <f t="array" ref="BN3935">$C3935*EXP(poly_from_str(100000000/$E3935,BN$4343))</f>
        <v>5.9734294823068179</v>
      </c>
      <c r="BO3935" s="3">
        <f t="shared" si="7159"/>
        <v>0</v>
      </c>
      <c r="BP3935" s="13">
        <f t="shared" si="7160"/>
        <v>7.8879570281382622E-2</v>
      </c>
      <c r="BQ3935" s="13"/>
      <c r="BS3935" s="13"/>
      <c r="BT3935" s="13"/>
      <c r="BU3935" s="13"/>
      <c r="BV3935" s="13"/>
      <c r="BW3935" s="13"/>
      <c r="BX3935" s="13"/>
      <c r="BY3935">
        <v>5875</v>
      </c>
      <c r="BZ3935" s="13"/>
    </row>
    <row r="3936" spans="1:78" hidden="1" x14ac:dyDescent="0.25">
      <c r="A3936" t="s">
        <v>4380</v>
      </c>
      <c r="B3936" s="2" t="str">
        <f t="shared" si="7028"/>
        <v/>
      </c>
      <c r="C3936">
        <v>1</v>
      </c>
      <c r="E3936">
        <v>43594.57</v>
      </c>
      <c r="R3936">
        <v>36</v>
      </c>
      <c r="S3936" t="s">
        <v>22</v>
      </c>
      <c r="AA3936" s="10">
        <f t="shared" si="7091"/>
        <v>2293.1570000000002</v>
      </c>
      <c r="AB3936" s="3" cm="1">
        <f t="array" ref="AB3936">100000000/Lvac(AA3936)</f>
        <v>43594.567075425002</v>
      </c>
      <c r="AC3936" s="28">
        <f t="shared" si="7092"/>
        <v>4.3608004161947915E-7</v>
      </c>
      <c r="AD3936" s="28">
        <f t="shared" si="7093"/>
        <v>2.2938638162637403E-7</v>
      </c>
      <c r="AE3936" s="21">
        <f t="shared" si="7094"/>
        <v>43594.569366162235</v>
      </c>
      <c r="AF3936" s="10" cm="1">
        <f t="array" ref="AF3936">Lair(100000000/AE3936)</f>
        <v>2293.1568794920895</v>
      </c>
      <c r="AG3936" s="10">
        <f t="shared" si="7095"/>
        <v>1.4505360312317254E-2</v>
      </c>
      <c r="AH3936" s="10" t="b">
        <f t="shared" si="7090"/>
        <v>1</v>
      </c>
      <c r="AI3936" s="10">
        <f t="shared" si="7096"/>
        <v>2293.1570000000002</v>
      </c>
      <c r="AJ3936">
        <v>3.0000000000000001E-3</v>
      </c>
      <c r="AK3936" s="3" cm="1">
        <f t="array" ref="AK3936">100000000/Lvac($AA3936)</f>
        <v>43594.567075425002</v>
      </c>
      <c r="AL3936" s="21">
        <f t="shared" ref="AL3936:AL3999" si="7161">AJ3936/AI3936*AK3936</f>
        <v>5.7032161873903531E-2</v>
      </c>
      <c r="AM3936" s="21"/>
      <c r="AN3936" s="21"/>
      <c r="AO3936" s="21"/>
      <c r="AP3936" s="21"/>
      <c r="AS3936" s="3">
        <f t="shared" si="7097"/>
        <v>-2.9245749974506907E-3</v>
      </c>
      <c r="AT3936" s="3" cm="1">
        <f t="array" ref="AT3936">AS3936-(100000000/LvacE($A3936)-$E3936)</f>
        <v>1.066964614437893E-4</v>
      </c>
      <c r="BB3936"/>
      <c r="BC3936"/>
      <c r="BD3936"/>
      <c r="BE3936"/>
      <c r="BF3936"/>
      <c r="BG3936"/>
      <c r="BH3936"/>
      <c r="BI3936"/>
      <c r="BJ3936"/>
      <c r="BN3936" s="13" cm="1">
        <f t="array" ref="BN3936">$C3936*EXP(poly_from_str(100000000/$E3936,BN$4343))</f>
        <v>5.9803507395001239</v>
      </c>
      <c r="BO3936" s="13"/>
      <c r="BY3936">
        <v>5883</v>
      </c>
    </row>
    <row r="3937" spans="1:78" hidden="1" x14ac:dyDescent="0.25">
      <c r="A3937" t="s">
        <v>4381</v>
      </c>
      <c r="B3937" s="2" t="str">
        <f t="shared" si="7028"/>
        <v/>
      </c>
      <c r="C3937">
        <v>8</v>
      </c>
      <c r="E3937">
        <v>43599.32</v>
      </c>
      <c r="F3937">
        <v>14558</v>
      </c>
      <c r="G3937" t="s">
        <v>5</v>
      </c>
      <c r="H3937" s="5" t="s">
        <v>4</v>
      </c>
      <c r="I3937">
        <v>58158</v>
      </c>
      <c r="J3937" t="s">
        <v>3</v>
      </c>
      <c r="K3937" s="5" t="s">
        <v>8</v>
      </c>
      <c r="L3937">
        <v>14558.82</v>
      </c>
      <c r="M3937" t="str">
        <f t="shared" ref="M3937:M3940" si="7162">$G3937&amp;""</f>
        <v>e</v>
      </c>
      <c r="N3937" t="str">
        <f t="shared" ref="N3937:N3940" si="7163">$H3937&amp;""</f>
        <v>9/2</v>
      </c>
      <c r="O3937">
        <v>58158.080000000002</v>
      </c>
      <c r="P3937" t="str">
        <f t="shared" ref="P3937:P3940" si="7164">$J3937&amp;""</f>
        <v>o</v>
      </c>
      <c r="Q3937" t="str">
        <f t="shared" ref="Q3937:Q3940" si="7165">$K3937&amp;""</f>
        <v>7/2</v>
      </c>
      <c r="R3937">
        <v>36</v>
      </c>
      <c r="AA3937" s="10">
        <f t="shared" si="7091"/>
        <v>2292.9070000000002</v>
      </c>
      <c r="AB3937" s="3" cm="1">
        <f t="array" ref="AB3937">100000000/Lvac(AA3937)</f>
        <v>43599.319848135718</v>
      </c>
      <c r="AC3937" s="28">
        <f t="shared" si="7092"/>
        <v>4.3612758825368845E-7</v>
      </c>
      <c r="AD3937" s="28">
        <f t="shared" si="7093"/>
        <v>2.2936137615980711E-7</v>
      </c>
      <c r="AE3937" s="21">
        <f t="shared" si="7094"/>
        <v>43599.319967097974</v>
      </c>
      <c r="AF3937" s="10" cm="1">
        <f t="array" ref="AF3937">Lair(100000000/AE3937)</f>
        <v>2292.9069937431636</v>
      </c>
      <c r="AG3937" s="10">
        <f t="shared" si="7095"/>
        <v>1.4507433107434301E-2</v>
      </c>
      <c r="AH3937" s="10" t="b">
        <f t="shared" si="7090"/>
        <v>1</v>
      </c>
      <c r="AI3937" s="10">
        <f t="shared" ref="AI3937:AI3940" si="7166">$AF3937</f>
        <v>2292.9069937431636</v>
      </c>
      <c r="AJ3937">
        <v>3.0000000000000001E-3</v>
      </c>
      <c r="AK3937" s="3" cm="1">
        <f t="array" ref="AK3937">100000000/Lvac($AA3937)</f>
        <v>43599.319848135718</v>
      </c>
      <c r="AL3937" s="21">
        <f t="shared" si="7161"/>
        <v>5.7044598800267902E-2</v>
      </c>
      <c r="AM3937" s="10" cm="1">
        <f t="array" ref="AM3937">Lvac($AI3937)-$BA3937</f>
        <v>-3.1546719092148123E-3</v>
      </c>
      <c r="AN3937" s="10">
        <f t="shared" ref="AN3937:AN3940" si="7167">$AK3937-($AX3937-$AW3937)</f>
        <v>5.9848135715583339E-2</v>
      </c>
      <c r="AO3937" s="3">
        <f t="shared" ref="AO3937:AO3940" si="7168">AM3937/AJ3937</f>
        <v>-1.0515573030716041</v>
      </c>
      <c r="AP3937" s="3">
        <v>-1.0494712347887496</v>
      </c>
      <c r="AS3937" s="3">
        <f t="shared" si="7097"/>
        <v>-1.5186428208835423E-4</v>
      </c>
      <c r="AT3937" s="3" cm="1">
        <f t="array" ref="AT3937">AS3937-(100000000/LvacE($A3937)-$E3937)</f>
        <v>1.0685152665246278E-4</v>
      </c>
      <c r="AU3937" t="s">
        <v>4748</v>
      </c>
      <c r="AV3937" t="s">
        <v>4897</v>
      </c>
      <c r="AW3937" s="3">
        <v>14558.82</v>
      </c>
      <c r="AX3937" s="3">
        <v>58158.080000000002</v>
      </c>
      <c r="AY3937" s="3"/>
      <c r="AZ3937" s="10" cm="1">
        <f t="array" ref="AZ3937">Lair(100000000/($AX3937-$AW3937))</f>
        <v>2292.910147725448</v>
      </c>
      <c r="BA3937" s="10">
        <f t="shared" ref="BA3937:BA3940" si="7169">100000000/($AX3937-$AW3937)</f>
        <v>2293.6169100117754</v>
      </c>
      <c r="BB3937" s="12">
        <v>180000000</v>
      </c>
      <c r="BC3937" s="3">
        <v>0.121</v>
      </c>
      <c r="BD3937" s="12" cm="1">
        <f t="array" ref="BD3937">SfromgA($BB3937,$BA3937,"")</f>
        <v>1.0719351459913957</v>
      </c>
      <c r="BE3937" s="29">
        <f t="shared" ref="BE3937:BE3940" si="7170">(10^MAX(0.05, -0.312925054856973*((LN($BD3937))^(1/3)) + 0.454808404431693)-1)*100</f>
        <v>111.92008009250517</v>
      </c>
      <c r="BG3937" s="3"/>
      <c r="BH3937" s="3"/>
      <c r="BI3937" s="12">
        <f t="shared" ref="BI3937:BI3940" si="7171">IF($BB3937="",$BF3937,$BB3937)</f>
        <v>180000000</v>
      </c>
      <c r="BJ3937" s="29">
        <f t="shared" ref="BJ3937:BJ3940" si="7172">IF($BB3937="",$BH3937,$BE3937)</f>
        <v>111.92008009250517</v>
      </c>
      <c r="BK3937" s="3">
        <f t="shared" ref="BK3937:BK3940" si="7173">LN(BN3937*100000000/($AX3937-$AW3937)/$BI3937)</f>
        <v>-7.4011133179785888</v>
      </c>
      <c r="BL3937" s="13">
        <f>EXP(BK$4341*$AX3937+BK$4342)*$BI3937/(100000000/($AX3937-$AW3937))</f>
        <v>106.23890429140356</v>
      </c>
      <c r="BM3937" s="3">
        <f t="shared" ref="BM3937:BM3940" si="7174">LN(BL3937/$C3937)</f>
        <v>2.5862488304729228</v>
      </c>
      <c r="BN3937" s="13" cm="1">
        <f t="array" ref="BN3937">$C3937*EXP(poly_from_str(100000000/$E3937,BN$4343))</f>
        <v>47.91692602256601</v>
      </c>
      <c r="BO3937" s="3">
        <f t="shared" ref="BO3937:BO3940" si="7175">LN($C3937)</f>
        <v>2.0794415416798357</v>
      </c>
      <c r="BP3937" s="13">
        <f t="shared" ref="BP3937:BP3940" si="7176">LN(BL3937/BN3937)</f>
        <v>0.79622156851320092</v>
      </c>
      <c r="BQ3937" s="13"/>
      <c r="BR3937" s="12">
        <v>11610000</v>
      </c>
      <c r="BS3937" s="3">
        <f>LN(BV3937*100000000/($AX3937-$AW3937)/$BR3937)</f>
        <v>-6.2378280484451913</v>
      </c>
      <c r="BT3937" s="13">
        <f>EXP(BS$4338*$AX3937+BS$4336)*$BR3937/(100000000/($AX3937-$AW3937))</f>
        <v>5.1909093851199408</v>
      </c>
      <c r="BU3937" s="3">
        <f>LN(BT3937/$BN3937)</f>
        <v>-2.222559903097868</v>
      </c>
      <c r="BV3937" s="3" cm="1">
        <f t="array" ref="BV3937">$BN3937*EXP(poly_from_str(100000000/$E3937,BV$4341))</f>
        <v>9.8913834343697289</v>
      </c>
      <c r="BW3937" s="12" t="s">
        <v>14</v>
      </c>
      <c r="BX3937" s="3">
        <f>LN(BT3937/BV3937)</f>
        <v>-0.64475511745085545</v>
      </c>
      <c r="BY3937">
        <v>47138</v>
      </c>
      <c r="BZ3937" s="13"/>
    </row>
    <row r="3938" spans="1:78" hidden="1" x14ac:dyDescent="0.25">
      <c r="A3938" t="s">
        <v>4382</v>
      </c>
      <c r="B3938" s="2" t="str">
        <f t="shared" si="7028"/>
        <v/>
      </c>
      <c r="C3938">
        <v>8</v>
      </c>
      <c r="D3938" t="s">
        <v>14</v>
      </c>
      <c r="E3938">
        <v>43605.96</v>
      </c>
      <c r="F3938">
        <v>31803</v>
      </c>
      <c r="G3938" t="s">
        <v>5</v>
      </c>
      <c r="H3938" s="5" t="s">
        <v>113</v>
      </c>
      <c r="I3938">
        <v>75409</v>
      </c>
      <c r="J3938" t="s">
        <v>3</v>
      </c>
      <c r="K3938" s="5" t="s">
        <v>19</v>
      </c>
      <c r="L3938">
        <v>31803.7</v>
      </c>
      <c r="M3938" t="str">
        <f t="shared" si="7162"/>
        <v>e</v>
      </c>
      <c r="N3938" t="str">
        <f t="shared" si="7163"/>
        <v>1/2</v>
      </c>
      <c r="O3938">
        <v>75409.58</v>
      </c>
      <c r="P3938" t="str">
        <f t="shared" si="7164"/>
        <v>o</v>
      </c>
      <c r="Q3938" t="str">
        <f t="shared" si="7165"/>
        <v>3/2</v>
      </c>
      <c r="R3938">
        <v>36</v>
      </c>
      <c r="AA3938" s="10">
        <f t="shared" si="7091"/>
        <v>2292.558</v>
      </c>
      <c r="AB3938" s="3" cm="1">
        <f t="array" ref="AB3938">100000000/Lvac(AA3938)</f>
        <v>43605.956452072402</v>
      </c>
      <c r="AC3938" s="28">
        <f t="shared" si="7092"/>
        <v>4.36193980697544E-7</v>
      </c>
      <c r="AD3938" s="28">
        <f t="shared" si="7093"/>
        <v>2.2932646852938696E-7</v>
      </c>
      <c r="AE3938" s="21">
        <f t="shared" si="7094"/>
        <v>43605.959231693334</v>
      </c>
      <c r="AF3938" s="10" cm="1">
        <f t="array" ref="AF3938">Lair(100000000/AE3938)</f>
        <v>2292.5578538499476</v>
      </c>
      <c r="AG3938" s="10">
        <f t="shared" si="7095"/>
        <v>1.4510327863476606E-2</v>
      </c>
      <c r="AH3938" s="10" t="b">
        <f t="shared" si="7090"/>
        <v>1</v>
      </c>
      <c r="AI3938" s="10">
        <f t="shared" si="7166"/>
        <v>2292.5578538499476</v>
      </c>
      <c r="AJ3938">
        <v>7.0000000000000001E-3</v>
      </c>
      <c r="AK3938" s="3" cm="1">
        <f t="array" ref="AK3938">100000000/Lvac($AA3938)</f>
        <v>43605.956452072402</v>
      </c>
      <c r="AL3938" s="21">
        <f t="shared" si="7161"/>
        <v>0.13314459857661046</v>
      </c>
      <c r="AM3938" s="10" cm="1">
        <f t="array" ref="AM3938">Lvac($AI3938)-$BA3938</f>
        <v>-4.166851641912217E-3</v>
      </c>
      <c r="AN3938" s="10">
        <f t="shared" si="7167"/>
        <v>7.6452072396932635E-2</v>
      </c>
      <c r="AO3938" s="3">
        <f t="shared" si="7168"/>
        <v>-0.59526452027317389</v>
      </c>
      <c r="AP3938" s="3">
        <v>-0.574381376801674</v>
      </c>
      <c r="AS3938" s="3">
        <f t="shared" si="7097"/>
        <v>-3.5479275975376368E-3</v>
      </c>
      <c r="AT3938" s="3" cm="1">
        <f t="array" ref="AT3938">AS3938-(100000000/LvacE($A3938)-$E3938)</f>
        <v>1.0706824105000123E-4</v>
      </c>
      <c r="AU3938" t="s">
        <v>4698</v>
      </c>
      <c r="AV3938" t="s">
        <v>4900</v>
      </c>
      <c r="AW3938" s="3">
        <v>31803.7</v>
      </c>
      <c r="AX3938" s="3">
        <v>75409.58</v>
      </c>
      <c r="AY3938" s="3"/>
      <c r="AZ3938" s="10" cm="1">
        <f t="array" ref="AZ3938">Lair(100000000/($AX3938-$AW3938))</f>
        <v>2292.5620197908243</v>
      </c>
      <c r="BA3938" s="10">
        <f t="shared" si="7169"/>
        <v>2293.2687059635073</v>
      </c>
      <c r="BB3938" s="12">
        <v>346000000</v>
      </c>
      <c r="BC3938" s="3">
        <v>0.72399999999999998</v>
      </c>
      <c r="BD3938" s="12" cm="1">
        <f t="array" ref="BD3938">SfromgA($BB3938,$BA3938,"")</f>
        <v>2.0595592613376117</v>
      </c>
      <c r="BE3938" s="29">
        <f t="shared" si="7170"/>
        <v>49.28508947644734</v>
      </c>
      <c r="BG3938" s="3"/>
      <c r="BH3938" s="3"/>
      <c r="BI3938" s="12">
        <f t="shared" si="7171"/>
        <v>346000000</v>
      </c>
      <c r="BJ3938" s="29">
        <f t="shared" si="7172"/>
        <v>49.28508947644734</v>
      </c>
      <c r="BK3938" s="3">
        <f t="shared" si="7173"/>
        <v>-8.0525773983798334</v>
      </c>
      <c r="BL3938" s="13">
        <f>EXP(BK$4341*$AX3938+BK$4342)*$BI3938/(100000000/($AX3938-$AW3938))</f>
        <v>55.067102898825311</v>
      </c>
      <c r="BM3938" s="3">
        <f t="shared" si="7174"/>
        <v>1.9291109525990549</v>
      </c>
      <c r="BN3938" s="13" cm="1">
        <f t="array" ref="BN3938">$C3938*EXP(poly_from_str(100000000/$E3938,BN$4343))</f>
        <v>48.021002789370065</v>
      </c>
      <c r="BO3938" s="3">
        <f t="shared" si="7175"/>
        <v>2.0794415416798357</v>
      </c>
      <c r="BP3938" s="13">
        <f t="shared" si="7176"/>
        <v>0.1369140209597588</v>
      </c>
      <c r="BQ3938" s="13"/>
      <c r="BS3938" s="13"/>
      <c r="BT3938" s="13"/>
      <c r="BU3938" s="13"/>
      <c r="BV3938" s="13"/>
      <c r="BW3938" s="13"/>
      <c r="BX3938" s="13"/>
      <c r="BY3938">
        <v>47248</v>
      </c>
      <c r="BZ3938" s="13"/>
    </row>
    <row r="3939" spans="1:78" hidden="1" x14ac:dyDescent="0.25">
      <c r="A3939" t="s">
        <v>4383</v>
      </c>
      <c r="B3939" s="2" t="str">
        <f t="shared" si="7028"/>
        <v/>
      </c>
      <c r="C3939">
        <v>8</v>
      </c>
      <c r="D3939" t="s">
        <v>14</v>
      </c>
      <c r="E3939">
        <v>43606.91</v>
      </c>
      <c r="F3939">
        <v>23442</v>
      </c>
      <c r="G3939" t="s">
        <v>5</v>
      </c>
      <c r="H3939" s="5" t="s">
        <v>16</v>
      </c>
      <c r="I3939">
        <v>67049</v>
      </c>
      <c r="J3939" t="s">
        <v>3</v>
      </c>
      <c r="K3939" s="5" t="s">
        <v>4</v>
      </c>
      <c r="L3939">
        <v>23442.25</v>
      </c>
      <c r="M3939" t="str">
        <f t="shared" si="7162"/>
        <v>e</v>
      </c>
      <c r="N3939" t="str">
        <f t="shared" si="7163"/>
        <v>11/2</v>
      </c>
      <c r="O3939">
        <v>67049.179999999993</v>
      </c>
      <c r="P3939" t="str">
        <f t="shared" si="7164"/>
        <v>o</v>
      </c>
      <c r="Q3939" t="str">
        <f t="shared" si="7165"/>
        <v>9/2</v>
      </c>
      <c r="R3939">
        <v>36</v>
      </c>
      <c r="AA3939" s="10">
        <f t="shared" si="7091"/>
        <v>2292.5079999999998</v>
      </c>
      <c r="AB3939" s="3" cm="1">
        <f t="array" ref="AB3939">100000000/Lvac(AA3939)</f>
        <v>43606.907420380034</v>
      </c>
      <c r="AC3939" s="28">
        <f t="shared" si="7092"/>
        <v>4.3620349416446968E-7</v>
      </c>
      <c r="AD3939" s="28">
        <f t="shared" si="7093"/>
        <v>2.2932146743629017E-7</v>
      </c>
      <c r="AE3939" s="21">
        <f t="shared" si="7094"/>
        <v>43606.909441419331</v>
      </c>
      <c r="AF3939" s="10" cm="1">
        <f t="array" ref="AF3939">Lair(100000000/AE3939)</f>
        <v>2292.5078937401422</v>
      </c>
      <c r="AG3939" s="10">
        <f t="shared" si="7095"/>
        <v>1.4510742693238154E-2</v>
      </c>
      <c r="AH3939" s="10" t="b">
        <f t="shared" si="7090"/>
        <v>1</v>
      </c>
      <c r="AI3939" s="10">
        <f t="shared" si="7166"/>
        <v>2292.5078937401422</v>
      </c>
      <c r="AJ3939">
        <v>7.0000000000000001E-3</v>
      </c>
      <c r="AK3939" s="3" cm="1">
        <f t="array" ref="AK3939">100000000/Lvac($AA3939)</f>
        <v>43606.907420380034</v>
      </c>
      <c r="AL3939" s="21">
        <f t="shared" si="7161"/>
        <v>0.13315040387697807</v>
      </c>
      <c r="AM3939" s="10" cm="1">
        <f t="array" ref="AM3939">Lvac($AI3939)-$BA3939</f>
        <v>1.081140925634827E-3</v>
      </c>
      <c r="AN3939" s="10">
        <f t="shared" si="7167"/>
        <v>-2.2579619959287811E-2</v>
      </c>
      <c r="AO3939" s="3">
        <f t="shared" si="7168"/>
        <v>0.15444870366211813</v>
      </c>
      <c r="AP3939" s="3">
        <v>0.16963200193588687</v>
      </c>
      <c r="AS3939" s="3">
        <f t="shared" si="7097"/>
        <v>-2.57961996976519E-3</v>
      </c>
      <c r="AT3939" s="3" cm="1">
        <f t="array" ref="AT3939">AS3939-(100000000/LvacE($A3939)-$E3939)</f>
        <v>1.0709931666497141E-4</v>
      </c>
      <c r="AU3939" t="s">
        <v>4777</v>
      </c>
      <c r="AV3939" t="s">
        <v>4857</v>
      </c>
      <c r="AW3939" s="3">
        <v>23442.25</v>
      </c>
      <c r="AX3939" s="3">
        <v>67049.179999999993</v>
      </c>
      <c r="AY3939" s="3"/>
      <c r="AZ3939" s="10" cm="1">
        <f t="array" ref="AZ3939">Lair(100000000/($AX3939-$AW3939))</f>
        <v>2292.506812835521</v>
      </c>
      <c r="BA3939" s="10">
        <f t="shared" si="7169"/>
        <v>2293.2134869388883</v>
      </c>
      <c r="BB3939" s="12">
        <v>59400000</v>
      </c>
      <c r="BC3939" s="3">
        <v>8.4000000000000005E-2</v>
      </c>
      <c r="BD3939" s="12" cm="1">
        <f t="array" ref="BD3939">SfromgA($BB3939,$BA3939,"")</f>
        <v>0.35355197431780644</v>
      </c>
      <c r="BE3939" s="29">
        <f t="shared" si="7170"/>
        <v>491.32112814976585</v>
      </c>
      <c r="BG3939" s="3"/>
      <c r="BH3939" s="3"/>
      <c r="BI3939" s="12">
        <f t="shared" si="7171"/>
        <v>59400000</v>
      </c>
      <c r="BJ3939" s="29">
        <f t="shared" si="7172"/>
        <v>491.32112814976585</v>
      </c>
      <c r="BK3939" s="3">
        <f t="shared" si="7173"/>
        <v>-6.2901459683152412</v>
      </c>
      <c r="BL3939" s="13">
        <f>EXP(BK$4341*$AX3939+BK$4342)*$BI3939/(100000000/($AX3939-$AW3939))</f>
        <v>17.843807061898744</v>
      </c>
      <c r="BM3939" s="3">
        <f t="shared" si="7174"/>
        <v>0.80221496303606277</v>
      </c>
      <c r="BN3939" s="13" cm="1">
        <f t="array" ref="BN3939">$C3939*EXP(poly_from_str(100000000/$E3939,BN$4343))</f>
        <v>48.03593774191004</v>
      </c>
      <c r="BO3939" s="3">
        <f t="shared" si="7175"/>
        <v>2.0794415416798357</v>
      </c>
      <c r="BP3939" s="13">
        <f t="shared" si="7176"/>
        <v>-0.99029292901021104</v>
      </c>
      <c r="BQ3939" s="13"/>
      <c r="BS3939" s="13"/>
      <c r="BT3939" s="13"/>
      <c r="BU3939" s="13"/>
      <c r="BV3939" s="13"/>
      <c r="BW3939" s="13"/>
      <c r="BX3939" s="13"/>
      <c r="BY3939">
        <v>47264</v>
      </c>
      <c r="BZ3939" s="13"/>
    </row>
    <row r="3940" spans="1:78" hidden="1" x14ac:dyDescent="0.25">
      <c r="A3940" t="s">
        <v>4384</v>
      </c>
      <c r="B3940" s="2" t="str">
        <f t="shared" si="7028"/>
        <v/>
      </c>
      <c r="C3940">
        <v>8</v>
      </c>
      <c r="E3940">
        <v>43615.39</v>
      </c>
      <c r="F3940">
        <v>14558</v>
      </c>
      <c r="G3940" t="s">
        <v>5</v>
      </c>
      <c r="H3940" s="5" t="s">
        <v>4</v>
      </c>
      <c r="I3940">
        <v>58174</v>
      </c>
      <c r="J3940" t="s">
        <v>3</v>
      </c>
      <c r="K3940" s="5" t="s">
        <v>4</v>
      </c>
      <c r="L3940">
        <v>14558.82</v>
      </c>
      <c r="M3940" t="str">
        <f t="shared" si="7162"/>
        <v>e</v>
      </c>
      <c r="N3940" t="str">
        <f t="shared" si="7163"/>
        <v>9/2</v>
      </c>
      <c r="O3940">
        <v>58174.15</v>
      </c>
      <c r="P3940" t="str">
        <f t="shared" si="7164"/>
        <v>o</v>
      </c>
      <c r="Q3940" t="str">
        <f t="shared" si="7165"/>
        <v>9/2</v>
      </c>
      <c r="R3940">
        <v>36</v>
      </c>
      <c r="AA3940" s="10">
        <f t="shared" si="7091"/>
        <v>2292.0619999999999</v>
      </c>
      <c r="AB3940" s="3" cm="1">
        <f t="array" ref="AB3940">100000000/Lvac(AA3940)</f>
        <v>43615.391892971122</v>
      </c>
      <c r="AC3940" s="28">
        <f t="shared" si="7092"/>
        <v>4.3628837265309578E-7</v>
      </c>
      <c r="AD3940" s="28">
        <f t="shared" si="7093"/>
        <v>2.2927685768682866E-7</v>
      </c>
      <c r="AE3940" s="21">
        <f t="shared" si="7094"/>
        <v>43615.390409646592</v>
      </c>
      <c r="AF3940" s="10" cm="1">
        <f t="array" ref="AF3940">Lair(100000000/AE3940)</f>
        <v>2292.062077958185</v>
      </c>
      <c r="AG3940" s="10">
        <f t="shared" si="7095"/>
        <v>1.4514444175805698E-2</v>
      </c>
      <c r="AH3940" s="10" t="b">
        <f t="shared" si="7090"/>
        <v>1</v>
      </c>
      <c r="AI3940" s="10">
        <f t="shared" si="7166"/>
        <v>2292.062077958185</v>
      </c>
      <c r="AJ3940">
        <v>3.0000000000000001E-3</v>
      </c>
      <c r="AK3940" s="3" cm="1">
        <f t="array" ref="AK3940">100000000/Lvac($AA3940)</f>
        <v>43615.391892971122</v>
      </c>
      <c r="AL3940" s="21">
        <f t="shared" si="7161"/>
        <v>5.7086663113188357E-2</v>
      </c>
      <c r="AM3940" s="10" cm="1">
        <f t="array" ref="AM3940">Lvac($AI3940)-$BA3940</f>
        <v>-3.1756115145071817E-3</v>
      </c>
      <c r="AN3940" s="10">
        <f t="shared" si="7167"/>
        <v>6.1892971119959839E-2</v>
      </c>
      <c r="AO3940" s="3">
        <f t="shared" si="7168"/>
        <v>-1.0585371715023939</v>
      </c>
      <c r="AP3940" s="3">
        <v>-1.084528913149067</v>
      </c>
      <c r="AS3940" s="3">
        <f t="shared" si="7097"/>
        <v>1.8929711222881451E-3</v>
      </c>
      <c r="AT3940" s="3" cm="1">
        <f t="array" ref="AT3940">AS3940-(100000000/LvacE($A3940)-$E3940)</f>
        <v>1.0737675620475784E-4</v>
      </c>
      <c r="AU3940" t="s">
        <v>4748</v>
      </c>
      <c r="AV3940" t="s">
        <v>4693</v>
      </c>
      <c r="AW3940" s="3">
        <v>14558.82</v>
      </c>
      <c r="AX3940" s="3">
        <v>58174.15</v>
      </c>
      <c r="AY3940" s="3"/>
      <c r="AZ3940" s="10" cm="1">
        <f t="array" ref="AZ3940">Lair(100000000/($AX3940-$AW3940))</f>
        <v>2292.0652528757305</v>
      </c>
      <c r="BA3940" s="10">
        <f t="shared" si="7169"/>
        <v>2292.7718304550258</v>
      </c>
      <c r="BB3940" s="12">
        <v>93500000</v>
      </c>
      <c r="BC3940" s="3">
        <v>6.2E-2</v>
      </c>
      <c r="BD3940" s="12" cm="1">
        <f t="array" ref="BD3940">SfromgA($BB3940,$BA3940,"")</f>
        <v>0.5561955149781348</v>
      </c>
      <c r="BE3940" s="29">
        <f t="shared" si="7170"/>
        <v>420.91307020234075</v>
      </c>
      <c r="BG3940" s="3"/>
      <c r="BH3940" s="3"/>
      <c r="BI3940" s="12">
        <f t="shared" si="7171"/>
        <v>93500000</v>
      </c>
      <c r="BJ3940" s="29">
        <f t="shared" si="7172"/>
        <v>420.91307020234075</v>
      </c>
      <c r="BK3940" s="3">
        <f t="shared" si="7173"/>
        <v>-6.7412240547479252</v>
      </c>
      <c r="BL3940" s="13">
        <f>EXP(BK$4341*$AX3940+BK$4342)*$BI3940/(100000000/($AX3940-$AW3940))</f>
        <v>55.138184116002577</v>
      </c>
      <c r="BM3940" s="3">
        <f t="shared" si="7174"/>
        <v>1.9304009311283892</v>
      </c>
      <c r="BN3940" s="13" cm="1">
        <f t="array" ref="BN3940">$C3940*EXP(poly_from_str(100000000/$E3940,BN$4343))</f>
        <v>48.169747009872424</v>
      </c>
      <c r="BO3940" s="3">
        <f t="shared" si="7175"/>
        <v>2.0794415416798357</v>
      </c>
      <c r="BP3940" s="13">
        <f t="shared" si="7176"/>
        <v>0.13511130420661746</v>
      </c>
      <c r="BQ3940" s="13"/>
      <c r="BR3940" s="12">
        <v>22280000</v>
      </c>
      <c r="BS3940" s="3">
        <f>LN(BV3940*100000000/($AX3940-$AW3940)/$BR3940)</f>
        <v>-6.8863793865214067</v>
      </c>
      <c r="BT3940" s="13">
        <f>EXP(BS$4338*$AX3940+BS$4336)*$BR3940/(100000000/($AX3940-$AW3940))</f>
        <v>9.9652100898569476</v>
      </c>
      <c r="BU3940" s="3">
        <f>LN(BT3940/$BN3940)</f>
        <v>-1.5756311323836796</v>
      </c>
      <c r="BV3940" s="3" cm="1">
        <f t="array" ref="BV3940">$BN3940*EXP(poly_from_str(100000000/$E3940,BV$4341))</f>
        <v>9.9274516687718588</v>
      </c>
      <c r="BW3940" s="12" t="s">
        <v>14</v>
      </c>
      <c r="BX3940" s="3">
        <f>LN(BT3940/BV3940)</f>
        <v>3.7962206253602526E-3</v>
      </c>
      <c r="BY3940">
        <v>47405</v>
      </c>
      <c r="BZ3940" s="13"/>
    </row>
    <row r="3941" spans="1:78" hidden="1" x14ac:dyDescent="0.25">
      <c r="A3941" t="s">
        <v>4385</v>
      </c>
      <c r="B3941" s="2" t="str">
        <f t="shared" si="7028"/>
        <v/>
      </c>
      <c r="C3941">
        <v>1</v>
      </c>
      <c r="E3941">
        <v>43620.89</v>
      </c>
      <c r="R3941">
        <v>36</v>
      </c>
      <c r="S3941" t="s">
        <v>22</v>
      </c>
      <c r="AA3941" s="10">
        <f t="shared" si="7091"/>
        <v>2291.7730000000001</v>
      </c>
      <c r="AB3941" s="3" cm="1">
        <f t="array" ref="AB3941">100000000/Lvac(AA3941)</f>
        <v>43620.891441896521</v>
      </c>
      <c r="AC3941" s="28">
        <f t="shared" si="7092"/>
        <v>4.3634339003033894E-7</v>
      </c>
      <c r="AD3941" s="28">
        <f t="shared" si="7093"/>
        <v>2.292479513702764E-7</v>
      </c>
      <c r="AE3941" s="21">
        <f t="shared" si="7094"/>
        <v>43620.89031190893</v>
      </c>
      <c r="AF3941" s="10" cm="1">
        <f t="array" ref="AF3941">Lair(100000000/AE3941)</f>
        <v>2291.7730593730976</v>
      </c>
      <c r="AG3941" s="10">
        <f t="shared" si="7095"/>
        <v>1.4516843823951263E-2</v>
      </c>
      <c r="AH3941" s="10" t="b">
        <f t="shared" si="7090"/>
        <v>1</v>
      </c>
      <c r="AI3941" s="10">
        <f t="shared" si="7096"/>
        <v>2291.7730000000001</v>
      </c>
      <c r="AJ3941">
        <v>3.0000000000000001E-3</v>
      </c>
      <c r="AK3941" s="3" cm="1">
        <f t="array" ref="AK3941">100000000/Lvac($AA3941)</f>
        <v>43620.891441896521</v>
      </c>
      <c r="AL3941" s="21">
        <f t="shared" si="7161"/>
        <v>5.7101062943707585E-2</v>
      </c>
      <c r="AM3941" s="21"/>
      <c r="AN3941" s="21"/>
      <c r="AO3941" s="21"/>
      <c r="AP3941" s="21"/>
      <c r="AS3941" s="3">
        <f t="shared" si="7097"/>
        <v>1.4418965220102109E-3</v>
      </c>
      <c r="AT3941" s="3" cm="1">
        <f t="array" ref="AT3941">AS3941-(100000000/LvacE($A3941)-$E3941)</f>
        <v>1.0755679249996319E-4</v>
      </c>
      <c r="BB3941"/>
      <c r="BC3941"/>
      <c r="BD3941"/>
      <c r="BE3941"/>
      <c r="BF3941"/>
      <c r="BG3941"/>
      <c r="BH3941"/>
      <c r="BI3941"/>
      <c r="BJ3941"/>
      <c r="BN3941" s="13" cm="1">
        <f t="array" ref="BN3941">$C3941*EXP(poly_from_str(100000000/$E3941,BN$4343))</f>
        <v>6.0321264702413018</v>
      </c>
      <c r="BO3941" s="13"/>
      <c r="BY3941" t="e">
        <v>#N/A</v>
      </c>
    </row>
    <row r="3942" spans="1:78" hidden="1" x14ac:dyDescent="0.25">
      <c r="A3942" t="s">
        <v>4386</v>
      </c>
      <c r="B3942" s="2" t="str">
        <f t="shared" si="7028"/>
        <v/>
      </c>
      <c r="C3942">
        <v>1</v>
      </c>
      <c r="D3942" t="s">
        <v>14</v>
      </c>
      <c r="E3942">
        <v>43630.6</v>
      </c>
      <c r="F3942">
        <v>23050</v>
      </c>
      <c r="G3942" t="s">
        <v>5</v>
      </c>
      <c r="H3942" s="5" t="s">
        <v>19</v>
      </c>
      <c r="I3942">
        <v>66681</v>
      </c>
      <c r="J3942" t="s">
        <v>3</v>
      </c>
      <c r="K3942" s="5" t="s">
        <v>18</v>
      </c>
      <c r="L3942">
        <v>23050.61</v>
      </c>
      <c r="M3942" t="str">
        <f t="shared" ref="M3942:M3944" si="7177">$G3942&amp;""</f>
        <v>e</v>
      </c>
      <c r="N3942" t="str">
        <f t="shared" ref="N3942:N3944" si="7178">$H3942&amp;""</f>
        <v>3/2</v>
      </c>
      <c r="O3942">
        <v>66681.14</v>
      </c>
      <c r="P3942" t="str">
        <f t="shared" ref="P3942:P3944" si="7179">$J3942&amp;""</f>
        <v>o</v>
      </c>
      <c r="Q3942" t="str">
        <f t="shared" ref="Q3942:Q3944" si="7180">$K3942&amp;""</f>
        <v>5/2</v>
      </c>
      <c r="R3942">
        <v>36</v>
      </c>
      <c r="AA3942" s="10">
        <f t="shared" si="7091"/>
        <v>2291.2629999999999</v>
      </c>
      <c r="AB3942" s="3" cm="1">
        <f t="array" ref="AB3942">100000000/Lvac(AA3942)</f>
        <v>43630.599911912643</v>
      </c>
      <c r="AC3942" s="28">
        <f t="shared" si="7092"/>
        <v>4.3644051337624708E-7</v>
      </c>
      <c r="AD3942" s="28">
        <f t="shared" si="7093"/>
        <v>2.2919694022519409E-7</v>
      </c>
      <c r="AE3942" s="21">
        <f t="shared" si="7094"/>
        <v>43630.599980958359</v>
      </c>
      <c r="AF3942" s="10" cm="1">
        <f t="array" ref="AF3942">Lair(100000000/AE3942)</f>
        <v>2291.2629963737354</v>
      </c>
      <c r="AG3942" s="10">
        <f t="shared" si="7095"/>
        <v>1.4521080712234399E-2</v>
      </c>
      <c r="AH3942" s="10" t="b">
        <f t="shared" si="7090"/>
        <v>1</v>
      </c>
      <c r="AI3942" s="10">
        <f t="shared" ref="AI3942:AI3944" si="7181">$AF3942</f>
        <v>2291.2629963737354</v>
      </c>
      <c r="AJ3942">
        <v>7.0000000000000001E-3</v>
      </c>
      <c r="AK3942" s="3" cm="1">
        <f t="array" ref="AK3942">100000000/Lvac($AA3942)</f>
        <v>43630.599911912643</v>
      </c>
      <c r="AL3942" s="21">
        <f t="shared" si="7161"/>
        <v>0.13329513018224096</v>
      </c>
      <c r="AM3942" s="10" cm="1">
        <f t="array" ref="AM3942">Lvac($AI3942)-$BA3942</f>
        <v>-3.6761922224286536E-3</v>
      </c>
      <c r="AN3942" s="10">
        <f t="shared" ref="AN3942:AN3944" si="7182">$AK3942-($AX3942-$AW3942)</f>
        <v>6.991191264387453E-2</v>
      </c>
      <c r="AO3942" s="3">
        <f t="shared" ref="AO3942:AO3944" si="7183">AM3942/AJ3942</f>
        <v>-0.52517031748980769</v>
      </c>
      <c r="AP3942" s="3">
        <v>-0.52465216653477653</v>
      </c>
      <c r="AS3942" s="3">
        <f t="shared" si="7097"/>
        <v>-8.8087355834431946E-5</v>
      </c>
      <c r="AT3942" s="3" cm="1">
        <f t="array" ref="AT3942">AS3942-(100000000/LvacE($A3942)-$E3942)</f>
        <v>1.0787499923026189E-4</v>
      </c>
      <c r="AU3942" t="s">
        <v>4764</v>
      </c>
      <c r="AV3942" t="s">
        <v>4846</v>
      </c>
      <c r="AW3942" s="3">
        <v>23050.61</v>
      </c>
      <c r="AX3942" s="3">
        <v>66681.14</v>
      </c>
      <c r="AY3942" s="3"/>
      <c r="AZ3942" s="10" cm="1">
        <f t="array" ref="AZ3942">Lair(100000000/($AX3942-$AW3942))</f>
        <v>2291.2666717628526</v>
      </c>
      <c r="BA3942" s="10">
        <f t="shared" ref="BA3942:BA3944" si="7184">100000000/($AX3942-$AW3942)</f>
        <v>2291.9730748171064</v>
      </c>
      <c r="BB3942" s="12">
        <v>42500000</v>
      </c>
      <c r="BC3942" s="3">
        <v>5.8000000000000003E-2</v>
      </c>
      <c r="BD3942" s="12" cm="1">
        <f t="array" ref="BD3942">SfromgA($BB3942,$BA3942,"")</f>
        <v>0.25255200701936226</v>
      </c>
      <c r="BE3942" s="29">
        <f t="shared" ref="BE3942:BE3944" si="7185">(10^MAX(0.05, -0.312925054856973*((LN($BD3942))^(1/3)) + 0.454808404431693)-1)*100</f>
        <v>535.1465278867289</v>
      </c>
      <c r="BG3942" s="3"/>
      <c r="BH3942" s="3"/>
      <c r="BI3942" s="12">
        <f t="shared" ref="BI3942:BI3944" si="7186">IF($BB3942="",$BF3942,$BB3942)</f>
        <v>42500000</v>
      </c>
      <c r="BJ3942" s="29">
        <f t="shared" ref="BJ3942:BJ3944" si="7187">IF($BB3942="",$BH3942,$BE3942)</f>
        <v>535.1465278867289</v>
      </c>
      <c r="BK3942" s="3">
        <f t="shared" ref="BK3942:BK3944" si="7188">LN(BN3942*100000000/($AX3942-$AW3942)/$BI3942)</f>
        <v>-8.0275401690999608</v>
      </c>
      <c r="BL3942" s="13">
        <f>EXP(BK$4341*$AX3942+BK$4342)*$BI3942/(100000000/($AX3942-$AW3942))</f>
        <v>13.136191648541336</v>
      </c>
      <c r="BM3942" s="3">
        <f t="shared" ref="BM3942:BM3944" si="7189">LN(BL3942/$C3942)</f>
        <v>2.5753711421698253</v>
      </c>
      <c r="BN3942" s="13" cm="1">
        <f t="array" ref="BN3942">$C3942*EXP(poly_from_str(100000000/$E3942,BN$4343))</f>
        <v>6.051499753670857</v>
      </c>
      <c r="BO3942" s="3">
        <f t="shared" ref="BO3942:BO3944" si="7190">LN($C3942)</f>
        <v>0</v>
      </c>
      <c r="BP3942" s="13">
        <f t="shared" ref="BP3942:BP3944" si="7191">LN(BL3942/BN3942)</f>
        <v>0.7750650076787734</v>
      </c>
      <c r="BQ3942" s="13"/>
      <c r="BS3942" s="13"/>
      <c r="BT3942" s="13"/>
      <c r="BU3942" s="13"/>
      <c r="BV3942" s="13"/>
      <c r="BW3942" s="13"/>
      <c r="BX3942" s="13"/>
      <c r="BY3942">
        <v>5958</v>
      </c>
      <c r="BZ3942" s="13"/>
    </row>
    <row r="3943" spans="1:78" hidden="1" x14ac:dyDescent="0.25">
      <c r="A3943" t="s">
        <v>4387</v>
      </c>
      <c r="B3943" s="2" t="str">
        <f t="shared" ref="B3943:B4006" si="7192">IF(OR(A3943=A3942,A3943=A3944),IF(B3942="",1,B3942+1),"")</f>
        <v/>
      </c>
      <c r="C3943">
        <v>5</v>
      </c>
      <c r="E3943">
        <v>43631.82</v>
      </c>
      <c r="F3943">
        <v>22277</v>
      </c>
      <c r="G3943" t="s">
        <v>5</v>
      </c>
      <c r="H3943" s="5" t="s">
        <v>19</v>
      </c>
      <c r="I3943">
        <v>65909</v>
      </c>
      <c r="J3943" t="s">
        <v>3</v>
      </c>
      <c r="K3943" s="5" t="s">
        <v>18</v>
      </c>
      <c r="L3943">
        <v>22277.66</v>
      </c>
      <c r="M3943" t="str">
        <f t="shared" si="7177"/>
        <v>e</v>
      </c>
      <c r="N3943" t="str">
        <f t="shared" si="7178"/>
        <v>3/2</v>
      </c>
      <c r="O3943">
        <v>65909.440000000002</v>
      </c>
      <c r="P3943" t="str">
        <f t="shared" si="7179"/>
        <v>o</v>
      </c>
      <c r="Q3943" t="str">
        <f t="shared" si="7180"/>
        <v>5/2</v>
      </c>
      <c r="R3943">
        <v>36</v>
      </c>
      <c r="AA3943" s="10">
        <f t="shared" si="7091"/>
        <v>2291.1990000000001</v>
      </c>
      <c r="AB3943" s="3" cm="1">
        <f t="array" ref="AB3943">100000000/Lvac(AA3943)</f>
        <v>43631.818534878388</v>
      </c>
      <c r="AC3943" s="28">
        <f t="shared" si="7092"/>
        <v>4.364527044573605E-7</v>
      </c>
      <c r="AD3943" s="28">
        <f t="shared" si="7093"/>
        <v>2.2919053882675561E-7</v>
      </c>
      <c r="AE3943" s="21">
        <f t="shared" si="7094"/>
        <v>43631.819683315844</v>
      </c>
      <c r="AF3943" s="10" cm="1">
        <f t="array" ref="AF3943">Lair(100000000/AE3943)</f>
        <v>2291.1989396877088</v>
      </c>
      <c r="AG3943" s="10">
        <f t="shared" si="7095"/>
        <v>1.4521612599970229E-2</v>
      </c>
      <c r="AH3943" s="10" t="b">
        <f t="shared" si="7090"/>
        <v>1</v>
      </c>
      <c r="AI3943" s="10">
        <f t="shared" si="7181"/>
        <v>2291.1989396877088</v>
      </c>
      <c r="AJ3943">
        <v>3.0000000000000001E-3</v>
      </c>
      <c r="AK3943" s="3" cm="1">
        <f t="array" ref="AK3943">100000000/Lvac($AA3943)</f>
        <v>43631.818534878388</v>
      </c>
      <c r="AL3943" s="21">
        <f t="shared" si="7161"/>
        <v>5.7129677103672304E-2</v>
      </c>
      <c r="AM3943" s="10" cm="1">
        <f t="array" ref="AM3943">Lvac($AI3943)-$BA3943</f>
        <v>-2.084499028569553E-3</v>
      </c>
      <c r="AN3943" s="10">
        <f t="shared" si="7182"/>
        <v>3.8534878389327787E-2</v>
      </c>
      <c r="AO3943" s="3">
        <f t="shared" si="7183"/>
        <v>-0.69483300952318439</v>
      </c>
      <c r="AP3943" s="3">
        <v>-0.67472451974026626</v>
      </c>
      <c r="AS3943" s="3">
        <f t="shared" si="7097"/>
        <v>-1.4651216115453281E-3</v>
      </c>
      <c r="AT3943" s="3" cm="1">
        <f t="array" ref="AT3943">AS3943-(100000000/LvacE($A3943)-$E3943)</f>
        <v>1.0791498061735183E-4</v>
      </c>
      <c r="AU3943" t="s">
        <v>4761</v>
      </c>
      <c r="AV3943" t="s">
        <v>4902</v>
      </c>
      <c r="AW3943" s="3">
        <v>22277.66</v>
      </c>
      <c r="AX3943" s="3">
        <v>65909.440000000002</v>
      </c>
      <c r="AY3943" s="3"/>
      <c r="AZ3943" s="10" cm="1">
        <f t="array" ref="AZ3943">Lair(100000000/($AX3943-$AW3943))</f>
        <v>2291.2010237313671</v>
      </c>
      <c r="BA3943" s="10">
        <f t="shared" si="7184"/>
        <v>2291.9074124411154</v>
      </c>
      <c r="BB3943" s="12">
        <v>63700000</v>
      </c>
      <c r="BC3943" s="3">
        <v>0.249</v>
      </c>
      <c r="BD3943" s="12" cm="1">
        <f t="array" ref="BD3943">SfromgA($BB3943,$BA3943,"")</f>
        <v>0.37849835803705278</v>
      </c>
      <c r="BE3943" s="29">
        <f t="shared" si="7185"/>
        <v>481.75028444003834</v>
      </c>
      <c r="BG3943" s="3"/>
      <c r="BH3943" s="3"/>
      <c r="BI3943" s="12">
        <f t="shared" si="7186"/>
        <v>63700000</v>
      </c>
      <c r="BJ3943" s="29">
        <f t="shared" si="7187"/>
        <v>481.75028444003834</v>
      </c>
      <c r="BK3943" s="3">
        <f t="shared" si="7188"/>
        <v>-6.8224075065704417</v>
      </c>
      <c r="BL3943" s="13">
        <f>EXP(BK$4341*$AX3943+BK$4342)*$BI3943/(100000000/($AX3943-$AW3943))</f>
        <v>20.878379773878272</v>
      </c>
      <c r="BM3943" s="3">
        <f t="shared" si="7189"/>
        <v>1.4292762505330505</v>
      </c>
      <c r="BN3943" s="13" cm="1">
        <f t="array" ref="BN3943">$C3943*EXP(poly_from_str(100000000/$E3943,BN$4343))</f>
        <v>30.269721816579906</v>
      </c>
      <c r="BO3943" s="3">
        <f t="shared" si="7190"/>
        <v>1.6094379124341003</v>
      </c>
      <c r="BP3943" s="13">
        <f t="shared" si="7191"/>
        <v>-0.37143376995420796</v>
      </c>
      <c r="BQ3943" s="13"/>
      <c r="BS3943" s="13"/>
      <c r="BT3943" s="13"/>
      <c r="BU3943" s="13"/>
      <c r="BV3943" s="13"/>
      <c r="BW3943" s="13"/>
      <c r="BX3943" s="13"/>
      <c r="BY3943">
        <v>29801</v>
      </c>
      <c r="BZ3943" s="13"/>
    </row>
    <row r="3944" spans="1:78" hidden="1" x14ac:dyDescent="0.25">
      <c r="A3944" t="s">
        <v>4388</v>
      </c>
      <c r="B3944" s="2" t="str">
        <f t="shared" si="7192"/>
        <v/>
      </c>
      <c r="C3944">
        <v>1</v>
      </c>
      <c r="E3944">
        <v>43640.81</v>
      </c>
      <c r="F3944">
        <v>27380</v>
      </c>
      <c r="G3944" t="s">
        <v>5</v>
      </c>
      <c r="H3944" s="5" t="s">
        <v>16</v>
      </c>
      <c r="I3944">
        <v>71021</v>
      </c>
      <c r="J3944" t="s">
        <v>3</v>
      </c>
      <c r="K3944" s="5" t="s">
        <v>4</v>
      </c>
      <c r="L3944">
        <v>27380.31</v>
      </c>
      <c r="M3944" t="str">
        <f t="shared" si="7177"/>
        <v>e</v>
      </c>
      <c r="N3944" t="str">
        <f t="shared" si="7178"/>
        <v>11/2</v>
      </c>
      <c r="O3944">
        <v>71021.100000000006</v>
      </c>
      <c r="P3944" t="str">
        <f t="shared" si="7179"/>
        <v>o</v>
      </c>
      <c r="Q3944" t="str">
        <f t="shared" si="7180"/>
        <v>9/2</v>
      </c>
      <c r="R3944">
        <v>36</v>
      </c>
      <c r="AA3944" s="10">
        <f t="shared" si="7091"/>
        <v>2290.7269999999999</v>
      </c>
      <c r="AB3944" s="3" cm="1">
        <f t="array" ref="AB3944">100000000/Lvac(AA3944)</f>
        <v>43640.807981772094</v>
      </c>
      <c r="AC3944" s="28">
        <f t="shared" si="7092"/>
        <v>4.3654263471814846E-7</v>
      </c>
      <c r="AD3944" s="28">
        <f t="shared" si="7093"/>
        <v>2.291433285143759E-7</v>
      </c>
      <c r="AE3944" s="21">
        <f t="shared" si="7094"/>
        <v>43640.809564044343</v>
      </c>
      <c r="AF3944" s="10" cm="1">
        <f t="array" ref="AF3944">Lair(100000000/AE3944)</f>
        <v>2290.7269169383098</v>
      </c>
      <c r="AG3944" s="10">
        <f t="shared" si="7095"/>
        <v>1.4525536648795797E-2</v>
      </c>
      <c r="AH3944" s="10" t="b">
        <f t="shared" si="7090"/>
        <v>1</v>
      </c>
      <c r="AI3944" s="10">
        <f t="shared" si="7181"/>
        <v>2290.7269169383098</v>
      </c>
      <c r="AJ3944">
        <v>3.0000000000000001E-3</v>
      </c>
      <c r="AK3944" s="3" cm="1">
        <f t="array" ref="AK3944">100000000/Lvac($AA3944)</f>
        <v>43640.807981772094</v>
      </c>
      <c r="AL3944" s="21">
        <f t="shared" si="7161"/>
        <v>5.715322196514884E-2</v>
      </c>
      <c r="AM3944" s="10" cm="1">
        <f t="array" ref="AM3944">Lvac($AI3944)-$BA3944</f>
        <v>-1.0272431077282818E-3</v>
      </c>
      <c r="AN3944" s="10">
        <f t="shared" si="7182"/>
        <v>1.7981772085477132E-2</v>
      </c>
      <c r="AO3944" s="3">
        <f t="shared" si="7183"/>
        <v>-0.34241436924276059</v>
      </c>
      <c r="AP3944" s="3">
        <v>-0.31472109064149362</v>
      </c>
      <c r="AS3944" s="3">
        <f t="shared" si="7097"/>
        <v>-2.0182279040454887E-3</v>
      </c>
      <c r="AT3944" s="3" cm="1">
        <f t="array" ref="AT3944">AS3944-(100000000/LvacE($A3944)-$E3944)</f>
        <v>1.0821010073414072E-4</v>
      </c>
      <c r="AU3944" t="s">
        <v>4707</v>
      </c>
      <c r="AV3944" t="s">
        <v>4917</v>
      </c>
      <c r="AW3944" s="3">
        <v>27380.31</v>
      </c>
      <c r="AX3944" s="3">
        <v>71021.100000000006</v>
      </c>
      <c r="AY3944" s="3"/>
      <c r="AZ3944" s="10" cm="1">
        <f t="array" ref="AZ3944">Lair(100000000/($AX3944-$AW3944))</f>
        <v>2290.727943957053</v>
      </c>
      <c r="BA3944" s="10">
        <f t="shared" si="7184"/>
        <v>2291.4342293070308</v>
      </c>
      <c r="BB3944" s="12">
        <v>75600000</v>
      </c>
      <c r="BC3944" s="3">
        <v>0.106</v>
      </c>
      <c r="BD3944" s="12" cm="1">
        <f t="array" ref="BD3944">SfromgA($BB3944,$BA3944,"")</f>
        <v>0.44892867260306368</v>
      </c>
      <c r="BE3944" s="29">
        <f t="shared" si="7185"/>
        <v>456.42947862578967</v>
      </c>
      <c r="BG3944" s="3"/>
      <c r="BH3944" s="3"/>
      <c r="BI3944" s="12">
        <f t="shared" si="7186"/>
        <v>75600000</v>
      </c>
      <c r="BJ3944" s="29">
        <f t="shared" si="7187"/>
        <v>456.42947862578967</v>
      </c>
      <c r="BK3944" s="3">
        <f t="shared" si="7188"/>
        <v>-8.6003405167232305</v>
      </c>
      <c r="BL3944" s="13">
        <f>EXP(BK$4341*$AX3944+BK$4342)*$BI3944/(100000000/($AX3944-$AW3944))</f>
        <v>16.807204751875322</v>
      </c>
      <c r="BM3944" s="3">
        <f t="shared" si="7189"/>
        <v>2.8218076487557928</v>
      </c>
      <c r="BN3944" s="13" cm="1">
        <f t="array" ref="BN3944">$C3944*EXP(poly_from_str(100000000/$E3944,BN$4343))</f>
        <v>6.0720308629742545</v>
      </c>
      <c r="BO3944" s="3">
        <f t="shared" si="7190"/>
        <v>0</v>
      </c>
      <c r="BP3944" s="13">
        <f t="shared" si="7191"/>
        <v>1.0181145258403594</v>
      </c>
      <c r="BQ3944" s="13"/>
      <c r="BS3944" s="13"/>
      <c r="BT3944" s="13"/>
      <c r="BU3944" s="13"/>
      <c r="BV3944" s="13"/>
      <c r="BW3944" s="13"/>
      <c r="BX3944" s="13"/>
      <c r="BY3944">
        <v>5979</v>
      </c>
      <c r="BZ3944" s="13"/>
    </row>
    <row r="3945" spans="1:78" hidden="1" x14ac:dyDescent="0.25">
      <c r="A3945" t="s">
        <v>4389</v>
      </c>
      <c r="B3945" s="2" t="str">
        <f t="shared" si="7192"/>
        <v/>
      </c>
      <c r="C3945">
        <v>1</v>
      </c>
      <c r="E3945">
        <v>43647.11</v>
      </c>
      <c r="R3945">
        <v>36</v>
      </c>
      <c r="S3945" t="s">
        <v>22</v>
      </c>
      <c r="AA3945" s="10">
        <f t="shared" si="7091"/>
        <v>2290.3960000000002</v>
      </c>
      <c r="AB3945" s="3" cm="1">
        <f t="array" ref="AB3945">100000000/Lvac(AA3945)</f>
        <v>43647.114231602172</v>
      </c>
      <c r="AC3945" s="28">
        <f t="shared" si="7092"/>
        <v>4.366057223292391E-7</v>
      </c>
      <c r="AD3945" s="28">
        <f t="shared" si="7093"/>
        <v>2.2911022128376175E-7</v>
      </c>
      <c r="AE3945" s="21">
        <f t="shared" si="7094"/>
        <v>43647.110913650569</v>
      </c>
      <c r="AF3945" s="10" cm="1">
        <f t="array" ref="AF3945">Lair(100000000/AE3945)</f>
        <v>2290.3961741262137</v>
      </c>
      <c r="AG3945" s="10">
        <f t="shared" si="7095"/>
        <v>1.4528289918337739E-2</v>
      </c>
      <c r="AH3945" s="10" t="b">
        <f t="shared" si="7090"/>
        <v>1</v>
      </c>
      <c r="AI3945" s="10">
        <f t="shared" si="7096"/>
        <v>2290.3960000000002</v>
      </c>
      <c r="AJ3945">
        <v>3.0000000000000001E-3</v>
      </c>
      <c r="AK3945" s="3" cm="1">
        <f t="array" ref="AK3945">100000000/Lvac($AA3945)</f>
        <v>43647.114231602172</v>
      </c>
      <c r="AL3945" s="21">
        <f t="shared" si="7161"/>
        <v>5.7169739510026435E-2</v>
      </c>
      <c r="AM3945" s="21"/>
      <c r="AN3945" s="21"/>
      <c r="AO3945" s="21"/>
      <c r="AP3945" s="21"/>
      <c r="AS3945" s="3">
        <f t="shared" si="7097"/>
        <v>4.2316021717851982E-3</v>
      </c>
      <c r="AT3945" s="3" cm="1">
        <f t="array" ref="AT3945">AS3945-(100000000/LvacE($A3945)-$E3945)</f>
        <v>1.0841739276656881E-4</v>
      </c>
      <c r="BB3945"/>
      <c r="BC3945"/>
      <c r="BD3945"/>
      <c r="BE3945"/>
      <c r="BF3945"/>
      <c r="BG3945"/>
      <c r="BH3945"/>
      <c r="BI3945"/>
      <c r="BJ3945"/>
      <c r="BN3945" s="13" cm="1">
        <f t="array" ref="BN3945">$C3945*EXP(poly_from_str(100000000/$E3945,BN$4343))</f>
        <v>6.084781963040232</v>
      </c>
      <c r="BO3945" s="13"/>
      <c r="BY3945">
        <v>5993</v>
      </c>
    </row>
    <row r="3946" spans="1:78" hidden="1" x14ac:dyDescent="0.25">
      <c r="A3946" t="s">
        <v>4390</v>
      </c>
      <c r="B3946" s="2" t="str">
        <f t="shared" si="7192"/>
        <v/>
      </c>
      <c r="C3946">
        <v>9</v>
      </c>
      <c r="E3946">
        <v>43650.07</v>
      </c>
      <c r="F3946">
        <v>16516</v>
      </c>
      <c r="G3946" t="s">
        <v>5</v>
      </c>
      <c r="H3946" s="5" t="s">
        <v>8</v>
      </c>
      <c r="I3946">
        <v>60166</v>
      </c>
      <c r="J3946" t="s">
        <v>3</v>
      </c>
      <c r="K3946" s="5" t="s">
        <v>4</v>
      </c>
      <c r="L3946">
        <v>16516.150000000001</v>
      </c>
      <c r="M3946" t="str">
        <f>$G3946&amp;""</f>
        <v>e</v>
      </c>
      <c r="N3946" t="str">
        <f>$H3946&amp;""</f>
        <v>7/2</v>
      </c>
      <c r="O3946">
        <v>60166.2</v>
      </c>
      <c r="P3946" t="str">
        <f>$J3946&amp;""</f>
        <v>o</v>
      </c>
      <c r="Q3946" t="str">
        <f>$K3946&amp;""</f>
        <v>9/2</v>
      </c>
      <c r="R3946">
        <v>36</v>
      </c>
      <c r="AA3946" s="10">
        <f t="shared" si="7091"/>
        <v>2290.241</v>
      </c>
      <c r="AB3946" s="3" cm="1">
        <f t="array" ref="AB3946">100000000/Lvac(AA3946)</f>
        <v>43650.067935855215</v>
      </c>
      <c r="AC3946" s="28">
        <f t="shared" si="7092"/>
        <v>4.3663527113522116E-7</v>
      </c>
      <c r="AD3946" s="28">
        <f t="shared" si="7093"/>
        <v>2.2909471789815383E-7</v>
      </c>
      <c r="AE3946" s="21">
        <f t="shared" si="7094"/>
        <v>43650.069554422473</v>
      </c>
      <c r="AF3946" s="10" cm="1">
        <f t="array" ref="AF3946">Lair(100000000/AE3946)</f>
        <v>2290.2409150690391</v>
      </c>
      <c r="AG3946" s="10">
        <f t="shared" si="7095"/>
        <v>1.4529579624121481E-2</v>
      </c>
      <c r="AH3946" s="10" t="b">
        <f t="shared" si="7090"/>
        <v>1</v>
      </c>
      <c r="AI3946" s="10">
        <f>$AF3946</f>
        <v>2290.2409150690391</v>
      </c>
      <c r="AJ3946">
        <v>3.0000000000000001E-3</v>
      </c>
      <c r="AK3946" s="3" cm="1">
        <f t="array" ref="AK3946">100000000/Lvac($AA3946)</f>
        <v>43650.067935855215</v>
      </c>
      <c r="AL3946" s="21">
        <f t="shared" si="7161"/>
        <v>5.7177479865090163E-2</v>
      </c>
      <c r="AM3946" s="10" cm="1">
        <f t="array" ref="AM3946">Lvac($AI3946)-$BA3946</f>
        <v>-1.0263023145853367E-3</v>
      </c>
      <c r="AN3946" s="10">
        <f>$AK3946-($AX3946-$AW3946)</f>
        <v>1.7935855219548102E-2</v>
      </c>
      <c r="AO3946" s="3">
        <f>AM3946/AJ3946</f>
        <v>-0.34210077152844559</v>
      </c>
      <c r="AP3946" s="3">
        <v>-0.31378426759450423</v>
      </c>
      <c r="AS3946" s="3">
        <f t="shared" si="7097"/>
        <v>-2.0641447845264338E-3</v>
      </c>
      <c r="AT3946" s="3" cm="1">
        <f t="array" ref="AT3946">AS3946-(100000000/LvacE($A3946)-$E3946)</f>
        <v>1.0851455590454862E-4</v>
      </c>
      <c r="AU3946" t="s">
        <v>4771</v>
      </c>
      <c r="AV3946" t="s">
        <v>4721</v>
      </c>
      <c r="AW3946" s="3">
        <v>16516.150000000001</v>
      </c>
      <c r="AX3946" s="3">
        <v>60166.2</v>
      </c>
      <c r="AY3946" s="3"/>
      <c r="AZ3946" s="10" cm="1">
        <f t="array" ref="AZ3946">Lair(100000000/($AX3946-$AW3946))</f>
        <v>2290.2419411472379</v>
      </c>
      <c r="BA3946" s="10">
        <f>100000000/($AX3946-$AW3946)</f>
        <v>2290.9481203343412</v>
      </c>
      <c r="BB3946" s="12">
        <v>392000000</v>
      </c>
      <c r="BC3946" s="3">
        <v>0.48</v>
      </c>
      <c r="BD3946" s="12" cm="1">
        <f t="array" ref="BD3946">SfromgA($BB3946,$BA3946,"")</f>
        <v>2.3262971594341511</v>
      </c>
      <c r="BE3946" s="29">
        <f>(10^MAX(0.05, -0.312925054856973*((LN($BD3946))^(1/3)) + 0.454808404431693)-1)*100</f>
        <v>44.22850863682033</v>
      </c>
      <c r="BG3946" s="3"/>
      <c r="BH3946" s="3"/>
      <c r="BI3946" s="12">
        <f>IF($BB3946="",$BF3946,$BB3946)</f>
        <v>392000000</v>
      </c>
      <c r="BJ3946" s="29">
        <f>IF($BB3946="",$BH3946,$BE3946)</f>
        <v>44.22850863682033</v>
      </c>
      <c r="BK3946" s="3">
        <f>LN(BN3946*100000000/($AX3946-$AW3946)/$BI3946)</f>
        <v>-8.0460481968889788</v>
      </c>
      <c r="BL3946" s="13">
        <f>EXP(BK$4341*$AX3946+BK$4342)*$BI3946/(100000000/($AX3946-$AW3946))</f>
        <v>198.85627827737756</v>
      </c>
      <c r="BM3946" s="3">
        <f t="shared" ref="BM3946" si="7193">LN(BL3946/$C3946)</f>
        <v>3.095357766750308</v>
      </c>
      <c r="BN3946" s="13" cm="1">
        <f t="array" ref="BN3946">$C3946*EXP(poly_from_str(100000000/$E3946,BN$4343))</f>
        <v>54.817153423774371</v>
      </c>
      <c r="BO3946" s="3">
        <f>LN($C3946)</f>
        <v>2.1972245773362196</v>
      </c>
      <c r="BP3946" s="13">
        <f>LN(BL3946/BN3946)</f>
        <v>1.2885791804306705</v>
      </c>
      <c r="BQ3946" s="13"/>
      <c r="BS3946" s="13"/>
      <c r="BT3946" s="13"/>
      <c r="BU3946" s="13"/>
      <c r="BV3946" s="13"/>
      <c r="BW3946" s="13"/>
      <c r="BX3946" s="13"/>
      <c r="BY3946">
        <v>53993</v>
      </c>
      <c r="BZ3946" s="13"/>
    </row>
    <row r="3947" spans="1:78" hidden="1" x14ac:dyDescent="0.25">
      <c r="A3947" t="s">
        <v>4391</v>
      </c>
      <c r="B3947" s="2" t="str">
        <f t="shared" si="7192"/>
        <v/>
      </c>
      <c r="C3947">
        <v>5</v>
      </c>
      <c r="E3947">
        <v>43654.53</v>
      </c>
      <c r="R3947">
        <v>36</v>
      </c>
      <c r="S3947" t="s">
        <v>22</v>
      </c>
      <c r="AA3947" s="10">
        <f t="shared" si="7091"/>
        <v>2290.0070000000001</v>
      </c>
      <c r="AB3947" s="3" cm="1">
        <f t="array" ref="AB3947">100000000/Lvac(AA3947)</f>
        <v>43654.527833792934</v>
      </c>
      <c r="AC3947" s="28">
        <f t="shared" si="7092"/>
        <v>4.3667988787807197E-7</v>
      </c>
      <c r="AD3947" s="28">
        <f t="shared" si="7093"/>
        <v>2.2907131278737617E-7</v>
      </c>
      <c r="AE3947" s="21">
        <f t="shared" si="7094"/>
        <v>43654.529532540597</v>
      </c>
      <c r="AF3947" s="10" cm="1">
        <f t="array" ref="AF3947">Lair(100000000/AE3947)</f>
        <v>2290.0069108799498</v>
      </c>
      <c r="AG3947" s="10">
        <f t="shared" si="7095"/>
        <v>1.4531527159915434E-2</v>
      </c>
      <c r="AH3947" s="10" t="b">
        <f t="shared" si="7090"/>
        <v>1</v>
      </c>
      <c r="AI3947" s="10">
        <f t="shared" si="7096"/>
        <v>2290.0070000000001</v>
      </c>
      <c r="AJ3947">
        <v>3.0000000000000001E-3</v>
      </c>
      <c r="AK3947" s="3" cm="1">
        <f t="array" ref="AK3947">100000000/Lvac($AA3947)</f>
        <v>43654.527833792934</v>
      </c>
      <c r="AL3947" s="21">
        <f t="shared" si="7161"/>
        <v>5.7189162959492612E-2</v>
      </c>
      <c r="AM3947" s="21"/>
      <c r="AN3947" s="21"/>
      <c r="AO3947" s="21"/>
      <c r="AP3947" s="21"/>
      <c r="AS3947" s="3">
        <f t="shared" si="7097"/>
        <v>-2.1662070648744702E-3</v>
      </c>
      <c r="AT3947" s="3" cm="1">
        <f t="array" ref="AT3947">AS3947-(100000000/LvacE($A3947)-$E3947)</f>
        <v>1.0866134107345715E-4</v>
      </c>
      <c r="BB3947"/>
      <c r="BC3947"/>
      <c r="BD3947"/>
      <c r="BE3947"/>
      <c r="BF3947"/>
      <c r="BG3947"/>
      <c r="BH3947"/>
      <c r="BI3947"/>
      <c r="BJ3947"/>
      <c r="BN3947" s="13" cm="1">
        <f t="array" ref="BN3947">$C3947*EXP(poly_from_str(100000000/$E3947,BN$4343))</f>
        <v>30.499406245271132</v>
      </c>
      <c r="BO3947" s="13"/>
      <c r="BY3947">
        <v>30044</v>
      </c>
    </row>
    <row r="3948" spans="1:78" hidden="1" x14ac:dyDescent="0.25">
      <c r="A3948" t="s">
        <v>4392</v>
      </c>
      <c r="B3948" s="2" t="str">
        <f t="shared" si="7192"/>
        <v/>
      </c>
      <c r="C3948">
        <v>5</v>
      </c>
      <c r="E3948">
        <v>43656.3</v>
      </c>
      <c r="F3948">
        <v>24309</v>
      </c>
      <c r="G3948" t="s">
        <v>5</v>
      </c>
      <c r="H3948" s="5" t="s">
        <v>19</v>
      </c>
      <c r="I3948">
        <v>67965</v>
      </c>
      <c r="J3948" t="s">
        <v>3</v>
      </c>
      <c r="K3948" s="5" t="s">
        <v>19</v>
      </c>
      <c r="L3948">
        <v>24309.200000000001</v>
      </c>
      <c r="M3948" t="str">
        <f t="shared" ref="M3948:M3949" si="7194">$G3948&amp;""</f>
        <v>e</v>
      </c>
      <c r="N3948" t="str">
        <f t="shared" ref="N3948:N3949" si="7195">$H3948&amp;""</f>
        <v>3/2</v>
      </c>
      <c r="O3948">
        <v>67965.47</v>
      </c>
      <c r="P3948" t="str">
        <f t="shared" ref="P3948:P3949" si="7196">$J3948&amp;""</f>
        <v>o</v>
      </c>
      <c r="Q3948" t="str">
        <f t="shared" ref="Q3948:Q3949" si="7197">$K3948&amp;""</f>
        <v>3/2</v>
      </c>
      <c r="R3948">
        <v>36</v>
      </c>
      <c r="S3948" t="s">
        <v>97</v>
      </c>
      <c r="AA3948" s="10">
        <f t="shared" si="7091"/>
        <v>2289.9140000000002</v>
      </c>
      <c r="AB3948" s="3" cm="1">
        <f t="array" ref="AB3948">100000000/Lvac(AA3948)</f>
        <v>43656.300610400751</v>
      </c>
      <c r="AC3948" s="28">
        <f t="shared" si="7092"/>
        <v>4.366976227054815E-7</v>
      </c>
      <c r="AD3948" s="28">
        <f t="shared" si="7093"/>
        <v>2.290620107563027E-7</v>
      </c>
      <c r="AE3948" s="21">
        <f t="shared" si="7094"/>
        <v>43656.300131705437</v>
      </c>
      <c r="AF3948" s="10" cm="1">
        <f t="array" ref="AF3948">Lair(100000000/AE3948)</f>
        <v>2289.914025111374</v>
      </c>
      <c r="AG3948" s="10">
        <f t="shared" si="7095"/>
        <v>1.4532301346338934E-2</v>
      </c>
      <c r="AH3948" s="10" t="b">
        <f t="shared" si="7090"/>
        <v>1</v>
      </c>
      <c r="AI3948" s="10">
        <f t="shared" ref="AI3948:AI3949" si="7198">$AF3948</f>
        <v>2289.914025111374</v>
      </c>
      <c r="AJ3948">
        <v>3.0000000000000001E-3</v>
      </c>
      <c r="AK3948" s="3" cm="1">
        <f t="array" ref="AK3948">100000000/Lvac($AA3948)</f>
        <v>43656.300610400751</v>
      </c>
      <c r="AL3948" s="21">
        <f t="shared" si="7161"/>
        <v>5.7193807450841898E-2</v>
      </c>
      <c r="AM3948" s="10" cm="1">
        <f t="array" ref="AM3948">Lvac($AI3948)-$BA3948</f>
        <v>-1.5809937749509118E-3</v>
      </c>
      <c r="AN3948" s="10">
        <f t="shared" ref="AN3948:AN3949" si="7199">$AK3948-($AX3948-$AW3948)</f>
        <v>3.0610400746809319E-2</v>
      </c>
      <c r="AO3948" s="3">
        <f t="shared" ref="AO3948:AO3949" si="7200">AM3948/AJ3948</f>
        <v>-0.52699792498363729</v>
      </c>
      <c r="AP3948" s="3">
        <v>-0.53537021100661752</v>
      </c>
      <c r="AS3948" s="3">
        <f t="shared" si="7097"/>
        <v>6.1040074797347188E-4</v>
      </c>
      <c r="AT3948" s="3" cm="1">
        <f t="array" ref="AT3948">AS3948-(100000000/LvacE($A3948)-$E3948)</f>
        <v>1.0871973063331097E-4</v>
      </c>
      <c r="AU3948" t="s">
        <v>4744</v>
      </c>
      <c r="AV3948" t="s">
        <v>4830</v>
      </c>
      <c r="AW3948" s="3">
        <v>24309.200000000001</v>
      </c>
      <c r="AX3948" s="3">
        <v>67965.47</v>
      </c>
      <c r="AY3948" s="3"/>
      <c r="AZ3948" s="10" cm="1">
        <f t="array" ref="AZ3948">Lair(100000000/($AX3948-$AW3948))</f>
        <v>2289.9156057599498</v>
      </c>
      <c r="BA3948" s="10">
        <f t="shared" ref="BA3948:BA3949" si="7201">100000000/($AX3948-$AW3948)</f>
        <v>2290.62171367366</v>
      </c>
      <c r="BB3948" s="12">
        <v>15400000</v>
      </c>
      <c r="BC3948" s="3">
        <v>3.6999999999999998E-2</v>
      </c>
      <c r="BD3948" s="12" cm="1">
        <f t="array" ref="BD3948">SfromgA($BB3948,$BA3948,"")</f>
        <v>9.1351188180760295E-2</v>
      </c>
      <c r="BE3948" s="29">
        <f t="shared" ref="BE3948:BE3949" si="7202">(10^MAX(0.05, -0.312925054856973*((LN($BD3948))^(1/3)) + 0.454808404431693)-1)*100</f>
        <v>647.08141201315698</v>
      </c>
      <c r="BG3948" s="3"/>
      <c r="BH3948" s="3"/>
      <c r="BI3948" s="12">
        <f t="shared" ref="BI3948:BI3949" si="7203">IF($BB3948="",$BF3948,$BB3948)</f>
        <v>15400000</v>
      </c>
      <c r="BJ3948" s="29">
        <f t="shared" ref="BJ3948:BJ3949" si="7204">IF($BB3948="",$BH3948,$BE3948)</f>
        <v>647.08141201315698</v>
      </c>
      <c r="BK3948" s="3">
        <f t="shared" ref="BK3948:BK3949" si="7205">LN(BN3948*100000000/($AX3948-$AW3948)/$BI3948)</f>
        <v>-5.3949998581634873</v>
      </c>
      <c r="BL3948" s="13">
        <f>EXP(BK$4341*$AX3948+BK$4342)*$BI3948/(100000000/($AX3948-$AW3948))</f>
        <v>4.3199367644764202</v>
      </c>
      <c r="BM3948" s="3">
        <f t="shared" ref="BM3948:BM3949" si="7206">LN(BL3948/$C3948)</f>
        <v>-0.14619714813789633</v>
      </c>
      <c r="BN3948" s="13" cm="1">
        <f t="array" ref="BN3948">$C3948*EXP(poly_from_str(100000000/$E3948,BN$4343))</f>
        <v>30.517480751703513</v>
      </c>
      <c r="BO3948" s="3">
        <f t="shared" ref="BO3948:BO3949" si="7207">LN($C3948)</f>
        <v>1.6094379124341003</v>
      </c>
      <c r="BP3948" s="13">
        <f>LN(BL3948/BN3948)</f>
        <v>-1.9550588945356209</v>
      </c>
      <c r="BQ3948" s="13"/>
      <c r="BS3948" s="13"/>
      <c r="BT3948" s="13"/>
      <c r="BU3948" s="13"/>
      <c r="BV3948" s="13"/>
      <c r="BW3948" s="13"/>
      <c r="BX3948" s="13"/>
      <c r="BY3948">
        <v>30063</v>
      </c>
      <c r="BZ3948" s="13"/>
    </row>
    <row r="3949" spans="1:78" hidden="1" x14ac:dyDescent="0.25">
      <c r="A3949" t="s">
        <v>4393</v>
      </c>
      <c r="B3949" s="2" t="str">
        <f t="shared" si="7192"/>
        <v/>
      </c>
      <c r="C3949">
        <v>5</v>
      </c>
      <c r="E3949">
        <v>43669.13</v>
      </c>
      <c r="F3949">
        <v>21148</v>
      </c>
      <c r="G3949" t="s">
        <v>5</v>
      </c>
      <c r="H3949" s="5" t="s">
        <v>19</v>
      </c>
      <c r="I3949">
        <v>64817</v>
      </c>
      <c r="J3949" t="s">
        <v>3</v>
      </c>
      <c r="K3949" s="5" t="s">
        <v>18</v>
      </c>
      <c r="L3949">
        <v>21148.43</v>
      </c>
      <c r="M3949" t="str">
        <f t="shared" si="7194"/>
        <v>e</v>
      </c>
      <c r="N3949" t="str">
        <f t="shared" si="7195"/>
        <v>3/2</v>
      </c>
      <c r="O3949">
        <v>64817.53</v>
      </c>
      <c r="P3949" t="str">
        <f t="shared" si="7196"/>
        <v>o</v>
      </c>
      <c r="Q3949" t="str">
        <f t="shared" si="7197"/>
        <v>5/2</v>
      </c>
      <c r="R3949">
        <v>36</v>
      </c>
      <c r="AA3949" s="10">
        <f t="shared" si="7091"/>
        <v>2289.241</v>
      </c>
      <c r="AB3949" s="3" cm="1">
        <f t="array" ref="AB3949">100000000/Lvac(AA3949)</f>
        <v>43669.133704977306</v>
      </c>
      <c r="AC3949" s="28">
        <f t="shared" si="7092"/>
        <v>4.3682600477625555E-7</v>
      </c>
      <c r="AD3949" s="28">
        <f t="shared" si="7093"/>
        <v>2.2899469606057752E-7</v>
      </c>
      <c r="AE3949" s="21">
        <f t="shared" si="7094"/>
        <v>43669.130798681595</v>
      </c>
      <c r="AF3949" s="10" cm="1">
        <f t="array" ref="AF3949">Lair(100000000/AE3949)</f>
        <v>2289.2411523687374</v>
      </c>
      <c r="AG3949" s="10">
        <f t="shared" si="7095"/>
        <v>1.4537906604192678E-2</v>
      </c>
      <c r="AH3949" s="10" t="b">
        <f t="shared" si="7090"/>
        <v>1</v>
      </c>
      <c r="AI3949" s="10">
        <f t="shared" si="7198"/>
        <v>2289.2411523687374</v>
      </c>
      <c r="AJ3949">
        <v>3.0000000000000001E-3</v>
      </c>
      <c r="AK3949" s="3" cm="1">
        <f t="array" ref="AK3949">100000000/Lvac($AA3949)</f>
        <v>43669.133704977306</v>
      </c>
      <c r="AL3949" s="21">
        <f t="shared" si="7161"/>
        <v>5.7227435816176536E-2</v>
      </c>
      <c r="AM3949" s="10" cm="1">
        <f t="array" ref="AM3949">Lvac($AI3949)-$BA3949</f>
        <v>-1.6150401997947483E-3</v>
      </c>
      <c r="AN3949" s="10">
        <f t="shared" si="7199"/>
        <v>3.3704977307934314E-2</v>
      </c>
      <c r="AO3949" s="3">
        <f t="shared" si="7200"/>
        <v>-0.53834673326491611</v>
      </c>
      <c r="AP3949" s="3">
        <v>-0.58914740126662457</v>
      </c>
      <c r="AS3949" s="3">
        <f t="shared" si="7097"/>
        <v>3.7049773090984672E-3</v>
      </c>
      <c r="AT3949" s="3" cm="1">
        <f t="array" ref="AT3949">AS3949-(100000000/LvacE($A3949)-$E3949)</f>
        <v>1.0914281301666051E-4</v>
      </c>
      <c r="AU3949" t="s">
        <v>4784</v>
      </c>
      <c r="AV3949" t="s">
        <v>4877</v>
      </c>
      <c r="AW3949" s="3">
        <v>21148.43</v>
      </c>
      <c r="AX3949" s="3">
        <v>64817.53</v>
      </c>
      <c r="AY3949" s="3"/>
      <c r="AZ3949" s="10" cm="1">
        <f t="array" ref="AZ3949">Lair(100000000/($AX3949-$AW3949))</f>
        <v>2289.2427670563989</v>
      </c>
      <c r="BA3949" s="10">
        <f t="shared" si="7201"/>
        <v>2289.9487280479789</v>
      </c>
      <c r="BB3949" s="12">
        <v>36500000</v>
      </c>
      <c r="BC3949" s="3">
        <v>0.128</v>
      </c>
      <c r="BD3949" s="12" cm="1">
        <f t="array" ref="BD3949">SfromgA($BB3949,$BA3949,"")</f>
        <v>0.21632339996920363</v>
      </c>
      <c r="BE3949" s="29">
        <f t="shared" si="7202"/>
        <v>553.83403197298389</v>
      </c>
      <c r="BG3949" s="3"/>
      <c r="BH3949" s="3"/>
      <c r="BI3949" s="12">
        <f t="shared" si="7203"/>
        <v>36500000</v>
      </c>
      <c r="BJ3949" s="29">
        <f t="shared" si="7204"/>
        <v>553.83403197298389</v>
      </c>
      <c r="BK3949" s="3">
        <f t="shared" si="7205"/>
        <v>-6.2539298737179498</v>
      </c>
      <c r="BL3949" s="13">
        <f>EXP(BK$4341*$AX3949+BK$4342)*$BI3949/(100000000/($AX3949-$AW3949))</f>
        <v>13.009245867757105</v>
      </c>
      <c r="BM3949" s="3">
        <f t="shared" si="7206"/>
        <v>0.95622241282662424</v>
      </c>
      <c r="BN3949" s="13" cm="1">
        <f t="array" ref="BN3949">$C3949*EXP(poly_from_str(100000000/$E3949,BN$4343))</f>
        <v>30.649251402925234</v>
      </c>
      <c r="BO3949" s="3">
        <f t="shared" si="7207"/>
        <v>1.6094379124341003</v>
      </c>
      <c r="BP3949" s="13">
        <f>LN(BL3949/BN3949)</f>
        <v>-0.85694791277510751</v>
      </c>
      <c r="BQ3949" s="13"/>
      <c r="BR3949" s="12">
        <v>13280000</v>
      </c>
      <c r="BS3949" s="3">
        <f>LN(BV3949*100000000/($AX3949-$AW3949)/$BR3949)</f>
        <v>-6.8276913148622134</v>
      </c>
      <c r="BT3949" s="13">
        <f>EXP(BS$4338*$AX3949+BS$4336)*$BR3949/(100000000/($AX3949-$AW3949))</f>
        <v>5.9470888404768649</v>
      </c>
      <c r="BU3949" s="3">
        <f>LN(BT3949/$BN3949)</f>
        <v>-1.6397064087182545</v>
      </c>
      <c r="BV3949" s="3" cm="1">
        <f t="array" ref="BV3949">$BN3949*EXP(poly_from_str(100000000/$E3949,BV$4341))</f>
        <v>6.2826613989691733</v>
      </c>
      <c r="BW3949" s="12" t="s">
        <v>14</v>
      </c>
      <c r="BX3949" s="3">
        <f>LN(BT3949/BV3949)</f>
        <v>-5.4891851033833511E-2</v>
      </c>
      <c r="BY3949">
        <v>30202</v>
      </c>
      <c r="BZ3949" s="13"/>
    </row>
    <row r="3950" spans="1:78" hidden="1" x14ac:dyDescent="0.25">
      <c r="A3950" t="s">
        <v>4394</v>
      </c>
      <c r="B3950" s="2" t="str">
        <f t="shared" si="7192"/>
        <v/>
      </c>
      <c r="C3950">
        <v>2</v>
      </c>
      <c r="D3950" t="s">
        <v>14</v>
      </c>
      <c r="E3950">
        <v>43683.48</v>
      </c>
      <c r="R3950">
        <v>36</v>
      </c>
      <c r="S3950" t="s">
        <v>22</v>
      </c>
      <c r="AA3950" s="10">
        <f t="shared" si="7091"/>
        <v>2288.489</v>
      </c>
      <c r="AB3950" s="3" cm="1">
        <f t="array" ref="AB3950">100000000/Lvac(AA3950)</f>
        <v>43683.482137604005</v>
      </c>
      <c r="AC3950" s="28">
        <f t="shared" si="7092"/>
        <v>4.36969546281411E-7</v>
      </c>
      <c r="AD3950" s="28">
        <f t="shared" si="7093"/>
        <v>2.2891947964449726E-7</v>
      </c>
      <c r="AE3950" s="21">
        <f t="shared" si="7094"/>
        <v>43683.480460328254</v>
      </c>
      <c r="AF3950" s="10" cm="1">
        <f t="array" ref="AF3950">Lair(100000000/AE3950)</f>
        <v>2288.4890878769966</v>
      </c>
      <c r="AG3950" s="10">
        <f t="shared" si="7095"/>
        <v>1.4544175684830473E-2</v>
      </c>
      <c r="AH3950" s="10" t="b">
        <f t="shared" si="7090"/>
        <v>1</v>
      </c>
      <c r="AI3950" s="10">
        <f t="shared" si="7096"/>
        <v>2288.489</v>
      </c>
      <c r="AJ3950">
        <v>7.0000000000000001E-3</v>
      </c>
      <c r="AK3950" s="3" cm="1">
        <f t="array" ref="AK3950">100000000/Lvac($AA3950)</f>
        <v>43683.482137604005</v>
      </c>
      <c r="AL3950" s="21">
        <f t="shared" si="7161"/>
        <v>0.13361845958762661</v>
      </c>
      <c r="AM3950" s="21"/>
      <c r="AN3950" s="21"/>
      <c r="AO3950" s="21"/>
      <c r="AP3950" s="21"/>
      <c r="AS3950" s="3">
        <f t="shared" si="7097"/>
        <v>2.1376040022005327E-3</v>
      </c>
      <c r="AT3950" s="3" cm="1">
        <f t="array" ref="AT3950">AS3950-(100000000/LvacE($A3950)-$E3950)</f>
        <v>1.0961689986288548E-4</v>
      </c>
      <c r="BB3950"/>
      <c r="BC3950"/>
      <c r="BD3950"/>
      <c r="BE3950"/>
      <c r="BF3950"/>
      <c r="BG3950"/>
      <c r="BH3950"/>
      <c r="BI3950"/>
      <c r="BJ3950"/>
      <c r="BN3950" s="13" cm="1">
        <f t="array" ref="BN3950">$C3950*EXP(poly_from_str(100000000/$E3950,BN$4343))</f>
        <v>12.319288043707694</v>
      </c>
      <c r="BO3950" s="13"/>
      <c r="BY3950" t="e">
        <v>#N/A</v>
      </c>
    </row>
    <row r="3951" spans="1:78" hidden="1" x14ac:dyDescent="0.25">
      <c r="A3951" t="s">
        <v>4395</v>
      </c>
      <c r="B3951" s="2">
        <f t="shared" si="7192"/>
        <v>1</v>
      </c>
      <c r="C3951">
        <v>5</v>
      </c>
      <c r="D3951" t="s">
        <v>736</v>
      </c>
      <c r="E3951">
        <v>43684.7</v>
      </c>
      <c r="F3951">
        <v>21294</v>
      </c>
      <c r="G3951" t="s">
        <v>5</v>
      </c>
      <c r="H3951" s="5" t="s">
        <v>8</v>
      </c>
      <c r="I3951">
        <v>64979</v>
      </c>
      <c r="J3951" t="s">
        <v>3</v>
      </c>
      <c r="K3951" s="5" t="s">
        <v>8</v>
      </c>
      <c r="L3951">
        <v>21294.89</v>
      </c>
      <c r="M3951" t="str">
        <f t="shared" ref="M3951:M3953" si="7208">$G3951&amp;""</f>
        <v>e</v>
      </c>
      <c r="N3951" t="str">
        <f t="shared" ref="N3951:N3953" si="7209">$H3951&amp;""</f>
        <v>7/2</v>
      </c>
      <c r="O3951">
        <v>64979.55</v>
      </c>
      <c r="P3951" t="str">
        <f t="shared" ref="P3951:P3953" si="7210">$J3951&amp;""</f>
        <v>o</v>
      </c>
      <c r="Q3951" t="str">
        <f t="shared" ref="Q3951:Q3953" si="7211">$K3951&amp;""</f>
        <v>7/2</v>
      </c>
      <c r="R3951">
        <v>36</v>
      </c>
      <c r="AA3951" s="10">
        <f t="shared" si="7091"/>
        <v>2288.4250000000002</v>
      </c>
      <c r="AB3951" s="3" cm="1">
        <f t="array" ref="AB3951">100000000/Lvac(AA3951)</f>
        <v>43684.703716154996</v>
      </c>
      <c r="AC3951" s="28">
        <f t="shared" si="7092"/>
        <v>4.3698176693577456E-7</v>
      </c>
      <c r="AD3951" s="28">
        <f t="shared" si="7093"/>
        <v>2.2891307824761348E-7</v>
      </c>
      <c r="AE3951" s="21">
        <f t="shared" si="7094"/>
        <v>43684.700800195445</v>
      </c>
      <c r="AF3951" s="10" cm="1">
        <f t="array" ref="AF3951">Lair(100000000/AE3951)</f>
        <v>2288.4251527664396</v>
      </c>
      <c r="AG3951" s="10">
        <f t="shared" si="7095"/>
        <v>1.4544709508975604E-2</v>
      </c>
      <c r="AH3951" s="10" t="b">
        <f t="shared" si="7090"/>
        <v>1</v>
      </c>
      <c r="AI3951" s="10">
        <f t="shared" ref="AI3951:AI3953" si="7212">$AF3951</f>
        <v>2288.4251527664396</v>
      </c>
      <c r="AJ3951">
        <v>7.0000000000000001E-3</v>
      </c>
      <c r="AK3951" s="3" cm="1">
        <f t="array" ref="AK3951">100000000/Lvac($AA3951)</f>
        <v>43684.703716154996</v>
      </c>
      <c r="AL3951" s="21">
        <f t="shared" si="7161"/>
        <v>0.13362592420530639</v>
      </c>
      <c r="AM3951" s="10" cm="1">
        <f t="array" ref="AM3951">Lvac($AI3951)-$BA3951</f>
        <v>-2.1379813770181499E-3</v>
      </c>
      <c r="AN3951" s="10">
        <f t="shared" ref="AN3951:AN3953" si="7213">$AK3951-($AX3951-$AW3951)</f>
        <v>4.3716154992580414E-2</v>
      </c>
      <c r="AO3951" s="3">
        <f t="shared" ref="AO3951:AO3953" si="7214">AM3951/AJ3951</f>
        <v>-0.30542591100259286</v>
      </c>
      <c r="AP3951" s="3">
        <v>-0.32725445134929032</v>
      </c>
      <c r="AS3951" s="3">
        <f t="shared" si="7097"/>
        <v>3.7161549989832565E-3</v>
      </c>
      <c r="AT3951" s="3" cm="1">
        <f t="array" ref="AT3951">AS3951-(100000000/LvacE($A3951)-$E3951)</f>
        <v>1.0965731053147465E-4</v>
      </c>
      <c r="AU3951" t="s">
        <v>4786</v>
      </c>
      <c r="AV3951" t="s">
        <v>4907</v>
      </c>
      <c r="AW3951" s="3">
        <v>21294.89</v>
      </c>
      <c r="AX3951" s="3">
        <v>64979.55</v>
      </c>
      <c r="AY3951" s="3"/>
      <c r="AZ3951" s="10" cm="1">
        <f t="array" ref="AZ3951">Lair(100000000/($AX3951-$AW3951))</f>
        <v>2288.4272902812818</v>
      </c>
      <c r="BA3951" s="10">
        <f t="shared" ref="BA3951:BA3953" si="7215">100000000/($AX3951-$AW3951)</f>
        <v>2289.1330732572942</v>
      </c>
      <c r="BB3951" s="12">
        <v>28700000</v>
      </c>
      <c r="BC3951" s="3">
        <v>3.7999999999999999E-2</v>
      </c>
      <c r="BD3951" s="12" cm="1">
        <f t="array" ref="BD3951">SfromgA($BB3951,$BA3951,"")</f>
        <v>0.16991369209163995</v>
      </c>
      <c r="BE3951" s="29">
        <f t="shared" ref="BE3951:BE3953" si="7216">(10^MAX(0.05, -0.312925054856973*((LN($BD3951))^(1/3)) + 0.454808404431693)-1)*100</f>
        <v>581.57254910055883</v>
      </c>
      <c r="BG3951" s="3"/>
      <c r="BH3951" s="3"/>
      <c r="BI3951" s="12">
        <f t="shared" ref="BI3951:BI3953" si="7217">IF($BB3951="",$BF3951,$BB3951)</f>
        <v>28700000</v>
      </c>
      <c r="BJ3951" s="29">
        <f t="shared" ref="BJ3951:BJ3953" si="7218">IF($BB3951="",$BH3951,$BE3951)</f>
        <v>581.57254910055883</v>
      </c>
      <c r="BK3951" s="3">
        <f t="shared" ref="BK3951:BK3953" si="7219">LN(BN3951*100000000/($AX3951-$AW3951)/$BI3951)</f>
        <v>-6.0086086601965008</v>
      </c>
      <c r="BL3951" s="13">
        <f>EXP(BK$4341*$AX3951+BK$4342)*$BI3951/(100000000/($AX3951-$AW3951))</f>
        <v>10.107635571786842</v>
      </c>
      <c r="BM3951" s="3">
        <f t="shared" ref="BM3951:BM3953" si="7220">LN(BL3951/$C3951)</f>
        <v>0.70385322299778708</v>
      </c>
      <c r="BN3951" s="13" cm="1">
        <f t="array" ref="BN3951">$C3951*EXP(poly_from_str(100000000/$E3951,BN$4343))</f>
        <v>30.810962941003638</v>
      </c>
      <c r="BO3951" s="3">
        <f t="shared" ref="BO3951:BO3953" si="7221">LN($C3951)</f>
        <v>1.6094379124341003</v>
      </c>
      <c r="BP3951" s="13">
        <f t="shared" ref="BP3951:BP3952" si="7222">LN(BL3951/BN3951)</f>
        <v>-1.1145794308591295</v>
      </c>
      <c r="BQ3951" s="13"/>
      <c r="BS3951" s="13"/>
      <c r="BT3951" s="13"/>
      <c r="BU3951" s="13"/>
      <c r="BV3951" s="13"/>
      <c r="BW3951" s="13"/>
      <c r="BX3951" s="13"/>
      <c r="BY3951">
        <v>30374</v>
      </c>
      <c r="BZ3951" s="13"/>
    </row>
    <row r="3952" spans="1:78" hidden="1" x14ac:dyDescent="0.25">
      <c r="A3952" t="s">
        <v>4395</v>
      </c>
      <c r="B3952" s="2">
        <f t="shared" si="7192"/>
        <v>2</v>
      </c>
      <c r="C3952">
        <v>5</v>
      </c>
      <c r="D3952" t="s">
        <v>736</v>
      </c>
      <c r="E3952">
        <v>43684.7</v>
      </c>
      <c r="F3952">
        <v>21611</v>
      </c>
      <c r="G3952" t="s">
        <v>5</v>
      </c>
      <c r="H3952" s="5" t="s">
        <v>18</v>
      </c>
      <c r="I3952">
        <v>65295</v>
      </c>
      <c r="J3952" t="s">
        <v>3</v>
      </c>
      <c r="K3952" s="5" t="s">
        <v>8</v>
      </c>
      <c r="L3952">
        <v>21611.19</v>
      </c>
      <c r="M3952" t="str">
        <f t="shared" si="7208"/>
        <v>e</v>
      </c>
      <c r="N3952" t="str">
        <f t="shared" si="7209"/>
        <v>5/2</v>
      </c>
      <c r="O3952">
        <v>65295.9</v>
      </c>
      <c r="P3952" t="str">
        <f t="shared" si="7210"/>
        <v>o</v>
      </c>
      <c r="Q3952" t="str">
        <f t="shared" si="7211"/>
        <v>7/2</v>
      </c>
      <c r="R3952">
        <v>36</v>
      </c>
      <c r="AA3952" s="10">
        <f t="shared" si="7091"/>
        <v>2288.4250000000002</v>
      </c>
      <c r="AB3952" s="3" cm="1">
        <f t="array" ref="AB3952">100000000/Lvac(AA3952)</f>
        <v>43684.703716154996</v>
      </c>
      <c r="AC3952" s="28">
        <f t="shared" si="7092"/>
        <v>4.3698176693577456E-7</v>
      </c>
      <c r="AD3952" s="28">
        <f t="shared" si="7093"/>
        <v>2.2891307824761348E-7</v>
      </c>
      <c r="AE3952" s="21">
        <f t="shared" si="7094"/>
        <v>43684.700800195445</v>
      </c>
      <c r="AF3952" s="10" cm="1">
        <f t="array" ref="AF3952">Lair(100000000/AE3952)</f>
        <v>2288.4251527664396</v>
      </c>
      <c r="AG3952" s="10">
        <f t="shared" si="7095"/>
        <v>1.4544709508975604E-2</v>
      </c>
      <c r="AH3952" s="10" t="b">
        <f t="shared" si="7090"/>
        <v>1</v>
      </c>
      <c r="AI3952" s="10">
        <f t="shared" si="7212"/>
        <v>2288.4251527664396</v>
      </c>
      <c r="AJ3952">
        <v>7.0000000000000001E-3</v>
      </c>
      <c r="AK3952" s="3" cm="1">
        <f t="array" ref="AK3952">100000000/Lvac($AA3952)</f>
        <v>43684.703716154996</v>
      </c>
      <c r="AL3952" s="21">
        <f t="shared" si="7161"/>
        <v>0.13362592420530639</v>
      </c>
      <c r="AM3952" s="10" cm="1">
        <f t="array" ref="AM3952">Lvac($AI3952)-$BA3952</f>
        <v>4.8208073758360115E-4</v>
      </c>
      <c r="AN3952" s="10">
        <f t="shared" si="7213"/>
        <v>-6.2838450103299692E-3</v>
      </c>
      <c r="AO3952" s="3">
        <f t="shared" si="7214"/>
        <v>6.8868676797657305E-2</v>
      </c>
      <c r="AP3952" s="3">
        <v>4.7040136450959835E-2</v>
      </c>
      <c r="AS3952" s="3">
        <f t="shared" si="7097"/>
        <v>3.7161549989832565E-3</v>
      </c>
      <c r="AT3952" s="3" cm="1">
        <f t="array" ref="AT3952">AS3952-(100000000/LvacE($A3952)-$E3952)</f>
        <v>1.0965731053147465E-4</v>
      </c>
      <c r="AU3952" t="s">
        <v>4791</v>
      </c>
      <c r="AV3952" t="s">
        <v>4820</v>
      </c>
      <c r="AW3952" s="3">
        <v>21611.19</v>
      </c>
      <c r="AX3952" s="3">
        <v>65295.9</v>
      </c>
      <c r="AY3952" s="3"/>
      <c r="AZ3952" s="10" cm="1">
        <f t="array" ref="AZ3952">Lair(100000000/($AX3952-$AW3952))</f>
        <v>2288.4246707908983</v>
      </c>
      <c r="BA3952" s="10">
        <f t="shared" si="7215"/>
        <v>2289.1304531951796</v>
      </c>
      <c r="BB3952" s="12">
        <v>14600000</v>
      </c>
      <c r="BC3952" s="3">
        <v>2.5999999999999999E-2</v>
      </c>
      <c r="BD3952" s="12" cm="1">
        <f t="array" ref="BD3952">SfromgA($BB3952,$BA3952,"")</f>
        <v>8.6436633673930313E-2</v>
      </c>
      <c r="BE3952" s="29">
        <f t="shared" si="7216"/>
        <v>652.60570690049485</v>
      </c>
      <c r="BG3952" s="3"/>
      <c r="BH3952" s="3"/>
      <c r="BI3952" s="12">
        <f t="shared" si="7217"/>
        <v>14600000</v>
      </c>
      <c r="BJ3952" s="29">
        <f t="shared" si="7218"/>
        <v>652.60570690049485</v>
      </c>
      <c r="BK3952" s="3">
        <f t="shared" si="7219"/>
        <v>-5.3327342107110978</v>
      </c>
      <c r="BL3952" s="13">
        <f>EXP(BK$4341*$AX3952+BK$4342)*$BI3952/(100000000/($AX3952-$AW3952))</f>
        <v>5.0197511672898942</v>
      </c>
      <c r="BM3952" s="3">
        <f t="shared" si="7220"/>
        <v>3.94245177204484E-3</v>
      </c>
      <c r="BN3952" s="13" cm="1">
        <f t="array" ref="BN3952">$C3952*EXP(poly_from_str(100000000/$E3952,BN$4343))</f>
        <v>30.810962941003638</v>
      </c>
      <c r="BO3952" s="3">
        <f t="shared" si="7221"/>
        <v>1.6094379124341003</v>
      </c>
      <c r="BP3952" s="13">
        <f t="shared" si="7222"/>
        <v>-1.8144902020848717</v>
      </c>
      <c r="BQ3952" s="13"/>
      <c r="BS3952" s="13"/>
      <c r="BT3952" s="13"/>
      <c r="BU3952" s="13"/>
      <c r="BV3952" s="13"/>
      <c r="BW3952" s="13"/>
      <c r="BX3952" s="13"/>
      <c r="BY3952">
        <v>30374</v>
      </c>
      <c r="BZ3952" s="13"/>
    </row>
    <row r="3953" spans="1:78" hidden="1" x14ac:dyDescent="0.25">
      <c r="A3953" t="s">
        <v>4396</v>
      </c>
      <c r="B3953" s="2" t="str">
        <f t="shared" si="7192"/>
        <v/>
      </c>
      <c r="C3953">
        <v>9</v>
      </c>
      <c r="E3953">
        <v>43690.32</v>
      </c>
      <c r="F3953">
        <v>36670</v>
      </c>
      <c r="G3953" t="s">
        <v>5</v>
      </c>
      <c r="H3953" s="5" t="s">
        <v>16</v>
      </c>
      <c r="I3953">
        <v>80360</v>
      </c>
      <c r="J3953" t="s">
        <v>3</v>
      </c>
      <c r="K3953" s="5" t="s">
        <v>16</v>
      </c>
      <c r="L3953">
        <v>36670.57</v>
      </c>
      <c r="M3953" t="str">
        <f t="shared" si="7208"/>
        <v>e</v>
      </c>
      <c r="N3953" t="str">
        <f t="shared" si="7209"/>
        <v>11/2</v>
      </c>
      <c r="O3953">
        <v>80360.820000000007</v>
      </c>
      <c r="P3953" t="str">
        <f t="shared" si="7210"/>
        <v>o</v>
      </c>
      <c r="Q3953" t="str">
        <f t="shared" si="7211"/>
        <v>11/2</v>
      </c>
      <c r="R3953">
        <v>36</v>
      </c>
      <c r="AA3953" s="10">
        <f t="shared" si="7091"/>
        <v>2288.1309999999999</v>
      </c>
      <c r="AB3953" s="3" cm="1">
        <f t="array" ref="AB3953">100000000/Lvac(AA3953)</f>
        <v>43690.316220448833</v>
      </c>
      <c r="AC3953" s="28">
        <f t="shared" si="7092"/>
        <v>4.3703791435018365E-7</v>
      </c>
      <c r="AD3953" s="28">
        <f t="shared" si="7093"/>
        <v>2.2888367183114131E-7</v>
      </c>
      <c r="AE3953" s="21">
        <f t="shared" si="7094"/>
        <v>43690.319186481662</v>
      </c>
      <c r="AF3953" s="10" cm="1">
        <f t="array" ref="AF3953">Lair(100000000/AE3953)</f>
        <v>2288.1308446501707</v>
      </c>
      <c r="AG3953" s="10">
        <f t="shared" si="7095"/>
        <v>1.4547162339142477E-2</v>
      </c>
      <c r="AH3953" s="10" t="b">
        <f t="shared" si="7090"/>
        <v>1</v>
      </c>
      <c r="AI3953" s="10">
        <f t="shared" si="7212"/>
        <v>2288.1308446501707</v>
      </c>
      <c r="AJ3953">
        <v>3.0000000000000001E-3</v>
      </c>
      <c r="AK3953" s="3" cm="1">
        <f t="array" ref="AK3953">100000000/Lvac($AA3953)</f>
        <v>43690.316220448833</v>
      </c>
      <c r="AL3953" s="21">
        <f t="shared" si="7161"/>
        <v>5.7282977924011935E-2</v>
      </c>
      <c r="AM3953" s="10" cm="1">
        <f t="array" ref="AM3953">Lvac($AI3953)-$BA3953</f>
        <v>-3.62452832996496E-3</v>
      </c>
      <c r="AN3953" s="10">
        <f t="shared" si="7213"/>
        <v>6.6220448825333733E-2</v>
      </c>
      <c r="AO3953" s="3">
        <f t="shared" si="7214"/>
        <v>-1.2081761099883199</v>
      </c>
      <c r="AP3953" s="3">
        <v>-1.1563815326856759</v>
      </c>
      <c r="AS3953" s="3">
        <f t="shared" si="7097"/>
        <v>-3.779551167099271E-3</v>
      </c>
      <c r="AT3953" s="3" cm="1">
        <f t="array" ref="AT3953">AS3953-(100000000/LvacE($A3953)-$E3953)</f>
        <v>1.0984308028127998E-4</v>
      </c>
      <c r="AU3953" t="s">
        <v>4767</v>
      </c>
      <c r="AV3953" t="s">
        <v>4908</v>
      </c>
      <c r="AW3953" s="3">
        <v>36670.57</v>
      </c>
      <c r="AX3953" s="3">
        <v>80360.820000000007</v>
      </c>
      <c r="AY3953" s="3"/>
      <c r="AZ3953" s="10" cm="1">
        <f t="array" ref="AZ3953">Lair(100000000/($AX3953-$AW3953))</f>
        <v>2288.134468387676</v>
      </c>
      <c r="BA3953" s="10">
        <f t="shared" si="7215"/>
        <v>2288.8401874560109</v>
      </c>
      <c r="BB3953" s="12">
        <v>1180000000</v>
      </c>
      <c r="BC3953" s="3">
        <v>0.52500000000000002</v>
      </c>
      <c r="BD3953" s="12" cm="1">
        <f t="array" ref="BD3953">SfromgA($BB3953,$BA3953,"")</f>
        <v>6.9833173380737827</v>
      </c>
      <c r="BE3953" s="29">
        <f t="shared" si="7216"/>
        <v>15.956225918492573</v>
      </c>
      <c r="BG3953" s="3"/>
      <c r="BH3953" s="3"/>
      <c r="BI3953" s="12">
        <f t="shared" si="7217"/>
        <v>1180000000</v>
      </c>
      <c r="BJ3953" s="29">
        <f t="shared" si="7218"/>
        <v>15.956225918492573</v>
      </c>
      <c r="BK3953" s="3">
        <f t="shared" si="7219"/>
        <v>-9.1354140351161277</v>
      </c>
      <c r="BL3953" s="13">
        <f>EXP(BK$4341*$AX3953+BK$4342)*$BI3953/(100000000/($AX3953-$AW3953))</f>
        <v>129.16884442810314</v>
      </c>
      <c r="BM3953" s="3">
        <f t="shared" si="7220"/>
        <v>2.6638958427354833</v>
      </c>
      <c r="BN3953" s="13" cm="1">
        <f t="array" ref="BN3953">$C3953*EXP(poly_from_str(100000000/$E3953,BN$4343))</f>
        <v>55.565679774155086</v>
      </c>
      <c r="BO3953" s="3">
        <f t="shared" si="7221"/>
        <v>2.1972245773362196</v>
      </c>
      <c r="BP3953" s="13">
        <f>LN(BL3953/BN3953)</f>
        <v>0.84355467965388975</v>
      </c>
      <c r="BQ3953" s="13"/>
      <c r="BS3953" s="13"/>
      <c r="BT3953" s="13"/>
      <c r="BU3953" s="13"/>
      <c r="BV3953" s="13"/>
      <c r="BW3953" s="13"/>
      <c r="BX3953" s="13"/>
      <c r="BY3953">
        <v>54785</v>
      </c>
      <c r="BZ3953" s="13"/>
    </row>
    <row r="3954" spans="1:78" hidden="1" x14ac:dyDescent="0.25">
      <c r="A3954" t="s">
        <v>4397</v>
      </c>
      <c r="B3954" s="2" t="str">
        <f t="shared" si="7192"/>
        <v/>
      </c>
      <c r="C3954">
        <v>1</v>
      </c>
      <c r="E3954">
        <v>43696.73</v>
      </c>
      <c r="R3954">
        <v>36</v>
      </c>
      <c r="S3954" t="s">
        <v>22</v>
      </c>
      <c r="AA3954" s="10">
        <f t="shared" si="7091"/>
        <v>2287.7950000000001</v>
      </c>
      <c r="AB3954" s="3" cm="1">
        <f t="array" ref="AB3954">100000000/Lvac(AA3954)</f>
        <v>43696.732277064177</v>
      </c>
      <c r="AC3954" s="28">
        <f t="shared" si="7092"/>
        <v>4.3710210049414394E-7</v>
      </c>
      <c r="AD3954" s="28">
        <f t="shared" si="7093"/>
        <v>2.2885006449896173E-7</v>
      </c>
      <c r="AE3954" s="21">
        <f t="shared" si="7094"/>
        <v>43696.730489894071</v>
      </c>
      <c r="AF3954" s="10" cm="1">
        <f t="array" ref="AF3954">Lair(100000000/AE3954)</f>
        <v>2287.7950935778867</v>
      </c>
      <c r="AG3954" s="10">
        <f t="shared" si="7095"/>
        <v>1.4549966731517504E-2</v>
      </c>
      <c r="AH3954" s="10" t="b">
        <f t="shared" si="7090"/>
        <v>1</v>
      </c>
      <c r="AI3954" s="10">
        <f t="shared" si="7096"/>
        <v>2287.7950000000001</v>
      </c>
      <c r="AJ3954">
        <v>3.0000000000000001E-3</v>
      </c>
      <c r="AK3954" s="3" cm="1">
        <f t="array" ref="AK3954">100000000/Lvac($AA3954)</f>
        <v>43696.732277064177</v>
      </c>
      <c r="AL3954" s="21">
        <f t="shared" si="7161"/>
        <v>5.7299800389105024E-2</v>
      </c>
      <c r="AM3954" s="21"/>
      <c r="AN3954" s="21"/>
      <c r="AO3954" s="21"/>
      <c r="AP3954" s="21"/>
      <c r="AS3954" s="3">
        <f t="shared" si="7097"/>
        <v>2.2770641735405661E-3</v>
      </c>
      <c r="AT3954" s="3" cm="1">
        <f t="array" ref="AT3954">AS3954-(100000000/LvacE($A3954)-$E3954)</f>
        <v>1.1005564738297835E-4</v>
      </c>
      <c r="BB3954"/>
      <c r="BC3954"/>
      <c r="BD3954"/>
      <c r="BE3954"/>
      <c r="BF3954"/>
      <c r="BG3954"/>
      <c r="BH3954"/>
      <c r="BI3954"/>
      <c r="BJ3954"/>
      <c r="BN3954" s="13" cm="1">
        <f t="array" ref="BN3954">$C3954*EXP(poly_from_str(100000000/$E3954,BN$4343))</f>
        <v>6.1874548634883197</v>
      </c>
      <c r="BO3954" s="13"/>
      <c r="BY3954" t="e">
        <v>#N/A</v>
      </c>
    </row>
    <row r="3955" spans="1:78" hidden="1" x14ac:dyDescent="0.25">
      <c r="A3955" t="s">
        <v>4398</v>
      </c>
      <c r="B3955" s="2" t="str">
        <f t="shared" si="7192"/>
        <v/>
      </c>
      <c r="C3955">
        <v>3</v>
      </c>
      <c r="E3955">
        <v>43700.25</v>
      </c>
      <c r="F3955">
        <v>37197</v>
      </c>
      <c r="G3955" t="s">
        <v>5</v>
      </c>
      <c r="H3955" s="5" t="s">
        <v>19</v>
      </c>
      <c r="I3955">
        <v>80897</v>
      </c>
      <c r="J3955" t="s">
        <v>3</v>
      </c>
      <c r="K3955" s="5" t="s">
        <v>19</v>
      </c>
      <c r="L3955">
        <v>37197.64</v>
      </c>
      <c r="M3955" t="str">
        <f t="shared" ref="M3955:M3956" si="7223">$G3955&amp;""</f>
        <v>e</v>
      </c>
      <c r="N3955" t="str">
        <f t="shared" ref="N3955:N3956" si="7224">$H3955&amp;""</f>
        <v>3/2</v>
      </c>
      <c r="O3955">
        <v>80897.850000000006</v>
      </c>
      <c r="P3955" t="str">
        <f t="shared" ref="P3955:P3956" si="7225">$J3955&amp;""</f>
        <v>o</v>
      </c>
      <c r="Q3955" t="str">
        <f t="shared" ref="Q3955:Q3956" si="7226">$K3955&amp;""</f>
        <v>3/2</v>
      </c>
      <c r="R3955">
        <v>36</v>
      </c>
      <c r="S3955" t="s">
        <v>159</v>
      </c>
      <c r="AA3955" s="10">
        <f t="shared" si="7091"/>
        <v>2287.6109999999999</v>
      </c>
      <c r="AB3955" s="3" cm="1">
        <f t="array" ref="AB3955">100000000/Lvac(AA3955)</f>
        <v>43700.246630395828</v>
      </c>
      <c r="AC3955" s="28">
        <f t="shared" si="7092"/>
        <v>4.3713725803906348E-7</v>
      </c>
      <c r="AD3955" s="28">
        <f t="shared" si="7093"/>
        <v>2.288316604841418E-7</v>
      </c>
      <c r="AE3955" s="21">
        <f t="shared" si="7094"/>
        <v>43700.249275236798</v>
      </c>
      <c r="AF3955" s="10" cm="1">
        <f t="array" ref="AF3955">Lair(100000000/AE3955)</f>
        <v>2287.6108615359549</v>
      </c>
      <c r="AG3955" s="10">
        <f t="shared" si="7095"/>
        <v>1.4551502993821026E-2</v>
      </c>
      <c r="AH3955" s="10" t="b">
        <f t="shared" si="7090"/>
        <v>1</v>
      </c>
      <c r="AI3955" s="10">
        <f t="shared" ref="AI3955:AI3956" si="7227">$AF3955</f>
        <v>2287.6108615359549</v>
      </c>
      <c r="AJ3955">
        <v>3.0000000000000001E-3</v>
      </c>
      <c r="AK3955" s="3" cm="1">
        <f t="array" ref="AK3955">100000000/Lvac($AA3955)</f>
        <v>43700.246630395828</v>
      </c>
      <c r="AL3955" s="21">
        <f t="shared" si="7161"/>
        <v>5.7309021431714756E-2</v>
      </c>
      <c r="AM3955" s="10" cm="1">
        <f t="array" ref="AM3955">Lvac($AI3955)-$BA3955</f>
        <v>-2.0566073039844923E-3</v>
      </c>
      <c r="AN3955" s="10">
        <f t="shared" ref="AN3955:AN3956" si="7228">$AK3955-($AX3955-$AW3955)</f>
        <v>3.6630395821703132E-2</v>
      </c>
      <c r="AO3955" s="3">
        <f t="shared" ref="AO3955:AO3956" si="7229">AM3955/AJ3955</f>
        <v>-0.68553576799483074</v>
      </c>
      <c r="AP3955" s="3">
        <v>-0.63937101595001877</v>
      </c>
      <c r="AS3955" s="3">
        <f t="shared" si="7097"/>
        <v>-3.3696041718940251E-3</v>
      </c>
      <c r="AT3955" s="3" cm="1">
        <f t="array" ref="AT3955">AS3955-(100000000/LvacE($A3955)-$E3955)</f>
        <v>1.1017219367204234E-4</v>
      </c>
      <c r="AU3955" t="s">
        <v>4782</v>
      </c>
      <c r="AV3955" t="s">
        <v>4906</v>
      </c>
      <c r="AW3955" s="3">
        <v>37197.64</v>
      </c>
      <c r="AX3955" s="3">
        <v>80897.850000000006</v>
      </c>
      <c r="AY3955" s="3"/>
      <c r="AZ3955" s="10" cm="1">
        <f t="array" ref="AZ3955">Lair(100000000/($AX3955-$AW3955))</f>
        <v>2287.6129176946283</v>
      </c>
      <c r="BA3955" s="10">
        <f t="shared" ref="BA3955:BA3956" si="7230">100000000/($AX3955-$AW3955)</f>
        <v>2288.3185229544661</v>
      </c>
      <c r="BB3955" s="12">
        <v>166000000</v>
      </c>
      <c r="BC3955" s="3">
        <v>0.23400000000000001</v>
      </c>
      <c r="BD3955" s="12" cm="1">
        <f t="array" ref="BD3955">SfromgA($BB3955,$BA3955,"")</f>
        <v>0.98172731803001478</v>
      </c>
      <c r="BE3955" s="29">
        <f t="shared" ref="BE3955:BE3956" si="7231">(10^MAX(0.05, -0.312925054856973*((LN($BD3955))^(1/3)) + 0.454808404431693)-1)*100</f>
        <v>244.73338797405805</v>
      </c>
      <c r="BG3955" s="3"/>
      <c r="BH3955" s="3"/>
      <c r="BI3955" s="12">
        <f t="shared" ref="BI3955:BI3956" si="7232">IF($BB3955="",$BF3955,$BB3955)</f>
        <v>166000000</v>
      </c>
      <c r="BJ3955" s="29">
        <f t="shared" ref="BJ3955:BJ3956" si="7233">IF($BB3955="",$BH3955,$BE3955)</f>
        <v>244.73338797405805</v>
      </c>
      <c r="BK3955" s="3">
        <f t="shared" ref="BK3955:BK3956" si="7234">LN(BN3955*100000000/($AX3955-$AW3955)/$BI3955)</f>
        <v>-8.2695884022869102</v>
      </c>
      <c r="BL3955" s="13">
        <f>EXP(BK$4341*$AX3955+BK$4342)*$BI3955/(100000000/($AX3955-$AW3955))</f>
        <v>17.448659240297637</v>
      </c>
      <c r="BM3955" s="3">
        <f t="shared" ref="BM3955:BM3956" si="7235">LN(BL3955/$C3955)</f>
        <v>1.7606505226615177</v>
      </c>
      <c r="BN3955" s="13" cm="1">
        <f t="array" ref="BN3955">$C3955*EXP(poly_from_str(100000000/$E3955,BN$4343))</f>
        <v>18.584676305949479</v>
      </c>
      <c r="BO3955" s="3">
        <f t="shared" ref="BO3955:BO3956" si="7236">LN($C3955)</f>
        <v>1.0986122886681098</v>
      </c>
      <c r="BP3955" s="13">
        <f t="shared" ref="BP3955:BP3956" si="7237">LN(BL3955/BN3955)</f>
        <v>-6.3074575316040327E-2</v>
      </c>
      <c r="BQ3955" s="13"/>
      <c r="BS3955" s="13"/>
      <c r="BT3955" s="13"/>
      <c r="BU3955" s="13"/>
      <c r="BV3955" s="13"/>
      <c r="BW3955" s="13"/>
      <c r="BX3955" s="13"/>
      <c r="BY3955">
        <v>18328</v>
      </c>
      <c r="BZ3955" s="13"/>
    </row>
    <row r="3956" spans="1:78" hidden="1" x14ac:dyDescent="0.25">
      <c r="A3956" t="s">
        <v>4399</v>
      </c>
      <c r="B3956" s="2" t="str">
        <f t="shared" si="7192"/>
        <v/>
      </c>
      <c r="C3956">
        <v>2</v>
      </c>
      <c r="E3956">
        <v>43702.33</v>
      </c>
      <c r="F3956">
        <v>64857</v>
      </c>
      <c r="G3956" t="s">
        <v>3</v>
      </c>
      <c r="H3956" s="5" t="s">
        <v>4</v>
      </c>
      <c r="I3956">
        <v>108559</v>
      </c>
      <c r="J3956" t="s">
        <v>5</v>
      </c>
      <c r="K3956" s="5" t="s">
        <v>16</v>
      </c>
      <c r="L3956">
        <v>64857.15</v>
      </c>
      <c r="M3956" t="str">
        <f t="shared" si="7223"/>
        <v>o</v>
      </c>
      <c r="N3956" t="str">
        <f t="shared" si="7224"/>
        <v>9/2</v>
      </c>
      <c r="O3956">
        <v>108559.4</v>
      </c>
      <c r="P3956" t="str">
        <f t="shared" si="7225"/>
        <v>e</v>
      </c>
      <c r="Q3956" t="str">
        <f t="shared" si="7226"/>
        <v>11/2</v>
      </c>
      <c r="R3956">
        <v>36</v>
      </c>
      <c r="AA3956" s="10">
        <f t="shared" si="7091"/>
        <v>2287.502</v>
      </c>
      <c r="AB3956" s="3" cm="1">
        <f t="array" ref="AB3956">100000000/Lvac(AA3956)</f>
        <v>43702.3287693604</v>
      </c>
      <c r="AC3956" s="28">
        <f t="shared" si="7092"/>
        <v>4.3715808773063371E-7</v>
      </c>
      <c r="AD3956" s="28">
        <f t="shared" si="7093"/>
        <v>2.288207581059382E-7</v>
      </c>
      <c r="AE3956" s="21">
        <f t="shared" si="7094"/>
        <v>43702.329735343134</v>
      </c>
      <c r="AF3956" s="10" cm="1">
        <f t="array" ref="AF3956">Lair(100000000/AE3956)</f>
        <v>2287.5019494332023</v>
      </c>
      <c r="AG3956" s="10">
        <f t="shared" si="7095"/>
        <v>1.4552413237094525E-2</v>
      </c>
      <c r="AH3956" s="10" t="b">
        <f t="shared" si="7090"/>
        <v>1</v>
      </c>
      <c r="AI3956" s="10">
        <f t="shared" si="7227"/>
        <v>2287.5019494332023</v>
      </c>
      <c r="AJ3956">
        <v>3.0000000000000001E-3</v>
      </c>
      <c r="AK3956" s="3" cm="1">
        <f t="array" ref="AK3956">100000000/Lvac($AA3956)</f>
        <v>43702.3287693604</v>
      </c>
      <c r="AL3956" s="21">
        <f t="shared" si="7161"/>
        <v>5.7314480689542986E-2</v>
      </c>
      <c r="AM3956" s="10" cm="1">
        <f t="array" ref="AM3956">Lvac($AI3956)-$BA3956</f>
        <v>-4.1748654275579611E-3</v>
      </c>
      <c r="AN3956" s="10">
        <f t="shared" si="7228"/>
        <v>7.8769360407022759E-2</v>
      </c>
      <c r="AO3956" s="3">
        <f t="shared" si="7229"/>
        <v>-1.3916218091859871</v>
      </c>
      <c r="AP3956" s="3">
        <v>-1.374762532426151</v>
      </c>
      <c r="AS3956" s="3">
        <f t="shared" si="7097"/>
        <v>-1.2306396019994281E-3</v>
      </c>
      <c r="AT3956" s="3" cm="1">
        <f t="array" ref="AT3956">AS3956-(100000000/LvacE($A3956)-$E3956)</f>
        <v>1.1024124978575855E-4</v>
      </c>
      <c r="AU3956" t="s">
        <v>4849</v>
      </c>
      <c r="AV3956" t="s">
        <v>4909</v>
      </c>
      <c r="AW3956" s="3">
        <v>64857.15</v>
      </c>
      <c r="AX3956" s="3">
        <v>108559.4</v>
      </c>
      <c r="AY3956" s="3"/>
      <c r="AZ3956" s="10" cm="1">
        <f t="array" ref="AZ3956">Lair(100000000/($AX3956-$AW3956))</f>
        <v>2287.5061233879596</v>
      </c>
      <c r="BA3956" s="10">
        <f t="shared" si="7230"/>
        <v>2288.2117053469792</v>
      </c>
      <c r="BB3956" s="12">
        <v>1020000000</v>
      </c>
      <c r="BC3956" s="3">
        <v>0.11700000000000001</v>
      </c>
      <c r="BD3956" s="12" cm="1">
        <f t="array" ref="BD3956">SfromgA($BB3956,$BA3956,"")</f>
        <v>6.0314556726895097</v>
      </c>
      <c r="BE3956" s="29">
        <f t="shared" si="7231"/>
        <v>18.676884790185767</v>
      </c>
      <c r="BG3956" s="3"/>
      <c r="BH3956" s="3"/>
      <c r="BI3956" s="12">
        <f t="shared" si="7232"/>
        <v>1020000000</v>
      </c>
      <c r="BJ3956" s="29">
        <f t="shared" si="7233"/>
        <v>18.676884790185767</v>
      </c>
      <c r="BK3956" s="3">
        <f t="shared" si="7234"/>
        <v>-10.489959580402937</v>
      </c>
      <c r="BL3956" s="13">
        <f>EXP(BK$4341*$AX3956+BK$4342)*$BI3956/(100000000/($AX3956-$AW3956))</f>
        <v>13.107056889503923</v>
      </c>
      <c r="BM3956" s="3">
        <f t="shared" si="7235"/>
        <v>1.880003598458974</v>
      </c>
      <c r="BN3956" s="13" cm="1">
        <f t="array" ref="BN3956">$C3956*EXP(poly_from_str(100000000/$E3956,BN$4343))</f>
        <v>12.398593106982759</v>
      </c>
      <c r="BO3956" s="3">
        <f t="shared" si="7236"/>
        <v>0.69314718055994529</v>
      </c>
      <c r="BP3956" s="13">
        <f t="shared" si="7237"/>
        <v>5.5567771959193893E-2</v>
      </c>
      <c r="BQ3956" s="13"/>
      <c r="BS3956" s="13"/>
      <c r="BT3956" s="13"/>
      <c r="BU3956" s="13"/>
      <c r="BV3956" s="13"/>
      <c r="BW3956" s="13"/>
      <c r="BX3956" s="13"/>
      <c r="BY3956">
        <v>12228</v>
      </c>
      <c r="BZ3956" s="13"/>
    </row>
    <row r="3957" spans="1:78" hidden="1" x14ac:dyDescent="0.25">
      <c r="A3957" t="s">
        <v>4400</v>
      </c>
      <c r="B3957" s="2" t="str">
        <f t="shared" si="7192"/>
        <v/>
      </c>
      <c r="C3957">
        <v>5</v>
      </c>
      <c r="E3957">
        <v>43704.01</v>
      </c>
      <c r="R3957">
        <v>36</v>
      </c>
      <c r="S3957" t="s">
        <v>22</v>
      </c>
      <c r="AA3957" s="10">
        <f t="shared" si="7091"/>
        <v>2287.4140000000002</v>
      </c>
      <c r="AB3957" s="3" cm="1">
        <f t="array" ref="AB3957">100000000/Lvac(AA3957)</f>
        <v>43704.009907031192</v>
      </c>
      <c r="AC3957" s="28">
        <f t="shared" si="7092"/>
        <v>4.3717490581066654E-7</v>
      </c>
      <c r="AD3957" s="28">
        <f t="shared" si="7093"/>
        <v>2.28811956185997E-7</v>
      </c>
      <c r="AE3957" s="21">
        <f t="shared" si="7094"/>
        <v>43704.009980008879</v>
      </c>
      <c r="AF3957" s="10" cm="1">
        <f t="array" ref="AF3957">Lair(100000000/AE3957)</f>
        <v>2287.4139961800929</v>
      </c>
      <c r="AG3957" s="10">
        <f t="shared" si="7095"/>
        <v>1.45531482073274E-2</v>
      </c>
      <c r="AH3957" s="10" t="b">
        <f t="shared" si="7090"/>
        <v>1</v>
      </c>
      <c r="AI3957" s="10">
        <f t="shared" si="7096"/>
        <v>2287.4140000000002</v>
      </c>
      <c r="AJ3957">
        <v>3.0000000000000001E-3</v>
      </c>
      <c r="AK3957" s="3" cm="1">
        <f t="array" ref="AK3957">100000000/Lvac($AA3957)</f>
        <v>43704.009907031192</v>
      </c>
      <c r="AL3957" s="21">
        <f t="shared" si="7161"/>
        <v>5.7318889243964395E-2</v>
      </c>
      <c r="AM3957" s="21"/>
      <c r="AN3957" s="21"/>
      <c r="AO3957" s="21"/>
      <c r="AP3957" s="21"/>
      <c r="AS3957" s="3">
        <f t="shared" si="7097"/>
        <v>-9.2968810349702835E-5</v>
      </c>
      <c r="AT3957" s="3" cm="1">
        <f t="array" ref="AT3957">AS3957-(100000000/LvacE($A3957)-$E3957)</f>
        <v>1.1029704182874411E-4</v>
      </c>
      <c r="BB3957"/>
      <c r="BC3957"/>
      <c r="BD3957"/>
      <c r="BE3957"/>
      <c r="BF3957"/>
      <c r="BG3957"/>
      <c r="BH3957"/>
      <c r="BI3957"/>
      <c r="BJ3957"/>
      <c r="BN3957" s="13" cm="1">
        <f t="array" ref="BN3957">$C3957*EXP(poly_from_str(100000000/$E3957,BN$4343))</f>
        <v>31.014296384318847</v>
      </c>
      <c r="BO3957" s="13"/>
      <c r="BY3957">
        <v>30589</v>
      </c>
    </row>
    <row r="3958" spans="1:78" hidden="1" x14ac:dyDescent="0.25">
      <c r="A3958" t="s">
        <v>4401</v>
      </c>
      <c r="B3958" s="2" t="str">
        <f t="shared" si="7192"/>
        <v/>
      </c>
      <c r="C3958">
        <v>1</v>
      </c>
      <c r="E3958">
        <v>43707.519999999997</v>
      </c>
      <c r="F3958">
        <v>23532</v>
      </c>
      <c r="G3958" t="s">
        <v>5</v>
      </c>
      <c r="H3958" s="5" t="s">
        <v>18</v>
      </c>
      <c r="I3958">
        <v>67240</v>
      </c>
      <c r="J3958" t="s">
        <v>3</v>
      </c>
      <c r="K3958" s="5" t="s">
        <v>8</v>
      </c>
      <c r="L3958">
        <v>23532.86</v>
      </c>
      <c r="M3958" t="str">
        <f t="shared" ref="M3958:M3963" si="7238">$G3958&amp;""</f>
        <v>e</v>
      </c>
      <c r="N3958" t="str">
        <f t="shared" ref="N3958:N3963" si="7239">$H3958&amp;""</f>
        <v>5/2</v>
      </c>
      <c r="O3958">
        <v>67240.350000000006</v>
      </c>
      <c r="P3958" t="str">
        <f t="shared" ref="P3958:P3963" si="7240">$J3958&amp;""</f>
        <v>o</v>
      </c>
      <c r="Q3958" t="str">
        <f t="shared" ref="Q3958:Q3963" si="7241">$K3958&amp;""</f>
        <v>7/2</v>
      </c>
      <c r="R3958">
        <v>36</v>
      </c>
      <c r="AA3958" s="10">
        <f t="shared" si="7091"/>
        <v>2287.23</v>
      </c>
      <c r="AB3958" s="3" cm="1">
        <f t="array" ref="AB3958">100000000/Lvac(AA3958)</f>
        <v>43707.525431010654</v>
      </c>
      <c r="AC3958" s="28">
        <f t="shared" si="7092"/>
        <v>4.3721007506896991E-7</v>
      </c>
      <c r="AD3958" s="28">
        <f t="shared" si="7093"/>
        <v>2.2879355217179516E-7</v>
      </c>
      <c r="AE3958" s="21">
        <f t="shared" si="7094"/>
        <v>43707.521167537358</v>
      </c>
      <c r="AF3958" s="10" cm="1">
        <f t="array" ref="AF3958">Lair(100000000/AE3958)</f>
        <v>2287.2302231292051</v>
      </c>
      <c r="AG3958" s="10">
        <f t="shared" si="7095"/>
        <v>1.455468523738554E-2</v>
      </c>
      <c r="AH3958" s="10" t="b">
        <f t="shared" si="7090"/>
        <v>1</v>
      </c>
      <c r="AI3958" s="10">
        <f t="shared" ref="AI3958:AI3963" si="7242">$AF3958</f>
        <v>2287.2302231292051</v>
      </c>
      <c r="AJ3958">
        <v>3.0000000000000001E-3</v>
      </c>
      <c r="AK3958" s="3" cm="1">
        <f t="array" ref="AK3958">100000000/Lvac($AA3958)</f>
        <v>43707.525431010654</v>
      </c>
      <c r="AL3958" s="21">
        <f t="shared" si="7161"/>
        <v>5.7328105831707915E-2</v>
      </c>
      <c r="AM3958" s="10" cm="1">
        <f t="array" ref="AM3958">Lvac($AI3958)-$BA3958</f>
        <v>-1.6315126490553666E-3</v>
      </c>
      <c r="AN3958" s="10">
        <f t="shared" ref="AN3958:AN3963" si="7243">$AK3958-($AX3958-$AW3958)</f>
        <v>3.5431010648608208E-2</v>
      </c>
      <c r="AO3958" s="3">
        <f t="shared" ref="AO3958:AO3963" si="7244">AM3958/AJ3958</f>
        <v>-0.54383754968512221</v>
      </c>
      <c r="AP3958" s="3">
        <v>-0.61823017692101223</v>
      </c>
      <c r="AS3958" s="3">
        <f t="shared" si="7097"/>
        <v>5.4310106570483185E-3</v>
      </c>
      <c r="AT3958" s="3" cm="1">
        <f t="array" ref="AT3958">AS3958-(100000000/LvacE($A3958)-$E3958)</f>
        <v>1.10413740912918E-4</v>
      </c>
      <c r="AU3958" t="s">
        <v>4751</v>
      </c>
      <c r="AV3958" t="s">
        <v>4847</v>
      </c>
      <c r="AW3958" s="3">
        <v>23532.86</v>
      </c>
      <c r="AX3958" s="3">
        <v>67240.350000000006</v>
      </c>
      <c r="AY3958" s="3"/>
      <c r="AZ3958" s="10" cm="1">
        <f t="array" ref="AZ3958">Lair(100000000/($AX3958-$AW3958))</f>
        <v>2287.2318542860089</v>
      </c>
      <c r="BA3958" s="10">
        <f t="shared" ref="BA3958:BA3963" si="7245">100000000/($AX3958-$AW3958)</f>
        <v>2287.9373764084826</v>
      </c>
      <c r="BB3958" s="12">
        <v>31000000</v>
      </c>
      <c r="BC3958" s="3">
        <v>5.2999999999999999E-2</v>
      </c>
      <c r="BD3958" s="12" cm="1">
        <f t="array" ref="BD3958">SfromgA($BB3958,$BA3958,"")</f>
        <v>0.18324302523464062</v>
      </c>
      <c r="BE3958" s="29">
        <f t="shared" ref="BE3958:BE3963" si="7246">(10^MAX(0.05, -0.312925054856973*((LN($BD3958))^(1/3)) + 0.454808404431693)-1)*100</f>
        <v>573.06208626435603</v>
      </c>
      <c r="BG3958" s="3"/>
      <c r="BH3958" s="3"/>
      <c r="BI3958" s="12">
        <f t="shared" ref="BI3958:BI3963" si="7247">IF($BB3958="",$BF3958,$BB3958)</f>
        <v>31000000</v>
      </c>
      <c r="BJ3958" s="29">
        <f t="shared" ref="BJ3958:BJ3963" si="7248">IF($BB3958="",$BH3958,$BE3958)</f>
        <v>573.06208626435603</v>
      </c>
      <c r="BK3958" s="3">
        <f t="shared" ref="BK3958:BK3963" si="7249">LN(BN3958*100000000/($AX3958-$AW3958)/$BI3958)</f>
        <v>-7.687879664426732</v>
      </c>
      <c r="BL3958" s="13">
        <f t="shared" ref="BL3958:BL3963" si="7250">EXP(BK$4341*$AX3958+BK$4342)*$BI3958/(100000000/($AX3958-$AW3958))</f>
        <v>9.1993033411149803</v>
      </c>
      <c r="BM3958" s="3">
        <f t="shared" ref="BM3958:BM3963" si="7251">LN(BL3958/$C3958)</f>
        <v>2.2191277573959538</v>
      </c>
      <c r="BN3958" s="13" cm="1">
        <f t="array" ref="BN3958">$C3958*EXP(poly_from_str(100000000/$E3958,BN$4343))</f>
        <v>6.2103180868490018</v>
      </c>
      <c r="BO3958" s="3">
        <f t="shared" ref="BO3958:BO3963" si="7252">LN($C3958)</f>
        <v>0</v>
      </c>
      <c r="BP3958" s="13">
        <f t="shared" ref="BP3958:BP3962" si="7253">LN(BL3958/BN3958)</f>
        <v>0.39291564104753829</v>
      </c>
      <c r="BQ3958" s="13"/>
      <c r="BS3958" s="13"/>
      <c r="BT3958" s="13"/>
      <c r="BU3958" s="13"/>
      <c r="BV3958" s="13"/>
      <c r="BW3958" s="13"/>
      <c r="BX3958" s="13"/>
      <c r="BY3958">
        <v>6126</v>
      </c>
      <c r="BZ3958" s="13"/>
    </row>
    <row r="3959" spans="1:78" hidden="1" x14ac:dyDescent="0.25">
      <c r="A3959" t="s">
        <v>4402</v>
      </c>
      <c r="B3959" s="2" t="str">
        <f t="shared" si="7192"/>
        <v/>
      </c>
      <c r="C3959">
        <v>8</v>
      </c>
      <c r="E3959">
        <v>43714.96</v>
      </c>
      <c r="F3959">
        <v>24250</v>
      </c>
      <c r="G3959" t="s">
        <v>5</v>
      </c>
      <c r="H3959" s="5" t="s">
        <v>19</v>
      </c>
      <c r="I3959">
        <v>67965</v>
      </c>
      <c r="J3959" t="s">
        <v>3</v>
      </c>
      <c r="K3959" s="5" t="s">
        <v>19</v>
      </c>
      <c r="L3959">
        <v>24250.62</v>
      </c>
      <c r="M3959" t="str">
        <f t="shared" si="7238"/>
        <v>e</v>
      </c>
      <c r="N3959" t="str">
        <f t="shared" si="7239"/>
        <v>3/2</v>
      </c>
      <c r="O3959">
        <v>67965.47</v>
      </c>
      <c r="P3959" t="str">
        <f t="shared" si="7240"/>
        <v>o</v>
      </c>
      <c r="Q3959" t="str">
        <f t="shared" si="7241"/>
        <v>3/2</v>
      </c>
      <c r="R3959">
        <v>36</v>
      </c>
      <c r="AA3959" s="10">
        <f t="shared" si="7091"/>
        <v>2286.8409999999999</v>
      </c>
      <c r="AB3959" s="3" cm="1">
        <f t="array" ref="AB3959">100000000/Lvac(AA3959)</f>
        <v>43714.959569154518</v>
      </c>
      <c r="AC3959" s="28">
        <f t="shared" si="7092"/>
        <v>4.3728444609835142E-7</v>
      </c>
      <c r="AD3959" s="28">
        <f t="shared" si="7093"/>
        <v>2.2875464368623247E-7</v>
      </c>
      <c r="AE3959" s="21">
        <f t="shared" si="7094"/>
        <v>43714.95990742799</v>
      </c>
      <c r="AF3959" s="10" cm="1">
        <f t="array" ref="AF3959">Lair(100000000/AE3959)</f>
        <v>2286.8409823024535</v>
      </c>
      <c r="AG3959" s="10">
        <f t="shared" si="7095"/>
        <v>1.4557935940704779E-2</v>
      </c>
      <c r="AH3959" s="10" t="b">
        <f t="shared" si="7090"/>
        <v>1</v>
      </c>
      <c r="AI3959" s="10">
        <f t="shared" si="7242"/>
        <v>2286.8409823024535</v>
      </c>
      <c r="AJ3959">
        <v>3.0000000000000001E-3</v>
      </c>
      <c r="AK3959" s="3" cm="1">
        <f t="array" ref="AK3959">100000000/Lvac($AA3959)</f>
        <v>43714.959569154518</v>
      </c>
      <c r="AL3959" s="21">
        <f t="shared" si="7161"/>
        <v>5.7347616088033952E-2</v>
      </c>
      <c r="AM3959" s="10" cm="1">
        <f t="array" ref="AM3959">Lvac($AI3959)-$BA3959</f>
        <v>-5.7513257697792142E-3</v>
      </c>
      <c r="AN3959" s="10">
        <f t="shared" si="7243"/>
        <v>0.10956915451242821</v>
      </c>
      <c r="AO3959" s="3">
        <f t="shared" si="7244"/>
        <v>-1.9171085899264046</v>
      </c>
      <c r="AP3959" s="3">
        <v>-1.9112081210247802</v>
      </c>
      <c r="AS3959" s="3">
        <f t="shared" si="7097"/>
        <v>-4.3084548087790608E-4</v>
      </c>
      <c r="AT3959" s="3" cm="1">
        <f t="array" ref="AT3959">AS3959-(100000000/LvacE($A3959)-$E3959)</f>
        <v>1.106607451220043E-4</v>
      </c>
      <c r="AU3959" t="s">
        <v>4705</v>
      </c>
      <c r="AV3959" t="s">
        <v>4830</v>
      </c>
      <c r="AW3959" s="3">
        <v>24250.62</v>
      </c>
      <c r="AX3959" s="3">
        <v>67965.47</v>
      </c>
      <c r="AY3959" s="3"/>
      <c r="AZ3959" s="10" cm="1">
        <f t="array" ref="AZ3959">Lair(100000000/($AX3959-$AW3959))</f>
        <v>2286.8467323740124</v>
      </c>
      <c r="BA3959" s="10">
        <f t="shared" si="7245"/>
        <v>2287.5521704866878</v>
      </c>
      <c r="BB3959" s="12">
        <v>444000000</v>
      </c>
      <c r="BC3959" s="3">
        <v>0.68300000000000005</v>
      </c>
      <c r="BD3959" s="12" cm="1">
        <f t="array" ref="BD3959">SfromgA($BB3959,$BA3959,"")</f>
        <v>2.6231876104985177</v>
      </c>
      <c r="BE3959" s="29">
        <f t="shared" si="7246"/>
        <v>39.84364323889875</v>
      </c>
      <c r="BG3959" s="3"/>
      <c r="BH3959" s="3"/>
      <c r="BI3959" s="12">
        <f t="shared" si="7247"/>
        <v>444000000</v>
      </c>
      <c r="BJ3959" s="29">
        <f t="shared" si="7248"/>
        <v>39.84364323889875</v>
      </c>
      <c r="BK3959" s="3">
        <f t="shared" si="7249"/>
        <v>-8.2678903081476722</v>
      </c>
      <c r="BL3959" s="13">
        <f t="shared" si="7250"/>
        <v>124.71595156572309</v>
      </c>
      <c r="BM3959" s="3">
        <f t="shared" si="7251"/>
        <v>2.7465972223578121</v>
      </c>
      <c r="BN3959" s="13" cm="1">
        <f t="array" ref="BN3959">$C3959*EXP(poly_from_str(100000000/$E3959,BN$4343))</f>
        <v>49.809573703133111</v>
      </c>
      <c r="BO3959" s="3">
        <f t="shared" si="7252"/>
        <v>2.0794415416798357</v>
      </c>
      <c r="BP3959" s="13">
        <f t="shared" si="7253"/>
        <v>0.91783155544856376</v>
      </c>
      <c r="BQ3959" s="13"/>
      <c r="BS3959" s="13"/>
      <c r="BT3959" s="13"/>
      <c r="BU3959" s="13"/>
      <c r="BV3959" s="13"/>
      <c r="BW3959" s="13"/>
      <c r="BX3959" s="13"/>
      <c r="BY3959">
        <v>49141</v>
      </c>
      <c r="BZ3959" s="13"/>
    </row>
    <row r="3960" spans="1:78" hidden="1" x14ac:dyDescent="0.25">
      <c r="A3960" t="s">
        <v>4403</v>
      </c>
      <c r="B3960" s="2" t="str">
        <f t="shared" si="7192"/>
        <v/>
      </c>
      <c r="C3960">
        <v>7</v>
      </c>
      <c r="E3960">
        <v>43718.78</v>
      </c>
      <c r="F3960">
        <v>36642</v>
      </c>
      <c r="G3960" t="s">
        <v>5</v>
      </c>
      <c r="H3960" s="5" t="s">
        <v>15</v>
      </c>
      <c r="I3960">
        <v>80360</v>
      </c>
      <c r="J3960" t="s">
        <v>3</v>
      </c>
      <c r="K3960" s="5" t="s">
        <v>16</v>
      </c>
      <c r="L3960">
        <v>36642.129999999997</v>
      </c>
      <c r="M3960" t="str">
        <f t="shared" si="7238"/>
        <v>e</v>
      </c>
      <c r="N3960" t="str">
        <f t="shared" si="7239"/>
        <v>13/2</v>
      </c>
      <c r="O3960">
        <v>80360.820000000007</v>
      </c>
      <c r="P3960" t="str">
        <f t="shared" si="7240"/>
        <v>o</v>
      </c>
      <c r="Q3960" t="str">
        <f t="shared" si="7241"/>
        <v>11/2</v>
      </c>
      <c r="R3960">
        <v>36</v>
      </c>
      <c r="S3960" t="s">
        <v>159</v>
      </c>
      <c r="AA3960" s="10">
        <f t="shared" si="7091"/>
        <v>2286.6410000000001</v>
      </c>
      <c r="AB3960" s="3" cm="1">
        <f t="array" ref="AB3960">100000000/Lvac(AA3960)</f>
        <v>43718.782732489024</v>
      </c>
      <c r="AC3960" s="28">
        <f t="shared" si="7092"/>
        <v>4.3732269298066465E-7</v>
      </c>
      <c r="AD3960" s="28">
        <f t="shared" si="7093"/>
        <v>2.2873463932399553E-7</v>
      </c>
      <c r="AE3960" s="21">
        <f t="shared" si="7094"/>
        <v>43718.780586944864</v>
      </c>
      <c r="AF3960" s="10" cm="1">
        <f t="array" ref="AF3960">Lair(100000000/AE3960)</f>
        <v>2286.6411122294016</v>
      </c>
      <c r="AG3960" s="10">
        <f t="shared" si="7095"/>
        <v>1.4559607899204342E-2</v>
      </c>
      <c r="AH3960" s="10" t="b">
        <f t="shared" si="7090"/>
        <v>1</v>
      </c>
      <c r="AI3960" s="10">
        <f t="shared" si="7242"/>
        <v>2286.6411122294016</v>
      </c>
      <c r="AJ3960">
        <v>3.0000000000000001E-3</v>
      </c>
      <c r="AK3960" s="3" cm="1">
        <f t="array" ref="AK3960">100000000/Lvac($AA3960)</f>
        <v>43718.782732489024</v>
      </c>
      <c r="AL3960" s="21">
        <f t="shared" si="7161"/>
        <v>5.7357644580086228E-2</v>
      </c>
      <c r="AM3960" s="10" cm="1">
        <f t="array" ref="AM3960">Lvac($AI3960)-$BA3960</f>
        <v>-4.7394771381732426E-3</v>
      </c>
      <c r="AN3960" s="10">
        <f t="shared" si="7243"/>
        <v>9.2732489014451858E-2</v>
      </c>
      <c r="AO3960" s="3">
        <f t="shared" si="7244"/>
        <v>-1.5798257127244142</v>
      </c>
      <c r="AP3960" s="3">
        <v>-1.6172436723233357</v>
      </c>
      <c r="AS3960" s="3">
        <f t="shared" si="7097"/>
        <v>2.7324890252202749E-3</v>
      </c>
      <c r="AT3960" s="3" cm="1">
        <f t="array" ref="AT3960">AS3960-(100000000/LvacE($A3960)-$E3960)</f>
        <v>1.1078788520535454E-4</v>
      </c>
      <c r="AU3960" t="s">
        <v>4788</v>
      </c>
      <c r="AV3960" t="s">
        <v>4908</v>
      </c>
      <c r="AW3960" s="3">
        <v>36642.129999999997</v>
      </c>
      <c r="AX3960" s="3">
        <v>80360.820000000007</v>
      </c>
      <c r="AY3960" s="3"/>
      <c r="AZ3960" s="10" cm="1">
        <f t="array" ref="AZ3960">Lair(100000000/($AX3960-$AW3960))</f>
        <v>2286.6458506730696</v>
      </c>
      <c r="BA3960" s="10">
        <f t="shared" si="7245"/>
        <v>2287.3512449709719</v>
      </c>
      <c r="BB3960" s="12">
        <v>1010000000</v>
      </c>
      <c r="BC3960" s="3">
        <v>0.438</v>
      </c>
      <c r="BD3960" s="12" cm="1">
        <f t="array" ref="BD3960">SfromgA($BB3960,$BA3960,"")</f>
        <v>5.9655887799556364</v>
      </c>
      <c r="BE3960" s="29">
        <f t="shared" si="7246"/>
        <v>18.889261230906218</v>
      </c>
      <c r="BG3960" s="3"/>
      <c r="BH3960" s="3"/>
      <c r="BI3960" s="12">
        <f t="shared" si="7247"/>
        <v>1010000000</v>
      </c>
      <c r="BJ3960" s="29">
        <f t="shared" si="7248"/>
        <v>18.889261230906218</v>
      </c>
      <c r="BK3960" s="3">
        <f t="shared" si="7249"/>
        <v>-9.2220761931892863</v>
      </c>
      <c r="BL3960" s="13">
        <f t="shared" si="7250"/>
        <v>110.63174207957178</v>
      </c>
      <c r="BM3960" s="3">
        <f t="shared" si="7251"/>
        <v>2.7602968977677489</v>
      </c>
      <c r="BN3960" s="13" cm="1">
        <f t="array" ref="BN3960">$C3960*EXP(poly_from_str(100000000/$E3960,BN$4343))</f>
        <v>43.640700346062701</v>
      </c>
      <c r="BO3960" s="3">
        <f t="shared" si="7252"/>
        <v>1.9459101490553132</v>
      </c>
      <c r="BP3960" s="13">
        <f t="shared" si="7253"/>
        <v>0.930216837727049</v>
      </c>
      <c r="BQ3960" s="13"/>
      <c r="BS3960" s="13"/>
      <c r="BT3960" s="13"/>
      <c r="BU3960" s="13"/>
      <c r="BV3960" s="13"/>
      <c r="BW3960" s="13"/>
      <c r="BX3960" s="13"/>
      <c r="BY3960">
        <v>43059</v>
      </c>
      <c r="BZ3960" s="13"/>
    </row>
    <row r="3961" spans="1:78" hidden="1" x14ac:dyDescent="0.25">
      <c r="A3961" t="s">
        <v>4404</v>
      </c>
      <c r="B3961" s="2" t="str">
        <f t="shared" si="7192"/>
        <v/>
      </c>
      <c r="C3961">
        <v>7</v>
      </c>
      <c r="E3961">
        <v>43720.92</v>
      </c>
      <c r="F3961">
        <v>19872</v>
      </c>
      <c r="G3961" t="s">
        <v>5</v>
      </c>
      <c r="H3961" s="5" t="s">
        <v>8</v>
      </c>
      <c r="I3961">
        <v>63593</v>
      </c>
      <c r="J3961" t="s">
        <v>3</v>
      </c>
      <c r="K3961" s="5" t="s">
        <v>4</v>
      </c>
      <c r="L3961">
        <v>19872.43</v>
      </c>
      <c r="M3961" t="str">
        <f t="shared" si="7238"/>
        <v>e</v>
      </c>
      <c r="N3961" t="str">
        <f t="shared" si="7239"/>
        <v>7/2</v>
      </c>
      <c r="O3961">
        <v>63593.35</v>
      </c>
      <c r="P3961" t="str">
        <f t="shared" si="7240"/>
        <v>o</v>
      </c>
      <c r="Q3961" t="str">
        <f t="shared" si="7241"/>
        <v>9/2</v>
      </c>
      <c r="R3961">
        <v>36</v>
      </c>
      <c r="AA3961" s="10">
        <f t="shared" si="7091"/>
        <v>2286.529</v>
      </c>
      <c r="AB3961" s="3" cm="1">
        <f t="array" ref="AB3961">100000000/Lvac(AA3961)</f>
        <v>43720.923996038924</v>
      </c>
      <c r="AC3961" s="28">
        <f t="shared" si="7092"/>
        <v>4.3734411415731008E-7</v>
      </c>
      <c r="AD3961" s="28">
        <f t="shared" si="7093"/>
        <v>2.2872343688129717E-7</v>
      </c>
      <c r="AE3961" s="21">
        <f t="shared" si="7094"/>
        <v>43720.920858226222</v>
      </c>
      <c r="AF3961" s="10" cm="1">
        <f t="array" ref="AF3961">Lair(100000000/AE3961)</f>
        <v>2286.5291641170411</v>
      </c>
      <c r="AG3961" s="10">
        <f t="shared" si="7095"/>
        <v>1.4560544387593362E-2</v>
      </c>
      <c r="AH3961" s="10" t="b">
        <f t="shared" si="7090"/>
        <v>1</v>
      </c>
      <c r="AI3961" s="10">
        <f t="shared" si="7242"/>
        <v>2286.5291641170411</v>
      </c>
      <c r="AJ3961">
        <v>3.0000000000000001E-3</v>
      </c>
      <c r="AK3961" s="3" cm="1">
        <f t="array" ref="AK3961">100000000/Lvac($AA3961)</f>
        <v>43720.923996038924</v>
      </c>
      <c r="AL3961" s="21">
        <f t="shared" si="7161"/>
        <v>5.7363262208276353E-2</v>
      </c>
      <c r="AM3961" s="10" cm="1">
        <f t="array" ref="AM3961">Lvac($AI3961)-$BA3961</f>
        <v>-4.4897606585436733E-5</v>
      </c>
      <c r="AN3961" s="10">
        <f t="shared" si="7243"/>
        <v>3.9960389258340001E-3</v>
      </c>
      <c r="AO3961" s="3">
        <f t="shared" si="7244"/>
        <v>-1.4965868861812243E-2</v>
      </c>
      <c r="AP3961" s="3">
        <v>-6.968348012984886E-2</v>
      </c>
      <c r="AS3961" s="3">
        <f t="shared" si="7097"/>
        <v>3.9960389258340001E-3</v>
      </c>
      <c r="AT3961" s="3" cm="1">
        <f t="array" ref="AT3961">AS3961-(100000000/LvacE($A3961)-$E3961)</f>
        <v>1.1085912410635501E-4</v>
      </c>
      <c r="AU3961" t="s">
        <v>4780</v>
      </c>
      <c r="AV3961" t="s">
        <v>4835</v>
      </c>
      <c r="AW3961" s="3">
        <v>19872.43</v>
      </c>
      <c r="AX3961" s="3">
        <v>63593.35</v>
      </c>
      <c r="AY3961" s="3"/>
      <c r="AZ3961" s="10" cm="1">
        <f t="array" ref="AZ3961">Lair(100000000/($AX3961-$AW3961))</f>
        <v>2286.5292090048579</v>
      </c>
      <c r="BA3961" s="10">
        <f t="shared" si="7245"/>
        <v>2287.2345778634121</v>
      </c>
      <c r="BB3961" s="12">
        <v>167000000</v>
      </c>
      <c r="BC3961" s="3">
        <v>0.17699999999999999</v>
      </c>
      <c r="BD3961" s="12" cm="1">
        <f t="array" ref="BD3961">SfromgA($BB3961,$BA3961,"")</f>
        <v>0.98623850627286724</v>
      </c>
      <c r="BE3961" s="29">
        <f t="shared" si="7246"/>
        <v>238.82093776840122</v>
      </c>
      <c r="BG3961" s="3"/>
      <c r="BH3961" s="3"/>
      <c r="BI3961" s="12">
        <f t="shared" si="7247"/>
        <v>167000000</v>
      </c>
      <c r="BJ3961" s="29">
        <f t="shared" si="7248"/>
        <v>238.82093776840122</v>
      </c>
      <c r="BK3961" s="3">
        <f t="shared" si="7249"/>
        <v>-7.4216780888377842</v>
      </c>
      <c r="BL3961" s="13">
        <f t="shared" si="7250"/>
        <v>65.401239443310587</v>
      </c>
      <c r="BM3961" s="3">
        <f t="shared" si="7251"/>
        <v>2.2346310609608357</v>
      </c>
      <c r="BN3961" s="13" cm="1">
        <f t="array" ref="BN3961">$C3961*EXP(poly_from_str(100000000/$E3961,BN$4343))</f>
        <v>43.672889091548733</v>
      </c>
      <c r="BO3961" s="3">
        <f t="shared" si="7252"/>
        <v>1.9459101490553132</v>
      </c>
      <c r="BP3961" s="13">
        <f t="shared" si="7253"/>
        <v>0.40381368735528067</v>
      </c>
      <c r="BQ3961" s="13"/>
      <c r="BS3961" s="13"/>
      <c r="BT3961" s="13"/>
      <c r="BU3961" s="13"/>
      <c r="BV3961" s="13"/>
      <c r="BW3961" s="13"/>
      <c r="BX3961" s="13"/>
      <c r="BY3961">
        <v>43093</v>
      </c>
      <c r="BZ3961" s="13"/>
    </row>
    <row r="3962" spans="1:78" hidden="1" x14ac:dyDescent="0.25">
      <c r="A3962" t="s">
        <v>4405</v>
      </c>
      <c r="B3962" s="2" t="str">
        <f t="shared" si="7192"/>
        <v/>
      </c>
      <c r="C3962">
        <v>6</v>
      </c>
      <c r="E3962">
        <v>43728.53</v>
      </c>
      <c r="F3962">
        <v>25409</v>
      </c>
      <c r="G3962" t="s">
        <v>5</v>
      </c>
      <c r="H3962" s="5" t="s">
        <v>8</v>
      </c>
      <c r="I3962">
        <v>69138</v>
      </c>
      <c r="J3962" t="s">
        <v>3</v>
      </c>
      <c r="K3962" s="5" t="s">
        <v>4</v>
      </c>
      <c r="L3962">
        <v>25409.74</v>
      </c>
      <c r="M3962" t="str">
        <f t="shared" si="7238"/>
        <v>e</v>
      </c>
      <c r="N3962" t="str">
        <f t="shared" si="7239"/>
        <v>7/2</v>
      </c>
      <c r="O3962">
        <v>69138.28</v>
      </c>
      <c r="P3962" t="str">
        <f t="shared" si="7240"/>
        <v>o</v>
      </c>
      <c r="Q3962" t="str">
        <f t="shared" si="7241"/>
        <v>9/2</v>
      </c>
      <c r="R3962">
        <v>36</v>
      </c>
      <c r="AA3962" s="10">
        <f t="shared" si="7091"/>
        <v>2286.1309999999999</v>
      </c>
      <c r="AB3962" s="3" cm="1">
        <f t="array" ref="AB3962">100000000/Lvac(AA3962)</f>
        <v>43728.534826164156</v>
      </c>
      <c r="AC3962" s="28">
        <f t="shared" si="7092"/>
        <v>4.3742025282015778E-7</v>
      </c>
      <c r="AD3962" s="28">
        <f t="shared" si="7093"/>
        <v>2.2868362820189177E-7</v>
      </c>
      <c r="AE3962" s="21">
        <f t="shared" si="7094"/>
        <v>43728.531035944994</v>
      </c>
      <c r="AF3962" s="10" cm="1">
        <f t="array" ref="AF3962">Lair(100000000/AE3962)</f>
        <v>2286.1311981708704</v>
      </c>
      <c r="AG3962" s="10">
        <f t="shared" si="7095"/>
        <v>1.45638733795579E-2</v>
      </c>
      <c r="AH3962" s="10" t="b">
        <f t="shared" si="7090"/>
        <v>1</v>
      </c>
      <c r="AI3962" s="10">
        <f t="shared" si="7242"/>
        <v>2286.1311981708704</v>
      </c>
      <c r="AJ3962">
        <v>3.0000000000000001E-3</v>
      </c>
      <c r="AK3962" s="3" cm="1">
        <f t="array" ref="AK3962">100000000/Lvac($AA3962)</f>
        <v>43728.534826164156</v>
      </c>
      <c r="AL3962" s="21">
        <f t="shared" si="7161"/>
        <v>5.7383235303141759E-2</v>
      </c>
      <c r="AM3962" s="10" cm="1">
        <f t="array" ref="AM3962">Lvac($AI3962)-$BA3962</f>
        <v>4.6878601460775826E-4</v>
      </c>
      <c r="AN3962" s="10">
        <f t="shared" si="7243"/>
        <v>-5.1738358379225247E-3</v>
      </c>
      <c r="AO3962" s="3">
        <f t="shared" si="7244"/>
        <v>0.15626200486925276</v>
      </c>
      <c r="AP3962" s="3">
        <v>9.0190643732057652E-2</v>
      </c>
      <c r="AS3962" s="3">
        <f t="shared" si="7097"/>
        <v>4.8261641568387859E-3</v>
      </c>
      <c r="AT3962" s="3" cm="1">
        <f t="array" ref="AT3962">AS3962-(100000000/LvacE($A3962)-$E3962)</f>
        <v>1.1111256026197225E-4</v>
      </c>
      <c r="AU3962" t="s">
        <v>4715</v>
      </c>
      <c r="AV3962" t="s">
        <v>4874</v>
      </c>
      <c r="AW3962" s="3">
        <v>25409.74</v>
      </c>
      <c r="AX3962" s="3">
        <v>69138.28</v>
      </c>
      <c r="AY3962" s="3"/>
      <c r="AZ3962" s="10" cm="1">
        <f t="array" ref="AZ3962">Lair(100000000/($AX3962-$AW3962))</f>
        <v>2286.1307294870558</v>
      </c>
      <c r="BA3962" s="10">
        <f t="shared" si="7245"/>
        <v>2286.8360114469865</v>
      </c>
      <c r="BB3962" s="12">
        <v>76800000</v>
      </c>
      <c r="BC3962" s="3">
        <v>0.17100000000000001</v>
      </c>
      <c r="BD3962" s="12" cm="1">
        <f t="array" ref="BD3962">SfromgA($BB3962,$BA3962,"")</f>
        <v>0.45331453831086377</v>
      </c>
      <c r="BE3962" s="29">
        <f t="shared" si="7246"/>
        <v>454.91880794239023</v>
      </c>
      <c r="BG3962" s="3"/>
      <c r="BH3962" s="3"/>
      <c r="BI3962" s="12">
        <f t="shared" si="7247"/>
        <v>76800000</v>
      </c>
      <c r="BJ3962" s="29">
        <f t="shared" si="7248"/>
        <v>454.91880794239023</v>
      </c>
      <c r="BK3962" s="3">
        <f t="shared" si="7249"/>
        <v>-6.7965862311993996</v>
      </c>
      <c r="BL3962" s="13">
        <f t="shared" si="7250"/>
        <v>19.739499402389832</v>
      </c>
      <c r="BM3962" s="3">
        <f t="shared" si="7251"/>
        <v>1.1908622049010018</v>
      </c>
      <c r="BN3962" s="13" cm="1">
        <f t="array" ref="BN3962">$C3962*EXP(poly_from_str(100000000/$E3962,BN$4343))</f>
        <v>37.532397004219412</v>
      </c>
      <c r="BO3962" s="3">
        <f t="shared" si="7252"/>
        <v>1.791759469228055</v>
      </c>
      <c r="BP3962" s="13">
        <f t="shared" si="7253"/>
        <v>-0.64258280599563766</v>
      </c>
      <c r="BQ3962" s="13"/>
      <c r="BS3962" s="13"/>
      <c r="BT3962" s="13"/>
      <c r="BU3962" s="13"/>
      <c r="BV3962" s="13"/>
      <c r="BW3962" s="13"/>
      <c r="BX3962" s="13"/>
      <c r="BY3962">
        <v>37041</v>
      </c>
      <c r="BZ3962" s="13"/>
    </row>
    <row r="3963" spans="1:78" hidden="1" x14ac:dyDescent="0.25">
      <c r="A3963" t="s">
        <v>4406</v>
      </c>
      <c r="B3963" s="2" t="str">
        <f t="shared" si="7192"/>
        <v/>
      </c>
      <c r="C3963">
        <v>1</v>
      </c>
      <c r="E3963">
        <v>43737.120000000003</v>
      </c>
      <c r="F3963">
        <v>39870</v>
      </c>
      <c r="G3963" t="s">
        <v>5</v>
      </c>
      <c r="H3963" s="5" t="s">
        <v>4</v>
      </c>
      <c r="I3963">
        <v>83607</v>
      </c>
      <c r="J3963" t="s">
        <v>3</v>
      </c>
      <c r="K3963" s="5" t="s">
        <v>16</v>
      </c>
      <c r="L3963">
        <v>39870.17</v>
      </c>
      <c r="M3963" t="str">
        <f t="shared" si="7238"/>
        <v>e</v>
      </c>
      <c r="N3963" t="str">
        <f t="shared" si="7239"/>
        <v>9/2</v>
      </c>
      <c r="O3963">
        <v>83607.320000000007</v>
      </c>
      <c r="P3963" t="str">
        <f t="shared" si="7240"/>
        <v>o</v>
      </c>
      <c r="Q3963" t="str">
        <f t="shared" si="7241"/>
        <v>11/2</v>
      </c>
      <c r="R3963">
        <v>36</v>
      </c>
      <c r="AA3963" s="10">
        <f t="shared" si="7091"/>
        <v>2285.6819999999998</v>
      </c>
      <c r="AB3963" s="3" cm="1">
        <f t="array" ref="AB3963">100000000/Lvac(AA3963)</f>
        <v>43737.124094533203</v>
      </c>
      <c r="AC3963" s="28">
        <f t="shared" si="7092"/>
        <v>4.3750617977478936E-7</v>
      </c>
      <c r="AD3963" s="28">
        <f t="shared" si="7093"/>
        <v>2.2863871841198451E-7</v>
      </c>
      <c r="AE3963" s="21">
        <f t="shared" si="7094"/>
        <v>43737.120878356902</v>
      </c>
      <c r="AF3963" s="10" cm="1">
        <f t="array" ref="AF3963">Lair(100000000/AE3963)</f>
        <v>2285.6821680911157</v>
      </c>
      <c r="AG3963" s="10">
        <f t="shared" si="7095"/>
        <v>1.4567631038467557E-2</v>
      </c>
      <c r="AH3963" s="10" t="b">
        <f t="shared" si="7090"/>
        <v>1</v>
      </c>
      <c r="AI3963" s="10">
        <f t="shared" si="7242"/>
        <v>2285.6821680911157</v>
      </c>
      <c r="AJ3963">
        <v>3.0000000000000001E-3</v>
      </c>
      <c r="AK3963" s="3" cm="1">
        <f t="array" ref="AK3963">100000000/Lvac($AA3963)</f>
        <v>43737.124094533203</v>
      </c>
      <c r="AL3963" s="21">
        <f t="shared" si="7161"/>
        <v>5.7405782009132357E-2</v>
      </c>
      <c r="AM3963" s="10" cm="1">
        <f t="array" ref="AM3963">Lvac($AI3963)-$BA3963</f>
        <v>1.5223524278553668E-3</v>
      </c>
      <c r="AN3963" s="10">
        <f t="shared" si="7243"/>
        <v>-2.5905466805852484E-2</v>
      </c>
      <c r="AO3963" s="3">
        <f t="shared" si="7244"/>
        <v>0.50745080928512232</v>
      </c>
      <c r="AP3963" s="3">
        <v>0.45140822173076833</v>
      </c>
      <c r="AS3963" s="3">
        <f t="shared" si="7097"/>
        <v>4.0945332002593204E-3</v>
      </c>
      <c r="AT3963" s="3" cm="1">
        <f t="array" ref="AT3963">AS3963-(100000000/LvacE($A3963)-$E3963)</f>
        <v>1.1139892740175128E-4</v>
      </c>
      <c r="AU3963" t="s">
        <v>4726</v>
      </c>
      <c r="AV3963" t="s">
        <v>4919</v>
      </c>
      <c r="AW3963" s="3">
        <v>39870.17</v>
      </c>
      <c r="AX3963" s="3">
        <v>83607.320000000007</v>
      </c>
      <c r="AY3963" s="3"/>
      <c r="AZ3963" s="10" cm="1">
        <f t="array" ref="AZ3963">Lair(100000000/($AX3963-$AW3963))</f>
        <v>2285.6806460705161</v>
      </c>
      <c r="BA3963" s="10">
        <f t="shared" si="7245"/>
        <v>2286.38582989518</v>
      </c>
      <c r="BB3963" s="12">
        <v>43200000</v>
      </c>
      <c r="BC3963" s="3">
        <v>4.9000000000000002E-2</v>
      </c>
      <c r="BD3963" s="12" cm="1">
        <f t="array" ref="BD3963">SfromgA($BB3963,$BA3963,"")</f>
        <v>0.2548388674541282</v>
      </c>
      <c r="BE3963" s="29">
        <f t="shared" si="7246"/>
        <v>534.03359949297828</v>
      </c>
      <c r="BG3963" s="3"/>
      <c r="BH3963" s="3"/>
      <c r="BI3963" s="12">
        <f t="shared" si="7247"/>
        <v>43200000</v>
      </c>
      <c r="BJ3963" s="29">
        <f t="shared" si="7248"/>
        <v>534.03359949297828</v>
      </c>
      <c r="BK3963" s="3">
        <f t="shared" si="7249"/>
        <v>-8.0102017202202056</v>
      </c>
      <c r="BL3963" s="13">
        <f t="shared" si="7250"/>
        <v>3.6991183888174679</v>
      </c>
      <c r="BM3963" s="3">
        <f t="shared" si="7251"/>
        <v>1.3080945179660115</v>
      </c>
      <c r="BN3963" s="13" cm="1">
        <f t="array" ref="BN3963">$C3963*EXP(poly_from_str(100000000/$E3963,BN$4343))</f>
        <v>6.274047768101731</v>
      </c>
      <c r="BO3963" s="3">
        <f t="shared" si="7252"/>
        <v>0</v>
      </c>
      <c r="BP3963" s="13">
        <f>LN(BL3963/BN3963)</f>
        <v>-0.52832720543331446</v>
      </c>
      <c r="BQ3963" s="13"/>
      <c r="BS3963" s="13"/>
      <c r="BT3963" s="13"/>
      <c r="BU3963" s="13"/>
      <c r="BV3963" s="13"/>
      <c r="BW3963" s="13"/>
      <c r="BX3963" s="13"/>
      <c r="BY3963">
        <v>6193</v>
      </c>
      <c r="BZ3963" s="13"/>
    </row>
    <row r="3964" spans="1:78" hidden="1" x14ac:dyDescent="0.25">
      <c r="A3964" t="s">
        <v>4407</v>
      </c>
      <c r="B3964" s="2" t="str">
        <f t="shared" si="7192"/>
        <v/>
      </c>
      <c r="C3964">
        <v>1</v>
      </c>
      <c r="E3964">
        <v>43740.7</v>
      </c>
      <c r="R3964">
        <v>36</v>
      </c>
      <c r="S3964" t="s">
        <v>22</v>
      </c>
      <c r="AA3964" s="10">
        <f t="shared" si="7091"/>
        <v>2285.4949999999999</v>
      </c>
      <c r="AB3964" s="3" cm="1">
        <f t="array" ref="AB3964">100000000/Lvac(AA3964)</f>
        <v>43740.702357485206</v>
      </c>
      <c r="AC3964" s="28">
        <f t="shared" si="7092"/>
        <v>4.3754197668338809E-7</v>
      </c>
      <c r="AD3964" s="28">
        <f t="shared" si="7093"/>
        <v>2.2862001433520036E-7</v>
      </c>
      <c r="AE3964" s="21">
        <f t="shared" si="7094"/>
        <v>43740.700505596382</v>
      </c>
      <c r="AF3964" s="10" cm="1">
        <f t="array" ref="AF3964">Lair(100000000/AE3964)</f>
        <v>2285.4950967717859</v>
      </c>
      <c r="AG3964" s="10">
        <f t="shared" si="7095"/>
        <v>1.4569196685506904E-2</v>
      </c>
      <c r="AH3964" s="10" t="b">
        <f t="shared" si="7090"/>
        <v>1</v>
      </c>
      <c r="AI3964" s="10">
        <f t="shared" si="7096"/>
        <v>2285.4949999999999</v>
      </c>
      <c r="AJ3964">
        <v>3.0000000000000001E-3</v>
      </c>
      <c r="AK3964" s="3" cm="1">
        <f t="array" ref="AK3964">100000000/Lvac($AA3964)</f>
        <v>43740.702357485206</v>
      </c>
      <c r="AL3964" s="21">
        <f t="shared" si="7161"/>
        <v>5.7415180113041434E-2</v>
      </c>
      <c r="AM3964" s="21"/>
      <c r="AN3964" s="21"/>
      <c r="AO3964" s="21"/>
      <c r="AP3964" s="21"/>
      <c r="AS3964" s="3">
        <f t="shared" si="7097"/>
        <v>2.3574852093588561E-3</v>
      </c>
      <c r="AT3964" s="3" cm="1">
        <f t="array" ref="AT3964">AS3964-(100000000/LvacE($A3964)-$E3964)</f>
        <v>1.1151834769407287E-4</v>
      </c>
      <c r="BB3964"/>
      <c r="BC3964"/>
      <c r="BD3964"/>
      <c r="BE3964"/>
      <c r="BF3964"/>
      <c r="BG3964"/>
      <c r="BH3964"/>
      <c r="BI3964"/>
      <c r="BJ3964"/>
      <c r="BN3964" s="13" cm="1">
        <f t="array" ref="BN3964">$C3964*EXP(poly_from_str(100000000/$E3964,BN$4343))</f>
        <v>6.2818571494829172</v>
      </c>
      <c r="BO3964" s="13"/>
      <c r="BY3964" t="e">
        <v>#N/A</v>
      </c>
    </row>
    <row r="3965" spans="1:78" hidden="1" x14ac:dyDescent="0.25">
      <c r="A3965" t="s">
        <v>4408</v>
      </c>
      <c r="B3965" s="2" t="str">
        <f t="shared" si="7192"/>
        <v/>
      </c>
      <c r="C3965">
        <v>6</v>
      </c>
      <c r="E3965">
        <v>43743.519999999997</v>
      </c>
      <c r="F3965">
        <v>23651</v>
      </c>
      <c r="G3965" t="s">
        <v>5</v>
      </c>
      <c r="H3965" s="5" t="s">
        <v>8</v>
      </c>
      <c r="I3965">
        <v>67395</v>
      </c>
      <c r="J3965" t="s">
        <v>3</v>
      </c>
      <c r="K3965" s="5" t="s">
        <v>18</v>
      </c>
      <c r="L3965">
        <v>23651.88</v>
      </c>
      <c r="M3965" t="str">
        <f t="shared" ref="M3965:M3972" si="7254">$G3965&amp;""</f>
        <v>e</v>
      </c>
      <c r="N3965" t="str">
        <f t="shared" ref="N3965:N3972" si="7255">$H3965&amp;""</f>
        <v>7/2</v>
      </c>
      <c r="O3965">
        <v>67395.320000000007</v>
      </c>
      <c r="P3965" t="str">
        <f t="shared" ref="P3965:P3972" si="7256">$J3965&amp;""</f>
        <v>o</v>
      </c>
      <c r="Q3965" t="str">
        <f t="shared" ref="Q3965:Q3972" si="7257">$K3965&amp;""</f>
        <v>5/2</v>
      </c>
      <c r="R3965">
        <v>36</v>
      </c>
      <c r="AA3965" s="10">
        <f t="shared" si="7091"/>
        <v>2285.348</v>
      </c>
      <c r="AB3965" s="3" cm="1">
        <f t="array" ref="AB3965">100000000/Lvac(AA3965)</f>
        <v>43743.515627613262</v>
      </c>
      <c r="AC3965" s="28">
        <f t="shared" si="7092"/>
        <v>4.3757012061182808E-7</v>
      </c>
      <c r="AD3965" s="28">
        <f t="shared" si="7093"/>
        <v>2.2860531113067333E-7</v>
      </c>
      <c r="AE3965" s="21">
        <f t="shared" si="7094"/>
        <v>43743.519062468695</v>
      </c>
      <c r="AF3965" s="10" cm="1">
        <f t="array" ref="AF3965">Lair(100000000/AE3965)</f>
        <v>2285.3478205322572</v>
      </c>
      <c r="AG3965" s="10">
        <f t="shared" si="7095"/>
        <v>1.4570427704580061E-2</v>
      </c>
      <c r="AH3965" s="10" t="b">
        <f t="shared" si="7090"/>
        <v>1</v>
      </c>
      <c r="AI3965" s="10">
        <f t="shared" ref="AI3965:AI3972" si="7258">$AF3965</f>
        <v>2285.3478205322572</v>
      </c>
      <c r="AJ3965">
        <v>3.0000000000000001E-3</v>
      </c>
      <c r="AK3965" s="3" cm="1">
        <f t="array" ref="AK3965">100000000/Lvac($AA3965)</f>
        <v>43743.515627613262</v>
      </c>
      <c r="AL3965" s="21">
        <f t="shared" si="7161"/>
        <v>5.7422570736858872E-2</v>
      </c>
      <c r="AM3965" s="10" cm="1">
        <f t="array" ref="AM3965">Lvac($AI3965)-$BA3965</f>
        <v>-4.1318421313008002E-3</v>
      </c>
      <c r="AN3965" s="10">
        <f t="shared" ref="AN3965:AN3972" si="7259">$AK3965-($AX3965-$AW3965)</f>
        <v>7.5627613259712234E-2</v>
      </c>
      <c r="AO3965" s="3">
        <f t="shared" ref="AO3965:AO3972" si="7260">AM3965/AJ3965</f>
        <v>-1.3772807104336</v>
      </c>
      <c r="AP3965" s="3">
        <v>-1.3174450888679228</v>
      </c>
      <c r="AS3965" s="3">
        <f t="shared" si="7097"/>
        <v>-4.3723867347580381E-3</v>
      </c>
      <c r="AT3965" s="3" cm="1">
        <f t="array" ref="AT3965">AS3965-(100000000/LvacE($A3965)-$E3965)</f>
        <v>1.1161228758282959E-4</v>
      </c>
      <c r="AU3965" t="s">
        <v>4754</v>
      </c>
      <c r="AV3965" t="s">
        <v>4889</v>
      </c>
      <c r="AW3965" s="3">
        <v>23651.88</v>
      </c>
      <c r="AX3965" s="3">
        <v>67395.320000000007</v>
      </c>
      <c r="AY3965" s="3"/>
      <c r="AZ3965" s="10" cm="1">
        <f t="array" ref="AZ3965">Lair(100000000/($AX3965-$AW3965))</f>
        <v>2285.35195147389</v>
      </c>
      <c r="BA3965" s="10">
        <f t="shared" ref="BA3965:BA3972" si="7261">100000000/($AX3965-$AW3965)</f>
        <v>2286.0570636419998</v>
      </c>
      <c r="BB3965" s="12">
        <v>96300000</v>
      </c>
      <c r="BC3965" s="3">
        <v>0.123</v>
      </c>
      <c r="BD3965" s="12" cm="1">
        <f t="array" ref="BD3965">SfromgA($BB3965,$BA3965,"")</f>
        <v>0.567833286901124</v>
      </c>
      <c r="BE3965" s="29">
        <f t="shared" ref="BE3965:BE3972" si="7262">(10^MAX(0.05, -0.312925054856973*((LN($BD3965))^(1/3)) + 0.454808404431693)-1)*100</f>
        <v>417.18501693117275</v>
      </c>
      <c r="BG3965" s="3"/>
      <c r="BH3965" s="3"/>
      <c r="BI3965" s="12">
        <f t="shared" ref="BI3965:BI3972" si="7263">IF($BB3965="",$BF3965,$BB3965)</f>
        <v>96300000</v>
      </c>
      <c r="BJ3965" s="29">
        <f t="shared" ref="BJ3965:BJ3972" si="7264">IF($BB3965="",$BH3965,$BE3965)</f>
        <v>417.18501693117275</v>
      </c>
      <c r="BK3965" s="3">
        <f t="shared" ref="BK3965:BK3972" si="7265">LN(BN3965*100000000/($AX3965-$AW3965)/$BI3965)</f>
        <v>-7.0179886885492992</v>
      </c>
      <c r="BL3965" s="13">
        <f t="shared" ref="BL3965:BL3972" si="7266">EXP(BK$4341*$AX3965+BK$4342)*$BI3965/(100000000/($AX3965-$AW3965))</f>
        <v>28.265907674929863</v>
      </c>
      <c r="BM3965" s="3">
        <f t="shared" ref="BM3965:BM3972" si="7267">LN(BL3965/$C3965)</f>
        <v>1.5498969334184305</v>
      </c>
      <c r="BN3965" s="13" cm="1">
        <f t="array" ref="BN3965">$C3965*EXP(poly_from_str(100000000/$E3965,BN$4343))</f>
        <v>37.728145539730249</v>
      </c>
      <c r="BO3965" s="3">
        <f t="shared" ref="BO3965:BO3972" si="7268">LN($C3965)</f>
        <v>1.791759469228055</v>
      </c>
      <c r="BP3965" s="13">
        <f t="shared" ref="BP3965:BP3967" si="7269">LN(BL3965/BN3965)</f>
        <v>-0.28874997930626778</v>
      </c>
      <c r="BQ3965" s="13"/>
      <c r="BS3965" s="13"/>
      <c r="BT3965" s="13"/>
      <c r="BU3965" s="13"/>
      <c r="BV3965" s="13"/>
      <c r="BW3965" s="13"/>
      <c r="BX3965" s="13"/>
      <c r="BY3965">
        <v>37249</v>
      </c>
      <c r="BZ3965" s="13"/>
    </row>
    <row r="3966" spans="1:78" hidden="1" x14ac:dyDescent="0.25">
      <c r="A3966" t="s">
        <v>4409</v>
      </c>
      <c r="B3966" s="2" t="str">
        <f t="shared" si="7192"/>
        <v/>
      </c>
      <c r="C3966">
        <v>1</v>
      </c>
      <c r="E3966">
        <v>43751.38</v>
      </c>
      <c r="F3966">
        <v>35137</v>
      </c>
      <c r="G3966" t="s">
        <v>5</v>
      </c>
      <c r="H3966" s="5" t="s">
        <v>19</v>
      </c>
      <c r="I3966">
        <v>78889</v>
      </c>
      <c r="J3966" t="s">
        <v>3</v>
      </c>
      <c r="K3966" s="5" t="s">
        <v>19</v>
      </c>
      <c r="L3966">
        <v>35137.82</v>
      </c>
      <c r="M3966" t="str">
        <f t="shared" si="7254"/>
        <v>e</v>
      </c>
      <c r="N3966" t="str">
        <f t="shared" si="7255"/>
        <v>3/2</v>
      </c>
      <c r="O3966">
        <v>78889.14</v>
      </c>
      <c r="P3966" t="str">
        <f t="shared" si="7256"/>
        <v>o</v>
      </c>
      <c r="Q3966" t="str">
        <f t="shared" si="7257"/>
        <v>3/2</v>
      </c>
      <c r="R3966">
        <v>36</v>
      </c>
      <c r="AA3966" s="10">
        <f t="shared" si="7091"/>
        <v>2284.9369999999999</v>
      </c>
      <c r="AB3966" s="3" cm="1">
        <f t="array" ref="AB3966">100000000/Lvac(AA3966)</f>
        <v>43751.383221728727</v>
      </c>
      <c r="AC3966" s="28">
        <f t="shared" si="7092"/>
        <v>4.376488279545563E-7</v>
      </c>
      <c r="AD3966" s="28">
        <f t="shared" si="7093"/>
        <v>2.2856420217209478E-7</v>
      </c>
      <c r="AE3966" s="21">
        <f t="shared" si="7094"/>
        <v>43751.380690415797</v>
      </c>
      <c r="AF3966" s="10" cm="1">
        <f t="array" ref="AF3966">Lair(100000000/AE3966)</f>
        <v>2284.9371322110151</v>
      </c>
      <c r="AG3966" s="10">
        <f t="shared" si="7095"/>
        <v>1.4573870794190109E-2</v>
      </c>
      <c r="AH3966" s="10" t="b">
        <f t="shared" si="7090"/>
        <v>1</v>
      </c>
      <c r="AI3966" s="10">
        <f t="shared" si="7258"/>
        <v>2284.9371322110151</v>
      </c>
      <c r="AJ3966">
        <v>3.0000000000000001E-3</v>
      </c>
      <c r="AK3966" s="3" cm="1">
        <f t="array" ref="AK3966">100000000/Lvac($AA3966)</f>
        <v>43751.383221728727</v>
      </c>
      <c r="AL3966" s="21">
        <f t="shared" si="7161"/>
        <v>5.7443221441361214E-2</v>
      </c>
      <c r="AM3966" s="10" cm="1">
        <f t="array" ref="AM3966">Lvac($AI3966)-$BA3966</f>
        <v>-3.1705688579677371E-3</v>
      </c>
      <c r="AN3966" s="10">
        <f t="shared" si="7259"/>
        <v>6.3221728727512527E-2</v>
      </c>
      <c r="AO3966" s="3">
        <f t="shared" si="7260"/>
        <v>-1.0568562859892456</v>
      </c>
      <c r="AP3966" s="3">
        <v>-1.10093622970453</v>
      </c>
      <c r="AS3966" s="3">
        <f t="shared" si="7097"/>
        <v>3.2217287298408337E-3</v>
      </c>
      <c r="AT3966" s="3" cm="1">
        <f t="array" ref="AT3966">AS3966-(100000000/LvacE($A3966)-$E3966)</f>
        <v>1.1187521886313334E-4</v>
      </c>
      <c r="AU3966" t="s">
        <v>4735</v>
      </c>
      <c r="AV3966" t="s">
        <v>4872</v>
      </c>
      <c r="AW3966" s="3">
        <v>35137.82</v>
      </c>
      <c r="AX3966" s="3">
        <v>78889.14</v>
      </c>
      <c r="AY3966" s="3"/>
      <c r="AZ3966" s="10" cm="1">
        <f t="array" ref="AZ3966">Lair(100000000/($AX3966-$AW3966))</f>
        <v>2284.9403020889913</v>
      </c>
      <c r="BA3966" s="10">
        <f t="shared" si="7261"/>
        <v>2285.645324529637</v>
      </c>
      <c r="BB3966" s="12">
        <v>67600000</v>
      </c>
      <c r="BC3966" s="3">
        <v>0.13500000000000001</v>
      </c>
      <c r="BD3966" s="12" cm="1">
        <f t="array" ref="BD3966">SfromgA($BB3966,$BA3966,"")</f>
        <v>0.39838829915470553</v>
      </c>
      <c r="BE3966" s="29">
        <f t="shared" si="7262"/>
        <v>474.37032563062792</v>
      </c>
      <c r="BG3966" s="3"/>
      <c r="BH3966" s="3"/>
      <c r="BI3966" s="12">
        <f t="shared" si="7263"/>
        <v>67600000</v>
      </c>
      <c r="BJ3966" s="29">
        <f t="shared" si="7264"/>
        <v>474.37032563062792</v>
      </c>
      <c r="BK3966" s="3">
        <f t="shared" si="7265"/>
        <v>-8.4533264990147714</v>
      </c>
      <c r="BL3966" s="13">
        <f t="shared" si="7266"/>
        <v>8.2868836151560465</v>
      </c>
      <c r="BM3966" s="3">
        <f t="shared" si="7267"/>
        <v>2.1146739775008827</v>
      </c>
      <c r="BN3966" s="13" cm="1">
        <f t="array" ref="BN3966">$C3966*EXP(poly_from_str(100000000/$E3966,BN$4343))</f>
        <v>6.305286199199033</v>
      </c>
      <c r="BO3966" s="3">
        <f t="shared" si="7268"/>
        <v>0</v>
      </c>
      <c r="BP3966" s="13">
        <f t="shared" si="7269"/>
        <v>0.27328561669564244</v>
      </c>
      <c r="BQ3966" s="13"/>
      <c r="BS3966" s="13"/>
      <c r="BT3966" s="13"/>
      <c r="BU3966" s="13"/>
      <c r="BV3966" s="13"/>
      <c r="BW3966" s="13"/>
      <c r="BX3966" s="13"/>
      <c r="BY3966">
        <v>6227</v>
      </c>
      <c r="BZ3966" s="13"/>
    </row>
    <row r="3967" spans="1:78" hidden="1" x14ac:dyDescent="0.25">
      <c r="A3967" t="s">
        <v>4410</v>
      </c>
      <c r="B3967" s="2" t="str">
        <f t="shared" si="7192"/>
        <v/>
      </c>
      <c r="C3967">
        <v>10</v>
      </c>
      <c r="D3967" t="s">
        <v>14</v>
      </c>
      <c r="E3967">
        <v>43757.55</v>
      </c>
      <c r="F3967">
        <v>18921</v>
      </c>
      <c r="G3967" t="s">
        <v>5</v>
      </c>
      <c r="H3967" s="5" t="s">
        <v>86</v>
      </c>
      <c r="I3967">
        <v>62678</v>
      </c>
      <c r="J3967" t="s">
        <v>3</v>
      </c>
      <c r="K3967" s="5" t="s">
        <v>15</v>
      </c>
      <c r="L3967">
        <v>18921.240000000002</v>
      </c>
      <c r="M3967" t="str">
        <f t="shared" si="7254"/>
        <v>e</v>
      </c>
      <c r="N3967" t="str">
        <f t="shared" si="7255"/>
        <v>15/2</v>
      </c>
      <c r="O3967">
        <v>62678.7</v>
      </c>
      <c r="P3967" t="str">
        <f t="shared" si="7256"/>
        <v>o</v>
      </c>
      <c r="Q3967" t="str">
        <f t="shared" si="7257"/>
        <v>13/2</v>
      </c>
      <c r="R3967">
        <v>36</v>
      </c>
      <c r="AA3967" s="10">
        <f t="shared" si="7091"/>
        <v>2284.6149999999998</v>
      </c>
      <c r="AB3967" s="3" cm="1">
        <f t="array" ref="AB3967">100000000/Lvac(AA3967)</f>
        <v>43757.549104839622</v>
      </c>
      <c r="AC3967" s="28">
        <f t="shared" si="7092"/>
        <v>4.3771051139907605E-7</v>
      </c>
      <c r="AD3967" s="28">
        <f t="shared" si="7093"/>
        <v>2.285319951544999E-7</v>
      </c>
      <c r="AE3967" s="21">
        <f t="shared" si="7094"/>
        <v>43757.549808252261</v>
      </c>
      <c r="AF3967" s="10" cm="1">
        <f t="array" ref="AF3967">Lair(100000000/AE3967)</f>
        <v>2284.6149632709621</v>
      </c>
      <c r="AG3967" s="10">
        <f t="shared" si="7095"/>
        <v>1.4576569598124766E-2</v>
      </c>
      <c r="AH3967" s="10" t="b">
        <f t="shared" si="7090"/>
        <v>1</v>
      </c>
      <c r="AI3967" s="10">
        <f t="shared" si="7258"/>
        <v>2284.6149632709621</v>
      </c>
      <c r="AJ3967">
        <v>7.0000000000000001E-3</v>
      </c>
      <c r="AK3967" s="3" cm="1">
        <f t="array" ref="AK3967">100000000/Lvac($AA3967)</f>
        <v>43757.549104839622</v>
      </c>
      <c r="AL3967" s="21">
        <f t="shared" si="7161"/>
        <v>0.13407197652917976</v>
      </c>
      <c r="AM3967" s="10" cm="1">
        <f t="array" ref="AM3967">Lvac($AI3967)-$BA3967</f>
        <v>-4.690413644311775E-3</v>
      </c>
      <c r="AN3967" s="10">
        <f t="shared" si="7259"/>
        <v>8.9104839629726484E-2</v>
      </c>
      <c r="AO3967" s="3">
        <f t="shared" si="7260"/>
        <v>-0.67005909204453928</v>
      </c>
      <c r="AP3967" s="3">
        <v>-0.66481094316778966</v>
      </c>
      <c r="AS3967" s="3">
        <f t="shared" si="7097"/>
        <v>-8.9516038133297116E-4</v>
      </c>
      <c r="AT3967" s="3" cm="1">
        <f t="array" ref="AT3967">AS3967-(100000000/LvacE($A3967)-$E3967)</f>
        <v>1.120815213653259E-4</v>
      </c>
      <c r="AU3967" t="s">
        <v>4736</v>
      </c>
      <c r="AV3967" t="s">
        <v>4883</v>
      </c>
      <c r="AW3967" s="3">
        <v>18921.240000000002</v>
      </c>
      <c r="AX3967" s="3">
        <v>62678.7</v>
      </c>
      <c r="AY3967" s="3"/>
      <c r="AZ3967" s="10" cm="1">
        <f t="array" ref="AZ3967">Lair(100000000/($AX3967-$AW3967))</f>
        <v>2284.6196526626768</v>
      </c>
      <c r="BA3967" s="10">
        <f t="shared" si="7261"/>
        <v>2285.3246052216014</v>
      </c>
      <c r="BB3967" s="12">
        <v>795000000</v>
      </c>
      <c r="BC3967" s="3">
        <v>0.36</v>
      </c>
      <c r="BD3967" s="12" cm="1">
        <f t="array" ref="BD3967">SfromgA($BB3967,$BA3967,"")</f>
        <v>4.6832158527814833</v>
      </c>
      <c r="BE3967" s="29">
        <f t="shared" si="7262"/>
        <v>23.917034184785191</v>
      </c>
      <c r="BG3967" s="3"/>
      <c r="BH3967" s="3"/>
      <c r="BI3967" s="12">
        <f t="shared" si="7263"/>
        <v>795000000</v>
      </c>
      <c r="BJ3967" s="29">
        <f t="shared" si="7264"/>
        <v>23.917034184785191</v>
      </c>
      <c r="BK3967" s="3">
        <f t="shared" si="7265"/>
        <v>-8.6134571851725639</v>
      </c>
      <c r="BL3967" s="13">
        <f t="shared" si="7266"/>
        <v>334.02644505049818</v>
      </c>
      <c r="BM3967" s="3">
        <f t="shared" si="7267"/>
        <v>3.5086350736462362</v>
      </c>
      <c r="BN3967" s="13" cm="1">
        <f t="array" ref="BN3967">$C3967*EXP(poly_from_str(100000000/$E3967,BN$4343))</f>
        <v>63.189120037597817</v>
      </c>
      <c r="BO3967" s="3">
        <f t="shared" si="7268"/>
        <v>2.3025850929940459</v>
      </c>
      <c r="BP3967" s="13">
        <f t="shared" si="7269"/>
        <v>1.6650880316110388</v>
      </c>
      <c r="BQ3967" s="13"/>
      <c r="BS3967" s="13"/>
      <c r="BT3967" s="13"/>
      <c r="BU3967" s="13"/>
      <c r="BV3967" s="13"/>
      <c r="BW3967" s="13"/>
      <c r="BX3967" s="13"/>
      <c r="BY3967">
        <v>62410</v>
      </c>
      <c r="BZ3967" s="13"/>
    </row>
    <row r="3968" spans="1:78" hidden="1" x14ac:dyDescent="0.25">
      <c r="A3968" t="s">
        <v>4411</v>
      </c>
      <c r="B3968" s="2" t="str">
        <f t="shared" si="7192"/>
        <v/>
      </c>
      <c r="C3968">
        <v>7</v>
      </c>
      <c r="E3968">
        <v>43767.839999999997</v>
      </c>
      <c r="F3968">
        <v>25033</v>
      </c>
      <c r="G3968" t="s">
        <v>5</v>
      </c>
      <c r="H3968" s="5" t="s">
        <v>4</v>
      </c>
      <c r="I3968">
        <v>68801</v>
      </c>
      <c r="J3968" t="s">
        <v>3</v>
      </c>
      <c r="K3968" s="5" t="s">
        <v>8</v>
      </c>
      <c r="L3968">
        <v>25033.91</v>
      </c>
      <c r="M3968" t="str">
        <f t="shared" si="7254"/>
        <v>e</v>
      </c>
      <c r="N3968" t="str">
        <f t="shared" si="7255"/>
        <v>9/2</v>
      </c>
      <c r="O3968">
        <v>68801.67</v>
      </c>
      <c r="P3968" t="str">
        <f t="shared" si="7256"/>
        <v>o</v>
      </c>
      <c r="Q3968" t="str">
        <f t="shared" si="7257"/>
        <v>7/2</v>
      </c>
      <c r="R3968">
        <v>36</v>
      </c>
      <c r="AA3968" s="10">
        <f t="shared" si="7091"/>
        <v>2284.078</v>
      </c>
      <c r="AB3968" s="3" cm="1">
        <f t="array" ref="AB3968">100000000/Lvac(AA3968)</f>
        <v>43767.835826043331</v>
      </c>
      <c r="AC3968" s="28">
        <f t="shared" si="7092"/>
        <v>4.3781341968181471E-7</v>
      </c>
      <c r="AD3968" s="28">
        <f t="shared" si="7093"/>
        <v>2.2847828345329483E-7</v>
      </c>
      <c r="AE3968" s="21">
        <f t="shared" si="7094"/>
        <v>43767.839106578467</v>
      </c>
      <c r="AF3968" s="10" cm="1">
        <f t="array" ref="AF3968">Lair(100000000/AE3968)</f>
        <v>2284.0778287857515</v>
      </c>
      <c r="AG3968" s="10">
        <f t="shared" si="7095"/>
        <v>1.4581072937536136E-2</v>
      </c>
      <c r="AH3968" s="10" t="b">
        <f t="shared" si="7090"/>
        <v>1</v>
      </c>
      <c r="AI3968" s="10">
        <f t="shared" si="7258"/>
        <v>2284.0778287857515</v>
      </c>
      <c r="AJ3968">
        <v>3.0000000000000001E-3</v>
      </c>
      <c r="AK3968" s="3" cm="1">
        <f t="array" ref="AK3968">100000000/Lvac($AA3968)</f>
        <v>43767.835826043331</v>
      </c>
      <c r="AL3968" s="21">
        <f t="shared" si="7161"/>
        <v>5.7486441934394512E-2</v>
      </c>
      <c r="AM3968" s="10" cm="1">
        <f t="array" ref="AM3968">Lvac($AI3968)-$BA3968</f>
        <v>-4.129554243718303E-3</v>
      </c>
      <c r="AN3968" s="10">
        <f t="shared" si="7259"/>
        <v>7.5826043335837312E-2</v>
      </c>
      <c r="AO3968" s="3">
        <f t="shared" si="7260"/>
        <v>-1.3765180812394344</v>
      </c>
      <c r="AP3968" s="3">
        <v>-1.3194342306330025</v>
      </c>
      <c r="AS3968" s="3">
        <f t="shared" si="7097"/>
        <v>-4.1739566659089178E-3</v>
      </c>
      <c r="AT3968" s="3" cm="1">
        <f t="array" ref="AT3968">AS3968-(100000000/LvacE($A3968)-$E3968)</f>
        <v>1.1242613982176408E-4</v>
      </c>
      <c r="AU3968" t="s">
        <v>4741</v>
      </c>
      <c r="AV3968" t="s">
        <v>4852</v>
      </c>
      <c r="AW3968" s="3">
        <v>25033.91</v>
      </c>
      <c r="AX3968" s="3">
        <v>68801.67</v>
      </c>
      <c r="AY3968" s="3"/>
      <c r="AZ3968" s="10" cm="1">
        <f t="array" ref="AZ3968">Lair(100000000/($AX3968-$AW3968))</f>
        <v>2284.0819574404613</v>
      </c>
      <c r="BA3968" s="10">
        <f t="shared" si="7261"/>
        <v>2284.78679283564</v>
      </c>
      <c r="BB3968" s="12">
        <v>20300000</v>
      </c>
      <c r="BC3968" s="3">
        <v>2.1000000000000001E-2</v>
      </c>
      <c r="BD3968" s="12" cm="1">
        <f t="array" ref="BD3968">SfromgA($BB3968,$BA3968,"")</f>
        <v>0.11949959594503345</v>
      </c>
      <c r="BE3968" s="29">
        <f t="shared" si="7262"/>
        <v>619.58553078496243</v>
      </c>
      <c r="BG3968" s="3"/>
      <c r="BH3968" s="3"/>
      <c r="BI3968" s="12">
        <f t="shared" si="7263"/>
        <v>20300000</v>
      </c>
      <c r="BJ3968" s="29">
        <f t="shared" si="7264"/>
        <v>619.58553078496243</v>
      </c>
      <c r="BK3968" s="3">
        <f t="shared" si="7265"/>
        <v>-5.2990330382769333</v>
      </c>
      <c r="BL3968" s="13">
        <f t="shared" si="7266"/>
        <v>5.3575677536837194</v>
      </c>
      <c r="BM3968" s="3">
        <f t="shared" si="7267"/>
        <v>-0.26740005425849112</v>
      </c>
      <c r="BN3968" s="13" cm="1">
        <f t="array" ref="BN3968">$C3968*EXP(poly_from_str(100000000/$E3968,BN$4343))</f>
        <v>44.392494575337039</v>
      </c>
      <c r="BO3968" s="3">
        <f t="shared" si="7268"/>
        <v>1.9459101490553132</v>
      </c>
      <c r="BP3968" s="13">
        <f>LN(BL3968/BN3968)</f>
        <v>-2.1145603192562881</v>
      </c>
      <c r="BQ3968" s="13"/>
      <c r="BS3968" s="13"/>
      <c r="BT3968" s="13"/>
      <c r="BU3968" s="13"/>
      <c r="BV3968" s="13"/>
      <c r="BW3968" s="13"/>
      <c r="BX3968" s="13"/>
      <c r="BY3968">
        <v>43857</v>
      </c>
      <c r="BZ3968" s="13"/>
    </row>
    <row r="3969" spans="1:78" hidden="1" x14ac:dyDescent="0.25">
      <c r="A3969" t="s">
        <v>4412</v>
      </c>
      <c r="B3969" s="2" t="str">
        <f t="shared" si="7192"/>
        <v/>
      </c>
      <c r="C3969">
        <v>9</v>
      </c>
      <c r="E3969">
        <v>43816.480000000003</v>
      </c>
      <c r="F3969">
        <v>23050</v>
      </c>
      <c r="G3969" t="s">
        <v>5</v>
      </c>
      <c r="H3969" s="5" t="s">
        <v>19</v>
      </c>
      <c r="I3969">
        <v>66867</v>
      </c>
      <c r="J3969" t="s">
        <v>3</v>
      </c>
      <c r="K3969" s="5" t="s">
        <v>19</v>
      </c>
      <c r="L3969">
        <v>23050.61</v>
      </c>
      <c r="M3969" t="str">
        <f t="shared" si="7254"/>
        <v>e</v>
      </c>
      <c r="N3969" t="str">
        <f t="shared" si="7255"/>
        <v>3/2</v>
      </c>
      <c r="O3969">
        <v>66867.09</v>
      </c>
      <c r="P3969" t="str">
        <f t="shared" si="7256"/>
        <v>o</v>
      </c>
      <c r="Q3969" t="str">
        <f t="shared" si="7257"/>
        <v>3/2</v>
      </c>
      <c r="R3969">
        <v>36</v>
      </c>
      <c r="AA3969" s="10">
        <f t="shared" si="7091"/>
        <v>2281.5419999999999</v>
      </c>
      <c r="AB3969" s="3" cm="1">
        <f t="array" ref="AB3969">100000000/Lvac(AA3969)</f>
        <v>43816.480620915077</v>
      </c>
      <c r="AC3969" s="28">
        <f t="shared" si="7092"/>
        <v>4.3830006197562881E-7</v>
      </c>
      <c r="AD3969" s="28">
        <f t="shared" si="7093"/>
        <v>2.2822462822873693E-7</v>
      </c>
      <c r="AE3969" s="21">
        <f t="shared" si="7094"/>
        <v>43816.480132441247</v>
      </c>
      <c r="AF3969" s="10" cm="1">
        <f t="array" ref="AF3969">Lair(100000000/AE3969)</f>
        <v>2281.5420254373462</v>
      </c>
      <c r="AG3969" s="10">
        <f t="shared" si="7095"/>
        <v>1.4602383085850507E-2</v>
      </c>
      <c r="AH3969" s="10" t="b">
        <f t="shared" si="7090"/>
        <v>1</v>
      </c>
      <c r="AI3969" s="10">
        <f t="shared" si="7258"/>
        <v>2281.5420254373462</v>
      </c>
      <c r="AJ3969">
        <v>3.0000000000000001E-3</v>
      </c>
      <c r="AK3969" s="3" cm="1">
        <f t="array" ref="AK3969">100000000/Lvac($AA3969)</f>
        <v>43816.480620915077</v>
      </c>
      <c r="AL3969" s="21">
        <f t="shared" si="7161"/>
        <v>5.761429787275027E-2</v>
      </c>
      <c r="AM3969" s="10" cm="1">
        <f t="array" ref="AM3969">Lvac($AI3969)-$BA3969</f>
        <v>-6.8983990786364302E-6</v>
      </c>
      <c r="AN3969" s="10">
        <f t="shared" si="7259"/>
        <v>6.2091508152661845E-4</v>
      </c>
      <c r="AO3969" s="3">
        <f t="shared" si="7260"/>
        <v>-2.2994663595454767E-3</v>
      </c>
      <c r="AP3969" s="3">
        <v>-1.0780427298110832E-2</v>
      </c>
      <c r="AS3969" s="3">
        <f t="shared" si="7097"/>
        <v>6.2091507425066084E-4</v>
      </c>
      <c r="AT3969" s="3" cm="1">
        <f t="array" ref="AT3969">AS3969-(100000000/LvacE($A3969)-$E3969)</f>
        <v>1.1406365229049698E-4</v>
      </c>
      <c r="AU3969" t="s">
        <v>4764</v>
      </c>
      <c r="AV3969" t="s">
        <v>4862</v>
      </c>
      <c r="AW3969" s="3">
        <v>23050.61</v>
      </c>
      <c r="AX3969" s="3">
        <v>66867.09</v>
      </c>
      <c r="AY3969" s="3"/>
      <c r="AZ3969" s="10" cm="1">
        <f t="array" ref="AZ3969">Lair(100000000/($AX3969-$AW3969))</f>
        <v>2281.5420323342441</v>
      </c>
      <c r="BA3969" s="10">
        <f t="shared" si="7261"/>
        <v>2282.2463146286514</v>
      </c>
      <c r="BB3969" s="12">
        <v>277000000</v>
      </c>
      <c r="BC3969" s="3">
        <v>0.251</v>
      </c>
      <c r="BD3969" s="12" cm="1">
        <f t="array" ref="BD3969">SfromgA($BB3969,$BA3969,"")</f>
        <v>1.6251770183268428</v>
      </c>
      <c r="BE3969" s="29">
        <f t="shared" si="7262"/>
        <v>61.750041279523302</v>
      </c>
      <c r="BG3969" s="3"/>
      <c r="BH3969" s="3"/>
      <c r="BI3969" s="12">
        <f t="shared" si="7263"/>
        <v>277000000</v>
      </c>
      <c r="BJ3969" s="29">
        <f t="shared" si="7264"/>
        <v>61.750041279523302</v>
      </c>
      <c r="BK3969" s="3">
        <f t="shared" si="7265"/>
        <v>-7.6449259636262212</v>
      </c>
      <c r="BL3969" s="13">
        <f t="shared" si="7266"/>
        <v>84.775698754267424</v>
      </c>
      <c r="BM3969" s="3">
        <f t="shared" si="7267"/>
        <v>2.2427843530982221</v>
      </c>
      <c r="BN3969" s="13" cm="1">
        <f t="array" ref="BN3969">$C3969*EXP(poly_from_str(100000000/$E3969,BN$4343))</f>
        <v>58.072175255541744</v>
      </c>
      <c r="BO3969" s="3">
        <f t="shared" si="7268"/>
        <v>2.1972245773362196</v>
      </c>
      <c r="BP3969" s="13">
        <f t="shared" ref="BP3969:BP3970" si="7270">LN(BL3969/BN3969)</f>
        <v>0.37832229255554417</v>
      </c>
      <c r="BQ3969" s="13"/>
      <c r="BS3969" s="13"/>
      <c r="BT3969" s="13"/>
      <c r="BU3969" s="13"/>
      <c r="BV3969" s="13"/>
      <c r="BW3969" s="13"/>
      <c r="BX3969" s="13"/>
      <c r="BY3969">
        <v>57448</v>
      </c>
      <c r="BZ3969" s="13"/>
    </row>
    <row r="3970" spans="1:78" hidden="1" x14ac:dyDescent="0.25">
      <c r="A3970" t="s">
        <v>4413</v>
      </c>
      <c r="B3970" s="2" t="str">
        <f t="shared" si="7192"/>
        <v/>
      </c>
      <c r="C3970">
        <v>7</v>
      </c>
      <c r="E3970">
        <v>43821.13</v>
      </c>
      <c r="F3970">
        <v>18241</v>
      </c>
      <c r="G3970" t="s">
        <v>5</v>
      </c>
      <c r="H3970" s="5" t="s">
        <v>16</v>
      </c>
      <c r="I3970">
        <v>62062</v>
      </c>
      <c r="J3970" t="s">
        <v>3</v>
      </c>
      <c r="K3970" s="5" t="s">
        <v>4</v>
      </c>
      <c r="L3970">
        <v>18241.54</v>
      </c>
      <c r="M3970" t="str">
        <f t="shared" si="7254"/>
        <v>e</v>
      </c>
      <c r="N3970" t="str">
        <f t="shared" si="7255"/>
        <v>11/2</v>
      </c>
      <c r="O3970">
        <v>62062.63</v>
      </c>
      <c r="P3970" t="str">
        <f t="shared" si="7256"/>
        <v>o</v>
      </c>
      <c r="Q3970" t="str">
        <f t="shared" si="7257"/>
        <v>9/2</v>
      </c>
      <c r="R3970">
        <v>36</v>
      </c>
      <c r="S3970" t="s">
        <v>159</v>
      </c>
      <c r="AA3970" s="10">
        <f t="shared" si="7091"/>
        <v>2281.3000000000002</v>
      </c>
      <c r="AB3970" s="3" cm="1">
        <f t="array" ref="AB3970">100000000/Lvac(AA3970)</f>
        <v>43821.128244226937</v>
      </c>
      <c r="AC3970" s="28">
        <f t="shared" si="7092"/>
        <v>4.3834655678779639E-7</v>
      </c>
      <c r="AD3970" s="28">
        <f t="shared" si="7093"/>
        <v>2.2820042296189431E-7</v>
      </c>
      <c r="AE3970" s="21">
        <f t="shared" si="7094"/>
        <v>43821.129625618429</v>
      </c>
      <c r="AF3970" s="10" cm="1">
        <f t="array" ref="AF3970">Lair(100000000/AE3970)</f>
        <v>2281.2999280790941</v>
      </c>
      <c r="AG3970" s="10">
        <f t="shared" si="7095"/>
        <v>1.4604420340206665E-2</v>
      </c>
      <c r="AH3970" s="10" t="b">
        <f t="shared" ref="AH3970:AH4033" si="7271">ABS(AE3970-AB3970)&lt;AG3970</f>
        <v>1</v>
      </c>
      <c r="AI3970" s="10">
        <f t="shared" si="7258"/>
        <v>2281.2999280790941</v>
      </c>
      <c r="AJ3970">
        <v>3.0000000000000001E-3</v>
      </c>
      <c r="AK3970" s="3" cm="1">
        <f t="array" ref="AK3970">100000000/Lvac($AA3970)</f>
        <v>43821.128244226937</v>
      </c>
      <c r="AL3970" s="21">
        <f t="shared" si="7161"/>
        <v>5.7626523857990011E-2</v>
      </c>
      <c r="AM3970" s="10" cm="1">
        <f t="array" ref="AM3970">Lvac($AI3970)-$BA3970</f>
        <v>-2.0635229752770101E-3</v>
      </c>
      <c r="AN3970" s="10">
        <f t="shared" si="7259"/>
        <v>3.8244226940150838E-2</v>
      </c>
      <c r="AO3970" s="3">
        <f t="shared" si="7260"/>
        <v>-0.68784099175900337</v>
      </c>
      <c r="AP3970" s="3">
        <v>-0.66386213908723823</v>
      </c>
      <c r="AS3970" s="3">
        <f t="shared" si="7097"/>
        <v>-1.7557730607222766E-3</v>
      </c>
      <c r="AT3970" s="3" cm="1">
        <f t="array" ref="AT3970">AS3970-(100000000/LvacE($A3970)-$E3970)</f>
        <v>1.1422077659517527E-4</v>
      </c>
      <c r="AU3970" t="s">
        <v>4719</v>
      </c>
      <c r="AV3970" t="s">
        <v>4843</v>
      </c>
      <c r="AW3970" s="3">
        <v>18241.54</v>
      </c>
      <c r="AX3970" s="3">
        <v>62062.63</v>
      </c>
      <c r="AY3970" s="3"/>
      <c r="AZ3970" s="10" cm="1">
        <f t="array" ref="AZ3970">Lair(100000000/($AX3970-$AW3970))</f>
        <v>2281.3019911530882</v>
      </c>
      <c r="BA3970" s="10">
        <f t="shared" si="7261"/>
        <v>2282.0062212053604</v>
      </c>
      <c r="BB3970" s="12">
        <v>74500000</v>
      </c>
      <c r="BC3970" s="3">
        <v>5.8000000000000003E-2</v>
      </c>
      <c r="BD3970" s="12" cm="1">
        <f t="array" ref="BD3970">SfromgA($BB3970,$BA3970,"")</f>
        <v>0.43695841235085237</v>
      </c>
      <c r="BE3970" s="29">
        <f t="shared" si="7262"/>
        <v>460.58672741734654</v>
      </c>
      <c r="BG3970" s="3"/>
      <c r="BH3970" s="3"/>
      <c r="BI3970" s="12">
        <f t="shared" si="7263"/>
        <v>74500000</v>
      </c>
      <c r="BJ3970" s="29">
        <f t="shared" si="7264"/>
        <v>460.58672741734654</v>
      </c>
      <c r="BK3970" s="3">
        <f t="shared" si="7265"/>
        <v>-6.5814538606997646</v>
      </c>
      <c r="BL3970" s="13">
        <f t="shared" si="7266"/>
        <v>32.849593377016802</v>
      </c>
      <c r="BM3970" s="3">
        <f t="shared" si="7267"/>
        <v>1.5460292176256916</v>
      </c>
      <c r="BN3970" s="13" cm="1">
        <f t="array" ref="BN3970">$C3970*EXP(poly_from_str(100000000/$E3970,BN$4343))</f>
        <v>45.242891596889727</v>
      </c>
      <c r="BO3970" s="3">
        <f t="shared" si="7268"/>
        <v>1.9459101490553132</v>
      </c>
      <c r="BP3970" s="13">
        <f t="shared" si="7270"/>
        <v>-0.32010619934328149</v>
      </c>
      <c r="BQ3970" s="13"/>
      <c r="BS3970" s="13"/>
      <c r="BT3970" s="13"/>
      <c r="BU3970" s="13"/>
      <c r="BV3970" s="13"/>
      <c r="BW3970" s="13"/>
      <c r="BX3970" s="13"/>
      <c r="BY3970">
        <v>44762</v>
      </c>
      <c r="BZ3970" s="13"/>
    </row>
    <row r="3971" spans="1:78" hidden="1" x14ac:dyDescent="0.25">
      <c r="A3971" t="s">
        <v>4414</v>
      </c>
      <c r="B3971" s="2" t="str">
        <f t="shared" si="7192"/>
        <v/>
      </c>
      <c r="C3971">
        <v>1</v>
      </c>
      <c r="E3971">
        <v>43828.43</v>
      </c>
      <c r="F3971">
        <v>22080</v>
      </c>
      <c r="G3971" t="s">
        <v>5</v>
      </c>
      <c r="H3971" s="5" t="s">
        <v>8</v>
      </c>
      <c r="I3971">
        <v>65909</v>
      </c>
      <c r="J3971" t="s">
        <v>3</v>
      </c>
      <c r="K3971" s="5" t="s">
        <v>18</v>
      </c>
      <c r="L3971">
        <v>22080.94</v>
      </c>
      <c r="M3971" t="str">
        <f t="shared" si="7254"/>
        <v>e</v>
      </c>
      <c r="N3971" t="str">
        <f t="shared" si="7255"/>
        <v>7/2</v>
      </c>
      <c r="O3971">
        <v>65909.440000000002</v>
      </c>
      <c r="P3971" t="str">
        <f t="shared" si="7256"/>
        <v>o</v>
      </c>
      <c r="Q3971" t="str">
        <f t="shared" si="7257"/>
        <v>5/2</v>
      </c>
      <c r="R3971">
        <v>36</v>
      </c>
      <c r="AA3971" s="10">
        <f t="shared" ref="AA3971:AA4034" si="7272">ROUND($A3971,3)+0</f>
        <v>2280.92</v>
      </c>
      <c r="AB3971" s="3" cm="1">
        <f t="array" ref="AB3971">100000000/Lvac(AA3971)</f>
        <v>43828.428154865862</v>
      </c>
      <c r="AC3971" s="28">
        <f t="shared" ref="AC3971:AC4034" si="7273">0.001/AA3971</f>
        <v>4.384195850797047E-7</v>
      </c>
      <c r="AD3971" s="28">
        <f t="shared" ref="AD3971:AD4034" si="7274">0.01/AB3971</f>
        <v>2.2816241469270656E-7</v>
      </c>
      <c r="AE3971" s="21">
        <f t="shared" ref="AE3971:AE4034" si="7275">($AB3971/$AC3971^2+$E3971/$AD3971^2)/(1/$AC3971^2+1/$AD3971^2)</f>
        <v>43828.429606770274</v>
      </c>
      <c r="AF3971" s="10" cm="1">
        <f t="array" ref="AF3971">Lair(100000000/AE3971)</f>
        <v>2280.9199244330784</v>
      </c>
      <c r="AG3971" s="10">
        <f t="shared" ref="AG3971:AG4034" si="7276">0.0005/$AA3971*AB3971+0.005</f>
        <v>1.4607620643175969E-2</v>
      </c>
      <c r="AH3971" s="10" t="b">
        <f t="shared" si="7271"/>
        <v>1</v>
      </c>
      <c r="AI3971" s="10">
        <f t="shared" si="7258"/>
        <v>2280.9199244330784</v>
      </c>
      <c r="AJ3971">
        <v>3.0000000000000001E-3</v>
      </c>
      <c r="AK3971" s="3" cm="1">
        <f t="array" ref="AK3971">100000000/Lvac($AA3971)</f>
        <v>43828.428154865862</v>
      </c>
      <c r="AL3971" s="21">
        <f t="shared" si="7161"/>
        <v>5.7645725768859776E-2</v>
      </c>
      <c r="AM3971" s="10" cm="1">
        <f t="array" ref="AM3971">Lvac($AI3971)-$BA3971</f>
        <v>3.664530782316433E-3</v>
      </c>
      <c r="AN3971" s="10">
        <f t="shared" si="7259"/>
        <v>-7.1845134138129652E-2</v>
      </c>
      <c r="AO3971" s="3">
        <f t="shared" si="7260"/>
        <v>1.2215102607721444</v>
      </c>
      <c r="AP3971" s="3">
        <v>1.2467047155647986</v>
      </c>
      <c r="AS3971" s="3">
        <f t="shared" ref="AS3971:AS4034" si="7277">$AB3971-$E3971</f>
        <v>-1.8451341384206899E-3</v>
      </c>
      <c r="AT3971" s="3" cm="1">
        <f t="array" ref="AT3971">AS3971-(100000000/LvacE($A3971)-$E3971)</f>
        <v>1.1446781718404964E-4</v>
      </c>
      <c r="AU3971" t="s">
        <v>4785</v>
      </c>
      <c r="AV3971" t="s">
        <v>4902</v>
      </c>
      <c r="AW3971" s="3">
        <v>22080.94</v>
      </c>
      <c r="AX3971" s="3">
        <v>65909.440000000002</v>
      </c>
      <c r="AY3971" s="3"/>
      <c r="AZ3971" s="10" cm="1">
        <f t="array" ref="AZ3971">Lair(100000000/($AX3971-$AW3971))</f>
        <v>2280.9162606994992</v>
      </c>
      <c r="BA3971" s="10">
        <f t="shared" si="7261"/>
        <v>2281.6204068129186</v>
      </c>
      <c r="BB3971" s="12">
        <v>7650000</v>
      </c>
      <c r="BC3971" s="3">
        <v>2.1999999999999999E-2</v>
      </c>
      <c r="BD3971" s="12" cm="1">
        <f t="array" ref="BD3971">SfromgA($BB3971,$BA3971,"")</f>
        <v>4.4846130113059518E-2</v>
      </c>
      <c r="BE3971" s="29">
        <f t="shared" si="7262"/>
        <v>715.27832709622123</v>
      </c>
      <c r="BG3971" s="3"/>
      <c r="BH3971" s="3"/>
      <c r="BI3971" s="12">
        <f t="shared" si="7263"/>
        <v>7650000</v>
      </c>
      <c r="BJ3971" s="29">
        <f t="shared" si="7264"/>
        <v>715.27832709622123</v>
      </c>
      <c r="BK3971" s="3">
        <f t="shared" si="7265"/>
        <v>-6.2488058062093632</v>
      </c>
      <c r="BL3971" s="13">
        <f t="shared" si="7266"/>
        <v>2.518676978227337</v>
      </c>
      <c r="BM3971" s="3">
        <f t="shared" si="7267"/>
        <v>0.92373375501809452</v>
      </c>
      <c r="BN3971" s="13" cm="1">
        <f t="array" ref="BN3971">$C3971*EXP(poly_from_str(100000000/$E3971,BN$4343))</f>
        <v>6.4803156806895243</v>
      </c>
      <c r="BO3971" s="3">
        <f t="shared" si="7268"/>
        <v>0</v>
      </c>
      <c r="BP3971" s="13">
        <f>LN(BL3971/BN3971)</f>
        <v>-0.94503547031528623</v>
      </c>
      <c r="BQ3971" s="13"/>
      <c r="BS3971" s="13"/>
      <c r="BT3971" s="13"/>
      <c r="BU3971" s="13"/>
      <c r="BV3971" s="13"/>
      <c r="BW3971" s="13"/>
      <c r="BX3971" s="13"/>
      <c r="BY3971">
        <v>6413</v>
      </c>
      <c r="BZ3971" s="13"/>
    </row>
    <row r="3972" spans="1:78" hidden="1" x14ac:dyDescent="0.25">
      <c r="A3972" t="s">
        <v>4415</v>
      </c>
      <c r="B3972" s="2" t="str">
        <f t="shared" si="7192"/>
        <v/>
      </c>
      <c r="C3972">
        <v>6</v>
      </c>
      <c r="E3972">
        <v>43834.62</v>
      </c>
      <c r="F3972">
        <v>23844</v>
      </c>
      <c r="G3972" t="s">
        <v>5</v>
      </c>
      <c r="H3972" s="5" t="s">
        <v>4</v>
      </c>
      <c r="I3972">
        <v>67679</v>
      </c>
      <c r="J3972" t="s">
        <v>3</v>
      </c>
      <c r="K3972" s="5" t="s">
        <v>8</v>
      </c>
      <c r="L3972">
        <v>23844.58</v>
      </c>
      <c r="M3972" t="str">
        <f t="shared" si="7254"/>
        <v>e</v>
      </c>
      <c r="N3972" t="str">
        <f t="shared" si="7255"/>
        <v>9/2</v>
      </c>
      <c r="O3972">
        <v>67679.210000000006</v>
      </c>
      <c r="P3972" t="str">
        <f t="shared" si="7256"/>
        <v>o</v>
      </c>
      <c r="Q3972" t="str">
        <f t="shared" si="7257"/>
        <v>7/2</v>
      </c>
      <c r="R3972">
        <v>36</v>
      </c>
      <c r="S3972" t="s">
        <v>2204</v>
      </c>
      <c r="AA3972" s="10">
        <f t="shared" si="7272"/>
        <v>2280.598</v>
      </c>
      <c r="AB3972" s="3" cm="1">
        <f t="array" ref="AB3972">100000000/Lvac(AA3972)</f>
        <v>43834.615772298523</v>
      </c>
      <c r="AC3972" s="28">
        <f t="shared" si="7273"/>
        <v>4.3848148599621682E-7</v>
      </c>
      <c r="AD3972" s="28">
        <f t="shared" si="7274"/>
        <v>2.281302076866736E-7</v>
      </c>
      <c r="AE3972" s="21">
        <f t="shared" si="7275"/>
        <v>43834.619099404605</v>
      </c>
      <c r="AF3972" s="10" cm="1">
        <f t="array" ref="AF3972">Lair(100000000/AE3972)</f>
        <v>2280.5978268837921</v>
      </c>
      <c r="AG3972" s="10">
        <f t="shared" si="7276"/>
        <v>1.4610333730955331E-2</v>
      </c>
      <c r="AH3972" s="10" t="b">
        <f t="shared" si="7271"/>
        <v>1</v>
      </c>
      <c r="AI3972" s="10">
        <f t="shared" si="7258"/>
        <v>2280.5978268837921</v>
      </c>
      <c r="AJ3972">
        <v>3.0000000000000001E-3</v>
      </c>
      <c r="AK3972" s="3" cm="1">
        <f t="array" ref="AK3972">100000000/Lvac($AA3972)</f>
        <v>43834.615772298523</v>
      </c>
      <c r="AL3972" s="21">
        <f t="shared" si="7161"/>
        <v>5.7662006762754126E-2</v>
      </c>
      <c r="AM3972" s="10" cm="1">
        <f t="array" ref="AM3972">Lvac($AI3972)-$BA3972</f>
        <v>5.6730372853053268E-4</v>
      </c>
      <c r="AN3972" s="10">
        <f t="shared" si="7259"/>
        <v>-1.4227701482013799E-2</v>
      </c>
      <c r="AO3972" s="3">
        <f t="shared" si="7260"/>
        <v>0.1891012428435109</v>
      </c>
      <c r="AP3972" s="3">
        <v>0.24681920012881164</v>
      </c>
      <c r="AS3972" s="3">
        <f t="shared" si="7277"/>
        <v>-4.2277014799765311E-3</v>
      </c>
      <c r="AT3972" s="3" cm="1">
        <f t="array" ref="AT3972">AS3972-(100000000/LvacE($A3972)-$E3972)</f>
        <v>1.1467745207482949E-4</v>
      </c>
      <c r="AU3972" t="s">
        <v>4758</v>
      </c>
      <c r="AV3972" t="s">
        <v>4856</v>
      </c>
      <c r="AW3972" s="3">
        <v>23844.58</v>
      </c>
      <c r="AX3972" s="3">
        <v>67679.210000000006</v>
      </c>
      <c r="AY3972" s="3"/>
      <c r="AZ3972" s="10" cm="1">
        <f t="array" ref="AZ3972">Lair(100000000/($AX3972-$AW3972))</f>
        <v>2280.5972597034615</v>
      </c>
      <c r="BA3972" s="10">
        <f t="shared" si="7261"/>
        <v>2281.3013364091357</v>
      </c>
      <c r="BB3972" s="12">
        <v>107000000</v>
      </c>
      <c r="BC3972" s="3">
        <v>0.11700000000000001</v>
      </c>
      <c r="BD3972" s="12" cm="1">
        <f t="array" ref="BD3972">SfromgA($BB3972,$BA3972,"")</f>
        <v>0.62699647941433223</v>
      </c>
      <c r="BE3972" s="29">
        <f t="shared" si="7262"/>
        <v>398.374800474822</v>
      </c>
      <c r="BG3972" s="3"/>
      <c r="BH3972" s="3"/>
      <c r="BI3972" s="12">
        <f t="shared" si="7263"/>
        <v>107000000</v>
      </c>
      <c r="BJ3972" s="29">
        <f t="shared" si="7264"/>
        <v>398.374800474822</v>
      </c>
      <c r="BK3972" s="3">
        <f t="shared" si="7265"/>
        <v>-7.0930695179583418</v>
      </c>
      <c r="BL3972" s="13">
        <f t="shared" si="7266"/>
        <v>30.800453007972347</v>
      </c>
      <c r="BM3972" s="3">
        <f t="shared" si="7267"/>
        <v>1.6357699286943617</v>
      </c>
      <c r="BN3972" s="13" cm="1">
        <f t="array" ref="BN3972">$C3972*EXP(poly_from_str(100000000/$E3972,BN$4343))</f>
        <v>38.969081659709005</v>
      </c>
      <c r="BO3972" s="3">
        <f t="shared" si="7268"/>
        <v>1.791759469228055</v>
      </c>
      <c r="BP3972" s="13">
        <f>LN(BL3972/BN3972)</f>
        <v>-0.23523915583642155</v>
      </c>
      <c r="BQ3972" s="13"/>
      <c r="BS3972" s="13"/>
      <c r="BT3972" s="13"/>
      <c r="BU3972" s="13"/>
      <c r="BV3972" s="13"/>
      <c r="BW3972" s="13"/>
      <c r="BX3972" s="13"/>
      <c r="BY3972">
        <v>38570</v>
      </c>
      <c r="BZ3972" s="13"/>
    </row>
    <row r="3973" spans="1:78" hidden="1" x14ac:dyDescent="0.25">
      <c r="A3973" t="s">
        <v>4416</v>
      </c>
      <c r="B3973" s="2" t="str">
        <f t="shared" si="7192"/>
        <v/>
      </c>
      <c r="C3973">
        <v>1</v>
      </c>
      <c r="E3973">
        <v>43843.17</v>
      </c>
      <c r="R3973">
        <v>36</v>
      </c>
      <c r="S3973" t="s">
        <v>22</v>
      </c>
      <c r="AA3973" s="10">
        <f t="shared" si="7272"/>
        <v>2280.1529999999998</v>
      </c>
      <c r="AB3973" s="3" cm="1">
        <f t="array" ref="AB3973">100000000/Lvac(AA3973)</f>
        <v>43843.169858632522</v>
      </c>
      <c r="AC3973" s="28">
        <f t="shared" si="7273"/>
        <v>4.3856706107002471E-7</v>
      </c>
      <c r="AD3973" s="28">
        <f t="shared" si="7274"/>
        <v>2.2808569800595852E-7</v>
      </c>
      <c r="AE3973" s="21">
        <f t="shared" si="7275"/>
        <v>43843.169969904047</v>
      </c>
      <c r="AF3973" s="10" cm="1">
        <f t="array" ref="AF3973">Lair(100000000/AE3973)</f>
        <v>2280.1529942125708</v>
      </c>
      <c r="AG3973" s="10">
        <f t="shared" si="7276"/>
        <v>1.4614085076447177E-2</v>
      </c>
      <c r="AH3973" s="10" t="b">
        <f t="shared" si="7271"/>
        <v>1</v>
      </c>
      <c r="AI3973" s="10">
        <f t="shared" ref="AI3973:AI4034" si="7278">$AA3973</f>
        <v>2280.1529999999998</v>
      </c>
      <c r="AJ3973">
        <v>3.0000000000000001E-3</v>
      </c>
      <c r="AK3973" s="3" cm="1">
        <f t="array" ref="AK3973">100000000/Lvac($AA3973)</f>
        <v>43843.169858632522</v>
      </c>
      <c r="AL3973" s="21">
        <f t="shared" si="7161"/>
        <v>5.7684510458683072E-2</v>
      </c>
      <c r="AM3973" s="21"/>
      <c r="AN3973" s="21"/>
      <c r="AO3973" s="21"/>
      <c r="AP3973" s="21"/>
      <c r="AS3973" s="3">
        <f t="shared" si="7277"/>
        <v>-1.4136747631710023E-4</v>
      </c>
      <c r="AT3973" s="3" cm="1">
        <f t="array" ref="AT3973">AS3973-(100000000/LvacE($A3973)-$E3973)</f>
        <v>1.1496759543661028E-4</v>
      </c>
      <c r="BB3973"/>
      <c r="BC3973"/>
      <c r="BD3973"/>
      <c r="BE3973"/>
      <c r="BF3973"/>
      <c r="BG3973"/>
      <c r="BH3973"/>
      <c r="BI3973"/>
      <c r="BJ3973"/>
      <c r="BN3973" s="13" cm="1">
        <f t="array" ref="BN3973">$C3973*EXP(poly_from_str(100000000/$E3973,BN$4343))</f>
        <v>6.5150363303306369</v>
      </c>
      <c r="BO3973" s="13"/>
      <c r="BY3973" t="e">
        <v>#N/A</v>
      </c>
    </row>
    <row r="3974" spans="1:78" hidden="1" x14ac:dyDescent="0.25">
      <c r="A3974" t="s">
        <v>4417</v>
      </c>
      <c r="B3974" s="2" t="str">
        <f t="shared" si="7192"/>
        <v/>
      </c>
      <c r="C3974">
        <v>1</v>
      </c>
      <c r="E3974">
        <v>43851.77</v>
      </c>
      <c r="R3974">
        <v>36</v>
      </c>
      <c r="S3974" t="s">
        <v>22</v>
      </c>
      <c r="AA3974" s="10">
        <f t="shared" si="7272"/>
        <v>2279.7060000000001</v>
      </c>
      <c r="AB3974" s="3" cm="1">
        <f t="array" ref="AB3974">100000000/Lvac(AA3974)</f>
        <v>43851.765751719569</v>
      </c>
      <c r="AC3974" s="28">
        <f t="shared" si="7273"/>
        <v>4.3865305438508298E-7</v>
      </c>
      <c r="AD3974" s="28">
        <f t="shared" si="7274"/>
        <v>2.2804098828353036E-7</v>
      </c>
      <c r="AE3974" s="21">
        <f t="shared" si="7275"/>
        <v>43851.769096134733</v>
      </c>
      <c r="AF3974" s="10" cm="1">
        <f t="array" ref="AF3974">Lair(100000000/AE3974)</f>
        <v>2279.7058261192369</v>
      </c>
      <c r="AG3974" s="10">
        <f t="shared" si="7276"/>
        <v>1.4617855493585481E-2</v>
      </c>
      <c r="AH3974" s="10" t="b">
        <f t="shared" si="7271"/>
        <v>1</v>
      </c>
      <c r="AI3974" s="10">
        <f t="shared" si="7278"/>
        <v>2279.7060000000001</v>
      </c>
      <c r="AJ3974">
        <v>3.0000000000000001E-3</v>
      </c>
      <c r="AK3974" s="3" cm="1">
        <f t="array" ref="AK3974">100000000/Lvac($AA3974)</f>
        <v>43851.765751719569</v>
      </c>
      <c r="AL3974" s="21">
        <f t="shared" si="7161"/>
        <v>5.7707132961512884E-2</v>
      </c>
      <c r="AM3974" s="21"/>
      <c r="AN3974" s="21"/>
      <c r="AO3974" s="21"/>
      <c r="AP3974" s="21"/>
      <c r="AS3974" s="3">
        <f t="shared" si="7277"/>
        <v>-4.2482804274186492E-3</v>
      </c>
      <c r="AT3974" s="3" cm="1">
        <f t="array" ref="AT3974">AS3974-(100000000/LvacE($A3974)-$E3974)</f>
        <v>1.1525957961566746E-4</v>
      </c>
      <c r="BB3974"/>
      <c r="BC3974"/>
      <c r="BD3974"/>
      <c r="BE3974"/>
      <c r="BF3974"/>
      <c r="BG3974"/>
      <c r="BH3974"/>
      <c r="BI3974"/>
      <c r="BJ3974"/>
      <c r="BN3974" s="13" cm="1">
        <f t="array" ref="BN3974">$C3974*EXP(poly_from_str(100000000/$E3974,BN$4343))</f>
        <v>6.5354827221349261</v>
      </c>
      <c r="BO3974" s="13"/>
      <c r="BY3974" t="e">
        <v>#N/A</v>
      </c>
    </row>
    <row r="3975" spans="1:78" hidden="1" x14ac:dyDescent="0.25">
      <c r="A3975" t="s">
        <v>4418</v>
      </c>
      <c r="B3975" s="2" t="str">
        <f t="shared" si="7192"/>
        <v/>
      </c>
      <c r="C3975">
        <v>2</v>
      </c>
      <c r="E3975">
        <v>43854.3</v>
      </c>
      <c r="F3975">
        <v>22080</v>
      </c>
      <c r="G3975" t="s">
        <v>5</v>
      </c>
      <c r="H3975" s="5" t="s">
        <v>8</v>
      </c>
      <c r="I3975">
        <v>65935</v>
      </c>
      <c r="J3975" t="s">
        <v>3</v>
      </c>
      <c r="K3975" s="5" t="s">
        <v>8</v>
      </c>
      <c r="L3975">
        <v>22080.94</v>
      </c>
      <c r="M3975" t="str">
        <f>$G3975&amp;""</f>
        <v>e</v>
      </c>
      <c r="N3975" t="str">
        <f>$H3975&amp;""</f>
        <v>7/2</v>
      </c>
      <c r="O3975">
        <v>65935.25</v>
      </c>
      <c r="P3975" t="str">
        <f>$J3975&amp;""</f>
        <v>o</v>
      </c>
      <c r="Q3975" t="str">
        <f>$K3975&amp;""</f>
        <v>7/2</v>
      </c>
      <c r="R3975">
        <v>36</v>
      </c>
      <c r="AA3975" s="10">
        <f t="shared" si="7272"/>
        <v>2279.5740000000001</v>
      </c>
      <c r="AB3975" s="3" cm="1">
        <f t="array" ref="AB3975">100000000/Lvac(AA3975)</f>
        <v>43854.304780866805</v>
      </c>
      <c r="AC3975" s="28">
        <f t="shared" si="7273"/>
        <v>4.3867845483410496E-7</v>
      </c>
      <c r="AD3975" s="28">
        <f t="shared" si="7274"/>
        <v>2.2802778541282223E-7</v>
      </c>
      <c r="AE3975" s="21">
        <f t="shared" si="7275"/>
        <v>43854.301016993035</v>
      </c>
      <c r="AF3975" s="10" cm="1">
        <f t="array" ref="AF3975">Lair(100000000/AE3975)</f>
        <v>2279.5741956663705</v>
      </c>
      <c r="AG3975" s="10">
        <f t="shared" si="7276"/>
        <v>1.4618969329547277E-2</v>
      </c>
      <c r="AH3975" s="10" t="b">
        <f t="shared" si="7271"/>
        <v>1</v>
      </c>
      <c r="AI3975" s="10">
        <f>$AF3975</f>
        <v>2279.5741956663705</v>
      </c>
      <c r="AJ3975">
        <v>3.0000000000000001E-3</v>
      </c>
      <c r="AK3975" s="3" cm="1">
        <f t="array" ref="AK3975">100000000/Lvac($AA3975)</f>
        <v>43854.304780866805</v>
      </c>
      <c r="AL3975" s="21">
        <f t="shared" si="7161"/>
        <v>5.7713811023440559E-2</v>
      </c>
      <c r="AM3975" s="10" cm="1">
        <f t="array" ref="AM3975">Lvac($AI3975)-$BA3975</f>
        <v>4.6708644140380784E-4</v>
      </c>
      <c r="AN3975" s="10">
        <f>$AK3975-($AX3975-$AW3975)</f>
        <v>-5.2191331924404949E-3</v>
      </c>
      <c r="AO3975" s="3">
        <f>AM3975/AJ3975</f>
        <v>0.15569548046793594</v>
      </c>
      <c r="AP3975" s="3">
        <v>9.045917295225081E-2</v>
      </c>
      <c r="AS3975" s="3">
        <f t="shared" si="7277"/>
        <v>4.7808668023208156E-3</v>
      </c>
      <c r="AT3975" s="3" cm="1">
        <f t="array" ref="AT3975">AS3975-(100000000/LvacE($A3975)-$E3975)</f>
        <v>1.1534590885275975E-4</v>
      </c>
      <c r="AU3975" t="s">
        <v>4785</v>
      </c>
      <c r="AV3975" t="s">
        <v>4853</v>
      </c>
      <c r="AW3975" s="3">
        <v>22080.94</v>
      </c>
      <c r="AX3975" s="3">
        <v>65935.25</v>
      </c>
      <c r="AY3975" s="3"/>
      <c r="AZ3975" s="10" cm="1">
        <f t="array" ref="AZ3975">Lair(100000000/($AX3975-$AW3975))</f>
        <v>2279.5737286814851</v>
      </c>
      <c r="BA3975" s="10">
        <f>100000000/($AX3975-$AW3975)</f>
        <v>2280.2775827507035</v>
      </c>
      <c r="BB3975" s="12">
        <v>30000000</v>
      </c>
      <c r="BC3975" s="3">
        <v>0.04</v>
      </c>
      <c r="BD3975" s="12" cm="1">
        <f t="array" ref="BD3975">SfromgA($BB3975,$BA3975,"")</f>
        <v>0.17555684521101791</v>
      </c>
      <c r="BE3975" s="29">
        <f>(10^MAX(0.05, -0.312925054856973*((LN($BD3975))^(1/3)) + 0.454808404431693)-1)*100</f>
        <v>577.9079574983117</v>
      </c>
      <c r="BG3975" s="3"/>
      <c r="BH3975" s="3"/>
      <c r="BI3975" s="12">
        <f>IF($BB3975="",$BF3975,$BB3975)</f>
        <v>30000000</v>
      </c>
      <c r="BJ3975" s="29">
        <f>IF($BB3975="",$BH3975,$BE3975)</f>
        <v>577.9079574983117</v>
      </c>
      <c r="BK3975" s="3">
        <f>LN(BN3975*100000000/($AX3975-$AW3975)/$BI3975)</f>
        <v>-6.9133380645270748</v>
      </c>
      <c r="BL3975" s="13">
        <f>EXP(BK$4341*$AX3975+BK$4342)*$BI3975/(100000000/($AX3975-$AW3975))</f>
        <v>9.8636191396180593</v>
      </c>
      <c r="BM3975" s="3">
        <f t="shared" ref="BM3975" si="7279">LN(BL3975/$C3975)</f>
        <v>1.5957059734068364</v>
      </c>
      <c r="BN3975" s="13" cm="1">
        <f t="array" ref="BN3975">$C3975*EXP(poly_from_str(100000000/$E3975,BN$4343))</f>
        <v>13.083048880955362</v>
      </c>
      <c r="BO3975" s="3">
        <f>LN($C3975)</f>
        <v>0.69314718055994529</v>
      </c>
      <c r="BP3975" s="13">
        <f>LN(BL3975/BN3975)</f>
        <v>-0.28246425977414469</v>
      </c>
      <c r="BQ3975" s="13"/>
      <c r="BS3975" s="13"/>
      <c r="BT3975" s="13"/>
      <c r="BU3975" s="13"/>
      <c r="BV3975" s="13"/>
      <c r="BW3975" s="13"/>
      <c r="BX3975" s="13"/>
      <c r="BY3975">
        <v>12956</v>
      </c>
      <c r="BZ3975" s="13"/>
    </row>
    <row r="3976" spans="1:78" hidden="1" x14ac:dyDescent="0.25">
      <c r="A3976" t="s">
        <v>4419</v>
      </c>
      <c r="B3976" s="2" t="str">
        <f t="shared" si="7192"/>
        <v/>
      </c>
      <c r="C3976">
        <v>1</v>
      </c>
      <c r="E3976">
        <v>43857.32</v>
      </c>
      <c r="R3976">
        <v>36</v>
      </c>
      <c r="S3976" t="s">
        <v>22</v>
      </c>
      <c r="AA3976" s="10">
        <f t="shared" si="7272"/>
        <v>2279.4169999999999</v>
      </c>
      <c r="AB3976" s="3" cm="1">
        <f t="array" ref="AB3976">100000000/Lvac(AA3976)</f>
        <v>43857.325069556362</v>
      </c>
      <c r="AC3976" s="28">
        <f t="shared" si="7273"/>
        <v>4.3870866980460356E-7</v>
      </c>
      <c r="AD3976" s="28">
        <f t="shared" si="7274"/>
        <v>2.2801208199862415E-7</v>
      </c>
      <c r="AE3976" s="21">
        <f t="shared" si="7275"/>
        <v>43857.321078169625</v>
      </c>
      <c r="AF3976" s="10" cm="1">
        <f t="array" ref="AF3976">Lair(100000000/AE3976)</f>
        <v>2279.4172074651428</v>
      </c>
      <c r="AG3976" s="10">
        <f t="shared" si="7276"/>
        <v>1.4620294371226583E-2</v>
      </c>
      <c r="AH3976" s="10" t="b">
        <f t="shared" si="7271"/>
        <v>1</v>
      </c>
      <c r="AI3976" s="10">
        <f t="shared" si="7278"/>
        <v>2279.4169999999999</v>
      </c>
      <c r="AJ3976">
        <v>3.0000000000000001E-3</v>
      </c>
      <c r="AK3976" s="3" cm="1">
        <f t="array" ref="AK3976">100000000/Lvac($AA3976)</f>
        <v>43857.325069556362</v>
      </c>
      <c r="AL3976" s="21">
        <f t="shared" si="7161"/>
        <v>5.7721766227359493E-2</v>
      </c>
      <c r="AM3976" s="21"/>
      <c r="AN3976" s="21"/>
      <c r="AO3976" s="21"/>
      <c r="AP3976" s="21"/>
      <c r="AS3976" s="3">
        <f t="shared" si="7277"/>
        <v>5.0695563622866757E-3</v>
      </c>
      <c r="AT3976" s="3" cm="1">
        <f t="array" ref="AT3976">AS3976-(100000000/LvacE($A3976)-$E3976)</f>
        <v>1.1544863082235679E-4</v>
      </c>
      <c r="BB3976"/>
      <c r="BC3976"/>
      <c r="BD3976"/>
      <c r="BE3976"/>
      <c r="BF3976"/>
      <c r="BG3976"/>
      <c r="BH3976"/>
      <c r="BI3976"/>
      <c r="BJ3976"/>
      <c r="BN3976" s="13" cm="1">
        <f t="array" ref="BN3976">$C3976*EXP(poly_from_str(100000000/$E3976,BN$4343))</f>
        <v>6.5487522359658499</v>
      </c>
      <c r="BO3976" s="13"/>
      <c r="BY3976" t="e">
        <v>#N/A</v>
      </c>
    </row>
    <row r="3977" spans="1:78" hidden="1" x14ac:dyDescent="0.25">
      <c r="A3977" t="s">
        <v>4420</v>
      </c>
      <c r="B3977" s="2" t="str">
        <f t="shared" si="7192"/>
        <v/>
      </c>
      <c r="C3977">
        <v>7</v>
      </c>
      <c r="E3977">
        <v>43860.79</v>
      </c>
      <c r="F3977">
        <v>24470</v>
      </c>
      <c r="G3977" t="s">
        <v>5</v>
      </c>
      <c r="H3977" s="5" t="s">
        <v>8</v>
      </c>
      <c r="I3977">
        <v>68331</v>
      </c>
      <c r="J3977" t="s">
        <v>3</v>
      </c>
      <c r="K3977" s="5" t="s">
        <v>8</v>
      </c>
      <c r="L3977">
        <v>24470.9</v>
      </c>
      <c r="M3977" t="str">
        <f t="shared" ref="M3977:M3981" si="7280">$G3977&amp;""</f>
        <v>e</v>
      </c>
      <c r="N3977" t="str">
        <f t="shared" ref="N3977:N3981" si="7281">$H3977&amp;""</f>
        <v>7/2</v>
      </c>
      <c r="O3977">
        <v>68331.73</v>
      </c>
      <c r="P3977" t="str">
        <f t="shared" ref="P3977:P3981" si="7282">$J3977&amp;""</f>
        <v>o</v>
      </c>
      <c r="Q3977" t="str">
        <f t="shared" ref="Q3977:Q3981" si="7283">$K3977&amp;""</f>
        <v>7/2</v>
      </c>
      <c r="R3977">
        <v>36</v>
      </c>
      <c r="AA3977" s="10">
        <f t="shared" si="7272"/>
        <v>2279.2370000000001</v>
      </c>
      <c r="AB3977" s="3" cm="1">
        <f t="array" ref="AB3977">100000000/Lvac(AA3977)</f>
        <v>43860.788332811069</v>
      </c>
      <c r="AC3977" s="28">
        <f t="shared" si="7273"/>
        <v>4.3874331629400538E-7</v>
      </c>
      <c r="AD3977" s="28">
        <f t="shared" si="7274"/>
        <v>2.279940780845307E-7</v>
      </c>
      <c r="AE3977" s="21">
        <f t="shared" si="7275"/>
        <v>43860.789645518198</v>
      </c>
      <c r="AF3977" s="10" cm="1">
        <f t="array" ref="AF3977">Lair(100000000/AE3977)</f>
        <v>2279.2369317786133</v>
      </c>
      <c r="AG3977" s="10">
        <f t="shared" si="7276"/>
        <v>1.4621813864203474E-2</v>
      </c>
      <c r="AH3977" s="10" t="b">
        <f t="shared" si="7271"/>
        <v>1</v>
      </c>
      <c r="AI3977" s="10">
        <f t="shared" ref="AI3977:AI3981" si="7284">$AF3977</f>
        <v>2279.2369317786133</v>
      </c>
      <c r="AJ3977">
        <v>3.0000000000000001E-3</v>
      </c>
      <c r="AK3977" s="3" cm="1">
        <f t="array" ref="AK3977">100000000/Lvac($AA3977)</f>
        <v>43860.788332811069</v>
      </c>
      <c r="AL3977" s="21">
        <f t="shared" si="7161"/>
        <v>5.7730884913203072E-2</v>
      </c>
      <c r="AM3977" s="10" cm="1">
        <f t="array" ref="AM3977">Lvac($AI3977)-$BA3977</f>
        <v>3.1372998982988065E-3</v>
      </c>
      <c r="AN3977" s="10">
        <f t="shared" ref="AN3977:AN3981" si="7285">$AK3977-($AX3977-$AW3977)</f>
        <v>-6.1667188929277472E-2</v>
      </c>
      <c r="AO3977" s="3">
        <f t="shared" ref="AO3977:AO3981" si="7286">AM3977/AJ3977</f>
        <v>1.0457666327662689</v>
      </c>
      <c r="AP3977" s="3">
        <v>1.0685120396374259</v>
      </c>
      <c r="AS3977" s="3">
        <f t="shared" si="7277"/>
        <v>-1.6671889316057786E-3</v>
      </c>
      <c r="AT3977" s="3" cm="1">
        <f t="array" ref="AT3977">AS3977-(100000000/LvacE($A3977)-$E3977)</f>
        <v>1.1556649405974895E-4</v>
      </c>
      <c r="AU3977" t="s">
        <v>4742</v>
      </c>
      <c r="AV3977" t="s">
        <v>4918</v>
      </c>
      <c r="AW3977" s="3">
        <v>24470.9</v>
      </c>
      <c r="AX3977" s="3">
        <v>68331.75</v>
      </c>
      <c r="AY3977" s="3"/>
      <c r="AZ3977" s="10" cm="1">
        <f t="array" ref="AZ3977">Lair(100000000/($AX3977-$AW3977))</f>
        <v>2279.2337951607456</v>
      </c>
      <c r="BA3977" s="10">
        <f t="shared" ref="BA3977:BA3981" si="7287">100000000/($AX3977-$AW3977)</f>
        <v>2279.9375753091881</v>
      </c>
      <c r="BB3977" s="12">
        <v>188000000</v>
      </c>
      <c r="BC3977" s="3">
        <v>0.153</v>
      </c>
      <c r="BD3977" s="12" cm="1">
        <f t="array" ref="BD3977">SfromgA($BB3977,$BA3977,"")</f>
        <v>1.0996641773523954</v>
      </c>
      <c r="BE3977" s="29">
        <f t="shared" ref="BE3977:BE3981" si="7288">(10^MAX(0.05, -0.312925054856973*((LN($BD3977))^(1/3)) + 0.454808404431693)-1)*100</f>
        <v>105.12628937994437</v>
      </c>
      <c r="BG3977" s="3"/>
      <c r="BH3977" s="3"/>
      <c r="BI3977" s="12">
        <f t="shared" ref="BI3977:BI3981" si="7289">IF($BB3977="",$BF3977,$BB3977)</f>
        <v>188000000</v>
      </c>
      <c r="BJ3977" s="29">
        <f t="shared" ref="BJ3977:BJ3981" si="7290">IF($BB3977="",$BH3977,$BE3977)</f>
        <v>105.12628937994437</v>
      </c>
      <c r="BK3977" s="3">
        <f t="shared" ref="BK3977:BK3981" si="7291">LN(BN3977*100000000/($AX3977-$AW3977)/$BI3977)</f>
        <v>-7.4935938769007429</v>
      </c>
      <c r="BL3977" s="13">
        <f>EXP(BK$4341*$AX3977+BK$4342)*$BI3977/(100000000/($AX3977-$AW3977))</f>
        <v>51.529806896766125</v>
      </c>
      <c r="BM3977" s="3">
        <f t="shared" ref="BM3977:BM3981" si="7292">LN(BL3977/$C3977)</f>
        <v>1.9962502658833894</v>
      </c>
      <c r="BN3977" s="13" cm="1">
        <f t="array" ref="BN3977">$C3977*EXP(poly_from_str(100000000/$E3977,BN$4343))</f>
        <v>45.899549470929514</v>
      </c>
      <c r="BO3977" s="3">
        <f t="shared" ref="BO3977:BO3981" si="7293">LN($C3977)</f>
        <v>1.9459101490553132</v>
      </c>
      <c r="BP3977" s="13">
        <f t="shared" ref="BP3977:BP3981" si="7294">LN(BL3977/BN3977)</f>
        <v>0.11570511336853381</v>
      </c>
      <c r="BQ3977" s="13"/>
      <c r="BS3977" s="13"/>
      <c r="BT3977" s="13"/>
      <c r="BU3977" s="13"/>
      <c r="BV3977" s="13"/>
      <c r="BW3977" s="13"/>
      <c r="BX3977" s="13"/>
      <c r="BY3977">
        <v>45463</v>
      </c>
      <c r="BZ3977" s="13"/>
    </row>
    <row r="3978" spans="1:78" hidden="1" x14ac:dyDescent="0.25">
      <c r="A3978" t="s">
        <v>4421</v>
      </c>
      <c r="B3978" s="2" t="str">
        <f t="shared" si="7192"/>
        <v/>
      </c>
      <c r="C3978">
        <v>7</v>
      </c>
      <c r="E3978">
        <v>43862.400000000001</v>
      </c>
      <c r="F3978">
        <v>23532</v>
      </c>
      <c r="G3978" t="s">
        <v>5</v>
      </c>
      <c r="H3978" s="5" t="s">
        <v>18</v>
      </c>
      <c r="I3978">
        <v>67395</v>
      </c>
      <c r="J3978" t="s">
        <v>3</v>
      </c>
      <c r="K3978" s="5" t="s">
        <v>18</v>
      </c>
      <c r="L3978">
        <v>23532.86</v>
      </c>
      <c r="M3978" t="str">
        <f t="shared" si="7280"/>
        <v>e</v>
      </c>
      <c r="N3978" t="str">
        <f t="shared" si="7281"/>
        <v>5/2</v>
      </c>
      <c r="O3978">
        <v>67395.320000000007</v>
      </c>
      <c r="P3978" t="str">
        <f t="shared" si="7282"/>
        <v>o</v>
      </c>
      <c r="Q3978" t="str">
        <f t="shared" si="7283"/>
        <v>5/2</v>
      </c>
      <c r="R3978">
        <v>36</v>
      </c>
      <c r="AA3978" s="10">
        <f t="shared" si="7272"/>
        <v>2279.1529999999998</v>
      </c>
      <c r="AB3978" s="3" cm="1">
        <f t="array" ref="AB3978">100000000/Lvac(AA3978)</f>
        <v>43862.40470950085</v>
      </c>
      <c r="AC3978" s="28">
        <f t="shared" si="7273"/>
        <v>4.3875948652854817E-7</v>
      </c>
      <c r="AD3978" s="28">
        <f t="shared" si="7274"/>
        <v>2.2798567625805391E-7</v>
      </c>
      <c r="AE3978" s="21">
        <f t="shared" si="7275"/>
        <v>43862.401001229417</v>
      </c>
      <c r="AF3978" s="10" cm="1">
        <f t="array" ref="AF3978">Lair(100000000/AE3978)</f>
        <v>2279.1531927046776</v>
      </c>
      <c r="AG3978" s="10">
        <f t="shared" si="7276"/>
        <v>1.4622523084123984E-2</v>
      </c>
      <c r="AH3978" s="10" t="b">
        <f t="shared" si="7271"/>
        <v>1</v>
      </c>
      <c r="AI3978" s="10">
        <f t="shared" si="7284"/>
        <v>2279.1531927046776</v>
      </c>
      <c r="AJ3978">
        <v>3.0000000000000001E-3</v>
      </c>
      <c r="AK3978" s="3" cm="1">
        <f t="array" ref="AK3978">100000000/Lvac($AA3978)</f>
        <v>43862.40470950085</v>
      </c>
      <c r="AL3978" s="21">
        <f t="shared" si="7161"/>
        <v>5.7735133623180293E-2</v>
      </c>
      <c r="AM3978" s="10" cm="1">
        <f t="array" ref="AM3978">Lvac($AI3978)-$BA3978</f>
        <v>3.0666031379951164E-3</v>
      </c>
      <c r="AN3978" s="10">
        <f t="shared" si="7285"/>
        <v>-5.5290499156399164E-2</v>
      </c>
      <c r="AO3978" s="3">
        <f t="shared" si="7286"/>
        <v>1.0222010459983721</v>
      </c>
      <c r="AP3978" s="3">
        <v>0.95795218658167869</v>
      </c>
      <c r="AS3978" s="3">
        <f t="shared" si="7277"/>
        <v>4.7095008485484868E-3</v>
      </c>
      <c r="AT3978" s="3" cm="1">
        <f t="array" ref="AT3978">AS3978-(100000000/LvacE($A3978)-$E3978)</f>
        <v>1.1562152212718502E-4</v>
      </c>
      <c r="AU3978" t="s">
        <v>4751</v>
      </c>
      <c r="AV3978" t="s">
        <v>4889</v>
      </c>
      <c r="AW3978" s="3">
        <v>23532.86</v>
      </c>
      <c r="AX3978" s="3">
        <v>67395.320000000007</v>
      </c>
      <c r="AY3978" s="3"/>
      <c r="AZ3978" s="10" cm="1">
        <f t="array" ref="AZ3978">Lair(100000000/($AX3978-$AW3978))</f>
        <v>2279.1501267681779</v>
      </c>
      <c r="BA3978" s="10">
        <f t="shared" si="7287"/>
        <v>2279.8538887239793</v>
      </c>
      <c r="BB3978" s="12">
        <v>308000000</v>
      </c>
      <c r="BC3978" s="3">
        <v>0.313</v>
      </c>
      <c r="BD3978" s="12" cm="1">
        <f t="array" ref="BD3978">SfromgA($BB3978,$BA3978,"")</f>
        <v>1.8013791051225587</v>
      </c>
      <c r="BE3978" s="29">
        <f t="shared" si="7288"/>
        <v>55.79965945639043</v>
      </c>
      <c r="BG3978" s="3"/>
      <c r="BH3978" s="3"/>
      <c r="BI3978" s="12">
        <f t="shared" si="7289"/>
        <v>308000000</v>
      </c>
      <c r="BJ3978" s="29">
        <f t="shared" si="7290"/>
        <v>55.79965945639043</v>
      </c>
      <c r="BK3978" s="3">
        <f t="shared" si="7291"/>
        <v>-7.9866982216779467</v>
      </c>
      <c r="BL3978" s="13">
        <f>EXP(BK$4341*$AX3978+BK$4342)*$BI3978/(100000000/($AX3978-$AW3978))</f>
        <v>90.64991840410319</v>
      </c>
      <c r="BM3978" s="3">
        <f t="shared" si="7292"/>
        <v>2.5610948880249342</v>
      </c>
      <c r="BN3978" s="13" cm="1">
        <f t="array" ref="BN3978">$C3978*EXP(poly_from_str(100000000/$E3978,BN$4343))</f>
        <v>45.926646539811259</v>
      </c>
      <c r="BO3978" s="3">
        <f t="shared" si="7293"/>
        <v>1.9459101490553132</v>
      </c>
      <c r="BP3978" s="13">
        <f t="shared" si="7294"/>
        <v>0.67995955382238016</v>
      </c>
      <c r="BQ3978" s="13"/>
      <c r="BS3978" s="13"/>
      <c r="BT3978" s="13"/>
      <c r="BU3978" s="13"/>
      <c r="BV3978" s="13"/>
      <c r="BW3978" s="13"/>
      <c r="BX3978" s="13"/>
      <c r="BY3978">
        <v>45492</v>
      </c>
      <c r="BZ3978" s="13"/>
    </row>
    <row r="3979" spans="1:78" hidden="1" x14ac:dyDescent="0.25">
      <c r="A3979" t="s">
        <v>4422</v>
      </c>
      <c r="B3979" s="2" t="str">
        <f t="shared" si="7192"/>
        <v/>
      </c>
      <c r="C3979">
        <v>6</v>
      </c>
      <c r="E3979">
        <v>43870.43</v>
      </c>
      <c r="F3979">
        <v>24461</v>
      </c>
      <c r="G3979" t="s">
        <v>5</v>
      </c>
      <c r="H3979" s="5" t="s">
        <v>18</v>
      </c>
      <c r="I3979">
        <v>68331</v>
      </c>
      <c r="J3979" t="s">
        <v>3</v>
      </c>
      <c r="K3979" s="5" t="s">
        <v>8</v>
      </c>
      <c r="L3979">
        <v>24461.24</v>
      </c>
      <c r="M3979" t="str">
        <f t="shared" si="7280"/>
        <v>e</v>
      </c>
      <c r="N3979" t="str">
        <f t="shared" si="7281"/>
        <v>5/2</v>
      </c>
      <c r="O3979">
        <v>68331.73</v>
      </c>
      <c r="P3979" t="str">
        <f t="shared" si="7282"/>
        <v>o</v>
      </c>
      <c r="Q3979" t="str">
        <f t="shared" si="7283"/>
        <v>7/2</v>
      </c>
      <c r="R3979">
        <v>36</v>
      </c>
      <c r="AA3979" s="10">
        <f t="shared" si="7272"/>
        <v>2278.7359999999999</v>
      </c>
      <c r="AB3979" s="3" cm="1">
        <f t="array" ref="AB3979">100000000/Lvac(AA3979)</f>
        <v>43870.430629048722</v>
      </c>
      <c r="AC3979" s="28">
        <f t="shared" si="7273"/>
        <v>4.3883977784175092E-7</v>
      </c>
      <c r="AD3979" s="28">
        <f t="shared" si="7274"/>
        <v>2.2794396719184513E-7</v>
      </c>
      <c r="AE3979" s="21">
        <f t="shared" si="7275"/>
        <v>43870.430133657312</v>
      </c>
      <c r="AF3979" s="10" cm="1">
        <f t="array" ref="AF3979">Lair(100000000/AE3979)</f>
        <v>2278.7360257341766</v>
      </c>
      <c r="AG3979" s="10">
        <f t="shared" si="7276"/>
        <v>1.4626045015536843E-2</v>
      </c>
      <c r="AH3979" s="10" t="b">
        <f t="shared" si="7271"/>
        <v>1</v>
      </c>
      <c r="AI3979" s="10">
        <f t="shared" si="7284"/>
        <v>2278.7360257341766</v>
      </c>
      <c r="AJ3979">
        <v>3.0000000000000001E-3</v>
      </c>
      <c r="AK3979" s="3" cm="1">
        <f t="array" ref="AK3979">100000000/Lvac($AA3979)</f>
        <v>43870.430629048722</v>
      </c>
      <c r="AL3979" s="21">
        <f t="shared" si="7161"/>
        <v>5.7756269440969087E-2</v>
      </c>
      <c r="AM3979" s="10" cm="1">
        <f t="array" ref="AM3979">Lvac($AI3979)-$BA3979</f>
        <v>4.1497240858916484E-3</v>
      </c>
      <c r="AN3979" s="10">
        <f t="shared" si="7285"/>
        <v>-7.9370951272721868E-2</v>
      </c>
      <c r="AO3979" s="3">
        <f t="shared" si="7286"/>
        <v>1.3832413619638828</v>
      </c>
      <c r="AP3979" s="3">
        <v>1.3746614383004878</v>
      </c>
      <c r="AS3979" s="3">
        <f t="shared" si="7277"/>
        <v>6.290487217484042E-4</v>
      </c>
      <c r="AT3979" s="3" cm="1">
        <f t="array" ref="AT3979">AS3979-(100000000/LvacE($A3979)-$E3979)</f>
        <v>1.1589499627007172E-4</v>
      </c>
      <c r="AU3979" t="s">
        <v>4712</v>
      </c>
      <c r="AV3979" t="s">
        <v>4918</v>
      </c>
      <c r="AW3979" s="3">
        <v>24461.24</v>
      </c>
      <c r="AX3979" s="3">
        <v>68331.75</v>
      </c>
      <c r="AY3979" s="3"/>
      <c r="AZ3979" s="10" cm="1">
        <f t="array" ref="AZ3979">Lair(100000000/($AX3979-$AW3979))</f>
        <v>2278.7318769120279</v>
      </c>
      <c r="BA3979" s="10">
        <f t="shared" si="7287"/>
        <v>2279.4355479341366</v>
      </c>
      <c r="BB3979" s="12">
        <v>73100000</v>
      </c>
      <c r="BC3979" s="3">
        <v>0.14299999999999999</v>
      </c>
      <c r="BD3979" s="12" cm="1">
        <f t="array" ref="BD3979">SfromgA($BB3979,$BA3979,"")</f>
        <v>0.42729979787627426</v>
      </c>
      <c r="BE3979" s="29">
        <f t="shared" si="7288"/>
        <v>463.97997457363465</v>
      </c>
      <c r="BG3979" s="3"/>
      <c r="BH3979" s="3"/>
      <c r="BI3979" s="12">
        <f t="shared" si="7289"/>
        <v>73100000</v>
      </c>
      <c r="BJ3979" s="29">
        <f t="shared" si="7290"/>
        <v>463.97997457363465</v>
      </c>
      <c r="BK3979" s="3">
        <f t="shared" si="7291"/>
        <v>-6.6998113235663439</v>
      </c>
      <c r="BL3979" s="13">
        <f>EXP(BK$4341*$AX3979+BK$4342)*$BI3979/(100000000/($AX3979-$AW3979))</f>
        <v>20.040736691313054</v>
      </c>
      <c r="BM3979" s="3">
        <f t="shared" si="7292"/>
        <v>1.2060075673565041</v>
      </c>
      <c r="BN3979" s="13" cm="1">
        <f t="array" ref="BN3979">$C3979*EXP(poly_from_str(100000000/$E3979,BN$4343))</f>
        <v>39.481984393042808</v>
      </c>
      <c r="BO3979" s="3">
        <f t="shared" si="7293"/>
        <v>1.791759469228055</v>
      </c>
      <c r="BP3979" s="13">
        <f t="shared" si="7294"/>
        <v>-0.67807743996586523</v>
      </c>
      <c r="BQ3979" s="13"/>
      <c r="BS3979" s="13"/>
      <c r="BT3979" s="13"/>
      <c r="BU3979" s="13"/>
      <c r="BV3979" s="13"/>
      <c r="BW3979" s="13"/>
      <c r="BX3979" s="13"/>
      <c r="BY3979">
        <v>39117</v>
      </c>
      <c r="BZ3979" s="13"/>
    </row>
    <row r="3980" spans="1:78" hidden="1" x14ac:dyDescent="0.25">
      <c r="A3980" t="s">
        <v>4423</v>
      </c>
      <c r="B3980" s="2" t="str">
        <f t="shared" si="7192"/>
        <v/>
      </c>
      <c r="C3980">
        <v>7</v>
      </c>
      <c r="D3980" t="s">
        <v>14</v>
      </c>
      <c r="E3980">
        <v>43874.28</v>
      </c>
      <c r="F3980">
        <v>39732</v>
      </c>
      <c r="G3980" t="s">
        <v>5</v>
      </c>
      <c r="H3980" s="5" t="s">
        <v>16</v>
      </c>
      <c r="I3980">
        <v>83607</v>
      </c>
      <c r="J3980" t="s">
        <v>3</v>
      </c>
      <c r="K3980" s="5" t="s">
        <v>16</v>
      </c>
      <c r="L3980">
        <v>39732.99</v>
      </c>
      <c r="M3980" t="str">
        <f t="shared" si="7280"/>
        <v>e</v>
      </c>
      <c r="N3980" t="str">
        <f t="shared" si="7281"/>
        <v>11/2</v>
      </c>
      <c r="O3980">
        <v>83607.320000000007</v>
      </c>
      <c r="P3980" t="str">
        <f t="shared" si="7282"/>
        <v>o</v>
      </c>
      <c r="Q3980" t="str">
        <f t="shared" si="7283"/>
        <v>11/2</v>
      </c>
      <c r="R3980">
        <v>36</v>
      </c>
      <c r="AA3980" s="10">
        <f t="shared" si="7272"/>
        <v>2278.5360000000001</v>
      </c>
      <c r="AB3980" s="3" cm="1">
        <f t="array" ref="AB3980">100000000/Lvac(AA3980)</f>
        <v>43874.281033100204</v>
      </c>
      <c r="AC3980" s="28">
        <f t="shared" si="7273"/>
        <v>4.3887829729264754E-7</v>
      </c>
      <c r="AD3980" s="28">
        <f t="shared" si="7274"/>
        <v>2.2792396284410154E-7</v>
      </c>
      <c r="AE3980" s="21">
        <f t="shared" si="7275"/>
        <v>43874.280219447581</v>
      </c>
      <c r="AF3980" s="10" cm="1">
        <f t="array" ref="AF3980">Lair(100000000/AE3980)</f>
        <v>2278.5360422595254</v>
      </c>
      <c r="AG3980" s="10">
        <f t="shared" si="7276"/>
        <v>1.4627734877373059E-2</v>
      </c>
      <c r="AH3980" s="10" t="b">
        <f t="shared" si="7271"/>
        <v>1</v>
      </c>
      <c r="AI3980" s="10">
        <f t="shared" si="7284"/>
        <v>2278.5360422595254</v>
      </c>
      <c r="AJ3980">
        <v>7.0000000000000001E-3</v>
      </c>
      <c r="AK3980" s="3" cm="1">
        <f t="array" ref="AK3980">100000000/Lvac($AA3980)</f>
        <v>43874.281033100204</v>
      </c>
      <c r="AL3980" s="21">
        <f t="shared" si="7161"/>
        <v>0.13478828578333302</v>
      </c>
      <c r="AM3980" s="10" cm="1">
        <f t="array" ref="AM3980">Lvac($AI3980)-$BA3980</f>
        <v>2.5860636487777811E-3</v>
      </c>
      <c r="AN3980" s="10">
        <f t="shared" si="7285"/>
        <v>-4.8966899805236608E-2</v>
      </c>
      <c r="AO3980" s="3">
        <f t="shared" si="7286"/>
        <v>0.36943766411111156</v>
      </c>
      <c r="AP3980" s="3">
        <v>0.36339927672608091</v>
      </c>
      <c r="AS3980" s="3">
        <f t="shared" si="7277"/>
        <v>1.0331002049497329E-3</v>
      </c>
      <c r="AT3980" s="3" cm="1">
        <f t="array" ref="AT3980">AS3980-(100000000/LvacE($A3980)-$E3980)</f>
        <v>1.160263127530925E-4</v>
      </c>
      <c r="AU3980" t="s">
        <v>4720</v>
      </c>
      <c r="AV3980" t="s">
        <v>4919</v>
      </c>
      <c r="AW3980" s="3">
        <v>39732.99</v>
      </c>
      <c r="AX3980" s="3">
        <v>83607.320000000007</v>
      </c>
      <c r="AY3980" s="3"/>
      <c r="AZ3980" s="10" cm="1">
        <f t="array" ref="AZ3980">Lair(100000000/($AX3980-$AW3980))</f>
        <v>2278.533456757908</v>
      </c>
      <c r="BA3980" s="10">
        <f t="shared" si="7287"/>
        <v>2279.2370846460785</v>
      </c>
      <c r="BB3980" s="12">
        <v>1450000000</v>
      </c>
      <c r="BC3980" s="3">
        <v>0.79400000000000004</v>
      </c>
      <c r="BD3980" s="12" cm="1">
        <f t="array" ref="BD3980">SfromgA($BB3980,$BA3980,"")</f>
        <v>8.4736372795099868</v>
      </c>
      <c r="BE3980" s="29">
        <f t="shared" si="7288"/>
        <v>12.653799943686582</v>
      </c>
      <c r="BG3980" s="3"/>
      <c r="BH3980" s="3"/>
      <c r="BI3980" s="12">
        <f t="shared" si="7289"/>
        <v>1450000000</v>
      </c>
      <c r="BJ3980" s="29">
        <f t="shared" si="7290"/>
        <v>12.653799943686582</v>
      </c>
      <c r="BK3980" s="3">
        <f t="shared" si="7291"/>
        <v>-9.5318203514317794</v>
      </c>
      <c r="BL3980" s="13">
        <f>EXP(BK$4341*$AX3980+BK$4342)*$BI3980/(100000000/($AX3980-$AW3980))</f>
        <v>124.54964778071036</v>
      </c>
      <c r="BM3980" s="3">
        <f t="shared" si="7292"/>
        <v>2.8787942647139948</v>
      </c>
      <c r="BN3980" s="13" cm="1">
        <f t="array" ref="BN3980">$C3980*EXP(poly_from_str(100000000/$E3980,BN$4343))</f>
        <v>46.127670051978328</v>
      </c>
      <c r="BO3980" s="3">
        <f t="shared" si="7293"/>
        <v>1.9459101490553132</v>
      </c>
      <c r="BP3980" s="13">
        <f t="shared" si="7294"/>
        <v>0.99329142577825902</v>
      </c>
      <c r="BQ3980" s="13"/>
      <c r="BS3980" s="13"/>
      <c r="BT3980" s="13"/>
      <c r="BU3980" s="13"/>
      <c r="BV3980" s="13"/>
      <c r="BW3980" s="13"/>
      <c r="BX3980" s="13"/>
      <c r="BY3980">
        <v>45706</v>
      </c>
      <c r="BZ3980" s="13"/>
    </row>
    <row r="3981" spans="1:78" hidden="1" x14ac:dyDescent="0.25">
      <c r="A3981" t="s">
        <v>4424</v>
      </c>
      <c r="B3981" s="2" t="str">
        <f t="shared" si="7192"/>
        <v/>
      </c>
      <c r="C3981">
        <v>6</v>
      </c>
      <c r="E3981">
        <v>43878.69</v>
      </c>
      <c r="F3981">
        <v>35863</v>
      </c>
      <c r="G3981" t="s">
        <v>5</v>
      </c>
      <c r="H3981" s="5" t="s">
        <v>19</v>
      </c>
      <c r="I3981">
        <v>79742</v>
      </c>
      <c r="J3981" t="s">
        <v>3</v>
      </c>
      <c r="K3981" s="5" t="s">
        <v>113</v>
      </c>
      <c r="L3981">
        <v>35863.74</v>
      </c>
      <c r="M3981" t="str">
        <f t="shared" si="7280"/>
        <v>e</v>
      </c>
      <c r="N3981" t="str">
        <f t="shared" si="7281"/>
        <v>3/2</v>
      </c>
      <c r="O3981">
        <v>79742.36</v>
      </c>
      <c r="P3981" t="str">
        <f t="shared" si="7282"/>
        <v>o</v>
      </c>
      <c r="Q3981" t="str">
        <f t="shared" si="7283"/>
        <v>1/2</v>
      </c>
      <c r="R3981">
        <v>36</v>
      </c>
      <c r="AA3981" s="10">
        <f t="shared" si="7272"/>
        <v>2278.3069999999998</v>
      </c>
      <c r="AB3981" s="3" cm="1">
        <f t="array" ref="AB3981">100000000/Lvac(AA3981)</f>
        <v>43878.6905757282</v>
      </c>
      <c r="AC3981" s="28">
        <f t="shared" si="7273"/>
        <v>4.3892241036875195E-7</v>
      </c>
      <c r="AD3981" s="28">
        <f t="shared" si="7274"/>
        <v>2.2790105786637965E-7</v>
      </c>
      <c r="AE3981" s="21">
        <f t="shared" si="7275"/>
        <v>43878.690122255488</v>
      </c>
      <c r="AF3981" s="10" cm="1">
        <f t="array" ref="AF3981">Lair(100000000/AE3981)</f>
        <v>2278.3070235477521</v>
      </c>
      <c r="AG3981" s="10">
        <f t="shared" si="7276"/>
        <v>1.462967031566163E-2</v>
      </c>
      <c r="AH3981" s="10" t="b">
        <f t="shared" si="7271"/>
        <v>1</v>
      </c>
      <c r="AI3981" s="10">
        <f t="shared" si="7284"/>
        <v>2278.3070235477521</v>
      </c>
      <c r="AJ3981">
        <v>3.0000000000000001E-3</v>
      </c>
      <c r="AK3981" s="3" cm="1">
        <f t="array" ref="AK3981">100000000/Lvac($AA3981)</f>
        <v>43878.6905757282</v>
      </c>
      <c r="AL3981" s="21">
        <f t="shared" si="7161"/>
        <v>5.7778021296797169E-2</v>
      </c>
      <c r="AM3981" s="10" cm="1">
        <f t="array" ref="AM3981">Lvac($AI3981)-$BA3981</f>
        <v>-3.6420781625565724E-3</v>
      </c>
      <c r="AN3981" s="10">
        <f t="shared" si="7285"/>
        <v>7.0575728197582066E-2</v>
      </c>
      <c r="AO3981" s="3">
        <f t="shared" si="7286"/>
        <v>-1.2140260541855241</v>
      </c>
      <c r="AP3981" s="3">
        <v>-1.2218770110242378</v>
      </c>
      <c r="AS3981" s="3">
        <f t="shared" si="7277"/>
        <v>5.7572819787310436E-4</v>
      </c>
      <c r="AT3981" s="3" cm="1">
        <f t="array" ref="AT3981">AS3981-(100000000/LvacE($A3981)-$E3981)</f>
        <v>1.1617680866038427E-4</v>
      </c>
      <c r="AU3981" t="s">
        <v>4806</v>
      </c>
      <c r="AV3981" t="s">
        <v>4892</v>
      </c>
      <c r="AW3981" s="3">
        <v>35863.74</v>
      </c>
      <c r="AX3981" s="3">
        <v>79742.36</v>
      </c>
      <c r="AY3981" s="3"/>
      <c r="AZ3981" s="10" cm="1">
        <f t="array" ref="AZ3981">Lair(100000000/($AX3981-$AW3981))</f>
        <v>2278.3106648344533</v>
      </c>
      <c r="BA3981" s="10">
        <f t="shared" si="7287"/>
        <v>2279.0142442948295</v>
      </c>
      <c r="BB3981" s="12">
        <v>392000000</v>
      </c>
      <c r="BC3981" s="3">
        <v>0.59699999999999998</v>
      </c>
      <c r="BD3981" s="12" cm="1">
        <f t="array" ref="BD3981">SfromgA($BB3981,$BA3981,"")</f>
        <v>2.2901321613094456</v>
      </c>
      <c r="BE3981" s="29">
        <f t="shared" si="7288"/>
        <v>44.841202844973147</v>
      </c>
      <c r="BG3981" s="3"/>
      <c r="BH3981" s="3"/>
      <c r="BI3981" s="12">
        <f t="shared" si="7289"/>
        <v>392000000</v>
      </c>
      <c r="BJ3981" s="29">
        <f t="shared" si="7290"/>
        <v>44.841202844973147</v>
      </c>
      <c r="BK3981" s="3">
        <f t="shared" si="7291"/>
        <v>-8.3763848748483429</v>
      </c>
      <c r="BL3981" s="13">
        <f>EXP(BK$4341*$AX3981+BK$4342)*$BI3981/(100000000/($AX3981-$AW3981))</f>
        <v>45.168748774338667</v>
      </c>
      <c r="BM3981" s="3">
        <f t="shared" si="7292"/>
        <v>2.0186459796859371</v>
      </c>
      <c r="BN3981" s="13" cm="1">
        <f t="array" ref="BN3981">$C3981*EXP(poly_from_str(100000000/$E3981,BN$4343))</f>
        <v>39.602381028736559</v>
      </c>
      <c r="BO3981" s="3">
        <f t="shared" si="7293"/>
        <v>1.791759469228055</v>
      </c>
      <c r="BP3981" s="13">
        <f t="shared" si="7294"/>
        <v>0.13151620547281515</v>
      </c>
      <c r="BQ3981" s="13"/>
      <c r="BS3981" s="13"/>
      <c r="BT3981" s="13"/>
      <c r="BU3981" s="13"/>
      <c r="BV3981" s="13"/>
      <c r="BW3981" s="13"/>
      <c r="BX3981" s="13"/>
      <c r="BY3981">
        <v>39245</v>
      </c>
      <c r="BZ3981" s="13"/>
    </row>
    <row r="3982" spans="1:78" hidden="1" x14ac:dyDescent="0.25">
      <c r="A3982" t="s">
        <v>4425</v>
      </c>
      <c r="B3982" s="2" t="str">
        <f t="shared" si="7192"/>
        <v/>
      </c>
      <c r="C3982">
        <v>1</v>
      </c>
      <c r="E3982">
        <v>43882.77</v>
      </c>
      <c r="R3982">
        <v>36</v>
      </c>
      <c r="S3982" t="s">
        <v>22</v>
      </c>
      <c r="AA3982" s="10">
        <f t="shared" si="7272"/>
        <v>2278.0949999999998</v>
      </c>
      <c r="AB3982" s="3" cm="1">
        <f t="array" ref="AB3982">100000000/Lvac(AA3982)</f>
        <v>43882.773562486182</v>
      </c>
      <c r="AC3982" s="28">
        <f t="shared" si="7273"/>
        <v>4.3896325658060796E-7</v>
      </c>
      <c r="AD3982" s="28">
        <f t="shared" si="7274"/>
        <v>2.2787985325860633E-7</v>
      </c>
      <c r="AE3982" s="21">
        <f t="shared" si="7275"/>
        <v>43882.770756269689</v>
      </c>
      <c r="AF3982" s="10" cm="1">
        <f t="array" ref="AF3982">Lair(100000000/AE3982)</f>
        <v>2278.0951456929993</v>
      </c>
      <c r="AG3982" s="10">
        <f t="shared" si="7276"/>
        <v>1.463146259538917E-2</v>
      </c>
      <c r="AH3982" s="10" t="b">
        <f t="shared" si="7271"/>
        <v>1</v>
      </c>
      <c r="AI3982" s="10">
        <f t="shared" si="7278"/>
        <v>2278.0949999999998</v>
      </c>
      <c r="AJ3982">
        <v>3.0000000000000001E-3</v>
      </c>
      <c r="AK3982" s="3" cm="1">
        <f t="array" ref="AK3982">100000000/Lvac($AA3982)</f>
        <v>43882.773562486182</v>
      </c>
      <c r="AL3982" s="21">
        <f t="shared" si="7161"/>
        <v>5.7788775572335027E-2</v>
      </c>
      <c r="AM3982" s="21"/>
      <c r="AN3982" s="21"/>
      <c r="AO3982" s="21"/>
      <c r="AP3982" s="21"/>
      <c r="AS3982" s="3">
        <f t="shared" si="7277"/>
        <v>3.5624861848191358E-3</v>
      </c>
      <c r="AT3982" s="3" cm="1">
        <f t="array" ref="AT3982">AS3982-(100000000/LvacE($A3982)-$E3982)</f>
        <v>1.1631625966401771E-4</v>
      </c>
      <c r="BB3982"/>
      <c r="BC3982"/>
      <c r="BD3982"/>
      <c r="BE3982"/>
      <c r="BF3982"/>
      <c r="BG3982"/>
      <c r="BH3982"/>
      <c r="BI3982"/>
      <c r="BJ3982"/>
      <c r="BN3982" s="13" cm="1">
        <f t="array" ref="BN3982">$C3982*EXP(poly_from_str(100000000/$E3982,BN$4343))</f>
        <v>6.6103572584859718</v>
      </c>
      <c r="BO3982" s="13"/>
      <c r="BY3982">
        <v>6552</v>
      </c>
    </row>
    <row r="3983" spans="1:78" hidden="1" x14ac:dyDescent="0.25">
      <c r="A3983" t="s">
        <v>4426</v>
      </c>
      <c r="B3983" s="2" t="str">
        <f t="shared" si="7192"/>
        <v/>
      </c>
      <c r="C3983">
        <v>1</v>
      </c>
      <c r="E3983">
        <v>43885.89</v>
      </c>
      <c r="F3983">
        <v>37011</v>
      </c>
      <c r="G3983" t="s">
        <v>5</v>
      </c>
      <c r="H3983" s="5" t="s">
        <v>18</v>
      </c>
      <c r="I3983">
        <v>80897</v>
      </c>
      <c r="J3983" t="s">
        <v>3</v>
      </c>
      <c r="K3983" s="5" t="s">
        <v>19</v>
      </c>
      <c r="L3983">
        <v>37011.919999999998</v>
      </c>
      <c r="M3983" t="str">
        <f t="shared" ref="M3983:M3988" si="7295">$G3983&amp;""</f>
        <v>e</v>
      </c>
      <c r="N3983" t="str">
        <f t="shared" ref="N3983:N3988" si="7296">$H3983&amp;""</f>
        <v>5/2</v>
      </c>
      <c r="O3983">
        <v>80897.850000000006</v>
      </c>
      <c r="P3983" t="str">
        <f t="shared" ref="P3983:P3988" si="7297">$J3983&amp;""</f>
        <v>o</v>
      </c>
      <c r="Q3983" t="str">
        <f t="shared" ref="Q3983:Q3988" si="7298">$K3983&amp;""</f>
        <v>3/2</v>
      </c>
      <c r="R3983">
        <v>36</v>
      </c>
      <c r="AA3983" s="10">
        <f t="shared" si="7272"/>
        <v>2277.933</v>
      </c>
      <c r="AB3983" s="3" cm="1">
        <f t="array" ref="AB3983">100000000/Lvac(AA3983)</f>
        <v>43885.894092826304</v>
      </c>
      <c r="AC3983" s="28">
        <f t="shared" si="7273"/>
        <v>4.3899447437655106E-7</v>
      </c>
      <c r="AD3983" s="28">
        <f t="shared" si="7274"/>
        <v>2.2786364973784651E-7</v>
      </c>
      <c r="AE3983" s="21">
        <f t="shared" si="7275"/>
        <v>43885.890868659371</v>
      </c>
      <c r="AF3983" s="10" cm="1">
        <f t="array" ref="AF3983">Lair(100000000/AE3983)</f>
        <v>2277.9331673683282</v>
      </c>
      <c r="AG3983" s="10">
        <f t="shared" si="7276"/>
        <v>1.4632832504912634E-2</v>
      </c>
      <c r="AH3983" s="10" t="b">
        <f t="shared" si="7271"/>
        <v>1</v>
      </c>
      <c r="AI3983" s="10">
        <f t="shared" ref="AI3983:AI3988" si="7299">$AF3983</f>
        <v>2277.9331673683282</v>
      </c>
      <c r="AJ3983">
        <v>3.0000000000000001E-3</v>
      </c>
      <c r="AK3983" s="3" cm="1">
        <f t="array" ref="AK3983">100000000/Lvac($AA3983)</f>
        <v>43885.894092826304</v>
      </c>
      <c r="AL3983" s="21">
        <f t="shared" si="7161"/>
        <v>5.7796990782912921E-2</v>
      </c>
      <c r="AM3983" s="10" cm="1">
        <f t="array" ref="AM3983">Lvac($AI3983)-$BA3983</f>
        <v>2.0317698067628953E-3</v>
      </c>
      <c r="AN3983" s="10">
        <f t="shared" ref="AN3983:AN3988" si="7300">$AK3983-($AX3983-$AW3983)</f>
        <v>-3.5907173703890294E-2</v>
      </c>
      <c r="AO3983" s="3">
        <f t="shared" ref="AO3983:AO3988" si="7301">AM3983/AJ3983</f>
        <v>0.6772566022542984</v>
      </c>
      <c r="AP3983" s="3">
        <v>0.62145503519180545</v>
      </c>
      <c r="AS3983" s="3">
        <f t="shared" si="7277"/>
        <v>4.0928263042587787E-3</v>
      </c>
      <c r="AT3983" s="3" cm="1">
        <f t="array" ref="AT3983">AS3983-(100000000/LvacE($A3983)-$E3983)</f>
        <v>1.1642289609881118E-4</v>
      </c>
      <c r="AU3983" t="s">
        <v>4763</v>
      </c>
      <c r="AV3983" t="s">
        <v>4906</v>
      </c>
      <c r="AW3983" s="3">
        <v>37011.919999999998</v>
      </c>
      <c r="AX3983" s="3">
        <v>80897.850000000006</v>
      </c>
      <c r="AY3983" s="3"/>
      <c r="AZ3983" s="10" cm="1">
        <f t="array" ref="AZ3983">Lair(100000000/($AX3983-$AW3983))</f>
        <v>2277.9311360399765</v>
      </c>
      <c r="BA3983" s="10">
        <f t="shared" ref="BA3983:BA3988" si="7302">100000000/($AX3983-$AW3983)</f>
        <v>2278.6346330133597</v>
      </c>
      <c r="BB3983" s="12">
        <v>179000000</v>
      </c>
      <c r="BC3983" s="3">
        <v>0.19400000000000001</v>
      </c>
      <c r="BD3983" s="12" cm="1">
        <f t="array" ref="BD3983">SfromgA($BB3983,$BA3983,"")</f>
        <v>1.0452266460956205</v>
      </c>
      <c r="BE3983" s="29">
        <f t="shared" ref="BE3983:BE3988" si="7303">(10^MAX(0.05, -0.312925054856973*((LN($BD3983))^(1/3)) + 0.454808404431693)-1)*100</f>
        <v>120.87149801822505</v>
      </c>
      <c r="BG3983" s="3"/>
      <c r="BH3983" s="3"/>
      <c r="BI3983" s="12">
        <f t="shared" ref="BI3983:BI3988" si="7304">IF($BB3983="",$BF3983,$BB3983)</f>
        <v>179000000</v>
      </c>
      <c r="BJ3983" s="29">
        <f t="shared" ref="BJ3983:BJ3988" si="7305">IF($BB3983="",$BH3983,$BE3983)</f>
        <v>120.87149801822505</v>
      </c>
      <c r="BK3983" s="3">
        <f t="shared" ref="BK3983:BK3988" si="7306">LN(BN3983*100000000/($AX3983-$AW3983)/$BI3983)</f>
        <v>-9.3817720710760266</v>
      </c>
      <c r="BL3983" s="13">
        <f t="shared" ref="BL3983:BL3988" si="7307">EXP(BK$4341*$AX3983+BK$4342)*$BI3983/(100000000/($AX3983-$AW3983))</f>
        <v>18.895082231239808</v>
      </c>
      <c r="BM3983" s="3">
        <f t="shared" ref="BM3983:BM3988" si="7308">LN(BL3983/$C3983)</f>
        <v>2.9389016888025568</v>
      </c>
      <c r="BN3983" s="13" cm="1">
        <f t="array" ref="BN3983">$C3983*EXP(poly_from_str(100000000/$E3983,BN$4343))</f>
        <v>6.6179959354245934</v>
      </c>
      <c r="BO3983" s="3">
        <f t="shared" ref="BO3983:BO3988" si="7309">LN($C3983)</f>
        <v>0</v>
      </c>
      <c r="BP3983" s="13">
        <f>LN(BL3983/BN3983)</f>
        <v>1.0491090934730753</v>
      </c>
      <c r="BQ3983" s="13"/>
      <c r="BS3983" s="13"/>
      <c r="BT3983" s="13"/>
      <c r="BU3983" s="13"/>
      <c r="BV3983" s="13"/>
      <c r="BW3983" s="13"/>
      <c r="BX3983" s="13"/>
      <c r="BY3983">
        <v>6560</v>
      </c>
      <c r="BZ3983" s="13"/>
    </row>
    <row r="3984" spans="1:78" hidden="1" x14ac:dyDescent="0.25">
      <c r="A3984" t="s">
        <v>4427</v>
      </c>
      <c r="B3984" s="2">
        <f t="shared" si="7192"/>
        <v>1</v>
      </c>
      <c r="C3984">
        <v>5</v>
      </c>
      <c r="D3984" t="s">
        <v>736</v>
      </c>
      <c r="E3984">
        <v>43892.43</v>
      </c>
      <c r="F3984">
        <v>19700</v>
      </c>
      <c r="G3984" t="s">
        <v>5</v>
      </c>
      <c r="H3984" s="5" t="s">
        <v>16</v>
      </c>
      <c r="I3984">
        <v>63593</v>
      </c>
      <c r="J3984" t="s">
        <v>3</v>
      </c>
      <c r="K3984" s="5" t="s">
        <v>4</v>
      </c>
      <c r="L3984">
        <v>19700.900000000001</v>
      </c>
      <c r="M3984" t="str">
        <f t="shared" si="7295"/>
        <v>e</v>
      </c>
      <c r="N3984" t="str">
        <f t="shared" si="7296"/>
        <v>11/2</v>
      </c>
      <c r="O3984">
        <v>63593.35</v>
      </c>
      <c r="P3984" t="str">
        <f t="shared" si="7297"/>
        <v>o</v>
      </c>
      <c r="Q3984" t="str">
        <f t="shared" si="7298"/>
        <v>9/2</v>
      </c>
      <c r="R3984">
        <v>36</v>
      </c>
      <c r="AA3984" s="10">
        <f t="shared" si="7272"/>
        <v>2277.5940000000001</v>
      </c>
      <c r="AB3984" s="3" cm="1">
        <f t="array" ref="AB3984">100000000/Lvac(AA3984)</f>
        <v>43892.42552761831</v>
      </c>
      <c r="AC3984" s="28">
        <f t="shared" si="7273"/>
        <v>4.3905981487481968E-7</v>
      </c>
      <c r="AD3984" s="28">
        <f t="shared" si="7274"/>
        <v>2.2782974237110063E-7</v>
      </c>
      <c r="AE3984" s="21">
        <f t="shared" si="7275"/>
        <v>43892.429051229039</v>
      </c>
      <c r="AF3984" s="10" cm="1">
        <f t="array" ref="AF3984">Lair(100000000/AE3984)</f>
        <v>2277.5938171418302</v>
      </c>
      <c r="AG3984" s="10">
        <f t="shared" si="7276"/>
        <v>1.4635700113281452E-2</v>
      </c>
      <c r="AH3984" s="10" t="b">
        <f t="shared" si="7271"/>
        <v>1</v>
      </c>
      <c r="AI3984" s="10">
        <f t="shared" si="7299"/>
        <v>2277.5938171418302</v>
      </c>
      <c r="AJ3984">
        <v>7.0000000000000001E-3</v>
      </c>
      <c r="AK3984" s="3" cm="1">
        <f t="array" ref="AK3984">100000000/Lvac($AA3984)</f>
        <v>43892.42552761831</v>
      </c>
      <c r="AL3984" s="21">
        <f t="shared" si="7161"/>
        <v>0.13489981241646271</v>
      </c>
      <c r="AM3984" s="10" cm="1">
        <f t="array" ref="AM3984">Lvac($AI3984)-$BA3984</f>
        <v>1.0873744131458807E-3</v>
      </c>
      <c r="AN3984" s="10">
        <f t="shared" si="7300"/>
        <v>-2.4472381686791778E-2</v>
      </c>
      <c r="AO3984" s="3">
        <f t="shared" si="7301"/>
        <v>0.15533920187798295</v>
      </c>
      <c r="AP3984" s="3">
        <v>0.18146747379432782</v>
      </c>
      <c r="AS3984" s="3">
        <f t="shared" si="7277"/>
        <v>-4.472381689993199E-3</v>
      </c>
      <c r="AT3984" s="3" cm="1">
        <f t="array" ref="AT3984">AS3984-(100000000/LvacE($A3984)-$E3984)</f>
        <v>1.1664627527352422E-4</v>
      </c>
      <c r="AU3984" t="s">
        <v>4957</v>
      </c>
      <c r="AV3984" t="s">
        <v>4835</v>
      </c>
      <c r="AW3984" s="3">
        <v>19700.900000000001</v>
      </c>
      <c r="AX3984" s="3">
        <v>63593.35</v>
      </c>
      <c r="AY3984" s="3"/>
      <c r="AZ3984" s="10" cm="1">
        <f t="array" ref="AZ3984">Lair(100000000/($AX3984-$AW3984))</f>
        <v>2277.5927300036442</v>
      </c>
      <c r="BA3984" s="10">
        <f t="shared" si="7302"/>
        <v>2278.2961534386895</v>
      </c>
      <c r="BB3984" s="12">
        <v>11200000</v>
      </c>
      <c r="BC3984" s="3">
        <v>0.02</v>
      </c>
      <c r="BD3984" s="12" cm="1">
        <f t="array" ref="BD3984">SfromgA($BB3984,$BA3984,"")</f>
        <v>6.5370516039666413E-2</v>
      </c>
      <c r="BE3984" s="29">
        <f t="shared" si="7303"/>
        <v>679.89015473452935</v>
      </c>
      <c r="BG3984" s="3"/>
      <c r="BH3984" s="3"/>
      <c r="BI3984" s="12">
        <f t="shared" si="7304"/>
        <v>11200000</v>
      </c>
      <c r="BJ3984" s="29">
        <f t="shared" si="7305"/>
        <v>679.89015473452935</v>
      </c>
      <c r="BK3984" s="3">
        <f t="shared" si="7306"/>
        <v>-4.9985848553393337</v>
      </c>
      <c r="BL3984" s="13">
        <f t="shared" si="7307"/>
        <v>4.4033992229296679</v>
      </c>
      <c r="BM3984" s="3">
        <f t="shared" si="7308"/>
        <v>-0.1270611191077109</v>
      </c>
      <c r="BN3984" s="13" cm="1">
        <f t="array" ref="BN3984">$C3984*EXP(poly_from_str(100000000/$E3984,BN$4343))</f>
        <v>33.170347839380355</v>
      </c>
      <c r="BO3984" s="3">
        <f t="shared" si="7309"/>
        <v>1.6094379124341003</v>
      </c>
      <c r="BP3984" s="13">
        <f>LN(BL3984/BN3984)</f>
        <v>-2.0192795461431698</v>
      </c>
      <c r="BQ3984" s="13"/>
      <c r="BS3984" s="13"/>
      <c r="BT3984" s="13"/>
      <c r="BU3984" s="13"/>
      <c r="BV3984" s="13"/>
      <c r="BW3984" s="13"/>
      <c r="BX3984" s="13"/>
      <c r="BY3984">
        <v>32884</v>
      </c>
      <c r="BZ3984" s="13"/>
    </row>
    <row r="3985" spans="1:78" hidden="1" x14ac:dyDescent="0.25">
      <c r="A3985" t="s">
        <v>4427</v>
      </c>
      <c r="B3985" s="2">
        <f t="shared" si="7192"/>
        <v>2</v>
      </c>
      <c r="C3985">
        <v>5</v>
      </c>
      <c r="D3985" t="s">
        <v>736</v>
      </c>
      <c r="E3985">
        <v>43892.43</v>
      </c>
      <c r="F3985">
        <v>23050</v>
      </c>
      <c r="G3985" t="s">
        <v>5</v>
      </c>
      <c r="H3985" s="5" t="s">
        <v>19</v>
      </c>
      <c r="I3985">
        <v>66943</v>
      </c>
      <c r="J3985" t="s">
        <v>3</v>
      </c>
      <c r="K3985" s="5" t="s">
        <v>18</v>
      </c>
      <c r="L3985">
        <v>23050.61</v>
      </c>
      <c r="M3985" t="str">
        <f t="shared" si="7295"/>
        <v>e</v>
      </c>
      <c r="N3985" t="str">
        <f t="shared" si="7296"/>
        <v>3/2</v>
      </c>
      <c r="O3985">
        <v>66943.039999999994</v>
      </c>
      <c r="P3985" t="str">
        <f t="shared" si="7297"/>
        <v>o</v>
      </c>
      <c r="Q3985" t="str">
        <f t="shared" si="7298"/>
        <v>5/2</v>
      </c>
      <c r="R3985">
        <v>36</v>
      </c>
      <c r="S3985" t="s">
        <v>3697</v>
      </c>
      <c r="AA3985" s="10">
        <f t="shared" si="7272"/>
        <v>2277.5940000000001</v>
      </c>
      <c r="AB3985" s="3" cm="1">
        <f t="array" ref="AB3985">100000000/Lvac(AA3985)</f>
        <v>43892.42552761831</v>
      </c>
      <c r="AC3985" s="28">
        <f t="shared" si="7273"/>
        <v>4.3905981487481968E-7</v>
      </c>
      <c r="AD3985" s="28">
        <f t="shared" si="7274"/>
        <v>2.2782974237110063E-7</v>
      </c>
      <c r="AE3985" s="21">
        <f t="shared" si="7275"/>
        <v>43892.429051229039</v>
      </c>
      <c r="AF3985" s="10" cm="1">
        <f t="array" ref="AF3985">Lair(100000000/AE3985)</f>
        <v>2277.5938171418302</v>
      </c>
      <c r="AG3985" s="10">
        <f t="shared" si="7276"/>
        <v>1.4635700113281452E-2</v>
      </c>
      <c r="AH3985" s="10" t="b">
        <f t="shared" si="7271"/>
        <v>1</v>
      </c>
      <c r="AI3985" s="10">
        <f t="shared" si="7299"/>
        <v>2277.5938171418302</v>
      </c>
      <c r="AJ3985">
        <v>7.0000000000000001E-3</v>
      </c>
      <c r="AK3985" s="3" cm="1">
        <f t="array" ref="AK3985">100000000/Lvac($AA3985)</f>
        <v>43892.42552761831</v>
      </c>
      <c r="AL3985" s="21">
        <f t="shared" si="7161"/>
        <v>0.13489981241646271</v>
      </c>
      <c r="AM3985" s="10" cm="1">
        <f t="array" ref="AM3985">Lvac($AI3985)-$BA3985</f>
        <v>4.9247267270402517E-5</v>
      </c>
      <c r="AN3985" s="10">
        <f t="shared" si="7300"/>
        <v>-4.4723816827172413E-3</v>
      </c>
      <c r="AO3985" s="3">
        <f t="shared" si="7301"/>
        <v>7.0353238957717879E-3</v>
      </c>
      <c r="AP3985" s="3">
        <v>3.3163595812116649E-2</v>
      </c>
      <c r="AS3985" s="3">
        <f t="shared" si="7277"/>
        <v>-4.472381689993199E-3</v>
      </c>
      <c r="AT3985" s="3" cm="1">
        <f t="array" ref="AT3985">AS3985-(100000000/LvacE($A3985)-$E3985)</f>
        <v>1.1664627527352422E-4</v>
      </c>
      <c r="AU3985" t="s">
        <v>4764</v>
      </c>
      <c r="AV3985" t="s">
        <v>4842</v>
      </c>
      <c r="AW3985" s="3">
        <v>23050.61</v>
      </c>
      <c r="AX3985" s="3">
        <v>66943.039999999994</v>
      </c>
      <c r="AY3985" s="3"/>
      <c r="AZ3985" s="10" cm="1">
        <f t="array" ref="AZ3985">Lair(100000000/($AX3985-$AW3985))</f>
        <v>2277.5937679052618</v>
      </c>
      <c r="BA3985" s="10">
        <f t="shared" si="7302"/>
        <v>2278.2971915658354</v>
      </c>
      <c r="BB3985" s="12">
        <v>33300000</v>
      </c>
      <c r="BC3985" s="3">
        <v>6.5000000000000002E-2</v>
      </c>
      <c r="BD3985" s="12" cm="1">
        <f t="array" ref="BD3985">SfromgA($BB3985,$BA3985,"")</f>
        <v>0.19436081784043222</v>
      </c>
      <c r="BE3985" s="29">
        <f t="shared" si="7303"/>
        <v>566.32414081109755</v>
      </c>
      <c r="BG3985" s="3"/>
      <c r="BH3985" s="3"/>
      <c r="BI3985" s="12">
        <f t="shared" si="7304"/>
        <v>33300000</v>
      </c>
      <c r="BJ3985" s="29">
        <f t="shared" si="7305"/>
        <v>566.32414081109755</v>
      </c>
      <c r="BK3985" s="3">
        <f t="shared" si="7306"/>
        <v>-6.0882280183653483</v>
      </c>
      <c r="BL3985" s="13">
        <f t="shared" si="7307"/>
        <v>10.150368335716832</v>
      </c>
      <c r="BM3985" s="3">
        <f t="shared" si="7308"/>
        <v>0.70807208162844315</v>
      </c>
      <c r="BN3985" s="13" cm="1">
        <f t="array" ref="BN3985">$C3985*EXP(poly_from_str(100000000/$E3985,BN$4343))</f>
        <v>33.170347839380355</v>
      </c>
      <c r="BO3985" s="3">
        <f t="shared" si="7309"/>
        <v>1.6094379124341003</v>
      </c>
      <c r="BP3985" s="13">
        <f t="shared" ref="BP3985:BP3988" si="7310">LN(BL3985/BN3985)</f>
        <v>-1.1841463454070158</v>
      </c>
      <c r="BQ3985" s="13"/>
      <c r="BS3985" s="13"/>
      <c r="BT3985" s="13"/>
      <c r="BU3985" s="13"/>
      <c r="BV3985" s="13"/>
      <c r="BW3985" s="13"/>
      <c r="BX3985" s="13"/>
      <c r="BY3985">
        <v>32884</v>
      </c>
      <c r="BZ3985" s="13"/>
    </row>
    <row r="3986" spans="1:78" hidden="1" x14ac:dyDescent="0.25">
      <c r="A3986" t="s">
        <v>4428</v>
      </c>
      <c r="B3986" s="2" t="str">
        <f t="shared" si="7192"/>
        <v/>
      </c>
      <c r="C3986">
        <v>5</v>
      </c>
      <c r="E3986">
        <v>43896.160000000003</v>
      </c>
      <c r="F3986">
        <v>19872</v>
      </c>
      <c r="G3986" t="s">
        <v>5</v>
      </c>
      <c r="H3986" s="5" t="s">
        <v>8</v>
      </c>
      <c r="I3986">
        <v>63768</v>
      </c>
      <c r="J3986" t="s">
        <v>3</v>
      </c>
      <c r="K3986" s="5" t="s">
        <v>8</v>
      </c>
      <c r="L3986">
        <v>19872.43</v>
      </c>
      <c r="M3986" t="str">
        <f t="shared" si="7295"/>
        <v>e</v>
      </c>
      <c r="N3986" t="str">
        <f t="shared" si="7296"/>
        <v>7/2</v>
      </c>
      <c r="O3986">
        <v>63768.66</v>
      </c>
      <c r="P3986" t="str">
        <f t="shared" si="7297"/>
        <v>o</v>
      </c>
      <c r="Q3986" t="str">
        <f t="shared" si="7298"/>
        <v>7/2</v>
      </c>
      <c r="R3986">
        <v>36</v>
      </c>
      <c r="AA3986" s="10">
        <f t="shared" si="7272"/>
        <v>2277.4</v>
      </c>
      <c r="AB3986" s="3" cm="1">
        <f t="array" ref="AB3986">100000000/Lvac(AA3986)</f>
        <v>43896.164155471</v>
      </c>
      <c r="AC3986" s="28">
        <f t="shared" si="7273"/>
        <v>4.3909721612364978E-7</v>
      </c>
      <c r="AD3986" s="28">
        <f t="shared" si="7274"/>
        <v>2.2781033815579189E-7</v>
      </c>
      <c r="AE3986" s="21">
        <f t="shared" si="7275"/>
        <v>43896.160881304932</v>
      </c>
      <c r="AF3986" s="10" cm="1">
        <f t="array" ref="AF3986">Lair(100000000/AE3986)</f>
        <v>2277.4001698842994</v>
      </c>
      <c r="AG3986" s="10">
        <f t="shared" si="7276"/>
        <v>1.4637341739587029E-2</v>
      </c>
      <c r="AH3986" s="10" t="b">
        <f t="shared" si="7271"/>
        <v>1</v>
      </c>
      <c r="AI3986" s="10">
        <f t="shared" si="7299"/>
        <v>2277.4001698842994</v>
      </c>
      <c r="AJ3986">
        <v>3.0000000000000001E-3</v>
      </c>
      <c r="AK3986" s="3" cm="1">
        <f t="array" ref="AK3986">100000000/Lvac($AA3986)</f>
        <v>43896.164155471</v>
      </c>
      <c r="AL3986" s="21">
        <f t="shared" si="7161"/>
        <v>5.7824046124095654E-2</v>
      </c>
      <c r="AM3986" s="10" cm="1">
        <f t="array" ref="AM3986">Lvac($AI3986)-$BA3986</f>
        <v>3.5870858323505672E-3</v>
      </c>
      <c r="AN3986" s="10">
        <f t="shared" si="7300"/>
        <v>-6.5844529002788477E-2</v>
      </c>
      <c r="AO3986" s="3">
        <f t="shared" si="7301"/>
        <v>1.195695277450189</v>
      </c>
      <c r="AP3986" s="3">
        <v>1.1390548738745565</v>
      </c>
      <c r="AS3986" s="3">
        <f t="shared" si="7277"/>
        <v>4.155470996920485E-3</v>
      </c>
      <c r="AT3986" s="3" cm="1">
        <f t="array" ref="AT3986">AS3986-(100000000/LvacE($A3986)-$E3986)</f>
        <v>1.1677423754008487E-4</v>
      </c>
      <c r="AU3986" t="s">
        <v>4780</v>
      </c>
      <c r="AV3986" t="s">
        <v>4845</v>
      </c>
      <c r="AW3986" s="3">
        <v>19872.43</v>
      </c>
      <c r="AX3986" s="3">
        <v>63768.66</v>
      </c>
      <c r="AY3986" s="3"/>
      <c r="AZ3986" s="10" cm="1">
        <f t="array" ref="AZ3986">Lair(100000000/($AX3986-$AW3986))</f>
        <v>2277.3965835776817</v>
      </c>
      <c r="BA3986" s="10">
        <f t="shared" si="7302"/>
        <v>2278.0999643932973</v>
      </c>
      <c r="BB3986" s="12">
        <v>61600000</v>
      </c>
      <c r="BC3986" s="3">
        <v>0.10299999999999999</v>
      </c>
      <c r="BD3986" s="12" cm="1">
        <f t="array" ref="BD3986">SfromgA($BB3986,$BA3986,"")</f>
        <v>0.35944496445651347</v>
      </c>
      <c r="BE3986" s="29">
        <f t="shared" si="7303"/>
        <v>489.02583111923974</v>
      </c>
      <c r="BG3986" s="3"/>
      <c r="BH3986" s="3"/>
      <c r="BI3986" s="12">
        <f t="shared" si="7304"/>
        <v>61600000</v>
      </c>
      <c r="BJ3986" s="29">
        <f t="shared" si="7305"/>
        <v>489.02583111923974</v>
      </c>
      <c r="BK3986" s="3">
        <f t="shared" si="7306"/>
        <v>-6.7020324925338439</v>
      </c>
      <c r="BL3986" s="13">
        <f t="shared" si="7307"/>
        <v>23.900297836574079</v>
      </c>
      <c r="BM3986" s="3">
        <f t="shared" si="7308"/>
        <v>1.5644530082070596</v>
      </c>
      <c r="BN3986" s="13" cm="1">
        <f t="array" ref="BN3986">$C3986*EXP(poly_from_str(100000000/$E3986,BN$4343))</f>
        <v>33.216372780495711</v>
      </c>
      <c r="BO3986" s="3">
        <f t="shared" si="7309"/>
        <v>1.6094379124341003</v>
      </c>
      <c r="BP3986" s="13">
        <f t="shared" si="7310"/>
        <v>-0.3291519897588352</v>
      </c>
      <c r="BQ3986" s="13"/>
      <c r="BS3986" s="13"/>
      <c r="BT3986" s="13"/>
      <c r="BU3986" s="13"/>
      <c r="BV3986" s="13"/>
      <c r="BW3986" s="13"/>
      <c r="BX3986" s="13"/>
      <c r="BY3986">
        <v>32934</v>
      </c>
      <c r="BZ3986" s="13"/>
    </row>
    <row r="3987" spans="1:78" hidden="1" x14ac:dyDescent="0.25">
      <c r="A3987" t="s">
        <v>4429</v>
      </c>
      <c r="B3987" s="2" t="str">
        <f t="shared" si="7192"/>
        <v/>
      </c>
      <c r="C3987">
        <v>8</v>
      </c>
      <c r="E3987">
        <v>43903.58</v>
      </c>
      <c r="F3987">
        <v>24470</v>
      </c>
      <c r="G3987" t="s">
        <v>5</v>
      </c>
      <c r="H3987" s="5" t="s">
        <v>8</v>
      </c>
      <c r="I3987">
        <v>68374</v>
      </c>
      <c r="J3987" t="s">
        <v>3</v>
      </c>
      <c r="K3987" s="5" t="s">
        <v>4</v>
      </c>
      <c r="L3987">
        <v>24470.9</v>
      </c>
      <c r="M3987" t="str">
        <f t="shared" si="7295"/>
        <v>e</v>
      </c>
      <c r="N3987" t="str">
        <f t="shared" si="7296"/>
        <v>7/2</v>
      </c>
      <c r="O3987">
        <v>68374.539999999994</v>
      </c>
      <c r="P3987" t="str">
        <f t="shared" si="7297"/>
        <v>o</v>
      </c>
      <c r="Q3987" t="str">
        <f t="shared" si="7298"/>
        <v>9/2</v>
      </c>
      <c r="R3987">
        <v>36</v>
      </c>
      <c r="AA3987" s="10">
        <f t="shared" si="7272"/>
        <v>2277.0149999999999</v>
      </c>
      <c r="AB3987" s="3" cm="1">
        <f t="array" ref="AB3987">100000000/Lvac(AA3987)</f>
        <v>43903.585483593495</v>
      </c>
      <c r="AC3987" s="28">
        <f t="shared" si="7273"/>
        <v>4.3917145912521443E-7</v>
      </c>
      <c r="AD3987" s="28">
        <f t="shared" si="7274"/>
        <v>2.2777182979137182E-7</v>
      </c>
      <c r="AE3987" s="21">
        <f t="shared" si="7275"/>
        <v>43903.581162357645</v>
      </c>
      <c r="AF3987" s="10" cm="1">
        <f t="array" ref="AF3987">Lair(100000000/AE3987)</f>
        <v>2277.0152241370738</v>
      </c>
      <c r="AG3987" s="10">
        <f t="shared" si="7276"/>
        <v>1.464060084882917E-2</v>
      </c>
      <c r="AH3987" s="10" t="b">
        <f t="shared" si="7271"/>
        <v>1</v>
      </c>
      <c r="AI3987" s="10">
        <f t="shared" si="7299"/>
        <v>2277.0152241370738</v>
      </c>
      <c r="AJ3987">
        <v>3.0000000000000001E-3</v>
      </c>
      <c r="AK3987" s="3" cm="1">
        <f t="array" ref="AK3987">100000000/Lvac($AA3987)</f>
        <v>43903.585483593495</v>
      </c>
      <c r="AL3987" s="21">
        <f t="shared" si="7161"/>
        <v>5.7843599399163108E-2</v>
      </c>
      <c r="AM3987" s="10" cm="1">
        <f t="array" ref="AM3987">Lvac($AI3987)-$BA3987</f>
        <v>3.0524937742484326E-3</v>
      </c>
      <c r="AN3987" s="10">
        <f t="shared" si="7300"/>
        <v>-5.4516406496986747E-2</v>
      </c>
      <c r="AO3987" s="3">
        <f t="shared" si="7301"/>
        <v>1.0174979247494775</v>
      </c>
      <c r="AP3987" s="3">
        <v>0.94276933623405057</v>
      </c>
      <c r="AS3987" s="3">
        <f t="shared" si="7277"/>
        <v>5.4835934934089892E-3</v>
      </c>
      <c r="AT3987" s="3" cm="1">
        <f t="array" ref="AT3987">AS3987-(100000000/LvacE($A3987)-$E3987)</f>
        <v>1.1702851043082774E-4</v>
      </c>
      <c r="AU3987" t="s">
        <v>4742</v>
      </c>
      <c r="AV3987" t="s">
        <v>4734</v>
      </c>
      <c r="AW3987" s="3">
        <v>24470.9</v>
      </c>
      <c r="AX3987" s="3">
        <v>68374.539999999994</v>
      </c>
      <c r="AY3987" s="3"/>
      <c r="AZ3987" s="10" cm="1">
        <f t="array" ref="AZ3987">Lair(100000000/($AX3987-$AW3987))</f>
        <v>2277.0121723062794</v>
      </c>
      <c r="BA3987" s="10">
        <f t="shared" si="7302"/>
        <v>2277.7154696057096</v>
      </c>
      <c r="BB3987" s="12">
        <v>180000000</v>
      </c>
      <c r="BC3987" s="3">
        <v>0.36699999999999999</v>
      </c>
      <c r="BD3987" s="12" cm="1">
        <f t="array" ref="BD3987">SfromgA($BB3987,$BA3987,"")</f>
        <v>1.049794466474415</v>
      </c>
      <c r="BE3987" s="29">
        <f t="shared" si="7303"/>
        <v>119.08688880435348</v>
      </c>
      <c r="BG3987" s="3"/>
      <c r="BH3987" s="3"/>
      <c r="BI3987" s="12">
        <f t="shared" si="7304"/>
        <v>180000000</v>
      </c>
      <c r="BJ3987" s="29">
        <f t="shared" si="7305"/>
        <v>119.08688880435348</v>
      </c>
      <c r="BK3987" s="3">
        <f t="shared" si="7306"/>
        <v>-7.3017278117497266</v>
      </c>
      <c r="BL3987" s="13">
        <f t="shared" si="7307"/>
        <v>49.22488173193608</v>
      </c>
      <c r="BM3987" s="3">
        <f t="shared" si="7308"/>
        <v>1.8169576802408638</v>
      </c>
      <c r="BN3987" s="13" cm="1">
        <f t="array" ref="BN3987">$C3987*EXP(poly_from_str(100000000/$E3987,BN$4343))</f>
        <v>53.29333969234029</v>
      </c>
      <c r="BO3987" s="3">
        <f t="shared" si="7309"/>
        <v>2.0794415416798357</v>
      </c>
      <c r="BP3987" s="13">
        <f t="shared" si="7310"/>
        <v>-7.9412142575177355E-2</v>
      </c>
      <c r="BQ3987" s="13"/>
      <c r="BS3987" s="13"/>
      <c r="BT3987" s="13"/>
      <c r="BU3987" s="13"/>
      <c r="BV3987" s="13"/>
      <c r="BW3987" s="13"/>
      <c r="BX3987" s="13"/>
      <c r="BY3987">
        <v>52851</v>
      </c>
      <c r="BZ3987" s="13"/>
    </row>
    <row r="3988" spans="1:78" hidden="1" x14ac:dyDescent="0.25">
      <c r="A3988" t="s">
        <v>4430</v>
      </c>
      <c r="B3988" s="2" t="str">
        <f t="shared" si="7192"/>
        <v/>
      </c>
      <c r="C3988">
        <v>4</v>
      </c>
      <c r="E3988">
        <v>43905.42</v>
      </c>
      <c r="F3988">
        <v>39120</v>
      </c>
      <c r="G3988" t="s">
        <v>5</v>
      </c>
      <c r="H3988" s="5" t="s">
        <v>19</v>
      </c>
      <c r="I3988">
        <v>83025</v>
      </c>
      <c r="J3988" t="s">
        <v>3</v>
      </c>
      <c r="K3988" s="5" t="s">
        <v>19</v>
      </c>
      <c r="L3988">
        <v>39120.49</v>
      </c>
      <c r="M3988" t="str">
        <f t="shared" si="7295"/>
        <v>e</v>
      </c>
      <c r="N3988" t="str">
        <f t="shared" si="7296"/>
        <v>3/2</v>
      </c>
      <c r="O3988">
        <v>83025.91</v>
      </c>
      <c r="P3988" t="str">
        <f t="shared" si="7297"/>
        <v>o</v>
      </c>
      <c r="Q3988" t="str">
        <f t="shared" si="7298"/>
        <v>3/2</v>
      </c>
      <c r="R3988">
        <v>36</v>
      </c>
      <c r="AA3988" s="10">
        <f t="shared" si="7272"/>
        <v>2276.92</v>
      </c>
      <c r="AB3988" s="3" cm="1">
        <f t="array" ref="AB3988">100000000/Lvac(AA3988)</f>
        <v>43905.417106372668</v>
      </c>
      <c r="AC3988" s="28">
        <f t="shared" si="7273"/>
        <v>4.391897826888955E-7</v>
      </c>
      <c r="AD3988" s="28">
        <f t="shared" si="7274"/>
        <v>2.2776232772763129E-7</v>
      </c>
      <c r="AE3988" s="21">
        <f t="shared" si="7275"/>
        <v>43905.419386718306</v>
      </c>
      <c r="AF3988" s="10" cm="1">
        <f t="array" ref="AF3988">Lair(100000000/AE3988)</f>
        <v>2276.9198817312222</v>
      </c>
      <c r="AG3988" s="10">
        <f t="shared" si="7276"/>
        <v>1.4641405298906562E-2</v>
      </c>
      <c r="AH3988" s="10" t="b">
        <f t="shared" si="7271"/>
        <v>1</v>
      </c>
      <c r="AI3988" s="10">
        <f t="shared" si="7299"/>
        <v>2276.9198817312222</v>
      </c>
      <c r="AJ3988">
        <v>3.0000000000000001E-3</v>
      </c>
      <c r="AK3988" s="3" cm="1">
        <f t="array" ref="AK3988">100000000/Lvac($AA3988)</f>
        <v>43905.417106372668</v>
      </c>
      <c r="AL3988" s="21">
        <f t="shared" si="7161"/>
        <v>5.7848434798228175E-2</v>
      </c>
      <c r="AM3988" s="10" cm="1">
        <f t="array" ref="AM3988">Lvac($AI3988)-$BA3988</f>
        <v>4.7006152281028335E-3</v>
      </c>
      <c r="AN3988" s="10">
        <f t="shared" si="7300"/>
        <v>-9.2893627333978657E-2</v>
      </c>
      <c r="AO3988" s="3">
        <f t="shared" si="7301"/>
        <v>1.5668717427009444</v>
      </c>
      <c r="AP3988" s="3">
        <v>1.606303232620121</v>
      </c>
      <c r="AS3988" s="3">
        <f t="shared" si="7277"/>
        <v>-2.8936273301951587E-3</v>
      </c>
      <c r="AT3988" s="3" cm="1">
        <f t="array" ref="AT3988">AS3988-(100000000/LvacE($A3988)-$E3988)</f>
        <v>1.1709130922099575E-4</v>
      </c>
      <c r="AU3988" t="s">
        <v>4728</v>
      </c>
      <c r="AV3988" t="s">
        <v>4879</v>
      </c>
      <c r="AW3988" s="3">
        <v>39120.400000000001</v>
      </c>
      <c r="AX3988" s="3">
        <v>83025.91</v>
      </c>
      <c r="AY3988" s="3"/>
      <c r="AZ3988" s="10" cm="1">
        <f t="array" ref="AZ3988">Lair(100000000/($AX3988-$AW3988))</f>
        <v>2276.9151821368932</v>
      </c>
      <c r="BA3988" s="10">
        <f t="shared" si="7302"/>
        <v>2277.618458366615</v>
      </c>
      <c r="BB3988" s="12">
        <v>61100000</v>
      </c>
      <c r="BC3988" s="3">
        <v>0.111</v>
      </c>
      <c r="BD3988" s="12" cm="1">
        <f t="array" ref="BD3988">SfromgA($BB3988,$BA3988,"")</f>
        <v>0.35630136938283596</v>
      </c>
      <c r="BE3988" s="29">
        <f t="shared" si="7303"/>
        <v>490.24746746302458</v>
      </c>
      <c r="BG3988" s="3"/>
      <c r="BH3988" s="3"/>
      <c r="BI3988" s="12">
        <f t="shared" si="7304"/>
        <v>61100000</v>
      </c>
      <c r="BJ3988" s="29">
        <f t="shared" si="7305"/>
        <v>490.24746746302458</v>
      </c>
      <c r="BK3988" s="3">
        <f t="shared" si="7306"/>
        <v>-6.9137856326026057</v>
      </c>
      <c r="BL3988" s="13">
        <f t="shared" si="7307"/>
        <v>5.4892052378886911</v>
      </c>
      <c r="BM3988" s="3">
        <f t="shared" si="7308"/>
        <v>0.31648911851012901</v>
      </c>
      <c r="BN3988" s="13" cm="1">
        <f t="array" ref="BN3988">$C3988*EXP(poly_from_str(100000000/$E3988,BN$4343))</f>
        <v>26.664981527827244</v>
      </c>
      <c r="BO3988" s="3">
        <f t="shared" si="7309"/>
        <v>1.3862943611198906</v>
      </c>
      <c r="BP3988" s="13">
        <f t="shared" si="7310"/>
        <v>-1.5805676716725308</v>
      </c>
      <c r="BQ3988" s="13"/>
      <c r="BS3988" s="13"/>
      <c r="BT3988" s="13"/>
      <c r="BU3988" s="13"/>
      <c r="BV3988" s="13"/>
      <c r="BW3988" s="13"/>
      <c r="BX3988" s="13"/>
      <c r="BY3988">
        <v>26445</v>
      </c>
      <c r="BZ3988" s="13"/>
    </row>
    <row r="3989" spans="1:78" hidden="1" x14ac:dyDescent="0.25">
      <c r="A3989" t="s">
        <v>4431</v>
      </c>
      <c r="B3989" s="2" t="str">
        <f t="shared" si="7192"/>
        <v/>
      </c>
      <c r="C3989">
        <v>1</v>
      </c>
      <c r="E3989">
        <v>43912.61</v>
      </c>
      <c r="R3989">
        <v>36</v>
      </c>
      <c r="S3989" t="s">
        <v>22</v>
      </c>
      <c r="AA3989" s="10">
        <f t="shared" si="7272"/>
        <v>2276.547</v>
      </c>
      <c r="AB3989" s="3" cm="1">
        <f t="array" ref="AB3989">100000000/Lvac(AA3989)</f>
        <v>43912.610113917421</v>
      </c>
      <c r="AC3989" s="28">
        <f t="shared" si="7273"/>
        <v>4.3926174157616779E-7</v>
      </c>
      <c r="AD3989" s="28">
        <f t="shared" si="7274"/>
        <v>2.2772501962552793E-7</v>
      </c>
      <c r="AE3989" s="21">
        <f t="shared" si="7275"/>
        <v>43912.610024131442</v>
      </c>
      <c r="AF3989" s="10" cm="1">
        <f t="array" ref="AF3989">Lair(100000000/AE3989)</f>
        <v>2276.5470046551713</v>
      </c>
      <c r="AG3989" s="10">
        <f t="shared" si="7276"/>
        <v>1.4644564797897303E-2</v>
      </c>
      <c r="AH3989" s="10" t="b">
        <f t="shared" si="7271"/>
        <v>1</v>
      </c>
      <c r="AI3989" s="10">
        <f t="shared" si="7278"/>
        <v>2276.547</v>
      </c>
      <c r="AJ3989">
        <v>3.0000000000000001E-3</v>
      </c>
      <c r="AK3989" s="3" cm="1">
        <f t="array" ref="AK3989">100000000/Lvac($AA3989)</f>
        <v>43912.610113917421</v>
      </c>
      <c r="AL3989" s="21">
        <f t="shared" si="7161"/>
        <v>5.7867388787383817E-2</v>
      </c>
      <c r="AM3989" s="21"/>
      <c r="AN3989" s="21"/>
      <c r="AO3989" s="21"/>
      <c r="AP3989" s="21"/>
      <c r="AS3989" s="3">
        <f t="shared" si="7277"/>
        <v>1.1391742009436712E-4</v>
      </c>
      <c r="AT3989" s="3" cm="1">
        <f t="array" ref="AT3989">AS3989-(100000000/LvacE($A3989)-$E3989)</f>
        <v>1.1733812425518408E-4</v>
      </c>
      <c r="BB3989"/>
      <c r="BC3989"/>
      <c r="BD3989"/>
      <c r="BE3989"/>
      <c r="BF3989"/>
      <c r="BG3989"/>
      <c r="BH3989"/>
      <c r="BI3989"/>
      <c r="BJ3989"/>
      <c r="BN3989" s="13" cm="1">
        <f t="array" ref="BN3989">$C3989*EXP(poly_from_str(100000000/$E3989,BN$4343))</f>
        <v>6.6841987166978747</v>
      </c>
      <c r="BO3989" s="13"/>
      <c r="BY3989">
        <v>6631</v>
      </c>
    </row>
    <row r="3990" spans="1:78" hidden="1" x14ac:dyDescent="0.25">
      <c r="A3990" t="s">
        <v>4432</v>
      </c>
      <c r="B3990" s="2" t="str">
        <f t="shared" si="7192"/>
        <v/>
      </c>
      <c r="C3990">
        <v>4</v>
      </c>
      <c r="E3990">
        <v>43919.96</v>
      </c>
      <c r="F3990">
        <v>20315</v>
      </c>
      <c r="G3990" t="s">
        <v>5</v>
      </c>
      <c r="H3990" s="5" t="s">
        <v>4</v>
      </c>
      <c r="I3990">
        <v>64235</v>
      </c>
      <c r="J3990" t="s">
        <v>3</v>
      </c>
      <c r="K3990" s="5" t="s">
        <v>4</v>
      </c>
      <c r="L3990">
        <v>20315.650000000001</v>
      </c>
      <c r="M3990" t="str">
        <f>$G3990&amp;""</f>
        <v>e</v>
      </c>
      <c r="N3990" t="str">
        <f>$H3990&amp;""</f>
        <v>9/2</v>
      </c>
      <c r="O3990">
        <v>64235.61</v>
      </c>
      <c r="P3990" t="str">
        <f>$J3990&amp;""</f>
        <v>o</v>
      </c>
      <c r="Q3990" t="str">
        <f>$K3990&amp;""</f>
        <v>9/2</v>
      </c>
      <c r="R3990">
        <v>36</v>
      </c>
      <c r="S3990" t="s">
        <v>159</v>
      </c>
      <c r="AA3990" s="10">
        <f t="shared" si="7272"/>
        <v>2276.1660000000002</v>
      </c>
      <c r="AB3990" s="3" cm="1">
        <f t="array" ref="AB3990">100000000/Lvac(AA3990)</f>
        <v>43919.959828458588</v>
      </c>
      <c r="AC3990" s="28">
        <f t="shared" si="7273"/>
        <v>4.3933526816585429E-7</v>
      </c>
      <c r="AD3990" s="28">
        <f t="shared" si="7274"/>
        <v>2.2768691135096057E-7</v>
      </c>
      <c r="AE3990" s="21">
        <f t="shared" si="7275"/>
        <v>43919.959963681082</v>
      </c>
      <c r="AF3990" s="10" cm="1">
        <f t="array" ref="AF3990">Lair(100000000/AE3990)</f>
        <v>2276.1659929914085</v>
      </c>
      <c r="AG3990" s="10">
        <f t="shared" si="7276"/>
        <v>1.4647793664534701E-2</v>
      </c>
      <c r="AH3990" s="10" t="b">
        <f t="shared" si="7271"/>
        <v>1</v>
      </c>
      <c r="AI3990" s="10">
        <f>$AF3990</f>
        <v>2276.1659929914085</v>
      </c>
      <c r="AJ3990">
        <v>3.0000000000000001E-3</v>
      </c>
      <c r="AK3990" s="3" cm="1">
        <f t="array" ref="AK3990">100000000/Lvac($AA3990)</f>
        <v>43919.959828458588</v>
      </c>
      <c r="AL3990" s="21">
        <f t="shared" si="7161"/>
        <v>5.788676216544858E-2</v>
      </c>
      <c r="AM3990" s="10" cm="1">
        <f t="array" ref="AM3990">Lvac($AI3990)-$BA3990</f>
        <v>1.8828209249477368E-6</v>
      </c>
      <c r="AN3990" s="10">
        <f>$AK3990-($AX3990-$AW3990)</f>
        <v>-1.7154141096398234E-4</v>
      </c>
      <c r="AO3990" s="3">
        <f>AM3990/AJ3990</f>
        <v>6.2760697498257889E-4</v>
      </c>
      <c r="AP3990" s="3">
        <v>2.9643115340149961E-3</v>
      </c>
      <c r="AS3990" s="3">
        <f t="shared" si="7277"/>
        <v>-1.7154141096398234E-4</v>
      </c>
      <c r="AT3990" s="3" cm="1">
        <f t="array" ref="AT3990">AS3990-(100000000/LvacE($A3990)-$E3990)</f>
        <v>1.1759060726035386E-4</v>
      </c>
      <c r="AU3990" t="s">
        <v>4959</v>
      </c>
      <c r="AV3990" t="s">
        <v>4837</v>
      </c>
      <c r="AW3990" s="3">
        <v>20315.650000000001</v>
      </c>
      <c r="AX3990" s="3">
        <v>64235.61</v>
      </c>
      <c r="AY3990" s="3"/>
      <c r="AZ3990" s="10" cm="1">
        <f t="array" ref="AZ3990">Lair(100000000/($AX3990-$AW3990))</f>
        <v>2276.1659911089964</v>
      </c>
      <c r="BA3990" s="10">
        <f>100000000/($AX3990-$AW3990)</f>
        <v>2276.8691046166709</v>
      </c>
      <c r="BB3990" s="12">
        <v>83400000</v>
      </c>
      <c r="BC3990" s="3">
        <v>0.16800000000000001</v>
      </c>
      <c r="BD3990" s="12" cm="1">
        <f t="array" ref="BD3990">SfromgA($BB3990,$BA3990,"")</f>
        <v>0.48586274871912899</v>
      </c>
      <c r="BE3990" s="29">
        <f>(10^MAX(0.05, -0.312925054856973*((LN($BD3990))^(1/3)) + 0.454808404431693)-1)*100</f>
        <v>443.89425559431794</v>
      </c>
      <c r="BG3990" s="3"/>
      <c r="BH3990" s="3"/>
      <c r="BI3990" s="12">
        <f>IF($BB3990="",$BF3990,$BB3990)</f>
        <v>83400000</v>
      </c>
      <c r="BJ3990" s="29">
        <f>IF($BB3990="",$BH3990,$BE3990)</f>
        <v>443.89425559431794</v>
      </c>
      <c r="BK3990" s="3">
        <f>LN(BN3990*100000000/($AX3990-$AW3990)/$BI3990)</f>
        <v>-7.2198037000319202</v>
      </c>
      <c r="BL3990" s="13">
        <f>EXP(BK$4341*$AX3990+BK$4342)*$BI3990/(100000000/($AX3990-$AW3990))</f>
        <v>31.247484394829108</v>
      </c>
      <c r="BM3990" s="3">
        <f t="shared" ref="BM3990" si="7311">LN(BL3990/$C3990)</f>
        <v>2.0556445124568037</v>
      </c>
      <c r="BN3990" s="13" cm="1">
        <f t="array" ref="BN3990">$C3990*EXP(poly_from_str(100000000/$E3990,BN$4343))</f>
        <v>26.810633702939146</v>
      </c>
      <c r="BO3990" s="3">
        <f>LN($C3990)</f>
        <v>1.3862943611198906</v>
      </c>
      <c r="BP3990" s="13">
        <f>LN(BL3990/BN3990)</f>
        <v>0.1531402847958197</v>
      </c>
      <c r="BQ3990" s="13"/>
      <c r="BS3990" s="13"/>
      <c r="BT3990" s="13"/>
      <c r="BU3990" s="13"/>
      <c r="BV3990" s="13"/>
      <c r="BW3990" s="13"/>
      <c r="BX3990" s="13"/>
      <c r="BY3990">
        <v>26601</v>
      </c>
      <c r="BZ3990" s="13"/>
    </row>
    <row r="3991" spans="1:78" hidden="1" x14ac:dyDescent="0.25">
      <c r="A3991" t="s">
        <v>4433</v>
      </c>
      <c r="B3991" s="2" t="str">
        <f t="shared" si="7192"/>
        <v/>
      </c>
      <c r="C3991">
        <v>1</v>
      </c>
      <c r="E3991">
        <v>43924.84</v>
      </c>
      <c r="R3991">
        <v>36</v>
      </c>
      <c r="S3991" t="s">
        <v>22</v>
      </c>
      <c r="AA3991" s="10">
        <f t="shared" si="7272"/>
        <v>2275.913</v>
      </c>
      <c r="AB3991" s="3" cm="1">
        <f t="array" ref="AB3991">100000000/Lvac(AA3991)</f>
        <v>43924.841706861567</v>
      </c>
      <c r="AC3991" s="28">
        <f t="shared" si="7273"/>
        <v>4.393841065102225E-7</v>
      </c>
      <c r="AD3991" s="28">
        <f t="shared" si="7274"/>
        <v>2.2766160585703113E-7</v>
      </c>
      <c r="AE3991" s="21">
        <f t="shared" si="7275"/>
        <v>43924.840361251801</v>
      </c>
      <c r="AF3991" s="10" cm="1">
        <f t="array" ref="AF3991">Lair(100000000/AE3991)</f>
        <v>2275.9130697275555</v>
      </c>
      <c r="AG3991" s="10">
        <f t="shared" si="7276"/>
        <v>1.4649938663486163E-2</v>
      </c>
      <c r="AH3991" s="10" t="b">
        <f t="shared" si="7271"/>
        <v>1</v>
      </c>
      <c r="AI3991" s="10">
        <f t="shared" si="7278"/>
        <v>2275.913</v>
      </c>
      <c r="AJ3991">
        <v>3.0000000000000001E-3</v>
      </c>
      <c r="AK3991" s="3" cm="1">
        <f t="array" ref="AK3991">100000000/Lvac($AA3991)</f>
        <v>43924.841706861567</v>
      </c>
      <c r="AL3991" s="21">
        <f t="shared" si="7161"/>
        <v>5.789963198091698E-2</v>
      </c>
      <c r="AM3991" s="21"/>
      <c r="AN3991" s="21"/>
      <c r="AO3991" s="21"/>
      <c r="AP3991" s="21"/>
      <c r="AS3991" s="3">
        <f t="shared" si="7277"/>
        <v>1.7068615707103163E-3</v>
      </c>
      <c r="AT3991" s="3" cm="1">
        <f t="array" ref="AT3991">AS3991-(100000000/LvacE($A3991)-$E3991)</f>
        <v>1.1775849270634353E-4</v>
      </c>
      <c r="BB3991"/>
      <c r="BC3991"/>
      <c r="BD3991"/>
      <c r="BE3991"/>
      <c r="BF3991"/>
      <c r="BG3991"/>
      <c r="BH3991"/>
      <c r="BI3991"/>
      <c r="BJ3991"/>
      <c r="BN3991" s="13" cm="1">
        <f t="array" ref="BN3991">$C3991*EXP(poly_from_str(100000000/$E3991,BN$4343))</f>
        <v>6.7149746774155963</v>
      </c>
      <c r="BO3991" s="13"/>
      <c r="BY3991">
        <v>6663</v>
      </c>
    </row>
    <row r="3992" spans="1:78" hidden="1" x14ac:dyDescent="0.25">
      <c r="A3992" t="s">
        <v>4434</v>
      </c>
      <c r="B3992" s="2" t="str">
        <f t="shared" si="7192"/>
        <v/>
      </c>
      <c r="C3992">
        <v>3</v>
      </c>
      <c r="E3992">
        <v>43940.67</v>
      </c>
      <c r="R3992">
        <v>36</v>
      </c>
      <c r="S3992" t="s">
        <v>22</v>
      </c>
      <c r="AA3992" s="10">
        <f t="shared" si="7272"/>
        <v>2275.0929999999998</v>
      </c>
      <c r="AB3992" s="3" cm="1">
        <f t="array" ref="AB3992">100000000/Lvac(AA3992)</f>
        <v>43940.671856736721</v>
      </c>
      <c r="AC3992" s="28">
        <f t="shared" si="7273"/>
        <v>4.3954247145061766E-7</v>
      </c>
      <c r="AD3992" s="28">
        <f t="shared" si="7274"/>
        <v>2.2757958805463417E-7</v>
      </c>
      <c r="AE3992" s="21">
        <f t="shared" si="7275"/>
        <v>43940.670392526052</v>
      </c>
      <c r="AF3992" s="10" cm="1">
        <f t="array" ref="AF3992">Lair(100000000/AE3992)</f>
        <v>2275.09307581863</v>
      </c>
      <c r="AG3992" s="10">
        <f t="shared" si="7276"/>
        <v>1.465689575255533E-2</v>
      </c>
      <c r="AH3992" s="10" t="b">
        <f t="shared" si="7271"/>
        <v>1</v>
      </c>
      <c r="AI3992" s="10">
        <f t="shared" si="7278"/>
        <v>2275.0929999999998</v>
      </c>
      <c r="AJ3992">
        <v>3.0000000000000001E-3</v>
      </c>
      <c r="AK3992" s="3" cm="1">
        <f t="array" ref="AK3992">100000000/Lvac($AA3992)</f>
        <v>43940.671856736721</v>
      </c>
      <c r="AL3992" s="21">
        <f t="shared" si="7161"/>
        <v>5.7941374515331975E-2</v>
      </c>
      <c r="AM3992" s="21"/>
      <c r="AN3992" s="21"/>
      <c r="AO3992" s="21"/>
      <c r="AP3992" s="21"/>
      <c r="AS3992" s="3">
        <f t="shared" si="7277"/>
        <v>1.8567367224022746E-3</v>
      </c>
      <c r="AT3992" s="3" cm="1">
        <f t="array" ref="AT3992">AS3992-(100000000/LvacE($A3992)-$E3992)</f>
        <v>1.1830381845356897E-4</v>
      </c>
      <c r="BB3992"/>
      <c r="BC3992"/>
      <c r="BD3992"/>
      <c r="BE3992"/>
      <c r="BF3992"/>
      <c r="BG3992"/>
      <c r="BH3992"/>
      <c r="BI3992"/>
      <c r="BJ3992"/>
      <c r="BN3992" s="13" cm="1">
        <f t="array" ref="BN3992">$C3992*EXP(poly_from_str(100000000/$E3992,BN$4343))</f>
        <v>20.265777276557067</v>
      </c>
      <c r="BO3992" s="13"/>
      <c r="BY3992" t="e">
        <v>#N/A</v>
      </c>
    </row>
    <row r="3993" spans="1:78" hidden="1" x14ac:dyDescent="0.25">
      <c r="A3993" t="s">
        <v>4435</v>
      </c>
      <c r="B3993" s="2" t="str">
        <f t="shared" si="7192"/>
        <v/>
      </c>
      <c r="C3993">
        <v>1</v>
      </c>
      <c r="E3993">
        <v>43943.39</v>
      </c>
      <c r="F3993">
        <v>34520</v>
      </c>
      <c r="G3993" t="s">
        <v>5</v>
      </c>
      <c r="H3993" s="5" t="s">
        <v>18</v>
      </c>
      <c r="I3993">
        <v>78463</v>
      </c>
      <c r="J3993" t="s">
        <v>3</v>
      </c>
      <c r="K3993" s="5" t="s">
        <v>8</v>
      </c>
      <c r="L3993">
        <v>34520.269999999997</v>
      </c>
      <c r="M3993" t="str">
        <f t="shared" ref="M3993:M3996" si="7312">$G3993&amp;""</f>
        <v>e</v>
      </c>
      <c r="N3993" t="str">
        <f t="shared" ref="N3993:N3996" si="7313">$H3993&amp;""</f>
        <v>5/2</v>
      </c>
      <c r="O3993">
        <v>78463.600000000006</v>
      </c>
      <c r="P3993" t="str">
        <f t="shared" ref="P3993:P3996" si="7314">$J3993&amp;""</f>
        <v>o</v>
      </c>
      <c r="Q3993" t="str">
        <f t="shared" ref="Q3993:Q3996" si="7315">$K3993&amp;""</f>
        <v>7/2</v>
      </c>
      <c r="R3993">
        <v>36</v>
      </c>
      <c r="AA3993" s="10">
        <f t="shared" si="7272"/>
        <v>2274.9520000000002</v>
      </c>
      <c r="AB3993" s="3" cm="1">
        <f t="array" ref="AB3993">100000000/Lvac(AA3993)</f>
        <v>43943.395019938347</v>
      </c>
      <c r="AC3993" s="28">
        <f t="shared" si="7273"/>
        <v>4.3956971399836124E-7</v>
      </c>
      <c r="AD3993" s="28">
        <f t="shared" si="7274"/>
        <v>2.2756548499410936E-7</v>
      </c>
      <c r="AE3993" s="21">
        <f t="shared" si="7275"/>
        <v>43943.391061039722</v>
      </c>
      <c r="AF3993" s="10" cm="1">
        <f t="array" ref="AF3993">Lair(100000000/AE3993)</f>
        <v>2274.9522049712514</v>
      </c>
      <c r="AG3993" s="10">
        <f t="shared" si="7276"/>
        <v>1.4658092790515654E-2</v>
      </c>
      <c r="AH3993" s="10" t="b">
        <f t="shared" si="7271"/>
        <v>1</v>
      </c>
      <c r="AI3993" s="10">
        <f t="shared" ref="AI3993:AI3996" si="7316">$AF3993</f>
        <v>2274.9522049712514</v>
      </c>
      <c r="AJ3993">
        <v>3.0000000000000001E-3</v>
      </c>
      <c r="AK3993" s="3" cm="1">
        <f t="array" ref="AK3993">100000000/Lvac($AA3993)</f>
        <v>43943.395019938347</v>
      </c>
      <c r="AL3993" s="21">
        <f t="shared" si="7161"/>
        <v>5.7948551521978454E-2</v>
      </c>
      <c r="AM3993" s="10" cm="1">
        <f t="array" ref="AM3993">Lvac($AI3993)-$BA3993</f>
        <v>-3.162115016948519E-3</v>
      </c>
      <c r="AN3993" s="10">
        <f t="shared" ref="AN3993:AN3996" si="7317">$AK3993-($AX3993-$AW3993)</f>
        <v>6.5019938338082284E-2</v>
      </c>
      <c r="AO3993" s="3">
        <f t="shared" ref="AO3993:AO3996" si="7318">AM3993/AJ3993</f>
        <v>-1.0540383389828396</v>
      </c>
      <c r="AP3993" s="3">
        <v>-1.1223769191322692</v>
      </c>
      <c r="AS3993" s="3">
        <f t="shared" si="7277"/>
        <v>5.0199383476865478E-3</v>
      </c>
      <c r="AT3993" s="3" cm="1">
        <f t="array" ref="AT3993">AS3993-(100000000/LvacE($A3993)-$E3993)</f>
        <v>1.183977656182833E-4</v>
      </c>
      <c r="AU3993" t="s">
        <v>4717</v>
      </c>
      <c r="AV3993" t="s">
        <v>4921</v>
      </c>
      <c r="AW3993" s="3">
        <v>34520.269999999997</v>
      </c>
      <c r="AX3993" s="3">
        <v>78463.600000000006</v>
      </c>
      <c r="AY3993" s="3"/>
      <c r="AZ3993" s="10" cm="1">
        <f t="array" ref="AZ3993">Lair(100000000/($AX3993-$AW3993))</f>
        <v>2274.9553664000732</v>
      </c>
      <c r="BA3993" s="10">
        <f t="shared" ref="BA3993:BA3996" si="7319">100000000/($AX3993-$AW3993)</f>
        <v>2275.6582170718511</v>
      </c>
      <c r="BB3993" s="12">
        <v>36000000</v>
      </c>
      <c r="BC3993" s="3">
        <v>0.122</v>
      </c>
      <c r="BD3993" s="12" cm="1">
        <f t="array" ref="BD3993">SfromgA($BB3993,$BA3993,"")</f>
        <v>0.20939049685838448</v>
      </c>
      <c r="BE3993" s="29">
        <f t="shared" ref="BE3993:BE3996" si="7320">(10^MAX(0.05, -0.312925054856973*((LN($BD3993))^(1/3)) + 0.454808404431693)-1)*100</f>
        <v>557.66907748834967</v>
      </c>
      <c r="BG3993" s="3"/>
      <c r="BH3993" s="3"/>
      <c r="BI3993" s="12">
        <f t="shared" ref="BI3993:BI3996" si="7321">IF($BB3993="",$BF3993,$BB3993)</f>
        <v>36000000</v>
      </c>
      <c r="BJ3993" s="29">
        <f t="shared" ref="BJ3993:BJ3996" si="7322">IF($BB3993="",$BH3993,$BE3993)</f>
        <v>557.66907748834967</v>
      </c>
      <c r="BK3993" s="3">
        <f t="shared" ref="BK3993:BK3996" si="7323">LN(BN3993*100000000/($AX3993-$AW3993)/$BI3993)</f>
        <v>-7.7576517968444625</v>
      </c>
      <c r="BL3993" s="13">
        <f>EXP(BK$4341*$AX3993+BK$4342)*$BI3993/(100000000/($AX3993-$AW3993))</f>
        <v>4.5781573559371207</v>
      </c>
      <c r="BM3993" s="3">
        <f t="shared" ref="BM3993:BM3996" si="7324">LN(BL3993/$C3993)</f>
        <v>1.5212965931408704</v>
      </c>
      <c r="BN3993" s="13" cm="1">
        <f t="array" ref="BN3993">$C3993*EXP(poly_from_str(100000000/$E3993,BN$4343))</f>
        <v>6.7622324786248855</v>
      </c>
      <c r="BO3993" s="3">
        <f t="shared" ref="BO3993:BO3996" si="7325">LN($C3993)</f>
        <v>0</v>
      </c>
      <c r="BP3993" s="13">
        <f t="shared" ref="BP3993:BP3996" si="7326">LN(BL3993/BN3993)</f>
        <v>-0.3900564907113207</v>
      </c>
      <c r="BQ3993" s="13"/>
      <c r="BS3993" s="13"/>
      <c r="BT3993" s="13"/>
      <c r="BU3993" s="13"/>
      <c r="BV3993" s="13"/>
      <c r="BW3993" s="13"/>
      <c r="BX3993" s="13"/>
      <c r="BY3993">
        <v>6714</v>
      </c>
      <c r="BZ3993" s="13"/>
    </row>
    <row r="3994" spans="1:78" hidden="1" x14ac:dyDescent="0.25">
      <c r="A3994" t="s">
        <v>4436</v>
      </c>
      <c r="B3994" s="2" t="str">
        <f t="shared" si="7192"/>
        <v/>
      </c>
      <c r="C3994">
        <v>5</v>
      </c>
      <c r="E3994">
        <v>43956.55</v>
      </c>
      <c r="F3994">
        <v>23442</v>
      </c>
      <c r="G3994" t="s">
        <v>5</v>
      </c>
      <c r="H3994" s="5" t="s">
        <v>16</v>
      </c>
      <c r="I3994">
        <v>67398</v>
      </c>
      <c r="J3994" t="s">
        <v>3</v>
      </c>
      <c r="K3994" s="5" t="s">
        <v>4</v>
      </c>
      <c r="L3994">
        <v>23442.25</v>
      </c>
      <c r="M3994" t="str">
        <f t="shared" si="7312"/>
        <v>e</v>
      </c>
      <c r="N3994" t="str">
        <f t="shared" si="7313"/>
        <v>11/2</v>
      </c>
      <c r="O3994">
        <v>67398.789999999994</v>
      </c>
      <c r="P3994" t="str">
        <f t="shared" si="7314"/>
        <v>o</v>
      </c>
      <c r="Q3994" t="str">
        <f t="shared" si="7315"/>
        <v>9/2</v>
      </c>
      <c r="R3994">
        <v>36</v>
      </c>
      <c r="AA3994" s="10">
        <f t="shared" si="7272"/>
        <v>2274.2710000000002</v>
      </c>
      <c r="AB3994" s="3" cm="1">
        <f t="array" ref="AB3994">100000000/Lvac(AA3994)</f>
        <v>43956.552071568643</v>
      </c>
      <c r="AC3994" s="28">
        <f t="shared" si="7273"/>
        <v>4.3970133726367699E-7</v>
      </c>
      <c r="AD3994" s="28">
        <f t="shared" si="7274"/>
        <v>2.2749737021498687E-7</v>
      </c>
      <c r="AE3994" s="21">
        <f t="shared" si="7275"/>
        <v>43956.550437443919</v>
      </c>
      <c r="AF3994" s="10" cm="1">
        <f t="array" ref="AF3994">Lair(100000000/AE3994)</f>
        <v>2274.2710845558681</v>
      </c>
      <c r="AG3994" s="10">
        <f t="shared" si="7276"/>
        <v>1.4663877363684592E-2</v>
      </c>
      <c r="AH3994" s="10" t="b">
        <f t="shared" si="7271"/>
        <v>1</v>
      </c>
      <c r="AI3994" s="10">
        <f t="shared" si="7316"/>
        <v>2274.2710845558681</v>
      </c>
      <c r="AJ3994">
        <v>3.0000000000000001E-3</v>
      </c>
      <c r="AK3994" s="3" cm="1">
        <f t="array" ref="AK3994">100000000/Lvac($AA3994)</f>
        <v>43956.552071568643</v>
      </c>
      <c r="AL3994" s="21">
        <f t="shared" si="7161"/>
        <v>5.7983262026328829E-2</v>
      </c>
      <c r="AM3994" s="10" cm="1">
        <f t="array" ref="AM3994">Lvac($AI3994)-$BA3994</f>
        <v>-5.4019063691157498E-4</v>
      </c>
      <c r="AN3994" s="10">
        <f t="shared" si="7317"/>
        <v>1.2071568649844266E-2</v>
      </c>
      <c r="AO3994" s="3">
        <f t="shared" si="7318"/>
        <v>-0.18006354563719165</v>
      </c>
      <c r="AP3994" s="3">
        <v>-0.20825495084864087</v>
      </c>
      <c r="AS3994" s="3">
        <f t="shared" si="7277"/>
        <v>2.0715686405310407E-3</v>
      </c>
      <c r="AT3994" s="3" cm="1">
        <f t="array" ref="AT3994">AS3994-(100000000/LvacE($A3994)-$E3994)</f>
        <v>1.1885229469044134E-4</v>
      </c>
      <c r="AU3994" t="s">
        <v>4777</v>
      </c>
      <c r="AV3994" t="s">
        <v>4858</v>
      </c>
      <c r="AW3994" s="3">
        <v>23442.25</v>
      </c>
      <c r="AX3994" s="3">
        <v>67398.789999999994</v>
      </c>
      <c r="AY3994" s="3"/>
      <c r="AZ3994" s="10" cm="1">
        <f t="array" ref="AZ3994">Lair(100000000/($AX3994-$AW3994))</f>
        <v>2274.2716246293148</v>
      </c>
      <c r="BA3994" s="10">
        <f t="shared" si="7319"/>
        <v>2274.9743269147211</v>
      </c>
      <c r="BB3994" s="12">
        <v>123000000</v>
      </c>
      <c r="BC3994" s="3">
        <v>0.20200000000000001</v>
      </c>
      <c r="BD3994" s="12" cm="1">
        <f t="array" ref="BD3994">SfromgA($BB3994,$BA3994,"")</f>
        <v>0.71477272410439119</v>
      </c>
      <c r="BE3994" s="29">
        <f t="shared" si="7320"/>
        <v>370.23005066635699</v>
      </c>
      <c r="BG3994" s="3"/>
      <c r="BH3994" s="3"/>
      <c r="BI3994" s="12">
        <f t="shared" si="7321"/>
        <v>123000000</v>
      </c>
      <c r="BJ3994" s="29">
        <f t="shared" si="7322"/>
        <v>370.23005066635699</v>
      </c>
      <c r="BK3994" s="3">
        <f t="shared" si="7323"/>
        <v>-7.3721712951649696</v>
      </c>
      <c r="BL3994" s="13">
        <f>EXP(BK$4341*$AX3994+BK$4342)*$BI3994/(100000000/($AX3994-$AW3994))</f>
        <v>36.269187365353211</v>
      </c>
      <c r="BM3994" s="3">
        <f t="shared" si="7324"/>
        <v>1.9815306354636739</v>
      </c>
      <c r="BN3994" s="13" cm="1">
        <f t="array" ref="BN3994">$C3994*EXP(poly_from_str(100000000/$E3994,BN$4343))</f>
        <v>33.980932949990795</v>
      </c>
      <c r="BO3994" s="3">
        <f t="shared" si="7325"/>
        <v>1.6094379124341003</v>
      </c>
      <c r="BP3994" s="13">
        <f t="shared" si="7326"/>
        <v>6.5168976174778237E-2</v>
      </c>
      <c r="BQ3994" s="13"/>
      <c r="BS3994" s="13"/>
      <c r="BT3994" s="13"/>
      <c r="BU3994" s="13"/>
      <c r="BV3994" s="13"/>
      <c r="BW3994" s="13"/>
      <c r="BX3994" s="13"/>
      <c r="BY3994">
        <v>33752</v>
      </c>
      <c r="BZ3994" s="13"/>
    </row>
    <row r="3995" spans="1:78" hidden="1" x14ac:dyDescent="0.25">
      <c r="A3995" t="s">
        <v>4437</v>
      </c>
      <c r="B3995" s="2" t="str">
        <f t="shared" si="7192"/>
        <v/>
      </c>
      <c r="C3995">
        <v>9</v>
      </c>
      <c r="D3995" t="s">
        <v>14</v>
      </c>
      <c r="E3995">
        <v>43965.17</v>
      </c>
      <c r="F3995">
        <v>41026</v>
      </c>
      <c r="G3995" t="s">
        <v>5</v>
      </c>
      <c r="H3995" s="5" t="s">
        <v>239</v>
      </c>
      <c r="I3995">
        <v>84992</v>
      </c>
      <c r="J3995" t="s">
        <v>3</v>
      </c>
      <c r="K3995" s="5" t="s">
        <v>86</v>
      </c>
      <c r="L3995">
        <v>41026.870000000003</v>
      </c>
      <c r="M3995" t="str">
        <f t="shared" si="7312"/>
        <v>e</v>
      </c>
      <c r="N3995" t="str">
        <f t="shared" si="7313"/>
        <v>17/2</v>
      </c>
      <c r="O3995">
        <v>84992.04</v>
      </c>
      <c r="P3995" t="str">
        <f t="shared" si="7314"/>
        <v>o</v>
      </c>
      <c r="Q3995" t="str">
        <f t="shared" si="7315"/>
        <v>15/2</v>
      </c>
      <c r="R3995">
        <v>36</v>
      </c>
      <c r="AA3995" s="10">
        <f t="shared" si="7272"/>
        <v>2273.8249999999998</v>
      </c>
      <c r="AB3995" s="3" cm="1">
        <f t="array" ref="AB3995">100000000/Lvac(AA3995)</f>
        <v>43965.17314777711</v>
      </c>
      <c r="AC3995" s="28">
        <f t="shared" si="7273"/>
        <v>4.3978758259760542E-7</v>
      </c>
      <c r="AD3995" s="28">
        <f t="shared" si="7274"/>
        <v>2.2745276053815798E-7</v>
      </c>
      <c r="AE3995" s="21">
        <f t="shared" si="7275"/>
        <v>43965.170664290839</v>
      </c>
      <c r="AF3995" s="10" cm="1">
        <f t="array" ref="AF3995">Lair(100000000/AE3995)</f>
        <v>2273.8251284547009</v>
      </c>
      <c r="AG3995" s="10">
        <f t="shared" si="7276"/>
        <v>1.4667668608573024E-2</v>
      </c>
      <c r="AH3995" s="10" t="b">
        <f t="shared" si="7271"/>
        <v>1</v>
      </c>
      <c r="AI3995" s="10">
        <f t="shared" si="7316"/>
        <v>2273.8251284547009</v>
      </c>
      <c r="AJ3995">
        <v>7.0000000000000001E-3</v>
      </c>
      <c r="AK3995" s="3" cm="1">
        <f t="array" ref="AK3995">100000000/Lvac($AA3995)</f>
        <v>43965.17314777711</v>
      </c>
      <c r="AL3995" s="21">
        <f t="shared" si="7161"/>
        <v>0.13534735287387378</v>
      </c>
      <c r="AM3995" s="10" cm="1">
        <f t="array" ref="AM3995">Lvac($AI3995)-$BA3995</f>
        <v>-3.4366930776741356E-5</v>
      </c>
      <c r="AN3995" s="10">
        <f t="shared" si="7317"/>
        <v>3.1477771190111525E-3</v>
      </c>
      <c r="AO3995" s="3">
        <f t="shared" si="7318"/>
        <v>-4.9095615395344794E-3</v>
      </c>
      <c r="AP3995" s="3">
        <v>-2.3264214308125832E-2</v>
      </c>
      <c r="AS3995" s="3">
        <f t="shared" si="7277"/>
        <v>3.1477771117351949E-3</v>
      </c>
      <c r="AT3995" s="3" cm="1">
        <f t="array" ref="AT3995">AS3995-(100000000/LvacE($A3995)-$E3995)</f>
        <v>1.1915065988432616E-4</v>
      </c>
      <c r="AU3995" t="s">
        <v>4749</v>
      </c>
      <c r="AV3995" t="s">
        <v>4922</v>
      </c>
      <c r="AW3995" s="3">
        <v>41026.870000000003</v>
      </c>
      <c r="AX3995" s="3">
        <v>84992.04</v>
      </c>
      <c r="AY3995" s="3"/>
      <c r="AZ3995" s="10" cm="1">
        <f t="array" ref="AZ3995">Lair(100000000/($AX3995-$AW3995))</f>
        <v>2273.8251628141775</v>
      </c>
      <c r="BA3995" s="10">
        <f t="shared" si="7319"/>
        <v>2274.5277682310798</v>
      </c>
      <c r="BB3995" s="12">
        <v>5050000000</v>
      </c>
      <c r="BC3995" s="3">
        <v>0.96899999999999997</v>
      </c>
      <c r="BD3995" s="12" cm="1">
        <f t="array" ref="BD3995">SfromgA($BB3995,$BA3995,"")</f>
        <v>29.329081858100341</v>
      </c>
      <c r="BE3995" s="29">
        <f t="shared" si="7320"/>
        <v>12.201845430196357</v>
      </c>
      <c r="BG3995" s="3"/>
      <c r="BH3995" s="3"/>
      <c r="BI3995" s="12">
        <f t="shared" si="7321"/>
        <v>5050000000</v>
      </c>
      <c r="BJ3995" s="29">
        <f t="shared" si="7322"/>
        <v>12.201845430196357</v>
      </c>
      <c r="BK3995" s="3">
        <f t="shared" si="7323"/>
        <v>-10.496244401284025</v>
      </c>
      <c r="BL3995" s="13">
        <f>EXP(BK$4341*$AX3995+BK$4342)*$BI3995/(100000000/($AX3995-$AW3995))</f>
        <v>391.26543055719395</v>
      </c>
      <c r="BM3995" s="3">
        <f t="shared" si="7324"/>
        <v>3.7721616028642604</v>
      </c>
      <c r="BN3995" s="13" cm="1">
        <f t="array" ref="BN3995">$C3995*EXP(poly_from_str(100000000/$E3995,BN$4343))</f>
        <v>61.36759600707628</v>
      </c>
      <c r="BO3995" s="3">
        <f t="shared" si="7325"/>
        <v>2.1972245773362196</v>
      </c>
      <c r="BP3995" s="13">
        <f t="shared" si="7326"/>
        <v>1.8525042366854068</v>
      </c>
      <c r="BQ3995" s="13"/>
      <c r="BS3995" s="13"/>
      <c r="BT3995" s="13"/>
      <c r="BU3995" s="13"/>
      <c r="BV3995" s="13"/>
      <c r="BW3995" s="13"/>
      <c r="BX3995" s="13"/>
      <c r="BY3995">
        <v>60971</v>
      </c>
      <c r="BZ3995" s="13"/>
    </row>
    <row r="3996" spans="1:78" hidden="1" x14ac:dyDescent="0.25">
      <c r="A3996" t="s">
        <v>4438</v>
      </c>
      <c r="B3996" s="2" t="str">
        <f t="shared" si="7192"/>
        <v/>
      </c>
      <c r="C3996">
        <v>6</v>
      </c>
      <c r="E3996">
        <v>43970.41</v>
      </c>
      <c r="F3996">
        <v>39732</v>
      </c>
      <c r="G3996" t="s">
        <v>5</v>
      </c>
      <c r="H3996" s="5" t="s">
        <v>16</v>
      </c>
      <c r="I3996">
        <v>83703</v>
      </c>
      <c r="J3996" t="s">
        <v>3</v>
      </c>
      <c r="K3996" s="5" t="s">
        <v>15</v>
      </c>
      <c r="L3996">
        <v>39732.99</v>
      </c>
      <c r="M3996" t="str">
        <f t="shared" si="7312"/>
        <v>e</v>
      </c>
      <c r="N3996" t="str">
        <f t="shared" si="7313"/>
        <v>11/2</v>
      </c>
      <c r="O3996">
        <v>83703.429999999993</v>
      </c>
      <c r="P3996" t="str">
        <f t="shared" si="7314"/>
        <v>o</v>
      </c>
      <c r="Q3996" t="str">
        <f t="shared" si="7315"/>
        <v>13/2</v>
      </c>
      <c r="R3996">
        <v>36</v>
      </c>
      <c r="AA3996" s="10">
        <f t="shared" si="7272"/>
        <v>2273.5540000000001</v>
      </c>
      <c r="AB3996" s="3" cm="1">
        <f t="array" ref="AB3996">100000000/Lvac(AA3996)</f>
        <v>43970.413166385668</v>
      </c>
      <c r="AC3996" s="28">
        <f t="shared" si="7273"/>
        <v>4.3984000380021761E-7</v>
      </c>
      <c r="AD3996" s="28">
        <f t="shared" si="7274"/>
        <v>2.2742565465918254E-7</v>
      </c>
      <c r="AE3996" s="21">
        <f t="shared" si="7275"/>
        <v>43970.410667966593</v>
      </c>
      <c r="AF3996" s="10" cm="1">
        <f t="array" ref="AF3996">Lair(100000000/AE3996)</f>
        <v>2273.5541291962827</v>
      </c>
      <c r="AG3996" s="10">
        <f t="shared" si="7276"/>
        <v>1.4669973347100105E-2</v>
      </c>
      <c r="AH3996" s="10" t="b">
        <f t="shared" si="7271"/>
        <v>1</v>
      </c>
      <c r="AI3996" s="10">
        <f t="shared" si="7316"/>
        <v>2273.5541291962827</v>
      </c>
      <c r="AJ3996">
        <v>3.0000000000000001E-3</v>
      </c>
      <c r="AK3996" s="3" cm="1">
        <f t="array" ref="AK3996">100000000/Lvac($AA3996)</f>
        <v>43970.413166385668</v>
      </c>
      <c r="AL3996" s="21">
        <f t="shared" si="7161"/>
        <v>5.8019836785583173E-2</v>
      </c>
      <c r="AM3996" s="10" cm="1">
        <f t="array" ref="AM3996">Lvac($AI3996)-$BA3996</f>
        <v>1.5171231575550337E-3</v>
      </c>
      <c r="AN3996" s="10">
        <f t="shared" si="7317"/>
        <v>-2.6833614327188116E-2</v>
      </c>
      <c r="AO3996" s="3">
        <f t="shared" si="7318"/>
        <v>0.50570771918501123</v>
      </c>
      <c r="AP3996" s="3">
        <v>0.4626329496204562</v>
      </c>
      <c r="AS3996" s="3">
        <f t="shared" si="7277"/>
        <v>3.1663856643717736E-3</v>
      </c>
      <c r="AT3996" s="3" cm="1">
        <f t="array" ref="AT3996">AS3996-(100000000/LvacE($A3996)-$E3996)</f>
        <v>1.1933223140658811E-4</v>
      </c>
      <c r="AU3996" t="s">
        <v>4720</v>
      </c>
      <c r="AV3996" t="s">
        <v>4920</v>
      </c>
      <c r="AW3996" s="3">
        <v>39732.99</v>
      </c>
      <c r="AX3996" s="3">
        <v>83703.429999999993</v>
      </c>
      <c r="AY3996" s="3"/>
      <c r="AZ3996" s="10" cm="1">
        <f t="array" ref="AZ3996">Lair(100000000/($AX3996-$AW3996))</f>
        <v>2273.552612402154</v>
      </c>
      <c r="BA3996" s="10">
        <f t="shared" si="7319"/>
        <v>2274.2551586929767</v>
      </c>
      <c r="BB3996" s="12">
        <v>457000000</v>
      </c>
      <c r="BC3996" s="3">
        <v>0.60799999999999998</v>
      </c>
      <c r="BD3996" s="12" cm="1">
        <f t="array" ref="BD3996">SfromgA($BB3996,$BA3996,"")</f>
        <v>2.6531825083487806</v>
      </c>
      <c r="BE3996" s="29">
        <f t="shared" si="7320"/>
        <v>39.454491884472318</v>
      </c>
      <c r="BG3996" s="3"/>
      <c r="BH3996" s="3"/>
      <c r="BI3996" s="12">
        <f t="shared" si="7321"/>
        <v>457000000</v>
      </c>
      <c r="BJ3996" s="29">
        <f t="shared" si="7322"/>
        <v>39.454491884472318</v>
      </c>
      <c r="BK3996" s="3">
        <f t="shared" si="7323"/>
        <v>-8.4973599991247344</v>
      </c>
      <c r="BL3996" s="13">
        <f>EXP(BK$4341*$AX3996+BK$4342)*$BI3996/(100000000/($AX3996-$AW3996))</f>
        <v>39.054366788070176</v>
      </c>
      <c r="BM3996" s="3">
        <f t="shared" si="7324"/>
        <v>1.8731952263644036</v>
      </c>
      <c r="BN3996" s="13" cm="1">
        <f t="array" ref="BN3996">$C3996*EXP(poly_from_str(100000000/$E3996,BN$4343))</f>
        <v>40.994014765921101</v>
      </c>
      <c r="BO3996" s="3">
        <f t="shared" si="7325"/>
        <v>1.791759469228055</v>
      </c>
      <c r="BP3996" s="13">
        <f t="shared" si="7326"/>
        <v>-4.8471379136541808E-2</v>
      </c>
      <c r="BQ3996" s="13"/>
      <c r="BS3996" s="13"/>
      <c r="BT3996" s="13"/>
      <c r="BU3996" s="13"/>
      <c r="BV3996" s="13"/>
      <c r="BW3996" s="13"/>
      <c r="BX3996" s="13"/>
      <c r="BY3996">
        <v>40735</v>
      </c>
      <c r="BZ3996" s="13"/>
    </row>
    <row r="3997" spans="1:78" hidden="1" x14ac:dyDescent="0.25">
      <c r="A3997" t="s">
        <v>4439</v>
      </c>
      <c r="B3997" s="2" t="str">
        <f t="shared" si="7192"/>
        <v/>
      </c>
      <c r="C3997">
        <v>1</v>
      </c>
      <c r="E3997">
        <v>43974.400000000001</v>
      </c>
      <c r="R3997">
        <v>36</v>
      </c>
      <c r="S3997" t="s">
        <v>22</v>
      </c>
      <c r="AA3997" s="10">
        <f t="shared" si="7272"/>
        <v>2273.348</v>
      </c>
      <c r="AB3997" s="3" cm="1">
        <f t="array" ref="AB3997">100000000/Lvac(AA3997)</f>
        <v>43974.397189561605</v>
      </c>
      <c r="AC3997" s="28">
        <f t="shared" si="7273"/>
        <v>4.3987986001263335E-7</v>
      </c>
      <c r="AD3997" s="28">
        <f t="shared" si="7274"/>
        <v>2.2740505019074471E-7</v>
      </c>
      <c r="AE3997" s="21">
        <f t="shared" si="7275"/>
        <v>43974.399407291989</v>
      </c>
      <c r="AF3997" s="10" cm="1">
        <f t="array" ref="AF3997">Lair(100000000/AE3997)</f>
        <v>2273.3478853392589</v>
      </c>
      <c r="AG3997" s="10">
        <f t="shared" si="7276"/>
        <v>1.4671725839942147E-2</v>
      </c>
      <c r="AH3997" s="10" t="b">
        <f t="shared" si="7271"/>
        <v>1</v>
      </c>
      <c r="AI3997" s="10">
        <f t="shared" si="7278"/>
        <v>2273.348</v>
      </c>
      <c r="AJ3997">
        <v>3.0000000000000001E-3</v>
      </c>
      <c r="AK3997" s="3" cm="1">
        <f t="array" ref="AK3997">100000000/Lvac($AA3997)</f>
        <v>43974.397189561605</v>
      </c>
      <c r="AL3997" s="21">
        <f t="shared" si="7161"/>
        <v>5.8030355039652891E-2</v>
      </c>
      <c r="AM3997" s="21"/>
      <c r="AN3997" s="21"/>
      <c r="AO3997" s="21"/>
      <c r="AP3997" s="21"/>
      <c r="AS3997" s="3">
        <f t="shared" si="7277"/>
        <v>-2.8104383964091539E-3</v>
      </c>
      <c r="AT3997" s="3" cm="1">
        <f t="array" ref="AT3997">AS3997-(100000000/LvacE($A3997)-$E3997)</f>
        <v>1.1947036546189338E-4</v>
      </c>
      <c r="BB3997"/>
      <c r="BC3997"/>
      <c r="BD3997"/>
      <c r="BE3997"/>
      <c r="BF3997"/>
      <c r="BG3997"/>
      <c r="BH3997"/>
      <c r="BI3997"/>
      <c r="BJ3997"/>
      <c r="BN3997" s="13" cm="1">
        <f t="array" ref="BN3997">$C3997*EXP(poly_from_str(100000000/$E3997,BN$4343))</f>
        <v>6.84281703401596</v>
      </c>
      <c r="BO3997" s="13"/>
      <c r="BY3997" t="e">
        <v>#N/A</v>
      </c>
    </row>
    <row r="3998" spans="1:78" hidden="1" x14ac:dyDescent="0.25">
      <c r="A3998" t="s">
        <v>4440</v>
      </c>
      <c r="B3998" s="2" t="str">
        <f t="shared" si="7192"/>
        <v/>
      </c>
      <c r="C3998">
        <v>9</v>
      </c>
      <c r="E3998">
        <v>43977.43</v>
      </c>
      <c r="F3998">
        <v>39725</v>
      </c>
      <c r="G3998" t="s">
        <v>5</v>
      </c>
      <c r="H3998" s="5" t="s">
        <v>86</v>
      </c>
      <c r="I3998">
        <v>83703</v>
      </c>
      <c r="J3998" t="s">
        <v>3</v>
      </c>
      <c r="K3998" s="5" t="s">
        <v>15</v>
      </c>
      <c r="L3998">
        <v>39725.99</v>
      </c>
      <c r="M3998" t="str">
        <f t="shared" ref="M3998:M4003" si="7327">$G3998&amp;""</f>
        <v>e</v>
      </c>
      <c r="N3998" t="str">
        <f t="shared" ref="N3998:N4003" si="7328">$H3998&amp;""</f>
        <v>15/2</v>
      </c>
      <c r="O3998">
        <v>83703.429999999993</v>
      </c>
      <c r="P3998" t="str">
        <f t="shared" ref="P3998:P4003" si="7329">$J3998&amp;""</f>
        <v>o</v>
      </c>
      <c r="Q3998" t="str">
        <f t="shared" ref="Q3998:Q4003" si="7330">$K3998&amp;""</f>
        <v>13/2</v>
      </c>
      <c r="R3998">
        <v>36</v>
      </c>
      <c r="AA3998" s="10">
        <f t="shared" si="7272"/>
        <v>2273.1909999999998</v>
      </c>
      <c r="AB3998" s="3" cm="1">
        <f t="array" ref="AB3998">100000000/Lvac(AA3998)</f>
        <v>43977.434041513741</v>
      </c>
      <c r="AC3998" s="28">
        <f t="shared" si="7273"/>
        <v>4.3991024071448468E-7</v>
      </c>
      <c r="AD3998" s="28">
        <f t="shared" si="7274"/>
        <v>2.2738934678544951E-7</v>
      </c>
      <c r="AE3998" s="21">
        <f t="shared" si="7275"/>
        <v>43977.430852150137</v>
      </c>
      <c r="AF3998" s="10" cm="1">
        <f t="array" ref="AF3998">Lair(100000000/AE3998)</f>
        <v>2273.1911648732157</v>
      </c>
      <c r="AG3998" s="10">
        <f t="shared" si="7276"/>
        <v>1.4673061797603842E-2</v>
      </c>
      <c r="AH3998" s="10" t="b">
        <f t="shared" si="7271"/>
        <v>1</v>
      </c>
      <c r="AI3998" s="10">
        <f t="shared" ref="AI3998:AI4003" si="7331">$AF3998</f>
        <v>2273.1911648732157</v>
      </c>
      <c r="AJ3998">
        <v>3.0000000000000001E-3</v>
      </c>
      <c r="AK3998" s="3" cm="1">
        <f t="array" ref="AK3998">100000000/Lvac($AA3998)</f>
        <v>43977.434041513741</v>
      </c>
      <c r="AL3998" s="21">
        <f t="shared" si="7161"/>
        <v>5.8038366576134211E-2</v>
      </c>
      <c r="AM3998" s="10" cm="1">
        <f t="array" ref="AM3998">Lvac($AI3998)-$BA3998</f>
        <v>4.7299791776822531E-4</v>
      </c>
      <c r="AN3998" s="10">
        <f t="shared" ref="AN3998:AN4003" si="7332">$AK3998-($AX3998-$AW3998)</f>
        <v>-5.9584862538031302E-3</v>
      </c>
      <c r="AO3998" s="3">
        <f t="shared" ref="AO3998:AO4003" si="7333">AM3998/AJ3998</f>
        <v>0.15766597258940843</v>
      </c>
      <c r="AP3998" s="3">
        <v>0.10269631411574665</v>
      </c>
      <c r="AS3998" s="3">
        <f t="shared" si="7277"/>
        <v>4.0415137409581803E-3</v>
      </c>
      <c r="AT3998" s="3" cm="1">
        <f t="array" ref="AT3998">AS3998-(100000000/LvacE($A3998)-$E3998)</f>
        <v>1.195757431560196E-4</v>
      </c>
      <c r="AU3998" t="s">
        <v>4740</v>
      </c>
      <c r="AV3998" t="s">
        <v>4920</v>
      </c>
      <c r="AW3998" s="3">
        <v>39725.99</v>
      </c>
      <c r="AX3998" s="3">
        <v>83703.429999999993</v>
      </c>
      <c r="AY3998" s="3"/>
      <c r="AZ3998" s="10" cm="1">
        <f t="array" ref="AZ3998">Lair(100000000/($AX3998-$AW3998))</f>
        <v>2273.1906919778644</v>
      </c>
      <c r="BA3998" s="10">
        <f t="shared" ref="BA3998:BA4003" si="7334">100000000/($AX3998-$AW3998)</f>
        <v>2273.8931597655528</v>
      </c>
      <c r="BB3998" s="12">
        <v>3850000000</v>
      </c>
      <c r="BC3998" s="3">
        <v>0.94599999999999995</v>
      </c>
      <c r="BD3998" s="12" cm="1">
        <f t="array" ref="BD3998">SfromgA($BB3998,$BA3998,"")</f>
        <v>22.341084703938936</v>
      </c>
      <c r="BE3998" s="29">
        <f t="shared" ref="BE3998:BE4003" si="7335">(10^MAX(0.05, -0.312925054856973*((LN($BD3998))^(1/3)) + 0.454808404431693)-1)*100</f>
        <v>12.201845430196357</v>
      </c>
      <c r="BG3998" s="3"/>
      <c r="BH3998" s="3"/>
      <c r="BI3998" s="12">
        <f t="shared" ref="BI3998:BI4003" si="7336">IF($BB3998="",$BF3998,$BB3998)</f>
        <v>3850000000</v>
      </c>
      <c r="BJ3998" s="29">
        <f t="shared" ref="BJ3998:BJ4003" si="7337">IF($BB3998="",$BH3998,$BE3998)</f>
        <v>12.201845430196357</v>
      </c>
      <c r="BK3998" s="3">
        <f t="shared" ref="BK3998:BK4003" si="7338">LN(BN3998*100000000/($AX3998-$AW3998)/$BI3998)</f>
        <v>-10.220500444655157</v>
      </c>
      <c r="BL3998" s="13">
        <f t="shared" ref="BL3998:BL4003" si="7339">EXP(BK$4341*$AX3998+BK$4342)*$BI3998/(100000000/($AX3998-$AW3998))</f>
        <v>329.06619040472577</v>
      </c>
      <c r="BM3998" s="3">
        <f t="shared" ref="BM3998:BM4003" si="7340">LN(BL3998/$C3998)</f>
        <v>3.5990343398343381</v>
      </c>
      <c r="BN3998" s="13" cm="1">
        <f t="array" ref="BN3998">$C3998*EXP(poly_from_str(100000000/$E3998,BN$4343))</f>
        <v>61.657190114155462</v>
      </c>
      <c r="BO3998" s="3">
        <f t="shared" ref="BO3998:BO4003" si="7341">LN($C3998)</f>
        <v>2.1972245773362196</v>
      </c>
      <c r="BP3998" s="13">
        <f t="shared" ref="BP3998:BP4002" si="7342">LN(BL3998/BN3998)</f>
        <v>1.6746690663938804</v>
      </c>
      <c r="BQ3998" s="13"/>
      <c r="BS3998" s="13"/>
      <c r="BT3998" s="13"/>
      <c r="BU3998" s="13"/>
      <c r="BV3998" s="13"/>
      <c r="BW3998" s="13"/>
      <c r="BX3998" s="13"/>
      <c r="BY3998">
        <v>61281</v>
      </c>
      <c r="BZ3998" s="13"/>
    </row>
    <row r="3999" spans="1:78" hidden="1" x14ac:dyDescent="0.25">
      <c r="A3999" t="s">
        <v>4441</v>
      </c>
      <c r="B3999" s="2" t="str">
        <f t="shared" si="7192"/>
        <v/>
      </c>
      <c r="C3999">
        <v>1</v>
      </c>
      <c r="E3999">
        <v>43978.63</v>
      </c>
      <c r="F3999">
        <v>17627</v>
      </c>
      <c r="G3999" t="s">
        <v>5</v>
      </c>
      <c r="H3999" s="5" t="s">
        <v>4</v>
      </c>
      <c r="I3999">
        <v>61605</v>
      </c>
      <c r="J3999" t="s">
        <v>3</v>
      </c>
      <c r="K3999" s="5" t="s">
        <v>8</v>
      </c>
      <c r="L3999">
        <v>17627</v>
      </c>
      <c r="M3999" t="str">
        <f t="shared" si="7327"/>
        <v>e</v>
      </c>
      <c r="N3999" t="str">
        <f t="shared" si="7328"/>
        <v>9/2</v>
      </c>
      <c r="O3999">
        <v>61605.66</v>
      </c>
      <c r="P3999" t="str">
        <f t="shared" si="7329"/>
        <v>o</v>
      </c>
      <c r="Q3999" t="str">
        <f t="shared" si="7330"/>
        <v>7/2</v>
      </c>
      <c r="R3999">
        <v>36</v>
      </c>
      <c r="AA3999" s="10">
        <f t="shared" si="7272"/>
        <v>2273.1289999999999</v>
      </c>
      <c r="AB3999" s="3" cm="1">
        <f t="array" ref="AB3999">100000000/Lvac(AA3999)</f>
        <v>43978.633423407911</v>
      </c>
      <c r="AC3999" s="28">
        <f t="shared" si="7273"/>
        <v>4.3992223934497339E-7</v>
      </c>
      <c r="AD3999" s="28">
        <f t="shared" si="7274"/>
        <v>2.2738314544074567E-7</v>
      </c>
      <c r="AE3999" s="21">
        <f t="shared" si="7275"/>
        <v>43978.630721760841</v>
      </c>
      <c r="AF3999" s="10" cm="1">
        <f t="array" ref="AF3999">Lair(100000000/AE3999)</f>
        <v>2273.1291396532342</v>
      </c>
      <c r="AG3999" s="10">
        <f t="shared" si="7276"/>
        <v>1.467358944947865E-2</v>
      </c>
      <c r="AH3999" s="10" t="b">
        <f t="shared" si="7271"/>
        <v>1</v>
      </c>
      <c r="AI3999" s="10">
        <f t="shared" si="7331"/>
        <v>2273.1291396532342</v>
      </c>
      <c r="AJ3999">
        <v>3.0000000000000001E-3</v>
      </c>
      <c r="AK3999" s="3" cm="1">
        <f t="array" ref="AK3999">100000000/Lvac($AA3999)</f>
        <v>43978.633423407911</v>
      </c>
      <c r="AL3999" s="21">
        <f t="shared" si="7161"/>
        <v>5.8041533130999565E-2</v>
      </c>
      <c r="AM3999" s="10" cm="1">
        <f t="array" ref="AM3999">Lvac($AI3999)-$BA3999</f>
        <v>1.5137747541302815E-3</v>
      </c>
      <c r="AN3999" s="10">
        <f t="shared" si="7332"/>
        <v>-2.6576592092169449E-2</v>
      </c>
      <c r="AO3999" s="3">
        <f t="shared" si="7333"/>
        <v>0.5045915847100938</v>
      </c>
      <c r="AP3999" s="3">
        <v>0.45803041030012537</v>
      </c>
      <c r="AS3999" s="3">
        <f t="shared" si="7277"/>
        <v>3.4234079139423557E-3</v>
      </c>
      <c r="AT3999" s="3" cm="1">
        <f t="array" ref="AT3999">AS3999-(100000000/LvacE($A3999)-$E3999)</f>
        <v>1.1961737618548796E-4</v>
      </c>
      <c r="AU3999" t="s">
        <v>4815</v>
      </c>
      <c r="AV3999" t="s">
        <v>4817</v>
      </c>
      <c r="AW3999" s="3">
        <v>17627</v>
      </c>
      <c r="AX3999" s="3">
        <v>61605.66</v>
      </c>
      <c r="AY3999" s="3"/>
      <c r="AZ3999" s="10" cm="1">
        <f t="array" ref="AZ3999">Lair(100000000/($AX3999-$AW3999))</f>
        <v>2273.1276262067236</v>
      </c>
      <c r="BA3999" s="10">
        <f t="shared" si="7334"/>
        <v>2273.830080316226</v>
      </c>
      <c r="BB3999" s="12">
        <v>62600000</v>
      </c>
      <c r="BC3999" s="3">
        <v>7.5999999999999998E-2</v>
      </c>
      <c r="BD3999" s="12" cm="1">
        <f t="array" ref="BD3999">SfromgA($BB3999,$BA3999,"")</f>
        <v>0.36323000393657784</v>
      </c>
      <c r="BE3999" s="29">
        <f t="shared" si="7335"/>
        <v>487.56318254397047</v>
      </c>
      <c r="BG3999" s="3"/>
      <c r="BH3999" s="3"/>
      <c r="BI3999" s="12">
        <f t="shared" si="7336"/>
        <v>62600000</v>
      </c>
      <c r="BJ3999" s="29">
        <f t="shared" si="7337"/>
        <v>487.56318254397047</v>
      </c>
      <c r="BK3999" s="3">
        <f t="shared" si="7338"/>
        <v>-8.2982275116865427</v>
      </c>
      <c r="BL3999" s="13">
        <f t="shared" si="7339"/>
        <v>28.680443470772094</v>
      </c>
      <c r="BM3999" s="3">
        <f t="shared" si="7340"/>
        <v>3.3562154783305651</v>
      </c>
      <c r="BN3999" s="13" cm="1">
        <f t="array" ref="BN3999">$C3999*EXP(poly_from_str(100000000/$E3999,BN$4343))</f>
        <v>6.8539654026639125</v>
      </c>
      <c r="BO3999" s="3">
        <f t="shared" si="7341"/>
        <v>0</v>
      </c>
      <c r="BP3999" s="13">
        <f t="shared" si="7342"/>
        <v>1.4313881026492901</v>
      </c>
      <c r="BQ3999" s="13"/>
      <c r="BR3999" s="12">
        <v>26600000</v>
      </c>
      <c r="BS3999" s="3">
        <f>LN(BV3999*100000000/($AX3999-$AW3999)/$BR3999)</f>
        <v>-9.0570616201088487</v>
      </c>
      <c r="BT3999" s="13">
        <f>EXP(BS$4338*$AX3999+BS$4336)*$BR3999/(100000000/($AX3999-$AW3999))</f>
        <v>11.996532613429711</v>
      </c>
      <c r="BU3999" s="3">
        <f>LN(BT3999/$BN3999)</f>
        <v>0.55979028347209658</v>
      </c>
      <c r="BV3999" s="3" cm="1">
        <f t="array" ref="BV3999">$BN3999*EXP(poly_from_str(100000000/$E3999,BV$4341))</f>
        <v>1.3636149228550103</v>
      </c>
      <c r="BW3999" s="12" t="s">
        <v>14</v>
      </c>
      <c r="BX3999" s="3">
        <f>LN(BT3999/BV3999)</f>
        <v>2.1744784542128026</v>
      </c>
      <c r="BY3999">
        <v>6812</v>
      </c>
      <c r="BZ3999" s="13"/>
    </row>
    <row r="4000" spans="1:78" hidden="1" x14ac:dyDescent="0.25">
      <c r="A4000" t="s">
        <v>4442</v>
      </c>
      <c r="B4000" s="2" t="str">
        <f t="shared" si="7192"/>
        <v/>
      </c>
      <c r="C4000">
        <v>9</v>
      </c>
      <c r="E4000">
        <v>43988.06</v>
      </c>
      <c r="F4000">
        <v>27604</v>
      </c>
      <c r="G4000" t="s">
        <v>5</v>
      </c>
      <c r="H4000" s="5" t="s">
        <v>4</v>
      </c>
      <c r="I4000">
        <v>71592</v>
      </c>
      <c r="J4000" t="s">
        <v>3</v>
      </c>
      <c r="K4000" s="5" t="s">
        <v>4</v>
      </c>
      <c r="L4000">
        <v>27604.26</v>
      </c>
      <c r="M4000" t="str">
        <f t="shared" si="7327"/>
        <v>e</v>
      </c>
      <c r="N4000" t="str">
        <f t="shared" si="7328"/>
        <v>9/2</v>
      </c>
      <c r="O4000">
        <v>71592.34</v>
      </c>
      <c r="P4000" t="str">
        <f t="shared" si="7329"/>
        <v>o</v>
      </c>
      <c r="Q4000" t="str">
        <f t="shared" si="7330"/>
        <v>9/2</v>
      </c>
      <c r="R4000">
        <v>36</v>
      </c>
      <c r="AA4000" s="10">
        <f t="shared" si="7272"/>
        <v>2272.6419999999998</v>
      </c>
      <c r="AB4000" s="3" cm="1">
        <f t="array" ref="AB4000">100000000/Lvac(AA4000)</f>
        <v>43988.056650100676</v>
      </c>
      <c r="AC4000" s="28">
        <f t="shared" si="7273"/>
        <v>4.4001650941943344E-7</v>
      </c>
      <c r="AD4000" s="28">
        <f t="shared" si="7274"/>
        <v>2.273344348795439E-7</v>
      </c>
      <c r="AE4000" s="21">
        <f t="shared" si="7275"/>
        <v>43988.059294214589</v>
      </c>
      <c r="AF4000" s="10" cm="1">
        <f t="array" ref="AF4000">Lair(100000000/AE4000)</f>
        <v>2272.6418633793264</v>
      </c>
      <c r="AG4000" s="10">
        <f t="shared" si="7276"/>
        <v>1.4677735571660799E-2</v>
      </c>
      <c r="AH4000" s="10" t="b">
        <f t="shared" si="7271"/>
        <v>1</v>
      </c>
      <c r="AI4000" s="10">
        <f t="shared" si="7331"/>
        <v>2272.6418633793264</v>
      </c>
      <c r="AJ4000">
        <v>3.0000000000000001E-3</v>
      </c>
      <c r="AK4000" s="3" cm="1">
        <f t="array" ref="AK4000">100000000/Lvac($AA4000)</f>
        <v>43988.056650100676</v>
      </c>
      <c r="AL4000" s="21">
        <f t="shared" ref="AL4000:AL4063" si="7343">AJ4000/AI4000*AK4000</f>
        <v>5.8066416920647873E-2</v>
      </c>
      <c r="AM4000" s="10" cm="1">
        <f t="array" ref="AM4000">Lvac($AI4000)-$BA4000</f>
        <v>1.0700939305934298E-3</v>
      </c>
      <c r="AN4000" s="10">
        <f t="shared" si="7332"/>
        <v>-2.3349899325694423E-2</v>
      </c>
      <c r="AO4000" s="3">
        <f t="shared" si="7333"/>
        <v>0.35669797686447663</v>
      </c>
      <c r="AP4000" s="3">
        <v>0.40224807632209075</v>
      </c>
      <c r="AS4000" s="3">
        <f t="shared" si="7277"/>
        <v>-3.3498993216198869E-3</v>
      </c>
      <c r="AT4000" s="3" cm="1">
        <f t="array" ref="AT4000">AS4000-(100000000/LvacE($A4000)-$E4000)</f>
        <v>1.1994472879450768E-4</v>
      </c>
      <c r="AU4000" t="s">
        <v>4713</v>
      </c>
      <c r="AV4000" t="s">
        <v>4876</v>
      </c>
      <c r="AW4000" s="3">
        <v>27604.26</v>
      </c>
      <c r="AX4000" s="3">
        <v>71592.34</v>
      </c>
      <c r="AY4000" s="3"/>
      <c r="AZ4000" s="10" cm="1">
        <f t="array" ref="AZ4000">Lair(100000000/($AX4000-$AW4000))</f>
        <v>2272.6407935173847</v>
      </c>
      <c r="BA4000" s="10">
        <f t="shared" si="7334"/>
        <v>2273.3431420512102</v>
      </c>
      <c r="BB4000" s="12">
        <v>973000000</v>
      </c>
      <c r="BC4000" s="3">
        <v>0.71499999999999997</v>
      </c>
      <c r="BD4000" s="12" cm="1">
        <f t="array" ref="BD4000">SfromgA($BB4000,$BA4000,"")</f>
        <v>5.6421052255183231</v>
      </c>
      <c r="BE4000" s="29">
        <f t="shared" si="7335"/>
        <v>19.987195310296336</v>
      </c>
      <c r="BG4000" s="3"/>
      <c r="BH4000" s="3"/>
      <c r="BI4000" s="12">
        <f t="shared" si="7336"/>
        <v>973000000</v>
      </c>
      <c r="BJ4000" s="29">
        <f t="shared" si="7337"/>
        <v>19.987195310296336</v>
      </c>
      <c r="BK4000" s="3">
        <f t="shared" si="7338"/>
        <v>-8.8411965058383934</v>
      </c>
      <c r="BL4000" s="13">
        <f t="shared" si="7339"/>
        <v>208.77538668741366</v>
      </c>
      <c r="BM4000" s="3">
        <f t="shared" si="7340"/>
        <v>3.1440343918743374</v>
      </c>
      <c r="BN4000" s="13" cm="1">
        <f t="array" ref="BN4000">$C4000*EXP(poly_from_str(100000000/$E4000,BN$4343))</f>
        <v>61.910596811275468</v>
      </c>
      <c r="BO4000" s="3">
        <f t="shared" si="7341"/>
        <v>2.1972245773362196</v>
      </c>
      <c r="BP4000" s="13">
        <f t="shared" si="7342"/>
        <v>1.2155676117440444</v>
      </c>
      <c r="BQ4000" s="13"/>
      <c r="BS4000" s="13"/>
      <c r="BT4000" s="13"/>
      <c r="BU4000" s="13"/>
      <c r="BV4000" s="13"/>
      <c r="BW4000" s="13"/>
      <c r="BX4000" s="13"/>
      <c r="BY4000">
        <v>61553</v>
      </c>
      <c r="BZ4000" s="13"/>
    </row>
    <row r="4001" spans="1:78" hidden="1" x14ac:dyDescent="0.25">
      <c r="A4001" t="s">
        <v>4443</v>
      </c>
      <c r="B4001" s="2">
        <f t="shared" si="7192"/>
        <v>1</v>
      </c>
      <c r="C4001">
        <v>9</v>
      </c>
      <c r="D4001" t="s">
        <v>736</v>
      </c>
      <c r="E4001">
        <v>43999.26</v>
      </c>
      <c r="F4001">
        <v>18063</v>
      </c>
      <c r="G4001" t="s">
        <v>5</v>
      </c>
      <c r="H4001" s="5" t="s">
        <v>4</v>
      </c>
      <c r="I4001">
        <v>62062</v>
      </c>
      <c r="J4001" t="s">
        <v>3</v>
      </c>
      <c r="K4001" s="5" t="s">
        <v>4</v>
      </c>
      <c r="L4001">
        <v>18063.36</v>
      </c>
      <c r="M4001" t="str">
        <f t="shared" si="7327"/>
        <v>e</v>
      </c>
      <c r="N4001" t="str">
        <f t="shared" si="7328"/>
        <v>9/2</v>
      </c>
      <c r="O4001">
        <v>62062.63</v>
      </c>
      <c r="P4001" t="str">
        <f t="shared" si="7329"/>
        <v>o</v>
      </c>
      <c r="Q4001" t="str">
        <f t="shared" si="7330"/>
        <v>9/2</v>
      </c>
      <c r="R4001">
        <v>36</v>
      </c>
      <c r="AA4001" s="10">
        <f t="shared" si="7272"/>
        <v>2272.0630000000001</v>
      </c>
      <c r="AB4001" s="3" cm="1">
        <f t="array" ref="AB4001">100000000/Lvac(AA4001)</f>
        <v>43999.26528994512</v>
      </c>
      <c r="AC4001" s="28">
        <f t="shared" si="7273"/>
        <v>4.4012864079913276E-7</v>
      </c>
      <c r="AD4001" s="28">
        <f t="shared" si="7274"/>
        <v>2.2727652232604981E-7</v>
      </c>
      <c r="AE4001" s="21">
        <f t="shared" si="7275"/>
        <v>43999.261113634515</v>
      </c>
      <c r="AF4001" s="10" cm="1">
        <f t="array" ref="AF4001">Lair(100000000/AE4001)</f>
        <v>2272.0632156789916</v>
      </c>
      <c r="AG4001" s="10">
        <f t="shared" si="7276"/>
        <v>1.4682668414112005E-2</v>
      </c>
      <c r="AH4001" s="10" t="b">
        <f t="shared" si="7271"/>
        <v>1</v>
      </c>
      <c r="AI4001" s="10">
        <f t="shared" si="7331"/>
        <v>2272.0632156789916</v>
      </c>
      <c r="AJ4001">
        <v>7.0000000000000001E-3</v>
      </c>
      <c r="AK4001" s="3" cm="1">
        <f t="array" ref="AK4001">100000000/Lvac($AA4001)</f>
        <v>43999.26528994512</v>
      </c>
      <c r="AL4001" s="21">
        <f t="shared" si="7343"/>
        <v>0.13555734492958355</v>
      </c>
      <c r="AM4001" s="10" cm="1">
        <f t="array" ref="AM4001">Lvac($AI4001)-$BA4001</f>
        <v>4.590218054545403E-4</v>
      </c>
      <c r="AN4001" s="10">
        <f t="shared" si="7332"/>
        <v>-4.7100548763410188E-3</v>
      </c>
      <c r="AO4001" s="3">
        <f t="shared" si="7333"/>
        <v>6.5574543636362892E-2</v>
      </c>
      <c r="AP4001" s="3">
        <v>3.4756579615142461E-2</v>
      </c>
      <c r="AS4001" s="3">
        <f t="shared" si="7277"/>
        <v>5.2899451184202917E-3</v>
      </c>
      <c r="AT4001" s="3" cm="1">
        <f t="array" ref="AT4001">AS4001-(100000000/LvacE($A4001)-$E4001)</f>
        <v>1.2033478560624644E-4</v>
      </c>
      <c r="AU4001" t="s">
        <v>4739</v>
      </c>
      <c r="AV4001" t="s">
        <v>4843</v>
      </c>
      <c r="AW4001" s="3">
        <v>18063.36</v>
      </c>
      <c r="AX4001" s="3">
        <v>62062.63</v>
      </c>
      <c r="AY4001" s="3"/>
      <c r="AZ4001" s="10" cm="1">
        <f t="array" ref="AZ4001">Lair(100000000/($AX4001-$AW4001))</f>
        <v>2272.0627567566744</v>
      </c>
      <c r="BA4001" s="10">
        <f t="shared" si="7334"/>
        <v>2272.7649799644405</v>
      </c>
      <c r="BB4001" s="12">
        <v>50600000</v>
      </c>
      <c r="BC4001" s="3">
        <v>0.127</v>
      </c>
      <c r="BD4001" s="12" cm="1">
        <f t="array" ref="BD4001">SfromgA($BB4001,$BA4001,"")</f>
        <v>0.29318885909136572</v>
      </c>
      <c r="BE4001" s="29">
        <f t="shared" si="7335"/>
        <v>516.32644106939415</v>
      </c>
      <c r="BG4001" s="3"/>
      <c r="BH4001" s="3"/>
      <c r="BI4001" s="12">
        <f t="shared" si="7336"/>
        <v>50600000</v>
      </c>
      <c r="BJ4001" s="29">
        <f t="shared" si="7337"/>
        <v>516.32644106939415</v>
      </c>
      <c r="BK4001" s="3">
        <f t="shared" si="7338"/>
        <v>-5.8806772586810485</v>
      </c>
      <c r="BL4001" s="13">
        <f t="shared" si="7339"/>
        <v>22.401986817018546</v>
      </c>
      <c r="BM4001" s="3">
        <f t="shared" si="7340"/>
        <v>0.91192507477973972</v>
      </c>
      <c r="BN4001" s="13" cm="1">
        <f t="array" ref="BN4001">$C4001*EXP(poly_from_str(100000000/$E4001,BN$4343))</f>
        <v>62.179940857356279</v>
      </c>
      <c r="BO4001" s="3">
        <f t="shared" si="7341"/>
        <v>2.1972245773362196</v>
      </c>
      <c r="BP4001" s="13">
        <f t="shared" si="7342"/>
        <v>-1.0208828013619975</v>
      </c>
      <c r="BQ4001" s="13"/>
      <c r="BS4001" s="13"/>
      <c r="BT4001" s="13"/>
      <c r="BU4001" s="13"/>
      <c r="BV4001" s="13"/>
      <c r="BW4001" s="13"/>
      <c r="BX4001" s="13"/>
      <c r="BY4001">
        <v>61842</v>
      </c>
      <c r="BZ4001" s="13"/>
    </row>
    <row r="4002" spans="1:78" hidden="1" x14ac:dyDescent="0.25">
      <c r="A4002" t="s">
        <v>4443</v>
      </c>
      <c r="B4002" s="2">
        <f t="shared" si="7192"/>
        <v>2</v>
      </c>
      <c r="C4002">
        <v>9</v>
      </c>
      <c r="D4002" t="s">
        <v>736</v>
      </c>
      <c r="E4002">
        <v>43999.26</v>
      </c>
      <c r="F4002">
        <v>18241</v>
      </c>
      <c r="G4002" t="s">
        <v>5</v>
      </c>
      <c r="H4002" s="5" t="s">
        <v>16</v>
      </c>
      <c r="I4002">
        <v>62240</v>
      </c>
      <c r="J4002" t="s">
        <v>3</v>
      </c>
      <c r="K4002" s="5" t="s">
        <v>16</v>
      </c>
      <c r="L4002">
        <v>18241.54</v>
      </c>
      <c r="M4002" t="str">
        <f t="shared" si="7327"/>
        <v>e</v>
      </c>
      <c r="N4002" t="str">
        <f t="shared" si="7328"/>
        <v>11/2</v>
      </c>
      <c r="O4002">
        <v>62240.83</v>
      </c>
      <c r="P4002" t="str">
        <f t="shared" si="7329"/>
        <v>o</v>
      </c>
      <c r="Q4002" t="str">
        <f t="shared" si="7330"/>
        <v>11/2</v>
      </c>
      <c r="R4002">
        <v>36</v>
      </c>
      <c r="AA4002" s="10">
        <f t="shared" si="7272"/>
        <v>2272.0630000000001</v>
      </c>
      <c r="AB4002" s="3" cm="1">
        <f t="array" ref="AB4002">100000000/Lvac(AA4002)</f>
        <v>43999.26528994512</v>
      </c>
      <c r="AC4002" s="28">
        <f t="shared" si="7273"/>
        <v>4.4012864079913276E-7</v>
      </c>
      <c r="AD4002" s="28">
        <f t="shared" si="7274"/>
        <v>2.2727652232604981E-7</v>
      </c>
      <c r="AE4002" s="21">
        <f t="shared" si="7275"/>
        <v>43999.261113634515</v>
      </c>
      <c r="AF4002" s="10" cm="1">
        <f t="array" ref="AF4002">Lair(100000000/AE4002)</f>
        <v>2272.0632156789916</v>
      </c>
      <c r="AG4002" s="10">
        <f t="shared" si="7276"/>
        <v>1.4682668414112005E-2</v>
      </c>
      <c r="AH4002" s="10" t="b">
        <f t="shared" si="7271"/>
        <v>1</v>
      </c>
      <c r="AI4002" s="10">
        <f t="shared" si="7331"/>
        <v>2272.0632156789916</v>
      </c>
      <c r="AJ4002">
        <v>7.0000000000000001E-3</v>
      </c>
      <c r="AK4002" s="3" cm="1">
        <f t="array" ref="AK4002">100000000/Lvac($AA4002)</f>
        <v>43999.26528994512</v>
      </c>
      <c r="AL4002" s="21">
        <f t="shared" si="7343"/>
        <v>0.13555734492958355</v>
      </c>
      <c r="AM4002" s="10" cm="1">
        <f t="array" ref="AM4002">Lvac($AI4002)-$BA4002</f>
        <v>1.4921134670657921E-3</v>
      </c>
      <c r="AN4002" s="10">
        <f t="shared" si="7332"/>
        <v>-2.4710054880415555E-2</v>
      </c>
      <c r="AO4002" s="3">
        <f t="shared" si="7333"/>
        <v>0.21315906672368456</v>
      </c>
      <c r="AP4002" s="3">
        <v>0.18234110270246415</v>
      </c>
      <c r="AS4002" s="3">
        <f t="shared" si="7277"/>
        <v>5.2899451184202917E-3</v>
      </c>
      <c r="AT4002" s="3" cm="1">
        <f t="array" ref="AT4002">AS4002-(100000000/LvacE($A4002)-$E4002)</f>
        <v>1.2033478560624644E-4</v>
      </c>
      <c r="AU4002" t="s">
        <v>4719</v>
      </c>
      <c r="AV4002" t="s">
        <v>4887</v>
      </c>
      <c r="AW4002" s="3">
        <v>18241.54</v>
      </c>
      <c r="AX4002" s="3">
        <v>62240.83</v>
      </c>
      <c r="AY4002" s="3"/>
      <c r="AZ4002" s="10" cm="1">
        <f t="array" ref="AZ4002">Lair(100000000/($AX4002-$AW4002))</f>
        <v>2272.0617238889249</v>
      </c>
      <c r="BA4002" s="10">
        <f t="shared" si="7334"/>
        <v>2272.7639468727789</v>
      </c>
      <c r="BB4002" s="12">
        <v>202000000</v>
      </c>
      <c r="BC4002" s="3">
        <v>0.221</v>
      </c>
      <c r="BD4002" s="12" cm="1">
        <f t="array" ref="BD4002">SfromgA($BB4002,$BA4002,"")</f>
        <v>1.1704361417981313</v>
      </c>
      <c r="BE4002" s="29">
        <f t="shared" si="7335"/>
        <v>93.134650543770775</v>
      </c>
      <c r="BG4002" s="3"/>
      <c r="BH4002" s="3"/>
      <c r="BI4002" s="12">
        <f t="shared" si="7336"/>
        <v>202000000</v>
      </c>
      <c r="BJ4002" s="29">
        <f t="shared" si="7337"/>
        <v>93.134650543770775</v>
      </c>
      <c r="BK4002" s="3">
        <f t="shared" si="7338"/>
        <v>-7.264993834341726</v>
      </c>
      <c r="BL4002" s="13">
        <f t="shared" si="7339"/>
        <v>88.228193340479621</v>
      </c>
      <c r="BM4002" s="3">
        <f t="shared" si="7340"/>
        <v>2.2827019869849772</v>
      </c>
      <c r="BN4002" s="13" cm="1">
        <f t="array" ref="BN4002">$C4002*EXP(poly_from_str(100000000/$E4002,BN$4343))</f>
        <v>62.179940857356279</v>
      </c>
      <c r="BO4002" s="3">
        <f t="shared" si="7341"/>
        <v>2.1972245773362196</v>
      </c>
      <c r="BP4002" s="13">
        <f t="shared" si="7342"/>
        <v>0.34989411084323974</v>
      </c>
      <c r="BQ4002" s="13"/>
      <c r="BS4002" s="13"/>
      <c r="BT4002" s="13"/>
      <c r="BU4002" s="13"/>
      <c r="BV4002" s="13"/>
      <c r="BW4002" s="13"/>
      <c r="BX4002" s="13"/>
      <c r="BY4002">
        <v>61842</v>
      </c>
      <c r="BZ4002" s="13"/>
    </row>
    <row r="4003" spans="1:78" hidden="1" x14ac:dyDescent="0.25">
      <c r="A4003" t="s">
        <v>4444</v>
      </c>
      <c r="B4003" s="2" t="str">
        <f t="shared" si="7192"/>
        <v/>
      </c>
      <c r="C4003">
        <v>6</v>
      </c>
      <c r="E4003">
        <v>44000.93</v>
      </c>
      <c r="F4003">
        <v>21294</v>
      </c>
      <c r="G4003" t="s">
        <v>5</v>
      </c>
      <c r="H4003" s="5" t="s">
        <v>8</v>
      </c>
      <c r="I4003">
        <v>65295</v>
      </c>
      <c r="J4003" t="s">
        <v>3</v>
      </c>
      <c r="K4003" s="5" t="s">
        <v>8</v>
      </c>
      <c r="L4003">
        <v>21294.89</v>
      </c>
      <c r="M4003" t="str">
        <f t="shared" si="7327"/>
        <v>e</v>
      </c>
      <c r="N4003" t="str">
        <f t="shared" si="7328"/>
        <v>7/2</v>
      </c>
      <c r="O4003">
        <v>65295.9</v>
      </c>
      <c r="P4003" t="str">
        <f t="shared" si="7329"/>
        <v>o</v>
      </c>
      <c r="Q4003" t="str">
        <f t="shared" si="7330"/>
        <v>7/2</v>
      </c>
      <c r="R4003">
        <v>36</v>
      </c>
      <c r="AA4003" s="10">
        <f t="shared" si="7272"/>
        <v>2271.9769999999999</v>
      </c>
      <c r="AB4003" s="3" cm="1">
        <f t="array" ref="AB4003">100000000/Lvac(AA4003)</f>
        <v>44000.930618293853</v>
      </c>
      <c r="AC4003" s="28">
        <f t="shared" si="7273"/>
        <v>4.4014530076668915E-7</v>
      </c>
      <c r="AD4003" s="28">
        <f t="shared" si="7274"/>
        <v>2.2726792046171848E-7</v>
      </c>
      <c r="AE4003" s="21">
        <f t="shared" si="7275"/>
        <v>44000.930130147106</v>
      </c>
      <c r="AF4003" s="10" cm="1">
        <f t="array" ref="AF4003">Lair(100000000/AE4003)</f>
        <v>2271.9770252076605</v>
      </c>
      <c r="AG4003" s="10">
        <f t="shared" si="7276"/>
        <v>1.4683401420501584E-2</v>
      </c>
      <c r="AH4003" s="10" t="b">
        <f t="shared" si="7271"/>
        <v>1</v>
      </c>
      <c r="AI4003" s="10">
        <f t="shared" si="7331"/>
        <v>2271.9770252076605</v>
      </c>
      <c r="AJ4003">
        <v>3.0000000000000001E-3</v>
      </c>
      <c r="AK4003" s="3" cm="1">
        <f t="array" ref="AK4003">100000000/Lvac($AA4003)</f>
        <v>44000.930618293853</v>
      </c>
      <c r="AL4003" s="21">
        <f t="shared" si="7343"/>
        <v>5.8100407878383539E-2</v>
      </c>
      <c r="AM4003" s="10" cm="1">
        <f t="array" ref="AM4003">Lvac($AI4003)-$BA4003</f>
        <v>4.1253270269407949E-3</v>
      </c>
      <c r="AN4003" s="10">
        <f t="shared" si="7332"/>
        <v>-7.9381706149433739E-2</v>
      </c>
      <c r="AO4003" s="3">
        <f t="shared" si="7333"/>
        <v>1.3751090089802649</v>
      </c>
      <c r="AP4003" s="3">
        <v>1.3667046338620519</v>
      </c>
      <c r="AS4003" s="3">
        <f t="shared" si="7277"/>
        <v>6.1829385231249034E-4</v>
      </c>
      <c r="AT4003" s="3" cm="1">
        <f t="array" ref="AT4003">AS4003-(100000000/LvacE($A4003)-$E4003)</f>
        <v>1.2039278954034671E-4</v>
      </c>
      <c r="AU4003" t="s">
        <v>4786</v>
      </c>
      <c r="AV4003" t="s">
        <v>4820</v>
      </c>
      <c r="AW4003" s="3">
        <v>21294.89</v>
      </c>
      <c r="AX4003" s="3">
        <v>65295.9</v>
      </c>
      <c r="AY4003" s="3"/>
      <c r="AZ4003" s="10" cm="1">
        <f t="array" ref="AZ4003">Lair(100000000/($AX4003-$AW4003))</f>
        <v>2271.9729007747223</v>
      </c>
      <c r="BA4003" s="10">
        <f t="shared" si="7334"/>
        <v>2272.6751045032829</v>
      </c>
      <c r="BB4003" s="12">
        <v>41600000</v>
      </c>
      <c r="BC4003" s="3">
        <v>4.2999999999999997E-2</v>
      </c>
      <c r="BD4003" s="12" cm="1">
        <f t="array" ref="BD4003">SfromgA($BB4003,$BA4003,"")</f>
        <v>0.24101204864924677</v>
      </c>
      <c r="BE4003" s="29">
        <f t="shared" si="7335"/>
        <v>540.87491138361963</v>
      </c>
      <c r="BG4003" s="3"/>
      <c r="BH4003" s="3"/>
      <c r="BI4003" s="12">
        <f t="shared" si="7336"/>
        <v>41600000</v>
      </c>
      <c r="BJ4003" s="29">
        <f t="shared" si="7337"/>
        <v>540.87491138361963</v>
      </c>
      <c r="BK4003" s="3">
        <f t="shared" si="7338"/>
        <v>-6.0896814843059417</v>
      </c>
      <c r="BL4003" s="13">
        <f t="shared" si="7339"/>
        <v>14.406412726264071</v>
      </c>
      <c r="BM4003" s="3">
        <f t="shared" si="7340"/>
        <v>0.87591396643750297</v>
      </c>
      <c r="BN4003" s="13" cm="1">
        <f t="array" ref="BN4003">$C4003*EXP(poly_from_str(100000000/$E4003,BN$4343))</f>
        <v>41.480206603860395</v>
      </c>
      <c r="BO4003" s="3">
        <f t="shared" si="7341"/>
        <v>1.791759469228055</v>
      </c>
      <c r="BP4003" s="13">
        <f>LN(BL4003/BN4003)</f>
        <v>-1.0575429284900277</v>
      </c>
      <c r="BQ4003" s="13"/>
      <c r="BS4003" s="13"/>
      <c r="BT4003" s="13"/>
      <c r="BU4003" s="13"/>
      <c r="BV4003" s="13"/>
      <c r="BW4003" s="13"/>
      <c r="BX4003" s="13"/>
      <c r="BY4003">
        <v>41257</v>
      </c>
      <c r="BZ4003" s="13"/>
    </row>
    <row r="4004" spans="1:78" hidden="1" x14ac:dyDescent="0.25">
      <c r="A4004" t="s">
        <v>4445</v>
      </c>
      <c r="B4004" s="2" t="str">
        <f t="shared" si="7192"/>
        <v/>
      </c>
      <c r="C4004">
        <v>1</v>
      </c>
      <c r="E4004">
        <v>44003.37</v>
      </c>
      <c r="R4004">
        <v>36</v>
      </c>
      <c r="S4004" t="s">
        <v>22</v>
      </c>
      <c r="AA4004" s="10">
        <f t="shared" si="7272"/>
        <v>2271.8510000000001</v>
      </c>
      <c r="AB4004" s="3" cm="1">
        <f t="array" ref="AB4004">100000000/Lvac(AA4004)</f>
        <v>44003.370745604327</v>
      </c>
      <c r="AC4004" s="28">
        <f t="shared" si="7273"/>
        <v>4.4016971183409474E-7</v>
      </c>
      <c r="AD4004" s="28">
        <f t="shared" si="7274"/>
        <v>2.2725531773037956E-7</v>
      </c>
      <c r="AE4004" s="21">
        <f t="shared" si="7275"/>
        <v>44003.370156917714</v>
      </c>
      <c r="AF4004" s="10" cm="1">
        <f t="array" ref="AF4004">Lair(100000000/AE4004)</f>
        <v>2271.8510303961198</v>
      </c>
      <c r="AG4004" s="10">
        <f t="shared" si="7276"/>
        <v>1.4684475510410747E-2</v>
      </c>
      <c r="AH4004" s="10" t="b">
        <f t="shared" si="7271"/>
        <v>1</v>
      </c>
      <c r="AI4004" s="10">
        <f t="shared" si="7278"/>
        <v>2271.8510000000001</v>
      </c>
      <c r="AJ4004">
        <v>3.0000000000000001E-3</v>
      </c>
      <c r="AK4004" s="3" cm="1">
        <f t="array" ref="AK4004">100000000/Lvac($AA4004)</f>
        <v>44003.370745604327</v>
      </c>
      <c r="AL4004" s="21">
        <f t="shared" si="7343"/>
        <v>5.8106853062464478E-2</v>
      </c>
      <c r="AM4004" s="21"/>
      <c r="AN4004" s="21"/>
      <c r="AO4004" s="21"/>
      <c r="AP4004" s="21"/>
      <c r="AS4004" s="3">
        <f t="shared" si="7277"/>
        <v>7.4560432403814048E-4</v>
      </c>
      <c r="AT4004" s="3" cm="1">
        <f t="array" ref="AT4004">AS4004-(100000000/LvacE($A4004)-$E4004)</f>
        <v>1.2047783093294129E-4</v>
      </c>
      <c r="BB4004"/>
      <c r="BC4004"/>
      <c r="BD4004"/>
      <c r="BE4004"/>
      <c r="BF4004"/>
      <c r="BG4004"/>
      <c r="BH4004"/>
      <c r="BI4004"/>
      <c r="BJ4004"/>
      <c r="BN4004" s="13" cm="1">
        <f t="array" ref="BN4004">$C4004*EXP(poly_from_str(100000000/$E4004,BN$4343))</f>
        <v>6.9199321864271095</v>
      </c>
      <c r="BO4004" s="13"/>
      <c r="BY4004" t="e">
        <v>#N/A</v>
      </c>
    </row>
    <row r="4005" spans="1:78" hidden="1" x14ac:dyDescent="0.25">
      <c r="A4005" t="s">
        <v>4446</v>
      </c>
      <c r="B4005" s="2" t="str">
        <f t="shared" si="7192"/>
        <v/>
      </c>
      <c r="C4005">
        <v>9</v>
      </c>
      <c r="E4005">
        <v>44010.09</v>
      </c>
      <c r="R4005">
        <v>36</v>
      </c>
      <c r="S4005" t="s">
        <v>22</v>
      </c>
      <c r="AA4005" s="10">
        <f t="shared" si="7272"/>
        <v>2271.5039999999999</v>
      </c>
      <c r="AB4005" s="3" cm="1">
        <f t="array" ref="AB4005">100000000/Lvac(AA4005)</f>
        <v>44010.092177803592</v>
      </c>
      <c r="AC4005" s="28">
        <f t="shared" si="7273"/>
        <v>4.4023695313765682E-7</v>
      </c>
      <c r="AD4005" s="28">
        <f t="shared" si="7274"/>
        <v>2.2722061020911656E-7</v>
      </c>
      <c r="AE4005" s="21">
        <f t="shared" si="7275"/>
        <v>44010.090458113118</v>
      </c>
      <c r="AF4005" s="10" cm="1">
        <f t="array" ref="AF4005">Lair(100000000/AE4005)</f>
        <v>2271.5040887670175</v>
      </c>
      <c r="AG4005" s="10">
        <f t="shared" si="7276"/>
        <v>1.4687434443831839E-2</v>
      </c>
      <c r="AH4005" s="10" t="b">
        <f t="shared" si="7271"/>
        <v>1</v>
      </c>
      <c r="AI4005" s="10">
        <f t="shared" si="7278"/>
        <v>2271.5039999999999</v>
      </c>
      <c r="AJ4005">
        <v>3.0000000000000001E-3</v>
      </c>
      <c r="AK4005" s="3" cm="1">
        <f t="array" ref="AK4005">100000000/Lvac($AA4005)</f>
        <v>44010.092177803592</v>
      </c>
      <c r="AL4005" s="21">
        <f t="shared" si="7343"/>
        <v>5.8124606662991032E-2</v>
      </c>
      <c r="AM4005" s="21"/>
      <c r="AN4005" s="21"/>
      <c r="AO4005" s="21"/>
      <c r="AP4005" s="21"/>
      <c r="AS4005" s="3">
        <f t="shared" si="7277"/>
        <v>2.17780359525932E-3</v>
      </c>
      <c r="AT4005" s="3" cm="1">
        <f t="array" ref="AT4005">AS4005-(100000000/LvacE($A4005)-$E4005)</f>
        <v>1.2071224773535505E-4</v>
      </c>
      <c r="BB4005"/>
      <c r="BC4005"/>
      <c r="BD4005"/>
      <c r="BE4005"/>
      <c r="BF4005"/>
      <c r="BG4005"/>
      <c r="BH4005"/>
      <c r="BI4005"/>
      <c r="BJ4005"/>
      <c r="BN4005" s="13" cm="1">
        <f t="array" ref="BN4005">$C4005*EXP(poly_from_str(100000000/$E4005,BN$4343))</f>
        <v>62.442701226943072</v>
      </c>
      <c r="BO4005" s="13"/>
      <c r="BY4005">
        <v>62125</v>
      </c>
    </row>
    <row r="4006" spans="1:78" x14ac:dyDescent="0.25">
      <c r="A4006" t="s">
        <v>4447</v>
      </c>
      <c r="B4006" s="2" t="str">
        <f t="shared" si="7192"/>
        <v/>
      </c>
      <c r="C4006">
        <v>8</v>
      </c>
      <c r="E4006">
        <v>44022.46</v>
      </c>
      <c r="F4006" s="8">
        <v>24309</v>
      </c>
      <c r="G4006" s="8" t="s">
        <v>5</v>
      </c>
      <c r="H4006" s="9" t="s">
        <v>19</v>
      </c>
      <c r="I4006" s="8">
        <v>68331</v>
      </c>
      <c r="J4006" s="8" t="s">
        <v>3</v>
      </c>
      <c r="K4006" s="9" t="s">
        <v>8</v>
      </c>
      <c r="L4006" s="4">
        <v>24470.9</v>
      </c>
      <c r="M4006" s="4" t="str">
        <f t="shared" ref="M4006:M4009" si="7344">$G4006&amp;""</f>
        <v>e</v>
      </c>
      <c r="N4006" s="6" t="s">
        <v>8</v>
      </c>
      <c r="O4006" s="4">
        <v>68492.429999999993</v>
      </c>
      <c r="P4006" s="4" t="str">
        <f t="shared" ref="P4006:P4009" si="7345">$J4006&amp;""</f>
        <v>o</v>
      </c>
      <c r="Q4006" s="6" t="s">
        <v>8</v>
      </c>
      <c r="R4006">
        <v>36</v>
      </c>
      <c r="S4006" t="s">
        <v>4448</v>
      </c>
      <c r="T4006">
        <v>1</v>
      </c>
      <c r="U4006" s="4" t="str">
        <f>"Err in Sugar; class revised; Sugar wl unc increased 0.003 -&gt; "&amp;ROUND($AJ4006,3)&amp;"A"</f>
        <v>Err in Sugar; class revised; Sugar wl unc increased 0.003 -&gt; 0.048A</v>
      </c>
      <c r="AA4006" s="10">
        <f t="shared" si="7272"/>
        <v>2270.866</v>
      </c>
      <c r="AB4006" s="3" cm="1">
        <f t="array" ref="AB4006">100000000/Lvac(AA4006)</f>
        <v>44022.455674740821</v>
      </c>
      <c r="AC4006" s="28">
        <f t="shared" si="7273"/>
        <v>4.4036063774789001E-7</v>
      </c>
      <c r="AD4006" s="28">
        <f t="shared" si="7274"/>
        <v>2.2715679638330112E-7</v>
      </c>
      <c r="AE4006" s="21">
        <f t="shared" si="7275"/>
        <v>44022.459090964599</v>
      </c>
      <c r="AF4006" s="10" cm="1">
        <f t="array" ref="AF4006">Lair(100000000/AE4006)</f>
        <v>2270.8658237603358</v>
      </c>
      <c r="AG4006" s="10">
        <f t="shared" si="7276"/>
        <v>1.4692878328078543E-2</v>
      </c>
      <c r="AH4006" s="10" t="b">
        <f t="shared" si="7271"/>
        <v>1</v>
      </c>
      <c r="AI4006" s="10">
        <f t="shared" ref="AI4006:AI4009" si="7346">$AF4006</f>
        <v>2270.8658237603358</v>
      </c>
      <c r="AJ4006" s="25">
        <f>0.003*ABS($AP4006)</f>
        <v>4.7766015542947571E-2</v>
      </c>
      <c r="AK4006" s="3" cm="1">
        <f t="array" ref="AK4006">100000000/Lvac($AA4006)</f>
        <v>44022.455674740821</v>
      </c>
      <c r="AL4006" s="21">
        <f t="shared" si="7343"/>
        <v>0.92598042561422367</v>
      </c>
      <c r="AM4006" s="10" cm="1">
        <f t="array" ref="AM4006">Lvac($AI4006)-$BA4006</f>
        <v>-4.79422933940441E-2</v>
      </c>
      <c r="AN4006" s="10">
        <f t="shared" ref="AN4006:AN4009" si="7347">$AK4006-($AX4006-$AW4006)</f>
        <v>0.92567474082898116</v>
      </c>
      <c r="AO4006" s="14">
        <f t="shared" ref="AO4006:AO4009" si="7348">AM4006/AJ4006</f>
        <v>-1.0036904449553268</v>
      </c>
      <c r="AP4006" s="3">
        <v>-15.922005180982524</v>
      </c>
      <c r="AS4006" s="3">
        <f t="shared" si="7277"/>
        <v>-4.3252591785858385E-3</v>
      </c>
      <c r="AT4006" s="3" cm="1">
        <f t="array" ref="AT4006">AS4006-(100000000/LvacE($A4006)-$E4006)</f>
        <v>1.2114411947550252E-4</v>
      </c>
      <c r="AU4006" t="s">
        <v>4742</v>
      </c>
      <c r="AV4006" t="s">
        <v>4826</v>
      </c>
      <c r="AW4006" s="3">
        <v>24470.9</v>
      </c>
      <c r="AX4006" s="3">
        <v>68492.429999999993</v>
      </c>
      <c r="AY4006" s="3"/>
      <c r="AZ4006" s="10" cm="1">
        <f t="array" ref="AZ4006">Lair(100000000/($AX4006-$AW4006))</f>
        <v>2270.9137556679275</v>
      </c>
      <c r="BA4006" s="10">
        <f t="shared" ref="BA4006:BA4009" si="7349">100000000/($AX4006-$AW4006)</f>
        <v>2271.6157298485541</v>
      </c>
      <c r="BB4006" s="12">
        <v>26400000</v>
      </c>
      <c r="BC4006" s="3">
        <v>3.2000000000000001E-2</v>
      </c>
      <c r="BD4006" s="12" cm="1">
        <f t="array" ref="BD4006">SfromgA($BB4006,$BA4006,"")</f>
        <v>0.1527361674032722</v>
      </c>
      <c r="BE4006" s="29">
        <f t="shared" ref="BE4006:BE4009" si="7350">(10^MAX(0.05, -0.312925054856973*((LN($BD4006))^(1/3)) + 0.454808404431693)-1)*100</f>
        <v>593.3545059556136</v>
      </c>
      <c r="BG4006" s="3"/>
      <c r="BH4006" s="3"/>
      <c r="BI4006" s="12">
        <f t="shared" ref="BI4006:BI4009" si="7351">IF($BB4006="",$BF4006,$BB4006)</f>
        <v>26400000</v>
      </c>
      <c r="BJ4006" s="29">
        <f t="shared" ref="BJ4006:BJ4009" si="7352">IF($BB4006="",$BH4006,$BE4006)</f>
        <v>593.3545059556136</v>
      </c>
      <c r="BK4006" s="3">
        <f t="shared" ref="BK4006:BK4009" si="7353">LN(BN4006*100000000/($AX4006-$AW4006)/$BI4006)</f>
        <v>-5.3393219208305567</v>
      </c>
      <c r="BL4006" s="13">
        <f>EXP(BK$4341*$AX4006+BK$4342)*$BI4006/(100000000/($AX4006-$AW4006))</f>
        <v>7.1744828391520468</v>
      </c>
      <c r="BM4006" s="3">
        <f t="shared" ref="BM4006:BM4009" si="7354">LN(BL4006/$C4006)</f>
        <v>-0.10891086079886915</v>
      </c>
      <c r="BN4006" s="13" cm="1">
        <f t="array" ref="BN4006">$C4006*EXP(poly_from_str(100000000/$E4006,BN$4343))</f>
        <v>55.77389981663417</v>
      </c>
      <c r="BO4006" s="3">
        <f t="shared" ref="BO4006:BO4009" si="7355">LN($C4006)</f>
        <v>2.0794415416798357</v>
      </c>
      <c r="BP4006" s="13">
        <f>LN(BL4006/BN4006)</f>
        <v>-2.0507753338577683</v>
      </c>
      <c r="BQ4006" s="13"/>
      <c r="BS4006" s="13"/>
      <c r="BT4006" s="13"/>
      <c r="BU4006" s="13"/>
      <c r="BV4006" s="13"/>
      <c r="BW4006" s="13"/>
      <c r="BX4006" s="13"/>
      <c r="BY4006">
        <v>55511</v>
      </c>
      <c r="BZ4006" s="13"/>
    </row>
    <row r="4007" spans="1:78" hidden="1" x14ac:dyDescent="0.25">
      <c r="A4007" t="s">
        <v>4449</v>
      </c>
      <c r="B4007" s="2" t="str">
        <f t="shared" ref="B4007:B4070" si="7356">IF(OR(A4007=A4006,A4007=A4008),IF(B4006="",1,B4006+1),"")</f>
        <v/>
      </c>
      <c r="C4007">
        <v>9</v>
      </c>
      <c r="E4007">
        <v>44026.12</v>
      </c>
      <c r="F4007">
        <v>23844</v>
      </c>
      <c r="G4007" t="s">
        <v>5</v>
      </c>
      <c r="H4007" s="5" t="s">
        <v>4</v>
      </c>
      <c r="I4007">
        <v>67870</v>
      </c>
      <c r="J4007" t="s">
        <v>3</v>
      </c>
      <c r="K4007" s="5" t="s">
        <v>4</v>
      </c>
      <c r="L4007">
        <v>23844.58</v>
      </c>
      <c r="M4007" t="str">
        <f t="shared" si="7344"/>
        <v>e</v>
      </c>
      <c r="N4007" t="str">
        <f t="shared" ref="N4007:N4009" si="7357">$H4007&amp;""</f>
        <v>9/2</v>
      </c>
      <c r="O4007">
        <v>67870.759999999995</v>
      </c>
      <c r="P4007" t="str">
        <f t="shared" si="7345"/>
        <v>o</v>
      </c>
      <c r="Q4007" t="str">
        <f t="shared" ref="Q4007:Q4009" si="7358">$K4007&amp;""</f>
        <v>9/2</v>
      </c>
      <c r="R4007">
        <v>36</v>
      </c>
      <c r="AA4007" s="10">
        <f t="shared" si="7272"/>
        <v>2270.6770000000001</v>
      </c>
      <c r="AB4007" s="3" cm="1">
        <f t="array" ref="AB4007">100000000/Lvac(AA4007)</f>
        <v>44026.119549034796</v>
      </c>
      <c r="AC4007" s="28">
        <f t="shared" si="7273"/>
        <v>4.4039729120434127E-7</v>
      </c>
      <c r="AD4007" s="28">
        <f t="shared" si="7274"/>
        <v>2.27137892288289E-7</v>
      </c>
      <c r="AE4007" s="21">
        <f t="shared" si="7275"/>
        <v>44026.119905246014</v>
      </c>
      <c r="AF4007" s="10" cm="1">
        <f t="array" ref="AF4007">Lair(100000000/AE4007)</f>
        <v>2270.6769816264659</v>
      </c>
      <c r="AG4007" s="10">
        <f t="shared" si="7276"/>
        <v>1.469449189581671E-2</v>
      </c>
      <c r="AH4007" s="10" t="b">
        <f t="shared" si="7271"/>
        <v>1</v>
      </c>
      <c r="AI4007" s="10">
        <f t="shared" si="7346"/>
        <v>2270.6769816264659</v>
      </c>
      <c r="AJ4007">
        <v>3.0000000000000001E-3</v>
      </c>
      <c r="AK4007" s="3" cm="1">
        <f t="array" ref="AK4007">100000000/Lvac($AA4007)</f>
        <v>44026.119549034796</v>
      </c>
      <c r="AL4007" s="21">
        <f t="shared" si="7343"/>
        <v>5.8166951845567139E-2</v>
      </c>
      <c r="AM4007" s="10" cm="1">
        <f t="array" ref="AM4007">Lvac($AI4007)-$BA4007</f>
        <v>3.100381556123466E-3</v>
      </c>
      <c r="AN4007" s="10">
        <f t="shared" si="7347"/>
        <v>-6.0450965196650941E-2</v>
      </c>
      <c r="AO4007" s="3">
        <f t="shared" si="7348"/>
        <v>1.0334605187078221</v>
      </c>
      <c r="AP4007" s="3">
        <v>1.0395863569101493</v>
      </c>
      <c r="AS4007" s="3">
        <f t="shared" si="7277"/>
        <v>-4.5096520625520498E-4</v>
      </c>
      <c r="AT4007" s="3" cm="1">
        <f t="array" ref="AT4007">AS4007-(100000000/LvacE($A4007)-$E4007)</f>
        <v>1.2127228546887636E-4</v>
      </c>
      <c r="AU4007" t="s">
        <v>4758</v>
      </c>
      <c r="AV4007" t="s">
        <v>4750</v>
      </c>
      <c r="AW4007" s="3">
        <v>23844.58</v>
      </c>
      <c r="AX4007" s="3">
        <v>67870.759999999995</v>
      </c>
      <c r="AY4007" s="3"/>
      <c r="AZ4007" s="10" cm="1">
        <f t="array" ref="AZ4007">Lair(100000000/($AX4007-$AW4007))</f>
        <v>2270.6738819164884</v>
      </c>
      <c r="BA4007" s="10">
        <f t="shared" si="7349"/>
        <v>2271.3758041238193</v>
      </c>
      <c r="BB4007" s="12">
        <v>443000000</v>
      </c>
      <c r="BC4007" s="3">
        <v>0.30599999999999999</v>
      </c>
      <c r="BD4007" s="12" cm="1">
        <f t="array" ref="BD4007">SfromgA($BB4007,$BA4007,"")</f>
        <v>2.5621471671217013</v>
      </c>
      <c r="BE4007" s="29">
        <f t="shared" si="7350"/>
        <v>40.662869514782088</v>
      </c>
      <c r="BG4007" s="3"/>
      <c r="BH4007" s="3"/>
      <c r="BI4007" s="12">
        <f t="shared" si="7351"/>
        <v>443000000</v>
      </c>
      <c r="BJ4007" s="29">
        <f t="shared" si="7352"/>
        <v>40.662869514782088</v>
      </c>
      <c r="BK4007" s="3">
        <f t="shared" si="7353"/>
        <v>-8.0404135734725131</v>
      </c>
      <c r="BL4007" s="13">
        <f>EXP(BK$4341*$AX4007+BK$4342)*$BI4007/(100000000/($AX4007-$AW4007))</f>
        <v>126.22634038573369</v>
      </c>
      <c r="BM4007" s="3">
        <f t="shared" si="7354"/>
        <v>2.6408520703718574</v>
      </c>
      <c r="BN4007" s="13" cm="1">
        <f t="array" ref="BN4007">$C4007*EXP(poly_from_str(100000000/$E4007,BN$4343))</f>
        <v>62.83584849661213</v>
      </c>
      <c r="BO4007" s="3">
        <f t="shared" si="7355"/>
        <v>2.1972245773362196</v>
      </c>
      <c r="BP4007" s="13">
        <f t="shared" ref="BP4007:BP4009" si="7359">LN(BL4007/BN4007)</f>
        <v>0.69755090116546448</v>
      </c>
      <c r="BQ4007" s="13"/>
      <c r="BS4007" s="13"/>
      <c r="BT4007" s="13"/>
      <c r="BU4007" s="13"/>
      <c r="BV4007" s="13"/>
      <c r="BW4007" s="13"/>
      <c r="BX4007" s="13"/>
      <c r="BY4007">
        <v>62547</v>
      </c>
      <c r="BZ4007" s="13"/>
    </row>
    <row r="4008" spans="1:78" hidden="1" x14ac:dyDescent="0.25">
      <c r="A4008" t="s">
        <v>4450</v>
      </c>
      <c r="B4008" s="2" t="str">
        <f t="shared" si="7356"/>
        <v/>
      </c>
      <c r="C4008">
        <v>8</v>
      </c>
      <c r="D4008" t="s">
        <v>14</v>
      </c>
      <c r="E4008">
        <v>44027.28</v>
      </c>
      <c r="F4008">
        <v>23651</v>
      </c>
      <c r="G4008" t="s">
        <v>5</v>
      </c>
      <c r="H4008" s="5" t="s">
        <v>8</v>
      </c>
      <c r="I4008">
        <v>67679</v>
      </c>
      <c r="J4008" t="s">
        <v>3</v>
      </c>
      <c r="K4008" s="5" t="s">
        <v>8</v>
      </c>
      <c r="L4008">
        <v>23651.88</v>
      </c>
      <c r="M4008" t="str">
        <f t="shared" si="7344"/>
        <v>e</v>
      </c>
      <c r="N4008" t="str">
        <f t="shared" si="7357"/>
        <v>7/2</v>
      </c>
      <c r="O4008">
        <v>67679.210000000006</v>
      </c>
      <c r="P4008" t="str">
        <f t="shared" si="7345"/>
        <v>o</v>
      </c>
      <c r="Q4008" t="str">
        <f t="shared" si="7358"/>
        <v>7/2</v>
      </c>
      <c r="R4008">
        <v>36</v>
      </c>
      <c r="S4008" t="s">
        <v>2204</v>
      </c>
      <c r="AA4008" s="10">
        <f t="shared" si="7272"/>
        <v>2270.6170000000002</v>
      </c>
      <c r="AB4008" s="3" cm="1">
        <f t="array" ref="AB4008">100000000/Lvac(AA4008)</f>
        <v>44027.282811257559</v>
      </c>
      <c r="AC4008" s="28">
        <f t="shared" si="7273"/>
        <v>4.4040892849828919E-7</v>
      </c>
      <c r="AD4008" s="28">
        <f t="shared" si="7274"/>
        <v>2.2713189098835438E-7</v>
      </c>
      <c r="AE4008" s="21">
        <f t="shared" si="7275"/>
        <v>44027.280590634546</v>
      </c>
      <c r="AF4008" s="10" cm="1">
        <f t="array" ref="AF4008">Lair(100000000/AE4008)</f>
        <v>2270.6171145346811</v>
      </c>
      <c r="AG4008" s="10">
        <f t="shared" si="7276"/>
        <v>1.4695004223798543E-2</v>
      </c>
      <c r="AH4008" s="10" t="b">
        <f t="shared" si="7271"/>
        <v>1</v>
      </c>
      <c r="AI4008" s="10">
        <f t="shared" si="7346"/>
        <v>2270.6171145346811</v>
      </c>
      <c r="AJ4008">
        <v>7.0000000000000001E-3</v>
      </c>
      <c r="AK4008" s="3" cm="1">
        <f t="array" ref="AK4008">100000000/Lvac($AA4008)</f>
        <v>44027.282811257559</v>
      </c>
      <c r="AL4008" s="21">
        <f t="shared" si="7343"/>
        <v>0.13573005228667126</v>
      </c>
      <c r="AM4008" s="10" cm="1">
        <f t="array" ref="AM4008">Lvac($AI4008)-$BA4008</f>
        <v>2.5489720078439859E-3</v>
      </c>
      <c r="AN4008" s="10">
        <f t="shared" si="7347"/>
        <v>-4.7188742442813236E-2</v>
      </c>
      <c r="AO4008" s="3">
        <f t="shared" si="7348"/>
        <v>0.36413885826342657</v>
      </c>
      <c r="AP4008" s="3">
        <v>0.34777321609778611</v>
      </c>
      <c r="AS4008" s="3">
        <f t="shared" si="7277"/>
        <v>2.8112575600971468E-3</v>
      </c>
      <c r="AT4008" s="3" cm="1">
        <f t="array" ref="AT4008">AS4008-(100000000/LvacE($A4008)-$E4008)</f>
        <v>1.213129871757701E-4</v>
      </c>
      <c r="AU4008" t="s">
        <v>4754</v>
      </c>
      <c r="AV4008" t="s">
        <v>4856</v>
      </c>
      <c r="AW4008" s="3">
        <v>23651.88</v>
      </c>
      <c r="AX4008" s="3">
        <v>67679.210000000006</v>
      </c>
      <c r="AY4008" s="3"/>
      <c r="AZ4008" s="10" cm="1">
        <f t="array" ref="AZ4008">Lair(100000000/($AX4008-$AW4008))</f>
        <v>2270.6145661147957</v>
      </c>
      <c r="BA4008" s="10">
        <f t="shared" si="7349"/>
        <v>2271.316475471031</v>
      </c>
      <c r="BB4008" s="12">
        <v>208000000</v>
      </c>
      <c r="BC4008" s="3">
        <v>0.13400000000000001</v>
      </c>
      <c r="BD4008" s="12" cm="1">
        <f t="array" ref="BD4008">SfromgA($BB4008,$BA4008,"")</f>
        <v>1.2029003419862134</v>
      </c>
      <c r="BE4008" s="29">
        <f t="shared" si="7350"/>
        <v>89.054967816928098</v>
      </c>
      <c r="BG4008" s="3"/>
      <c r="BH4008" s="3"/>
      <c r="BI4008" s="12">
        <f t="shared" si="7351"/>
        <v>208000000</v>
      </c>
      <c r="BJ4008" s="29">
        <f t="shared" si="7352"/>
        <v>89.054967816928098</v>
      </c>
      <c r="BK4008" s="3">
        <f t="shared" si="7353"/>
        <v>-7.4017352406938777</v>
      </c>
      <c r="BL4008" s="13">
        <f>EXP(BK$4341*$AX4008+BK$4342)*$BI4008/(100000000/($AX4008-$AW4008))</f>
        <v>60.136986989115961</v>
      </c>
      <c r="BM4008" s="3">
        <f t="shared" si="7354"/>
        <v>2.0171835346773146</v>
      </c>
      <c r="BN4008" s="13" cm="1">
        <f t="array" ref="BN4008">$C4008*EXP(poly_from_str(100000000/$E4008,BN$4343))</f>
        <v>55.879551568670365</v>
      </c>
      <c r="BO4008" s="3">
        <f t="shared" si="7355"/>
        <v>2.0794415416798357</v>
      </c>
      <c r="BP4008" s="13">
        <f t="shared" si="7359"/>
        <v>7.3426566899115128E-2</v>
      </c>
      <c r="BQ4008" s="13"/>
      <c r="BS4008" s="13"/>
      <c r="BT4008" s="13"/>
      <c r="BU4008" s="13"/>
      <c r="BV4008" s="13"/>
      <c r="BW4008" s="13"/>
      <c r="BX4008" s="13"/>
      <c r="BY4008">
        <v>55625</v>
      </c>
      <c r="BZ4008" s="13"/>
    </row>
    <row r="4009" spans="1:78" hidden="1" x14ac:dyDescent="0.25">
      <c r="A4009" t="s">
        <v>4451</v>
      </c>
      <c r="B4009" s="2" t="str">
        <f t="shared" si="7356"/>
        <v/>
      </c>
      <c r="C4009">
        <v>9</v>
      </c>
      <c r="E4009">
        <v>44030.19</v>
      </c>
      <c r="F4009">
        <v>16135</v>
      </c>
      <c r="G4009" t="s">
        <v>5</v>
      </c>
      <c r="H4009" s="5" t="s">
        <v>8</v>
      </c>
      <c r="I4009">
        <v>60166</v>
      </c>
      <c r="J4009" t="s">
        <v>3</v>
      </c>
      <c r="K4009" s="5" t="s">
        <v>4</v>
      </c>
      <c r="L4009">
        <v>16135.97</v>
      </c>
      <c r="M4009" t="str">
        <f t="shared" si="7344"/>
        <v>e</v>
      </c>
      <c r="N4009" t="str">
        <f t="shared" si="7357"/>
        <v>7/2</v>
      </c>
      <c r="O4009">
        <v>60166.2</v>
      </c>
      <c r="P4009" t="str">
        <f t="shared" si="7345"/>
        <v>o</v>
      </c>
      <c r="Q4009" t="str">
        <f t="shared" si="7358"/>
        <v>9/2</v>
      </c>
      <c r="R4009">
        <v>36</v>
      </c>
      <c r="AA4009" s="10">
        <f t="shared" si="7272"/>
        <v>2270.4670000000001</v>
      </c>
      <c r="AB4009" s="3" cm="1">
        <f t="array" ref="AB4009">100000000/Lvac(AA4009)</f>
        <v>44030.191235742401</v>
      </c>
      <c r="AC4009" s="28">
        <f t="shared" si="7273"/>
        <v>4.4043802442405018E-7</v>
      </c>
      <c r="AD4009" s="28">
        <f t="shared" si="7274"/>
        <v>2.2711688773866368E-7</v>
      </c>
      <c r="AE4009" s="21">
        <f t="shared" si="7275"/>
        <v>44030.190259570605</v>
      </c>
      <c r="AF4009" s="10" cm="1">
        <f t="array" ref="AF4009">Lair(100000000/AE4009)</f>
        <v>2270.4670503420675</v>
      </c>
      <c r="AG4009" s="10">
        <f t="shared" si="7276"/>
        <v>1.4696285221441757E-2</v>
      </c>
      <c r="AH4009" s="10" t="b">
        <f t="shared" si="7271"/>
        <v>1</v>
      </c>
      <c r="AI4009" s="10">
        <f t="shared" si="7346"/>
        <v>2270.4670503420675</v>
      </c>
      <c r="AJ4009">
        <v>3.0000000000000001E-3</v>
      </c>
      <c r="AK4009" s="3" cm="1">
        <f t="array" ref="AK4009">100000000/Lvac($AA4009)</f>
        <v>44030.191235742401</v>
      </c>
      <c r="AL4009" s="21">
        <f t="shared" si="7343"/>
        <v>5.817771003870173E-2</v>
      </c>
      <c r="AM4009" s="10" cm="1">
        <f t="array" ref="AM4009">Lvac($AI4009)-$BA4009</f>
        <v>2.04989227677288E-3</v>
      </c>
      <c r="AN4009" s="10">
        <f t="shared" si="7347"/>
        <v>-3.8764257595175877E-2</v>
      </c>
      <c r="AO4009" s="3">
        <f t="shared" si="7348"/>
        <v>0.68329742559095996</v>
      </c>
      <c r="AP4009" s="3">
        <v>0.66651310104740935</v>
      </c>
      <c r="AS4009" s="3">
        <f t="shared" si="7277"/>
        <v>1.2357423984212801E-3</v>
      </c>
      <c r="AT4009" s="3" cm="1">
        <f t="array" ref="AT4009">AS4009-(100000000/LvacE($A4009)-$E4009)</f>
        <v>1.2141479237470776E-4</v>
      </c>
      <c r="AU4009" t="s">
        <v>4738</v>
      </c>
      <c r="AV4009" t="s">
        <v>4721</v>
      </c>
      <c r="AW4009" s="3">
        <v>16135.97</v>
      </c>
      <c r="AX4009" s="3">
        <v>60166.2</v>
      </c>
      <c r="AY4009" s="3"/>
      <c r="AZ4009" s="10" cm="1">
        <f t="array" ref="AZ4009">Lair(100000000/($AX4009-$AW4009))</f>
        <v>2270.4650008937815</v>
      </c>
      <c r="BA4009" s="10">
        <f t="shared" si="7349"/>
        <v>2271.1668778473336</v>
      </c>
      <c r="BB4009" s="12">
        <v>140000000</v>
      </c>
      <c r="BC4009" s="3">
        <v>0.36399999999999999</v>
      </c>
      <c r="BD4009" s="12" cm="1">
        <f t="array" ref="BD4009">SfromgA($BB4009,$BA4009,"")</f>
        <v>0.80948449261046962</v>
      </c>
      <c r="BE4009" s="29">
        <f t="shared" si="7350"/>
        <v>337.73229409281777</v>
      </c>
      <c r="BG4009" s="3"/>
      <c r="BH4009" s="3"/>
      <c r="BI4009" s="12">
        <f t="shared" si="7351"/>
        <v>140000000</v>
      </c>
      <c r="BJ4009" s="29">
        <f t="shared" si="7352"/>
        <v>337.73229409281777</v>
      </c>
      <c r="BK4009" s="3">
        <f t="shared" si="7353"/>
        <v>-6.8869780298384509</v>
      </c>
      <c r="BL4009" s="13">
        <f>EXP(BK$4341*$AX4009+BK$4342)*$BI4009/(100000000/($AX4009-$AW4009))</f>
        <v>71.638665030959203</v>
      </c>
      <c r="BM4009" s="3">
        <f t="shared" si="7354"/>
        <v>2.0744103652739474</v>
      </c>
      <c r="BN4009" s="13" cm="1">
        <f t="array" ref="BN4009">$C4009*EXP(poly_from_str(100000000/$E4009,BN$4343))</f>
        <v>62.936477824707069</v>
      </c>
      <c r="BO4009" s="3">
        <f t="shared" si="7355"/>
        <v>2.1972245773362196</v>
      </c>
      <c r="BP4009" s="13">
        <f t="shared" si="7359"/>
        <v>0.12950901338014303</v>
      </c>
      <c r="BQ4009" s="13"/>
      <c r="BS4009" s="13"/>
      <c r="BT4009" s="13"/>
      <c r="BU4009" s="13"/>
      <c r="BV4009" s="13"/>
      <c r="BW4009" s="13"/>
      <c r="BX4009" s="13"/>
      <c r="BY4009">
        <v>62656</v>
      </c>
      <c r="BZ4009" s="13"/>
    </row>
    <row r="4010" spans="1:78" hidden="1" x14ac:dyDescent="0.25">
      <c r="A4010" t="s">
        <v>4452</v>
      </c>
      <c r="B4010" s="2" t="str">
        <f t="shared" si="7356"/>
        <v/>
      </c>
      <c r="C4010">
        <v>1</v>
      </c>
      <c r="E4010">
        <v>44034.77</v>
      </c>
      <c r="R4010">
        <v>36</v>
      </c>
      <c r="S4010" t="s">
        <v>22</v>
      </c>
      <c r="AA4010" s="10">
        <f t="shared" si="7272"/>
        <v>2270.2310000000002</v>
      </c>
      <c r="AB4010" s="3" cm="1">
        <f t="array" ref="AB4010">100000000/Lvac(AA4010)</f>
        <v>44034.767934807081</v>
      </c>
      <c r="AC4010" s="28">
        <f t="shared" si="7273"/>
        <v>4.4048380979732899E-7</v>
      </c>
      <c r="AD4010" s="28">
        <f t="shared" si="7274"/>
        <v>2.270932826262392E-7</v>
      </c>
      <c r="AE4010" s="21">
        <f t="shared" si="7275"/>
        <v>44034.769566343821</v>
      </c>
      <c r="AF4010" s="10" cm="1">
        <f t="array" ref="AF4010">Lair(100000000/AE4010)</f>
        <v>2270.2309158776584</v>
      </c>
      <c r="AG4010" s="10">
        <f t="shared" si="7276"/>
        <v>1.4698301171732542E-2</v>
      </c>
      <c r="AH4010" s="10" t="b">
        <f t="shared" si="7271"/>
        <v>1</v>
      </c>
      <c r="AI4010" s="10">
        <f t="shared" si="7278"/>
        <v>2270.2310000000002</v>
      </c>
      <c r="AJ4010">
        <v>3.0000000000000001E-3</v>
      </c>
      <c r="AK4010" s="3" cm="1">
        <f t="array" ref="AK4010">100000000/Lvac($AA4010)</f>
        <v>44034.767934807081</v>
      </c>
      <c r="AL4010" s="21">
        <f t="shared" si="7343"/>
        <v>5.8189807030395245E-2</v>
      </c>
      <c r="AM4010" s="21"/>
      <c r="AN4010" s="21"/>
      <c r="AO4010" s="21"/>
      <c r="AP4010" s="21"/>
      <c r="AS4010" s="3">
        <f t="shared" si="7277"/>
        <v>-2.0651929153245874E-3</v>
      </c>
      <c r="AT4010" s="3" cm="1">
        <f t="array" ref="AT4010">AS4010-(100000000/LvacE($A4010)-$E4010)</f>
        <v>1.2157510354882106E-4</v>
      </c>
      <c r="BB4010"/>
      <c r="BC4010"/>
      <c r="BD4010"/>
      <c r="BE4010"/>
      <c r="BF4010"/>
      <c r="BG4010"/>
      <c r="BH4010"/>
      <c r="BI4010"/>
      <c r="BJ4010"/>
      <c r="BN4010" s="13" cm="1">
        <f t="array" ref="BN4010">$C4010*EXP(poly_from_str(100000000/$E4010,BN$4343))</f>
        <v>7.0055679614294819</v>
      </c>
      <c r="BO4010" s="13"/>
      <c r="BY4010" t="e">
        <v>#N/A</v>
      </c>
    </row>
    <row r="4011" spans="1:78" hidden="1" x14ac:dyDescent="0.25">
      <c r="A4011" t="s">
        <v>4453</v>
      </c>
      <c r="B4011" s="2" t="str">
        <f t="shared" si="7356"/>
        <v/>
      </c>
      <c r="C4011">
        <v>1</v>
      </c>
      <c r="E4011">
        <v>44047.07</v>
      </c>
      <c r="R4011">
        <v>36</v>
      </c>
      <c r="S4011" t="s">
        <v>22</v>
      </c>
      <c r="AA4011" s="10">
        <f t="shared" si="7272"/>
        <v>2269.5970000000002</v>
      </c>
      <c r="AB4011" s="3" cm="1">
        <f t="array" ref="AB4011">100000000/Lvac(AA4011)</f>
        <v>44047.067677441759</v>
      </c>
      <c r="AC4011" s="28">
        <f t="shared" si="7273"/>
        <v>4.4060685663578156E-7</v>
      </c>
      <c r="AD4011" s="28">
        <f t="shared" si="7274"/>
        <v>2.2702986889457332E-7</v>
      </c>
      <c r="AE4011" s="21">
        <f t="shared" si="7275"/>
        <v>44047.069512731679</v>
      </c>
      <c r="AF4011" s="10" cm="1">
        <f t="array" ref="AF4011">Lair(100000000/AE4011)</f>
        <v>2269.5969054249422</v>
      </c>
      <c r="AG4011" s="10">
        <f t="shared" si="7276"/>
        <v>1.4703720016690576E-2</v>
      </c>
      <c r="AH4011" s="10" t="b">
        <f t="shared" si="7271"/>
        <v>1</v>
      </c>
      <c r="AI4011" s="10">
        <f t="shared" si="7278"/>
        <v>2269.5970000000002</v>
      </c>
      <c r="AJ4011">
        <v>3.0000000000000001E-3</v>
      </c>
      <c r="AK4011" s="3" cm="1">
        <f t="array" ref="AK4011">100000000/Lvac($AA4011)</f>
        <v>44047.067677441759</v>
      </c>
      <c r="AL4011" s="21">
        <f t="shared" si="7343"/>
        <v>5.8222320100143443E-2</v>
      </c>
      <c r="AM4011" s="21"/>
      <c r="AN4011" s="21"/>
      <c r="AO4011" s="21"/>
      <c r="AP4011" s="21"/>
      <c r="AS4011" s="3">
        <f t="shared" si="7277"/>
        <v>-2.3225582408485934E-3</v>
      </c>
      <c r="AT4011" s="3" cm="1">
        <f t="array" ref="AT4011">AS4011-(100000000/LvacE($A4011)-$E4011)</f>
        <v>1.2200653145555407E-4</v>
      </c>
      <c r="BB4011"/>
      <c r="BC4011"/>
      <c r="BD4011"/>
      <c r="BE4011"/>
      <c r="BF4011"/>
      <c r="BG4011"/>
      <c r="BH4011"/>
      <c r="BI4011"/>
      <c r="BJ4011"/>
      <c r="BN4011" s="13" cm="1">
        <f t="array" ref="BN4011">$C4011*EXP(poly_from_str(100000000/$E4011,BN$4343))</f>
        <v>7.0397075478977476</v>
      </c>
      <c r="BO4011" s="13"/>
      <c r="BY4011">
        <v>7012</v>
      </c>
    </row>
    <row r="4012" spans="1:78" hidden="1" x14ac:dyDescent="0.25">
      <c r="A4012" t="s">
        <v>4454</v>
      </c>
      <c r="B4012" s="2" t="str">
        <f t="shared" si="7356"/>
        <v/>
      </c>
      <c r="C4012">
        <v>1</v>
      </c>
      <c r="E4012">
        <v>44073.24</v>
      </c>
      <c r="F4012">
        <v>24470</v>
      </c>
      <c r="G4012" t="s">
        <v>5</v>
      </c>
      <c r="H4012" s="5" t="s">
        <v>8</v>
      </c>
      <c r="I4012">
        <v>68544</v>
      </c>
      <c r="J4012" t="s">
        <v>3</v>
      </c>
      <c r="K4012" s="5" t="s">
        <v>4</v>
      </c>
      <c r="L4012">
        <v>24470.9</v>
      </c>
      <c r="M4012" t="str">
        <f>$G4012&amp;""</f>
        <v>e</v>
      </c>
      <c r="N4012" t="str">
        <f>$H4012&amp;""</f>
        <v>7/2</v>
      </c>
      <c r="O4012">
        <v>68544.19</v>
      </c>
      <c r="P4012" t="str">
        <f>$J4012&amp;""</f>
        <v>o</v>
      </c>
      <c r="Q4012" t="str">
        <f>$K4012&amp;""</f>
        <v>9/2</v>
      </c>
      <c r="R4012">
        <v>36</v>
      </c>
      <c r="AA4012" s="10">
        <f t="shared" si="7272"/>
        <v>2268.2489999999998</v>
      </c>
      <c r="AB4012" s="3" cm="1">
        <f t="array" ref="AB4012">100000000/Lvac(AA4012)</f>
        <v>44073.242027409804</v>
      </c>
      <c r="AC4012" s="28">
        <f t="shared" si="7273"/>
        <v>4.4086870533173391E-7</v>
      </c>
      <c r="AD4012" s="28">
        <f t="shared" si="7274"/>
        <v>2.268950397109623E-7</v>
      </c>
      <c r="AE4012" s="21">
        <f t="shared" si="7275"/>
        <v>44073.240424548574</v>
      </c>
      <c r="AF4012" s="10" cm="1">
        <f t="array" ref="AF4012">Lair(100000000/AE4012)</f>
        <v>2268.2490824996216</v>
      </c>
      <c r="AG4012" s="10">
        <f t="shared" si="7276"/>
        <v>1.4715256576198162E-2</v>
      </c>
      <c r="AH4012" s="10" t="b">
        <f t="shared" si="7271"/>
        <v>1</v>
      </c>
      <c r="AI4012" s="10">
        <f>$AF4012</f>
        <v>2268.2490824996216</v>
      </c>
      <c r="AJ4012">
        <v>3.0000000000000001E-3</v>
      </c>
      <c r="AK4012" s="3" cm="1">
        <f t="array" ref="AK4012">100000000/Lvac($AA4012)</f>
        <v>44073.242027409804</v>
      </c>
      <c r="AL4012" s="21">
        <f t="shared" si="7343"/>
        <v>5.8291537337038235E-2</v>
      </c>
      <c r="AM4012" s="10" cm="1">
        <f t="array" ref="AM4012">Lvac($AI4012)-$BA4012</f>
        <v>2.5522089295009209E-3</v>
      </c>
      <c r="AN4012" s="10">
        <f>$AK4012-($AX4012-$AW4012)</f>
        <v>-4.7972590196877718E-2</v>
      </c>
      <c r="AO4012" s="3">
        <f>AM4012/AJ4012</f>
        <v>0.85073630983364035</v>
      </c>
      <c r="AP4012" s="3">
        <v>0.82323048400212429</v>
      </c>
      <c r="AS4012" s="3">
        <f t="shared" si="7277"/>
        <v>2.0274098060326651E-3</v>
      </c>
      <c r="AT4012" s="3" cm="1">
        <f t="array" ref="AT4012">AS4012-(100000000/LvacE($A4012)-$E4012)</f>
        <v>1.2292763858567923E-4</v>
      </c>
      <c r="AU4012" t="s">
        <v>4742</v>
      </c>
      <c r="AV4012" t="s">
        <v>4896</v>
      </c>
      <c r="AW4012" s="3">
        <v>24470.9</v>
      </c>
      <c r="AX4012" s="3">
        <v>68544.19</v>
      </c>
      <c r="AY4012" s="3"/>
      <c r="AZ4012" s="10" cm="1">
        <f t="array" ref="AZ4012">Lair(100000000/($AX4012-$AW4012))</f>
        <v>2268.2465308429541</v>
      </c>
      <c r="BA4012" s="10">
        <f>100000000/($AX4012-$AW4012)</f>
        <v>2268.9479274181708</v>
      </c>
      <c r="BB4012" s="12">
        <v>62200000</v>
      </c>
      <c r="BC4012" s="3">
        <v>0.20899999999999999</v>
      </c>
      <c r="BD4012" s="12" cm="1">
        <f t="array" ref="BD4012">SfromgA($BB4012,$BA4012,"")</f>
        <v>0.35858930400466282</v>
      </c>
      <c r="BE4012" s="29">
        <f>(10^MAX(0.05, -0.312925054856973*((LN($BD4012))^(1/3)) + 0.454808404431693)-1)*100</f>
        <v>489.35772734640057</v>
      </c>
      <c r="BG4012" s="3"/>
      <c r="BH4012" s="3"/>
      <c r="BI4012" s="12">
        <f>IF($BB4012="",$BF4012,$BB4012)</f>
        <v>62200000</v>
      </c>
      <c r="BJ4012" s="29">
        <f>IF($BB4012="",$BH4012,$BE4012)</f>
        <v>489.35772734640057</v>
      </c>
      <c r="BK4012" s="3">
        <f>LN(BN4012*100000000/($AX4012-$AW4012)/$BI4012)</f>
        <v>-8.2568023612895711</v>
      </c>
      <c r="BL4012" s="13">
        <f>EXP(BK$4341*$AX4012+BK$4342)*$BI4012/(100000000/($AX4012-$AW4012))</f>
        <v>16.856966867683475</v>
      </c>
      <c r="BM4012" s="3">
        <f t="shared" ref="BM4012" si="7360">LN(BL4012/$C4012)</f>
        <v>2.8247640353031787</v>
      </c>
      <c r="BN4012" s="13" cm="1">
        <f t="array" ref="BN4012">$C4012*EXP(poly_from_str(100000000/$E4012,BN$4343))</f>
        <v>7.1134806112400657</v>
      </c>
      <c r="BO4012" s="3">
        <f>LN($C4012)</f>
        <v>0</v>
      </c>
      <c r="BP4012" s="13">
        <f>LN(BL4012/BN4012)</f>
        <v>0.86277237382653316</v>
      </c>
      <c r="BQ4012" s="13"/>
      <c r="BS4012" s="13"/>
      <c r="BT4012" s="13"/>
      <c r="BU4012" s="13"/>
      <c r="BV4012" s="13"/>
      <c r="BW4012" s="13"/>
      <c r="BX4012" s="13"/>
      <c r="BY4012">
        <v>7092</v>
      </c>
      <c r="BZ4012" s="13"/>
    </row>
    <row r="4013" spans="1:78" hidden="1" x14ac:dyDescent="0.25">
      <c r="A4013" t="s">
        <v>4455</v>
      </c>
      <c r="B4013" s="2" t="str">
        <f t="shared" si="7356"/>
        <v/>
      </c>
      <c r="C4013">
        <v>1</v>
      </c>
      <c r="E4013">
        <v>44075.38</v>
      </c>
      <c r="R4013">
        <v>36</v>
      </c>
      <c r="S4013" t="s">
        <v>22</v>
      </c>
      <c r="AA4013" s="10">
        <f t="shared" si="7272"/>
        <v>2268.1390000000001</v>
      </c>
      <c r="AB4013" s="3" cm="1">
        <f t="array" ref="AB4013">100000000/Lvac(AA4013)</f>
        <v>44075.379289217111</v>
      </c>
      <c r="AC4013" s="28">
        <f t="shared" si="7273"/>
        <v>4.4089008654231509E-7</v>
      </c>
      <c r="AD4013" s="28">
        <f t="shared" si="7274"/>
        <v>2.2688403733025765E-7</v>
      </c>
      <c r="AE4013" s="21">
        <f t="shared" si="7275"/>
        <v>44075.379851181751</v>
      </c>
      <c r="AF4013" s="10" cm="1">
        <f t="array" ref="AF4013">Lair(100000000/AE4013)</f>
        <v>2268.1389710783619</v>
      </c>
      <c r="AG4013" s="10">
        <f t="shared" si="7276"/>
        <v>1.4716198894604147E-2</v>
      </c>
      <c r="AH4013" s="10" t="b">
        <f t="shared" si="7271"/>
        <v>1</v>
      </c>
      <c r="AI4013" s="10">
        <f t="shared" si="7278"/>
        <v>2268.1390000000001</v>
      </c>
      <c r="AJ4013">
        <v>3.0000000000000001E-3</v>
      </c>
      <c r="AK4013" s="3" cm="1">
        <f t="array" ref="AK4013">100000000/Lvac($AA4013)</f>
        <v>44075.379289217111</v>
      </c>
      <c r="AL4013" s="21">
        <f t="shared" si="7343"/>
        <v>5.8297193367624886E-2</v>
      </c>
      <c r="AM4013" s="21"/>
      <c r="AN4013" s="21"/>
      <c r="AO4013" s="21"/>
      <c r="AP4013" s="21"/>
      <c r="AS4013" s="3">
        <f t="shared" si="7277"/>
        <v>-7.1078288601711392E-4</v>
      </c>
      <c r="AT4013" s="3" cm="1">
        <f t="array" ref="AT4013">AS4013-(100000000/LvacE($A4013)-$E4013)</f>
        <v>1.2300304661039263E-4</v>
      </c>
      <c r="BB4013"/>
      <c r="BC4013"/>
      <c r="BD4013"/>
      <c r="BE4013"/>
      <c r="BF4013"/>
      <c r="BG4013"/>
      <c r="BH4013"/>
      <c r="BI4013"/>
      <c r="BJ4013"/>
      <c r="BN4013" s="13" cm="1">
        <f t="array" ref="BN4013">$C4013*EXP(poly_from_str(100000000/$E4013,BN$4343))</f>
        <v>7.1195824514783288</v>
      </c>
      <c r="BO4013" s="13"/>
      <c r="BY4013" t="e">
        <v>#N/A</v>
      </c>
    </row>
    <row r="4014" spans="1:78" hidden="1" x14ac:dyDescent="0.25">
      <c r="A4014">
        <v>2267.848</v>
      </c>
      <c r="B4014" s="2" t="str">
        <f t="shared" si="7356"/>
        <v/>
      </c>
      <c r="C4014">
        <v>5</v>
      </c>
      <c r="E4014">
        <v>44081.03</v>
      </c>
      <c r="R4014">
        <v>37</v>
      </c>
      <c r="S4014" t="s">
        <v>22</v>
      </c>
      <c r="AA4014" s="10">
        <f t="shared" si="7272"/>
        <v>2267.848</v>
      </c>
      <c r="AB4014" s="3" cm="1">
        <f t="array" ref="AB4014">100000000/Lvac(AA4014)</f>
        <v>44081.034317724669</v>
      </c>
      <c r="AC4014" s="28">
        <f t="shared" si="7273"/>
        <v>4.4094665956448583E-7</v>
      </c>
      <c r="AD4014" s="28">
        <f t="shared" si="7274"/>
        <v>2.2685493103275645E-7</v>
      </c>
      <c r="AE4014" s="21">
        <f t="shared" si="7275"/>
        <v>44081.030903645224</v>
      </c>
      <c r="AF4014" s="10" cm="1">
        <f t="array" ref="AF4014">Lair(100000000/AE4014)</f>
        <v>2267.8481756613173</v>
      </c>
      <c r="AG4014" s="10">
        <f t="shared" si="7276"/>
        <v>1.471869241627408E-2</v>
      </c>
      <c r="AH4014" s="10" t="b">
        <f t="shared" si="7271"/>
        <v>1</v>
      </c>
      <c r="AI4014" s="10">
        <f t="shared" si="7278"/>
        <v>2267.848</v>
      </c>
      <c r="AJ4014">
        <v>3.0000000000000001E-3</v>
      </c>
      <c r="AK4014" s="3" cm="1">
        <f t="array" ref="AK4014">100000000/Lvac($AA4014)</f>
        <v>44081.034317724669</v>
      </c>
      <c r="AL4014" s="21">
        <f t="shared" si="7343"/>
        <v>5.8312154497644465E-2</v>
      </c>
      <c r="AM4014" s="21"/>
      <c r="AN4014" s="21"/>
      <c r="AO4014" s="21"/>
      <c r="AP4014" s="21"/>
      <c r="AS4014" s="3">
        <f t="shared" si="7277"/>
        <v>4.3177246698178351E-3</v>
      </c>
      <c r="AT4014" s="3" cm="1">
        <f t="array" ref="AT4014">AS4014-(100000000/LvacE($A4014)-$E4014)</f>
        <v>1.2320265523158014E-4</v>
      </c>
      <c r="BB4014"/>
      <c r="BC4014"/>
      <c r="BD4014"/>
      <c r="BE4014"/>
      <c r="BF4014"/>
      <c r="BG4014"/>
      <c r="BH4014"/>
      <c r="BI4014"/>
      <c r="BJ4014"/>
      <c r="BN4014" s="13" cm="1">
        <f t="array" ref="BN4014">$C4014*EXP(poly_from_str(100000000/$E4014,BN$4343))</f>
        <v>35.678716113459501</v>
      </c>
      <c r="BO4014" s="13"/>
      <c r="BY4014">
        <v>35578</v>
      </c>
    </row>
    <row r="4015" spans="1:78" hidden="1" x14ac:dyDescent="0.25">
      <c r="A4015">
        <v>2267.703</v>
      </c>
      <c r="B4015" s="2" t="str">
        <f t="shared" si="7356"/>
        <v/>
      </c>
      <c r="C4015">
        <v>5</v>
      </c>
      <c r="E4015">
        <v>44083.85</v>
      </c>
      <c r="F4015">
        <v>27452</v>
      </c>
      <c r="G4015" t="s">
        <v>5</v>
      </c>
      <c r="H4015" s="5" t="s">
        <v>18</v>
      </c>
      <c r="I4015">
        <v>71536</v>
      </c>
      <c r="J4015" t="s">
        <v>3</v>
      </c>
      <c r="K4015" s="5" t="s">
        <v>18</v>
      </c>
      <c r="L4015">
        <v>27452.45</v>
      </c>
      <c r="M4015" t="str">
        <f>$G4015&amp;""</f>
        <v>e</v>
      </c>
      <c r="N4015" t="str">
        <f>$H4015&amp;""</f>
        <v>5/2</v>
      </c>
      <c r="O4015">
        <v>71536.38</v>
      </c>
      <c r="P4015" t="str">
        <f>$J4015&amp;""</f>
        <v>o</v>
      </c>
      <c r="Q4015" t="str">
        <f>$K4015&amp;""</f>
        <v>5/2</v>
      </c>
      <c r="R4015">
        <v>37</v>
      </c>
      <c r="AA4015" s="10">
        <f t="shared" si="7272"/>
        <v>2267.703</v>
      </c>
      <c r="AB4015" s="3" cm="1">
        <f t="array" ref="AB4015">100000000/Lvac(AA4015)</f>
        <v>44083.852657090938</v>
      </c>
      <c r="AC4015" s="28">
        <f t="shared" si="7273"/>
        <v>4.4097485429088381E-7</v>
      </c>
      <c r="AD4015" s="28">
        <f t="shared" si="7274"/>
        <v>2.2684042789512157E-7</v>
      </c>
      <c r="AE4015" s="21">
        <f t="shared" si="7275"/>
        <v>44083.85055598311</v>
      </c>
      <c r="AF4015" s="10" cm="1">
        <f t="array" ref="AF4015">Lair(100000000/AE4015)</f>
        <v>2267.7031080924385</v>
      </c>
      <c r="AG4015" s="10">
        <f t="shared" si="7276"/>
        <v>1.4719935251020735E-2</v>
      </c>
      <c r="AH4015" s="10" t="b">
        <f t="shared" si="7271"/>
        <v>1</v>
      </c>
      <c r="AI4015" s="10">
        <f>$AF4015</f>
        <v>2267.7031080924385</v>
      </c>
      <c r="AJ4015">
        <v>3.0000000000000001E-3</v>
      </c>
      <c r="AK4015" s="3" cm="1">
        <f t="array" ref="AK4015">100000000/Lvac($AA4015)</f>
        <v>44083.852657090938</v>
      </c>
      <c r="AL4015" s="21">
        <f t="shared" si="7343"/>
        <v>5.8319608726259166E-2</v>
      </c>
      <c r="AM4015" s="10" cm="1">
        <f t="array" ref="AM4015">Lvac($AI4015)-$BA4015</f>
        <v>4.0879104121813725E-3</v>
      </c>
      <c r="AN4015" s="10">
        <f>$AK4015-($AX4015-$AW4015)</f>
        <v>-7.7342909069557209E-2</v>
      </c>
      <c r="AO4015" s="3">
        <f>AM4015/AJ4015</f>
        <v>1.3626368040604575</v>
      </c>
      <c r="AP4015" s="3">
        <v>1.3265981947370165</v>
      </c>
      <c r="AS4015" s="3">
        <f t="shared" si="7277"/>
        <v>2.6570909394649789E-3</v>
      </c>
      <c r="AT4015" s="3" cm="1">
        <f t="array" ref="AT4015">AS4015-(100000000/LvacE($A4015)-$E4015)</f>
        <v>1.233022048836574E-4</v>
      </c>
      <c r="AU4015" t="s">
        <v>4778</v>
      </c>
      <c r="AV4015" t="s">
        <v>4855</v>
      </c>
      <c r="AW4015" s="3">
        <v>27452.45</v>
      </c>
      <c r="AX4015" s="3">
        <v>71536.38</v>
      </c>
      <c r="AY4015" s="3"/>
      <c r="AZ4015" s="10" cm="1">
        <f t="array" ref="AZ4015">Lair(100000000/($AX4015-$AW4015))</f>
        <v>2267.6990210663839</v>
      </c>
      <c r="BA4015" s="10">
        <f>100000000/($AX4015-$AW4015)</f>
        <v>2268.4002991566313</v>
      </c>
      <c r="BB4015" s="12">
        <v>103000000</v>
      </c>
      <c r="BC4015" s="3">
        <v>0.161</v>
      </c>
      <c r="BD4015" s="12" cm="1">
        <f t="array" ref="BD4015">SfromgA($BB4015,$BA4015,"")</f>
        <v>0.59337558416425606</v>
      </c>
      <c r="BE4015" s="29">
        <f>(10^MAX(0.05, -0.312925054856973*((LN($BD4015))^(1/3)) + 0.454808404431693)-1)*100</f>
        <v>409.04495644542527</v>
      </c>
      <c r="BG4015" s="3"/>
      <c r="BH4015" s="3"/>
      <c r="BI4015" s="12">
        <f>IF($BB4015="",$BF4015,$BB4015)</f>
        <v>103000000</v>
      </c>
      <c r="BJ4015" s="29">
        <f>IF($BB4015="",$BH4015,$BE4015)</f>
        <v>409.04495644542527</v>
      </c>
      <c r="BK4015" s="3">
        <f>LN(BN4015*100000000/($AX4015-$AW4015)/$BI4015)</f>
        <v>-7.1477214662939623</v>
      </c>
      <c r="BL4015" s="13">
        <f>EXP(BK$4341*$AX4015+BK$4342)*$BI4015/(100000000/($AX4015-$AW4015))</f>
        <v>22.243111240410418</v>
      </c>
      <c r="BM4015" s="3">
        <f t="shared" ref="BM4015" si="7361">LN(BL4015/$C4015)</f>
        <v>1.4925944410673877</v>
      </c>
      <c r="BN4015" s="13" cm="1">
        <f t="array" ref="BN4015">$C4015*EXP(poly_from_str(100000000/$E4015,BN$4343))</f>
        <v>35.719184731443463</v>
      </c>
      <c r="BO4015" s="3">
        <f>LN($C4015)</f>
        <v>1.6094379124341003</v>
      </c>
      <c r="BP4015" s="13">
        <f>LN(BL4015/BN4015)</f>
        <v>-0.47365557837857747</v>
      </c>
      <c r="BQ4015" s="13"/>
      <c r="BS4015" s="13"/>
      <c r="BT4015" s="13"/>
      <c r="BU4015" s="13"/>
      <c r="BV4015" s="13"/>
      <c r="BW4015" s="13"/>
      <c r="BX4015" s="13"/>
      <c r="BY4015">
        <v>35621</v>
      </c>
      <c r="BZ4015" s="13"/>
    </row>
    <row r="4016" spans="1:78" hidden="1" x14ac:dyDescent="0.25">
      <c r="A4016">
        <v>2267.6089999999999</v>
      </c>
      <c r="B4016" s="2" t="str">
        <f t="shared" si="7356"/>
        <v/>
      </c>
      <c r="C4016">
        <v>1</v>
      </c>
      <c r="E4016">
        <v>44085.68</v>
      </c>
      <c r="R4016">
        <v>37</v>
      </c>
      <c r="S4016" t="s">
        <v>22</v>
      </c>
      <c r="AA4016" s="10">
        <f t="shared" si="7272"/>
        <v>2267.6089999999999</v>
      </c>
      <c r="AB4016" s="3" cm="1">
        <f t="array" ref="AB4016">100000000/Lvac(AA4016)</f>
        <v>44085.679911002379</v>
      </c>
      <c r="AC4016" s="28">
        <f t="shared" si="7273"/>
        <v>4.4099313417789399E-7</v>
      </c>
      <c r="AD4016" s="28">
        <f t="shared" si="7274"/>
        <v>2.2683102586117357E-7</v>
      </c>
      <c r="AE4016" s="21">
        <f t="shared" si="7275"/>
        <v>44085.679981380134</v>
      </c>
      <c r="AF4016" s="10" cm="1">
        <f t="array" ref="AF4016">Lair(100000000/AE4016)</f>
        <v>2267.6089963796849</v>
      </c>
      <c r="AG4016" s="10">
        <f t="shared" si="7276"/>
        <v>1.472074107815818E-2</v>
      </c>
      <c r="AH4016" s="10" t="b">
        <f t="shared" si="7271"/>
        <v>1</v>
      </c>
      <c r="AI4016" s="10">
        <f t="shared" si="7278"/>
        <v>2267.6089999999999</v>
      </c>
      <c r="AJ4016">
        <v>3.0000000000000001E-3</v>
      </c>
      <c r="AK4016" s="3" cm="1">
        <f t="array" ref="AK4016">100000000/Lvac($AA4016)</f>
        <v>44085.679911002379</v>
      </c>
      <c r="AL4016" s="21">
        <f t="shared" si="7343"/>
        <v>5.8324446468949076E-2</v>
      </c>
      <c r="AM4016" s="21"/>
      <c r="AN4016" s="21"/>
      <c r="AO4016" s="21"/>
      <c r="AP4016" s="21"/>
      <c r="AS4016" s="3">
        <f t="shared" si="7277"/>
        <v>-8.8997621787711978E-5</v>
      </c>
      <c r="AT4016" s="3" cm="1">
        <f t="array" ref="AT4016">AS4016-(100000000/LvacE($A4016)-$E4016)</f>
        <v>1.2336677900748327E-4</v>
      </c>
      <c r="BB4016"/>
      <c r="BC4016"/>
      <c r="BD4016"/>
      <c r="BE4016"/>
      <c r="BF4016"/>
      <c r="BG4016"/>
      <c r="BH4016"/>
      <c r="BI4016"/>
      <c r="BJ4016"/>
      <c r="BN4016" s="13" cm="1">
        <f t="array" ref="BN4016">$C4016*EXP(poly_from_str(100000000/$E4016,BN$4343))</f>
        <v>7.1490991331572991</v>
      </c>
      <c r="BO4016" s="13"/>
      <c r="BY4016">
        <v>7130</v>
      </c>
    </row>
    <row r="4017" spans="1:78" hidden="1" x14ac:dyDescent="0.25">
      <c r="A4017">
        <v>2267.3069999999998</v>
      </c>
      <c r="B4017" s="2" t="str">
        <f t="shared" si="7356"/>
        <v/>
      </c>
      <c r="C4017">
        <v>1</v>
      </c>
      <c r="E4017">
        <v>44091.55</v>
      </c>
      <c r="R4017">
        <v>37</v>
      </c>
      <c r="S4017" t="s">
        <v>22</v>
      </c>
      <c r="AA4017" s="10">
        <f t="shared" si="7272"/>
        <v>2267.3069999999998</v>
      </c>
      <c r="AB4017" s="3" cm="1">
        <f t="array" ref="AB4017">100000000/Lvac(AA4017)</f>
        <v>44091.551475288827</v>
      </c>
      <c r="AC4017" s="28">
        <f t="shared" si="7273"/>
        <v>4.4105187343399026E-7</v>
      </c>
      <c r="AD4017" s="28">
        <f t="shared" si="7274"/>
        <v>2.2680081932713378E-7</v>
      </c>
      <c r="AE4017" s="21">
        <f t="shared" si="7275"/>
        <v>44091.550308526414</v>
      </c>
      <c r="AF4017" s="10" cm="1">
        <f t="array" ref="AF4017">Lair(100000000/AE4017)</f>
        <v>2267.3070600036581</v>
      </c>
      <c r="AG4017" s="10">
        <f t="shared" si="7276"/>
        <v>1.4723330690393676E-2</v>
      </c>
      <c r="AH4017" s="10" t="b">
        <f t="shared" si="7271"/>
        <v>1</v>
      </c>
      <c r="AI4017" s="10">
        <f t="shared" si="7278"/>
        <v>2267.3069999999998</v>
      </c>
      <c r="AJ4017">
        <v>3.0000000000000001E-3</v>
      </c>
      <c r="AK4017" s="3" cm="1">
        <f t="array" ref="AK4017">100000000/Lvac($AA4017)</f>
        <v>44091.551475288827</v>
      </c>
      <c r="AL4017" s="21">
        <f t="shared" si="7343"/>
        <v>5.8339984142362057E-2</v>
      </c>
      <c r="AM4017" s="21"/>
      <c r="AN4017" s="21"/>
      <c r="AO4017" s="21"/>
      <c r="AP4017" s="21"/>
      <c r="AS4017" s="3">
        <f t="shared" si="7277"/>
        <v>1.4752888237126172E-3</v>
      </c>
      <c r="AT4017" s="3" cm="1">
        <f t="array" ref="AT4017">AS4017-(100000000/LvacE($A4017)-$E4017)</f>
        <v>1.2357441300991923E-4</v>
      </c>
      <c r="BB4017"/>
      <c r="BC4017"/>
      <c r="BD4017"/>
      <c r="BE4017"/>
      <c r="BF4017"/>
      <c r="BG4017"/>
      <c r="BH4017"/>
      <c r="BI4017"/>
      <c r="BJ4017"/>
      <c r="BN4017" s="13" cm="1">
        <f t="array" ref="BN4017">$C4017*EXP(poly_from_str(100000000/$E4017,BN$4343))</f>
        <v>7.166031013082736</v>
      </c>
      <c r="BO4017" s="13"/>
      <c r="BY4017" t="e">
        <v>#N/A</v>
      </c>
    </row>
    <row r="4018" spans="1:78" hidden="1" x14ac:dyDescent="0.25">
      <c r="A4018">
        <v>2267.2130000000002</v>
      </c>
      <c r="B4018" s="2" t="str">
        <f t="shared" si="7356"/>
        <v/>
      </c>
      <c r="C4018">
        <v>1</v>
      </c>
      <c r="E4018">
        <v>44093.38</v>
      </c>
      <c r="R4018">
        <v>37</v>
      </c>
      <c r="S4018" t="s">
        <v>22</v>
      </c>
      <c r="AA4018" s="10">
        <f t="shared" si="7272"/>
        <v>2267.2130000000002</v>
      </c>
      <c r="AB4018" s="3" cm="1">
        <f t="array" ref="AB4018">100000000/Lvac(AA4018)</f>
        <v>44093.379367425943</v>
      </c>
      <c r="AC4018" s="28">
        <f t="shared" si="7273"/>
        <v>4.4107015970709412E-7</v>
      </c>
      <c r="AD4018" s="28">
        <f t="shared" si="7274"/>
        <v>2.2679141729353401E-7</v>
      </c>
      <c r="AE4018" s="21">
        <f t="shared" si="7275"/>
        <v>44093.379867727461</v>
      </c>
      <c r="AF4018" s="10" cm="1">
        <f t="array" ref="AF4018">Lair(100000000/AE4018)</f>
        <v>2267.2129742728844</v>
      </c>
      <c r="AG4018" s="10">
        <f t="shared" si="7276"/>
        <v>1.4724136939808025E-2</v>
      </c>
      <c r="AH4018" s="10" t="b">
        <f t="shared" si="7271"/>
        <v>1</v>
      </c>
      <c r="AI4018" s="10">
        <f t="shared" si="7278"/>
        <v>2267.2130000000002</v>
      </c>
      <c r="AJ4018">
        <v>3.0000000000000001E-3</v>
      </c>
      <c r="AK4018" s="3" cm="1">
        <f t="array" ref="AK4018">100000000/Lvac($AA4018)</f>
        <v>44093.379367425943</v>
      </c>
      <c r="AL4018" s="21">
        <f t="shared" si="7343"/>
        <v>5.8344821638848146E-2</v>
      </c>
      <c r="AM4018" s="21"/>
      <c r="AN4018" s="21"/>
      <c r="AO4018" s="21"/>
      <c r="AP4018" s="21"/>
      <c r="AS4018" s="3">
        <f t="shared" si="7277"/>
        <v>-6.3257405417971313E-4</v>
      </c>
      <c r="AT4018" s="3" cm="1">
        <f t="array" ref="AT4018">AS4018-(100000000/LvacE($A4018)-$E4018)</f>
        <v>1.2363908172119409E-4</v>
      </c>
      <c r="BB4018"/>
      <c r="BC4018"/>
      <c r="BD4018"/>
      <c r="BE4018"/>
      <c r="BF4018"/>
      <c r="BG4018"/>
      <c r="BH4018"/>
      <c r="BI4018"/>
      <c r="BJ4018"/>
      <c r="BN4018" s="13" cm="1">
        <f t="array" ref="BN4018">$C4018*EXP(poly_from_str(100000000/$E4018,BN$4343))</f>
        <v>7.1713260581509406</v>
      </c>
      <c r="BO4018" s="13"/>
      <c r="BY4018">
        <v>7154</v>
      </c>
    </row>
    <row r="4019" spans="1:78" hidden="1" x14ac:dyDescent="0.25">
      <c r="A4019">
        <v>2267.127</v>
      </c>
      <c r="B4019" s="2" t="str">
        <f t="shared" si="7356"/>
        <v/>
      </c>
      <c r="C4019">
        <v>1</v>
      </c>
      <c r="E4019">
        <v>44095.05</v>
      </c>
      <c r="R4019">
        <v>37</v>
      </c>
      <c r="S4019" t="s">
        <v>22</v>
      </c>
      <c r="AA4019" s="10">
        <f t="shared" si="7272"/>
        <v>2267.127</v>
      </c>
      <c r="AB4019" s="3" cm="1">
        <f t="array" ref="AB4019">100000000/Lvac(AA4019)</f>
        <v>44095.051827023861</v>
      </c>
      <c r="AC4019" s="28">
        <f t="shared" si="7273"/>
        <v>4.4108689102992465E-7</v>
      </c>
      <c r="AD4019" s="28">
        <f t="shared" si="7274"/>
        <v>2.2678281543307888E-7</v>
      </c>
      <c r="AE4019" s="21">
        <f t="shared" si="7275"/>
        <v>44095.050381988622</v>
      </c>
      <c r="AF4019" s="10" cm="1">
        <f t="array" ref="AF4019">Lair(100000000/AE4019)</f>
        <v>2267.1270743027349</v>
      </c>
      <c r="AG4019" s="10">
        <f t="shared" si="7276"/>
        <v>1.4724874660092677E-2</v>
      </c>
      <c r="AH4019" s="10" t="b">
        <f t="shared" si="7271"/>
        <v>1</v>
      </c>
      <c r="AI4019" s="10">
        <f t="shared" si="7278"/>
        <v>2267.127</v>
      </c>
      <c r="AJ4019">
        <v>3.0000000000000001E-3</v>
      </c>
      <c r="AK4019" s="3" cm="1">
        <f t="array" ref="AK4019">100000000/Lvac($AA4019)</f>
        <v>44095.051827023861</v>
      </c>
      <c r="AL4019" s="21">
        <f t="shared" si="7343"/>
        <v>5.8349247960556065E-2</v>
      </c>
      <c r="AM4019" s="21"/>
      <c r="AN4019" s="21"/>
      <c r="AO4019" s="21"/>
      <c r="AP4019" s="21"/>
      <c r="AS4019" s="3">
        <f t="shared" si="7277"/>
        <v>1.8270238579134457E-3</v>
      </c>
      <c r="AT4019" s="3" cm="1">
        <f t="array" ref="AT4019">AS4019-(100000000/LvacE($A4019)-$E4019)</f>
        <v>1.236982861883007E-4</v>
      </c>
      <c r="BB4019"/>
      <c r="BC4019"/>
      <c r="BD4019"/>
      <c r="BE4019"/>
      <c r="BF4019"/>
      <c r="BG4019"/>
      <c r="BH4019"/>
      <c r="BI4019"/>
      <c r="BJ4019"/>
      <c r="BN4019" s="13" cm="1">
        <f t="array" ref="BN4019">$C4019*EXP(poly_from_str(100000000/$E4019,BN$4343))</f>
        <v>7.1761649917530752</v>
      </c>
      <c r="BO4019" s="13"/>
      <c r="BY4019">
        <v>7159</v>
      </c>
    </row>
    <row r="4020" spans="1:78" hidden="1" x14ac:dyDescent="0.25">
      <c r="A4020">
        <v>2266.645</v>
      </c>
      <c r="B4020" s="2" t="str">
        <f t="shared" si="7356"/>
        <v/>
      </c>
      <c r="C4020">
        <v>8</v>
      </c>
      <c r="E4020">
        <v>44104.43</v>
      </c>
      <c r="F4020">
        <v>25033</v>
      </c>
      <c r="G4020" t="s">
        <v>5</v>
      </c>
      <c r="H4020" s="5" t="s">
        <v>4</v>
      </c>
      <c r="I4020">
        <v>69138</v>
      </c>
      <c r="J4020" t="s">
        <v>3</v>
      </c>
      <c r="K4020" s="5" t="s">
        <v>4</v>
      </c>
      <c r="L4020">
        <v>25033.91</v>
      </c>
      <c r="M4020" t="str">
        <f t="shared" ref="M4020:M4023" si="7362">$G4020&amp;""</f>
        <v>e</v>
      </c>
      <c r="N4020" t="str">
        <f t="shared" ref="N4020:N4023" si="7363">$H4020&amp;""</f>
        <v>9/2</v>
      </c>
      <c r="O4020">
        <v>69138.28</v>
      </c>
      <c r="P4020" t="str">
        <f t="shared" ref="P4020:P4023" si="7364">$J4020&amp;""</f>
        <v>o</v>
      </c>
      <c r="Q4020" t="str">
        <f t="shared" ref="Q4020:Q4023" si="7365">$K4020&amp;""</f>
        <v>9/2</v>
      </c>
      <c r="R4020">
        <v>37</v>
      </c>
      <c r="AA4020" s="10">
        <f t="shared" si="7272"/>
        <v>2266.645</v>
      </c>
      <c r="AB4020" s="3" cm="1">
        <f t="array" ref="AB4020">100000000/Lvac(AA4020)</f>
        <v>44104.427728110786</v>
      </c>
      <c r="AC4020" s="28">
        <f t="shared" si="7273"/>
        <v>4.4118068775657416E-7</v>
      </c>
      <c r="AD4020" s="28">
        <f t="shared" si="7274"/>
        <v>2.2673460500715922E-7</v>
      </c>
      <c r="AE4020" s="21">
        <f t="shared" si="7275"/>
        <v>44104.429525319712</v>
      </c>
      <c r="AF4020" s="10" cm="1">
        <f t="array" ref="AF4020">Lair(100000000/AE4020)</f>
        <v>2266.6449076280214</v>
      </c>
      <c r="AG4020" s="10">
        <f t="shared" si="7276"/>
        <v>1.4729010879099017E-2</v>
      </c>
      <c r="AH4020" s="10" t="b">
        <f t="shared" si="7271"/>
        <v>1</v>
      </c>
      <c r="AI4020" s="10">
        <f t="shared" ref="AI4020:AI4023" si="7366">$AF4020</f>
        <v>2266.6449076280214</v>
      </c>
      <c r="AJ4020">
        <v>3.0000000000000001E-3</v>
      </c>
      <c r="AK4020" s="3" cm="1">
        <f t="array" ref="AK4020">100000000/Lvac($AA4020)</f>
        <v>44104.427728110786</v>
      </c>
      <c r="AL4020" s="21">
        <f t="shared" si="7343"/>
        <v>5.8374067653496897E-2</v>
      </c>
      <c r="AM4020" s="10" cm="1">
        <f t="array" ref="AM4020">Lvac($AI4020)-$BA4020</f>
        <v>-3.0601161070080707E-3</v>
      </c>
      <c r="AN4020" s="10">
        <f t="shared" ref="AN4020:AN4023" si="7367">$AK4020-($AX4020-$AW4020)</f>
        <v>5.7728110790776554E-2</v>
      </c>
      <c r="AO4020" s="3">
        <f t="shared" ref="AO4020:AO4023" si="7368">AM4020/AJ4020</f>
        <v>-1.0200387023360236</v>
      </c>
      <c r="AP4020" s="3">
        <v>-0.98924138334647671</v>
      </c>
      <c r="AS4020" s="3">
        <f t="shared" si="7277"/>
        <v>-2.2718892141710967E-3</v>
      </c>
      <c r="AT4020" s="3" cm="1">
        <f t="array" ref="AT4020">AS4020-(100000000/LvacE($A4020)-$E4020)</f>
        <v>1.2403046275721863E-4</v>
      </c>
      <c r="AU4020" t="s">
        <v>4741</v>
      </c>
      <c r="AV4020" t="s">
        <v>4874</v>
      </c>
      <c r="AW4020" s="3">
        <v>25033.91</v>
      </c>
      <c r="AX4020" s="3">
        <v>69138.28</v>
      </c>
      <c r="AY4020" s="3"/>
      <c r="AZ4020" s="10" cm="1">
        <f t="array" ref="AZ4020">Lair(100000000/($AX4020-$AW4020))</f>
        <v>2266.6479670824206</v>
      </c>
      <c r="BA4020" s="10">
        <f t="shared" ref="BA4020:BA4023" si="7369">100000000/($AX4020-$AW4020)</f>
        <v>2267.3490177957424</v>
      </c>
      <c r="BB4020" s="12">
        <v>394000000</v>
      </c>
      <c r="BC4020" s="3">
        <v>0.27200000000000002</v>
      </c>
      <c r="BD4020" s="12" cm="1">
        <f t="array" ref="BD4020">SfromgA($BB4020,$BA4020,"")</f>
        <v>2.2666512969729871</v>
      </c>
      <c r="BE4020" s="29">
        <f t="shared" ref="BE4020:BE4023" si="7370">(10^MAX(0.05, -0.312925054856973*((LN($BD4020))^(1/3)) + 0.454808404431693)-1)*100</f>
        <v>45.24987126395483</v>
      </c>
      <c r="BG4020" s="3"/>
      <c r="BH4020" s="3"/>
      <c r="BI4020" s="12">
        <f t="shared" ref="BI4020:BI4023" si="7371">IF($BB4020="",$BF4020,$BB4020)</f>
        <v>394000000</v>
      </c>
      <c r="BJ4020" s="29">
        <f t="shared" ref="BJ4020:BJ4023" si="7372">IF($BB4020="",$BH4020,$BE4020)</f>
        <v>45.24987126395483</v>
      </c>
      <c r="BK4020" s="3">
        <f t="shared" ref="BK4020:BK4023" si="7373">LN(BN4020*100000000/($AX4020-$AW4020)/$BI4020)</f>
        <v>-8.0114910367858645</v>
      </c>
      <c r="BL4020" s="13">
        <f>EXP(BK$4341*$AX4020+BK$4342)*$BI4020/(100000000/($AX4020-$AW4020))</f>
        <v>102.13810168357645</v>
      </c>
      <c r="BM4020" s="3">
        <f t="shared" ref="BM4020:BM4023" si="7374">LN(BL4020/$C4020)</f>
        <v>2.5468842939310434</v>
      </c>
      <c r="BN4020" s="13" cm="1">
        <f t="array" ref="BN4020">$C4020*EXP(poly_from_str(100000000/$E4020,BN$4343))</f>
        <v>57.627727726831772</v>
      </c>
      <c r="BO4020" s="3">
        <f t="shared" ref="BO4020:BO4023" si="7375">LN($C4020)</f>
        <v>2.0794415416798357</v>
      </c>
      <c r="BP4020" s="13">
        <f>LN(BL4020/BN4020)</f>
        <v>0.57232199959082675</v>
      </c>
      <c r="BQ4020" s="13"/>
      <c r="BS4020" s="13"/>
      <c r="BT4020" s="13"/>
      <c r="BU4020" s="13"/>
      <c r="BV4020" s="13"/>
      <c r="BW4020" s="13"/>
      <c r="BX4020" s="13"/>
      <c r="BY4020">
        <v>57509</v>
      </c>
      <c r="BZ4020" s="13"/>
    </row>
    <row r="4021" spans="1:78" hidden="1" x14ac:dyDescent="0.25">
      <c r="A4021">
        <v>2266.3319999999999</v>
      </c>
      <c r="B4021" s="2" t="str">
        <f t="shared" si="7356"/>
        <v/>
      </c>
      <c r="C4021">
        <v>1</v>
      </c>
      <c r="E4021">
        <v>44110.52</v>
      </c>
      <c r="F4021">
        <v>29267</v>
      </c>
      <c r="G4021" t="s">
        <v>5</v>
      </c>
      <c r="H4021" s="5" t="s">
        <v>18</v>
      </c>
      <c r="I4021">
        <v>73378</v>
      </c>
      <c r="J4021" t="s">
        <v>3</v>
      </c>
      <c r="K4021" s="5" t="s">
        <v>8</v>
      </c>
      <c r="L4021">
        <v>29267.86</v>
      </c>
      <c r="M4021" t="str">
        <f t="shared" si="7362"/>
        <v>e</v>
      </c>
      <c r="N4021" t="str">
        <f t="shared" si="7363"/>
        <v>5/2</v>
      </c>
      <c r="O4021">
        <v>73378.42</v>
      </c>
      <c r="P4021" t="str">
        <f t="shared" si="7364"/>
        <v>o</v>
      </c>
      <c r="Q4021" t="str">
        <f t="shared" si="7365"/>
        <v>7/2</v>
      </c>
      <c r="R4021">
        <v>37</v>
      </c>
      <c r="AA4021" s="10">
        <f t="shared" si="7272"/>
        <v>2266.3319999999999</v>
      </c>
      <c r="AB4021" s="3" cm="1">
        <f t="array" ref="AB4021">100000000/Lvac(AA4021)</f>
        <v>44110.518363535921</v>
      </c>
      <c r="AC4021" s="28">
        <f t="shared" si="7273"/>
        <v>4.4124161861545445E-7</v>
      </c>
      <c r="AD4021" s="28">
        <f t="shared" si="7274"/>
        <v>2.2670329823796693E-7</v>
      </c>
      <c r="AE4021" s="21">
        <f t="shared" si="7275"/>
        <v>44110.519658232508</v>
      </c>
      <c r="AF4021" s="10" cm="1">
        <f t="array" ref="AF4021">Lair(100000000/AE4021)</f>
        <v>2266.3319334742528</v>
      </c>
      <c r="AG4021" s="10">
        <f t="shared" si="7276"/>
        <v>1.4731698260346659E-2</v>
      </c>
      <c r="AH4021" s="10" t="b">
        <f t="shared" si="7271"/>
        <v>1</v>
      </c>
      <c r="AI4021" s="10">
        <f t="shared" si="7366"/>
        <v>2266.3319334742528</v>
      </c>
      <c r="AJ4021">
        <v>3.0000000000000001E-3</v>
      </c>
      <c r="AK4021" s="3" cm="1">
        <f t="array" ref="AK4021">100000000/Lvac($AA4021)</f>
        <v>44110.518363535921</v>
      </c>
      <c r="AL4021" s="21">
        <f t="shared" si="7343"/>
        <v>5.8390191276061432E-2</v>
      </c>
      <c r="AM4021" s="10" cm="1">
        <f t="array" ref="AM4021">Lvac($AI4021)-$BA4021</f>
        <v>2.0733383294100349E-3</v>
      </c>
      <c r="AN4021" s="10">
        <f t="shared" si="7367"/>
        <v>-4.1636464076873381E-2</v>
      </c>
      <c r="AO4021" s="3">
        <f t="shared" si="7368"/>
        <v>0.69111277647001168</v>
      </c>
      <c r="AP4021" s="3">
        <v>0.71329282097091584</v>
      </c>
      <c r="AS4021" s="3">
        <f t="shared" si="7277"/>
        <v>-1.6364640760002658E-3</v>
      </c>
      <c r="AT4021" s="3" cm="1">
        <f t="array" ref="AT4021">AS4021-(100000000/LvacE($A4021)-$E4021)</f>
        <v>1.2424652959452942E-4</v>
      </c>
      <c r="AU4021" t="s">
        <v>4695</v>
      </c>
      <c r="AV4021" t="s">
        <v>4914</v>
      </c>
      <c r="AW4021" s="3">
        <v>29267.86</v>
      </c>
      <c r="AX4021" s="3">
        <v>73378.42</v>
      </c>
      <c r="AY4021" s="3"/>
      <c r="AZ4021" s="10" cm="1">
        <f t="array" ref="AZ4021">Lair(100000000/($AX4021-$AW4021))</f>
        <v>2266.3298605841928</v>
      </c>
      <c r="BA4021" s="10">
        <f t="shared" si="7369"/>
        <v>2267.0308425012063</v>
      </c>
      <c r="BB4021" s="12">
        <v>13900000</v>
      </c>
      <c r="BC4021" s="3">
        <v>2.8000000000000001E-2</v>
      </c>
      <c r="BD4021" s="12" cm="1">
        <f t="array" ref="BD4021">SfromgA($BB4021,$BA4021,"")</f>
        <v>7.9931957010736382E-2</v>
      </c>
      <c r="BE4021" s="29">
        <f t="shared" si="7370"/>
        <v>660.34880868476785</v>
      </c>
      <c r="BG4021" s="3"/>
      <c r="BH4021" s="3"/>
      <c r="BI4021" s="12">
        <f t="shared" si="7371"/>
        <v>13900000</v>
      </c>
      <c r="BJ4021" s="29">
        <f t="shared" si="7372"/>
        <v>660.34880868476785</v>
      </c>
      <c r="BK4021" s="3">
        <f t="shared" si="7373"/>
        <v>-6.7441378029266978</v>
      </c>
      <c r="BL4021" s="13">
        <f>EXP(BK$4341*$AX4021+BK$4342)*$BI4021/(100000000/($AX4021-$AW4021))</f>
        <v>2.611272407584508</v>
      </c>
      <c r="BM4021" s="3">
        <f t="shared" si="7374"/>
        <v>0.95983761502348452</v>
      </c>
      <c r="BN4021" s="13" cm="1">
        <f t="array" ref="BN4021">$C4021*EXP(poly_from_str(100000000/$E4021,BN$4343))</f>
        <v>7.2213025106715376</v>
      </c>
      <c r="BO4021" s="3">
        <f t="shared" si="7375"/>
        <v>0</v>
      </c>
      <c r="BP4021" s="13">
        <f>LN(BL4021/BN4021)</f>
        <v>-1.0171977247506627</v>
      </c>
      <c r="BQ4021" s="13"/>
      <c r="BS4021" s="13"/>
      <c r="BT4021" s="13"/>
      <c r="BU4021" s="13"/>
      <c r="BV4021" s="13"/>
      <c r="BW4021" s="13"/>
      <c r="BX4021" s="13"/>
      <c r="BY4021">
        <v>7208</v>
      </c>
      <c r="BZ4021" s="13"/>
    </row>
    <row r="4022" spans="1:78" hidden="1" x14ac:dyDescent="0.25">
      <c r="A4022">
        <v>2266.14</v>
      </c>
      <c r="B4022" s="2" t="str">
        <f t="shared" si="7356"/>
        <v/>
      </c>
      <c r="C4022">
        <v>5</v>
      </c>
      <c r="E4022">
        <v>44114.25</v>
      </c>
      <c r="F4022">
        <v>34198</v>
      </c>
      <c r="G4022" t="s">
        <v>5</v>
      </c>
      <c r="H4022" s="5" t="s">
        <v>113</v>
      </c>
      <c r="I4022">
        <v>78312</v>
      </c>
      <c r="J4022" t="s">
        <v>3</v>
      </c>
      <c r="K4022" s="5" t="s">
        <v>113</v>
      </c>
      <c r="L4022">
        <v>34198.61</v>
      </c>
      <c r="M4022" t="str">
        <f t="shared" si="7362"/>
        <v>e</v>
      </c>
      <c r="N4022" t="str">
        <f t="shared" si="7363"/>
        <v>1/2</v>
      </c>
      <c r="O4022">
        <v>78312.91</v>
      </c>
      <c r="P4022" t="str">
        <f t="shared" si="7364"/>
        <v>o</v>
      </c>
      <c r="Q4022" t="str">
        <f t="shared" si="7365"/>
        <v>1/2</v>
      </c>
      <c r="R4022">
        <v>37</v>
      </c>
      <c r="AA4022" s="10">
        <f t="shared" si="7272"/>
        <v>2266.14</v>
      </c>
      <c r="AB4022" s="3" cm="1">
        <f t="array" ref="AB4022">100000000/Lvac(AA4022)</f>
        <v>44114.255304577826</v>
      </c>
      <c r="AC4022" s="28">
        <f t="shared" si="7273"/>
        <v>4.4127900306247633E-7</v>
      </c>
      <c r="AD4022" s="28">
        <f t="shared" si="7274"/>
        <v>2.2668409408607381E-7</v>
      </c>
      <c r="AE4022" s="21">
        <f t="shared" si="7275"/>
        <v>44114.251107538046</v>
      </c>
      <c r="AF4022" s="10" cm="1">
        <f t="array" ref="AF4022">Lair(100000000/AE4022)</f>
        <v>2266.140215621132</v>
      </c>
      <c r="AG4022" s="10">
        <f t="shared" si="7276"/>
        <v>1.4733347300823832E-2</v>
      </c>
      <c r="AH4022" s="10" t="b">
        <f t="shared" si="7271"/>
        <v>1</v>
      </c>
      <c r="AI4022" s="10">
        <f t="shared" si="7366"/>
        <v>2266.140215621132</v>
      </c>
      <c r="AJ4022">
        <v>3.0000000000000001E-3</v>
      </c>
      <c r="AK4022" s="3" cm="1">
        <f t="array" ref="AK4022">100000000/Lvac($AA4022)</f>
        <v>44114.255304577826</v>
      </c>
      <c r="AL4022" s="21">
        <f t="shared" si="7343"/>
        <v>5.8400078248229369E-2</v>
      </c>
      <c r="AM4022" s="10" cm="1">
        <f t="array" ref="AM4022">Lvac($AI4022)-$BA4022</f>
        <v>2.5123700256699522E-3</v>
      </c>
      <c r="AN4022" s="10">
        <f t="shared" si="7367"/>
        <v>-4.4695422177028377E-2</v>
      </c>
      <c r="AO4022" s="3">
        <f t="shared" si="7368"/>
        <v>0.83745667522331735</v>
      </c>
      <c r="AP4022" s="3">
        <v>0.76556742275594536</v>
      </c>
      <c r="AS4022" s="3">
        <f t="shared" si="7277"/>
        <v>5.3045778258820064E-3</v>
      </c>
      <c r="AT4022" s="3" cm="1">
        <f t="array" ref="AT4022">AS4022-(100000000/LvacE($A4022)-$E4022)</f>
        <v>1.2437920668162405E-4</v>
      </c>
      <c r="AU4022" t="s">
        <v>4722</v>
      </c>
      <c r="AV4022" t="s">
        <v>4867</v>
      </c>
      <c r="AW4022" s="3">
        <v>34198.61</v>
      </c>
      <c r="AX4022" s="3">
        <v>78312.91</v>
      </c>
      <c r="AY4022" s="3"/>
      <c r="AZ4022" s="10" cm="1">
        <f t="array" ref="AZ4022">Lair(100000000/($AX4022-$AW4022))</f>
        <v>2266.1377037942525</v>
      </c>
      <c r="BA4022" s="10">
        <f t="shared" si="7369"/>
        <v>2266.8386441584698</v>
      </c>
      <c r="BB4022" s="12">
        <v>295000000</v>
      </c>
      <c r="BC4022" s="3">
        <v>0.72799999999999998</v>
      </c>
      <c r="BD4022" s="12" cm="1">
        <f t="array" ref="BD4022">SfromgA($BB4022,$BA4022,"")</f>
        <v>1.6959662247835852</v>
      </c>
      <c r="BE4022" s="29">
        <f t="shared" si="7370"/>
        <v>59.164798210959503</v>
      </c>
      <c r="BG4022" s="3"/>
      <c r="BH4022" s="3"/>
      <c r="BI4022" s="12">
        <f t="shared" si="7371"/>
        <v>295000000</v>
      </c>
      <c r="BJ4022" s="29">
        <f t="shared" si="7372"/>
        <v>59.164798210959503</v>
      </c>
      <c r="BK4022" s="3">
        <f t="shared" si="7373"/>
        <v>-8.1883534985920203</v>
      </c>
      <c r="BL4022" s="13">
        <f>EXP(BK$4341*$AX4022+BK$4342)*$BI4022/(100000000/($AX4022-$AW4022))</f>
        <v>38.095097683305589</v>
      </c>
      <c r="BM4022" s="3">
        <f t="shared" si="7374"/>
        <v>2.0306476916903828</v>
      </c>
      <c r="BN4022" s="13" cm="1">
        <f t="array" ref="BN4022">$C4022*EXP(poly_from_str(100000000/$E4022,BN$4343))</f>
        <v>36.161352703908079</v>
      </c>
      <c r="BO4022" s="3">
        <f t="shared" si="7375"/>
        <v>1.6094379124341003</v>
      </c>
      <c r="BP4022" s="13">
        <f t="shared" ref="BP4022:BP4023" si="7376">LN(BL4022/BN4022)</f>
        <v>5.2094660453185698E-2</v>
      </c>
      <c r="BQ4022" s="13"/>
      <c r="BS4022" s="13"/>
      <c r="BT4022" s="13"/>
      <c r="BU4022" s="13"/>
      <c r="BV4022" s="13"/>
      <c r="BW4022" s="13"/>
      <c r="BX4022" s="13"/>
      <c r="BY4022">
        <v>36098</v>
      </c>
      <c r="BZ4022" s="13"/>
    </row>
    <row r="4023" spans="1:78" hidden="1" x14ac:dyDescent="0.25">
      <c r="A4023">
        <v>2266.0500000000002</v>
      </c>
      <c r="B4023" s="2" t="str">
        <f t="shared" si="7356"/>
        <v/>
      </c>
      <c r="C4023">
        <v>5</v>
      </c>
      <c r="E4023">
        <v>44116.01</v>
      </c>
      <c r="F4023">
        <v>19700</v>
      </c>
      <c r="G4023" t="s">
        <v>5</v>
      </c>
      <c r="H4023" s="5" t="s">
        <v>16</v>
      </c>
      <c r="I4023">
        <v>63816</v>
      </c>
      <c r="J4023" t="s">
        <v>3</v>
      </c>
      <c r="K4023" s="5" t="s">
        <v>16</v>
      </c>
      <c r="L4023">
        <v>19700.900000000001</v>
      </c>
      <c r="M4023" t="str">
        <f t="shared" si="7362"/>
        <v>e</v>
      </c>
      <c r="N4023" t="str">
        <f t="shared" si="7363"/>
        <v>11/2</v>
      </c>
      <c r="O4023">
        <v>63816.91</v>
      </c>
      <c r="P4023" t="str">
        <f t="shared" si="7364"/>
        <v>o</v>
      </c>
      <c r="Q4023" t="str">
        <f t="shared" si="7365"/>
        <v>11/2</v>
      </c>
      <c r="R4023">
        <v>37</v>
      </c>
      <c r="AA4023" s="10">
        <f t="shared" si="7272"/>
        <v>2266.0500000000002</v>
      </c>
      <c r="AB4023" s="3" cm="1">
        <f t="array" ref="AB4023">100000000/Lvac(AA4023)</f>
        <v>44116.007213638026</v>
      </c>
      <c r="AC4023" s="28">
        <f t="shared" si="7273"/>
        <v>4.4129652920279782E-7</v>
      </c>
      <c r="AD4023" s="28">
        <f t="shared" si="7274"/>
        <v>2.2667509213999311E-7</v>
      </c>
      <c r="AE4023" s="21">
        <f t="shared" si="7275"/>
        <v>44116.0094183111</v>
      </c>
      <c r="AF4023" s="10" cm="1">
        <f t="array" ref="AF4023">Lair(100000000/AE4023)</f>
        <v>2266.04988674487</v>
      </c>
      <c r="AG4023" s="10">
        <f t="shared" si="7276"/>
        <v>1.4734120432832027E-2</v>
      </c>
      <c r="AH4023" s="10" t="b">
        <f t="shared" si="7271"/>
        <v>1</v>
      </c>
      <c r="AI4023" s="10">
        <f t="shared" si="7366"/>
        <v>2266.04988674487</v>
      </c>
      <c r="AJ4023">
        <v>3.0000000000000001E-3</v>
      </c>
      <c r="AK4023" s="3" cm="1">
        <f t="array" ref="AK4023">100000000/Lvac($AA4023)</f>
        <v>44116.007213638026</v>
      </c>
      <c r="AL4023" s="21">
        <f t="shared" si="7343"/>
        <v>5.8404725516007533E-2</v>
      </c>
      <c r="AM4023" s="10" cm="1">
        <f t="array" ref="AM4023">Lvac($AI4023)-$BA4023</f>
        <v>2.9888101380493026E-5</v>
      </c>
      <c r="AN4023" s="10">
        <f t="shared" si="7367"/>
        <v>-2.7863619761774316E-3</v>
      </c>
      <c r="AO4023" s="3">
        <f t="shared" si="7368"/>
        <v>9.9627004601643421E-3</v>
      </c>
      <c r="AP4023" s="3">
        <v>4.7722573375115949E-2</v>
      </c>
      <c r="AS4023" s="3">
        <f t="shared" si="7277"/>
        <v>-2.7863619761774316E-3</v>
      </c>
      <c r="AT4023" s="3" cm="1">
        <f t="array" ref="AT4023">AS4023-(100000000/LvacE($A4023)-$E4023)</f>
        <v>1.2444143067114055E-4</v>
      </c>
      <c r="AU4023" t="s">
        <v>4957</v>
      </c>
      <c r="AV4023" t="s">
        <v>4923</v>
      </c>
      <c r="AW4023" s="3">
        <v>19700.900000000001</v>
      </c>
      <c r="AX4023" s="3">
        <v>63816.91</v>
      </c>
      <c r="AY4023" s="3"/>
      <c r="AZ4023" s="10" cm="1">
        <f t="array" ref="AZ4023">Lair(100000000/($AX4023-$AW4023))</f>
        <v>2266.0498568632302</v>
      </c>
      <c r="BA4023" s="10">
        <f t="shared" si="7369"/>
        <v>2266.7507782322109</v>
      </c>
      <c r="BB4023" s="12">
        <v>46100000</v>
      </c>
      <c r="BC4023" s="3">
        <v>8.6999999999999994E-2</v>
      </c>
      <c r="BD4023" s="12" cm="1">
        <f t="array" ref="BD4023">SfromgA($BB4023,$BA4023,"")</f>
        <v>0.26499983639677138</v>
      </c>
      <c r="BE4023" s="29">
        <f t="shared" si="7370"/>
        <v>529.17202643848145</v>
      </c>
      <c r="BG4023" s="3"/>
      <c r="BH4023" s="3"/>
      <c r="BI4023" s="12">
        <f t="shared" si="7371"/>
        <v>46100000</v>
      </c>
      <c r="BJ4023" s="29">
        <f t="shared" si="7372"/>
        <v>529.17202643848145</v>
      </c>
      <c r="BK4023" s="3">
        <f t="shared" si="7373"/>
        <v>-6.3315129395860099</v>
      </c>
      <c r="BL4023" s="13">
        <f>EXP(BK$4341*$AX4023+BK$4342)*$BI4023/(100000000/($AX4023-$AW4023))</f>
        <v>17.910198037632156</v>
      </c>
      <c r="BM4023" s="3">
        <f t="shared" si="7374"/>
        <v>1.2759323609549509</v>
      </c>
      <c r="BN4023" s="13" cm="1">
        <f t="array" ref="BN4023">$C4023*EXP(poly_from_str(100000000/$E4023,BN$4343))</f>
        <v>36.18728661004991</v>
      </c>
      <c r="BO4023" s="3">
        <f t="shared" si="7375"/>
        <v>1.6094379124341003</v>
      </c>
      <c r="BP4023" s="13">
        <f t="shared" si="7376"/>
        <v>-0.70333758514059108</v>
      </c>
      <c r="BQ4023" s="13"/>
      <c r="BS4023" s="13"/>
      <c r="BT4023" s="13"/>
      <c r="BU4023" s="13"/>
      <c r="BV4023" s="13"/>
      <c r="BW4023" s="13"/>
      <c r="BX4023" s="13"/>
      <c r="BY4023">
        <v>36126</v>
      </c>
      <c r="BZ4023" s="13"/>
    </row>
    <row r="4024" spans="1:78" hidden="1" x14ac:dyDescent="0.25">
      <c r="A4024">
        <v>2265.694</v>
      </c>
      <c r="B4024" s="2" t="str">
        <f t="shared" si="7356"/>
        <v/>
      </c>
      <c r="C4024">
        <v>5</v>
      </c>
      <c r="E4024">
        <v>44122.94</v>
      </c>
      <c r="R4024">
        <v>37</v>
      </c>
      <c r="S4024" t="s">
        <v>22</v>
      </c>
      <c r="AA4024" s="10">
        <f t="shared" si="7272"/>
        <v>2265.694</v>
      </c>
      <c r="AB4024" s="3" cm="1">
        <f t="array" ref="AB4024">100000000/Lvac(AA4024)</f>
        <v>44122.93835110205</v>
      </c>
      <c r="AC4024" s="28">
        <f t="shared" si="7273"/>
        <v>4.4136586847120573E-7</v>
      </c>
      <c r="AD4024" s="28">
        <f t="shared" si="7274"/>
        <v>2.2663948444290842E-7</v>
      </c>
      <c r="AE4024" s="21">
        <f t="shared" si="7275"/>
        <v>44122.939655942479</v>
      </c>
      <c r="AF4024" s="10" cm="1">
        <f t="array" ref="AF4024">Lair(100000000/AE4024)</f>
        <v>2265.6939329907655</v>
      </c>
      <c r="AG4024" s="10">
        <f t="shared" si="7276"/>
        <v>1.4737179502417812E-2</v>
      </c>
      <c r="AH4024" s="10" t="b">
        <f t="shared" si="7271"/>
        <v>1</v>
      </c>
      <c r="AI4024" s="10">
        <f t="shared" si="7278"/>
        <v>2265.694</v>
      </c>
      <c r="AJ4024">
        <v>3.0000000000000001E-3</v>
      </c>
      <c r="AK4024" s="3" cm="1">
        <f t="array" ref="AK4024">100000000/Lvac($AA4024)</f>
        <v>44122.93835110205</v>
      </c>
      <c r="AL4024" s="21">
        <f t="shared" si="7343"/>
        <v>5.8423077014506879E-2</v>
      </c>
      <c r="AM4024" s="21"/>
      <c r="AN4024" s="21"/>
      <c r="AO4024" s="21"/>
      <c r="AP4024" s="21"/>
      <c r="AS4024" s="3">
        <f t="shared" si="7277"/>
        <v>-1.6488979526911862E-3</v>
      </c>
      <c r="AT4024" s="3" cm="1">
        <f t="array" ref="AT4024">AS4024-(100000000/LvacE($A4024)-$E4024)</f>
        <v>1.2468782369978726E-4</v>
      </c>
      <c r="BB4024"/>
      <c r="BC4024"/>
      <c r="BD4024"/>
      <c r="BE4024"/>
      <c r="BF4024"/>
      <c r="BG4024"/>
      <c r="BH4024"/>
      <c r="BI4024"/>
      <c r="BJ4024"/>
      <c r="BN4024" s="13" cm="1">
        <f t="array" ref="BN4024">$C4024*EXP(poly_from_str(100000000/$E4024,BN$4343))</f>
        <v>36.289761612223529</v>
      </c>
      <c r="BO4024" s="13"/>
      <c r="BY4024" t="e">
        <v>#N/A</v>
      </c>
    </row>
    <row r="4025" spans="1:78" hidden="1" x14ac:dyDescent="0.25">
      <c r="A4025">
        <v>2265.223</v>
      </c>
      <c r="B4025" s="2" t="str">
        <f t="shared" si="7356"/>
        <v/>
      </c>
      <c r="C4025">
        <v>6</v>
      </c>
      <c r="E4025">
        <v>44132.11</v>
      </c>
      <c r="F4025">
        <v>27604</v>
      </c>
      <c r="G4025" t="s">
        <v>5</v>
      </c>
      <c r="H4025" s="5" t="s">
        <v>4</v>
      </c>
      <c r="I4025">
        <v>71736</v>
      </c>
      <c r="J4025" t="s">
        <v>3</v>
      </c>
      <c r="K4025" s="5" t="s">
        <v>16</v>
      </c>
      <c r="L4025">
        <v>27604.26</v>
      </c>
      <c r="M4025" t="str">
        <f>$G4025&amp;""</f>
        <v>e</v>
      </c>
      <c r="N4025" t="str">
        <f>$H4025&amp;""</f>
        <v>9/2</v>
      </c>
      <c r="O4025">
        <v>71736.45</v>
      </c>
      <c r="P4025" t="str">
        <f>$J4025&amp;""</f>
        <v>o</v>
      </c>
      <c r="Q4025" t="str">
        <f>$K4025&amp;""</f>
        <v>11/2</v>
      </c>
      <c r="R4025">
        <v>37</v>
      </c>
      <c r="AA4025" s="10">
        <f t="shared" si="7272"/>
        <v>2265.223</v>
      </c>
      <c r="AB4025" s="3" cm="1">
        <f t="array" ref="AB4025">100000000/Lvac(AA4025)</f>
        <v>44132.111826813045</v>
      </c>
      <c r="AC4025" s="28">
        <f t="shared" si="7273"/>
        <v>4.4145764015286795E-7</v>
      </c>
      <c r="AD4025" s="28">
        <f t="shared" si="7274"/>
        <v>2.2659237426123735E-7</v>
      </c>
      <c r="AE4025" s="21">
        <f t="shared" si="7275"/>
        <v>44132.110380930346</v>
      </c>
      <c r="AF4025" s="10" cm="1">
        <f t="array" ref="AF4025">Lair(100000000/AE4025)</f>
        <v>2265.2230742215115</v>
      </c>
      <c r="AG4025" s="10">
        <f t="shared" si="7276"/>
        <v>1.4741228971013681E-2</v>
      </c>
      <c r="AH4025" s="10" t="b">
        <f t="shared" si="7271"/>
        <v>1</v>
      </c>
      <c r="AI4025" s="10">
        <f>$AF4025</f>
        <v>2265.2230742215115</v>
      </c>
      <c r="AJ4025">
        <v>3.0000000000000001E-3</v>
      </c>
      <c r="AK4025" s="3" cm="1">
        <f t="array" ref="AK4025">100000000/Lvac($AA4025)</f>
        <v>44132.111826813045</v>
      </c>
      <c r="AL4025" s="21">
        <f t="shared" si="7343"/>
        <v>5.8447371911015761E-2</v>
      </c>
      <c r="AM4025" s="10" cm="1">
        <f t="array" ref="AM4025">Lvac($AI4025)-$BA4025</f>
        <v>4.0879626917558198E-3</v>
      </c>
      <c r="AN4025" s="10">
        <f>$AK4025-($AX4025-$AW4025)</f>
        <v>-7.8173186957428697E-2</v>
      </c>
      <c r="AO4025" s="3">
        <f>AM4025/AJ4025</f>
        <v>1.3626542305852734</v>
      </c>
      <c r="AP4025" s="3">
        <v>1.3379083790520478</v>
      </c>
      <c r="AS4025" s="3">
        <f t="shared" si="7277"/>
        <v>1.8268130443175323E-3</v>
      </c>
      <c r="AT4025" s="3" cm="1">
        <f t="array" ref="AT4025">AS4025-(100000000/LvacE($A4025)-$E4025)</f>
        <v>1.2501437595346943E-4</v>
      </c>
      <c r="AU4025" t="s">
        <v>4713</v>
      </c>
      <c r="AV4025" t="s">
        <v>4870</v>
      </c>
      <c r="AW4025" s="3">
        <v>27604.26</v>
      </c>
      <c r="AX4025" s="3">
        <v>71736.45</v>
      </c>
      <c r="AY4025" s="3"/>
      <c r="AZ4025" s="10" cm="1">
        <f t="array" ref="AZ4025">Lair(100000000/($AX4025-$AW4025))</f>
        <v>2265.2189871422379</v>
      </c>
      <c r="BA4025" s="10">
        <f>100000000/($AX4025-$AW4025)</f>
        <v>2265.919728887236</v>
      </c>
      <c r="BB4025" s="12">
        <v>187000000</v>
      </c>
      <c r="BC4025" s="3">
        <v>0.68500000000000005</v>
      </c>
      <c r="BD4025" s="12" cm="1">
        <f t="array" ref="BD4025">SfromgA($BB4025,$BA4025,"")</f>
        <v>1.0737632319687624</v>
      </c>
      <c r="BE4025" s="29">
        <f>(10^MAX(0.05, -0.312925054856973*((LN($BD4025))^(1/3)) + 0.454808404431693)-1)*100</f>
        <v>111.41159362071447</v>
      </c>
      <c r="BG4025" s="3"/>
      <c r="BH4025" s="3"/>
      <c r="BI4025" s="12">
        <f>IF($BB4025="",$BF4025,$BB4025)</f>
        <v>187000000</v>
      </c>
      <c r="BJ4025" s="29">
        <f>IF($BB4025="",$BH4025,$BE4025)</f>
        <v>111.41159362071447</v>
      </c>
      <c r="BK4025" s="3">
        <f>LN(BN4025*100000000/($AX4025-$AW4025)/$BI4025)</f>
        <v>-7.5432719957917875</v>
      </c>
      <c r="BL4025" s="13">
        <f>EXP(BK$4341*$AX4025+BK$4342)*$BI4025/(100000000/($AX4025-$AW4025))</f>
        <v>39.817430309964763</v>
      </c>
      <c r="BM4025" s="3">
        <f t="shared" ref="BM4025" si="7377">LN(BL4025/$C4025)</f>
        <v>1.8925452946778782</v>
      </c>
      <c r="BN4025" s="13" cm="1">
        <f t="array" ref="BN4025">$C4025*EXP(poly_from_str(100000000/$E4025,BN$4343))</f>
        <v>43.711497238978069</v>
      </c>
      <c r="BO4025" s="3">
        <f>LN($C4025)</f>
        <v>1.791759469228055</v>
      </c>
      <c r="BP4025" s="13">
        <f>LN(BL4025/BN4025)</f>
        <v>-9.3306398305723084E-2</v>
      </c>
      <c r="BQ4025" s="13"/>
      <c r="BS4025" s="13"/>
      <c r="BT4025" s="13"/>
      <c r="BU4025" s="13"/>
      <c r="BV4025" s="13"/>
      <c r="BW4025" s="13"/>
      <c r="BX4025" s="13"/>
      <c r="BY4025">
        <v>43661</v>
      </c>
      <c r="BZ4025" s="13"/>
    </row>
    <row r="4026" spans="1:78" hidden="1" x14ac:dyDescent="0.25">
      <c r="A4026">
        <v>2265.1239999999998</v>
      </c>
      <c r="B4026" s="2" t="str">
        <f t="shared" si="7356"/>
        <v/>
      </c>
      <c r="C4026">
        <v>1</v>
      </c>
      <c r="E4026">
        <v>44134.04</v>
      </c>
      <c r="R4026">
        <v>37</v>
      </c>
      <c r="S4026" t="s">
        <v>22</v>
      </c>
      <c r="AA4026" s="10">
        <f t="shared" si="7272"/>
        <v>2265.1239999999998</v>
      </c>
      <c r="AB4026" s="3" cm="1">
        <f t="array" ref="AB4026">100000000/Lvac(AA4026)</f>
        <v>44134.040494720371</v>
      </c>
      <c r="AC4026" s="28">
        <f t="shared" si="7273"/>
        <v>4.4147693459607514E-7</v>
      </c>
      <c r="AD4026" s="28">
        <f t="shared" si="7274"/>
        <v>2.265824721214064E-7</v>
      </c>
      <c r="AE4026" s="21">
        <f t="shared" si="7275"/>
        <v>44134.040103145715</v>
      </c>
      <c r="AF4026" s="10" cm="1">
        <f t="array" ref="AF4026">Lair(100000000/AE4026)</f>
        <v>2265.1240200989487</v>
      </c>
      <c r="AG4026" s="10">
        <f t="shared" si="7276"/>
        <v>1.4742080454474098E-2</v>
      </c>
      <c r="AH4026" s="10" t="b">
        <f t="shared" si="7271"/>
        <v>1</v>
      </c>
      <c r="AI4026" s="10">
        <f t="shared" si="7278"/>
        <v>2265.1239999999998</v>
      </c>
      <c r="AJ4026">
        <v>3.0000000000000001E-3</v>
      </c>
      <c r="AK4026" s="3" cm="1">
        <f t="array" ref="AK4026">100000000/Lvac($AA4026)</f>
        <v>44134.040494720371</v>
      </c>
      <c r="AL4026" s="21">
        <f t="shared" si="7343"/>
        <v>5.8452482726844592E-2</v>
      </c>
      <c r="AM4026" s="21"/>
      <c r="AN4026" s="21"/>
      <c r="AO4026" s="21"/>
      <c r="AP4026" s="21"/>
      <c r="AS4026" s="3">
        <f t="shared" si="7277"/>
        <v>4.9472037062514573E-4</v>
      </c>
      <c r="AT4026" s="3" cm="1">
        <f t="array" ref="AT4026">AS4026-(100000000/LvacE($A4026)-$E4026)</f>
        <v>1.2508309737313539E-4</v>
      </c>
      <c r="BB4026"/>
      <c r="BC4026"/>
      <c r="BD4026"/>
      <c r="BE4026"/>
      <c r="BF4026"/>
      <c r="BG4026"/>
      <c r="BH4026"/>
      <c r="BI4026"/>
      <c r="BJ4026"/>
      <c r="BN4026" s="13" cm="1">
        <f t="array" ref="BN4026">$C4026*EXP(poly_from_str(100000000/$E4026,BN$4343))</f>
        <v>7.2910206601980301</v>
      </c>
      <c r="BO4026" s="13"/>
      <c r="BY4026" t="e">
        <v>#N/A</v>
      </c>
    </row>
    <row r="4027" spans="1:78" hidden="1" x14ac:dyDescent="0.25">
      <c r="A4027">
        <v>2264.4920000000002</v>
      </c>
      <c r="B4027" s="2" t="str">
        <f t="shared" si="7356"/>
        <v/>
      </c>
      <c r="C4027">
        <v>6</v>
      </c>
      <c r="E4027">
        <v>44146.36</v>
      </c>
      <c r="F4027">
        <v>23532</v>
      </c>
      <c r="G4027" t="s">
        <v>5</v>
      </c>
      <c r="H4027" s="5" t="s">
        <v>18</v>
      </c>
      <c r="I4027">
        <v>67679</v>
      </c>
      <c r="J4027" t="s">
        <v>3</v>
      </c>
      <c r="K4027" s="5" t="s">
        <v>8</v>
      </c>
      <c r="L4027">
        <v>23532.86</v>
      </c>
      <c r="M4027" t="str">
        <f>$G4027&amp;""</f>
        <v>e</v>
      </c>
      <c r="N4027" t="str">
        <f>$H4027&amp;""</f>
        <v>5/2</v>
      </c>
      <c r="O4027">
        <v>67679.210000000006</v>
      </c>
      <c r="P4027" t="str">
        <f>$J4027&amp;""</f>
        <v>o</v>
      </c>
      <c r="Q4027" t="str">
        <f>$K4027&amp;""</f>
        <v>7/2</v>
      </c>
      <c r="R4027">
        <v>37</v>
      </c>
      <c r="AA4027" s="10">
        <f t="shared" si="7272"/>
        <v>2264.4920000000002</v>
      </c>
      <c r="AB4027" s="3" cm="1">
        <f t="array" ref="AB4027">100000000/Lvac(AA4027)</f>
        <v>44146.356772673433</v>
      </c>
      <c r="AC4027" s="28">
        <f t="shared" si="7273"/>
        <v>4.4160014696452889E-7</v>
      </c>
      <c r="AD4027" s="28">
        <f t="shared" si="7274"/>
        <v>2.2651925846324865E-7</v>
      </c>
      <c r="AE4027" s="21">
        <f t="shared" si="7275"/>
        <v>44146.359327719423</v>
      </c>
      <c r="AF4027" s="10" cm="1">
        <f t="array" ref="AF4027">Lair(100000000/AE4027)</f>
        <v>2264.4918689264309</v>
      </c>
      <c r="AG4027" s="10">
        <f t="shared" si="7276"/>
        <v>1.4747518819380558E-2</v>
      </c>
      <c r="AH4027" s="10" t="b">
        <f t="shared" si="7271"/>
        <v>1</v>
      </c>
      <c r="AI4027" s="10">
        <f>$AF4027</f>
        <v>2264.4918689264309</v>
      </c>
      <c r="AJ4027">
        <v>3.0000000000000001E-3</v>
      </c>
      <c r="AK4027" s="3" cm="1">
        <f t="array" ref="AK4027">100000000/Lvac($AA4027)</f>
        <v>44146.356772673433</v>
      </c>
      <c r="AL4027" s="21">
        <f t="shared" si="7343"/>
        <v>5.8485116301525128E-2</v>
      </c>
      <c r="AM4027" s="10" cm="1">
        <f t="array" ref="AM4027">Lvac($AI4027)-$BA4027</f>
        <v>-4.7861441862551146E-4</v>
      </c>
      <c r="AN4027" s="10">
        <f>$AK4027-($AX4027-$AW4027)</f>
        <v>6.772673426894471E-3</v>
      </c>
      <c r="AO4027" s="3">
        <f>AM4027/AJ4027</f>
        <v>-0.15953813954183715</v>
      </c>
      <c r="AP4027" s="3">
        <v>-0.11583750892896205</v>
      </c>
      <c r="AS4027" s="3">
        <f t="shared" si="7277"/>
        <v>-3.2273265678668395E-3</v>
      </c>
      <c r="AT4027" s="3" cm="1">
        <f t="array" ref="AT4027">AS4027-(100000000/LvacE($A4027)-$E4027)</f>
        <v>1.2552247062558308E-4</v>
      </c>
      <c r="AU4027" t="s">
        <v>4751</v>
      </c>
      <c r="AV4027" t="s">
        <v>4856</v>
      </c>
      <c r="AW4027" s="3">
        <v>23532.86</v>
      </c>
      <c r="AX4027" s="3">
        <v>67679.210000000006</v>
      </c>
      <c r="AY4027" s="3"/>
      <c r="AZ4027" s="10" cm="1">
        <f t="array" ref="AZ4027">Lair(100000000/($AX4027-$AW4027))</f>
        <v>2264.4923474374527</v>
      </c>
      <c r="BA4027" s="10">
        <f>100000000/($AX4027-$AW4027)</f>
        <v>2265.1929321450129</v>
      </c>
      <c r="BB4027" s="12">
        <v>140000000</v>
      </c>
      <c r="BC4027" s="3">
        <v>0.24199999999999999</v>
      </c>
      <c r="BD4027" s="12" cm="1">
        <f t="array" ref="BD4027">SfromgA($BB4027,$BA4027,"")</f>
        <v>0.80311361636073086</v>
      </c>
      <c r="BE4027" s="29">
        <f>(10^MAX(0.05, -0.312925054856973*((LN($BD4027))^(1/3)) + 0.454808404431693)-1)*100</f>
        <v>340.05102045165995</v>
      </c>
      <c r="BG4027" s="3"/>
      <c r="BH4027" s="3"/>
      <c r="BI4027" s="12">
        <f>IF($BB4027="",$BF4027,$BB4027)</f>
        <v>140000000</v>
      </c>
      <c r="BJ4027" s="29">
        <f>IF($BB4027="",$BH4027,$BE4027)</f>
        <v>340.05102045165995</v>
      </c>
      <c r="BK4027" s="3">
        <f>LN(BN4027*100000000/($AX4027-$AW4027)/$BI4027)</f>
        <v>-7.2482655840684327</v>
      </c>
      <c r="BL4027" s="13">
        <f>EXP(BK$4341*$AX4027+BK$4342)*$BI4027/(100000000/($AX4027-$AW4027))</f>
        <v>40.586239993013592</v>
      </c>
      <c r="BM4027" s="3">
        <f t="shared" ref="BM4027" si="7378">LN(BL4027/$C4027)</f>
        <v>1.9116696235062429</v>
      </c>
      <c r="BN4027" s="13" cm="1">
        <f t="array" ref="BN4027">$C4027*EXP(poly_from_str(100000000/$E4027,BN$4343))</f>
        <v>43.968443457361509</v>
      </c>
      <c r="BO4027" s="3">
        <f>LN($C4027)</f>
        <v>1.791759469228055</v>
      </c>
      <c r="BP4027" s="13">
        <f>LN(BL4027/BN4027)</f>
        <v>-8.0043089726330147E-2</v>
      </c>
      <c r="BQ4027" s="13"/>
      <c r="BS4027" s="13"/>
      <c r="BT4027" s="13"/>
      <c r="BU4027" s="13"/>
      <c r="BV4027" s="13"/>
      <c r="BW4027" s="13"/>
      <c r="BX4027" s="13"/>
      <c r="BY4027">
        <v>43939</v>
      </c>
      <c r="BZ4027" s="13"/>
    </row>
    <row r="4028" spans="1:78" hidden="1" x14ac:dyDescent="0.25">
      <c r="A4028">
        <v>2264.0239999999999</v>
      </c>
      <c r="B4028" s="2" t="str">
        <f t="shared" si="7356"/>
        <v/>
      </c>
      <c r="C4028">
        <v>1</v>
      </c>
      <c r="E4028">
        <v>44155.48</v>
      </c>
      <c r="R4028">
        <v>37</v>
      </c>
      <c r="S4028" t="s">
        <v>22</v>
      </c>
      <c r="AA4028" s="10">
        <f t="shared" si="7272"/>
        <v>2264.0239999999999</v>
      </c>
      <c r="AB4028" s="3" cm="1">
        <f t="array" ref="AB4028">100000000/Lvac(AA4028)</f>
        <v>44155.481484747412</v>
      </c>
      <c r="AC4028" s="28">
        <f t="shared" si="7273"/>
        <v>4.4169143083288875E-7</v>
      </c>
      <c r="AD4028" s="28">
        <f t="shared" si="7274"/>
        <v>2.2647244835172482E-7</v>
      </c>
      <c r="AE4028" s="21">
        <f t="shared" si="7275"/>
        <v>44155.480309083599</v>
      </c>
      <c r="AF4028" s="10" cm="1">
        <f t="array" ref="AF4028">Lair(100000000/AE4028)</f>
        <v>2264.0240602865038</v>
      </c>
      <c r="AG4028" s="10">
        <f t="shared" si="7276"/>
        <v>1.4751548898056605E-2</v>
      </c>
      <c r="AH4028" s="10" t="b">
        <f t="shared" si="7271"/>
        <v>1</v>
      </c>
      <c r="AI4028" s="10">
        <f t="shared" si="7278"/>
        <v>2264.0239999999999</v>
      </c>
      <c r="AJ4028">
        <v>3.0000000000000001E-3</v>
      </c>
      <c r="AK4028" s="3" cm="1">
        <f t="array" ref="AK4028">100000000/Lvac($AA4028)</f>
        <v>44155.481484747412</v>
      </c>
      <c r="AL4028" s="21">
        <f t="shared" si="7343"/>
        <v>5.8509293388339635E-2</v>
      </c>
      <c r="AM4028" s="21"/>
      <c r="AN4028" s="21"/>
      <c r="AO4028" s="21"/>
      <c r="AP4028" s="21"/>
      <c r="AS4028" s="3">
        <f t="shared" si="7277"/>
        <v>1.4847474085399881E-3</v>
      </c>
      <c r="AT4028" s="3" cm="1">
        <f t="array" ref="AT4028">AS4028-(100000000/LvacE($A4028)-$E4028)</f>
        <v>1.2584857904585078E-4</v>
      </c>
      <c r="BB4028"/>
      <c r="BC4028"/>
      <c r="BD4028"/>
      <c r="BE4028"/>
      <c r="BF4028"/>
      <c r="BG4028"/>
      <c r="BH4028"/>
      <c r="BI4028"/>
      <c r="BJ4028"/>
      <c r="BN4028" s="13" cm="1">
        <f t="array" ref="BN4028">$C4028*EXP(poly_from_str(100000000/$E4028,BN$4343))</f>
        <v>7.3557426828887804</v>
      </c>
      <c r="BO4028" s="13"/>
      <c r="BY4028" t="e">
        <v>#N/A</v>
      </c>
    </row>
    <row r="4029" spans="1:78" hidden="1" x14ac:dyDescent="0.25">
      <c r="A4029">
        <v>2263.4569999999999</v>
      </c>
      <c r="B4029" s="2" t="str">
        <f t="shared" si="7356"/>
        <v/>
      </c>
      <c r="C4029">
        <v>2</v>
      </c>
      <c r="E4029">
        <v>44166.54</v>
      </c>
      <c r="F4029">
        <v>21755</v>
      </c>
      <c r="G4029" t="s">
        <v>5</v>
      </c>
      <c r="H4029" s="5" t="s">
        <v>16</v>
      </c>
      <c r="I4029">
        <v>65922</v>
      </c>
      <c r="J4029" t="s">
        <v>3</v>
      </c>
      <c r="K4029" s="5" t="s">
        <v>16</v>
      </c>
      <c r="L4029">
        <v>21755.84</v>
      </c>
      <c r="M4029" t="str">
        <f t="shared" ref="M4029:M4030" si="7379">$G4029&amp;""</f>
        <v>e</v>
      </c>
      <c r="N4029" t="str">
        <f t="shared" ref="N4029:N4030" si="7380">$H4029&amp;""</f>
        <v>11/2</v>
      </c>
      <c r="O4029">
        <v>65922.42</v>
      </c>
      <c r="P4029" t="str">
        <f t="shared" ref="P4029:P4030" si="7381">$J4029&amp;""</f>
        <v>o</v>
      </c>
      <c r="Q4029" t="str">
        <f t="shared" ref="Q4029:Q4030" si="7382">$K4029&amp;""</f>
        <v>11/2</v>
      </c>
      <c r="R4029">
        <v>37</v>
      </c>
      <c r="AA4029" s="10">
        <f t="shared" si="7272"/>
        <v>2263.4569999999999</v>
      </c>
      <c r="AB4029" s="3" cm="1">
        <f t="array" ref="AB4029">100000000/Lvac(AA4029)</f>
        <v>44166.54147840137</v>
      </c>
      <c r="AC4029" s="28">
        <f t="shared" si="7273"/>
        <v>4.4180207532106864E-7</v>
      </c>
      <c r="AD4029" s="28">
        <f t="shared" si="7274"/>
        <v>2.2641573610399786E-7</v>
      </c>
      <c r="AE4029" s="21">
        <f t="shared" si="7275"/>
        <v>44166.540307518451</v>
      </c>
      <c r="AF4029" s="10" cm="1">
        <f t="array" ref="AF4029">Lair(100000000/AE4029)</f>
        <v>2263.457060011282</v>
      </c>
      <c r="AG4029" s="10">
        <f t="shared" si="7276"/>
        <v>1.4756434842455892E-2</v>
      </c>
      <c r="AH4029" s="10" t="b">
        <f t="shared" si="7271"/>
        <v>1</v>
      </c>
      <c r="AI4029" s="10">
        <f t="shared" ref="AI4029:AI4030" si="7383">$AF4029</f>
        <v>2263.457060011282</v>
      </c>
      <c r="AJ4029">
        <v>3.0000000000000001E-3</v>
      </c>
      <c r="AK4029" s="3" cm="1">
        <f t="array" ref="AK4029">100000000/Lvac($AA4029)</f>
        <v>44166.54147840137</v>
      </c>
      <c r="AL4029" s="21">
        <f t="shared" si="7343"/>
        <v>5.8538607502694871E-2</v>
      </c>
      <c r="AM4029" s="10" cm="1">
        <f t="array" ref="AM4029">Lvac($AI4029)-$BA4029</f>
        <v>2.0347970494185574E-3</v>
      </c>
      <c r="AN4029" s="10">
        <f t="shared" ref="AN4029:AN4030" si="7384">$AK4029-($AX4029-$AW4029)</f>
        <v>-3.8521598631632514E-2</v>
      </c>
      <c r="AO4029" s="3">
        <f t="shared" ref="AO4029:AO4030" si="7385">AM4029/AJ4029</f>
        <v>0.67826568313951918</v>
      </c>
      <c r="AP4029" s="3">
        <v>0.65825760187484172</v>
      </c>
      <c r="AS4029" s="3">
        <f t="shared" si="7277"/>
        <v>1.4784013692406006E-3</v>
      </c>
      <c r="AT4029" s="3" cm="1">
        <f t="array" ref="AT4029">AS4029-(100000000/LvacE($A4029)-$E4029)</f>
        <v>1.262445657630451E-4</v>
      </c>
      <c r="AU4029" t="s">
        <v>4960</v>
      </c>
      <c r="AV4029" t="s">
        <v>4828</v>
      </c>
      <c r="AW4029" s="3">
        <v>21755.84</v>
      </c>
      <c r="AX4029" s="3">
        <v>65922.42</v>
      </c>
      <c r="AY4029" s="3"/>
      <c r="AZ4029" s="10" cm="1">
        <f t="array" ref="AZ4029">Lair(100000000/($AX4029-$AW4029))</f>
        <v>2263.4550256536181</v>
      </c>
      <c r="BA4029" s="10">
        <f t="shared" ref="BA4029:BA4030" si="7386">100000000/($AX4029-$AW4029)</f>
        <v>2264.1553862671731</v>
      </c>
      <c r="BB4029" s="12">
        <v>23000000</v>
      </c>
      <c r="BC4029" s="3">
        <v>8.1000000000000003E-2</v>
      </c>
      <c r="BD4029" s="12" cm="1">
        <f t="array" ref="BD4029">SfromgA($BB4029,$BA4029,"")</f>
        <v>0.13175887616489021</v>
      </c>
      <c r="BE4029" s="29">
        <f t="shared" ref="BE4029:BE4030" si="7387">(10^MAX(0.05, -0.312925054856973*((LN($BD4029))^(1/3)) + 0.454808404431693)-1)*100</f>
        <v>609.28585934097021</v>
      </c>
      <c r="BG4029" s="3"/>
      <c r="BH4029" s="3"/>
      <c r="BI4029" s="12">
        <f t="shared" ref="BI4029:BI4030" si="7388">IF($BB4029="",$BF4029,$BB4029)</f>
        <v>23000000</v>
      </c>
      <c r="BJ4029" s="29">
        <f t="shared" ref="BJ4029:BJ4030" si="7389">IF($BB4029="",$BH4029,$BE4029)</f>
        <v>609.28585934097021</v>
      </c>
      <c r="BK4029" s="3">
        <f t="shared" ref="BK4029:BK4030" si="7390">LN(BN4029*100000000/($AX4029-$AW4029)/$BI4029)</f>
        <v>-6.5328305091744436</v>
      </c>
      <c r="BL4029" s="13">
        <f>EXP(BK$4341*$AX4029+BK$4342)*$BI4029/(100000000/($AX4029-$AW4029))</f>
        <v>7.6233827717572531</v>
      </c>
      <c r="BM4029" s="3">
        <f t="shared" ref="BM4029:BM4030" si="7391">LN(BL4029/$C4029)</f>
        <v>1.3380730239308516</v>
      </c>
      <c r="BN4029" s="13" cm="1">
        <f t="array" ref="BN4029">$C4029*EXP(poly_from_str(100000000/$E4029,BN$4343))</f>
        <v>14.779146904114361</v>
      </c>
      <c r="BO4029" s="3">
        <f t="shared" ref="BO4029:BO4030" si="7392">LN($C4029)</f>
        <v>0.69314718055994529</v>
      </c>
      <c r="BP4029" s="13">
        <f t="shared" ref="BP4029:BP4030" si="7393">LN(BL4029/BN4029)</f>
        <v>-0.66199698975004573</v>
      </c>
      <c r="BQ4029" s="13"/>
      <c r="BS4029" s="13"/>
      <c r="BT4029" s="13"/>
      <c r="BU4029" s="13"/>
      <c r="BV4029" s="13"/>
      <c r="BW4029" s="13"/>
      <c r="BX4029" s="13"/>
      <c r="BY4029">
        <v>14779</v>
      </c>
      <c r="BZ4029" s="13"/>
    </row>
    <row r="4030" spans="1:78" hidden="1" x14ac:dyDescent="0.25">
      <c r="A4030">
        <v>2262.8939999999998</v>
      </c>
      <c r="B4030" s="2" t="str">
        <f t="shared" si="7356"/>
        <v/>
      </c>
      <c r="C4030">
        <v>8</v>
      </c>
      <c r="E4030">
        <v>44177.53</v>
      </c>
      <c r="F4030">
        <v>18063</v>
      </c>
      <c r="G4030" t="s">
        <v>5</v>
      </c>
      <c r="H4030" s="5" t="s">
        <v>4</v>
      </c>
      <c r="I4030">
        <v>62240</v>
      </c>
      <c r="J4030" t="s">
        <v>3</v>
      </c>
      <c r="K4030" s="5" t="s">
        <v>16</v>
      </c>
      <c r="L4030">
        <v>18063.36</v>
      </c>
      <c r="M4030" t="str">
        <f t="shared" si="7379"/>
        <v>e</v>
      </c>
      <c r="N4030" t="str">
        <f t="shared" si="7380"/>
        <v>9/2</v>
      </c>
      <c r="O4030">
        <v>62240.83</v>
      </c>
      <c r="P4030" t="str">
        <f t="shared" si="7381"/>
        <v>o</v>
      </c>
      <c r="Q4030" t="str">
        <f t="shared" si="7382"/>
        <v>11/2</v>
      </c>
      <c r="R4030">
        <v>37</v>
      </c>
      <c r="AA4030" s="10">
        <f t="shared" si="7272"/>
        <v>2262.8939999999998</v>
      </c>
      <c r="AB4030" s="3" cm="1">
        <f t="array" ref="AB4030">100000000/Lvac(AA4030)</f>
        <v>44177.528930270964</v>
      </c>
      <c r="AC4030" s="28">
        <f t="shared" si="7273"/>
        <v>4.4191199411019697E-7</v>
      </c>
      <c r="AD4030" s="28">
        <f t="shared" si="7274"/>
        <v>2.263594239456857E-7</v>
      </c>
      <c r="AE4030" s="21">
        <f t="shared" si="7275"/>
        <v>44177.529777663724</v>
      </c>
      <c r="AF4030" s="10" cm="1">
        <f t="array" ref="AF4030">Lair(100000000/AE4030)</f>
        <v>2262.8939565901646</v>
      </c>
      <c r="AG4030" s="10">
        <f t="shared" si="7276"/>
        <v>1.4761289952218478E-2</v>
      </c>
      <c r="AH4030" s="10" t="b">
        <f t="shared" si="7271"/>
        <v>1</v>
      </c>
      <c r="AI4030" s="10">
        <f t="shared" si="7383"/>
        <v>2262.8939565901646</v>
      </c>
      <c r="AJ4030">
        <v>3.0000000000000001E-3</v>
      </c>
      <c r="AK4030" s="3" cm="1">
        <f t="array" ref="AK4030">100000000/Lvac($AA4030)</f>
        <v>44177.528930270964</v>
      </c>
      <c r="AL4030" s="21">
        <f t="shared" si="7343"/>
        <v>5.856774083683499E-2</v>
      </c>
      <c r="AM4030" s="10" cm="1">
        <f t="array" ref="AM4030">Lvac($AI4030)-$BA4030</f>
        <v>-3.0629271586803952E-3</v>
      </c>
      <c r="AN4030" s="10">
        <f t="shared" si="7384"/>
        <v>5.8930270963173825E-2</v>
      </c>
      <c r="AO4030" s="3">
        <f t="shared" si="7385"/>
        <v>-1.0209757195601317</v>
      </c>
      <c r="AP4030" s="3">
        <v>-1.0065026500948686</v>
      </c>
      <c r="AS4030" s="3">
        <f t="shared" si="7277"/>
        <v>-1.0697290344978683E-3</v>
      </c>
      <c r="AT4030" s="3" cm="1">
        <f t="array" ref="AT4030">AS4030-(100000000/LvacE($A4030)-$E4030)</f>
        <v>1.2663868983509019E-4</v>
      </c>
      <c r="AU4030" t="s">
        <v>4739</v>
      </c>
      <c r="AV4030" t="s">
        <v>4887</v>
      </c>
      <c r="AW4030" s="3">
        <v>18063.36</v>
      </c>
      <c r="AX4030" s="3">
        <v>62240.83</v>
      </c>
      <c r="AY4030" s="3"/>
      <c r="AZ4030" s="10" cm="1">
        <f t="array" ref="AZ4030">Lair(100000000/($AX4030-$AW4030))</f>
        <v>2262.8970188560907</v>
      </c>
      <c r="BA4030" s="10">
        <f t="shared" si="7386"/>
        <v>2263.5972589648072</v>
      </c>
      <c r="BB4030" s="12">
        <v>258000000</v>
      </c>
      <c r="BC4030" s="3">
        <v>0.28799999999999998</v>
      </c>
      <c r="BD4030" s="12" cm="1">
        <f t="array" ref="BD4030">SfromgA($BB4030,$BA4030,"")</f>
        <v>1.476898141463918</v>
      </c>
      <c r="BE4030" s="29">
        <f t="shared" si="7387"/>
        <v>68.341736404546666</v>
      </c>
      <c r="BG4030" s="3"/>
      <c r="BH4030" s="3"/>
      <c r="BI4030" s="12">
        <f t="shared" si="7388"/>
        <v>258000000</v>
      </c>
      <c r="BJ4030" s="29">
        <f t="shared" si="7389"/>
        <v>68.341736404546666</v>
      </c>
      <c r="BK4030" s="3">
        <f t="shared" si="7390"/>
        <v>-7.5596683780023977</v>
      </c>
      <c r="BL4030" s="13">
        <f>EXP(BK$4341*$AX4030+BK$4342)*$BI4030/(100000000/($AX4030-$AW4030))</f>
        <v>113.14383495924226</v>
      </c>
      <c r="BM4030" s="3">
        <f t="shared" si="7391"/>
        <v>2.6492183433584673</v>
      </c>
      <c r="BN4030" s="13" cm="1">
        <f t="array" ref="BN4030">$C4030*EXP(poly_from_str(100000000/$E4030,BN$4343))</f>
        <v>59.387943271222355</v>
      </c>
      <c r="BO4030" s="3">
        <f t="shared" si="7392"/>
        <v>2.0794415416798357</v>
      </c>
      <c r="BP4030" s="13">
        <f t="shared" si="7393"/>
        <v>0.64456865450391099</v>
      </c>
      <c r="BQ4030" s="13"/>
      <c r="BS4030" s="13"/>
      <c r="BT4030" s="13"/>
      <c r="BU4030" s="13"/>
      <c r="BV4030" s="13"/>
      <c r="BW4030" s="13"/>
      <c r="BX4030" s="13"/>
      <c r="BY4030">
        <v>59412</v>
      </c>
      <c r="BZ4030" s="13"/>
    </row>
    <row r="4031" spans="1:78" hidden="1" x14ac:dyDescent="0.25">
      <c r="A4031">
        <v>2262.3620000000001</v>
      </c>
      <c r="B4031" s="2" t="str">
        <f t="shared" si="7356"/>
        <v/>
      </c>
      <c r="C4031">
        <v>1</v>
      </c>
      <c r="E4031">
        <v>44187.92</v>
      </c>
      <c r="R4031">
        <v>37</v>
      </c>
      <c r="S4031" t="s">
        <v>22</v>
      </c>
      <c r="AA4031" s="10">
        <f t="shared" si="7272"/>
        <v>2262.3620000000001</v>
      </c>
      <c r="AB4031" s="3" cm="1">
        <f t="array" ref="AB4031">100000000/Lvac(AA4031)</f>
        <v>44187.916413409403</v>
      </c>
      <c r="AC4031" s="28">
        <f t="shared" si="7273"/>
        <v>4.4201591080472532E-7</v>
      </c>
      <c r="AD4031" s="28">
        <f t="shared" si="7274"/>
        <v>2.2630621245959832E-7</v>
      </c>
      <c r="AE4031" s="21">
        <f t="shared" si="7275"/>
        <v>44187.919255105488</v>
      </c>
      <c r="AF4031" s="10" cm="1">
        <f t="array" ref="AF4031">Lair(100000000/AE4031)</f>
        <v>2262.3618544953715</v>
      </c>
      <c r="AG4031" s="10">
        <f t="shared" si="7276"/>
        <v>1.4765881060018114E-2</v>
      </c>
      <c r="AH4031" s="10" t="b">
        <f t="shared" si="7271"/>
        <v>1</v>
      </c>
      <c r="AI4031" s="10">
        <f t="shared" si="7278"/>
        <v>2262.3620000000001</v>
      </c>
      <c r="AJ4031">
        <v>3.0000000000000001E-3</v>
      </c>
      <c r="AK4031" s="3" cm="1">
        <f t="array" ref="AK4031">100000000/Lvac($AA4031)</f>
        <v>44187.916413409403</v>
      </c>
      <c r="AL4031" s="21">
        <f t="shared" si="7343"/>
        <v>5.8595286360108689E-2</v>
      </c>
      <c r="AM4031" s="21"/>
      <c r="AN4031" s="21"/>
      <c r="AO4031" s="21"/>
      <c r="AP4031" s="21"/>
      <c r="AS4031" s="3">
        <f t="shared" si="7277"/>
        <v>-3.5865905956597999E-3</v>
      </c>
      <c r="AT4031" s="3" cm="1">
        <f t="array" ref="AT4031">AS4031-(100000000/LvacE($A4031)-$E4031)</f>
        <v>1.2701197556452826E-4</v>
      </c>
      <c r="BB4031"/>
      <c r="BC4031"/>
      <c r="BD4031"/>
      <c r="BE4031"/>
      <c r="BF4031"/>
      <c r="BG4031"/>
      <c r="BH4031"/>
      <c r="BI4031"/>
      <c r="BJ4031"/>
      <c r="BN4031" s="13" cm="1">
        <f t="array" ref="BN4031">$C4031*EXP(poly_from_str(100000000/$E4031,BN$4343))</f>
        <v>7.4558408051471501</v>
      </c>
      <c r="BO4031" s="13"/>
      <c r="BY4031" t="e">
        <v>#N/A</v>
      </c>
    </row>
    <row r="4032" spans="1:78" hidden="1" x14ac:dyDescent="0.25">
      <c r="A4032">
        <v>2262.23</v>
      </c>
      <c r="B4032" s="2" t="str">
        <f t="shared" si="7356"/>
        <v/>
      </c>
      <c r="C4032">
        <v>6</v>
      </c>
      <c r="E4032">
        <v>44190.49</v>
      </c>
      <c r="R4032">
        <v>37</v>
      </c>
      <c r="S4032" t="s">
        <v>22</v>
      </c>
      <c r="AA4032" s="10">
        <f t="shared" si="7272"/>
        <v>2262.23</v>
      </c>
      <c r="AB4032" s="3" cm="1">
        <f t="array" ref="AB4032">100000000/Lvac(AA4032)</f>
        <v>44190.494515189093</v>
      </c>
      <c r="AC4032" s="28">
        <f t="shared" si="7273"/>
        <v>4.4204170221418688E-7</v>
      </c>
      <c r="AD4032" s="28">
        <f t="shared" si="7274"/>
        <v>2.2629300961008287E-7</v>
      </c>
      <c r="AE4032" s="21">
        <f t="shared" si="7275"/>
        <v>44190.49093758058</v>
      </c>
      <c r="AF4032" s="10" cm="1">
        <f t="array" ref="AF4032">Lair(100000000/AE4032)</f>
        <v>2262.230183164535</v>
      </c>
      <c r="AG4032" s="10">
        <f t="shared" si="7276"/>
        <v>1.4767020708590439E-2</v>
      </c>
      <c r="AH4032" s="10" t="b">
        <f t="shared" si="7271"/>
        <v>1</v>
      </c>
      <c r="AI4032" s="10">
        <f t="shared" si="7278"/>
        <v>2262.23</v>
      </c>
      <c r="AJ4032">
        <v>3.0000000000000001E-3</v>
      </c>
      <c r="AK4032" s="3" cm="1">
        <f t="array" ref="AK4032">100000000/Lvac($AA4032)</f>
        <v>44190.494515189093</v>
      </c>
      <c r="AL4032" s="21">
        <f t="shared" si="7343"/>
        <v>5.8602124251542625E-2</v>
      </c>
      <c r="AM4032" s="21"/>
      <c r="AN4032" s="21"/>
      <c r="AO4032" s="21"/>
      <c r="AP4032" s="21"/>
      <c r="AS4032" s="3">
        <f t="shared" si="7277"/>
        <v>4.5151890954002738E-3</v>
      </c>
      <c r="AT4032" s="3" cm="1">
        <f t="array" ref="AT4032">AS4032-(100000000/LvacE($A4032)-$E4032)</f>
        <v>1.2710472947219387E-4</v>
      </c>
      <c r="BB4032"/>
      <c r="BC4032"/>
      <c r="BD4032"/>
      <c r="BE4032"/>
      <c r="BF4032"/>
      <c r="BG4032"/>
      <c r="BH4032"/>
      <c r="BI4032"/>
      <c r="BJ4032"/>
      <c r="BN4032" s="13" cm="1">
        <f t="array" ref="BN4032">$C4032*EXP(poly_from_str(100000000/$E4032,BN$4343))</f>
        <v>44.783306923613125</v>
      </c>
      <c r="BO4032" s="13"/>
      <c r="BY4032">
        <v>44821</v>
      </c>
    </row>
    <row r="4033" spans="1:78" hidden="1" x14ac:dyDescent="0.25">
      <c r="A4033">
        <v>2261.5300000000002</v>
      </c>
      <c r="B4033" s="2" t="str">
        <f t="shared" si="7356"/>
        <v/>
      </c>
      <c r="C4033">
        <v>6</v>
      </c>
      <c r="E4033">
        <v>44204.17</v>
      </c>
      <c r="F4033">
        <v>40205</v>
      </c>
      <c r="G4033" t="s">
        <v>5</v>
      </c>
      <c r="H4033" s="5" t="s">
        <v>19</v>
      </c>
      <c r="I4033">
        <v>84409</v>
      </c>
      <c r="J4033" t="s">
        <v>3</v>
      </c>
      <c r="K4033" s="5" t="s">
        <v>19</v>
      </c>
      <c r="L4033">
        <v>40205.74</v>
      </c>
      <c r="M4033" t="str">
        <f>$G4033&amp;""</f>
        <v>e</v>
      </c>
      <c r="N4033" t="str">
        <f>$H4033&amp;""</f>
        <v>3/2</v>
      </c>
      <c r="O4033">
        <v>84409.93</v>
      </c>
      <c r="P4033" t="str">
        <f>$J4033&amp;""</f>
        <v>o</v>
      </c>
      <c r="Q4033" t="str">
        <f>$K4033&amp;""</f>
        <v>3/2</v>
      </c>
      <c r="R4033">
        <v>37</v>
      </c>
      <c r="AA4033" s="10">
        <f t="shared" si="7272"/>
        <v>2261.5300000000002</v>
      </c>
      <c r="AB4033" s="3" cm="1">
        <f t="array" ref="AB4033">100000000/Lvac(AA4033)</f>
        <v>44204.17129577478</v>
      </c>
      <c r="AC4033" s="28">
        <f t="shared" si="7273"/>
        <v>4.4217852515774718E-7</v>
      </c>
      <c r="AD4033" s="28">
        <f t="shared" si="7274"/>
        <v>2.2622299450178455E-7</v>
      </c>
      <c r="AE4033" s="21">
        <f t="shared" si="7275"/>
        <v>44204.170268804279</v>
      </c>
      <c r="AF4033" s="10" cm="1">
        <f t="array" ref="AF4033">Lair(100000000/AE4033)</f>
        <v>2261.5300525457706</v>
      </c>
      <c r="AG4033" s="10">
        <f t="shared" si="7276"/>
        <v>1.4773067634693056E-2</v>
      </c>
      <c r="AH4033" s="10" t="b">
        <f t="shared" si="7271"/>
        <v>1</v>
      </c>
      <c r="AI4033" s="10">
        <f>$AF4033</f>
        <v>2261.5300525457706</v>
      </c>
      <c r="AJ4033">
        <v>3.0000000000000001E-3</v>
      </c>
      <c r="AK4033" s="3" cm="1">
        <f t="array" ref="AK4033">100000000/Lvac($AA4033)</f>
        <v>44204.17129577478</v>
      </c>
      <c r="AL4033" s="21">
        <f t="shared" si="7343"/>
        <v>5.8638404445717815E-2</v>
      </c>
      <c r="AM4033" s="10" cm="1">
        <f t="array" ref="AM4033">Lvac($AI4033)-$BA4033</f>
        <v>1.0097799063260027E-3</v>
      </c>
      <c r="AN4033" s="10">
        <f>$AK4033-($AX4033-$AW4033)</f>
        <v>-1.8704225214605685E-2</v>
      </c>
      <c r="AO4033" s="3">
        <f>AM4033/AJ4033</f>
        <v>0.33659330210866756</v>
      </c>
      <c r="AP4033" s="3">
        <v>0.31907426546240458</v>
      </c>
      <c r="AS4033" s="3">
        <f t="shared" si="7277"/>
        <v>1.2957747821928933E-3</v>
      </c>
      <c r="AT4033" s="3" cm="1">
        <f t="array" ref="AT4033">AS4033-(100000000/LvacE($A4033)-$E4033)</f>
        <v>1.275974718737416E-4</v>
      </c>
      <c r="AU4033" t="s">
        <v>4774</v>
      </c>
      <c r="AV4033" t="s">
        <v>4925</v>
      </c>
      <c r="AW4033" s="3">
        <v>40205.74</v>
      </c>
      <c r="AX4033" s="3">
        <v>84409.93</v>
      </c>
      <c r="AY4033" s="3"/>
      <c r="AZ4033" s="10" cm="1">
        <f t="array" ref="AZ4033">Lair(100000000/($AX4033-$AW4033))</f>
        <v>2261.5290429837273</v>
      </c>
      <c r="BA4033" s="10">
        <f>100000000/($AX4033-$AW4033)</f>
        <v>2262.2289877950489</v>
      </c>
      <c r="BB4033" s="15">
        <v>27400000</v>
      </c>
      <c r="BC4033" s="3">
        <v>0.2</v>
      </c>
      <c r="BD4033" s="12" cm="1">
        <f t="array" ref="BD4033">SfromgA($BB4033,$BA4033,"")</f>
        <v>0.15656461410464884</v>
      </c>
      <c r="BE4033" s="29">
        <f>(10^MAX(0.05, -0.312925054856973*((LN($BD4033))^(1/3)) + 0.454808404431693)-1)*100</f>
        <v>590.64041053198218</v>
      </c>
      <c r="BG4033" s="3"/>
      <c r="BH4033" s="3"/>
      <c r="BI4033" s="12">
        <f>IF($BB4033="",$BF4033,$BB4033)</f>
        <v>27400000</v>
      </c>
      <c r="BJ4033" s="29">
        <f>IF($BB4033="",$BH4033,$BE4033)</f>
        <v>590.64041053198218</v>
      </c>
      <c r="BK4033" s="14"/>
      <c r="BL4033" s="13">
        <f>EXP(BK$4341*$AX4033+BK$4342)*$BI4033/(100000000/($AX4033-$AW4033))</f>
        <v>2.2309696916160515</v>
      </c>
      <c r="BM4033" s="14"/>
      <c r="BN4033" s="13" cm="1">
        <f t="array" ref="BN4033">$C4033*EXP(poly_from_str(100000000/$E4033,BN$4343))</f>
        <v>45.041912488422412</v>
      </c>
      <c r="BO4033" s="3">
        <f>LN($C4033)</f>
        <v>1.791759469228055</v>
      </c>
      <c r="BP4033" s="17"/>
      <c r="BQ4033" s="13"/>
      <c r="BS4033" s="13"/>
      <c r="BT4033" s="13"/>
      <c r="BU4033" s="13"/>
      <c r="BV4033" s="13"/>
      <c r="BW4033" s="13"/>
      <c r="BX4033" s="13"/>
      <c r="BY4033">
        <v>45102</v>
      </c>
      <c r="BZ4033" s="13"/>
    </row>
    <row r="4034" spans="1:78" hidden="1" x14ac:dyDescent="0.25">
      <c r="A4034">
        <v>2261.4560000000001</v>
      </c>
      <c r="B4034" s="2" t="str">
        <f t="shared" si="7356"/>
        <v/>
      </c>
      <c r="C4034">
        <v>6</v>
      </c>
      <c r="E4034">
        <v>44205.62</v>
      </c>
      <c r="R4034">
        <v>37</v>
      </c>
      <c r="S4034" t="s">
        <v>22</v>
      </c>
      <c r="AA4034" s="10">
        <f t="shared" si="7272"/>
        <v>2261.4560000000001</v>
      </c>
      <c r="AB4034" s="3" cm="1">
        <f t="array" ref="AB4034">100000000/Lvac(AA4034)</f>
        <v>44205.617621612037</v>
      </c>
      <c r="AC4034" s="28">
        <f t="shared" si="7273"/>
        <v>4.4219299424795352E-7</v>
      </c>
      <c r="AD4034" s="28">
        <f t="shared" si="7274"/>
        <v>2.2621559290489408E-7</v>
      </c>
      <c r="AE4034" s="21">
        <f t="shared" si="7275"/>
        <v>44205.619506662311</v>
      </c>
      <c r="AF4034" s="10" cm="1">
        <f t="array" ref="AF4034">Lair(100000000/AE4034)</f>
        <v>2261.4559035562061</v>
      </c>
      <c r="AG4034" s="10">
        <f t="shared" si="7276"/>
        <v>1.4773707209340362E-2</v>
      </c>
      <c r="AH4034" s="10" t="b">
        <f t="shared" ref="AH4034:AH4097" si="7394">ABS(AE4034-AB4034)&lt;AG4034</f>
        <v>1</v>
      </c>
      <c r="AI4034" s="10">
        <f t="shared" si="7278"/>
        <v>2261.4560000000001</v>
      </c>
      <c r="AJ4034">
        <v>3.0000000000000001E-3</v>
      </c>
      <c r="AK4034" s="3" cm="1">
        <f t="array" ref="AK4034">100000000/Lvac($AA4034)</f>
        <v>44205.617621612037</v>
      </c>
      <c r="AL4034" s="21">
        <f t="shared" si="7343"/>
        <v>5.864224325604217E-2</v>
      </c>
      <c r="AM4034" s="21"/>
      <c r="AN4034" s="21"/>
      <c r="AO4034" s="21"/>
      <c r="AP4034" s="21"/>
      <c r="AS4034" s="3">
        <f t="shared" si="7277"/>
        <v>-2.3783879660186358E-3</v>
      </c>
      <c r="AT4034" s="3" cm="1">
        <f t="array" ref="AT4034">AS4034-(100000000/LvacE($A4034)-$E4034)</f>
        <v>1.2764964776579291E-4</v>
      </c>
      <c r="BB4034"/>
      <c r="BC4034"/>
      <c r="BD4034"/>
      <c r="BE4034"/>
      <c r="BF4034"/>
      <c r="BG4034"/>
      <c r="BH4034"/>
      <c r="BI4034"/>
      <c r="BJ4034"/>
      <c r="BN4034" s="13" cm="1">
        <f t="array" ref="BN4034">$C4034*EXP(poly_from_str(100000000/$E4034,BN$4343))</f>
        <v>45.069492672480948</v>
      </c>
      <c r="BO4034" s="13"/>
      <c r="BY4034">
        <v>45132</v>
      </c>
    </row>
    <row r="4035" spans="1:78" hidden="1" x14ac:dyDescent="0.25">
      <c r="A4035">
        <v>2261.1260000000002</v>
      </c>
      <c r="B4035" s="2" t="str">
        <f t="shared" si="7356"/>
        <v/>
      </c>
      <c r="C4035">
        <v>9</v>
      </c>
      <c r="E4035">
        <v>44212.07</v>
      </c>
      <c r="F4035">
        <v>27380</v>
      </c>
      <c r="G4035" t="s">
        <v>5</v>
      </c>
      <c r="H4035" s="5" t="s">
        <v>16</v>
      </c>
      <c r="I4035">
        <v>71592</v>
      </c>
      <c r="J4035" t="s">
        <v>3</v>
      </c>
      <c r="K4035" s="5" t="s">
        <v>4</v>
      </c>
      <c r="L4035">
        <v>27380.31</v>
      </c>
      <c r="M4035" t="str">
        <f>$G4035&amp;""</f>
        <v>e</v>
      </c>
      <c r="N4035" t="str">
        <f>$H4035&amp;""</f>
        <v>11/2</v>
      </c>
      <c r="O4035">
        <v>71592.34</v>
      </c>
      <c r="P4035" t="str">
        <f>$J4035&amp;""</f>
        <v>o</v>
      </c>
      <c r="Q4035" t="str">
        <f>$K4035&amp;""</f>
        <v>9/2</v>
      </c>
      <c r="R4035">
        <v>37</v>
      </c>
      <c r="AA4035" s="10">
        <f t="shared" ref="AA4035:AA4098" si="7395">ROUND($A4035,3)+0</f>
        <v>2261.1260000000002</v>
      </c>
      <c r="AB4035" s="3" cm="1">
        <f t="array" ref="AB4035">100000000/Lvac(AA4035)</f>
        <v>44212.06860522092</v>
      </c>
      <c r="AC4035" s="28">
        <f t="shared" ref="AC4035:AC4098" si="7396">0.001/AA4035</f>
        <v>4.422575300978362E-7</v>
      </c>
      <c r="AD4035" s="28">
        <f t="shared" ref="AD4035:AD4098" si="7397">0.01/AB4035</f>
        <v>2.261825857842607E-7</v>
      </c>
      <c r="AE4035" s="21">
        <f t="shared" ref="AE4035:AE4098" si="7398">($AB4035/$AC4035^2+$E4035/$AD4035^2)/(1/$AC4035^2+1/$AD4035^2)</f>
        <v>44212.069710821437</v>
      </c>
      <c r="AF4035" s="10" cm="1">
        <f t="array" ref="AF4035">Lair(100000000/AE4035)</f>
        <v>2261.1259434512694</v>
      </c>
      <c r="AG4035" s="10">
        <f t="shared" ref="AG4035:AG4098" si="7399">0.0005/$AA4035*AB4035+0.005</f>
        <v>1.4776560130930545E-2</v>
      </c>
      <c r="AH4035" s="10" t="b">
        <f t="shared" si="7394"/>
        <v>1</v>
      </c>
      <c r="AI4035" s="10">
        <f>$AF4035</f>
        <v>2261.1259434512694</v>
      </c>
      <c r="AJ4035">
        <v>3.0000000000000001E-3</v>
      </c>
      <c r="AK4035" s="3" cm="1">
        <f t="array" ref="AK4035">100000000/Lvac($AA4035)</f>
        <v>44212.06860522092</v>
      </c>
      <c r="AL4035" s="21">
        <f t="shared" si="7343"/>
        <v>5.8659362252601238E-2</v>
      </c>
      <c r="AM4035" s="10" cm="1">
        <f t="array" ref="AM4035">Lvac($AI4035)-$BA4035</f>
        <v>-2.0315502483754244E-3</v>
      </c>
      <c r="AN4035" s="10">
        <f>$AK4035-($AX4035-$AW4035)</f>
        <v>3.860522092145402E-2</v>
      </c>
      <c r="AO4035" s="3">
        <f>AM4035/AJ4035</f>
        <v>-0.67718341612514144</v>
      </c>
      <c r="AP4035" s="3">
        <v>-0.65832977224999922</v>
      </c>
      <c r="AS4035" s="3">
        <f t="shared" ref="AS4035:AS4098" si="7400">$AB4035-$E4035</f>
        <v>-1.3947790794190951E-3</v>
      </c>
      <c r="AT4035" s="3" cm="1">
        <f t="array" ref="AT4035">AS4035-(100000000/LvacE($A4035)-$E4035)</f>
        <v>1.2788252206519246E-4</v>
      </c>
      <c r="AU4035" t="s">
        <v>4707</v>
      </c>
      <c r="AV4035" t="s">
        <v>4876</v>
      </c>
      <c r="AW4035" s="3">
        <v>27380.31</v>
      </c>
      <c r="AX4035" s="3">
        <v>71592.34</v>
      </c>
      <c r="AY4035" s="3"/>
      <c r="AZ4035" s="10" cm="1">
        <f t="array" ref="AZ4035">Lair(100000000/($AX4035-$AW4035))</f>
        <v>2261.1279745632828</v>
      </c>
      <c r="BA4035" s="10">
        <f>100000000/($AX4035-$AW4035)</f>
        <v>2261.8278328319238</v>
      </c>
      <c r="BB4035" s="12">
        <v>551000000</v>
      </c>
      <c r="BC4035" s="3">
        <v>0.317</v>
      </c>
      <c r="BD4035" s="12" cm="1">
        <f t="array" ref="BD4035">SfromgA($BB4035,$BA4035,"")</f>
        <v>3.1467597799858105</v>
      </c>
      <c r="BE4035" s="29">
        <f>(10^MAX(0.05, -0.312925054856973*((LN($BD4035))^(1/3)) + 0.454808404431693)-1)*100</f>
        <v>34.061815987574427</v>
      </c>
      <c r="BG4035" s="3"/>
      <c r="BH4035" s="3"/>
      <c r="BI4035" s="12">
        <f>IF($BB4035="",$BF4035,$BB4035)</f>
        <v>551000000</v>
      </c>
      <c r="BJ4035" s="29">
        <f>IF($BB4035="",$BH4035,$BE4035)</f>
        <v>34.061815987574427</v>
      </c>
      <c r="BK4035" s="3">
        <f>LN(BN4035*100000000/($AX4035-$AW4035)/$BI4035)</f>
        <v>-8.1869189545880623</v>
      </c>
      <c r="BL4035" s="13">
        <f>EXP(BK$4341*$AX4035+BK$4342)*$BI4035/(100000000/($AX4035-$AW4035))</f>
        <v>118.829290794727</v>
      </c>
      <c r="BM4035" s="3">
        <f t="shared" ref="BM4035" si="7401">LN(BL4035/$C4035)</f>
        <v>2.5804633547136802</v>
      </c>
      <c r="BN4035" s="13" cm="1">
        <f t="array" ref="BN4035">$C4035*EXP(poly_from_str(100000000/$E4035,BN$4343))</f>
        <v>67.788859789470621</v>
      </c>
      <c r="BO4035" s="3">
        <f>LN($C4035)</f>
        <v>2.1972245773362196</v>
      </c>
      <c r="BP4035" s="13">
        <f>LN(BL4035/BN4035)</f>
        <v>0.56129006049371233</v>
      </c>
      <c r="BQ4035" s="13"/>
      <c r="BS4035" s="13"/>
      <c r="BT4035" s="13"/>
      <c r="BU4035" s="13"/>
      <c r="BV4035" s="13"/>
      <c r="BW4035" s="13"/>
      <c r="BX4035" s="13"/>
      <c r="BY4035">
        <v>67898</v>
      </c>
      <c r="BZ4035" s="13"/>
    </row>
    <row r="4036" spans="1:78" hidden="1" x14ac:dyDescent="0.25">
      <c r="A4036">
        <v>2261.0039999999999</v>
      </c>
      <c r="B4036" s="2" t="str">
        <f t="shared" si="7356"/>
        <v/>
      </c>
      <c r="C4036">
        <v>7</v>
      </c>
      <c r="E4036">
        <v>44214.45</v>
      </c>
      <c r="R4036">
        <v>37</v>
      </c>
      <c r="S4036" t="s">
        <v>22</v>
      </c>
      <c r="AA4036" s="10">
        <f t="shared" si="7395"/>
        <v>2261.0039999999999</v>
      </c>
      <c r="AB4036" s="3" cm="1">
        <f t="array" ref="AB4036">100000000/Lvac(AA4036)</f>
        <v>44214.453990986651</v>
      </c>
      <c r="AC4036" s="28">
        <f t="shared" si="7396"/>
        <v>4.4228139357559741E-7</v>
      </c>
      <c r="AD4036" s="28">
        <f t="shared" si="7397"/>
        <v>2.2617038315204689E-7</v>
      </c>
      <c r="AE4036" s="21">
        <f t="shared" si="7398"/>
        <v>44214.450827306893</v>
      </c>
      <c r="AF4036" s="10" cm="1">
        <f t="array" ref="AF4036">Lair(100000000/AE4036)</f>
        <v>2261.0041617969478</v>
      </c>
      <c r="AG4036" s="10">
        <f t="shared" si="7399"/>
        <v>1.4777615163658855E-2</v>
      </c>
      <c r="AH4036" s="10" t="b">
        <f t="shared" si="7394"/>
        <v>1</v>
      </c>
      <c r="AI4036" s="10">
        <f t="shared" ref="AI4036:AI4090" si="7402">$AA4036</f>
        <v>2261.0039999999999</v>
      </c>
      <c r="AJ4036">
        <v>3.0000000000000001E-3</v>
      </c>
      <c r="AK4036" s="3" cm="1">
        <f t="array" ref="AK4036">100000000/Lvac($AA4036)</f>
        <v>44214.453990986651</v>
      </c>
      <c r="AL4036" s="21">
        <f t="shared" si="7343"/>
        <v>5.8665690981953136E-2</v>
      </c>
      <c r="AM4036" s="21"/>
      <c r="AN4036" s="21"/>
      <c r="AO4036" s="21"/>
      <c r="AP4036" s="21"/>
      <c r="AS4036" s="3">
        <f t="shared" si="7400"/>
        <v>3.990986653661821E-3</v>
      </c>
      <c r="AT4036" s="3" cm="1">
        <f t="array" ref="AT4036">AS4036-(100000000/LvacE($A4036)-$E4036)</f>
        <v>1.2796869850717485E-4</v>
      </c>
      <c r="BB4036"/>
      <c r="BC4036"/>
      <c r="BD4036"/>
      <c r="BE4036"/>
      <c r="BF4036"/>
      <c r="BG4036"/>
      <c r="BH4036"/>
      <c r="BI4036"/>
      <c r="BJ4036"/>
      <c r="BN4036" s="13" cm="1">
        <f t="array" ref="BN4036">$C4036*EXP(poly_from_str(100000000/$E4036,BN$4343))</f>
        <v>52.777845029707777</v>
      </c>
      <c r="BO4036" s="13"/>
      <c r="BY4036">
        <v>52867</v>
      </c>
    </row>
    <row r="4037" spans="1:78" hidden="1" x14ac:dyDescent="0.25">
      <c r="A4037">
        <v>2260.779</v>
      </c>
      <c r="B4037" s="2" t="str">
        <f t="shared" si="7356"/>
        <v/>
      </c>
      <c r="C4037">
        <v>1</v>
      </c>
      <c r="E4037">
        <v>44218.85</v>
      </c>
      <c r="F4037">
        <v>23651</v>
      </c>
      <c r="G4037" t="s">
        <v>5</v>
      </c>
      <c r="H4037" s="5" t="s">
        <v>8</v>
      </c>
      <c r="I4037">
        <v>67870</v>
      </c>
      <c r="J4037" t="s">
        <v>3</v>
      </c>
      <c r="K4037" s="5" t="s">
        <v>4</v>
      </c>
      <c r="L4037">
        <v>23651.88</v>
      </c>
      <c r="M4037" t="str">
        <f>$G4037&amp;""</f>
        <v>e</v>
      </c>
      <c r="N4037" t="str">
        <f>$H4037&amp;""</f>
        <v>7/2</v>
      </c>
      <c r="O4037">
        <v>67870.759999999995</v>
      </c>
      <c r="P4037" t="str">
        <f>$J4037&amp;""</f>
        <v>o</v>
      </c>
      <c r="Q4037" t="str">
        <f>$K4037&amp;""</f>
        <v>9/2</v>
      </c>
      <c r="R4037">
        <v>37</v>
      </c>
      <c r="AA4037" s="10">
        <f t="shared" si="7395"/>
        <v>2260.779</v>
      </c>
      <c r="AB4037" s="3" cm="1">
        <f t="array" ref="AB4037">100000000/Lvac(AA4037)</f>
        <v>44218.853943108981</v>
      </c>
      <c r="AC4037" s="28">
        <f t="shared" si="7396"/>
        <v>4.4232541084289973E-7</v>
      </c>
      <c r="AD4037" s="28">
        <f t="shared" si="7397"/>
        <v>2.2614787829792656E-7</v>
      </c>
      <c r="AE4037" s="21">
        <f t="shared" si="7398"/>
        <v>44218.850817124265</v>
      </c>
      <c r="AF4037" s="10" cm="1">
        <f t="array" ref="AF4037">Lair(100000000/AE4037)</f>
        <v>2260.7791598373374</v>
      </c>
      <c r="AG4037" s="10">
        <f t="shared" si="7399"/>
        <v>1.477956136869393E-2</v>
      </c>
      <c r="AH4037" s="10" t="b">
        <f t="shared" si="7394"/>
        <v>1</v>
      </c>
      <c r="AI4037" s="10">
        <f>$AF4037</f>
        <v>2260.7791598373374</v>
      </c>
      <c r="AJ4037">
        <v>3.0000000000000001E-3</v>
      </c>
      <c r="AK4037" s="3" cm="1">
        <f t="array" ref="AK4037">100000000/Lvac($AA4037)</f>
        <v>44218.853943108981</v>
      </c>
      <c r="AL4037" s="21">
        <f t="shared" si="7343"/>
        <v>5.867736406366713E-2</v>
      </c>
      <c r="AM4037" s="10" cm="1">
        <f t="array" ref="AM4037">Lvac($AI4037)-$BA4037</f>
        <v>1.4924950369277212E-3</v>
      </c>
      <c r="AN4037" s="10">
        <f>$AK4037-($AX4037-$AW4037)</f>
        <v>-2.6056891008920502E-2</v>
      </c>
      <c r="AO4037" s="3">
        <f>AM4037/AJ4037</f>
        <v>0.49749834564257372</v>
      </c>
      <c r="AP4037" s="3">
        <v>0.44420773944390624</v>
      </c>
      <c r="AS4037" s="3">
        <f t="shared" si="7400"/>
        <v>3.9431089826393872E-3</v>
      </c>
      <c r="AT4037" s="3" cm="1">
        <f t="array" ref="AT4037">AS4037-(100000000/LvacE($A4037)-$E4037)</f>
        <v>1.2812775821657851E-4</v>
      </c>
      <c r="AU4037" t="s">
        <v>4754</v>
      </c>
      <c r="AV4037" t="s">
        <v>4750</v>
      </c>
      <c r="AW4037" s="3">
        <v>23651.88</v>
      </c>
      <c r="AX4037" s="3">
        <v>67870.759999999995</v>
      </c>
      <c r="AY4037" s="3"/>
      <c r="AZ4037" s="10" cm="1">
        <f t="array" ref="AZ4037">Lair(100000000/($AX4037-$AW4037))</f>
        <v>2260.7776676642034</v>
      </c>
      <c r="BA4037" s="10">
        <f>100000000/($AX4037-$AW4037)</f>
        <v>2261.4774503560475</v>
      </c>
      <c r="BB4037" s="12">
        <v>5770000</v>
      </c>
      <c r="BC4037" s="3">
        <v>0.01</v>
      </c>
      <c r="BD4037" s="12" cm="1">
        <f t="array" ref="BD4037">SfromgA($BB4037,$BA4037,"")</f>
        <v>3.2937145481772831E-2</v>
      </c>
      <c r="BE4037" s="29">
        <f>(10^MAX(0.05, -0.312925054856973*((LN($BD4037))^(1/3)) + 0.454808404431693)-1)*100</f>
        <v>743.25352315075736</v>
      </c>
      <c r="BG4037" s="3"/>
      <c r="BH4037" s="3"/>
      <c r="BI4037" s="12">
        <f>IF($BB4037="",$BF4037,$BB4037)</f>
        <v>5770000</v>
      </c>
      <c r="BJ4037" s="29">
        <f>IF($BB4037="",$BH4037,$BE4037)</f>
        <v>743.25352315075736</v>
      </c>
      <c r="BK4037" s="3">
        <f>LN(BN4037*100000000/($AX4037-$AW4037)/$BI4037)</f>
        <v>-5.8223615496139489</v>
      </c>
      <c r="BL4037" s="13">
        <f>EXP(BK$4341*$AX4037+BK$4342)*$BI4037/(100000000/($AX4037-$AW4037))</f>
        <v>1.6512727404371501</v>
      </c>
      <c r="BM4037" s="3">
        <f t="shared" ref="BM4037" si="7403">LN(BL4037/$C4037)</f>
        <v>0.50154634840962276</v>
      </c>
      <c r="BN4037" s="13" cm="1">
        <f t="array" ref="BN4037">$C4037*EXP(poly_from_str(100000000/$E4037,BN$4343))</f>
        <v>7.5537752477648761</v>
      </c>
      <c r="BO4037" s="3">
        <f>LN($C4037)</f>
        <v>0</v>
      </c>
      <c r="BP4037" s="13">
        <f>LN(BL4037/BN4037)</f>
        <v>-1.5205011226931009</v>
      </c>
      <c r="BQ4037" s="13"/>
      <c r="BS4037" s="13"/>
      <c r="BT4037" s="13"/>
      <c r="BU4037" s="13"/>
      <c r="BV4037" s="13"/>
      <c r="BW4037" s="13"/>
      <c r="BX4037" s="13"/>
      <c r="BY4037">
        <v>7568</v>
      </c>
      <c r="BZ4037" s="13"/>
    </row>
    <row r="4038" spans="1:78" hidden="1" x14ac:dyDescent="0.25">
      <c r="A4038">
        <v>2260.6579999999999</v>
      </c>
      <c r="B4038" s="2" t="str">
        <f t="shared" si="7356"/>
        <v/>
      </c>
      <c r="C4038">
        <v>1</v>
      </c>
      <c r="E4038">
        <v>44221.22</v>
      </c>
      <c r="R4038">
        <v>37</v>
      </c>
      <c r="S4038" t="s">
        <v>22</v>
      </c>
      <c r="AA4038" s="10">
        <f t="shared" si="7395"/>
        <v>2260.6579999999999</v>
      </c>
      <c r="AB4038" s="3" cm="1">
        <f t="array" ref="AB4038">100000000/Lvac(AA4038)</f>
        <v>44221.220501663593</v>
      </c>
      <c r="AC4038" s="28">
        <f t="shared" si="7396"/>
        <v>4.4234908597408366E-7</v>
      </c>
      <c r="AD4038" s="28">
        <f t="shared" si="7397"/>
        <v>2.2613577568768827E-7</v>
      </c>
      <c r="AE4038" s="21">
        <f t="shared" si="7398"/>
        <v>44221.220103941312</v>
      </c>
      <c r="AF4038" s="10" cm="1">
        <f t="array" ref="AF4038">Lair(100000000/AE4038)</f>
        <v>2260.6580203340923</v>
      </c>
      <c r="AG4038" s="10">
        <f t="shared" si="7399"/>
        <v>1.4780608234784651E-2</v>
      </c>
      <c r="AH4038" s="10" t="b">
        <f t="shared" si="7394"/>
        <v>1</v>
      </c>
      <c r="AI4038" s="10">
        <f t="shared" si="7402"/>
        <v>2260.6579999999999</v>
      </c>
      <c r="AJ4038">
        <v>3.0000000000000001E-3</v>
      </c>
      <c r="AK4038" s="3" cm="1">
        <f t="array" ref="AK4038">100000000/Lvac($AA4038)</f>
        <v>44221.220501663593</v>
      </c>
      <c r="AL4038" s="21">
        <f t="shared" si="7343"/>
        <v>5.8683649408707905E-2</v>
      </c>
      <c r="AM4038" s="21"/>
      <c r="AN4038" s="21"/>
      <c r="AO4038" s="21"/>
      <c r="AP4038" s="21"/>
      <c r="AS4038" s="3">
        <f t="shared" si="7400"/>
        <v>5.0166359142167494E-4</v>
      </c>
      <c r="AT4038" s="3" cm="1">
        <f t="array" ref="AT4038">AS4038-(100000000/LvacE($A4038)-$E4038)</f>
        <v>1.2821335258195177E-4</v>
      </c>
      <c r="BB4038"/>
      <c r="BC4038"/>
      <c r="BD4038"/>
      <c r="BE4038"/>
      <c r="BF4038"/>
      <c r="BG4038"/>
      <c r="BH4038"/>
      <c r="BI4038"/>
      <c r="BJ4038"/>
      <c r="BN4038" s="13" cm="1">
        <f t="array" ref="BN4038">$C4038*EXP(poly_from_str(100000000/$E4038,BN$4343))</f>
        <v>7.5613819183052593</v>
      </c>
      <c r="BO4038" s="13"/>
      <c r="BY4038" t="e">
        <v>#N/A</v>
      </c>
    </row>
    <row r="4039" spans="1:78" hidden="1" x14ac:dyDescent="0.25">
      <c r="A4039">
        <v>2260.4749999999999</v>
      </c>
      <c r="B4039" s="2" t="str">
        <f t="shared" si="7356"/>
        <v/>
      </c>
      <c r="C4039">
        <v>1</v>
      </c>
      <c r="E4039">
        <v>44224.800000000003</v>
      </c>
      <c r="R4039">
        <v>37</v>
      </c>
      <c r="S4039" t="s">
        <v>22</v>
      </c>
      <c r="AA4039" s="10">
        <f t="shared" si="7395"/>
        <v>2260.4749999999999</v>
      </c>
      <c r="AB4039" s="3" cm="1">
        <f t="array" ref="AB4039">100000000/Lvac(AA4039)</f>
        <v>44224.800158246602</v>
      </c>
      <c r="AC4039" s="28">
        <f t="shared" si="7396"/>
        <v>4.4238489697961716E-7</v>
      </c>
      <c r="AD4039" s="28">
        <f t="shared" si="7397"/>
        <v>2.2611747174023803E-7</v>
      </c>
      <c r="AE4039" s="21">
        <f t="shared" si="7398"/>
        <v>44224.800032779218</v>
      </c>
      <c r="AF4039" s="10" cm="1">
        <f t="array" ref="AF4039">Lair(100000000/AE4039)</f>
        <v>2260.475006413652</v>
      </c>
      <c r="AG4039" s="10">
        <f t="shared" si="7399"/>
        <v>1.4782191830975039E-2</v>
      </c>
      <c r="AH4039" s="10" t="b">
        <f t="shared" si="7394"/>
        <v>1</v>
      </c>
      <c r="AI4039" s="10">
        <f t="shared" si="7402"/>
        <v>2260.4749999999999</v>
      </c>
      <c r="AJ4039">
        <v>3.0000000000000001E-3</v>
      </c>
      <c r="AK4039" s="3" cm="1">
        <f t="array" ref="AK4039">100000000/Lvac($AA4039)</f>
        <v>44224.800158246602</v>
      </c>
      <c r="AL4039" s="21">
        <f t="shared" si="7343"/>
        <v>5.8693150985850241E-2</v>
      </c>
      <c r="AM4039" s="21"/>
      <c r="AN4039" s="21"/>
      <c r="AO4039" s="21"/>
      <c r="AP4039" s="21"/>
      <c r="AS4039" s="3">
        <f t="shared" si="7400"/>
        <v>1.5824659931240603E-4</v>
      </c>
      <c r="AT4039" s="3" cm="1">
        <f t="array" ref="AT4039">AS4039-(100000000/LvacE($A4039)-$E4039)</f>
        <v>1.2834289373131469E-4</v>
      </c>
      <c r="BB4039"/>
      <c r="BC4039"/>
      <c r="BD4039"/>
      <c r="BE4039"/>
      <c r="BF4039"/>
      <c r="BG4039"/>
      <c r="BH4039"/>
      <c r="BI4039"/>
      <c r="BJ4039"/>
      <c r="BN4039" s="13" cm="1">
        <f t="array" ref="BN4039">$C4039*EXP(poly_from_str(100000000/$E4039,BN$4343))</f>
        <v>7.5729001299452028</v>
      </c>
      <c r="BO4039" s="13"/>
      <c r="BY4039">
        <v>7588</v>
      </c>
    </row>
    <row r="4040" spans="1:78" hidden="1" x14ac:dyDescent="0.25">
      <c r="A4040">
        <v>2259.67</v>
      </c>
      <c r="B4040" s="2" t="str">
        <f t="shared" si="7356"/>
        <v/>
      </c>
      <c r="C4040">
        <v>3</v>
      </c>
      <c r="E4040">
        <v>44240.55</v>
      </c>
      <c r="R4040">
        <v>37</v>
      </c>
      <c r="S4040" t="s">
        <v>22</v>
      </c>
      <c r="AA4040" s="10">
        <f t="shared" si="7395"/>
        <v>2259.67</v>
      </c>
      <c r="AB4040" s="3" cm="1">
        <f t="array" ref="AB4040">100000000/Lvac(AA4040)</f>
        <v>44240.553618535865</v>
      </c>
      <c r="AC4040" s="28">
        <f t="shared" si="7396"/>
        <v>4.4254249514309609E-7</v>
      </c>
      <c r="AD4040" s="28">
        <f t="shared" si="7397"/>
        <v>2.26036954379572E-7</v>
      </c>
      <c r="AE4040" s="21">
        <f t="shared" si="7398"/>
        <v>44240.550748697482</v>
      </c>
      <c r="AF4040" s="10" cm="1">
        <f t="array" ref="AF4040">Lair(100000000/AE4040)</f>
        <v>2259.6701465962051</v>
      </c>
      <c r="AG4040" s="10">
        <f t="shared" si="7399"/>
        <v>1.4789162492429394E-2</v>
      </c>
      <c r="AH4040" s="10" t="b">
        <f t="shared" si="7394"/>
        <v>1</v>
      </c>
      <c r="AI4040" s="10">
        <f t="shared" si="7402"/>
        <v>2259.67</v>
      </c>
      <c r="AJ4040">
        <v>3.0000000000000001E-3</v>
      </c>
      <c r="AK4040" s="3" cm="1">
        <f t="array" ref="AK4040">100000000/Lvac($AA4040)</f>
        <v>44240.553618535865</v>
      </c>
      <c r="AL4040" s="21">
        <f t="shared" si="7343"/>
        <v>5.8734974954576372E-2</v>
      </c>
      <c r="AM4040" s="21"/>
      <c r="AN4040" s="21"/>
      <c r="AO4040" s="21"/>
      <c r="AP4040" s="21"/>
      <c r="AS4040" s="3">
        <f t="shared" si="7400"/>
        <v>3.6185358621878549E-3</v>
      </c>
      <c r="AT4040" s="3" cm="1">
        <f t="array" ref="AT4040">AS4040-(100000000/LvacE($A4040)-$E4040)</f>
        <v>1.2891394726466388E-4</v>
      </c>
      <c r="BB4040"/>
      <c r="BC4040"/>
      <c r="BD4040"/>
      <c r="BE4040"/>
      <c r="BF4040"/>
      <c r="BG4040"/>
      <c r="BH4040"/>
      <c r="BI4040"/>
      <c r="BJ4040"/>
      <c r="BN4040" s="13" cm="1">
        <f t="array" ref="BN4040">$C4040*EXP(poly_from_str(100000000/$E4040,BN$4343))</f>
        <v>22.871928489217396</v>
      </c>
      <c r="BO4040" s="13"/>
      <c r="BY4040">
        <v>22932</v>
      </c>
    </row>
    <row r="4041" spans="1:78" hidden="1" x14ac:dyDescent="0.25">
      <c r="A4041">
        <v>2259.5920000000001</v>
      </c>
      <c r="B4041" s="2" t="str">
        <f t="shared" si="7356"/>
        <v/>
      </c>
      <c r="C4041">
        <v>2</v>
      </c>
      <c r="E4041">
        <v>44242.080000000002</v>
      </c>
      <c r="F4041">
        <v>18990</v>
      </c>
      <c r="G4041" t="s">
        <v>5</v>
      </c>
      <c r="H4041" s="5" t="s">
        <v>8</v>
      </c>
      <c r="I4041">
        <v>63232</v>
      </c>
      <c r="J4041" t="s">
        <v>3</v>
      </c>
      <c r="K4041" s="5" t="s">
        <v>8</v>
      </c>
      <c r="L4041">
        <v>18990.080000000002</v>
      </c>
      <c r="M4041" t="str">
        <f t="shared" ref="M4041:M4043" si="7404">$G4041&amp;""</f>
        <v>e</v>
      </c>
      <c r="N4041" t="str">
        <f t="shared" ref="N4041:N4043" si="7405">$H4041&amp;""</f>
        <v>7/2</v>
      </c>
      <c r="O4041">
        <v>63232.14</v>
      </c>
      <c r="P4041" t="str">
        <f t="shared" ref="P4041:P4043" si="7406">$J4041&amp;""</f>
        <v>o</v>
      </c>
      <c r="Q4041" t="str">
        <f t="shared" ref="Q4041:Q4043" si="7407">$K4041&amp;""</f>
        <v>7/2</v>
      </c>
      <c r="R4041">
        <v>37</v>
      </c>
      <c r="AA4041" s="10">
        <f t="shared" si="7395"/>
        <v>2259.5920000000001</v>
      </c>
      <c r="AB4041" s="3" cm="1">
        <f t="array" ref="AB4041">100000000/Lvac(AA4041)</f>
        <v>44242.080637147585</v>
      </c>
      <c r="AC4041" s="28">
        <f t="shared" si="7396"/>
        <v>4.4255777149149047E-7</v>
      </c>
      <c r="AD4041" s="28">
        <f t="shared" si="7397"/>
        <v>2.2602915269775E-7</v>
      </c>
      <c r="AE4041" s="21">
        <f t="shared" si="7398"/>
        <v>44242.080131815354</v>
      </c>
      <c r="AF4041" s="10" cm="1">
        <f t="array" ref="AF4041">Lair(100000000/AE4041)</f>
        <v>2259.5920258114429</v>
      </c>
      <c r="AG4041" s="10">
        <f t="shared" si="7399"/>
        <v>1.4789838306461429E-2</v>
      </c>
      <c r="AH4041" s="10" t="b">
        <f t="shared" si="7394"/>
        <v>1</v>
      </c>
      <c r="AI4041" s="10">
        <f t="shared" ref="AI4041:AI4043" si="7408">$AF4041</f>
        <v>2259.5920258114429</v>
      </c>
      <c r="AJ4041">
        <v>3.0000000000000001E-3</v>
      </c>
      <c r="AK4041" s="3" cm="1">
        <f t="array" ref="AK4041">100000000/Lvac($AA4041)</f>
        <v>44242.080637147585</v>
      </c>
      <c r="AL4041" s="21">
        <f t="shared" si="7343"/>
        <v>5.8739029167789433E-2</v>
      </c>
      <c r="AM4041" s="10" cm="1">
        <f t="array" ref="AM4041">Lvac($AI4041)-$BA4041</f>
        <v>-1.0285183871019399E-3</v>
      </c>
      <c r="AN4041" s="10">
        <f t="shared" ref="AN4041:AN4043" si="7409">$AK4041-($AX4041-$AW4041)</f>
        <v>2.063714758696733E-2</v>
      </c>
      <c r="AO4041" s="3">
        <f t="shared" ref="AO4041:AO4043" si="7410">AM4041/AJ4041</f>
        <v>-0.34283946236731327</v>
      </c>
      <c r="AP4041" s="3">
        <v>-0.3514451318551437</v>
      </c>
      <c r="AS4041" s="3">
        <f t="shared" si="7400"/>
        <v>6.3714758289279416E-4</v>
      </c>
      <c r="AT4041" s="3" cm="1">
        <f t="array" ref="AT4041">AS4041-(100000000/LvacE($A4041)-$E4041)</f>
        <v>1.2896938278572634E-4</v>
      </c>
      <c r="AU4041" t="s">
        <v>4963</v>
      </c>
      <c r="AV4041" t="s">
        <v>4814</v>
      </c>
      <c r="AW4041" s="3">
        <v>18990.080000000002</v>
      </c>
      <c r="AX4041" s="3">
        <v>63232.14</v>
      </c>
      <c r="AY4041" s="3"/>
      <c r="AZ4041" s="10" cm="1">
        <f t="array" ref="AZ4041">Lair(100000000/($AX4041-$AW4041))</f>
        <v>2259.5930541081143</v>
      </c>
      <c r="BA4041" s="10">
        <f t="shared" ref="BA4041:BA4043" si="7411">100000000/($AX4041-$AW4041)</f>
        <v>2260.2925813128954</v>
      </c>
      <c r="BB4041" s="12">
        <v>42900000</v>
      </c>
      <c r="BC4041" s="3">
        <v>0.115</v>
      </c>
      <c r="BD4041" s="12" cm="1">
        <f t="array" ref="BD4041">SfromgA($BB4041,$BA4041,"")</f>
        <v>0.24450324698471732</v>
      </c>
      <c r="BE4041" s="29">
        <f t="shared" ref="BE4041:BE4042" si="7412">(10^MAX(0.05, -0.312925054856973*((LN($BD4041))^(1/3)) + 0.454808404431693)-1)*100</f>
        <v>539.12154223702282</v>
      </c>
      <c r="BG4041" s="3"/>
      <c r="BH4041" s="3"/>
      <c r="BI4041" s="12">
        <f t="shared" ref="BI4041:BI4042" si="7413">IF($BB4041="",$BF4041,$BB4041)</f>
        <v>42900000</v>
      </c>
      <c r="BJ4041" s="29">
        <f t="shared" ref="BJ4041:BJ4042" si="7414">IF($BB4041="",$BH4041,$BE4041)</f>
        <v>539.12154223702282</v>
      </c>
      <c r="BK4041" s="3">
        <f t="shared" ref="BK4041:BK4042" si="7415">LN(BN4041*100000000/($AX4041-$AW4041)/$BI4041)</f>
        <v>-7.1260324235073194</v>
      </c>
      <c r="BL4041" s="13">
        <f>EXP(BK$4341*$AX4041+BK$4342)*$BI4041/(100000000/($AX4041-$AW4041))</f>
        <v>17.473985450225292</v>
      </c>
      <c r="BM4041" s="3">
        <f t="shared" ref="BM4041:BM4042" si="7416">LN(BL4041/$C4041)</f>
        <v>2.1675660486628292</v>
      </c>
      <c r="BN4041" s="13" cm="1">
        <f t="array" ref="BN4041">$C4041*EXP(poly_from_str(100000000/$E4041,BN$4343))</f>
        <v>15.257945987965103</v>
      </c>
      <c r="BO4041" s="3">
        <f t="shared" ref="BO4041:BO4042" si="7417">LN($C4041)</f>
        <v>0.69314718055994529</v>
      </c>
      <c r="BP4041" s="13">
        <f>LN(BL4041/BN4041)</f>
        <v>0.13561281347677756</v>
      </c>
      <c r="BQ4041" s="13"/>
      <c r="BS4041" s="13"/>
      <c r="BT4041" s="13"/>
      <c r="BU4041" s="13"/>
      <c r="BV4041" s="13"/>
      <c r="BW4041" s="13"/>
      <c r="BX4041" s="13"/>
      <c r="BY4041">
        <v>15299</v>
      </c>
      <c r="BZ4041" s="13"/>
    </row>
    <row r="4042" spans="1:78" hidden="1" x14ac:dyDescent="0.25">
      <c r="A4042">
        <v>2259.415</v>
      </c>
      <c r="B4042" s="2" t="str">
        <f t="shared" si="7356"/>
        <v/>
      </c>
      <c r="C4042">
        <v>1</v>
      </c>
      <c r="E4042">
        <v>44245.55</v>
      </c>
      <c r="F4042">
        <v>36652</v>
      </c>
      <c r="G4042" t="s">
        <v>5</v>
      </c>
      <c r="H4042" s="5" t="s">
        <v>18</v>
      </c>
      <c r="I4042">
        <v>80897</v>
      </c>
      <c r="J4042" t="s">
        <v>3</v>
      </c>
      <c r="K4042" s="5" t="s">
        <v>19</v>
      </c>
      <c r="L4042">
        <v>36652.29</v>
      </c>
      <c r="M4042" t="str">
        <f t="shared" si="7404"/>
        <v>e</v>
      </c>
      <c r="N4042" t="str">
        <f t="shared" si="7405"/>
        <v>5/2</v>
      </c>
      <c r="O4042">
        <v>80897.850000000006</v>
      </c>
      <c r="P4042" t="str">
        <f t="shared" si="7406"/>
        <v>o</v>
      </c>
      <c r="Q4042" t="str">
        <f t="shared" si="7407"/>
        <v>3/2</v>
      </c>
      <c r="R4042">
        <v>37</v>
      </c>
      <c r="AA4042" s="10">
        <f t="shared" si="7395"/>
        <v>2259.415</v>
      </c>
      <c r="AB4042" s="3" cm="1">
        <f t="array" ref="AB4042">100000000/Lvac(AA4042)</f>
        <v>44245.546185768842</v>
      </c>
      <c r="AC4042" s="28">
        <f t="shared" si="7396"/>
        <v>4.4259244096370078E-7</v>
      </c>
      <c r="AD4042" s="28">
        <f t="shared" si="7397"/>
        <v>2.2601144888152393E-7</v>
      </c>
      <c r="AE4042" s="21">
        <f t="shared" si="7398"/>
        <v>44245.549211094447</v>
      </c>
      <c r="AF4042" s="10" cm="1">
        <f t="array" ref="AF4042">Lair(100000000/AE4042)</f>
        <v>2259.4148454961346</v>
      </c>
      <c r="AG4042" s="10">
        <f t="shared" si="7399"/>
        <v>1.4791372144065798E-2</v>
      </c>
      <c r="AH4042" s="10" t="b">
        <f t="shared" si="7394"/>
        <v>1</v>
      </c>
      <c r="AI4042" s="10">
        <f t="shared" si="7408"/>
        <v>2259.4148454961346</v>
      </c>
      <c r="AJ4042">
        <v>3.0000000000000001E-3</v>
      </c>
      <c r="AK4042" s="3" cm="1">
        <f t="array" ref="AK4042">100000000/Lvac($AA4042)</f>
        <v>44245.546185768842</v>
      </c>
      <c r="AL4042" s="21">
        <f t="shared" si="7343"/>
        <v>5.8748236881730982E-2</v>
      </c>
      <c r="AM4042" s="10" cm="1">
        <f t="array" ref="AM4042">Lvac($AI4042)-$BA4042</f>
        <v>5.5110976336436579E-4</v>
      </c>
      <c r="AN4042" s="10">
        <f t="shared" si="7409"/>
        <v>-1.3814231162541546E-2</v>
      </c>
      <c r="AO4042" s="3">
        <f t="shared" si="7410"/>
        <v>0.18370325445478861</v>
      </c>
      <c r="AP4042" s="3">
        <v>0.23521564647429233</v>
      </c>
      <c r="AS4042" s="3">
        <f t="shared" si="7400"/>
        <v>-3.8142311605042778E-3</v>
      </c>
      <c r="AT4042" s="3" cm="1">
        <f t="array" ref="AT4042">AS4042-(100000000/LvacE($A4042)-$E4042)</f>
        <v>1.290952495764941E-4</v>
      </c>
      <c r="AU4042" t="s">
        <v>4766</v>
      </c>
      <c r="AV4042" t="s">
        <v>4906</v>
      </c>
      <c r="AW4042" s="3">
        <v>36652.29</v>
      </c>
      <c r="AX4042" s="3">
        <v>80897.850000000006</v>
      </c>
      <c r="AY4042" s="3"/>
      <c r="AZ4042" s="10" cm="1">
        <f t="array" ref="AZ4042">Lair(100000000/($AX4042-$AW4042))</f>
        <v>2259.4142945051631</v>
      </c>
      <c r="BA4042" s="10">
        <f t="shared" si="7411"/>
        <v>2260.1137831682995</v>
      </c>
      <c r="BB4042" s="12">
        <v>6810000</v>
      </c>
      <c r="BC4042" s="3">
        <v>7.0000000000000001E-3</v>
      </c>
      <c r="BD4042" s="12" cm="1">
        <f t="array" ref="BD4042">SfromgA($BB4042,$BA4042,"")</f>
        <v>3.8803543191227488E-2</v>
      </c>
      <c r="BE4042" s="29">
        <f t="shared" si="7412"/>
        <v>728.4991552790276</v>
      </c>
      <c r="BG4042" s="3"/>
      <c r="BH4042" s="3"/>
      <c r="BI4042" s="12">
        <f t="shared" si="7413"/>
        <v>6810000</v>
      </c>
      <c r="BJ4042" s="29">
        <f t="shared" si="7414"/>
        <v>728.4991552790276</v>
      </c>
      <c r="BK4042" s="3">
        <f t="shared" si="7415"/>
        <v>-5.9772915894849907</v>
      </c>
      <c r="BL4042" s="13">
        <f>EXP(BK$4341*$AX4042+BK$4342)*$BI4042/(100000000/($AX4042-$AW4042))</f>
        <v>0.72474838683112852</v>
      </c>
      <c r="BM4042" s="3">
        <f t="shared" si="7416"/>
        <v>-0.32193073701088865</v>
      </c>
      <c r="BN4042" s="13" cm="1">
        <f t="array" ref="BN4042">$C4042*EXP(poly_from_str(100000000/$E4042,BN$4343))</f>
        <v>7.6403288932538604</v>
      </c>
      <c r="BO4042" s="3">
        <f t="shared" si="7417"/>
        <v>0</v>
      </c>
      <c r="BP4042" s="13">
        <f>LN(BL4042/BN4042)</f>
        <v>-2.3553713881179599</v>
      </c>
      <c r="BQ4042" s="13"/>
      <c r="BS4042" s="13"/>
      <c r="BT4042" s="13"/>
      <c r="BU4042" s="13"/>
      <c r="BV4042" s="13"/>
      <c r="BW4042" s="13"/>
      <c r="BX4042" s="13"/>
      <c r="BY4042">
        <v>7662</v>
      </c>
      <c r="BZ4042" s="13"/>
    </row>
    <row r="4043" spans="1:78" hidden="1" x14ac:dyDescent="0.25">
      <c r="A4043">
        <v>2259.337</v>
      </c>
      <c r="B4043" s="2" t="str">
        <f t="shared" si="7356"/>
        <v/>
      </c>
      <c r="C4043">
        <v>2</v>
      </c>
      <c r="E4043">
        <v>44247.07</v>
      </c>
      <c r="F4043">
        <v>27138</v>
      </c>
      <c r="G4043" t="s">
        <v>5</v>
      </c>
      <c r="H4043" s="5" t="s">
        <v>8</v>
      </c>
      <c r="I4043">
        <v>71385</v>
      </c>
      <c r="J4043" t="s">
        <v>3</v>
      </c>
      <c r="K4043" s="5" t="s">
        <v>8</v>
      </c>
      <c r="L4043">
        <v>27138.55</v>
      </c>
      <c r="M4043" t="str">
        <f t="shared" si="7404"/>
        <v>e</v>
      </c>
      <c r="N4043" t="str">
        <f t="shared" si="7405"/>
        <v>7/2</v>
      </c>
      <c r="O4043">
        <v>71385.600000000006</v>
      </c>
      <c r="P4043" t="str">
        <f t="shared" si="7406"/>
        <v>o</v>
      </c>
      <c r="Q4043" t="str">
        <f t="shared" si="7407"/>
        <v>7/2</v>
      </c>
      <c r="R4043">
        <v>37</v>
      </c>
      <c r="AA4043" s="10">
        <f t="shared" si="7395"/>
        <v>2259.337</v>
      </c>
      <c r="AB4043" s="3" cm="1">
        <f t="array" ref="AB4043">100000000/Lvac(AA4043)</f>
        <v>44247.073549018191</v>
      </c>
      <c r="AC4043" s="28">
        <f t="shared" si="7396"/>
        <v>4.4260772076055941E-7</v>
      </c>
      <c r="AD4043" s="28">
        <f t="shared" si="7397"/>
        <v>2.2600364719989245E-7</v>
      </c>
      <c r="AE4043" s="21">
        <f t="shared" si="7398"/>
        <v>44247.070733970606</v>
      </c>
      <c r="AF4043" s="10" cm="1">
        <f t="array" ref="AF4043">Lair(100000000/AE4043)</f>
        <v>2259.3371437550281</v>
      </c>
      <c r="AG4043" s="10">
        <f t="shared" si="7399"/>
        <v>1.4792048186927888E-2</v>
      </c>
      <c r="AH4043" s="10" t="b">
        <f t="shared" si="7394"/>
        <v>1</v>
      </c>
      <c r="AI4043" s="10">
        <f t="shared" si="7408"/>
        <v>2259.3371437550281</v>
      </c>
      <c r="AJ4043">
        <v>3.0000000000000001E-3</v>
      </c>
      <c r="AK4043" s="3" cm="1">
        <f t="array" ref="AK4043">100000000/Lvac($AA4043)</f>
        <v>44247.073549018191</v>
      </c>
      <c r="AL4043" s="21">
        <f t="shared" si="7343"/>
        <v>5.8752285383330653E-2</v>
      </c>
      <c r="AM4043" s="10" cm="1">
        <f t="array" ref="AM4043">Lvac($AI4043)-$BA4043</f>
        <v>-1.0590430943011597E-3</v>
      </c>
      <c r="AN4043" s="10">
        <f t="shared" si="7409"/>
        <v>2.3549018187623005E-2</v>
      </c>
      <c r="AO4043" s="3">
        <f t="shared" si="7410"/>
        <v>-0.35301436476705322</v>
      </c>
      <c r="AP4043" s="3">
        <v>-0.40094303828179062</v>
      </c>
      <c r="AS4043" s="3">
        <f t="shared" si="7400"/>
        <v>3.5490181908244267E-3</v>
      </c>
      <c r="AT4043" s="3" cm="1">
        <f t="array" ref="AT4043">AS4043-(100000000/LvacE($A4043)-$E4043)</f>
        <v>1.2915075058117509E-4</v>
      </c>
      <c r="AU4043" t="s">
        <v>4718</v>
      </c>
      <c r="AV4043" t="s">
        <v>4869</v>
      </c>
      <c r="AW4043" s="3">
        <v>27138.55</v>
      </c>
      <c r="AX4043" s="3">
        <v>71385.600000000006</v>
      </c>
      <c r="AY4043" s="3"/>
      <c r="AZ4043" s="10" cm="1">
        <f t="array" ref="AZ4043">Lair(100000000/($AX4043-$AW4043))</f>
        <v>2259.3382025698525</v>
      </c>
      <c r="BA4043" s="10">
        <f t="shared" si="7411"/>
        <v>2260.0376748280391</v>
      </c>
      <c r="BN4043" s="13" cm="1">
        <f t="array" ref="BN4043">$C4043*EXP(poly_from_str(100000000/$E4043,BN$4343))</f>
        <v>15.290626810173928</v>
      </c>
      <c r="BO4043" s="13"/>
      <c r="BY4043">
        <v>15334</v>
      </c>
    </row>
    <row r="4044" spans="1:78" hidden="1" x14ac:dyDescent="0.25">
      <c r="A4044">
        <v>2258.768</v>
      </c>
      <c r="B4044" s="2" t="str">
        <f t="shared" si="7356"/>
        <v/>
      </c>
      <c r="C4044">
        <v>2</v>
      </c>
      <c r="E4044">
        <v>44258.22</v>
      </c>
      <c r="R4044">
        <v>37</v>
      </c>
      <c r="S4044" t="s">
        <v>22</v>
      </c>
      <c r="AA4044" s="10">
        <f t="shared" si="7395"/>
        <v>2258.768</v>
      </c>
      <c r="AB4044" s="3" cm="1">
        <f t="array" ref="AB4044">100000000/Lvac(AA4044)</f>
        <v>44258.218658944519</v>
      </c>
      <c r="AC4044" s="28">
        <f t="shared" si="7396"/>
        <v>4.4271921684741416E-7</v>
      </c>
      <c r="AD4044" s="28">
        <f t="shared" si="7397"/>
        <v>2.2594673493437167E-7</v>
      </c>
      <c r="AE4044" s="21">
        <f t="shared" si="7398"/>
        <v>44258.219722878574</v>
      </c>
      <c r="AF4044" s="10" cm="1">
        <f t="array" ref="AF4044">Lair(100000000/AE4044)</f>
        <v>2258.7679456958222</v>
      </c>
      <c r="AG4044" s="10">
        <f t="shared" si="7399"/>
        <v>1.4796981951874764E-2</v>
      </c>
      <c r="AH4044" s="10" t="b">
        <f t="shared" si="7394"/>
        <v>1</v>
      </c>
      <c r="AI4044" s="10">
        <f t="shared" si="7402"/>
        <v>2258.768</v>
      </c>
      <c r="AJ4044">
        <v>3.0000000000000001E-3</v>
      </c>
      <c r="AK4044" s="3" cm="1">
        <f t="array" ref="AK4044">100000000/Lvac($AA4044)</f>
        <v>44258.218658944519</v>
      </c>
      <c r="AL4044" s="21">
        <f t="shared" si="7343"/>
        <v>5.8781891711248591E-2</v>
      </c>
      <c r="AM4044" s="21"/>
      <c r="AN4044" s="21"/>
      <c r="AO4044" s="21"/>
      <c r="AP4044" s="21"/>
      <c r="AS4044" s="3">
        <f t="shared" si="7400"/>
        <v>-1.3410554820438847E-3</v>
      </c>
      <c r="AT4044" s="3" cm="1">
        <f t="array" ref="AT4044">AS4044-(100000000/LvacE($A4044)-$E4044)</f>
        <v>1.2955616693943739E-4</v>
      </c>
      <c r="BB4044"/>
      <c r="BC4044"/>
      <c r="BD4044"/>
      <c r="BE4044"/>
      <c r="BF4044"/>
      <c r="BG4044"/>
      <c r="BH4044"/>
      <c r="BI4044"/>
      <c r="BJ4044"/>
      <c r="BN4044" s="13" cm="1">
        <f t="array" ref="BN4044">$C4044*EXP(poly_from_str(100000000/$E4044,BN$4343))</f>
        <v>15.364135529607706</v>
      </c>
      <c r="BO4044" s="13"/>
      <c r="BY4044" t="e">
        <v>#N/A</v>
      </c>
    </row>
    <row r="4045" spans="1:78" hidden="1" x14ac:dyDescent="0.25">
      <c r="A4045">
        <v>2257.5459999999998</v>
      </c>
      <c r="B4045" s="2" t="str">
        <f t="shared" si="7356"/>
        <v/>
      </c>
      <c r="C4045">
        <v>4</v>
      </c>
      <c r="E4045">
        <v>44282.17</v>
      </c>
      <c r="F4045">
        <v>41023</v>
      </c>
      <c r="G4045" t="s">
        <v>5</v>
      </c>
      <c r="H4045" s="5" t="s">
        <v>8</v>
      </c>
      <c r="I4045">
        <v>85306</v>
      </c>
      <c r="J4045" t="s">
        <v>3</v>
      </c>
      <c r="K4045" s="5" t="s">
        <v>18</v>
      </c>
      <c r="L4045">
        <v>41023.980000000003</v>
      </c>
      <c r="M4045" t="str">
        <f t="shared" ref="M4045:M4047" si="7418">$G4045&amp;""</f>
        <v>e</v>
      </c>
      <c r="N4045" t="str">
        <f t="shared" ref="N4045:N4047" si="7419">$H4045&amp;""</f>
        <v>7/2</v>
      </c>
      <c r="O4045">
        <v>85306.1</v>
      </c>
      <c r="P4045" t="str">
        <f t="shared" ref="P4045:P4047" si="7420">$J4045&amp;""</f>
        <v>o</v>
      </c>
      <c r="Q4045" t="str">
        <f t="shared" ref="Q4045:Q4047" si="7421">$K4045&amp;""</f>
        <v>5/2</v>
      </c>
      <c r="R4045">
        <v>37</v>
      </c>
      <c r="AA4045" s="10">
        <f t="shared" si="7395"/>
        <v>2257.5459999999998</v>
      </c>
      <c r="AB4045" s="3" cm="1">
        <f t="array" ref="AB4045">100000000/Lvac(AA4045)</f>
        <v>44282.173187742264</v>
      </c>
      <c r="AC4045" s="28">
        <f t="shared" si="7396"/>
        <v>4.4295885886710618E-7</v>
      </c>
      <c r="AD4045" s="28">
        <f t="shared" si="7397"/>
        <v>2.2582450860311656E-7</v>
      </c>
      <c r="AE4045" s="21">
        <f t="shared" si="7398"/>
        <v>44282.170657598195</v>
      </c>
      <c r="AF4045" s="10" cm="1">
        <f t="array" ref="AF4045">Lair(100000000/AE4045)</f>
        <v>2257.5461290012381</v>
      </c>
      <c r="AG4045" s="10">
        <f t="shared" si="7399"/>
        <v>1.4807590451698941E-2</v>
      </c>
      <c r="AH4045" s="10" t="b">
        <f t="shared" si="7394"/>
        <v>1</v>
      </c>
      <c r="AI4045" s="10">
        <f t="shared" ref="AI4045:AI4047" si="7422">$AF4045</f>
        <v>2257.5461290012381</v>
      </c>
      <c r="AJ4045">
        <v>3.0000000000000001E-3</v>
      </c>
      <c r="AK4045" s="3" cm="1">
        <f t="array" ref="AK4045">100000000/Lvac($AA4045)</f>
        <v>44282.173187742264</v>
      </c>
      <c r="AL4045" s="21">
        <f t="shared" si="7343"/>
        <v>5.884553934762763E-2</v>
      </c>
      <c r="AM4045" s="10" cm="1">
        <f t="array" ref="AM4045">Lvac($AI4045)-$BA4045</f>
        <v>-2.5833740282905637E-3</v>
      </c>
      <c r="AN4045" s="10">
        <f t="shared" ref="AN4045:AN4047" si="7423">$AK4045-($AX4045-$AW4045)</f>
        <v>5.3187742261798121E-2</v>
      </c>
      <c r="AO4045" s="3">
        <f t="shared" ref="AO4045:AO4047" si="7424">AM4045/AJ4045</f>
        <v>-0.86112467609685461</v>
      </c>
      <c r="AP4045" s="3">
        <v>-0.90413435191294411</v>
      </c>
      <c r="AS4045" s="3">
        <f t="shared" si="7400"/>
        <v>3.1877422661636956E-3</v>
      </c>
      <c r="AT4045" s="3" cm="1">
        <f t="array" ref="AT4045">AS4045-(100000000/LvacE($A4045)-$E4045)</f>
        <v>1.3043022045167163E-4</v>
      </c>
      <c r="AU4045" t="s">
        <v>4706</v>
      </c>
      <c r="AV4045" t="s">
        <v>4924</v>
      </c>
      <c r="AW4045" s="3">
        <v>41023.980000000003</v>
      </c>
      <c r="AX4045" s="3">
        <v>85306.1</v>
      </c>
      <c r="AY4045" s="3"/>
      <c r="AZ4045" s="10" cm="1">
        <f t="array" ref="AZ4045">Lair(100000000/($AX4045-$AW4045))</f>
        <v>2257.5487118188812</v>
      </c>
      <c r="BA4045" s="10">
        <f t="shared" ref="BA4045:BA4047" si="7425">100000000/($AX4045-$AW4045)</f>
        <v>2258.2477984342213</v>
      </c>
      <c r="BB4045" s="12">
        <v>389000000</v>
      </c>
      <c r="BC4045" s="3">
        <v>0.52400000000000002</v>
      </c>
      <c r="BD4045" s="12" cm="1">
        <f t="array" ref="BD4045">SfromgA($BB4045,$BA4045,"")</f>
        <v>2.2110458460276416</v>
      </c>
      <c r="BE4045" s="29">
        <f t="shared" ref="BE4045:BE4047" si="7426">(10^MAX(0.05, -0.312925054856973*((LN($BD4045))^(1/3)) + 0.454808404431693)-1)*100</f>
        <v>46.253946241843714</v>
      </c>
      <c r="BG4045" s="3"/>
      <c r="BH4045" s="3"/>
      <c r="BI4045" s="12">
        <f t="shared" ref="BI4045:BI4047" si="7427">IF($BB4045="",$BF4045,$BB4045)</f>
        <v>389000000</v>
      </c>
      <c r="BJ4045" s="29">
        <f t="shared" ref="BJ4045:BJ4047" si="7428">IF($BB4045="",$BH4045,$BE4045)</f>
        <v>46.253946241843714</v>
      </c>
      <c r="BK4045" s="3">
        <f t="shared" ref="BK4045:BK4047" si="7429">LN(BN4045*100000000/($AX4045-$AW4045)/$BI4045)</f>
        <v>-8.621190318119341</v>
      </c>
      <c r="BL4045" s="13">
        <f>EXP(BK$4341*$AX4045+BK$4342)*$BI4045/(100000000/($AX4045-$AW4045))</f>
        <v>29.640537325852652</v>
      </c>
      <c r="BM4045" s="3">
        <f t="shared" ref="BM4045:BM4047" si="7430">LN(BL4045/$C4045)</f>
        <v>2.0028485675462639</v>
      </c>
      <c r="BN4045" s="13" cm="1">
        <f t="array" ref="BN4045">$C4045*EXP(poly_from_str(100000000/$E4045,BN$4343))</f>
        <v>31.048642956910761</v>
      </c>
      <c r="BO4045" s="3">
        <f t="shared" ref="BO4045:BO4047" si="7431">LN($C4045)</f>
        <v>1.3862943611198906</v>
      </c>
      <c r="BP4045" s="13">
        <f t="shared" ref="BP4045:BP4047" si="7432">LN(BL4045/BN4045)</f>
        <v>-4.6412173666796883E-2</v>
      </c>
      <c r="BQ4045" s="13"/>
      <c r="BS4045" s="13"/>
      <c r="BT4045" s="13"/>
      <c r="BU4045" s="13"/>
      <c r="BV4045" s="13"/>
      <c r="BW4045" s="13"/>
      <c r="BX4045" s="13"/>
      <c r="BY4045">
        <v>31177</v>
      </c>
      <c r="BZ4045" s="13"/>
    </row>
    <row r="4046" spans="1:78" hidden="1" x14ac:dyDescent="0.25">
      <c r="A4046">
        <v>2257.4299999999998</v>
      </c>
      <c r="B4046" s="2" t="str">
        <f t="shared" si="7356"/>
        <v/>
      </c>
      <c r="C4046">
        <v>8</v>
      </c>
      <c r="E4046">
        <v>44284.45</v>
      </c>
      <c r="F4046">
        <v>19308</v>
      </c>
      <c r="G4046" t="s">
        <v>5</v>
      </c>
      <c r="H4046" s="5" t="s">
        <v>16</v>
      </c>
      <c r="I4046">
        <v>63593</v>
      </c>
      <c r="J4046" t="s">
        <v>3</v>
      </c>
      <c r="K4046" s="5" t="s">
        <v>4</v>
      </c>
      <c r="L4046">
        <v>19308.93</v>
      </c>
      <c r="M4046" t="str">
        <f t="shared" si="7418"/>
        <v>e</v>
      </c>
      <c r="N4046" t="str">
        <f t="shared" si="7419"/>
        <v>11/2</v>
      </c>
      <c r="O4046">
        <v>63593.35</v>
      </c>
      <c r="P4046" t="str">
        <f t="shared" si="7420"/>
        <v>o</v>
      </c>
      <c r="Q4046" t="str">
        <f t="shared" si="7421"/>
        <v>9/2</v>
      </c>
      <c r="R4046">
        <v>37</v>
      </c>
      <c r="AA4046" s="10">
        <f t="shared" si="7395"/>
        <v>2257.4299999999998</v>
      </c>
      <c r="AB4046" s="3" cm="1">
        <f t="array" ref="AB4046">100000000/Lvac(AA4046)</f>
        <v>44284.448451230877</v>
      </c>
      <c r="AC4046" s="28">
        <f t="shared" si="7396"/>
        <v>4.429816206925575E-7</v>
      </c>
      <c r="AD4046" s="28">
        <f t="shared" si="7397"/>
        <v>2.2581290610433362E-7</v>
      </c>
      <c r="AE4046" s="21">
        <f t="shared" si="7398"/>
        <v>44284.449680557089</v>
      </c>
      <c r="AF4046" s="10" cm="1">
        <f t="array" ref="AF4046">Lair(100000000/AE4046)</f>
        <v>2257.4299373283525</v>
      </c>
      <c r="AG4046" s="10">
        <f t="shared" si="7399"/>
        <v>1.4808598373201136E-2</v>
      </c>
      <c r="AH4046" s="10" t="b">
        <f t="shared" si="7394"/>
        <v>1</v>
      </c>
      <c r="AI4046" s="10">
        <f t="shared" si="7422"/>
        <v>2257.4299373283525</v>
      </c>
      <c r="AJ4046">
        <v>3.0000000000000001E-3</v>
      </c>
      <c r="AK4046" s="3" cm="1">
        <f t="array" ref="AK4046">100000000/Lvac($AA4046)</f>
        <v>44284.448451230877</v>
      </c>
      <c r="AL4046" s="21">
        <f t="shared" si="7343"/>
        <v>5.8851591873067537E-2</v>
      </c>
      <c r="AM4046" s="10" cm="1">
        <f t="array" ref="AM4046">Lvac($AI4046)-$BA4046</f>
        <v>-1.5134561240301991E-3</v>
      </c>
      <c r="AN4046" s="10">
        <f t="shared" si="7423"/>
        <v>2.8451230878999922E-2</v>
      </c>
      <c r="AO4046" s="3">
        <f t="shared" si="7424"/>
        <v>-0.50448537467673304</v>
      </c>
      <c r="AP4046" s="3">
        <v>-0.48359032568138594</v>
      </c>
      <c r="AS4046" s="3">
        <f t="shared" si="7400"/>
        <v>-1.5487691198359244E-3</v>
      </c>
      <c r="AT4046" s="3" cm="1">
        <f t="array" ref="AT4046">AS4046-(100000000/LvacE($A4046)-$E4046)</f>
        <v>1.3051344285486266E-4</v>
      </c>
      <c r="AU4046" t="s">
        <v>4808</v>
      </c>
      <c r="AV4046" t="s">
        <v>4835</v>
      </c>
      <c r="AW4046" s="3">
        <v>19308.93</v>
      </c>
      <c r="AX4046" s="3">
        <v>63593.35</v>
      </c>
      <c r="AY4046" s="3"/>
      <c r="AZ4046" s="10" cm="1">
        <f t="array" ref="AZ4046">Lair(100000000/($AX4046-$AW4046))</f>
        <v>2257.4314504585382</v>
      </c>
      <c r="BA4046" s="10">
        <f t="shared" si="7425"/>
        <v>2258.1305118143132</v>
      </c>
      <c r="BB4046" s="12">
        <v>208000000</v>
      </c>
      <c r="BC4046" s="3">
        <v>0.19</v>
      </c>
      <c r="BD4046" s="12" cm="1">
        <f t="array" ref="BD4046">SfromgA($BB4046,$BA4046,"")</f>
        <v>1.182071677629609</v>
      </c>
      <c r="BE4046" s="29">
        <f t="shared" si="7426"/>
        <v>91.598478782393158</v>
      </c>
      <c r="BG4046" s="3"/>
      <c r="BH4046" s="3"/>
      <c r="BI4046" s="12">
        <f t="shared" si="7427"/>
        <v>208000000</v>
      </c>
      <c r="BJ4046" s="29">
        <f t="shared" si="7428"/>
        <v>91.598478782393158</v>
      </c>
      <c r="BK4046" s="3">
        <f t="shared" si="7429"/>
        <v>-7.3010613956517201</v>
      </c>
      <c r="BL4046" s="13">
        <f>EXP(BK$4341*$AX4046+BK$4342)*$BI4046/(100000000/($AX4046-$AW4046))</f>
        <v>82.507705865020512</v>
      </c>
      <c r="BM4046" s="3">
        <f t="shared" si="7430"/>
        <v>2.3334501517233686</v>
      </c>
      <c r="BN4046" s="13" cm="1">
        <f t="array" ref="BN4046">$C4046*EXP(poly_from_str(100000000/$E4046,BN$4343))</f>
        <v>62.158942864722199</v>
      </c>
      <c r="BO4046" s="3">
        <f t="shared" si="7431"/>
        <v>2.0794415416798357</v>
      </c>
      <c r="BP4046" s="13">
        <f t="shared" si="7432"/>
        <v>0.28319699416921618</v>
      </c>
      <c r="BQ4046" s="13"/>
      <c r="BS4046" s="13"/>
      <c r="BT4046" s="13"/>
      <c r="BU4046" s="13"/>
      <c r="BV4046" s="13"/>
      <c r="BW4046" s="13"/>
      <c r="BX4046" s="13"/>
      <c r="BY4046">
        <v>62420</v>
      </c>
      <c r="BZ4046" s="13"/>
    </row>
    <row r="4047" spans="1:78" hidden="1" x14ac:dyDescent="0.25">
      <c r="A4047">
        <v>2257.3420000000001</v>
      </c>
      <c r="B4047" s="2" t="str">
        <f t="shared" si="7356"/>
        <v/>
      </c>
      <c r="C4047">
        <v>5</v>
      </c>
      <c r="D4047" t="s">
        <v>14</v>
      </c>
      <c r="E4047">
        <v>44286.17</v>
      </c>
      <c r="F4047">
        <v>26095</v>
      </c>
      <c r="G4047" t="s">
        <v>5</v>
      </c>
      <c r="H4047" s="5" t="s">
        <v>16</v>
      </c>
      <c r="I4047">
        <v>70381</v>
      </c>
      <c r="J4047" t="s">
        <v>3</v>
      </c>
      <c r="K4047" s="5" t="s">
        <v>15</v>
      </c>
      <c r="L4047">
        <v>26095.23</v>
      </c>
      <c r="M4047" t="str">
        <f t="shared" si="7418"/>
        <v>e</v>
      </c>
      <c r="N4047" t="str">
        <f t="shared" si="7419"/>
        <v>11/2</v>
      </c>
      <c r="O4047">
        <v>70381.48</v>
      </c>
      <c r="P4047" t="str">
        <f t="shared" si="7420"/>
        <v>o</v>
      </c>
      <c r="Q4047" t="str">
        <f t="shared" si="7421"/>
        <v>13/2</v>
      </c>
      <c r="R4047">
        <v>37</v>
      </c>
      <c r="AA4047" s="10">
        <f t="shared" si="7395"/>
        <v>2257.3420000000001</v>
      </c>
      <c r="AB4047" s="3" cm="1">
        <f t="array" ref="AB4047">100000000/Lvac(AA4047)</f>
        <v>44286.174669143358</v>
      </c>
      <c r="AC4047" s="28">
        <f t="shared" si="7396"/>
        <v>4.4299888984478204E-7</v>
      </c>
      <c r="AD4047" s="28">
        <f t="shared" si="7397"/>
        <v>2.2580410420879175E-7</v>
      </c>
      <c r="AE4047" s="21">
        <f t="shared" si="7398"/>
        <v>44286.170962919598</v>
      </c>
      <c r="AF4047" s="10" cm="1">
        <f t="array" ref="AF4047">Lair(100000000/AE4047)</f>
        <v>2257.3421889303804</v>
      </c>
      <c r="AG4047" s="10">
        <f t="shared" si="7399"/>
        <v>1.4809363106951308E-2</v>
      </c>
      <c r="AH4047" s="10" t="b">
        <f t="shared" si="7394"/>
        <v>1</v>
      </c>
      <c r="AI4047" s="10">
        <f t="shared" si="7422"/>
        <v>2257.3421889303804</v>
      </c>
      <c r="AJ4047">
        <v>7.0000000000000001E-3</v>
      </c>
      <c r="AK4047" s="3" cm="1">
        <f t="array" ref="AK4047">100000000/Lvac($AA4047)</f>
        <v>44286.174669143358</v>
      </c>
      <c r="AL4047" s="21">
        <f t="shared" si="7343"/>
        <v>0.13733107200326394</v>
      </c>
      <c r="AM4047" s="10" cm="1">
        <f t="array" ref="AM4047">Lvac($AI4047)-$BA4047</f>
        <v>4.0298961039297865E-3</v>
      </c>
      <c r="AN4047" s="10">
        <f t="shared" si="7423"/>
        <v>-7.5330856641812716E-2</v>
      </c>
      <c r="AO4047" s="3">
        <f t="shared" si="7424"/>
        <v>0.57569944341854096</v>
      </c>
      <c r="AP4047" s="3">
        <v>0.5487035754673083</v>
      </c>
      <c r="AS4047" s="3">
        <f t="shared" si="7400"/>
        <v>4.6691433599335141E-3</v>
      </c>
      <c r="AT4047" s="3" cm="1">
        <f t="array" ref="AT4047">AS4047-(100000000/LvacE($A4047)-$E4047)</f>
        <v>1.3057659089099616E-4</v>
      </c>
      <c r="AU4047" t="s">
        <v>4733</v>
      </c>
      <c r="AV4047" t="s">
        <v>4871</v>
      </c>
      <c r="AW4047" s="3">
        <v>26095.23</v>
      </c>
      <c r="AX4047" s="3">
        <v>70381.48</v>
      </c>
      <c r="AY4047" s="3"/>
      <c r="AZ4047" s="10" cm="1">
        <f t="array" ref="AZ4047">Lair(100000000/($AX4047-$AW4047))</f>
        <v>2257.3381599021213</v>
      </c>
      <c r="BA4047" s="10">
        <f t="shared" si="7425"/>
        <v>2258.0372011628892</v>
      </c>
      <c r="BB4047" s="12">
        <v>32700000</v>
      </c>
      <c r="BC4047" s="3">
        <v>0.13900000000000001</v>
      </c>
      <c r="BD4047" s="12" cm="1">
        <f t="array" ref="BD4047">SfromgA($BB4047,$BA4047,"")</f>
        <v>0.1858122706591937</v>
      </c>
      <c r="BE4047" s="29">
        <f t="shared" si="7426"/>
        <v>571.47752285508716</v>
      </c>
      <c r="BG4047" s="3"/>
      <c r="BH4047" s="3"/>
      <c r="BI4047" s="12">
        <f t="shared" si="7427"/>
        <v>32700000</v>
      </c>
      <c r="BJ4047" s="29">
        <f t="shared" si="7428"/>
        <v>571.47752285508716</v>
      </c>
      <c r="BK4047" s="3">
        <f t="shared" si="7429"/>
        <v>-5.9201941027965566</v>
      </c>
      <c r="BL4047" s="13">
        <f>EXP(BK$4341*$AX4047+BK$4342)*$BI4047/(100000000/($AX4047-$AW4047))</f>
        <v>7.7446853844873367</v>
      </c>
      <c r="BM4047" s="3">
        <f t="shared" si="7430"/>
        <v>0.43756893885203896</v>
      </c>
      <c r="BN4047" s="13" cm="1">
        <f t="array" ref="BN4047">$C4047*EXP(poly_from_str(100000000/$E4047,BN$4343))</f>
        <v>38.878457802252143</v>
      </c>
      <c r="BO4047" s="3">
        <f t="shared" si="7431"/>
        <v>1.6094379124341003</v>
      </c>
      <c r="BP4047" s="13">
        <f t="shared" si="7432"/>
        <v>-1.6134334619394644</v>
      </c>
      <c r="BQ4047" s="13"/>
      <c r="BS4047" s="13"/>
      <c r="BT4047" s="13"/>
      <c r="BU4047" s="13"/>
      <c r="BV4047" s="13"/>
      <c r="BW4047" s="13"/>
      <c r="BX4047" s="13"/>
      <c r="BY4047">
        <v>39044</v>
      </c>
      <c r="BZ4047" s="13"/>
    </row>
    <row r="4048" spans="1:78" hidden="1" x14ac:dyDescent="0.25">
      <c r="A4048">
        <v>2257.194</v>
      </c>
      <c r="B4048" s="2" t="str">
        <f t="shared" si="7356"/>
        <v/>
      </c>
      <c r="C4048">
        <v>1</v>
      </c>
      <c r="E4048">
        <v>44289.08</v>
      </c>
      <c r="R4048">
        <v>37</v>
      </c>
      <c r="S4048" t="s">
        <v>22</v>
      </c>
      <c r="AA4048" s="10">
        <f t="shared" si="7395"/>
        <v>2257.194</v>
      </c>
      <c r="AB4048" s="3" cm="1">
        <f t="array" ref="AB4048">100000000/Lvac(AA4048)</f>
        <v>44289.078157294003</v>
      </c>
      <c r="AC4048" s="28">
        <f t="shared" si="7396"/>
        <v>4.4302793645561706E-7</v>
      </c>
      <c r="AD4048" s="28">
        <f t="shared" si="7397"/>
        <v>2.2578930102100336E-7</v>
      </c>
      <c r="AE4048" s="21">
        <f t="shared" si="7398"/>
        <v>44289.079620056989</v>
      </c>
      <c r="AF4048" s="10" cm="1">
        <f t="array" ref="AF4048">Lair(100000000/AE4048)</f>
        <v>2257.1939254432214</v>
      </c>
      <c r="AG4048" s="10">
        <f t="shared" si="7399"/>
        <v>1.4810649451773752E-2</v>
      </c>
      <c r="AH4048" s="10" t="b">
        <f t="shared" si="7394"/>
        <v>1</v>
      </c>
      <c r="AI4048" s="10">
        <f t="shared" si="7402"/>
        <v>2257.194</v>
      </c>
      <c r="AJ4048">
        <v>3.0000000000000001E-3</v>
      </c>
      <c r="AK4048" s="3" cm="1">
        <f t="array" ref="AK4048">100000000/Lvac($AA4048)</f>
        <v>44289.078157294003</v>
      </c>
      <c r="AL4048" s="21">
        <f t="shared" si="7343"/>
        <v>5.8863896710642516E-2</v>
      </c>
      <c r="AM4048" s="21"/>
      <c r="AN4048" s="21"/>
      <c r="AO4048" s="21"/>
      <c r="AP4048" s="21"/>
      <c r="AS4048" s="3">
        <f t="shared" si="7400"/>
        <v>-1.8427059985697269E-3</v>
      </c>
      <c r="AT4048" s="3" cm="1">
        <f t="array" ref="AT4048">AS4048-(100000000/LvacE($A4048)-$E4048)</f>
        <v>1.3068286352790892E-4</v>
      </c>
      <c r="BB4048"/>
      <c r="BC4048"/>
      <c r="BD4048"/>
      <c r="BE4048"/>
      <c r="BF4048"/>
      <c r="BG4048"/>
      <c r="BH4048"/>
      <c r="BI4048"/>
      <c r="BJ4048"/>
      <c r="BN4048" s="13" cm="1">
        <f t="array" ref="BN4048">$C4048*EXP(poly_from_str(100000000/$E4048,BN$4343))</f>
        <v>7.7855632132531136</v>
      </c>
      <c r="BO4048" s="13"/>
      <c r="BY4048" t="e">
        <v>#N/A</v>
      </c>
    </row>
    <row r="4049" spans="1:78" hidden="1" x14ac:dyDescent="0.25">
      <c r="A4049">
        <v>2256.723</v>
      </c>
      <c r="B4049" s="2" t="str">
        <f t="shared" si="7356"/>
        <v/>
      </c>
      <c r="C4049">
        <v>1</v>
      </c>
      <c r="E4049">
        <v>44298.32</v>
      </c>
      <c r="F4049">
        <v>21611</v>
      </c>
      <c r="G4049" t="s">
        <v>5</v>
      </c>
      <c r="H4049" s="5" t="s">
        <v>18</v>
      </c>
      <c r="I4049">
        <v>65909</v>
      </c>
      <c r="J4049" t="s">
        <v>3</v>
      </c>
      <c r="K4049" s="5" t="s">
        <v>18</v>
      </c>
      <c r="L4049">
        <v>21611.19</v>
      </c>
      <c r="M4049" t="str">
        <f t="shared" ref="M4049:M4051" si="7433">$G4049&amp;""</f>
        <v>e</v>
      </c>
      <c r="N4049" t="str">
        <f t="shared" ref="N4049:N4051" si="7434">$H4049&amp;""</f>
        <v>5/2</v>
      </c>
      <c r="O4049">
        <v>65909.440000000002</v>
      </c>
      <c r="P4049" t="str">
        <f t="shared" ref="P4049:P4051" si="7435">$J4049&amp;""</f>
        <v>o</v>
      </c>
      <c r="Q4049" t="str">
        <f t="shared" ref="Q4049:Q4051" si="7436">$K4049&amp;""</f>
        <v>5/2</v>
      </c>
      <c r="R4049">
        <v>37</v>
      </c>
      <c r="AA4049" s="10">
        <f t="shared" si="7395"/>
        <v>2256.723</v>
      </c>
      <c r="AB4049" s="3" cm="1">
        <f t="array" ref="AB4049">100000000/Lvac(AA4049)</f>
        <v>44298.320846132978</v>
      </c>
      <c r="AC4049" s="28">
        <f t="shared" si="7396"/>
        <v>4.4312040068719114E-7</v>
      </c>
      <c r="AD4049" s="28">
        <f t="shared" si="7397"/>
        <v>2.2574219087748898E-7</v>
      </c>
      <c r="AE4049" s="21">
        <f t="shared" si="7398"/>
        <v>44298.320174346503</v>
      </c>
      <c r="AF4049" s="10" cm="1">
        <f t="array" ref="AF4049">Lair(100000000/AE4049)</f>
        <v>2256.723034226558</v>
      </c>
      <c r="AG4049" s="10">
        <f t="shared" si="7399"/>
        <v>1.4814744841554098E-2</v>
      </c>
      <c r="AH4049" s="10" t="b">
        <f t="shared" si="7394"/>
        <v>1</v>
      </c>
      <c r="AI4049" s="10">
        <f t="shared" ref="AI4049:AI4051" si="7437">$AF4049</f>
        <v>2256.723034226558</v>
      </c>
      <c r="AJ4049">
        <v>3.0000000000000001E-3</v>
      </c>
      <c r="AK4049" s="3" cm="1">
        <f t="array" ref="AK4049">100000000/Lvac($AA4049)</f>
        <v>44298.320846132978</v>
      </c>
      <c r="AL4049" s="21">
        <f t="shared" si="7343"/>
        <v>5.888846815619346E-2</v>
      </c>
      <c r="AM4049" s="10" cm="1">
        <f t="array" ref="AM4049">Lvac($AI4049)-$BA4049</f>
        <v>-3.5760579626185063E-3</v>
      </c>
      <c r="AN4049" s="10">
        <f t="shared" ref="AN4049:AN4051" si="7438">$AK4049-($AX4049-$AW4049)</f>
        <v>7.0846132977749221E-2</v>
      </c>
      <c r="AO4049" s="3">
        <f t="shared" ref="AO4049:AO4051" si="7439">AM4049/AJ4049</f>
        <v>-1.1920193208728354</v>
      </c>
      <c r="AP4049" s="3">
        <v>-1.20343063023635</v>
      </c>
      <c r="AS4049" s="3">
        <f t="shared" si="7400"/>
        <v>8.4613297804025933E-4</v>
      </c>
      <c r="AT4049" s="3" cm="1">
        <f t="array" ref="AT4049">AS4049-(100000000/LvacE($A4049)-$E4049)</f>
        <v>1.3102149387123063E-4</v>
      </c>
      <c r="AU4049" t="s">
        <v>4791</v>
      </c>
      <c r="AV4049" t="s">
        <v>4902</v>
      </c>
      <c r="AW4049" s="3">
        <v>21611.19</v>
      </c>
      <c r="AX4049" s="3">
        <v>65909.440000000002</v>
      </c>
      <c r="AY4049" s="3"/>
      <c r="AZ4049" s="10" cm="1">
        <f t="array" ref="AZ4049">Lair(100000000/($AX4049-$AW4049))</f>
        <v>2256.7266095146229</v>
      </c>
      <c r="BA4049" s="10">
        <f t="shared" ref="BA4049:BA4051" si="7440">100000000/($AX4049-$AW4049)</f>
        <v>2257.4255190667805</v>
      </c>
      <c r="BB4049" s="12">
        <v>13300000</v>
      </c>
      <c r="BC4049" s="3">
        <v>4.7E-2</v>
      </c>
      <c r="BD4049" s="12" cm="1">
        <f t="array" ref="BD4049">SfromgA($BB4049,$BA4049,"")</f>
        <v>7.5513620242151774E-2</v>
      </c>
      <c r="BE4049" s="29">
        <f t="shared" ref="BE4049:BE4051" si="7441">(10^MAX(0.05, -0.312925054856973*((LN($BD4049))^(1/3)) + 0.454808404431693)-1)*100</f>
        <v>665.92551362944448</v>
      </c>
      <c r="BG4049" s="3"/>
      <c r="BH4049" s="3"/>
      <c r="BI4049" s="12">
        <f t="shared" ref="BI4049:BI4051" si="7442">IF($BB4049="",$BF4049,$BB4049)</f>
        <v>13300000</v>
      </c>
      <c r="BJ4049" s="29">
        <f t="shared" ref="BJ4049:BJ4051" si="7443">IF($BB4049="",$BH4049,$BE4049)</f>
        <v>665.92551362944448</v>
      </c>
      <c r="BK4049" s="3">
        <f t="shared" ref="BK4049:BK4051" si="7444">LN(BN4049*100000000/($AX4049-$AW4049)/$BI4049)</f>
        <v>-6.6249851059260996</v>
      </c>
      <c r="BL4049" s="13">
        <f>EXP(BK$4341*$AX4049+BK$4342)*$BI4049/(100000000/($AX4049-$AW4049))</f>
        <v>4.4258087254834004</v>
      </c>
      <c r="BM4049" s="3">
        <f t="shared" ref="BM4049:BM4051" si="7445">LN(BL4049/$C4049)</f>
        <v>1.4874530245819104</v>
      </c>
      <c r="BN4049" s="13" cm="1">
        <f t="array" ref="BN4049">$C4049*EXP(poly_from_str(100000000/$E4049,BN$4343))</f>
        <v>7.8170652405029513</v>
      </c>
      <c r="BO4049" s="3">
        <f t="shared" ref="BO4049:BO4051" si="7446">LN($C4049)</f>
        <v>0</v>
      </c>
      <c r="BP4049" s="13">
        <f>LN(BL4049/BN4049)</f>
        <v>-0.56885617059855031</v>
      </c>
      <c r="BQ4049" s="13"/>
      <c r="BS4049" s="13"/>
      <c r="BT4049" s="13"/>
      <c r="BU4049" s="13"/>
      <c r="BV4049" s="13"/>
      <c r="BW4049" s="13"/>
      <c r="BX4049" s="13"/>
      <c r="BY4049">
        <v>7854</v>
      </c>
      <c r="BZ4049" s="13"/>
    </row>
    <row r="4050" spans="1:78" hidden="1" x14ac:dyDescent="0.25">
      <c r="A4050">
        <v>2256.6210000000001</v>
      </c>
      <c r="B4050" s="2" t="str">
        <f t="shared" si="7356"/>
        <v/>
      </c>
      <c r="C4050">
        <v>5</v>
      </c>
      <c r="E4050">
        <v>44300.32</v>
      </c>
      <c r="F4050">
        <v>35863</v>
      </c>
      <c r="G4050" t="s">
        <v>5</v>
      </c>
      <c r="H4050" s="5" t="s">
        <v>19</v>
      </c>
      <c r="I4050">
        <v>80164</v>
      </c>
      <c r="J4050" t="s">
        <v>3</v>
      </c>
      <c r="K4050" s="5" t="s">
        <v>19</v>
      </c>
      <c r="L4050">
        <v>35863.74</v>
      </c>
      <c r="M4050" t="str">
        <f t="shared" si="7433"/>
        <v>e</v>
      </c>
      <c r="N4050" t="str">
        <f t="shared" si="7434"/>
        <v>3/2</v>
      </c>
      <c r="O4050">
        <v>80164.039999999994</v>
      </c>
      <c r="P4050" t="str">
        <f t="shared" si="7435"/>
        <v>o</v>
      </c>
      <c r="Q4050" t="str">
        <f t="shared" si="7436"/>
        <v>3/2</v>
      </c>
      <c r="R4050">
        <v>37</v>
      </c>
      <c r="AA4050" s="10">
        <f t="shared" si="7395"/>
        <v>2256.6210000000001</v>
      </c>
      <c r="AB4050" s="3" cm="1">
        <f t="array" ref="AB4050">100000000/Lvac(AA4050)</f>
        <v>44300.322955679847</v>
      </c>
      <c r="AC4050" s="28">
        <f t="shared" si="7396"/>
        <v>4.4314042987280541E-7</v>
      </c>
      <c r="AD4050" s="28">
        <f t="shared" si="7397"/>
        <v>2.2573198868108652E-7</v>
      </c>
      <c r="AE4050" s="21">
        <f t="shared" si="7398"/>
        <v>44300.320608933223</v>
      </c>
      <c r="AF4050" s="10" cm="1">
        <f t="array" ref="AF4050">Lair(100000000/AE4050)</f>
        <v>2256.6211195525748</v>
      </c>
      <c r="AG4050" s="10">
        <f t="shared" si="7399"/>
        <v>1.4815632079042039E-2</v>
      </c>
      <c r="AH4050" s="10" t="b">
        <f t="shared" si="7394"/>
        <v>1</v>
      </c>
      <c r="AI4050" s="10">
        <f t="shared" si="7437"/>
        <v>2256.6211195525748</v>
      </c>
      <c r="AJ4050">
        <v>3.0000000000000001E-3</v>
      </c>
      <c r="AK4050" s="3" cm="1">
        <f t="array" ref="AK4050">100000000/Lvac($AA4050)</f>
        <v>44300.322955679847</v>
      </c>
      <c r="AL4050" s="21">
        <f t="shared" si="7343"/>
        <v>5.8893789354142932E-2</v>
      </c>
      <c r="AM4050" s="10" cm="1">
        <f t="array" ref="AM4050">Lvac($AI4050)-$BA4050</f>
        <v>-1.0501273641239095E-3</v>
      </c>
      <c r="AN4050" s="10">
        <f t="shared" si="7438"/>
        <v>2.2955679851293098E-2</v>
      </c>
      <c r="AO4050" s="3">
        <f t="shared" si="7439"/>
        <v>-0.35004245470796985</v>
      </c>
      <c r="AP4050" s="3">
        <v>-0.38990189401980996</v>
      </c>
      <c r="AS4050" s="3">
        <f t="shared" si="7400"/>
        <v>2.9556798472185619E-3</v>
      </c>
      <c r="AT4050" s="3" cm="1">
        <f t="array" ref="AT4050">AS4050-(100000000/LvacE($A4050)-$E4050)</f>
        <v>1.310949373873882E-4</v>
      </c>
      <c r="AU4050" t="s">
        <v>4806</v>
      </c>
      <c r="AV4050" t="s">
        <v>4888</v>
      </c>
      <c r="AW4050" s="3">
        <v>35863.74</v>
      </c>
      <c r="AX4050" s="3">
        <v>80164.039999999994</v>
      </c>
      <c r="AY4050" s="3"/>
      <c r="AZ4050" s="10" cm="1">
        <f t="array" ref="AZ4050">Lair(100000000/($AX4050-$AW4050))</f>
        <v>2256.6221694538649</v>
      </c>
      <c r="BA4050" s="10">
        <f t="shared" si="7440"/>
        <v>2257.3210565165473</v>
      </c>
      <c r="BB4050" s="12">
        <v>294000000</v>
      </c>
      <c r="BC4050" s="3">
        <v>0.58199999999999996</v>
      </c>
      <c r="BD4050" s="12" cm="1">
        <f t="array" ref="BD4050">SfromgA($BB4050,$BA4050,"")</f>
        <v>1.6690167243567837</v>
      </c>
      <c r="BE4050" s="29">
        <f t="shared" si="7441"/>
        <v>60.114299711223836</v>
      </c>
      <c r="BG4050" s="3"/>
      <c r="BH4050" s="3"/>
      <c r="BI4050" s="12">
        <f t="shared" si="7442"/>
        <v>294000000</v>
      </c>
      <c r="BJ4050" s="29">
        <f t="shared" si="7443"/>
        <v>60.114299711223836</v>
      </c>
      <c r="BK4050" s="3">
        <f t="shared" si="7444"/>
        <v>-8.1105332731853021</v>
      </c>
      <c r="BL4050" s="13">
        <f>EXP(BK$4341*$AX4050+BK$4342)*$BI4050/(100000000/($AX4050-$AW4050))</f>
        <v>33.123676494520126</v>
      </c>
      <c r="BM4050" s="3">
        <f t="shared" si="7445"/>
        <v>1.890810416191657</v>
      </c>
      <c r="BN4050" s="13" cm="1">
        <f t="array" ref="BN4050">$C4050*EXP(poly_from_str(100000000/$E4050,BN$4343))</f>
        <v>39.119577154909351</v>
      </c>
      <c r="BO4050" s="3">
        <f t="shared" si="7446"/>
        <v>1.6094379124341003</v>
      </c>
      <c r="BP4050" s="13">
        <f t="shared" ref="BP4050:BP4051" si="7447">LN(BL4050/BN4050)</f>
        <v>-0.16637470755885719</v>
      </c>
      <c r="BQ4050" s="13"/>
      <c r="BS4050" s="13"/>
      <c r="BT4050" s="13"/>
      <c r="BU4050" s="13"/>
      <c r="BV4050" s="13"/>
      <c r="BW4050" s="13"/>
      <c r="BX4050" s="13"/>
      <c r="BY4050">
        <v>39307</v>
      </c>
      <c r="BZ4050" s="13"/>
    </row>
    <row r="4051" spans="1:78" hidden="1" x14ac:dyDescent="0.25">
      <c r="A4051">
        <v>2256.5639999999999</v>
      </c>
      <c r="B4051" s="2" t="str">
        <f t="shared" si="7356"/>
        <v/>
      </c>
      <c r="C4051">
        <v>5</v>
      </c>
      <c r="E4051">
        <v>44301.440000000002</v>
      </c>
      <c r="F4051">
        <v>22747</v>
      </c>
      <c r="G4051" t="s">
        <v>5</v>
      </c>
      <c r="H4051" s="5" t="s">
        <v>4</v>
      </c>
      <c r="I4051">
        <v>67049</v>
      </c>
      <c r="J4051" t="s">
        <v>3</v>
      </c>
      <c r="K4051" s="5" t="s">
        <v>4</v>
      </c>
      <c r="L4051">
        <v>22747.69</v>
      </c>
      <c r="M4051" t="str">
        <f t="shared" si="7433"/>
        <v>e</v>
      </c>
      <c r="N4051" t="str">
        <f t="shared" si="7434"/>
        <v>9/2</v>
      </c>
      <c r="O4051">
        <v>67049.179999999993</v>
      </c>
      <c r="P4051" t="str">
        <f t="shared" si="7435"/>
        <v>o</v>
      </c>
      <c r="Q4051" t="str">
        <f t="shared" si="7436"/>
        <v>9/2</v>
      </c>
      <c r="R4051">
        <v>37</v>
      </c>
      <c r="AA4051" s="10">
        <f t="shared" si="7395"/>
        <v>2256.5639999999999</v>
      </c>
      <c r="AB4051" s="3" cm="1">
        <f t="array" ref="AB4051">100000000/Lvac(AA4051)</f>
        <v>44301.441860420775</v>
      </c>
      <c r="AC4051" s="28">
        <f t="shared" si="7396"/>
        <v>4.4315162344165733E-7</v>
      </c>
      <c r="AD4051" s="28">
        <f t="shared" si="7397"/>
        <v>2.2572628745372895E-7</v>
      </c>
      <c r="AE4051" s="21">
        <f t="shared" si="7398"/>
        <v>44301.4403832557</v>
      </c>
      <c r="AF4051" s="10" cm="1">
        <f t="array" ref="AF4051">Lair(100000000/AE4051)</f>
        <v>2256.5640752488412</v>
      </c>
      <c r="AG4051" s="10">
        <f t="shared" si="7399"/>
        <v>1.4816127940625833E-2</v>
      </c>
      <c r="AH4051" s="10" t="b">
        <f t="shared" si="7394"/>
        <v>1</v>
      </c>
      <c r="AI4051" s="10">
        <f t="shared" si="7437"/>
        <v>2256.5640752488412</v>
      </c>
      <c r="AJ4051">
        <v>3.0000000000000001E-3</v>
      </c>
      <c r="AK4051" s="3" cm="1">
        <f t="array" ref="AK4051">100000000/Lvac($AA4051)</f>
        <v>44301.441860420775</v>
      </c>
      <c r="AL4051" s="21">
        <f t="shared" si="7343"/>
        <v>5.8896765679745389E-2</v>
      </c>
      <c r="AM4051" s="10" cm="1">
        <f t="array" ref="AM4051">Lvac($AI4051)-$BA4051</f>
        <v>2.5280873978772433E-3</v>
      </c>
      <c r="AN4051" s="10">
        <f t="shared" si="7438"/>
        <v>-4.8139579215785488E-2</v>
      </c>
      <c r="AO4051" s="3">
        <f t="shared" si="7439"/>
        <v>0.84269579929241445</v>
      </c>
      <c r="AP4051" s="3">
        <v>0.81760745115389</v>
      </c>
      <c r="AS4051" s="3">
        <f t="shared" si="7400"/>
        <v>1.8604207725729793E-3</v>
      </c>
      <c r="AT4051" s="3" cm="1">
        <f t="array" ref="AT4051">AS4051-(100000000/LvacE($A4051)-$E4051)</f>
        <v>1.3113598106428981E-4</v>
      </c>
      <c r="AU4051" t="s">
        <v>4792</v>
      </c>
      <c r="AV4051" t="s">
        <v>4857</v>
      </c>
      <c r="AW4051" s="3">
        <v>22747.69</v>
      </c>
      <c r="AX4051" s="3">
        <v>67049.179999999993</v>
      </c>
      <c r="AY4051" s="3"/>
      <c r="AZ4051" s="10" cm="1">
        <f t="array" ref="AZ4051">Lair(100000000/($AX4051-$AW4051))</f>
        <v>2256.5615477056817</v>
      </c>
      <c r="BA4051" s="10">
        <f t="shared" si="7440"/>
        <v>2257.260421714936</v>
      </c>
      <c r="BB4051" s="12">
        <v>153000000</v>
      </c>
      <c r="BC4051" s="3">
        <v>0.154</v>
      </c>
      <c r="BD4051" s="12" cm="1">
        <f t="array" ref="BD4051">SfromgA($BB4051,$BA4051,"")</f>
        <v>0.86849993685145277</v>
      </c>
      <c r="BE4051" s="29">
        <f t="shared" si="7441"/>
        <v>314.64439408959385</v>
      </c>
      <c r="BG4051" s="3"/>
      <c r="BH4051" s="3"/>
      <c r="BI4051" s="12">
        <f t="shared" si="7442"/>
        <v>153000000</v>
      </c>
      <c r="BJ4051" s="29">
        <f t="shared" si="7443"/>
        <v>314.64439408959385</v>
      </c>
      <c r="BK4051" s="3">
        <f t="shared" si="7444"/>
        <v>-7.4569274746505796</v>
      </c>
      <c r="BL4051" s="13">
        <f>EXP(BK$4341*$AX4051+BK$4342)*$BI4051/(100000000/($AX4051-$AW4051))</f>
        <v>46.693381359717087</v>
      </c>
      <c r="BM4051" s="3">
        <f t="shared" si="7445"/>
        <v>2.2341645154239096</v>
      </c>
      <c r="BN4051" s="13" cm="1">
        <f t="array" ref="BN4051">$C4051*EXP(poly_from_str(100000000/$E4051,BN$4343))</f>
        <v>39.138782317374272</v>
      </c>
      <c r="BO4051" s="3">
        <f t="shared" si="7446"/>
        <v>1.6094379124341003</v>
      </c>
      <c r="BP4051" s="13">
        <f t="shared" si="7447"/>
        <v>0.17648857732512743</v>
      </c>
      <c r="BQ4051" s="13"/>
      <c r="BS4051" s="13"/>
      <c r="BT4051" s="13"/>
      <c r="BU4051" s="13"/>
      <c r="BV4051" s="13"/>
      <c r="BW4051" s="13"/>
      <c r="BX4051" s="13"/>
      <c r="BY4051">
        <v>39328</v>
      </c>
      <c r="BZ4051" s="13"/>
    </row>
    <row r="4052" spans="1:78" hidden="1" x14ac:dyDescent="0.25">
      <c r="A4052">
        <v>2256.337</v>
      </c>
      <c r="B4052" s="2" t="str">
        <f t="shared" si="7356"/>
        <v/>
      </c>
      <c r="C4052">
        <v>1</v>
      </c>
      <c r="E4052">
        <v>44305.9</v>
      </c>
      <c r="R4052">
        <v>37</v>
      </c>
      <c r="S4052" t="s">
        <v>22</v>
      </c>
      <c r="AA4052" s="10">
        <f t="shared" si="7395"/>
        <v>2256.337</v>
      </c>
      <c r="AB4052" s="3" cm="1">
        <f t="array" ref="AB4052">100000000/Lvac(AA4052)</f>
        <v>44305.898410227834</v>
      </c>
      <c r="AC4052" s="28">
        <f t="shared" si="7396"/>
        <v>4.4319620694958243E-7</v>
      </c>
      <c r="AD4052" s="28">
        <f t="shared" si="7397"/>
        <v>2.2570358256614296E-7</v>
      </c>
      <c r="AE4052" s="21">
        <f t="shared" si="7398"/>
        <v>44305.899672603846</v>
      </c>
      <c r="AF4052" s="10" cm="1">
        <f t="array" ref="AF4052">Lair(100000000/AE4052)</f>
        <v>2256.3369357057509</v>
      </c>
      <c r="AG4052" s="10">
        <f t="shared" si="7399"/>
        <v>1.4818103060453256E-2</v>
      </c>
      <c r="AH4052" s="10" t="b">
        <f t="shared" si="7394"/>
        <v>1</v>
      </c>
      <c r="AI4052" s="10">
        <f t="shared" si="7402"/>
        <v>2256.337</v>
      </c>
      <c r="AJ4052">
        <v>3.0000000000000001E-3</v>
      </c>
      <c r="AK4052" s="3" cm="1">
        <f t="array" ref="AK4052">100000000/Lvac($AA4052)</f>
        <v>44305.898410227834</v>
      </c>
      <c r="AL4052" s="21">
        <f t="shared" si="7343"/>
        <v>5.8908618362719531E-2</v>
      </c>
      <c r="AM4052" s="21"/>
      <c r="AN4052" s="21"/>
      <c r="AO4052" s="21"/>
      <c r="AP4052" s="21"/>
      <c r="AS4052" s="3">
        <f t="shared" si="7400"/>
        <v>-1.5897721677902155E-3</v>
      </c>
      <c r="AT4052" s="3" cm="1">
        <f t="array" ref="AT4052">AS4052-(100000000/LvacE($A4052)-$E4052)</f>
        <v>1.3129954459145665E-4</v>
      </c>
      <c r="BB4052"/>
      <c r="BC4052"/>
      <c r="BD4052"/>
      <c r="BE4052"/>
      <c r="BF4052"/>
      <c r="BG4052"/>
      <c r="BH4052"/>
      <c r="BI4052"/>
      <c r="BJ4052"/>
      <c r="BN4052" s="13" cm="1">
        <f t="array" ref="BN4052">$C4052*EXP(poly_from_str(100000000/$E4052,BN$4343))</f>
        <v>7.8430871657369332</v>
      </c>
      <c r="BO4052" s="13"/>
      <c r="BY4052">
        <v>7882</v>
      </c>
    </row>
    <row r="4053" spans="1:78" hidden="1" x14ac:dyDescent="0.25">
      <c r="A4053">
        <v>2256.16</v>
      </c>
      <c r="B4053" s="2" t="str">
        <f t="shared" si="7356"/>
        <v/>
      </c>
      <c r="C4053">
        <v>1</v>
      </c>
      <c r="E4053">
        <v>44309.37</v>
      </c>
      <c r="R4053">
        <v>37</v>
      </c>
      <c r="S4053" t="s">
        <v>22</v>
      </c>
      <c r="AA4053" s="10">
        <f t="shared" si="7395"/>
        <v>2256.16</v>
      </c>
      <c r="AB4053" s="3" cm="1">
        <f t="array" ref="AB4053">100000000/Lvac(AA4053)</f>
        <v>44309.37396324765</v>
      </c>
      <c r="AC4053" s="28">
        <f t="shared" si="7396"/>
        <v>4.4323097652648754E-7</v>
      </c>
      <c r="AD4053" s="28">
        <f t="shared" si="7397"/>
        <v>2.2568587875546351E-7</v>
      </c>
      <c r="AE4053" s="21">
        <f t="shared" si="7398"/>
        <v>44309.370815984075</v>
      </c>
      <c r="AF4053" s="10" cm="1">
        <f t="array" ref="AF4053">Lair(100000000/AE4053)</f>
        <v>2256.1601602685955</v>
      </c>
      <c r="AG4053" s="10">
        <f t="shared" si="7399"/>
        <v>1.4819643545503788E-2</v>
      </c>
      <c r="AH4053" s="10" t="b">
        <f t="shared" si="7394"/>
        <v>1</v>
      </c>
      <c r="AI4053" s="10">
        <f t="shared" si="7402"/>
        <v>2256.16</v>
      </c>
      <c r="AJ4053">
        <v>3.0000000000000001E-3</v>
      </c>
      <c r="AK4053" s="3" cm="1">
        <f t="array" ref="AK4053">100000000/Lvac($AA4053)</f>
        <v>44309.37396324765</v>
      </c>
      <c r="AL4053" s="21">
        <f t="shared" si="7343"/>
        <v>5.8917861273022724E-2</v>
      </c>
      <c r="AM4053" s="21"/>
      <c r="AN4053" s="21"/>
      <c r="AO4053" s="21"/>
      <c r="AP4053" s="21"/>
      <c r="AS4053" s="3">
        <f t="shared" si="7400"/>
        <v>3.9632476473343559E-3</v>
      </c>
      <c r="AT4053" s="3" cm="1">
        <f t="array" ref="AT4053">AS4053-(100000000/LvacE($A4053)-$E4053)</f>
        <v>1.314272012677975E-4</v>
      </c>
      <c r="BB4053"/>
      <c r="BC4053"/>
      <c r="BD4053"/>
      <c r="BE4053"/>
      <c r="BF4053"/>
      <c r="BG4053"/>
      <c r="BH4053"/>
      <c r="BI4053"/>
      <c r="BJ4053"/>
      <c r="BN4053" s="13" cm="1">
        <f t="array" ref="BN4053">$C4053*EXP(poly_from_str(100000000/$E4053,BN$4343))</f>
        <v>7.8550538502023457</v>
      </c>
      <c r="BO4053" s="13"/>
      <c r="BY4053">
        <v>7895</v>
      </c>
    </row>
    <row r="4054" spans="1:78" hidden="1" x14ac:dyDescent="0.25">
      <c r="A4054">
        <v>2255.9189999999999</v>
      </c>
      <c r="B4054" s="2" t="str">
        <f t="shared" si="7356"/>
        <v/>
      </c>
      <c r="C4054">
        <v>1</v>
      </c>
      <c r="E4054">
        <v>44314.11</v>
      </c>
      <c r="R4054">
        <v>37</v>
      </c>
      <c r="S4054" t="s">
        <v>22</v>
      </c>
      <c r="AA4054" s="10">
        <f t="shared" si="7395"/>
        <v>2255.9189999999999</v>
      </c>
      <c r="AB4054" s="3" cm="1">
        <f t="array" ref="AB4054">100000000/Lvac(AA4054)</f>
        <v>44314.107090066289</v>
      </c>
      <c r="AC4054" s="28">
        <f t="shared" si="7396"/>
        <v>4.4327832692574518E-7</v>
      </c>
      <c r="AD4054" s="28">
        <f t="shared" si="7397"/>
        <v>2.2566177356739878E-7</v>
      </c>
      <c r="AE4054" s="21">
        <f t="shared" si="7398"/>
        <v>44314.10940108361</v>
      </c>
      <c r="AF4054" s="10" cm="1">
        <f t="array" ref="AF4054">Lair(100000000/AE4054)</f>
        <v>2255.9188823408526</v>
      </c>
      <c r="AG4054" s="10">
        <f t="shared" si="7399"/>
        <v>1.4821741625046445E-2</v>
      </c>
      <c r="AH4054" s="10" t="b">
        <f t="shared" si="7394"/>
        <v>1</v>
      </c>
      <c r="AI4054" s="10">
        <f t="shared" si="7402"/>
        <v>2255.9189999999999</v>
      </c>
      <c r="AJ4054">
        <v>3.0000000000000001E-3</v>
      </c>
      <c r="AK4054" s="3" cm="1">
        <f t="array" ref="AK4054">100000000/Lvac($AA4054)</f>
        <v>44314.107090066289</v>
      </c>
      <c r="AL4054" s="21">
        <f t="shared" si="7343"/>
        <v>5.8930449750278661E-2</v>
      </c>
      <c r="AM4054" s="21"/>
      <c r="AN4054" s="21"/>
      <c r="AO4054" s="21"/>
      <c r="AP4054" s="21"/>
      <c r="AS4054" s="3">
        <f t="shared" si="7400"/>
        <v>-2.9099337116349488E-3</v>
      </c>
      <c r="AT4054" s="3" cm="1">
        <f t="array" ref="AT4054">AS4054-(100000000/LvacE($A4054)-$E4054)</f>
        <v>1.3160117669031024E-4</v>
      </c>
      <c r="BB4054"/>
      <c r="BC4054"/>
      <c r="BD4054"/>
      <c r="BE4054"/>
      <c r="BF4054"/>
      <c r="BG4054"/>
      <c r="BH4054"/>
      <c r="BI4054"/>
      <c r="BJ4054"/>
      <c r="BN4054" s="13" cm="1">
        <f t="array" ref="BN4054">$C4054*EXP(poly_from_str(100000000/$E4054,BN$4343))</f>
        <v>7.8714556196135854</v>
      </c>
      <c r="BO4054" s="13"/>
      <c r="BY4054">
        <v>7913</v>
      </c>
    </row>
    <row r="4055" spans="1:78" hidden="1" x14ac:dyDescent="0.25">
      <c r="A4055">
        <v>2255.7629999999999</v>
      </c>
      <c r="B4055" s="2" t="str">
        <f t="shared" si="7356"/>
        <v/>
      </c>
      <c r="C4055">
        <v>8</v>
      </c>
      <c r="D4055" t="s">
        <v>14</v>
      </c>
      <c r="E4055">
        <v>44317.17</v>
      </c>
      <c r="F4055">
        <v>18241</v>
      </c>
      <c r="G4055" t="s">
        <v>5</v>
      </c>
      <c r="H4055" s="5" t="s">
        <v>16</v>
      </c>
      <c r="I4055">
        <v>62558</v>
      </c>
      <c r="J4055" t="s">
        <v>3</v>
      </c>
      <c r="K4055" s="5" t="s">
        <v>16</v>
      </c>
      <c r="L4055">
        <v>18241.54</v>
      </c>
      <c r="M4055" t="str">
        <f t="shared" ref="M4055:M4064" si="7448">$G4055&amp;""</f>
        <v>e</v>
      </c>
      <c r="N4055" t="str">
        <f t="shared" ref="N4055:N4064" si="7449">$H4055&amp;""</f>
        <v>11/2</v>
      </c>
      <c r="O4055">
        <v>62558.67</v>
      </c>
      <c r="P4055" t="str">
        <f t="shared" ref="P4055:P4064" si="7450">$J4055&amp;""</f>
        <v>o</v>
      </c>
      <c r="Q4055" t="str">
        <f t="shared" ref="Q4055:Q4064" si="7451">$K4055&amp;""</f>
        <v>11/2</v>
      </c>
      <c r="R4055">
        <v>37</v>
      </c>
      <c r="AA4055" s="10">
        <f t="shared" si="7395"/>
        <v>2255.7629999999999</v>
      </c>
      <c r="AB4055" s="3" cm="1">
        <f t="array" ref="AB4055">100000000/Lvac(AA4055)</f>
        <v>44317.171395897392</v>
      </c>
      <c r="AC4055" s="28">
        <f t="shared" si="7396"/>
        <v>4.4330898237093175E-7</v>
      </c>
      <c r="AD4055" s="28">
        <f t="shared" si="7397"/>
        <v>2.2564617020944929E-7</v>
      </c>
      <c r="AE4055" s="21">
        <f t="shared" si="7398"/>
        <v>44317.170287237532</v>
      </c>
      <c r="AF4055" s="10" cm="1">
        <f t="array" ref="AF4055">Lair(100000000/AE4055)</f>
        <v>2255.7630564365941</v>
      </c>
      <c r="AG4055" s="10">
        <f t="shared" si="7399"/>
        <v>1.482310007653672E-2</v>
      </c>
      <c r="AH4055" s="10" t="b">
        <f t="shared" si="7394"/>
        <v>1</v>
      </c>
      <c r="AI4055" s="10">
        <f t="shared" ref="AI4055:AI4064" si="7452">$AF4055</f>
        <v>2255.7630564365941</v>
      </c>
      <c r="AJ4055">
        <v>7.0000000000000001E-3</v>
      </c>
      <c r="AK4055" s="3" cm="1">
        <f t="array" ref="AK4055">100000000/Lvac($AA4055)</f>
        <v>44317.171395897392</v>
      </c>
      <c r="AL4055" s="21">
        <f t="shared" si="7343"/>
        <v>0.1375233976308369</v>
      </c>
      <c r="AM4055" s="10" cm="1">
        <f t="array" ref="AM4055">Lvac($AI4055)-$BA4055</f>
        <v>-2.0512747746579407E-3</v>
      </c>
      <c r="AN4055" s="10">
        <f t="shared" ref="AN4055:AN4064" si="7453">$AK4055-($AX4055-$AW4055)</f>
        <v>4.139589739497751E-2</v>
      </c>
      <c r="AO4055" s="3">
        <f t="shared" ref="AO4055:AO4064" si="7454">AM4055/AJ4055</f>
        <v>-0.29303925352256294</v>
      </c>
      <c r="AP4055" s="3">
        <v>-0.30110335949627498</v>
      </c>
      <c r="AS4055" s="3">
        <f t="shared" si="7400"/>
        <v>1.3958973941043951E-3</v>
      </c>
      <c r="AT4055" s="3" cm="1">
        <f t="array" ref="AT4055">AS4055-(100000000/LvacE($A4055)-$E4055)</f>
        <v>1.3171388854971156E-4</v>
      </c>
      <c r="AU4055" t="s">
        <v>4719</v>
      </c>
      <c r="AV4055" t="s">
        <v>4816</v>
      </c>
      <c r="AW4055" s="3">
        <v>18241.54</v>
      </c>
      <c r="AX4055" s="3">
        <v>62558.67</v>
      </c>
      <c r="AY4055" s="3"/>
      <c r="AZ4055" s="10" cm="1">
        <f t="array" ref="AZ4055">Lair(100000000/($AX4055-$AW4055))</f>
        <v>2255.7651072699355</v>
      </c>
      <c r="BA4055" s="10">
        <f t="shared" ref="BA4055:BA4064" si="7455">100000000/($AX4055-$AW4055)</f>
        <v>2256.4638098180094</v>
      </c>
      <c r="BB4055" s="12">
        <v>116000000</v>
      </c>
      <c r="BC4055" s="3">
        <v>8.3000000000000004E-2</v>
      </c>
      <c r="BD4055" s="12" cm="1">
        <f t="array" ref="BD4055">SfromgA($BB4055,$BA4055,"")</f>
        <v>0.6577736419871022</v>
      </c>
      <c r="BE4055" s="29">
        <f t="shared" ref="BE4055:BE4064" si="7456">(10^MAX(0.05, -0.312925054856973*((LN($BD4055))^(1/3)) + 0.454808404431693)-1)*100</f>
        <v>388.59405461939883</v>
      </c>
      <c r="BG4055" s="3"/>
      <c r="BH4055" s="3"/>
      <c r="BI4055" s="12">
        <f t="shared" ref="BI4055:BI4064" si="7457">IF($BB4055="",$BF4055,$BB4055)</f>
        <v>116000000</v>
      </c>
      <c r="BJ4055" s="29">
        <f t="shared" ref="BJ4055:BJ4064" si="7458">IF($BB4055="",$BH4055,$BE4055)</f>
        <v>388.59405461939883</v>
      </c>
      <c r="BK4055" s="3">
        <f t="shared" ref="BK4055:BK4064" si="7459">LN(BN4055*100000000/($AX4055-$AW4055)/$BI4055)</f>
        <v>-6.7035134306241755</v>
      </c>
      <c r="BL4055" s="13">
        <f t="shared" ref="BL4055:BL4064" si="7460">EXP(BK$4341*$AX4055+BK$4342)*$BI4055/(100000000/($AX4055-$AW4055))</f>
        <v>49.814061940562645</v>
      </c>
      <c r="BM4055" s="3">
        <f t="shared" ref="BM4055:BM4064" si="7461">LN(BL4055/$C4055)</f>
        <v>1.8288557707767408</v>
      </c>
      <c r="BN4055" s="13" cm="1">
        <f t="array" ref="BN4055">$C4055*EXP(poly_from_str(100000000/$E4055,BN$4343))</f>
        <v>63.056625332488558</v>
      </c>
      <c r="BO4055" s="3">
        <f t="shared" ref="BO4055:BO4064" si="7462">LN($C4055)</f>
        <v>2.0794415416798357</v>
      </c>
      <c r="BP4055" s="13">
        <f t="shared" ref="BP4055:BP4058" si="7463">LN(BL4055/BN4055)</f>
        <v>-0.23573582504421633</v>
      </c>
      <c r="BQ4055" s="13"/>
      <c r="BS4055" s="13"/>
      <c r="BT4055" s="13"/>
      <c r="BU4055" s="13"/>
      <c r="BV4055" s="13"/>
      <c r="BW4055" s="13"/>
      <c r="BX4055" s="13"/>
      <c r="BY4055">
        <v>63398</v>
      </c>
      <c r="BZ4055" s="13"/>
    </row>
    <row r="4056" spans="1:78" hidden="1" x14ac:dyDescent="0.25">
      <c r="A4056">
        <v>2255.712</v>
      </c>
      <c r="B4056" s="2" t="str">
        <f t="shared" si="7356"/>
        <v/>
      </c>
      <c r="C4056">
        <v>8</v>
      </c>
      <c r="D4056" t="s">
        <v>14</v>
      </c>
      <c r="E4056">
        <v>44318.17</v>
      </c>
      <c r="F4056">
        <v>36670</v>
      </c>
      <c r="G4056" t="s">
        <v>5</v>
      </c>
      <c r="H4056" s="5" t="s">
        <v>16</v>
      </c>
      <c r="I4056">
        <v>80988</v>
      </c>
      <c r="J4056" t="s">
        <v>3</v>
      </c>
      <c r="K4056" s="5" t="s">
        <v>15</v>
      </c>
      <c r="L4056">
        <v>36670.57</v>
      </c>
      <c r="M4056" t="str">
        <f t="shared" si="7448"/>
        <v>e</v>
      </c>
      <c r="N4056" t="str">
        <f t="shared" si="7449"/>
        <v>11/2</v>
      </c>
      <c r="O4056">
        <v>80988.759999999995</v>
      </c>
      <c r="P4056" t="str">
        <f t="shared" si="7450"/>
        <v>o</v>
      </c>
      <c r="Q4056" t="str">
        <f t="shared" si="7451"/>
        <v>13/2</v>
      </c>
      <c r="R4056">
        <v>37</v>
      </c>
      <c r="AA4056" s="10">
        <f t="shared" si="7395"/>
        <v>2255.712</v>
      </c>
      <c r="AB4056" s="3" cm="1">
        <f t="array" ref="AB4056">100000000/Lvac(AA4056)</f>
        <v>44318.173280101095</v>
      </c>
      <c r="AC4056" s="28">
        <f t="shared" si="7396"/>
        <v>4.4331900526308326E-7</v>
      </c>
      <c r="AD4056" s="28">
        <f t="shared" si="7397"/>
        <v>2.2564106911170931E-7</v>
      </c>
      <c r="AE4056" s="21">
        <f t="shared" si="7398"/>
        <v>44318.170674906687</v>
      </c>
      <c r="AF4056" s="10" cm="1">
        <f t="array" ref="AF4056">Lair(100000000/AE4056)</f>
        <v>2255.7121326120518</v>
      </c>
      <c r="AG4056" s="10">
        <f t="shared" si="7399"/>
        <v>1.4823544246805688E-2</v>
      </c>
      <c r="AH4056" s="10" t="b">
        <f t="shared" si="7394"/>
        <v>1</v>
      </c>
      <c r="AI4056" s="10">
        <f t="shared" si="7452"/>
        <v>2255.7121326120518</v>
      </c>
      <c r="AJ4056">
        <v>7.0000000000000001E-3</v>
      </c>
      <c r="AK4056" s="3" cm="1">
        <f t="array" ref="AK4056">100000000/Lvac($AA4056)</f>
        <v>44318.173280101095</v>
      </c>
      <c r="AL4056" s="21">
        <f t="shared" si="7343"/>
        <v>0.13752961136999037</v>
      </c>
      <c r="AM4056" s="10" cm="1">
        <f t="array" ref="AM4056">Lvac($AI4056)-$BA4056</f>
        <v>9.8391540177544812E-4</v>
      </c>
      <c r="AN4056" s="10">
        <f t="shared" si="7453"/>
        <v>-1.6719898900191765E-2</v>
      </c>
      <c r="AO4056" s="3">
        <f t="shared" si="7454"/>
        <v>0.14055934311077831</v>
      </c>
      <c r="AP4056" s="3">
        <v>0.12161068668449714</v>
      </c>
      <c r="AS4056" s="3">
        <f t="shared" si="7400"/>
        <v>3.2801010966068134E-3</v>
      </c>
      <c r="AT4056" s="3" cm="1">
        <f t="array" ref="AT4056">AS4056-(100000000/LvacE($A4056)-$E4056)</f>
        <v>1.3175074127502739E-4</v>
      </c>
      <c r="AU4056" t="s">
        <v>4767</v>
      </c>
      <c r="AV4056" t="s">
        <v>4839</v>
      </c>
      <c r="AW4056" s="3">
        <v>36670.57</v>
      </c>
      <c r="AX4056" s="3">
        <v>80988.759999999995</v>
      </c>
      <c r="AY4056" s="3"/>
      <c r="AZ4056" s="10" cm="1">
        <f t="array" ref="AZ4056">Lair(100000000/($AX4056-$AW4056))</f>
        <v>2255.7111489083827</v>
      </c>
      <c r="BA4056" s="10">
        <f t="shared" si="7455"/>
        <v>2256.4098398422861</v>
      </c>
      <c r="BB4056" s="12">
        <v>297000000</v>
      </c>
      <c r="BC4056" s="3">
        <v>0.495</v>
      </c>
      <c r="BD4056" s="12" cm="1">
        <f t="array" ref="BD4056">SfromgA($BB4056,$BA4056,"")</f>
        <v>1.6840065022826116</v>
      </c>
      <c r="BE4056" s="29">
        <f t="shared" si="7456"/>
        <v>59.5811982497477</v>
      </c>
      <c r="BG4056" s="3"/>
      <c r="BH4056" s="3"/>
      <c r="BI4056" s="12">
        <f t="shared" si="7457"/>
        <v>297000000</v>
      </c>
      <c r="BJ4056" s="29">
        <f t="shared" si="7458"/>
        <v>59.5811982497477</v>
      </c>
      <c r="BK4056" s="3">
        <f t="shared" si="7459"/>
        <v>-7.6432382372972478</v>
      </c>
      <c r="BL4056" s="13">
        <f t="shared" si="7460"/>
        <v>31.441922082820611</v>
      </c>
      <c r="BM4056" s="3">
        <f t="shared" si="7461"/>
        <v>1.3687005589622701</v>
      </c>
      <c r="BN4056" s="13" cm="1">
        <f t="array" ref="BN4056">$C4056*EXP(poly_from_str(100000000/$E4056,BN$4343))</f>
        <v>63.084443174799873</v>
      </c>
      <c r="BO4056" s="3">
        <f t="shared" si="7462"/>
        <v>2.0794415416798357</v>
      </c>
      <c r="BP4056" s="13">
        <f t="shared" si="7463"/>
        <v>-0.6963320961122903</v>
      </c>
      <c r="BQ4056" s="13"/>
      <c r="BS4056" s="13"/>
      <c r="BT4056" s="13"/>
      <c r="BU4056" s="13"/>
      <c r="BV4056" s="13"/>
      <c r="BW4056" s="13"/>
      <c r="BX4056" s="13"/>
      <c r="BY4056">
        <v>63429</v>
      </c>
      <c r="BZ4056" s="13"/>
    </row>
    <row r="4057" spans="1:78" hidden="1" x14ac:dyDescent="0.25">
      <c r="A4057">
        <v>2255.4140000000002</v>
      </c>
      <c r="B4057" s="2" t="str">
        <f t="shared" si="7356"/>
        <v/>
      </c>
      <c r="C4057">
        <v>2</v>
      </c>
      <c r="E4057">
        <v>44324.03</v>
      </c>
      <c r="F4057">
        <v>21611</v>
      </c>
      <c r="G4057" t="s">
        <v>5</v>
      </c>
      <c r="H4057" s="5" t="s">
        <v>18</v>
      </c>
      <c r="I4057">
        <v>65935</v>
      </c>
      <c r="J4057" t="s">
        <v>3</v>
      </c>
      <c r="K4057" s="5" t="s">
        <v>8</v>
      </c>
      <c r="L4057">
        <v>21611.19</v>
      </c>
      <c r="M4057" t="str">
        <f t="shared" si="7448"/>
        <v>e</v>
      </c>
      <c r="N4057" t="str">
        <f t="shared" si="7449"/>
        <v>5/2</v>
      </c>
      <c r="O4057">
        <v>65935.25</v>
      </c>
      <c r="P4057" t="str">
        <f t="shared" si="7450"/>
        <v>o</v>
      </c>
      <c r="Q4057" t="str">
        <f t="shared" si="7451"/>
        <v>7/2</v>
      </c>
      <c r="R4057">
        <v>37</v>
      </c>
      <c r="AA4057" s="10">
        <f t="shared" si="7395"/>
        <v>2255.4140000000002</v>
      </c>
      <c r="AB4057" s="3" cm="1">
        <f t="array" ref="AB4057">100000000/Lvac(AA4057)</f>
        <v>44324.028332695831</v>
      </c>
      <c r="AC4057" s="28">
        <f t="shared" si="7396"/>
        <v>4.4337757945991289E-7</v>
      </c>
      <c r="AD4057" s="28">
        <f t="shared" si="7397"/>
        <v>2.2561126269796766E-7</v>
      </c>
      <c r="AE4057" s="21">
        <f t="shared" si="7398"/>
        <v>44324.029657082974</v>
      </c>
      <c r="AF4057" s="10" cm="1">
        <f t="array" ref="AF4057">Lair(100000000/AE4057)</f>
        <v>2255.4139326026161</v>
      </c>
      <c r="AG4057" s="10">
        <f t="shared" si="7399"/>
        <v>1.4826140197031639E-2</v>
      </c>
      <c r="AH4057" s="10" t="b">
        <f t="shared" si="7394"/>
        <v>1</v>
      </c>
      <c r="AI4057" s="10">
        <f t="shared" si="7452"/>
        <v>2255.4139326026161</v>
      </c>
      <c r="AJ4057">
        <v>3.0000000000000001E-3</v>
      </c>
      <c r="AK4057" s="3" cm="1">
        <f t="array" ref="AK4057">100000000/Lvac($AA4057)</f>
        <v>44324.028332695831</v>
      </c>
      <c r="AL4057" s="21">
        <f t="shared" si="7343"/>
        <v>5.8956842943967032E-2</v>
      </c>
      <c r="AM4057" s="10" cm="1">
        <f t="array" ref="AM4057">Lvac($AI4057)-$BA4057</f>
        <v>1.5444667342308094E-3</v>
      </c>
      <c r="AN4057" s="10">
        <f t="shared" si="7453"/>
        <v>-3.1667304167058319E-2</v>
      </c>
      <c r="AO4057" s="3">
        <f t="shared" si="7454"/>
        <v>0.51482224474360316</v>
      </c>
      <c r="AP4057" s="3">
        <v>0.53729287431754835</v>
      </c>
      <c r="AS4057" s="3">
        <f t="shared" si="7400"/>
        <v>-1.6673041682224721E-3</v>
      </c>
      <c r="AT4057" s="3" cm="1">
        <f t="array" ref="AT4057">AS4057-(100000000/LvacE($A4057)-$E4057)</f>
        <v>1.3196632062317804E-4</v>
      </c>
      <c r="AU4057" t="s">
        <v>4791</v>
      </c>
      <c r="AV4057" t="s">
        <v>4853</v>
      </c>
      <c r="AW4057" s="3">
        <v>21611.19</v>
      </c>
      <c r="AX4057" s="3">
        <v>65935.25</v>
      </c>
      <c r="AY4057" s="3"/>
      <c r="AZ4057" s="10" cm="1">
        <f t="array" ref="AZ4057">Lair(100000000/($AX4057-$AW4057))</f>
        <v>2255.4123884681976</v>
      </c>
      <c r="BA4057" s="10">
        <f t="shared" si="7455"/>
        <v>2256.1110151010535</v>
      </c>
      <c r="BB4057" s="12">
        <v>22200000</v>
      </c>
      <c r="BC4057" s="3">
        <v>3.6999999999999998E-2</v>
      </c>
      <c r="BD4057" s="12" cm="1">
        <f t="array" ref="BD4057">SfromgA($BB4057,$BA4057,"")</f>
        <v>0.12582522975172289</v>
      </c>
      <c r="BE4057" s="29">
        <f t="shared" si="7456"/>
        <v>614.16738041055669</v>
      </c>
      <c r="BG4057" s="3"/>
      <c r="BH4057" s="3"/>
      <c r="BI4057" s="12">
        <f t="shared" si="7457"/>
        <v>22200000</v>
      </c>
      <c r="BJ4057" s="29">
        <f t="shared" si="7458"/>
        <v>614.16738041055669</v>
      </c>
      <c r="BK4057" s="3">
        <f t="shared" si="7459"/>
        <v>-6.4334371884527419</v>
      </c>
      <c r="BL4057" s="13">
        <f t="shared" si="7460"/>
        <v>7.3772629977662092</v>
      </c>
      <c r="BM4057" s="3">
        <f t="shared" si="7461"/>
        <v>1.3052555217527184</v>
      </c>
      <c r="BN4057" s="13" cm="1">
        <f t="array" ref="BN4057">$C4057*EXP(poly_from_str(100000000/$E4057,BN$4343))</f>
        <v>15.811979329408134</v>
      </c>
      <c r="BO4057" s="3">
        <f t="shared" si="7462"/>
        <v>0.69314718055994529</v>
      </c>
      <c r="BP4057" s="13">
        <f t="shared" si="7463"/>
        <v>-0.76236513584847798</v>
      </c>
      <c r="BQ4057" s="13"/>
      <c r="BS4057" s="13"/>
      <c r="BT4057" s="13"/>
      <c r="BU4057" s="13"/>
      <c r="BV4057" s="13"/>
      <c r="BW4057" s="13"/>
      <c r="BX4057" s="13"/>
      <c r="BY4057">
        <v>15902</v>
      </c>
      <c r="BZ4057" s="13"/>
    </row>
    <row r="4058" spans="1:78" hidden="1" x14ac:dyDescent="0.25">
      <c r="A4058">
        <v>2255.069</v>
      </c>
      <c r="B4058" s="2" t="str">
        <f t="shared" si="7356"/>
        <v/>
      </c>
      <c r="C4058">
        <v>6</v>
      </c>
      <c r="E4058">
        <v>44330.81</v>
      </c>
      <c r="F4058">
        <v>24470</v>
      </c>
      <c r="G4058" t="s">
        <v>5</v>
      </c>
      <c r="H4058" s="5" t="s">
        <v>8</v>
      </c>
      <c r="I4058">
        <v>68801</v>
      </c>
      <c r="J4058" t="s">
        <v>3</v>
      </c>
      <c r="K4058" s="5" t="s">
        <v>8</v>
      </c>
      <c r="L4058">
        <v>24470.9</v>
      </c>
      <c r="M4058" t="str">
        <f t="shared" si="7448"/>
        <v>e</v>
      </c>
      <c r="N4058" t="str">
        <f t="shared" si="7449"/>
        <v>7/2</v>
      </c>
      <c r="O4058">
        <v>68801.67</v>
      </c>
      <c r="P4058" t="str">
        <f t="shared" si="7450"/>
        <v>o</v>
      </c>
      <c r="Q4058" t="str">
        <f t="shared" si="7451"/>
        <v>7/2</v>
      </c>
      <c r="R4058">
        <v>37</v>
      </c>
      <c r="S4058" t="s">
        <v>2204</v>
      </c>
      <c r="AA4058" s="10">
        <f t="shared" si="7395"/>
        <v>2255.069</v>
      </c>
      <c r="AB4058" s="3" cm="1">
        <f t="array" ref="AB4058">100000000/Lvac(AA4058)</f>
        <v>44330.808765579342</v>
      </c>
      <c r="AC4058" s="28">
        <f t="shared" si="7396"/>
        <v>4.4344541120471261E-7</v>
      </c>
      <c r="AD4058" s="28">
        <f t="shared" si="7397"/>
        <v>2.2557675527373868E-7</v>
      </c>
      <c r="AE4058" s="21">
        <f t="shared" si="7398"/>
        <v>44330.809746238163</v>
      </c>
      <c r="AF4058" s="10" cm="1">
        <f t="array" ref="AF4058">Lair(100000000/AE4058)</f>
        <v>2255.0689501100369</v>
      </c>
      <c r="AG4058" s="10">
        <f t="shared" si="7399"/>
        <v>1.4829146861044903E-2</v>
      </c>
      <c r="AH4058" s="10" t="b">
        <f t="shared" si="7394"/>
        <v>1</v>
      </c>
      <c r="AI4058" s="10">
        <f t="shared" si="7452"/>
        <v>2255.0689501100369</v>
      </c>
      <c r="AJ4058">
        <v>3.0000000000000001E-3</v>
      </c>
      <c r="AK4058" s="3" cm="1">
        <f t="array" ref="AK4058">100000000/Lvac($AA4058)</f>
        <v>44330.808765579342</v>
      </c>
      <c r="AL4058" s="21">
        <f t="shared" si="7343"/>
        <v>5.8974882470998774E-2</v>
      </c>
      <c r="AM4058" s="10" cm="1">
        <f t="array" ref="AM4058">Lvac($AI4058)-$BA4058</f>
        <v>-2.0224839863658417E-3</v>
      </c>
      <c r="AN4058" s="10">
        <f t="shared" si="7453"/>
        <v>3.876557934563607E-2</v>
      </c>
      <c r="AO4058" s="3">
        <f t="shared" si="7454"/>
        <v>-0.6741613287886139</v>
      </c>
      <c r="AP4058" s="3">
        <v>-0.65752776269315893</v>
      </c>
      <c r="AS4058" s="3">
        <f t="shared" si="7400"/>
        <v>-1.2344206552370451E-3</v>
      </c>
      <c r="AT4058" s="3" cm="1">
        <f t="array" ref="AT4058">AS4058-(100000000/LvacE($A4058)-$E4058)</f>
        <v>1.3221623521531001E-4</v>
      </c>
      <c r="AU4058" t="s">
        <v>4742</v>
      </c>
      <c r="AV4058" t="s">
        <v>4852</v>
      </c>
      <c r="AW4058" s="3">
        <v>24470.9</v>
      </c>
      <c r="AX4058" s="3">
        <v>68801.67</v>
      </c>
      <c r="AY4058" s="3"/>
      <c r="AZ4058" s="10" cm="1">
        <f t="array" ref="AZ4058">Lair(100000000/($AX4058-$AW4058))</f>
        <v>2255.0709721589224</v>
      </c>
      <c r="BA4058" s="10">
        <f t="shared" si="7455"/>
        <v>2255.7695253206748</v>
      </c>
      <c r="BB4058" s="12">
        <v>20200000</v>
      </c>
      <c r="BC4058" s="3">
        <v>2.4E-2</v>
      </c>
      <c r="BD4058" s="12" cm="1">
        <f t="array" ref="BD4058">SfromgA($BB4058,$BA4058,"")</f>
        <v>0.11443764315484758</v>
      </c>
      <c r="BE4058" s="29">
        <f t="shared" si="7456"/>
        <v>624.0957912351754</v>
      </c>
      <c r="BG4058" s="3"/>
      <c r="BH4058" s="3"/>
      <c r="BI4058" s="12">
        <f t="shared" si="7457"/>
        <v>20200000</v>
      </c>
      <c r="BJ4058" s="29">
        <f t="shared" si="7458"/>
        <v>624.0957912351754</v>
      </c>
      <c r="BK4058" s="3">
        <f t="shared" si="7459"/>
        <v>-5.2375650361212394</v>
      </c>
      <c r="BL4058" s="13">
        <f t="shared" si="7460"/>
        <v>5.3997537906199709</v>
      </c>
      <c r="BM4058" s="3">
        <f t="shared" si="7461"/>
        <v>-0.10540611102691433</v>
      </c>
      <c r="BN4058" s="13" cm="1">
        <f t="array" ref="BN4058">$C4058*EXP(poly_from_str(100000000/$E4058,BN$4343))</f>
        <v>47.578533356653793</v>
      </c>
      <c r="BO4058" s="3">
        <f t="shared" si="7462"/>
        <v>1.791759469228055</v>
      </c>
      <c r="BP4058" s="13">
        <f t="shared" si="7463"/>
        <v>-2.176028321411982</v>
      </c>
      <c r="BQ4058" s="13"/>
      <c r="BS4058" s="13"/>
      <c r="BT4058" s="13"/>
      <c r="BU4058" s="13"/>
      <c r="BV4058" s="13"/>
      <c r="BW4058" s="13"/>
      <c r="BX4058" s="13"/>
      <c r="BY4058">
        <v>47861</v>
      </c>
      <c r="BZ4058" s="13"/>
    </row>
    <row r="4059" spans="1:78" hidden="1" x14ac:dyDescent="0.25">
      <c r="A4059">
        <v>2255.038</v>
      </c>
      <c r="B4059" s="2" t="str">
        <f t="shared" si="7356"/>
        <v/>
      </c>
      <c r="C4059">
        <v>7</v>
      </c>
      <c r="E4059">
        <v>44331.42</v>
      </c>
      <c r="F4059">
        <v>38694</v>
      </c>
      <c r="G4059" t="s">
        <v>5</v>
      </c>
      <c r="H4059" s="5" t="s">
        <v>18</v>
      </c>
      <c r="I4059">
        <v>83025</v>
      </c>
      <c r="J4059" t="s">
        <v>3</v>
      </c>
      <c r="K4059" s="5" t="s">
        <v>19</v>
      </c>
      <c r="L4059">
        <v>38694.51</v>
      </c>
      <c r="M4059" t="str">
        <f t="shared" si="7448"/>
        <v>e</v>
      </c>
      <c r="N4059" t="str">
        <f t="shared" si="7449"/>
        <v>5/2</v>
      </c>
      <c r="O4059">
        <v>83025.91</v>
      </c>
      <c r="P4059" t="str">
        <f t="shared" si="7450"/>
        <v>o</v>
      </c>
      <c r="Q4059" t="str">
        <f t="shared" si="7451"/>
        <v>3/2</v>
      </c>
      <c r="R4059">
        <v>37</v>
      </c>
      <c r="AA4059" s="10">
        <f t="shared" si="7395"/>
        <v>2255.038</v>
      </c>
      <c r="AB4059" s="3" cm="1">
        <f t="array" ref="AB4059">100000000/Lvac(AA4059)</f>
        <v>44331.418123432733</v>
      </c>
      <c r="AC4059" s="28">
        <f t="shared" si="7396"/>
        <v>4.4345150724732799E-7</v>
      </c>
      <c r="AD4059" s="28">
        <f t="shared" si="7397"/>
        <v>2.2557365460669063E-7</v>
      </c>
      <c r="AE4059" s="21">
        <f t="shared" si="7398"/>
        <v>44331.419614247905</v>
      </c>
      <c r="AF4059" s="10" cm="1">
        <f t="array" ref="AF4059">Lair(100000000/AE4059)</f>
        <v>2255.0379241584674</v>
      </c>
      <c r="AG4059" s="10">
        <f t="shared" si="7399"/>
        <v>1.4829417092623878E-2</v>
      </c>
      <c r="AH4059" s="10" t="b">
        <f t="shared" si="7394"/>
        <v>1</v>
      </c>
      <c r="AI4059" s="10">
        <f t="shared" si="7452"/>
        <v>2255.0379241584674</v>
      </c>
      <c r="AJ4059">
        <v>3.0000000000000001E-3</v>
      </c>
      <c r="AK4059" s="3" cm="1">
        <f t="array" ref="AK4059">100000000/Lvac($AA4059)</f>
        <v>44331.418123432733</v>
      </c>
      <c r="AL4059" s="21">
        <f t="shared" si="7343"/>
        <v>5.8976504539243552E-2</v>
      </c>
      <c r="AM4059" s="10" cm="1">
        <f t="array" ref="AM4059">Lvac($AI4059)-$BA4059</f>
        <v>-9.9804144110748894E-4</v>
      </c>
      <c r="AN4059" s="10">
        <f t="shared" si="7453"/>
        <v>1.8123432731954381E-2</v>
      </c>
      <c r="AO4059" s="3">
        <f t="shared" si="7454"/>
        <v>-0.33268048036916298</v>
      </c>
      <c r="AP4059" s="3">
        <v>-0.30739452965159825</v>
      </c>
      <c r="AS4059" s="3">
        <f t="shared" si="7400"/>
        <v>-1.8765672648441978E-3</v>
      </c>
      <c r="AT4059" s="3" cm="1">
        <f t="array" ref="AT4059">AS4059-(100000000/LvacE($A4059)-$E4059)</f>
        <v>1.3223870337242261E-4</v>
      </c>
      <c r="AU4059" t="s">
        <v>4789</v>
      </c>
      <c r="AV4059" t="s">
        <v>4879</v>
      </c>
      <c r="AW4059" s="3">
        <v>38694.51</v>
      </c>
      <c r="AX4059" s="3">
        <v>83025.91</v>
      </c>
      <c r="AY4059" s="3"/>
      <c r="AZ4059" s="10" cm="1">
        <f t="array" ref="AZ4059">Lair(100000000/($AX4059-$AW4059))</f>
        <v>2255.0389219852004</v>
      </c>
      <c r="BA4059" s="10">
        <f t="shared" si="7455"/>
        <v>2255.7374682504951</v>
      </c>
      <c r="BB4059" s="12">
        <v>655000000</v>
      </c>
      <c r="BC4059" s="3">
        <v>0.68500000000000005</v>
      </c>
      <c r="BD4059" s="12" cm="1">
        <f t="array" ref="BD4059">SfromgA($BB4059,$BA4059,"")</f>
        <v>3.710567359003468</v>
      </c>
      <c r="BE4059" s="29">
        <f t="shared" si="7456"/>
        <v>29.511271348584025</v>
      </c>
      <c r="BG4059" s="3"/>
      <c r="BH4059" s="3"/>
      <c r="BI4059" s="12">
        <f t="shared" si="7457"/>
        <v>655000000</v>
      </c>
      <c r="BJ4059" s="29">
        <f t="shared" si="7458"/>
        <v>29.511271348584025</v>
      </c>
      <c r="BK4059" s="3">
        <f t="shared" si="7459"/>
        <v>-8.5621107663567813</v>
      </c>
      <c r="BL4059" s="13">
        <f t="shared" si="7460"/>
        <v>59.415804139480606</v>
      </c>
      <c r="BM4059" s="3">
        <f t="shared" si="7461"/>
        <v>2.1386501048790341</v>
      </c>
      <c r="BN4059" s="13" cm="1">
        <f t="array" ref="BN4059">$C4059*EXP(poly_from_str(100000000/$E4059,BN$4343))</f>
        <v>55.523302186517483</v>
      </c>
      <c r="BO4059" s="3">
        <f t="shared" si="7462"/>
        <v>1.9459101490553132</v>
      </c>
      <c r="BP4059" s="13">
        <f t="shared" ref="BP4059:BP4060" si="7464">LN(BL4059/BN4059)</f>
        <v>6.7757462081644668E-2</v>
      </c>
      <c r="BQ4059" s="13"/>
      <c r="BS4059" s="13"/>
      <c r="BT4059" s="13"/>
      <c r="BU4059" s="13"/>
      <c r="BV4059" s="13"/>
      <c r="BW4059" s="13"/>
      <c r="BX4059" s="13"/>
      <c r="BY4059">
        <v>55854</v>
      </c>
      <c r="BZ4059" s="13"/>
    </row>
    <row r="4060" spans="1:78" hidden="1" x14ac:dyDescent="0.25">
      <c r="A4060">
        <v>2254.4940000000001</v>
      </c>
      <c r="B4060" s="2" t="str">
        <f t="shared" si="7356"/>
        <v/>
      </c>
      <c r="C4060">
        <v>1</v>
      </c>
      <c r="E4060">
        <v>44342.11</v>
      </c>
      <c r="F4060">
        <v>35024</v>
      </c>
      <c r="G4060" t="s">
        <v>5</v>
      </c>
      <c r="H4060" s="5" t="s">
        <v>8</v>
      </c>
      <c r="I4060">
        <v>79366</v>
      </c>
      <c r="J4060" t="s">
        <v>3</v>
      </c>
      <c r="K4060" s="5" t="s">
        <v>18</v>
      </c>
      <c r="L4060">
        <v>35024.49</v>
      </c>
      <c r="M4060" t="str">
        <f t="shared" si="7448"/>
        <v>e</v>
      </c>
      <c r="N4060" t="str">
        <f t="shared" si="7449"/>
        <v>7/2</v>
      </c>
      <c r="O4060">
        <v>79366.649999999994</v>
      </c>
      <c r="P4060" t="str">
        <f t="shared" si="7450"/>
        <v>o</v>
      </c>
      <c r="Q4060" t="str">
        <f t="shared" si="7451"/>
        <v>5/2</v>
      </c>
      <c r="R4060">
        <v>37</v>
      </c>
      <c r="AA4060" s="10">
        <f t="shared" si="7395"/>
        <v>2254.4940000000001</v>
      </c>
      <c r="AB4060" s="3" cm="1">
        <f t="array" ref="AB4060">100000000/Lvac(AA4060)</f>
        <v>44342.114097639329</v>
      </c>
      <c r="AC4060" s="28">
        <f t="shared" si="7396"/>
        <v>4.4355851024664512E-7</v>
      </c>
      <c r="AD4060" s="28">
        <f t="shared" si="7397"/>
        <v>2.2551924290259262E-7</v>
      </c>
      <c r="AE4060" s="21">
        <f t="shared" si="7398"/>
        <v>44342.110841675902</v>
      </c>
      <c r="AF4060" s="10" cm="1">
        <f t="array" ref="AF4060">Lair(100000000/AE4060)</f>
        <v>2254.4941655592088</v>
      </c>
      <c r="AG4060" s="10">
        <f t="shared" si="7399"/>
        <v>1.4834161035167832E-2</v>
      </c>
      <c r="AH4060" s="10" t="b">
        <f t="shared" si="7394"/>
        <v>1</v>
      </c>
      <c r="AI4060" s="10">
        <f t="shared" si="7452"/>
        <v>2254.4941655592088</v>
      </c>
      <c r="AJ4060">
        <v>3.0000000000000001E-3</v>
      </c>
      <c r="AK4060" s="3" cm="1">
        <f t="array" ref="AK4060">100000000/Lvac($AA4060)</f>
        <v>44342.114097639329</v>
      </c>
      <c r="AL4060" s="21">
        <f t="shared" si="7343"/>
        <v>5.9004961877966042E-2</v>
      </c>
      <c r="AM4060" s="10" cm="1">
        <f t="array" ref="AM4060">Lvac($AI4060)-$BA4060</f>
        <v>2.5001373064696963E-3</v>
      </c>
      <c r="AN4060" s="10">
        <f t="shared" si="7453"/>
        <v>-4.5902360667241737E-2</v>
      </c>
      <c r="AO4060" s="3">
        <f t="shared" si="7454"/>
        <v>0.83337910215656541</v>
      </c>
      <c r="AP4060" s="3">
        <v>0.77818082733453287</v>
      </c>
      <c r="AS4060" s="3">
        <f t="shared" si="7400"/>
        <v>4.0976393283926882E-3</v>
      </c>
      <c r="AT4060" s="3" cm="1">
        <f t="array" ref="AT4060">AS4060-(100000000/LvacE($A4060)-$E4060)</f>
        <v>1.326335986959748E-4</v>
      </c>
      <c r="AU4060" t="s">
        <v>4765</v>
      </c>
      <c r="AV4060" t="s">
        <v>4854</v>
      </c>
      <c r="AW4060" s="3">
        <v>35024.49</v>
      </c>
      <c r="AX4060" s="3">
        <v>79366.649999999994</v>
      </c>
      <c r="AY4060" s="3"/>
      <c r="AZ4060" s="10" cm="1">
        <f t="array" ref="AZ4060">Lair(100000000/($AX4060-$AW4060))</f>
        <v>2254.491665959622</v>
      </c>
      <c r="BA4060" s="10">
        <f t="shared" si="7455"/>
        <v>2255.1900944834442</v>
      </c>
      <c r="BB4060" s="12">
        <v>135000000</v>
      </c>
      <c r="BC4060" s="3">
        <v>0.14499999999999999</v>
      </c>
      <c r="BD4060" s="12" cm="1">
        <f t="array" ref="BD4060">SfromgA($BB4060,$BA4060,"")</f>
        <v>0.76421682401254576</v>
      </c>
      <c r="BE4060" s="29">
        <f t="shared" si="7456"/>
        <v>353.7193254763805</v>
      </c>
      <c r="BG4060" s="3"/>
      <c r="BH4060" s="3"/>
      <c r="BI4060" s="12">
        <f t="shared" si="7457"/>
        <v>135000000</v>
      </c>
      <c r="BJ4060" s="29">
        <f t="shared" si="7458"/>
        <v>353.7193254763805</v>
      </c>
      <c r="BK4060" s="3">
        <f t="shared" si="7459"/>
        <v>-8.9241537056526496</v>
      </c>
      <c r="BL4060" s="13">
        <f t="shared" si="7460"/>
        <v>16.175109712754924</v>
      </c>
      <c r="BM4060" s="3">
        <f t="shared" si="7461"/>
        <v>2.7834736232236161</v>
      </c>
      <c r="BN4060" s="13" cm="1">
        <f t="array" ref="BN4060">$C4060*EXP(poly_from_str(100000000/$E4060,BN$4343))</f>
        <v>7.9696620031204919</v>
      </c>
      <c r="BO4060" s="3">
        <f t="shared" si="7462"/>
        <v>0</v>
      </c>
      <c r="BP4060" s="13">
        <f t="shared" si="7464"/>
        <v>0.70783153996311166</v>
      </c>
      <c r="BQ4060" s="13"/>
      <c r="BS4060" s="13"/>
      <c r="BT4060" s="13"/>
      <c r="BU4060" s="13"/>
      <c r="BV4060" s="13"/>
      <c r="BW4060" s="13"/>
      <c r="BX4060" s="13"/>
      <c r="BY4060">
        <v>8020</v>
      </c>
      <c r="BZ4060" s="13"/>
    </row>
    <row r="4061" spans="1:78" hidden="1" x14ac:dyDescent="0.25">
      <c r="A4061">
        <v>2254.364</v>
      </c>
      <c r="B4061" s="2" t="str">
        <f t="shared" si="7356"/>
        <v/>
      </c>
      <c r="C4061">
        <v>1</v>
      </c>
      <c r="E4061">
        <v>44344.67</v>
      </c>
      <c r="F4061">
        <v>23050</v>
      </c>
      <c r="G4061" t="s">
        <v>5</v>
      </c>
      <c r="H4061" s="5" t="s">
        <v>19</v>
      </c>
      <c r="I4061">
        <v>67395</v>
      </c>
      <c r="J4061" t="s">
        <v>3</v>
      </c>
      <c r="K4061" s="5" t="s">
        <v>18</v>
      </c>
      <c r="L4061">
        <v>23050.61</v>
      </c>
      <c r="M4061" t="str">
        <f t="shared" si="7448"/>
        <v>e</v>
      </c>
      <c r="N4061" t="str">
        <f t="shared" si="7449"/>
        <v>3/2</v>
      </c>
      <c r="O4061">
        <v>67395.320000000007</v>
      </c>
      <c r="P4061" t="str">
        <f t="shared" si="7450"/>
        <v>o</v>
      </c>
      <c r="Q4061" t="str">
        <f t="shared" si="7451"/>
        <v>5/2</v>
      </c>
      <c r="R4061">
        <v>37</v>
      </c>
      <c r="AA4061" s="10">
        <f t="shared" si="7395"/>
        <v>2254.364</v>
      </c>
      <c r="AB4061" s="3" cm="1">
        <f t="array" ref="AB4061">100000000/Lvac(AA4061)</f>
        <v>44344.67088491992</v>
      </c>
      <c r="AC4061" s="28">
        <f t="shared" si="7396"/>
        <v>4.4358408846131327E-7</v>
      </c>
      <c r="AD4061" s="28">
        <f t="shared" si="7397"/>
        <v>2.2550624010608347E-7</v>
      </c>
      <c r="AE4061" s="21">
        <f t="shared" si="7398"/>
        <v>44344.670181733731</v>
      </c>
      <c r="AF4061" s="10" cm="1">
        <f t="array" ref="AF4061">Lair(100000000/AE4061)</f>
        <v>2254.3640357514832</v>
      </c>
      <c r="AG4061" s="10">
        <f t="shared" si="7399"/>
        <v>1.4835295206302071E-2</v>
      </c>
      <c r="AH4061" s="10" t="b">
        <f t="shared" si="7394"/>
        <v>1</v>
      </c>
      <c r="AI4061" s="10">
        <f t="shared" si="7452"/>
        <v>2254.3640357514832</v>
      </c>
      <c r="AJ4061">
        <v>3.0000000000000001E-3</v>
      </c>
      <c r="AK4061" s="3" cm="1">
        <f t="array" ref="AK4061">100000000/Lvac($AA4061)</f>
        <v>44344.67088491992</v>
      </c>
      <c r="AL4061" s="21">
        <f t="shared" si="7343"/>
        <v>5.90117703019572E-2</v>
      </c>
      <c r="AM4061" s="10" cm="1">
        <f t="array" ref="AM4061">Lvac($AI4061)-$BA4061</f>
        <v>2.0248791024641832E-3</v>
      </c>
      <c r="AN4061" s="10">
        <f t="shared" si="7453"/>
        <v>-3.9115080086048692E-2</v>
      </c>
      <c r="AO4061" s="3">
        <f t="shared" si="7454"/>
        <v>0.67495970082139445</v>
      </c>
      <c r="AP4061" s="3">
        <v>0.6630399763404663</v>
      </c>
      <c r="AS4061" s="3">
        <f t="shared" si="7400"/>
        <v>8.8491992210038006E-4</v>
      </c>
      <c r="AT4061" s="3" cm="1">
        <f t="array" ref="AT4061">AS4061-(100000000/LvacE($A4061)-$E4061)</f>
        <v>1.327280915575102E-4</v>
      </c>
      <c r="AU4061" t="s">
        <v>4764</v>
      </c>
      <c r="AV4061" t="s">
        <v>4889</v>
      </c>
      <c r="AW4061" s="3">
        <v>23050.61</v>
      </c>
      <c r="AX4061" s="3">
        <v>67395.320000000007</v>
      </c>
      <c r="AY4061" s="3"/>
      <c r="AZ4061" s="10" cm="1">
        <f t="array" ref="AZ4061">Lair(100000000/($AX4061-$AW4061))</f>
        <v>2254.3620113078582</v>
      </c>
      <c r="BA4061" s="10">
        <f t="shared" si="7455"/>
        <v>2255.0604119409054</v>
      </c>
      <c r="BB4061" s="12">
        <v>30100000</v>
      </c>
      <c r="BC4061" s="3">
        <v>4.9000000000000002E-2</v>
      </c>
      <c r="BD4061" s="12" cm="1">
        <f t="array" ref="BD4061">SfromgA($BB4061,$BA4061,"")</f>
        <v>0.17036265442467274</v>
      </c>
      <c r="BE4061" s="29">
        <f t="shared" si="7456"/>
        <v>581.27752431695399</v>
      </c>
      <c r="BG4061" s="3"/>
      <c r="BH4061" s="3"/>
      <c r="BI4061" s="12">
        <f t="shared" si="7457"/>
        <v>30100000</v>
      </c>
      <c r="BJ4061" s="29">
        <f t="shared" si="7458"/>
        <v>581.27752431695399</v>
      </c>
      <c r="BK4061" s="3">
        <f t="shared" si="7459"/>
        <v>-7.4223213544753444</v>
      </c>
      <c r="BL4061" s="13">
        <f t="shared" si="7460"/>
        <v>8.9563700814901459</v>
      </c>
      <c r="BM4061" s="3">
        <f t="shared" si="7461"/>
        <v>2.1923650200679141</v>
      </c>
      <c r="BN4061" s="13" cm="1">
        <f t="array" ref="BN4061">$C4061*EXP(poly_from_str(100000000/$E4061,BN$4343))</f>
        <v>7.9787545946443483</v>
      </c>
      <c r="BO4061" s="3">
        <f t="shared" si="7462"/>
        <v>0</v>
      </c>
      <c r="BP4061" s="13">
        <f>LN(BL4061/BN4061)</f>
        <v>0.11558268661977775</v>
      </c>
      <c r="BQ4061" s="13"/>
      <c r="BS4061" s="13"/>
      <c r="BT4061" s="13"/>
      <c r="BU4061" s="13"/>
      <c r="BV4061" s="13"/>
      <c r="BW4061" s="13"/>
      <c r="BX4061" s="13"/>
      <c r="BY4061">
        <v>8030</v>
      </c>
      <c r="BZ4061" s="13"/>
    </row>
    <row r="4062" spans="1:78" hidden="1" x14ac:dyDescent="0.25">
      <c r="A4062">
        <v>2254.2629999999999</v>
      </c>
      <c r="B4062" s="2" t="str">
        <f t="shared" si="7356"/>
        <v/>
      </c>
      <c r="C4062">
        <v>8</v>
      </c>
      <c r="E4062">
        <v>44346.66</v>
      </c>
      <c r="F4062">
        <v>36642</v>
      </c>
      <c r="G4062" t="s">
        <v>5</v>
      </c>
      <c r="H4062" s="5" t="s">
        <v>15</v>
      </c>
      <c r="I4062">
        <v>80988</v>
      </c>
      <c r="J4062" t="s">
        <v>3</v>
      </c>
      <c r="K4062" s="5" t="s">
        <v>15</v>
      </c>
      <c r="L4062">
        <v>36642.129999999997</v>
      </c>
      <c r="M4062" t="str">
        <f t="shared" si="7448"/>
        <v>e</v>
      </c>
      <c r="N4062" t="str">
        <f t="shared" si="7449"/>
        <v>13/2</v>
      </c>
      <c r="O4062">
        <v>80988.759999999995</v>
      </c>
      <c r="P4062" t="str">
        <f t="shared" si="7450"/>
        <v>o</v>
      </c>
      <c r="Q4062" t="str">
        <f t="shared" si="7451"/>
        <v>13/2</v>
      </c>
      <c r="R4062">
        <v>37</v>
      </c>
      <c r="AA4062" s="10">
        <f t="shared" si="7395"/>
        <v>2254.2629999999999</v>
      </c>
      <c r="AB4062" s="3" cm="1">
        <f t="array" ref="AB4062">100000000/Lvac(AA4062)</f>
        <v>44346.657515473598</v>
      </c>
      <c r="AC4062" s="28">
        <f t="shared" si="7396"/>
        <v>4.4360396280292053E-7</v>
      </c>
      <c r="AD4062" s="28">
        <f t="shared" si="7397"/>
        <v>2.2549613793352437E-7</v>
      </c>
      <c r="AE4062" s="21">
        <f t="shared" si="7398"/>
        <v>44346.659489831858</v>
      </c>
      <c r="AF4062" s="10" cm="1">
        <f t="array" ref="AF4062">Lair(100000000/AE4062)</f>
        <v>2254.262899628422</v>
      </c>
      <c r="AG4062" s="10">
        <f t="shared" si="7399"/>
        <v>1.4836176505464004E-2</v>
      </c>
      <c r="AH4062" s="10" t="b">
        <f t="shared" si="7394"/>
        <v>1</v>
      </c>
      <c r="AI4062" s="10">
        <f t="shared" si="7452"/>
        <v>2254.262899628422</v>
      </c>
      <c r="AJ4062">
        <v>3.0000000000000001E-3</v>
      </c>
      <c r="AK4062" s="3" cm="1">
        <f t="array" ref="AK4062">100000000/Lvac($AA4062)</f>
        <v>44346.657515473598</v>
      </c>
      <c r="AL4062" s="21">
        <f t="shared" si="7343"/>
        <v>5.901706166053225E-2</v>
      </c>
      <c r="AM4062" s="10" cm="1">
        <f t="array" ref="AM4062">Lvac($AI4062)-$BA4062</f>
        <v>-1.4995148212619824E-3</v>
      </c>
      <c r="AN4062" s="10">
        <f t="shared" si="7453"/>
        <v>2.7515473600942641E-2</v>
      </c>
      <c r="AO4062" s="3">
        <f t="shared" si="7454"/>
        <v>-0.49983827375399414</v>
      </c>
      <c r="AP4062" s="3">
        <v>-0.46637388459203066</v>
      </c>
      <c r="AS4062" s="3">
        <f t="shared" si="7400"/>
        <v>-2.4845264051691629E-3</v>
      </c>
      <c r="AT4062" s="3" cm="1">
        <f t="array" ref="AT4062">AS4062-(100000000/LvacE($A4062)-$E4062)</f>
        <v>1.3280156417749822E-4</v>
      </c>
      <c r="AU4062" t="s">
        <v>4788</v>
      </c>
      <c r="AV4062" t="s">
        <v>4839</v>
      </c>
      <c r="AW4062" s="3">
        <v>36642.129999999997</v>
      </c>
      <c r="AX4062" s="3">
        <v>80988.759999999995</v>
      </c>
      <c r="AY4062" s="3"/>
      <c r="AZ4062" s="10" cm="1">
        <f t="array" ref="AZ4062">Lair(100000000/($AX4062-$AW4062))</f>
        <v>2254.2643988207674</v>
      </c>
      <c r="BA4062" s="10">
        <f t="shared" si="7455"/>
        <v>2254.9627784568975</v>
      </c>
      <c r="BB4062" s="12">
        <v>1440000000</v>
      </c>
      <c r="BC4062" s="3">
        <v>0.53800000000000003</v>
      </c>
      <c r="BD4062" s="12" cm="1">
        <f t="array" ref="BD4062">SfromgA($BB4062,$BA4062,"")</f>
        <v>8.1491813908374393</v>
      </c>
      <c r="BE4062" s="29">
        <f t="shared" si="7456"/>
        <v>13.29626844876528</v>
      </c>
      <c r="BG4062" s="3"/>
      <c r="BH4062" s="3"/>
      <c r="BI4062" s="12">
        <f t="shared" si="7457"/>
        <v>1440000000</v>
      </c>
      <c r="BJ4062" s="29">
        <f t="shared" si="7458"/>
        <v>13.29626844876528</v>
      </c>
      <c r="BK4062" s="3">
        <f t="shared" si="7459"/>
        <v>-9.2099091961823749</v>
      </c>
      <c r="BL4062" s="13">
        <f t="shared" si="7460"/>
        <v>152.54351072038298</v>
      </c>
      <c r="BM4062" s="3">
        <f t="shared" si="7461"/>
        <v>2.9480083298719366</v>
      </c>
      <c r="BN4062" s="13" cm="1">
        <f t="array" ref="BN4062">$C4062*EXP(poly_from_str(100000000/$E4062,BN$4343))</f>
        <v>63.886687655447986</v>
      </c>
      <c r="BO4062" s="3">
        <f t="shared" si="7462"/>
        <v>2.0794415416798357</v>
      </c>
      <c r="BP4062" s="13">
        <f t="shared" ref="BP4062:BP4064" si="7465">LN(BL4062/BN4062)</f>
        <v>0.87033886277283745</v>
      </c>
      <c r="BQ4062" s="13"/>
      <c r="BS4062" s="13"/>
      <c r="BT4062" s="13"/>
      <c r="BU4062" s="13"/>
      <c r="BV4062" s="13"/>
      <c r="BW4062" s="13"/>
      <c r="BX4062" s="13"/>
      <c r="BY4062">
        <v>64304</v>
      </c>
      <c r="BZ4062" s="13"/>
    </row>
    <row r="4063" spans="1:78" hidden="1" x14ac:dyDescent="0.25">
      <c r="A4063">
        <v>2253.7829999999999</v>
      </c>
      <c r="B4063" s="2" t="str">
        <f t="shared" si="7356"/>
        <v/>
      </c>
      <c r="C4063">
        <v>1</v>
      </c>
      <c r="E4063">
        <v>44356.1</v>
      </c>
      <c r="F4063">
        <v>27380</v>
      </c>
      <c r="G4063" t="s">
        <v>5</v>
      </c>
      <c r="H4063" s="5" t="s">
        <v>16</v>
      </c>
      <c r="I4063">
        <v>71736</v>
      </c>
      <c r="J4063" t="s">
        <v>3</v>
      </c>
      <c r="K4063" s="5" t="s">
        <v>16</v>
      </c>
      <c r="L4063">
        <v>27380.31</v>
      </c>
      <c r="M4063" t="str">
        <f t="shared" si="7448"/>
        <v>e</v>
      </c>
      <c r="N4063" t="str">
        <f t="shared" si="7449"/>
        <v>11/2</v>
      </c>
      <c r="O4063">
        <v>71736.45</v>
      </c>
      <c r="P4063" t="str">
        <f t="shared" si="7450"/>
        <v>o</v>
      </c>
      <c r="Q4063" t="str">
        <f t="shared" si="7451"/>
        <v>11/2</v>
      </c>
      <c r="R4063">
        <v>37</v>
      </c>
      <c r="AA4063" s="10">
        <f t="shared" si="7395"/>
        <v>2253.7829999999999</v>
      </c>
      <c r="AB4063" s="3" cm="1">
        <f t="array" ref="AB4063">100000000/Lvac(AA4063)</f>
        <v>44356.101361398607</v>
      </c>
      <c r="AC4063" s="28">
        <f t="shared" si="7396"/>
        <v>4.4369843946821857E-7</v>
      </c>
      <c r="AD4063" s="28">
        <f t="shared" si="7397"/>
        <v>2.2544812760984922E-7</v>
      </c>
      <c r="AE4063" s="21">
        <f t="shared" si="7398"/>
        <v>44356.100279357946</v>
      </c>
      <c r="AF4063" s="10" cm="1">
        <f t="array" ref="AF4063">Lair(100000000/AE4063)</f>
        <v>2253.7830549849036</v>
      </c>
      <c r="AG4063" s="10">
        <f t="shared" si="7399"/>
        <v>1.4840366477473343E-2</v>
      </c>
      <c r="AH4063" s="10" t="b">
        <f t="shared" si="7394"/>
        <v>1</v>
      </c>
      <c r="AI4063" s="10">
        <f t="shared" si="7452"/>
        <v>2253.7830549849036</v>
      </c>
      <c r="AJ4063">
        <v>3.0000000000000001E-3</v>
      </c>
      <c r="AK4063" s="3" cm="1">
        <f t="array" ref="AK4063">100000000/Lvac($AA4063)</f>
        <v>44356.101361398607</v>
      </c>
      <c r="AL4063" s="21">
        <f t="shared" si="7343"/>
        <v>5.9042197424404336E-2</v>
      </c>
      <c r="AM4063" s="10" cm="1">
        <f t="array" ref="AM4063">Lvac($AI4063)-$BA4063</f>
        <v>2.0188737335047335E-3</v>
      </c>
      <c r="AN4063" s="10">
        <f t="shared" si="7453"/>
        <v>-3.8638601392449345E-2</v>
      </c>
      <c r="AO4063" s="3">
        <f t="shared" si="7454"/>
        <v>0.67295791116824455</v>
      </c>
      <c r="AP4063" s="3">
        <v>0.65462566832745017</v>
      </c>
      <c r="AS4063" s="3">
        <f t="shared" si="7400"/>
        <v>1.3613986084237695E-3</v>
      </c>
      <c r="AT4063" s="3" cm="1">
        <f t="array" ref="AT4063">AS4063-(100000000/LvacE($A4063)-$E4063)</f>
        <v>1.3315113756107166E-4</v>
      </c>
      <c r="AU4063" t="s">
        <v>4707</v>
      </c>
      <c r="AV4063" t="s">
        <v>4870</v>
      </c>
      <c r="AW4063" s="3">
        <v>27380.31</v>
      </c>
      <c r="AX4063" s="3">
        <v>71736.45</v>
      </c>
      <c r="AY4063" s="3"/>
      <c r="AZ4063" s="10" cm="1">
        <f t="array" ref="AZ4063">Lair(100000000/($AX4063-$AW4063))</f>
        <v>2253.7810365452419</v>
      </c>
      <c r="BA4063" s="10">
        <f t="shared" si="7455"/>
        <v>2254.4793122214874</v>
      </c>
      <c r="BB4063" s="12">
        <v>31100000</v>
      </c>
      <c r="BC4063" s="3">
        <v>5.8000000000000003E-2</v>
      </c>
      <c r="BD4063" s="12" cm="1">
        <f t="array" ref="BD4063">SfromgA($BB4063,$BA4063,"")</f>
        <v>0.17588650218242249</v>
      </c>
      <c r="BE4063" s="29">
        <f t="shared" si="7456"/>
        <v>577.6967548056507</v>
      </c>
      <c r="BG4063" s="3"/>
      <c r="BH4063" s="3"/>
      <c r="BI4063" s="12">
        <f t="shared" si="7457"/>
        <v>31100000</v>
      </c>
      <c r="BJ4063" s="29">
        <f t="shared" si="7458"/>
        <v>577.6967548056507</v>
      </c>
      <c r="BK4063" s="3">
        <f t="shared" si="7459"/>
        <v>-7.4501571267924609</v>
      </c>
      <c r="BL4063" s="13">
        <f t="shared" si="7460"/>
        <v>6.6556469613438027</v>
      </c>
      <c r="BM4063" s="3">
        <f t="shared" si="7461"/>
        <v>1.8954656614487106</v>
      </c>
      <c r="BN4063" s="13" cm="1">
        <f t="array" ref="BN4063">$C4063*EXP(poly_from_str(100000000/$E4063,BN$4343))</f>
        <v>8.0195870357727088</v>
      </c>
      <c r="BO4063" s="3">
        <f t="shared" si="7462"/>
        <v>0</v>
      </c>
      <c r="BP4063" s="13">
        <f t="shared" si="7465"/>
        <v>-0.18642126730505029</v>
      </c>
      <c r="BQ4063" s="13"/>
      <c r="BS4063" s="13"/>
      <c r="BT4063" s="13"/>
      <c r="BU4063" s="13"/>
      <c r="BV4063" s="13"/>
      <c r="BW4063" s="13"/>
      <c r="BX4063" s="13"/>
      <c r="BY4063">
        <v>8075</v>
      </c>
      <c r="BZ4063" s="13"/>
    </row>
    <row r="4064" spans="1:78" hidden="1" x14ac:dyDescent="0.25">
      <c r="A4064">
        <v>2253.4270000000001</v>
      </c>
      <c r="B4064" s="2" t="str">
        <f t="shared" si="7356"/>
        <v/>
      </c>
      <c r="C4064">
        <v>2</v>
      </c>
      <c r="E4064">
        <v>44363.11</v>
      </c>
      <c r="F4064">
        <v>19872</v>
      </c>
      <c r="G4064" t="s">
        <v>5</v>
      </c>
      <c r="H4064" s="5" t="s">
        <v>8</v>
      </c>
      <c r="I4064">
        <v>64235</v>
      </c>
      <c r="J4064" t="s">
        <v>3</v>
      </c>
      <c r="K4064" s="5" t="s">
        <v>4</v>
      </c>
      <c r="L4064">
        <v>19872.43</v>
      </c>
      <c r="M4064" t="str">
        <f t="shared" si="7448"/>
        <v>e</v>
      </c>
      <c r="N4064" t="str">
        <f t="shared" si="7449"/>
        <v>7/2</v>
      </c>
      <c r="O4064">
        <v>64235.61</v>
      </c>
      <c r="P4064" t="str">
        <f t="shared" si="7450"/>
        <v>o</v>
      </c>
      <c r="Q4064" t="str">
        <f t="shared" si="7451"/>
        <v>9/2</v>
      </c>
      <c r="R4064">
        <v>37</v>
      </c>
      <c r="AA4064" s="10">
        <f t="shared" si="7395"/>
        <v>2253.4270000000001</v>
      </c>
      <c r="AB4064" s="3" cm="1">
        <f t="array" ref="AB4064">100000000/Lvac(AA4064)</f>
        <v>44363.108145081031</v>
      </c>
      <c r="AC4064" s="28">
        <f t="shared" si="7396"/>
        <v>4.437685356570237E-7</v>
      </c>
      <c r="AD4064" s="28">
        <f t="shared" si="7397"/>
        <v>2.2541251995457395E-7</v>
      </c>
      <c r="AE4064" s="21">
        <f t="shared" si="7398"/>
        <v>44363.109619563162</v>
      </c>
      <c r="AF4064" s="10" cm="1">
        <f t="array" ref="AF4064">Lair(100000000/AE4064)</f>
        <v>2253.4269250964849</v>
      </c>
      <c r="AG4064" s="10">
        <f t="shared" si="7399"/>
        <v>1.4843475769368394E-2</v>
      </c>
      <c r="AH4064" s="10" t="b">
        <f t="shared" si="7394"/>
        <v>1</v>
      </c>
      <c r="AI4064" s="10">
        <f t="shared" si="7452"/>
        <v>2253.4269250964849</v>
      </c>
      <c r="AJ4064">
        <v>3.0000000000000001E-3</v>
      </c>
      <c r="AK4064" s="3" cm="1">
        <f t="array" ref="AK4064">100000000/Lvac($AA4064)</f>
        <v>44363.108145081031</v>
      </c>
      <c r="AL4064" s="21">
        <f t="shared" ref="AL4064:AL4127" si="7466">AJ4064/AI4064*AK4064</f>
        <v>5.9060856579382807E-2</v>
      </c>
      <c r="AM4064" s="10" cm="1">
        <f t="array" ref="AM4064">Lvac($AI4064)-$BA4064</f>
        <v>3.5760806813414092E-3</v>
      </c>
      <c r="AN4064" s="10">
        <f t="shared" si="7453"/>
        <v>-7.1854918969620485E-2</v>
      </c>
      <c r="AO4064" s="3">
        <f t="shared" si="7454"/>
        <v>1.1920268937804697</v>
      </c>
      <c r="AP4064" s="3">
        <v>1.2170001006476621</v>
      </c>
      <c r="AS4064" s="3">
        <f t="shared" si="7400"/>
        <v>-1.8549189699115232E-3</v>
      </c>
      <c r="AT4064" s="3" cm="1">
        <f t="array" ref="AT4064">AS4064-(100000000/LvacE($A4064)-$E4064)</f>
        <v>1.3341087469598278E-4</v>
      </c>
      <c r="AU4064" t="s">
        <v>4780</v>
      </c>
      <c r="AV4064" t="s">
        <v>4837</v>
      </c>
      <c r="AW4064" s="3">
        <v>19872.43</v>
      </c>
      <c r="AX4064" s="3">
        <v>64235.61</v>
      </c>
      <c r="AY4064" s="3"/>
      <c r="AZ4064" s="10" cm="1">
        <f t="array" ref="AZ4064">Lair(100000000/($AX4064-$AW4064))</f>
        <v>2253.4233497845612</v>
      </c>
      <c r="BA4064" s="10">
        <f t="shared" si="7455"/>
        <v>2254.1215485454377</v>
      </c>
      <c r="BB4064" s="12">
        <v>26200000</v>
      </c>
      <c r="BC4064" s="3">
        <v>6.4000000000000001E-2</v>
      </c>
      <c r="BD4064" s="12" cm="1">
        <f t="array" ref="BD4064">SfromgA($BB4064,$BA4064,"")</f>
        <v>0.14810395063695705</v>
      </c>
      <c r="BE4064" s="29">
        <f t="shared" si="7456"/>
        <v>596.71246086632573</v>
      </c>
      <c r="BG4064" s="3"/>
      <c r="BH4064" s="3"/>
      <c r="BI4064" s="12">
        <f t="shared" si="7457"/>
        <v>26200000</v>
      </c>
      <c r="BJ4064" s="29">
        <f t="shared" si="7458"/>
        <v>596.71246086632573</v>
      </c>
      <c r="BK4064" s="3">
        <f t="shared" si="7459"/>
        <v>-6.5825786318481603</v>
      </c>
      <c r="BL4064" s="13">
        <f t="shared" si="7460"/>
        <v>9.9154181508388426</v>
      </c>
      <c r="BM4064" s="3">
        <f t="shared" si="7461"/>
        <v>1.6009437540816713</v>
      </c>
      <c r="BN4064" s="13" cm="1">
        <f t="array" ref="BN4064">$C4064*EXP(poly_from_str(100000000/$E4064,BN$4343))</f>
        <v>16.089642114516746</v>
      </c>
      <c r="BO4064" s="3">
        <f t="shared" si="7462"/>
        <v>0.69314718055994529</v>
      </c>
      <c r="BP4064" s="13">
        <f t="shared" si="7465"/>
        <v>-0.48408478338794003</v>
      </c>
      <c r="BQ4064" s="13"/>
      <c r="BR4064" s="12">
        <v>1930000</v>
      </c>
      <c r="BS4064" s="3">
        <f>LN(BV4064*100000000/($AX4064-$AW4064)/$BR4064)</f>
        <v>-5.6234581316014314</v>
      </c>
      <c r="BT4064" s="13">
        <f>EXP(BS$4338*$AX4064+BS$4336)*$BR4064/(100000000/($AX4064-$AW4064))</f>
        <v>0.87803552589677536</v>
      </c>
      <c r="BU4064" s="3">
        <f>LN(BT4064/$BN4064)</f>
        <v>-2.9082439418981432</v>
      </c>
      <c r="BV4064" s="3" cm="1">
        <f t="array" ref="BV4064">$BN4064*EXP(poly_from_str(100000000/$E4064,BV$4341))</f>
        <v>3.092738085714573</v>
      </c>
      <c r="BW4064" s="12" t="s">
        <v>14</v>
      </c>
      <c r="BX4064" s="3">
        <f>LN(BT4064/BV4064)</f>
        <v>-1.2591250342946152</v>
      </c>
      <c r="BY4064">
        <v>16205</v>
      </c>
      <c r="BZ4064" s="13"/>
    </row>
    <row r="4065" spans="1:78" hidden="1" x14ac:dyDescent="0.25">
      <c r="A4065">
        <v>2253.2130000000002</v>
      </c>
      <c r="B4065" s="2" t="str">
        <f t="shared" si="7356"/>
        <v/>
      </c>
      <c r="C4065">
        <v>5</v>
      </c>
      <c r="E4065">
        <v>44367.32</v>
      </c>
      <c r="R4065">
        <v>37</v>
      </c>
      <c r="S4065" t="s">
        <v>22</v>
      </c>
      <c r="AA4065" s="10">
        <f t="shared" si="7395"/>
        <v>2253.2130000000002</v>
      </c>
      <c r="AB4065" s="3" cm="1">
        <f t="array" ref="AB4065">100000000/Lvac(AA4065)</f>
        <v>44367.321153367018</v>
      </c>
      <c r="AC4065" s="28">
        <f t="shared" si="7396"/>
        <v>4.4381068278942114E-7</v>
      </c>
      <c r="AD4065" s="28">
        <f t="shared" si="7397"/>
        <v>2.253911153534025E-7</v>
      </c>
      <c r="AE4065" s="21">
        <f t="shared" si="7398"/>
        <v>44367.320236479776</v>
      </c>
      <c r="AF4065" s="10" cm="1">
        <f t="array" ref="AF4065">Lair(100000000/AE4065)</f>
        <v>2253.2130465689193</v>
      </c>
      <c r="AG4065" s="10">
        <f t="shared" si="7399"/>
        <v>1.4845345547306672E-2</v>
      </c>
      <c r="AH4065" s="10" t="b">
        <f t="shared" si="7394"/>
        <v>1</v>
      </c>
      <c r="AI4065" s="10">
        <f t="shared" si="7402"/>
        <v>2253.2130000000002</v>
      </c>
      <c r="AJ4065">
        <v>3.0000000000000001E-3</v>
      </c>
      <c r="AK4065" s="3" cm="1">
        <f t="array" ref="AK4065">100000000/Lvac($AA4065)</f>
        <v>44367.321153367018</v>
      </c>
      <c r="AL4065" s="21">
        <f t="shared" si="7466"/>
        <v>5.9072073283840031E-2</v>
      </c>
      <c r="AM4065" s="21"/>
      <c r="AN4065" s="21"/>
      <c r="AO4065" s="21"/>
      <c r="AP4065" s="21"/>
      <c r="AS4065" s="3">
        <f t="shared" si="7400"/>
        <v>1.1533670185599476E-3</v>
      </c>
      <c r="AT4065" s="3" cm="1">
        <f t="array" ref="AT4065">AS4065-(100000000/LvacE($A4065)-$E4065)</f>
        <v>1.3356720592128113E-4</v>
      </c>
      <c r="BB4065"/>
      <c r="BC4065"/>
      <c r="BD4065"/>
      <c r="BE4065"/>
      <c r="BF4065"/>
      <c r="BG4065"/>
      <c r="BH4065"/>
      <c r="BI4065"/>
      <c r="BJ4065"/>
      <c r="BN4065" s="13" cm="1">
        <f t="array" ref="BN4065">$C4065*EXP(poly_from_str(100000000/$E4065,BN$4343))</f>
        <v>40.300231771065981</v>
      </c>
      <c r="BO4065" s="13"/>
      <c r="BY4065">
        <v>40595</v>
      </c>
    </row>
    <row r="4066" spans="1:78" hidden="1" x14ac:dyDescent="0.25">
      <c r="A4066">
        <v>2253.1370000000002</v>
      </c>
      <c r="B4066" s="2" t="str">
        <f t="shared" si="7356"/>
        <v/>
      </c>
      <c r="C4066">
        <v>5</v>
      </c>
      <c r="E4066">
        <v>44368.82</v>
      </c>
      <c r="F4066">
        <v>34520</v>
      </c>
      <c r="G4066" t="s">
        <v>5</v>
      </c>
      <c r="H4066" s="5" t="s">
        <v>18</v>
      </c>
      <c r="I4066">
        <v>78889</v>
      </c>
      <c r="J4066" t="s">
        <v>3</v>
      </c>
      <c r="K4066" s="5" t="s">
        <v>19</v>
      </c>
      <c r="L4066">
        <v>34520.269999999997</v>
      </c>
      <c r="M4066" t="str">
        <f t="shared" ref="M4066:M4077" si="7467">$G4066&amp;""</f>
        <v>e</v>
      </c>
      <c r="N4066" t="str">
        <f t="shared" ref="N4066:N4077" si="7468">$H4066&amp;""</f>
        <v>5/2</v>
      </c>
      <c r="O4066">
        <v>78889.14</v>
      </c>
      <c r="P4066" t="str">
        <f t="shared" ref="P4066:P4077" si="7469">$J4066&amp;""</f>
        <v>o</v>
      </c>
      <c r="Q4066" t="str">
        <f t="shared" ref="Q4066:Q4077" si="7470">$K4066&amp;""</f>
        <v>3/2</v>
      </c>
      <c r="R4066">
        <v>37</v>
      </c>
      <c r="AA4066" s="10">
        <f t="shared" si="7395"/>
        <v>2253.1370000000002</v>
      </c>
      <c r="AB4066" s="3" cm="1">
        <f t="array" ref="AB4066">100000000/Lvac(AA4066)</f>
        <v>44368.817554453904</v>
      </c>
      <c r="AC4066" s="28">
        <f t="shared" si="7396"/>
        <v>4.438256528564397E-7</v>
      </c>
      <c r="AD4066" s="28">
        <f t="shared" si="7397"/>
        <v>2.253835137194492E-7</v>
      </c>
      <c r="AE4066" s="21">
        <f t="shared" si="7398"/>
        <v>44368.819498632991</v>
      </c>
      <c r="AF4066" s="10" cm="1">
        <f t="array" ref="AF4066">Lair(100000000/AE4066)</f>
        <v>2253.1369012613513</v>
      </c>
      <c r="AG4066" s="10">
        <f t="shared" si="7399"/>
        <v>1.4846009708786884E-2</v>
      </c>
      <c r="AH4066" s="10" t="b">
        <f t="shared" si="7394"/>
        <v>1</v>
      </c>
      <c r="AI4066" s="10">
        <f t="shared" ref="AI4066:AI4077" si="7471">$AF4066</f>
        <v>2253.1369012613513</v>
      </c>
      <c r="AJ4066">
        <v>3.0000000000000001E-3</v>
      </c>
      <c r="AK4066" s="3" cm="1">
        <f t="array" ref="AK4066">100000000/Lvac($AA4066)</f>
        <v>44368.817554453904</v>
      </c>
      <c r="AL4066" s="21">
        <f t="shared" si="7466"/>
        <v>5.9076060841596459E-2</v>
      </c>
      <c r="AM4066" s="10" cm="1">
        <f t="array" ref="AM4066">Lvac($AI4066)-$BA4066</f>
        <v>2.5653515731391963E-3</v>
      </c>
      <c r="AN4066" s="10">
        <f t="shared" ref="AN4066:AN4077" si="7472">$AK4066-($AX4066-$AW4066)</f>
        <v>-5.2445546098169871E-2</v>
      </c>
      <c r="AO4066" s="3">
        <f t="shared" ref="AO4066:AO4077" si="7473">AM4066/AJ4066</f>
        <v>0.85511719104639872</v>
      </c>
      <c r="AP4066" s="3">
        <v>0.88803714985867066</v>
      </c>
      <c r="AS4066" s="3">
        <f t="shared" si="7400"/>
        <v>-2.4455460952594876E-3</v>
      </c>
      <c r="AT4066" s="3" cm="1">
        <f t="array" ref="AT4066">AS4066-(100000000/LvacE($A4066)-$E4066)</f>
        <v>1.3362275785766542E-4</v>
      </c>
      <c r="AU4066" t="s">
        <v>4717</v>
      </c>
      <c r="AV4066" t="s">
        <v>4872</v>
      </c>
      <c r="AW4066" s="3">
        <v>34520.269999999997</v>
      </c>
      <c r="AX4066" s="3">
        <v>78889.14</v>
      </c>
      <c r="AY4066" s="3"/>
      <c r="AZ4066" s="10" cm="1">
        <f t="array" ref="AZ4066">Lair(100000000/($AX4066-$AW4066))</f>
        <v>2253.1343364611848</v>
      </c>
      <c r="BA4066" s="10">
        <f t="shared" ref="BA4066:BA4077" si="7474">100000000/($AX4066-$AW4066)</f>
        <v>2253.8324730830423</v>
      </c>
      <c r="BB4066" s="12">
        <v>170000000</v>
      </c>
      <c r="BC4066" s="3">
        <v>0.17699999999999999</v>
      </c>
      <c r="BD4066" s="12" cm="1">
        <f t="array" ref="BD4066">SfromgA($BB4066,$BA4066,"")</f>
        <v>0.96061016278365974</v>
      </c>
      <c r="BE4066" s="29">
        <f t="shared" ref="BE4066:BE4077" si="7475">(10^MAX(0.05, -0.312925054856973*((LN($BD4066))^(1/3)) + 0.454808404431693)-1)*100</f>
        <v>264.74843157792935</v>
      </c>
      <c r="BG4066" s="3"/>
      <c r="BH4066" s="3"/>
      <c r="BI4066" s="12">
        <f t="shared" ref="BI4066:BI4077" si="7476">IF($BB4066="",$BF4066,$BB4066)</f>
        <v>170000000</v>
      </c>
      <c r="BJ4066" s="29">
        <f t="shared" ref="BJ4066:BJ4077" si="7477">IF($BB4066="",$BH4066,$BE4066)</f>
        <v>264.74843157792935</v>
      </c>
      <c r="BK4066" s="3">
        <f t="shared" ref="BK4066:BK4077" si="7478">LN(BN4066*100000000/($AX4066-$AW4066)/$BI4066)</f>
        <v>-7.533890008360479</v>
      </c>
      <c r="BL4066" s="13">
        <f t="shared" ref="BL4066:BL4077" si="7479">EXP(BK$4341*$AX4066+BK$4342)*$BI4066/(100000000/($AX4066-$AW4066))</f>
        <v>21.133949851497864</v>
      </c>
      <c r="BM4066" s="3">
        <f t="shared" ref="BM4066:BM4077" si="7480">LN(BL4066/$C4066)</f>
        <v>1.4414428326992632</v>
      </c>
      <c r="BN4066" s="13" cm="1">
        <f t="array" ref="BN4066">$C4066*EXP(poly_from_str(100000000/$E4066,BN$4343))</f>
        <v>40.327419374205405</v>
      </c>
      <c r="BO4066" s="3">
        <f t="shared" ref="BO4066:BO4077" si="7481">LN($C4066)</f>
        <v>1.6094379124341003</v>
      </c>
      <c r="BP4066" s="13">
        <f t="shared" ref="BP4066:BP4077" si="7482">LN(BL4066/BN4066)</f>
        <v>-0.64615087395864923</v>
      </c>
      <c r="BQ4066" s="13"/>
      <c r="BS4066" s="13"/>
      <c r="BT4066" s="13"/>
      <c r="BU4066" s="13"/>
      <c r="BV4066" s="13"/>
      <c r="BW4066" s="13"/>
      <c r="BX4066" s="13"/>
      <c r="BY4066">
        <v>40625</v>
      </c>
      <c r="BZ4066" s="13"/>
    </row>
    <row r="4067" spans="1:78" hidden="1" x14ac:dyDescent="0.25">
      <c r="A4067">
        <v>2253.0239999999999</v>
      </c>
      <c r="B4067" s="2" t="str">
        <f t="shared" si="7356"/>
        <v/>
      </c>
      <c r="C4067">
        <v>5</v>
      </c>
      <c r="E4067">
        <v>44371.040000000001</v>
      </c>
      <c r="F4067">
        <v>35024</v>
      </c>
      <c r="G4067" t="s">
        <v>5</v>
      </c>
      <c r="H4067" s="5" t="s">
        <v>8</v>
      </c>
      <c r="I4067">
        <v>79395</v>
      </c>
      <c r="J4067" t="s">
        <v>3</v>
      </c>
      <c r="K4067" s="5" t="s">
        <v>8</v>
      </c>
      <c r="L4067">
        <v>35024.49</v>
      </c>
      <c r="M4067" t="str">
        <f t="shared" si="7467"/>
        <v>e</v>
      </c>
      <c r="N4067" t="str">
        <f t="shared" si="7468"/>
        <v>7/2</v>
      </c>
      <c r="O4067">
        <v>79395.55</v>
      </c>
      <c r="P4067" t="str">
        <f t="shared" si="7469"/>
        <v>o</v>
      </c>
      <c r="Q4067" t="str">
        <f t="shared" si="7470"/>
        <v>7/2</v>
      </c>
      <c r="R4067">
        <v>37</v>
      </c>
      <c r="AA4067" s="10">
        <f t="shared" si="7395"/>
        <v>2253.0239999999999</v>
      </c>
      <c r="AB4067" s="3" cm="1">
        <f t="array" ref="AB4067">100000000/Lvac(AA4067)</f>
        <v>44371.042653199795</v>
      </c>
      <c r="AC4067" s="28">
        <f t="shared" si="7396"/>
        <v>4.4384791284957467E-7</v>
      </c>
      <c r="AD4067" s="28">
        <f t="shared" si="7397"/>
        <v>2.2537221129012291E-7</v>
      </c>
      <c r="AE4067" s="21">
        <f t="shared" si="7398"/>
        <v>44371.040543851828</v>
      </c>
      <c r="AF4067" s="10" cm="1">
        <f t="array" ref="AF4067">Lair(100000000/AE4067)</f>
        <v>2253.0241071163155</v>
      </c>
      <c r="AG4067" s="10">
        <f t="shared" si="7399"/>
        <v>1.4846997336291093E-2</v>
      </c>
      <c r="AH4067" s="10" t="b">
        <f t="shared" si="7394"/>
        <v>1</v>
      </c>
      <c r="AI4067" s="10">
        <f t="shared" si="7471"/>
        <v>2253.0241071163155</v>
      </c>
      <c r="AJ4067">
        <v>3.0000000000000001E-3</v>
      </c>
      <c r="AK4067" s="3" cm="1">
        <f t="array" ref="AK4067">100000000/Lvac($AA4067)</f>
        <v>44371.042653199795</v>
      </c>
      <c r="AL4067" s="21">
        <f t="shared" si="7466"/>
        <v>5.9081981208791053E-2</v>
      </c>
      <c r="AM4067" s="10" cm="1">
        <f t="array" ref="AM4067">Lvac($AI4067)-$BA4067</f>
        <v>9.882286667561857E-4</v>
      </c>
      <c r="AN4067" s="10">
        <f t="shared" si="7472"/>
        <v>-1.7346800210361835E-2</v>
      </c>
      <c r="AO4067" s="3">
        <f t="shared" si="7473"/>
        <v>0.32940955558539525</v>
      </c>
      <c r="AP4067" s="3">
        <v>0.29369644107646309</v>
      </c>
      <c r="AS4067" s="3">
        <f t="shared" si="7400"/>
        <v>2.6531997937127016E-3</v>
      </c>
      <c r="AT4067" s="3" cm="1">
        <f t="array" ref="AT4067">AS4067-(100000000/LvacE($A4067)-$E4067)</f>
        <v>1.3370539818424731E-4</v>
      </c>
      <c r="AU4067" t="s">
        <v>4765</v>
      </c>
      <c r="AV4067" t="s">
        <v>4912</v>
      </c>
      <c r="AW4067" s="3">
        <v>35024.49</v>
      </c>
      <c r="AX4067" s="3">
        <v>79395.55</v>
      </c>
      <c r="AY4067" s="3"/>
      <c r="AZ4067" s="10" cm="1">
        <f t="array" ref="AZ4067">Lair(100000000/($AX4067-$AW4067))</f>
        <v>2253.0231191000516</v>
      </c>
      <c r="BA4067" s="10">
        <f t="shared" si="7474"/>
        <v>2253.7212318119059</v>
      </c>
      <c r="BB4067" s="12">
        <v>138000000</v>
      </c>
      <c r="BC4067" s="3">
        <v>0.22500000000000001</v>
      </c>
      <c r="BD4067" s="12" cm="1">
        <f t="array" ref="BD4067">SfromgA($BB4067,$BA4067,"")</f>
        <v>0.7796739689397324</v>
      </c>
      <c r="BE4067" s="29">
        <f t="shared" si="7475"/>
        <v>348.37755579804377</v>
      </c>
      <c r="BG4067" s="3"/>
      <c r="BH4067" s="3"/>
      <c r="BI4067" s="12">
        <f t="shared" si="7476"/>
        <v>138000000</v>
      </c>
      <c r="BJ4067" s="29">
        <f t="shared" si="7477"/>
        <v>348.37755579804377</v>
      </c>
      <c r="BK4067" s="3">
        <f t="shared" si="7478"/>
        <v>-7.3243958015249175</v>
      </c>
      <c r="BL4067" s="13">
        <f t="shared" si="7479"/>
        <v>16.509042170388604</v>
      </c>
      <c r="BM4067" s="3">
        <f t="shared" si="7480"/>
        <v>1.1944703286961937</v>
      </c>
      <c r="BN4067" s="13" cm="1">
        <f t="array" ref="BN4067">$C4067*EXP(poly_from_str(100000000/$E4067,BN$4343))</f>
        <v>40.367719033596721</v>
      </c>
      <c r="BO4067" s="3">
        <f t="shared" si="7481"/>
        <v>1.6094379124341003</v>
      </c>
      <c r="BP4067" s="13">
        <f t="shared" si="7482"/>
        <v>-0.89412219061727183</v>
      </c>
      <c r="BQ4067" s="13"/>
      <c r="BS4067" s="13"/>
      <c r="BT4067" s="13"/>
      <c r="BU4067" s="13"/>
      <c r="BV4067" s="13"/>
      <c r="BW4067" s="13"/>
      <c r="BX4067" s="13"/>
      <c r="BY4067">
        <v>40669</v>
      </c>
      <c r="BZ4067" s="13"/>
    </row>
    <row r="4068" spans="1:78" hidden="1" x14ac:dyDescent="0.25">
      <c r="A4068">
        <v>2252.86</v>
      </c>
      <c r="B4068" s="2" t="str">
        <f t="shared" si="7356"/>
        <v/>
      </c>
      <c r="C4068">
        <v>7</v>
      </c>
      <c r="E4068">
        <v>44374.27</v>
      </c>
      <c r="F4068">
        <v>27604</v>
      </c>
      <c r="G4068" t="s">
        <v>5</v>
      </c>
      <c r="H4068" s="5" t="s">
        <v>4</v>
      </c>
      <c r="I4068">
        <v>71978</v>
      </c>
      <c r="J4068" t="s">
        <v>3</v>
      </c>
      <c r="K4068" s="5" t="s">
        <v>8</v>
      </c>
      <c r="L4068">
        <v>27604.26</v>
      </c>
      <c r="M4068" t="str">
        <f t="shared" si="7467"/>
        <v>e</v>
      </c>
      <c r="N4068" t="str">
        <f t="shared" si="7468"/>
        <v>9/2</v>
      </c>
      <c r="O4068">
        <v>71978.52</v>
      </c>
      <c r="P4068" t="str">
        <f t="shared" si="7469"/>
        <v>o</v>
      </c>
      <c r="Q4068" t="str">
        <f t="shared" si="7470"/>
        <v>7/2</v>
      </c>
      <c r="R4068">
        <v>37</v>
      </c>
      <c r="AA4068" s="10">
        <f t="shared" si="7395"/>
        <v>2252.86</v>
      </c>
      <c r="AB4068" s="3" cm="1">
        <f t="array" ref="AB4068">100000000/Lvac(AA4068)</f>
        <v>44374.27239703462</v>
      </c>
      <c r="AC4068" s="28">
        <f t="shared" si="7396"/>
        <v>4.4388022336052839E-7</v>
      </c>
      <c r="AD4068" s="28">
        <f t="shared" si="7397"/>
        <v>2.2535580776459709E-7</v>
      </c>
      <c r="AE4068" s="21">
        <f t="shared" si="7398"/>
        <v>44374.270491229472</v>
      </c>
      <c r="AF4068" s="10" cm="1">
        <f t="array" ref="AF4068">Lair(100000000/AE4068)</f>
        <v>2252.8600967659754</v>
      </c>
      <c r="AG4068" s="10">
        <f t="shared" si="7399"/>
        <v>1.4848430971528329E-2</v>
      </c>
      <c r="AH4068" s="10" t="b">
        <f t="shared" si="7394"/>
        <v>1</v>
      </c>
      <c r="AI4068" s="10">
        <f t="shared" si="7471"/>
        <v>2252.8600967659754</v>
      </c>
      <c r="AJ4068">
        <v>3.0000000000000001E-3</v>
      </c>
      <c r="AK4068" s="3" cm="1">
        <f t="array" ref="AK4068">100000000/Lvac($AA4068)</f>
        <v>44374.27239703462</v>
      </c>
      <c r="AL4068" s="21">
        <f t="shared" si="7466"/>
        <v>5.9090583291081529E-2</v>
      </c>
      <c r="AM4068" s="10" cm="1">
        <f t="array" ref="AM4068">Lvac($AI4068)-$BA4068</f>
        <v>-5.3279977873899043E-4</v>
      </c>
      <c r="AN4068" s="10">
        <f t="shared" si="7472"/>
        <v>1.2397034610330593E-2</v>
      </c>
      <c r="AO4068" s="3">
        <f t="shared" si="7473"/>
        <v>-0.17759992624633014</v>
      </c>
      <c r="AP4068" s="3">
        <v>-0.20986218502609214</v>
      </c>
      <c r="AS4068" s="3">
        <f t="shared" si="7400"/>
        <v>2.3970346228452399E-3</v>
      </c>
      <c r="AT4068" s="3" cm="1">
        <f t="array" ref="AT4068">AS4068-(100000000/LvacE($A4068)-$E4068)</f>
        <v>1.3382540055317804E-4</v>
      </c>
      <c r="AU4068" t="s">
        <v>4713</v>
      </c>
      <c r="AV4068" t="s">
        <v>4711</v>
      </c>
      <c r="AW4068" s="3">
        <v>27604.26</v>
      </c>
      <c r="AX4068" s="3">
        <v>71978.52</v>
      </c>
      <c r="AY4068" s="3"/>
      <c r="AZ4068" s="10" cm="1">
        <f t="array" ref="AZ4068">Lair(100000000/($AX4068-$AW4068))</f>
        <v>2252.8606294512465</v>
      </c>
      <c r="BA4068" s="10">
        <f t="shared" si="7474"/>
        <v>2253.5587072325256</v>
      </c>
      <c r="BB4068" s="12">
        <v>406000000</v>
      </c>
      <c r="BC4068" s="3">
        <v>0.51500000000000001</v>
      </c>
      <c r="BD4068" s="12" cm="1">
        <f t="array" ref="BD4068">SfromgA($BB4068,$BA4068,"")</f>
        <v>2.2933272021415436</v>
      </c>
      <c r="BE4068" s="29">
        <f t="shared" si="7475"/>
        <v>44.786268039875111</v>
      </c>
      <c r="BG4068" s="3"/>
      <c r="BH4068" s="3"/>
      <c r="BI4068" s="12">
        <f t="shared" si="7476"/>
        <v>406000000</v>
      </c>
      <c r="BJ4068" s="29">
        <f t="shared" si="7477"/>
        <v>44.786268039875111</v>
      </c>
      <c r="BK4068" s="3">
        <f t="shared" si="7478"/>
        <v>-8.0656404313255674</v>
      </c>
      <c r="BL4068" s="13">
        <f t="shared" si="7479"/>
        <v>85.338603545441885</v>
      </c>
      <c r="BM4068" s="3">
        <f t="shared" si="7480"/>
        <v>2.5007167651471978</v>
      </c>
      <c r="BN4068" s="13" cm="1">
        <f t="array" ref="BN4068">$C4068*EXP(poly_from_str(100000000/$E4068,BN$4343))</f>
        <v>56.597079948954587</v>
      </c>
      <c r="BO4068" s="3">
        <f t="shared" si="7481"/>
        <v>1.9459101490553132</v>
      </c>
      <c r="BP4068" s="13">
        <f t="shared" si="7482"/>
        <v>0.41066952133210527</v>
      </c>
      <c r="BQ4068" s="13"/>
      <c r="BS4068" s="13"/>
      <c r="BT4068" s="13"/>
      <c r="BU4068" s="13"/>
      <c r="BV4068" s="13"/>
      <c r="BW4068" s="13"/>
      <c r="BX4068" s="13"/>
      <c r="BY4068">
        <v>57027</v>
      </c>
      <c r="BZ4068" s="13"/>
    </row>
    <row r="4069" spans="1:78" hidden="1" x14ac:dyDescent="0.25">
      <c r="A4069">
        <v>2252.3470000000002</v>
      </c>
      <c r="B4069" s="2" t="str">
        <f t="shared" si="7356"/>
        <v/>
      </c>
      <c r="C4069">
        <v>8</v>
      </c>
      <c r="E4069">
        <v>44384.38</v>
      </c>
      <c r="F4069">
        <v>16135</v>
      </c>
      <c r="G4069" t="s">
        <v>5</v>
      </c>
      <c r="H4069" s="5" t="s">
        <v>8</v>
      </c>
      <c r="I4069">
        <v>60520</v>
      </c>
      <c r="J4069" t="s">
        <v>3</v>
      </c>
      <c r="K4069" s="5" t="s">
        <v>8</v>
      </c>
      <c r="L4069">
        <v>16135.97</v>
      </c>
      <c r="M4069" t="str">
        <f t="shared" si="7467"/>
        <v>e</v>
      </c>
      <c r="N4069" t="str">
        <f t="shared" si="7468"/>
        <v>7/2</v>
      </c>
      <c r="O4069">
        <v>60520.32</v>
      </c>
      <c r="P4069" t="str">
        <f t="shared" si="7469"/>
        <v>o</v>
      </c>
      <c r="Q4069" t="str">
        <f t="shared" si="7470"/>
        <v>7/2</v>
      </c>
      <c r="R4069">
        <v>37</v>
      </c>
      <c r="AA4069" s="10">
        <f t="shared" si="7395"/>
        <v>2252.3470000000002</v>
      </c>
      <c r="AB4069" s="3" cm="1">
        <f t="array" ref="AB4069">100000000/Lvac(AA4069)</f>
        <v>44384.378229327369</v>
      </c>
      <c r="AC4069" s="28">
        <f t="shared" si="7396"/>
        <v>4.4398132259372109E-7</v>
      </c>
      <c r="AD4069" s="28">
        <f t="shared" si="7397"/>
        <v>2.2530449673827833E-7</v>
      </c>
      <c r="AE4069" s="21">
        <f t="shared" si="7398"/>
        <v>44384.379637394966</v>
      </c>
      <c r="AF4069" s="10" cm="1">
        <f t="array" ref="AF4069">Lair(100000000/AE4069)</f>
        <v>2252.3469285388696</v>
      </c>
      <c r="AG4069" s="10">
        <f t="shared" si="7399"/>
        <v>1.4852917474378363E-2</v>
      </c>
      <c r="AH4069" s="10" t="b">
        <f t="shared" si="7394"/>
        <v>1</v>
      </c>
      <c r="AI4069" s="10">
        <f t="shared" si="7471"/>
        <v>2252.3469285388696</v>
      </c>
      <c r="AJ4069">
        <v>3.0000000000000001E-3</v>
      </c>
      <c r="AK4069" s="3" cm="1">
        <f t="array" ref="AK4069">100000000/Lvac($AA4069)</f>
        <v>44384.378229327369</v>
      </c>
      <c r="AL4069" s="21">
        <f t="shared" si="7466"/>
        <v>5.9117506721915396E-2</v>
      </c>
      <c r="AM4069" s="10" cm="1">
        <f t="array" ref="AM4069">Lvac($AI4069)-$BA4069</f>
        <v>-1.5044577976368601E-3</v>
      </c>
      <c r="AN4069" s="10">
        <f t="shared" si="7472"/>
        <v>2.822932737035444E-2</v>
      </c>
      <c r="AO4069" s="3">
        <f t="shared" si="7473"/>
        <v>-0.50148593254562002</v>
      </c>
      <c r="AP4069" s="3">
        <v>-0.47766043629356619</v>
      </c>
      <c r="AS4069" s="3">
        <f t="shared" si="7400"/>
        <v>-1.7706726284814067E-3</v>
      </c>
      <c r="AT4069" s="3" cm="1">
        <f t="array" ref="AT4069">AS4069-(100000000/LvacE($A4069)-$E4069)</f>
        <v>1.3420134200714529E-4</v>
      </c>
      <c r="AU4069" t="s">
        <v>4738</v>
      </c>
      <c r="AV4069" t="s">
        <v>4725</v>
      </c>
      <c r="AW4069" s="3">
        <v>16135.97</v>
      </c>
      <c r="AX4069" s="3">
        <v>60520.32</v>
      </c>
      <c r="AY4069" s="3"/>
      <c r="AZ4069" s="10" cm="1">
        <f t="array" ref="AZ4069">Lair(100000000/($AX4069-$AW4069))</f>
        <v>2252.3484326734092</v>
      </c>
      <c r="BA4069" s="10">
        <f t="shared" si="7474"/>
        <v>2253.0464003640923</v>
      </c>
      <c r="BB4069" s="12">
        <v>89800000</v>
      </c>
      <c r="BC4069" s="3">
        <v>0.20300000000000001</v>
      </c>
      <c r="BD4069" s="12" cm="1">
        <f t="array" ref="BD4069">SfromgA($BB4069,$BA4069,"")</f>
        <v>0.50689744742118492</v>
      </c>
      <c r="BE4069" s="29">
        <f t="shared" si="7475"/>
        <v>436.91973250572022</v>
      </c>
      <c r="BG4069" s="3"/>
      <c r="BH4069" s="3"/>
      <c r="BI4069" s="12">
        <f t="shared" si="7476"/>
        <v>89800000</v>
      </c>
      <c r="BJ4069" s="29">
        <f t="shared" si="7477"/>
        <v>436.91973250572022</v>
      </c>
      <c r="BK4069" s="3">
        <f t="shared" si="7478"/>
        <v>-6.4190034023778111</v>
      </c>
      <c r="BL4069" s="13">
        <f t="shared" si="7479"/>
        <v>45.090964804533563</v>
      </c>
      <c r="BM4069" s="3">
        <f t="shared" si="7480"/>
        <v>1.7292403478303713</v>
      </c>
      <c r="BN4069" s="13" cm="1">
        <f t="array" ref="BN4069">$C4069*EXP(poly_from_str(100000000/$E4069,BN$4343))</f>
        <v>64.97831479864999</v>
      </c>
      <c r="BO4069" s="3">
        <f t="shared" si="7481"/>
        <v>2.0794415416798357</v>
      </c>
      <c r="BP4069" s="13">
        <f t="shared" si="7482"/>
        <v>-0.36537170624009563</v>
      </c>
      <c r="BQ4069" s="13"/>
      <c r="BS4069" s="13"/>
      <c r="BT4069" s="13"/>
      <c r="BU4069" s="13"/>
      <c r="BV4069" s="13"/>
      <c r="BW4069" s="13"/>
      <c r="BX4069" s="13"/>
      <c r="BY4069">
        <v>65497</v>
      </c>
      <c r="BZ4069" s="13"/>
    </row>
    <row r="4070" spans="1:78" hidden="1" x14ac:dyDescent="0.25">
      <c r="A4070">
        <v>2252.2040000000002</v>
      </c>
      <c r="B4070" s="2" t="str">
        <f t="shared" si="7356"/>
        <v/>
      </c>
      <c r="C4070">
        <v>6</v>
      </c>
      <c r="E4070">
        <v>44387.199999999997</v>
      </c>
      <c r="F4070">
        <v>21535</v>
      </c>
      <c r="G4070" t="s">
        <v>5</v>
      </c>
      <c r="H4070" s="5" t="s">
        <v>4</v>
      </c>
      <c r="I4070">
        <v>65922</v>
      </c>
      <c r="J4070" t="s">
        <v>3</v>
      </c>
      <c r="K4070" s="5" t="s">
        <v>16</v>
      </c>
      <c r="L4070">
        <v>21535.17</v>
      </c>
      <c r="M4070" t="str">
        <f t="shared" si="7467"/>
        <v>e</v>
      </c>
      <c r="N4070" t="str">
        <f t="shared" si="7468"/>
        <v>9/2</v>
      </c>
      <c r="O4070">
        <v>65922.42</v>
      </c>
      <c r="P4070" t="str">
        <f t="shared" si="7469"/>
        <v>o</v>
      </c>
      <c r="Q4070" t="str">
        <f t="shared" si="7470"/>
        <v>11/2</v>
      </c>
      <c r="R4070">
        <v>37</v>
      </c>
      <c r="AA4070" s="10">
        <f t="shared" si="7395"/>
        <v>2252.2040000000002</v>
      </c>
      <c r="AB4070" s="3" cm="1">
        <f t="array" ref="AB4070">100000000/Lvac(AA4070)</f>
        <v>44387.196075050641</v>
      </c>
      <c r="AC4070" s="28">
        <f t="shared" si="7396"/>
        <v>4.4400951245979489E-7</v>
      </c>
      <c r="AD4070" s="28">
        <f t="shared" si="7397"/>
        <v>2.2529019366512422E-7</v>
      </c>
      <c r="AE4070" s="21">
        <f t="shared" si="7398"/>
        <v>44387.199196396352</v>
      </c>
      <c r="AF4070" s="10" cm="1">
        <f t="array" ref="AF4070">Lair(100000000/AE4070)</f>
        <v>2252.2038416080527</v>
      </c>
      <c r="AG4070" s="10">
        <f t="shared" si="7399"/>
        <v>1.4854168644370277E-2</v>
      </c>
      <c r="AH4070" s="10" t="b">
        <f t="shared" si="7394"/>
        <v>1</v>
      </c>
      <c r="AI4070" s="10">
        <f t="shared" si="7471"/>
        <v>2252.2038416080527</v>
      </c>
      <c r="AJ4070">
        <v>3.0000000000000001E-3</v>
      </c>
      <c r="AK4070" s="3" cm="1">
        <f t="array" ref="AK4070">100000000/Lvac($AA4070)</f>
        <v>44387.196075050641</v>
      </c>
      <c r="AL4070" s="21">
        <f t="shared" si="7466"/>
        <v>5.9125016024338096E-2</v>
      </c>
      <c r="AM4070" s="10" cm="1">
        <f t="array" ref="AM4070">Lvac($AI4070)-$BA4070</f>
        <v>2.5785676971281646E-3</v>
      </c>
      <c r="AN4070" s="10">
        <f t="shared" si="7472"/>
        <v>-5.3924949359497987E-2</v>
      </c>
      <c r="AO4070" s="3">
        <f t="shared" si="7473"/>
        <v>0.85952256570938823</v>
      </c>
      <c r="AP4070" s="3">
        <v>0.91233122763393715</v>
      </c>
      <c r="AS4070" s="3">
        <f t="shared" si="7400"/>
        <v>-3.9249493565876037E-3</v>
      </c>
      <c r="AT4070" s="3" cm="1">
        <f t="array" ref="AT4070">AS4070-(100000000/LvacE($A4070)-$E4070)</f>
        <v>1.3430628314381465E-4</v>
      </c>
      <c r="AU4070" t="s">
        <v>4793</v>
      </c>
      <c r="AV4070" t="s">
        <v>4828</v>
      </c>
      <c r="AW4070" s="3">
        <v>21535.17</v>
      </c>
      <c r="AX4070" s="3">
        <v>65922.42</v>
      </c>
      <c r="AY4070" s="3"/>
      <c r="AZ4070" s="10" cm="1">
        <f t="array" ref="AZ4070">Lair(100000000/($AX4070-$AW4070))</f>
        <v>2252.2012635943674</v>
      </c>
      <c r="BA4070" s="10">
        <f t="shared" si="7474"/>
        <v>2252.8991996575592</v>
      </c>
      <c r="BB4070" s="12">
        <v>63400000</v>
      </c>
      <c r="BC4070" s="3">
        <v>9.8000000000000004E-2</v>
      </c>
      <c r="BD4070" s="12" cm="1">
        <f t="array" ref="BD4070">SfromgA($BB4070,$BA4070,"")</f>
        <v>0.35780623158032987</v>
      </c>
      <c r="BE4070" s="29">
        <f t="shared" si="7475"/>
        <v>489.661874919544</v>
      </c>
      <c r="BG4070" s="3"/>
      <c r="BH4070" s="3"/>
      <c r="BI4070" s="12">
        <f t="shared" si="7476"/>
        <v>63400000</v>
      </c>
      <c r="BJ4070" s="29">
        <f t="shared" si="7477"/>
        <v>489.661874919544</v>
      </c>
      <c r="BK4070" s="3">
        <f t="shared" si="7478"/>
        <v>-6.3573533214181879</v>
      </c>
      <c r="BL4070" s="13">
        <f t="shared" si="7479"/>
        <v>21.119012931538666</v>
      </c>
      <c r="BM4070" s="3">
        <f t="shared" si="7480"/>
        <v>1.2584142523217499</v>
      </c>
      <c r="BN4070" s="13" cm="1">
        <f t="array" ref="BN4070">$C4070*EXP(poly_from_str(100000000/$E4070,BN$4343))</f>
        <v>48.795978372134911</v>
      </c>
      <c r="BO4070" s="3">
        <f t="shared" si="7481"/>
        <v>1.791759469228055</v>
      </c>
      <c r="BP4070" s="13">
        <f t="shared" si="7482"/>
        <v>-0.83747417750630093</v>
      </c>
      <c r="BQ4070" s="13"/>
      <c r="BS4070" s="13"/>
      <c r="BT4070" s="13"/>
      <c r="BU4070" s="13"/>
      <c r="BV4070" s="13"/>
      <c r="BW4070" s="13"/>
      <c r="BX4070" s="13"/>
      <c r="BY4070">
        <v>49191</v>
      </c>
      <c r="BZ4070" s="13"/>
    </row>
    <row r="4071" spans="1:78" hidden="1" x14ac:dyDescent="0.25">
      <c r="A4071">
        <v>2251.549</v>
      </c>
      <c r="B4071" s="2" t="str">
        <f t="shared" ref="B4071:B4134" si="7483">IF(OR(A4071=A4070,A4071=A4072),IF(B4070="",1,B4070+1),"")</f>
        <v/>
      </c>
      <c r="C4071">
        <v>9</v>
      </c>
      <c r="E4071">
        <v>44400.11</v>
      </c>
      <c r="F4071">
        <v>21535</v>
      </c>
      <c r="G4071" t="s">
        <v>5</v>
      </c>
      <c r="H4071" s="5" t="s">
        <v>4</v>
      </c>
      <c r="I4071">
        <v>65935</v>
      </c>
      <c r="J4071" t="s">
        <v>3</v>
      </c>
      <c r="K4071" s="5" t="s">
        <v>8</v>
      </c>
      <c r="L4071">
        <v>21535.17</v>
      </c>
      <c r="M4071" t="str">
        <f t="shared" si="7467"/>
        <v>e</v>
      </c>
      <c r="N4071" t="str">
        <f t="shared" si="7468"/>
        <v>9/2</v>
      </c>
      <c r="O4071">
        <v>65935.25</v>
      </c>
      <c r="P4071" t="str">
        <f t="shared" si="7469"/>
        <v>o</v>
      </c>
      <c r="Q4071" t="str">
        <f t="shared" si="7470"/>
        <v>7/2</v>
      </c>
      <c r="R4071">
        <v>37</v>
      </c>
      <c r="AA4071" s="10">
        <f t="shared" si="7395"/>
        <v>2251.549</v>
      </c>
      <c r="AB4071" s="3" cm="1">
        <f t="array" ref="AB4071">100000000/Lvac(AA4071)</f>
        <v>44400.107564340164</v>
      </c>
      <c r="AC4071" s="28">
        <f t="shared" si="7396"/>
        <v>4.4413867963788487E-7</v>
      </c>
      <c r="AD4071" s="28">
        <f t="shared" si="7397"/>
        <v>2.2522467959135026E-7</v>
      </c>
      <c r="AE4071" s="21">
        <f t="shared" si="7398"/>
        <v>44400.10950177833</v>
      </c>
      <c r="AF4071" s="10" cm="1">
        <f t="array" ref="AF4071">Lair(100000000/AE4071)</f>
        <v>2251.5489017423224</v>
      </c>
      <c r="AG4071" s="10">
        <f t="shared" si="7399"/>
        <v>1.4859902574703054E-2</v>
      </c>
      <c r="AH4071" s="10" t="b">
        <f t="shared" si="7394"/>
        <v>1</v>
      </c>
      <c r="AI4071" s="10">
        <f t="shared" si="7471"/>
        <v>2251.5489017423224</v>
      </c>
      <c r="AJ4071">
        <v>3.0000000000000001E-3</v>
      </c>
      <c r="AK4071" s="3" cm="1">
        <f t="array" ref="AK4071">100000000/Lvac($AA4071)</f>
        <v>44400.107564340164</v>
      </c>
      <c r="AL4071" s="21">
        <f t="shared" si="7466"/>
        <v>5.9159418029937391E-2</v>
      </c>
      <c r="AM4071" s="10" cm="1">
        <f t="array" ref="AM4071">Lvac($AI4071)-$BA4071</f>
        <v>-1.4965126824790786E-3</v>
      </c>
      <c r="AN4071" s="10">
        <f t="shared" si="7472"/>
        <v>2.7564340161916334E-2</v>
      </c>
      <c r="AO4071" s="3">
        <f t="shared" si="7473"/>
        <v>-0.49883756082635955</v>
      </c>
      <c r="AP4071" s="3">
        <v>-0.46607796518098132</v>
      </c>
      <c r="AS4071" s="3">
        <f t="shared" si="7400"/>
        <v>-2.4356598369195126E-3</v>
      </c>
      <c r="AT4071" s="3" cm="1">
        <f t="array" ref="AT4071">AS4071-(100000000/LvacE($A4071)-$E4071)</f>
        <v>1.3478783512255177E-4</v>
      </c>
      <c r="AU4071" t="s">
        <v>4793</v>
      </c>
      <c r="AV4071" t="s">
        <v>4853</v>
      </c>
      <c r="AW4071" s="3">
        <v>21535.17</v>
      </c>
      <c r="AX4071" s="3">
        <v>65935.25</v>
      </c>
      <c r="AY4071" s="3"/>
      <c r="AZ4071" s="10" cm="1">
        <f t="array" ref="AZ4071">Lair(100000000/($AX4071-$AW4071))</f>
        <v>2251.5503979335708</v>
      </c>
      <c r="BA4071" s="10">
        <f t="shared" si="7474"/>
        <v>2252.248194147398</v>
      </c>
      <c r="BB4071" s="12">
        <v>323000000</v>
      </c>
      <c r="BC4071" s="3">
        <v>0.20200000000000001</v>
      </c>
      <c r="BD4071" s="12" cm="1">
        <f t="array" ref="BD4071">SfromgA($BB4071,$BA4071,"")</f>
        <v>1.821313154701572</v>
      </c>
      <c r="BE4071" s="29">
        <f t="shared" si="7475"/>
        <v>55.21798923480128</v>
      </c>
      <c r="BG4071" s="3"/>
      <c r="BH4071" s="3"/>
      <c r="BI4071" s="12">
        <f t="shared" si="7476"/>
        <v>323000000</v>
      </c>
      <c r="BJ4071" s="29">
        <f t="shared" si="7477"/>
        <v>55.21798923480128</v>
      </c>
      <c r="BK4071" s="3">
        <f t="shared" si="7478"/>
        <v>-7.5745051002300912</v>
      </c>
      <c r="BL4071" s="13">
        <f t="shared" si="7479"/>
        <v>107.51994477548429</v>
      </c>
      <c r="BM4071" s="3">
        <f t="shared" si="7480"/>
        <v>2.4804517858176203</v>
      </c>
      <c r="BN4071" s="13" cm="1">
        <f t="array" ref="BN4071">$C4071*EXP(poly_from_str(100000000/$E4071,BN$4343))</f>
        <v>73.624186098766899</v>
      </c>
      <c r="BO4071" s="3">
        <f t="shared" si="7481"/>
        <v>2.1972245773362196</v>
      </c>
      <c r="BP4071" s="13">
        <f t="shared" si="7482"/>
        <v>0.37870277592887119</v>
      </c>
      <c r="BQ4071" s="13"/>
      <c r="BS4071" s="13"/>
      <c r="BT4071" s="13"/>
      <c r="BU4071" s="13"/>
      <c r="BV4071" s="13"/>
      <c r="BW4071" s="13"/>
      <c r="BX4071" s="13"/>
      <c r="BY4071">
        <v>74257</v>
      </c>
      <c r="BZ4071" s="13"/>
    </row>
    <row r="4072" spans="1:78" hidden="1" x14ac:dyDescent="0.25">
      <c r="A4072">
        <v>2251.4450000000002</v>
      </c>
      <c r="B4072" s="2" t="str">
        <f t="shared" si="7483"/>
        <v/>
      </c>
      <c r="C4072">
        <v>8</v>
      </c>
      <c r="E4072">
        <v>44402.16</v>
      </c>
      <c r="F4072">
        <v>25979</v>
      </c>
      <c r="G4072" t="s">
        <v>5</v>
      </c>
      <c r="H4072" s="5" t="s">
        <v>86</v>
      </c>
      <c r="I4072">
        <v>70381</v>
      </c>
      <c r="J4072" t="s">
        <v>3</v>
      </c>
      <c r="K4072" s="5" t="s">
        <v>15</v>
      </c>
      <c r="L4072">
        <v>25979.34</v>
      </c>
      <c r="M4072" t="str">
        <f t="shared" si="7467"/>
        <v>e</v>
      </c>
      <c r="N4072" t="str">
        <f t="shared" si="7468"/>
        <v>15/2</v>
      </c>
      <c r="O4072">
        <v>70381.48</v>
      </c>
      <c r="P4072" t="str">
        <f t="shared" si="7469"/>
        <v>o</v>
      </c>
      <c r="Q4072" t="str">
        <f t="shared" si="7470"/>
        <v>13/2</v>
      </c>
      <c r="R4072">
        <v>37</v>
      </c>
      <c r="AA4072" s="10">
        <f t="shared" si="7395"/>
        <v>2251.4450000000002</v>
      </c>
      <c r="AB4072" s="3" cm="1">
        <f t="array" ref="AB4072">100000000/Lvac(AA4072)</f>
        <v>44402.158323839169</v>
      </c>
      <c r="AC4072" s="28">
        <f t="shared" si="7396"/>
        <v>4.4415919553886502E-7</v>
      </c>
      <c r="AD4072" s="28">
        <f t="shared" si="7397"/>
        <v>2.2521427735712295E-7</v>
      </c>
      <c r="AE4072" s="21">
        <f t="shared" si="7398"/>
        <v>44402.159657186567</v>
      </c>
      <c r="AF4072" s="10" cm="1">
        <f t="array" ref="AF4072">Lair(100000000/AE4072)</f>
        <v>2251.4449323851868</v>
      </c>
      <c r="AG4072" s="10">
        <f t="shared" si="7399"/>
        <v>1.4860813460652864E-2</v>
      </c>
      <c r="AH4072" s="10" t="b">
        <f t="shared" si="7394"/>
        <v>1</v>
      </c>
      <c r="AI4072" s="10">
        <f t="shared" si="7471"/>
        <v>2251.4449323851868</v>
      </c>
      <c r="AJ4072">
        <v>3.0000000000000001E-3</v>
      </c>
      <c r="AK4072" s="3" cm="1">
        <f t="array" ref="AK4072">100000000/Lvac($AA4072)</f>
        <v>44402.158323839169</v>
      </c>
      <c r="AL4072" s="21">
        <f t="shared" si="7466"/>
        <v>5.9164882540741613E-2</v>
      </c>
      <c r="AM4072" s="10" cm="1">
        <f t="array" ref="AM4072">Lvac($AI4072)-$BA4072</f>
        <v>-9.9704179456239217E-4</v>
      </c>
      <c r="AN4072" s="10">
        <f t="shared" si="7472"/>
        <v>1.8323839169170242E-2</v>
      </c>
      <c r="AO4072" s="3">
        <f t="shared" si="7473"/>
        <v>-0.33234726485413074</v>
      </c>
      <c r="AP4072" s="3">
        <v>-0.30980415188726812</v>
      </c>
      <c r="AS4072" s="3">
        <f t="shared" si="7400"/>
        <v>-1.6761608349042945E-3</v>
      </c>
      <c r="AT4072" s="3" cm="1">
        <f t="array" ref="AT4072">AS4072-(100000000/LvacE($A4072)-$E4072)</f>
        <v>1.3486442912835628E-4</v>
      </c>
      <c r="AU4072" t="s">
        <v>4958</v>
      </c>
      <c r="AV4072" t="s">
        <v>4871</v>
      </c>
      <c r="AW4072" s="3">
        <v>25979.34</v>
      </c>
      <c r="AX4072" s="3">
        <v>70381.48</v>
      </c>
      <c r="AY4072" s="3"/>
      <c r="AZ4072" s="10" cm="1">
        <f t="array" ref="AZ4072">Lair(100000000/($AX4072-$AW4072))</f>
        <v>2251.4459292128381</v>
      </c>
      <c r="BA4072" s="10">
        <f t="shared" si="7474"/>
        <v>2252.1437029836852</v>
      </c>
      <c r="BB4072" s="12">
        <v>880000000</v>
      </c>
      <c r="BC4072" s="3">
        <v>0.32200000000000001</v>
      </c>
      <c r="BD4072" s="12" cm="1">
        <f t="array" ref="BD4072">SfromgA($BB4072,$BA4072,"")</f>
        <v>4.9614009628153255</v>
      </c>
      <c r="BE4072" s="29">
        <f t="shared" si="7475"/>
        <v>22.653618100735784</v>
      </c>
      <c r="BG4072" s="3"/>
      <c r="BH4072" s="3"/>
      <c r="BI4072" s="12">
        <f t="shared" si="7476"/>
        <v>880000000</v>
      </c>
      <c r="BJ4072" s="29">
        <f t="shared" si="7477"/>
        <v>22.653618100735784</v>
      </c>
      <c r="BK4072" s="3">
        <f t="shared" si="7478"/>
        <v>-8.6936708875750615</v>
      </c>
      <c r="BL4072" s="13">
        <f t="shared" si="7479"/>
        <v>208.96506861969985</v>
      </c>
      <c r="BM4072" s="3">
        <f t="shared" si="7480"/>
        <v>3.2627255605253227</v>
      </c>
      <c r="BN4072" s="13" cm="1">
        <f t="array" ref="BN4072">$C4072*EXP(poly_from_str(100000000/$E4072,BN$4343))</f>
        <v>65.50482338306854</v>
      </c>
      <c r="BO4072" s="3">
        <f t="shared" si="7481"/>
        <v>2.0794415416798357</v>
      </c>
      <c r="BP4072" s="13">
        <f t="shared" si="7482"/>
        <v>1.1600433228390414</v>
      </c>
      <c r="BQ4072" s="13"/>
      <c r="BS4072" s="13"/>
      <c r="BT4072" s="13"/>
      <c r="BU4072" s="13"/>
      <c r="BV4072" s="13"/>
      <c r="BW4072" s="13"/>
      <c r="BX4072" s="13"/>
      <c r="BY4072">
        <v>66073</v>
      </c>
      <c r="BZ4072" s="13"/>
    </row>
    <row r="4073" spans="1:78" hidden="1" x14ac:dyDescent="0.25">
      <c r="A4073">
        <v>2250.1080000000002</v>
      </c>
      <c r="B4073" s="2" t="str">
        <f t="shared" si="7483"/>
        <v/>
      </c>
      <c r="C4073">
        <v>9</v>
      </c>
      <c r="E4073">
        <v>44428.54</v>
      </c>
      <c r="F4073">
        <v>23442</v>
      </c>
      <c r="G4073" t="s">
        <v>5</v>
      </c>
      <c r="H4073" s="5" t="s">
        <v>16</v>
      </c>
      <c r="I4073">
        <v>67870</v>
      </c>
      <c r="J4073" t="s">
        <v>3</v>
      </c>
      <c r="K4073" s="5" t="s">
        <v>4</v>
      </c>
      <c r="L4073">
        <v>23442.25</v>
      </c>
      <c r="M4073" t="str">
        <f t="shared" si="7467"/>
        <v>e</v>
      </c>
      <c r="N4073" t="str">
        <f t="shared" si="7468"/>
        <v>11/2</v>
      </c>
      <c r="O4073">
        <v>67870.759999999995</v>
      </c>
      <c r="P4073" t="str">
        <f t="shared" si="7469"/>
        <v>o</v>
      </c>
      <c r="Q4073" t="str">
        <f t="shared" si="7470"/>
        <v>9/2</v>
      </c>
      <c r="R4073">
        <v>37</v>
      </c>
      <c r="AA4073" s="10">
        <f t="shared" si="7395"/>
        <v>2250.1080000000002</v>
      </c>
      <c r="AB4073" s="3" cm="1">
        <f t="array" ref="AB4073">100000000/Lvac(AA4073)</f>
        <v>44428.539295155955</v>
      </c>
      <c r="AC4073" s="28">
        <f t="shared" si="7396"/>
        <v>4.4442311213506196E-7</v>
      </c>
      <c r="AD4073" s="28">
        <f t="shared" si="7397"/>
        <v>2.2508054864388261E-7</v>
      </c>
      <c r="AE4073" s="21">
        <f t="shared" si="7398"/>
        <v>44428.539856115451</v>
      </c>
      <c r="AF4073" s="10" cm="1">
        <f t="array" ref="AF4073">Lair(100000000/AE4073)</f>
        <v>2250.1079715871897</v>
      </c>
      <c r="AG4073" s="10">
        <f t="shared" si="7399"/>
        <v>1.4872534850584051E-2</v>
      </c>
      <c r="AH4073" s="10" t="b">
        <f t="shared" si="7394"/>
        <v>1</v>
      </c>
      <c r="AI4073" s="10">
        <f t="shared" si="7471"/>
        <v>2250.1079715871897</v>
      </c>
      <c r="AJ4073">
        <v>3.0000000000000001E-3</v>
      </c>
      <c r="AK4073" s="3" cm="1">
        <f t="array" ref="AK4073">100000000/Lvac($AA4073)</f>
        <v>44428.539295155955</v>
      </c>
      <c r="AL4073" s="21">
        <f t="shared" si="7466"/>
        <v>5.9235209851485643E-2</v>
      </c>
      <c r="AM4073" s="10" cm="1">
        <f t="array" ref="AM4073">Lvac($AI4073)-$BA4073</f>
        <v>-1.5125492082006531E-3</v>
      </c>
      <c r="AN4073" s="10">
        <f t="shared" si="7472"/>
        <v>2.92951559604262E-2</v>
      </c>
      <c r="AO4073" s="3">
        <f t="shared" si="7473"/>
        <v>-0.50418306940021773</v>
      </c>
      <c r="AP4073" s="3">
        <v>-0.49471009924673126</v>
      </c>
      <c r="AS4073" s="3">
        <f t="shared" si="7400"/>
        <v>-7.0484404568560421E-4</v>
      </c>
      <c r="AT4073" s="3" cm="1">
        <f t="array" ref="AT4073">AS4073-(100000000/LvacE($A4073)-$E4073)</f>
        <v>1.3585218403022736E-4</v>
      </c>
      <c r="AU4073" t="s">
        <v>4777</v>
      </c>
      <c r="AV4073" t="s">
        <v>4750</v>
      </c>
      <c r="AW4073" s="3">
        <v>23442.25</v>
      </c>
      <c r="AX4073" s="3">
        <v>67870.759999999995</v>
      </c>
      <c r="AY4073" s="3"/>
      <c r="AZ4073" s="10" cm="1">
        <f t="array" ref="AZ4073">Lair(100000000/($AX4073-$AW4073))</f>
        <v>2250.1094838117338</v>
      </c>
      <c r="BA4073" s="10">
        <f t="shared" si="7474"/>
        <v>2250.8069705691237</v>
      </c>
      <c r="BB4073" s="12">
        <v>241000000</v>
      </c>
      <c r="BC4073" s="3">
        <v>0.22700000000000001</v>
      </c>
      <c r="BD4073" s="12" cm="1">
        <f t="array" ref="BD4073">SfromgA($BB4073,$BA4073,"")</f>
        <v>1.3563293411997903</v>
      </c>
      <c r="BE4073" s="29">
        <f t="shared" si="7475"/>
        <v>75.476460576761227</v>
      </c>
      <c r="BG4073" s="3"/>
      <c r="BH4073" s="3"/>
      <c r="BI4073" s="12">
        <f t="shared" si="7476"/>
        <v>241000000</v>
      </c>
      <c r="BJ4073" s="29">
        <f t="shared" si="7477"/>
        <v>75.476460576761227</v>
      </c>
      <c r="BK4073" s="3">
        <f t="shared" si="7478"/>
        <v>-7.2692834380245026</v>
      </c>
      <c r="BL4073" s="13">
        <f t="shared" si="7479"/>
        <v>69.296938980444978</v>
      </c>
      <c r="BM4073" s="3">
        <f t="shared" si="7480"/>
        <v>2.0411761573277407</v>
      </c>
      <c r="BN4073" s="13" cm="1">
        <f t="array" ref="BN4073">$C4073*EXP(poly_from_str(100000000/$E4073,BN$4343))</f>
        <v>74.58802480682877</v>
      </c>
      <c r="BO4073" s="3">
        <f t="shared" si="7481"/>
        <v>2.1972245773362196</v>
      </c>
      <c r="BP4073" s="13">
        <f t="shared" si="7482"/>
        <v>-7.357923428254709E-2</v>
      </c>
      <c r="BQ4073" s="13"/>
      <c r="BS4073" s="13"/>
      <c r="BT4073" s="13"/>
      <c r="BU4073" s="13"/>
      <c r="BV4073" s="13"/>
      <c r="BW4073" s="13"/>
      <c r="BX4073" s="13"/>
      <c r="BY4073">
        <v>75313</v>
      </c>
      <c r="BZ4073" s="13"/>
    </row>
    <row r="4074" spans="1:78" hidden="1" x14ac:dyDescent="0.25">
      <c r="A4074">
        <v>2249.7440000000001</v>
      </c>
      <c r="B4074" s="2" t="str">
        <f t="shared" si="7483"/>
        <v/>
      </c>
      <c r="C4074">
        <v>7</v>
      </c>
      <c r="E4074">
        <v>44435.73</v>
      </c>
      <c r="F4074">
        <v>17627</v>
      </c>
      <c r="G4074" t="s">
        <v>5</v>
      </c>
      <c r="H4074" s="5" t="s">
        <v>4</v>
      </c>
      <c r="I4074">
        <v>62062</v>
      </c>
      <c r="J4074" t="s">
        <v>3</v>
      </c>
      <c r="K4074" s="5" t="s">
        <v>4</v>
      </c>
      <c r="L4074">
        <v>17627</v>
      </c>
      <c r="M4074" t="str">
        <f t="shared" si="7467"/>
        <v>e</v>
      </c>
      <c r="N4074" t="str">
        <f t="shared" si="7468"/>
        <v>9/2</v>
      </c>
      <c r="O4074">
        <v>62062.63</v>
      </c>
      <c r="P4074" t="str">
        <f t="shared" si="7469"/>
        <v>o</v>
      </c>
      <c r="Q4074" t="str">
        <f t="shared" si="7470"/>
        <v>9/2</v>
      </c>
      <c r="R4074">
        <v>37</v>
      </c>
      <c r="AA4074" s="10">
        <f t="shared" si="7395"/>
        <v>2249.7440000000001</v>
      </c>
      <c r="AB4074" s="3" cm="1">
        <f t="array" ref="AB4074">100000000/Lvac(AA4074)</f>
        <v>44435.72697840981</v>
      </c>
      <c r="AC4074" s="28">
        <f t="shared" si="7396"/>
        <v>4.444950180998371E-7</v>
      </c>
      <c r="AD4074" s="28">
        <f t="shared" si="7397"/>
        <v>2.2504414082971448E-7</v>
      </c>
      <c r="AE4074" s="21">
        <f t="shared" si="7398"/>
        <v>44435.729383500104</v>
      </c>
      <c r="AF4074" s="10" cm="1">
        <f t="array" ref="AF4074">Lair(100000000/AE4074)</f>
        <v>2249.7438782206732</v>
      </c>
      <c r="AG4074" s="10">
        <f t="shared" si="7399"/>
        <v>1.4875729633773843E-2</v>
      </c>
      <c r="AH4074" s="10" t="b">
        <f t="shared" si="7394"/>
        <v>1</v>
      </c>
      <c r="AI4074" s="10">
        <f t="shared" si="7471"/>
        <v>2249.7438782206732</v>
      </c>
      <c r="AJ4074">
        <v>3.0000000000000001E-3</v>
      </c>
      <c r="AK4074" s="3" cm="1">
        <f t="array" ref="AK4074">100000000/Lvac($AA4074)</f>
        <v>44435.72697840981</v>
      </c>
      <c r="AL4074" s="21">
        <f t="shared" si="7466"/>
        <v>5.9254381010100728E-2</v>
      </c>
      <c r="AM4074" s="10" cm="1">
        <f t="array" ref="AM4074">Lvac($AI4074)-$BA4074</f>
        <v>-5.0332746905041859E-3</v>
      </c>
      <c r="AN4074" s="10">
        <f t="shared" si="7472"/>
        <v>9.6978409812436439E-2</v>
      </c>
      <c r="AO4074" s="3">
        <f t="shared" si="7473"/>
        <v>-1.677758230168062</v>
      </c>
      <c r="AP4074" s="3">
        <v>-1.6371564076204475</v>
      </c>
      <c r="AS4074" s="3">
        <f t="shared" si="7400"/>
        <v>-3.021590193384327E-3</v>
      </c>
      <c r="AT4074" s="3" cm="1">
        <f t="array" ref="AT4074">AS4074-(100000000/LvacE($A4074)-$E4074)</f>
        <v>1.3612212205771357E-4</v>
      </c>
      <c r="AU4074" t="s">
        <v>4815</v>
      </c>
      <c r="AV4074" t="s">
        <v>4843</v>
      </c>
      <c r="AW4074" s="3">
        <v>17627</v>
      </c>
      <c r="AX4074" s="3">
        <v>62062.63</v>
      </c>
      <c r="AY4074" s="3"/>
      <c r="AZ4074" s="10" cm="1">
        <f t="array" ref="AZ4074">Lair(100000000/($AX4074-$AW4074))</f>
        <v>2249.7489104151668</v>
      </c>
      <c r="BA4074" s="10">
        <f t="shared" si="7474"/>
        <v>2250.4463197663677</v>
      </c>
      <c r="BB4074" s="12">
        <v>92300000</v>
      </c>
      <c r="BC4074" s="3">
        <v>0.154</v>
      </c>
      <c r="BD4074" s="12" cm="1">
        <f t="array" ref="BD4074">SfromgA($BB4074,$BA4074,"")</f>
        <v>0.51920759324151633</v>
      </c>
      <c r="BE4074" s="29">
        <f t="shared" si="7475"/>
        <v>432.88319223389118</v>
      </c>
      <c r="BG4074" s="3"/>
      <c r="BH4074" s="3"/>
      <c r="BI4074" s="12">
        <f t="shared" si="7476"/>
        <v>92300000</v>
      </c>
      <c r="BJ4074" s="29">
        <f t="shared" si="7477"/>
        <v>432.88319223389118</v>
      </c>
      <c r="BK4074" s="3">
        <f t="shared" si="7478"/>
        <v>-6.5576940582562653</v>
      </c>
      <c r="BL4074" s="13">
        <f t="shared" si="7479"/>
        <v>41.26896643872896</v>
      </c>
      <c r="BM4074" s="3">
        <f t="shared" si="7480"/>
        <v>1.7742006505072518</v>
      </c>
      <c r="BN4074" s="13" cm="1">
        <f t="array" ref="BN4074">$C4074*EXP(poly_from_str(100000000/$E4074,BN$4343))</f>
        <v>58.205322436171386</v>
      </c>
      <c r="BO4074" s="3">
        <f t="shared" si="7481"/>
        <v>1.9459101490553132</v>
      </c>
      <c r="BP4074" s="13">
        <f t="shared" si="7482"/>
        <v>-0.34386600178678078</v>
      </c>
      <c r="BQ4074" s="13"/>
      <c r="BS4074" s="13"/>
      <c r="BT4074" s="13"/>
      <c r="BU4074" s="13"/>
      <c r="BV4074" s="13"/>
      <c r="BW4074" s="13"/>
      <c r="BX4074" s="13"/>
      <c r="BY4074">
        <v>58787</v>
      </c>
      <c r="BZ4074" s="13"/>
    </row>
    <row r="4075" spans="1:78" hidden="1" x14ac:dyDescent="0.25">
      <c r="A4075">
        <v>2249.672</v>
      </c>
      <c r="B4075" s="2" t="str">
        <f t="shared" si="7483"/>
        <v/>
      </c>
      <c r="C4075">
        <v>8</v>
      </c>
      <c r="E4075">
        <v>44437.15</v>
      </c>
      <c r="F4075">
        <v>18241</v>
      </c>
      <c r="G4075" t="s">
        <v>5</v>
      </c>
      <c r="H4075" s="5" t="s">
        <v>16</v>
      </c>
      <c r="I4075">
        <v>62678</v>
      </c>
      <c r="J4075" t="s">
        <v>3</v>
      </c>
      <c r="K4075" s="5" t="s">
        <v>15</v>
      </c>
      <c r="L4075">
        <v>18241.54</v>
      </c>
      <c r="M4075" t="str">
        <f t="shared" si="7467"/>
        <v>e</v>
      </c>
      <c r="N4075" t="str">
        <f t="shared" si="7468"/>
        <v>11/2</v>
      </c>
      <c r="O4075">
        <v>62678.7</v>
      </c>
      <c r="P4075" t="str">
        <f t="shared" si="7469"/>
        <v>o</v>
      </c>
      <c r="Q4075" t="str">
        <f t="shared" si="7470"/>
        <v>13/2</v>
      </c>
      <c r="R4075">
        <v>37</v>
      </c>
      <c r="AA4075" s="10">
        <f t="shared" si="7395"/>
        <v>2249.672</v>
      </c>
      <c r="AB4075" s="3" cm="1">
        <f t="array" ref="AB4075">100000000/Lvac(AA4075)</f>
        <v>44437.14899343939</v>
      </c>
      <c r="AC4075" s="28">
        <f t="shared" si="7396"/>
        <v>4.4450924401423853E-7</v>
      </c>
      <c r="AD4075" s="28">
        <f t="shared" si="7397"/>
        <v>2.250369392842097E-7</v>
      </c>
      <c r="AE4075" s="21">
        <f t="shared" si="7398"/>
        <v>44437.149794650752</v>
      </c>
      <c r="AF4075" s="10" cm="1">
        <f t="array" ref="AF4075">Lair(100000000/AE4075)</f>
        <v>2249.671959434063</v>
      </c>
      <c r="AG4075" s="10">
        <f t="shared" si="7399"/>
        <v>1.4876361752610912E-2</v>
      </c>
      <c r="AH4075" s="10" t="b">
        <f t="shared" si="7394"/>
        <v>1</v>
      </c>
      <c r="AI4075" s="10">
        <f t="shared" si="7471"/>
        <v>2249.671959434063</v>
      </c>
      <c r="AJ4075">
        <v>3.0000000000000001E-3</v>
      </c>
      <c r="AK4075" s="3" cm="1">
        <f t="array" ref="AK4075">100000000/Lvac($AA4075)</f>
        <v>44437.14899343939</v>
      </c>
      <c r="AL4075" s="21">
        <f t="shared" si="7466"/>
        <v>5.9258171584204912E-2</v>
      </c>
      <c r="AM4075" s="10" cm="1">
        <f t="array" ref="AM4075">Lvac($AI4075)-$BA4075</f>
        <v>5.1681532204383984E-4</v>
      </c>
      <c r="AN4075" s="10">
        <f t="shared" si="7472"/>
        <v>-1.1006560605892446E-2</v>
      </c>
      <c r="AO4075" s="3">
        <f t="shared" si="7473"/>
        <v>0.17227177401461327</v>
      </c>
      <c r="AP4075" s="3">
        <v>0.18579665538709378</v>
      </c>
      <c r="AS4075" s="3">
        <f t="shared" si="7400"/>
        <v>-1.0065606111311354E-3</v>
      </c>
      <c r="AT4075" s="3" cm="1">
        <f t="array" ref="AT4075">AS4075-(100000000/LvacE($A4075)-$E4075)</f>
        <v>1.3617557851830497E-4</v>
      </c>
      <c r="AU4075" t="s">
        <v>4719</v>
      </c>
      <c r="AV4075" t="s">
        <v>4883</v>
      </c>
      <c r="AW4075" s="3">
        <v>18241.54</v>
      </c>
      <c r="AX4075" s="3">
        <v>62678.7</v>
      </c>
      <c r="AY4075" s="3"/>
      <c r="AZ4075" s="10" cm="1">
        <f t="array" ref="AZ4075">Lair(100000000/($AX4075-$AW4075))</f>
        <v>2249.6714427296515</v>
      </c>
      <c r="BA4075" s="10">
        <f t="shared" si="7474"/>
        <v>2250.368835452131</v>
      </c>
      <c r="BB4075" s="12">
        <v>169000000</v>
      </c>
      <c r="BC4075" s="3">
        <v>0.65500000000000003</v>
      </c>
      <c r="BD4075" s="12" cm="1">
        <f t="array" ref="BD4075">SfromgA($BB4075,$BA4075,"")</f>
        <v>0.95056359813243374</v>
      </c>
      <c r="BE4075" s="29">
        <f t="shared" si="7475"/>
        <v>272.07169577184754</v>
      </c>
      <c r="BG4075" s="3"/>
      <c r="BH4075" s="3"/>
      <c r="BI4075" s="12">
        <f t="shared" si="7476"/>
        <v>169000000</v>
      </c>
      <c r="BJ4075" s="29">
        <f t="shared" si="7477"/>
        <v>272.07169577184754</v>
      </c>
      <c r="BK4075" s="3">
        <f t="shared" si="7478"/>
        <v>-7.0283966596122651</v>
      </c>
      <c r="BL4075" s="13">
        <f t="shared" si="7479"/>
        <v>72.109854321045717</v>
      </c>
      <c r="BM4075" s="3">
        <f t="shared" si="7480"/>
        <v>2.1987491690144481</v>
      </c>
      <c r="BN4075" s="13" cm="1">
        <f t="array" ref="BN4075">$C4075*EXP(poly_from_str(100000000/$E4075,BN$4343))</f>
        <v>66.563954322630408</v>
      </c>
      <c r="BO4075" s="3">
        <f t="shared" si="7481"/>
        <v>2.0794415416798357</v>
      </c>
      <c r="BP4075" s="13">
        <f t="shared" si="7482"/>
        <v>8.0027506050740313E-2</v>
      </c>
      <c r="BQ4075" s="13"/>
      <c r="BS4075" s="13"/>
      <c r="BT4075" s="13"/>
      <c r="BU4075" s="13"/>
      <c r="BV4075" s="13"/>
      <c r="BW4075" s="13"/>
      <c r="BX4075" s="13"/>
      <c r="BY4075">
        <v>67233</v>
      </c>
      <c r="BZ4075" s="13"/>
    </row>
    <row r="4076" spans="1:78" hidden="1" x14ac:dyDescent="0.25">
      <c r="A4076">
        <v>2249.1469999999999</v>
      </c>
      <c r="B4076" s="2" t="str">
        <f t="shared" si="7483"/>
        <v/>
      </c>
      <c r="C4076">
        <v>8</v>
      </c>
      <c r="E4076">
        <v>44447.519999999997</v>
      </c>
      <c r="F4076">
        <v>20848</v>
      </c>
      <c r="G4076" t="s">
        <v>5</v>
      </c>
      <c r="H4076" s="5" t="s">
        <v>18</v>
      </c>
      <c r="I4076">
        <v>65295</v>
      </c>
      <c r="J4076" t="s">
        <v>3</v>
      </c>
      <c r="K4076" s="5" t="s">
        <v>8</v>
      </c>
      <c r="L4076">
        <v>20848.39</v>
      </c>
      <c r="M4076" t="str">
        <f t="shared" si="7467"/>
        <v>e</v>
      </c>
      <c r="N4076" t="str">
        <f t="shared" si="7468"/>
        <v>5/2</v>
      </c>
      <c r="O4076">
        <v>65295.9</v>
      </c>
      <c r="P4076" t="str">
        <f t="shared" si="7469"/>
        <v>o</v>
      </c>
      <c r="Q4076" t="str">
        <f t="shared" si="7470"/>
        <v>7/2</v>
      </c>
      <c r="R4076">
        <v>37</v>
      </c>
      <c r="AA4076" s="10">
        <f t="shared" si="7395"/>
        <v>2249.1469999999999</v>
      </c>
      <c r="AB4076" s="3" cm="1">
        <f t="array" ref="AB4076">100000000/Lvac(AA4076)</f>
        <v>44447.520604709331</v>
      </c>
      <c r="AC4076" s="28">
        <f t="shared" si="7396"/>
        <v>4.44613002173713E-7</v>
      </c>
      <c r="AD4076" s="28">
        <f t="shared" si="7397"/>
        <v>2.2498442801645215E-7</v>
      </c>
      <c r="AE4076" s="21">
        <f t="shared" si="7398"/>
        <v>44447.520123275594</v>
      </c>
      <c r="AF4076" s="10" cm="1">
        <f t="array" ref="AF4076">Lair(100000000/AE4076)</f>
        <v>2249.1470243639815</v>
      </c>
      <c r="AG4076" s="10">
        <f t="shared" si="7399"/>
        <v>1.4880972787618893E-2</v>
      </c>
      <c r="AH4076" s="10" t="b">
        <f t="shared" si="7394"/>
        <v>1</v>
      </c>
      <c r="AI4076" s="10">
        <f t="shared" si="7471"/>
        <v>2249.1470243639815</v>
      </c>
      <c r="AJ4076">
        <v>3.0000000000000001E-3</v>
      </c>
      <c r="AK4076" s="3" cm="1">
        <f t="array" ref="AK4076">100000000/Lvac($AA4076)</f>
        <v>44447.520604709331</v>
      </c>
      <c r="AL4076" s="21">
        <f t="shared" si="7466"/>
        <v>5.9285836083496982E-2</v>
      </c>
      <c r="AM4076" s="10" cm="1">
        <f t="array" ref="AM4076">Lvac($AI4076)-$BA4076</f>
        <v>-5.1242001927676029E-4</v>
      </c>
      <c r="AN4076" s="10">
        <f t="shared" si="7472"/>
        <v>1.0604709328617901E-2</v>
      </c>
      <c r="AO4076" s="3">
        <f t="shared" si="7473"/>
        <v>-0.17080667309225342</v>
      </c>
      <c r="AP4076" s="3">
        <v>-0.17892974301503273</v>
      </c>
      <c r="AS4076" s="3">
        <f t="shared" si="7400"/>
        <v>6.0470933385659009E-4</v>
      </c>
      <c r="AT4076" s="3" cm="1">
        <f t="array" ref="AT4076">AS4076-(100000000/LvacE($A4076)-$E4076)</f>
        <v>1.3656579540111125E-4</v>
      </c>
      <c r="AU4076" t="s">
        <v>4795</v>
      </c>
      <c r="AV4076" t="s">
        <v>4820</v>
      </c>
      <c r="AW4076" s="3">
        <v>20848.39</v>
      </c>
      <c r="AX4076" s="3">
        <v>65295.9</v>
      </c>
      <c r="AY4076" s="3"/>
      <c r="AZ4076" s="10" cm="1">
        <f t="array" ref="AZ4076">Lair(100000000/($AX4076-$AW4076))</f>
        <v>2249.1475366740601</v>
      </c>
      <c r="BA4076" s="10">
        <f t="shared" si="7474"/>
        <v>2249.8448169537505</v>
      </c>
      <c r="BB4076" s="12">
        <v>103000000</v>
      </c>
      <c r="BC4076" s="3">
        <v>0.11600000000000001</v>
      </c>
      <c r="BD4076" s="12" cm="1">
        <f t="array" ref="BD4076">SfromgA($BB4076,$BA4076,"")</f>
        <v>0.5789329599933225</v>
      </c>
      <c r="BE4076" s="29">
        <f t="shared" si="7475"/>
        <v>413.64167596825388</v>
      </c>
      <c r="BG4076" s="3"/>
      <c r="BH4076" s="3"/>
      <c r="BI4076" s="12">
        <f t="shared" si="7476"/>
        <v>103000000</v>
      </c>
      <c r="BJ4076" s="29">
        <f t="shared" si="7477"/>
        <v>413.64167596825388</v>
      </c>
      <c r="BK4076" s="3">
        <f t="shared" si="7478"/>
        <v>-6.5286659055586611</v>
      </c>
      <c r="BL4076" s="13">
        <f t="shared" si="7479"/>
        <v>36.031682138036764</v>
      </c>
      <c r="BM4076" s="3">
        <f t="shared" si="7480"/>
        <v>1.5049570691409728</v>
      </c>
      <c r="BN4076" s="13" cm="1">
        <f t="array" ref="BN4076">$C4076*EXP(poly_from_str(100000000/$E4076,BN$4343))</f>
        <v>66.883822253176632</v>
      </c>
      <c r="BO4076" s="3">
        <f t="shared" si="7481"/>
        <v>2.0794415416798357</v>
      </c>
      <c r="BP4076" s="13">
        <f t="shared" si="7482"/>
        <v>-0.61855850723730865</v>
      </c>
      <c r="BQ4076" s="13"/>
      <c r="BS4076" s="13"/>
      <c r="BT4076" s="13"/>
      <c r="BU4076" s="13"/>
      <c r="BV4076" s="13"/>
      <c r="BW4076" s="13"/>
      <c r="BX4076" s="13"/>
      <c r="BY4076">
        <v>67584</v>
      </c>
      <c r="BZ4076" s="13"/>
    </row>
    <row r="4077" spans="1:78" hidden="1" x14ac:dyDescent="0.25">
      <c r="A4077">
        <v>2249.018</v>
      </c>
      <c r="B4077" s="2" t="str">
        <f t="shared" si="7483"/>
        <v/>
      </c>
      <c r="C4077">
        <v>8</v>
      </c>
      <c r="E4077">
        <v>44450.07</v>
      </c>
      <c r="F4077">
        <v>19700</v>
      </c>
      <c r="G4077" t="s">
        <v>5</v>
      </c>
      <c r="H4077" s="5" t="s">
        <v>16</v>
      </c>
      <c r="I4077">
        <v>64150</v>
      </c>
      <c r="J4077" t="s">
        <v>3</v>
      </c>
      <c r="K4077" s="5" t="s">
        <v>16</v>
      </c>
      <c r="L4077">
        <v>19700.900000000001</v>
      </c>
      <c r="M4077" t="str">
        <f t="shared" si="7467"/>
        <v>e</v>
      </c>
      <c r="N4077" t="str">
        <f t="shared" si="7468"/>
        <v>11/2</v>
      </c>
      <c r="O4077">
        <v>64150.94</v>
      </c>
      <c r="P4077" t="str">
        <f t="shared" si="7469"/>
        <v>o</v>
      </c>
      <c r="Q4077" t="str">
        <f t="shared" si="7470"/>
        <v>11/2</v>
      </c>
      <c r="R4077">
        <v>37</v>
      </c>
      <c r="AA4077" s="10">
        <f t="shared" si="7395"/>
        <v>2249.018</v>
      </c>
      <c r="AB4077" s="3" cm="1">
        <f t="array" ref="AB4077">100000000/Lvac(AA4077)</f>
        <v>44450.069798684963</v>
      </c>
      <c r="AC4077" s="28">
        <f t="shared" si="7396"/>
        <v>4.4463850444949753E-7</v>
      </c>
      <c r="AD4077" s="28">
        <f t="shared" si="7397"/>
        <v>2.249715252482201E-7</v>
      </c>
      <c r="AE4077" s="21">
        <f t="shared" si="7398"/>
        <v>44450.069958967557</v>
      </c>
      <c r="AF4077" s="10" cm="1">
        <f t="array" ref="AF4077">Lair(100000000/AE4077)</f>
        <v>2249.0179918894878</v>
      </c>
      <c r="AG4077" s="10">
        <f t="shared" si="7399"/>
        <v>1.4882106278981531E-2</v>
      </c>
      <c r="AH4077" s="10" t="b">
        <f t="shared" si="7394"/>
        <v>1</v>
      </c>
      <c r="AI4077" s="10">
        <f t="shared" si="7471"/>
        <v>2249.0179918894878</v>
      </c>
      <c r="AJ4077">
        <v>3.0000000000000001E-3</v>
      </c>
      <c r="AK4077" s="3" cm="1">
        <f t="array" ref="AK4077">100000000/Lvac($AA4077)</f>
        <v>44450.069798684963</v>
      </c>
      <c r="AL4077" s="21">
        <f t="shared" si="7466"/>
        <v>5.9292637887713016E-2</v>
      </c>
      <c r="AM4077" s="10" cm="1">
        <f t="array" ref="AM4077">Lvac($AI4077)-$BA4077</f>
        <v>-1.5162898844209849E-3</v>
      </c>
      <c r="AN4077" s="10">
        <f t="shared" si="7472"/>
        <v>2.9798684961860999E-2</v>
      </c>
      <c r="AO4077" s="3">
        <f t="shared" si="7473"/>
        <v>-0.50542996147366159</v>
      </c>
      <c r="AP4077" s="3">
        <v>-0.50272587729220197</v>
      </c>
      <c r="AS4077" s="3">
        <f t="shared" si="7400"/>
        <v>-2.0131503697484732E-4</v>
      </c>
      <c r="AT4077" s="3" cm="1">
        <f t="array" ref="AT4077">AS4077-(100000000/LvacE($A4077)-$E4077)</f>
        <v>1.3666182348970324E-4</v>
      </c>
      <c r="AU4077" t="s">
        <v>4957</v>
      </c>
      <c r="AV4077" t="s">
        <v>4926</v>
      </c>
      <c r="AW4077" s="3">
        <v>19700.900000000001</v>
      </c>
      <c r="AX4077" s="3">
        <v>64150.94</v>
      </c>
      <c r="AY4077" s="3"/>
      <c r="AZ4077" s="10" cm="1">
        <f t="array" ref="AZ4077">Lair(100000000/($AX4077-$AW4077))</f>
        <v>2249.0195078540687</v>
      </c>
      <c r="BA4077" s="10">
        <f t="shared" si="7474"/>
        <v>2249.7167606598327</v>
      </c>
      <c r="BB4077" s="12">
        <v>57500000</v>
      </c>
      <c r="BC4077" s="3">
        <v>0.14799999999999999</v>
      </c>
      <c r="BD4077" s="12" cm="1">
        <f t="array" ref="BD4077">SfromgA($BB4077,$BA4077,"")</f>
        <v>0.32313554728534399</v>
      </c>
      <c r="BE4077" s="29">
        <f t="shared" si="7475"/>
        <v>503.5518374064701</v>
      </c>
      <c r="BG4077" s="3"/>
      <c r="BH4077" s="3"/>
      <c r="BI4077" s="12">
        <f t="shared" si="7476"/>
        <v>57500000</v>
      </c>
      <c r="BJ4077" s="29">
        <f t="shared" si="7477"/>
        <v>503.5518374064701</v>
      </c>
      <c r="BK4077" s="3">
        <f t="shared" si="7478"/>
        <v>-5.9445971248557647</v>
      </c>
      <c r="BL4077" s="13">
        <f t="shared" si="7479"/>
        <v>21.944262746261003</v>
      </c>
      <c r="BM4077" s="3">
        <f t="shared" si="7480"/>
        <v>1.0090641853736224</v>
      </c>
      <c r="BN4077" s="13" cm="1">
        <f t="array" ref="BN4077">$C4077*EXP(poly_from_str(100000000/$E4077,BN$4343))</f>
        <v>66.962902886552698</v>
      </c>
      <c r="BO4077" s="3">
        <f t="shared" si="7481"/>
        <v>2.0794415416798357</v>
      </c>
      <c r="BP4077" s="13">
        <f t="shared" si="7482"/>
        <v>-1.1156330507351502</v>
      </c>
      <c r="BQ4077" s="13"/>
      <c r="BS4077" s="13"/>
      <c r="BT4077" s="13"/>
      <c r="BU4077" s="13"/>
      <c r="BV4077" s="13"/>
      <c r="BW4077" s="13"/>
      <c r="BX4077" s="13"/>
      <c r="BY4077">
        <v>67671</v>
      </c>
      <c r="BZ4077" s="13"/>
    </row>
    <row r="4078" spans="1:78" hidden="1" x14ac:dyDescent="0.25">
      <c r="A4078">
        <v>2248.913</v>
      </c>
      <c r="B4078" s="2" t="str">
        <f t="shared" si="7483"/>
        <v/>
      </c>
      <c r="C4078">
        <v>1</v>
      </c>
      <c r="E4078">
        <v>44452.14</v>
      </c>
      <c r="R4078">
        <v>37</v>
      </c>
      <c r="S4078" t="s">
        <v>22</v>
      </c>
      <c r="AA4078" s="10">
        <f t="shared" si="7395"/>
        <v>2248.913</v>
      </c>
      <c r="AB4078" s="3" cm="1">
        <f t="array" ref="AB4078">100000000/Lvac(AA4078)</f>
        <v>44452.144939865902</v>
      </c>
      <c r="AC4078" s="28">
        <f t="shared" si="7396"/>
        <v>4.4465926427567454E-7</v>
      </c>
      <c r="AD4078" s="28">
        <f t="shared" si="7397"/>
        <v>2.2496102299512943E-7</v>
      </c>
      <c r="AE4078" s="21">
        <f t="shared" si="7398"/>
        <v>44452.141006703801</v>
      </c>
      <c r="AF4078" s="10" cm="1">
        <f t="array" ref="AF4078">Lair(100000000/AE4078)</f>
        <v>2248.9131990046667</v>
      </c>
      <c r="AG4078" s="10">
        <f t="shared" si="7399"/>
        <v>1.488302903221821E-2</v>
      </c>
      <c r="AH4078" s="10" t="b">
        <f t="shared" si="7394"/>
        <v>1</v>
      </c>
      <c r="AI4078" s="10">
        <f t="shared" si="7402"/>
        <v>2248.913</v>
      </c>
      <c r="AJ4078">
        <v>3.0000000000000001E-3</v>
      </c>
      <c r="AK4078" s="3" cm="1">
        <f t="array" ref="AK4078">100000000/Lvac($AA4078)</f>
        <v>44452.144939865902</v>
      </c>
      <c r="AL4078" s="21">
        <f t="shared" si="7466"/>
        <v>5.9298174193309267E-2</v>
      </c>
      <c r="AM4078" s="21"/>
      <c r="AN4078" s="21"/>
      <c r="AO4078" s="21"/>
      <c r="AP4078" s="21"/>
      <c r="AS4078" s="3">
        <f t="shared" si="7400"/>
        <v>4.9398659029975533E-3</v>
      </c>
      <c r="AT4078" s="3" cm="1">
        <f t="array" ref="AT4078">AS4078-(100000000/LvacE($A4078)-$E4078)</f>
        <v>1.367400327580981E-4</v>
      </c>
      <c r="BB4078"/>
      <c r="BC4078"/>
      <c r="BD4078"/>
      <c r="BE4078"/>
      <c r="BF4078"/>
      <c r="BG4078"/>
      <c r="BH4078"/>
      <c r="BI4078"/>
      <c r="BJ4078"/>
      <c r="BN4078" s="13" cm="1">
        <f t="array" ref="BN4078">$C4078*EXP(poly_from_str(100000000/$E4078,BN$4343))</f>
        <v>8.3784026967972256</v>
      </c>
      <c r="BO4078" s="13"/>
      <c r="BY4078" t="e">
        <v>#N/A</v>
      </c>
    </row>
    <row r="4079" spans="1:78" hidden="1" x14ac:dyDescent="0.25">
      <c r="A4079">
        <v>2248.83</v>
      </c>
      <c r="B4079" s="2" t="str">
        <f t="shared" si="7483"/>
        <v/>
      </c>
      <c r="C4079">
        <v>2</v>
      </c>
      <c r="E4079">
        <v>44453.79</v>
      </c>
      <c r="F4079">
        <v>27138</v>
      </c>
      <c r="G4079" t="s">
        <v>5</v>
      </c>
      <c r="H4079" s="5" t="s">
        <v>8</v>
      </c>
      <c r="I4079">
        <v>71592</v>
      </c>
      <c r="J4079" t="s">
        <v>3</v>
      </c>
      <c r="K4079" s="5" t="s">
        <v>4</v>
      </c>
      <c r="L4079">
        <v>27138.55</v>
      </c>
      <c r="M4079" t="str">
        <f t="shared" ref="M4079:M4082" si="7484">$G4079&amp;""</f>
        <v>e</v>
      </c>
      <c r="N4079" t="str">
        <f t="shared" ref="N4079:N4082" si="7485">$H4079&amp;""</f>
        <v>7/2</v>
      </c>
      <c r="O4079">
        <v>71592.34</v>
      </c>
      <c r="P4079" t="str">
        <f t="shared" ref="P4079:P4082" si="7486">$J4079&amp;""</f>
        <v>o</v>
      </c>
      <c r="Q4079" t="str">
        <f t="shared" ref="Q4079:Q4082" si="7487">$K4079&amp;""</f>
        <v>9/2</v>
      </c>
      <c r="R4079">
        <v>37</v>
      </c>
      <c r="AA4079" s="10">
        <f t="shared" si="7395"/>
        <v>2248.83</v>
      </c>
      <c r="AB4079" s="3" cm="1">
        <f t="array" ref="AB4079">100000000/Lvac(AA4079)</f>
        <v>44453.785426664603</v>
      </c>
      <c r="AC4079" s="28">
        <f t="shared" si="7396"/>
        <v>4.446756757958583E-7</v>
      </c>
      <c r="AD4079" s="28">
        <f t="shared" si="7397"/>
        <v>2.2495272121419214E-7</v>
      </c>
      <c r="AE4079" s="21">
        <f t="shared" si="7398"/>
        <v>44453.789068101622</v>
      </c>
      <c r="AF4079" s="10" cm="1">
        <f t="array" ref="AF4079">Lair(100000000/AE4079)</f>
        <v>2248.8298157692602</v>
      </c>
      <c r="AG4079" s="10">
        <f t="shared" si="7399"/>
        <v>1.4883758538143079E-2</v>
      </c>
      <c r="AH4079" s="10" t="b">
        <f t="shared" si="7394"/>
        <v>1</v>
      </c>
      <c r="AI4079" s="10">
        <f t="shared" ref="AI4079:AI4082" si="7488">$AF4079</f>
        <v>2248.8298157692602</v>
      </c>
      <c r="AJ4079">
        <v>3.0000000000000001E-3</v>
      </c>
      <c r="AK4079" s="3" cm="1">
        <f t="array" ref="AK4079">100000000/Lvac($AA4079)</f>
        <v>44453.785426664603</v>
      </c>
      <c r="AL4079" s="21">
        <f t="shared" si="7466"/>
        <v>5.9302556087097551E-2</v>
      </c>
      <c r="AM4079" s="10" cm="1">
        <f t="array" ref="AM4079">Lvac($AI4079)-$BA4079</f>
        <v>4.7157521748886211E-5</v>
      </c>
      <c r="AN4079" s="10">
        <f t="shared" ref="AN4079:AN4082" si="7489">$AK4079-($AX4079-$AW4079)</f>
        <v>-4.5733353908872232E-3</v>
      </c>
      <c r="AO4079" s="3">
        <f t="shared" ref="AO4079:AO4082" si="7490">AM4079/AJ4079</f>
        <v>1.5719173916295404E-2</v>
      </c>
      <c r="AP4079" s="3">
        <v>7.7142596940878619E-2</v>
      </c>
      <c r="AS4079" s="3">
        <f t="shared" si="7400"/>
        <v>-4.5733353981631808E-3</v>
      </c>
      <c r="AT4079" s="3" cm="1">
        <f t="array" ref="AT4079">AS4079-(100000000/LvacE($A4079)-$E4079)</f>
        <v>1.3680187112186104E-4</v>
      </c>
      <c r="AU4079" t="s">
        <v>4718</v>
      </c>
      <c r="AV4079" t="s">
        <v>4876</v>
      </c>
      <c r="AW4079" s="3">
        <v>27138.55</v>
      </c>
      <c r="AX4079" s="3">
        <v>71592.34</v>
      </c>
      <c r="AY4079" s="3"/>
      <c r="AZ4079" s="10" cm="1">
        <f t="array" ref="AZ4079">Lair(100000000/($AX4079-$AW4079))</f>
        <v>2248.8297686218548</v>
      </c>
      <c r="BA4079" s="10">
        <f t="shared" ref="BA4079:BA4082" si="7491">100000000/($AX4079-$AW4079)</f>
        <v>2249.5269807141308</v>
      </c>
      <c r="BB4079" s="12">
        <v>33200000</v>
      </c>
      <c r="BC4079" s="3">
        <v>0.10100000000000001</v>
      </c>
      <c r="BD4079" s="12" cm="1">
        <f t="array" ref="BD4079">SfromgA($BB4079,$BA4079,"")</f>
        <v>0.1865284420770788</v>
      </c>
      <c r="BE4079" s="29">
        <f t="shared" ref="BE4079:BE4082" si="7492">(10^MAX(0.05, -0.312925054856973*((LN($BD4079))^(1/3)) + 0.454808404431693)-1)*100</f>
        <v>571.0388541897737</v>
      </c>
      <c r="BG4079" s="3"/>
      <c r="BH4079" s="3"/>
      <c r="BI4079" s="12">
        <f t="shared" ref="BI4079:BI4082" si="7493">IF($BB4079="",$BF4079,$BB4079)</f>
        <v>33200000</v>
      </c>
      <c r="BJ4079" s="29">
        <f t="shared" ref="BJ4079:BJ4082" si="7494">IF($BB4079="",$BH4079,$BE4079)</f>
        <v>571.0388541897737</v>
      </c>
      <c r="BK4079" s="3">
        <f t="shared" ref="BK4079:BK4082" si="7495">LN(BN4079*100000000/($AX4079-$AW4079)/$BI4079)</f>
        <v>-6.7800149379883043</v>
      </c>
      <c r="BL4079" s="13">
        <f>EXP(BK$4341*$AX4079+BK$4342)*$BI4079/(100000000/($AX4079-$AW4079))</f>
        <v>7.1991020105674748</v>
      </c>
      <c r="BM4079" s="3">
        <f t="shared" ref="BM4079:BM4082" si="7496">LN(BL4079/$C4079)</f>
        <v>1.2808091169292668</v>
      </c>
      <c r="BN4079" s="13" cm="1">
        <f t="array" ref="BN4079">$C4079*EXP(poly_from_str(100000000/$E4079,BN$4343))</f>
        <v>16.769642429849657</v>
      </c>
      <c r="BO4079" s="3">
        <f t="shared" ref="BO4079:BO4082" si="7497">LN($C4079)</f>
        <v>0.69314718055994529</v>
      </c>
      <c r="BP4079" s="13">
        <f t="shared" ref="BP4079:BP4081" si="7498">LN(BL4079/BN4079)</f>
        <v>-0.84561395610604517</v>
      </c>
      <c r="BQ4079" s="13"/>
      <c r="BS4079" s="13"/>
      <c r="BT4079" s="13"/>
      <c r="BU4079" s="13"/>
      <c r="BV4079" s="13"/>
      <c r="BW4079" s="13"/>
      <c r="BX4079" s="13"/>
      <c r="BY4079">
        <v>16949</v>
      </c>
      <c r="BZ4079" s="13"/>
    </row>
    <row r="4080" spans="1:78" hidden="1" x14ac:dyDescent="0.25">
      <c r="A4080">
        <v>2248.6770000000001</v>
      </c>
      <c r="B4080" s="2" t="str">
        <f t="shared" si="7483"/>
        <v/>
      </c>
      <c r="C4080">
        <v>8</v>
      </c>
      <c r="E4080">
        <v>44456.81</v>
      </c>
      <c r="F4080">
        <v>19360</v>
      </c>
      <c r="G4080" t="s">
        <v>5</v>
      </c>
      <c r="H4080" s="5" t="s">
        <v>15</v>
      </c>
      <c r="I4080">
        <v>63816</v>
      </c>
      <c r="J4080" t="s">
        <v>3</v>
      </c>
      <c r="K4080" s="5" t="s">
        <v>16</v>
      </c>
      <c r="L4080">
        <v>19360.099999999999</v>
      </c>
      <c r="M4080" t="str">
        <f t="shared" si="7484"/>
        <v>e</v>
      </c>
      <c r="N4080" t="str">
        <f t="shared" si="7485"/>
        <v>13/2</v>
      </c>
      <c r="O4080">
        <v>63816.91</v>
      </c>
      <c r="P4080" t="str">
        <f t="shared" si="7486"/>
        <v>o</v>
      </c>
      <c r="Q4080" t="str">
        <f t="shared" si="7487"/>
        <v>11/2</v>
      </c>
      <c r="R4080">
        <v>37</v>
      </c>
      <c r="AA4080" s="10">
        <f t="shared" si="7395"/>
        <v>2248.6770000000001</v>
      </c>
      <c r="AB4080" s="3" cm="1">
        <f t="array" ref="AB4080">100000000/Lvac(AA4080)</f>
        <v>44456.809773854664</v>
      </c>
      <c r="AC4080" s="28">
        <f t="shared" si="7396"/>
        <v>4.4470593153218537E-7</v>
      </c>
      <c r="AD4080" s="28">
        <f t="shared" si="7397"/>
        <v>2.2493741793143835E-7</v>
      </c>
      <c r="AE4080" s="21">
        <f t="shared" si="7398"/>
        <v>44456.809953928852</v>
      </c>
      <c r="AF4080" s="10" cm="1">
        <f t="array" ref="AF4080">Lair(100000000/AE4080)</f>
        <v>2248.6769908907695</v>
      </c>
      <c r="AG4080" s="10">
        <f t="shared" si="7399"/>
        <v>1.48851035017156E-2</v>
      </c>
      <c r="AH4080" s="10" t="b">
        <f t="shared" si="7394"/>
        <v>1</v>
      </c>
      <c r="AI4080" s="10">
        <f t="shared" si="7488"/>
        <v>2248.6769908907695</v>
      </c>
      <c r="AJ4080">
        <v>3.0000000000000001E-3</v>
      </c>
      <c r="AK4080" s="3" cm="1">
        <f t="array" ref="AK4080">100000000/Lvac($AA4080)</f>
        <v>44456.809773854664</v>
      </c>
      <c r="AL4080" s="21">
        <f t="shared" si="7466"/>
        <v>5.9310621250556715E-2</v>
      </c>
      <c r="AM4080" s="10" cm="1">
        <f t="array" ref="AM4080">Lvac($AI4080)-$BA4080</f>
        <v>2.3310549295274541E-6</v>
      </c>
      <c r="AN4080" s="10">
        <f t="shared" si="7489"/>
        <v>-2.26145341002848E-4</v>
      </c>
      <c r="AO4080" s="3">
        <f t="shared" si="7490"/>
        <v>7.7701830984248466E-4</v>
      </c>
      <c r="AP4080" s="3">
        <v>3.8140800218873965E-3</v>
      </c>
      <c r="AS4080" s="3">
        <f t="shared" si="7400"/>
        <v>-2.2614533372689039E-4</v>
      </c>
      <c r="AT4080" s="3" cm="1">
        <f t="array" ref="AT4080">AS4080-(100000000/LvacE($A4080)-$E4080)</f>
        <v>1.3691592175746337E-4</v>
      </c>
      <c r="AU4080" t="s">
        <v>4743</v>
      </c>
      <c r="AV4080" t="s">
        <v>4923</v>
      </c>
      <c r="AW4080" s="3">
        <v>19360.099999999999</v>
      </c>
      <c r="AX4080" s="3">
        <v>63816.91</v>
      </c>
      <c r="AY4080" s="3"/>
      <c r="AZ4080" s="10" cm="1">
        <f t="array" ref="AZ4080">Lair(100000000/($AX4080-$AW4080))</f>
        <v>2248.6769885602148</v>
      </c>
      <c r="BA4080" s="10">
        <f t="shared" si="7491"/>
        <v>2249.3741678721435</v>
      </c>
      <c r="BB4080" s="12">
        <v>117000000</v>
      </c>
      <c r="BC4080" s="3">
        <v>0.14899999999999999</v>
      </c>
      <c r="BD4080" s="12" cm="1">
        <f t="array" ref="BD4080">SfromgA($BB4080,$BA4080,"")</f>
        <v>0.65721025527941368</v>
      </c>
      <c r="BE4080" s="29">
        <f t="shared" si="7492"/>
        <v>388.7735748104534</v>
      </c>
      <c r="BG4080" s="3"/>
      <c r="BH4080" s="3"/>
      <c r="BI4080" s="12">
        <f t="shared" si="7493"/>
        <v>117000000</v>
      </c>
      <c r="BJ4080" s="29">
        <f t="shared" si="7494"/>
        <v>388.7735748104534</v>
      </c>
      <c r="BK4080" s="3">
        <f t="shared" si="7495"/>
        <v>-6.6520097370278428</v>
      </c>
      <c r="BL4080" s="13">
        <f>EXP(BK$4341*$AX4080+BK$4342)*$BI4080/(100000000/($AX4080-$AW4080))</f>
        <v>45.806530080769001</v>
      </c>
      <c r="BM4080" s="3">
        <f t="shared" si="7496"/>
        <v>1.7449851174597295</v>
      </c>
      <c r="BN4080" s="13" cm="1">
        <f t="array" ref="BN4080">$C4080*EXP(poly_from_str(100000000/$E4080,BN$4343))</f>
        <v>67.17273572588438</v>
      </c>
      <c r="BO4080" s="3">
        <f t="shared" si="7497"/>
        <v>2.0794415416798357</v>
      </c>
      <c r="BP4080" s="13">
        <f t="shared" si="7498"/>
        <v>-0.38284078769875873</v>
      </c>
      <c r="BQ4080" s="13"/>
      <c r="BS4080" s="13"/>
      <c r="BT4080" s="13"/>
      <c r="BU4080" s="13"/>
      <c r="BV4080" s="13"/>
      <c r="BW4080" s="13"/>
      <c r="BX4080" s="13"/>
      <c r="BY4080">
        <v>67901</v>
      </c>
      <c r="BZ4080" s="13"/>
    </row>
    <row r="4081" spans="1:78" hidden="1" x14ac:dyDescent="0.25">
      <c r="A4081">
        <v>2247.7069999999999</v>
      </c>
      <c r="B4081" s="2" t="str">
        <f t="shared" si="7483"/>
        <v/>
      </c>
      <c r="C4081">
        <v>1</v>
      </c>
      <c r="E4081">
        <v>44475.99</v>
      </c>
      <c r="F4081">
        <v>38549</v>
      </c>
      <c r="G4081" t="s">
        <v>5</v>
      </c>
      <c r="H4081" s="5" t="s">
        <v>113</v>
      </c>
      <c r="I4081">
        <v>83025</v>
      </c>
      <c r="J4081" t="s">
        <v>3</v>
      </c>
      <c r="K4081" s="5" t="s">
        <v>19</v>
      </c>
      <c r="L4081">
        <v>38549.9</v>
      </c>
      <c r="M4081" t="str">
        <f t="shared" si="7484"/>
        <v>e</v>
      </c>
      <c r="N4081" t="str">
        <f t="shared" si="7485"/>
        <v>1/2</v>
      </c>
      <c r="O4081">
        <v>83025.91</v>
      </c>
      <c r="P4081" t="str">
        <f t="shared" si="7486"/>
        <v>o</v>
      </c>
      <c r="Q4081" t="str">
        <f t="shared" si="7487"/>
        <v>3/2</v>
      </c>
      <c r="R4081">
        <v>37</v>
      </c>
      <c r="AA4081" s="10">
        <f t="shared" si="7395"/>
        <v>2247.7069999999999</v>
      </c>
      <c r="AB4081" s="3" cm="1">
        <f t="array" ref="AB4081">100000000/Lvac(AA4081)</f>
        <v>44475.993317419823</v>
      </c>
      <c r="AC4081" s="28">
        <f t="shared" si="7396"/>
        <v>4.4489784478137056E-7</v>
      </c>
      <c r="AD4081" s="28">
        <f t="shared" si="7397"/>
        <v>2.2484039712460609E-7</v>
      </c>
      <c r="AE4081" s="21">
        <f t="shared" si="7398"/>
        <v>44475.990674908549</v>
      </c>
      <c r="AF4081" s="10" cm="1">
        <f t="array" ref="AF4081">Lair(100000000/AE4081)</f>
        <v>2247.7071335587771</v>
      </c>
      <c r="AG4081" s="10">
        <f t="shared" si="7399"/>
        <v>1.4893636785715359E-2</v>
      </c>
      <c r="AH4081" s="10" t="b">
        <f t="shared" si="7394"/>
        <v>1</v>
      </c>
      <c r="AI4081" s="10">
        <f t="shared" si="7488"/>
        <v>2247.7071335587771</v>
      </c>
      <c r="AJ4081">
        <v>3.0000000000000001E-3</v>
      </c>
      <c r="AK4081" s="3" cm="1">
        <f t="array" ref="AK4081">100000000/Lvac($AA4081)</f>
        <v>44475.993317419823</v>
      </c>
      <c r="AL4081" s="21">
        <f t="shared" si="7466"/>
        <v>5.9361817187012264E-2</v>
      </c>
      <c r="AM4081" s="10" cm="1">
        <f t="array" ref="AM4081">Lvac($AI4081)-$BA4081</f>
        <v>9.769449852683465E-4</v>
      </c>
      <c r="AN4081" s="10">
        <f t="shared" si="7489"/>
        <v>-1.6682580178894568E-2</v>
      </c>
      <c r="AO4081" s="3">
        <f t="shared" si="7490"/>
        <v>0.32564832842278219</v>
      </c>
      <c r="AP4081" s="3">
        <v>0.28111918845752371</v>
      </c>
      <c r="AS4081" s="3">
        <f t="shared" si="7400"/>
        <v>3.317419825179968E-3</v>
      </c>
      <c r="AT4081" s="3" cm="1">
        <f t="array" ref="AT4081">AS4081-(100000000/LvacE($A4081)-$E4081)</f>
        <v>1.3764086907031015E-4</v>
      </c>
      <c r="AU4081" t="s">
        <v>4699</v>
      </c>
      <c r="AV4081" t="s">
        <v>4879</v>
      </c>
      <c r="AW4081" s="3">
        <v>38549.9</v>
      </c>
      <c r="AX4081" s="3">
        <v>83025.91</v>
      </c>
      <c r="AY4081" s="3"/>
      <c r="AZ4081" s="10" cm="1">
        <f t="array" ref="AZ4081">Lair(100000000/($AX4081-$AW4081))</f>
        <v>2247.706156823258</v>
      </c>
      <c r="BA4081" s="10">
        <f t="shared" si="7491"/>
        <v>2248.4031278884954</v>
      </c>
      <c r="BB4081" s="12">
        <v>22600000</v>
      </c>
      <c r="BC4081" s="3">
        <v>8.3000000000000004E-2</v>
      </c>
      <c r="BD4081" s="12" cm="1">
        <f t="array" ref="BD4081">SfromgA($BB4081,$BA4081,"")</f>
        <v>0.12678396844700343</v>
      </c>
      <c r="BE4081" s="29">
        <f t="shared" si="7492"/>
        <v>613.36596405111845</v>
      </c>
      <c r="BG4081" s="3"/>
      <c r="BH4081" s="3"/>
      <c r="BI4081" s="12">
        <f t="shared" si="7493"/>
        <v>22600000</v>
      </c>
      <c r="BJ4081" s="29">
        <f t="shared" si="7494"/>
        <v>613.36596405111845</v>
      </c>
      <c r="BK4081" s="3">
        <f t="shared" si="7495"/>
        <v>-7.0787130232263493</v>
      </c>
      <c r="BL4081" s="13">
        <f>EXP(BK$4341*$AX4081+BK$4342)*$BI4081/(100000000/($AX4081-$AW4081))</f>
        <v>2.056759400626865</v>
      </c>
      <c r="BM4081" s="3">
        <f t="shared" si="7496"/>
        <v>0.72113163767848976</v>
      </c>
      <c r="BN4081" s="13" cm="1">
        <f t="array" ref="BN4081">$C4081*EXP(poly_from_str(100000000/$E4081,BN$4343))</f>
        <v>8.4720449900669283</v>
      </c>
      <c r="BO4081" s="3">
        <f t="shared" si="7497"/>
        <v>0</v>
      </c>
      <c r="BP4081" s="13">
        <f t="shared" si="7498"/>
        <v>-1.4156402810487871</v>
      </c>
      <c r="BQ4081" s="13"/>
      <c r="BS4081" s="13"/>
      <c r="BT4081" s="13"/>
      <c r="BU4081" s="13"/>
      <c r="BV4081" s="13"/>
      <c r="BW4081" s="13"/>
      <c r="BX4081" s="13"/>
      <c r="BY4081">
        <v>8571</v>
      </c>
      <c r="BZ4081" s="13"/>
    </row>
    <row r="4082" spans="1:78" hidden="1" x14ac:dyDescent="0.25">
      <c r="A4082">
        <v>2247.1439999999998</v>
      </c>
      <c r="B4082" s="2" t="str">
        <f t="shared" si="7483"/>
        <v/>
      </c>
      <c r="C4082">
        <v>1</v>
      </c>
      <c r="E4082">
        <v>44487.13</v>
      </c>
      <c r="F4082">
        <v>23844</v>
      </c>
      <c r="G4082" t="s">
        <v>5</v>
      </c>
      <c r="H4082" s="5" t="s">
        <v>4</v>
      </c>
      <c r="I4082">
        <v>68331</v>
      </c>
      <c r="J4082" t="s">
        <v>3</v>
      </c>
      <c r="K4082" s="5" t="s">
        <v>8</v>
      </c>
      <c r="L4082">
        <v>23844.58</v>
      </c>
      <c r="M4082" t="str">
        <f t="shared" si="7484"/>
        <v>e</v>
      </c>
      <c r="N4082" t="str">
        <f t="shared" si="7485"/>
        <v>9/2</v>
      </c>
      <c r="O4082">
        <v>68331.73</v>
      </c>
      <c r="P4082" t="str">
        <f t="shared" si="7486"/>
        <v>o</v>
      </c>
      <c r="Q4082" t="str">
        <f t="shared" si="7487"/>
        <v>7/2</v>
      </c>
      <c r="R4082">
        <v>37</v>
      </c>
      <c r="AA4082" s="10">
        <f t="shared" si="7395"/>
        <v>2247.1439999999998</v>
      </c>
      <c r="AB4082" s="3" cm="1">
        <f t="array" ref="AB4082">100000000/Lvac(AA4082)</f>
        <v>44487.135277709713</v>
      </c>
      <c r="AC4082" s="28">
        <f t="shared" si="7396"/>
        <v>4.4500930959475675E-7</v>
      </c>
      <c r="AD4082" s="28">
        <f t="shared" si="7397"/>
        <v>2.2478408505234775E-7</v>
      </c>
      <c r="AE4082" s="21">
        <f t="shared" si="7398"/>
        <v>44487.131072860684</v>
      </c>
      <c r="AF4082" s="10" cm="1">
        <f t="array" ref="AF4082">Lair(100000000/AE4082)</f>
        <v>2247.1442124166056</v>
      </c>
      <c r="AG4082" s="10">
        <f t="shared" si="7399"/>
        <v>1.4898594677891074E-2</v>
      </c>
      <c r="AH4082" s="10" t="b">
        <f t="shared" si="7394"/>
        <v>1</v>
      </c>
      <c r="AI4082" s="10">
        <f t="shared" si="7488"/>
        <v>2247.1442124166056</v>
      </c>
      <c r="AJ4082">
        <v>3.0000000000000001E-3</v>
      </c>
      <c r="AK4082" s="3" cm="1">
        <f t="array" ref="AK4082">100000000/Lvac($AA4082)</f>
        <v>44487.135277709713</v>
      </c>
      <c r="AL4082" s="21">
        <f t="shared" si="7466"/>
        <v>5.9391562453218409E-2</v>
      </c>
      <c r="AM4082" s="10" cm="1">
        <f t="array" ref="AM4082">Lvac($AI4082)-$BA4082</f>
        <v>1.9669046650960809E-3</v>
      </c>
      <c r="AN4082" s="10">
        <f t="shared" si="7489"/>
        <v>-3.4722290285571944E-2</v>
      </c>
      <c r="AO4082" s="3">
        <f t="shared" si="7490"/>
        <v>0.65563488836536032</v>
      </c>
      <c r="AP4082" s="3">
        <v>0.58481417242243572</v>
      </c>
      <c r="AS4082" s="3">
        <f t="shared" si="7400"/>
        <v>5.2777097153011709E-3</v>
      </c>
      <c r="AT4082" s="3" cm="1">
        <f t="array" ref="AT4082">AS4082-(100000000/LvacE($A4082)-$E4082)</f>
        <v>1.3806307833874598E-4</v>
      </c>
      <c r="AU4082" t="s">
        <v>4758</v>
      </c>
      <c r="AV4082" t="s">
        <v>4918</v>
      </c>
      <c r="AW4082" s="3">
        <v>23844.58</v>
      </c>
      <c r="AX4082" s="3">
        <v>68331.75</v>
      </c>
      <c r="AY4082" s="3"/>
      <c r="AZ4082" s="10" cm="1">
        <f t="array" ref="AZ4082">Lair(100000000/($AX4082-$AW4082))</f>
        <v>2247.1422459335531</v>
      </c>
      <c r="BA4082" s="10">
        <f t="shared" si="7491"/>
        <v>2247.8390960809602</v>
      </c>
      <c r="BB4082" s="12">
        <v>63100000</v>
      </c>
      <c r="BC4082" s="3">
        <v>4.7E-2</v>
      </c>
      <c r="BD4082" s="12" cm="1">
        <f t="array" ref="BD4082">SfromgA($BB4082,$BA4082,"")</f>
        <v>0.35371899360612413</v>
      </c>
      <c r="BE4082" s="29">
        <f t="shared" si="7492"/>
        <v>491.2557651754102</v>
      </c>
      <c r="BG4082" s="3"/>
      <c r="BH4082" s="3"/>
      <c r="BI4082" s="12">
        <f t="shared" si="7493"/>
        <v>63100000</v>
      </c>
      <c r="BJ4082" s="29">
        <f t="shared" si="7494"/>
        <v>491.2557651754102</v>
      </c>
      <c r="BK4082" s="3">
        <f t="shared" si="7495"/>
        <v>-8.1005097106759756</v>
      </c>
      <c r="BL4082" s="13">
        <f>EXP(BK$4341*$AX4082+BK$4342)*$BI4082/(100000000/($AX4082-$AW4082))</f>
        <v>17.542349553700472</v>
      </c>
      <c r="BM4082" s="3">
        <f t="shared" si="7496"/>
        <v>2.8646179320038105</v>
      </c>
      <c r="BN4082" s="13" cm="1">
        <f t="array" ref="BN4082">$C4082*EXP(poly_from_str(100000000/$E4082,BN$4343))</f>
        <v>8.5164278360968346</v>
      </c>
      <c r="BO4082" s="3">
        <f t="shared" si="7497"/>
        <v>0</v>
      </c>
      <c r="BP4082" s="13">
        <f>LN(BL4082/BN4082)</f>
        <v>0.72262094714376746</v>
      </c>
      <c r="BQ4082" s="13"/>
      <c r="BS4082" s="13"/>
      <c r="BT4082" s="13"/>
      <c r="BU4082" s="13"/>
      <c r="BV4082" s="13"/>
      <c r="BW4082" s="13"/>
      <c r="BX4082" s="13"/>
      <c r="BY4082">
        <v>8619</v>
      </c>
      <c r="BZ4082" s="13"/>
    </row>
    <row r="4083" spans="1:78" hidden="1" x14ac:dyDescent="0.25">
      <c r="A4083">
        <v>2247.0030000000002</v>
      </c>
      <c r="B4083" s="2" t="str">
        <f t="shared" si="7483"/>
        <v/>
      </c>
      <c r="C4083">
        <v>5</v>
      </c>
      <c r="E4083">
        <v>44489.93</v>
      </c>
      <c r="R4083">
        <v>37</v>
      </c>
      <c r="S4083" t="s">
        <v>22</v>
      </c>
      <c r="AA4083" s="10">
        <f t="shared" si="7395"/>
        <v>2247.0030000000002</v>
      </c>
      <c r="AB4083" s="3" cm="1">
        <f t="array" ref="AB4083">100000000/Lvac(AA4083)</f>
        <v>44489.926589446797</v>
      </c>
      <c r="AC4083" s="28">
        <f t="shared" si="7396"/>
        <v>4.4503723404018593E-7</v>
      </c>
      <c r="AD4083" s="28">
        <f t="shared" si="7397"/>
        <v>2.2476998202941614E-7</v>
      </c>
      <c r="AE4083" s="21">
        <f t="shared" si="7398"/>
        <v>44489.929306836289</v>
      </c>
      <c r="AF4083" s="10" cm="1">
        <f t="array" ref="AF4083">Lair(100000000/AE4083)</f>
        <v>2247.0028627427196</v>
      </c>
      <c r="AG4083" s="10">
        <f t="shared" si="7399"/>
        <v>1.4899836936009162E-2</v>
      </c>
      <c r="AH4083" s="10" t="b">
        <f t="shared" si="7394"/>
        <v>1</v>
      </c>
      <c r="AI4083" s="10">
        <f t="shared" si="7402"/>
        <v>2247.0030000000002</v>
      </c>
      <c r="AJ4083">
        <v>3.0000000000000001E-3</v>
      </c>
      <c r="AK4083" s="3" cm="1">
        <f t="array" ref="AK4083">100000000/Lvac($AA4083)</f>
        <v>44489.926589446797</v>
      </c>
      <c r="AL4083" s="21">
        <f t="shared" si="7466"/>
        <v>5.9399021616054974E-2</v>
      </c>
      <c r="AM4083" s="21"/>
      <c r="AN4083" s="21"/>
      <c r="AO4083" s="21"/>
      <c r="AP4083" s="21"/>
      <c r="AS4083" s="3">
        <f t="shared" si="7400"/>
        <v>-3.4105532031389885E-3</v>
      </c>
      <c r="AT4083" s="3" cm="1">
        <f t="array" ref="AT4083">AS4083-(100000000/LvacE($A4083)-$E4083)</f>
        <v>1.3816899445373565E-4</v>
      </c>
      <c r="BB4083"/>
      <c r="BC4083"/>
      <c r="BD4083"/>
      <c r="BE4083"/>
      <c r="BF4083"/>
      <c r="BG4083"/>
      <c r="BH4083"/>
      <c r="BI4083"/>
      <c r="BJ4083"/>
      <c r="BN4083" s="13" cm="1">
        <f t="array" ref="BN4083">$C4083*EXP(poly_from_str(100000000/$E4083,BN$4343))</f>
        <v>42.638242720369945</v>
      </c>
      <c r="BO4083" s="13"/>
      <c r="BY4083" t="e">
        <v>#N/A</v>
      </c>
    </row>
    <row r="4084" spans="1:78" hidden="1" x14ac:dyDescent="0.25">
      <c r="A4084">
        <v>2246.866</v>
      </c>
      <c r="B4084" s="2" t="str">
        <f t="shared" si="7483"/>
        <v/>
      </c>
      <c r="C4084">
        <v>7</v>
      </c>
      <c r="D4084" t="s">
        <v>14</v>
      </c>
      <c r="E4084">
        <v>44492.639999999999</v>
      </c>
      <c r="F4084">
        <v>22747</v>
      </c>
      <c r="G4084" t="s">
        <v>5</v>
      </c>
      <c r="H4084" s="5" t="s">
        <v>4</v>
      </c>
      <c r="I4084">
        <v>67240</v>
      </c>
      <c r="J4084" t="s">
        <v>3</v>
      </c>
      <c r="K4084" s="5" t="s">
        <v>8</v>
      </c>
      <c r="L4084">
        <v>22747.69</v>
      </c>
      <c r="M4084" t="str">
        <f>$G4084&amp;""</f>
        <v>e</v>
      </c>
      <c r="N4084" t="str">
        <f>$H4084&amp;""</f>
        <v>9/2</v>
      </c>
      <c r="O4084">
        <v>67240.350000000006</v>
      </c>
      <c r="P4084" t="str">
        <f>$J4084&amp;""</f>
        <v>o</v>
      </c>
      <c r="Q4084" t="str">
        <f>$K4084&amp;""</f>
        <v>7/2</v>
      </c>
      <c r="R4084">
        <v>37</v>
      </c>
      <c r="AA4084" s="10">
        <f t="shared" si="7395"/>
        <v>2246.866</v>
      </c>
      <c r="AB4084" s="3" cm="1">
        <f t="array" ref="AB4084">100000000/Lvac(AA4084)</f>
        <v>44492.639050531274</v>
      </c>
      <c r="AC4084" s="28">
        <f t="shared" si="7396"/>
        <v>4.4506436965978388E-7</v>
      </c>
      <c r="AD4084" s="28">
        <f t="shared" si="7397"/>
        <v>2.2475627909243097E-7</v>
      </c>
      <c r="AE4084" s="21">
        <f t="shared" si="7398"/>
        <v>44492.639807066669</v>
      </c>
      <c r="AF4084" s="10" cm="1">
        <f t="array" ref="AF4084">Lair(100000000/AE4084)</f>
        <v>2246.8659617915146</v>
      </c>
      <c r="AG4084" s="10">
        <f t="shared" si="7399"/>
        <v>1.4901044176762492E-2</v>
      </c>
      <c r="AH4084" s="10" t="b">
        <f t="shared" si="7394"/>
        <v>1</v>
      </c>
      <c r="AI4084" s="10">
        <f>$AF4084</f>
        <v>2246.8659617915146</v>
      </c>
      <c r="AJ4084">
        <v>7.0000000000000001E-3</v>
      </c>
      <c r="AK4084" s="3" cm="1">
        <f t="array" ref="AK4084">100000000/Lvac($AA4084)</f>
        <v>44492.639050531274</v>
      </c>
      <c r="AL4084" s="21">
        <f t="shared" si="7466"/>
        <v>0.13861462083184919</v>
      </c>
      <c r="AM4084" s="10" cm="1">
        <f t="array" ref="AM4084">Lvac($AI4084)-$BA4084</f>
        <v>1.0200533038187132E-3</v>
      </c>
      <c r="AN4084" s="10">
        <f>$AK4084-($AX4084-$AW4084)</f>
        <v>-2.0949468729668297E-2</v>
      </c>
      <c r="AO4084" s="3">
        <f>AM4084/AJ4084</f>
        <v>0.14572190054553044</v>
      </c>
      <c r="AP4084" s="3">
        <v>0.15118142573555815</v>
      </c>
      <c r="AS4084" s="3">
        <f t="shared" si="7400"/>
        <v>-9.4946872559376061E-4</v>
      </c>
      <c r="AT4084" s="3" cm="1">
        <f t="array" ref="AT4084">AS4084-(100000000/LvacE($A4084)-$E4084)</f>
        <v>1.3827195652993396E-4</v>
      </c>
      <c r="AU4084" t="s">
        <v>4792</v>
      </c>
      <c r="AV4084" t="s">
        <v>4847</v>
      </c>
      <c r="AW4084" s="3">
        <v>22747.69</v>
      </c>
      <c r="AX4084" s="3">
        <v>67240.350000000006</v>
      </c>
      <c r="AY4084" s="3"/>
      <c r="AZ4084" s="10" cm="1">
        <f t="array" ref="AZ4084">Lair(100000000/($AX4084-$AW4084))</f>
        <v>2246.8649419568342</v>
      </c>
      <c r="BA4084" s="10">
        <f>100000000/($AX4084-$AW4084)</f>
        <v>2247.5617326543297</v>
      </c>
      <c r="BB4084" s="12">
        <v>196000000</v>
      </c>
      <c r="BC4084" s="3">
        <v>0.33300000000000002</v>
      </c>
      <c r="BD4084" s="12" cm="1">
        <f t="array" ref="BD4084">SfromgA($BB4084,$BA4084,"")</f>
        <v>1.0983084340584877</v>
      </c>
      <c r="BE4084" s="29">
        <f>(10^MAX(0.05, -0.312925054856973*((LN($BD4084))^(1/3)) + 0.454808404431693)-1)*100</f>
        <v>105.41967843076692</v>
      </c>
      <c r="BG4084" s="3"/>
      <c r="BH4084" s="3"/>
      <c r="BI4084" s="12">
        <f>IF($BB4084="",$BF4084,$BB4084)</f>
        <v>196000000</v>
      </c>
      <c r="BJ4084" s="29">
        <f>IF($BB4084="",$BH4084,$BE4084)</f>
        <v>105.41967843076692</v>
      </c>
      <c r="BK4084" s="3">
        <f>LN(BN4084*100000000/($AX4084-$AW4084)/$BI4084)</f>
        <v>-7.2855245429455042</v>
      </c>
      <c r="BL4084" s="13">
        <f>EXP(BK$4341*$AX4084+BK$4342)*$BI4084/(100000000/($AX4084-$AW4084))</f>
        <v>59.208194954351328</v>
      </c>
      <c r="BM4084" s="3">
        <f t="shared" ref="BM4084" si="7499">LN(BL4084/$C4084)</f>
        <v>2.1351498115372975</v>
      </c>
      <c r="BN4084" s="13" cm="1">
        <f t="array" ref="BN4084">$C4084*EXP(poly_from_str(100000000/$E4084,BN$4343))</f>
        <v>59.769735709008884</v>
      </c>
      <c r="BO4084" s="3">
        <f>LN($C4084)</f>
        <v>1.9459101490553132</v>
      </c>
      <c r="BP4084" s="13">
        <f>LN(BL4084/BN4084)</f>
        <v>-9.4394804336900683E-3</v>
      </c>
      <c r="BQ4084" s="13"/>
      <c r="BS4084" s="13"/>
      <c r="BT4084" s="13"/>
      <c r="BU4084" s="13"/>
      <c r="BV4084" s="13"/>
      <c r="BW4084" s="13"/>
      <c r="BX4084" s="13"/>
      <c r="BY4084">
        <v>60505</v>
      </c>
      <c r="BZ4084" s="13"/>
    </row>
    <row r="4085" spans="1:78" hidden="1" x14ac:dyDescent="0.25">
      <c r="A4085">
        <v>2246.7930000000001</v>
      </c>
      <c r="B4085" s="2" t="str">
        <f t="shared" si="7483"/>
        <v/>
      </c>
      <c r="C4085">
        <v>1</v>
      </c>
      <c r="D4085" t="s">
        <v>14</v>
      </c>
      <c r="E4085">
        <v>44494.080000000002</v>
      </c>
      <c r="R4085">
        <v>37</v>
      </c>
      <c r="S4085" t="s">
        <v>22</v>
      </c>
      <c r="AA4085" s="10">
        <f t="shared" si="7395"/>
        <v>2246.7930000000001</v>
      </c>
      <c r="AB4085" s="3" cm="1">
        <f t="array" ref="AB4085">100000000/Lvac(AA4085)</f>
        <v>44494.08451157219</v>
      </c>
      <c r="AC4085" s="28">
        <f t="shared" si="7396"/>
        <v>4.4507883013699969E-7</v>
      </c>
      <c r="AD4085" s="28">
        <f t="shared" si="7397"/>
        <v>2.2474897752754442E-7</v>
      </c>
      <c r="AE4085" s="21">
        <f t="shared" si="7398"/>
        <v>44494.080916662657</v>
      </c>
      <c r="AF4085" s="10" cm="1">
        <f t="array" ref="AF4085">Lair(100000000/AE4085)</f>
        <v>2246.7931815475376</v>
      </c>
      <c r="AG4085" s="10">
        <f t="shared" si="7399"/>
        <v>1.4901687541213675E-2</v>
      </c>
      <c r="AH4085" s="10" t="b">
        <f t="shared" si="7394"/>
        <v>1</v>
      </c>
      <c r="AI4085" s="10">
        <f t="shared" si="7402"/>
        <v>2246.7930000000001</v>
      </c>
      <c r="AJ4085">
        <v>7.0000000000000001E-3</v>
      </c>
      <c r="AK4085" s="3" cm="1">
        <f t="array" ref="AK4085">100000000/Lvac($AA4085)</f>
        <v>44494.08451157219</v>
      </c>
      <c r="AL4085" s="21">
        <f t="shared" si="7466"/>
        <v>0.13862362557699143</v>
      </c>
      <c r="AM4085" s="21"/>
      <c r="AN4085" s="21"/>
      <c r="AO4085" s="21"/>
      <c r="AP4085" s="21"/>
      <c r="AS4085" s="3">
        <f t="shared" si="7400"/>
        <v>4.5115721877664328E-3</v>
      </c>
      <c r="AT4085" s="3" cm="1">
        <f t="array" ref="AT4085">AS4085-(100000000/LvacE($A4085)-$E4085)</f>
        <v>1.3832685363013297E-4</v>
      </c>
      <c r="BB4085"/>
      <c r="BC4085"/>
      <c r="BD4085"/>
      <c r="BE4085"/>
      <c r="BF4085"/>
      <c r="BG4085"/>
      <c r="BH4085"/>
      <c r="BI4085"/>
      <c r="BJ4085"/>
      <c r="BN4085" s="13" cm="1">
        <f t="array" ref="BN4085">$C4085*EXP(poly_from_str(100000000/$E4085,BN$4343))</f>
        <v>8.5443277141502669</v>
      </c>
      <c r="BO4085" s="13"/>
      <c r="BY4085" t="e">
        <v>#N/A</v>
      </c>
    </row>
    <row r="4086" spans="1:78" hidden="1" x14ac:dyDescent="0.25">
      <c r="A4086">
        <v>2246.7330000000002</v>
      </c>
      <c r="B4086" s="2" t="str">
        <f t="shared" si="7483"/>
        <v/>
      </c>
      <c r="C4086">
        <v>2</v>
      </c>
      <c r="E4086">
        <v>44495.27</v>
      </c>
      <c r="F4086">
        <v>18063</v>
      </c>
      <c r="G4086" t="s">
        <v>5</v>
      </c>
      <c r="H4086" s="5" t="s">
        <v>4</v>
      </c>
      <c r="I4086">
        <v>62558</v>
      </c>
      <c r="J4086" t="s">
        <v>3</v>
      </c>
      <c r="K4086" s="5" t="s">
        <v>16</v>
      </c>
      <c r="L4086">
        <v>18063.36</v>
      </c>
      <c r="M4086" t="str">
        <f t="shared" ref="M4086:M4087" si="7500">$G4086&amp;""</f>
        <v>e</v>
      </c>
      <c r="N4086" t="str">
        <f t="shared" ref="N4086:N4087" si="7501">$H4086&amp;""</f>
        <v>9/2</v>
      </c>
      <c r="O4086">
        <v>62558.67</v>
      </c>
      <c r="P4086" t="str">
        <f t="shared" ref="P4086:P4087" si="7502">$J4086&amp;""</f>
        <v>o</v>
      </c>
      <c r="Q4086" t="str">
        <f t="shared" ref="Q4086:Q4087" si="7503">$K4086&amp;""</f>
        <v>11/2</v>
      </c>
      <c r="R4086">
        <v>37</v>
      </c>
      <c r="AA4086" s="10">
        <f t="shared" si="7395"/>
        <v>2246.7330000000002</v>
      </c>
      <c r="AB4086" s="3" cm="1">
        <f t="array" ref="AB4086">100000000/Lvac(AA4086)</f>
        <v>44495.272632057291</v>
      </c>
      <c r="AC4086" s="28">
        <f t="shared" si="7396"/>
        <v>4.45090716164315E-7</v>
      </c>
      <c r="AD4086" s="28">
        <f t="shared" si="7397"/>
        <v>2.2474297624137602E-7</v>
      </c>
      <c r="AE4086" s="21">
        <f t="shared" si="7398"/>
        <v>44495.270534736715</v>
      </c>
      <c r="AF4086" s="10" cm="1">
        <f t="array" ref="AF4086">Lair(100000000/AE4086)</f>
        <v>2246.7331059117168</v>
      </c>
      <c r="AG4086" s="10">
        <f t="shared" si="7399"/>
        <v>1.4902216380864412E-2</v>
      </c>
      <c r="AH4086" s="10" t="b">
        <f t="shared" si="7394"/>
        <v>1</v>
      </c>
      <c r="AI4086" s="10">
        <f t="shared" ref="AI4086:AI4087" si="7504">$AF4086</f>
        <v>2246.7331059117168</v>
      </c>
      <c r="AJ4086">
        <v>3.0000000000000001E-3</v>
      </c>
      <c r="AK4086" s="3" cm="1">
        <f t="array" ref="AK4086">100000000/Lvac($AA4086)</f>
        <v>44495.272632057291</v>
      </c>
      <c r="AL4086" s="21">
        <f t="shared" si="7466"/>
        <v>5.9413295484424603E-2</v>
      </c>
      <c r="AM4086" s="10" cm="1">
        <f t="array" ref="AM4086">Lvac($AI4086)-$BA4086</f>
        <v>1.9933654011765611E-3</v>
      </c>
      <c r="AN4086" s="10">
        <f t="shared" ref="AN4086:AN4087" si="7505">$AK4086-($AX4086-$AW4086)</f>
        <v>-3.736794270662358E-2</v>
      </c>
      <c r="AO4086" s="3">
        <f t="shared" ref="AO4086:AO4087" si="7506">AM4086/AJ4086</f>
        <v>0.66445513372552034</v>
      </c>
      <c r="AP4086" s="3">
        <v>0.62914366041392589</v>
      </c>
      <c r="AS4086" s="3">
        <f t="shared" si="7400"/>
        <v>2.6320572942495346E-3</v>
      </c>
      <c r="AT4086" s="3" cm="1">
        <f t="array" ref="AT4086">AS4086-(100000000/LvacE($A4086)-$E4086)</f>
        <v>1.3837198639521375E-4</v>
      </c>
      <c r="AU4086" t="s">
        <v>4739</v>
      </c>
      <c r="AV4086" t="s">
        <v>4816</v>
      </c>
      <c r="AW4086" s="3">
        <v>18063.36</v>
      </c>
      <c r="AX4086" s="3">
        <v>62558.67</v>
      </c>
      <c r="AY4086" s="3"/>
      <c r="AZ4086" s="10" cm="1">
        <f t="array" ref="AZ4086">Lair(100000000/($AX4086-$AW4086))</f>
        <v>2246.7311129735185</v>
      </c>
      <c r="BA4086" s="10">
        <f t="shared" ref="BA4086:BA4087" si="7507">100000000/($AX4086-$AW4086)</f>
        <v>2247.427874982779</v>
      </c>
      <c r="BB4086" s="12">
        <v>20000000</v>
      </c>
      <c r="BC4086" s="3">
        <v>6.9000000000000006E-2</v>
      </c>
      <c r="BD4086" s="12" cm="1">
        <f t="array" ref="BD4086">SfromgA($BB4086,$BA4086,"")</f>
        <v>0.11205226636843924</v>
      </c>
      <c r="BE4086" s="29">
        <f t="shared" ref="BE4086:BE4087" si="7508">(10^MAX(0.05, -0.312925054856973*((LN($BD4086))^(1/3)) + 0.454808404431693)-1)*100</f>
        <v>626.27919806585965</v>
      </c>
      <c r="BG4086" s="3"/>
      <c r="BH4086" s="3"/>
      <c r="BI4086" s="12">
        <f t="shared" ref="BI4086:BI4087" si="7509">IF($BB4086="",$BF4086,$BB4086)</f>
        <v>20000000</v>
      </c>
      <c r="BJ4086" s="29">
        <f t="shared" ref="BJ4086:BJ4087" si="7510">IF($BB4086="",$BH4086,$BE4086)</f>
        <v>626.27919806585965</v>
      </c>
      <c r="BK4086" s="3">
        <f t="shared" ref="BK4086:BK4087" si="7511">LN(BN4086*100000000/($AX4086-$AW4086)/$BI4086)</f>
        <v>-6.2547254912200048</v>
      </c>
      <c r="BL4086" s="13">
        <f>EXP(BK$4341*$AX4086+BK$4342)*$BI4086/(100000000/($AX4086-$AW4086))</f>
        <v>8.6231625387781534</v>
      </c>
      <c r="BM4086" s="3">
        <f t="shared" ref="BM4086:BM4087" si="7512">LN(BL4086/$C4086)</f>
        <v>1.4613047206792076</v>
      </c>
      <c r="BN4086" s="13" cm="1">
        <f t="array" ref="BN4086">$C4086*EXP(poly_from_str(100000000/$E4086,BN$4343))</f>
        <v>17.09824224760774</v>
      </c>
      <c r="BO4086" s="3">
        <f t="shared" ref="BO4086:BO4087" si="7513">LN($C4086)</f>
        <v>0.69314718055994529</v>
      </c>
      <c r="BP4086" s="13">
        <f t="shared" ref="BP4086:BP4087" si="7514">LN(BL4086/BN4086)</f>
        <v>-0.68452376444838725</v>
      </c>
      <c r="BQ4086" s="13"/>
      <c r="BS4086" s="13"/>
      <c r="BT4086" s="13"/>
      <c r="BU4086" s="13"/>
      <c r="BV4086" s="13"/>
      <c r="BW4086" s="13"/>
      <c r="BX4086" s="13"/>
      <c r="BY4086">
        <v>17311</v>
      </c>
      <c r="BZ4086" s="13"/>
    </row>
    <row r="4087" spans="1:78" hidden="1" x14ac:dyDescent="0.25">
      <c r="A4087">
        <v>2246.0929999999998</v>
      </c>
      <c r="B4087" s="2" t="str">
        <f t="shared" si="7483"/>
        <v/>
      </c>
      <c r="C4087">
        <v>8</v>
      </c>
      <c r="E4087">
        <v>44507.95</v>
      </c>
      <c r="F4087">
        <v>19308</v>
      </c>
      <c r="G4087" t="s">
        <v>5</v>
      </c>
      <c r="H4087" s="5" t="s">
        <v>16</v>
      </c>
      <c r="I4087">
        <v>63816</v>
      </c>
      <c r="J4087" t="s">
        <v>3</v>
      </c>
      <c r="K4087" s="5" t="s">
        <v>16</v>
      </c>
      <c r="L4087">
        <v>19308.93</v>
      </c>
      <c r="M4087" t="str">
        <f t="shared" si="7500"/>
        <v>e</v>
      </c>
      <c r="N4087" t="str">
        <f t="shared" si="7501"/>
        <v>11/2</v>
      </c>
      <c r="O4087">
        <v>63816.91</v>
      </c>
      <c r="P4087" t="str">
        <f t="shared" si="7502"/>
        <v>o</v>
      </c>
      <c r="Q4087" t="str">
        <f t="shared" si="7503"/>
        <v>11/2</v>
      </c>
      <c r="R4087">
        <v>37</v>
      </c>
      <c r="AA4087" s="10">
        <f t="shared" si="7395"/>
        <v>2246.0929999999998</v>
      </c>
      <c r="AB4087" s="3" cm="1">
        <f t="array" ref="AB4087">100000000/Lvac(AA4087)</f>
        <v>44507.949866069335</v>
      </c>
      <c r="AC4087" s="28">
        <f t="shared" si="7396"/>
        <v>4.4521753996829162E-7</v>
      </c>
      <c r="AD4087" s="28">
        <f t="shared" si="7397"/>
        <v>2.246789625244794E-7</v>
      </c>
      <c r="AE4087" s="21">
        <f t="shared" si="7398"/>
        <v>44507.949972814939</v>
      </c>
      <c r="AF4087" s="10" cm="1">
        <f t="array" ref="AF4087">Lair(100000000/AE4087)</f>
        <v>2246.0929946125684</v>
      </c>
      <c r="AG4087" s="10">
        <f t="shared" si="7399"/>
        <v>1.4907859974201722E-2</v>
      </c>
      <c r="AH4087" s="10" t="b">
        <f t="shared" si="7394"/>
        <v>1</v>
      </c>
      <c r="AI4087" s="10">
        <f t="shared" si="7504"/>
        <v>2246.0929946125684</v>
      </c>
      <c r="AJ4087">
        <v>3.0000000000000001E-3</v>
      </c>
      <c r="AK4087" s="3" cm="1">
        <f t="array" ref="AK4087">100000000/Lvac($AA4087)</f>
        <v>44507.949866069335</v>
      </c>
      <c r="AL4087" s="21">
        <f t="shared" si="7466"/>
        <v>5.9447159987799043E-2</v>
      </c>
      <c r="AM4087" s="10" cm="1">
        <f t="array" ref="AM4087">Lvac($AI4087)-$BA4087</f>
        <v>1.515790375378856E-3</v>
      </c>
      <c r="AN4087" s="10">
        <f t="shared" si="7505"/>
        <v>-3.0133930667943787E-2</v>
      </c>
      <c r="AO4087" s="3">
        <f t="shared" si="7506"/>
        <v>0.50526345845961862</v>
      </c>
      <c r="AP4087" s="3">
        <v>0.50705965380378382</v>
      </c>
      <c r="AS4087" s="3">
        <f t="shared" si="7400"/>
        <v>-1.3393066183198243E-4</v>
      </c>
      <c r="AT4087" s="3" cm="1">
        <f t="array" ref="AT4087">AS4087-(100000000/LvacE($A4087)-$E4087)</f>
        <v>1.3885413500247523E-4</v>
      </c>
      <c r="AU4087" t="s">
        <v>4808</v>
      </c>
      <c r="AV4087" t="s">
        <v>4923</v>
      </c>
      <c r="AW4087" s="3">
        <v>19308.93</v>
      </c>
      <c r="AX4087" s="3">
        <v>63816.91</v>
      </c>
      <c r="AY4087" s="3"/>
      <c r="AZ4087" s="10" cm="1">
        <f t="array" ref="AZ4087">Lair(100000000/($AX4087-$AW4087))</f>
        <v>2246.091479146949</v>
      </c>
      <c r="BA4087" s="10">
        <f t="shared" si="7507"/>
        <v>2246.7881040658326</v>
      </c>
      <c r="BB4087" s="12">
        <v>202000000</v>
      </c>
      <c r="BC4087" s="3">
        <v>0.249</v>
      </c>
      <c r="BD4087" s="12" cm="1">
        <f t="array" ref="BD4087">SfromgA($BB4087,$BA4087,"")</f>
        <v>1.1307616651024335</v>
      </c>
      <c r="BE4087" s="29">
        <f t="shared" si="7508"/>
        <v>99.173075704688898</v>
      </c>
      <c r="BG4087" s="3"/>
      <c r="BH4087" s="3"/>
      <c r="BI4087" s="12">
        <f t="shared" si="7509"/>
        <v>202000000</v>
      </c>
      <c r="BJ4087" s="29">
        <f t="shared" si="7510"/>
        <v>99.173075704688898</v>
      </c>
      <c r="BK4087" s="3">
        <f t="shared" si="7511"/>
        <v>-7.1752599706656133</v>
      </c>
      <c r="BL4087" s="13">
        <f>EXP(BK$4341*$AX4087+BK$4342)*$BI4087/(100000000/($AX4087-$AW4087))</f>
        <v>79.175805386596593</v>
      </c>
      <c r="BM4087" s="3">
        <f t="shared" si="7512"/>
        <v>2.2922292229267471</v>
      </c>
      <c r="BN4087" s="13" cm="1">
        <f t="array" ref="BN4087">$C4087*EXP(poly_from_str(100000000/$E4087,BN$4343))</f>
        <v>68.803961186534295</v>
      </c>
      <c r="BO4087" s="3">
        <f t="shared" si="7513"/>
        <v>2.0794415416798357</v>
      </c>
      <c r="BP4087" s="13">
        <f t="shared" si="7514"/>
        <v>0.14040944593901136</v>
      </c>
      <c r="BQ4087" s="13"/>
      <c r="BS4087" s="13"/>
      <c r="BT4087" s="13"/>
      <c r="BU4087" s="13"/>
      <c r="BV4087" s="13"/>
      <c r="BW4087" s="13"/>
      <c r="BX4087" s="13"/>
      <c r="BY4087">
        <v>69694</v>
      </c>
      <c r="BZ4087" s="13"/>
    </row>
    <row r="4088" spans="1:78" hidden="1" x14ac:dyDescent="0.25">
      <c r="A4088">
        <v>2246.0030000000002</v>
      </c>
      <c r="B4088" s="2" t="str">
        <f t="shared" si="7483"/>
        <v/>
      </c>
      <c r="C4088">
        <v>1</v>
      </c>
      <c r="E4088">
        <v>44509.73</v>
      </c>
      <c r="R4088">
        <v>37</v>
      </c>
      <c r="S4088" t="s">
        <v>22</v>
      </c>
      <c r="AA4088" s="10">
        <f t="shared" si="7395"/>
        <v>2246.0030000000002</v>
      </c>
      <c r="AB4088" s="3" cm="1">
        <f t="array" ref="AB4088">100000000/Lvac(AA4088)</f>
        <v>44509.73318140996</v>
      </c>
      <c r="AC4088" s="28">
        <f t="shared" si="7396"/>
        <v>4.4523538036235927E-7</v>
      </c>
      <c r="AD4088" s="28">
        <f t="shared" si="7397"/>
        <v>2.2466996059586859E-7</v>
      </c>
      <c r="AE4088" s="21">
        <f t="shared" si="7398"/>
        <v>44509.730645675678</v>
      </c>
      <c r="AF4088" s="10" cm="1">
        <f t="array" ref="AF4088">Lair(100000000/AE4088)</f>
        <v>2246.0031279678083</v>
      </c>
      <c r="AG4088" s="10">
        <f t="shared" si="7399"/>
        <v>1.4908653991426095E-2</v>
      </c>
      <c r="AH4088" s="10" t="b">
        <f t="shared" si="7394"/>
        <v>1</v>
      </c>
      <c r="AI4088" s="10">
        <f t="shared" si="7402"/>
        <v>2246.0030000000002</v>
      </c>
      <c r="AJ4088">
        <v>3.0000000000000001E-3</v>
      </c>
      <c r="AK4088" s="3" cm="1">
        <f t="array" ref="AK4088">100000000/Lvac($AA4088)</f>
        <v>44509.73318140996</v>
      </c>
      <c r="AL4088" s="21">
        <f t="shared" si="7466"/>
        <v>5.9451923948556556E-2</v>
      </c>
      <c r="AM4088" s="21"/>
      <c r="AN4088" s="21"/>
      <c r="AO4088" s="21"/>
      <c r="AP4088" s="21"/>
      <c r="AS4088" s="3">
        <f t="shared" si="7400"/>
        <v>3.1814099565963261E-3</v>
      </c>
      <c r="AT4088" s="3" cm="1">
        <f t="array" ref="AT4088">AS4088-(100000000/LvacE($A4088)-$E4088)</f>
        <v>1.3892204879084602E-4</v>
      </c>
      <c r="BB4088"/>
      <c r="BC4088"/>
      <c r="BD4088"/>
      <c r="BE4088"/>
      <c r="BF4088"/>
      <c r="BG4088"/>
      <c r="BH4088"/>
      <c r="BI4088"/>
      <c r="BJ4088"/>
      <c r="BN4088" s="13" cm="1">
        <f t="array" ref="BN4088">$C4088*EXP(poly_from_str(100000000/$E4088,BN$4343))</f>
        <v>8.6077507899484065</v>
      </c>
      <c r="BO4088" s="13"/>
      <c r="BY4088" t="e">
        <v>#N/A</v>
      </c>
    </row>
    <row r="4089" spans="1:78" hidden="1" x14ac:dyDescent="0.25">
      <c r="A4089">
        <v>2245.761</v>
      </c>
      <c r="B4089" s="2" t="str">
        <f t="shared" si="7483"/>
        <v/>
      </c>
      <c r="C4089">
        <v>7</v>
      </c>
      <c r="E4089">
        <v>44514.53</v>
      </c>
      <c r="F4089">
        <v>19700</v>
      </c>
      <c r="G4089" t="s">
        <v>5</v>
      </c>
      <c r="H4089" s="5" t="s">
        <v>16</v>
      </c>
      <c r="I4089">
        <v>64215</v>
      </c>
      <c r="J4089" t="s">
        <v>3</v>
      </c>
      <c r="K4089" s="5" t="s">
        <v>15</v>
      </c>
      <c r="L4089">
        <v>19700.900000000001</v>
      </c>
      <c r="M4089" t="str">
        <f>$G4089&amp;""</f>
        <v>e</v>
      </c>
      <c r="N4089" t="str">
        <f>$H4089&amp;""</f>
        <v>11/2</v>
      </c>
      <c r="O4089">
        <v>64215.45</v>
      </c>
      <c r="P4089" t="str">
        <f>$J4089&amp;""</f>
        <v>o</v>
      </c>
      <c r="Q4089" t="str">
        <f>$K4089&amp;""</f>
        <v>13/2</v>
      </c>
      <c r="R4089">
        <v>37</v>
      </c>
      <c r="AA4089" s="10">
        <f t="shared" si="7395"/>
        <v>2245.761</v>
      </c>
      <c r="AB4089" s="3" cm="1">
        <f t="array" ref="AB4089">100000000/Lvac(AA4089)</f>
        <v>44514.529026951946</v>
      </c>
      <c r="AC4089" s="28">
        <f t="shared" si="7396"/>
        <v>4.452833582914656E-7</v>
      </c>
      <c r="AD4089" s="28">
        <f t="shared" si="7397"/>
        <v>2.2464575541044948E-7</v>
      </c>
      <c r="AE4089" s="21">
        <f t="shared" si="7398"/>
        <v>44514.529802585115</v>
      </c>
      <c r="AF4089" s="10" cm="1">
        <f t="array" ref="AF4089">Lair(100000000/AE4089)</f>
        <v>2245.760960865503</v>
      </c>
      <c r="AG4089" s="10">
        <f t="shared" si="7399"/>
        <v>1.4910789488942044E-2</v>
      </c>
      <c r="AH4089" s="10" t="b">
        <f t="shared" si="7394"/>
        <v>1</v>
      </c>
      <c r="AI4089" s="10">
        <f>$AF4089</f>
        <v>2245.760960865503</v>
      </c>
      <c r="AJ4089">
        <v>3.0000000000000001E-3</v>
      </c>
      <c r="AK4089" s="3" cm="1">
        <f t="array" ref="AK4089">100000000/Lvac($AA4089)</f>
        <v>44514.529026951946</v>
      </c>
      <c r="AL4089" s="21">
        <f t="shared" si="7466"/>
        <v>5.9464737969881235E-2</v>
      </c>
      <c r="AM4089" s="10" cm="1">
        <f t="array" ref="AM4089">Lvac($AI4089)-$BA4089</f>
        <v>1.0192764934799925E-3</v>
      </c>
      <c r="AN4089" s="10">
        <f>$AK4089-($AX4089-$AW4089)</f>
        <v>-2.0973048049199861E-2</v>
      </c>
      <c r="AO4089" s="3">
        <f>AM4089/AJ4089</f>
        <v>0.3397588311599975</v>
      </c>
      <c r="AP4089" s="3">
        <v>0.35280645852253656</v>
      </c>
      <c r="AS4089" s="3">
        <f t="shared" si="7400"/>
        <v>-9.7304805240128189E-4</v>
      </c>
      <c r="AT4089" s="3" cm="1">
        <f t="array" ref="AT4089">AS4089-(100000000/LvacE($A4089)-$E4089)</f>
        <v>1.3910480629419908E-4</v>
      </c>
      <c r="AU4089" t="s">
        <v>4957</v>
      </c>
      <c r="AV4089" t="s">
        <v>4818</v>
      </c>
      <c r="AW4089" s="3">
        <v>19700.900000000001</v>
      </c>
      <c r="AX4089" s="3">
        <v>64215.45</v>
      </c>
      <c r="AY4089" s="3"/>
      <c r="AZ4089" s="10" cm="1">
        <f t="array" ref="AZ4089">Lair(100000000/($AX4089-$AW4089))</f>
        <v>2245.7599418073542</v>
      </c>
      <c r="BA4089" s="10">
        <f>100000000/($AX4089-$AW4089)</f>
        <v>2246.4564956851191</v>
      </c>
      <c r="BB4089" s="12">
        <v>95400000</v>
      </c>
      <c r="BC4089" s="3">
        <v>0.23300000000000001</v>
      </c>
      <c r="BD4089" s="12" cm="1">
        <f t="array" ref="BD4089">SfromgA($BB4089,$BA4089,"")</f>
        <v>0.53379656201136316</v>
      </c>
      <c r="BE4089" s="29">
        <f>(10^MAX(0.05, -0.312925054856973*((LN($BD4089))^(1/3)) + 0.454808404431693)-1)*100</f>
        <v>428.13632264965787</v>
      </c>
      <c r="BG4089" s="3"/>
      <c r="BH4089" s="3"/>
      <c r="BI4089" s="12">
        <f>IF($BB4089="",$BF4089,$BB4089)</f>
        <v>95400000</v>
      </c>
      <c r="BJ4089" s="29">
        <f>IF($BB4089="",$BH4089,$BE4089)</f>
        <v>428.13632264965787</v>
      </c>
      <c r="BK4089" s="3">
        <f>LN(BN4089*100000000/($AX4089-$AW4089)/$BI4089)</f>
        <v>-6.5556298384399154</v>
      </c>
      <c r="BL4089" s="13">
        <f>EXP(BK$4341*$AX4089+BK$4342)*$BI4089/(100000000/($AX4089-$AW4089))</f>
        <v>36.282956682660476</v>
      </c>
      <c r="BM4089" s="3">
        <f t="shared" ref="BM4089" si="7515">LN(BL4089/$C4089)</f>
        <v>1.6454379690854428</v>
      </c>
      <c r="BN4089" s="13" cm="1">
        <f t="array" ref="BN4089">$C4089*EXP(poly_from_str(100000000/$E4089,BN$4343))</f>
        <v>60.391594722336556</v>
      </c>
      <c r="BO4089" s="3">
        <f>LN($C4089)</f>
        <v>1.9459101490553132</v>
      </c>
      <c r="BP4089" s="13">
        <f>LN(BL4089/BN4089)</f>
        <v>-0.50950181689011453</v>
      </c>
      <c r="BQ4089" s="13"/>
      <c r="BS4089" s="13"/>
      <c r="BT4089" s="13"/>
      <c r="BU4089" s="13"/>
      <c r="BV4089" s="13"/>
      <c r="BW4089" s="13"/>
      <c r="BX4089" s="13"/>
      <c r="BY4089">
        <v>61190</v>
      </c>
      <c r="BZ4089" s="13"/>
    </row>
    <row r="4090" spans="1:78" hidden="1" x14ac:dyDescent="0.25">
      <c r="A4090">
        <v>2245.672</v>
      </c>
      <c r="B4090" s="2" t="str">
        <f t="shared" si="7483"/>
        <v/>
      </c>
      <c r="C4090">
        <v>2</v>
      </c>
      <c r="E4090">
        <v>44516.29</v>
      </c>
      <c r="R4090">
        <v>37</v>
      </c>
      <c r="S4090" t="s">
        <v>22</v>
      </c>
      <c r="AA4090" s="10">
        <f t="shared" si="7395"/>
        <v>2245.672</v>
      </c>
      <c r="AB4090" s="3" cm="1">
        <f t="array" ref="AB4090">100000000/Lvac(AA4090)</f>
        <v>44516.293048243824</v>
      </c>
      <c r="AC4090" s="28">
        <f t="shared" si="7396"/>
        <v>4.4530100566779118E-7</v>
      </c>
      <c r="AD4090" s="28">
        <f t="shared" si="7397"/>
        <v>2.2463685350356238E-7</v>
      </c>
      <c r="AE4090" s="21">
        <f t="shared" si="7398"/>
        <v>44516.290618358616</v>
      </c>
      <c r="AF4090" s="10" cm="1">
        <f t="array" ref="AF4090">Lair(100000000/AE4090)</f>
        <v>2245.6721225899187</v>
      </c>
      <c r="AG4090" s="10">
        <f t="shared" si="7399"/>
        <v>1.4911575031492538E-2</v>
      </c>
      <c r="AH4090" s="10" t="b">
        <f t="shared" si="7394"/>
        <v>1</v>
      </c>
      <c r="AI4090" s="10">
        <f t="shared" si="7402"/>
        <v>2245.672</v>
      </c>
      <c r="AJ4090">
        <v>3.0000000000000001E-3</v>
      </c>
      <c r="AK4090" s="3" cm="1">
        <f t="array" ref="AK4090">100000000/Lvac($AA4090)</f>
        <v>44516.293048243824</v>
      </c>
      <c r="AL4090" s="21">
        <f t="shared" si="7466"/>
        <v>5.9469450188955227E-2</v>
      </c>
      <c r="AM4090" s="21"/>
      <c r="AN4090" s="21"/>
      <c r="AO4090" s="21"/>
      <c r="AP4090" s="21"/>
      <c r="AS4090" s="3">
        <f t="shared" si="7400"/>
        <v>3.0482438232866116E-3</v>
      </c>
      <c r="AT4090" s="3" cm="1">
        <f t="array" ref="AT4090">AS4090-(100000000/LvacE($A4090)-$E4090)</f>
        <v>1.3917205797042698E-4</v>
      </c>
      <c r="BB4090"/>
      <c r="BC4090"/>
      <c r="BD4090"/>
      <c r="BE4090"/>
      <c r="BF4090"/>
      <c r="BG4090"/>
      <c r="BH4090"/>
      <c r="BI4090"/>
      <c r="BJ4090"/>
      <c r="BN4090" s="13" cm="1">
        <f t="array" ref="BN4090">$C4090*EXP(poly_from_str(100000000/$E4090,BN$4343))</f>
        <v>17.269168927833853</v>
      </c>
      <c r="BO4090" s="13"/>
      <c r="BY4090">
        <v>17499</v>
      </c>
    </row>
    <row r="4091" spans="1:78" hidden="1" x14ac:dyDescent="0.25">
      <c r="A4091">
        <v>2245.625</v>
      </c>
      <c r="B4091" s="2" t="str">
        <f t="shared" si="7483"/>
        <v/>
      </c>
      <c r="C4091">
        <v>1</v>
      </c>
      <c r="E4091">
        <v>44517.22</v>
      </c>
      <c r="F4091">
        <v>24461</v>
      </c>
      <c r="G4091" t="s">
        <v>5</v>
      </c>
      <c r="H4091" s="5" t="s">
        <v>18</v>
      </c>
      <c r="I4091">
        <v>68978</v>
      </c>
      <c r="J4091" t="s">
        <v>3</v>
      </c>
      <c r="K4091" s="5" t="s">
        <v>18</v>
      </c>
      <c r="L4091">
        <v>24461.24</v>
      </c>
      <c r="M4091" t="str">
        <f t="shared" ref="M4091:M4098" si="7516">$G4091&amp;""</f>
        <v>e</v>
      </c>
      <c r="N4091" t="str">
        <f t="shared" ref="N4091:N4098" si="7517">$H4091&amp;""</f>
        <v>5/2</v>
      </c>
      <c r="O4091">
        <v>68978.55</v>
      </c>
      <c r="P4091" t="str">
        <f t="shared" ref="P4091:P4098" si="7518">$J4091&amp;""</f>
        <v>o</v>
      </c>
      <c r="Q4091" t="str">
        <f t="shared" ref="Q4091:Q4098" si="7519">$K4091&amp;""</f>
        <v>5/2</v>
      </c>
      <c r="R4091">
        <v>37</v>
      </c>
      <c r="AA4091" s="10">
        <f t="shared" si="7395"/>
        <v>2245.625</v>
      </c>
      <c r="AB4091" s="3" cm="1">
        <f t="array" ref="AB4091">100000000/Lvac(AA4091)</f>
        <v>44517.224666455353</v>
      </c>
      <c r="AC4091" s="28">
        <f t="shared" si="7396"/>
        <v>4.4531032563317563E-7</v>
      </c>
      <c r="AD4091" s="28">
        <f t="shared" si="7397"/>
        <v>2.2463215249658648E-7</v>
      </c>
      <c r="AE4091" s="21">
        <f t="shared" si="7398"/>
        <v>44517.220946561538</v>
      </c>
      <c r="AF4091" s="10" cm="1">
        <f t="array" ref="AF4091">Lair(100000000/AE4091)</f>
        <v>2245.6251876641772</v>
      </c>
      <c r="AG4091" s="10">
        <f t="shared" si="7399"/>
        <v>1.4911989906252237E-2</v>
      </c>
      <c r="AH4091" s="10" t="b">
        <f t="shared" si="7394"/>
        <v>1</v>
      </c>
      <c r="AI4091" s="10">
        <f t="shared" ref="AI4091:AI4098" si="7520">$AF4091</f>
        <v>2245.6251876641772</v>
      </c>
      <c r="AJ4091">
        <v>3.0000000000000001E-3</v>
      </c>
      <c r="AK4091" s="3" cm="1">
        <f t="array" ref="AK4091">100000000/Lvac($AA4091)</f>
        <v>44517.224666455353</v>
      </c>
      <c r="AL4091" s="21">
        <f t="shared" si="7466"/>
        <v>5.9471934467515461E-2</v>
      </c>
      <c r="AM4091" s="10" cm="1">
        <f t="array" ref="AM4091">Lvac($AI4091)-$BA4091</f>
        <v>4.4935929954590392E-3</v>
      </c>
      <c r="AN4091" s="10">
        <f t="shared" ref="AN4091:AN4098" si="7521">$AK4091-($AX4091-$AW4091)</f>
        <v>-8.5333544644527137E-2</v>
      </c>
      <c r="AO4091" s="3">
        <f t="shared" ref="AO4091:AO4098" si="7522">AM4091/AJ4091</f>
        <v>1.4978643318196798</v>
      </c>
      <c r="AP4091" s="3">
        <v>1.4352962037567825</v>
      </c>
      <c r="AS4091" s="3">
        <f t="shared" si="7400"/>
        <v>4.6664553519804031E-3</v>
      </c>
      <c r="AT4091" s="3" cm="1">
        <f t="array" ref="AT4091">AS4091-(100000000/LvacE($A4091)-$E4091)</f>
        <v>1.3920760102337226E-4</v>
      </c>
      <c r="AU4091" t="s">
        <v>4712</v>
      </c>
      <c r="AV4091" t="s">
        <v>4913</v>
      </c>
      <c r="AW4091" s="3">
        <v>24461.24</v>
      </c>
      <c r="AX4091" s="3">
        <v>68978.55</v>
      </c>
      <c r="AY4091" s="3"/>
      <c r="AZ4091" s="10" cm="1">
        <f t="array" ref="AZ4091">Lair(100000000/($AX4091-$AW4091))</f>
        <v>2245.6206950337173</v>
      </c>
      <c r="BA4091" s="10">
        <f t="shared" ref="BA4091:BA4098" si="7523">100000000/($AX4091-$AW4091)</f>
        <v>2246.3172190772534</v>
      </c>
      <c r="BB4091" s="12">
        <v>21300000</v>
      </c>
      <c r="BC4091" s="3">
        <v>3.3000000000000002E-2</v>
      </c>
      <c r="BD4091" s="12" cm="1">
        <f t="array" ref="BD4091">SfromgA($BB4091,$BA4091,"")</f>
        <v>0.11915882770264333</v>
      </c>
      <c r="BE4091" s="29">
        <f t="shared" ref="BE4091:BE4098" si="7524">(10^MAX(0.05, -0.312925054856973*((LN($BD4091))^(1/3)) + 0.454808404431693)-1)*100</f>
        <v>619.88411176001171</v>
      </c>
      <c r="BG4091" s="3"/>
      <c r="BH4091" s="3"/>
      <c r="BI4091" s="12">
        <f t="shared" ref="BI4091:BI4098" si="7525">IF($BB4091="",$BF4091,$BB4091)</f>
        <v>21300000</v>
      </c>
      <c r="BJ4091" s="29">
        <f t="shared" ref="BJ4091:BJ4098" si="7526">IF($BB4091="",$BH4091,$BE4091)</f>
        <v>619.88411176001171</v>
      </c>
      <c r="BK4091" s="3">
        <f>LN(BN4091*100000000/($AX4091-$AW4091)/$BI4091)</f>
        <v>-7.0009528177268789</v>
      </c>
      <c r="BL4091" s="13">
        <f t="shared" ref="BL4091:BL4098" si="7527">EXP(BK$4341*$AX4091+BK$4342)*$BI4091/(100000000/($AX4091-$AW4091))</f>
        <v>5.641429781969924</v>
      </c>
      <c r="BM4091" s="3">
        <f t="shared" ref="BM4091" si="7528">LN(BL4091/$C4091)</f>
        <v>1.7301375408238615</v>
      </c>
      <c r="BN4091" s="13" cm="1">
        <f t="array" ref="BN4091">$C4091*EXP(poly_from_str(100000000/$E4091,BN$4343))</f>
        <v>8.638400602963662</v>
      </c>
      <c r="BO4091" s="3">
        <f t="shared" ref="BO4091:BO4098" si="7529">LN($C4091)</f>
        <v>0</v>
      </c>
      <c r="BP4091" s="13">
        <f t="shared" ref="BP4091" si="7530">LN(BL4091/BN4091)</f>
        <v>-0.42607990945840829</v>
      </c>
      <c r="BQ4091" s="13"/>
      <c r="BS4091" s="13"/>
      <c r="BT4091" s="13"/>
      <c r="BU4091" s="13"/>
      <c r="BV4091" s="13"/>
      <c r="BW4091" s="13"/>
      <c r="BX4091" s="13"/>
      <c r="BY4091">
        <v>8754</v>
      </c>
      <c r="BZ4091" s="13"/>
    </row>
    <row r="4092" spans="1:78" hidden="1" x14ac:dyDescent="0.25">
      <c r="A4092">
        <v>2245.19</v>
      </c>
      <c r="B4092" s="2" t="str">
        <f t="shared" si="7483"/>
        <v/>
      </c>
      <c r="C4092">
        <v>5</v>
      </c>
      <c r="E4092">
        <v>44525.85</v>
      </c>
      <c r="F4092">
        <v>24461</v>
      </c>
      <c r="G4092" t="s">
        <v>5</v>
      </c>
      <c r="H4092" s="5" t="s">
        <v>18</v>
      </c>
      <c r="I4092">
        <v>68987</v>
      </c>
      <c r="J4092" t="s">
        <v>3</v>
      </c>
      <c r="K4092" s="5" t="s">
        <v>8</v>
      </c>
      <c r="L4092">
        <v>24461.24</v>
      </c>
      <c r="M4092" t="str">
        <f t="shared" si="7516"/>
        <v>e</v>
      </c>
      <c r="N4092" t="str">
        <f t="shared" si="7517"/>
        <v>5/2</v>
      </c>
      <c r="O4092">
        <v>68987.070000000007</v>
      </c>
      <c r="P4092" t="str">
        <f t="shared" si="7518"/>
        <v>o</v>
      </c>
      <c r="Q4092" t="str">
        <f t="shared" si="7519"/>
        <v>7/2</v>
      </c>
      <c r="R4092">
        <v>37</v>
      </c>
      <c r="AA4092" s="10">
        <f t="shared" si="7395"/>
        <v>2245.19</v>
      </c>
      <c r="AB4092" s="3" cm="1">
        <f t="array" ref="AB4092">100000000/Lvac(AA4092)</f>
        <v>44525.848941014548</v>
      </c>
      <c r="AC4092" s="28">
        <f t="shared" si="7396"/>
        <v>4.4539660340550243E-7</v>
      </c>
      <c r="AD4092" s="28">
        <f t="shared" si="7397"/>
        <v>2.2458864317775193E-7</v>
      </c>
      <c r="AE4092" s="21">
        <f t="shared" si="7398"/>
        <v>44525.849785324019</v>
      </c>
      <c r="AF4092" s="10" cm="1">
        <f t="array" ref="AF4092">Lair(100000000/AE4092)</f>
        <v>2245.189957422102</v>
      </c>
      <c r="AG4092" s="10">
        <f t="shared" si="7399"/>
        <v>1.4915830941037184E-2</v>
      </c>
      <c r="AH4092" s="10" t="b">
        <f t="shared" si="7394"/>
        <v>1</v>
      </c>
      <c r="AI4092" s="10">
        <f t="shared" si="7520"/>
        <v>2245.189957422102</v>
      </c>
      <c r="AJ4092">
        <v>3.0000000000000001E-3</v>
      </c>
      <c r="AK4092" s="3" cm="1">
        <f t="array" ref="AK4092">100000000/Lvac($AA4092)</f>
        <v>44525.848941014548</v>
      </c>
      <c r="AL4092" s="21">
        <f t="shared" si="7466"/>
        <v>5.9494986774489077E-2</v>
      </c>
      <c r="AM4092" s="10" cm="1">
        <f t="array" ref="AM4092">Lvac($AI4092)-$BA4092</f>
        <v>-9.9797330949513707E-4</v>
      </c>
      <c r="AN4092" s="10">
        <f t="shared" si="7521"/>
        <v>1.8941014546726365E-2</v>
      </c>
      <c r="AO4092" s="3">
        <f t="shared" si="7522"/>
        <v>-0.33265776983171236</v>
      </c>
      <c r="AP4092" s="3">
        <v>-0.31846209700840217</v>
      </c>
      <c r="AS4092" s="3">
        <f t="shared" si="7400"/>
        <v>-1.058985450072214E-3</v>
      </c>
      <c r="AT4092" s="3" cm="1">
        <f t="array" ref="AT4092">AS4092-(100000000/LvacE($A4092)-$E4092)</f>
        <v>1.3953680900158361E-4</v>
      </c>
      <c r="AU4092" t="s">
        <v>4712</v>
      </c>
      <c r="AV4092" t="s">
        <v>4915</v>
      </c>
      <c r="AW4092" s="3">
        <v>24461.24</v>
      </c>
      <c r="AX4092" s="3">
        <v>68987.070000000007</v>
      </c>
      <c r="AY4092" s="3"/>
      <c r="AZ4092" s="10" cm="1">
        <f t="array" ref="AZ4092">Lair(100000000/($AX4092-$AW4092))</f>
        <v>2245.1909551816871</v>
      </c>
      <c r="BA4092" s="10">
        <f t="shared" si="7523"/>
        <v>2245.8873871638102</v>
      </c>
      <c r="BB4092" s="12">
        <v>4330000</v>
      </c>
      <c r="BC4092" s="3">
        <v>8.0000000000000002E-3</v>
      </c>
      <c r="BD4092" s="12" cm="1">
        <f t="array" ref="BD4092">SfromgA($BB4092,$BA4092,"")</f>
        <v>2.4209464586998835E-2</v>
      </c>
      <c r="BE4092" s="29">
        <f t="shared" si="7524"/>
        <v>770.39801025866643</v>
      </c>
      <c r="BG4092" s="3"/>
      <c r="BH4092" s="3"/>
      <c r="BI4092" s="12">
        <f t="shared" si="7525"/>
        <v>4330000</v>
      </c>
      <c r="BJ4092" s="29">
        <f t="shared" si="7526"/>
        <v>770.39801025866643</v>
      </c>
      <c r="BK4092" s="3"/>
      <c r="BL4092" s="13">
        <f t="shared" si="7527"/>
        <v>1.1463030525854057</v>
      </c>
      <c r="BM4092" s="3"/>
      <c r="BN4092" s="13" cm="1">
        <f t="array" ref="BN4092">$C4092*EXP(poly_from_str(100000000/$E4092,BN$4343))</f>
        <v>43.369776416370271</v>
      </c>
      <c r="BO4092" s="3">
        <f t="shared" si="7529"/>
        <v>1.6094379124341003</v>
      </c>
      <c r="BP4092" s="17"/>
      <c r="BQ4092" s="13"/>
      <c r="BS4092" s="13"/>
      <c r="BT4092" s="13"/>
      <c r="BU4092" s="13"/>
      <c r="BV4092" s="13"/>
      <c r="BW4092" s="13"/>
      <c r="BX4092" s="13"/>
      <c r="BY4092">
        <v>43963</v>
      </c>
      <c r="BZ4092" s="13"/>
    </row>
    <row r="4093" spans="1:78" hidden="1" x14ac:dyDescent="0.25">
      <c r="A4093">
        <v>2245.0549999999998</v>
      </c>
      <c r="B4093" s="2" t="str">
        <f t="shared" si="7483"/>
        <v/>
      </c>
      <c r="C4093">
        <v>3</v>
      </c>
      <c r="E4093">
        <v>44528.53</v>
      </c>
      <c r="F4093">
        <v>19872</v>
      </c>
      <c r="G4093" t="s">
        <v>5</v>
      </c>
      <c r="H4093" s="5" t="s">
        <v>8</v>
      </c>
      <c r="I4093">
        <v>64401</v>
      </c>
      <c r="J4093" t="s">
        <v>3</v>
      </c>
      <c r="K4093" s="5" t="s">
        <v>18</v>
      </c>
      <c r="L4093">
        <v>19872.43</v>
      </c>
      <c r="M4093" t="str">
        <f t="shared" si="7516"/>
        <v>e</v>
      </c>
      <c r="N4093" t="str">
        <f t="shared" si="7517"/>
        <v>7/2</v>
      </c>
      <c r="O4093">
        <v>64401.03</v>
      </c>
      <c r="P4093" t="str">
        <f t="shared" si="7518"/>
        <v>o</v>
      </c>
      <c r="Q4093" t="str">
        <f t="shared" si="7519"/>
        <v>5/2</v>
      </c>
      <c r="R4093">
        <v>37</v>
      </c>
      <c r="AA4093" s="10">
        <f t="shared" si="7395"/>
        <v>2245.0549999999998</v>
      </c>
      <c r="AB4093" s="3" cm="1">
        <f t="array" ref="AB4093">100000000/Lvac(AA4093)</f>
        <v>44528.526119414033</v>
      </c>
      <c r="AC4093" s="28">
        <f t="shared" si="7396"/>
        <v>4.4542338606403858E-7</v>
      </c>
      <c r="AD4093" s="28">
        <f t="shared" si="7397"/>
        <v>2.2457514028608486E-7</v>
      </c>
      <c r="AE4093" s="21">
        <f t="shared" si="7398"/>
        <v>44528.529213484144</v>
      </c>
      <c r="AF4093" s="10" cm="1">
        <f t="array" ref="AF4093">Lair(100000000/AE4093)</f>
        <v>2245.054843987115</v>
      </c>
      <c r="AG4093" s="10">
        <f t="shared" si="7399"/>
        <v>1.4917023440275193E-2</v>
      </c>
      <c r="AH4093" s="10" t="b">
        <f t="shared" si="7394"/>
        <v>1</v>
      </c>
      <c r="AI4093" s="10">
        <f t="shared" si="7520"/>
        <v>2245.054843987115</v>
      </c>
      <c r="AJ4093">
        <v>3.0000000000000001E-3</v>
      </c>
      <c r="AK4093" s="3" cm="1">
        <f t="array" ref="AK4093">100000000/Lvac($AA4093)</f>
        <v>44528.526119414033</v>
      </c>
      <c r="AL4093" s="21">
        <f t="shared" si="7466"/>
        <v>5.9502144776561544E-2</v>
      </c>
      <c r="AM4093" s="10" cm="1">
        <f t="array" ref="AM4093">Lvac($AI4093)-$BA4093</f>
        <v>3.5700405182979011E-3</v>
      </c>
      <c r="AN4093" s="10">
        <f t="shared" si="7521"/>
        <v>-7.3880585965525825E-2</v>
      </c>
      <c r="AO4093" s="3">
        <f t="shared" si="7522"/>
        <v>1.1900135060993005</v>
      </c>
      <c r="AP4093" s="3">
        <v>1.2420289399415196</v>
      </c>
      <c r="AS4093" s="3">
        <f t="shared" si="7400"/>
        <v>-3.8805859658168629E-3</v>
      </c>
      <c r="AT4093" s="3" cm="1">
        <f t="array" ref="AT4093">AS4093-(100000000/LvacE($A4093)-$E4093)</f>
        <v>1.3963910168968141E-4</v>
      </c>
      <c r="AU4093" t="s">
        <v>4780</v>
      </c>
      <c r="AV4093" t="s">
        <v>4832</v>
      </c>
      <c r="AW4093" s="3">
        <v>19872.43</v>
      </c>
      <c r="AX4093" s="3">
        <v>64401.03</v>
      </c>
      <c r="AY4093" s="3"/>
      <c r="AZ4093" s="10" cm="1">
        <f t="array" ref="AZ4093">Lair(100000000/($AX4093-$AW4093))</f>
        <v>2245.051274711102</v>
      </c>
      <c r="BA4093" s="10">
        <f t="shared" si="7523"/>
        <v>2245.7476767740286</v>
      </c>
      <c r="BB4093" s="12">
        <v>27100000</v>
      </c>
      <c r="BC4093" s="3">
        <v>5.8000000000000003E-2</v>
      </c>
      <c r="BD4093" s="12" cm="1">
        <f t="array" ref="BD4093">SfromgA($BB4093,$BA4093,"")</f>
        <v>0.15149054500201911</v>
      </c>
      <c r="BE4093" s="29">
        <f t="shared" si="7524"/>
        <v>594.24932941961913</v>
      </c>
      <c r="BG4093" s="3"/>
      <c r="BH4093" s="3"/>
      <c r="BI4093" s="12">
        <f t="shared" si="7525"/>
        <v>27100000</v>
      </c>
      <c r="BJ4093" s="29">
        <f t="shared" si="7526"/>
        <v>594.24932941961913</v>
      </c>
      <c r="BK4093" s="3">
        <f t="shared" ref="BK4093:BK4098" si="7531">LN(BN4093*100000000/($AX4093-$AW4093)/$BI4093)</f>
        <v>-6.1380351502615529</v>
      </c>
      <c r="BL4093" s="13">
        <f t="shared" si="7527"/>
        <v>10.165691252013284</v>
      </c>
      <c r="BM4093" s="3">
        <f t="shared" ref="BM4093:BM4098" si="7532">LN(BL4093/$C4093)</f>
        <v>1.2204061592494548</v>
      </c>
      <c r="BN4093" s="13" cm="1">
        <f t="array" ref="BN4093">$C4093*EXP(poly_from_str(100000000/$E4093,BN$4343))</f>
        <v>26.055147513857573</v>
      </c>
      <c r="BO4093" s="3">
        <f t="shared" si="7529"/>
        <v>1.0986122886681098</v>
      </c>
      <c r="BP4093" s="13">
        <f t="shared" ref="BP4093:BP4094" si="7533">LN(BL4093/BN4093)</f>
        <v>-0.94119690206096107</v>
      </c>
      <c r="BQ4093" s="13"/>
      <c r="BR4093" s="12">
        <v>5340000</v>
      </c>
      <c r="BS4093" s="3">
        <f>LN(BV4093*100000000/($AX4093-$AW4093)/$BR4093)</f>
        <v>-6.1767671519806466</v>
      </c>
      <c r="BT4093" s="13">
        <f>EXP(BS$4338*$AX4093+BS$4336)*$BR4093/(100000000/($AX4093-$AW4093))</f>
        <v>2.4384418748083894</v>
      </c>
      <c r="BU4093" s="3">
        <f>LN(BT4093/$BN4093)</f>
        <v>-2.368856090548046</v>
      </c>
      <c r="BV4093" s="3" cm="1">
        <f t="array" ref="BV4093">$BN4093*EXP(poly_from_str(100000000/$E4093,BV$4341))</f>
        <v>4.9390612034171388</v>
      </c>
      <c r="BW4093" s="12" t="s">
        <v>5053</v>
      </c>
      <c r="BX4093" s="3">
        <f>LN(BT4093/BV4093)</f>
        <v>-0.70581601391540028</v>
      </c>
      <c r="BY4093">
        <v>26415</v>
      </c>
      <c r="BZ4093" s="13"/>
    </row>
    <row r="4094" spans="1:78" hidden="1" x14ac:dyDescent="0.25">
      <c r="A4094">
        <v>2244.9850000000001</v>
      </c>
      <c r="B4094" s="2" t="str">
        <f t="shared" si="7483"/>
        <v/>
      </c>
      <c r="C4094">
        <v>6</v>
      </c>
      <c r="E4094">
        <v>44529.91</v>
      </c>
      <c r="F4094">
        <v>23844</v>
      </c>
      <c r="G4094" t="s">
        <v>5</v>
      </c>
      <c r="H4094" s="5" t="s">
        <v>4</v>
      </c>
      <c r="I4094">
        <v>68374</v>
      </c>
      <c r="J4094" t="s">
        <v>3</v>
      </c>
      <c r="K4094" s="5" t="s">
        <v>4</v>
      </c>
      <c r="L4094">
        <v>23844.58</v>
      </c>
      <c r="M4094" t="str">
        <f t="shared" si="7516"/>
        <v>e</v>
      </c>
      <c r="N4094" t="str">
        <f t="shared" si="7517"/>
        <v>9/2</v>
      </c>
      <c r="O4094">
        <v>68374.539999999994</v>
      </c>
      <c r="P4094" t="str">
        <f t="shared" si="7518"/>
        <v>o</v>
      </c>
      <c r="Q4094" t="str">
        <f t="shared" si="7519"/>
        <v>9/2</v>
      </c>
      <c r="R4094">
        <v>37</v>
      </c>
      <c r="AA4094" s="10">
        <f t="shared" si="7395"/>
        <v>2244.9850000000001</v>
      </c>
      <c r="AB4094" s="3" cm="1">
        <f t="array" ref="AB4094">100000000/Lvac(AA4094)</f>
        <v>44529.914412725069</v>
      </c>
      <c r="AC4094" s="28">
        <f t="shared" si="7396"/>
        <v>4.4543727463657883E-7</v>
      </c>
      <c r="AD4094" s="28">
        <f t="shared" si="7397"/>
        <v>2.2456813878677375E-7</v>
      </c>
      <c r="AE4094" s="21">
        <f t="shared" si="7398"/>
        <v>44529.9108942807</v>
      </c>
      <c r="AF4094" s="10" cm="1">
        <f t="array" ref="AF4094">Lair(100000000/AE4094)</f>
        <v>2244.985177400154</v>
      </c>
      <c r="AG4094" s="10">
        <f t="shared" si="7399"/>
        <v>1.4917641857902182E-2</v>
      </c>
      <c r="AH4094" s="10" t="b">
        <f t="shared" si="7394"/>
        <v>1</v>
      </c>
      <c r="AI4094" s="10">
        <f t="shared" si="7520"/>
        <v>2244.985177400154</v>
      </c>
      <c r="AJ4094">
        <v>3.0000000000000001E-3</v>
      </c>
      <c r="AK4094" s="3" cm="1">
        <f t="array" ref="AK4094">100000000/Lvac($AA4094)</f>
        <v>44529.914412725069</v>
      </c>
      <c r="AL4094" s="21">
        <f t="shared" si="7466"/>
        <v>5.9505846445222971E-2</v>
      </c>
      <c r="AM4094" s="10" cm="1">
        <f t="array" ref="AM4094">Lvac($AI4094)-$BA4094</f>
        <v>2.4764407730799576E-3</v>
      </c>
      <c r="AN4094" s="10">
        <f t="shared" si="7521"/>
        <v>-4.5587274922581855E-2</v>
      </c>
      <c r="AO4094" s="3">
        <f t="shared" si="7522"/>
        <v>0.82548025769331923</v>
      </c>
      <c r="AP4094" s="3">
        <v>0.76633420758298598</v>
      </c>
      <c r="AS4094" s="3">
        <f t="shared" si="7400"/>
        <v>4.4127250657766126E-3</v>
      </c>
      <c r="AT4094" s="3" cm="1">
        <f t="array" ref="AT4094">AS4094-(100000000/LvacE($A4094)-$E4094)</f>
        <v>1.3969217980047688E-4</v>
      </c>
      <c r="AU4094" t="s">
        <v>4758</v>
      </c>
      <c r="AV4094" t="s">
        <v>4734</v>
      </c>
      <c r="AW4094" s="3">
        <v>23844.58</v>
      </c>
      <c r="AX4094" s="3">
        <v>68374.539999999994</v>
      </c>
      <c r="AY4094" s="3"/>
      <c r="AZ4094" s="10" cm="1">
        <f t="array" ref="AZ4094">Lair(100000000/($AX4094-$AW4094))</f>
        <v>2244.9827014896805</v>
      </c>
      <c r="BA4094" s="10">
        <f t="shared" si="7523"/>
        <v>2245.6790888651149</v>
      </c>
      <c r="BB4094" s="12">
        <v>177000000</v>
      </c>
      <c r="BC4094" s="3">
        <v>0.14899999999999999</v>
      </c>
      <c r="BD4094" s="12" cm="1">
        <f t="array" ref="BD4094">SfromgA($BB4094,$BA4094,"")</f>
        <v>0.98934943757250349</v>
      </c>
      <c r="BE4094" s="29">
        <f t="shared" si="7524"/>
        <v>234.02602646736815</v>
      </c>
      <c r="BG4094" s="3"/>
      <c r="BH4094" s="3"/>
      <c r="BI4094" s="12">
        <f t="shared" si="7525"/>
        <v>177000000</v>
      </c>
      <c r="BJ4094" s="29">
        <f t="shared" si="7526"/>
        <v>234.02602646736815</v>
      </c>
      <c r="BK4094" s="3">
        <f t="shared" si="7531"/>
        <v>-7.3208758673312051</v>
      </c>
      <c r="BL4094" s="13">
        <f t="shared" si="7527"/>
        <v>49.094994878610983</v>
      </c>
      <c r="BM4094" s="3">
        <f t="shared" si="7532"/>
        <v>2.101997623077295</v>
      </c>
      <c r="BN4094" s="13" cm="1">
        <f t="array" ref="BN4094">$C4094*EXP(poly_from_str(100000000/$E4094,BN$4343))</f>
        <v>52.144628714627423</v>
      </c>
      <c r="BO4094" s="3">
        <f t="shared" si="7529"/>
        <v>1.791759469228055</v>
      </c>
      <c r="BP4094" s="13">
        <f t="shared" si="7533"/>
        <v>-6.0264086993698229E-2</v>
      </c>
      <c r="BQ4094" s="13"/>
      <c r="BS4094" s="13"/>
      <c r="BT4094" s="13"/>
      <c r="BU4094" s="13"/>
      <c r="BV4094" s="13"/>
      <c r="BW4094" s="13"/>
      <c r="BX4094" s="13"/>
      <c r="BY4094">
        <v>52867</v>
      </c>
      <c r="BZ4094" s="13"/>
    </row>
    <row r="4095" spans="1:78" hidden="1" x14ac:dyDescent="0.25">
      <c r="A4095">
        <v>2244.7440000000001</v>
      </c>
      <c r="B4095" s="2" t="str">
        <f t="shared" si="7483"/>
        <v/>
      </c>
      <c r="C4095">
        <v>1</v>
      </c>
      <c r="E4095">
        <v>44534.69</v>
      </c>
      <c r="F4095">
        <v>19700</v>
      </c>
      <c r="G4095" t="s">
        <v>5</v>
      </c>
      <c r="H4095" s="5" t="s">
        <v>16</v>
      </c>
      <c r="I4095">
        <v>64235</v>
      </c>
      <c r="J4095" t="s">
        <v>3</v>
      </c>
      <c r="K4095" s="5" t="s">
        <v>4</v>
      </c>
      <c r="L4095">
        <v>19700.900000000001</v>
      </c>
      <c r="M4095" t="str">
        <f t="shared" si="7516"/>
        <v>e</v>
      </c>
      <c r="N4095" t="str">
        <f t="shared" si="7517"/>
        <v>11/2</v>
      </c>
      <c r="O4095">
        <v>64235.61</v>
      </c>
      <c r="P4095" t="str">
        <f t="shared" si="7518"/>
        <v>o</v>
      </c>
      <c r="Q4095" t="str">
        <f t="shared" si="7519"/>
        <v>9/2</v>
      </c>
      <c r="R4095">
        <v>37</v>
      </c>
      <c r="AA4095" s="10">
        <f t="shared" si="7395"/>
        <v>2244.7440000000001</v>
      </c>
      <c r="AB4095" s="3" cm="1">
        <f t="array" ref="AB4095">100000000/Lvac(AA4095)</f>
        <v>44534.694770336348</v>
      </c>
      <c r="AC4095" s="28">
        <f t="shared" si="7396"/>
        <v>4.4548509763251397E-7</v>
      </c>
      <c r="AD4095" s="28">
        <f t="shared" si="7397"/>
        <v>2.245440336252354E-7</v>
      </c>
      <c r="AE4095" s="21">
        <f t="shared" si="7398"/>
        <v>44534.690966423062</v>
      </c>
      <c r="AF4095" s="10" cm="1">
        <f t="array" ref="AF4095">Lair(100000000/AE4095)</f>
        <v>2244.7441917523465</v>
      </c>
      <c r="AG4095" s="10">
        <f t="shared" si="7399"/>
        <v>1.4919771423898748E-2</v>
      </c>
      <c r="AH4095" s="10" t="b">
        <f t="shared" si="7394"/>
        <v>1</v>
      </c>
      <c r="AI4095" s="10">
        <f t="shared" si="7520"/>
        <v>2244.7441917523465</v>
      </c>
      <c r="AJ4095">
        <v>3.0000000000000001E-3</v>
      </c>
      <c r="AK4095" s="3" cm="1">
        <f t="array" ref="AK4095">100000000/Lvac($AA4095)</f>
        <v>44534.694770336348</v>
      </c>
      <c r="AL4095" s="21">
        <f t="shared" si="7466"/>
        <v>5.9518623459144271E-2</v>
      </c>
      <c r="AM4095" s="10" cm="1">
        <f t="array" ref="AM4095">Lvac($AI4095)-$BA4095</f>
        <v>9.5967314155132044E-4</v>
      </c>
      <c r="AN4095" s="10">
        <f t="shared" si="7521"/>
        <v>-1.5229663651552983E-2</v>
      </c>
      <c r="AO4095" s="3">
        <f t="shared" si="7522"/>
        <v>0.31989104718377348</v>
      </c>
      <c r="AP4095" s="3">
        <v>0.25595990988828515</v>
      </c>
      <c r="AS4095" s="3">
        <f t="shared" si="7400"/>
        <v>4.770336345245596E-3</v>
      </c>
      <c r="AT4095" s="3" cm="1">
        <f t="array" ref="AT4095">AS4095-(100000000/LvacE($A4095)-$E4095)</f>
        <v>1.3987501006340608E-4</v>
      </c>
      <c r="AU4095" t="s">
        <v>4957</v>
      </c>
      <c r="AV4095" t="s">
        <v>4837</v>
      </c>
      <c r="AW4095" s="3">
        <v>19700.900000000001</v>
      </c>
      <c r="AX4095" s="3">
        <v>64235.61</v>
      </c>
      <c r="AY4095" s="3"/>
      <c r="AZ4095" s="10" cm="1">
        <f t="array" ref="AZ4095">Lair(100000000/($AX4095-$AW4095))</f>
        <v>2244.7432322846844</v>
      </c>
      <c r="BA4095" s="10">
        <f t="shared" si="7523"/>
        <v>2245.4395683726243</v>
      </c>
      <c r="BB4095" s="12">
        <v>4860000</v>
      </c>
      <c r="BC4095" s="3">
        <v>1.2E-2</v>
      </c>
      <c r="BD4095" s="12" cm="1">
        <f t="array" ref="BD4095">SfromgA($BB4095,$BA4095,"")</f>
        <v>2.7156496689191893E-2</v>
      </c>
      <c r="BE4095" s="29">
        <f t="shared" si="7524"/>
        <v>760.35107339426702</v>
      </c>
      <c r="BG4095" s="3"/>
      <c r="BH4095" s="3"/>
      <c r="BI4095" s="12">
        <f t="shared" si="7525"/>
        <v>4860000</v>
      </c>
      <c r="BJ4095" s="29">
        <f t="shared" si="7526"/>
        <v>760.35107339426702</v>
      </c>
      <c r="BK4095" s="3">
        <f t="shared" si="7531"/>
        <v>-5.5153467443992508</v>
      </c>
      <c r="BL4095" s="13">
        <f t="shared" si="7527"/>
        <v>1.8463837581565794</v>
      </c>
      <c r="BM4095" s="3">
        <f t="shared" si="7532"/>
        <v>0.61322900080063347</v>
      </c>
      <c r="BN4095" s="13" cm="1">
        <f t="array" ref="BN4095">$C4095*EXP(poly_from_str(100000000/$E4095,BN$4343))</f>
        <v>8.7106435253052403</v>
      </c>
      <c r="BO4095" s="3">
        <f t="shared" si="7529"/>
        <v>0</v>
      </c>
      <c r="BP4095" s="13">
        <f>LN(BL4095/BN4095)</f>
        <v>-1.5513166708368502</v>
      </c>
      <c r="BQ4095" s="13"/>
      <c r="BR4095" s="12">
        <v>2500000</v>
      </c>
      <c r="BS4095" s="3">
        <f>LN(BV4095*100000000/($AX4095-$AW4095)/$BR4095)</f>
        <v>-6.5141473075034755</v>
      </c>
      <c r="BT4095" s="13">
        <f>EXP(BS$4338*$AX4095+BS$4336)*$BR4095/(100000000/($AX4095-$AW4095))</f>
        <v>1.1417492818617045</v>
      </c>
      <c r="BU4095" s="3">
        <f>LN(BT4095/$BN4095)</f>
        <v>-2.0319841275350434</v>
      </c>
      <c r="BV4095" s="3" cm="1">
        <f t="array" ref="BV4095">$BN4095*EXP(poly_from_str(100000000/$E4095,BV$4341))</f>
        <v>1.6503665297654575</v>
      </c>
      <c r="BW4095" s="12" t="s">
        <v>5053</v>
      </c>
      <c r="BX4095" s="3">
        <f>LN(BT4095/BV4095)</f>
        <v>-0.36843585839257109</v>
      </c>
      <c r="BY4095">
        <v>8833</v>
      </c>
      <c r="BZ4095" s="13"/>
    </row>
    <row r="4096" spans="1:78" hidden="1" x14ac:dyDescent="0.25">
      <c r="A4096">
        <v>2244.453</v>
      </c>
      <c r="B4096" s="2" t="str">
        <f t="shared" si="7483"/>
        <v/>
      </c>
      <c r="C4096">
        <v>7</v>
      </c>
      <c r="D4096" t="s">
        <v>14</v>
      </c>
      <c r="E4096">
        <v>44540.47</v>
      </c>
      <c r="F4096">
        <v>39870</v>
      </c>
      <c r="G4096" t="s">
        <v>5</v>
      </c>
      <c r="H4096" s="5" t="s">
        <v>4</v>
      </c>
      <c r="I4096">
        <v>84410</v>
      </c>
      <c r="J4096" t="s">
        <v>3</v>
      </c>
      <c r="K4096" s="5" t="s">
        <v>4</v>
      </c>
      <c r="L4096">
        <v>39870.17</v>
      </c>
      <c r="M4096" t="str">
        <f t="shared" si="7516"/>
        <v>e</v>
      </c>
      <c r="N4096" t="str">
        <f t="shared" si="7517"/>
        <v>9/2</v>
      </c>
      <c r="O4096">
        <v>84410.63</v>
      </c>
      <c r="P4096" t="str">
        <f t="shared" si="7518"/>
        <v>o</v>
      </c>
      <c r="Q4096" t="str">
        <f t="shared" si="7519"/>
        <v>9/2</v>
      </c>
      <c r="R4096">
        <v>37</v>
      </c>
      <c r="AA4096" s="10">
        <f t="shared" si="7395"/>
        <v>2244.453</v>
      </c>
      <c r="AB4096" s="3" cm="1">
        <f t="array" ref="AB4096">100000000/Lvac(AA4096)</f>
        <v>44540.468271262122</v>
      </c>
      <c r="AC4096" s="28">
        <f t="shared" si="7396"/>
        <v>4.455428560990139E-7</v>
      </c>
      <c r="AD4096" s="28">
        <f t="shared" si="7397"/>
        <v>2.2451492739361438E-7</v>
      </c>
      <c r="AE4096" s="21">
        <f t="shared" si="7398"/>
        <v>44540.469649919556</v>
      </c>
      <c r="AF4096" s="10" cm="1">
        <f t="array" ref="AF4096">Lair(100000000/AE4096)</f>
        <v>2244.4529305209599</v>
      </c>
      <c r="AG4096" s="10">
        <f t="shared" si="7399"/>
        <v>1.4922343722782817E-2</v>
      </c>
      <c r="AH4096" s="10" t="b">
        <f t="shared" si="7394"/>
        <v>1</v>
      </c>
      <c r="AI4096" s="10">
        <f t="shared" si="7520"/>
        <v>2244.4529305209599</v>
      </c>
      <c r="AJ4096">
        <v>7.0000000000000001E-3</v>
      </c>
      <c r="AK4096" s="3" cm="1">
        <f t="array" ref="AK4096">100000000/Lvac($AA4096)</f>
        <v>44540.468271262122</v>
      </c>
      <c r="AL4096" s="21">
        <f t="shared" si="7466"/>
        <v>0.13891281641912928</v>
      </c>
      <c r="AM4096" s="10" cm="1">
        <f t="array" ref="AM4096">Lvac($AI4096)-$BA4096</f>
        <v>-4.8642311321600573E-4</v>
      </c>
      <c r="AN4096" s="10">
        <f t="shared" si="7521"/>
        <v>8.2712621151586063E-3</v>
      </c>
      <c r="AO4096" s="3">
        <f t="shared" si="7522"/>
        <v>-6.9489016173715099E-2</v>
      </c>
      <c r="AP4096" s="3">
        <v>-5.9561313589386239E-2</v>
      </c>
      <c r="AS4096" s="3">
        <f t="shared" si="7400"/>
        <v>-1.7287378796027042E-3</v>
      </c>
      <c r="AT4096" s="3" cm="1">
        <f t="array" ref="AT4096">AS4096-(100000000/LvacE($A4096)-$E4096)</f>
        <v>1.4009604637976736E-4</v>
      </c>
      <c r="AU4096" t="s">
        <v>4726</v>
      </c>
      <c r="AV4096" t="s">
        <v>4928</v>
      </c>
      <c r="AW4096" s="3">
        <v>39870.17</v>
      </c>
      <c r="AX4096" s="3">
        <v>84410.63</v>
      </c>
      <c r="AY4096" s="3"/>
      <c r="AZ4096" s="10" cm="1">
        <f t="array" ref="AZ4096">Lair(100000000/($AX4096-$AW4096))</f>
        <v>2244.4534168399373</v>
      </c>
      <c r="BA4096" s="10">
        <f t="shared" si="7523"/>
        <v>2245.1496908653389</v>
      </c>
      <c r="BB4096" s="12">
        <v>969000000</v>
      </c>
      <c r="BC4096" s="3">
        <v>0.76800000000000002</v>
      </c>
      <c r="BD4096" s="12" cm="1">
        <f t="array" ref="BD4096">SfromgA($BB4096,$BA4096,"")</f>
        <v>5.4124393523917771</v>
      </c>
      <c r="BE4096" s="29">
        <f t="shared" si="7524"/>
        <v>20.827823840922409</v>
      </c>
      <c r="BG4096" s="3"/>
      <c r="BH4096" s="3"/>
      <c r="BI4096" s="12">
        <f t="shared" si="7525"/>
        <v>969000000</v>
      </c>
      <c r="BJ4096" s="29">
        <f t="shared" si="7526"/>
        <v>20.827823840922409</v>
      </c>
      <c r="BK4096" s="3">
        <f t="shared" si="7531"/>
        <v>-8.8620247971367903</v>
      </c>
      <c r="BL4096" s="13">
        <f t="shared" si="7527"/>
        <v>79.494127518149668</v>
      </c>
      <c r="BM4096" s="3">
        <f t="shared" si="7532"/>
        <v>2.4297730021803896</v>
      </c>
      <c r="BN4096" s="13" cm="1">
        <f t="array" ref="BN4096">$C4096*EXP(poly_from_str(100000000/$E4096,BN$4343))</f>
        <v>61.143459451432662</v>
      </c>
      <c r="BO4096" s="3">
        <f t="shared" si="7529"/>
        <v>1.9459101490553132</v>
      </c>
      <c r="BP4096" s="13">
        <f t="shared" ref="BP4096:BP4098" si="7534">LN(BL4096/BN4096)</f>
        <v>0.26246025391655042</v>
      </c>
      <c r="BQ4096" s="13"/>
      <c r="BS4096" s="13"/>
      <c r="BT4096" s="13"/>
      <c r="BU4096" s="13"/>
      <c r="BV4096" s="13"/>
      <c r="BW4096" s="13"/>
      <c r="BX4096" s="13"/>
      <c r="BY4096">
        <v>62018</v>
      </c>
      <c r="BZ4096" s="13"/>
    </row>
    <row r="4097" spans="1:78" hidden="1" x14ac:dyDescent="0.25">
      <c r="A4097">
        <v>2244.4050000000002</v>
      </c>
      <c r="B4097" s="2" t="str">
        <f t="shared" si="7483"/>
        <v/>
      </c>
      <c r="C4097">
        <v>7</v>
      </c>
      <c r="D4097" t="s">
        <v>14</v>
      </c>
      <c r="E4097">
        <v>44541.42</v>
      </c>
      <c r="F4097">
        <v>20315</v>
      </c>
      <c r="G4097" t="s">
        <v>5</v>
      </c>
      <c r="H4097" s="5" t="s">
        <v>4</v>
      </c>
      <c r="I4097">
        <v>64857</v>
      </c>
      <c r="J4097" t="s">
        <v>3</v>
      </c>
      <c r="K4097" s="5" t="s">
        <v>4</v>
      </c>
      <c r="L4097">
        <v>20315.650000000001</v>
      </c>
      <c r="M4097" t="str">
        <f t="shared" si="7516"/>
        <v>e</v>
      </c>
      <c r="N4097" t="str">
        <f t="shared" si="7517"/>
        <v>9/2</v>
      </c>
      <c r="O4097">
        <v>64857.15</v>
      </c>
      <c r="P4097" t="str">
        <f t="shared" si="7518"/>
        <v>o</v>
      </c>
      <c r="Q4097" t="str">
        <f t="shared" si="7519"/>
        <v>9/2</v>
      </c>
      <c r="R4097">
        <v>37</v>
      </c>
      <c r="AA4097" s="10">
        <f t="shared" si="7395"/>
        <v>2244.4050000000002</v>
      </c>
      <c r="AB4097" s="3" cm="1">
        <f t="array" ref="AB4097">100000000/Lvac(AA4097)</f>
        <v>44541.420745123803</v>
      </c>
      <c r="AC4097" s="28">
        <f t="shared" si="7396"/>
        <v>4.4555238470775101E-7</v>
      </c>
      <c r="AD4097" s="28">
        <f t="shared" si="7397"/>
        <v>2.2451012636579975E-7</v>
      </c>
      <c r="AE4097" s="21">
        <f t="shared" si="7398"/>
        <v>44541.420150882026</v>
      </c>
      <c r="AF4097" s="10" cm="1">
        <f t="array" ref="AF4097">Lair(100000000/AE4097)</f>
        <v>2244.4050299462247</v>
      </c>
      <c r="AG4097" s="10">
        <f t="shared" si="7399"/>
        <v>1.4922768115630602E-2</v>
      </c>
      <c r="AH4097" s="10" t="b">
        <f t="shared" si="7394"/>
        <v>1</v>
      </c>
      <c r="AI4097" s="10">
        <f t="shared" si="7520"/>
        <v>2244.4050299462247</v>
      </c>
      <c r="AJ4097">
        <v>7.0000000000000001E-3</v>
      </c>
      <c r="AK4097" s="3" cm="1">
        <f t="array" ref="AK4097">100000000/Lvac($AA4097)</f>
        <v>44541.420745123803</v>
      </c>
      <c r="AL4097" s="21">
        <f t="shared" si="7466"/>
        <v>0.13891875176528945</v>
      </c>
      <c r="AM4097" s="10" cm="1">
        <f t="array" ref="AM4097">Lvac($AI4097)-$BA4097</f>
        <v>4.0247714614451979E-3</v>
      </c>
      <c r="AN4097" s="10">
        <f t="shared" si="7521"/>
        <v>-7.9254876196500845E-2</v>
      </c>
      <c r="AO4097" s="3">
        <f t="shared" si="7522"/>
        <v>0.57496735163502821</v>
      </c>
      <c r="AP4097" s="3">
        <v>0.57068840357845019</v>
      </c>
      <c r="AS4097" s="3">
        <f t="shared" si="7400"/>
        <v>7.4512380524538457E-4</v>
      </c>
      <c r="AT4097" s="3" cm="1">
        <f t="array" ref="AT4097">AS4097-(100000000/LvacE($A4097)-$E4097)</f>
        <v>1.401325425831601E-4</v>
      </c>
      <c r="AU4097" t="s">
        <v>4959</v>
      </c>
      <c r="AV4097" t="s">
        <v>4849</v>
      </c>
      <c r="AW4097" s="3">
        <v>20315.650000000001</v>
      </c>
      <c r="AX4097" s="3">
        <v>64857.15</v>
      </c>
      <c r="AY4097" s="3"/>
      <c r="AZ4097" s="10" cm="1">
        <f t="array" ref="AZ4097">Lair(100000000/($AX4097-$AW4097))</f>
        <v>2244.4010060363844</v>
      </c>
      <c r="BA4097" s="10">
        <f t="shared" si="7523"/>
        <v>2245.0972688391726</v>
      </c>
      <c r="BB4097" s="12">
        <v>114000000</v>
      </c>
      <c r="BC4097" s="3">
        <v>0.40400000000000003</v>
      </c>
      <c r="BD4097" s="12" cm="1">
        <f t="array" ref="BD4097">SfromgA($BB4097,$BA4097,"")</f>
        <v>0.63671296893133034</v>
      </c>
      <c r="BE4097" s="29">
        <f t="shared" si="7524"/>
        <v>395.2912839923348</v>
      </c>
      <c r="BG4097" s="3"/>
      <c r="BH4097" s="3"/>
      <c r="BI4097" s="12">
        <f t="shared" si="7525"/>
        <v>114000000</v>
      </c>
      <c r="BJ4097" s="29">
        <f t="shared" si="7526"/>
        <v>395.2912839923348</v>
      </c>
      <c r="BK4097" s="3">
        <f t="shared" si="7531"/>
        <v>-6.7215266312937176</v>
      </c>
      <c r="BL4097" s="13">
        <f t="shared" si="7527"/>
        <v>41.318765203103041</v>
      </c>
      <c r="BM4097" s="3">
        <f t="shared" si="7532"/>
        <v>1.7754066109911992</v>
      </c>
      <c r="BN4097" s="13" cm="1">
        <f t="array" ref="BN4097">$C4097*EXP(poly_from_str(100000000/$E4097,BN$4343))</f>
        <v>61.171307565279065</v>
      </c>
      <c r="BO4097" s="3">
        <f t="shared" si="7529"/>
        <v>1.9459101490553132</v>
      </c>
      <c r="BP4097" s="13">
        <f t="shared" si="7534"/>
        <v>-0.39236148890362976</v>
      </c>
      <c r="BQ4097" s="13"/>
      <c r="BS4097" s="13"/>
      <c r="BT4097" s="13"/>
      <c r="BU4097" s="13"/>
      <c r="BV4097" s="13"/>
      <c r="BW4097" s="13"/>
      <c r="BX4097" s="13"/>
      <c r="BY4097">
        <v>62048</v>
      </c>
      <c r="BZ4097" s="13"/>
    </row>
    <row r="4098" spans="1:78" x14ac:dyDescent="0.25">
      <c r="A4098">
        <v>2243.4850000000001</v>
      </c>
      <c r="B4098" s="2" t="str">
        <f t="shared" si="7483"/>
        <v/>
      </c>
      <c r="C4098">
        <v>1</v>
      </c>
      <c r="D4098" t="s">
        <v>14</v>
      </c>
      <c r="E4098">
        <v>44559.68</v>
      </c>
      <c r="F4098">
        <v>39870</v>
      </c>
      <c r="G4098" t="s">
        <v>5</v>
      </c>
      <c r="H4098" s="5" t="s">
        <v>4</v>
      </c>
      <c r="I4098">
        <v>84430</v>
      </c>
      <c r="J4098" t="s">
        <v>3</v>
      </c>
      <c r="K4098" s="5" t="s">
        <v>8</v>
      </c>
      <c r="L4098">
        <v>39870.17</v>
      </c>
      <c r="M4098" t="str">
        <f t="shared" si="7516"/>
        <v>e</v>
      </c>
      <c r="N4098" t="str">
        <f t="shared" si="7517"/>
        <v>9/2</v>
      </c>
      <c r="O4098">
        <v>84430.98</v>
      </c>
      <c r="P4098" t="str">
        <f t="shared" si="7518"/>
        <v>o</v>
      </c>
      <c r="Q4098" t="str">
        <f t="shared" si="7519"/>
        <v>7/2</v>
      </c>
      <c r="R4098">
        <v>37</v>
      </c>
      <c r="U4098" s="4" t="s">
        <v>5016</v>
      </c>
      <c r="AA4098" s="10">
        <f t="shared" si="7395"/>
        <v>2243.4850000000001</v>
      </c>
      <c r="AB4098" s="3" cm="1">
        <f t="array" ref="AB4098">100000000/Lvac(AA4098)</f>
        <v>44559.684369331168</v>
      </c>
      <c r="AC4098" s="28">
        <f t="shared" si="7396"/>
        <v>4.4573509517558619E-7</v>
      </c>
      <c r="AD4098" s="28">
        <f t="shared" si="7397"/>
        <v>2.2441810667049162E-7</v>
      </c>
      <c r="AE4098" s="21">
        <f t="shared" si="7398"/>
        <v>44559.6808836005</v>
      </c>
      <c r="AF4098" s="10" cm="1">
        <f t="array" ref="AF4098">Lair(100000000/AE4098)</f>
        <v>2243.4851755159975</v>
      </c>
      <c r="AG4098" s="10">
        <f t="shared" si="7399"/>
        <v>1.4930907576678955E-2</v>
      </c>
      <c r="AH4098" s="10" t="b">
        <f t="shared" ref="AH4098:AH4161" si="7535">ABS(AE4098-AB4098)&lt;AG4098</f>
        <v>1</v>
      </c>
      <c r="AI4098" s="10">
        <f t="shared" si="7520"/>
        <v>2243.4851755159975</v>
      </c>
      <c r="AJ4098" s="25">
        <f>0.007*8.2</f>
        <v>5.74E-2</v>
      </c>
      <c r="AK4098" s="3" cm="1">
        <f t="array" ref="AK4098">100000000/Lvac($AA4098)</f>
        <v>44559.684369331168</v>
      </c>
      <c r="AL4098" s="21">
        <f t="shared" si="7466"/>
        <v>1.1400681006110667</v>
      </c>
      <c r="AM4098" s="10" cm="1">
        <f t="array" ref="AM4098">Lvac($AI4098)-$BA4098</f>
        <v>5.6864806633711851E-2</v>
      </c>
      <c r="AN4098" s="10">
        <f t="shared" si="7521"/>
        <v>-1.1256306688301265</v>
      </c>
      <c r="AO4098" s="14">
        <f t="shared" si="7522"/>
        <v>0.99067607375804623</v>
      </c>
      <c r="AP4098" s="14">
        <v>0.98761764930469975</v>
      </c>
      <c r="AS4098" s="3">
        <f t="shared" si="7400"/>
        <v>4.3693311672541313E-3</v>
      </c>
      <c r="AT4098" s="3" cm="1">
        <f t="array" ref="AT4098">AS4098-(100000000/LvacE($A4098)-$E4098)</f>
        <v>1.4083345013204962E-4</v>
      </c>
      <c r="AU4098" t="s">
        <v>4726</v>
      </c>
      <c r="AV4098" t="s">
        <v>4910</v>
      </c>
      <c r="AW4098" s="3">
        <v>39870.17</v>
      </c>
      <c r="AX4098" s="3">
        <v>84430.98</v>
      </c>
      <c r="AY4098" s="3"/>
      <c r="AZ4098" s="10" cm="1">
        <f t="array" ref="AZ4098">Lair(100000000/($AX4098-$AW4098))</f>
        <v>2243.4283228775535</v>
      </c>
      <c r="BA4098" s="10">
        <f t="shared" si="7523"/>
        <v>2244.1243774518462</v>
      </c>
      <c r="BB4098" s="12">
        <v>105000000</v>
      </c>
      <c r="BC4098" s="3">
        <v>0.44700000000000001</v>
      </c>
      <c r="BD4098" s="12" cm="1">
        <f t="array" ref="BD4098">SfromgA($BB4098,$BA4098,"")</f>
        <v>0.5856840934570503</v>
      </c>
      <c r="BE4098" s="29">
        <f t="shared" si="7524"/>
        <v>411.49130833287984</v>
      </c>
      <c r="BG4098" s="3"/>
      <c r="BH4098" s="3"/>
      <c r="BI4098" s="12">
        <f t="shared" si="7525"/>
        <v>105000000</v>
      </c>
      <c r="BJ4098" s="29">
        <f t="shared" si="7526"/>
        <v>411.49130833287984</v>
      </c>
      <c r="BK4098" s="3">
        <f t="shared" si="7531"/>
        <v>-8.5768492822904818</v>
      </c>
      <c r="BL4098" s="13">
        <f t="shared" si="7527"/>
        <v>8.6045357497484538</v>
      </c>
      <c r="BM4098" s="3">
        <f t="shared" si="7532"/>
        <v>2.1522894769876828</v>
      </c>
      <c r="BN4098" s="13" cm="1">
        <f t="array" ref="BN4098">$C4098*EXP(poly_from_str(100000000/$E4098,BN$4343))</f>
        <v>8.8158473226799252</v>
      </c>
      <c r="BO4098" s="3">
        <f t="shared" si="7529"/>
        <v>0</v>
      </c>
      <c r="BP4098" s="13">
        <f t="shared" si="7534"/>
        <v>-2.4261457065101518E-2</v>
      </c>
      <c r="BQ4098" s="13"/>
      <c r="BS4098" s="13"/>
      <c r="BT4098" s="13"/>
      <c r="BU4098" s="13"/>
      <c r="BV4098" s="13"/>
      <c r="BW4098" s="13"/>
      <c r="BX4098" s="13"/>
      <c r="BY4098">
        <v>8949</v>
      </c>
      <c r="BZ4098" s="13"/>
    </row>
    <row r="4099" spans="1:78" hidden="1" x14ac:dyDescent="0.25">
      <c r="A4099">
        <v>2242.9340000000002</v>
      </c>
      <c r="B4099" s="2" t="str">
        <f t="shared" si="7483"/>
        <v/>
      </c>
      <c r="C4099">
        <v>1</v>
      </c>
      <c r="D4099" t="s">
        <v>14</v>
      </c>
      <c r="E4099">
        <v>44570.63</v>
      </c>
      <c r="R4099">
        <v>37</v>
      </c>
      <c r="S4099" t="s">
        <v>22</v>
      </c>
      <c r="AA4099" s="10">
        <f t="shared" ref="AA4099:AA4162" si="7536">ROUND($A4099,3)+0</f>
        <v>2242.9340000000002</v>
      </c>
      <c r="AB4099" s="3" cm="1">
        <f t="array" ref="AB4099">100000000/Lvac(AA4099)</f>
        <v>44570.629864351453</v>
      </c>
      <c r="AC4099" s="28">
        <f t="shared" ref="AC4099:AC4162" si="7537">0.001/AA4099</f>
        <v>4.4584459462471921E-7</v>
      </c>
      <c r="AD4099" s="28">
        <f t="shared" ref="AD4099:AD4162" si="7538">0.01/AB4099</f>
        <v>2.2436299487879159E-7</v>
      </c>
      <c r="AE4099" s="21">
        <f t="shared" ref="AE4099:AE4162" si="7539">($AB4099/$AC4099^2+$E4099/$AD4099^2)/(1/$AC4099^2+1/$AD4099^2)</f>
        <v>44570.629972589581</v>
      </c>
      <c r="AF4099" s="10" cm="1">
        <f t="array" ref="AF4099">Lair(100000000/AE4099)</f>
        <v>2242.933994552593</v>
      </c>
      <c r="AG4099" s="10">
        <f t="shared" ref="AG4099:AG4162" si="7540">0.0005/$AA4099*AB4099+0.005</f>
        <v>1.4935787202020087E-2</v>
      </c>
      <c r="AH4099" s="10" t="b">
        <f t="shared" si="7535"/>
        <v>1</v>
      </c>
      <c r="AI4099" s="10">
        <f t="shared" ref="AI4099:AI4149" si="7541">$AA4099</f>
        <v>2242.9340000000002</v>
      </c>
      <c r="AJ4099">
        <v>7.0000000000000001E-3</v>
      </c>
      <c r="AK4099" s="3" cm="1">
        <f t="array" ref="AK4099">100000000/Lvac($AA4099)</f>
        <v>44570.629864351453</v>
      </c>
      <c r="AL4099" s="21">
        <f t="shared" si="7466"/>
        <v>0.13910102082828124</v>
      </c>
      <c r="AM4099" s="21"/>
      <c r="AN4099" s="21"/>
      <c r="AO4099" s="21"/>
      <c r="AP4099" s="21"/>
      <c r="AS4099" s="3">
        <f t="shared" ref="AS4099:AS4162" si="7542">$AB4099-$E4099</f>
        <v>-1.356485445285216E-4</v>
      </c>
      <c r="AT4099" s="3" cm="1">
        <f t="array" ref="AT4099">AS4099-(100000000/LvacE($A4099)-$E4099)</f>
        <v>1.4125464076641947E-4</v>
      </c>
      <c r="BB4099"/>
      <c r="BC4099"/>
      <c r="BD4099"/>
      <c r="BE4099"/>
      <c r="BF4099"/>
      <c r="BG4099"/>
      <c r="BH4099"/>
      <c r="BI4099"/>
      <c r="BJ4099"/>
      <c r="BN4099" s="13" cm="1">
        <f t="array" ref="BN4099">$C4099*EXP(poly_from_str(100000000/$E4099,BN$4343))</f>
        <v>8.8626479867009245</v>
      </c>
      <c r="BO4099" s="13"/>
      <c r="BY4099">
        <v>9001</v>
      </c>
    </row>
    <row r="4100" spans="1:78" hidden="1" x14ac:dyDescent="0.25">
      <c r="A4100">
        <v>2242.69</v>
      </c>
      <c r="B4100" s="2" t="str">
        <f t="shared" si="7483"/>
        <v/>
      </c>
      <c r="C4100">
        <v>1</v>
      </c>
      <c r="E4100">
        <v>44575.48</v>
      </c>
      <c r="R4100">
        <v>37</v>
      </c>
      <c r="S4100" t="s">
        <v>22</v>
      </c>
      <c r="AA4100" s="10">
        <f t="shared" si="7536"/>
        <v>2242.69</v>
      </c>
      <c r="AB4100" s="3" cm="1">
        <f t="array" ref="AB4100">100000000/Lvac(AA4100)</f>
        <v>44575.478589052385</v>
      </c>
      <c r="AC4100" s="28">
        <f t="shared" si="7537"/>
        <v>4.4589310158782536E-7</v>
      </c>
      <c r="AD4100" s="28">
        <f t="shared" si="7538"/>
        <v>2.2433858965803618E-7</v>
      </c>
      <c r="AE4100" s="21">
        <f t="shared" si="7539"/>
        <v>44575.479714989633</v>
      </c>
      <c r="AF4100" s="10" cm="1">
        <f t="array" ref="AF4100">Lair(100000000/AE4100)</f>
        <v>2242.6899433461749</v>
      </c>
      <c r="AG4100" s="10">
        <f t="shared" si="7540"/>
        <v>1.4937949201417135E-2</v>
      </c>
      <c r="AH4100" s="10" t="b">
        <f t="shared" si="7535"/>
        <v>1</v>
      </c>
      <c r="AI4100" s="10">
        <f t="shared" si="7541"/>
        <v>2242.69</v>
      </c>
      <c r="AJ4100">
        <v>3.0000000000000001E-3</v>
      </c>
      <c r="AK4100" s="3" cm="1">
        <f t="array" ref="AK4100">100000000/Lvac($AA4100)</f>
        <v>44575.478589052385</v>
      </c>
      <c r="AL4100" s="21">
        <f t="shared" si="7466"/>
        <v>5.96276952085028E-2</v>
      </c>
      <c r="AM4100" s="21"/>
      <c r="AN4100" s="21"/>
      <c r="AO4100" s="21"/>
      <c r="AP4100" s="21"/>
      <c r="AS4100" s="3">
        <f t="shared" si="7542"/>
        <v>-1.4109476178418845E-3</v>
      </c>
      <c r="AT4100" s="3" cm="1">
        <f t="array" ref="AT4100">AS4100-(100000000/LvacE($A4100)-$E4100)</f>
        <v>1.4144149463390931E-4</v>
      </c>
      <c r="BB4100"/>
      <c r="BC4100"/>
      <c r="BD4100"/>
      <c r="BE4100"/>
      <c r="BF4100"/>
      <c r="BG4100"/>
      <c r="BH4100"/>
      <c r="BI4100"/>
      <c r="BJ4100"/>
      <c r="BN4100" s="13" cm="1">
        <f t="array" ref="BN4100">$C4100*EXP(poly_from_str(100000000/$E4100,BN$4343))</f>
        <v>8.8835156971971045</v>
      </c>
      <c r="BO4100" s="13"/>
      <c r="BY4100" t="e">
        <v>#N/A</v>
      </c>
    </row>
    <row r="4101" spans="1:78" hidden="1" x14ac:dyDescent="0.25">
      <c r="A4101">
        <v>2242.4560000000001</v>
      </c>
      <c r="B4101" s="2" t="str">
        <f t="shared" si="7483"/>
        <v/>
      </c>
      <c r="C4101">
        <v>9</v>
      </c>
      <c r="D4101" t="s">
        <v>14</v>
      </c>
      <c r="E4101">
        <v>44580.13</v>
      </c>
      <c r="R4101">
        <v>37</v>
      </c>
      <c r="S4101" t="s">
        <v>22</v>
      </c>
      <c r="AA4101" s="10">
        <f t="shared" si="7536"/>
        <v>2242.4560000000001</v>
      </c>
      <c r="AB4101" s="3" cm="1">
        <f t="array" ref="AB4101">100000000/Lvac(AA4101)</f>
        <v>44580.129586511677</v>
      </c>
      <c r="AC4101" s="28">
        <f t="shared" si="7537"/>
        <v>4.4593963047658459E-7</v>
      </c>
      <c r="AD4101" s="28">
        <f t="shared" si="7538"/>
        <v>2.2431518465181034E-7</v>
      </c>
      <c r="AE4101" s="21">
        <f t="shared" si="7539"/>
        <v>44580.12991650348</v>
      </c>
      <c r="AF4101" s="10" cm="1">
        <f t="array" ref="AF4101">Lair(100000000/AE4101)</f>
        <v>2242.4559833992539</v>
      </c>
      <c r="AG4101" s="10">
        <f t="shared" si="7540"/>
        <v>1.4940023257203637E-2</v>
      </c>
      <c r="AH4101" s="10" t="b">
        <f t="shared" si="7535"/>
        <v>1</v>
      </c>
      <c r="AI4101" s="10">
        <f t="shared" si="7541"/>
        <v>2242.4560000000001</v>
      </c>
      <c r="AJ4101">
        <v>7.0000000000000001E-3</v>
      </c>
      <c r="AK4101" s="3" cm="1">
        <f t="array" ref="AK4101">100000000/Lvac($AA4101)</f>
        <v>44580.129586511677</v>
      </c>
      <c r="AL4101" s="21">
        <f t="shared" si="7466"/>
        <v>0.1391603256008509</v>
      </c>
      <c r="AM4101" s="21"/>
      <c r="AN4101" s="21"/>
      <c r="AO4101" s="21"/>
      <c r="AP4101" s="21"/>
      <c r="AS4101" s="3">
        <f t="shared" si="7542"/>
        <v>-4.1348832019139081E-4</v>
      </c>
      <c r="AT4101" s="3" cm="1">
        <f t="array" ref="AT4101">AS4101-(100000000/LvacE($A4101)-$E4101)</f>
        <v>1.4162089792080224E-4</v>
      </c>
      <c r="BB4101"/>
      <c r="BC4101"/>
      <c r="BD4101"/>
      <c r="BE4101"/>
      <c r="BF4101"/>
      <c r="BG4101"/>
      <c r="BH4101"/>
      <c r="BI4101"/>
      <c r="BJ4101"/>
      <c r="BN4101" s="13" cm="1">
        <f t="array" ref="BN4101">$C4101*EXP(poly_from_str(100000000/$E4101,BN$4343))</f>
        <v>80.132429958606082</v>
      </c>
      <c r="BO4101" s="13"/>
      <c r="BY4101">
        <v>81414</v>
      </c>
    </row>
    <row r="4102" spans="1:78" hidden="1" x14ac:dyDescent="0.25">
      <c r="A4102">
        <v>2242.415</v>
      </c>
      <c r="B4102" s="2" t="str">
        <f t="shared" si="7483"/>
        <v/>
      </c>
      <c r="C4102">
        <v>4</v>
      </c>
      <c r="D4102" t="s">
        <v>14</v>
      </c>
      <c r="E4102">
        <v>44580.94</v>
      </c>
      <c r="R4102">
        <v>37</v>
      </c>
      <c r="S4102" t="s">
        <v>22</v>
      </c>
      <c r="AA4102" s="10">
        <f t="shared" si="7536"/>
        <v>2242.415</v>
      </c>
      <c r="AB4102" s="3" cm="1">
        <f t="array" ref="AB4102">100000000/Lvac(AA4102)</f>
        <v>44580.94460478703</v>
      </c>
      <c r="AC4102" s="28">
        <f t="shared" si="7537"/>
        <v>4.4594778397397449E-7</v>
      </c>
      <c r="AD4102" s="28">
        <f t="shared" si="7538"/>
        <v>2.2431108377470799E-7</v>
      </c>
      <c r="AE4102" s="21">
        <f t="shared" si="7539"/>
        <v>44580.940929799515</v>
      </c>
      <c r="AF4102" s="10" cm="1">
        <f t="array" ref="AF4102">Lair(100000000/AE4102)</f>
        <v>2242.4151848691627</v>
      </c>
      <c r="AG4102" s="10">
        <f t="shared" si="7540"/>
        <v>1.4940386726985645E-2</v>
      </c>
      <c r="AH4102" s="10" t="b">
        <f t="shared" si="7535"/>
        <v>1</v>
      </c>
      <c r="AI4102" s="10">
        <f t="shared" si="7541"/>
        <v>2242.415</v>
      </c>
      <c r="AJ4102">
        <v>7.0000000000000001E-3</v>
      </c>
      <c r="AK4102" s="3" cm="1">
        <f t="array" ref="AK4102">100000000/Lvac($AA4102)</f>
        <v>44580.94460478703</v>
      </c>
      <c r="AL4102" s="21">
        <f t="shared" si="7466"/>
        <v>0.13916541417779904</v>
      </c>
      <c r="AM4102" s="21"/>
      <c r="AN4102" s="21"/>
      <c r="AO4102" s="21"/>
      <c r="AP4102" s="21"/>
      <c r="AS4102" s="3">
        <f t="shared" si="7542"/>
        <v>4.6047870273469016E-3</v>
      </c>
      <c r="AT4102" s="3" cm="1">
        <f t="array" ref="AT4102">AS4102-(100000000/LvacE($A4102)-$E4102)</f>
        <v>1.4165235188556835E-4</v>
      </c>
      <c r="BB4102"/>
      <c r="BC4102"/>
      <c r="BD4102"/>
      <c r="BE4102"/>
      <c r="BF4102"/>
      <c r="BG4102"/>
      <c r="BH4102"/>
      <c r="BI4102"/>
      <c r="BJ4102"/>
      <c r="BN4102" s="13" cm="1">
        <f t="array" ref="BN4102">$C4102*EXP(poly_from_str(100000000/$E4102,BN$4343))</f>
        <v>35.628442178588536</v>
      </c>
      <c r="BO4102" s="13"/>
      <c r="BY4102" t="e">
        <v>#N/A</v>
      </c>
    </row>
    <row r="4103" spans="1:78" hidden="1" x14ac:dyDescent="0.25">
      <c r="A4103">
        <v>2242.1509999999998</v>
      </c>
      <c r="B4103" s="2" t="str">
        <f t="shared" si="7483"/>
        <v/>
      </c>
      <c r="C4103">
        <v>10</v>
      </c>
      <c r="D4103" t="s">
        <v>14</v>
      </c>
      <c r="E4103">
        <v>44586.19</v>
      </c>
      <c r="F4103">
        <v>18990</v>
      </c>
      <c r="G4103" t="s">
        <v>5</v>
      </c>
      <c r="H4103" s="5" t="s">
        <v>8</v>
      </c>
      <c r="I4103">
        <v>63576</v>
      </c>
      <c r="J4103" t="s">
        <v>3</v>
      </c>
      <c r="K4103" s="5" t="s">
        <v>18</v>
      </c>
      <c r="L4103">
        <v>18990.080000000002</v>
      </c>
      <c r="M4103" t="str">
        <f t="shared" ref="M4103:M4105" si="7543">$G4103&amp;""</f>
        <v>e</v>
      </c>
      <c r="N4103" t="str">
        <f t="shared" ref="N4103:N4105" si="7544">$H4103&amp;""</f>
        <v>7/2</v>
      </c>
      <c r="O4103">
        <v>63576.27</v>
      </c>
      <c r="P4103" t="str">
        <f t="shared" ref="P4103:P4105" si="7545">$J4103&amp;""</f>
        <v>o</v>
      </c>
      <c r="Q4103" t="str">
        <f t="shared" ref="Q4103:Q4105" si="7546">$K4103&amp;""</f>
        <v>5/2</v>
      </c>
      <c r="R4103">
        <v>37</v>
      </c>
      <c r="AA4103" s="10">
        <f t="shared" si="7536"/>
        <v>2242.1509999999998</v>
      </c>
      <c r="AB4103" s="3" cm="1">
        <f t="array" ref="AB4103">100000000/Lvac(AA4103)</f>
        <v>44586.193241066241</v>
      </c>
      <c r="AC4103" s="28">
        <f t="shared" si="7537"/>
        <v>4.460002916841908E-7</v>
      </c>
      <c r="AD4103" s="28">
        <f t="shared" si="7538"/>
        <v>2.2428467812743142E-7</v>
      </c>
      <c r="AE4103" s="21">
        <f t="shared" si="7539"/>
        <v>44586.19065419081</v>
      </c>
      <c r="AF4103" s="10" cm="1">
        <f t="array" ref="AF4103">Lair(100000000/AE4103)</f>
        <v>2242.1511301013697</v>
      </c>
      <c r="AG4103" s="10">
        <f t="shared" si="7540"/>
        <v>1.494272759530162E-2</v>
      </c>
      <c r="AH4103" s="10" t="b">
        <f t="shared" si="7535"/>
        <v>1</v>
      </c>
      <c r="AI4103" s="10">
        <f t="shared" ref="AI4103:AI4105" si="7547">$AF4103</f>
        <v>2242.1511301013697</v>
      </c>
      <c r="AJ4103">
        <v>7.0000000000000001E-3</v>
      </c>
      <c r="AK4103" s="3" cm="1">
        <f t="array" ref="AK4103">100000000/Lvac($AA4103)</f>
        <v>44586.193241066241</v>
      </c>
      <c r="AL4103" s="21">
        <f t="shared" si="7466"/>
        <v>0.13919817825721373</v>
      </c>
      <c r="AM4103" s="10" cm="1">
        <f t="array" ref="AM4103">Lvac($AI4103)-$BA4103</f>
        <v>-3.2908168122958159E-5</v>
      </c>
      <c r="AN4103" s="10">
        <f t="shared" ref="AN4103:AN4105" si="7548">$AK4103-($AX4103-$AW4103)</f>
        <v>3.2410662461188622E-3</v>
      </c>
      <c r="AO4103" s="3">
        <f t="shared" ref="AO4103:AO4105" si="7549">AM4103/AJ4103</f>
        <v>-4.7011668747083081E-3</v>
      </c>
      <c r="AP4103" s="3">
        <v>-2.3291052327424819E-2</v>
      </c>
      <c r="AS4103" s="3">
        <f t="shared" si="7542"/>
        <v>3.2410662388429046E-3</v>
      </c>
      <c r="AT4103" s="3" cm="1">
        <f t="array" ref="AT4103">AS4103-(100000000/LvacE($A4103)-$E4103)</f>
        <v>1.4185500185703859E-4</v>
      </c>
      <c r="AU4103" t="s">
        <v>4963</v>
      </c>
      <c r="AV4103" t="s">
        <v>4838</v>
      </c>
      <c r="AW4103" s="3">
        <v>18990.080000000002</v>
      </c>
      <c r="AX4103" s="3">
        <v>63576.27</v>
      </c>
      <c r="AY4103" s="3"/>
      <c r="AZ4103" s="10" cm="1">
        <f t="array" ref="AZ4103">Lair(100000000/($AX4103-$AW4103))</f>
        <v>2242.1511630025002</v>
      </c>
      <c r="BA4103" s="10">
        <f t="shared" ref="BA4103:BA4105" si="7550">100000000/($AX4103-$AW4103)</f>
        <v>2242.8469443116805</v>
      </c>
      <c r="BB4103" s="12">
        <v>782000000</v>
      </c>
      <c r="BC4103" s="3">
        <v>0.48199999999999998</v>
      </c>
      <c r="BD4103" s="12" cm="1">
        <f t="array" ref="BD4103">SfromgA($BB4103,$BA4103,"")</f>
        <v>4.3545073282695501</v>
      </c>
      <c r="BE4103" s="29">
        <f t="shared" ref="BE4103:BE4105" si="7551">(10^MAX(0.05, -0.312925054856973*((LN($BD4103))^(1/3)) + 0.454808404431693)-1)*100</f>
        <v>25.575548909586821</v>
      </c>
      <c r="BG4103" s="3"/>
      <c r="BH4103" s="3"/>
      <c r="BI4103" s="12">
        <f t="shared" ref="BI4103:BI4105" si="7552">IF($BB4103="",$BF4103,$BB4103)</f>
        <v>782000000</v>
      </c>
      <c r="BJ4103" s="29">
        <f t="shared" ref="BJ4103:BJ4105" si="7553">IF($BB4103="",$BH4103,$BE4103)</f>
        <v>25.575548909586821</v>
      </c>
      <c r="BK4103" s="3">
        <f t="shared" ref="BK4103:BK4105" si="7554">LN(BN4103*100000000/($AX4103-$AW4103)/$BI4103)</f>
        <v>-8.2698736215901612</v>
      </c>
      <c r="BL4103" s="13">
        <f>EXP(BK$4341*$AX4103+BK$4342)*$BI4103/(100000000/($AX4103-$AW4103))</f>
        <v>312.71659807063844</v>
      </c>
      <c r="BM4103" s="3">
        <f t="shared" ref="BM4103:BM4105" si="7555">LN(BL4103/$C4103)</f>
        <v>3.4427122499160001</v>
      </c>
      <c r="BN4103" s="13" cm="1">
        <f t="array" ref="BN4103">$C4103*EXP(poly_from_str(100000000/$E4103,BN$4343))</f>
        <v>89.299008229741787</v>
      </c>
      <c r="BO4103" s="3">
        <f t="shared" ref="BO4103:BO4105" si="7556">LN($C4103)</f>
        <v>2.3025850929940459</v>
      </c>
      <c r="BP4103" s="13">
        <f t="shared" ref="BP4103:BP4105" si="7557">LN(BL4103/BN4103)</f>
        <v>1.2533069611391892</v>
      </c>
      <c r="BQ4103" s="13"/>
      <c r="BR4103" s="12">
        <v>67830000</v>
      </c>
      <c r="BS4103" s="3">
        <f>LN(BV4103*100000000/($AX4103-$AW4103)/$BR4103)</f>
        <v>-7.4927918988747395</v>
      </c>
      <c r="BT4103" s="13">
        <f>EXP(BS$4338*$AX4103+BS$4336)*$BR4103/(100000000/($AX4103-$AW4103))</f>
        <v>31.013750537899806</v>
      </c>
      <c r="BU4103" s="3">
        <f>LN(BT4103/$BN4103)</f>
        <v>-1.0575597098932084</v>
      </c>
      <c r="BV4103" s="3" cm="1">
        <f t="array" ref="BV4103">$BN4103*EXP(poly_from_str(100000000/$E4103,BV$4341))</f>
        <v>16.847831242976767</v>
      </c>
      <c r="BW4103" s="12" t="s">
        <v>5053</v>
      </c>
      <c r="BX4103" s="3">
        <f>LN(BT4103/BV4103)</f>
        <v>0.61020873297869316</v>
      </c>
      <c r="BY4103">
        <v>90750</v>
      </c>
      <c r="BZ4103" s="13"/>
    </row>
    <row r="4104" spans="1:78" hidden="1" x14ac:dyDescent="0.25">
      <c r="A4104">
        <v>2241.989</v>
      </c>
      <c r="B4104" s="2" t="str">
        <f t="shared" si="7483"/>
        <v/>
      </c>
      <c r="C4104">
        <v>6</v>
      </c>
      <c r="E4104">
        <v>44589.41</v>
      </c>
      <c r="F4104">
        <v>22277</v>
      </c>
      <c r="G4104" t="s">
        <v>5</v>
      </c>
      <c r="H4104" s="5" t="s">
        <v>19</v>
      </c>
      <c r="I4104">
        <v>66867</v>
      </c>
      <c r="J4104" t="s">
        <v>3</v>
      </c>
      <c r="K4104" s="5" t="s">
        <v>19</v>
      </c>
      <c r="L4104">
        <v>22277.66</v>
      </c>
      <c r="M4104" t="str">
        <f t="shared" si="7543"/>
        <v>e</v>
      </c>
      <c r="N4104" t="str">
        <f t="shared" si="7544"/>
        <v>3/2</v>
      </c>
      <c r="O4104">
        <v>66867.09</v>
      </c>
      <c r="P4104" t="str">
        <f t="shared" si="7545"/>
        <v>o</v>
      </c>
      <c r="Q4104" t="str">
        <f t="shared" si="7546"/>
        <v>3/2</v>
      </c>
      <c r="R4104">
        <v>37</v>
      </c>
      <c r="AA4104" s="10">
        <f t="shared" si="7536"/>
        <v>2241.989</v>
      </c>
      <c r="AB4104" s="3" cm="1">
        <f t="array" ref="AB4104">100000000/Lvac(AA4104)</f>
        <v>44589.414606993363</v>
      </c>
      <c r="AC4104" s="28">
        <f t="shared" si="7537"/>
        <v>4.4603251844678987E-7</v>
      </c>
      <c r="AD4104" s="28">
        <f t="shared" si="7538"/>
        <v>2.2426847466240584E-7</v>
      </c>
      <c r="AE4104" s="21">
        <f t="shared" si="7539"/>
        <v>44589.410929680969</v>
      </c>
      <c r="AF4104" s="10" cm="1">
        <f t="array" ref="AF4104">Lair(100000000/AE4104)</f>
        <v>2241.9891849158516</v>
      </c>
      <c r="AG4104" s="10">
        <f t="shared" si="7540"/>
        <v>1.4944164446612666E-2</v>
      </c>
      <c r="AH4104" s="10" t="b">
        <f t="shared" si="7535"/>
        <v>1</v>
      </c>
      <c r="AI4104" s="10">
        <f t="shared" si="7547"/>
        <v>2241.9891849158516</v>
      </c>
      <c r="AJ4104">
        <v>3.0000000000000001E-3</v>
      </c>
      <c r="AK4104" s="3" cm="1">
        <f t="array" ref="AK4104">100000000/Lvac($AA4104)</f>
        <v>44589.414606993363</v>
      </c>
      <c r="AL4104" s="21">
        <f t="shared" si="7466"/>
        <v>5.9664981758598801E-2</v>
      </c>
      <c r="AM4104" s="10" cm="1">
        <f t="array" ref="AM4104">Lvac($AI4104)-$BA4104</f>
        <v>9.5916716418287251E-4</v>
      </c>
      <c r="AN4104" s="10">
        <f t="shared" si="7548"/>
        <v>-1.5393006629892625E-2</v>
      </c>
      <c r="AO4104" s="3">
        <f t="shared" si="7549"/>
        <v>0.31972238806095749</v>
      </c>
      <c r="AP4104" s="3">
        <v>0.25807058743036276</v>
      </c>
      <c r="AS4104" s="3">
        <f t="shared" si="7542"/>
        <v>4.6069933596299961E-3</v>
      </c>
      <c r="AT4104" s="3" cm="1">
        <f t="array" ref="AT4104">AS4104-(100000000/LvacE($A4104)-$E4104)</f>
        <v>1.4197948621585965E-4</v>
      </c>
      <c r="AU4104" t="s">
        <v>4761</v>
      </c>
      <c r="AV4104" t="s">
        <v>4862</v>
      </c>
      <c r="AW4104" s="3">
        <v>22277.66</v>
      </c>
      <c r="AX4104" s="3">
        <v>66867.09</v>
      </c>
      <c r="AY4104" s="3"/>
      <c r="AZ4104" s="10" cm="1">
        <f t="array" ref="AZ4104">Lair(100000000/($AX4104-$AW4104))</f>
        <v>2241.9882259537926</v>
      </c>
      <c r="BA4104" s="10">
        <f t="shared" si="7550"/>
        <v>2242.683972412296</v>
      </c>
      <c r="BB4104" s="12">
        <v>64700000</v>
      </c>
      <c r="BC4104" s="3">
        <v>7.3999999999999996E-2</v>
      </c>
      <c r="BD4104" s="12" cm="1">
        <f t="array" ref="BD4104">SfromgA($BB4104,$BA4104,"")</f>
        <v>0.36019848228876267</v>
      </c>
      <c r="BE4104" s="29">
        <f t="shared" si="7551"/>
        <v>488.73393682649129</v>
      </c>
      <c r="BG4104" s="3"/>
      <c r="BH4104" s="3"/>
      <c r="BI4104" s="12">
        <f t="shared" si="7552"/>
        <v>64700000</v>
      </c>
      <c r="BJ4104" s="29">
        <f t="shared" si="7553"/>
        <v>488.73393682649129</v>
      </c>
      <c r="BK4104" s="3">
        <f t="shared" si="7554"/>
        <v>-6.287108682023419</v>
      </c>
      <c r="BL4104" s="13">
        <f>EXP(BK$4341*$AX4104+BK$4342)*$BI4104/(100000000/($AX4104-$AW4104))</f>
        <v>20.150708697231117</v>
      </c>
      <c r="BM4104" s="3">
        <f t="shared" si="7555"/>
        <v>1.2114799896246164</v>
      </c>
      <c r="BN4104" s="13" cm="1">
        <f t="array" ref="BN4104">$C4104*EXP(poly_from_str(100000000/$E4104,BN$4343))</f>
        <v>53.66357403076465</v>
      </c>
      <c r="BO4104" s="3">
        <f t="shared" si="7556"/>
        <v>1.791759469228055</v>
      </c>
      <c r="BP4104" s="13">
        <f t="shared" si="7557"/>
        <v>-0.9794949890472584</v>
      </c>
      <c r="BQ4104" s="13"/>
      <c r="BS4104" s="13"/>
      <c r="BT4104" s="13"/>
      <c r="BU4104" s="13"/>
      <c r="BV4104" s="13"/>
      <c r="BW4104" s="13"/>
      <c r="BX4104" s="13"/>
      <c r="BY4104">
        <v>54543</v>
      </c>
      <c r="BZ4104" s="13"/>
    </row>
    <row r="4105" spans="1:78" hidden="1" x14ac:dyDescent="0.25">
      <c r="A4105">
        <v>2241.9430000000002</v>
      </c>
      <c r="B4105" s="2" t="str">
        <f t="shared" si="7483"/>
        <v/>
      </c>
      <c r="C4105">
        <v>8</v>
      </c>
      <c r="E4105">
        <v>44590.33</v>
      </c>
      <c r="F4105">
        <v>23647</v>
      </c>
      <c r="G4105" t="s">
        <v>5</v>
      </c>
      <c r="H4105" s="5" t="s">
        <v>15</v>
      </c>
      <c r="I4105">
        <v>68238</v>
      </c>
      <c r="J4105" t="s">
        <v>3</v>
      </c>
      <c r="K4105" s="5" t="s">
        <v>16</v>
      </c>
      <c r="L4105">
        <v>23647.77</v>
      </c>
      <c r="M4105" t="str">
        <f t="shared" si="7543"/>
        <v>e</v>
      </c>
      <c r="N4105" t="str">
        <f t="shared" si="7544"/>
        <v>13/2</v>
      </c>
      <c r="O4105">
        <v>68238.12</v>
      </c>
      <c r="P4105" t="str">
        <f t="shared" si="7545"/>
        <v>o</v>
      </c>
      <c r="Q4105" t="str">
        <f t="shared" si="7546"/>
        <v>11/2</v>
      </c>
      <c r="R4105">
        <v>37</v>
      </c>
      <c r="AA4105" s="10">
        <f t="shared" si="7536"/>
        <v>2241.9430000000002</v>
      </c>
      <c r="AB4105" s="3" cm="1">
        <f t="array" ref="AB4105">100000000/Lvac(AA4105)</f>
        <v>44590.329400682705</v>
      </c>
      <c r="AC4105" s="28">
        <f t="shared" si="7537"/>
        <v>4.4604167010490451E-7</v>
      </c>
      <c r="AD4105" s="28">
        <f t="shared" si="7538"/>
        <v>2.2426387367855806E-7</v>
      </c>
      <c r="AE4105" s="21">
        <f t="shared" si="7539"/>
        <v>44590.329879067031</v>
      </c>
      <c r="AF4105" s="10" cm="1">
        <f t="array" ref="AF4105">Lair(100000000/AE4105)</f>
        <v>2241.9429759451482</v>
      </c>
      <c r="AG4105" s="10">
        <f t="shared" si="7540"/>
        <v>1.4944572498204169E-2</v>
      </c>
      <c r="AH4105" s="10" t="b">
        <f t="shared" si="7535"/>
        <v>1</v>
      </c>
      <c r="AI4105" s="10">
        <f t="shared" si="7547"/>
        <v>2241.9429759451482</v>
      </c>
      <c r="AJ4105">
        <v>3.0000000000000001E-3</v>
      </c>
      <c r="AK4105" s="3" cm="1">
        <f t="array" ref="AK4105">100000000/Lvac($AA4105)</f>
        <v>44590.329400682705</v>
      </c>
      <c r="AL4105" s="21">
        <f t="shared" si="7466"/>
        <v>5.966743562942476E-2</v>
      </c>
      <c r="AM4105" s="10" cm="1">
        <f t="array" ref="AM4105">Lvac($AI4105)-$BA4105</f>
        <v>1.011967459362495E-3</v>
      </c>
      <c r="AN4105" s="10">
        <f t="shared" si="7548"/>
        <v>-2.0599317285814323E-2</v>
      </c>
      <c r="AO4105" s="3">
        <f t="shared" si="7549"/>
        <v>0.33732248645416502</v>
      </c>
      <c r="AP4105" s="3">
        <v>0.34534248546454666</v>
      </c>
      <c r="AS4105" s="3">
        <f t="shared" si="7542"/>
        <v>-5.993172962917015E-4</v>
      </c>
      <c r="AT4105" s="3" cm="1">
        <f t="array" ref="AT4105">AS4105-(100000000/LvacE($A4105)-$E4105)</f>
        <v>1.420148546458222E-4</v>
      </c>
      <c r="AU4105" t="s">
        <v>4961</v>
      </c>
      <c r="AV4105" t="s">
        <v>4929</v>
      </c>
      <c r="AW4105" s="3">
        <v>23647.77</v>
      </c>
      <c r="AX4105" s="3">
        <v>68238.12</v>
      </c>
      <c r="AY4105" s="3"/>
      <c r="AZ4105" s="10" cm="1">
        <f t="array" ref="AZ4105">Lair(100000000/($AX4105-$AW4105))</f>
        <v>2241.9419641940794</v>
      </c>
      <c r="BA4105" s="10">
        <f t="shared" si="7550"/>
        <v>2242.6377007581241</v>
      </c>
      <c r="BB4105" s="12">
        <v>567000000</v>
      </c>
      <c r="BC4105" s="3">
        <v>0.247</v>
      </c>
      <c r="BD4105" s="12" cm="1">
        <f t="array" ref="BD4105">SfromgA($BB4105,$BA4105,"")</f>
        <v>3.1564126488066071</v>
      </c>
      <c r="BE4105" s="29">
        <f t="shared" si="7551"/>
        <v>33.971890119435024</v>
      </c>
      <c r="BG4105" s="3"/>
      <c r="BH4105" s="3"/>
      <c r="BI4105" s="12">
        <f t="shared" si="7552"/>
        <v>567000000</v>
      </c>
      <c r="BJ4105" s="29">
        <f t="shared" si="7553"/>
        <v>33.971890119435024</v>
      </c>
      <c r="BK4105" s="3">
        <f t="shared" si="7554"/>
        <v>-8.1695965286801222</v>
      </c>
      <c r="BL4105" s="13">
        <f>EXP(BK$4341*$AX4105+BK$4342)*$BI4105/(100000000/($AX4105-$AW4105))</f>
        <v>159.12453313427179</v>
      </c>
      <c r="BM4105" s="3">
        <f t="shared" si="7555"/>
        <v>2.9902455812375579</v>
      </c>
      <c r="BN4105" s="13" cm="1">
        <f t="array" ref="BN4105">$C4105*EXP(poly_from_str(100000000/$E4105,BN$4343))</f>
        <v>71.583552646932404</v>
      </c>
      <c r="BO4105" s="3">
        <f t="shared" si="7556"/>
        <v>2.0794415416798357</v>
      </c>
      <c r="BP4105" s="13">
        <f t="shared" si="7557"/>
        <v>0.7988217869735752</v>
      </c>
      <c r="BQ4105" s="13"/>
      <c r="BS4105" s="13"/>
      <c r="BT4105" s="13"/>
      <c r="BU4105" s="13"/>
      <c r="BV4105" s="13"/>
      <c r="BW4105" s="13"/>
      <c r="BX4105" s="13"/>
      <c r="BY4105">
        <v>72760</v>
      </c>
      <c r="BZ4105" s="13"/>
    </row>
    <row r="4106" spans="1:78" hidden="1" x14ac:dyDescent="0.25">
      <c r="A4106">
        <v>2241.71</v>
      </c>
      <c r="B4106" s="2" t="str">
        <f t="shared" si="7483"/>
        <v/>
      </c>
      <c r="C4106">
        <v>1</v>
      </c>
      <c r="E4106">
        <v>44594.96</v>
      </c>
      <c r="R4106">
        <v>37</v>
      </c>
      <c r="S4106" t="s">
        <v>22</v>
      </c>
      <c r="AA4106" s="10">
        <f t="shared" si="7536"/>
        <v>2241.71</v>
      </c>
      <c r="AB4106" s="3" cm="1">
        <f t="array" ref="AB4106">100000000/Lvac(AA4106)</f>
        <v>44594.96360616124</v>
      </c>
      <c r="AC4106" s="28">
        <f t="shared" si="7537"/>
        <v>4.4608803101203994E-7</v>
      </c>
      <c r="AD4106" s="28">
        <f t="shared" si="7538"/>
        <v>2.2424056869548382E-7</v>
      </c>
      <c r="AE4106" s="21">
        <f t="shared" si="7539"/>
        <v>44594.96072742618</v>
      </c>
      <c r="AF4106" s="10" cm="1">
        <f t="array" ref="AF4106">Lair(100000000/AE4106)</f>
        <v>2241.710144722892</v>
      </c>
      <c r="AG4106" s="10">
        <f t="shared" si="7540"/>
        <v>1.4946639754063025E-2</v>
      </c>
      <c r="AH4106" s="10" t="b">
        <f t="shared" si="7535"/>
        <v>1</v>
      </c>
      <c r="AI4106" s="10">
        <f t="shared" si="7541"/>
        <v>2241.71</v>
      </c>
      <c r="AJ4106">
        <v>3.0000000000000001E-3</v>
      </c>
      <c r="AK4106" s="3" cm="1">
        <f t="array" ref="AK4106">100000000/Lvac($AA4106)</f>
        <v>44594.96360616124</v>
      </c>
      <c r="AL4106" s="21">
        <f t="shared" si="7466"/>
        <v>5.9679838524378144E-2</v>
      </c>
      <c r="AM4106" s="21"/>
      <c r="AN4106" s="21"/>
      <c r="AO4106" s="21"/>
      <c r="AP4106" s="21"/>
      <c r="AS4106" s="3">
        <f t="shared" si="7542"/>
        <v>3.6061612408957444E-3</v>
      </c>
      <c r="AT4106" s="3" cm="1">
        <f t="array" ref="AT4106">AS4106-(100000000/LvacE($A4106)-$E4106)</f>
        <v>1.4219409058568999E-4</v>
      </c>
      <c r="BB4106"/>
      <c r="BC4106"/>
      <c r="BD4106"/>
      <c r="BE4106"/>
      <c r="BF4106"/>
      <c r="BG4106"/>
      <c r="BH4106"/>
      <c r="BI4106"/>
      <c r="BJ4106"/>
      <c r="BN4106" s="13" cm="1">
        <f t="array" ref="BN4106">$C4106*EXP(poly_from_str(100000000/$E4106,BN$4343))</f>
        <v>8.9681979039180977</v>
      </c>
      <c r="BO4106" s="13"/>
      <c r="BY4106" t="e">
        <v>#N/A</v>
      </c>
    </row>
    <row r="4107" spans="1:78" hidden="1" x14ac:dyDescent="0.25">
      <c r="A4107">
        <v>2241.5419999999999</v>
      </c>
      <c r="B4107" s="2" t="str">
        <f t="shared" si="7483"/>
        <v/>
      </c>
      <c r="C4107">
        <v>1</v>
      </c>
      <c r="E4107">
        <v>44598.31</v>
      </c>
      <c r="R4107">
        <v>37</v>
      </c>
      <c r="S4107" t="s">
        <v>22</v>
      </c>
      <c r="AA4107" s="10">
        <f t="shared" si="7536"/>
        <v>2241.5419999999999</v>
      </c>
      <c r="AB4107" s="3" cm="1">
        <f t="array" ref="AB4107">100000000/Lvac(AA4107)</f>
        <v>44598.305605169888</v>
      </c>
      <c r="AC4107" s="28">
        <f t="shared" si="7537"/>
        <v>4.4612146459892344E-7</v>
      </c>
      <c r="AD4107" s="28">
        <f t="shared" si="7538"/>
        <v>2.2422376510287846E-7</v>
      </c>
      <c r="AE4107" s="21">
        <f t="shared" si="7539"/>
        <v>44598.309113697556</v>
      </c>
      <c r="AF4107" s="10" cm="1">
        <f t="array" ref="AF4107">Lair(100000000/AE4107)</f>
        <v>2241.5418236419468</v>
      </c>
      <c r="AG4107" s="10">
        <f t="shared" si="7540"/>
        <v>1.4948130707604382E-2</v>
      </c>
      <c r="AH4107" s="10" t="b">
        <f t="shared" si="7535"/>
        <v>1</v>
      </c>
      <c r="AI4107" s="10">
        <f t="shared" si="7541"/>
        <v>2241.5419999999999</v>
      </c>
      <c r="AJ4107">
        <v>3.0000000000000001E-3</v>
      </c>
      <c r="AK4107" s="3" cm="1">
        <f t="array" ref="AK4107">100000000/Lvac($AA4107)</f>
        <v>44598.305605169888</v>
      </c>
      <c r="AL4107" s="21">
        <f t="shared" si="7466"/>
        <v>5.9688784245626299E-2</v>
      </c>
      <c r="AM4107" s="21"/>
      <c r="AN4107" s="21"/>
      <c r="AO4107" s="21"/>
      <c r="AP4107" s="21"/>
      <c r="AS4107" s="3">
        <f t="shared" si="7542"/>
        <v>-4.3948301099590026E-3</v>
      </c>
      <c r="AT4107" s="3" cm="1">
        <f t="array" ref="AT4107">AS4107-(100000000/LvacE($A4107)-$E4107)</f>
        <v>1.4232344983611256E-4</v>
      </c>
      <c r="BB4107"/>
      <c r="BC4107"/>
      <c r="BD4107"/>
      <c r="BE4107"/>
      <c r="BF4107"/>
      <c r="BG4107"/>
      <c r="BH4107"/>
      <c r="BI4107"/>
      <c r="BJ4107"/>
      <c r="BN4107" s="13" cm="1">
        <f t="array" ref="BN4107">$C4107*EXP(poly_from_str(100000000/$E4107,BN$4343))</f>
        <v>8.9829019722708079</v>
      </c>
      <c r="BO4107" s="13"/>
      <c r="BY4107">
        <v>9134</v>
      </c>
    </row>
    <row r="4108" spans="1:78" hidden="1" x14ac:dyDescent="0.25">
      <c r="A4108">
        <v>2241.4490000000001</v>
      </c>
      <c r="B4108" s="2" t="str">
        <f t="shared" si="7483"/>
        <v/>
      </c>
      <c r="C4108">
        <v>3</v>
      </c>
      <c r="E4108">
        <v>44600.160000000003</v>
      </c>
      <c r="F4108">
        <v>22080</v>
      </c>
      <c r="G4108" t="s">
        <v>5</v>
      </c>
      <c r="H4108" s="5" t="s">
        <v>8</v>
      </c>
      <c r="I4108">
        <v>66681</v>
      </c>
      <c r="J4108" t="s">
        <v>3</v>
      </c>
      <c r="K4108" s="5" t="s">
        <v>18</v>
      </c>
      <c r="L4108">
        <v>22080.94</v>
      </c>
      <c r="M4108" t="str">
        <f>$G4108&amp;""</f>
        <v>e</v>
      </c>
      <c r="N4108" t="str">
        <f>$H4108&amp;""</f>
        <v>7/2</v>
      </c>
      <c r="O4108">
        <v>66681.14</v>
      </c>
      <c r="P4108" t="str">
        <f>$J4108&amp;""</f>
        <v>o</v>
      </c>
      <c r="Q4108" t="str">
        <f>$K4108&amp;""</f>
        <v>5/2</v>
      </c>
      <c r="R4108">
        <v>37</v>
      </c>
      <c r="AA4108" s="10">
        <f t="shared" si="7536"/>
        <v>2241.4490000000001</v>
      </c>
      <c r="AB4108" s="3" cm="1">
        <f t="array" ref="AB4108">100000000/Lvac(AA4108)</f>
        <v>44600.155855712939</v>
      </c>
      <c r="AC4108" s="28">
        <f t="shared" si="7537"/>
        <v>4.4613997463248105E-7</v>
      </c>
      <c r="AD4108" s="28">
        <f t="shared" si="7538"/>
        <v>2.2421446311423768E-7</v>
      </c>
      <c r="AE4108" s="21">
        <f t="shared" si="7539"/>
        <v>44600.159164335128</v>
      </c>
      <c r="AF4108" s="10" cm="1">
        <f t="array" ref="AF4108">Lair(100000000/AE4108)</f>
        <v>2241.4488337041012</v>
      </c>
      <c r="AG4108" s="10">
        <f t="shared" si="7540"/>
        <v>1.4948956201036236E-2</v>
      </c>
      <c r="AH4108" s="10" t="b">
        <f t="shared" si="7535"/>
        <v>1</v>
      </c>
      <c r="AI4108" s="10">
        <f>$AF4108</f>
        <v>2241.4488337041012</v>
      </c>
      <c r="AJ4108">
        <v>3.0000000000000001E-3</v>
      </c>
      <c r="AK4108" s="3" cm="1">
        <f t="array" ref="AK4108">100000000/Lvac($AA4108)</f>
        <v>44600.155855712939</v>
      </c>
      <c r="AL4108" s="21">
        <f t="shared" si="7466"/>
        <v>5.9693741634970612E-2</v>
      </c>
      <c r="AM4108" s="10" cm="1">
        <f t="array" ref="AM4108">Lvac($AI4108)-$BA4108</f>
        <v>2.0528934837784618E-3</v>
      </c>
      <c r="AN4108" s="10">
        <f>$AK4108-($AX4108-$AW4108)</f>
        <v>-4.414428705786122E-2</v>
      </c>
      <c r="AO4108" s="3">
        <f>AM4108/AJ4108</f>
        <v>0.6842978279261539</v>
      </c>
      <c r="AP4108" s="3">
        <v>0.73974164706669399</v>
      </c>
      <c r="AS4108" s="3">
        <f t="shared" si="7542"/>
        <v>-4.1442870642640628E-3</v>
      </c>
      <c r="AT4108" s="3" cm="1">
        <f t="array" ref="AT4108">AS4108-(100000000/LvacE($A4108)-$E4108)</f>
        <v>1.4239510346669704E-4</v>
      </c>
      <c r="AU4108" t="s">
        <v>4785</v>
      </c>
      <c r="AV4108" t="s">
        <v>4846</v>
      </c>
      <c r="AW4108" s="3">
        <v>22080.94</v>
      </c>
      <c r="AX4108" s="3">
        <v>66681.14</v>
      </c>
      <c r="AY4108" s="3"/>
      <c r="AZ4108" s="10" cm="1">
        <f t="array" ref="AZ4108">Lair(100000000/($AX4108-$AW4108))</f>
        <v>2241.4467812494886</v>
      </c>
      <c r="BA4108" s="10">
        <f>100000000/($AX4108-$AW4108)</f>
        <v>2242.1424119174353</v>
      </c>
      <c r="BB4108" s="12">
        <v>95800000</v>
      </c>
      <c r="BC4108" s="3">
        <v>9.8000000000000004E-2</v>
      </c>
      <c r="BD4108" s="12" cm="1">
        <f t="array" ref="BD4108">SfromgA($BB4108,$BA4108,"")</f>
        <v>0.53295243444054918</v>
      </c>
      <c r="BE4108" s="29">
        <f>(10^MAX(0.05, -0.312925054856973*((LN($BD4108))^(1/3)) + 0.454808404431693)-1)*100</f>
        <v>428.4099867688326</v>
      </c>
      <c r="BG4108" s="3"/>
      <c r="BH4108" s="3"/>
      <c r="BI4108" s="12">
        <f>IF($BB4108="",$BF4108,$BB4108)</f>
        <v>95800000</v>
      </c>
      <c r="BJ4108" s="29">
        <f>IF($BB4108="",$BH4108,$BE4108)</f>
        <v>428.4099867688326</v>
      </c>
      <c r="BK4108" s="3">
        <f>LN(BN4108*100000000/($AX4108-$AW4108)/$BI4108)</f>
        <v>-7.3677453039933614</v>
      </c>
      <c r="BL4108" s="13">
        <f>EXP(BK$4341*$AX4108+BK$4342)*$BI4108/(100000000/($AX4108-$AW4108))</f>
        <v>30.268602673307015</v>
      </c>
      <c r="BM4108" s="3">
        <f t="shared" ref="BM4108" si="7558">LN(BL4108/$C4108)</f>
        <v>2.3114986712024606</v>
      </c>
      <c r="BN4108" s="13" cm="1">
        <f t="array" ref="BN4108">$C4108*EXP(poly_from_str(100000000/$E4108,BN$4343))</f>
        <v>26.973120074019867</v>
      </c>
      <c r="BO4108" s="3">
        <f>LN($C4108)</f>
        <v>1.0986122886681098</v>
      </c>
      <c r="BP4108" s="13">
        <f>LN(BL4108/BN4108)</f>
        <v>0.11527014257217441</v>
      </c>
      <c r="BQ4108" s="13"/>
      <c r="BS4108" s="13"/>
      <c r="BT4108" s="13"/>
      <c r="BU4108" s="13"/>
      <c r="BV4108" s="13"/>
      <c r="BW4108" s="13"/>
      <c r="BX4108" s="13"/>
      <c r="BY4108">
        <v>27428</v>
      </c>
      <c r="BZ4108" s="13"/>
    </row>
    <row r="4109" spans="1:78" hidden="1" x14ac:dyDescent="0.25">
      <c r="A4109">
        <v>2241.4110000000001</v>
      </c>
      <c r="B4109" s="2" t="str">
        <f t="shared" si="7483"/>
        <v/>
      </c>
      <c r="C4109">
        <v>3</v>
      </c>
      <c r="D4109" t="s">
        <v>14</v>
      </c>
      <c r="E4109">
        <v>44600.91</v>
      </c>
      <c r="R4109">
        <v>37</v>
      </c>
      <c r="S4109" t="s">
        <v>22</v>
      </c>
      <c r="AA4109" s="10">
        <f t="shared" si="7536"/>
        <v>2241.4110000000001</v>
      </c>
      <c r="AB4109" s="3" cm="1">
        <f t="array" ref="AB4109">100000000/Lvac(AA4109)</f>
        <v>44600.911916240213</v>
      </c>
      <c r="AC4109" s="28">
        <f t="shared" si="7537"/>
        <v>4.4614753831403521E-7</v>
      </c>
      <c r="AD4109" s="28">
        <f t="shared" si="7538"/>
        <v>2.2421066230169997E-7</v>
      </c>
      <c r="AE4109" s="21">
        <f t="shared" si="7539"/>
        <v>44600.910386374766</v>
      </c>
      <c r="AF4109" s="10" cm="1">
        <f t="array" ref="AF4109">Lair(100000000/AE4109)</f>
        <v>2241.4110768905421</v>
      </c>
      <c r="AG4109" s="10">
        <f t="shared" si="7540"/>
        <v>1.4949293528995846E-2</v>
      </c>
      <c r="AH4109" s="10" t="b">
        <f t="shared" si="7535"/>
        <v>1</v>
      </c>
      <c r="AI4109" s="10">
        <f t="shared" si="7541"/>
        <v>2241.4110000000001</v>
      </c>
      <c r="AJ4109">
        <v>7.0000000000000001E-3</v>
      </c>
      <c r="AK4109" s="3" cm="1">
        <f t="array" ref="AK4109">100000000/Lvac($AA4109)</f>
        <v>44600.911916240213</v>
      </c>
      <c r="AL4109" s="21">
        <f t="shared" si="7466"/>
        <v>0.13929010940594183</v>
      </c>
      <c r="AM4109" s="21"/>
      <c r="AN4109" s="21"/>
      <c r="AO4109" s="21"/>
      <c r="AP4109" s="21"/>
      <c r="AS4109" s="3">
        <f t="shared" si="7542"/>
        <v>1.9162402095389552E-3</v>
      </c>
      <c r="AT4109" s="3" cm="1">
        <f t="array" ref="AT4109">AS4109-(100000000/LvacE($A4109)-$E4109)</f>
        <v>1.4242438919609413E-4</v>
      </c>
      <c r="BB4109"/>
      <c r="BC4109"/>
      <c r="BD4109"/>
      <c r="BE4109"/>
      <c r="BF4109"/>
      <c r="BG4109"/>
      <c r="BH4109"/>
      <c r="BI4109"/>
      <c r="BJ4109"/>
      <c r="BN4109" s="13" cm="1">
        <f t="array" ref="BN4109">$C4109*EXP(poly_from_str(100000000/$E4109,BN$4343))</f>
        <v>26.983028608109397</v>
      </c>
      <c r="BO4109" s="13"/>
      <c r="BY4109">
        <v>27439</v>
      </c>
    </row>
    <row r="4110" spans="1:78" hidden="1" x14ac:dyDescent="0.25">
      <c r="A4110">
        <v>2241.2280000000001</v>
      </c>
      <c r="B4110" s="2" t="str">
        <f t="shared" si="7483"/>
        <v/>
      </c>
      <c r="C4110">
        <v>3</v>
      </c>
      <c r="E4110">
        <v>44604.55</v>
      </c>
      <c r="F4110">
        <v>35137</v>
      </c>
      <c r="G4110" t="s">
        <v>5</v>
      </c>
      <c r="H4110" s="5" t="s">
        <v>19</v>
      </c>
      <c r="I4110">
        <v>79742</v>
      </c>
      <c r="J4110" t="s">
        <v>3</v>
      </c>
      <c r="K4110" s="5" t="s">
        <v>113</v>
      </c>
      <c r="L4110">
        <v>35137.82</v>
      </c>
      <c r="M4110" t="str">
        <f>$G4110&amp;""</f>
        <v>e</v>
      </c>
      <c r="N4110" t="str">
        <f>$H4110&amp;""</f>
        <v>3/2</v>
      </c>
      <c r="O4110">
        <v>79742.36</v>
      </c>
      <c r="P4110" t="str">
        <f>$J4110&amp;""</f>
        <v>o</v>
      </c>
      <c r="Q4110" t="str">
        <f>$K4110&amp;""</f>
        <v>1/2</v>
      </c>
      <c r="R4110">
        <v>37</v>
      </c>
      <c r="AA4110" s="10">
        <f t="shared" si="7536"/>
        <v>2241.2280000000001</v>
      </c>
      <c r="AB4110" s="3" cm="1">
        <f t="array" ref="AB4110">100000000/Lvac(AA4110)</f>
        <v>44604.553303523149</v>
      </c>
      <c r="AC4110" s="28">
        <f t="shared" si="7537"/>
        <v>4.4618396700380326E-7</v>
      </c>
      <c r="AD4110" s="28">
        <f t="shared" si="7538"/>
        <v>2.2419235838889427E-7</v>
      </c>
      <c r="AE4110" s="21">
        <f t="shared" si="7539"/>
        <v>44604.550665921328</v>
      </c>
      <c r="AF4110" s="10" cm="1">
        <f t="array" ref="AF4110">Lair(100000000/AE4110)</f>
        <v>2241.2281325433755</v>
      </c>
      <c r="AG4110" s="10">
        <f t="shared" si="7540"/>
        <v>1.4950918269699277E-2</v>
      </c>
      <c r="AH4110" s="10" t="b">
        <f t="shared" si="7535"/>
        <v>1</v>
      </c>
      <c r="AI4110" s="10">
        <f>$AF4110</f>
        <v>2241.2281325433755</v>
      </c>
      <c r="AJ4110">
        <v>3.0000000000000001E-3</v>
      </c>
      <c r="AK4110" s="3" cm="1">
        <f t="array" ref="AK4110">100000000/Lvac($AA4110)</f>
        <v>44604.553303523149</v>
      </c>
      <c r="AL4110" s="21">
        <f t="shared" si="7466"/>
        <v>5.9705506087287925E-2</v>
      </c>
      <c r="AM4110" s="10" cm="1">
        <f t="array" ref="AM4110">Lvac($AI4110)-$BA4110</f>
        <v>-5.360930072129122E-4</v>
      </c>
      <c r="AN4110" s="10">
        <f>$AK4110-($AX4110-$AW4110)</f>
        <v>1.3303523148351815E-2</v>
      </c>
      <c r="AO4110" s="3">
        <f>AM4110/AJ4110</f>
        <v>-0.17869766907097073</v>
      </c>
      <c r="AP4110" s="3">
        <v>-0.22288824038696475</v>
      </c>
      <c r="AS4110" s="3">
        <f t="shared" si="7542"/>
        <v>3.3035231463145465E-3</v>
      </c>
      <c r="AT4110" s="3" cm="1">
        <f t="array" ref="AT4110">AS4110-(100000000/LvacE($A4110)-$E4110)</f>
        <v>1.425654991180636E-4</v>
      </c>
      <c r="AU4110" t="s">
        <v>4735</v>
      </c>
      <c r="AV4110" t="s">
        <v>4892</v>
      </c>
      <c r="AW4110" s="3">
        <v>35137.82</v>
      </c>
      <c r="AX4110" s="3">
        <v>79742.36</v>
      </c>
      <c r="AY4110" s="3"/>
      <c r="AZ4110" s="10" cm="1">
        <f t="array" ref="AZ4110">Lair(100000000/($AX4110-$AW4110))</f>
        <v>2241.2286685217878</v>
      </c>
      <c r="BA4110" s="10">
        <f>100000000/($AX4110-$AW4110)</f>
        <v>2241.9242525536638</v>
      </c>
      <c r="BB4110" s="12">
        <v>49700000</v>
      </c>
      <c r="BC4110" s="3">
        <v>0.1</v>
      </c>
      <c r="BD4110" s="12" cm="1">
        <f t="array" ref="BD4110">SfromgA($BB4110,$BA4110,"")</f>
        <v>0.27640923812695301</v>
      </c>
      <c r="BE4110" s="29">
        <f>(10^MAX(0.05, -0.312925054856973*((LN($BD4110))^(1/3)) + 0.454808404431693)-1)*100</f>
        <v>523.86546802555074</v>
      </c>
      <c r="BG4110" s="3"/>
      <c r="BH4110" s="3"/>
      <c r="BI4110" s="12">
        <f>IF($BB4110="",$BF4110,$BB4110)</f>
        <v>49700000</v>
      </c>
      <c r="BJ4110" s="29">
        <f>IF($BB4110="",$BH4110,$BE4110)</f>
        <v>523.86546802555074</v>
      </c>
      <c r="BK4110" s="3">
        <f>LN(BN4110*100000000/($AX4110-$AW4110)/$BI4110)</f>
        <v>-6.7094336399808636</v>
      </c>
      <c r="BL4110" s="13">
        <f>EXP(BK$4341*$AX4110+BK$4342)*$BI4110/(100000000/($AX4110-$AW4110))</f>
        <v>5.821494433446694</v>
      </c>
      <c r="BM4110" s="3">
        <f t="shared" ref="BM4110" si="7559">LN(BL4110/$C4110)</f>
        <v>0.66294471562035351</v>
      </c>
      <c r="BN4110" s="13" cm="1">
        <f t="array" ref="BN4110">$C4110*EXP(poly_from_str(100000000/$E4110,BN$4343))</f>
        <v>27.031207548833116</v>
      </c>
      <c r="BO4110" s="3">
        <f>LN($C4110)</f>
        <v>1.0986122886681098</v>
      </c>
      <c r="BP4110" s="13">
        <f>LN(BL4110/BN4110)</f>
        <v>-1.5354350293946641</v>
      </c>
      <c r="BQ4110" s="13"/>
      <c r="BS4110" s="13"/>
      <c r="BT4110" s="13"/>
      <c r="BU4110" s="13"/>
      <c r="BV4110" s="13"/>
      <c r="BW4110" s="13"/>
      <c r="BX4110" s="13"/>
      <c r="BY4110">
        <v>27492</v>
      </c>
      <c r="BZ4110" s="13"/>
    </row>
    <row r="4111" spans="1:78" hidden="1" x14ac:dyDescent="0.25">
      <c r="A4111">
        <v>2240.989</v>
      </c>
      <c r="B4111" s="2" t="str">
        <f t="shared" si="7483"/>
        <v/>
      </c>
      <c r="C4111">
        <v>2</v>
      </c>
      <c r="E4111">
        <v>44609.31</v>
      </c>
      <c r="R4111">
        <v>37</v>
      </c>
      <c r="S4111" t="s">
        <v>22</v>
      </c>
      <c r="AA4111" s="10">
        <f t="shared" si="7536"/>
        <v>2240.989</v>
      </c>
      <c r="AB4111" s="3" cm="1">
        <f t="array" ref="AB4111">100000000/Lvac(AA4111)</f>
        <v>44609.309890466015</v>
      </c>
      <c r="AC4111" s="28">
        <f t="shared" si="7537"/>
        <v>4.462315522298414E-7</v>
      </c>
      <c r="AD4111" s="28">
        <f t="shared" si="7538"/>
        <v>2.2416845327923844E-7</v>
      </c>
      <c r="AE4111" s="21">
        <f t="shared" si="7539"/>
        <v>44609.309977927747</v>
      </c>
      <c r="AF4111" s="10" cm="1">
        <f t="array" ref="AF4111">Lair(100000000/AE4111)</f>
        <v>2240.9889956058564</v>
      </c>
      <c r="AG4111" s="10">
        <f t="shared" si="7540"/>
        <v>1.4953040798162332E-2</v>
      </c>
      <c r="AH4111" s="10" t="b">
        <f t="shared" si="7535"/>
        <v>1</v>
      </c>
      <c r="AI4111" s="10">
        <f t="shared" si="7541"/>
        <v>2240.989</v>
      </c>
      <c r="AJ4111">
        <v>3.0000000000000001E-3</v>
      </c>
      <c r="AK4111" s="3" cm="1">
        <f t="array" ref="AK4111">100000000/Lvac($AA4111)</f>
        <v>44609.309890466015</v>
      </c>
      <c r="AL4111" s="21">
        <f t="shared" si="7466"/>
        <v>5.9718244788973994E-2</v>
      </c>
      <c r="AM4111" s="21"/>
      <c r="AN4111" s="21"/>
      <c r="AO4111" s="21"/>
      <c r="AP4111" s="21"/>
      <c r="AS4111" s="3">
        <f t="shared" si="7542"/>
        <v>-1.0953398304991424E-4</v>
      </c>
      <c r="AT4111" s="3" cm="1">
        <f t="array" ref="AT4111">AS4111-(100000000/LvacE($A4111)-$E4111)</f>
        <v>1.4274996647145599E-4</v>
      </c>
      <c r="BB4111"/>
      <c r="BC4111"/>
      <c r="BD4111"/>
      <c r="BE4111"/>
      <c r="BF4111"/>
      <c r="BG4111"/>
      <c r="BH4111"/>
      <c r="BI4111"/>
      <c r="BJ4111"/>
      <c r="BN4111" s="13" cm="1">
        <f t="array" ref="BN4111">$C4111*EXP(poly_from_str(100000000/$E4111,BN$4343))</f>
        <v>18.062956954371682</v>
      </c>
      <c r="BO4111" s="13"/>
      <c r="BY4111" t="e">
        <v>#N/A</v>
      </c>
    </row>
    <row r="4112" spans="1:78" hidden="1" x14ac:dyDescent="0.25">
      <c r="A4112">
        <v>2240.7629999999999</v>
      </c>
      <c r="B4112" s="2" t="str">
        <f t="shared" si="7483"/>
        <v/>
      </c>
      <c r="C4112">
        <v>6</v>
      </c>
      <c r="E4112">
        <v>44613.81</v>
      </c>
      <c r="F4112">
        <v>17627</v>
      </c>
      <c r="G4112" t="s">
        <v>5</v>
      </c>
      <c r="H4112" s="5" t="s">
        <v>4</v>
      </c>
      <c r="I4112">
        <v>62240</v>
      </c>
      <c r="J4112" t="s">
        <v>3</v>
      </c>
      <c r="K4112" s="5" t="s">
        <v>16</v>
      </c>
      <c r="L4112">
        <v>17627</v>
      </c>
      <c r="M4112" t="str">
        <f>$G4112&amp;""</f>
        <v>e</v>
      </c>
      <c r="N4112" t="str">
        <f>$H4112&amp;""</f>
        <v>9/2</v>
      </c>
      <c r="O4112">
        <v>62240.83</v>
      </c>
      <c r="P4112" t="str">
        <f>$J4112&amp;""</f>
        <v>o</v>
      </c>
      <c r="Q4112" t="str">
        <f>$K4112&amp;""</f>
        <v>11/2</v>
      </c>
      <c r="R4112">
        <v>37</v>
      </c>
      <c r="AA4112" s="10">
        <f t="shared" si="7536"/>
        <v>2240.7629999999999</v>
      </c>
      <c r="AB4112" s="3" cm="1">
        <f t="array" ref="AB4112">100000000/Lvac(AA4112)</f>
        <v>44613.80868411596</v>
      </c>
      <c r="AC4112" s="28">
        <f t="shared" si="7537"/>
        <v>4.4627655847584061E-7</v>
      </c>
      <c r="AD4112" s="28">
        <f t="shared" si="7538"/>
        <v>2.2414584844804658E-7</v>
      </c>
      <c r="AE4112" s="21">
        <f t="shared" si="7539"/>
        <v>44613.809734920964</v>
      </c>
      <c r="AF4112" s="10" cm="1">
        <f t="array" ref="AF4112">Lair(100000000/AE4112)</f>
        <v>2240.7629472174094</v>
      </c>
      <c r="AG4112" s="10">
        <f t="shared" si="7540"/>
        <v>1.4955048500023421E-2</v>
      </c>
      <c r="AH4112" s="10" t="b">
        <f t="shared" si="7535"/>
        <v>1</v>
      </c>
      <c r="AI4112" s="10">
        <f>$AF4112</f>
        <v>2240.7629472174094</v>
      </c>
      <c r="AJ4112">
        <v>3.0000000000000001E-3</v>
      </c>
      <c r="AK4112" s="3" cm="1">
        <f t="array" ref="AK4112">100000000/Lvac($AA4112)</f>
        <v>44613.80868411596</v>
      </c>
      <c r="AL4112" s="21">
        <f t="shared" si="7466"/>
        <v>5.9730292407125365E-2</v>
      </c>
      <c r="AM4112" s="10" cm="1">
        <f t="array" ref="AM4112">Lvac($AI4112)-$BA4112</f>
        <v>1.0181446486967616E-3</v>
      </c>
      <c r="AN4112" s="10">
        <f>$AK4112-($AX4112-$AW4112)</f>
        <v>-2.1315884041541722E-2</v>
      </c>
      <c r="AO4112" s="3">
        <f>AM4112/AJ4112</f>
        <v>0.33938154956558719</v>
      </c>
      <c r="AP4112" s="3">
        <v>0.35697950715984916</v>
      </c>
      <c r="AS4112" s="3">
        <f t="shared" si="7542"/>
        <v>-1.3158840374671854E-3</v>
      </c>
      <c r="AT4112" s="3" cm="1">
        <f t="array" ref="AT4112">AS4112-(100000000/LvacE($A4112)-$E4112)</f>
        <v>1.4292458945419639E-4</v>
      </c>
      <c r="AU4112" t="s">
        <v>4815</v>
      </c>
      <c r="AV4112" t="s">
        <v>4887</v>
      </c>
      <c r="AW4112" s="3">
        <v>17627</v>
      </c>
      <c r="AX4112" s="3">
        <v>62240.83</v>
      </c>
      <c r="AY4112" s="3"/>
      <c r="AZ4112" s="10" cm="1">
        <f t="array" ref="AZ4112">Lair(100000000/($AX4112-$AW4112))</f>
        <v>2240.761929290351</v>
      </c>
      <c r="BA4112" s="10">
        <f>100000000/($AX4112-$AW4112)</f>
        <v>2241.4574135419443</v>
      </c>
      <c r="BB4112" s="12">
        <v>77200000</v>
      </c>
      <c r="BC4112" s="3">
        <v>9.7000000000000003E-2</v>
      </c>
      <c r="BD4112" s="12" cm="1">
        <f t="array" ref="BD4112">SfromgA($BB4112,$BA4112,"")</f>
        <v>0.4290838176869991</v>
      </c>
      <c r="BE4112" s="29">
        <f>(10^MAX(0.05, -0.312925054856973*((LN($BD4112))^(1/3)) + 0.454808404431693)-1)*100</f>
        <v>463.35048153369183</v>
      </c>
      <c r="BG4112" s="3"/>
      <c r="BH4112" s="3"/>
      <c r="BI4112" s="12">
        <f>IF($BB4112="",$BF4112,$BB4112)</f>
        <v>77200000</v>
      </c>
      <c r="BJ4112" s="29">
        <f>IF($BB4112="",$BH4112,$BE4112)</f>
        <v>463.35048153369183</v>
      </c>
      <c r="BK4112" s="3">
        <f>LN(BN4112*100000000/($AX4112-$AW4112)/$BI4112)</f>
        <v>-6.4523405252658952</v>
      </c>
      <c r="BL4112" s="13">
        <f>EXP(BK$4341*$AX4112+BK$4342)*$BI4112/(100000000/($AX4112-$AW4112))</f>
        <v>34.18984694946834</v>
      </c>
      <c r="BM4112" s="3">
        <f t="shared" ref="BM4112" si="7560">LN(BL4112/$C4112)</f>
        <v>1.7401692579424815</v>
      </c>
      <c r="BN4112" s="13" cm="1">
        <f t="array" ref="BN4112">$C4112*EXP(poly_from_str(100000000/$E4112,BN$4343))</f>
        <v>54.308889554137153</v>
      </c>
      <c r="BO4112" s="3">
        <f>LN($C4112)</f>
        <v>1.791759469228055</v>
      </c>
      <c r="BP4112" s="13">
        <f>LN(BL4112/BN4112)</f>
        <v>-0.46275919823259137</v>
      </c>
      <c r="BQ4112" s="13"/>
      <c r="BS4112" s="13"/>
      <c r="BT4112" s="13"/>
      <c r="BU4112" s="13"/>
      <c r="BV4112" s="13"/>
      <c r="BW4112" s="13"/>
      <c r="BX4112" s="13"/>
      <c r="BY4112">
        <v>55257</v>
      </c>
      <c r="BZ4112" s="13"/>
    </row>
    <row r="4113" spans="1:78" hidden="1" x14ac:dyDescent="0.25">
      <c r="A4113">
        <v>2240.6219999999998</v>
      </c>
      <c r="B4113" s="2" t="str">
        <f t="shared" si="7483"/>
        <v/>
      </c>
      <c r="C4113">
        <v>5</v>
      </c>
      <c r="E4113">
        <v>44616.62</v>
      </c>
      <c r="R4113">
        <v>37</v>
      </c>
      <c r="S4113" t="s">
        <v>22</v>
      </c>
      <c r="AA4113" s="10">
        <f t="shared" si="7536"/>
        <v>2240.6219999999998</v>
      </c>
      <c r="AB4113" s="3" cm="1">
        <f t="array" ref="AB4113">100000000/Lvac(AA4113)</f>
        <v>44616.615913240297</v>
      </c>
      <c r="AC4113" s="28">
        <f t="shared" si="7537"/>
        <v>4.4630464219310532E-7</v>
      </c>
      <c r="AD4113" s="28">
        <f t="shared" si="7538"/>
        <v>2.2413174543415853E-7</v>
      </c>
      <c r="AE4113" s="21">
        <f t="shared" si="7539"/>
        <v>44616.61917690574</v>
      </c>
      <c r="AF4113" s="10" cm="1">
        <f t="array" ref="AF4113">Lair(100000000/AE4113)</f>
        <v>2240.621836084686</v>
      </c>
      <c r="AG4113" s="10">
        <f t="shared" si="7540"/>
        <v>1.4956301400512961E-2</v>
      </c>
      <c r="AH4113" s="10" t="b">
        <f t="shared" si="7535"/>
        <v>1</v>
      </c>
      <c r="AI4113" s="10">
        <f t="shared" si="7541"/>
        <v>2240.6219999999998</v>
      </c>
      <c r="AJ4113">
        <v>3.0000000000000001E-3</v>
      </c>
      <c r="AK4113" s="3" cm="1">
        <f t="array" ref="AK4113">100000000/Lvac($AA4113)</f>
        <v>44616.615913240297</v>
      </c>
      <c r="AL4113" s="21">
        <f t="shared" si="7466"/>
        <v>5.9737808403077762E-2</v>
      </c>
      <c r="AM4113" s="21"/>
      <c r="AN4113" s="21"/>
      <c r="AO4113" s="21"/>
      <c r="AP4113" s="21"/>
      <c r="AS4113" s="3">
        <f t="shared" si="7542"/>
        <v>-4.0867597053875215E-3</v>
      </c>
      <c r="AT4113" s="3" cm="1">
        <f t="array" ref="AT4113">AS4113-(100000000/LvacE($A4113)-$E4113)</f>
        <v>1.4303361967904493E-4</v>
      </c>
      <c r="BB4113"/>
      <c r="BC4113"/>
      <c r="BD4113"/>
      <c r="BE4113"/>
      <c r="BF4113"/>
      <c r="BG4113"/>
      <c r="BH4113"/>
      <c r="BI4113"/>
      <c r="BJ4113"/>
      <c r="BN4113" s="13" cm="1">
        <f t="array" ref="BN4113">$C4113*EXP(poly_from_str(100000000/$E4113,BN$4343))</f>
        <v>45.320056016609229</v>
      </c>
      <c r="BO4113" s="13"/>
      <c r="BY4113">
        <v>46117</v>
      </c>
    </row>
    <row r="4114" spans="1:78" hidden="1" x14ac:dyDescent="0.25">
      <c r="A4114">
        <v>2239.6480000000001</v>
      </c>
      <c r="B4114" s="2" t="str">
        <f t="shared" si="7483"/>
        <v/>
      </c>
      <c r="C4114">
        <v>1</v>
      </c>
      <c r="E4114">
        <v>44636.02</v>
      </c>
      <c r="R4114">
        <v>37</v>
      </c>
      <c r="S4114" t="s">
        <v>22</v>
      </c>
      <c r="AA4114" s="10">
        <f t="shared" si="7536"/>
        <v>2239.6480000000001</v>
      </c>
      <c r="AB4114" s="3" cm="1">
        <f t="array" ref="AB4114">100000000/Lvac(AA4114)</f>
        <v>44636.01734665726</v>
      </c>
      <c r="AC4114" s="28">
        <f t="shared" si="7537"/>
        <v>4.4649873551558101E-7</v>
      </c>
      <c r="AD4114" s="28">
        <f t="shared" si="7538"/>
        <v>2.2403432462033688E-7</v>
      </c>
      <c r="AE4114" s="21">
        <f t="shared" si="7539"/>
        <v>44636.019466345031</v>
      </c>
      <c r="AF4114" s="10" cm="1">
        <f t="array" ref="AF4114">Lair(100000000/AE4114)</f>
        <v>2239.647893632678</v>
      </c>
      <c r="AG4114" s="10">
        <f t="shared" si="7540"/>
        <v>1.4964962651867003E-2</v>
      </c>
      <c r="AH4114" s="10" t="b">
        <f t="shared" si="7535"/>
        <v>1</v>
      </c>
      <c r="AI4114" s="10">
        <f t="shared" si="7541"/>
        <v>2239.6480000000001</v>
      </c>
      <c r="AJ4114">
        <v>3.0000000000000001E-3</v>
      </c>
      <c r="AK4114" s="3" cm="1">
        <f t="array" ref="AK4114">100000000/Lvac($AA4114)</f>
        <v>44636.01734665726</v>
      </c>
      <c r="AL4114" s="21">
        <f t="shared" si="7466"/>
        <v>5.978977591120202E-2</v>
      </c>
      <c r="AM4114" s="21"/>
      <c r="AN4114" s="21"/>
      <c r="AO4114" s="21"/>
      <c r="AP4114" s="21"/>
      <c r="AS4114" s="3">
        <f t="shared" si="7542"/>
        <v>-2.6533427371759899E-3</v>
      </c>
      <c r="AT4114" s="3" cm="1">
        <f t="array" ref="AT4114">AS4114-(100000000/LvacE($A4114)-$E4114)</f>
        <v>1.4378876949194819E-4</v>
      </c>
      <c r="BB4114"/>
      <c r="BC4114"/>
      <c r="BD4114"/>
      <c r="BE4114"/>
      <c r="BF4114"/>
      <c r="BG4114"/>
      <c r="BH4114"/>
      <c r="BI4114"/>
      <c r="BJ4114"/>
      <c r="BN4114" s="13" cm="1">
        <f t="array" ref="BN4114">$C4114*EXP(poly_from_str(100000000/$E4114,BN$4343))</f>
        <v>9.1513349061733411</v>
      </c>
      <c r="BO4114" s="13"/>
      <c r="BY4114" t="e">
        <v>#N/A</v>
      </c>
    </row>
    <row r="4115" spans="1:78" hidden="1" x14ac:dyDescent="0.25">
      <c r="A4115">
        <v>2239.415</v>
      </c>
      <c r="B4115" s="2" t="str">
        <f t="shared" si="7483"/>
        <v/>
      </c>
      <c r="C4115">
        <v>10</v>
      </c>
      <c r="E4115">
        <v>44640.66</v>
      </c>
      <c r="F4115">
        <v>15525</v>
      </c>
      <c r="G4115" t="s">
        <v>5</v>
      </c>
      <c r="H4115" s="5" t="s">
        <v>16</v>
      </c>
      <c r="I4115">
        <v>60166</v>
      </c>
      <c r="J4115" t="s">
        <v>3</v>
      </c>
      <c r="K4115" s="5" t="s">
        <v>4</v>
      </c>
      <c r="L4115">
        <v>15525.5</v>
      </c>
      <c r="M4115" t="str">
        <f t="shared" ref="M4115:M4116" si="7561">$G4115&amp;""</f>
        <v>e</v>
      </c>
      <c r="N4115" t="str">
        <f t="shared" ref="N4115:N4116" si="7562">$H4115&amp;""</f>
        <v>11/2</v>
      </c>
      <c r="O4115">
        <v>60166.2</v>
      </c>
      <c r="P4115" t="str">
        <f t="shared" ref="P4115:P4116" si="7563">$J4115&amp;""</f>
        <v>o</v>
      </c>
      <c r="Q4115" t="str">
        <f t="shared" ref="Q4115:Q4116" si="7564">$K4115&amp;""</f>
        <v>9/2</v>
      </c>
      <c r="R4115">
        <v>37</v>
      </c>
      <c r="AA4115" s="10">
        <f t="shared" si="7536"/>
        <v>2239.415</v>
      </c>
      <c r="AB4115" s="3" cm="1">
        <f t="array" ref="AB4115">100000000/Lvac(AA4115)</f>
        <v>44640.661052971795</v>
      </c>
      <c r="AC4115" s="28">
        <f t="shared" si="7537"/>
        <v>4.4654519148974176E-7</v>
      </c>
      <c r="AD4115" s="28">
        <f t="shared" si="7538"/>
        <v>2.2401101964269154E-7</v>
      </c>
      <c r="AE4115" s="21">
        <f t="shared" si="7539"/>
        <v>44640.660211709117</v>
      </c>
      <c r="AF4115" s="10" cm="1">
        <f t="array" ref="AF4115">Lair(100000000/AE4115)</f>
        <v>2239.4150422063335</v>
      </c>
      <c r="AG4115" s="10">
        <f t="shared" si="7540"/>
        <v>1.4967036269063972E-2</v>
      </c>
      <c r="AH4115" s="10" t="b">
        <f t="shared" si="7535"/>
        <v>1</v>
      </c>
      <c r="AI4115" s="10">
        <f t="shared" ref="AI4115:AI4116" si="7565">$AF4115</f>
        <v>2239.4150422063335</v>
      </c>
      <c r="AJ4115">
        <v>3.0000000000000001E-3</v>
      </c>
      <c r="AK4115" s="3" cm="1">
        <f t="array" ref="AK4115">100000000/Lvac($AA4115)</f>
        <v>44640.661052971795</v>
      </c>
      <c r="AL4115" s="21">
        <f t="shared" si="7466"/>
        <v>5.980221648728936E-2</v>
      </c>
      <c r="AM4115" s="10" cm="1">
        <f t="array" ref="AM4115">Lvac($AI4115)-$BA4115</f>
        <v>1.9966120103163121E-3</v>
      </c>
      <c r="AN4115" s="10">
        <f t="shared" ref="AN4115:AN4116" si="7566">$AK4115-($AX4115-$AW4115)</f>
        <v>-3.89470282025286E-2</v>
      </c>
      <c r="AO4115" s="3">
        <f t="shared" ref="AO4115:AO4116" si="7567">AM4115/AJ4115</f>
        <v>0.66553733677210403</v>
      </c>
      <c r="AP4115" s="3">
        <v>0.65146555349807989</v>
      </c>
      <c r="AS4115" s="3">
        <f t="shared" si="7542"/>
        <v>1.0529717910685576E-3</v>
      </c>
      <c r="AT4115" s="3" cm="1">
        <f t="array" ref="AT4115">AS4115-(100000000/LvacE($A4115)-$E4115)</f>
        <v>1.4396991900866851E-4</v>
      </c>
      <c r="AU4115" t="s">
        <v>4729</v>
      </c>
      <c r="AV4115" t="s">
        <v>4721</v>
      </c>
      <c r="AW4115" s="3">
        <v>15525.5</v>
      </c>
      <c r="AX4115" s="3">
        <v>60166.2</v>
      </c>
      <c r="AY4115" s="3"/>
      <c r="AZ4115" s="10" cm="1">
        <f t="array" ref="AZ4115">Lair(100000000/($AX4115-$AW4115))</f>
        <v>2239.4130460207502</v>
      </c>
      <c r="BA4115" s="10">
        <f t="shared" ref="BA4115:BA4116" si="7568">100000000/($AX4115-$AW4115)</f>
        <v>2240.108242030255</v>
      </c>
      <c r="BB4115" s="12">
        <v>330000000</v>
      </c>
      <c r="BC4115" s="3">
        <v>0.16900000000000001</v>
      </c>
      <c r="BD4115" s="12" cm="1">
        <f t="array" ref="BD4115">SfromgA($BB4115,$BA4115,"")</f>
        <v>1.8308565227759293</v>
      </c>
      <c r="BE4115" s="29">
        <f t="shared" ref="BE4115:BE4116" si="7569">(10^MAX(0.05, -0.312925054856973*((LN($BD4115))^(1/3)) + 0.454808404431693)-1)*100</f>
        <v>54.945008875826851</v>
      </c>
      <c r="BG4115" s="3"/>
      <c r="BH4115" s="3"/>
      <c r="BI4115" s="12">
        <f t="shared" ref="BI4115:BI4116" si="7570">IF($BB4115="",$BF4115,$BB4115)</f>
        <v>330000000</v>
      </c>
      <c r="BJ4115" s="29">
        <f t="shared" ref="BJ4115:BJ4116" si="7571">IF($BB4115="",$BH4115,$BE4115)</f>
        <v>54.945008875826851</v>
      </c>
      <c r="BK4115" s="3">
        <f t="shared" ref="BK4115:BK4116" si="7572">LN(BN4115*100000000/($AX4115-$AW4115)/$BI4115)</f>
        <v>-7.3815358876215473</v>
      </c>
      <c r="BL4115" s="13">
        <f>EXP(BK$4341*$AX4115+BK$4342)*$BI4115/(100000000/($AX4115-$AW4115))</f>
        <v>171.20381202312404</v>
      </c>
      <c r="BM4115" s="3">
        <f t="shared" ref="BM4115:BM4116" si="7573">LN(BL4115/$C4115)</f>
        <v>2.8402696369559122</v>
      </c>
      <c r="BN4115" s="13" cm="1">
        <f t="array" ref="BN4115">$C4115*EXP(poly_from_str(100000000/$E4115,BN$4343))</f>
        <v>91.72434770414371</v>
      </c>
      <c r="BO4115" s="3">
        <f t="shared" ref="BO4115:BO4116" si="7574">LN($C4115)</f>
        <v>2.3025850929940459</v>
      </c>
      <c r="BP4115" s="13">
        <f>LN(BL4115/BN4115)</f>
        <v>0.62406687116323911</v>
      </c>
      <c r="BQ4115" s="13"/>
      <c r="BS4115" s="13"/>
      <c r="BT4115" s="13"/>
      <c r="BU4115" s="13"/>
      <c r="BV4115" s="13"/>
      <c r="BW4115" s="13"/>
      <c r="BX4115" s="13"/>
      <c r="BY4115">
        <v>93434</v>
      </c>
      <c r="BZ4115" s="13"/>
    </row>
    <row r="4116" spans="1:78" hidden="1" x14ac:dyDescent="0.25">
      <c r="A4116">
        <v>2239.297</v>
      </c>
      <c r="B4116" s="2" t="str">
        <f t="shared" si="7483"/>
        <v/>
      </c>
      <c r="C4116">
        <v>2</v>
      </c>
      <c r="E4116">
        <v>44643.01</v>
      </c>
      <c r="F4116">
        <v>24788</v>
      </c>
      <c r="G4116" t="s">
        <v>5</v>
      </c>
      <c r="H4116" s="5" t="s">
        <v>4</v>
      </c>
      <c r="I4116">
        <v>69431</v>
      </c>
      <c r="J4116" t="s">
        <v>3</v>
      </c>
      <c r="K4116" s="5" t="s">
        <v>8</v>
      </c>
      <c r="L4116">
        <v>24788.02</v>
      </c>
      <c r="M4116" t="str">
        <f t="shared" si="7561"/>
        <v>e</v>
      </c>
      <c r="N4116" t="str">
        <f t="shared" si="7562"/>
        <v>9/2</v>
      </c>
      <c r="O4116">
        <v>69431</v>
      </c>
      <c r="P4116" t="str">
        <f t="shared" si="7563"/>
        <v>o</v>
      </c>
      <c r="Q4116" t="str">
        <f t="shared" si="7564"/>
        <v>7/2</v>
      </c>
      <c r="R4116">
        <v>37</v>
      </c>
      <c r="AA4116" s="10">
        <f t="shared" si="7536"/>
        <v>2239.297</v>
      </c>
      <c r="AB4116" s="3" cm="1">
        <f t="array" ref="AB4116">100000000/Lvac(AA4116)</f>
        <v>44643.013169782585</v>
      </c>
      <c r="AC4116" s="28">
        <f t="shared" si="7537"/>
        <v>4.4656872223738075E-7</v>
      </c>
      <c r="AD4116" s="28">
        <f t="shared" si="7538"/>
        <v>2.2399921712203507E-7</v>
      </c>
      <c r="AE4116" s="21">
        <f t="shared" si="7539"/>
        <v>44643.010637204978</v>
      </c>
      <c r="AF4116" s="10" cm="1">
        <f t="array" ref="AF4116">Lair(100000000/AE4116)</f>
        <v>2239.2971270465946</v>
      </c>
      <c r="AG4116" s="10">
        <f t="shared" si="7540"/>
        <v>1.4968086674028186E-2</v>
      </c>
      <c r="AH4116" s="10" t="b">
        <f t="shared" si="7535"/>
        <v>1</v>
      </c>
      <c r="AI4116" s="10">
        <f t="shared" si="7565"/>
        <v>2239.2971270465946</v>
      </c>
      <c r="AJ4116">
        <v>3.0000000000000001E-3</v>
      </c>
      <c r="AK4116" s="3" cm="1">
        <f t="array" ref="AK4116">100000000/Lvac($AA4116)</f>
        <v>44643.013169782585</v>
      </c>
      <c r="AL4116" s="21">
        <f t="shared" si="7466"/>
        <v>5.9808516650930794E-2</v>
      </c>
      <c r="AM4116" s="10" cm="1">
        <f t="array" ref="AM4116">Lvac($AI4116)-$BA4116</f>
        <v>-1.5372428815680905E-3</v>
      </c>
      <c r="AN4116" s="10">
        <f t="shared" si="7566"/>
        <v>3.3169782589538954E-2</v>
      </c>
      <c r="AO4116" s="3">
        <f t="shared" si="7567"/>
        <v>-0.51241429385603021</v>
      </c>
      <c r="AP4116" s="3">
        <v>-0.55477220485045109</v>
      </c>
      <c r="AS4116" s="3">
        <f t="shared" si="7542"/>
        <v>3.1697825834271498E-3</v>
      </c>
      <c r="AT4116" s="3" cm="1">
        <f t="array" ref="AT4116">AS4116-(100000000/LvacE($A4116)-$E4116)</f>
        <v>1.4406171976588666E-4</v>
      </c>
      <c r="AU4116" t="s">
        <v>4700</v>
      </c>
      <c r="AV4116" t="s">
        <v>4859</v>
      </c>
      <c r="AW4116" s="3">
        <v>24788.02</v>
      </c>
      <c r="AX4116" s="3">
        <v>69431</v>
      </c>
      <c r="AY4116" s="3"/>
      <c r="AZ4116" s="10" cm="1">
        <f t="array" ref="AZ4116">Lair(100000000/($AX4116-$AW4116))</f>
        <v>2239.2986639611777</v>
      </c>
      <c r="BA4116" s="10">
        <f t="shared" si="7568"/>
        <v>2239.993835536965</v>
      </c>
      <c r="BB4116" s="12">
        <v>12800000</v>
      </c>
      <c r="BC4116" s="3">
        <v>1.4999999999999999E-2</v>
      </c>
      <c r="BD4116" s="12" cm="1">
        <f t="array" ref="BD4116">SfromgA($BB4116,$BA4116,"")</f>
        <v>7.1004160828553015E-2</v>
      </c>
      <c r="BE4116" s="29">
        <f t="shared" si="7569"/>
        <v>671.91787548296145</v>
      </c>
      <c r="BG4116" s="3"/>
      <c r="BH4116" s="3"/>
      <c r="BI4116" s="12">
        <f t="shared" si="7570"/>
        <v>12800000</v>
      </c>
      <c r="BJ4116" s="29">
        <f t="shared" si="7571"/>
        <v>671.91787548296145</v>
      </c>
      <c r="BK4116" s="3">
        <f t="shared" si="7572"/>
        <v>-5.7402095530434663</v>
      </c>
      <c r="BL4116" s="13">
        <f>EXP(BK$4341*$AX4116+BK$4342)*$BI4116/(100000000/($AX4116-$AW4116))</f>
        <v>3.2848381724219382</v>
      </c>
      <c r="BM4116" s="3">
        <f t="shared" si="7573"/>
        <v>0.49617020758234703</v>
      </c>
      <c r="BN4116" s="13" cm="1">
        <f t="array" ref="BN4116">$C4116*EXP(poly_from_str(100000000/$E4116,BN$4343))</f>
        <v>18.366305866277681</v>
      </c>
      <c r="BO4116" s="3">
        <f t="shared" si="7574"/>
        <v>0.69314718055994529</v>
      </c>
      <c r="BP4116" s="13">
        <f>LN(BL4116/BN4116)</f>
        <v>-1.7212003948512145</v>
      </c>
      <c r="BQ4116" s="13"/>
      <c r="BS4116" s="13"/>
      <c r="BT4116" s="13"/>
      <c r="BU4116" s="13"/>
      <c r="BV4116" s="13"/>
      <c r="BW4116" s="13"/>
      <c r="BX4116" s="13"/>
      <c r="BY4116">
        <v>18711</v>
      </c>
      <c r="BZ4116" s="13"/>
    </row>
    <row r="4117" spans="1:78" hidden="1" x14ac:dyDescent="0.25">
      <c r="A4117">
        <v>2239.183</v>
      </c>
      <c r="B4117" s="2" t="str">
        <f t="shared" si="7483"/>
        <v/>
      </c>
      <c r="C4117">
        <v>1</v>
      </c>
      <c r="E4117">
        <v>44645.279999999999</v>
      </c>
      <c r="R4117">
        <v>37</v>
      </c>
      <c r="S4117" t="s">
        <v>22</v>
      </c>
      <c r="AA4117" s="10">
        <f t="shared" si="7536"/>
        <v>2239.183</v>
      </c>
      <c r="AB4117" s="3" cm="1">
        <f t="array" ref="AB4117">100000000/Lvac(AA4117)</f>
        <v>44645.285789210408</v>
      </c>
      <c r="AC4117" s="28">
        <f t="shared" si="7537"/>
        <v>4.4659145768791566E-7</v>
      </c>
      <c r="AD4117" s="28">
        <f t="shared" si="7538"/>
        <v>2.2398781468695933E-7</v>
      </c>
      <c r="AE4117" s="21">
        <f t="shared" si="7539"/>
        <v>44645.281163585656</v>
      </c>
      <c r="AF4117" s="10" cm="1">
        <f t="array" ref="AF4117">Lair(100000000/AE4117)</f>
        <v>2239.1832320205622</v>
      </c>
      <c r="AG4117" s="10">
        <f t="shared" si="7540"/>
        <v>1.496910162974853E-2</v>
      </c>
      <c r="AH4117" s="10" t="b">
        <f t="shared" si="7535"/>
        <v>1</v>
      </c>
      <c r="AI4117" s="10">
        <f t="shared" si="7541"/>
        <v>2239.183</v>
      </c>
      <c r="AJ4117">
        <v>3.0000000000000001E-3</v>
      </c>
      <c r="AK4117" s="3" cm="1">
        <f t="array" ref="AK4117">100000000/Lvac($AA4117)</f>
        <v>44645.285789210408</v>
      </c>
      <c r="AL4117" s="21">
        <f t="shared" si="7466"/>
        <v>5.9814609778491186E-2</v>
      </c>
      <c r="AM4117" s="21"/>
      <c r="AN4117" s="21"/>
      <c r="AO4117" s="21"/>
      <c r="AP4117" s="21"/>
      <c r="AS4117" s="3">
        <f t="shared" si="7542"/>
        <v>5.7892104086931795E-3</v>
      </c>
      <c r="AT4117" s="3" cm="1">
        <f t="array" ref="AT4117">AS4117-(100000000/LvacE($A4117)-$E4117)</f>
        <v>1.4415047917282209E-4</v>
      </c>
      <c r="BB4117"/>
      <c r="BC4117"/>
      <c r="BD4117"/>
      <c r="BE4117"/>
      <c r="BF4117"/>
      <c r="BG4117"/>
      <c r="BH4117"/>
      <c r="BI4117"/>
      <c r="BJ4117"/>
      <c r="BN4117" s="13" cm="1">
        <f t="array" ref="BN4117">$C4117*EXP(poly_from_str(100000000/$E4117,BN$4343))</f>
        <v>9.1935265906383439</v>
      </c>
      <c r="BO4117" s="13"/>
      <c r="BY4117">
        <v>9367</v>
      </c>
    </row>
    <row r="4118" spans="1:78" hidden="1" x14ac:dyDescent="0.25">
      <c r="A4118">
        <v>2239.0569999999998</v>
      </c>
      <c r="B4118" s="2" t="str">
        <f t="shared" si="7483"/>
        <v/>
      </c>
      <c r="C4118">
        <v>10</v>
      </c>
      <c r="E4118">
        <v>44647.8</v>
      </c>
      <c r="F4118">
        <v>23844</v>
      </c>
      <c r="G4118" t="s">
        <v>5</v>
      </c>
      <c r="H4118" s="5" t="s">
        <v>4</v>
      </c>
      <c r="I4118">
        <v>68492</v>
      </c>
      <c r="J4118" t="s">
        <v>3</v>
      </c>
      <c r="K4118" s="5" t="s">
        <v>8</v>
      </c>
      <c r="L4118">
        <v>23844.58</v>
      </c>
      <c r="M4118" t="str">
        <f>$G4118&amp;""</f>
        <v>e</v>
      </c>
      <c r="N4118" t="str">
        <f>$H4118&amp;""</f>
        <v>9/2</v>
      </c>
      <c r="O4118">
        <v>68492.429999999993</v>
      </c>
      <c r="P4118" t="str">
        <f>$J4118&amp;""</f>
        <v>o</v>
      </c>
      <c r="Q4118" t="str">
        <f>$K4118&amp;""</f>
        <v>7/2</v>
      </c>
      <c r="R4118">
        <v>37</v>
      </c>
      <c r="AA4118" s="10">
        <f t="shared" si="7536"/>
        <v>2239.0569999999998</v>
      </c>
      <c r="AB4118" s="3" cm="1">
        <f t="array" ref="AB4118">100000000/Lvac(AA4118)</f>
        <v>44647.79790091842</v>
      </c>
      <c r="AC4118" s="28">
        <f t="shared" si="7537"/>
        <v>4.4661658903725995E-7</v>
      </c>
      <c r="AD4118" s="28">
        <f t="shared" si="7538"/>
        <v>2.2397521199571406E-7</v>
      </c>
      <c r="AE4118" s="21">
        <f t="shared" si="7539"/>
        <v>44647.799578177015</v>
      </c>
      <c r="AF4118" s="10" cm="1">
        <f t="array" ref="AF4118">Lair(100000000/AE4118)</f>
        <v>2239.0569158784674</v>
      </c>
      <c r="AG4118" s="10">
        <f t="shared" si="7540"/>
        <v>1.4970223603266559E-2</v>
      </c>
      <c r="AH4118" s="10" t="b">
        <f t="shared" si="7535"/>
        <v>1</v>
      </c>
      <c r="AI4118" s="10">
        <f>$AF4118</f>
        <v>2239.0569158784674</v>
      </c>
      <c r="AJ4118">
        <v>3.0000000000000001E-3</v>
      </c>
      <c r="AK4118" s="3" cm="1">
        <f t="array" ref="AK4118">100000000/Lvac($AA4118)</f>
        <v>44647.79790091842</v>
      </c>
      <c r="AL4118" s="21">
        <f t="shared" si="7466"/>
        <v>5.9821343867091543E-2</v>
      </c>
      <c r="AM4118" s="10" cm="1">
        <f t="array" ref="AM4118">Lvac($AI4118)-$BA4118</f>
        <v>2.5294024380855262E-3</v>
      </c>
      <c r="AN4118" s="10">
        <f>$AK4118-($AX4118-$AW4118)</f>
        <v>-5.2099081571213901E-2</v>
      </c>
      <c r="AO4118" s="3">
        <f>AM4118/AJ4118</f>
        <v>0.84313414602850878</v>
      </c>
      <c r="AP4118" s="3">
        <v>0.87118064584501553</v>
      </c>
      <c r="AS4118" s="3">
        <f t="shared" si="7542"/>
        <v>-2.0990815828554332E-3</v>
      </c>
      <c r="AT4118" s="3" cm="1">
        <f t="array" ref="AT4118">AS4118-(100000000/LvacE($A4118)-$E4118)</f>
        <v>1.4424862456507981E-4</v>
      </c>
      <c r="AU4118" t="s">
        <v>4758</v>
      </c>
      <c r="AV4118" t="s">
        <v>4826</v>
      </c>
      <c r="AW4118" s="3">
        <v>23844.58</v>
      </c>
      <c r="AX4118" s="3">
        <v>68492.429999999993</v>
      </c>
      <c r="AY4118" s="3"/>
      <c r="AZ4118" s="10" cm="1">
        <f t="array" ref="AZ4118">Lair(100000000/($AX4118-$AW4118))</f>
        <v>2239.0543870161546</v>
      </c>
      <c r="BA4118" s="10">
        <f>100000000/($AX4118-$AW4118)</f>
        <v>2239.7495064152031</v>
      </c>
      <c r="BB4118" s="12">
        <v>586000000</v>
      </c>
      <c r="BC4118" s="3">
        <v>0.40500000000000003</v>
      </c>
      <c r="BD4118" s="12" cm="1">
        <f t="array" ref="BD4118">SfromgA($BB4118,$BA4118,"")</f>
        <v>3.249595649172325</v>
      </c>
      <c r="BE4118" s="29">
        <f>(10^MAX(0.05, -0.312925054856973*((LN($BD4118))^(1/3)) + 0.454808404431693)-1)*100</f>
        <v>33.128486029641003</v>
      </c>
      <c r="BG4118" s="3"/>
      <c r="BH4118" s="3"/>
      <c r="BI4118" s="12">
        <f>IF($BB4118="",$BF4118,$BB4118)</f>
        <v>586000000</v>
      </c>
      <c r="BJ4118" s="29">
        <f>IF($BB4118="",$BH4118,$BE4118)</f>
        <v>33.128486029641003</v>
      </c>
      <c r="BK4118" s="3">
        <f>LN(BN4118*100000000/($AX4118-$AW4118)/$BI4118)</f>
        <v>-7.9523719350245745</v>
      </c>
      <c r="BL4118" s="13">
        <f>EXP(BK$4341*$AX4118+BK$4342)*$BI4118/(100000000/($AX4118-$AW4118))</f>
        <v>161.51754616571978</v>
      </c>
      <c r="BM4118" s="3">
        <f t="shared" ref="BM4118" si="7575">LN(BL4118/$C4118)</f>
        <v>2.7820286887562031</v>
      </c>
      <c r="BN4118" s="13" cm="1">
        <f t="array" ref="BN4118">$C4118*EXP(poly_from_str(100000000/$E4118,BN$4343))</f>
        <v>92.050662185680565</v>
      </c>
      <c r="BO4118" s="3">
        <f>LN($C4118)</f>
        <v>2.3025850929940459</v>
      </c>
      <c r="BP4118" s="13">
        <f>LN(BL4118/BN4118)</f>
        <v>0.56227468033624861</v>
      </c>
      <c r="BQ4118" s="13"/>
      <c r="BS4118" s="13"/>
      <c r="BT4118" s="13"/>
      <c r="BU4118" s="13"/>
      <c r="BV4118" s="13"/>
      <c r="BW4118" s="13"/>
      <c r="BX4118" s="13"/>
      <c r="BY4118">
        <v>93795</v>
      </c>
      <c r="BZ4118" s="13"/>
    </row>
    <row r="4119" spans="1:78" hidden="1" x14ac:dyDescent="0.25">
      <c r="A4119">
        <v>2238.8969999999999</v>
      </c>
      <c r="B4119" s="2" t="str">
        <f t="shared" si="7483"/>
        <v/>
      </c>
      <c r="C4119">
        <v>2</v>
      </c>
      <c r="E4119">
        <v>44650.99</v>
      </c>
      <c r="R4119">
        <v>37</v>
      </c>
      <c r="S4119" t="s">
        <v>22</v>
      </c>
      <c r="AA4119" s="10">
        <f t="shared" si="7536"/>
        <v>2238.8969999999999</v>
      </c>
      <c r="AB4119" s="3" cm="1">
        <f t="array" ref="AB4119">100000000/Lvac(AA4119)</f>
        <v>44650.988291446818</v>
      </c>
      <c r="AC4119" s="28">
        <f t="shared" si="7537"/>
        <v>4.4664850593841522E-7</v>
      </c>
      <c r="AD4119" s="28">
        <f t="shared" si="7538"/>
        <v>2.2395920857849331E-7</v>
      </c>
      <c r="AE4119" s="21">
        <f t="shared" si="7539"/>
        <v>44650.989656734448</v>
      </c>
      <c r="AF4119" s="10" cm="1">
        <f t="array" ref="AF4119">Lair(100000000/AE4119)</f>
        <v>2238.8969315349</v>
      </c>
      <c r="AG4119" s="10">
        <f t="shared" si="7540"/>
        <v>1.4971648604524195E-2</v>
      </c>
      <c r="AH4119" s="10" t="b">
        <f t="shared" si="7535"/>
        <v>1</v>
      </c>
      <c r="AI4119" s="10">
        <f t="shared" si="7541"/>
        <v>2238.8969999999999</v>
      </c>
      <c r="AJ4119">
        <v>3.0000000000000001E-3</v>
      </c>
      <c r="AK4119" s="3" cm="1">
        <f t="array" ref="AK4119">100000000/Lvac($AA4119)</f>
        <v>44650.988291446818</v>
      </c>
      <c r="AL4119" s="21">
        <f t="shared" si="7466"/>
        <v>5.9829891627145179E-2</v>
      </c>
      <c r="AM4119" s="21"/>
      <c r="AN4119" s="21"/>
      <c r="AO4119" s="21"/>
      <c r="AP4119" s="21"/>
      <c r="AS4119" s="3">
        <f t="shared" si="7542"/>
        <v>-1.7085531799239106E-3</v>
      </c>
      <c r="AT4119" s="3" cm="1">
        <f t="array" ref="AT4119">AS4119-(100000000/LvacE($A4119)-$E4119)</f>
        <v>1.4437334903050214E-4</v>
      </c>
      <c r="BB4119"/>
      <c r="BC4119"/>
      <c r="BD4119"/>
      <c r="BE4119"/>
      <c r="BF4119"/>
      <c r="BG4119"/>
      <c r="BH4119"/>
      <c r="BI4119"/>
      <c r="BJ4119"/>
      <c r="BN4119" s="13" cm="1">
        <f t="array" ref="BN4119">$C4119*EXP(poly_from_str(100000000/$E4119,BN$4343))</f>
        <v>18.439418939950173</v>
      </c>
      <c r="BO4119" s="13"/>
      <c r="BY4119">
        <v>18792</v>
      </c>
    </row>
    <row r="4120" spans="1:78" hidden="1" x14ac:dyDescent="0.25">
      <c r="A4120">
        <v>2238.819</v>
      </c>
      <c r="B4120" s="2" t="str">
        <f t="shared" si="7483"/>
        <v/>
      </c>
      <c r="C4120">
        <v>1</v>
      </c>
      <c r="D4120" t="s">
        <v>14</v>
      </c>
      <c r="E4120">
        <v>44652.54</v>
      </c>
      <c r="R4120">
        <v>37</v>
      </c>
      <c r="S4120" t="s">
        <v>22</v>
      </c>
      <c r="AA4120" s="10">
        <f t="shared" si="7536"/>
        <v>2238.819</v>
      </c>
      <c r="AB4120" s="3" cm="1">
        <f t="array" ref="AB4120">100000000/Lvac(AA4120)</f>
        <v>44652.543772133948</v>
      </c>
      <c r="AC4120" s="28">
        <f t="shared" si="7537"/>
        <v>4.4666406708179626E-7</v>
      </c>
      <c r="AD4120" s="28">
        <f t="shared" si="7538"/>
        <v>2.2395140691269289E-7</v>
      </c>
      <c r="AE4120" s="21">
        <f t="shared" si="7539"/>
        <v>44652.540757775358</v>
      </c>
      <c r="AF4120" s="10" cm="1">
        <f t="array" ref="AF4120">Lair(100000000/AE4120)</f>
        <v>2238.8191511505725</v>
      </c>
      <c r="AG4120" s="10">
        <f t="shared" si="7540"/>
        <v>1.4972343403404642E-2</v>
      </c>
      <c r="AH4120" s="10" t="b">
        <f t="shared" si="7535"/>
        <v>1</v>
      </c>
      <c r="AI4120" s="10">
        <f t="shared" si="7541"/>
        <v>2238.819</v>
      </c>
      <c r="AJ4120">
        <v>7.0000000000000001E-3</v>
      </c>
      <c r="AK4120" s="3" cm="1">
        <f t="array" ref="AK4120">100000000/Lvac($AA4120)</f>
        <v>44652.543772133948</v>
      </c>
      <c r="AL4120" s="21">
        <f t="shared" si="7466"/>
        <v>0.13961280764766495</v>
      </c>
      <c r="AM4120" s="21"/>
      <c r="AN4120" s="21"/>
      <c r="AO4120" s="21"/>
      <c r="AP4120" s="21"/>
      <c r="AS4120" s="3">
        <f t="shared" si="7542"/>
        <v>3.7721339467680082E-3</v>
      </c>
      <c r="AT4120" s="3" cm="1">
        <f t="array" ref="AT4120">AS4120-(100000000/LvacE($A4120)-$E4120)</f>
        <v>1.4443418331211433E-4</v>
      </c>
      <c r="BB4120"/>
      <c r="BC4120"/>
      <c r="BD4120"/>
      <c r="BE4120"/>
      <c r="BF4120"/>
      <c r="BG4120"/>
      <c r="BH4120"/>
      <c r="BI4120"/>
      <c r="BJ4120"/>
      <c r="BN4120" s="13" cm="1">
        <f t="array" ref="BN4120">$C4120*EXP(poly_from_str(100000000/$E4120,BN$4343))</f>
        <v>9.2268389009747693</v>
      </c>
      <c r="BO4120" s="13"/>
      <c r="BY4120">
        <v>9404</v>
      </c>
    </row>
    <row r="4121" spans="1:78" hidden="1" x14ac:dyDescent="0.25">
      <c r="A4121">
        <v>2238.56</v>
      </c>
      <c r="B4121" s="2" t="str">
        <f t="shared" si="7483"/>
        <v/>
      </c>
      <c r="C4121">
        <v>6</v>
      </c>
      <c r="D4121" t="s">
        <v>14</v>
      </c>
      <c r="E4121">
        <v>44657.71</v>
      </c>
      <c r="F4121">
        <v>28720</v>
      </c>
      <c r="G4121" t="s">
        <v>5</v>
      </c>
      <c r="H4121" s="5" t="s">
        <v>4</v>
      </c>
      <c r="I4121">
        <v>73378</v>
      </c>
      <c r="J4121" t="s">
        <v>3</v>
      </c>
      <c r="K4121" s="5" t="s">
        <v>8</v>
      </c>
      <c r="L4121">
        <v>28720.71</v>
      </c>
      <c r="M4121" t="str">
        <f>$G4121&amp;""</f>
        <v>e</v>
      </c>
      <c r="N4121" t="str">
        <f>$H4121&amp;""</f>
        <v>9/2</v>
      </c>
      <c r="O4121">
        <v>73378.42</v>
      </c>
      <c r="P4121" t="str">
        <f>$J4121&amp;""</f>
        <v>o</v>
      </c>
      <c r="Q4121" t="str">
        <f>$K4121&amp;""</f>
        <v>7/2</v>
      </c>
      <c r="R4121">
        <v>37</v>
      </c>
      <c r="AA4121" s="10">
        <f t="shared" si="7536"/>
        <v>2238.56</v>
      </c>
      <c r="AB4121" s="3" cm="1">
        <f t="array" ref="AB4121">100000000/Lvac(AA4121)</f>
        <v>44657.709543088058</v>
      </c>
      <c r="AC4121" s="28">
        <f t="shared" si="7537"/>
        <v>4.4671574583660924E-7</v>
      </c>
      <c r="AD4121" s="28">
        <f t="shared" si="7538"/>
        <v>2.2392550138182713E-7</v>
      </c>
      <c r="AE4121" s="21">
        <f t="shared" si="7539"/>
        <v>44657.709908245946</v>
      </c>
      <c r="AF4121" s="10" cm="1">
        <f t="array" ref="AF4121">Lair(100000000/AE4121)</f>
        <v>2238.5599816939321</v>
      </c>
      <c r="AG4121" s="10">
        <f t="shared" si="7540"/>
        <v>1.4974651012947621E-2</v>
      </c>
      <c r="AH4121" s="10" t="b">
        <f t="shared" si="7535"/>
        <v>1</v>
      </c>
      <c r="AI4121" s="10">
        <f>$AF4121</f>
        <v>2238.5599816939321</v>
      </c>
      <c r="AJ4121">
        <v>7.0000000000000001E-3</v>
      </c>
      <c r="AK4121" s="3" cm="1">
        <f t="array" ref="AK4121">100000000/Lvac($AA4121)</f>
        <v>44657.709543088058</v>
      </c>
      <c r="AL4121" s="21">
        <f t="shared" si="7466"/>
        <v>0.13964511532322985</v>
      </c>
      <c r="AM4121" s="10" cm="1">
        <f t="array" ref="AM4121">Lvac($AI4121)-$BA4121</f>
        <v>4.6007894525246229E-6</v>
      </c>
      <c r="AN4121" s="10">
        <f>$AK4121-($AX4121-$AW4121)</f>
        <v>-4.5691194100072607E-4</v>
      </c>
      <c r="AO4121" s="3">
        <f>AM4121/AJ4121</f>
        <v>6.5725563607494611E-4</v>
      </c>
      <c r="AP4121" s="3">
        <v>3.2729666210278602E-3</v>
      </c>
      <c r="AS4121" s="3">
        <f t="shared" si="7542"/>
        <v>-4.5691194100072607E-4</v>
      </c>
      <c r="AT4121" s="3" cm="1">
        <f t="array" ref="AT4121">AS4121-(100000000/LvacE($A4121)-$E4121)</f>
        <v>1.446363385184668E-4</v>
      </c>
      <c r="AU4121" t="s">
        <v>4703</v>
      </c>
      <c r="AV4121" t="s">
        <v>4914</v>
      </c>
      <c r="AW4121" s="3">
        <v>28720.71</v>
      </c>
      <c r="AX4121" s="3">
        <v>73378.42</v>
      </c>
      <c r="AY4121" s="3"/>
      <c r="AZ4121" s="10" cm="1">
        <f t="array" ref="AZ4121">Lair(100000000/($AX4121-$AW4121))</f>
        <v>2238.5599770941249</v>
      </c>
      <c r="BA4121" s="10">
        <f>100000000/($AX4121-$AW4121)</f>
        <v>2239.2549909075051</v>
      </c>
      <c r="BB4121" s="12">
        <v>388000000</v>
      </c>
      <c r="BC4121" s="3">
        <v>0.30099999999999999</v>
      </c>
      <c r="BD4121" s="12" cm="1">
        <f t="array" ref="BD4121">SfromgA($BB4121,$BA4121,"")</f>
        <v>2.1501845555550276</v>
      </c>
      <c r="BE4121" s="29">
        <f>(10^MAX(0.05, -0.312925054856973*((LN($BD4121))^(1/3)) + 0.454808404431693)-1)*100</f>
        <v>47.41619045234917</v>
      </c>
      <c r="BG4121" s="3"/>
      <c r="BH4121" s="3"/>
      <c r="BI4121" s="12">
        <f>IF($BB4121="",$BF4121,$BB4121)</f>
        <v>388000000</v>
      </c>
      <c r="BJ4121" s="29">
        <f>IF($BB4121="",$BH4121,$BE4121)</f>
        <v>47.41619045234917</v>
      </c>
      <c r="BK4121" s="3">
        <f>LN(BN4121*100000000/($AX4121-$AW4121)/$BI4121)</f>
        <v>-8.0461600938280284</v>
      </c>
      <c r="BL4121" s="13">
        <f>EXP(BK$4341*$AX4121+BK$4342)*$BI4121/(100000000/($AX4121-$AW4121))</f>
        <v>73.794328106495371</v>
      </c>
      <c r="BM4121" s="3">
        <f t="shared" ref="BM4121" si="7576">LN(BL4121/$C4121)</f>
        <v>2.5095224044993438</v>
      </c>
      <c r="BN4121" s="13" cm="1">
        <f t="array" ref="BN4121">$C4121*EXP(poly_from_str(100000000/$E4121,BN$4343))</f>
        <v>55.504123071893993</v>
      </c>
      <c r="BO4121" s="3">
        <f>LN($C4121)</f>
        <v>1.791759469228055</v>
      </c>
      <c r="BP4121" s="13">
        <f>LN(BL4121/BN4121)</f>
        <v>0.28482456615066876</v>
      </c>
      <c r="BQ4121" s="13"/>
      <c r="BS4121" s="13"/>
      <c r="BT4121" s="13"/>
      <c r="BU4121" s="13"/>
      <c r="BV4121" s="13"/>
      <c r="BW4121" s="13"/>
      <c r="BX4121" s="13"/>
      <c r="BY4121">
        <v>56581</v>
      </c>
      <c r="BZ4121" s="13"/>
    </row>
    <row r="4122" spans="1:78" hidden="1" x14ac:dyDescent="0.25">
      <c r="A4122">
        <v>2238.0810000000001</v>
      </c>
      <c r="B4122" s="2" t="str">
        <f t="shared" si="7483"/>
        <v/>
      </c>
      <c r="C4122">
        <v>6</v>
      </c>
      <c r="E4122">
        <v>44667.27</v>
      </c>
      <c r="R4122">
        <v>37</v>
      </c>
      <c r="S4122" t="s">
        <v>22</v>
      </c>
      <c r="AA4122" s="10">
        <f t="shared" si="7536"/>
        <v>2238.0810000000001</v>
      </c>
      <c r="AB4122" s="3" cm="1">
        <f t="array" ref="AB4122">100000000/Lvac(AA4122)</f>
        <v>44667.266377224805</v>
      </c>
      <c r="AC4122" s="28">
        <f t="shared" si="7537"/>
        <v>4.4681135311903365E-7</v>
      </c>
      <c r="AD4122" s="28">
        <f t="shared" si="7538"/>
        <v>2.2387759115473554E-7</v>
      </c>
      <c r="AE4122" s="21">
        <f t="shared" si="7539"/>
        <v>44667.269272995603</v>
      </c>
      <c r="AF4122" s="10" cm="1">
        <f t="array" ref="AF4122">Lair(100000000/AE4122)</f>
        <v>2238.0808548915502</v>
      </c>
      <c r="AG4122" s="10">
        <f t="shared" si="7540"/>
        <v>1.4978920865068066E-2</v>
      </c>
      <c r="AH4122" s="10" t="b">
        <f t="shared" si="7535"/>
        <v>1</v>
      </c>
      <c r="AI4122" s="10">
        <f t="shared" si="7541"/>
        <v>2238.0810000000001</v>
      </c>
      <c r="AJ4122">
        <v>3.0000000000000001E-3</v>
      </c>
      <c r="AK4122" s="3" cm="1">
        <f t="array" ref="AK4122">100000000/Lvac($AA4122)</f>
        <v>44667.266377224805</v>
      </c>
      <c r="AL4122" s="21">
        <f t="shared" si="7466"/>
        <v>5.9873525190408394E-2</v>
      </c>
      <c r="AM4122" s="21"/>
      <c r="AN4122" s="21"/>
      <c r="AO4122" s="21"/>
      <c r="AP4122" s="21"/>
      <c r="AS4122" s="3">
        <f t="shared" si="7542"/>
        <v>-3.6227751916158013E-3</v>
      </c>
      <c r="AT4122" s="3" cm="1">
        <f t="array" ref="AT4122">AS4122-(100000000/LvacE($A4122)-$E4122)</f>
        <v>1.4501084660878405E-4</v>
      </c>
      <c r="BB4122"/>
      <c r="BC4122"/>
      <c r="BD4122"/>
      <c r="BE4122"/>
      <c r="BF4122"/>
      <c r="BG4122"/>
      <c r="BH4122"/>
      <c r="BI4122"/>
      <c r="BJ4122"/>
      <c r="BN4122" s="13" cm="1">
        <f t="array" ref="BN4122">$C4122*EXP(poly_from_str(100000000/$E4122,BN$4343))</f>
        <v>55.770381055337467</v>
      </c>
      <c r="BO4122" s="13"/>
      <c r="BY4122">
        <v>56876</v>
      </c>
    </row>
    <row r="4123" spans="1:78" hidden="1" x14ac:dyDescent="0.25">
      <c r="A4123">
        <v>2237.9760000000001</v>
      </c>
      <c r="B4123" s="2" t="str">
        <f t="shared" si="7483"/>
        <v/>
      </c>
      <c r="C4123">
        <v>8</v>
      </c>
      <c r="E4123">
        <v>44669.36</v>
      </c>
      <c r="F4123">
        <v>24309</v>
      </c>
      <c r="G4123" t="s">
        <v>5</v>
      </c>
      <c r="H4123" s="5" t="s">
        <v>19</v>
      </c>
      <c r="I4123">
        <v>68978</v>
      </c>
      <c r="J4123" t="s">
        <v>3</v>
      </c>
      <c r="K4123" s="5" t="s">
        <v>18</v>
      </c>
      <c r="L4123">
        <v>24309.200000000001</v>
      </c>
      <c r="M4123" t="str">
        <f t="shared" ref="M4123:M4124" si="7577">$G4123&amp;""</f>
        <v>e</v>
      </c>
      <c r="N4123" t="str">
        <f t="shared" ref="N4123:N4124" si="7578">$H4123&amp;""</f>
        <v>3/2</v>
      </c>
      <c r="O4123">
        <v>68978.55</v>
      </c>
      <c r="P4123" t="str">
        <f t="shared" ref="P4123:P4124" si="7579">$J4123&amp;""</f>
        <v>o</v>
      </c>
      <c r="Q4123" t="str">
        <f t="shared" ref="Q4123:Q4124" si="7580">$K4123&amp;""</f>
        <v>5/2</v>
      </c>
      <c r="R4123">
        <v>37</v>
      </c>
      <c r="S4123" t="s">
        <v>97</v>
      </c>
      <c r="AA4123" s="10">
        <f t="shared" si="7536"/>
        <v>2237.9760000000001</v>
      </c>
      <c r="AB4123" s="3" cm="1">
        <f t="array" ref="AB4123">100000000/Lvac(AA4123)</f>
        <v>44669.361845667234</v>
      </c>
      <c r="AC4123" s="28">
        <f t="shared" si="7537"/>
        <v>4.4683231634298134E-7</v>
      </c>
      <c r="AD4123" s="28">
        <f t="shared" si="7538"/>
        <v>2.2386708891320245E-7</v>
      </c>
      <c r="AE4123" s="21">
        <f t="shared" si="7539"/>
        <v>44669.360370325754</v>
      </c>
      <c r="AF4123" s="10" cm="1">
        <f t="array" ref="AF4123">Lair(100000000/AE4123)</f>
        <v>2237.9760739231342</v>
      </c>
      <c r="AG4123" s="10">
        <f t="shared" si="7540"/>
        <v>1.4979857211531142E-2</v>
      </c>
      <c r="AH4123" s="10" t="b">
        <f t="shared" si="7535"/>
        <v>1</v>
      </c>
      <c r="AI4123" s="10">
        <f t="shared" ref="AI4123:AI4124" si="7581">$AF4123</f>
        <v>2237.9760739231342</v>
      </c>
      <c r="AJ4123">
        <v>3.0000000000000001E-3</v>
      </c>
      <c r="AK4123" s="3" cm="1">
        <f t="array" ref="AK4123">100000000/Lvac($AA4123)</f>
        <v>44669.361845667234</v>
      </c>
      <c r="AL4123" s="21">
        <f t="shared" si="7466"/>
        <v>5.9879141291304241E-2</v>
      </c>
      <c r="AM4123" s="10" cm="1">
        <f t="array" ref="AM4123">Lvac($AI4123)-$BA4123</f>
        <v>-5.1972431037938804E-4</v>
      </c>
      <c r="AN4123" s="10">
        <f t="shared" ref="AN4123:AN4124" si="7582">$AK4123-($AX4123-$AW4123)</f>
        <v>1.1845667228044476E-2</v>
      </c>
      <c r="AO4123" s="3">
        <f t="shared" ref="AO4123:AO4124" si="7583">AM4123/AJ4123</f>
        <v>-0.17324143679312934</v>
      </c>
      <c r="AP4123" s="3">
        <v>-0.1978877417059266</v>
      </c>
      <c r="AS4123" s="3">
        <f t="shared" si="7542"/>
        <v>1.8456672332831658E-3</v>
      </c>
      <c r="AT4123" s="3" cm="1">
        <f t="array" ref="AT4123">AS4123-(100000000/LvacE($A4123)-$E4123)</f>
        <v>1.4509305037790909E-4</v>
      </c>
      <c r="AU4123" t="s">
        <v>4744</v>
      </c>
      <c r="AV4123" t="s">
        <v>4913</v>
      </c>
      <c r="AW4123" s="3">
        <v>24309.200000000001</v>
      </c>
      <c r="AX4123" s="3">
        <v>68978.55</v>
      </c>
      <c r="AY4123" s="3"/>
      <c r="AZ4123" s="10" cm="1">
        <f t="array" ref="AZ4123">Lair(100000000/($AX4123-$AW4123))</f>
        <v>2237.9765935365208</v>
      </c>
      <c r="BA4123" s="10">
        <f t="shared" ref="BA4123:BA4124" si="7584">100000000/($AX4123-$AW4123)</f>
        <v>2238.6714827952496</v>
      </c>
      <c r="BB4123" s="12">
        <v>323000000</v>
      </c>
      <c r="BC4123" s="3">
        <v>0.55600000000000005</v>
      </c>
      <c r="BD4123" s="12" cm="1">
        <f t="array" ref="BD4123">SfromgA($BB4123,$BA4123,"")</f>
        <v>1.7885742889964187</v>
      </c>
      <c r="BE4123" s="29">
        <f t="shared" ref="BE4123:BE4124" si="7585">(10^MAX(0.05, -0.312925054856973*((LN($BD4123))^(1/3)) + 0.454808404431693)-1)*100</f>
        <v>56.181770136262287</v>
      </c>
      <c r="BG4123" s="3"/>
      <c r="BH4123" s="3"/>
      <c r="BI4123" s="12">
        <f t="shared" ref="BI4123:BI4124" si="7586">IF($BB4123="",$BF4123,$BB4123)</f>
        <v>323000000</v>
      </c>
      <c r="BJ4123" s="29">
        <f t="shared" ref="BJ4123:BJ4124" si="7587">IF($BB4123="",$BH4123,$BE4123)</f>
        <v>56.181770136262287</v>
      </c>
      <c r="BK4123" s="3">
        <f t="shared" ref="BK4123:BK4124" si="7588">LN(BN4123*100000000/($AX4123-$AW4123)/$BI4123)</f>
        <v>-7.5695516313569495</v>
      </c>
      <c r="BL4123" s="13">
        <f>EXP(BK$4341*$AX4123+BK$4342)*$BI4123/(100000000/($AX4123-$AW4123))</f>
        <v>85.840615888263017</v>
      </c>
      <c r="BM4123" s="3">
        <f t="shared" ref="BM4123:BM4124" si="7589">LN(BL4123/$C4123)</f>
        <v>2.3730507314568379</v>
      </c>
      <c r="BN4123" s="13" cm="1">
        <f t="array" ref="BN4123">$C4123*EXP(poly_from_str(100000000/$E4123,BN$4343))</f>
        <v>74.438506539476791</v>
      </c>
      <c r="BO4123" s="3">
        <f t="shared" ref="BO4123:BO4124" si="7590">LN($C4123)</f>
        <v>2.0794415416798357</v>
      </c>
      <c r="BP4123" s="13">
        <f t="shared" ref="BP4123:BP4124" si="7591">LN(BL4123/BN4123)</f>
        <v>0.14251890417166166</v>
      </c>
      <c r="BQ4123" s="13"/>
      <c r="BS4123" s="13"/>
      <c r="BT4123" s="13"/>
      <c r="BU4123" s="13"/>
      <c r="BV4123" s="13"/>
      <c r="BW4123" s="13"/>
      <c r="BX4123" s="13"/>
      <c r="BY4123">
        <v>75921</v>
      </c>
      <c r="BZ4123" s="13"/>
    </row>
    <row r="4124" spans="1:78" hidden="1" x14ac:dyDescent="0.25">
      <c r="A4124">
        <v>2237.5659999999998</v>
      </c>
      <c r="B4124" s="2" t="str">
        <f t="shared" si="7483"/>
        <v/>
      </c>
      <c r="C4124">
        <v>1</v>
      </c>
      <c r="E4124">
        <v>44677.55</v>
      </c>
      <c r="F4124">
        <v>39732</v>
      </c>
      <c r="G4124" t="s">
        <v>5</v>
      </c>
      <c r="H4124" s="5" t="s">
        <v>16</v>
      </c>
      <c r="I4124">
        <v>84410</v>
      </c>
      <c r="J4124" t="s">
        <v>3</v>
      </c>
      <c r="K4124" s="5" t="s">
        <v>4</v>
      </c>
      <c r="L4124">
        <v>39732.99</v>
      </c>
      <c r="M4124" t="str">
        <f t="shared" si="7577"/>
        <v>e</v>
      </c>
      <c r="N4124" t="str">
        <f t="shared" si="7578"/>
        <v>11/2</v>
      </c>
      <c r="O4124">
        <v>84410.63</v>
      </c>
      <c r="P4124" t="str">
        <f t="shared" si="7579"/>
        <v>o</v>
      </c>
      <c r="Q4124" t="str">
        <f t="shared" si="7580"/>
        <v>9/2</v>
      </c>
      <c r="R4124">
        <v>37</v>
      </c>
      <c r="AA4124" s="10">
        <f t="shared" si="7536"/>
        <v>2237.5659999999998</v>
      </c>
      <c r="AB4124" s="3" cm="1">
        <f t="array" ref="AB4124">100000000/Lvac(AA4124)</f>
        <v>44677.54603386137</v>
      </c>
      <c r="AC4124" s="28">
        <f t="shared" si="7537"/>
        <v>4.4691419158138804E-7</v>
      </c>
      <c r="AD4124" s="28">
        <f t="shared" si="7538"/>
        <v>2.2382608016163068E-7</v>
      </c>
      <c r="AE4124" s="21">
        <f t="shared" si="7539"/>
        <v>44677.549204676223</v>
      </c>
      <c r="AF4124" s="10" cm="1">
        <f t="array" ref="AF4124">Lair(100000000/AE4124)</f>
        <v>2237.5658411820637</v>
      </c>
      <c r="AG4124" s="10">
        <f t="shared" si="7540"/>
        <v>1.4983514683781701E-2</v>
      </c>
      <c r="AH4124" s="10" t="b">
        <f t="shared" si="7535"/>
        <v>1</v>
      </c>
      <c r="AI4124" s="10">
        <f t="shared" si="7581"/>
        <v>2237.5658411820637</v>
      </c>
      <c r="AJ4124">
        <v>3.0000000000000001E-3</v>
      </c>
      <c r="AK4124" s="3" cm="1">
        <f t="array" ref="AK4124">100000000/Lvac($AA4124)</f>
        <v>44677.54603386137</v>
      </c>
      <c r="AL4124" s="21">
        <f t="shared" si="7466"/>
        <v>5.9901092354349317E-2</v>
      </c>
      <c r="AM4124" s="10" cm="1">
        <f t="array" ref="AM4124">Lvac($AI4124)-$BA4124</f>
        <v>4.5486646067729453E-3</v>
      </c>
      <c r="AN4124" s="10">
        <f t="shared" si="7582"/>
        <v>-9.3966138636460528E-2</v>
      </c>
      <c r="AO4124" s="3">
        <f t="shared" si="7583"/>
        <v>1.5162215355909818</v>
      </c>
      <c r="AP4124" s="3">
        <v>1.5691721465979451</v>
      </c>
      <c r="AS4124" s="3">
        <f t="shared" si="7542"/>
        <v>-3.9661386326770298E-3</v>
      </c>
      <c r="AT4124" s="3" cm="1">
        <f t="array" ref="AT4124">AS4124-(100000000/LvacE($A4124)-$E4124)</f>
        <v>1.4541442942572758E-4</v>
      </c>
      <c r="AU4124" t="s">
        <v>4720</v>
      </c>
      <c r="AV4124" t="s">
        <v>4928</v>
      </c>
      <c r="AW4124" s="3">
        <v>39732.99</v>
      </c>
      <c r="AX4124" s="3">
        <v>84410.63</v>
      </c>
      <c r="AY4124" s="3"/>
      <c r="AZ4124" s="10" cm="1">
        <f t="array" ref="AZ4124">Lair(100000000/($AX4124-$AW4124))</f>
        <v>2237.5612934880792</v>
      </c>
      <c r="BA4124" s="10">
        <f t="shared" si="7584"/>
        <v>2238.2560940998669</v>
      </c>
      <c r="BB4124" s="12">
        <v>109000000</v>
      </c>
      <c r="BC4124" s="3">
        <v>0.55000000000000004</v>
      </c>
      <c r="BD4124" s="12" cm="1">
        <f t="array" ref="BD4124">SfromgA($BB4124,$BA4124,"")</f>
        <v>0.60323868520948343</v>
      </c>
      <c r="BE4124" s="29">
        <f t="shared" si="7585"/>
        <v>405.91210615107479</v>
      </c>
      <c r="BG4124" s="3"/>
      <c r="BH4124" s="3"/>
      <c r="BI4124" s="12">
        <f t="shared" si="7586"/>
        <v>109000000</v>
      </c>
      <c r="BJ4124" s="29">
        <f t="shared" si="7587"/>
        <v>405.91210615107479</v>
      </c>
      <c r="BK4124" s="3">
        <f t="shared" si="7588"/>
        <v>-8.5587586554649864</v>
      </c>
      <c r="BL4124" s="13">
        <f>EXP(BK$4341*$AX4124+BK$4342)*$BI4124/(100000000/($AX4124-$AW4124))</f>
        <v>8.9696045096188932</v>
      </c>
      <c r="BM4124" s="3">
        <f t="shared" si="7589"/>
        <v>2.1938415847552069</v>
      </c>
      <c r="BN4124" s="13" cm="1">
        <f t="array" ref="BN4124">$C4124*EXP(poly_from_str(100000000/$E4124,BN$4343))</f>
        <v>9.3431875411149719</v>
      </c>
      <c r="BO4124" s="3">
        <f t="shared" si="7590"/>
        <v>0</v>
      </c>
      <c r="BP4124" s="13">
        <f t="shared" si="7591"/>
        <v>-4.0805887755253206E-2</v>
      </c>
      <c r="BQ4124" s="13"/>
      <c r="BS4124" s="13"/>
      <c r="BT4124" s="13"/>
      <c r="BU4124" s="13"/>
      <c r="BV4124" s="13"/>
      <c r="BW4124" s="13"/>
      <c r="BX4124" s="13"/>
      <c r="BY4124">
        <v>9533</v>
      </c>
      <c r="BZ4124" s="13"/>
    </row>
    <row r="4125" spans="1:78" hidden="1" x14ac:dyDescent="0.25">
      <c r="A4125">
        <v>2237.4969999999998</v>
      </c>
      <c r="B4125" s="2" t="str">
        <f t="shared" si="7483"/>
        <v/>
      </c>
      <c r="C4125">
        <v>1</v>
      </c>
      <c r="E4125">
        <v>44678.92</v>
      </c>
      <c r="R4125">
        <v>37</v>
      </c>
      <c r="S4125" t="s">
        <v>22</v>
      </c>
      <c r="AA4125" s="10">
        <f t="shared" si="7536"/>
        <v>2237.4969999999998</v>
      </c>
      <c r="AB4125" s="3" cm="1">
        <f t="array" ref="AB4125">100000000/Lvac(AA4125)</f>
        <v>44678.923667646384</v>
      </c>
      <c r="AC4125" s="28">
        <f t="shared" si="7537"/>
        <v>4.4692797353471316E-7</v>
      </c>
      <c r="AD4125" s="28">
        <f t="shared" si="7538"/>
        <v>2.2381917868897455E-7</v>
      </c>
      <c r="AE4125" s="21">
        <f t="shared" si="7539"/>
        <v>44678.920735395055</v>
      </c>
      <c r="AF4125" s="10" cm="1">
        <f t="array" ref="AF4125">Lair(100000000/AE4125)</f>
        <v>2237.4971468598692</v>
      </c>
      <c r="AG4125" s="10">
        <f t="shared" si="7540"/>
        <v>1.4984130407246665E-2</v>
      </c>
      <c r="AH4125" s="10" t="b">
        <f t="shared" si="7535"/>
        <v>1</v>
      </c>
      <c r="AI4125" s="10">
        <f t="shared" si="7541"/>
        <v>2237.4969999999998</v>
      </c>
      <c r="AJ4125">
        <v>3.0000000000000001E-3</v>
      </c>
      <c r="AK4125" s="3" cm="1">
        <f t="array" ref="AK4125">100000000/Lvac($AA4125)</f>
        <v>44678.923667646384</v>
      </c>
      <c r="AL4125" s="21">
        <f t="shared" si="7466"/>
        <v>5.9904782443479999E-2</v>
      </c>
      <c r="AM4125" s="21"/>
      <c r="AN4125" s="21"/>
      <c r="AO4125" s="21"/>
      <c r="AP4125" s="21"/>
      <c r="AS4125" s="3">
        <f t="shared" si="7542"/>
        <v>3.6676463860203512E-3</v>
      </c>
      <c r="AT4125" s="3" cm="1">
        <f t="array" ref="AT4125">AS4125-(100000000/LvacE($A4125)-$E4125)</f>
        <v>1.4546858437824994E-4</v>
      </c>
      <c r="BB4125"/>
      <c r="BC4125"/>
      <c r="BD4125"/>
      <c r="BE4125"/>
      <c r="BF4125"/>
      <c r="BG4125"/>
      <c r="BH4125"/>
      <c r="BI4125"/>
      <c r="BJ4125"/>
      <c r="BN4125" s="13" cm="1">
        <f t="array" ref="BN4125">$C4125*EXP(poly_from_str(100000000/$E4125,BN$4343))</f>
        <v>9.3496329104667364</v>
      </c>
      <c r="BO4125" s="13"/>
      <c r="BY4125" t="e">
        <v>#N/A</v>
      </c>
    </row>
    <row r="4126" spans="1:78" hidden="1" x14ac:dyDescent="0.25">
      <c r="A4126">
        <v>2237.3989999999999</v>
      </c>
      <c r="B4126" s="2" t="str">
        <f t="shared" si="7483"/>
        <v/>
      </c>
      <c r="C4126">
        <v>1</v>
      </c>
      <c r="E4126">
        <v>44680.88</v>
      </c>
      <c r="R4126">
        <v>37</v>
      </c>
      <c r="S4126" t="s">
        <v>22</v>
      </c>
      <c r="AA4126" s="10">
        <f t="shared" si="7536"/>
        <v>2237.3989999999999</v>
      </c>
      <c r="AB4126" s="3" cm="1">
        <f t="array" ref="AB4126">100000000/Lvac(AA4126)</f>
        <v>44680.880452948339</v>
      </c>
      <c r="AC4126" s="28">
        <f t="shared" si="7537"/>
        <v>4.4694754936423948E-7</v>
      </c>
      <c r="AD4126" s="28">
        <f t="shared" si="7538"/>
        <v>2.2380937659745991E-7</v>
      </c>
      <c r="AE4126" s="21">
        <f t="shared" si="7539"/>
        <v>44680.880090807368</v>
      </c>
      <c r="AF4126" s="10" cm="1">
        <f t="array" ref="AF4126">Lair(100000000/AE4126)</f>
        <v>2237.3990181360018</v>
      </c>
      <c r="AG4126" s="10">
        <f t="shared" si="7540"/>
        <v>1.4985005010940907E-2</v>
      </c>
      <c r="AH4126" s="10" t="b">
        <f t="shared" si="7535"/>
        <v>1</v>
      </c>
      <c r="AI4126" s="10">
        <f t="shared" si="7541"/>
        <v>2237.3989999999999</v>
      </c>
      <c r="AJ4126">
        <v>3.0000000000000001E-3</v>
      </c>
      <c r="AK4126" s="3" cm="1">
        <f t="array" ref="AK4126">100000000/Lvac($AA4126)</f>
        <v>44680.880452948339</v>
      </c>
      <c r="AL4126" s="21">
        <f t="shared" si="7466"/>
        <v>5.991003006564543E-2</v>
      </c>
      <c r="AM4126" s="21"/>
      <c r="AN4126" s="21"/>
      <c r="AO4126" s="21"/>
      <c r="AP4126" s="21"/>
      <c r="AS4126" s="3">
        <f t="shared" si="7542"/>
        <v>4.5294834126252681E-4</v>
      </c>
      <c r="AT4126" s="3" cm="1">
        <f t="array" ref="AT4126">AS4126-(100000000/LvacE($A4126)-$E4126)</f>
        <v>1.4554552035406232E-4</v>
      </c>
      <c r="BB4126"/>
      <c r="BC4126"/>
      <c r="BD4126"/>
      <c r="BE4126"/>
      <c r="BF4126"/>
      <c r="BG4126"/>
      <c r="BH4126"/>
      <c r="BI4126"/>
      <c r="BJ4126"/>
      <c r="BN4126" s="13" cm="1">
        <f t="array" ref="BN4126">$C4126*EXP(poly_from_str(100000000/$E4126,BN$4343))</f>
        <v>9.3588671464915762</v>
      </c>
      <c r="BO4126" s="13"/>
      <c r="BY4126">
        <v>9550</v>
      </c>
    </row>
    <row r="4127" spans="1:78" hidden="1" x14ac:dyDescent="0.25">
      <c r="A4127">
        <v>2237.2600000000002</v>
      </c>
      <c r="B4127" s="2" t="str">
        <f t="shared" si="7483"/>
        <v/>
      </c>
      <c r="C4127">
        <v>10</v>
      </c>
      <c r="D4127" t="s">
        <v>14</v>
      </c>
      <c r="E4127">
        <v>44683.66</v>
      </c>
      <c r="F4127">
        <v>21238</v>
      </c>
      <c r="G4127" t="s">
        <v>5</v>
      </c>
      <c r="H4127" s="5" t="s">
        <v>15</v>
      </c>
      <c r="I4127">
        <v>65922</v>
      </c>
      <c r="J4127" t="s">
        <v>3</v>
      </c>
      <c r="K4127" s="5" t="s">
        <v>16</v>
      </c>
      <c r="L4127">
        <v>21238.78</v>
      </c>
      <c r="M4127" t="str">
        <f>$G4127&amp;""</f>
        <v>e</v>
      </c>
      <c r="N4127" t="str">
        <f>$H4127&amp;""</f>
        <v>13/2</v>
      </c>
      <c r="O4127">
        <v>65922.42</v>
      </c>
      <c r="P4127" t="str">
        <f>$J4127&amp;""</f>
        <v>o</v>
      </c>
      <c r="Q4127" t="str">
        <f>$K4127&amp;""</f>
        <v>11/2</v>
      </c>
      <c r="R4127">
        <v>37</v>
      </c>
      <c r="AA4127" s="10">
        <f t="shared" si="7536"/>
        <v>2237.2600000000002</v>
      </c>
      <c r="AB4127" s="3" cm="1">
        <f t="array" ref="AB4127">100000000/Lvac(AA4127)</f>
        <v>44683.656187274464</v>
      </c>
      <c r="AC4127" s="28">
        <f t="shared" si="7537"/>
        <v>4.4697531802293872E-7</v>
      </c>
      <c r="AD4127" s="28">
        <f t="shared" si="7538"/>
        <v>2.2379547363109282E-7</v>
      </c>
      <c r="AE4127" s="21">
        <f t="shared" si="7539"/>
        <v>44683.659235774234</v>
      </c>
      <c r="AF4127" s="10" cm="1">
        <f t="array" ref="AF4127">Lair(100000000/AE4127)</f>
        <v>2237.2598473502617</v>
      </c>
      <c r="AG4127" s="10">
        <f t="shared" si="7540"/>
        <v>1.4986245717367327E-2</v>
      </c>
      <c r="AH4127" s="10" t="b">
        <f t="shared" si="7535"/>
        <v>1</v>
      </c>
      <c r="AI4127" s="10">
        <f>$AF4127</f>
        <v>2237.2598473502617</v>
      </c>
      <c r="AJ4127">
        <v>7.0000000000000001E-3</v>
      </c>
      <c r="AK4127" s="3" cm="1">
        <f t="array" ref="AK4127">100000000/Lvac($AA4127)</f>
        <v>44683.656187274464</v>
      </c>
      <c r="AL4127" s="21">
        <f t="shared" si="7466"/>
        <v>0.13980744958229793</v>
      </c>
      <c r="AM4127" s="10" cm="1">
        <f t="array" ref="AM4127">Lvac($AI4127)-$BA4127</f>
        <v>-9.6341276366729289E-4</v>
      </c>
      <c r="AN4127" s="10">
        <f>$AK4127-($AX4127-$AW4127)</f>
        <v>1.6187274464755319E-2</v>
      </c>
      <c r="AO4127" s="3">
        <f>AM4127/AJ4127</f>
        <v>-0.13763039480961325</v>
      </c>
      <c r="AP4127" s="3">
        <v>-0.11581863567958603</v>
      </c>
      <c r="AS4127" s="3">
        <f t="shared" si="7542"/>
        <v>-3.8127255393192172E-3</v>
      </c>
      <c r="AT4127" s="3" cm="1">
        <f t="array" ref="AT4127">AS4127-(100000000/LvacE($A4127)-$E4127)</f>
        <v>1.4565470337402076E-4</v>
      </c>
      <c r="AU4127" t="s">
        <v>4691</v>
      </c>
      <c r="AV4127" t="s">
        <v>4828</v>
      </c>
      <c r="AW4127" s="3">
        <v>21238.78</v>
      </c>
      <c r="AX4127" s="3">
        <v>65922.42</v>
      </c>
      <c r="AY4127" s="3"/>
      <c r="AZ4127" s="10" cm="1">
        <f t="array" ref="AZ4127">Lair(100000000/($AX4127-$AW4127))</f>
        <v>2237.2608105574764</v>
      </c>
      <c r="BA4127" s="10">
        <f>100000000/($AX4127-$AW4127)</f>
        <v>2237.9555470413779</v>
      </c>
      <c r="BB4127" s="12">
        <v>697000000</v>
      </c>
      <c r="BC4127" s="3">
        <v>0.39900000000000002</v>
      </c>
      <c r="BD4127" s="12" cm="1">
        <f t="array" ref="BD4127">SfromgA($BB4127,$BA4127,"")</f>
        <v>3.8558533270916744</v>
      </c>
      <c r="BE4127" s="29">
        <f>(10^MAX(0.05, -0.312925054856973*((LN($BD4127))^(1/3)) + 0.454808404431693)-1)*100</f>
        <v>28.527331970199477</v>
      </c>
      <c r="BG4127" s="3"/>
      <c r="BH4127" s="3"/>
      <c r="BI4127" s="12">
        <f>IF($BB4127="",$BF4127,$BB4127)</f>
        <v>697000000</v>
      </c>
      <c r="BJ4127" s="29">
        <f>IF($BB4127="",$BH4127,$BE4127)</f>
        <v>28.527331970199477</v>
      </c>
      <c r="BK4127" s="3">
        <f>LN(BN4127*100000000/($AX4127-$AW4127)/$BI4127)</f>
        <v>-8.108667264640582</v>
      </c>
      <c r="BL4127" s="13">
        <f>EXP(BK$4341*$AX4127+BK$4342)*$BI4127/(100000000/($AX4127-$AW4127))</f>
        <v>233.72622316881473</v>
      </c>
      <c r="BM4127" s="3">
        <f t="shared" ref="BM4127" si="7592">LN(BL4127/$C4127)</f>
        <v>3.1515653509371218</v>
      </c>
      <c r="BN4127" s="13" cm="1">
        <f t="array" ref="BN4127">$C4127*EXP(poly_from_str(100000000/$E4127,BN$4343))</f>
        <v>93.719912332054903</v>
      </c>
      <c r="BO4127" s="3">
        <f>LN($C4127)</f>
        <v>2.3025850929940459</v>
      </c>
      <c r="BP4127" s="13">
        <f>LN(BL4127/BN4127)</f>
        <v>0.91383976571609327</v>
      </c>
      <c r="BQ4127" s="13"/>
      <c r="BS4127" s="13"/>
      <c r="BT4127" s="13"/>
      <c r="BU4127" s="13"/>
      <c r="BV4127" s="13"/>
      <c r="BW4127" s="13"/>
      <c r="BX4127" s="13"/>
      <c r="BY4127">
        <v>95647</v>
      </c>
      <c r="BZ4127" s="13"/>
    </row>
    <row r="4128" spans="1:78" hidden="1" x14ac:dyDescent="0.25">
      <c r="A4128">
        <v>2236.9259999999999</v>
      </c>
      <c r="B4128" s="2" t="str">
        <f t="shared" si="7483"/>
        <v/>
      </c>
      <c r="C4128">
        <v>1</v>
      </c>
      <c r="E4128">
        <v>44690.33</v>
      </c>
      <c r="R4128">
        <v>37</v>
      </c>
      <c r="S4128" t="s">
        <v>22</v>
      </c>
      <c r="AA4128" s="10">
        <f t="shared" si="7536"/>
        <v>2236.9259999999999</v>
      </c>
      <c r="AB4128" s="3" cm="1">
        <f t="array" ref="AB4128">100000000/Lvac(AA4128)</f>
        <v>44690.32734740759</v>
      </c>
      <c r="AC4128" s="28">
        <f t="shared" si="7537"/>
        <v>4.4704205682262178E-7</v>
      </c>
      <c r="AD4128" s="28">
        <f t="shared" si="7538"/>
        <v>2.2376206650408621E-7</v>
      </c>
      <c r="AE4128" s="21">
        <f t="shared" si="7539"/>
        <v>44690.329468566066</v>
      </c>
      <c r="AF4128" s="10" cm="1">
        <f t="array" ref="AF4128">Lair(100000000/AE4128)</f>
        <v>2236.9258938173957</v>
      </c>
      <c r="AG4128" s="10">
        <f t="shared" si="7540"/>
        <v>1.4989227928730676E-2</v>
      </c>
      <c r="AH4128" s="10" t="b">
        <f t="shared" si="7535"/>
        <v>1</v>
      </c>
      <c r="AI4128" s="10">
        <f t="shared" si="7541"/>
        <v>2236.9259999999999</v>
      </c>
      <c r="AJ4128">
        <v>3.0000000000000001E-3</v>
      </c>
      <c r="AK4128" s="3" cm="1">
        <f t="array" ref="AK4128">100000000/Lvac($AA4128)</f>
        <v>44690.32734740759</v>
      </c>
      <c r="AL4128" s="21">
        <f t="shared" ref="AL4128:AL4191" si="7593">AJ4128/AI4128*AK4128</f>
        <v>5.993536757238406E-2</v>
      </c>
      <c r="AM4128" s="21"/>
      <c r="AN4128" s="21"/>
      <c r="AO4128" s="21"/>
      <c r="AP4128" s="21"/>
      <c r="AS4128" s="3">
        <f t="shared" si="7542"/>
        <v>-2.6525924113229848E-3</v>
      </c>
      <c r="AT4128" s="3" cm="1">
        <f t="array" ref="AT4128">AS4128-(100000000/LvacE($A4128)-$E4128)</f>
        <v>1.4591735089197755E-4</v>
      </c>
      <c r="BB4128"/>
      <c r="BC4128"/>
      <c r="BD4128"/>
      <c r="BE4128"/>
      <c r="BF4128"/>
      <c r="BG4128"/>
      <c r="BH4128"/>
      <c r="BI4128"/>
      <c r="BJ4128"/>
      <c r="BN4128" s="13" cm="1">
        <f t="array" ref="BN4128">$C4128*EXP(poly_from_str(100000000/$E4128,BN$4343))</f>
        <v>9.4036070541236985</v>
      </c>
      <c r="BO4128" s="13"/>
      <c r="BY4128">
        <v>9600</v>
      </c>
    </row>
    <row r="4129" spans="1:78" hidden="1" x14ac:dyDescent="0.25">
      <c r="A4129">
        <v>2236.6190000000001</v>
      </c>
      <c r="B4129" s="2" t="str">
        <f t="shared" si="7483"/>
        <v/>
      </c>
      <c r="C4129">
        <v>3</v>
      </c>
      <c r="E4129">
        <v>44696.46</v>
      </c>
      <c r="R4129">
        <v>37</v>
      </c>
      <c r="S4129" t="s">
        <v>22</v>
      </c>
      <c r="AA4129" s="10">
        <f t="shared" si="7536"/>
        <v>2236.6190000000001</v>
      </c>
      <c r="AB4129" s="3" cm="1">
        <f t="array" ref="AB4129">100000000/Lvac(AA4129)</f>
        <v>44696.460979122232</v>
      </c>
      <c r="AC4129" s="28">
        <f t="shared" si="7537"/>
        <v>4.4710341815034209E-7</v>
      </c>
      <c r="AD4129" s="28">
        <f t="shared" si="7538"/>
        <v>2.2373135995422572E-7</v>
      </c>
      <c r="AE4129" s="21">
        <f t="shared" si="7539"/>
        <v>44696.460196076259</v>
      </c>
      <c r="AF4129" s="10" cm="1">
        <f t="array" ref="AF4129">Lair(100000000/AE4129)</f>
        <v>2236.6190391875716</v>
      </c>
      <c r="AG4129" s="10">
        <f t="shared" si="7540"/>
        <v>1.4991970241494467E-2</v>
      </c>
      <c r="AH4129" s="10" t="b">
        <f t="shared" si="7535"/>
        <v>1</v>
      </c>
      <c r="AI4129" s="10">
        <f t="shared" si="7541"/>
        <v>2236.6190000000001</v>
      </c>
      <c r="AJ4129">
        <v>3.0000000000000001E-3</v>
      </c>
      <c r="AK4129" s="3" cm="1">
        <f t="array" ref="AK4129">100000000/Lvac($AA4129)</f>
        <v>44696.460979122232</v>
      </c>
      <c r="AL4129" s="21">
        <f t="shared" si="7593"/>
        <v>5.9951821448966811E-2</v>
      </c>
      <c r="AM4129" s="21"/>
      <c r="AN4129" s="21"/>
      <c r="AO4129" s="21"/>
      <c r="AP4129" s="21"/>
      <c r="AS4129" s="3">
        <f t="shared" si="7542"/>
        <v>9.7912223282037303E-4</v>
      </c>
      <c r="AT4129" s="3" cm="1">
        <f t="array" ref="AT4129">AS4129-(100000000/LvacE($A4129)-$E4129)</f>
        <v>1.4615912368753925E-4</v>
      </c>
      <c r="BB4129"/>
      <c r="BC4129"/>
      <c r="BD4129"/>
      <c r="BE4129"/>
      <c r="BF4129"/>
      <c r="BG4129"/>
      <c r="BH4129"/>
      <c r="BI4129"/>
      <c r="BJ4129"/>
      <c r="BN4129" s="13" cm="1">
        <f t="array" ref="BN4129">$C4129*EXP(poly_from_str(100000000/$E4129,BN$4343))</f>
        <v>28.298468189887203</v>
      </c>
      <c r="BO4129" s="13"/>
      <c r="BY4129" t="e">
        <v>#N/A</v>
      </c>
    </row>
    <row r="4130" spans="1:78" hidden="1" x14ac:dyDescent="0.25">
      <c r="A4130">
        <v>2236.4630000000002</v>
      </c>
      <c r="B4130" s="2" t="str">
        <f t="shared" si="7483"/>
        <v/>
      </c>
      <c r="C4130">
        <v>7</v>
      </c>
      <c r="E4130">
        <v>44699.58</v>
      </c>
      <c r="F4130">
        <v>23844</v>
      </c>
      <c r="G4130" t="s">
        <v>5</v>
      </c>
      <c r="H4130" s="5" t="s">
        <v>4</v>
      </c>
      <c r="I4130">
        <v>68544</v>
      </c>
      <c r="J4130" t="s">
        <v>3</v>
      </c>
      <c r="K4130" s="5" t="s">
        <v>4</v>
      </c>
      <c r="L4130">
        <v>23844.58</v>
      </c>
      <c r="M4130" t="str">
        <f>$G4130&amp;""</f>
        <v>e</v>
      </c>
      <c r="N4130" t="str">
        <f>$H4130&amp;""</f>
        <v>9/2</v>
      </c>
      <c r="O4130">
        <v>68544.19</v>
      </c>
      <c r="P4130" t="str">
        <f>$J4130&amp;""</f>
        <v>o</v>
      </c>
      <c r="Q4130" t="str">
        <f>$K4130&amp;""</f>
        <v>9/2</v>
      </c>
      <c r="R4130">
        <v>37</v>
      </c>
      <c r="AA4130" s="10">
        <f t="shared" si="7536"/>
        <v>2236.4630000000002</v>
      </c>
      <c r="AB4130" s="3" cm="1">
        <f t="array" ref="AB4130">100000000/Lvac(AA4130)</f>
        <v>44699.578388226495</v>
      </c>
      <c r="AC4130" s="28">
        <f t="shared" si="7537"/>
        <v>4.4713460495434083E-7</v>
      </c>
      <c r="AD4130" s="28">
        <f t="shared" si="7538"/>
        <v>2.2371575662632915E-7</v>
      </c>
      <c r="AE4130" s="21">
        <f t="shared" si="7539"/>
        <v>44699.579677302798</v>
      </c>
      <c r="AF4130" s="10" cm="1">
        <f t="array" ref="AF4130">Lair(100000000/AE4130)</f>
        <v>2236.4629354971175</v>
      </c>
      <c r="AG4130" s="10">
        <f t="shared" si="7540"/>
        <v>1.4993364162122623E-2</v>
      </c>
      <c r="AH4130" s="10" t="b">
        <f t="shared" si="7535"/>
        <v>1</v>
      </c>
      <c r="AI4130" s="10">
        <f>$AF4130</f>
        <v>2236.4629354971175</v>
      </c>
      <c r="AJ4130">
        <v>3.0000000000000001E-3</v>
      </c>
      <c r="AK4130" s="3" cm="1">
        <f t="array" ref="AK4130">100000000/Lvac($AA4130)</f>
        <v>44699.578388226495</v>
      </c>
      <c r="AL4130" s="21">
        <f t="shared" si="7593"/>
        <v>5.9960186702075716E-2</v>
      </c>
      <c r="AM4130" s="10" cm="1">
        <f t="array" ref="AM4130">Lvac($AI4130)-$BA4130</f>
        <v>1.5176116644397553E-3</v>
      </c>
      <c r="AN4130" s="10">
        <f>$AK4130-($AX4130-$AW4130)</f>
        <v>-3.1611773505574092E-2</v>
      </c>
      <c r="AO4130" s="3">
        <f>AM4130/AJ4130</f>
        <v>0.50587055481325172</v>
      </c>
      <c r="AP4130" s="3">
        <v>0.52737610227874632</v>
      </c>
      <c r="AS4130" s="3">
        <f t="shared" si="7542"/>
        <v>-1.6117735067382455E-3</v>
      </c>
      <c r="AT4130" s="3" cm="1">
        <f t="array" ref="AT4130">AS4130-(100000000/LvacE($A4130)-$E4130)</f>
        <v>1.4628210919909179E-4</v>
      </c>
      <c r="AU4130" t="s">
        <v>4758</v>
      </c>
      <c r="AV4130" t="s">
        <v>4896</v>
      </c>
      <c r="AW4130" s="3">
        <v>23844.58</v>
      </c>
      <c r="AX4130" s="3">
        <v>68544.19</v>
      </c>
      <c r="AY4130" s="3"/>
      <c r="AZ4130" s="10" cm="1">
        <f t="array" ref="AZ4130">Lair(100000000/($AX4130-$AW4130))</f>
        <v>2236.4614182091191</v>
      </c>
      <c r="BA4130" s="10">
        <f>100000000/($AX4130-$AW4130)</f>
        <v>2237.1559841349845</v>
      </c>
      <c r="BB4130" s="12">
        <v>88400000</v>
      </c>
      <c r="BC4130" s="3">
        <v>6.7000000000000004E-2</v>
      </c>
      <c r="BD4130" s="12" cm="1">
        <f t="array" ref="BD4130">SfromgA($BB4130,$BA4130,"")</f>
        <v>0.48851108511051167</v>
      </c>
      <c r="BE4130" s="29">
        <f>(10^MAX(0.05, -0.312925054856973*((LN($BD4130))^(1/3)) + 0.454808404431693)-1)*100</f>
        <v>443.01027005535599</v>
      </c>
      <c r="BG4130" s="3"/>
      <c r="BH4130" s="3"/>
      <c r="BI4130" s="12">
        <f>IF($BB4130="",$BF4130,$BB4130)</f>
        <v>88400000</v>
      </c>
      <c r="BJ4130" s="29">
        <f>IF($BB4130="",$BH4130,$BE4130)</f>
        <v>443.01027005535599</v>
      </c>
      <c r="BK4130" s="3">
        <f>LN(BN4130*100000000/($AX4130-$AW4130)/$BI4130)</f>
        <v>-6.3927348978090572</v>
      </c>
      <c r="BL4130" s="13">
        <f>EXP(BK$4341*$AX4130+BK$4342)*$BI4130/(100000000/($AX4130-$AW4130))</f>
        <v>24.297946775077946</v>
      </c>
      <c r="BM4130" s="3">
        <f t="shared" ref="BM4130" si="7594">LN(BL4130/$C4130)</f>
        <v>1.2444817028685389</v>
      </c>
      <c r="BN4130" s="13" cm="1">
        <f t="array" ref="BN4130">$C4130*EXP(poly_from_str(100000000/$E4130,BN$4343))</f>
        <v>66.134261547314509</v>
      </c>
      <c r="BO4130" s="3">
        <f>LN($C4130)</f>
        <v>1.9459101490553132</v>
      </c>
      <c r="BP4130" s="13">
        <f>LN(BL4130/BN4130)</f>
        <v>-1.001295089653981</v>
      </c>
      <c r="BQ4130" s="13"/>
      <c r="BS4130" s="13"/>
      <c r="BT4130" s="13"/>
      <c r="BU4130" s="13"/>
      <c r="BV4130" s="13"/>
      <c r="BW4130" s="13"/>
      <c r="BX4130" s="13"/>
      <c r="BY4130">
        <v>67542</v>
      </c>
      <c r="BZ4130" s="13"/>
    </row>
    <row r="4131" spans="1:78" hidden="1" x14ac:dyDescent="0.25">
      <c r="A4131">
        <v>2236.027</v>
      </c>
      <c r="B4131" s="2" t="str">
        <f t="shared" si="7483"/>
        <v/>
      </c>
      <c r="C4131">
        <v>1</v>
      </c>
      <c r="E4131">
        <v>44708.29</v>
      </c>
      <c r="R4131">
        <v>37</v>
      </c>
      <c r="S4131" t="s">
        <v>22</v>
      </c>
      <c r="AA4131" s="10">
        <f t="shared" si="7536"/>
        <v>2236.027</v>
      </c>
      <c r="AB4131" s="3" cm="1">
        <f t="array" ref="AB4131">100000000/Lvac(AA4131)</f>
        <v>44708.293453264414</v>
      </c>
      <c r="AC4131" s="28">
        <f t="shared" si="7537"/>
        <v>4.4722179115010688E-7</v>
      </c>
      <c r="AD4131" s="28">
        <f t="shared" si="7538"/>
        <v>2.2367214732661288E-7</v>
      </c>
      <c r="AE4131" s="21">
        <f t="shared" si="7539"/>
        <v>44708.290690955597</v>
      </c>
      <c r="AF4131" s="10" cm="1">
        <f t="array" ref="AF4131">Lair(100000000/AE4131)</f>
        <v>2236.0271381667226</v>
      </c>
      <c r="AG4131" s="10">
        <f t="shared" si="7540"/>
        <v>1.4997261538716753E-2</v>
      </c>
      <c r="AH4131" s="10" t="b">
        <f t="shared" si="7535"/>
        <v>1</v>
      </c>
      <c r="AI4131" s="10">
        <f t="shared" si="7541"/>
        <v>2236.027</v>
      </c>
      <c r="AJ4131">
        <v>3.0000000000000001E-3</v>
      </c>
      <c r="AK4131" s="3" cm="1">
        <f t="array" ref="AK4131">100000000/Lvac($AA4131)</f>
        <v>44708.293453264414</v>
      </c>
      <c r="AL4131" s="21">
        <f t="shared" si="7593"/>
        <v>5.9983569232300527E-2</v>
      </c>
      <c r="AM4131" s="21"/>
      <c r="AN4131" s="21"/>
      <c r="AO4131" s="21"/>
      <c r="AP4131" s="21"/>
      <c r="AS4131" s="3">
        <f t="shared" si="7542"/>
        <v>3.4532644131104462E-3</v>
      </c>
      <c r="AT4131" s="3" cm="1">
        <f t="array" ref="AT4131">AS4131-(100000000/LvacE($A4131)-$E4131)</f>
        <v>1.4662633475381881E-4</v>
      </c>
      <c r="BB4131"/>
      <c r="BC4131"/>
      <c r="BD4131"/>
      <c r="BE4131"/>
      <c r="BF4131"/>
      <c r="BG4131"/>
      <c r="BH4131"/>
      <c r="BI4131"/>
      <c r="BJ4131"/>
      <c r="BN4131" s="13" cm="1">
        <f t="array" ref="BN4131">$C4131*EXP(poly_from_str(100000000/$E4131,BN$4343))</f>
        <v>9.48963991022082</v>
      </c>
      <c r="BO4131" s="13"/>
      <c r="BY4131" t="e">
        <v>#N/A</v>
      </c>
    </row>
    <row r="4132" spans="1:78" hidden="1" x14ac:dyDescent="0.25">
      <c r="A4132">
        <v>2235.8150000000001</v>
      </c>
      <c r="B4132" s="2" t="str">
        <f t="shared" si="7483"/>
        <v/>
      </c>
      <c r="C4132">
        <v>1</v>
      </c>
      <c r="E4132">
        <v>44712.53</v>
      </c>
      <c r="R4132">
        <v>37</v>
      </c>
      <c r="S4132" t="s">
        <v>22</v>
      </c>
      <c r="AA4132" s="10">
        <f t="shared" si="7536"/>
        <v>2235.8150000000001</v>
      </c>
      <c r="AB4132" s="3" cm="1">
        <f t="array" ref="AB4132">100000000/Lvac(AA4132)</f>
        <v>44712.532281606662</v>
      </c>
      <c r="AC4132" s="28">
        <f t="shared" si="7537"/>
        <v>4.472641967246843E-7</v>
      </c>
      <c r="AD4132" s="28">
        <f t="shared" si="7538"/>
        <v>2.2365094280543997E-7</v>
      </c>
      <c r="AE4132" s="21">
        <f t="shared" si="7539"/>
        <v>44712.530456382854</v>
      </c>
      <c r="AF4132" s="10" cm="1">
        <f t="array" ref="AF4132">Lair(100000000/AE4132)</f>
        <v>2235.8150912777664</v>
      </c>
      <c r="AG4132" s="10">
        <f t="shared" si="7540"/>
        <v>1.499915741722966E-2</v>
      </c>
      <c r="AH4132" s="10" t="b">
        <f t="shared" si="7535"/>
        <v>1</v>
      </c>
      <c r="AI4132" s="10">
        <f t="shared" si="7541"/>
        <v>2235.8150000000001</v>
      </c>
      <c r="AJ4132">
        <v>3.0000000000000001E-3</v>
      </c>
      <c r="AK4132" s="3" cm="1">
        <f t="array" ref="AK4132">100000000/Lvac($AA4132)</f>
        <v>44712.532281606662</v>
      </c>
      <c r="AL4132" s="21">
        <f t="shared" si="7593"/>
        <v>5.9994944503377952E-2</v>
      </c>
      <c r="AM4132" s="21"/>
      <c r="AN4132" s="21"/>
      <c r="AO4132" s="21"/>
      <c r="AP4132" s="21"/>
      <c r="AS4132" s="3">
        <f t="shared" si="7542"/>
        <v>2.281606663018465E-3</v>
      </c>
      <c r="AT4132" s="3" cm="1">
        <f t="array" ref="AT4132">AS4132-(100000000/LvacE($A4132)-$E4132)</f>
        <v>1.4679396554129198E-4</v>
      </c>
      <c r="BB4132"/>
      <c r="BC4132"/>
      <c r="BD4132"/>
      <c r="BE4132"/>
      <c r="BF4132"/>
      <c r="BG4132"/>
      <c r="BH4132"/>
      <c r="BI4132"/>
      <c r="BJ4132"/>
      <c r="BN4132" s="13" cm="1">
        <f t="array" ref="BN4132">$C4132*EXP(poly_from_str(100000000/$E4132,BN$4343))</f>
        <v>9.5101443740451987</v>
      </c>
      <c r="BO4132" s="13"/>
      <c r="BY4132">
        <v>9718</v>
      </c>
    </row>
    <row r="4133" spans="1:78" hidden="1" x14ac:dyDescent="0.25">
      <c r="A4133">
        <v>2235.1790000000001</v>
      </c>
      <c r="B4133" s="2" t="str">
        <f t="shared" si="7483"/>
        <v/>
      </c>
      <c r="C4133">
        <v>1</v>
      </c>
      <c r="E4133">
        <v>44725.25</v>
      </c>
      <c r="R4133">
        <v>37</v>
      </c>
      <c r="S4133" t="s">
        <v>22</v>
      </c>
      <c r="AA4133" s="10">
        <f t="shared" si="7536"/>
        <v>2235.1790000000001</v>
      </c>
      <c r="AB4133" s="3" cm="1">
        <f t="array" ref="AB4133">100000000/Lvac(AA4133)</f>
        <v>44725.253590088811</v>
      </c>
      <c r="AC4133" s="28">
        <f t="shared" si="7537"/>
        <v>4.4739146171290977E-7</v>
      </c>
      <c r="AD4133" s="28">
        <f t="shared" si="7538"/>
        <v>2.2358732924470253E-7</v>
      </c>
      <c r="AE4133" s="21">
        <f t="shared" si="7539"/>
        <v>44725.250717461073</v>
      </c>
      <c r="AF4133" s="10" cm="1">
        <f t="array" ref="AF4133">Lair(100000000/AE4133)</f>
        <v>2235.1791435757782</v>
      </c>
      <c r="AG4133" s="10">
        <f t="shared" si="7540"/>
        <v>1.5004848289575198E-2</v>
      </c>
      <c r="AH4133" s="10" t="b">
        <f t="shared" si="7535"/>
        <v>1</v>
      </c>
      <c r="AI4133" s="10">
        <f t="shared" si="7541"/>
        <v>2235.1790000000001</v>
      </c>
      <c r="AJ4133">
        <v>3.0000000000000001E-3</v>
      </c>
      <c r="AK4133" s="3" cm="1">
        <f t="array" ref="AK4133">100000000/Lvac($AA4133)</f>
        <v>44725.253590088811</v>
      </c>
      <c r="AL4133" s="21">
        <f t="shared" si="7593"/>
        <v>6.0029089737451198E-2</v>
      </c>
      <c r="AM4133" s="21"/>
      <c r="AN4133" s="21"/>
      <c r="AO4133" s="21"/>
      <c r="AP4133" s="21"/>
      <c r="AS4133" s="3">
        <f t="shared" si="7542"/>
        <v>3.5900888105970807E-3</v>
      </c>
      <c r="AT4133" s="3" cm="1">
        <f t="array" ref="AT4133">AS4133-(100000000/LvacE($A4133)-$E4133)</f>
        <v>1.4729784743394703E-4</v>
      </c>
      <c r="BB4133"/>
      <c r="BC4133"/>
      <c r="BD4133"/>
      <c r="BE4133"/>
      <c r="BF4133"/>
      <c r="BG4133"/>
      <c r="BH4133"/>
      <c r="BI4133"/>
      <c r="BJ4133"/>
      <c r="BN4133" s="13" cm="1">
        <f t="array" ref="BN4133">$C4133*EXP(poly_from_str(100000000/$E4133,BN$4343))</f>
        <v>9.5721069853427352</v>
      </c>
      <c r="BO4133" s="13"/>
      <c r="BY4133">
        <v>9787</v>
      </c>
    </row>
    <row r="4134" spans="1:78" hidden="1" x14ac:dyDescent="0.25">
      <c r="A4134">
        <v>2235.0230000000001</v>
      </c>
      <c r="B4134" s="2" t="str">
        <f t="shared" si="7483"/>
        <v/>
      </c>
      <c r="C4134">
        <v>6</v>
      </c>
      <c r="E4134">
        <v>44728.37</v>
      </c>
      <c r="F4134">
        <v>21238</v>
      </c>
      <c r="G4134" t="s">
        <v>5</v>
      </c>
      <c r="H4134" s="5" t="s">
        <v>15</v>
      </c>
      <c r="I4134">
        <v>65967</v>
      </c>
      <c r="J4134" t="s">
        <v>3</v>
      </c>
      <c r="K4134" s="5" t="s">
        <v>15</v>
      </c>
      <c r="L4134">
        <v>21238.78</v>
      </c>
      <c r="M4134" t="str">
        <f>$G4134&amp;""</f>
        <v>e</v>
      </c>
      <c r="N4134" t="str">
        <f>$H4134&amp;""</f>
        <v>13/2</v>
      </c>
      <c r="O4134">
        <v>65967.149999999994</v>
      </c>
      <c r="P4134" t="str">
        <f>$J4134&amp;""</f>
        <v>o</v>
      </c>
      <c r="Q4134" t="str">
        <f>$K4134&amp;""</f>
        <v>13/2</v>
      </c>
      <c r="R4134">
        <v>37</v>
      </c>
      <c r="AA4134" s="10">
        <f t="shared" si="7536"/>
        <v>2235.0230000000001</v>
      </c>
      <c r="AB4134" s="3" cm="1">
        <f t="array" ref="AB4134">100000000/Lvac(AA4134)</f>
        <v>44728.375016515078</v>
      </c>
      <c r="AC4134" s="28">
        <f t="shared" si="7537"/>
        <v>4.4742268871506016E-7</v>
      </c>
      <c r="AD4134" s="28">
        <f t="shared" si="7538"/>
        <v>2.2357172591912172E-7</v>
      </c>
      <c r="AE4134" s="21">
        <f t="shared" si="7539"/>
        <v>44728.371002301217</v>
      </c>
      <c r="AF4134" s="10" cm="1">
        <f t="array" ref="AF4134">Lair(100000000/AE4134)</f>
        <v>2235.0232006049914</v>
      </c>
      <c r="AG4134" s="10">
        <f t="shared" si="7540"/>
        <v>1.5006244905872351E-2</v>
      </c>
      <c r="AH4134" s="10" t="b">
        <f t="shared" si="7535"/>
        <v>1</v>
      </c>
      <c r="AI4134" s="10">
        <f>$AF4134</f>
        <v>2235.0232006049914</v>
      </c>
      <c r="AJ4134">
        <v>3.0000000000000001E-3</v>
      </c>
      <c r="AK4134" s="3" cm="1">
        <f t="array" ref="AK4134">100000000/Lvac($AA4134)</f>
        <v>44728.375016515078</v>
      </c>
      <c r="AL4134" s="21">
        <f t="shared" si="7593"/>
        <v>6.0037464046558034E-2</v>
      </c>
      <c r="AM4134" s="10" cm="1">
        <f t="array" ref="AM4134">Lvac($AI4134)-$BA4134</f>
        <v>-5.0099351938115433E-5</v>
      </c>
      <c r="AN4134" s="10">
        <f>$AK4134-($AX4134-$AW4134)</f>
        <v>5.0165150823886506E-3</v>
      </c>
      <c r="AO4134" s="3">
        <f>AM4134/AJ4134</f>
        <v>-1.6699783979371812E-2</v>
      </c>
      <c r="AP4134" s="3">
        <v>-8.3582368764230822E-2</v>
      </c>
      <c r="AS4134" s="3">
        <f t="shared" si="7542"/>
        <v>5.016515075112693E-3</v>
      </c>
      <c r="AT4134" s="3" cm="1">
        <f t="array" ref="AT4134">AS4134-(100000000/LvacE($A4134)-$E4134)</f>
        <v>1.474216696806252E-4</v>
      </c>
      <c r="AU4134" t="s">
        <v>4691</v>
      </c>
      <c r="AV4134" t="s">
        <v>4930</v>
      </c>
      <c r="AW4134" s="3">
        <v>21238.78</v>
      </c>
      <c r="AX4134" s="3">
        <v>65967.149999999994</v>
      </c>
      <c r="AY4134" s="3"/>
      <c r="AZ4134" s="10" cm="1">
        <f t="array" ref="AZ4134">Lair(100000000/($AX4134-$AW4134))</f>
        <v>2235.0232506936659</v>
      </c>
      <c r="BA4134" s="10">
        <f>100000000/($AX4134-$AW4134)</f>
        <v>2235.7175099383235</v>
      </c>
      <c r="BB4134" s="12">
        <v>149000000</v>
      </c>
      <c r="BC4134" s="3">
        <v>0.35399999999999998</v>
      </c>
      <c r="BD4134" s="12" cm="1">
        <f t="array" ref="BD4134">SfromgA($BB4134,$BA4134,"")</f>
        <v>0.82180809125736065</v>
      </c>
      <c r="BE4134" s="29">
        <f>(10^MAX(0.05, -0.312925054856973*((LN($BD4134))^(1/3)) + 0.454808404431693)-1)*100</f>
        <v>333.16824688944814</v>
      </c>
      <c r="BG4134" s="3"/>
      <c r="BH4134" s="3"/>
      <c r="BI4134" s="12">
        <f>IF($BB4134="",$BF4134,$BB4134)</f>
        <v>149000000</v>
      </c>
      <c r="BJ4134" s="29">
        <f>IF($BB4134="",$BH4134,$BE4134)</f>
        <v>333.16824688944814</v>
      </c>
      <c r="BK4134" s="3">
        <f>LN(BN4134*100000000/($AX4134-$AW4134)/$BI4134)</f>
        <v>-7.0549292367509091</v>
      </c>
      <c r="BL4134" s="13">
        <f>EXP(BK$4341*$AX4134+BK$4342)*$BI4134/(100000000/($AX4134-$AW4134))</f>
        <v>49.844755419264985</v>
      </c>
      <c r="BM4134" s="3">
        <f t="shared" ref="BM4134" si="7595">LN(BL4134/$C4134)</f>
        <v>2.1171538144087134</v>
      </c>
      <c r="BN4134" s="13" cm="1">
        <f t="array" ref="BN4134">$C4134*EXP(poly_from_str(100000000/$E4134,BN$4343))</f>
        <v>57.524453640528563</v>
      </c>
      <c r="BO4134" s="3">
        <f>LN($C4134)</f>
        <v>1.791759469228055</v>
      </c>
      <c r="BP4134" s="13">
        <f>LN(BL4134/BN4134)</f>
        <v>-0.14329685446517318</v>
      </c>
      <c r="BQ4134" s="13"/>
      <c r="BS4134" s="13"/>
      <c r="BT4134" s="13"/>
      <c r="BU4134" s="13"/>
      <c r="BV4134" s="13"/>
      <c r="BW4134" s="13"/>
      <c r="BX4134" s="13"/>
      <c r="BY4134">
        <v>58825</v>
      </c>
      <c r="BZ4134" s="13"/>
    </row>
    <row r="4135" spans="1:78" hidden="1" x14ac:dyDescent="0.25">
      <c r="A4135">
        <v>2234.7370000000001</v>
      </c>
      <c r="B4135" s="2" t="str">
        <f t="shared" ref="B4135:B4198" si="7596">IF(OR(A4135=A4134,A4135=A4136),IF(B4134="",1,B4134+1),"")</f>
        <v/>
      </c>
      <c r="C4135">
        <v>1</v>
      </c>
      <c r="E4135">
        <v>44734.1</v>
      </c>
      <c r="R4135">
        <v>37</v>
      </c>
      <c r="S4135" t="s">
        <v>22</v>
      </c>
      <c r="AA4135" s="10">
        <f t="shared" si="7536"/>
        <v>2234.7370000000001</v>
      </c>
      <c r="AB4135" s="3" cm="1">
        <f t="array" ref="AB4135">100000000/Lvac(AA4135)</f>
        <v>44734.09876324283</v>
      </c>
      <c r="AC4135" s="28">
        <f t="shared" si="7537"/>
        <v>4.4747994954216086E-7</v>
      </c>
      <c r="AD4135" s="28">
        <f t="shared" si="7538"/>
        <v>2.2354311982287688E-7</v>
      </c>
      <c r="AE4135" s="21">
        <f t="shared" si="7539"/>
        <v>44734.099752996743</v>
      </c>
      <c r="AF4135" s="10" cm="1">
        <f t="array" ref="AF4135">Lair(100000000/AE4135)</f>
        <v>2234.7369505510269</v>
      </c>
      <c r="AG4135" s="10">
        <f t="shared" si="7540"/>
        <v>1.5008806128694971E-2</v>
      </c>
      <c r="AH4135" s="10" t="b">
        <f t="shared" si="7535"/>
        <v>1</v>
      </c>
      <c r="AI4135" s="10">
        <f t="shared" si="7541"/>
        <v>2234.7370000000001</v>
      </c>
      <c r="AJ4135">
        <v>3.0000000000000001E-3</v>
      </c>
      <c r="AK4135" s="3" cm="1">
        <f t="array" ref="AK4135">100000000/Lvac($AA4135)</f>
        <v>44734.09876324283</v>
      </c>
      <c r="AL4135" s="21">
        <f t="shared" si="7593"/>
        <v>6.0052836772169833E-2</v>
      </c>
      <c r="AM4135" s="21"/>
      <c r="AN4135" s="21"/>
      <c r="AO4135" s="21"/>
      <c r="AP4135" s="21"/>
      <c r="AS4135" s="3">
        <f t="shared" si="7542"/>
        <v>-1.2367571689537726E-3</v>
      </c>
      <c r="AT4135" s="3" cm="1">
        <f t="array" ref="AT4135">AS4135-(100000000/LvacE($A4135)-$E4135)</f>
        <v>1.4764892694074661E-4</v>
      </c>
      <c r="BB4135"/>
      <c r="BC4135"/>
      <c r="BD4135"/>
      <c r="BE4135"/>
      <c r="BF4135"/>
      <c r="BG4135"/>
      <c r="BH4135"/>
      <c r="BI4135"/>
      <c r="BJ4135"/>
      <c r="BN4135" s="13" cm="1">
        <f t="array" ref="BN4135">$C4135*EXP(poly_from_str(100000000/$E4135,BN$4343))</f>
        <v>9.6156185924426953</v>
      </c>
      <c r="BO4135" s="13"/>
      <c r="BY4135" t="e">
        <v>#N/A</v>
      </c>
    </row>
    <row r="4136" spans="1:78" hidden="1" x14ac:dyDescent="0.25">
      <c r="A4136">
        <v>2234.4</v>
      </c>
      <c r="B4136" s="2" t="str">
        <f t="shared" si="7596"/>
        <v/>
      </c>
      <c r="C4136">
        <v>6</v>
      </c>
      <c r="E4136">
        <v>44740.84</v>
      </c>
      <c r="R4136">
        <v>37</v>
      </c>
      <c r="S4136" t="s">
        <v>22</v>
      </c>
      <c r="AA4136" s="10">
        <f t="shared" si="7536"/>
        <v>2234.4</v>
      </c>
      <c r="AB4136" s="3" cm="1">
        <f t="array" ref="AB4136">100000000/Lvac(AA4136)</f>
        <v>44740.845058184299</v>
      </c>
      <c r="AC4136" s="28">
        <f t="shared" si="7537"/>
        <v>4.4754744002864304E-7</v>
      </c>
      <c r="AD4136" s="28">
        <f t="shared" si="7538"/>
        <v>2.235094126406254E-7</v>
      </c>
      <c r="AE4136" s="21">
        <f t="shared" si="7539"/>
        <v>44740.841009725271</v>
      </c>
      <c r="AF4136" s="10" cm="1">
        <f t="array" ref="AF4136">Lair(100000000/AE4136)</f>
        <v>2234.4002022035988</v>
      </c>
      <c r="AG4136" s="10">
        <f t="shared" si="7540"/>
        <v>1.5011825335254275E-2</v>
      </c>
      <c r="AH4136" s="10" t="b">
        <f t="shared" si="7535"/>
        <v>1</v>
      </c>
      <c r="AI4136" s="10">
        <f t="shared" si="7541"/>
        <v>2234.4</v>
      </c>
      <c r="AJ4136">
        <v>3.0000000000000001E-3</v>
      </c>
      <c r="AK4136" s="3" cm="1">
        <f t="array" ref="AK4136">100000000/Lvac($AA4136)</f>
        <v>44740.845058184299</v>
      </c>
      <c r="AL4136" s="21">
        <f t="shared" si="7593"/>
        <v>6.0070952011525638E-2</v>
      </c>
      <c r="AM4136" s="21"/>
      <c r="AN4136" s="21"/>
      <c r="AO4136" s="21"/>
      <c r="AP4136" s="21"/>
      <c r="AS4136" s="3">
        <f t="shared" si="7542"/>
        <v>5.0581843024701811E-3</v>
      </c>
      <c r="AT4136" s="3" cm="1">
        <f t="array" ref="AT4136">AS4136-(100000000/LvacE($A4136)-$E4136)</f>
        <v>1.4791709691053256E-4</v>
      </c>
      <c r="BB4136"/>
      <c r="BC4136"/>
      <c r="BD4136"/>
      <c r="BE4136"/>
      <c r="BF4136"/>
      <c r="BG4136"/>
      <c r="BH4136"/>
      <c r="BI4136"/>
      <c r="BJ4136"/>
      <c r="BN4136" s="13" cm="1">
        <f t="array" ref="BN4136">$C4136*EXP(poly_from_str(100000000/$E4136,BN$4343))</f>
        <v>57.893873431140356</v>
      </c>
      <c r="BO4136" s="13"/>
      <c r="BY4136">
        <v>59237</v>
      </c>
    </row>
    <row r="4137" spans="1:78" hidden="1" x14ac:dyDescent="0.25">
      <c r="A4137">
        <v>2233.835</v>
      </c>
      <c r="B4137" s="2" t="str">
        <f t="shared" si="7596"/>
        <v/>
      </c>
      <c r="C4137">
        <v>2</v>
      </c>
      <c r="E4137">
        <v>44752.160000000003</v>
      </c>
      <c r="F4137">
        <v>36652</v>
      </c>
      <c r="G4137" t="s">
        <v>5</v>
      </c>
      <c r="H4137" s="5" t="s">
        <v>18</v>
      </c>
      <c r="I4137">
        <v>81404</v>
      </c>
      <c r="J4137" t="s">
        <v>3</v>
      </c>
      <c r="K4137" s="5" t="s">
        <v>18</v>
      </c>
      <c r="L4137">
        <v>36652.29</v>
      </c>
      <c r="M4137" t="str">
        <f t="shared" ref="M4137:M4139" si="7597">$G4137&amp;""</f>
        <v>e</v>
      </c>
      <c r="N4137" t="str">
        <f t="shared" ref="N4137:N4139" si="7598">$H4137&amp;""</f>
        <v>5/2</v>
      </c>
      <c r="O4137">
        <v>81404.52</v>
      </c>
      <c r="P4137" t="str">
        <f t="shared" ref="P4137:P4139" si="7599">$J4137&amp;""</f>
        <v>o</v>
      </c>
      <c r="Q4137" t="str">
        <f t="shared" ref="Q4137:Q4139" si="7600">$K4137&amp;""</f>
        <v>5/2</v>
      </c>
      <c r="R4137">
        <v>37</v>
      </c>
      <c r="S4137" t="s">
        <v>3697</v>
      </c>
      <c r="AA4137" s="10">
        <f t="shared" si="7536"/>
        <v>2233.835</v>
      </c>
      <c r="AB4137" s="3" cm="1">
        <f t="array" ref="AB4137">100000000/Lvac(AA4137)</f>
        <v>44752.160178131271</v>
      </c>
      <c r="AC4137" s="28">
        <f t="shared" si="7537"/>
        <v>4.4766063742398161E-7</v>
      </c>
      <c r="AD4137" s="28">
        <f t="shared" si="7538"/>
        <v>2.2345290060180449E-7</v>
      </c>
      <c r="AE4137" s="21">
        <f t="shared" si="7539"/>
        <v>44752.160035530156</v>
      </c>
      <c r="AF4137" s="10" cm="1">
        <f t="array" ref="AF4137">Lair(100000000/AE4137)</f>
        <v>2233.8350071187274</v>
      </c>
      <c r="AG4137" s="10">
        <f t="shared" si="7540"/>
        <v>1.5016890275721187E-2</v>
      </c>
      <c r="AH4137" s="10" t="b">
        <f t="shared" si="7535"/>
        <v>1</v>
      </c>
      <c r="AI4137" s="10">
        <f t="shared" ref="AI4137:AI4139" si="7601">$AF4137</f>
        <v>2233.8350071187274</v>
      </c>
      <c r="AJ4137">
        <v>3.0000000000000001E-3</v>
      </c>
      <c r="AK4137" s="3" cm="1">
        <f t="array" ref="AK4137">100000000/Lvac($AA4137)</f>
        <v>44752.160178131271</v>
      </c>
      <c r="AL4137" s="21">
        <f t="shared" si="7593"/>
        <v>6.0101341462797726E-2</v>
      </c>
      <c r="AM4137" s="10" cm="1">
        <f t="array" ref="AM4137">Lvac($AI4137)-$BA4137</f>
        <v>3.4934044124383945E-3</v>
      </c>
      <c r="AN4137" s="10">
        <f t="shared" ref="AN4137:AN4139" si="7602">$AK4137-($AX4137-$AW4137)</f>
        <v>-6.9821868732105941E-2</v>
      </c>
      <c r="AO4137" s="3">
        <f t="shared" ref="AO4137:AO4139" si="7603">AM4137/AJ4137</f>
        <v>1.1644681374794648</v>
      </c>
      <c r="AP4137" s="3">
        <v>1.1620947226826199</v>
      </c>
      <c r="AS4137" s="3">
        <f t="shared" si="7542"/>
        <v>1.7813126760302112E-4</v>
      </c>
      <c r="AT4137" s="3" cm="1">
        <f t="array" ref="AT4137">AS4137-(100000000/LvacE($A4137)-$E4137)</f>
        <v>1.4836766786174849E-4</v>
      </c>
      <c r="AU4137" t="s">
        <v>4766</v>
      </c>
      <c r="AV4137" t="s">
        <v>4911</v>
      </c>
      <c r="AW4137" s="3">
        <v>36652.29</v>
      </c>
      <c r="AX4137" s="3">
        <v>81404.52</v>
      </c>
      <c r="AY4137" s="3"/>
      <c r="AZ4137" s="10" cm="1">
        <f t="array" ref="AZ4137">Lair(100000000/($AX4137-$AW4137))</f>
        <v>2233.8315144584158</v>
      </c>
      <c r="BA4137" s="10">
        <f t="shared" ref="BA4137:BA4139" si="7604">100000000/($AX4137-$AW4137)</f>
        <v>2234.525519733877</v>
      </c>
      <c r="BB4137" s="12">
        <v>58000000</v>
      </c>
      <c r="BC4137" s="3">
        <v>8.3000000000000004E-2</v>
      </c>
      <c r="BD4137" s="12" cm="1">
        <f t="array" ref="BD4137">SfromgA($BB4137,$BA4137,"")</f>
        <v>0.31938705532870582</v>
      </c>
      <c r="BE4137" s="29">
        <f t="shared" ref="BE4137:BE4139" si="7605">(10^MAX(0.05, -0.312925054856973*((LN($BD4137))^(1/3)) + 0.454808404431693)-1)*100</f>
        <v>505.10786722396375</v>
      </c>
      <c r="BG4137" s="3"/>
      <c r="BH4137" s="3"/>
      <c r="BI4137" s="12">
        <f t="shared" ref="BI4137:BI4139" si="7606">IF($BB4137="",$BF4137,$BB4137)</f>
        <v>58000000</v>
      </c>
      <c r="BJ4137" s="29">
        <f t="shared" ref="BJ4137:BJ4139" si="7607">IF($BB4137="",$BH4137,$BE4137)</f>
        <v>505.10786722396375</v>
      </c>
      <c r="BK4137" s="3">
        <f t="shared" ref="BK4137:BK4139" si="7608">LN(BN4137*100000000/($AX4137-$AW4137)/$BI4137)</f>
        <v>-7.1983350902899401</v>
      </c>
      <c r="BL4137" s="13">
        <f>EXP(BK$4341*$AX4137+BK$4342)*$BI4137/(100000000/($AX4137-$AW4137))</f>
        <v>6.0075050975305997</v>
      </c>
      <c r="BM4137" s="3">
        <f t="shared" ref="BM4137:BM4139" si="7609">LN(BL4137/$C4137)</f>
        <v>1.0998623565959551</v>
      </c>
      <c r="BN4137" s="13" cm="1">
        <f t="array" ref="BN4137">$C4137*EXP(poly_from_str(100000000/$E4137,BN$4343))</f>
        <v>19.410890783210824</v>
      </c>
      <c r="BO4137" s="3">
        <f t="shared" ref="BO4137:BO4139" si="7610">LN($C4137)</f>
        <v>0.69314718055994529</v>
      </c>
      <c r="BP4137" s="13">
        <f t="shared" ref="BP4137:BP4139" si="7611">LN(BL4137/BN4137)</f>
        <v>-1.1728247519761308</v>
      </c>
      <c r="BQ4137" s="13"/>
      <c r="BS4137" s="13"/>
      <c r="BT4137" s="13"/>
      <c r="BU4137" s="13"/>
      <c r="BV4137" s="13"/>
      <c r="BW4137" s="13"/>
      <c r="BX4137" s="13"/>
      <c r="BY4137">
        <v>19871</v>
      </c>
      <c r="BZ4137" s="13"/>
    </row>
    <row r="4138" spans="1:78" hidden="1" x14ac:dyDescent="0.25">
      <c r="A4138">
        <v>2233.2379999999998</v>
      </c>
      <c r="B4138" s="2" t="str">
        <f t="shared" si="7596"/>
        <v/>
      </c>
      <c r="C4138">
        <v>6</v>
      </c>
      <c r="E4138">
        <v>44764.12</v>
      </c>
      <c r="F4138">
        <v>36640</v>
      </c>
      <c r="G4138" t="s">
        <v>5</v>
      </c>
      <c r="H4138" s="5" t="s">
        <v>8</v>
      </c>
      <c r="I4138">
        <v>81404</v>
      </c>
      <c r="J4138" t="s">
        <v>3</v>
      </c>
      <c r="K4138" s="5" t="s">
        <v>18</v>
      </c>
      <c r="L4138">
        <v>36640.379999999997</v>
      </c>
      <c r="M4138" t="str">
        <f t="shared" si="7597"/>
        <v>e</v>
      </c>
      <c r="N4138" t="str">
        <f t="shared" si="7598"/>
        <v>7/2</v>
      </c>
      <c r="O4138">
        <v>81404.52</v>
      </c>
      <c r="P4138" t="str">
        <f t="shared" si="7599"/>
        <v>o</v>
      </c>
      <c r="Q4138" t="str">
        <f t="shared" si="7600"/>
        <v>5/2</v>
      </c>
      <c r="R4138">
        <v>37</v>
      </c>
      <c r="AA4138" s="10">
        <f t="shared" si="7536"/>
        <v>2233.2379999999998</v>
      </c>
      <c r="AB4138" s="3" cm="1">
        <f t="array" ref="AB4138">100000000/Lvac(AA4138)</f>
        <v>44764.122374043181</v>
      </c>
      <c r="AC4138" s="28">
        <f t="shared" si="7537"/>
        <v>4.47780308234053E-7</v>
      </c>
      <c r="AD4138" s="28">
        <f t="shared" si="7538"/>
        <v>2.2339318788473728E-7</v>
      </c>
      <c r="AE4138" s="21">
        <f t="shared" si="7539"/>
        <v>44764.120473122726</v>
      </c>
      <c r="AF4138" s="10" cm="1">
        <f t="array" ref="AF4138">Lair(100000000/AE4138)</f>
        <v>2233.2380948443188</v>
      </c>
      <c r="AG4138" s="10">
        <f t="shared" si="7540"/>
        <v>1.5022246257237963E-2</v>
      </c>
      <c r="AH4138" s="10" t="b">
        <f t="shared" si="7535"/>
        <v>1</v>
      </c>
      <c r="AI4138" s="10">
        <f t="shared" si="7601"/>
        <v>2233.2380948443188</v>
      </c>
      <c r="AJ4138">
        <v>3.0000000000000001E-3</v>
      </c>
      <c r="AK4138" s="3" cm="1">
        <f t="array" ref="AK4138">100000000/Lvac($AA4138)</f>
        <v>44764.122374043181</v>
      </c>
      <c r="AL4138" s="21">
        <f t="shared" si="7593"/>
        <v>6.0133474989594073E-2</v>
      </c>
      <c r="AM4138" s="10" cm="1">
        <f t="array" ref="AM4138">Lvac($AI4138)-$BA4138</f>
        <v>9.7447902498970507E-4</v>
      </c>
      <c r="AN4138" s="10">
        <f t="shared" si="7602"/>
        <v>-1.7625956825213507E-2</v>
      </c>
      <c r="AO4138" s="3">
        <f t="shared" si="7603"/>
        <v>0.32482634166323504</v>
      </c>
      <c r="AP4138" s="3">
        <v>0.29320483508854522</v>
      </c>
      <c r="AS4138" s="3">
        <f t="shared" si="7542"/>
        <v>2.3740431788610294E-3</v>
      </c>
      <c r="AT4138" s="3" cm="1">
        <f t="array" ref="AT4138">AS4138-(100000000/LvacE($A4138)-$E4138)</f>
        <v>1.488450652686879E-4</v>
      </c>
      <c r="AU4138" t="s">
        <v>4800</v>
      </c>
      <c r="AV4138" t="s">
        <v>4911</v>
      </c>
      <c r="AW4138" s="3">
        <v>36640.379999999997</v>
      </c>
      <c r="AX4138" s="3">
        <v>81404.52</v>
      </c>
      <c r="AY4138" s="3"/>
      <c r="AZ4138" s="10" cm="1">
        <f t="array" ref="AZ4138">Lair(100000000/($AX4138-$AW4138))</f>
        <v>2233.2371205727995</v>
      </c>
      <c r="BA4138" s="10">
        <f t="shared" si="7604"/>
        <v>2233.9309992328676</v>
      </c>
      <c r="BB4138" s="12">
        <v>352000000</v>
      </c>
      <c r="BC4138" s="3">
        <v>0.25</v>
      </c>
      <c r="BD4138" s="12" cm="1">
        <f t="array" ref="BD4138">SfromgA($BB4138,$BA4138,"")</f>
        <v>1.9368022787468735</v>
      </c>
      <c r="BE4138" s="29">
        <f t="shared" si="7605"/>
        <v>52.129929545625096</v>
      </c>
      <c r="BG4138" s="3"/>
      <c r="BH4138" s="3"/>
      <c r="BI4138" s="12">
        <f t="shared" si="7606"/>
        <v>352000000</v>
      </c>
      <c r="BJ4138" s="29">
        <f t="shared" si="7607"/>
        <v>52.129929545625096</v>
      </c>
      <c r="BK4138" s="3">
        <f t="shared" si="7608"/>
        <v>-7.8969873822264907</v>
      </c>
      <c r="BL4138" s="13">
        <f>EXP(BK$4341*$AX4138+BK$4342)*$BI4138/(100000000/($AX4138-$AW4138))</f>
        <v>36.469044278592513</v>
      </c>
      <c r="BM4138" s="3">
        <f t="shared" si="7609"/>
        <v>1.8047043295620877</v>
      </c>
      <c r="BN4138" s="13" cm="1">
        <f t="array" ref="BN4138">$C4138*EXP(poly_from_str(100000000/$E4138,BN$4343))</f>
        <v>58.594231831567328</v>
      </c>
      <c r="BO4138" s="3">
        <f t="shared" si="7610"/>
        <v>1.791759469228055</v>
      </c>
      <c r="BP4138" s="13">
        <f t="shared" si="7611"/>
        <v>-0.47417246003958036</v>
      </c>
      <c r="BQ4138" s="13"/>
      <c r="BS4138" s="13"/>
      <c r="BT4138" s="13"/>
      <c r="BU4138" s="13"/>
      <c r="BV4138" s="13"/>
      <c r="BW4138" s="13"/>
      <c r="BX4138" s="13"/>
      <c r="BY4138">
        <v>60017</v>
      </c>
      <c r="BZ4138" s="13"/>
    </row>
    <row r="4139" spans="1:78" hidden="1" x14ac:dyDescent="0.25">
      <c r="A4139">
        <v>2232.5160000000001</v>
      </c>
      <c r="B4139" s="2" t="str">
        <f t="shared" si="7596"/>
        <v/>
      </c>
      <c r="C4139">
        <v>6</v>
      </c>
      <c r="D4139" t="s">
        <v>14</v>
      </c>
      <c r="E4139">
        <v>44778.6</v>
      </c>
      <c r="F4139">
        <v>18990</v>
      </c>
      <c r="G4139" t="s">
        <v>5</v>
      </c>
      <c r="H4139" s="5" t="s">
        <v>8</v>
      </c>
      <c r="I4139">
        <v>63768</v>
      </c>
      <c r="J4139" t="s">
        <v>3</v>
      </c>
      <c r="K4139" s="5" t="s">
        <v>8</v>
      </c>
      <c r="L4139">
        <v>18990.080000000002</v>
      </c>
      <c r="M4139" t="str">
        <f t="shared" si="7597"/>
        <v>e</v>
      </c>
      <c r="N4139" t="str">
        <f t="shared" si="7598"/>
        <v>7/2</v>
      </c>
      <c r="O4139">
        <v>63768.66</v>
      </c>
      <c r="P4139" t="str">
        <f t="shared" si="7599"/>
        <v>o</v>
      </c>
      <c r="Q4139" t="str">
        <f t="shared" si="7600"/>
        <v>7/2</v>
      </c>
      <c r="R4139">
        <v>37</v>
      </c>
      <c r="AA4139" s="10">
        <f t="shared" si="7536"/>
        <v>2232.5160000000001</v>
      </c>
      <c r="AB4139" s="3" cm="1">
        <f t="array" ref="AB4139">100000000/Lvac(AA4139)</f>
        <v>44778.597762715355</v>
      </c>
      <c r="AC4139" s="28">
        <f t="shared" si="7537"/>
        <v>4.4792512125333029E-7</v>
      </c>
      <c r="AD4139" s="28">
        <f t="shared" si="7538"/>
        <v>2.233209725099173E-7</v>
      </c>
      <c r="AE4139" s="21">
        <f t="shared" si="7539"/>
        <v>44778.599554593413</v>
      </c>
      <c r="AF4139" s="10" cm="1">
        <f t="array" ref="AF4139">Lair(100000000/AE4139)</f>
        <v>2232.5159106540236</v>
      </c>
      <c r="AG4139" s="10">
        <f t="shared" si="7540"/>
        <v>1.502872941620919E-2</v>
      </c>
      <c r="AH4139" s="10" t="b">
        <f t="shared" si="7535"/>
        <v>1</v>
      </c>
      <c r="AI4139" s="10">
        <f t="shared" si="7601"/>
        <v>2232.5159106540236</v>
      </c>
      <c r="AJ4139">
        <v>7.0000000000000001E-3</v>
      </c>
      <c r="AK4139" s="3" cm="1">
        <f t="array" ref="AK4139">100000000/Lvac($AA4139)</f>
        <v>44778.597762715355</v>
      </c>
      <c r="AL4139" s="21">
        <f t="shared" si="7593"/>
        <v>0.14040221744586856</v>
      </c>
      <c r="AM4139" s="10" cm="1">
        <f t="array" ref="AM4139">Lvac($AI4139)-$BA4139</f>
        <v>-9.7523205158722703E-4</v>
      </c>
      <c r="AN4139" s="10">
        <f t="shared" si="7602"/>
        <v>1.776271535345586E-2</v>
      </c>
      <c r="AO4139" s="3">
        <f t="shared" si="7603"/>
        <v>-0.139318864512461</v>
      </c>
      <c r="AP4139" s="3">
        <v>-0.12655243608605815</v>
      </c>
      <c r="AS4139" s="3">
        <f t="shared" si="7542"/>
        <v>-2.2372846433427185E-3</v>
      </c>
      <c r="AT4139" s="3" cm="1">
        <f t="array" ref="AT4139">AS4139-(100000000/LvacE($A4139)-$E4139)</f>
        <v>1.4942423877073452E-4</v>
      </c>
      <c r="AU4139" t="s">
        <v>4963</v>
      </c>
      <c r="AV4139" t="s">
        <v>4845</v>
      </c>
      <c r="AW4139" s="3">
        <v>18990.080000000002</v>
      </c>
      <c r="AX4139" s="3">
        <v>63768.66</v>
      </c>
      <c r="AY4139" s="3"/>
      <c r="AZ4139" s="10" cm="1">
        <f t="array" ref="AZ4139">Lair(100000000/($AX4139-$AW4139))</f>
        <v>2232.5168856784826</v>
      </c>
      <c r="BA4139" s="10">
        <f t="shared" si="7604"/>
        <v>2233.2106109662254</v>
      </c>
      <c r="BB4139" s="12">
        <v>84900000</v>
      </c>
      <c r="BC4139" s="3">
        <v>0.29199999999999998</v>
      </c>
      <c r="BD4139" s="12" cm="1">
        <f t="array" ref="BD4139">SfromgA($BB4139,$BA4139,"")</f>
        <v>0.46669172272098264</v>
      </c>
      <c r="BE4139" s="29">
        <f t="shared" si="7605"/>
        <v>450.34977514527338</v>
      </c>
      <c r="BG4139" s="3"/>
      <c r="BH4139" s="3"/>
      <c r="BI4139" s="12">
        <f t="shared" si="7606"/>
        <v>84900000</v>
      </c>
      <c r="BJ4139" s="29">
        <f t="shared" si="7607"/>
        <v>450.34977514527338</v>
      </c>
      <c r="BK4139" s="3">
        <f t="shared" si="7608"/>
        <v>-6.4676248544712127</v>
      </c>
      <c r="BL4139" s="13">
        <f>EXP(BK$4341*$AX4139+BK$4342)*$BI4139/(100000000/($AX4139-$AW4139))</f>
        <v>33.602638951269881</v>
      </c>
      <c r="BM4139" s="3">
        <f t="shared" si="7609"/>
        <v>1.7228451348733478</v>
      </c>
      <c r="BN4139" s="13" cm="1">
        <f t="array" ref="BN4139">$C4139*EXP(poly_from_str(100000000/$E4139,BN$4343))</f>
        <v>59.036992084898579</v>
      </c>
      <c r="BO4139" s="3">
        <f t="shared" si="7610"/>
        <v>1.791759469228055</v>
      </c>
      <c r="BP4139" s="13">
        <f t="shared" si="7611"/>
        <v>-0.56355962782146707</v>
      </c>
      <c r="BQ4139" s="13"/>
      <c r="BS4139" s="13"/>
      <c r="BT4139" s="13"/>
      <c r="BU4139" s="13"/>
      <c r="BV4139" s="13"/>
      <c r="BW4139" s="13"/>
      <c r="BX4139" s="13"/>
      <c r="BY4139">
        <v>60511</v>
      </c>
      <c r="BZ4139" s="13"/>
    </row>
    <row r="4140" spans="1:78" hidden="1" x14ac:dyDescent="0.25">
      <c r="A4140">
        <v>2232.2170000000001</v>
      </c>
      <c r="B4140" s="2" t="str">
        <f t="shared" si="7596"/>
        <v/>
      </c>
      <c r="C4140">
        <v>2</v>
      </c>
      <c r="E4140">
        <v>44784.59</v>
      </c>
      <c r="R4140">
        <v>37</v>
      </c>
      <c r="S4140" t="s">
        <v>22</v>
      </c>
      <c r="AA4140" s="10">
        <f t="shared" si="7536"/>
        <v>2232.2170000000001</v>
      </c>
      <c r="AB4140" s="3" cm="1">
        <f t="array" ref="AB4140">100000000/Lvac(AA4140)</f>
        <v>44784.595159460405</v>
      </c>
      <c r="AC4140" s="28">
        <f t="shared" si="7537"/>
        <v>4.4798511972626315E-7</v>
      </c>
      <c r="AD4140" s="28">
        <f t="shared" si="7538"/>
        <v>2.2329106614437212E-7</v>
      </c>
      <c r="AE4140" s="21">
        <f t="shared" si="7539"/>
        <v>44784.591026723072</v>
      </c>
      <c r="AF4140" s="10" cm="1">
        <f t="array" ref="AF4140">Lair(100000000/AE4140)</f>
        <v>2232.2172060099024</v>
      </c>
      <c r="AG4140" s="10">
        <f t="shared" si="7540"/>
        <v>1.5031416112201549E-2</v>
      </c>
      <c r="AH4140" s="10" t="b">
        <f t="shared" si="7535"/>
        <v>1</v>
      </c>
      <c r="AI4140" s="10">
        <f t="shared" si="7541"/>
        <v>2232.2170000000001</v>
      </c>
      <c r="AJ4140">
        <v>3.0000000000000001E-3</v>
      </c>
      <c r="AK4140" s="3" cm="1">
        <f t="array" ref="AK4140">100000000/Lvac($AA4140)</f>
        <v>44784.595159460405</v>
      </c>
      <c r="AL4140" s="21">
        <f t="shared" si="7593"/>
        <v>6.0188496673209288E-2</v>
      </c>
      <c r="AM4140" s="21"/>
      <c r="AN4140" s="21"/>
      <c r="AO4140" s="21"/>
      <c r="AP4140" s="21"/>
      <c r="AS4140" s="3">
        <f t="shared" si="7542"/>
        <v>5.1594604083220474E-3</v>
      </c>
      <c r="AT4140" s="3" cm="1">
        <f t="array" ref="AT4140">AS4140-(100000000/LvacE($A4140)-$E4140)</f>
        <v>1.496646655141376E-4</v>
      </c>
      <c r="BB4140"/>
      <c r="BC4140"/>
      <c r="BD4140"/>
      <c r="BE4140"/>
      <c r="BF4140"/>
      <c r="BG4140"/>
      <c r="BH4140"/>
      <c r="BI4140"/>
      <c r="BJ4140"/>
      <c r="BN4140" s="13" cm="1">
        <f t="array" ref="BN4140">$C4140*EXP(poly_from_str(100000000/$E4140,BN$4343))</f>
        <v>19.74059168922378</v>
      </c>
      <c r="BO4140" s="13"/>
      <c r="BY4140">
        <v>20239</v>
      </c>
    </row>
    <row r="4141" spans="1:78" hidden="1" x14ac:dyDescent="0.25">
      <c r="A4141">
        <v>2231.9059999999999</v>
      </c>
      <c r="B4141" s="2" t="str">
        <f t="shared" si="7596"/>
        <v/>
      </c>
      <c r="C4141">
        <v>7</v>
      </c>
      <c r="E4141">
        <v>44790.83</v>
      </c>
      <c r="F4141">
        <v>19360</v>
      </c>
      <c r="G4141" t="s">
        <v>5</v>
      </c>
      <c r="H4141" s="5" t="s">
        <v>15</v>
      </c>
      <c r="I4141">
        <v>64150</v>
      </c>
      <c r="J4141" t="s">
        <v>3</v>
      </c>
      <c r="K4141" s="5" t="s">
        <v>16</v>
      </c>
      <c r="L4141">
        <v>19360.099999999999</v>
      </c>
      <c r="M4141" t="str">
        <f t="shared" ref="M4141:M4142" si="7612">$G4141&amp;""</f>
        <v>e</v>
      </c>
      <c r="N4141" t="str">
        <f t="shared" ref="N4141:N4142" si="7613">$H4141&amp;""</f>
        <v>13/2</v>
      </c>
      <c r="O4141">
        <v>64150.94</v>
      </c>
      <c r="P4141" t="str">
        <f t="shared" ref="P4141:P4142" si="7614">$J4141&amp;""</f>
        <v>o</v>
      </c>
      <c r="Q4141" t="str">
        <f t="shared" ref="Q4141:Q4142" si="7615">$K4141&amp;""</f>
        <v>11/2</v>
      </c>
      <c r="R4141">
        <v>37</v>
      </c>
      <c r="AA4141" s="10">
        <f t="shared" si="7536"/>
        <v>2231.9059999999999</v>
      </c>
      <c r="AB4141" s="3" cm="1">
        <f t="array" ref="AB4141">100000000/Lvac(AA4141)</f>
        <v>44790.83495896485</v>
      </c>
      <c r="AC4141" s="28">
        <f t="shared" si="7537"/>
        <v>4.4804754322090627E-7</v>
      </c>
      <c r="AD4141" s="28">
        <f t="shared" si="7538"/>
        <v>2.2325995952434255E-7</v>
      </c>
      <c r="AE4141" s="21">
        <f t="shared" si="7539"/>
        <v>44790.830986384382</v>
      </c>
      <c r="AF4141" s="10" cm="1">
        <f t="array" ref="AF4141">Lair(100000000/AE4141)</f>
        <v>2231.906197971191</v>
      </c>
      <c r="AG4141" s="10">
        <f t="shared" si="7540"/>
        <v>1.503421178108864E-2</v>
      </c>
      <c r="AH4141" s="10" t="b">
        <f t="shared" si="7535"/>
        <v>1</v>
      </c>
      <c r="AI4141" s="10">
        <f t="shared" ref="AI4141:AI4142" si="7616">$AF4141</f>
        <v>2231.906197971191</v>
      </c>
      <c r="AJ4141">
        <v>3.0000000000000001E-3</v>
      </c>
      <c r="AK4141" s="3" cm="1">
        <f t="array" ref="AK4141">100000000/Lvac($AA4141)</f>
        <v>44790.83495896485</v>
      </c>
      <c r="AL4141" s="21">
        <f t="shared" si="7593"/>
        <v>6.0205265346294362E-2</v>
      </c>
      <c r="AM4141" s="10" cm="1">
        <f t="array" ref="AM4141">Lvac($AI4141)-$BA4141</f>
        <v>4.4928374563824036E-4</v>
      </c>
      <c r="AN4141" s="10">
        <f t="shared" ref="AN4141:AN4142" si="7617">$AK4141-($AX4141-$AW4141)</f>
        <v>-5.0410351541358978E-3</v>
      </c>
      <c r="AO4141" s="3">
        <f t="shared" ref="AO4141:AO4142" si="7618">AM4141/AJ4141</f>
        <v>0.14976124854608011</v>
      </c>
      <c r="AP4141" s="3">
        <v>8.375680560372227E-2</v>
      </c>
      <c r="AS4141" s="3">
        <f t="shared" si="7542"/>
        <v>4.9589648479013704E-3</v>
      </c>
      <c r="AT4141" s="3" cm="1">
        <f t="array" ref="AT4141">AS4141-(100000000/LvacE($A4141)-$E4141)</f>
        <v>1.4991511852713302E-4</v>
      </c>
      <c r="AU4141" t="s">
        <v>4743</v>
      </c>
      <c r="AV4141" t="s">
        <v>4926</v>
      </c>
      <c r="AW4141" s="3">
        <v>19360.099999999999</v>
      </c>
      <c r="AX4141" s="3">
        <v>64150.94</v>
      </c>
      <c r="AY4141" s="3"/>
      <c r="AZ4141" s="10" cm="1">
        <f t="array" ref="AZ4141">Lair(100000000/($AX4141-$AW4141))</f>
        <v>2231.9057487830537</v>
      </c>
      <c r="BA4141" s="10">
        <f t="shared" ref="BA4141:BA4142" si="7619">100000000/($AX4141-$AW4141)</f>
        <v>2232.5993439730087</v>
      </c>
      <c r="BB4141" s="12">
        <v>105000000</v>
      </c>
      <c r="BC4141" s="3">
        <v>0.183</v>
      </c>
      <c r="BD4141" s="12" cm="1">
        <f t="array" ref="BD4141">SfromgA($BB4141,$BA4141,"")</f>
        <v>0.57670675366786084</v>
      </c>
      <c r="BE4141" s="29">
        <f t="shared" ref="BE4141:BE4142" si="7620">(10^MAX(0.05, -0.312925054856973*((LN($BD4141))^(1/3)) + 0.454808404431693)-1)*100</f>
        <v>414.35150591020744</v>
      </c>
      <c r="BG4141" s="3"/>
      <c r="BH4141" s="3"/>
      <c r="BI4141" s="12">
        <f t="shared" ref="BI4141:BI4142" si="7621">IF($BB4141="",$BF4141,$BB4141)</f>
        <v>105000000</v>
      </c>
      <c r="BJ4141" s="29">
        <f t="shared" ref="BJ4141:BJ4142" si="7622">IF($BB4141="",$BH4141,$BE4141)</f>
        <v>414.35150591020744</v>
      </c>
      <c r="BK4141" s="3">
        <f t="shared" ref="BK4141:BK4142" si="7623">LN(BN4141*100000000/($AX4141-$AW4141)/$BI4141)</f>
        <v>-6.5198468145940867</v>
      </c>
      <c r="BL4141" s="13">
        <f>EXP(BK$4341*$AX4141+BK$4342)*$BI4141/(100000000/($AX4141-$AW4141))</f>
        <v>40.379366398575705</v>
      </c>
      <c r="BM4141" s="3">
        <f t="shared" ref="BM4141:BM4142" si="7624">LN(BL4141/$C4141)</f>
        <v>1.7524087727348943</v>
      </c>
      <c r="BN4141" s="13" cm="1">
        <f t="array" ref="BN4141">$C4141*EXP(poly_from_str(100000000/$E4141,BN$4343))</f>
        <v>69.317838493275502</v>
      </c>
      <c r="BO4141" s="3">
        <f t="shared" ref="BO4141:BO4142" si="7625">LN($C4141)</f>
        <v>1.9459101490553132</v>
      </c>
      <c r="BP4141" s="13">
        <f t="shared" ref="BP4141:BP4142" si="7626">LN(BL4141/BN4141)</f>
        <v>-0.54038336099682871</v>
      </c>
      <c r="BQ4141" s="13"/>
      <c r="BS4141" s="13"/>
      <c r="BT4141" s="13"/>
      <c r="BU4141" s="13"/>
      <c r="BV4141" s="13"/>
      <c r="BW4141" s="13"/>
      <c r="BX4141" s="13"/>
      <c r="BY4141">
        <v>71089</v>
      </c>
      <c r="BZ4141" s="13"/>
    </row>
    <row r="4142" spans="1:78" hidden="1" x14ac:dyDescent="0.25">
      <c r="A4142">
        <v>2231.5030000000002</v>
      </c>
      <c r="B4142" s="2" t="str">
        <f t="shared" si="7596"/>
        <v/>
      </c>
      <c r="C4142">
        <v>7</v>
      </c>
      <c r="E4142">
        <v>44798.92</v>
      </c>
      <c r="F4142">
        <v>23532</v>
      </c>
      <c r="G4142" t="s">
        <v>5</v>
      </c>
      <c r="H4142" s="5" t="s">
        <v>18</v>
      </c>
      <c r="I4142">
        <v>68331</v>
      </c>
      <c r="J4142" t="s">
        <v>3</v>
      </c>
      <c r="K4142" s="5" t="s">
        <v>8</v>
      </c>
      <c r="L4142">
        <v>23532.86</v>
      </c>
      <c r="M4142" t="str">
        <f t="shared" si="7612"/>
        <v>e</v>
      </c>
      <c r="N4142" t="str">
        <f t="shared" si="7613"/>
        <v>5/2</v>
      </c>
      <c r="O4142">
        <v>68331.73</v>
      </c>
      <c r="P4142" t="str">
        <f t="shared" si="7614"/>
        <v>o</v>
      </c>
      <c r="Q4142" t="str">
        <f t="shared" si="7615"/>
        <v>7/2</v>
      </c>
      <c r="R4142">
        <v>37</v>
      </c>
      <c r="AA4142" s="10">
        <f t="shared" si="7536"/>
        <v>2231.5030000000002</v>
      </c>
      <c r="AB4142" s="3" cm="1">
        <f t="array" ref="AB4142">100000000/Lvac(AA4142)</f>
        <v>44798.923202119506</v>
      </c>
      <c r="AC4142" s="28">
        <f t="shared" si="7537"/>
        <v>4.481284587114604E-7</v>
      </c>
      <c r="AD4142" s="28">
        <f t="shared" si="7538"/>
        <v>2.2321965094747823E-7</v>
      </c>
      <c r="AE4142" s="21">
        <f t="shared" si="7539"/>
        <v>44798.920636562994</v>
      </c>
      <c r="AF4142" s="10" cm="1">
        <f t="array" ref="AF4142">Lair(100000000/AE4142)</f>
        <v>2231.5031278068263</v>
      </c>
      <c r="AG4142" s="10">
        <f t="shared" si="7540"/>
        <v>1.5037836203249447E-2</v>
      </c>
      <c r="AH4142" s="10" t="b">
        <f t="shared" si="7535"/>
        <v>1</v>
      </c>
      <c r="AI4142" s="10">
        <f t="shared" si="7616"/>
        <v>2231.5031278068263</v>
      </c>
      <c r="AJ4142">
        <v>3.0000000000000001E-3</v>
      </c>
      <c r="AK4142" s="3" cm="1">
        <f t="array" ref="AK4142">100000000/Lvac($AA4142)</f>
        <v>44798.923202119506</v>
      </c>
      <c r="AL4142" s="21">
        <f t="shared" si="7593"/>
        <v>6.022701377006217E-2</v>
      </c>
      <c r="AM4142" s="10" cm="1">
        <f t="array" ref="AM4142">Lvac($AI4142)-$BA4142</f>
        <v>-1.526529628335993E-3</v>
      </c>
      <c r="AN4142" s="10">
        <f t="shared" si="7617"/>
        <v>3.3202119506313466E-2</v>
      </c>
      <c r="AO4142" s="3">
        <f t="shared" si="7618"/>
        <v>-0.50884320944533101</v>
      </c>
      <c r="AP4142" s="3">
        <v>-0.55145455068365357</v>
      </c>
      <c r="AS4142" s="3">
        <f t="shared" si="7542"/>
        <v>3.2021195074776188E-3</v>
      </c>
      <c r="AT4142" s="3" cm="1">
        <f t="array" ref="AT4142">AS4142-(100000000/LvacE($A4142)-$E4142)</f>
        <v>1.5024021558929235E-4</v>
      </c>
      <c r="AU4142" t="s">
        <v>4751</v>
      </c>
      <c r="AV4142" t="s">
        <v>4918</v>
      </c>
      <c r="AW4142" s="3">
        <v>23532.86</v>
      </c>
      <c r="AX4142" s="3">
        <v>68331.75</v>
      </c>
      <c r="AY4142" s="3"/>
      <c r="AZ4142" s="10" cm="1">
        <f t="array" ref="AZ4142">Lair(100000000/($AX4142-$AW4142))</f>
        <v>2231.5046540116714</v>
      </c>
      <c r="BA4142" s="10">
        <f t="shared" si="7619"/>
        <v>2232.1981638384345</v>
      </c>
      <c r="BB4142" s="12">
        <v>108000000</v>
      </c>
      <c r="BC4142" s="3">
        <v>0.13600000000000001</v>
      </c>
      <c r="BD4142" s="12" cm="1">
        <f t="array" ref="BD4142">SfromgA($BB4142,$BA4142,"")</f>
        <v>0.59286437572267403</v>
      </c>
      <c r="BE4142" s="29">
        <f t="shared" si="7620"/>
        <v>409.20745015687424</v>
      </c>
      <c r="BG4142" s="3"/>
      <c r="BH4142" s="3"/>
      <c r="BI4142" s="12">
        <f t="shared" si="7621"/>
        <v>108000000</v>
      </c>
      <c r="BJ4142" s="29">
        <f t="shared" si="7622"/>
        <v>409.20745015687424</v>
      </c>
      <c r="BK4142" s="3">
        <f t="shared" si="7623"/>
        <v>-6.5439575446852745</v>
      </c>
      <c r="BL4142" s="13">
        <f>EXP(BK$4341*$AX4142+BK$4342)*$BI4142/(100000000/($AX4142-$AW4142))</f>
        <v>30.235324277833101</v>
      </c>
      <c r="BM4142" s="3">
        <f t="shared" si="7624"/>
        <v>1.463100769859019</v>
      </c>
      <c r="BN4142" s="13" cm="1">
        <f t="array" ref="BN4142">$C4142*EXP(poly_from_str(100000000/$E4142,BN$4343))</f>
        <v>69.612359998646724</v>
      </c>
      <c r="BO4142" s="3">
        <f t="shared" si="7625"/>
        <v>1.9459101490553132</v>
      </c>
      <c r="BP4142" s="13">
        <f t="shared" si="7626"/>
        <v>-0.83393121884693422</v>
      </c>
      <c r="BQ4142" s="13"/>
      <c r="BS4142" s="13"/>
      <c r="BT4142" s="13"/>
      <c r="BU4142" s="13"/>
      <c r="BV4142" s="13"/>
      <c r="BW4142" s="13"/>
      <c r="BX4142" s="13"/>
      <c r="BY4142">
        <v>71418</v>
      </c>
      <c r="BZ4142" s="13"/>
    </row>
    <row r="4143" spans="1:78" hidden="1" x14ac:dyDescent="0.25">
      <c r="A4143">
        <v>2231.2109999999998</v>
      </c>
      <c r="B4143" s="2" t="str">
        <f t="shared" si="7596"/>
        <v/>
      </c>
      <c r="C4143">
        <v>6</v>
      </c>
      <c r="E4143">
        <v>44804.78</v>
      </c>
      <c r="R4143">
        <v>37</v>
      </c>
      <c r="S4143" t="s">
        <v>22</v>
      </c>
      <c r="AA4143" s="10">
        <f t="shared" si="7536"/>
        <v>2231.2109999999998</v>
      </c>
      <c r="AB4143" s="3" cm="1">
        <f t="array" ref="AB4143">100000000/Lvac(AA4143)</f>
        <v>44804.785491226765</v>
      </c>
      <c r="AC4143" s="28">
        <f t="shared" si="7537"/>
        <v>4.4818710556733544E-7</v>
      </c>
      <c r="AD4143" s="28">
        <f t="shared" si="7538"/>
        <v>2.2319044473403634E-7</v>
      </c>
      <c r="AE4143" s="21">
        <f t="shared" si="7539"/>
        <v>44804.78109116666</v>
      </c>
      <c r="AF4143" s="10" cm="1">
        <f t="array" ref="AF4143">Lair(100000000/AE4143)</f>
        <v>2231.2112191378769</v>
      </c>
      <c r="AG4143" s="10">
        <f t="shared" si="7540"/>
        <v>1.5040463562439134E-2</v>
      </c>
      <c r="AH4143" s="10" t="b">
        <f t="shared" si="7535"/>
        <v>1</v>
      </c>
      <c r="AI4143" s="10">
        <f t="shared" si="7541"/>
        <v>2231.2109999999998</v>
      </c>
      <c r="AJ4143">
        <v>3.0000000000000001E-3</v>
      </c>
      <c r="AK4143" s="3" cm="1">
        <f t="array" ref="AK4143">100000000/Lvac($AA4143)</f>
        <v>44804.785491226765</v>
      </c>
      <c r="AL4143" s="21">
        <f t="shared" si="7593"/>
        <v>6.0242781374634811E-2</v>
      </c>
      <c r="AM4143" s="21"/>
      <c r="AN4143" s="21"/>
      <c r="AO4143" s="21"/>
      <c r="AP4143" s="21"/>
      <c r="AS4143" s="3">
        <f t="shared" si="7542"/>
        <v>5.4912267660256475E-3</v>
      </c>
      <c r="AT4143" s="3" cm="1">
        <f t="array" ref="AT4143">AS4143-(100000000/LvacE($A4143)-$E4143)</f>
        <v>1.5047615306684747E-4</v>
      </c>
      <c r="BB4143"/>
      <c r="BC4143"/>
      <c r="BD4143"/>
      <c r="BE4143"/>
      <c r="BF4143"/>
      <c r="BG4143"/>
      <c r="BH4143"/>
      <c r="BI4143"/>
      <c r="BJ4143"/>
      <c r="BN4143" s="13" cm="1">
        <f t="array" ref="BN4143">$C4143*EXP(poly_from_str(100000000/$E4143,BN$4343))</f>
        <v>59.851704456800277</v>
      </c>
      <c r="BO4143" s="13"/>
      <c r="BY4143">
        <v>61421</v>
      </c>
    </row>
    <row r="4144" spans="1:78" hidden="1" x14ac:dyDescent="0.25">
      <c r="A4144" t="s">
        <v>4456</v>
      </c>
      <c r="B4144" s="2" t="str">
        <f t="shared" si="7596"/>
        <v/>
      </c>
      <c r="C4144">
        <v>1</v>
      </c>
      <c r="E4144">
        <v>44808.12</v>
      </c>
      <c r="R4144">
        <v>38</v>
      </c>
      <c r="S4144" t="s">
        <v>22</v>
      </c>
      <c r="AA4144" s="10">
        <f t="shared" si="7536"/>
        <v>2231.0450000000001</v>
      </c>
      <c r="AB4144" s="3" cm="1">
        <f t="array" ref="AB4144">100000000/Lvac(AA4144)</f>
        <v>44808.118846432</v>
      </c>
      <c r="AC4144" s="28">
        <f t="shared" si="7537"/>
        <v>4.4822045274747934E-7</v>
      </c>
      <c r="AD4144" s="28">
        <f t="shared" si="7538"/>
        <v>2.2317384120213482E-7</v>
      </c>
      <c r="AE4144" s="21">
        <f t="shared" si="7539"/>
        <v>44808.119770828111</v>
      </c>
      <c r="AF4144" s="10" cm="1">
        <f t="array" ref="AF4144">Lair(100000000/AE4144)</f>
        <v>2231.0449539688011</v>
      </c>
      <c r="AG4144" s="10">
        <f t="shared" si="7540"/>
        <v>1.5041957658055306E-2</v>
      </c>
      <c r="AH4144" s="10" t="b">
        <f t="shared" si="7535"/>
        <v>1</v>
      </c>
      <c r="AI4144" s="10">
        <f t="shared" si="7541"/>
        <v>2231.0450000000001</v>
      </c>
      <c r="AJ4144">
        <v>3.0000000000000001E-3</v>
      </c>
      <c r="AK4144" s="3" cm="1">
        <f t="array" ref="AK4144">100000000/Lvac($AA4144)</f>
        <v>44808.118846432</v>
      </c>
      <c r="AL4144" s="21">
        <f t="shared" si="7593"/>
        <v>6.0251745948331839E-2</v>
      </c>
      <c r="AM4144" s="21"/>
      <c r="AN4144" s="21"/>
      <c r="AO4144" s="21"/>
      <c r="AP4144" s="21"/>
      <c r="AS4144" s="3">
        <f t="shared" si="7542"/>
        <v>-1.1535680023371242E-3</v>
      </c>
      <c r="AT4144" s="3" cm="1">
        <f t="array" ref="AT4144">AS4144-(100000000/LvacE($A4144)-$E4144)</f>
        <v>1.5061043086461723E-4</v>
      </c>
      <c r="BB4144"/>
      <c r="BC4144"/>
      <c r="BD4144"/>
      <c r="BE4144"/>
      <c r="BF4144"/>
      <c r="BG4144"/>
      <c r="BH4144"/>
      <c r="BI4144"/>
      <c r="BJ4144"/>
      <c r="BN4144" s="13" cm="1">
        <f t="array" ref="BN4144">$C4144*EXP(poly_from_str(100000000/$E4144,BN$4343))</f>
        <v>9.992829672855871</v>
      </c>
      <c r="BO4144" s="13"/>
      <c r="BY4144" t="e">
        <v>#N/A</v>
      </c>
    </row>
    <row r="4145" spans="1:78" hidden="1" x14ac:dyDescent="0.25">
      <c r="A4145" t="s">
        <v>4457</v>
      </c>
      <c r="B4145" s="2" t="str">
        <f t="shared" si="7596"/>
        <v/>
      </c>
      <c r="C4145">
        <v>1</v>
      </c>
      <c r="E4145">
        <v>44812.74</v>
      </c>
      <c r="R4145">
        <v>38</v>
      </c>
      <c r="S4145" t="s">
        <v>22</v>
      </c>
      <c r="AA4145" s="10">
        <f t="shared" si="7536"/>
        <v>2230.8150000000001</v>
      </c>
      <c r="AB4145" s="3" cm="1">
        <f t="array" ref="AB4145">100000000/Lvac(AA4145)</f>
        <v>44812.738170303266</v>
      </c>
      <c r="AC4145" s="28">
        <f t="shared" si="7537"/>
        <v>4.4826666487360003E-7</v>
      </c>
      <c r="AD4145" s="28">
        <f t="shared" si="7538"/>
        <v>2.2315083630901294E-7</v>
      </c>
      <c r="AE4145" s="21">
        <f t="shared" si="7539"/>
        <v>44812.739636626095</v>
      </c>
      <c r="AF4145" s="10" cm="1">
        <f t="array" ref="AF4145">Lair(100000000/AE4145)</f>
        <v>2230.8149269980868</v>
      </c>
      <c r="AG4145" s="10">
        <f t="shared" si="7540"/>
        <v>1.5044028341727859E-2</v>
      </c>
      <c r="AH4145" s="10" t="b">
        <f t="shared" si="7535"/>
        <v>1</v>
      </c>
      <c r="AI4145" s="10">
        <f t="shared" si="7541"/>
        <v>2230.8150000000001</v>
      </c>
      <c r="AJ4145">
        <v>3.0000000000000001E-3</v>
      </c>
      <c r="AK4145" s="3" cm="1">
        <f t="array" ref="AK4145">100000000/Lvac($AA4145)</f>
        <v>44812.738170303266</v>
      </c>
      <c r="AL4145" s="21">
        <f t="shared" si="7593"/>
        <v>6.0264170050367147E-2</v>
      </c>
      <c r="AM4145" s="21"/>
      <c r="AN4145" s="21"/>
      <c r="AO4145" s="21"/>
      <c r="AP4145" s="21"/>
      <c r="AS4145" s="3">
        <f t="shared" si="7542"/>
        <v>-1.8296967318747193E-3</v>
      </c>
      <c r="AT4145" s="3" cm="1">
        <f t="array" ref="AT4145">AS4145-(100000000/LvacE($A4145)-$E4145)</f>
        <v>1.5079666627570987E-4</v>
      </c>
      <c r="BB4145"/>
      <c r="BC4145"/>
      <c r="BD4145"/>
      <c r="BE4145"/>
      <c r="BF4145"/>
      <c r="BG4145"/>
      <c r="BH4145"/>
      <c r="BI4145"/>
      <c r="BJ4145"/>
      <c r="BN4145" s="13" cm="1">
        <f t="array" ref="BN4145">$C4145*EXP(poly_from_str(100000000/$E4145,BN$4343))</f>
        <v>10.017183182796215</v>
      </c>
      <c r="BO4145" s="13"/>
      <c r="BY4145" t="e">
        <v>#N/A</v>
      </c>
    </row>
    <row r="4146" spans="1:78" hidden="1" x14ac:dyDescent="0.25">
      <c r="A4146" t="s">
        <v>4458</v>
      </c>
      <c r="B4146" s="2" t="str">
        <f t="shared" si="7596"/>
        <v/>
      </c>
      <c r="C4146">
        <v>6</v>
      </c>
      <c r="E4146">
        <v>44817.42</v>
      </c>
      <c r="R4146">
        <v>38</v>
      </c>
      <c r="S4146" t="s">
        <v>22</v>
      </c>
      <c r="AA4146" s="10">
        <f t="shared" si="7536"/>
        <v>2230.5819999999999</v>
      </c>
      <c r="AB4146" s="3" cm="1">
        <f t="array" ref="AB4146">100000000/Lvac(AA4146)</f>
        <v>44817.418717351873</v>
      </c>
      <c r="AC4146" s="28">
        <f t="shared" si="7537"/>
        <v>4.4831348948391053E-7</v>
      </c>
      <c r="AD4146" s="28">
        <f t="shared" si="7538"/>
        <v>2.2312753135263276E-7</v>
      </c>
      <c r="AE4146" s="21">
        <f t="shared" si="7539"/>
        <v>44817.419745354062</v>
      </c>
      <c r="AF4146" s="10" cm="1">
        <f t="array" ref="AF4146">Lair(100000000/AE4146)</f>
        <v>2230.5819488308757</v>
      </c>
      <c r="AG4146" s="10">
        <f t="shared" si="7540"/>
        <v>1.5046126687418771E-2</v>
      </c>
      <c r="AH4146" s="10" t="b">
        <f t="shared" si="7535"/>
        <v>1</v>
      </c>
      <c r="AI4146" s="10">
        <f t="shared" si="7541"/>
        <v>2230.5819999999999</v>
      </c>
      <c r="AJ4146">
        <v>3.0000000000000001E-3</v>
      </c>
      <c r="AK4146" s="3" cm="1">
        <f t="array" ref="AK4146">100000000/Lvac($AA4146)</f>
        <v>44817.418717351873</v>
      </c>
      <c r="AL4146" s="21">
        <f t="shared" si="7593"/>
        <v>6.0276760124512628E-2</v>
      </c>
      <c r="AM4146" s="21"/>
      <c r="AN4146" s="21"/>
      <c r="AO4146" s="21"/>
      <c r="AP4146" s="21"/>
      <c r="AS4146" s="3">
        <f t="shared" si="7542"/>
        <v>-1.2826481251977384E-3</v>
      </c>
      <c r="AT4146" s="3" cm="1">
        <f t="array" ref="AT4146">AS4146-(100000000/LvacE($A4146)-$E4146)</f>
        <v>1.5098552103154361E-4</v>
      </c>
      <c r="BB4146"/>
      <c r="BC4146"/>
      <c r="BD4146"/>
      <c r="BE4146"/>
      <c r="BF4146"/>
      <c r="BG4146"/>
      <c r="BH4146"/>
      <c r="BI4146"/>
      <c r="BJ4146"/>
      <c r="BN4146" s="13" cm="1">
        <f t="array" ref="BN4146">$C4146*EXP(poly_from_str(100000000/$E4146,BN$4343))</f>
        <v>60.251715740102625</v>
      </c>
      <c r="BO4146" s="13"/>
      <c r="BY4146" t="e">
        <v>#N/A</v>
      </c>
    </row>
    <row r="4147" spans="1:78" hidden="1" x14ac:dyDescent="0.25">
      <c r="A4147" t="s">
        <v>4459</v>
      </c>
      <c r="B4147" s="2" t="str">
        <f t="shared" si="7596"/>
        <v/>
      </c>
      <c r="C4147">
        <v>10</v>
      </c>
      <c r="D4147" t="s">
        <v>14</v>
      </c>
      <c r="E4147">
        <v>44822.12</v>
      </c>
      <c r="F4147">
        <v>13352</v>
      </c>
      <c r="G4147" t="s">
        <v>5</v>
      </c>
      <c r="H4147" s="5" t="s">
        <v>16</v>
      </c>
      <c r="I4147">
        <v>58174</v>
      </c>
      <c r="J4147" t="s">
        <v>3</v>
      </c>
      <c r="K4147" s="5" t="s">
        <v>4</v>
      </c>
      <c r="L4147">
        <v>13352.1</v>
      </c>
      <c r="M4147" t="str">
        <f>$G4147&amp;""</f>
        <v>e</v>
      </c>
      <c r="N4147" t="str">
        <f>$H4147&amp;""</f>
        <v>11/2</v>
      </c>
      <c r="O4147">
        <v>58174.15</v>
      </c>
      <c r="P4147" t="str">
        <f>$J4147&amp;""</f>
        <v>o</v>
      </c>
      <c r="Q4147" t="str">
        <f>$K4147&amp;""</f>
        <v>9/2</v>
      </c>
      <c r="R4147">
        <v>38</v>
      </c>
      <c r="AA4147" s="10">
        <f t="shared" si="7536"/>
        <v>2230.348</v>
      </c>
      <c r="AB4147" s="3" cm="1">
        <f t="array" ref="AB4147">100000000/Lvac(AA4147)</f>
        <v>44822.120336613174</v>
      </c>
      <c r="AC4147" s="28">
        <f t="shared" si="7537"/>
        <v>4.4836052490463375E-7</v>
      </c>
      <c r="AD4147" s="28">
        <f t="shared" si="7538"/>
        <v>2.2310412637555322E-7</v>
      </c>
      <c r="AE4147" s="21">
        <f t="shared" si="7539"/>
        <v>44822.120066805815</v>
      </c>
      <c r="AF4147" s="10" cm="1">
        <f t="array" ref="AF4147">Lair(100000000/AE4147)</f>
        <v>2230.3480134269271</v>
      </c>
      <c r="AG4147" s="10">
        <f t="shared" si="7540"/>
        <v>1.5048234700731272E-2</v>
      </c>
      <c r="AH4147" s="10" t="b">
        <f t="shared" si="7535"/>
        <v>1</v>
      </c>
      <c r="AI4147" s="10">
        <f>$AF4147</f>
        <v>2230.3480134269271</v>
      </c>
      <c r="AJ4147">
        <v>7.0000000000000001E-3</v>
      </c>
      <c r="AK4147" s="3" cm="1">
        <f t="array" ref="AK4147">100000000/Lvac($AA4147)</f>
        <v>44822.120336613174</v>
      </c>
      <c r="AL4147" s="21">
        <f t="shared" si="7593"/>
        <v>0.14067528496335793</v>
      </c>
      <c r="AM4147" s="10" cm="1">
        <f t="array" ref="AM4147">Lvac($AI4147)-$BA4147</f>
        <v>-3.4876123677349824E-3</v>
      </c>
      <c r="AN4147" s="10">
        <f>$AK4147-($AX4147-$AW4147)</f>
        <v>7.0336613171093632E-2</v>
      </c>
      <c r="AO4147" s="3">
        <f>AM4147/AJ4147</f>
        <v>-0.49823033824785462</v>
      </c>
      <c r="AP4147" s="3">
        <v>-0.50014887866771973</v>
      </c>
      <c r="AS4147" s="3">
        <f t="shared" si="7542"/>
        <v>3.3661317138466984E-4</v>
      </c>
      <c r="AT4147" s="3" cm="1">
        <f t="array" ref="AT4147">AS4147-(100000000/LvacE($A4147)-$E4147)</f>
        <v>1.5117541624931619E-4</v>
      </c>
      <c r="AU4147" t="s">
        <v>4775</v>
      </c>
      <c r="AV4147" t="s">
        <v>4693</v>
      </c>
      <c r="AW4147" s="3">
        <v>13352.1</v>
      </c>
      <c r="AX4147" s="3">
        <v>58174.15</v>
      </c>
      <c r="AY4147" s="3"/>
      <c r="AZ4147" s="10" cm="1">
        <f t="array" ref="AZ4147">Lair(100000000/($AX4147-$AW4147))</f>
        <v>2230.3515002976947</v>
      </c>
      <c r="BA4147" s="10">
        <f>100000000/($AX4147-$AW4147)</f>
        <v>2231.044764797683</v>
      </c>
      <c r="BB4147" s="12">
        <v>2120000000</v>
      </c>
      <c r="BC4147" s="3">
        <v>0.76100000000000001</v>
      </c>
      <c r="BD4147" s="12" cm="1">
        <f t="array" ref="BD4147">SfromgA($BB4147,$BA4147,"")</f>
        <v>11.619677476510798</v>
      </c>
      <c r="BE4147" s="29">
        <f>(10^MAX(0.05, -0.312925054856973*((LN($BD4147))^(1/3)) + 0.454808404431693)-1)*100</f>
        <v>12.201845430196357</v>
      </c>
      <c r="BG4147" s="3"/>
      <c r="BH4147" s="3"/>
      <c r="BI4147" s="12">
        <f>IF($BB4147="",$BF4147,$BB4147)</f>
        <v>2120000000</v>
      </c>
      <c r="BJ4147" s="29">
        <f>IF($BB4147="",$BH4147,$BE4147)</f>
        <v>12.201845430196357</v>
      </c>
      <c r="BK4147" s="3">
        <f>LN(BN4147*100000000/($AX4147-$AW4147)/$BI4147)</f>
        <v>-9.1526158469896721</v>
      </c>
      <c r="BL4147" s="13">
        <f>EXP(BK$4341*$AX4147+BK$4342)*$BI4147/(100000000/($AX4147-$AW4147))</f>
        <v>1284.7814640192289</v>
      </c>
      <c r="BM4147" s="3">
        <f t="shared" ref="BM4147" si="7627">LN(BL4147/$C4147)</f>
        <v>4.8557588229611515</v>
      </c>
      <c r="BN4147" s="13" cm="1">
        <f t="array" ref="BN4147">$C4147*EXP(poly_from_str(100000000/$E4147,BN$4343))</f>
        <v>100.66929317480445</v>
      </c>
      <c r="BO4147" s="3">
        <f>LN($C4147)</f>
        <v>2.3025850929940459</v>
      </c>
      <c r="BP4147" s="13">
        <f>LN(BL4147/BN4147)</f>
        <v>2.5465030964483639</v>
      </c>
      <c r="BQ4147" s="13"/>
      <c r="BR4147" s="12">
        <v>175910000</v>
      </c>
      <c r="BS4147" s="3">
        <f>LN(BV4147*100000000/($AX4147-$AW4147)/$BR4147)</f>
        <v>-8.3498728308009031</v>
      </c>
      <c r="BT4147" s="13">
        <f>EXP(BS$4338*$AX4147+BS$4336)*$BR4147/(100000000/($AX4147-$AW4147))</f>
        <v>80.856391244764367</v>
      </c>
      <c r="BU4147" s="3">
        <f>LN(BT4147/$BN4147)</f>
        <v>-0.21916618596161927</v>
      </c>
      <c r="BV4147" s="3" cm="1">
        <f t="array" ref="BV4147">$BN4147*EXP(poly_from_str(100000000/$E4147,BV$4341))</f>
        <v>18.641401023546855</v>
      </c>
      <c r="BW4147" s="12" t="s">
        <v>5053</v>
      </c>
      <c r="BX4147" s="3">
        <f>LN(BT4147/BV4147)</f>
        <v>1.4672896649048572</v>
      </c>
      <c r="BY4147">
        <v>103394</v>
      </c>
      <c r="BZ4147" s="13"/>
    </row>
    <row r="4148" spans="1:78" hidden="1" x14ac:dyDescent="0.25">
      <c r="A4148" t="s">
        <v>4460</v>
      </c>
      <c r="B4148" s="2" t="str">
        <f t="shared" si="7596"/>
        <v/>
      </c>
      <c r="C4148">
        <v>6</v>
      </c>
      <c r="E4148">
        <v>44826.76</v>
      </c>
      <c r="R4148">
        <v>38</v>
      </c>
      <c r="S4148" t="s">
        <v>22</v>
      </c>
      <c r="AA4148" s="10">
        <f t="shared" si="7536"/>
        <v>2230.1170000000002</v>
      </c>
      <c r="AB4148" s="3" cm="1">
        <f t="array" ref="AB4148">100000000/Lvac(AA4148)</f>
        <v>44826.762646259005</v>
      </c>
      <c r="AC4148" s="28">
        <f t="shared" si="7537"/>
        <v>4.4840696698872746E-7</v>
      </c>
      <c r="AD4148" s="28">
        <f t="shared" si="7538"/>
        <v>2.2308102146284581E-7</v>
      </c>
      <c r="AE4148" s="21">
        <f t="shared" si="7539"/>
        <v>44826.760525014477</v>
      </c>
      <c r="AF4148" s="10" cm="1">
        <f t="array" ref="AF4148">Lair(100000000/AE4148)</f>
        <v>2230.1171055415962</v>
      </c>
      <c r="AG4148" s="10">
        <f t="shared" si="7540"/>
        <v>1.505031633906629E-2</v>
      </c>
      <c r="AH4148" s="10" t="b">
        <f t="shared" si="7535"/>
        <v>1</v>
      </c>
      <c r="AI4148" s="10">
        <f t="shared" si="7541"/>
        <v>2230.1170000000002</v>
      </c>
      <c r="AJ4148">
        <v>3.0000000000000001E-3</v>
      </c>
      <c r="AK4148" s="3" cm="1">
        <f t="array" ref="AK4148">100000000/Lvac($AA4148)</f>
        <v>44826.762646259005</v>
      </c>
      <c r="AL4148" s="21">
        <f t="shared" si="7593"/>
        <v>6.0301898034397748E-2</v>
      </c>
      <c r="AM4148" s="21"/>
      <c r="AN4148" s="21"/>
      <c r="AO4148" s="21"/>
      <c r="AP4148" s="21"/>
      <c r="AS4148" s="3">
        <f t="shared" si="7542"/>
        <v>2.6462590030860156E-3</v>
      </c>
      <c r="AT4148" s="3" cm="1">
        <f t="array" ref="AT4148">AS4148-(100000000/LvacE($A4148)-$E4148)</f>
        <v>1.5136309230001643E-4</v>
      </c>
      <c r="BB4148"/>
      <c r="BC4148"/>
      <c r="BD4148"/>
      <c r="BE4148"/>
      <c r="BF4148"/>
      <c r="BG4148"/>
      <c r="BH4148"/>
      <c r="BI4148"/>
      <c r="BJ4148"/>
      <c r="BN4148" s="13" cm="1">
        <f t="array" ref="BN4148">$C4148*EXP(poly_from_str(100000000/$E4148,BN$4343))</f>
        <v>60.550123791181463</v>
      </c>
      <c r="BO4148" s="13"/>
      <c r="BY4148" t="e">
        <v>#N/A</v>
      </c>
    </row>
    <row r="4149" spans="1:78" hidden="1" x14ac:dyDescent="0.25">
      <c r="A4149" t="s">
        <v>4461</v>
      </c>
      <c r="B4149" s="2" t="str">
        <f t="shared" si="7596"/>
        <v/>
      </c>
      <c r="C4149">
        <v>1</v>
      </c>
      <c r="E4149">
        <v>44831.39</v>
      </c>
      <c r="R4149">
        <v>38</v>
      </c>
      <c r="S4149" t="s">
        <v>22</v>
      </c>
      <c r="AA4149" s="10">
        <f t="shared" si="7536"/>
        <v>2229.8870000000002</v>
      </c>
      <c r="AB4149" s="3" cm="1">
        <f t="array" ref="AB4149">100000000/Lvac(AA4149)</f>
        <v>44831.385814702786</v>
      </c>
      <c r="AC4149" s="28">
        <f t="shared" si="7537"/>
        <v>4.4845321758456819E-7</v>
      </c>
      <c r="AD4149" s="28">
        <f t="shared" si="7538"/>
        <v>2.2305801657196208E-7</v>
      </c>
      <c r="AE4149" s="21">
        <f t="shared" si="7539"/>
        <v>44831.389169916816</v>
      </c>
      <c r="AF4149" s="10" cm="1">
        <f t="array" ref="AF4149">Lair(100000000/AE4149)</f>
        <v>2229.886833097235</v>
      </c>
      <c r="AG4149" s="10">
        <f t="shared" si="7540"/>
        <v>1.5052389608689317E-2</v>
      </c>
      <c r="AH4149" s="10" t="b">
        <f t="shared" si="7535"/>
        <v>1</v>
      </c>
      <c r="AI4149" s="10">
        <f t="shared" si="7541"/>
        <v>2229.8870000000002</v>
      </c>
      <c r="AJ4149">
        <v>3.0000000000000001E-3</v>
      </c>
      <c r="AK4149" s="3" cm="1">
        <f t="array" ref="AK4149">100000000/Lvac($AA4149)</f>
        <v>44831.385814702786</v>
      </c>
      <c r="AL4149" s="21">
        <f t="shared" si="7593"/>
        <v>6.0314337652135896E-2</v>
      </c>
      <c r="AM4149" s="21"/>
      <c r="AN4149" s="21"/>
      <c r="AO4149" s="21"/>
      <c r="AP4149" s="21"/>
      <c r="AS4149" s="3">
        <f t="shared" si="7542"/>
        <v>-4.1852972135529853E-3</v>
      </c>
      <c r="AT4149" s="3" cm="1">
        <f t="array" ref="AT4149">AS4149-(100000000/LvacE($A4149)-$E4149)</f>
        <v>1.5155013534240425E-4</v>
      </c>
      <c r="BB4149"/>
      <c r="BC4149"/>
      <c r="BD4149"/>
      <c r="BE4149"/>
      <c r="BF4149"/>
      <c r="BG4149"/>
      <c r="BH4149"/>
      <c r="BI4149"/>
      <c r="BJ4149"/>
      <c r="BN4149" s="13" cm="1">
        <f t="array" ref="BN4149">$C4149*EXP(poly_from_str(100000000/$E4149,BN$4343))</f>
        <v>10.116491550283021</v>
      </c>
      <c r="BO4149" s="13"/>
      <c r="BY4149" t="e">
        <v>#N/A</v>
      </c>
    </row>
    <row r="4150" spans="1:78" hidden="1" x14ac:dyDescent="0.25">
      <c r="A4150" t="s">
        <v>4462</v>
      </c>
      <c r="B4150" s="2" t="str">
        <f t="shared" si="7596"/>
        <v/>
      </c>
      <c r="C4150">
        <v>1</v>
      </c>
      <c r="D4150" t="s">
        <v>14</v>
      </c>
      <c r="E4150">
        <v>44840.84</v>
      </c>
      <c r="F4150">
        <v>16516</v>
      </c>
      <c r="G4150" t="s">
        <v>5</v>
      </c>
      <c r="H4150" s="5" t="s">
        <v>8</v>
      </c>
      <c r="I4150">
        <v>61357</v>
      </c>
      <c r="J4150" t="s">
        <v>3</v>
      </c>
      <c r="K4150" s="5" t="s">
        <v>4</v>
      </c>
      <c r="L4150">
        <v>16516.150000000001</v>
      </c>
      <c r="M4150" t="str">
        <f t="shared" ref="M4150:M4162" si="7628">$G4150&amp;""</f>
        <v>e</v>
      </c>
      <c r="N4150" t="str">
        <f t="shared" ref="N4150:N4162" si="7629">$H4150&amp;""</f>
        <v>7/2</v>
      </c>
      <c r="O4150">
        <v>61357.04</v>
      </c>
      <c r="P4150" t="str">
        <f t="shared" ref="P4150:P4162" si="7630">$J4150&amp;""</f>
        <v>o</v>
      </c>
      <c r="Q4150" t="str">
        <f t="shared" ref="Q4150:Q4162" si="7631">$K4150&amp;""</f>
        <v>9/2</v>
      </c>
      <c r="R4150">
        <v>38</v>
      </c>
      <c r="AA4150" s="10">
        <f t="shared" si="7536"/>
        <v>2229.4169999999999</v>
      </c>
      <c r="AB4150" s="3" cm="1">
        <f t="array" ref="AB4150">100000000/Lvac(AA4150)</f>
        <v>44840.836124584741</v>
      </c>
      <c r="AC4150" s="28">
        <f t="shared" si="7537"/>
        <v>4.4854775934695036E-7</v>
      </c>
      <c r="AD4150" s="28">
        <f t="shared" si="7538"/>
        <v>2.2301100657927591E-7</v>
      </c>
      <c r="AE4150" s="21">
        <f t="shared" si="7539"/>
        <v>44840.839231896076</v>
      </c>
      <c r="AF4150" s="10" cm="1">
        <f t="array" ref="AF4150">Lair(100000000/AE4150)</f>
        <v>2229.4168454941173</v>
      </c>
      <c r="AG4150" s="10">
        <f t="shared" si="7540"/>
        <v>1.5056628285463138E-2</v>
      </c>
      <c r="AH4150" s="10" t="b">
        <f t="shared" si="7535"/>
        <v>1</v>
      </c>
      <c r="AI4150" s="10">
        <f t="shared" ref="AI4150:AI4162" si="7632">$AF4150</f>
        <v>2229.4168454941173</v>
      </c>
      <c r="AJ4150">
        <v>7.0000000000000001E-3</v>
      </c>
      <c r="AK4150" s="3" cm="1">
        <f t="array" ref="AK4150">100000000/Lvac($AA4150)</f>
        <v>44840.836124584741</v>
      </c>
      <c r="AL4150" s="21">
        <f t="shared" si="7593"/>
        <v>0.14079280575388542</v>
      </c>
      <c r="AM4150" s="10" cm="1">
        <f t="array" ref="AM4150">Lvac($AI4150)-$BA4150</f>
        <v>2.5248930551242665E-3</v>
      </c>
      <c r="AN4150" s="10">
        <f t="shared" ref="AN4150:AN4162" si="7633">$AK4150-($AX4150-$AW4150)</f>
        <v>-5.3875415258517023E-2</v>
      </c>
      <c r="AO4150" s="3">
        <f t="shared" ref="AO4150:AO4162" si="7634">AM4150/AJ4150</f>
        <v>0.36069900787489523</v>
      </c>
      <c r="AP4150" s="3">
        <v>0.38277596909860478</v>
      </c>
      <c r="AS4150" s="3">
        <f t="shared" si="7542"/>
        <v>-3.8754152556066401E-3</v>
      </c>
      <c r="AT4150" s="3" cm="1">
        <f t="array" ref="AT4150">AS4150-(100000000/LvacE($A4150)-$E4150)</f>
        <v>1.5193303988780826E-4</v>
      </c>
      <c r="AU4150" t="s">
        <v>4771</v>
      </c>
      <c r="AV4150" t="s">
        <v>4898</v>
      </c>
      <c r="AW4150" s="3">
        <v>16516.150000000001</v>
      </c>
      <c r="AX4150" s="3">
        <v>61357.04</v>
      </c>
      <c r="AY4150" s="3"/>
      <c r="AZ4150" s="10" cm="1">
        <f t="array" ref="AZ4150">Lair(100000000/($AX4150-$AW4150))</f>
        <v>2229.4143211377036</v>
      </c>
      <c r="BA4150" s="10">
        <f t="shared" ref="BA4150:BA4162" si="7635">100000000/($AX4150-$AW4150)</f>
        <v>2230.1073863609754</v>
      </c>
      <c r="BB4150" s="12">
        <v>20200000</v>
      </c>
      <c r="BC4150" s="3">
        <v>5.0999999999999997E-2</v>
      </c>
      <c r="BD4150" s="12" cm="1">
        <f t="array" ref="BD4150">SfromgA($BB4150,$BA4150,"")</f>
        <v>0.1105763009836235</v>
      </c>
      <c r="BE4150" s="29">
        <f t="shared" ref="BE4150:BE4162" si="7636">(10^MAX(0.05, -0.312925054856973*((LN($BD4150))^(1/3)) + 0.454808404431693)-1)*100</f>
        <v>627.64977002293028</v>
      </c>
      <c r="BG4150" s="3"/>
      <c r="BH4150" s="3"/>
      <c r="BI4150" s="12">
        <f t="shared" ref="BI4150:BI4162" si="7637">IF($BB4150="",$BF4150,$BB4150)</f>
        <v>20200000</v>
      </c>
      <c r="BJ4150" s="29">
        <f t="shared" ref="BJ4150:BJ4162" si="7638">IF($BB4150="",$BH4150,$BE4150)</f>
        <v>627.64977002293028</v>
      </c>
      <c r="BK4150" s="3">
        <f t="shared" ref="BK4150:BK4161" si="7639">LN(BN4150*100000000/($AX4150-$AW4150)/$BI4150)</f>
        <v>-6.7921987977969538</v>
      </c>
      <c r="BL4150" s="13">
        <f t="shared" ref="BL4150:BL4162" si="7640">EXP(BK$4341*$AX4150+BK$4342)*$BI4150/(100000000/($AX4150-$AW4150))</f>
        <v>9.6161013804154543</v>
      </c>
      <c r="BM4150" s="3">
        <f t="shared" ref="BM4150:BM4161" si="7641">LN(BL4150/$C4150)</f>
        <v>2.2634389206257381</v>
      </c>
      <c r="BN4150" s="13" cm="1">
        <f t="array" ref="BN4150">$C4150*EXP(poly_from_str(100000000/$E4150,BN$4343))</f>
        <v>10.167428697216392</v>
      </c>
      <c r="BO4150" s="3">
        <f t="shared" ref="BO4150:BO4162" si="7642">LN($C4150)</f>
        <v>0</v>
      </c>
      <c r="BP4150" s="13">
        <f t="shared" ref="BP4150:BP4154" si="7643">LN(BL4150/BN4150)</f>
        <v>-5.5750425335183644E-2</v>
      </c>
      <c r="BQ4150" s="13"/>
      <c r="BS4150" s="13"/>
      <c r="BT4150" s="13"/>
      <c r="BU4150" s="13"/>
      <c r="BV4150" s="13"/>
      <c r="BW4150" s="13"/>
      <c r="BX4150" s="13"/>
      <c r="BY4150">
        <v>10452</v>
      </c>
      <c r="BZ4150" s="13"/>
    </row>
    <row r="4151" spans="1:78" hidden="1" x14ac:dyDescent="0.25">
      <c r="A4151" t="s">
        <v>4463</v>
      </c>
      <c r="B4151" s="2" t="str">
        <f t="shared" si="7596"/>
        <v/>
      </c>
      <c r="C4151">
        <v>6</v>
      </c>
      <c r="E4151">
        <v>44841.98</v>
      </c>
      <c r="F4151">
        <v>19308</v>
      </c>
      <c r="G4151" t="s">
        <v>5</v>
      </c>
      <c r="H4151" s="5" t="s">
        <v>16</v>
      </c>
      <c r="I4151">
        <v>64150</v>
      </c>
      <c r="J4151" t="s">
        <v>3</v>
      </c>
      <c r="K4151" s="5" t="s">
        <v>16</v>
      </c>
      <c r="L4151">
        <v>19308.93</v>
      </c>
      <c r="M4151" t="str">
        <f t="shared" si="7628"/>
        <v>e</v>
      </c>
      <c r="N4151" t="str">
        <f t="shared" si="7629"/>
        <v>11/2</v>
      </c>
      <c r="O4151">
        <v>64150.94</v>
      </c>
      <c r="P4151" t="str">
        <f t="shared" si="7630"/>
        <v>o</v>
      </c>
      <c r="Q4151" t="str">
        <f t="shared" si="7631"/>
        <v>11/2</v>
      </c>
      <c r="R4151">
        <v>38</v>
      </c>
      <c r="AA4151" s="10">
        <f t="shared" si="7536"/>
        <v>2229.36</v>
      </c>
      <c r="AB4151" s="3" cm="1">
        <f t="array" ref="AB4151">100000000/Lvac(AA4151)</f>
        <v>44841.982496865305</v>
      </c>
      <c r="AC4151" s="28">
        <f t="shared" si="7537"/>
        <v>4.4855922776043345E-7</v>
      </c>
      <c r="AD4151" s="28">
        <f t="shared" si="7538"/>
        <v>2.2300530536755491E-7</v>
      </c>
      <c r="AE4151" s="21">
        <f t="shared" si="7539"/>
        <v>44841.980494835952</v>
      </c>
      <c r="AF4151" s="10" cm="1">
        <f t="array" ref="AF4151">Lair(100000000/AE4151)</f>
        <v>2229.3600995424986</v>
      </c>
      <c r="AG4151" s="10">
        <f t="shared" si="7540"/>
        <v>1.5057142520020387E-2</v>
      </c>
      <c r="AH4151" s="10" t="b">
        <f t="shared" si="7535"/>
        <v>1</v>
      </c>
      <c r="AI4151" s="10">
        <f t="shared" si="7632"/>
        <v>2229.3600995424986</v>
      </c>
      <c r="AJ4151">
        <v>3.0000000000000001E-3</v>
      </c>
      <c r="AK4151" s="3" cm="1">
        <f t="array" ref="AK4151">100000000/Lvac($AA4151)</f>
        <v>44841.982496865305</v>
      </c>
      <c r="AL4151" s="21">
        <f t="shared" si="7593"/>
        <v>6.0342852425771344E-2</v>
      </c>
      <c r="AM4151" s="10" cm="1">
        <f t="array" ref="AM4151">Lvac($AI4151)-$BA4151</f>
        <v>1.4673312839477148E-3</v>
      </c>
      <c r="AN4151" s="10">
        <f t="shared" si="7633"/>
        <v>-2.7503134697326459E-2</v>
      </c>
      <c r="AO4151" s="3">
        <f t="shared" si="7634"/>
        <v>0.48911042798257159</v>
      </c>
      <c r="AP4151" s="3">
        <v>0.45592254158085171</v>
      </c>
      <c r="AS4151" s="3">
        <f t="shared" si="7542"/>
        <v>2.4968653015093878E-3</v>
      </c>
      <c r="AT4151" s="3" cm="1">
        <f t="array" ref="AT4151">AS4151-(100000000/LvacE($A4151)-$E4151)</f>
        <v>1.5197954053292051E-4</v>
      </c>
      <c r="AU4151" t="s">
        <v>4808</v>
      </c>
      <c r="AV4151" t="s">
        <v>4926</v>
      </c>
      <c r="AW4151" s="3">
        <v>19308.93</v>
      </c>
      <c r="AX4151" s="3">
        <v>64150.94</v>
      </c>
      <c r="AY4151" s="3"/>
      <c r="AZ4151" s="10" cm="1">
        <f t="array" ref="AZ4151">Lair(100000000/($AX4151-$AW4151))</f>
        <v>2229.3586325230731</v>
      </c>
      <c r="BA4151" s="10">
        <f t="shared" si="7635"/>
        <v>2230.0516859079244</v>
      </c>
      <c r="BB4151" s="12">
        <v>115000000</v>
      </c>
      <c r="BC4151" s="3">
        <v>0.223</v>
      </c>
      <c r="BD4151" s="12" cm="1">
        <f t="array" ref="BD4151">SfromgA($BB4151,$BA4151,"")</f>
        <v>0.62947137672311804</v>
      </c>
      <c r="BE4151" s="29">
        <f t="shared" si="7636"/>
        <v>397.58959902370793</v>
      </c>
      <c r="BG4151" s="3"/>
      <c r="BH4151" s="3"/>
      <c r="BI4151" s="12">
        <f t="shared" si="7637"/>
        <v>115000000</v>
      </c>
      <c r="BJ4151" s="29">
        <f t="shared" si="7638"/>
        <v>397.58959902370793</v>
      </c>
      <c r="BK4151" s="3">
        <f t="shared" si="7639"/>
        <v>-6.7391068654719684</v>
      </c>
      <c r="BL4151" s="13">
        <f t="shared" si="7640"/>
        <v>44.27554393698918</v>
      </c>
      <c r="BM4151" s="3">
        <f t="shared" si="7641"/>
        <v>1.998672999785799</v>
      </c>
      <c r="BN4151" s="13" cm="1">
        <f t="array" ref="BN4151">$C4151*EXP(poly_from_str(100000000/$E4151,BN$4343))</f>
        <v>61.041610998497575</v>
      </c>
      <c r="BO4151" s="3">
        <f t="shared" si="7642"/>
        <v>1.791759469228055</v>
      </c>
      <c r="BP4151" s="13">
        <f t="shared" si="7643"/>
        <v>-0.32112331011894663</v>
      </c>
      <c r="BQ4151" s="13"/>
      <c r="BS4151" s="13"/>
      <c r="BT4151" s="13"/>
      <c r="BU4151" s="13"/>
      <c r="BV4151" s="13"/>
      <c r="BW4151" s="13"/>
      <c r="BX4151" s="13"/>
      <c r="BY4151">
        <v>62753</v>
      </c>
      <c r="BZ4151" s="13"/>
    </row>
    <row r="4152" spans="1:78" hidden="1" x14ac:dyDescent="0.25">
      <c r="A4152" t="s">
        <v>4464</v>
      </c>
      <c r="B4152" s="2" t="str">
        <f t="shared" si="7596"/>
        <v/>
      </c>
      <c r="C4152">
        <v>7</v>
      </c>
      <c r="D4152" t="s">
        <v>14</v>
      </c>
      <c r="E4152">
        <v>44855.4</v>
      </c>
      <c r="F4152">
        <v>19360</v>
      </c>
      <c r="G4152" t="s">
        <v>5</v>
      </c>
      <c r="H4152" s="5" t="s">
        <v>15</v>
      </c>
      <c r="I4152">
        <v>64215</v>
      </c>
      <c r="J4152" t="s">
        <v>3</v>
      </c>
      <c r="K4152" s="5" t="s">
        <v>15</v>
      </c>
      <c r="L4152">
        <v>19360.099999999999</v>
      </c>
      <c r="M4152" t="str">
        <f t="shared" si="7628"/>
        <v>e</v>
      </c>
      <c r="N4152" t="str">
        <f t="shared" si="7629"/>
        <v>13/2</v>
      </c>
      <c r="O4152">
        <v>64215.45</v>
      </c>
      <c r="P4152" t="str">
        <f t="shared" si="7630"/>
        <v>o</v>
      </c>
      <c r="Q4152" t="str">
        <f t="shared" si="7631"/>
        <v>13/2</v>
      </c>
      <c r="R4152">
        <v>38</v>
      </c>
      <c r="AA4152" s="10">
        <f t="shared" si="7536"/>
        <v>2228.6930000000002</v>
      </c>
      <c r="AB4152" s="3" cm="1">
        <f t="array" ref="AB4152">100000000/Lvac(AA4152)</f>
        <v>44855.401420564216</v>
      </c>
      <c r="AC4152" s="28">
        <f t="shared" si="7537"/>
        <v>4.4869347191380775E-7</v>
      </c>
      <c r="AD4152" s="28">
        <f t="shared" si="7538"/>
        <v>2.2293859119083579E-7</v>
      </c>
      <c r="AE4152" s="21">
        <f t="shared" si="7539"/>
        <v>44855.40028126142</v>
      </c>
      <c r="AF4152" s="10" cm="1">
        <f t="array" ref="AF4152">Lair(100000000/AE4152)</f>
        <v>2228.6930566131605</v>
      </c>
      <c r="AG4152" s="10">
        <f t="shared" si="7540"/>
        <v>1.506316289874025E-2</v>
      </c>
      <c r="AH4152" s="10" t="b">
        <f t="shared" si="7535"/>
        <v>1</v>
      </c>
      <c r="AI4152" s="10">
        <f t="shared" si="7632"/>
        <v>2228.6930566131605</v>
      </c>
      <c r="AJ4152">
        <v>7.0000000000000001E-3</v>
      </c>
      <c r="AK4152" s="3" cm="1">
        <f t="array" ref="AK4152">100000000/Lvac($AA4152)</f>
        <v>44855.401420564216</v>
      </c>
      <c r="AL4152" s="21">
        <f t="shared" si="7593"/>
        <v>0.14088427700362738</v>
      </c>
      <c r="AM4152" s="10" cm="1">
        <f t="array" ref="AM4152">Lvac($AI4152)-$BA4152</f>
        <v>-2.4990628471641685E-3</v>
      </c>
      <c r="AN4152" s="10">
        <f t="shared" si="7633"/>
        <v>5.1420564217551146E-2</v>
      </c>
      <c r="AO4152" s="3">
        <f t="shared" si="7634"/>
        <v>-0.35700897816630978</v>
      </c>
      <c r="AP4152" s="3">
        <v>-0.36509829117546488</v>
      </c>
      <c r="AS4152" s="3">
        <f t="shared" si="7542"/>
        <v>1.4205642146407627E-3</v>
      </c>
      <c r="AT4152" s="3" cm="1">
        <f t="array" ref="AT4152">AS4152-(100000000/LvacE($A4152)-$E4152)</f>
        <v>1.5252456796588376E-4</v>
      </c>
      <c r="AU4152" t="s">
        <v>4743</v>
      </c>
      <c r="AV4152" t="s">
        <v>4818</v>
      </c>
      <c r="AW4152" s="3">
        <v>19360.099999999999</v>
      </c>
      <c r="AX4152" s="3">
        <v>64215.45</v>
      </c>
      <c r="AY4152" s="3"/>
      <c r="AZ4152" s="10" cm="1">
        <f t="array" ref="AZ4152">Lair(100000000/($AX4152-$AW4152))</f>
        <v>2228.695555145046</v>
      </c>
      <c r="BA4152" s="10">
        <f t="shared" si="7635"/>
        <v>2229.3884675963959</v>
      </c>
      <c r="BB4152" s="12">
        <v>204000000</v>
      </c>
      <c r="BC4152" s="3">
        <v>0.23899999999999999</v>
      </c>
      <c r="BD4152" s="12" cm="1">
        <f t="array" ref="BD4152">SfromgA($BB4152,$BA4152,"")</f>
        <v>1.1156315254681295</v>
      </c>
      <c r="BE4152" s="29">
        <f t="shared" si="7636"/>
        <v>101.9001168356176</v>
      </c>
      <c r="BG4152" s="3"/>
      <c r="BH4152" s="3"/>
      <c r="BI4152" s="12">
        <f t="shared" si="7637"/>
        <v>204000000</v>
      </c>
      <c r="BJ4152" s="29">
        <f t="shared" si="7638"/>
        <v>101.9001168356176</v>
      </c>
      <c r="BK4152" s="3">
        <f t="shared" si="7639"/>
        <v>-7.1512788021927367</v>
      </c>
      <c r="BL4152" s="13">
        <f t="shared" si="7640"/>
        <v>78.180190684751025</v>
      </c>
      <c r="BM4152" s="3">
        <f t="shared" si="7641"/>
        <v>2.4131061503542446</v>
      </c>
      <c r="BN4152" s="13" cm="1">
        <f t="array" ref="BN4152">$C4152*EXP(poly_from_str(100000000/$E4152,BN$4343))</f>
        <v>71.72713676830935</v>
      </c>
      <c r="BO4152" s="3">
        <f t="shared" si="7642"/>
        <v>1.9459101490553132</v>
      </c>
      <c r="BP4152" s="13">
        <f t="shared" si="7643"/>
        <v>8.6147146862706178E-2</v>
      </c>
      <c r="BQ4152" s="13"/>
      <c r="BS4152" s="13"/>
      <c r="BT4152" s="13"/>
      <c r="BU4152" s="13"/>
      <c r="BV4152" s="13"/>
      <c r="BW4152" s="13"/>
      <c r="BX4152" s="13"/>
      <c r="BY4152">
        <v>73785</v>
      </c>
      <c r="BZ4152" s="13"/>
    </row>
    <row r="4153" spans="1:78" hidden="1" x14ac:dyDescent="0.25">
      <c r="A4153" t="s">
        <v>4465</v>
      </c>
      <c r="B4153" s="2" t="str">
        <f t="shared" si="7596"/>
        <v/>
      </c>
      <c r="C4153">
        <v>6</v>
      </c>
      <c r="D4153" t="s">
        <v>14</v>
      </c>
      <c r="E4153">
        <v>44856.33</v>
      </c>
      <c r="F4153">
        <v>27138</v>
      </c>
      <c r="G4153" t="s">
        <v>5</v>
      </c>
      <c r="H4153" s="5" t="s">
        <v>8</v>
      </c>
      <c r="I4153">
        <v>71994</v>
      </c>
      <c r="J4153" t="s">
        <v>3</v>
      </c>
      <c r="K4153" s="5" t="s">
        <v>18</v>
      </c>
      <c r="L4153">
        <v>27138.55</v>
      </c>
      <c r="M4153" t="str">
        <f t="shared" si="7628"/>
        <v>e</v>
      </c>
      <c r="N4153" t="str">
        <f t="shared" si="7629"/>
        <v>7/2</v>
      </c>
      <c r="O4153">
        <v>71994.81</v>
      </c>
      <c r="P4153" t="str">
        <f t="shared" si="7630"/>
        <v>o</v>
      </c>
      <c r="Q4153" t="str">
        <f t="shared" si="7631"/>
        <v>5/2</v>
      </c>
      <c r="R4153">
        <v>38</v>
      </c>
      <c r="AA4153" s="10">
        <f t="shared" si="7536"/>
        <v>2228.6469999999999</v>
      </c>
      <c r="AB4153" s="3" cm="1">
        <f t="array" ref="AB4153">100000000/Lvac(AA4153)</f>
        <v>44856.327159586457</v>
      </c>
      <c r="AC4153" s="28">
        <f t="shared" si="7537"/>
        <v>4.4870273309321757E-7</v>
      </c>
      <c r="AD4153" s="28">
        <f t="shared" si="7538"/>
        <v>2.229339902133038E-7</v>
      </c>
      <c r="AE4153" s="21">
        <f t="shared" si="7539"/>
        <v>44856.329437655935</v>
      </c>
      <c r="AF4153" s="10" cm="1">
        <f t="array" ref="AF4153">Lair(100000000/AE4153)</f>
        <v>2228.6468868050001</v>
      </c>
      <c r="AG4153" s="10">
        <f t="shared" si="7540"/>
        <v>1.5063578296514984E-2</v>
      </c>
      <c r="AH4153" s="10" t="b">
        <f t="shared" si="7535"/>
        <v>1</v>
      </c>
      <c r="AI4153" s="10">
        <f t="shared" si="7632"/>
        <v>2228.6468868050001</v>
      </c>
      <c r="AJ4153">
        <v>7.0000000000000001E-3</v>
      </c>
      <c r="AK4153" s="3" cm="1">
        <f t="array" ref="AK4153">100000000/Lvac($AA4153)</f>
        <v>44856.327159586457</v>
      </c>
      <c r="AL4153" s="21">
        <f t="shared" si="7593"/>
        <v>0.14089010330714574</v>
      </c>
      <c r="AM4153" s="10" cm="1">
        <f t="array" ref="AM4153">Lvac($AI4153)-$BA4153</f>
        <v>-3.451026216680475E-3</v>
      </c>
      <c r="AN4153" s="10">
        <f t="shared" si="7633"/>
        <v>6.715958646236686E-2</v>
      </c>
      <c r="AO4153" s="3">
        <f t="shared" si="7634"/>
        <v>-0.49300374524006785</v>
      </c>
      <c r="AP4153" s="3">
        <v>-0.47682959465029334</v>
      </c>
      <c r="AS4153" s="3">
        <f t="shared" si="7542"/>
        <v>-2.8404135446180589E-3</v>
      </c>
      <c r="AT4153" s="3" cm="1">
        <f t="array" ref="AT4153">AS4153-(100000000/LvacE($A4153)-$E4153)</f>
        <v>1.5256222104653716E-4</v>
      </c>
      <c r="AU4153" t="s">
        <v>4718</v>
      </c>
      <c r="AV4153" t="s">
        <v>4895</v>
      </c>
      <c r="AW4153" s="3">
        <v>27138.55</v>
      </c>
      <c r="AX4153" s="3">
        <v>71994.81</v>
      </c>
      <c r="AY4153" s="3"/>
      <c r="AZ4153" s="10" cm="1">
        <f t="array" ref="AZ4153">Lair(100000000/($AX4153-$AW4153))</f>
        <v>2228.6503370980136</v>
      </c>
      <c r="BA4153" s="10">
        <f t="shared" si="7635"/>
        <v>2229.3432399402004</v>
      </c>
      <c r="BB4153" s="12">
        <v>220000000</v>
      </c>
      <c r="BC4153" s="3">
        <v>0.30599999999999999</v>
      </c>
      <c r="BD4153" s="12" cm="1">
        <f t="array" ref="BD4153">SfromgA($BB4153,$BA4153,"")</f>
        <v>1.2030588148513557</v>
      </c>
      <c r="BE4153" s="29">
        <f t="shared" si="7636"/>
        <v>89.036532040870782</v>
      </c>
      <c r="BG4153" s="3"/>
      <c r="BH4153" s="3"/>
      <c r="BI4153" s="12">
        <f t="shared" si="7637"/>
        <v>220000000</v>
      </c>
      <c r="BJ4153" s="29">
        <f t="shared" si="7638"/>
        <v>89.036532040870782</v>
      </c>
      <c r="BK4153" s="3">
        <f t="shared" si="7639"/>
        <v>-7.3804597505477867</v>
      </c>
      <c r="BL4153" s="13">
        <f t="shared" si="7640"/>
        <v>46.687066036133984</v>
      </c>
      <c r="BM4153" s="3">
        <f t="shared" si="7641"/>
        <v>2.0517076985456688</v>
      </c>
      <c r="BN4153" s="13" cm="1">
        <f t="array" ref="BN4153">$C4153*EXP(poly_from_str(100000000/$E4153,BN$4343))</f>
        <v>61.51100143455875</v>
      </c>
      <c r="BO4153" s="3">
        <f t="shared" si="7642"/>
        <v>1.791759469228055</v>
      </c>
      <c r="BP4153" s="13">
        <f t="shared" si="7643"/>
        <v>-0.27574887615549054</v>
      </c>
      <c r="BQ4153" s="13"/>
      <c r="BS4153" s="13"/>
      <c r="BT4153" s="13"/>
      <c r="BU4153" s="13"/>
      <c r="BV4153" s="13"/>
      <c r="BW4153" s="13"/>
      <c r="BX4153" s="13"/>
      <c r="BY4153">
        <v>63279</v>
      </c>
      <c r="BZ4153" s="13"/>
    </row>
    <row r="4154" spans="1:78" hidden="1" x14ac:dyDescent="0.25">
      <c r="A4154" t="s">
        <v>4466</v>
      </c>
      <c r="B4154" s="2" t="str">
        <f t="shared" si="7596"/>
        <v/>
      </c>
      <c r="C4154">
        <v>6</v>
      </c>
      <c r="E4154">
        <v>44862.14</v>
      </c>
      <c r="F4154">
        <v>22080</v>
      </c>
      <c r="G4154" t="s">
        <v>5</v>
      </c>
      <c r="H4154" s="5" t="s">
        <v>8</v>
      </c>
      <c r="I4154">
        <v>66943</v>
      </c>
      <c r="J4154" t="s">
        <v>3</v>
      </c>
      <c r="K4154" s="5" t="s">
        <v>18</v>
      </c>
      <c r="L4154">
        <v>22080.94</v>
      </c>
      <c r="M4154" t="str">
        <f t="shared" si="7628"/>
        <v>e</v>
      </c>
      <c r="N4154" t="str">
        <f t="shared" si="7629"/>
        <v>7/2</v>
      </c>
      <c r="O4154">
        <v>66943.039999999994</v>
      </c>
      <c r="P4154" t="str">
        <f t="shared" si="7630"/>
        <v>o</v>
      </c>
      <c r="Q4154" t="str">
        <f t="shared" si="7631"/>
        <v>5/2</v>
      </c>
      <c r="R4154">
        <v>38</v>
      </c>
      <c r="AA4154" s="10">
        <f t="shared" si="7536"/>
        <v>2228.3580000000002</v>
      </c>
      <c r="AB4154" s="3" cm="1">
        <f t="array" ref="AB4154">100000000/Lvac(AA4154)</f>
        <v>44862.144089784902</v>
      </c>
      <c r="AC4154" s="28">
        <f t="shared" si="7537"/>
        <v>4.4876092620665081E-7</v>
      </c>
      <c r="AD4154" s="28">
        <f t="shared" si="7538"/>
        <v>2.2290508407236376E-7</v>
      </c>
      <c r="AE4154" s="21">
        <f t="shared" si="7539"/>
        <v>44862.140809357363</v>
      </c>
      <c r="AF4154" s="10" cm="1">
        <f t="array" ref="AF4154">Lair(100000000/AE4154)</f>
        <v>2228.3581629589294</v>
      </c>
      <c r="AG4154" s="10">
        <f t="shared" si="7540"/>
        <v>1.506618866667405E-2</v>
      </c>
      <c r="AH4154" s="10" t="b">
        <f t="shared" si="7535"/>
        <v>1</v>
      </c>
      <c r="AI4154" s="10">
        <f t="shared" si="7632"/>
        <v>2228.3581629589294</v>
      </c>
      <c r="AJ4154">
        <v>3.0000000000000001E-3</v>
      </c>
      <c r="AK4154" s="3" cm="1">
        <f t="array" ref="AK4154">100000000/Lvac($AA4154)</f>
        <v>44862.144089784902</v>
      </c>
      <c r="AL4154" s="21">
        <f t="shared" si="7593"/>
        <v>6.0397127583226518E-2</v>
      </c>
      <c r="AM4154" s="10" cm="1">
        <f t="array" ref="AM4154">Lvac($AI4154)-$BA4154</f>
        <v>-2.0276834793548915E-3</v>
      </c>
      <c r="AN4154" s="10">
        <f t="shared" si="7633"/>
        <v>4.4089784911193419E-2</v>
      </c>
      <c r="AO4154" s="3">
        <f t="shared" si="7634"/>
        <v>-0.67589449311829719</v>
      </c>
      <c r="AP4154" s="3">
        <v>-0.73022567767111468</v>
      </c>
      <c r="AS4154" s="3">
        <f t="shared" si="7542"/>
        <v>4.0897849030443467E-3</v>
      </c>
      <c r="AT4154" s="3" cm="1">
        <f t="array" ref="AT4154">AS4154-(100000000/LvacE($A4154)-$E4154)</f>
        <v>1.5279898070730269E-4</v>
      </c>
      <c r="AU4154" t="s">
        <v>4785</v>
      </c>
      <c r="AV4154" t="s">
        <v>4842</v>
      </c>
      <c r="AW4154" s="3">
        <v>22080.94</v>
      </c>
      <c r="AX4154" s="3">
        <v>66943.039999999994</v>
      </c>
      <c r="AY4154" s="3"/>
      <c r="AZ4154" s="10" cm="1">
        <f t="array" ref="AZ4154">Lair(100000000/($AX4154-$AW4154))</f>
        <v>2228.3601902116698</v>
      </c>
      <c r="BA4154" s="10">
        <f t="shared" si="7635"/>
        <v>2229.0530314006705</v>
      </c>
      <c r="BB4154" s="12">
        <v>82700000</v>
      </c>
      <c r="BC4154" s="3">
        <v>0.10100000000000001</v>
      </c>
      <c r="BD4154" s="12" cm="1">
        <f t="array" ref="BD4154">SfromgA($BB4154,$BA4154,"")</f>
        <v>0.45206415477142037</v>
      </c>
      <c r="BE4154" s="29">
        <f t="shared" si="7636"/>
        <v>455.34883070165631</v>
      </c>
      <c r="BG4154" s="3"/>
      <c r="BH4154" s="3"/>
      <c r="BI4154" s="12">
        <f t="shared" si="7637"/>
        <v>82700000</v>
      </c>
      <c r="BJ4154" s="29">
        <f t="shared" si="7638"/>
        <v>455.34883070165631</v>
      </c>
      <c r="BK4154" s="3">
        <f t="shared" si="7639"/>
        <v>-6.3990699861170182</v>
      </c>
      <c r="BL4154" s="13">
        <f t="shared" si="7640"/>
        <v>25.765172362564698</v>
      </c>
      <c r="BM4154" s="3">
        <f t="shared" si="7641"/>
        <v>1.4572642023246212</v>
      </c>
      <c r="BN4154" s="13" cm="1">
        <f t="array" ref="BN4154">$C4154*EXP(poly_from_str(100000000/$E4154,BN$4343))</f>
        <v>61.70272215895325</v>
      </c>
      <c r="BO4154" s="3">
        <f t="shared" si="7642"/>
        <v>1.791759469228055</v>
      </c>
      <c r="BP4154" s="13">
        <f t="shared" si="7643"/>
        <v>-0.87330437765534652</v>
      </c>
      <c r="BQ4154" s="13"/>
      <c r="BS4154" s="13"/>
      <c r="BT4154" s="13"/>
      <c r="BU4154" s="13"/>
      <c r="BV4154" s="13"/>
      <c r="BW4154" s="13"/>
      <c r="BX4154" s="13"/>
      <c r="BY4154">
        <v>63494</v>
      </c>
      <c r="BZ4154" s="13"/>
    </row>
    <row r="4155" spans="1:78" hidden="1" x14ac:dyDescent="0.25">
      <c r="A4155" t="s">
        <v>4467</v>
      </c>
      <c r="B4155" s="2" t="str">
        <f t="shared" si="7596"/>
        <v/>
      </c>
      <c r="C4155">
        <v>1</v>
      </c>
      <c r="E4155">
        <v>44871.16</v>
      </c>
      <c r="F4155">
        <v>22527</v>
      </c>
      <c r="G4155" t="s">
        <v>5</v>
      </c>
      <c r="H4155" s="5" t="s">
        <v>8</v>
      </c>
      <c r="I4155">
        <v>67398</v>
      </c>
      <c r="J4155" t="s">
        <v>3</v>
      </c>
      <c r="K4155" s="5" t="s">
        <v>4</v>
      </c>
      <c r="L4155">
        <v>22527.7</v>
      </c>
      <c r="M4155" t="str">
        <f t="shared" si="7628"/>
        <v>e</v>
      </c>
      <c r="N4155" t="str">
        <f t="shared" si="7629"/>
        <v>7/2</v>
      </c>
      <c r="O4155">
        <v>67398.789999999994</v>
      </c>
      <c r="P4155" t="str">
        <f t="shared" si="7630"/>
        <v>o</v>
      </c>
      <c r="Q4155" t="str">
        <f t="shared" si="7631"/>
        <v>9/2</v>
      </c>
      <c r="R4155">
        <v>38</v>
      </c>
      <c r="AA4155" s="10">
        <f t="shared" si="7536"/>
        <v>2227.91</v>
      </c>
      <c r="AB4155" s="3" cm="1">
        <f t="array" ref="AB4155">100000000/Lvac(AA4155)</f>
        <v>44871.164320272823</v>
      </c>
      <c r="AC4155" s="28">
        <f t="shared" si="7537"/>
        <v>4.4885116544205113E-7</v>
      </c>
      <c r="AD4155" s="28">
        <f t="shared" si="7538"/>
        <v>2.2286027455458724E-7</v>
      </c>
      <c r="AE4155" s="21">
        <f t="shared" si="7539"/>
        <v>44871.160854418929</v>
      </c>
      <c r="AF4155" s="10" cm="1">
        <f t="array" ref="AF4155">Lair(100000000/AE4155)</f>
        <v>2227.910172100987</v>
      </c>
      <c r="AG4155" s="10">
        <f t="shared" si="7540"/>
        <v>1.5070237199948121E-2</v>
      </c>
      <c r="AH4155" s="10" t="b">
        <f t="shared" si="7535"/>
        <v>1</v>
      </c>
      <c r="AI4155" s="10">
        <f t="shared" si="7632"/>
        <v>2227.910172100987</v>
      </c>
      <c r="AJ4155">
        <v>3.0000000000000001E-3</v>
      </c>
      <c r="AK4155" s="3" cm="1">
        <f t="array" ref="AK4155">100000000/Lvac($AA4155)</f>
        <v>44871.164320272823</v>
      </c>
      <c r="AL4155" s="21">
        <f t="shared" si="7593"/>
        <v>6.0421418532271363E-2</v>
      </c>
      <c r="AM4155" s="10" cm="1">
        <f t="array" ref="AM4155">Lvac($AI4155)-$BA4155</f>
        <v>-3.519111409332254E-3</v>
      </c>
      <c r="AN4155" s="10">
        <f t="shared" si="7633"/>
        <v>7.4320272826298606E-2</v>
      </c>
      <c r="AO4155" s="3">
        <f t="shared" si="7634"/>
        <v>-1.1730371364440846</v>
      </c>
      <c r="AP4155" s="3">
        <v>-1.2304163183216588</v>
      </c>
      <c r="AS4155" s="3">
        <f t="shared" si="7542"/>
        <v>4.3202728193136863E-3</v>
      </c>
      <c r="AT4155" s="3" cm="1">
        <f t="array" ref="AT4155">AS4155-(100000000/LvacE($A4155)-$E4155)</f>
        <v>1.5316665667342022E-4</v>
      </c>
      <c r="AU4155" t="s">
        <v>4794</v>
      </c>
      <c r="AV4155" t="s">
        <v>4858</v>
      </c>
      <c r="AW4155" s="3">
        <v>22527.7</v>
      </c>
      <c r="AX4155" s="3">
        <v>67398.789999999994</v>
      </c>
      <c r="AY4155" s="3"/>
      <c r="AZ4155" s="10" cm="1">
        <f t="array" ref="AZ4155">Lair(100000000/($AX4155-$AW4155))</f>
        <v>2227.9136904650009</v>
      </c>
      <c r="BA4155" s="10">
        <f t="shared" si="7635"/>
        <v>2228.6064367948275</v>
      </c>
      <c r="BB4155" s="12">
        <v>6580000</v>
      </c>
      <c r="BC4155" s="3">
        <v>1.6E-2</v>
      </c>
      <c r="BD4155" s="12" cm="1">
        <f t="array" ref="BD4155">SfromgA($BB4155,$BA4155,"")</f>
        <v>3.5946730455226165E-2</v>
      </c>
      <c r="BE4155" s="29">
        <f t="shared" si="7636"/>
        <v>735.41074700790932</v>
      </c>
      <c r="BG4155" s="3"/>
      <c r="BH4155" s="3"/>
      <c r="BI4155" s="12">
        <f t="shared" si="7637"/>
        <v>6580000</v>
      </c>
      <c r="BJ4155" s="29">
        <f t="shared" si="7638"/>
        <v>735.41074700790932</v>
      </c>
      <c r="BK4155" s="3">
        <f t="shared" si="7639"/>
        <v>-5.6550015556467885</v>
      </c>
      <c r="BL4155" s="13">
        <f t="shared" si="7640"/>
        <v>1.9806225835818048</v>
      </c>
      <c r="BM4155" s="3">
        <f t="shared" si="7641"/>
        <v>0.68341123143418392</v>
      </c>
      <c r="BN4155" s="13" cm="1">
        <f t="array" ref="BN4155">$C4155*EXP(poly_from_str(100000000/$E4155,BN$4343))</f>
        <v>10.333716489695831</v>
      </c>
      <c r="BO4155" s="3">
        <f t="shared" si="7642"/>
        <v>0</v>
      </c>
      <c r="BP4155" s="13">
        <f>LN(BL4155/BN4155)</f>
        <v>-1.6520007633434031</v>
      </c>
      <c r="BQ4155" s="13"/>
      <c r="BS4155" s="13"/>
      <c r="BT4155" s="13"/>
      <c r="BU4155" s="13"/>
      <c r="BV4155" s="13"/>
      <c r="BW4155" s="13"/>
      <c r="BX4155" s="13"/>
      <c r="BY4155">
        <v>10638</v>
      </c>
      <c r="BZ4155" s="13"/>
    </row>
    <row r="4156" spans="1:78" hidden="1" x14ac:dyDescent="0.25">
      <c r="A4156" t="s">
        <v>4468</v>
      </c>
      <c r="B4156" s="2" t="str">
        <f t="shared" si="7596"/>
        <v/>
      </c>
      <c r="C4156">
        <v>7</v>
      </c>
      <c r="E4156">
        <v>44877.85</v>
      </c>
      <c r="F4156">
        <v>23647</v>
      </c>
      <c r="G4156" t="s">
        <v>5</v>
      </c>
      <c r="H4156" s="5" t="s">
        <v>15</v>
      </c>
      <c r="I4156">
        <v>68525</v>
      </c>
      <c r="J4156" t="s">
        <v>3</v>
      </c>
      <c r="K4156" s="5" t="s">
        <v>16</v>
      </c>
      <c r="L4156">
        <v>23647.77</v>
      </c>
      <c r="M4156" t="str">
        <f t="shared" si="7628"/>
        <v>e</v>
      </c>
      <c r="N4156" t="str">
        <f t="shared" si="7629"/>
        <v>13/2</v>
      </c>
      <c r="O4156">
        <v>68525.62</v>
      </c>
      <c r="P4156" t="str">
        <f t="shared" si="7630"/>
        <v>o</v>
      </c>
      <c r="Q4156" t="str">
        <f t="shared" si="7631"/>
        <v>11/2</v>
      </c>
      <c r="R4156">
        <v>38</v>
      </c>
      <c r="AA4156" s="10">
        <f t="shared" si="7536"/>
        <v>2227.578</v>
      </c>
      <c r="AB4156" s="3" cm="1">
        <f t="array" ref="AB4156">100000000/Lvac(AA4156)</f>
        <v>44877.851295526074</v>
      </c>
      <c r="AC4156" s="28">
        <f t="shared" si="7537"/>
        <v>4.4891806257738227E-7</v>
      </c>
      <c r="AD4156" s="28">
        <f t="shared" si="7538"/>
        <v>2.2282706750260372E-7</v>
      </c>
      <c r="AE4156" s="21">
        <f t="shared" si="7539"/>
        <v>44877.850256093261</v>
      </c>
      <c r="AF4156" s="10" cm="1">
        <f t="array" ref="AF4156">Lair(100000000/AE4156)</f>
        <v>2227.5780515988581</v>
      </c>
      <c r="AG4156" s="10">
        <f t="shared" si="7540"/>
        <v>1.5073239028111717E-2</v>
      </c>
      <c r="AH4156" s="10" t="b">
        <f t="shared" si="7535"/>
        <v>1</v>
      </c>
      <c r="AI4156" s="10">
        <f t="shared" si="7632"/>
        <v>2227.5780515988581</v>
      </c>
      <c r="AJ4156">
        <v>3.0000000000000001E-3</v>
      </c>
      <c r="AK4156" s="3" cm="1">
        <f t="array" ref="AK4156">100000000/Lvac($AA4156)</f>
        <v>44877.851295526074</v>
      </c>
      <c r="AL4156" s="21">
        <f t="shared" si="7593"/>
        <v>6.0439432768671857E-2</v>
      </c>
      <c r="AM4156" s="10" cm="1">
        <f t="array" ref="AM4156">Lvac($AI4156)-$BA4156</f>
        <v>-1.2715519005723763E-5</v>
      </c>
      <c r="AN4156" s="10">
        <f t="shared" si="7633"/>
        <v>1.2955260826856829E-3</v>
      </c>
      <c r="AO4156" s="3">
        <f t="shared" si="7634"/>
        <v>-4.2385063352412544E-3</v>
      </c>
      <c r="AP4156" s="3">
        <v>-2.1441778699227143E-2</v>
      </c>
      <c r="AS4156" s="3">
        <f t="shared" si="7542"/>
        <v>1.2955260754097253E-3</v>
      </c>
      <c r="AT4156" s="3" cm="1">
        <f t="array" ref="AT4156">AS4156-(100000000/LvacE($A4156)-$E4156)</f>
        <v>1.5343963605118915E-4</v>
      </c>
      <c r="AU4156" t="s">
        <v>4961</v>
      </c>
      <c r="AV4156" t="s">
        <v>4864</v>
      </c>
      <c r="AW4156" s="3">
        <v>23647.77</v>
      </c>
      <c r="AX4156" s="3">
        <v>68525.62</v>
      </c>
      <c r="AY4156" s="3"/>
      <c r="AZ4156" s="10" cm="1">
        <f t="array" ref="AZ4156">Lair(100000000/($AX4156-$AW4156))</f>
        <v>2227.5780643116768</v>
      </c>
      <c r="BA4156" s="10">
        <f t="shared" si="7635"/>
        <v>2228.2707393513733</v>
      </c>
      <c r="BB4156" s="12">
        <v>285000000</v>
      </c>
      <c r="BC4156" s="3">
        <v>0.214</v>
      </c>
      <c r="BD4156" s="12" cm="1">
        <f t="array" ref="BD4156">SfromgA($BB4156,$BA4156,"")</f>
        <v>1.5562597739065174</v>
      </c>
      <c r="BE4156" s="29">
        <f t="shared" si="7636"/>
        <v>64.584610172733164</v>
      </c>
      <c r="BG4156" s="3"/>
      <c r="BH4156" s="3"/>
      <c r="BI4156" s="12">
        <f t="shared" si="7637"/>
        <v>285000000</v>
      </c>
      <c r="BJ4156" s="29">
        <f t="shared" si="7638"/>
        <v>64.584610172733164</v>
      </c>
      <c r="BK4156" s="3">
        <f t="shared" si="7639"/>
        <v>-7.4740947285893737</v>
      </c>
      <c r="BL4156" s="13">
        <f t="shared" si="7640"/>
        <v>78.759554064577628</v>
      </c>
      <c r="BM4156" s="3">
        <f t="shared" si="7641"/>
        <v>2.4204894427465304</v>
      </c>
      <c r="BN4156" s="13" cm="1">
        <f t="array" ref="BN4156">$C4156*EXP(poly_from_str(100000000/$E4156,BN$4343))</f>
        <v>72.597021819140508</v>
      </c>
      <c r="BO4156" s="3">
        <f t="shared" si="7642"/>
        <v>1.9459101490553132</v>
      </c>
      <c r="BP4156" s="13">
        <f t="shared" ref="BP4156:BP4161" si="7644">LN(BL4156/BN4156)</f>
        <v>8.1475692587433687E-2</v>
      </c>
      <c r="BQ4156" s="13"/>
      <c r="BS4156" s="13"/>
      <c r="BT4156" s="13"/>
      <c r="BU4156" s="13"/>
      <c r="BV4156" s="13"/>
      <c r="BW4156" s="13"/>
      <c r="BX4156" s="13"/>
      <c r="BY4156">
        <v>74761</v>
      </c>
      <c r="BZ4156" s="13"/>
    </row>
    <row r="4157" spans="1:78" hidden="1" x14ac:dyDescent="0.25">
      <c r="A4157" t="s">
        <v>4469</v>
      </c>
      <c r="B4157" s="2" t="str">
        <f t="shared" si="7596"/>
        <v/>
      </c>
      <c r="C4157">
        <v>3</v>
      </c>
      <c r="E4157">
        <v>44885.45</v>
      </c>
      <c r="F4157">
        <v>28720</v>
      </c>
      <c r="G4157" t="s">
        <v>5</v>
      </c>
      <c r="H4157" s="5" t="s">
        <v>4</v>
      </c>
      <c r="I4157">
        <v>73606</v>
      </c>
      <c r="J4157" t="s">
        <v>3</v>
      </c>
      <c r="K4157" s="5" t="s">
        <v>4</v>
      </c>
      <c r="L4157">
        <v>28720.71</v>
      </c>
      <c r="M4157" t="str">
        <f t="shared" si="7628"/>
        <v>e</v>
      </c>
      <c r="N4157" t="str">
        <f t="shared" si="7629"/>
        <v>9/2</v>
      </c>
      <c r="O4157">
        <v>73606.17</v>
      </c>
      <c r="P4157" t="str">
        <f t="shared" si="7630"/>
        <v>o</v>
      </c>
      <c r="Q4157" t="str">
        <f t="shared" si="7631"/>
        <v>9/2</v>
      </c>
      <c r="R4157">
        <v>38</v>
      </c>
      <c r="AA4157" s="10">
        <f t="shared" si="7536"/>
        <v>2227.201</v>
      </c>
      <c r="AB4157" s="3" cm="1">
        <f t="array" ref="AB4157">100000000/Lvac(AA4157)</f>
        <v>44885.447054624063</v>
      </c>
      <c r="AC4157" s="28">
        <f t="shared" si="7537"/>
        <v>4.4899405127781461E-7</v>
      </c>
      <c r="AD4157" s="28">
        <f t="shared" si="7538"/>
        <v>2.2278935949619352E-7</v>
      </c>
      <c r="AE4157" s="21">
        <f t="shared" si="7539"/>
        <v>44885.449418088661</v>
      </c>
      <c r="AF4157" s="10" cm="1">
        <f t="array" ref="AF4157">Lair(100000000/AE4157)</f>
        <v>2227.2008827141135</v>
      </c>
      <c r="AG4157" s="10">
        <f t="shared" si="7540"/>
        <v>1.5076649358235755E-2</v>
      </c>
      <c r="AH4157" s="10" t="b">
        <f t="shared" si="7535"/>
        <v>1</v>
      </c>
      <c r="AI4157" s="10">
        <f t="shared" si="7632"/>
        <v>2227.2008827141135</v>
      </c>
      <c r="AJ4157">
        <v>3.0000000000000001E-3</v>
      </c>
      <c r="AK4157" s="3" cm="1">
        <f t="array" ref="AK4157">100000000/Lvac($AA4157)</f>
        <v>44885.447054624063</v>
      </c>
      <c r="AL4157" s="21">
        <f t="shared" si="7593"/>
        <v>6.0459899333273059E-2</v>
      </c>
      <c r="AM4157" s="10" cm="1">
        <f t="array" ref="AM4157">Lvac($AI4157)-$BA4157</f>
        <v>5.252340342849493E-4</v>
      </c>
      <c r="AN4157" s="10">
        <f t="shared" si="7633"/>
        <v>-1.2945375936396886E-2</v>
      </c>
      <c r="AO4157" s="3">
        <f t="shared" si="7634"/>
        <v>0.17507801142831644</v>
      </c>
      <c r="AP4157" s="3">
        <v>0.21418160895336769</v>
      </c>
      <c r="AS4157" s="3">
        <f t="shared" si="7542"/>
        <v>-2.9453759343596175E-3</v>
      </c>
      <c r="AT4157" s="3" cm="1">
        <f t="array" ref="AT4157">AS4157-(100000000/LvacE($A4157)-$E4157)</f>
        <v>1.5375015937024727E-4</v>
      </c>
      <c r="AU4157" t="s">
        <v>4703</v>
      </c>
      <c r="AV4157" t="s">
        <v>4931</v>
      </c>
      <c r="AW4157" s="3">
        <v>28720.71</v>
      </c>
      <c r="AX4157" s="3">
        <v>73606.17</v>
      </c>
      <c r="AY4157" s="3"/>
      <c r="AZ4157" s="10" cm="1">
        <f t="array" ref="AZ4157">Lair(100000000/($AX4157-$AW4157))</f>
        <v>2227.2003575915896</v>
      </c>
      <c r="BA4157" s="10">
        <f t="shared" si="7635"/>
        <v>2227.8929524171081</v>
      </c>
      <c r="BB4157" s="12">
        <v>109000000</v>
      </c>
      <c r="BC4157" s="3">
        <v>0.129</v>
      </c>
      <c r="BD4157" s="12" cm="1">
        <f t="array" ref="BD4157">SfromgA($BB4157,$BA4157,"")</f>
        <v>0.59489842191015474</v>
      </c>
      <c r="BE4157" s="29">
        <f t="shared" si="7636"/>
        <v>408.56098060387279</v>
      </c>
      <c r="BG4157" s="3"/>
      <c r="BH4157" s="3"/>
      <c r="BI4157" s="12">
        <f t="shared" si="7637"/>
        <v>109000000</v>
      </c>
      <c r="BJ4157" s="29">
        <f t="shared" si="7638"/>
        <v>408.56098060387279</v>
      </c>
      <c r="BK4157" s="3">
        <f t="shared" si="7639"/>
        <v>-7.3563193779176403</v>
      </c>
      <c r="BL4157" s="13">
        <f t="shared" si="7640"/>
        <v>20.479141472917373</v>
      </c>
      <c r="BM4157" s="3">
        <f t="shared" si="7641"/>
        <v>1.920794590356812</v>
      </c>
      <c r="BN4157" s="13" cm="1">
        <f t="array" ref="BN4157">$C4157*EXP(poly_from_str(100000000/$E4157,BN$4343))</f>
        <v>31.240880477531409</v>
      </c>
      <c r="BO4157" s="3">
        <f t="shared" si="7642"/>
        <v>1.0986122886681098</v>
      </c>
      <c r="BP4157" s="13">
        <f t="shared" si="7644"/>
        <v>-0.42232062984937474</v>
      </c>
      <c r="BQ4157" s="13"/>
      <c r="BS4157" s="13"/>
      <c r="BT4157" s="13"/>
      <c r="BU4157" s="13"/>
      <c r="BV4157" s="13"/>
      <c r="BW4157" s="13"/>
      <c r="BX4157" s="13"/>
      <c r="BY4157">
        <v>32184</v>
      </c>
      <c r="BZ4157" s="13"/>
    </row>
    <row r="4158" spans="1:78" hidden="1" x14ac:dyDescent="0.25">
      <c r="A4158" t="s">
        <v>4470</v>
      </c>
      <c r="B4158" s="2" t="str">
        <f t="shared" si="7596"/>
        <v/>
      </c>
      <c r="C4158">
        <v>7</v>
      </c>
      <c r="E4158">
        <v>44894.23</v>
      </c>
      <c r="F4158">
        <v>15525</v>
      </c>
      <c r="G4158" t="s">
        <v>5</v>
      </c>
      <c r="H4158" s="5" t="s">
        <v>16</v>
      </c>
      <c r="I4158">
        <v>60419</v>
      </c>
      <c r="J4158" t="s">
        <v>3</v>
      </c>
      <c r="K4158" s="5" t="s">
        <v>16</v>
      </c>
      <c r="L4158">
        <v>15525.5</v>
      </c>
      <c r="M4158" t="str">
        <f t="shared" si="7628"/>
        <v>e</v>
      </c>
      <c r="N4158" t="str">
        <f t="shared" si="7629"/>
        <v>11/2</v>
      </c>
      <c r="O4158">
        <v>60419.73</v>
      </c>
      <c r="P4158" t="str">
        <f t="shared" si="7630"/>
        <v>o</v>
      </c>
      <c r="Q4158" t="str">
        <f t="shared" si="7631"/>
        <v>11/2</v>
      </c>
      <c r="R4158">
        <v>38</v>
      </c>
      <c r="AA4158" s="10">
        <f t="shared" si="7536"/>
        <v>2226.7649999999999</v>
      </c>
      <c r="AB4158" s="3" cm="1">
        <f t="array" ref="AB4158">100000000/Lvac(AA4158)</f>
        <v>44894.234746499766</v>
      </c>
      <c r="AC4158" s="28">
        <f t="shared" si="7537"/>
        <v>4.4908196419469505E-7</v>
      </c>
      <c r="AD4158" s="28">
        <f t="shared" si="7538"/>
        <v>2.2274575023866873E-7</v>
      </c>
      <c r="AE4158" s="21">
        <f t="shared" si="7539"/>
        <v>44894.230937166227</v>
      </c>
      <c r="AF4158" s="10" cm="1">
        <f t="array" ref="AF4158">Lair(100000000/AE4158)</f>
        <v>2226.7651889625308</v>
      </c>
      <c r="AG4158" s="10">
        <f t="shared" si="7540"/>
        <v>1.5080595560487922E-2</v>
      </c>
      <c r="AH4158" s="10" t="b">
        <f t="shared" si="7535"/>
        <v>1</v>
      </c>
      <c r="AI4158" s="10">
        <f t="shared" si="7632"/>
        <v>2226.7651889625308</v>
      </c>
      <c r="AJ4158">
        <v>3.0000000000000001E-3</v>
      </c>
      <c r="AK4158" s="3" cm="1">
        <f t="array" ref="AK4158">100000000/Lvac($AA4158)</f>
        <v>44894.234746499766</v>
      </c>
      <c r="AL4158" s="21">
        <f t="shared" si="7593"/>
        <v>6.0483568230312208E-2</v>
      </c>
      <c r="AM4158" s="10" cm="1">
        <f t="array" ref="AM4158">Lvac($AI4158)-$BA4158</f>
        <v>-4.6498138544848189E-5</v>
      </c>
      <c r="AN4158" s="10">
        <f t="shared" si="7633"/>
        <v>4.7464997624047101E-3</v>
      </c>
      <c r="AO4158" s="3">
        <f t="shared" si="7634"/>
        <v>-1.5499379514949396E-2</v>
      </c>
      <c r="AP4158" s="3">
        <v>-7.8500262437349491E-2</v>
      </c>
      <c r="AS4158" s="3">
        <f t="shared" si="7542"/>
        <v>4.7464997624047101E-3</v>
      </c>
      <c r="AT4158" s="3" cm="1">
        <f t="array" ref="AT4158">AS4158-(100000000/LvacE($A4158)-$E4158)</f>
        <v>1.5410999913001433E-4</v>
      </c>
      <c r="AU4158" t="s">
        <v>4729</v>
      </c>
      <c r="AV4158" t="s">
        <v>4844</v>
      </c>
      <c r="AW4158" s="3">
        <v>15525.5</v>
      </c>
      <c r="AX4158" s="3">
        <v>60419.73</v>
      </c>
      <c r="AY4158" s="3"/>
      <c r="AZ4158" s="10" cm="1">
        <f t="array" ref="AZ4158">Lair(100000000/($AX4158-$AW4158))</f>
        <v>2226.7652354507995</v>
      </c>
      <c r="BA4158" s="10">
        <f t="shared" si="7635"/>
        <v>2227.4577378874747</v>
      </c>
      <c r="BB4158" s="12">
        <v>212000000</v>
      </c>
      <c r="BC4158" s="3">
        <v>0.114</v>
      </c>
      <c r="BD4158" s="12" cm="1">
        <f t="array" ref="BD4158">SfromgA($BB4158,$BA4158,"")</f>
        <v>1.1563721917056411</v>
      </c>
      <c r="BE4158" s="29">
        <f t="shared" si="7636"/>
        <v>95.120017275075313</v>
      </c>
      <c r="BG4158" s="3"/>
      <c r="BH4158" s="3"/>
      <c r="BI4158" s="12">
        <f t="shared" si="7637"/>
        <v>212000000</v>
      </c>
      <c r="BJ4158" s="29">
        <f t="shared" si="7638"/>
        <v>95.120017275075313</v>
      </c>
      <c r="BK4158" s="3">
        <f t="shared" si="7639"/>
        <v>-7.1697040260383123</v>
      </c>
      <c r="BL4158" s="13">
        <f t="shared" si="7640"/>
        <v>108.49980561818246</v>
      </c>
      <c r="BM4158" s="3">
        <f t="shared" si="7641"/>
        <v>2.7408382323861074</v>
      </c>
      <c r="BN4158" s="13" cm="1">
        <f t="array" ref="BN4158">$C4158*EXP(poly_from_str(100000000/$E4158,BN$4343))</f>
        <v>73.242556158449247</v>
      </c>
      <c r="BO4158" s="3">
        <f t="shared" si="7642"/>
        <v>1.9459101490553132</v>
      </c>
      <c r="BP4158" s="13">
        <f t="shared" si="7644"/>
        <v>0.3929717611184001</v>
      </c>
      <c r="BQ4158" s="13"/>
      <c r="BS4158" s="13"/>
      <c r="BT4158" s="13"/>
      <c r="BU4158" s="13"/>
      <c r="BV4158" s="13"/>
      <c r="BW4158" s="13"/>
      <c r="BX4158" s="13"/>
      <c r="BY4158">
        <v>75486</v>
      </c>
      <c r="BZ4158" s="13"/>
    </row>
    <row r="4159" spans="1:78" hidden="1" x14ac:dyDescent="0.25">
      <c r="A4159" t="s">
        <v>4471</v>
      </c>
      <c r="B4159" s="2" t="str">
        <f t="shared" si="7596"/>
        <v/>
      </c>
      <c r="C4159">
        <v>6</v>
      </c>
      <c r="E4159">
        <v>44898.27</v>
      </c>
      <c r="F4159">
        <v>24788</v>
      </c>
      <c r="G4159" t="s">
        <v>5</v>
      </c>
      <c r="H4159" s="5" t="s">
        <v>4</v>
      </c>
      <c r="I4159">
        <v>69686</v>
      </c>
      <c r="J4159" t="s">
        <v>3</v>
      </c>
      <c r="K4159" s="5" t="s">
        <v>4</v>
      </c>
      <c r="L4159">
        <v>24788.02</v>
      </c>
      <c r="M4159" t="str">
        <f t="shared" si="7628"/>
        <v>e</v>
      </c>
      <c r="N4159" t="str">
        <f t="shared" si="7629"/>
        <v>9/2</v>
      </c>
      <c r="O4159">
        <v>69686.259999999995</v>
      </c>
      <c r="P4159" t="str">
        <f t="shared" si="7630"/>
        <v>o</v>
      </c>
      <c r="Q4159" t="str">
        <f t="shared" si="7631"/>
        <v>9/2</v>
      </c>
      <c r="R4159">
        <v>38</v>
      </c>
      <c r="AA4159" s="10">
        <f t="shared" si="7536"/>
        <v>2226.5650000000001</v>
      </c>
      <c r="AB4159" s="3" cm="1">
        <f t="array" ref="AB4159">100000000/Lvac(AA4159)</f>
        <v>44898.266949005993</v>
      </c>
      <c r="AC4159" s="28">
        <f t="shared" si="7537"/>
        <v>4.491223027398706E-7</v>
      </c>
      <c r="AD4159" s="28">
        <f t="shared" si="7538"/>
        <v>2.2272574599277246E-7</v>
      </c>
      <c r="AE4159" s="21">
        <f t="shared" si="7539"/>
        <v>44898.269397774289</v>
      </c>
      <c r="AF4159" s="10" cm="1">
        <f t="array" ref="AF4159">Lair(100000000/AE4159)</f>
        <v>2226.5648785503327</v>
      </c>
      <c r="AG4159" s="10">
        <f t="shared" si="7540"/>
        <v>1.50824065205835E-2</v>
      </c>
      <c r="AH4159" s="10" t="b">
        <f t="shared" si="7535"/>
        <v>1</v>
      </c>
      <c r="AI4159" s="10">
        <f t="shared" si="7632"/>
        <v>2226.5648785503327</v>
      </c>
      <c r="AJ4159">
        <v>3.0000000000000001E-3</v>
      </c>
      <c r="AK4159" s="3" cm="1">
        <f t="array" ref="AK4159">100000000/Lvac($AA4159)</f>
        <v>44898.266949005993</v>
      </c>
      <c r="AL4159" s="21">
        <f t="shared" si="7593"/>
        <v>6.0494442423215986E-2</v>
      </c>
      <c r="AM4159" s="10" cm="1">
        <f t="array" ref="AM4159">Lvac($AI4159)-$BA4159</f>
        <v>-1.4583290690097783E-3</v>
      </c>
      <c r="AN4159" s="10">
        <f t="shared" si="7633"/>
        <v>2.6949006001814269E-2</v>
      </c>
      <c r="AO4159" s="3">
        <f t="shared" si="7634"/>
        <v>-0.48610968966992607</v>
      </c>
      <c r="AP4159" s="3">
        <v>-0.44561787323497504</v>
      </c>
      <c r="AS4159" s="3">
        <f t="shared" si="7542"/>
        <v>-3.0509940042975359E-3</v>
      </c>
      <c r="AT4159" s="3" cm="1">
        <f t="array" ref="AT4159">AS4159-(100000000/LvacE($A4159)-$E4159)</f>
        <v>1.5427530161105096E-4</v>
      </c>
      <c r="AU4159" t="s">
        <v>4700</v>
      </c>
      <c r="AV4159" t="s">
        <v>4833</v>
      </c>
      <c r="AW4159" s="3">
        <v>24788.02</v>
      </c>
      <c r="AX4159" s="3">
        <v>69686.259999999995</v>
      </c>
      <c r="AY4159" s="3"/>
      <c r="AZ4159" s="10" cm="1">
        <f t="array" ref="AZ4159">Lair(100000000/($AX4159-$AW4159))</f>
        <v>2226.566336569887</v>
      </c>
      <c r="BA4159" s="10">
        <f t="shared" si="7635"/>
        <v>2227.2587967813442</v>
      </c>
      <c r="BB4159" s="12">
        <v>244000000</v>
      </c>
      <c r="BC4159" s="3">
        <v>0.29799999999999999</v>
      </c>
      <c r="BD4159" s="12" cm="1">
        <f t="array" ref="BD4159">SfromgA($BB4159,$BA4159,"")</f>
        <v>1.3305623640723836</v>
      </c>
      <c r="BE4159" s="29">
        <f t="shared" si="7636"/>
        <v>77.309693663383428</v>
      </c>
      <c r="BG4159" s="3"/>
      <c r="BH4159" s="3"/>
      <c r="BI4159" s="12">
        <f t="shared" si="7637"/>
        <v>244000000</v>
      </c>
      <c r="BJ4159" s="29">
        <f t="shared" si="7638"/>
        <v>77.309693663383428</v>
      </c>
      <c r="BK4159" s="3">
        <f t="shared" si="7639"/>
        <v>-7.4623350732609124</v>
      </c>
      <c r="BL4159" s="13">
        <f t="shared" si="7640"/>
        <v>61.765643041067356</v>
      </c>
      <c r="BM4159" s="3">
        <f t="shared" si="7641"/>
        <v>2.3315878027980408</v>
      </c>
      <c r="BN4159" s="13" cm="1">
        <f t="array" ref="BN4159">$C4159*EXP(poly_from_str(100000000/$E4159,BN$4343))</f>
        <v>62.917027892859849</v>
      </c>
      <c r="BO4159" s="3">
        <f t="shared" si="7642"/>
        <v>1.791759469228055</v>
      </c>
      <c r="BP4159" s="13">
        <f t="shared" si="7644"/>
        <v>-1.8469568761914881E-2</v>
      </c>
      <c r="BQ4159" s="13"/>
      <c r="BS4159" s="13"/>
      <c r="BT4159" s="13"/>
      <c r="BU4159" s="13"/>
      <c r="BV4159" s="13"/>
      <c r="BW4159" s="13"/>
      <c r="BX4159" s="13"/>
      <c r="BY4159">
        <v>64856</v>
      </c>
      <c r="BZ4159" s="13"/>
    </row>
    <row r="4160" spans="1:78" hidden="1" x14ac:dyDescent="0.25">
      <c r="A4160" t="s">
        <v>4472</v>
      </c>
      <c r="B4160" s="2" t="str">
        <f t="shared" si="7596"/>
        <v/>
      </c>
      <c r="C4160">
        <v>7</v>
      </c>
      <c r="E4160">
        <v>44905.81</v>
      </c>
      <c r="F4160">
        <v>38701</v>
      </c>
      <c r="G4160" t="s">
        <v>5</v>
      </c>
      <c r="H4160" s="5" t="s">
        <v>15</v>
      </c>
      <c r="I4160">
        <v>83607</v>
      </c>
      <c r="J4160" t="s">
        <v>3</v>
      </c>
      <c r="K4160" s="5" t="s">
        <v>16</v>
      </c>
      <c r="L4160">
        <v>38701.589999999997</v>
      </c>
      <c r="M4160" t="str">
        <f t="shared" si="7628"/>
        <v>e</v>
      </c>
      <c r="N4160" t="str">
        <f t="shared" si="7629"/>
        <v>13/2</v>
      </c>
      <c r="O4160">
        <v>83607.320000000007</v>
      </c>
      <c r="P4160" t="str">
        <f t="shared" si="7630"/>
        <v>o</v>
      </c>
      <c r="Q4160" t="str">
        <f t="shared" si="7631"/>
        <v>11/2</v>
      </c>
      <c r="R4160">
        <v>38</v>
      </c>
      <c r="AA4160" s="10">
        <f t="shared" si="7536"/>
        <v>2226.1909999999998</v>
      </c>
      <c r="AB4160" s="3" cm="1">
        <f t="array" ref="AB4160">100000000/Lvac(AA4160)</f>
        <v>44905.809111437236</v>
      </c>
      <c r="AC4160" s="28">
        <f t="shared" si="7537"/>
        <v>4.4919775526897741E-7</v>
      </c>
      <c r="AD4160" s="28">
        <f t="shared" si="7538"/>
        <v>2.2268833805408623E-7</v>
      </c>
      <c r="AE4160" s="21">
        <f t="shared" si="7539"/>
        <v>44905.809824704076</v>
      </c>
      <c r="AF4160" s="10" cm="1">
        <f t="array" ref="AF4160">Lair(100000000/AE4160)</f>
        <v>2226.1909646365348</v>
      </c>
      <c r="AG4160" s="10">
        <f t="shared" si="7540"/>
        <v>1.5085794325697399E-2</v>
      </c>
      <c r="AH4160" s="10" t="b">
        <f t="shared" si="7535"/>
        <v>1</v>
      </c>
      <c r="AI4160" s="10">
        <f t="shared" si="7632"/>
        <v>2226.1909646365348</v>
      </c>
      <c r="AJ4160">
        <v>3.0000000000000001E-3</v>
      </c>
      <c r="AK4160" s="3" cm="1">
        <f t="array" ref="AK4160">100000000/Lvac($AA4160)</f>
        <v>44905.809111437236</v>
      </c>
      <c r="AL4160" s="21">
        <f t="shared" si="7593"/>
        <v>6.0514766915472917E-2</v>
      </c>
      <c r="AM4160" s="10" cm="1">
        <f t="array" ref="AM4160">Lvac($AI4160)-$BA4160</f>
        <v>-3.9585216413797752E-3</v>
      </c>
      <c r="AN4160" s="10">
        <f t="shared" si="7633"/>
        <v>7.9111437225947157E-2</v>
      </c>
      <c r="AO4160" s="3">
        <f t="shared" si="7634"/>
        <v>-1.3195072137932584</v>
      </c>
      <c r="AP4160" s="3">
        <v>-1.3077168902479268</v>
      </c>
      <c r="AS4160" s="3">
        <f t="shared" si="7542"/>
        <v>-8.8856276124715805E-4</v>
      </c>
      <c r="AT4160" s="3" cm="1">
        <f t="array" ref="AT4160">AS4160-(100000000/LvacE($A4160)-$E4160)</f>
        <v>1.5458488633157685E-4</v>
      </c>
      <c r="AU4160" t="s">
        <v>4746</v>
      </c>
      <c r="AV4160" t="s">
        <v>4919</v>
      </c>
      <c r="AW4160" s="3">
        <v>38701.589999999997</v>
      </c>
      <c r="AX4160" s="3">
        <v>83607.320000000007</v>
      </c>
      <c r="AY4160" s="3"/>
      <c r="AZ4160" s="10" cm="1">
        <f t="array" ref="AZ4160">Lair(100000000/($AX4160-$AW4160))</f>
        <v>2226.1949223181796</v>
      </c>
      <c r="BA4160" s="10">
        <f t="shared" si="7635"/>
        <v>2226.8873036915329</v>
      </c>
      <c r="BB4160" s="12">
        <v>1440000000</v>
      </c>
      <c r="BC4160" s="3">
        <v>0.80400000000000005</v>
      </c>
      <c r="BD4160" s="12" cm="1">
        <f t="array" ref="BD4160">SfromgA($BB4160,$BA4160,"")</f>
        <v>7.8485706072087922</v>
      </c>
      <c r="BE4160" s="29">
        <f t="shared" si="7636"/>
        <v>13.9258721502594</v>
      </c>
      <c r="BG4160" s="3"/>
      <c r="BH4160" s="3"/>
      <c r="BI4160" s="12">
        <f t="shared" si="7637"/>
        <v>1440000000</v>
      </c>
      <c r="BJ4160" s="29">
        <f t="shared" si="7638"/>
        <v>13.9258721502594</v>
      </c>
      <c r="BK4160" s="3">
        <f t="shared" si="7639"/>
        <v>-9.0794845238040089</v>
      </c>
      <c r="BL4160" s="13">
        <f t="shared" si="7640"/>
        <v>126.59841165254423</v>
      </c>
      <c r="BM4160" s="3">
        <f t="shared" si="7641"/>
        <v>2.8951098143876242</v>
      </c>
      <c r="BN4160" s="13" cm="1">
        <f t="array" ref="BN4160">$C4160*EXP(poly_from_str(100000000/$E4160,BN$4343))</f>
        <v>73.704537561038975</v>
      </c>
      <c r="BO4160" s="3">
        <f t="shared" si="7642"/>
        <v>1.9459101490553132</v>
      </c>
      <c r="BP4160" s="13">
        <f t="shared" si="7644"/>
        <v>0.54095559815048999</v>
      </c>
      <c r="BQ4160" s="13"/>
      <c r="BS4160" s="13"/>
      <c r="BT4160" s="13"/>
      <c r="BU4160" s="13"/>
      <c r="BV4160" s="13"/>
      <c r="BW4160" s="13"/>
      <c r="BX4160" s="13"/>
      <c r="BY4160">
        <v>76005</v>
      </c>
      <c r="BZ4160" s="13"/>
    </row>
    <row r="4161" spans="1:78" hidden="1" x14ac:dyDescent="0.25">
      <c r="A4161" t="s">
        <v>4473</v>
      </c>
      <c r="B4161" s="2">
        <f t="shared" si="7596"/>
        <v>1</v>
      </c>
      <c r="C4161">
        <v>3</v>
      </c>
      <c r="D4161" t="s">
        <v>3263</v>
      </c>
      <c r="E4161">
        <v>44906.49</v>
      </c>
      <c r="F4161">
        <v>19308</v>
      </c>
      <c r="G4161" t="s">
        <v>5</v>
      </c>
      <c r="H4161" s="5" t="s">
        <v>16</v>
      </c>
      <c r="I4161">
        <v>64215</v>
      </c>
      <c r="J4161" t="s">
        <v>3</v>
      </c>
      <c r="K4161" s="5" t="s">
        <v>15</v>
      </c>
      <c r="L4161">
        <v>19308.93</v>
      </c>
      <c r="M4161" t="str">
        <f t="shared" si="7628"/>
        <v>e</v>
      </c>
      <c r="N4161" t="str">
        <f t="shared" si="7629"/>
        <v>11/2</v>
      </c>
      <c r="O4161">
        <v>64215.45</v>
      </c>
      <c r="P4161" t="str">
        <f t="shared" si="7630"/>
        <v>o</v>
      </c>
      <c r="Q4161" t="str">
        <f t="shared" si="7631"/>
        <v>13/2</v>
      </c>
      <c r="R4161">
        <v>38</v>
      </c>
      <c r="AA4161" s="10">
        <f t="shared" si="7536"/>
        <v>2226.1570000000002</v>
      </c>
      <c r="AB4161" s="3" cm="1">
        <f t="array" ref="AB4161">100000000/Lvac(AA4161)</f>
        <v>44906.494888203117</v>
      </c>
      <c r="AC4161" s="28">
        <f t="shared" si="7537"/>
        <v>4.4920461584695056E-7</v>
      </c>
      <c r="AD4161" s="28">
        <f t="shared" si="7538"/>
        <v>2.2268493733246119E-7</v>
      </c>
      <c r="AE4161" s="21">
        <f t="shared" si="7539"/>
        <v>44906.490964298879</v>
      </c>
      <c r="AF4161" s="10" cm="1">
        <f t="array" ref="AF4161">Lair(100000000/AE4161)</f>
        <v>2226.1571945395722</v>
      </c>
      <c r="AG4161" s="10">
        <f t="shared" si="7540"/>
        <v>1.5086102392644164E-2</v>
      </c>
      <c r="AH4161" s="10" t="b">
        <f t="shared" si="7535"/>
        <v>1</v>
      </c>
      <c r="AI4161" s="10">
        <f t="shared" si="7632"/>
        <v>2226.1571945395722</v>
      </c>
      <c r="AJ4161">
        <v>7.0000000000000001E-3</v>
      </c>
      <c r="AK4161" s="3" cm="1">
        <f t="array" ref="AK4161">100000000/Lvac($AA4161)</f>
        <v>44906.494888203117</v>
      </c>
      <c r="AL4161" s="21">
        <f t="shared" si="7593"/>
        <v>0.14120542115734855</v>
      </c>
      <c r="AM4161" s="10" cm="1">
        <f t="array" ref="AM4161">Lvac($AI4161)-$BA4161</f>
        <v>1.4398385465028696E-3</v>
      </c>
      <c r="AN4161" s="10">
        <f t="shared" si="7633"/>
        <v>-2.5111796880082693E-2</v>
      </c>
      <c r="AO4161" s="3">
        <f t="shared" si="7634"/>
        <v>0.20569122092898137</v>
      </c>
      <c r="AP4161" s="3">
        <v>0.1778939550344408</v>
      </c>
      <c r="AS4161" s="3">
        <f t="shared" si="7542"/>
        <v>4.8882031187531538E-3</v>
      </c>
      <c r="AT4161" s="3" cm="1">
        <f t="array" ref="AT4161">AS4161-(100000000/LvacE($A4161)-$E4161)</f>
        <v>1.5461305156350136E-4</v>
      </c>
      <c r="AU4161" t="s">
        <v>4808</v>
      </c>
      <c r="AV4161" t="s">
        <v>4818</v>
      </c>
      <c r="AW4161" s="3">
        <v>19308.93</v>
      </c>
      <c r="AX4161" s="3">
        <v>64215.45</v>
      </c>
      <c r="AY4161" s="3"/>
      <c r="AZ4161" s="10" cm="1">
        <f t="array" ref="AZ4161">Lair(100000000/($AX4161-$AW4161))</f>
        <v>2226.1557550065531</v>
      </c>
      <c r="BA4161" s="10">
        <f t="shared" si="7635"/>
        <v>2226.8481280669266</v>
      </c>
      <c r="BB4161" s="12">
        <v>17900000</v>
      </c>
      <c r="BC4161" s="3">
        <v>2.5999999999999999E-2</v>
      </c>
      <c r="BD4161" s="12" cm="1">
        <f t="array" ref="BD4161">SfromgA($BB4161,$BA4161,"")</f>
        <v>9.7556944088841066E-2</v>
      </c>
      <c r="BE4161" s="29">
        <f t="shared" si="7636"/>
        <v>640.45793519454139</v>
      </c>
      <c r="BG4161" s="3"/>
      <c r="BH4161" s="3"/>
      <c r="BI4161" s="12">
        <f t="shared" si="7637"/>
        <v>17900000</v>
      </c>
      <c r="BJ4161" s="29">
        <f t="shared" si="7638"/>
        <v>640.45793519454139</v>
      </c>
      <c r="BK4161" s="3">
        <f t="shared" si="7639"/>
        <v>-5.5388323148904668</v>
      </c>
      <c r="BL4161" s="13">
        <f t="shared" si="7640"/>
        <v>6.8677541524093098</v>
      </c>
      <c r="BM4161" s="3">
        <f t="shared" si="7641"/>
        <v>0.82822485762993425</v>
      </c>
      <c r="BN4161" s="13" cm="1">
        <f t="array" ref="BN4161">$C4161*EXP(poly_from_str(100000000/$E4161,BN$4343))</f>
        <v>31.599347976900727</v>
      </c>
      <c r="BO4161" s="3">
        <f t="shared" si="7642"/>
        <v>1.0986122886681098</v>
      </c>
      <c r="BP4161" s="13">
        <f t="shared" si="7644"/>
        <v>-1.5262993404395637</v>
      </c>
      <c r="BQ4161" s="13"/>
      <c r="BS4161" s="13"/>
      <c r="BT4161" s="13"/>
      <c r="BU4161" s="13"/>
      <c r="BV4161" s="13"/>
      <c r="BW4161" s="13"/>
      <c r="BX4161" s="13"/>
      <c r="BY4161">
        <v>32587</v>
      </c>
      <c r="BZ4161" s="13"/>
    </row>
    <row r="4162" spans="1:78" hidden="1" x14ac:dyDescent="0.25">
      <c r="A4162" t="s">
        <v>4473</v>
      </c>
      <c r="B4162" s="2">
        <f t="shared" si="7596"/>
        <v>2</v>
      </c>
      <c r="C4162">
        <v>3</v>
      </c>
      <c r="D4162" t="s">
        <v>3263</v>
      </c>
      <c r="E4162">
        <v>44906.49</v>
      </c>
      <c r="F4162">
        <v>30733</v>
      </c>
      <c r="G4162" t="s">
        <v>5</v>
      </c>
      <c r="H4162" s="5" t="s">
        <v>16</v>
      </c>
      <c r="I4162">
        <v>75640</v>
      </c>
      <c r="J4162" t="s">
        <v>3</v>
      </c>
      <c r="K4162" s="5" t="s">
        <v>16</v>
      </c>
      <c r="L4162">
        <v>30733.53</v>
      </c>
      <c r="M4162" t="str">
        <f t="shared" si="7628"/>
        <v>e</v>
      </c>
      <c r="N4162" t="str">
        <f t="shared" si="7629"/>
        <v>11/2</v>
      </c>
      <c r="O4162">
        <v>75640</v>
      </c>
      <c r="P4162" t="str">
        <f t="shared" si="7630"/>
        <v>o</v>
      </c>
      <c r="Q4162" t="str">
        <f t="shared" si="7631"/>
        <v>11/2</v>
      </c>
      <c r="R4162">
        <v>38</v>
      </c>
      <c r="AA4162" s="10">
        <f t="shared" si="7536"/>
        <v>2226.1570000000002</v>
      </c>
      <c r="AB4162" s="3" cm="1">
        <f t="array" ref="AB4162">100000000/Lvac(AA4162)</f>
        <v>44906.494888203117</v>
      </c>
      <c r="AC4162" s="28">
        <f t="shared" si="7537"/>
        <v>4.4920461584695056E-7</v>
      </c>
      <c r="AD4162" s="28">
        <f t="shared" si="7538"/>
        <v>2.2268493733246119E-7</v>
      </c>
      <c r="AE4162" s="21">
        <f t="shared" si="7539"/>
        <v>44906.490964298879</v>
      </c>
      <c r="AF4162" s="10" cm="1">
        <f t="array" ref="AF4162">Lair(100000000/AE4162)</f>
        <v>2226.1571945395722</v>
      </c>
      <c r="AG4162" s="10">
        <f t="shared" si="7540"/>
        <v>1.5086102392644164E-2</v>
      </c>
      <c r="AH4162" s="10" t="b">
        <f t="shared" ref="AH4162:AH4225" si="7645">ABS(AE4162-AB4162)&lt;AG4162</f>
        <v>1</v>
      </c>
      <c r="AI4162" s="10">
        <f t="shared" si="7632"/>
        <v>2226.1571945395722</v>
      </c>
      <c r="AJ4162">
        <v>7.0000000000000001E-3</v>
      </c>
      <c r="AK4162" s="3" cm="1">
        <f t="array" ref="AK4162">100000000/Lvac($AA4162)</f>
        <v>44906.494888203117</v>
      </c>
      <c r="AL4162" s="21">
        <f t="shared" si="7593"/>
        <v>0.14120542115734855</v>
      </c>
      <c r="AM4162" s="10" cm="1">
        <f t="array" ref="AM4162">Lvac($AI4162)-$BA4162</f>
        <v>-1.0395905069344735E-3</v>
      </c>
      <c r="AN4162" s="10">
        <f t="shared" si="7633"/>
        <v>2.4888203115551732E-2</v>
      </c>
      <c r="AO4162" s="3">
        <f t="shared" si="7634"/>
        <v>-0.14851292956206763</v>
      </c>
      <c r="AP4162" s="3">
        <v>-0.1763101954566082</v>
      </c>
      <c r="AS4162" s="3">
        <f t="shared" si="7542"/>
        <v>4.8882031187531538E-3</v>
      </c>
      <c r="AT4162" s="3" cm="1">
        <f t="array" ref="AT4162">AS4162-(100000000/LvacE($A4162)-$E4162)</f>
        <v>1.5461305156350136E-4</v>
      </c>
      <c r="AU4162" t="s">
        <v>4823</v>
      </c>
      <c r="AV4162" t="s">
        <v>4933</v>
      </c>
      <c r="AW4162" s="3">
        <v>30733.53</v>
      </c>
      <c r="AX4162" s="3">
        <v>75640</v>
      </c>
      <c r="AY4162" s="3"/>
      <c r="AZ4162" s="10" cm="1">
        <f t="array" ref="AZ4162">Lair(100000000/($AX4162-$AW4162))</f>
        <v>2226.1582339094821</v>
      </c>
      <c r="BA4162" s="10">
        <f t="shared" si="7635"/>
        <v>2226.8506074959801</v>
      </c>
      <c r="BB4162" s="12">
        <v>1640000</v>
      </c>
      <c r="BC4162" s="3">
        <v>5.0000000000000001E-3</v>
      </c>
      <c r="BD4162" s="12" cm="1">
        <f t="array" ref="BD4162">SfromgA($BB4162,$BA4162,"")</f>
        <v>8.9382079736511338E-3</v>
      </c>
      <c r="BE4162" s="29">
        <f t="shared" si="7636"/>
        <v>854.17089334778461</v>
      </c>
      <c r="BG4162" s="3"/>
      <c r="BH4162" s="3"/>
      <c r="BI4162" s="12">
        <f t="shared" si="7637"/>
        <v>1640000</v>
      </c>
      <c r="BJ4162" s="29">
        <f t="shared" si="7638"/>
        <v>854.17089334778461</v>
      </c>
      <c r="BK4162" s="3"/>
      <c r="BL4162" s="13">
        <f t="shared" si="7640"/>
        <v>0.26413168131591658</v>
      </c>
      <c r="BM4162" s="3"/>
      <c r="BN4162" s="13" cm="1">
        <f t="array" ref="BN4162">$C4162*EXP(poly_from_str(100000000/$E4162,BN$4343))</f>
        <v>31.599347976900727</v>
      </c>
      <c r="BO4162" s="3">
        <f t="shared" si="7642"/>
        <v>1.0986122886681098</v>
      </c>
      <c r="BP4162" s="17"/>
      <c r="BQ4162" s="13"/>
      <c r="BS4162" s="13"/>
      <c r="BT4162" s="13"/>
      <c r="BU4162" s="13"/>
      <c r="BV4162" s="13"/>
      <c r="BW4162" s="13"/>
      <c r="BX4162" s="13"/>
      <c r="BY4162">
        <v>32587</v>
      </c>
      <c r="BZ4162" s="13"/>
    </row>
    <row r="4163" spans="1:78" hidden="1" x14ac:dyDescent="0.25">
      <c r="A4163" t="s">
        <v>4474</v>
      </c>
      <c r="B4163" s="2" t="str">
        <f t="shared" si="7596"/>
        <v/>
      </c>
      <c r="C4163">
        <v>6</v>
      </c>
      <c r="E4163">
        <v>44908.73</v>
      </c>
      <c r="R4163">
        <v>38</v>
      </c>
      <c r="S4163" t="s">
        <v>22</v>
      </c>
      <c r="AA4163" s="10">
        <f t="shared" ref="AA4163:AA4226" si="7646">ROUND($A4163,3)+0</f>
        <v>2226.0459999999998</v>
      </c>
      <c r="AB4163" s="3" cm="1">
        <f t="array" ref="AB4163">100000000/Lvac(AA4163)</f>
        <v>44908.733893447672</v>
      </c>
      <c r="AC4163" s="28">
        <f t="shared" ref="AC4163:AC4226" si="7647">0.001/AA4163</f>
        <v>4.4922701507516023E-7</v>
      </c>
      <c r="AD4163" s="28">
        <f t="shared" ref="AD4163:AD4226" si="7648">0.01/AB4163</f>
        <v>2.2267383497665321E-7</v>
      </c>
      <c r="AE4163" s="21">
        <f t="shared" ref="AE4163:AE4226" si="7649">($AB4163/$AC4163^2+$E4163/$AD4163^2)/(1/$AC4163^2+1/$AD4163^2)</f>
        <v>44908.730767939902</v>
      </c>
      <c r="AF4163" s="10" cm="1">
        <f t="array" ref="AF4163">Lair(100000000/AE4163)</f>
        <v>2226.0461549411698</v>
      </c>
      <c r="AG4163" s="10">
        <f t="shared" ref="AG4163:AG4226" si="7650">0.0005/$AA4163*AB4163+0.005</f>
        <v>1.5087108238879089E-2</v>
      </c>
      <c r="AH4163" s="10" t="b">
        <f t="shared" si="7645"/>
        <v>1</v>
      </c>
      <c r="AI4163" s="10">
        <f t="shared" ref="AI4163:AI4224" si="7651">$AA4163</f>
        <v>2226.0459999999998</v>
      </c>
      <c r="AJ4163">
        <v>3.0000000000000001E-3</v>
      </c>
      <c r="AK4163" s="3" cm="1">
        <f t="array" ref="AK4163">100000000/Lvac($AA4163)</f>
        <v>44908.733893447672</v>
      </c>
      <c r="AL4163" s="21">
        <f t="shared" si="7593"/>
        <v>6.0522649433274525E-2</v>
      </c>
      <c r="AM4163" s="21"/>
      <c r="AN4163" s="21"/>
      <c r="AO4163" s="21"/>
      <c r="AP4163" s="21"/>
      <c r="AS4163" s="3">
        <f t="shared" ref="AS4163:AS4226" si="7652">$AB4163-$E4163</f>
        <v>3.8934476688154973E-3</v>
      </c>
      <c r="AT4163" s="3" cm="1">
        <f t="array" ref="AT4163">AS4163-(100000000/LvacE($A4163)-$E4163)</f>
        <v>1.5470505604753271E-4</v>
      </c>
      <c r="BB4163"/>
      <c r="BC4163"/>
      <c r="BD4163"/>
      <c r="BE4163"/>
      <c r="BF4163"/>
      <c r="BG4163"/>
      <c r="BH4163"/>
      <c r="BI4163"/>
      <c r="BJ4163"/>
      <c r="BN4163" s="13" cm="1">
        <f t="array" ref="BN4163">$C4163*EXP(poly_from_str(100000000/$E4163,BN$4343))</f>
        <v>63.275804599588135</v>
      </c>
      <c r="BO4163" s="13"/>
      <c r="BY4163">
        <v>65260</v>
      </c>
    </row>
    <row r="4164" spans="1:78" hidden="1" x14ac:dyDescent="0.25">
      <c r="A4164" t="s">
        <v>4475</v>
      </c>
      <c r="B4164" s="2" t="str">
        <f t="shared" si="7596"/>
        <v/>
      </c>
      <c r="C4164">
        <v>8</v>
      </c>
      <c r="D4164" t="s">
        <v>14</v>
      </c>
      <c r="E4164">
        <v>44909.66</v>
      </c>
      <c r="F4164">
        <v>21238</v>
      </c>
      <c r="G4164" t="s">
        <v>5</v>
      </c>
      <c r="H4164" s="5" t="s">
        <v>15</v>
      </c>
      <c r="I4164">
        <v>66148</v>
      </c>
      <c r="J4164" t="s">
        <v>3</v>
      </c>
      <c r="K4164" s="5" t="s">
        <v>15</v>
      </c>
      <c r="L4164">
        <v>21238.78</v>
      </c>
      <c r="M4164" t="str">
        <f t="shared" ref="M4164:M4165" si="7653">$G4164&amp;""</f>
        <v>e</v>
      </c>
      <c r="N4164" t="str">
        <f t="shared" ref="N4164:N4165" si="7654">$H4164&amp;""</f>
        <v>13/2</v>
      </c>
      <c r="O4164">
        <v>66148.399999999994</v>
      </c>
      <c r="P4164" t="str">
        <f t="shared" ref="P4164:P4165" si="7655">$J4164&amp;""</f>
        <v>o</v>
      </c>
      <c r="Q4164" t="str">
        <f t="shared" ref="Q4164:Q4165" si="7656">$K4164&amp;""</f>
        <v>13/2</v>
      </c>
      <c r="R4164">
        <v>38</v>
      </c>
      <c r="AA4164" s="10">
        <f t="shared" si="7646"/>
        <v>2226</v>
      </c>
      <c r="AB4164" s="3" cm="1">
        <f t="array" ref="AB4164">100000000/Lvac(AA4164)</f>
        <v>44909.661834923936</v>
      </c>
      <c r="AC4164" s="28">
        <f t="shared" si="7647"/>
        <v>4.4923629829290207E-7</v>
      </c>
      <c r="AD4164" s="28">
        <f t="shared" si="7648"/>
        <v>2.2266923400041089E-7</v>
      </c>
      <c r="AE4164" s="21">
        <f t="shared" si="7649"/>
        <v>44909.660361894632</v>
      </c>
      <c r="AF4164" s="10" cm="1">
        <f t="array" ref="AF4164">Lair(100000000/AE4164)</f>
        <v>2226.000073019638</v>
      </c>
      <c r="AG4164" s="10">
        <f t="shared" si="7650"/>
        <v>1.5087525120153624E-2</v>
      </c>
      <c r="AH4164" s="10" t="b">
        <f t="shared" si="7645"/>
        <v>1</v>
      </c>
      <c r="AI4164" s="10">
        <f t="shared" ref="AI4164:AI4165" si="7657">$AF4164</f>
        <v>2226.000073019638</v>
      </c>
      <c r="AJ4164">
        <v>7.0000000000000001E-3</v>
      </c>
      <c r="AK4164" s="3" cm="1">
        <f t="array" ref="AK4164">100000000/Lvac($AA4164)</f>
        <v>44909.661834923936</v>
      </c>
      <c r="AL4164" s="21">
        <f t="shared" si="7593"/>
        <v>0.14122534704952552</v>
      </c>
      <c r="AM4164" s="10" cm="1">
        <f t="array" ref="AM4164">Lvac($AI4164)-$BA4164</f>
        <v>-2.0012087511531718E-3</v>
      </c>
      <c r="AN4164" s="10">
        <f t="shared" ref="AN4164:AN4165" si="7658">$AK4164-($AX4164-$AW4164)</f>
        <v>4.1834923940768931E-2</v>
      </c>
      <c r="AO4164" s="3">
        <f t="shared" ref="AO4164:AO4165" si="7659">AM4164/AJ4164</f>
        <v>-0.28588696445045308</v>
      </c>
      <c r="AP4164" s="3">
        <v>-0.29632055507785737</v>
      </c>
      <c r="AS4164" s="3">
        <f t="shared" si="7652"/>
        <v>1.8349239326198585E-3</v>
      </c>
      <c r="AT4164" s="3" cm="1">
        <f t="array" ref="AT4164">AS4164-(100000000/LvacE($A4164)-$E4164)</f>
        <v>1.5474319661734626E-4</v>
      </c>
      <c r="AU4164" t="s">
        <v>4691</v>
      </c>
      <c r="AV4164" t="s">
        <v>4689</v>
      </c>
      <c r="AW4164" s="3">
        <v>21238.78</v>
      </c>
      <c r="AX4164" s="3">
        <v>66148.399999999994</v>
      </c>
      <c r="AY4164" s="3"/>
      <c r="AZ4164" s="10" cm="1">
        <f t="array" ref="AZ4164">Lair(100000000/($AX4164-$AW4164))</f>
        <v>2226.0020738037742</v>
      </c>
      <c r="BA4164" s="10">
        <f t="shared" ref="BA4164:BA4165" si="7660">100000000/($AX4164-$AW4164)</f>
        <v>2226.6944142479942</v>
      </c>
      <c r="BB4164" s="12">
        <v>698000000</v>
      </c>
      <c r="BC4164" s="3">
        <v>0.56200000000000006</v>
      </c>
      <c r="BD4164" s="12" cm="1">
        <f t="array" ref="BD4164">SfromgA($BB4164,$BA4164,"")</f>
        <v>3.8033880844379069</v>
      </c>
      <c r="BE4164" s="29">
        <f t="shared" ref="BE4164:BE4165" si="7661">(10^MAX(0.05, -0.312925054856973*((LN($BD4164))^(1/3)) + 0.454808404431693)-1)*100</f>
        <v>28.875279550502952</v>
      </c>
      <c r="BG4164" s="3"/>
      <c r="BH4164" s="3"/>
      <c r="BI4164" s="12">
        <f t="shared" ref="BI4164:BI4165" si="7662">IF($BB4164="",$BF4164,$BB4164)</f>
        <v>698000000</v>
      </c>
      <c r="BJ4164" s="29">
        <f t="shared" ref="BJ4164:BJ4165" si="7663">IF($BB4164="",$BH4164,$BE4164)</f>
        <v>28.875279550502952</v>
      </c>
      <c r="BK4164" s="3">
        <f t="shared" ref="BK4164:BK4165" si="7664">LN(BN4164*100000000/($AX4164-$AW4164)/$BI4164)</f>
        <v>-8.2197646101399044</v>
      </c>
      <c r="BL4164" s="13">
        <f>EXP(BK$4341*$AX4164+BK$4342)*$BI4164/(100000000/($AX4164-$AW4164))</f>
        <v>231.24060009109562</v>
      </c>
      <c r="BM4164" s="3">
        <f t="shared" ref="BM4164:BM4165" si="7665">LN(BL4164/$C4164)</f>
        <v>3.3640171856318144</v>
      </c>
      <c r="BN4164" s="13" cm="1">
        <f t="array" ref="BN4164">$C4164*EXP(poly_from_str(100000000/$E4164,BN$4343))</f>
        <v>84.41048395072211</v>
      </c>
      <c r="BO4164" s="3">
        <f t="shared" ref="BO4164:BO4165" si="7666">LN($C4164)</f>
        <v>2.0794415416798357</v>
      </c>
      <c r="BP4164" s="13">
        <f t="shared" ref="BP4164:BP4165" si="7667">LN(BL4164/BN4164)</f>
        <v>1.0077671159984669</v>
      </c>
      <c r="BQ4164" s="13"/>
      <c r="BS4164" s="13"/>
      <c r="BT4164" s="13"/>
      <c r="BU4164" s="13"/>
      <c r="BV4164" s="13"/>
      <c r="BW4164" s="13"/>
      <c r="BX4164" s="13"/>
      <c r="BY4164">
        <v>87061</v>
      </c>
      <c r="BZ4164" s="13"/>
    </row>
    <row r="4165" spans="1:78" hidden="1" x14ac:dyDescent="0.25">
      <c r="A4165" t="s">
        <v>4476</v>
      </c>
      <c r="B4165" s="2" t="str">
        <f t="shared" si="7596"/>
        <v/>
      </c>
      <c r="C4165">
        <v>6</v>
      </c>
      <c r="E4165">
        <v>44914.87</v>
      </c>
      <c r="F4165">
        <v>23050</v>
      </c>
      <c r="G4165" t="s">
        <v>5</v>
      </c>
      <c r="H4165" s="5" t="s">
        <v>19</v>
      </c>
      <c r="I4165">
        <v>67965</v>
      </c>
      <c r="J4165" t="s">
        <v>3</v>
      </c>
      <c r="K4165" s="5" t="s">
        <v>19</v>
      </c>
      <c r="L4165">
        <v>23050.61</v>
      </c>
      <c r="M4165" t="str">
        <f t="shared" si="7653"/>
        <v>e</v>
      </c>
      <c r="N4165" t="str">
        <f t="shared" si="7654"/>
        <v>3/2</v>
      </c>
      <c r="O4165">
        <v>67965.47</v>
      </c>
      <c r="P4165" t="str">
        <f t="shared" si="7655"/>
        <v>o</v>
      </c>
      <c r="Q4165" t="str">
        <f t="shared" si="7656"/>
        <v>3/2</v>
      </c>
      <c r="R4165">
        <v>38</v>
      </c>
      <c r="AA4165" s="10">
        <f t="shared" si="7646"/>
        <v>2225.7420000000002</v>
      </c>
      <c r="AB4165" s="3" cm="1">
        <f t="array" ref="AB4165">100000000/Lvac(AA4165)</f>
        <v>44914.867086948325</v>
      </c>
      <c r="AC4165" s="28">
        <f t="shared" si="7647"/>
        <v>4.4928837214735577E-7</v>
      </c>
      <c r="AD4165" s="28">
        <f t="shared" si="7648"/>
        <v>2.2264342852538175E-7</v>
      </c>
      <c r="AE4165" s="21">
        <f t="shared" si="7649"/>
        <v>44914.869425684396</v>
      </c>
      <c r="AF4165" s="10" cm="1">
        <f t="array" ref="AF4165">Lair(100000000/AE4165)</f>
        <v>2225.7418840932291</v>
      </c>
      <c r="AG4165" s="10">
        <f t="shared" si="7650"/>
        <v>1.5089863759354932E-2</v>
      </c>
      <c r="AH4165" s="10" t="b">
        <f t="shared" si="7645"/>
        <v>1</v>
      </c>
      <c r="AI4165" s="10">
        <f t="shared" si="7657"/>
        <v>2225.7418840932291</v>
      </c>
      <c r="AJ4165">
        <v>3.0000000000000001E-3</v>
      </c>
      <c r="AK4165" s="3" cm="1">
        <f t="array" ref="AK4165">100000000/Lvac($AA4165)</f>
        <v>44914.867086948325</v>
      </c>
      <c r="AL4165" s="21">
        <f t="shared" si="7593"/>
        <v>6.0539185708741852E-2</v>
      </c>
      <c r="AM4165" s="10" cm="1">
        <f t="array" ref="AM4165">Lvac($AI4165)-$BA4165</f>
        <v>-4.6723213199584279E-4</v>
      </c>
      <c r="AN4165" s="10">
        <f t="shared" si="7658"/>
        <v>7.0869483242859133E-3</v>
      </c>
      <c r="AO4165" s="3">
        <f t="shared" si="7659"/>
        <v>-0.15574404399861427</v>
      </c>
      <c r="AP4165" s="3">
        <v>-0.11710025531404729</v>
      </c>
      <c r="AS4165" s="3">
        <f t="shared" si="7652"/>
        <v>-2.9130516777513549E-3</v>
      </c>
      <c r="AT4165" s="3" cm="1">
        <f t="array" ref="AT4165">AS4165-(100000000/LvacE($A4165)-$E4165)</f>
        <v>1.5495729894610122E-4</v>
      </c>
      <c r="AU4165" t="s">
        <v>4764</v>
      </c>
      <c r="AV4165" t="s">
        <v>4830</v>
      </c>
      <c r="AW4165" s="3">
        <v>23050.61</v>
      </c>
      <c r="AX4165" s="3">
        <v>67965.47</v>
      </c>
      <c r="AY4165" s="3"/>
      <c r="AZ4165" s="10" cm="1">
        <f t="array" ref="AZ4165">Lair(100000000/($AX4165-$AW4165))</f>
        <v>2225.7423512262371</v>
      </c>
      <c r="BA4165" s="10">
        <f t="shared" si="7660"/>
        <v>2226.4346365545834</v>
      </c>
      <c r="BB4165" s="12">
        <v>101000000</v>
      </c>
      <c r="BC4165" s="3">
        <v>0.11</v>
      </c>
      <c r="BD4165" s="12" cm="1">
        <f t="array" ref="BD4165">SfromgA($BB4165,$BA4165,"")</f>
        <v>0.55015438991880594</v>
      </c>
      <c r="BE4165" s="29">
        <f t="shared" si="7661"/>
        <v>422.85446195881366</v>
      </c>
      <c r="BG4165" s="3"/>
      <c r="BH4165" s="3"/>
      <c r="BI4165" s="12">
        <f t="shared" si="7662"/>
        <v>101000000</v>
      </c>
      <c r="BJ4165" s="29">
        <f t="shared" si="7663"/>
        <v>422.85446195881366</v>
      </c>
      <c r="BK4165" s="3">
        <f t="shared" si="7664"/>
        <v>-6.5716242934609292</v>
      </c>
      <c r="BL4165" s="13">
        <f>EXP(BK$4341*$AX4165+BK$4342)*$BI4165/(100000000/($AX4165-$AW4165))</f>
        <v>29.148852737379443</v>
      </c>
      <c r="BM4165" s="3">
        <f t="shared" si="7665"/>
        <v>1.5806560855856788</v>
      </c>
      <c r="BN4165" s="13" cm="1">
        <f t="array" ref="BN4165">$C4165*EXP(poly_from_str(100000000/$E4165,BN$4343))</f>
        <v>63.487943012530451</v>
      </c>
      <c r="BO4165" s="3">
        <f t="shared" si="7666"/>
        <v>1.791759469228055</v>
      </c>
      <c r="BP4165" s="13">
        <f t="shared" si="7667"/>
        <v>-0.77843445923817856</v>
      </c>
      <c r="BQ4165" s="13"/>
      <c r="BS4165" s="13"/>
      <c r="BT4165" s="13"/>
      <c r="BU4165" s="13"/>
      <c r="BV4165" s="13"/>
      <c r="BW4165" s="13"/>
      <c r="BX4165" s="13"/>
      <c r="BY4165">
        <v>65498</v>
      </c>
      <c r="BZ4165" s="13"/>
    </row>
    <row r="4166" spans="1:78" hidden="1" x14ac:dyDescent="0.25">
      <c r="A4166" t="s">
        <v>4477</v>
      </c>
      <c r="B4166" s="2" t="str">
        <f t="shared" si="7596"/>
        <v/>
      </c>
      <c r="C4166">
        <v>1</v>
      </c>
      <c r="D4166" t="s">
        <v>14</v>
      </c>
      <c r="E4166">
        <v>44916.78</v>
      </c>
      <c r="R4166">
        <v>38</v>
      </c>
      <c r="S4166" t="s">
        <v>22</v>
      </c>
      <c r="AA4166" s="10">
        <f t="shared" si="7646"/>
        <v>2225.6469999999999</v>
      </c>
      <c r="AB4166" s="3" cm="1">
        <f t="array" ref="AB4166">100000000/Lvac(AA4166)</f>
        <v>44916.784053442752</v>
      </c>
      <c r="AC4166" s="28">
        <f t="shared" si="7647"/>
        <v>4.493075496698264E-7</v>
      </c>
      <c r="AD4166" s="28">
        <f t="shared" si="7648"/>
        <v>2.226339265095611E-7</v>
      </c>
      <c r="AE4166" s="21">
        <f t="shared" si="7649"/>
        <v>44916.780799037093</v>
      </c>
      <c r="AF4166" s="10" cm="1">
        <f t="array" ref="AF4166">Lair(100000000/AE4166)</f>
        <v>2225.6471612732244</v>
      </c>
      <c r="AG4166" s="10">
        <f t="shared" si="7650"/>
        <v>1.5090725091050548E-2</v>
      </c>
      <c r="AH4166" s="10" t="b">
        <f t="shared" si="7645"/>
        <v>1</v>
      </c>
      <c r="AI4166" s="10">
        <f t="shared" si="7651"/>
        <v>2225.6469999999999</v>
      </c>
      <c r="AJ4166">
        <v>7.0000000000000001E-3</v>
      </c>
      <c r="AK4166" s="3" cm="1">
        <f t="array" ref="AK4166">100000000/Lvac($AA4166)</f>
        <v>44916.784053442752</v>
      </c>
      <c r="AL4166" s="21">
        <f t="shared" si="7593"/>
        <v>0.14127015127470766</v>
      </c>
      <c r="AM4166" s="21"/>
      <c r="AN4166" s="21"/>
      <c r="AO4166" s="21"/>
      <c r="AP4166" s="21"/>
      <c r="AS4166" s="3">
        <f t="shared" si="7652"/>
        <v>4.0534427535021678E-3</v>
      </c>
      <c r="AT4166" s="3" cm="1">
        <f t="array" ref="AT4166">AS4166-(100000000/LvacE($A4166)-$E4166)</f>
        <v>1.5503619215451181E-4</v>
      </c>
      <c r="BB4166"/>
      <c r="BC4166"/>
      <c r="BD4166"/>
      <c r="BE4166"/>
      <c r="BF4166"/>
      <c r="BG4166"/>
      <c r="BH4166"/>
      <c r="BI4166"/>
      <c r="BJ4166"/>
      <c r="BN4166" s="13" cm="1">
        <f t="array" ref="BN4166">$C4166*EXP(poly_from_str(100000000/$E4166,BN$4343))</f>
        <v>10.592361210748068</v>
      </c>
      <c r="BO4166" s="13"/>
      <c r="BY4166">
        <v>10929</v>
      </c>
    </row>
    <row r="4167" spans="1:78" hidden="1" x14ac:dyDescent="0.25">
      <c r="A4167" t="s">
        <v>4478</v>
      </c>
      <c r="B4167" s="2" t="str">
        <f t="shared" si="7596"/>
        <v/>
      </c>
      <c r="C4167">
        <v>1</v>
      </c>
      <c r="E4167">
        <v>44917.71</v>
      </c>
      <c r="F4167">
        <v>38785</v>
      </c>
      <c r="G4167" t="s">
        <v>5</v>
      </c>
      <c r="H4167" s="5" t="s">
        <v>86</v>
      </c>
      <c r="I4167">
        <v>83703</v>
      </c>
      <c r="J4167" t="s">
        <v>3</v>
      </c>
      <c r="K4167" s="5" t="s">
        <v>15</v>
      </c>
      <c r="L4167">
        <v>38785.760000000002</v>
      </c>
      <c r="M4167" t="str">
        <f t="shared" ref="M4167:M4170" si="7668">$G4167&amp;""</f>
        <v>e</v>
      </c>
      <c r="N4167" t="str">
        <f t="shared" ref="N4167:N4170" si="7669">$H4167&amp;""</f>
        <v>15/2</v>
      </c>
      <c r="O4167">
        <v>83703.429999999993</v>
      </c>
      <c r="P4167" t="str">
        <f t="shared" ref="P4167:P4170" si="7670">$J4167&amp;""</f>
        <v>o</v>
      </c>
      <c r="Q4167" t="str">
        <f t="shared" ref="Q4167:Q4170" si="7671">$K4167&amp;""</f>
        <v>13/2</v>
      </c>
      <c r="R4167">
        <v>38</v>
      </c>
      <c r="AA4167" s="10">
        <f t="shared" si="7646"/>
        <v>2225.6010000000001</v>
      </c>
      <c r="AB4167" s="3" cm="1">
        <f t="array" ref="AB4167">100000000/Lvac(AA4167)</f>
        <v>44917.712327591027</v>
      </c>
      <c r="AC4167" s="28">
        <f t="shared" si="7647"/>
        <v>4.4931683621637479E-7</v>
      </c>
      <c r="AD4167" s="28">
        <f t="shared" si="7648"/>
        <v>2.2262932553351407E-7</v>
      </c>
      <c r="AE4167" s="21">
        <f t="shared" si="7649"/>
        <v>44917.710458797192</v>
      </c>
      <c r="AF4167" s="10" cm="1">
        <f t="array" ref="AF4167">Lair(100000000/AE4167)</f>
        <v>2225.6010926049094</v>
      </c>
      <c r="AG4167" s="10">
        <f t="shared" si="7650"/>
        <v>1.5091142196555229E-2</v>
      </c>
      <c r="AH4167" s="10" t="b">
        <f t="shared" si="7645"/>
        <v>1</v>
      </c>
      <c r="AI4167" s="10">
        <f t="shared" ref="AI4167:AI4170" si="7672">$AF4167</f>
        <v>2225.6010926049094</v>
      </c>
      <c r="AJ4167">
        <v>3.0000000000000001E-3</v>
      </c>
      <c r="AK4167" s="3" cm="1">
        <f t="array" ref="AK4167">100000000/Lvac($AA4167)</f>
        <v>44917.712327591027</v>
      </c>
      <c r="AL4167" s="21">
        <f t="shared" si="7593"/>
        <v>6.0546850660040799E-2</v>
      </c>
      <c r="AM4167" s="10" cm="1">
        <f t="array" ref="AM4167">Lvac($AI4167)-$BA4167</f>
        <v>-2.0052943768860132E-3</v>
      </c>
      <c r="AN4167" s="10">
        <f t="shared" ref="AN4167:AN4170" si="7673">$AK4167-($AX4167-$AW4167)</f>
        <v>4.2327591036155354E-2</v>
      </c>
      <c r="AO4167" s="3">
        <f t="shared" ref="AO4167:AO4170" si="7674">AM4167/AJ4167</f>
        <v>-0.6684314589620044</v>
      </c>
      <c r="AP4167" s="3">
        <v>-0.69930631176854752</v>
      </c>
      <c r="AS4167" s="3">
        <f t="shared" si="7652"/>
        <v>2.3275910280062817E-3</v>
      </c>
      <c r="AT4167" s="3" cm="1">
        <f t="array" ref="AT4167">AS4167-(100000000/LvacE($A4167)-$E4167)</f>
        <v>1.5507441275985911E-4</v>
      </c>
      <c r="AU4167" t="s">
        <v>4776</v>
      </c>
      <c r="AV4167" t="s">
        <v>4920</v>
      </c>
      <c r="AW4167" s="3">
        <v>38785.760000000002</v>
      </c>
      <c r="AX4167" s="3">
        <v>83703.429999999993</v>
      </c>
      <c r="AY4167" s="3"/>
      <c r="AZ4167" s="10" cm="1">
        <f t="array" ref="AZ4167">Lair(100000000/($AX4167-$AW4167))</f>
        <v>2225.6030974738896</v>
      </c>
      <c r="BA4167" s="10">
        <f t="shared" ref="BA4167:BA4170" si="7675">100000000/($AX4167-$AW4167)</f>
        <v>2226.295353254076</v>
      </c>
      <c r="BB4167" s="12">
        <v>64900000</v>
      </c>
      <c r="BC4167" s="3">
        <v>2.1000000000000001E-2</v>
      </c>
      <c r="BD4167" s="12" cm="1">
        <f t="array" ref="BD4167">SfromgA($BB4167,$BA4167,"")</f>
        <v>0.35344870618496116</v>
      </c>
      <c r="BE4167" s="29">
        <f t="shared" ref="BE4167:BE4170" si="7676">(10^MAX(0.05, -0.312925054856973*((LN($BD4167))^(1/3)) + 0.454808404431693)-1)*100</f>
        <v>491.36155127662693</v>
      </c>
      <c r="BG4167" s="3"/>
      <c r="BH4167" s="3"/>
      <c r="BI4167" s="12">
        <f t="shared" ref="BI4167:BI4170" si="7677">IF($BB4167="",$BF4167,$BB4167)</f>
        <v>64900000</v>
      </c>
      <c r="BJ4167" s="29">
        <f t="shared" ref="BJ4167:BJ4170" si="7678">IF($BB4167="",$BH4167,$BE4167)</f>
        <v>491.36155127662693</v>
      </c>
      <c r="BK4167" s="3">
        <f t="shared" ref="BK4167:BK4169" si="7679">LN(BN4167*100000000/($AX4167-$AW4167)/$BI4167)</f>
        <v>-7.9196230034327462</v>
      </c>
      <c r="BL4167" s="13">
        <f>EXP(BK$4341*$AX4167+BK$4342)*$BI4167/(100000000/($AX4167-$AW4167))</f>
        <v>5.6657121494023279</v>
      </c>
      <c r="BM4167" s="3">
        <f t="shared" ref="BM4167:BM4169" si="7680">LN(BL4167/$C4167)</f>
        <v>1.7344325969766663</v>
      </c>
      <c r="BN4167" s="13" cm="1">
        <f t="array" ref="BN4167">$C4167*EXP(poly_from_str(100000000/$E4167,BN$4343))</f>
        <v>10.597742129788863</v>
      </c>
      <c r="BO4167" s="3">
        <f t="shared" ref="BO4167:BO4170" si="7681">LN($C4167)</f>
        <v>0</v>
      </c>
      <c r="BP4167" s="13">
        <f>LN(BL4167/BN4167)</f>
        <v>-0.62620837482853009</v>
      </c>
      <c r="BQ4167" s="13"/>
      <c r="BS4167" s="13"/>
      <c r="BT4167" s="13"/>
      <c r="BU4167" s="13"/>
      <c r="BV4167" s="13"/>
      <c r="BW4167" s="13"/>
      <c r="BX4167" s="13"/>
      <c r="BY4167">
        <v>10935</v>
      </c>
      <c r="BZ4167" s="13"/>
    </row>
    <row r="4168" spans="1:78" hidden="1" x14ac:dyDescent="0.25">
      <c r="A4168" t="s">
        <v>4479</v>
      </c>
      <c r="B4168" s="2" t="str">
        <f t="shared" si="7596"/>
        <v/>
      </c>
      <c r="C4168">
        <v>7</v>
      </c>
      <c r="E4168">
        <v>44926.75</v>
      </c>
      <c r="F4168">
        <v>19308</v>
      </c>
      <c r="G4168" t="s">
        <v>5</v>
      </c>
      <c r="H4168" s="5" t="s">
        <v>16</v>
      </c>
      <c r="I4168">
        <v>64235</v>
      </c>
      <c r="J4168" t="s">
        <v>3</v>
      </c>
      <c r="K4168" s="5" t="s">
        <v>4</v>
      </c>
      <c r="L4168">
        <v>19308.93</v>
      </c>
      <c r="M4168" t="str">
        <f t="shared" si="7668"/>
        <v>e</v>
      </c>
      <c r="N4168" t="str">
        <f t="shared" si="7669"/>
        <v>11/2</v>
      </c>
      <c r="O4168">
        <v>64235.61</v>
      </c>
      <c r="P4168" t="str">
        <f t="shared" si="7670"/>
        <v>o</v>
      </c>
      <c r="Q4168" t="str">
        <f t="shared" si="7671"/>
        <v>9/2</v>
      </c>
      <c r="R4168">
        <v>38</v>
      </c>
      <c r="AA4168" s="10">
        <f t="shared" si="7646"/>
        <v>2225.1529999999998</v>
      </c>
      <c r="AB4168" s="3" cm="1">
        <f t="array" ref="AB4168">100000000/Lvac(AA4168)</f>
        <v>44926.754917238468</v>
      </c>
      <c r="AC4168" s="28">
        <f t="shared" si="7647"/>
        <v>4.4940729918347194E-7</v>
      </c>
      <c r="AD4168" s="28">
        <f t="shared" si="7648"/>
        <v>2.2258451602884374E-7</v>
      </c>
      <c r="AE4168" s="21">
        <f t="shared" si="7649"/>
        <v>44926.750968622495</v>
      </c>
      <c r="AF4168" s="10" cm="1">
        <f t="array" ref="AF4168">Lair(100000000/AE4168)</f>
        <v>2225.1531955882301</v>
      </c>
      <c r="AG4168" s="10">
        <f t="shared" si="7650"/>
        <v>1.5095205794216953E-2</v>
      </c>
      <c r="AH4168" s="10" t="b">
        <f t="shared" si="7645"/>
        <v>1</v>
      </c>
      <c r="AI4168" s="10">
        <f t="shared" si="7672"/>
        <v>2225.1531955882301</v>
      </c>
      <c r="AJ4168">
        <v>3.0000000000000001E-3</v>
      </c>
      <c r="AK4168" s="3" cm="1">
        <f t="array" ref="AK4168">100000000/Lvac($AA4168)</f>
        <v>44926.754917238468</v>
      </c>
      <c r="AL4168" s="21">
        <f t="shared" si="7593"/>
        <v>6.0571229441164651E-2</v>
      </c>
      <c r="AM4168" s="10" cm="1">
        <f t="array" ref="AM4168">Lvac($AI4168)-$BA4168</f>
        <v>-3.5160661500412971E-3</v>
      </c>
      <c r="AN4168" s="10">
        <f t="shared" si="7673"/>
        <v>7.4917238467605785E-2</v>
      </c>
      <c r="AO4168" s="3">
        <f t="shared" si="7674"/>
        <v>-1.1720220500137657</v>
      </c>
      <c r="AP4168" s="3">
        <v>-1.2372319570204127</v>
      </c>
      <c r="AS4168" s="3">
        <f t="shared" si="7652"/>
        <v>4.9172384678968228E-3</v>
      </c>
      <c r="AT4168" s="3" cm="1">
        <f t="array" ref="AT4168">AS4168-(100000000/LvacE($A4168)-$E4168)</f>
        <v>1.5544706548098475E-4</v>
      </c>
      <c r="AU4168" t="s">
        <v>4808</v>
      </c>
      <c r="AV4168" t="s">
        <v>4837</v>
      </c>
      <c r="AW4168" s="3">
        <v>19308.93</v>
      </c>
      <c r="AX4168" s="3">
        <v>64235.61</v>
      </c>
      <c r="AY4168" s="3"/>
      <c r="AZ4168" s="10" cm="1">
        <f t="array" ref="AZ4168">Lair(100000000/($AX4168-$AW4168))</f>
        <v>2225.1567109086604</v>
      </c>
      <c r="BA4168" s="10">
        <f t="shared" si="7675"/>
        <v>2225.8488719843085</v>
      </c>
      <c r="BB4168" s="12">
        <v>126000000</v>
      </c>
      <c r="BC4168" s="3">
        <v>0.20699999999999999</v>
      </c>
      <c r="BD4168" s="12" cm="1">
        <f t="array" ref="BD4168">SfromgA($BB4168,$BA4168,"")</f>
        <v>0.68578964998646275</v>
      </c>
      <c r="BE4168" s="29">
        <f t="shared" si="7676"/>
        <v>379.62709944215351</v>
      </c>
      <c r="BG4168" s="3"/>
      <c r="BH4168" s="3"/>
      <c r="BI4168" s="12">
        <f t="shared" si="7677"/>
        <v>126000000</v>
      </c>
      <c r="BJ4168" s="29">
        <f t="shared" si="7678"/>
        <v>379.62709944215351</v>
      </c>
      <c r="BK4168" s="3">
        <f t="shared" si="7679"/>
        <v>-6.6324028241895041</v>
      </c>
      <c r="BL4168" s="13">
        <f>EXP(BK$4341*$AX4168+BK$4342)*$BI4168/(100000000/($AX4168-$AW4168))</f>
        <v>48.290526965270558</v>
      </c>
      <c r="BM4168" s="3">
        <f t="shared" si="7680"/>
        <v>1.9313252632839646</v>
      </c>
      <c r="BN4168" s="13" cm="1">
        <f t="array" ref="BN4168">$C4168*EXP(poly_from_str(100000000/$E4168,BN$4343))</f>
        <v>74.551935505280582</v>
      </c>
      <c r="BO4168" s="3">
        <f t="shared" si="7681"/>
        <v>1.9459101490553132</v>
      </c>
      <c r="BP4168" s="13">
        <f t="shared" ref="BP4168:BP4169" si="7682">LN(BL4168/BN4168)</f>
        <v>-0.43426059104659676</v>
      </c>
      <c r="BQ4168" s="13"/>
      <c r="BR4168" s="12">
        <v>3320000</v>
      </c>
      <c r="BS4168" s="3">
        <f>LN(BV4168*100000000/($AX4168-$AW4168)/$BR4168)</f>
        <v>-4.690493293546286</v>
      </c>
      <c r="BT4168" s="13">
        <f>EXP(BS$4338*$AX4168+BS$4336)*$BR4168/(100000000/($AX4168-$AW4168))</f>
        <v>1.5295881828780256</v>
      </c>
      <c r="BU4168" s="3">
        <f>LN(BT4168/$BN4168)</f>
        <v>-3.8864974657296236</v>
      </c>
      <c r="BV4168" s="3" cm="1">
        <f t="array" ref="BV4168">$BN4168*EXP(poly_from_str(100000000/$E4168,BV$4341))</f>
        <v>13.695788954574391</v>
      </c>
      <c r="BW4168" s="12" t="s">
        <v>5053</v>
      </c>
      <c r="BX4168" s="3">
        <f>LN(BT4168/BV4168)</f>
        <v>-2.192089872349761</v>
      </c>
      <c r="BY4168">
        <v>76958</v>
      </c>
      <c r="BZ4168" s="13"/>
    </row>
    <row r="4169" spans="1:78" hidden="1" x14ac:dyDescent="0.25">
      <c r="A4169" t="s">
        <v>4480</v>
      </c>
      <c r="B4169" s="2" t="str">
        <f t="shared" si="7596"/>
        <v/>
      </c>
      <c r="C4169">
        <v>7</v>
      </c>
      <c r="D4169" t="s">
        <v>14</v>
      </c>
      <c r="E4169">
        <v>44931.68</v>
      </c>
      <c r="F4169">
        <v>17627</v>
      </c>
      <c r="G4169" t="s">
        <v>5</v>
      </c>
      <c r="H4169" s="5" t="s">
        <v>4</v>
      </c>
      <c r="I4169">
        <v>62558</v>
      </c>
      <c r="J4169" t="s">
        <v>3</v>
      </c>
      <c r="K4169" s="5" t="s">
        <v>16</v>
      </c>
      <c r="L4169">
        <v>17627</v>
      </c>
      <c r="M4169" t="str">
        <f t="shared" si="7668"/>
        <v>e</v>
      </c>
      <c r="N4169" t="str">
        <f t="shared" si="7669"/>
        <v>9/2</v>
      </c>
      <c r="O4169">
        <v>62558.67</v>
      </c>
      <c r="P4169" t="str">
        <f t="shared" si="7670"/>
        <v>o</v>
      </c>
      <c r="Q4169" t="str">
        <f t="shared" si="7671"/>
        <v>11/2</v>
      </c>
      <c r="R4169">
        <v>38</v>
      </c>
      <c r="AA4169" s="10">
        <f t="shared" si="7646"/>
        <v>2224.9090000000001</v>
      </c>
      <c r="AB4169" s="3" cm="1">
        <f t="array" ref="AB4169">100000000/Lvac(AA4169)</f>
        <v>44931.681430554141</v>
      </c>
      <c r="AC4169" s="28">
        <f t="shared" si="7647"/>
        <v>4.494565845164903E-7</v>
      </c>
      <c r="AD4169" s="28">
        <f t="shared" si="7648"/>
        <v>2.2256011085309323E-7</v>
      </c>
      <c r="AE4169" s="21">
        <f t="shared" si="7649"/>
        <v>44931.680281698551</v>
      </c>
      <c r="AF4169" s="10" cm="1">
        <f t="array" ref="AF4169">Lair(100000000/AE4169)</f>
        <v>2224.9090568942011</v>
      </c>
      <c r="AG4169" s="10">
        <f t="shared" si="7650"/>
        <v>1.5097420036179938E-2</v>
      </c>
      <c r="AH4169" s="10" t="b">
        <f t="shared" si="7645"/>
        <v>1</v>
      </c>
      <c r="AI4169" s="10">
        <f t="shared" si="7672"/>
        <v>2224.9090568942011</v>
      </c>
      <c r="AJ4169">
        <v>7.0000000000000001E-3</v>
      </c>
      <c r="AK4169" s="3" cm="1">
        <f t="array" ref="AK4169">100000000/Lvac($AA4169)</f>
        <v>44931.681430554141</v>
      </c>
      <c r="AL4169" s="21">
        <f t="shared" si="7593"/>
        <v>0.14136387689163654</v>
      </c>
      <c r="AM4169" s="10" cm="1">
        <f t="array" ref="AM4169">Lvac($AI4169)-$BA4169</f>
        <v>-5.0928354721690994E-4</v>
      </c>
      <c r="AN4169" s="10">
        <f t="shared" si="7673"/>
        <v>1.1430554142862093E-2</v>
      </c>
      <c r="AO4169" s="3">
        <f t="shared" si="7674"/>
        <v>-7.2754792459558557E-2</v>
      </c>
      <c r="AP4169" s="3">
        <v>-8.0884259399941316E-2</v>
      </c>
      <c r="AS4169" s="3">
        <f t="shared" si="7652"/>
        <v>1.4305541408248246E-3</v>
      </c>
      <c r="AT4169" s="3" cm="1">
        <f t="array" ref="AT4169">AS4169-(100000000/LvacE($A4169)-$E4169)</f>
        <v>1.5565038484055549E-4</v>
      </c>
      <c r="AU4169" t="s">
        <v>4815</v>
      </c>
      <c r="AV4169" t="s">
        <v>4816</v>
      </c>
      <c r="AW4169" s="3">
        <v>17627</v>
      </c>
      <c r="AX4169" s="3">
        <v>62558.67</v>
      </c>
      <c r="AY4169" s="3"/>
      <c r="AZ4169" s="10" cm="1">
        <f t="array" ref="AZ4169">Lair(100000000/($AX4169-$AW4169))</f>
        <v>2224.9095660697481</v>
      </c>
      <c r="BA4169" s="10">
        <f t="shared" si="7675"/>
        <v>2225.6016747207482</v>
      </c>
      <c r="BB4169" s="12">
        <v>36100000</v>
      </c>
      <c r="BC4169" s="3">
        <v>9.8000000000000004E-2</v>
      </c>
      <c r="BD4169" s="12" cm="1">
        <f t="array" ref="BD4169">SfromgA($BB4169,$BA4169,"")</f>
        <v>0.19641872162750704</v>
      </c>
      <c r="BE4169" s="29">
        <f t="shared" si="7676"/>
        <v>565.10962877966585</v>
      </c>
      <c r="BG4169" s="3"/>
      <c r="BH4169" s="3"/>
      <c r="BI4169" s="12">
        <f t="shared" si="7677"/>
        <v>36100000</v>
      </c>
      <c r="BJ4169" s="29">
        <f t="shared" si="7678"/>
        <v>565.10962877966585</v>
      </c>
      <c r="BK4169" s="3">
        <f t="shared" si="7679"/>
        <v>-5.3798218977240309</v>
      </c>
      <c r="BL4169" s="13">
        <f>EXP(BK$4341*$AX4169+BK$4342)*$BI4169/(100000000/($AX4169-$AW4169))</f>
        <v>15.717450532550053</v>
      </c>
      <c r="BM4169" s="3">
        <f t="shared" si="7680"/>
        <v>0.80886144492994294</v>
      </c>
      <c r="BN4169" s="13" cm="1">
        <f t="array" ref="BN4169">$C4169*EXP(poly_from_str(100000000/$E4169,BN$4343))</f>
        <v>74.753718131965414</v>
      </c>
      <c r="BO4169" s="3">
        <f t="shared" si="7681"/>
        <v>1.9459101490553132</v>
      </c>
      <c r="BP4169" s="13">
        <f t="shared" si="7682"/>
        <v>-1.5594273579443607</v>
      </c>
      <c r="BQ4169" s="13"/>
      <c r="BS4169" s="13"/>
      <c r="BT4169" s="13"/>
      <c r="BU4169" s="13"/>
      <c r="BV4169" s="13"/>
      <c r="BW4169" s="13"/>
      <c r="BX4169" s="13"/>
      <c r="BY4169">
        <v>77185</v>
      </c>
      <c r="BZ4169" s="13"/>
    </row>
    <row r="4170" spans="1:78" hidden="1" x14ac:dyDescent="0.25">
      <c r="A4170" t="s">
        <v>4481</v>
      </c>
      <c r="B4170" s="2" t="str">
        <f t="shared" si="7596"/>
        <v/>
      </c>
      <c r="C4170">
        <v>6</v>
      </c>
      <c r="D4170" t="s">
        <v>14</v>
      </c>
      <c r="E4170">
        <v>44932.31</v>
      </c>
      <c r="F4170">
        <v>23442</v>
      </c>
      <c r="G4170" t="s">
        <v>5</v>
      </c>
      <c r="H4170" s="5" t="s">
        <v>16</v>
      </c>
      <c r="I4170">
        <v>68374</v>
      </c>
      <c r="J4170" t="s">
        <v>3</v>
      </c>
      <c r="K4170" s="5" t="s">
        <v>4</v>
      </c>
      <c r="L4170">
        <v>23442.25</v>
      </c>
      <c r="M4170" t="str">
        <f t="shared" si="7668"/>
        <v>e</v>
      </c>
      <c r="N4170" t="str">
        <f t="shared" si="7669"/>
        <v>11/2</v>
      </c>
      <c r="O4170">
        <v>68374.539999999994</v>
      </c>
      <c r="P4170" t="str">
        <f t="shared" si="7670"/>
        <v>o</v>
      </c>
      <c r="Q4170" t="str">
        <f t="shared" si="7671"/>
        <v>9/2</v>
      </c>
      <c r="R4170">
        <v>38</v>
      </c>
      <c r="AA4170" s="10">
        <f t="shared" si="7646"/>
        <v>2224.8780000000002</v>
      </c>
      <c r="AB4170" s="3" cm="1">
        <f t="array" ref="AB4170">100000000/Lvac(AA4170)</f>
        <v>44932.307417379772</v>
      </c>
      <c r="AC4170" s="28">
        <f t="shared" si="7647"/>
        <v>4.4946284695160811E-7</v>
      </c>
      <c r="AD4170" s="28">
        <f t="shared" si="7648"/>
        <v>2.2255701019556388E-7</v>
      </c>
      <c r="AE4170" s="21">
        <f t="shared" si="7649"/>
        <v>44932.30949146433</v>
      </c>
      <c r="AF4170" s="10" cm="1">
        <f t="array" ref="AF4170">Lair(100000000/AE4170)</f>
        <v>2224.8778972890168</v>
      </c>
      <c r="AG4170" s="10">
        <f t="shared" si="7650"/>
        <v>1.5097701405960184E-2</v>
      </c>
      <c r="AH4170" s="10" t="b">
        <f t="shared" si="7645"/>
        <v>1</v>
      </c>
      <c r="AI4170" s="10">
        <f t="shared" si="7672"/>
        <v>2224.8778972890168</v>
      </c>
      <c r="AJ4170">
        <v>7.0000000000000001E-3</v>
      </c>
      <c r="AK4170" s="3" cm="1">
        <f t="array" ref="AK4170">100000000/Lvac($AA4170)</f>
        <v>44932.307417379772</v>
      </c>
      <c r="AL4170" s="21">
        <f t="shared" si="7593"/>
        <v>0.14136782620965593</v>
      </c>
      <c r="AM4170" s="10" cm="1">
        <f t="array" ref="AM4170">Lvac($AI4170)-$BA4170</f>
        <v>-9.6544418875055271E-4</v>
      </c>
      <c r="AN4170" s="10">
        <f t="shared" si="7673"/>
        <v>1.7417379778635222E-2</v>
      </c>
      <c r="AO4170" s="3">
        <f t="shared" si="7674"/>
        <v>-0.13792059839293611</v>
      </c>
      <c r="AP4170" s="3">
        <v>-0.1232444885447746</v>
      </c>
      <c r="AS4170" s="3">
        <f t="shared" si="7652"/>
        <v>-2.5826202254393138E-3</v>
      </c>
      <c r="AT4170" s="3" cm="1">
        <f t="array" ref="AT4170">AS4170-(100000000/LvacE($A4170)-$E4170)</f>
        <v>1.5567622904200107E-4</v>
      </c>
      <c r="AU4170" t="s">
        <v>4777</v>
      </c>
      <c r="AV4170" t="s">
        <v>4734</v>
      </c>
      <c r="AW4170" s="3">
        <v>23442.25</v>
      </c>
      <c r="AX4170" s="3">
        <v>68374.539999999994</v>
      </c>
      <c r="AY4170" s="3"/>
      <c r="AZ4170" s="10" cm="1">
        <f t="array" ref="AZ4170">Lair(100000000/($AX4170-$AW4170))</f>
        <v>2224.8788625284737</v>
      </c>
      <c r="BA4170" s="10">
        <f t="shared" si="7675"/>
        <v>2225.5709646670584</v>
      </c>
      <c r="BB4170" s="12">
        <v>13900000</v>
      </c>
      <c r="BC4170" s="3">
        <v>1.2999999999999999E-2</v>
      </c>
      <c r="BD4170" s="12" cm="1">
        <f t="array" ref="BD4170">SfromgA($BB4170,$BA4170,"")</f>
        <v>7.562623858788961E-2</v>
      </c>
      <c r="BE4170" s="29">
        <f t="shared" si="7676"/>
        <v>665.77989243729292</v>
      </c>
      <c r="BG4170" s="3"/>
      <c r="BH4170" s="3"/>
      <c r="BI4170" s="12">
        <f t="shared" si="7677"/>
        <v>13900000</v>
      </c>
      <c r="BJ4170" s="29">
        <f t="shared" si="7678"/>
        <v>665.77989243729292</v>
      </c>
      <c r="BK4170" s="3"/>
      <c r="BL4170" s="13">
        <f>EXP(BK$4341*$AX4170+BK$4342)*$BI4170/(100000000/($AX4170-$AW4170))</f>
        <v>3.8903170912241305</v>
      </c>
      <c r="BM4170" s="3"/>
      <c r="BN4170" s="13" cm="1">
        <f t="array" ref="BN4170">$C4170*EXP(poly_from_str(100000000/$E4170,BN$4343))</f>
        <v>64.096771541350194</v>
      </c>
      <c r="BO4170" s="3">
        <f t="shared" si="7681"/>
        <v>1.791759469228055</v>
      </c>
      <c r="BP4170" s="17"/>
      <c r="BQ4170" s="13"/>
      <c r="BS4170" s="13"/>
      <c r="BT4170" s="13"/>
      <c r="BU4170" s="13"/>
      <c r="BV4170" s="13"/>
      <c r="BW4170" s="13"/>
      <c r="BX4170" s="13"/>
      <c r="BY4170">
        <v>66183</v>
      </c>
      <c r="BZ4170" s="13"/>
    </row>
    <row r="4171" spans="1:78" hidden="1" x14ac:dyDescent="0.25">
      <c r="A4171" t="s">
        <v>4482</v>
      </c>
      <c r="B4171" s="2" t="str">
        <f t="shared" si="7596"/>
        <v/>
      </c>
      <c r="C4171">
        <v>2</v>
      </c>
      <c r="E4171">
        <v>44936.91</v>
      </c>
      <c r="R4171">
        <v>38</v>
      </c>
      <c r="S4171" t="s">
        <v>22</v>
      </c>
      <c r="AA4171" s="10">
        <f t="shared" si="7646"/>
        <v>2224.65</v>
      </c>
      <c r="AB4171" s="3" cm="1">
        <f t="array" ref="AB4171">100000000/Lvac(AA4171)</f>
        <v>44936.91198541435</v>
      </c>
      <c r="AC4171" s="28">
        <f t="shared" si="7647"/>
        <v>4.4950891151417078E-7</v>
      </c>
      <c r="AD4171" s="28">
        <f t="shared" si="7648"/>
        <v>2.2253420535985663E-7</v>
      </c>
      <c r="AE4171" s="21">
        <f t="shared" si="7649"/>
        <v>44936.910390813049</v>
      </c>
      <c r="AF4171" s="10" cm="1">
        <f t="array" ref="AF4171">Lair(100000000/AE4171)</f>
        <v>2224.6500789502634</v>
      </c>
      <c r="AG4171" s="10">
        <f t="shared" si="7650"/>
        <v>1.509977119668585E-2</v>
      </c>
      <c r="AH4171" s="10" t="b">
        <f t="shared" si="7645"/>
        <v>1</v>
      </c>
      <c r="AI4171" s="10">
        <f t="shared" si="7651"/>
        <v>2224.65</v>
      </c>
      <c r="AJ4171">
        <v>3.0000000000000001E-3</v>
      </c>
      <c r="AK4171" s="3" cm="1">
        <f t="array" ref="AK4171">100000000/Lvac($AA4171)</f>
        <v>44936.91198541435</v>
      </c>
      <c r="AL4171" s="21">
        <f t="shared" si="7593"/>
        <v>6.0598627180115092E-2</v>
      </c>
      <c r="AM4171" s="21"/>
      <c r="AN4171" s="21"/>
      <c r="AO4171" s="21"/>
      <c r="AP4171" s="21"/>
      <c r="AS4171" s="3">
        <f t="shared" si="7652"/>
        <v>1.9854143465636298E-3</v>
      </c>
      <c r="AT4171" s="3" cm="1">
        <f t="array" ref="AT4171">AS4171-(100000000/LvacE($A4171)-$E4171)</f>
        <v>1.5586645167786628E-4</v>
      </c>
      <c r="BB4171"/>
      <c r="BC4171"/>
      <c r="BD4171"/>
      <c r="BE4171"/>
      <c r="BF4171"/>
      <c r="BG4171"/>
      <c r="BH4171"/>
      <c r="BI4171"/>
      <c r="BJ4171"/>
      <c r="BN4171" s="13" cm="1">
        <f t="array" ref="BN4171">$C4171*EXP(poly_from_str(100000000/$E4171,BN$4343))</f>
        <v>21.419639327163448</v>
      </c>
      <c r="BO4171" s="13"/>
      <c r="BY4171">
        <v>22122</v>
      </c>
    </row>
    <row r="4172" spans="1:78" hidden="1" x14ac:dyDescent="0.25">
      <c r="A4172" t="s">
        <v>4483</v>
      </c>
      <c r="B4172" s="2" t="str">
        <f t="shared" si="7596"/>
        <v/>
      </c>
      <c r="C4172">
        <v>7</v>
      </c>
      <c r="E4172">
        <v>44945.17</v>
      </c>
      <c r="F4172">
        <v>19872</v>
      </c>
      <c r="G4172" t="s">
        <v>5</v>
      </c>
      <c r="H4172" s="5" t="s">
        <v>8</v>
      </c>
      <c r="I4172">
        <v>64817</v>
      </c>
      <c r="J4172" t="s">
        <v>3</v>
      </c>
      <c r="K4172" s="5" t="s">
        <v>18</v>
      </c>
      <c r="L4172">
        <v>19872.43</v>
      </c>
      <c r="M4172" t="str">
        <f t="shared" ref="M4172:M4174" si="7683">$G4172&amp;""</f>
        <v>e</v>
      </c>
      <c r="N4172" t="str">
        <f t="shared" ref="N4172:N4174" si="7684">$H4172&amp;""</f>
        <v>7/2</v>
      </c>
      <c r="O4172">
        <v>64817.53</v>
      </c>
      <c r="P4172" t="str">
        <f t="shared" ref="P4172:P4174" si="7685">$J4172&amp;""</f>
        <v>o</v>
      </c>
      <c r="Q4172" t="str">
        <f t="shared" ref="Q4172:Q4174" si="7686">$K4172&amp;""</f>
        <v>5/2</v>
      </c>
      <c r="R4172">
        <v>38</v>
      </c>
      <c r="S4172" t="s">
        <v>3959</v>
      </c>
      <c r="AA4172" s="10">
        <f t="shared" si="7646"/>
        <v>2224.241</v>
      </c>
      <c r="AB4172" s="3" cm="1">
        <f t="array" ref="AB4172">100000000/Lvac(AA4172)</f>
        <v>44945.174299263228</v>
      </c>
      <c r="AC4172" s="28">
        <f t="shared" si="7647"/>
        <v>4.4959156853956027E-7</v>
      </c>
      <c r="AD4172" s="28">
        <f t="shared" si="7648"/>
        <v>2.2249329668666848E-7</v>
      </c>
      <c r="AE4172" s="21">
        <f t="shared" si="7649"/>
        <v>44945.170845776061</v>
      </c>
      <c r="AF4172" s="10" cm="1">
        <f t="array" ref="AF4172">Lair(100000000/AE4172)</f>
        <v>2224.2411709226685</v>
      </c>
      <c r="AG4172" s="10">
        <f t="shared" si="7650"/>
        <v>1.5103485705744844E-2</v>
      </c>
      <c r="AH4172" s="10" t="b">
        <f t="shared" si="7645"/>
        <v>1</v>
      </c>
      <c r="AI4172" s="10">
        <f t="shared" ref="AI4172:AI4174" si="7687">$AF4172</f>
        <v>2224.2411709226685</v>
      </c>
      <c r="AJ4172">
        <v>3.0000000000000001E-3</v>
      </c>
      <c r="AK4172" s="3" cm="1">
        <f t="array" ref="AK4172">100000000/Lvac($AA4172)</f>
        <v>44945.174299263228</v>
      </c>
      <c r="AL4172" s="21">
        <f t="shared" si="7593"/>
        <v>6.0620909576031584E-2</v>
      </c>
      <c r="AM4172" s="10" cm="1">
        <f t="array" ref="AM4172">Lvac($AI4172)-$BA4172</f>
        <v>-3.5071034403699741E-3</v>
      </c>
      <c r="AN4172" s="10">
        <f t="shared" ref="AN4172:AN4174" si="7688">$AK4172-($AX4172-$AW4172)</f>
        <v>7.4299263229477219E-2</v>
      </c>
      <c r="AO4172" s="3">
        <f t="shared" ref="AO4172:AO4174" si="7689">AM4172/AJ4172</f>
        <v>-1.1690344801233248</v>
      </c>
      <c r="AP4172" s="3">
        <v>-1.2260207836334303</v>
      </c>
      <c r="AS4172" s="3">
        <f t="shared" si="7652"/>
        <v>4.2992632297682576E-3</v>
      </c>
      <c r="AT4172" s="3" cm="1">
        <f t="array" ref="AT4172">AS4172-(100000000/LvacE($A4172)-$E4172)</f>
        <v>1.5620822523487732E-4</v>
      </c>
      <c r="AU4172" t="s">
        <v>4780</v>
      </c>
      <c r="AV4172" t="s">
        <v>4877</v>
      </c>
      <c r="AW4172" s="3">
        <v>19872.43</v>
      </c>
      <c r="AX4172" s="3">
        <v>64817.53</v>
      </c>
      <c r="AY4172" s="3"/>
      <c r="AZ4172" s="10" cm="1">
        <f t="array" ref="AZ4172">Lair(100000000/($AX4172-$AW4172))</f>
        <v>2224.2446772826315</v>
      </c>
      <c r="BA4172" s="10">
        <f t="shared" ref="BA4172:BA4174" si="7690">100000000/($AX4172-$AW4172)</f>
        <v>2224.9366449290355</v>
      </c>
      <c r="BB4172" s="12">
        <v>49900000</v>
      </c>
      <c r="BC4172" s="3">
        <v>0.123</v>
      </c>
      <c r="BD4172" s="12" cm="1">
        <f t="array" ref="BD4172">SfromgA($BB4172,$BA4172,"")</f>
        <v>0.27126068392848929</v>
      </c>
      <c r="BE4172" s="29">
        <f t="shared" ref="BE4172:BE4174" si="7691">(10^MAX(0.05, -0.312925054856973*((LN($BD4172))^(1/3)) + 0.454808404431693)-1)*100</f>
        <v>526.2409784196484</v>
      </c>
      <c r="BG4172" s="3"/>
      <c r="BH4172" s="3"/>
      <c r="BI4172" s="12">
        <f t="shared" ref="BI4172:BI4174" si="7692">IF($BB4172="",$BF4172,$BB4172)</f>
        <v>49900000</v>
      </c>
      <c r="BJ4172" s="29">
        <f t="shared" ref="BJ4172:BJ4174" si="7693">IF($BB4172="",$BH4172,$BE4172)</f>
        <v>526.2409784196484</v>
      </c>
      <c r="BK4172" s="3">
        <f t="shared" ref="BK4172:BK4174" si="7694">LN(BN4172*100000000/($AX4172-$AW4172)/$BI4172)</f>
        <v>-5.6964302649963399</v>
      </c>
      <c r="BL4172" s="13">
        <f>EXP(BK$4341*$AX4172+BK$4342)*$BI4172/(100000000/($AX4172-$AW4172))</f>
        <v>18.304923259207737</v>
      </c>
      <c r="BM4172" s="3">
        <f t="shared" ref="BM4172:BM4174" si="7695">LN(BL4172/$C4172)</f>
        <v>0.96125990516763049</v>
      </c>
      <c r="BN4172" s="13" cm="1">
        <f t="array" ref="BN4172">$C4172*EXP(poly_from_str(100000000/$E4172,BN$4343))</f>
        <v>75.310350012051458</v>
      </c>
      <c r="BO4172" s="3">
        <f t="shared" ref="BO4172:BO4174" si="7696">LN($C4172)</f>
        <v>1.9459101490553132</v>
      </c>
      <c r="BP4172" s="13">
        <f t="shared" ref="BP4172:BP4174" si="7697">LN(BL4172/BN4172)</f>
        <v>-1.414447521496718</v>
      </c>
      <c r="BQ4172" s="13"/>
      <c r="BR4172" s="12">
        <v>4980000</v>
      </c>
      <c r="BS4172" s="3">
        <f>LN(BV4172*100000000/($AX4172-$AW4172)/$BR4172)</f>
        <v>-5.0876254987227805</v>
      </c>
      <c r="BT4172" s="13">
        <f>EXP(BS$4338*$AX4172+BS$4336)*$BR4172/(100000000/($AX4172-$AW4172))</f>
        <v>2.2953229741749608</v>
      </c>
      <c r="BU4172" s="3">
        <f>LN(BT4172/$BN4172)</f>
        <v>-3.4907440126206186</v>
      </c>
      <c r="BV4172" s="3" cm="1">
        <f t="array" ref="BV4172">$BN4172*EXP(poly_from_str(100000000/$E4172,BV$4341))</f>
        <v>13.816053736440809</v>
      </c>
      <c r="BW4172" s="12" t="s">
        <v>5053</v>
      </c>
      <c r="BX4172" s="3">
        <f>LN(BT4172/BV4172)</f>
        <v>-1.7949576671732659</v>
      </c>
      <c r="BY4172">
        <v>77811</v>
      </c>
      <c r="BZ4172" s="13"/>
    </row>
    <row r="4173" spans="1:78" hidden="1" x14ac:dyDescent="0.25">
      <c r="A4173" t="s">
        <v>4484</v>
      </c>
      <c r="B4173" s="2" t="str">
        <f t="shared" si="7596"/>
        <v/>
      </c>
      <c r="C4173">
        <v>5</v>
      </c>
      <c r="E4173">
        <v>44957.06</v>
      </c>
      <c r="F4173">
        <v>23844</v>
      </c>
      <c r="G4173" t="s">
        <v>5</v>
      </c>
      <c r="H4173" s="5" t="s">
        <v>4</v>
      </c>
      <c r="I4173">
        <v>68801</v>
      </c>
      <c r="J4173" t="s">
        <v>3</v>
      </c>
      <c r="K4173" s="5" t="s">
        <v>8</v>
      </c>
      <c r="L4173">
        <v>23844.58</v>
      </c>
      <c r="M4173" t="str">
        <f t="shared" si="7683"/>
        <v>e</v>
      </c>
      <c r="N4173" t="str">
        <f t="shared" si="7684"/>
        <v>9/2</v>
      </c>
      <c r="O4173">
        <v>68801.67</v>
      </c>
      <c r="P4173" t="str">
        <f t="shared" si="7685"/>
        <v>o</v>
      </c>
      <c r="Q4173" t="str">
        <f t="shared" si="7686"/>
        <v>7/2</v>
      </c>
      <c r="R4173">
        <v>38</v>
      </c>
      <c r="AA4173" s="10">
        <f t="shared" si="7646"/>
        <v>2223.6529999999998</v>
      </c>
      <c r="AB4173" s="3" cm="1">
        <f t="array" ref="AB4173">100000000/Lvac(AA4173)</f>
        <v>44957.057962625848</v>
      </c>
      <c r="AC4173" s="28">
        <f t="shared" si="7647"/>
        <v>4.4971045392424092E-7</v>
      </c>
      <c r="AD4173" s="28">
        <f t="shared" si="7648"/>
        <v>2.224344842207713E-7</v>
      </c>
      <c r="AE4173" s="21">
        <f t="shared" si="7649"/>
        <v>44957.05959953626</v>
      </c>
      <c r="AF4173" s="10" cm="1">
        <f t="array" ref="AF4173">Lair(100000000/AE4173)</f>
        <v>2223.6529190275869</v>
      </c>
      <c r="AG4173" s="10">
        <f t="shared" si="7650"/>
        <v>1.510882947173544E-2</v>
      </c>
      <c r="AH4173" s="10" t="b">
        <f t="shared" si="7645"/>
        <v>1</v>
      </c>
      <c r="AI4173" s="10">
        <f t="shared" si="7687"/>
        <v>2223.6529190275869</v>
      </c>
      <c r="AJ4173">
        <v>3.0000000000000001E-3</v>
      </c>
      <c r="AK4173" s="3" cm="1">
        <f t="array" ref="AK4173">100000000/Lvac($AA4173)</f>
        <v>44957.057962625848</v>
      </c>
      <c r="AL4173" s="21">
        <f t="shared" si="7593"/>
        <v>6.065297903903874E-2</v>
      </c>
      <c r="AM4173" s="10" cm="1">
        <f t="array" ref="AM4173">Lvac($AI4173)-$BA4173</f>
        <v>1.5041256506265199E-3</v>
      </c>
      <c r="AN4173" s="10">
        <f t="shared" si="7688"/>
        <v>-3.2037374148785602E-2</v>
      </c>
      <c r="AO4173" s="3">
        <f t="shared" si="7689"/>
        <v>0.50137521687550668</v>
      </c>
      <c r="AP4173" s="3">
        <v>0.52837174249968177</v>
      </c>
      <c r="AS4173" s="3">
        <f t="shared" si="7652"/>
        <v>-2.0373741499497555E-3</v>
      </c>
      <c r="AT4173" s="3" cm="1">
        <f t="array" ref="AT4173">AS4173-(100000000/LvacE($A4173)-$E4173)</f>
        <v>1.5670080756535754E-4</v>
      </c>
      <c r="AU4173" t="s">
        <v>4758</v>
      </c>
      <c r="AV4173" t="s">
        <v>4852</v>
      </c>
      <c r="AW4173" s="3">
        <v>23844.58</v>
      </c>
      <c r="AX4173" s="3">
        <v>68801.67</v>
      </c>
      <c r="AY4173" s="3"/>
      <c r="AZ4173" s="10" cm="1">
        <f t="array" ref="AZ4173">Lair(100000000/($AX4173-$AW4173))</f>
        <v>2223.6514152207033</v>
      </c>
      <c r="BA4173" s="10">
        <f t="shared" si="7690"/>
        <v>2224.3432570924856</v>
      </c>
      <c r="BB4173" s="12">
        <v>254000000</v>
      </c>
      <c r="BC4173" s="3">
        <v>0.246</v>
      </c>
      <c r="BD4173" s="12" cm="1">
        <f t="array" ref="BD4173">SfromgA($BB4173,$BA4173,"")</f>
        <v>1.3796613550062271</v>
      </c>
      <c r="BE4173" s="29">
        <f t="shared" si="7691"/>
        <v>73.924855105142129</v>
      </c>
      <c r="BG4173" s="3"/>
      <c r="BH4173" s="3"/>
      <c r="BI4173" s="12">
        <f t="shared" si="7692"/>
        <v>254000000</v>
      </c>
      <c r="BJ4173" s="29">
        <f t="shared" si="7693"/>
        <v>73.924855105142129</v>
      </c>
      <c r="BK4173" s="3">
        <f t="shared" si="7694"/>
        <v>-7.6539163930587835</v>
      </c>
      <c r="BL4173" s="13">
        <f>EXP(BK$4341*$AX4173+BK$4342)*$BI4173/(100000000/($AX4173-$AW4173))</f>
        <v>68.857178440837842</v>
      </c>
      <c r="BM4173" s="3">
        <f t="shared" si="7695"/>
        <v>2.6225965693367064</v>
      </c>
      <c r="BN4173" s="13" cm="1">
        <f t="array" ref="BN4173">$C4173*EXP(poly_from_str(100000000/$E4173,BN$4343))</f>
        <v>54.14748061063549</v>
      </c>
      <c r="BO4173" s="3">
        <f t="shared" si="7696"/>
        <v>1.6094379124341003</v>
      </c>
      <c r="BP4173" s="13">
        <f t="shared" si="7697"/>
        <v>0.24032303552556206</v>
      </c>
      <c r="BQ4173" s="13"/>
      <c r="BS4173" s="13"/>
      <c r="BT4173" s="13"/>
      <c r="BU4173" s="13"/>
      <c r="BV4173" s="13"/>
      <c r="BW4173" s="13"/>
      <c r="BX4173" s="13"/>
      <c r="BY4173">
        <v>55979</v>
      </c>
      <c r="BZ4173" s="13"/>
    </row>
    <row r="4174" spans="1:78" hidden="1" x14ac:dyDescent="0.25">
      <c r="A4174" t="s">
        <v>4485</v>
      </c>
      <c r="B4174" s="2" t="str">
        <f t="shared" si="7596"/>
        <v/>
      </c>
      <c r="C4174">
        <v>6</v>
      </c>
      <c r="D4174" t="s">
        <v>14</v>
      </c>
      <c r="E4174">
        <v>44960.09</v>
      </c>
      <c r="F4174">
        <v>24470</v>
      </c>
      <c r="G4174" t="s">
        <v>5</v>
      </c>
      <c r="H4174" s="5" t="s">
        <v>8</v>
      </c>
      <c r="I4174">
        <v>69431</v>
      </c>
      <c r="J4174" t="s">
        <v>3</v>
      </c>
      <c r="K4174" s="5" t="s">
        <v>8</v>
      </c>
      <c r="L4174">
        <v>24470.9</v>
      </c>
      <c r="M4174" t="str">
        <f t="shared" si="7683"/>
        <v>e</v>
      </c>
      <c r="N4174" t="str">
        <f t="shared" si="7684"/>
        <v>7/2</v>
      </c>
      <c r="O4174">
        <v>69431</v>
      </c>
      <c r="P4174" t="str">
        <f t="shared" si="7685"/>
        <v>o</v>
      </c>
      <c r="Q4174" t="str">
        <f t="shared" si="7686"/>
        <v>7/2</v>
      </c>
      <c r="R4174">
        <v>38</v>
      </c>
      <c r="AA4174" s="10">
        <f t="shared" si="7646"/>
        <v>2223.5030000000002</v>
      </c>
      <c r="AB4174" s="3" cm="1">
        <f t="array" ref="AB4174">100000000/Lvac(AA4174)</f>
        <v>44960.090515379205</v>
      </c>
      <c r="AC4174" s="28">
        <f t="shared" si="7647"/>
        <v>4.4974079189459153E-7</v>
      </c>
      <c r="AD4174" s="28">
        <f t="shared" si="7648"/>
        <v>2.2241948104128851E-7</v>
      </c>
      <c r="AE4174" s="21">
        <f t="shared" si="7649"/>
        <v>44960.090101280337</v>
      </c>
      <c r="AF4174" s="10" cm="1">
        <f t="array" ref="AF4174">Lair(100000000/AE4174)</f>
        <v>2223.5030204813065</v>
      </c>
      <c r="AG4174" s="10">
        <f t="shared" si="7650"/>
        <v>1.5110193356019579E-2</v>
      </c>
      <c r="AH4174" s="10" t="b">
        <f t="shared" si="7645"/>
        <v>1</v>
      </c>
      <c r="AI4174" s="10">
        <f t="shared" si="7687"/>
        <v>2223.5030204813065</v>
      </c>
      <c r="AJ4174">
        <v>7.0000000000000001E-3</v>
      </c>
      <c r="AK4174" s="3" cm="1">
        <f t="array" ref="AK4174">100000000/Lvac($AA4174)</f>
        <v>44960.090515379205</v>
      </c>
      <c r="AL4174" s="21">
        <f t="shared" si="7593"/>
        <v>0.14154270568048477</v>
      </c>
      <c r="AM4174" s="10" cm="1">
        <f t="array" ref="AM4174">Lvac($AI4174)-$BA4174</f>
        <v>4.8969377530738711E-4</v>
      </c>
      <c r="AN4174" s="10">
        <f t="shared" si="7688"/>
        <v>-9.4846207939554006E-3</v>
      </c>
      <c r="AO4174" s="3">
        <f t="shared" si="7689"/>
        <v>6.995625361534101E-2</v>
      </c>
      <c r="AP4174" s="3">
        <v>6.702973256064329E-2</v>
      </c>
      <c r="AS4174" s="3">
        <f t="shared" si="7652"/>
        <v>5.1537920808186755E-4</v>
      </c>
      <c r="AT4174" s="3" cm="1">
        <f t="array" ref="AT4174">AS4174-(100000000/LvacE($A4174)-$E4174)</f>
        <v>1.5682668163208291E-4</v>
      </c>
      <c r="AU4174" t="s">
        <v>4742</v>
      </c>
      <c r="AV4174" t="s">
        <v>4859</v>
      </c>
      <c r="AW4174" s="3">
        <v>24470.9</v>
      </c>
      <c r="AX4174" s="3">
        <v>69431</v>
      </c>
      <c r="AY4174" s="3"/>
      <c r="AZ4174" s="10" cm="1">
        <f t="array" ref="AZ4174">Lair(100000000/($AX4174-$AW4174))</f>
        <v>2223.5025308913032</v>
      </c>
      <c r="BA4174" s="10">
        <f t="shared" si="7690"/>
        <v>2224.1943412047572</v>
      </c>
      <c r="BB4174" s="12">
        <v>237000000</v>
      </c>
      <c r="BC4174" s="3">
        <v>0.22700000000000001</v>
      </c>
      <c r="BD4174" s="12" cm="1">
        <f t="array" ref="BD4174">SfromgA($BB4174,$BA4174,"")</f>
        <v>1.2870632809802121</v>
      </c>
      <c r="BE4174" s="29">
        <f t="shared" si="7691"/>
        <v>80.741882653422977</v>
      </c>
      <c r="BG4174" s="3"/>
      <c r="BH4174" s="3"/>
      <c r="BI4174" s="12">
        <f t="shared" si="7692"/>
        <v>237000000</v>
      </c>
      <c r="BJ4174" s="29">
        <f t="shared" si="7693"/>
        <v>80.741882653422977</v>
      </c>
      <c r="BK4174" s="3">
        <f t="shared" si="7694"/>
        <v>-7.400710275005145</v>
      </c>
      <c r="BL4174" s="13">
        <f>EXP(BK$4341*$AX4174+BK$4342)*$BI4174/(100000000/($AX4174-$AW4174))</f>
        <v>61.252870646022657</v>
      </c>
      <c r="BM4174" s="3">
        <f t="shared" si="7695"/>
        <v>2.3232512467886912</v>
      </c>
      <c r="BN4174" s="13" cm="1">
        <f t="array" ref="BN4174">$C4174*EXP(poly_from_str(100000000/$E4174,BN$4343))</f>
        <v>65.086059656720892</v>
      </c>
      <c r="BO4174" s="3">
        <f t="shared" si="7696"/>
        <v>1.791759469228055</v>
      </c>
      <c r="BP4174" s="13">
        <f t="shared" si="7697"/>
        <v>-6.0699672889536184E-2</v>
      </c>
      <c r="BQ4174" s="13"/>
      <c r="BS4174" s="13"/>
      <c r="BT4174" s="13"/>
      <c r="BU4174" s="13"/>
      <c r="BV4174" s="13"/>
      <c r="BW4174" s="13"/>
      <c r="BX4174" s="13"/>
      <c r="BY4174">
        <v>67298</v>
      </c>
      <c r="BZ4174" s="13"/>
    </row>
    <row r="4175" spans="1:78" hidden="1" x14ac:dyDescent="0.25">
      <c r="A4175" t="s">
        <v>4486</v>
      </c>
      <c r="B4175" s="2" t="str">
        <f t="shared" si="7596"/>
        <v/>
      </c>
      <c r="C4175">
        <v>5</v>
      </c>
      <c r="D4175" t="s">
        <v>14</v>
      </c>
      <c r="E4175">
        <v>44960.84</v>
      </c>
      <c r="R4175">
        <v>38</v>
      </c>
      <c r="S4175" t="s">
        <v>22</v>
      </c>
      <c r="AA4175" s="10">
        <f t="shared" si="7646"/>
        <v>2223.4659999999999</v>
      </c>
      <c r="AB4175" s="3" cm="1">
        <f t="array" ref="AB4175">100000000/Lvac(AA4175)</f>
        <v>44960.838607956124</v>
      </c>
      <c r="AC4175" s="28">
        <f t="shared" si="7647"/>
        <v>4.497482758899844E-7</v>
      </c>
      <c r="AD4175" s="28">
        <f t="shared" si="7648"/>
        <v>2.2241578025705313E-7</v>
      </c>
      <c r="AE4175" s="21">
        <f t="shared" si="7649"/>
        <v>44960.839726455524</v>
      </c>
      <c r="AF4175" s="10" cm="1">
        <f t="array" ref="AF4175">Lair(100000000/AE4175)</f>
        <v>2223.465944680926</v>
      </c>
      <c r="AG4175" s="10">
        <f t="shared" si="7650"/>
        <v>1.5110529823248058E-2</v>
      </c>
      <c r="AH4175" s="10" t="b">
        <f t="shared" si="7645"/>
        <v>1</v>
      </c>
      <c r="AI4175" s="10">
        <f t="shared" si="7651"/>
        <v>2223.4659999999999</v>
      </c>
      <c r="AJ4175">
        <v>7.0000000000000001E-3</v>
      </c>
      <c r="AK4175" s="3" cm="1">
        <f t="array" ref="AK4175">100000000/Lvac($AA4175)</f>
        <v>44960.838607956124</v>
      </c>
      <c r="AL4175" s="21">
        <f t="shared" si="7593"/>
        <v>0.14154741752547279</v>
      </c>
      <c r="AM4175" s="21"/>
      <c r="AN4175" s="21"/>
      <c r="AO4175" s="21"/>
      <c r="AP4175" s="21"/>
      <c r="AS4175" s="3">
        <f t="shared" si="7652"/>
        <v>-1.3920438723289408E-3</v>
      </c>
      <c r="AT4175" s="3" cm="1">
        <f t="array" ref="AT4175">AS4175-(100000000/LvacE($A4175)-$E4175)</f>
        <v>1.5685774997109547E-4</v>
      </c>
      <c r="BB4175"/>
      <c r="BC4175"/>
      <c r="BD4175"/>
      <c r="BE4175"/>
      <c r="BF4175"/>
      <c r="BG4175"/>
      <c r="BH4175"/>
      <c r="BI4175"/>
      <c r="BJ4175"/>
      <c r="BN4175" s="13" cm="1">
        <f t="array" ref="BN4175">$C4175*EXP(poly_from_str(100000000/$E4175,BN$4343))</f>
        <v>54.260921178980539</v>
      </c>
      <c r="BO4175" s="13"/>
      <c r="BY4175" t="e">
        <v>#N/A</v>
      </c>
    </row>
    <row r="4176" spans="1:78" hidden="1" x14ac:dyDescent="0.25">
      <c r="A4176" t="s">
        <v>4487</v>
      </c>
      <c r="B4176" s="2" t="str">
        <f t="shared" si="7596"/>
        <v/>
      </c>
      <c r="C4176">
        <v>10</v>
      </c>
      <c r="D4176" t="s">
        <v>14</v>
      </c>
      <c r="E4176">
        <v>44965.53</v>
      </c>
      <c r="F4176">
        <v>15454</v>
      </c>
      <c r="G4176" t="s">
        <v>5</v>
      </c>
      <c r="H4176" s="5" t="s">
        <v>15</v>
      </c>
      <c r="I4176">
        <v>60419</v>
      </c>
      <c r="J4176" t="s">
        <v>3</v>
      </c>
      <c r="K4176" s="5" t="s">
        <v>16</v>
      </c>
      <c r="L4176">
        <v>15454.16</v>
      </c>
      <c r="M4176" t="str">
        <f t="shared" ref="M4176:M4177" si="7698">$G4176&amp;""</f>
        <v>e</v>
      </c>
      <c r="N4176" t="str">
        <f t="shared" ref="N4176:N4177" si="7699">$H4176&amp;""</f>
        <v>13/2</v>
      </c>
      <c r="O4176">
        <v>60419.73</v>
      </c>
      <c r="P4176" t="str">
        <f t="shared" ref="P4176:P4177" si="7700">$J4176&amp;""</f>
        <v>o</v>
      </c>
      <c r="Q4176" t="str">
        <f t="shared" ref="Q4176:Q4177" si="7701">$K4176&amp;""</f>
        <v>11/2</v>
      </c>
      <c r="R4176">
        <v>38</v>
      </c>
      <c r="AA4176" s="10">
        <f t="shared" si="7646"/>
        <v>2223.2339999999999</v>
      </c>
      <c r="AB4176" s="3" cm="1">
        <f t="array" ref="AB4176">100000000/Lvac(AA4176)</f>
        <v>44965.529918032596</v>
      </c>
      <c r="AC4176" s="28">
        <f t="shared" si="7647"/>
        <v>4.4979520824168756E-7</v>
      </c>
      <c r="AD4176" s="28">
        <f t="shared" si="7648"/>
        <v>2.2239257534002027E-7</v>
      </c>
      <c r="AE4176" s="21">
        <f t="shared" si="7649"/>
        <v>44965.529983898341</v>
      </c>
      <c r="AF4176" s="10" cm="1">
        <f t="array" ref="AF4176">Lair(100000000/AE4176)</f>
        <v>2223.2339967430721</v>
      </c>
      <c r="AG4176" s="10">
        <f t="shared" si="7650"/>
        <v>1.5112639946589651E-2</v>
      </c>
      <c r="AH4176" s="10" t="b">
        <f t="shared" si="7645"/>
        <v>1</v>
      </c>
      <c r="AI4176" s="10">
        <f t="shared" ref="AI4176:AI4177" si="7702">$AF4176</f>
        <v>2223.2339967430721</v>
      </c>
      <c r="AJ4176">
        <v>7.0000000000000001E-3</v>
      </c>
      <c r="AK4176" s="3" cm="1">
        <f t="array" ref="AK4176">100000000/Lvac($AA4176)</f>
        <v>44965.529918032596</v>
      </c>
      <c r="AL4176" s="21">
        <f t="shared" si="7593"/>
        <v>0.14157695945965837</v>
      </c>
      <c r="AM4176" s="10" cm="1">
        <f t="array" ref="AM4176">Lvac($AI4176)-$BA4176</f>
        <v>1.9791328991232149E-3</v>
      </c>
      <c r="AN4176" s="10">
        <f t="shared" ref="AN4176:AN4177" si="7703">$AK4176-($AX4176-$AW4176)</f>
        <v>-4.0081967410515063E-2</v>
      </c>
      <c r="AO4176" s="3">
        <f t="shared" ref="AO4176:AO4177" si="7704">AM4176/AJ4176</f>
        <v>0.28273327130331638</v>
      </c>
      <c r="AP4176" s="3">
        <v>0.28319864532022621</v>
      </c>
      <c r="AS4176" s="3">
        <f t="shared" si="7652"/>
        <v>-8.1967402365989983E-5</v>
      </c>
      <c r="AT4176" s="3" cm="1">
        <f t="array" ref="AT4176">AS4176-(100000000/LvacE($A4176)-$E4176)</f>
        <v>1.5705267287557945E-4</v>
      </c>
      <c r="AU4176" t="s">
        <v>4798</v>
      </c>
      <c r="AV4176" t="s">
        <v>4844</v>
      </c>
      <c r="AW4176" s="3">
        <v>15454.16</v>
      </c>
      <c r="AX4176" s="3">
        <v>60419.73</v>
      </c>
      <c r="AY4176" s="3"/>
      <c r="AZ4176" s="10" cm="1">
        <f t="array" ref="AZ4176">Lair(100000000/($AX4176-$AW4176))</f>
        <v>2223.2320180295187</v>
      </c>
      <c r="BA4176" s="10">
        <f t="shared" ref="BA4176:BA4177" si="7705">100000000/($AX4176-$AW4176)</f>
        <v>2223.9237710096854</v>
      </c>
      <c r="BB4176" s="12">
        <v>1730000000</v>
      </c>
      <c r="BC4176" s="3">
        <v>0.71</v>
      </c>
      <c r="BD4176" s="12" cm="1">
        <f t="array" ref="BD4176">SfromgA($BB4176,$BA4176,"")</f>
        <v>9.391590630019726</v>
      </c>
      <c r="BE4176" s="29">
        <f t="shared" ref="BE4176:BE4177" si="7706">(10^MAX(0.05, -0.312925054856973*((LN($BD4176))^(1/3)) + 0.454808404431693)-1)*100</f>
        <v>12.201845430196357</v>
      </c>
      <c r="BG4176" s="3"/>
      <c r="BH4176" s="3"/>
      <c r="BI4176" s="12">
        <f t="shared" ref="BI4176:BI4177" si="7707">IF($BB4176="",$BF4176,$BB4176)</f>
        <v>1730000000</v>
      </c>
      <c r="BJ4176" s="29">
        <f t="shared" ref="BJ4176:BJ4177" si="7708">IF($BB4176="",$BH4176,$BE4176)</f>
        <v>12.201845430196357</v>
      </c>
      <c r="BK4176" s="3">
        <f t="shared" ref="BK4176:BK4177" si="7709">LN(BN4176*100000000/($AX4176-$AW4176)/$BI4176)</f>
        <v>-8.8748071223129319</v>
      </c>
      <c r="BL4176" s="13">
        <f>EXP(BK$4341*$AX4176+BK$4342)*$BI4176/(100000000/($AX4176-$AW4176))</f>
        <v>886.80631726301363</v>
      </c>
      <c r="BM4176" s="3">
        <f t="shared" ref="BM4176:BM4177" si="7710">LN(BL4176/$C4176)</f>
        <v>4.4850415083842323</v>
      </c>
      <c r="BN4176" s="13" cm="1">
        <f t="array" ref="BN4176">$C4176*EXP(poly_from_str(100000000/$E4176,BN$4343))</f>
        <v>108.80439664933236</v>
      </c>
      <c r="BO4176" s="3">
        <f t="shared" ref="BO4176:BO4177" si="7711">LN($C4176)</f>
        <v>2.3025850929940459</v>
      </c>
      <c r="BP4176" s="13">
        <f t="shared" ref="BP4176:BP4177" si="7712">LN(BL4176/BN4176)</f>
        <v>2.0980748573930201</v>
      </c>
      <c r="BQ4176" s="13"/>
      <c r="BS4176" s="13"/>
      <c r="BT4176" s="13"/>
      <c r="BU4176" s="13"/>
      <c r="BV4176" s="13"/>
      <c r="BW4176" s="13"/>
      <c r="BX4176" s="13"/>
      <c r="BY4176">
        <v>112532</v>
      </c>
      <c r="BZ4176" s="13"/>
    </row>
    <row r="4177" spans="1:78" hidden="1" x14ac:dyDescent="0.25">
      <c r="A4177" t="s">
        <v>4488</v>
      </c>
      <c r="B4177" s="2" t="str">
        <f t="shared" si="7596"/>
        <v/>
      </c>
      <c r="C4177">
        <v>5</v>
      </c>
      <c r="E4177">
        <v>44968.18</v>
      </c>
      <c r="F4177">
        <v>22080</v>
      </c>
      <c r="G4177" t="s">
        <v>5</v>
      </c>
      <c r="H4177" s="5" t="s">
        <v>8</v>
      </c>
      <c r="I4177">
        <v>67049</v>
      </c>
      <c r="J4177" t="s">
        <v>3</v>
      </c>
      <c r="K4177" s="5" t="s">
        <v>4</v>
      </c>
      <c r="L4177">
        <v>22080.94</v>
      </c>
      <c r="M4177" t="str">
        <f t="shared" si="7698"/>
        <v>e</v>
      </c>
      <c r="N4177" t="str">
        <f t="shared" si="7699"/>
        <v>7/2</v>
      </c>
      <c r="O4177">
        <v>67049.179999999993</v>
      </c>
      <c r="P4177" t="str">
        <f t="shared" si="7700"/>
        <v>o</v>
      </c>
      <c r="Q4177" t="str">
        <f t="shared" si="7701"/>
        <v>9/2</v>
      </c>
      <c r="R4177">
        <v>38</v>
      </c>
      <c r="AA4177" s="10">
        <f t="shared" si="7646"/>
        <v>2223.1030000000001</v>
      </c>
      <c r="AB4177" s="3" cm="1">
        <f t="array" ref="AB4177">100000000/Lvac(AA4177)</f>
        <v>44968.179322976408</v>
      </c>
      <c r="AC4177" s="28">
        <f t="shared" si="7647"/>
        <v>4.4982171316398744E-7</v>
      </c>
      <c r="AD4177" s="28">
        <f t="shared" si="7648"/>
        <v>2.2237947256384736E-7</v>
      </c>
      <c r="AE4177" s="21">
        <f t="shared" si="7649"/>
        <v>44968.179867030842</v>
      </c>
      <c r="AF4177" s="10" cm="1">
        <f t="array" ref="AF4177">Lair(100000000/AE4177)</f>
        <v>2223.1029731007779</v>
      </c>
      <c r="AG4177" s="10">
        <f t="shared" si="7650"/>
        <v>1.5113831730463323E-2</v>
      </c>
      <c r="AH4177" s="10" t="b">
        <f t="shared" si="7645"/>
        <v>1</v>
      </c>
      <c r="AI4177" s="10">
        <f t="shared" si="7702"/>
        <v>2223.1029731007779</v>
      </c>
      <c r="AJ4177">
        <v>3.0000000000000001E-3</v>
      </c>
      <c r="AK4177" s="3" cm="1">
        <f t="array" ref="AK4177">100000000/Lvac($AA4177)</f>
        <v>44968.179322976408</v>
      </c>
      <c r="AL4177" s="21">
        <f t="shared" si="7593"/>
        <v>6.0682991117035276E-2</v>
      </c>
      <c r="AM4177" s="10" cm="1">
        <f t="array" ref="AM4177">Lvac($AI4177)-$BA4177</f>
        <v>2.9737294144069892E-3</v>
      </c>
      <c r="AN4177" s="10">
        <f t="shared" si="7703"/>
        <v>-6.0677023582684342E-2</v>
      </c>
      <c r="AO4177" s="3">
        <f t="shared" si="7704"/>
        <v>0.991243138135663</v>
      </c>
      <c r="AP4177" s="3">
        <v>1.0002114455952931</v>
      </c>
      <c r="AS4177" s="3">
        <f t="shared" si="7652"/>
        <v>-6.7702359228860587E-4</v>
      </c>
      <c r="AT4177" s="3" cm="1">
        <f t="array" ref="AT4177">AS4177-(100000000/LvacE($A4177)-$E4177)</f>
        <v>1.571628381498158E-4</v>
      </c>
      <c r="AU4177" t="s">
        <v>4785</v>
      </c>
      <c r="AV4177" t="s">
        <v>4857</v>
      </c>
      <c r="AW4177" s="3">
        <v>22080.94</v>
      </c>
      <c r="AX4177" s="3">
        <v>67049.179999999993</v>
      </c>
      <c r="AY4177" s="3"/>
      <c r="AZ4177" s="10" cm="1">
        <f t="array" ref="AZ4177">Lair(100000000/($AX4177-$AW4177))</f>
        <v>2223.100000001406</v>
      </c>
      <c r="BA4177" s="10">
        <f t="shared" si="7705"/>
        <v>2223.7917250041369</v>
      </c>
      <c r="BB4177" s="12">
        <v>106000000</v>
      </c>
      <c r="BC4177" s="3">
        <v>0.21299999999999999</v>
      </c>
      <c r="BD4177" s="12" cm="1">
        <f t="array" ref="BD4177">SfromgA($BB4177,$BA4177,"")</f>
        <v>0.5753360067202915</v>
      </c>
      <c r="BE4177" s="29">
        <f t="shared" si="7706"/>
        <v>414.78876938215723</v>
      </c>
      <c r="BG4177" s="3"/>
      <c r="BH4177" s="3"/>
      <c r="BI4177" s="12">
        <f t="shared" si="7707"/>
        <v>106000000</v>
      </c>
      <c r="BJ4177" s="29">
        <f t="shared" si="7708"/>
        <v>414.78876938215723</v>
      </c>
      <c r="BK4177" s="3">
        <f t="shared" si="7709"/>
        <v>-6.7741050773781435</v>
      </c>
      <c r="BL4177" s="13">
        <f>EXP(BK$4341*$AX4177+BK$4342)*$BI4177/(100000000/($AX4177-$AW4177))</f>
        <v>32.836534512330864</v>
      </c>
      <c r="BM4177" s="3">
        <f t="shared" si="7710"/>
        <v>1.8821038401607162</v>
      </c>
      <c r="BN4177" s="13" cm="1">
        <f t="array" ref="BN4177">$C4177*EXP(poly_from_str(100000000/$E4177,BN$4343))</f>
        <v>54.482283342831217</v>
      </c>
      <c r="BO4177" s="3">
        <f t="shared" si="7711"/>
        <v>1.6094379124341003</v>
      </c>
      <c r="BP4177" s="13">
        <f t="shared" si="7712"/>
        <v>-0.50633381994730864</v>
      </c>
      <c r="BQ4177" s="13"/>
      <c r="BS4177" s="13"/>
      <c r="BT4177" s="13"/>
      <c r="BU4177" s="13"/>
      <c r="BV4177" s="13"/>
      <c r="BW4177" s="13"/>
      <c r="BX4177" s="13"/>
      <c r="BY4177">
        <v>56356</v>
      </c>
      <c r="BZ4177" s="13"/>
    </row>
    <row r="4178" spans="1:78" hidden="1" x14ac:dyDescent="0.25">
      <c r="A4178" t="s">
        <v>4489</v>
      </c>
      <c r="B4178" s="2" t="str">
        <f t="shared" si="7596"/>
        <v/>
      </c>
      <c r="C4178">
        <v>5</v>
      </c>
      <c r="E4178">
        <v>44970.239999999998</v>
      </c>
      <c r="R4178">
        <v>38</v>
      </c>
      <c r="S4178" t="s">
        <v>22</v>
      </c>
      <c r="AA4178" s="10">
        <f t="shared" si="7646"/>
        <v>2223.0010000000002</v>
      </c>
      <c r="AB4178" s="3" cm="1">
        <f t="array" ref="AB4178">100000000/Lvac(AA4178)</f>
        <v>44970.242434600397</v>
      </c>
      <c r="AC4178" s="28">
        <f t="shared" si="7647"/>
        <v>4.498423527474796E-7</v>
      </c>
      <c r="AD4178" s="28">
        <f t="shared" si="7648"/>
        <v>2.2236927040237469E-7</v>
      </c>
      <c r="AE4178" s="21">
        <f t="shared" si="7649"/>
        <v>44970.240478091204</v>
      </c>
      <c r="AF4178" s="10" cm="1">
        <f t="array" ref="AF4178">Lair(100000000/AE4178)</f>
        <v>2223.0010967251551</v>
      </c>
      <c r="AG4178" s="10">
        <f t="shared" si="7650"/>
        <v>1.5114759830202593E-2</v>
      </c>
      <c r="AH4178" s="10" t="b">
        <f t="shared" si="7645"/>
        <v>1</v>
      </c>
      <c r="AI4178" s="10">
        <f t="shared" si="7651"/>
        <v>2223.0010000000002</v>
      </c>
      <c r="AJ4178">
        <v>3.0000000000000001E-3</v>
      </c>
      <c r="AK4178" s="3" cm="1">
        <f t="array" ref="AK4178">100000000/Lvac($AA4178)</f>
        <v>44970.242434600397</v>
      </c>
      <c r="AL4178" s="21">
        <f t="shared" si="7593"/>
        <v>6.0688558981215571E-2</v>
      </c>
      <c r="AM4178" s="21"/>
      <c r="AN4178" s="21"/>
      <c r="AO4178" s="21"/>
      <c r="AP4178" s="21"/>
      <c r="AS4178" s="3">
        <f t="shared" si="7652"/>
        <v>2.4346003992832266E-3</v>
      </c>
      <c r="AT4178" s="3" cm="1">
        <f t="array" ref="AT4178">AS4178-(100000000/LvacE($A4178)-$E4178)</f>
        <v>1.5724866534583271E-4</v>
      </c>
      <c r="BB4178"/>
      <c r="BC4178"/>
      <c r="BD4178"/>
      <c r="BE4178"/>
      <c r="BF4178"/>
      <c r="BG4178"/>
      <c r="BH4178"/>
      <c r="BI4178"/>
      <c r="BJ4178"/>
      <c r="BN4178" s="13" cm="1">
        <f t="array" ref="BN4178">$C4178*EXP(poly_from_str(100000000/$E4178,BN$4343))</f>
        <v>54.544667669204763</v>
      </c>
      <c r="BO4178" s="13"/>
      <c r="BY4178" t="e">
        <v>#N/A</v>
      </c>
    </row>
    <row r="4179" spans="1:78" hidden="1" x14ac:dyDescent="0.25">
      <c r="A4179" t="s">
        <v>4490</v>
      </c>
      <c r="B4179" s="2" t="str">
        <f t="shared" si="7596"/>
        <v/>
      </c>
      <c r="C4179">
        <v>1</v>
      </c>
      <c r="E4179">
        <v>44975.56</v>
      </c>
      <c r="R4179">
        <v>38</v>
      </c>
      <c r="S4179" t="s">
        <v>22</v>
      </c>
      <c r="AA4179" s="10">
        <f t="shared" si="7646"/>
        <v>2222.7379999999998</v>
      </c>
      <c r="AB4179" s="3" cm="1">
        <f t="array" ref="AB4179">100000000/Lvac(AA4179)</f>
        <v>44975.562899685996</v>
      </c>
      <c r="AC4179" s="28">
        <f t="shared" si="7647"/>
        <v>4.4989557923605938E-7</v>
      </c>
      <c r="AD4179" s="28">
        <f t="shared" si="7648"/>
        <v>2.2234296482968126E-7</v>
      </c>
      <c r="AE4179" s="21">
        <f t="shared" si="7649"/>
        <v>44975.560569205198</v>
      </c>
      <c r="AF4179" s="10" cm="1">
        <f t="array" ref="AF4179">Lair(100000000/AE4179)</f>
        <v>2222.7381151861678</v>
      </c>
      <c r="AG4179" s="10">
        <f t="shared" si="7650"/>
        <v>1.5117153461111026E-2</v>
      </c>
      <c r="AH4179" s="10" t="b">
        <f t="shared" si="7645"/>
        <v>1</v>
      </c>
      <c r="AI4179" s="10">
        <f t="shared" si="7651"/>
        <v>2222.7379999999998</v>
      </c>
      <c r="AJ4179">
        <v>3.0000000000000001E-3</v>
      </c>
      <c r="AK4179" s="3" cm="1">
        <f t="array" ref="AK4179">100000000/Lvac($AA4179)</f>
        <v>44975.562899685996</v>
      </c>
      <c r="AL4179" s="21">
        <f t="shared" si="7593"/>
        <v>6.0702920766666155E-2</v>
      </c>
      <c r="AM4179" s="21"/>
      <c r="AN4179" s="21"/>
      <c r="AO4179" s="21"/>
      <c r="AP4179" s="21"/>
      <c r="AS4179" s="3">
        <f t="shared" si="7652"/>
        <v>2.8996859982726164E-3</v>
      </c>
      <c r="AT4179" s="3" cm="1">
        <f t="array" ref="AT4179">AS4179-(100000000/LvacE($A4179)-$E4179)</f>
        <v>1.5747016004752368E-4</v>
      </c>
      <c r="BB4179"/>
      <c r="BC4179"/>
      <c r="BD4179"/>
      <c r="BE4179"/>
      <c r="BF4179"/>
      <c r="BG4179"/>
      <c r="BH4179"/>
      <c r="BI4179"/>
      <c r="BJ4179"/>
      <c r="BN4179" s="13" cm="1">
        <f t="array" ref="BN4179">$C4179*EXP(poly_from_str(100000000/$E4179,BN$4343))</f>
        <v>10.941260544394362</v>
      </c>
      <c r="BO4179" s="13"/>
      <c r="BY4179" t="e">
        <v>#N/A</v>
      </c>
    </row>
    <row r="4180" spans="1:78" hidden="1" x14ac:dyDescent="0.25">
      <c r="A4180" t="s">
        <v>4491</v>
      </c>
      <c r="B4180" s="2" t="str">
        <f t="shared" si="7596"/>
        <v/>
      </c>
      <c r="C4180">
        <v>8</v>
      </c>
      <c r="D4180" t="s">
        <v>14</v>
      </c>
      <c r="E4180">
        <v>44980.26</v>
      </c>
      <c r="F4180">
        <v>20315</v>
      </c>
      <c r="G4180" t="s">
        <v>5</v>
      </c>
      <c r="H4180" s="5" t="s">
        <v>4</v>
      </c>
      <c r="I4180">
        <v>65295</v>
      </c>
      <c r="J4180" t="s">
        <v>3</v>
      </c>
      <c r="K4180" s="5" t="s">
        <v>8</v>
      </c>
      <c r="L4180">
        <v>20315.650000000001</v>
      </c>
      <c r="M4180" t="str">
        <f t="shared" ref="M4180:M4183" si="7713">$G4180&amp;""</f>
        <v>e</v>
      </c>
      <c r="N4180" t="str">
        <f t="shared" ref="N4180:N4183" si="7714">$H4180&amp;""</f>
        <v>9/2</v>
      </c>
      <c r="O4180">
        <v>65295.9</v>
      </c>
      <c r="P4180" t="str">
        <f t="shared" ref="P4180:P4183" si="7715">$J4180&amp;""</f>
        <v>o</v>
      </c>
      <c r="Q4180" t="str">
        <f t="shared" ref="Q4180:Q4183" si="7716">$K4180&amp;""</f>
        <v>7/2</v>
      </c>
      <c r="R4180">
        <v>38</v>
      </c>
      <c r="AA4180" s="10">
        <f t="shared" si="7646"/>
        <v>2222.5059999999999</v>
      </c>
      <c r="AB4180" s="3" cm="1">
        <f t="array" ref="AB4180">100000000/Lvac(AA4180)</f>
        <v>44980.257282787192</v>
      </c>
      <c r="AC4180" s="28">
        <f t="shared" si="7647"/>
        <v>4.4994254233734355E-7</v>
      </c>
      <c r="AD4180" s="28">
        <f t="shared" si="7648"/>
        <v>2.2231975991446246E-7</v>
      </c>
      <c r="AE4180" s="21">
        <f t="shared" si="7649"/>
        <v>44980.259466793039</v>
      </c>
      <c r="AF4180" s="10" cm="1">
        <f t="array" ref="AF4180">Lair(100000000/AE4180)</f>
        <v>2222.5058920760307</v>
      </c>
      <c r="AG4180" s="10">
        <f t="shared" si="7650"/>
        <v>1.5119265658402541E-2</v>
      </c>
      <c r="AH4180" s="10" t="b">
        <f t="shared" si="7645"/>
        <v>1</v>
      </c>
      <c r="AI4180" s="10">
        <f t="shared" ref="AI4180:AI4183" si="7717">$AF4180</f>
        <v>2222.5058920760307</v>
      </c>
      <c r="AJ4180">
        <v>7.0000000000000001E-3</v>
      </c>
      <c r="AK4180" s="3" cm="1">
        <f t="array" ref="AK4180">100000000/Lvac($AA4180)</f>
        <v>44980.257282787192</v>
      </c>
      <c r="AL4180" s="21">
        <f t="shared" si="7593"/>
        <v>0.14166972609705869</v>
      </c>
      <c r="AM4180" s="10" cm="1">
        <f t="array" ref="AM4180">Lvac($AI4180)-$BA4180</f>
        <v>-4.6790648184469319E-4</v>
      </c>
      <c r="AN4180" s="10">
        <f t="shared" ref="AN4180:AN4183" si="7718">$AK4180-($AX4180-$AW4180)</f>
        <v>7.2827871917979792E-3</v>
      </c>
      <c r="AO4180" s="3">
        <f t="shared" ref="AO4180:AO4183" si="7719">AM4180/AJ4180</f>
        <v>-6.684378312067045E-2</v>
      </c>
      <c r="AP4180" s="3">
        <v>-5.1422806986270837E-2</v>
      </c>
      <c r="AS4180" s="3">
        <f t="shared" si="7652"/>
        <v>-2.717212810239289E-3</v>
      </c>
      <c r="AT4180" s="3" cm="1">
        <f t="array" ref="AT4180">AS4180-(100000000/LvacE($A4180)-$E4180)</f>
        <v>1.5766578144393861E-4</v>
      </c>
      <c r="AU4180" t="s">
        <v>4959</v>
      </c>
      <c r="AV4180" t="s">
        <v>4820</v>
      </c>
      <c r="AW4180" s="3">
        <v>20315.650000000001</v>
      </c>
      <c r="AX4180" s="3">
        <v>65295.9</v>
      </c>
      <c r="AY4180" s="3"/>
      <c r="AZ4180" s="10" cm="1">
        <f t="array" ref="AZ4180">Lair(100000000/($AX4180-$AW4180))</f>
        <v>2222.5063598834076</v>
      </c>
      <c r="BA4180" s="10">
        <f t="shared" ref="BA4180:BA4183" si="7720">100000000/($AX4180-$AW4180)</f>
        <v>2223.1979591042737</v>
      </c>
      <c r="BB4180" s="12">
        <v>633000000</v>
      </c>
      <c r="BC4180" s="3">
        <v>0.44900000000000001</v>
      </c>
      <c r="BD4180" s="12" cm="1">
        <f t="array" ref="BD4180">SfromgA($BB4180,$BA4180,"")</f>
        <v>3.4329815958451988</v>
      </c>
      <c r="BE4180" s="29">
        <f t="shared" ref="BE4180:BE4183" si="7721">(10^MAX(0.05, -0.312925054856973*((LN($BD4180))^(1/3)) + 0.454808404431693)-1)*100</f>
        <v>31.588002881785581</v>
      </c>
      <c r="BG4180" s="3"/>
      <c r="BH4180" s="3"/>
      <c r="BI4180" s="12">
        <f t="shared" ref="BI4180:BI4183" si="7722">IF($BB4180="",$BF4180,$BB4180)</f>
        <v>633000000</v>
      </c>
      <c r="BJ4180" s="29">
        <f t="shared" ref="BJ4180:BJ4183" si="7723">IF($BB4180="",$BH4180,$BE4180)</f>
        <v>31.588002881785581</v>
      </c>
      <c r="BK4180" s="3">
        <f t="shared" ref="BK4180:BK4183" si="7724">LN(BN4180*100000000/($AX4180-$AW4180)/$BI4180)</f>
        <v>-8.0846780512453957</v>
      </c>
      <c r="BL4180" s="13">
        <f>EXP(BK$4341*$AX4180+BK$4342)*$BI4180/(100000000/($AX4180-$AW4180))</f>
        <v>224.09153502370845</v>
      </c>
      <c r="BM4180" s="3">
        <f t="shared" ref="BM4180:BM4183" si="7725">LN(BL4180/$C4180)</f>
        <v>3.3326130652039296</v>
      </c>
      <c r="BN4180" s="13" cm="1">
        <f t="array" ref="BN4180">$C4180*EXP(poly_from_str(100000000/$E4180,BN$4343))</f>
        <v>87.759574581567023</v>
      </c>
      <c r="BO4180" s="3">
        <f t="shared" ref="BO4180:BO4183" si="7726">LN($C4180)</f>
        <v>2.0794415416798357</v>
      </c>
      <c r="BP4180" s="13">
        <f t="shared" ref="BP4180:BP4183" si="7727">LN(BL4180/BN4180)</f>
        <v>0.93745363844942631</v>
      </c>
      <c r="BQ4180" s="13"/>
      <c r="BS4180" s="13"/>
      <c r="BT4180" s="13"/>
      <c r="BU4180" s="13"/>
      <c r="BV4180" s="13"/>
      <c r="BW4180" s="13"/>
      <c r="BX4180" s="13"/>
      <c r="BY4180">
        <v>90834</v>
      </c>
      <c r="BZ4180" s="13"/>
    </row>
    <row r="4181" spans="1:78" hidden="1" x14ac:dyDescent="0.25">
      <c r="A4181" t="s">
        <v>4492</v>
      </c>
      <c r="B4181" s="2" t="str">
        <f t="shared" si="7596"/>
        <v/>
      </c>
      <c r="C4181">
        <v>4</v>
      </c>
      <c r="E4181">
        <v>44984.67</v>
      </c>
      <c r="F4181">
        <v>19872</v>
      </c>
      <c r="G4181" t="s">
        <v>5</v>
      </c>
      <c r="H4181" s="5" t="s">
        <v>8</v>
      </c>
      <c r="I4181">
        <v>64857</v>
      </c>
      <c r="J4181" t="s">
        <v>3</v>
      </c>
      <c r="K4181" s="5" t="s">
        <v>4</v>
      </c>
      <c r="L4181">
        <v>19872.43</v>
      </c>
      <c r="M4181" t="str">
        <f t="shared" si="7713"/>
        <v>e</v>
      </c>
      <c r="N4181" t="str">
        <f t="shared" si="7714"/>
        <v>7/2</v>
      </c>
      <c r="O4181">
        <v>64857.15</v>
      </c>
      <c r="P4181" t="str">
        <f t="shared" si="7715"/>
        <v>o</v>
      </c>
      <c r="Q4181" t="str">
        <f t="shared" si="7716"/>
        <v>9/2</v>
      </c>
      <c r="R4181">
        <v>38</v>
      </c>
      <c r="AA4181" s="10">
        <f t="shared" si="7646"/>
        <v>2222.288</v>
      </c>
      <c r="AB4181" s="3" cm="1">
        <f t="array" ref="AB4181">100000000/Lvac(AA4181)</f>
        <v>44984.669277175635</v>
      </c>
      <c r="AC4181" s="28">
        <f t="shared" si="7647"/>
        <v>4.4998668039426032E-7</v>
      </c>
      <c r="AD4181" s="28">
        <f t="shared" si="7648"/>
        <v>2.2229795529637939E-7</v>
      </c>
      <c r="AE4181" s="21">
        <f t="shared" si="7649"/>
        <v>44984.669858202687</v>
      </c>
      <c r="AF4181" s="10" cm="1">
        <f t="array" ref="AF4181">Lair(100000000/AE4181)</f>
        <v>2222.2879712938275</v>
      </c>
      <c r="AG4181" s="10">
        <f t="shared" si="7650"/>
        <v>1.5121250998334966E-2</v>
      </c>
      <c r="AH4181" s="10" t="b">
        <f t="shared" si="7645"/>
        <v>1</v>
      </c>
      <c r="AI4181" s="10">
        <f t="shared" si="7717"/>
        <v>2222.2879712938275</v>
      </c>
      <c r="AJ4181">
        <v>3.0000000000000001E-3</v>
      </c>
      <c r="AK4181" s="3" cm="1">
        <f t="array" ref="AK4181">100000000/Lvac($AA4181)</f>
        <v>44984.669277175635</v>
      </c>
      <c r="AL4181" s="21">
        <f t="shared" si="7593"/>
        <v>6.0727506774451011E-2</v>
      </c>
      <c r="AM4181" s="10" cm="1">
        <f t="array" ref="AM4181">Lvac($AI4181)-$BA4181</f>
        <v>2.4778233309916686E-3</v>
      </c>
      <c r="AN4181" s="10">
        <f t="shared" si="7718"/>
        <v>-5.0722824365948327E-2</v>
      </c>
      <c r="AO4181" s="3">
        <f t="shared" si="7719"/>
        <v>0.82594111033055617</v>
      </c>
      <c r="AP4181" s="3">
        <v>0.83551186147208989</v>
      </c>
      <c r="AS4181" s="3">
        <f t="shared" si="7652"/>
        <v>-7.2282436303794384E-4</v>
      </c>
      <c r="AT4181" s="3" cm="1">
        <f t="array" ref="AT4181">AS4181-(100000000/LvacE($A4181)-$E4181)</f>
        <v>1.5784980496391654E-4</v>
      </c>
      <c r="AU4181" t="s">
        <v>4780</v>
      </c>
      <c r="AV4181" t="s">
        <v>4849</v>
      </c>
      <c r="AW4181" s="3">
        <v>19872.43</v>
      </c>
      <c r="AX4181" s="3">
        <v>64857.15</v>
      </c>
      <c r="AY4181" s="3"/>
      <c r="AZ4181" s="10" cm="1">
        <f t="array" ref="AZ4181">Lair(100000000/($AX4181-$AW4181))</f>
        <v>2222.2854939952549</v>
      </c>
      <c r="BA4181" s="10">
        <f t="shared" si="7720"/>
        <v>2222.9770464282092</v>
      </c>
      <c r="BB4181" s="12">
        <v>32200000</v>
      </c>
      <c r="BC4181" s="3">
        <v>6.0999999999999999E-2</v>
      </c>
      <c r="BD4181" s="12" cm="1">
        <f t="array" ref="BD4181">SfromgA($BB4181,$BA4181,"")</f>
        <v>0.17457987038395736</v>
      </c>
      <c r="BE4181" s="29">
        <f t="shared" si="7721"/>
        <v>578.53570929420698</v>
      </c>
      <c r="BG4181" s="3"/>
      <c r="BH4181" s="3"/>
      <c r="BI4181" s="12">
        <f t="shared" si="7722"/>
        <v>32200000</v>
      </c>
      <c r="BJ4181" s="29">
        <f t="shared" si="7723"/>
        <v>578.53570929420698</v>
      </c>
      <c r="BK4181" s="3">
        <f t="shared" si="7724"/>
        <v>-5.7969601254925145</v>
      </c>
      <c r="BL4181" s="13">
        <f>EXP(BK$4341*$AX4181+BK$4342)*$BI4181/(100000000/($AX4181-$AW4181))</f>
        <v>11.786871200092353</v>
      </c>
      <c r="BM4181" s="3">
        <f t="shared" si="7725"/>
        <v>1.0806919407798936</v>
      </c>
      <c r="BN4181" s="13" cm="1">
        <f t="array" ref="BN4181">$C4181*EXP(poly_from_str(100000000/$E4181,BN$4343))</f>
        <v>43.987886825880608</v>
      </c>
      <c r="BO4181" s="3">
        <f t="shared" si="7726"/>
        <v>1.3862943611198906</v>
      </c>
      <c r="BP4181" s="13">
        <f t="shared" si="7727"/>
        <v>-1.3169279947048333</v>
      </c>
      <c r="BQ4181" s="13"/>
      <c r="BS4181" s="13"/>
      <c r="BT4181" s="13"/>
      <c r="BU4181" s="13"/>
      <c r="BV4181" s="13"/>
      <c r="BW4181" s="13"/>
      <c r="BX4181" s="13"/>
      <c r="BY4181">
        <v>45539</v>
      </c>
      <c r="BZ4181" s="13"/>
    </row>
    <row r="4182" spans="1:78" hidden="1" x14ac:dyDescent="0.25">
      <c r="A4182" t="s">
        <v>4493</v>
      </c>
      <c r="B4182" s="2" t="str">
        <f t="shared" si="7596"/>
        <v/>
      </c>
      <c r="C4182">
        <v>7</v>
      </c>
      <c r="D4182" t="s">
        <v>14</v>
      </c>
      <c r="E4182">
        <v>45001.86</v>
      </c>
      <c r="F4182">
        <v>38701</v>
      </c>
      <c r="G4182" t="s">
        <v>5</v>
      </c>
      <c r="H4182" s="5" t="s">
        <v>15</v>
      </c>
      <c r="I4182">
        <v>83703</v>
      </c>
      <c r="J4182" t="s">
        <v>3</v>
      </c>
      <c r="K4182" s="5" t="s">
        <v>15</v>
      </c>
      <c r="L4182">
        <v>38701.589999999997</v>
      </c>
      <c r="M4182" t="str">
        <f t="shared" si="7713"/>
        <v>e</v>
      </c>
      <c r="N4182" t="str">
        <f t="shared" si="7714"/>
        <v>13/2</v>
      </c>
      <c r="O4182">
        <v>83703.429999999993</v>
      </c>
      <c r="P4182" t="str">
        <f t="shared" si="7715"/>
        <v>o</v>
      </c>
      <c r="Q4182" t="str">
        <f t="shared" si="7716"/>
        <v>13/2</v>
      </c>
      <c r="R4182">
        <v>38</v>
      </c>
      <c r="AA4182" s="10">
        <f t="shared" si="7646"/>
        <v>2221.4389999999999</v>
      </c>
      <c r="AB4182" s="3" cm="1">
        <f t="array" ref="AB4182">100000000/Lvac(AA4182)</f>
        <v>45001.860020357104</v>
      </c>
      <c r="AC4182" s="28">
        <f t="shared" si="7647"/>
        <v>4.5015865841915987E-7</v>
      </c>
      <c r="AD4182" s="28">
        <f t="shared" si="7648"/>
        <v>2.2221303731615508E-7</v>
      </c>
      <c r="AE4182" s="21">
        <f t="shared" si="7649"/>
        <v>45001.860003988571</v>
      </c>
      <c r="AF4182" s="10" cm="1">
        <f t="array" ref="AF4182">Lair(100000000/AE4182)</f>
        <v>2221.4390008080845</v>
      </c>
      <c r="AG4182" s="10">
        <f t="shared" si="7650"/>
        <v>1.512898846656539E-2</v>
      </c>
      <c r="AH4182" s="10" t="b">
        <f t="shared" si="7645"/>
        <v>1</v>
      </c>
      <c r="AI4182" s="10">
        <f t="shared" si="7717"/>
        <v>2221.4390008080845</v>
      </c>
      <c r="AJ4182">
        <v>7.0000000000000001E-3</v>
      </c>
      <c r="AK4182" s="3" cm="1">
        <f t="array" ref="AK4182">100000000/Lvac($AA4182)</f>
        <v>45001.860020357104</v>
      </c>
      <c r="AL4182" s="21">
        <f t="shared" si="7593"/>
        <v>0.14180583848033126</v>
      </c>
      <c r="AM4182" s="10" cm="1">
        <f t="array" ref="AM4182">Lvac($AI4182)-$BA4182</f>
        <v>-9.8777006905947928E-4</v>
      </c>
      <c r="AN4182" s="10">
        <f t="shared" si="7718"/>
        <v>2.0020357107568998E-2</v>
      </c>
      <c r="AO4182" s="3">
        <f t="shared" si="7719"/>
        <v>-0.1411100098656399</v>
      </c>
      <c r="AP4182" s="3">
        <v>-0.1412254749603952</v>
      </c>
      <c r="AS4182" s="3">
        <f t="shared" si="7652"/>
        <v>2.0357103494461626E-5</v>
      </c>
      <c r="AT4182" s="3" cm="1">
        <f t="array" ref="AT4182">AS4182-(100000000/LvacE($A4182)-$E4182)</f>
        <v>1.5856841491768137E-4</v>
      </c>
      <c r="AU4182" t="s">
        <v>4746</v>
      </c>
      <c r="AV4182" t="s">
        <v>4920</v>
      </c>
      <c r="AW4182" s="3">
        <v>38701.589999999997</v>
      </c>
      <c r="AX4182" s="3">
        <v>83703.429999999993</v>
      </c>
      <c r="AY4182" s="3"/>
      <c r="AZ4182" s="10" cm="1">
        <f t="array" ref="AZ4182">Lair(100000000/($AX4182-$AW4182))</f>
        <v>2221.4399883690521</v>
      </c>
      <c r="BA4182" s="10">
        <f t="shared" si="7720"/>
        <v>2222.1313617398755</v>
      </c>
      <c r="BB4182" s="12">
        <v>1540000000</v>
      </c>
      <c r="BC4182" s="3">
        <v>0.64500000000000002</v>
      </c>
      <c r="BD4182" s="12" cm="1">
        <f t="array" ref="BD4182">SfromgA($BB4182,$BA4182,"")</f>
        <v>8.3399465453983961</v>
      </c>
      <c r="BE4182" s="29">
        <f t="shared" si="7721"/>
        <v>12.914102397263093</v>
      </c>
      <c r="BG4182" s="3"/>
      <c r="BH4182" s="3"/>
      <c r="BI4182" s="12">
        <f t="shared" si="7722"/>
        <v>1540000000</v>
      </c>
      <c r="BJ4182" s="29">
        <f t="shared" si="7723"/>
        <v>12.914102397263093</v>
      </c>
      <c r="BK4182" s="3">
        <f t="shared" si="7724"/>
        <v>-9.0956712888820377</v>
      </c>
      <c r="BL4182" s="13">
        <f>EXP(BK$4341*$AX4182+BK$4342)*$BI4182/(100000000/($AX4182-$AW4182))</f>
        <v>134.69255190846039</v>
      </c>
      <c r="BM4182" s="3">
        <f t="shared" si="7725"/>
        <v>2.957084638908412</v>
      </c>
      <c r="BN4182" s="13" cm="1">
        <f t="array" ref="BN4182">$C4182*EXP(poly_from_str(100000000/$E4182,BN$4343))</f>
        <v>77.723283959614918</v>
      </c>
      <c r="BO4182" s="3">
        <f t="shared" si="7726"/>
        <v>1.9459101490553132</v>
      </c>
      <c r="BP4182" s="13">
        <f t="shared" si="7727"/>
        <v>0.54983991062076076</v>
      </c>
      <c r="BQ4182" s="13"/>
      <c r="BS4182" s="13"/>
      <c r="BT4182" s="13"/>
      <c r="BU4182" s="13"/>
      <c r="BV4182" s="13"/>
      <c r="BW4182" s="13"/>
      <c r="BX4182" s="13"/>
      <c r="BY4182">
        <v>80534</v>
      </c>
      <c r="BZ4182" s="13"/>
    </row>
    <row r="4183" spans="1:78" hidden="1" x14ac:dyDescent="0.25">
      <c r="A4183" t="s">
        <v>4494</v>
      </c>
      <c r="B4183" s="2" t="str">
        <f t="shared" si="7596"/>
        <v/>
      </c>
      <c r="C4183">
        <v>1</v>
      </c>
      <c r="E4183">
        <v>45009.5</v>
      </c>
      <c r="F4183">
        <v>18211</v>
      </c>
      <c r="G4183" t="s">
        <v>5</v>
      </c>
      <c r="H4183" s="5" t="s">
        <v>18</v>
      </c>
      <c r="I4183">
        <v>63221</v>
      </c>
      <c r="J4183" t="s">
        <v>3</v>
      </c>
      <c r="K4183" s="5" t="s">
        <v>19</v>
      </c>
      <c r="L4183">
        <v>18211.759999999998</v>
      </c>
      <c r="M4183" t="str">
        <f t="shared" si="7713"/>
        <v>e</v>
      </c>
      <c r="N4183" t="str">
        <f t="shared" si="7714"/>
        <v>5/2</v>
      </c>
      <c r="O4183">
        <v>63221.279999999999</v>
      </c>
      <c r="P4183" t="str">
        <f t="shared" si="7715"/>
        <v>o</v>
      </c>
      <c r="Q4183" t="str">
        <f t="shared" si="7716"/>
        <v>3/2</v>
      </c>
      <c r="R4183">
        <v>38</v>
      </c>
      <c r="AA4183" s="10">
        <f t="shared" si="7646"/>
        <v>2221.0619999999999</v>
      </c>
      <c r="AB4183" s="3" cm="1">
        <f t="array" ref="AB4183">100000000/Lvac(AA4183)</f>
        <v>45009.497813974005</v>
      </c>
      <c r="AC4183" s="28">
        <f t="shared" si="7647"/>
        <v>4.5023506772886125E-7</v>
      </c>
      <c r="AD4183" s="28">
        <f t="shared" si="7648"/>
        <v>2.2217532933449706E-7</v>
      </c>
      <c r="AE4183" s="21">
        <f t="shared" si="7649"/>
        <v>45009.499571925058</v>
      </c>
      <c r="AF4183" s="10" cm="1">
        <f t="array" ref="AF4183">Lair(100000000/AE4183)</f>
        <v>2221.0619132426059</v>
      </c>
      <c r="AG4183" s="10">
        <f t="shared" si="7650"/>
        <v>1.5132427148358309E-2</v>
      </c>
      <c r="AH4183" s="10" t="b">
        <f t="shared" si="7645"/>
        <v>1</v>
      </c>
      <c r="AI4183" s="10">
        <f t="shared" si="7717"/>
        <v>2221.0619132426059</v>
      </c>
      <c r="AJ4183">
        <v>3.0000000000000001E-3</v>
      </c>
      <c r="AK4183" s="3" cm="1">
        <f t="array" ref="AK4183">100000000/Lvac($AA4183)</f>
        <v>45009.497813974005</v>
      </c>
      <c r="AL4183" s="21">
        <f t="shared" si="7593"/>
        <v>6.0794565264859816E-2</v>
      </c>
      <c r="AM4183" s="10" cm="1">
        <f t="array" ref="AM4183">Lvac($AI4183)-$BA4183</f>
        <v>1.0083675856549235E-3</v>
      </c>
      <c r="AN4183" s="10">
        <f t="shared" si="7718"/>
        <v>-2.2186025998962577E-2</v>
      </c>
      <c r="AO4183" s="3">
        <f t="shared" si="7719"/>
        <v>0.33612252855164115</v>
      </c>
      <c r="AP4183" s="3">
        <v>0.3650477819974185</v>
      </c>
      <c r="AS4183" s="3">
        <f t="shared" si="7652"/>
        <v>-2.1860259948880412E-3</v>
      </c>
      <c r="AT4183" s="3" cm="1">
        <f t="array" ref="AT4183">AS4183-(100000000/LvacE($A4183)-$E4183)</f>
        <v>1.5888849884504452E-4</v>
      </c>
      <c r="AU4183" t="s">
        <v>4965</v>
      </c>
      <c r="AV4183" t="s">
        <v>4702</v>
      </c>
      <c r="AW4183" s="3">
        <v>18211.759999999998</v>
      </c>
      <c r="AX4183" s="3">
        <v>63221.279999999999</v>
      </c>
      <c r="AY4183" s="3"/>
      <c r="AZ4183" s="10" cm="1">
        <f t="array" ref="AZ4183">Lair(100000000/($AX4183-$AW4183))</f>
        <v>2221.0609050884409</v>
      </c>
      <c r="BA4183" s="10">
        <f t="shared" si="7720"/>
        <v>2221.7521982016247</v>
      </c>
      <c r="BB4183" s="12">
        <v>25700000</v>
      </c>
      <c r="BC4183" s="3">
        <v>0.08</v>
      </c>
      <c r="BD4183" s="12" cm="1">
        <f t="array" ref="BD4183">SfromgA($BB4183,$BA4183,"")</f>
        <v>0.13910839467235062</v>
      </c>
      <c r="BE4183" s="29">
        <f t="shared" si="7721"/>
        <v>603.48366022253492</v>
      </c>
      <c r="BG4183" s="3"/>
      <c r="BH4183" s="3"/>
      <c r="BI4183" s="12">
        <f t="shared" si="7722"/>
        <v>25700000</v>
      </c>
      <c r="BJ4183" s="29">
        <f t="shared" si="7723"/>
        <v>603.48366022253492</v>
      </c>
      <c r="BK4183" s="3">
        <f t="shared" si="7724"/>
        <v>-6.9444103940987452</v>
      </c>
      <c r="BL4183" s="13">
        <f>EXP(BK$4341*$AX4183+BK$4342)*$BI4183/(100000000/($AX4183-$AW4183))</f>
        <v>10.658478111704818</v>
      </c>
      <c r="BM4183" s="3">
        <f t="shared" si="7725"/>
        <v>2.3663556422890428</v>
      </c>
      <c r="BN4183" s="13" cm="1">
        <f t="array" ref="BN4183">$C4183*EXP(poly_from_str(100000000/$E4183,BN$4343))</f>
        <v>11.151117462625535</v>
      </c>
      <c r="BO4183" s="3">
        <f t="shared" si="7726"/>
        <v>0</v>
      </c>
      <c r="BP4183" s="13">
        <f t="shared" si="7727"/>
        <v>-4.5184071458586474E-2</v>
      </c>
      <c r="BQ4183" s="13"/>
      <c r="BS4183" s="13"/>
      <c r="BT4183" s="13"/>
      <c r="BU4183" s="13"/>
      <c r="BV4183" s="13"/>
      <c r="BW4183" s="13"/>
      <c r="BX4183" s="13"/>
      <c r="BY4183">
        <v>11559</v>
      </c>
      <c r="BZ4183" s="13"/>
    </row>
    <row r="4184" spans="1:78" hidden="1" x14ac:dyDescent="0.25">
      <c r="A4184" t="s">
        <v>4495</v>
      </c>
      <c r="B4184" s="2" t="str">
        <f t="shared" si="7596"/>
        <v/>
      </c>
      <c r="C4184">
        <v>1</v>
      </c>
      <c r="E4184">
        <v>45022.41</v>
      </c>
      <c r="R4184">
        <v>38</v>
      </c>
      <c r="S4184" t="s">
        <v>22</v>
      </c>
      <c r="AA4184" s="10">
        <f t="shared" si="7646"/>
        <v>2220.4250000000002</v>
      </c>
      <c r="AB4184" s="3" cm="1">
        <f t="array" ref="AB4184">100000000/Lvac(AA4184)</f>
        <v>45022.408943596507</v>
      </c>
      <c r="AC4184" s="28">
        <f t="shared" si="7647"/>
        <v>4.5036423207268878E-7</v>
      </c>
      <c r="AD4184" s="28">
        <f t="shared" si="7648"/>
        <v>2.2211161585173888E-7</v>
      </c>
      <c r="AE4184" s="21">
        <f t="shared" si="7649"/>
        <v>45022.409793322324</v>
      </c>
      <c r="AF4184" s="10" cm="1">
        <f t="array" ref="AF4184">Lair(100000000/AE4184)</f>
        <v>2220.4249580888627</v>
      </c>
      <c r="AG4184" s="10">
        <f t="shared" si="7650"/>
        <v>1.5138241314972697E-2</v>
      </c>
      <c r="AH4184" s="10" t="b">
        <f t="shared" si="7645"/>
        <v>1</v>
      </c>
      <c r="AI4184" s="10">
        <f t="shared" si="7651"/>
        <v>2220.4250000000002</v>
      </c>
      <c r="AJ4184">
        <v>3.0000000000000001E-3</v>
      </c>
      <c r="AK4184" s="3" cm="1">
        <f t="array" ref="AK4184">100000000/Lvac($AA4184)</f>
        <v>45022.408943596507</v>
      </c>
      <c r="AL4184" s="21">
        <f t="shared" si="7593"/>
        <v>6.0829447889836186E-2</v>
      </c>
      <c r="AM4184" s="21"/>
      <c r="AN4184" s="21"/>
      <c r="AO4184" s="21"/>
      <c r="AP4184" s="21"/>
      <c r="AS4184" s="3">
        <f t="shared" si="7652"/>
        <v>-1.0564034964772873E-3</v>
      </c>
      <c r="AT4184" s="3" cm="1">
        <f t="array" ref="AT4184">AS4184-(100000000/LvacE($A4184)-$E4184)</f>
        <v>1.5943068865453824E-4</v>
      </c>
      <c r="BB4184"/>
      <c r="BC4184"/>
      <c r="BD4184"/>
      <c r="BE4184"/>
      <c r="BF4184"/>
      <c r="BG4184"/>
      <c r="BH4184"/>
      <c r="BI4184"/>
      <c r="BJ4184"/>
      <c r="BN4184" s="13" cm="1">
        <f t="array" ref="BN4184">$C4184*EXP(poly_from_str(100000000/$E4184,BN$4343))</f>
        <v>11.232614572580088</v>
      </c>
      <c r="BO4184" s="13"/>
      <c r="BY4184" t="e">
        <v>#N/A</v>
      </c>
    </row>
    <row r="4185" spans="1:78" hidden="1" x14ac:dyDescent="0.25">
      <c r="A4185" t="s">
        <v>4496</v>
      </c>
      <c r="B4185" s="2" t="str">
        <f t="shared" si="7596"/>
        <v/>
      </c>
      <c r="C4185">
        <v>1</v>
      </c>
      <c r="E4185">
        <v>45050.06</v>
      </c>
      <c r="R4185">
        <v>38</v>
      </c>
      <c r="S4185" t="s">
        <v>22</v>
      </c>
      <c r="AA4185" s="10">
        <f t="shared" si="7646"/>
        <v>2219.0619999999999</v>
      </c>
      <c r="AB4185" s="3" cm="1">
        <f t="array" ref="AB4185">100000000/Lvac(AA4185)</f>
        <v>45050.06000611349</v>
      </c>
      <c r="AC4185" s="28">
        <f t="shared" si="7647"/>
        <v>4.506408563618322E-7</v>
      </c>
      <c r="AD4185" s="28">
        <f t="shared" si="7648"/>
        <v>2.2197528701721942E-7</v>
      </c>
      <c r="AE4185" s="21">
        <f t="shared" si="7649"/>
        <v>45050.060001193699</v>
      </c>
      <c r="AF4185" s="10" cm="1">
        <f t="array" ref="AF4185">Lair(100000000/AE4185)</f>
        <v>2219.0620002423616</v>
      </c>
      <c r="AG4185" s="10">
        <f t="shared" si="7650"/>
        <v>1.5150698810153455E-2</v>
      </c>
      <c r="AH4185" s="10" t="b">
        <f t="shared" si="7645"/>
        <v>1</v>
      </c>
      <c r="AI4185" s="10">
        <f t="shared" si="7651"/>
        <v>2219.0619999999999</v>
      </c>
      <c r="AJ4185">
        <v>3.0000000000000001E-3</v>
      </c>
      <c r="AK4185" s="3" cm="1">
        <f t="array" ref="AK4185">100000000/Lvac($AA4185)</f>
        <v>45050.06000611349</v>
      </c>
      <c r="AL4185" s="21">
        <f t="shared" si="7593"/>
        <v>6.0904192860920726E-2</v>
      </c>
      <c r="AM4185" s="21"/>
      <c r="AN4185" s="21"/>
      <c r="AO4185" s="21"/>
      <c r="AP4185" s="21"/>
      <c r="AS4185" s="3">
        <f t="shared" si="7652"/>
        <v>6.1134924180805683E-6</v>
      </c>
      <c r="AT4185" s="3" cm="1">
        <f t="array" ref="AT4185">AS4185-(100000000/LvacE($A4185)-$E4185)</f>
        <v>1.6059668996604159E-4</v>
      </c>
      <c r="BB4185"/>
      <c r="BC4185"/>
      <c r="BD4185"/>
      <c r="BE4185"/>
      <c r="BF4185"/>
      <c r="BG4185"/>
      <c r="BH4185"/>
      <c r="BI4185"/>
      <c r="BJ4185"/>
      <c r="BN4185" s="13" cm="1">
        <f t="array" ref="BN4185">$C4185*EXP(poly_from_str(100000000/$E4185,BN$4343))</f>
        <v>11.410340540935369</v>
      </c>
      <c r="BO4185" s="13"/>
      <c r="BY4185">
        <v>11852</v>
      </c>
    </row>
    <row r="4186" spans="1:78" hidden="1" x14ac:dyDescent="0.25">
      <c r="A4186" t="s">
        <v>4497</v>
      </c>
      <c r="B4186" s="2" t="str">
        <f t="shared" si="7596"/>
        <v/>
      </c>
      <c r="C4186">
        <v>1</v>
      </c>
      <c r="E4186">
        <v>45061.02</v>
      </c>
      <c r="F4186">
        <v>20848</v>
      </c>
      <c r="G4186" t="s">
        <v>5</v>
      </c>
      <c r="H4186" s="5" t="s">
        <v>18</v>
      </c>
      <c r="I4186">
        <v>65909</v>
      </c>
      <c r="J4186" t="s">
        <v>3</v>
      </c>
      <c r="K4186" s="5" t="s">
        <v>18</v>
      </c>
      <c r="L4186">
        <v>20848.39</v>
      </c>
      <c r="M4186" t="str">
        <f>$G4186&amp;""</f>
        <v>e</v>
      </c>
      <c r="N4186" t="str">
        <f>$H4186&amp;""</f>
        <v>5/2</v>
      </c>
      <c r="O4186">
        <v>65909.440000000002</v>
      </c>
      <c r="P4186" t="str">
        <f>$J4186&amp;""</f>
        <v>o</v>
      </c>
      <c r="Q4186" t="str">
        <f>$K4186&amp;""</f>
        <v>5/2</v>
      </c>
      <c r="R4186">
        <v>38</v>
      </c>
      <c r="AA4186" s="10">
        <f t="shared" si="7646"/>
        <v>2218.5219999999999</v>
      </c>
      <c r="AB4186" s="3" cm="1">
        <f t="array" ref="AB4186">100000000/Lvac(AA4186)</f>
        <v>45061.024334004491</v>
      </c>
      <c r="AC4186" s="28">
        <f t="shared" si="7647"/>
        <v>4.5075054473203335E-7</v>
      </c>
      <c r="AD4186" s="28">
        <f t="shared" si="7648"/>
        <v>2.2192127559900321E-7</v>
      </c>
      <c r="AE4186" s="21">
        <f t="shared" si="7649"/>
        <v>45061.020845579973</v>
      </c>
      <c r="AF4186" s="10" cm="1">
        <f t="array" ref="AF4186">Lair(100000000/AE4186)</f>
        <v>2218.5221717653017</v>
      </c>
      <c r="AG4186" s="10">
        <f t="shared" si="7650"/>
        <v>1.5155640632367968E-2</v>
      </c>
      <c r="AH4186" s="10" t="b">
        <f t="shared" si="7645"/>
        <v>1</v>
      </c>
      <c r="AI4186" s="10">
        <f>$AF4186</f>
        <v>2218.5221717653017</v>
      </c>
      <c r="AJ4186">
        <v>3.0000000000000001E-3</v>
      </c>
      <c r="AK4186" s="3" cm="1">
        <f t="array" ref="AK4186">100000000/Lvac($AA4186)</f>
        <v>45061.024334004491</v>
      </c>
      <c r="AL4186" s="21">
        <f t="shared" si="7593"/>
        <v>6.0933839076508699E-2</v>
      </c>
      <c r="AM4186" s="10" cm="1">
        <f t="array" ref="AM4186">Lvac($AI4186)-$BA4186</f>
        <v>1.4358268581418088E-3</v>
      </c>
      <c r="AN4186" s="10">
        <f>$AK4186-($AX4186-$AW4186)</f>
        <v>-2.5665995512099471E-2</v>
      </c>
      <c r="AO4186" s="3">
        <f>AM4186/AJ4186</f>
        <v>0.47860895271393622</v>
      </c>
      <c r="AP4186" s="3">
        <v>0.42134174736929708</v>
      </c>
      <c r="AS4186" s="3">
        <f t="shared" si="7652"/>
        <v>4.3340044940123335E-3</v>
      </c>
      <c r="AT4186" s="3" cm="1">
        <f t="array" ref="AT4186">AS4186-(100000000/LvacE($A4186)-$E4186)</f>
        <v>1.6106083785416558E-4</v>
      </c>
      <c r="AU4186" t="s">
        <v>4795</v>
      </c>
      <c r="AV4186" t="s">
        <v>4902</v>
      </c>
      <c r="AW4186" s="3">
        <v>20848.39</v>
      </c>
      <c r="AX4186" s="3">
        <v>65909.440000000002</v>
      </c>
      <c r="AY4186" s="3"/>
      <c r="AZ4186" s="10" cm="1">
        <f t="array" ref="AZ4186">Lair(100000000/($AX4186-$AW4186))</f>
        <v>2218.5207362419405</v>
      </c>
      <c r="BA4186" s="10">
        <f>100000000/($AX4186-$AW4186)</f>
        <v>2219.2114919647897</v>
      </c>
      <c r="BB4186" s="12">
        <v>9710000</v>
      </c>
      <c r="BC4186" s="3">
        <v>0.02</v>
      </c>
      <c r="BD4186" s="12" cm="1">
        <f t="array" ref="BD4186">SfromgA($BB4186,$BA4186,"")</f>
        <v>5.2377970639313647E-2</v>
      </c>
      <c r="BE4186" s="29">
        <f>(10^MAX(0.05, -0.312925054856973*((LN($BD4186))^(1/3)) + 0.454808404431693)-1)*100</f>
        <v>700.87732072867141</v>
      </c>
      <c r="BG4186" s="3"/>
      <c r="BH4186" s="3"/>
      <c r="BI4186" s="12">
        <f>IF($BB4186="",$BF4186,$BB4186)</f>
        <v>9710000</v>
      </c>
      <c r="BJ4186" s="29">
        <f>IF($BB4186="",$BH4186,$BE4186)</f>
        <v>700.87732072867141</v>
      </c>
      <c r="BK4186" s="3">
        <f>LN(BN4186*100000000/($AX4186-$AW4186)/$BI4186)</f>
        <v>-5.9429782462847687</v>
      </c>
      <c r="BL4186" s="13">
        <f>EXP(BK$4341*$AX4186+BK$4342)*$BI4186/(100000000/($AX4186-$AW4186))</f>
        <v>3.28681278138425</v>
      </c>
      <c r="BM4186" s="3">
        <f t="shared" ref="BM4186" si="7728">LN(BL4186/$C4186)</f>
        <v>1.1899183357688834</v>
      </c>
      <c r="BN4186" s="13" cm="1">
        <f t="array" ref="BN4186">$C4186*EXP(poly_from_str(100000000/$E4186,BN$4343))</f>
        <v>11.482008890094869</v>
      </c>
      <c r="BO4186" s="3">
        <f>LN($C4186)</f>
        <v>0</v>
      </c>
      <c r="BP4186" s="13">
        <f>LN(BL4186/BN4186)</f>
        <v>-1.2508630302398807</v>
      </c>
      <c r="BQ4186" s="13"/>
      <c r="BS4186" s="13"/>
      <c r="BT4186" s="13"/>
      <c r="BU4186" s="13"/>
      <c r="BV4186" s="13"/>
      <c r="BW4186" s="13"/>
      <c r="BX4186" s="13"/>
      <c r="BY4186">
        <v>11934</v>
      </c>
      <c r="BZ4186" s="13"/>
    </row>
    <row r="4187" spans="1:78" hidden="1" x14ac:dyDescent="0.25">
      <c r="A4187" t="s">
        <v>4498</v>
      </c>
      <c r="B4187" s="2" t="str">
        <f t="shared" si="7596"/>
        <v/>
      </c>
      <c r="C4187">
        <v>6</v>
      </c>
      <c r="D4187" t="s">
        <v>14</v>
      </c>
      <c r="E4187">
        <v>45062.83</v>
      </c>
      <c r="R4187">
        <v>38</v>
      </c>
      <c r="S4187" t="s">
        <v>22</v>
      </c>
      <c r="AA4187" s="10">
        <f t="shared" si="7646"/>
        <v>2218.433</v>
      </c>
      <c r="AB4187" s="3" cm="1">
        <f t="array" ref="AB4187">100000000/Lvac(AA4187)</f>
        <v>45062.831929931031</v>
      </c>
      <c r="AC4187" s="28">
        <f t="shared" si="7647"/>
        <v>4.5076862812624947E-7</v>
      </c>
      <c r="AD4187" s="28">
        <f t="shared" si="7648"/>
        <v>2.2191237371741685E-7</v>
      </c>
      <c r="AE4187" s="21">
        <f t="shared" si="7649"/>
        <v>45062.830376487909</v>
      </c>
      <c r="AF4187" s="10" cm="1">
        <f t="array" ref="AF4187">Lair(100000000/AE4187)</f>
        <v>2218.433076483298</v>
      </c>
      <c r="AG4187" s="10">
        <f t="shared" si="7650"/>
        <v>1.5156455464269383E-2</v>
      </c>
      <c r="AH4187" s="10" t="b">
        <f t="shared" si="7645"/>
        <v>1</v>
      </c>
      <c r="AI4187" s="10">
        <f t="shared" si="7651"/>
        <v>2218.433</v>
      </c>
      <c r="AJ4187">
        <v>7.0000000000000001E-3</v>
      </c>
      <c r="AK4187" s="3" cm="1">
        <f t="array" ref="AK4187">100000000/Lvac($AA4187)</f>
        <v>45062.831929931031</v>
      </c>
      <c r="AL4187" s="21">
        <f t="shared" si="7593"/>
        <v>0.14219037649977134</v>
      </c>
      <c r="AM4187" s="21"/>
      <c r="AN4187" s="21"/>
      <c r="AO4187" s="21"/>
      <c r="AP4187" s="21"/>
      <c r="AS4187" s="3">
        <f t="shared" si="7652"/>
        <v>1.9299310297355987E-3</v>
      </c>
      <c r="AT4187" s="3" cm="1">
        <f t="array" ref="AT4187">AS4187-(100000000/LvacE($A4187)-$E4187)</f>
        <v>1.6113747551571578E-4</v>
      </c>
      <c r="BB4187"/>
      <c r="BC4187"/>
      <c r="BD4187"/>
      <c r="BE4187"/>
      <c r="BF4187"/>
      <c r="BG4187"/>
      <c r="BH4187"/>
      <c r="BI4187"/>
      <c r="BJ4187"/>
      <c r="BN4187" s="13" cm="1">
        <f t="array" ref="BN4187">$C4187*EXP(poly_from_str(100000000/$E4187,BN$4343))</f>
        <v>68.96347333674602</v>
      </c>
      <c r="BO4187" s="13"/>
      <c r="BY4187">
        <v>71682</v>
      </c>
    </row>
    <row r="4188" spans="1:78" hidden="1" x14ac:dyDescent="0.25">
      <c r="A4188" t="s">
        <v>4499</v>
      </c>
      <c r="B4188" s="2" t="str">
        <f t="shared" si="7596"/>
        <v/>
      </c>
      <c r="C4188">
        <v>9</v>
      </c>
      <c r="E4188">
        <v>45083.33</v>
      </c>
      <c r="F4188">
        <v>23442</v>
      </c>
      <c r="G4188" t="s">
        <v>5</v>
      </c>
      <c r="H4188" s="5" t="s">
        <v>16</v>
      </c>
      <c r="I4188">
        <v>68525</v>
      </c>
      <c r="J4188" t="s">
        <v>3</v>
      </c>
      <c r="K4188" s="5" t="s">
        <v>16</v>
      </c>
      <c r="L4188">
        <v>23442.25</v>
      </c>
      <c r="M4188" t="str">
        <f>$G4188&amp;""</f>
        <v>e</v>
      </c>
      <c r="N4188" t="str">
        <f>$H4188&amp;""</f>
        <v>11/2</v>
      </c>
      <c r="O4188">
        <v>68525.62</v>
      </c>
      <c r="P4188" t="str">
        <f>$J4188&amp;""</f>
        <v>o</v>
      </c>
      <c r="Q4188" t="str">
        <f>$K4188&amp;""</f>
        <v>11/2</v>
      </c>
      <c r="R4188">
        <v>38</v>
      </c>
      <c r="AA4188" s="10">
        <f t="shared" si="7646"/>
        <v>2217.424</v>
      </c>
      <c r="AB4188" s="3" cm="1">
        <f t="array" ref="AB4188">100000000/Lvac(AA4188)</f>
        <v>45083.334932308819</v>
      </c>
      <c r="AC4188" s="28">
        <f t="shared" si="7647"/>
        <v>4.5097374250481643E-7</v>
      </c>
      <c r="AD4188" s="28">
        <f t="shared" si="7648"/>
        <v>2.2181145239176915E-7</v>
      </c>
      <c r="AE4188" s="21">
        <f t="shared" si="7649"/>
        <v>45083.330960778549</v>
      </c>
      <c r="AF4188" s="10" cm="1">
        <f t="array" ref="AF4188">Lair(100000000/AE4188)</f>
        <v>2217.4241953593</v>
      </c>
      <c r="AG4188" s="10">
        <f t="shared" si="7650"/>
        <v>1.5165700139510716E-2</v>
      </c>
      <c r="AH4188" s="10" t="b">
        <f t="shared" si="7645"/>
        <v>1</v>
      </c>
      <c r="AI4188" s="10">
        <f>$AF4188</f>
        <v>2217.4241953593</v>
      </c>
      <c r="AJ4188">
        <v>3.0000000000000001E-3</v>
      </c>
      <c r="AK4188" s="3" cm="1">
        <f t="array" ref="AK4188">100000000/Lvac($AA4188)</f>
        <v>45083.334932308819</v>
      </c>
      <c r="AL4188" s="21">
        <f t="shared" si="7593"/>
        <v>6.0994195463358894E-2</v>
      </c>
      <c r="AM4188" s="10" cm="1">
        <f t="array" ref="AM4188">Lvac($AI4188)-$BA4188</f>
        <v>1.9207408790862246E-3</v>
      </c>
      <c r="AN4188" s="10">
        <f>$AK4188-($AX4188-$AW4188)</f>
        <v>-3.5067691176664084E-2</v>
      </c>
      <c r="AO4188" s="3">
        <f>AM4188/AJ4188</f>
        <v>0.64024695969540824</v>
      </c>
      <c r="AP4188" s="3">
        <v>0.57511343326647568</v>
      </c>
      <c r="AS4188" s="3">
        <f t="shared" si="7652"/>
        <v>4.9323088169330731E-3</v>
      </c>
      <c r="AT4188" s="3" cm="1">
        <f t="array" ref="AT4188">AS4188-(100000000/LvacE($A4188)-$E4188)</f>
        <v>1.6200858226511627E-4</v>
      </c>
      <c r="AU4188" t="s">
        <v>4777</v>
      </c>
      <c r="AV4188" t="s">
        <v>4864</v>
      </c>
      <c r="AW4188" s="3">
        <v>23442.25</v>
      </c>
      <c r="AX4188" s="3">
        <v>68525.62</v>
      </c>
      <c r="AY4188" s="3"/>
      <c r="AZ4188" s="10" cm="1">
        <f t="array" ref="AZ4188">Lair(100000000/($AX4188-$AW4188))</f>
        <v>2217.4222750241856</v>
      </c>
      <c r="BA4188" s="10">
        <f>100000000/($AX4188-$AW4188)</f>
        <v>2218.1127985773915</v>
      </c>
      <c r="BB4188" s="12">
        <v>746000000</v>
      </c>
      <c r="BC4188" s="3">
        <v>0.46899999999999997</v>
      </c>
      <c r="BD4188" s="12" cm="1">
        <f t="array" ref="BD4188">SfromgA($BB4188,$BA4188,"")</f>
        <v>4.0181215531616878</v>
      </c>
      <c r="BE4188" s="29">
        <f>(10^MAX(0.05, -0.312925054856973*((LN($BD4188))^(1/3)) + 0.454808404431693)-1)*100</f>
        <v>27.499912611733102</v>
      </c>
      <c r="BG4188" s="3"/>
      <c r="BH4188" s="3"/>
      <c r="BI4188" s="12">
        <f>IF($BB4188="",$BF4188,$BB4188)</f>
        <v>746000000</v>
      </c>
      <c r="BJ4188" s="29">
        <f>IF($BB4188="",$BH4188,$BE4188)</f>
        <v>27.499912611733102</v>
      </c>
      <c r="BK4188" s="3">
        <f>LN(BN4188*100000000/($AX4188-$AW4188)/$BI4188)</f>
        <v>-8.0750045747808237</v>
      </c>
      <c r="BL4188" s="13">
        <f>EXP(BK$4341*$AX4188+BK$4342)*$BI4188/(100000000/($AX4188-$AW4188))</f>
        <v>207.10068988462655</v>
      </c>
      <c r="BM4188" s="3">
        <f t="shared" ref="BM4188" si="7729">LN(BL4188/$C4188)</f>
        <v>3.1359805222264852</v>
      </c>
      <c r="BN4188" s="13" cm="1">
        <f t="array" ref="BN4188">$C4188*EXP(poly_from_str(100000000/$E4188,BN$4343))</f>
        <v>104.67073446328219</v>
      </c>
      <c r="BO4188" s="3">
        <f>LN($C4188)</f>
        <v>2.1972245773362196</v>
      </c>
      <c r="BP4188" s="13">
        <f>LN(BL4188/BN4188)</f>
        <v>0.68238553877888375</v>
      </c>
      <c r="BQ4188" s="13"/>
      <c r="BS4188" s="13"/>
      <c r="BT4188" s="13"/>
      <c r="BU4188" s="13"/>
      <c r="BV4188" s="13"/>
      <c r="BW4188" s="13"/>
      <c r="BX4188" s="13"/>
      <c r="BY4188">
        <v>108914</v>
      </c>
      <c r="BZ4188" s="13"/>
    </row>
    <row r="4189" spans="1:78" hidden="1" x14ac:dyDescent="0.25">
      <c r="A4189" t="s">
        <v>4500</v>
      </c>
      <c r="B4189" s="2" t="str">
        <f t="shared" si="7596"/>
        <v/>
      </c>
      <c r="C4189">
        <v>1</v>
      </c>
      <c r="E4189">
        <v>45084.72</v>
      </c>
      <c r="R4189">
        <v>38</v>
      </c>
      <c r="S4189" t="s">
        <v>22</v>
      </c>
      <c r="AA4189" s="10">
        <f t="shared" si="7646"/>
        <v>2217.3560000000002</v>
      </c>
      <c r="AB4189" s="3" cm="1">
        <f t="array" ref="AB4189">100000000/Lvac(AA4189)</f>
        <v>45084.71737155148</v>
      </c>
      <c r="AC4189" s="28">
        <f t="shared" si="7647"/>
        <v>4.509875725864498E-7</v>
      </c>
      <c r="AD4189" s="28">
        <f t="shared" si="7648"/>
        <v>2.2180465095496005E-7</v>
      </c>
      <c r="AE4189" s="21">
        <f t="shared" si="7649"/>
        <v>45084.719488047565</v>
      </c>
      <c r="AF4189" s="10" cm="1">
        <f t="array" ref="AF4189">Lair(100000000/AE4189)</f>
        <v>2217.3558958961016</v>
      </c>
      <c r="AG4189" s="10">
        <f t="shared" si="7650"/>
        <v>1.5166323624071075E-2</v>
      </c>
      <c r="AH4189" s="10" t="b">
        <f t="shared" si="7645"/>
        <v>1</v>
      </c>
      <c r="AI4189" s="10">
        <f t="shared" si="7651"/>
        <v>2217.3560000000002</v>
      </c>
      <c r="AJ4189">
        <v>3.0000000000000001E-3</v>
      </c>
      <c r="AK4189" s="3" cm="1">
        <f t="array" ref="AK4189">100000000/Lvac($AA4189)</f>
        <v>45084.71737155148</v>
      </c>
      <c r="AL4189" s="21">
        <f t="shared" si="7593"/>
        <v>6.0997941744426437E-2</v>
      </c>
      <c r="AM4189" s="21"/>
      <c r="AN4189" s="21"/>
      <c r="AO4189" s="21"/>
      <c r="AP4189" s="21"/>
      <c r="AS4189" s="3">
        <f t="shared" si="7652"/>
        <v>-2.6284485211363062E-3</v>
      </c>
      <c r="AT4189" s="3" cm="1">
        <f t="array" ref="AT4189">AS4189-(100000000/LvacE($A4189)-$E4189)</f>
        <v>1.6206745931413025E-4</v>
      </c>
      <c r="BB4189"/>
      <c r="BC4189"/>
      <c r="BD4189"/>
      <c r="BE4189"/>
      <c r="BF4189"/>
      <c r="BG4189"/>
      <c r="BH4189"/>
      <c r="BI4189"/>
      <c r="BJ4189"/>
      <c r="BN4189" s="13" cm="1">
        <f t="array" ref="BN4189">$C4189*EXP(poly_from_str(100000000/$E4189,BN$4343))</f>
        <v>11.639405270031434</v>
      </c>
      <c r="BO4189" s="13"/>
      <c r="BY4189" t="e">
        <v>#N/A</v>
      </c>
    </row>
    <row r="4190" spans="1:78" hidden="1" x14ac:dyDescent="0.25">
      <c r="A4190" t="s">
        <v>4501</v>
      </c>
      <c r="B4190" s="2" t="str">
        <f t="shared" si="7596"/>
        <v/>
      </c>
      <c r="C4190">
        <v>1</v>
      </c>
      <c r="E4190">
        <v>45088.05</v>
      </c>
      <c r="R4190">
        <v>38</v>
      </c>
      <c r="S4190" t="s">
        <v>22</v>
      </c>
      <c r="AA4190" s="10">
        <f t="shared" si="7646"/>
        <v>2217.192</v>
      </c>
      <c r="AB4190" s="3" cm="1">
        <f t="array" ref="AB4190">100000000/Lvac(AA4190)</f>
        <v>45088.051838519372</v>
      </c>
      <c r="AC4190" s="28">
        <f t="shared" si="7647"/>
        <v>4.5102093097936491E-7</v>
      </c>
      <c r="AD4190" s="28">
        <f t="shared" si="7648"/>
        <v>2.2178824748992274E-7</v>
      </c>
      <c r="AE4190" s="21">
        <f t="shared" si="7649"/>
        <v>45088.050358009787</v>
      </c>
      <c r="AF4190" s="10" cm="1">
        <f t="array" ref="AF4190">Lair(100000000/AE4190)</f>
        <v>2217.1920728109253</v>
      </c>
      <c r="AG4190" s="10">
        <f t="shared" si="7650"/>
        <v>1.5167827558127435E-2</v>
      </c>
      <c r="AH4190" s="10" t="b">
        <f t="shared" si="7645"/>
        <v>1</v>
      </c>
      <c r="AI4190" s="10">
        <f t="shared" si="7651"/>
        <v>2217.192</v>
      </c>
      <c r="AJ4190">
        <v>3.0000000000000001E-3</v>
      </c>
      <c r="AK4190" s="3" cm="1">
        <f t="array" ref="AK4190">100000000/Lvac($AA4190)</f>
        <v>45088.051838519372</v>
      </c>
      <c r="AL4190" s="21">
        <f t="shared" si="7593"/>
        <v>6.1006965348764611E-2</v>
      </c>
      <c r="AM4190" s="21"/>
      <c r="AN4190" s="21"/>
      <c r="AO4190" s="21"/>
      <c r="AP4190" s="21"/>
      <c r="AS4190" s="3">
        <f t="shared" si="7652"/>
        <v>1.8385193689027801E-3</v>
      </c>
      <c r="AT4190" s="3" cm="1">
        <f t="array" ref="AT4190">AS4190-(100000000/LvacE($A4190)-$E4190)</f>
        <v>1.6220950783463195E-4</v>
      </c>
      <c r="BB4190"/>
      <c r="BC4190"/>
      <c r="BD4190"/>
      <c r="BE4190"/>
      <c r="BF4190"/>
      <c r="BG4190"/>
      <c r="BH4190"/>
      <c r="BI4190"/>
      <c r="BJ4190"/>
      <c r="BN4190" s="13" cm="1">
        <f t="array" ref="BN4190">$C4190*EXP(poly_from_str(100000000/$E4190,BN$4343))</f>
        <v>11.661789077435083</v>
      </c>
      <c r="BO4190" s="13"/>
      <c r="BY4190" t="e">
        <v>#N/A</v>
      </c>
    </row>
    <row r="4191" spans="1:78" hidden="1" x14ac:dyDescent="0.25">
      <c r="A4191" t="s">
        <v>4502</v>
      </c>
      <c r="B4191" s="2">
        <f t="shared" si="7596"/>
        <v>1</v>
      </c>
      <c r="C4191">
        <v>10</v>
      </c>
      <c r="D4191" t="s">
        <v>3263</v>
      </c>
      <c r="E4191">
        <v>45089.49</v>
      </c>
      <c r="F4191">
        <v>16516</v>
      </c>
      <c r="G4191" t="s">
        <v>5</v>
      </c>
      <c r="H4191" s="5" t="s">
        <v>8</v>
      </c>
      <c r="I4191">
        <v>61605</v>
      </c>
      <c r="J4191" t="s">
        <v>3</v>
      </c>
      <c r="K4191" s="5" t="s">
        <v>8</v>
      </c>
      <c r="L4191">
        <v>16516.150000000001</v>
      </c>
      <c r="M4191" t="str">
        <f t="shared" ref="M4191:M4192" si="7730">$G4191&amp;""</f>
        <v>e</v>
      </c>
      <c r="N4191" t="str">
        <f t="shared" ref="N4191:N4192" si="7731">$H4191&amp;""</f>
        <v>7/2</v>
      </c>
      <c r="O4191">
        <v>61605.66</v>
      </c>
      <c r="P4191" t="str">
        <f t="shared" ref="P4191:P4192" si="7732">$J4191&amp;""</f>
        <v>o</v>
      </c>
      <c r="Q4191" t="str">
        <f t="shared" ref="Q4191:Q4192" si="7733">$K4191&amp;""</f>
        <v>7/2</v>
      </c>
      <c r="R4191">
        <v>38</v>
      </c>
      <c r="AA4191" s="10">
        <f t="shared" si="7646"/>
        <v>2217.1210000000001</v>
      </c>
      <c r="AB4191" s="3" cm="1">
        <f t="array" ref="AB4191">100000000/Lvac(AA4191)</f>
        <v>45089.495571707048</v>
      </c>
      <c r="AC4191" s="28">
        <f t="shared" si="7647"/>
        <v>4.510353742533673E-7</v>
      </c>
      <c r="AD4191" s="28">
        <f t="shared" si="7648"/>
        <v>2.2178114598990643E-7</v>
      </c>
      <c r="AE4191" s="21">
        <f t="shared" si="7649"/>
        <v>45089.491084851157</v>
      </c>
      <c r="AF4191" s="10" cm="1">
        <f t="array" ref="AF4191">Lair(100000000/AE4191)</f>
        <v>2217.121220647834</v>
      </c>
      <c r="AG4191" s="10">
        <f t="shared" si="7650"/>
        <v>1.5168478755040217E-2</v>
      </c>
      <c r="AH4191" s="10" t="b">
        <f t="shared" si="7645"/>
        <v>1</v>
      </c>
      <c r="AI4191" s="10">
        <f t="shared" ref="AI4191:AI4192" si="7734">$AF4191</f>
        <v>2217.121220647834</v>
      </c>
      <c r="AJ4191">
        <v>7.0000000000000001E-3</v>
      </c>
      <c r="AK4191" s="3" cm="1">
        <f t="array" ref="AK4191">100000000/Lvac($AA4191)</f>
        <v>45089.495571707048</v>
      </c>
      <c r="AL4191" s="21">
        <f t="shared" si="7593"/>
        <v>0.14235868840302948</v>
      </c>
      <c r="AM4191" s="10" cm="1">
        <f t="array" ref="AM4191">Lvac($AI4191)-$BA4191</f>
        <v>9.3037688930053264E-4</v>
      </c>
      <c r="AN4191" s="10">
        <f t="shared" ref="AN4191:AN4192" si="7735">$AK4191-($AX4191-$AW4191)</f>
        <v>-1.4428292954107746E-2</v>
      </c>
      <c r="AO4191" s="3">
        <f t="shared" ref="AO4191:AO4192" si="7736">AM4191/AJ4191</f>
        <v>0.13291098418579037</v>
      </c>
      <c r="AP4191" s="3">
        <v>0.10138320567421033</v>
      </c>
      <c r="AS4191" s="3">
        <f t="shared" si="7652"/>
        <v>5.5717070499667898E-3</v>
      </c>
      <c r="AT4191" s="3" cm="1">
        <f t="array" ref="AT4191">AS4191-(100000000/LvacE($A4191)-$E4191)</f>
        <v>1.622710406081751E-4</v>
      </c>
      <c r="AU4191" t="s">
        <v>4771</v>
      </c>
      <c r="AV4191" t="s">
        <v>4817</v>
      </c>
      <c r="AW4191" s="3">
        <v>16516.150000000001</v>
      </c>
      <c r="AX4191" s="3">
        <v>61605.66</v>
      </c>
      <c r="AY4191" s="3"/>
      <c r="AZ4191" s="10" cm="1">
        <f t="array" ref="AZ4191">Lair(100000000/($AX4191-$AW4191))</f>
        <v>2217.1202904674606</v>
      </c>
      <c r="BA4191" s="10">
        <f t="shared" ref="BA4191:BA4192" si="7737">100000000/($AX4191-$AW4191)</f>
        <v>2217.8107502166245</v>
      </c>
      <c r="BB4191" s="12">
        <v>693000000</v>
      </c>
      <c r="BC4191" s="3">
        <v>0.61599999999999999</v>
      </c>
      <c r="BD4191" s="12" cm="1">
        <f t="array" ref="BD4191">SfromgA($BB4191,$BA4191,"")</f>
        <v>3.7311271333062095</v>
      </c>
      <c r="BE4191" s="29">
        <f t="shared" ref="BE4191:BE4192" si="7738">(10^MAX(0.05, -0.312925054856973*((LN($BD4191))^(1/3)) + 0.454808404431693)-1)*100</f>
        <v>29.368076276438316</v>
      </c>
      <c r="BG4191" s="3"/>
      <c r="BH4191" s="3"/>
      <c r="BI4191" s="12">
        <f t="shared" ref="BI4191:BI4192" si="7739">IF($BB4191="",$BF4191,$BB4191)</f>
        <v>693000000</v>
      </c>
      <c r="BJ4191" s="29">
        <f t="shared" ref="BJ4191:BJ4192" si="7740">IF($BB4191="",$BH4191,$BE4191)</f>
        <v>29.368076276438316</v>
      </c>
      <c r="BK4191" s="3">
        <f>LN(BN4191*100000000/($AX4191-$AW4191)/$BI4191)</f>
        <v>-7.8925305719250991</v>
      </c>
      <c r="BL4191" s="13">
        <f>EXP(BK$4341*$AX4191+BK$4342)*$BI4191/(100000000/($AX4191-$AW4191))</f>
        <v>325.52045724935465</v>
      </c>
      <c r="BM4191" s="3">
        <f t="shared" ref="BM4191" si="7741">LN(BL4191/$C4191)</f>
        <v>3.4828402153720157</v>
      </c>
      <c r="BN4191" s="13" cm="1">
        <f t="array" ref="BN4191">$C4191*EXP(poly_from_str(100000000/$E4191,BN$4343))</f>
        <v>116.71489259204495</v>
      </c>
      <c r="BO4191" s="3">
        <f t="shared" ref="BO4191:BO4192" si="7742">LN($C4191)</f>
        <v>2.3025850929940459</v>
      </c>
      <c r="BP4191" s="13">
        <f>LN(BL4191/BN4191)</f>
        <v>1.0256911628878467</v>
      </c>
      <c r="BQ4191" s="13"/>
      <c r="BR4191" s="12">
        <v>36220000</v>
      </c>
      <c r="BS4191" s="3">
        <f>LN(BV4191*100000000/($AX4191-$AW4191)/$BR4191)</f>
        <v>-6.6474833681885155</v>
      </c>
      <c r="BT4191" s="13">
        <f>EXP(BS$4338*$AX4191+BS$4336)*$BR4191/(100000000/($AX4191-$AW4191))</f>
        <v>16.747734657102296</v>
      </c>
      <c r="BU4191" s="3">
        <f>LN(BT4191/$BN4191)</f>
        <v>-1.9414711407055831</v>
      </c>
      <c r="BV4191" s="3" cm="1">
        <f t="array" ref="BV4191">$BN4191*EXP(poly_from_str(100000000/$E4191,BV$4341))</f>
        <v>21.186470679884284</v>
      </c>
      <c r="BW4191" s="12" t="s">
        <v>5053</v>
      </c>
      <c r="BX4191" s="3">
        <f>LN(BT4191/BV4191)</f>
        <v>-0.23509979770753123</v>
      </c>
      <c r="BY4191">
        <v>121486</v>
      </c>
      <c r="BZ4191" s="13"/>
    </row>
    <row r="4192" spans="1:78" hidden="1" x14ac:dyDescent="0.25">
      <c r="A4192" t="s">
        <v>4502</v>
      </c>
      <c r="B4192" s="2">
        <f t="shared" si="7596"/>
        <v>2</v>
      </c>
      <c r="C4192">
        <v>10</v>
      </c>
      <c r="D4192" t="s">
        <v>3263</v>
      </c>
      <c r="E4192">
        <v>45089.49</v>
      </c>
      <c r="F4192">
        <v>26446</v>
      </c>
      <c r="G4192" t="s">
        <v>5</v>
      </c>
      <c r="H4192" s="5" t="s">
        <v>8</v>
      </c>
      <c r="I4192">
        <v>71536</v>
      </c>
      <c r="J4192" t="s">
        <v>3</v>
      </c>
      <c r="K4192" s="5" t="s">
        <v>18</v>
      </c>
      <c r="L4192">
        <v>26446.97</v>
      </c>
      <c r="M4192" t="str">
        <f t="shared" si="7730"/>
        <v>e</v>
      </c>
      <c r="N4192" t="str">
        <f t="shared" si="7731"/>
        <v>7/2</v>
      </c>
      <c r="O4192">
        <v>71536.38</v>
      </c>
      <c r="P4192" t="str">
        <f t="shared" si="7732"/>
        <v>o</v>
      </c>
      <c r="Q4192" t="str">
        <f t="shared" si="7733"/>
        <v>5/2</v>
      </c>
      <c r="R4192">
        <v>38</v>
      </c>
      <c r="AA4192" s="10">
        <f t="shared" si="7646"/>
        <v>2217.1210000000001</v>
      </c>
      <c r="AB4192" s="3" cm="1">
        <f t="array" ref="AB4192">100000000/Lvac(AA4192)</f>
        <v>45089.495571707048</v>
      </c>
      <c r="AC4192" s="28">
        <f t="shared" si="7647"/>
        <v>4.510353742533673E-7</v>
      </c>
      <c r="AD4192" s="28">
        <f t="shared" si="7648"/>
        <v>2.2178114598990643E-7</v>
      </c>
      <c r="AE4192" s="21">
        <f t="shared" si="7649"/>
        <v>45089.491084851157</v>
      </c>
      <c r="AF4192" s="10" cm="1">
        <f t="array" ref="AF4192">Lair(100000000/AE4192)</f>
        <v>2217.121220647834</v>
      </c>
      <c r="AG4192" s="10">
        <f t="shared" si="7650"/>
        <v>1.5168478755040217E-2</v>
      </c>
      <c r="AH4192" s="10" t="b">
        <f t="shared" si="7645"/>
        <v>1</v>
      </c>
      <c r="AI4192" s="10">
        <f t="shared" si="7734"/>
        <v>2217.121220647834</v>
      </c>
      <c r="AJ4192">
        <v>7.0000000000000001E-3</v>
      </c>
      <c r="AK4192" s="3" cm="1">
        <f t="array" ref="AK4192">100000000/Lvac($AA4192)</f>
        <v>45089.495571707048</v>
      </c>
      <c r="AL4192" s="21">
        <f t="shared" ref="AL4192:AL4255" si="7743">AJ4192/AI4192*AK4192</f>
        <v>0.14235868840302948</v>
      </c>
      <c r="AM4192" s="10" cm="1">
        <f t="array" ref="AM4192">Lvac($AI4192)-$BA4192</f>
        <v>-3.988318543179048E-3</v>
      </c>
      <c r="AN4192" s="10">
        <f t="shared" si="7735"/>
        <v>8.5571707044437062E-2</v>
      </c>
      <c r="AO4192" s="3">
        <f t="shared" si="7736"/>
        <v>-0.56975979188272108</v>
      </c>
      <c r="AP4192" s="3">
        <v>-0.60128757039430114</v>
      </c>
      <c r="AS4192" s="3">
        <f t="shared" si="7652"/>
        <v>5.5717070499667898E-3</v>
      </c>
      <c r="AT4192" s="3" cm="1">
        <f t="array" ref="AT4192">AS4192-(100000000/LvacE($A4192)-$E4192)</f>
        <v>1.622710406081751E-4</v>
      </c>
      <c r="AU4192" t="s">
        <v>4731</v>
      </c>
      <c r="AV4192" t="s">
        <v>4855</v>
      </c>
      <c r="AW4192" s="3">
        <v>26446.97</v>
      </c>
      <c r="AX4192" s="3">
        <v>71536.38</v>
      </c>
      <c r="AY4192" s="3"/>
      <c r="AZ4192" s="10" cm="1">
        <f t="array" ref="AZ4192">Lair(100000000/($AX4192-$AW4192))</f>
        <v>2217.1252081239581</v>
      </c>
      <c r="BA4192" s="10">
        <f t="shared" si="7737"/>
        <v>2217.8156689120569</v>
      </c>
      <c r="BB4192" s="12">
        <v>8010000</v>
      </c>
      <c r="BC4192" s="3">
        <v>3.2000000000000001E-2</v>
      </c>
      <c r="BD4192" s="12" cm="1">
        <f t="array" ref="BD4192">SfromgA($BB4192,$BA4192,"")</f>
        <v>4.3126301854726642E-2</v>
      </c>
      <c r="BE4192" s="29">
        <f t="shared" si="7738"/>
        <v>718.86926978759027</v>
      </c>
      <c r="BG4192" s="3"/>
      <c r="BH4192" s="3"/>
      <c r="BI4192" s="12">
        <f t="shared" si="7739"/>
        <v>8010000</v>
      </c>
      <c r="BJ4192" s="29">
        <f t="shared" si="7740"/>
        <v>718.86926978759027</v>
      </c>
      <c r="BK4192" s="3"/>
      <c r="BL4192" s="13">
        <f>EXP(BK$4341*$AX4192+BK$4342)*$BI4192/(100000000/($AX4192-$AW4192))</f>
        <v>1.7692331724498838</v>
      </c>
      <c r="BM4192" s="3"/>
      <c r="BN4192" s="13" cm="1">
        <f t="array" ref="BN4192">$C4192*EXP(poly_from_str(100000000/$E4192,BN$4343))</f>
        <v>116.71489259204495</v>
      </c>
      <c r="BO4192" s="3">
        <f t="shared" si="7742"/>
        <v>2.3025850929940459</v>
      </c>
      <c r="BP4192" s="17"/>
      <c r="BQ4192" s="13"/>
      <c r="BS4192" s="13"/>
      <c r="BT4192" s="13"/>
      <c r="BU4192" s="13"/>
      <c r="BV4192" s="13"/>
      <c r="BW4192" s="13"/>
      <c r="BX4192" s="13"/>
      <c r="BY4192">
        <v>121486</v>
      </c>
      <c r="BZ4192" s="13"/>
    </row>
    <row r="4193" spans="1:78" hidden="1" x14ac:dyDescent="0.25">
      <c r="A4193" t="s">
        <v>4503</v>
      </c>
      <c r="B4193" s="2" t="str">
        <f t="shared" si="7596"/>
        <v/>
      </c>
      <c r="C4193">
        <v>1</v>
      </c>
      <c r="E4193">
        <v>45094.19</v>
      </c>
      <c r="R4193">
        <v>38</v>
      </c>
      <c r="S4193" t="s">
        <v>22</v>
      </c>
      <c r="AA4193" s="10">
        <f t="shared" si="7646"/>
        <v>2216.89</v>
      </c>
      <c r="AB4193" s="3" cm="1">
        <f t="array" ref="AB4193">100000000/Lvac(AA4193)</f>
        <v>45094.193427879953</v>
      </c>
      <c r="AC4193" s="28">
        <f t="shared" si="7647"/>
        <v>4.5108237215197869E-7</v>
      </c>
      <c r="AD4193" s="28">
        <f t="shared" si="7648"/>
        <v>2.2175804110995357E-7</v>
      </c>
      <c r="AE4193" s="21">
        <f t="shared" si="7649"/>
        <v>45094.19066720875</v>
      </c>
      <c r="AF4193" s="10" cm="1">
        <f t="array" ref="AF4193">Lair(100000000/AE4193)</f>
        <v>2216.8901357318391</v>
      </c>
      <c r="AG4193" s="10">
        <f t="shared" si="7650"/>
        <v>1.5170597870864128E-2</v>
      </c>
      <c r="AH4193" s="10" t="b">
        <f t="shared" si="7645"/>
        <v>1</v>
      </c>
      <c r="AI4193" s="10">
        <f t="shared" si="7651"/>
        <v>2216.89</v>
      </c>
      <c r="AJ4193">
        <v>3.0000000000000001E-3</v>
      </c>
      <c r="AK4193" s="3" cm="1">
        <f t="array" ref="AK4193">100000000/Lvac($AA4193)</f>
        <v>45094.193427879953</v>
      </c>
      <c r="AL4193" s="21">
        <f t="shared" si="7743"/>
        <v>6.1023587225184771E-2</v>
      </c>
      <c r="AM4193" s="21"/>
      <c r="AN4193" s="21"/>
      <c r="AO4193" s="21"/>
      <c r="AP4193" s="21"/>
      <c r="AS4193" s="3">
        <f t="shared" si="7652"/>
        <v>3.4278799503226765E-3</v>
      </c>
      <c r="AT4193" s="3" cm="1">
        <f t="array" ref="AT4193">AS4193-(100000000/LvacE($A4193)-$E4193)</f>
        <v>1.624714132049121E-4</v>
      </c>
      <c r="BB4193"/>
      <c r="BC4193"/>
      <c r="BD4193"/>
      <c r="BE4193"/>
      <c r="BF4193"/>
      <c r="BG4193"/>
      <c r="BH4193"/>
      <c r="BI4193"/>
      <c r="BJ4193"/>
      <c r="BN4193" s="13" cm="1">
        <f t="array" ref="BN4193">$C4193*EXP(poly_from_str(100000000/$E4193,BN$4343))</f>
        <v>11.703236811675847</v>
      </c>
      <c r="BO4193" s="13"/>
      <c r="BY4193" t="e">
        <v>#N/A</v>
      </c>
    </row>
    <row r="4194" spans="1:78" hidden="1" x14ac:dyDescent="0.25">
      <c r="A4194" t="s">
        <v>4504</v>
      </c>
      <c r="B4194" s="2" t="str">
        <f t="shared" si="7596"/>
        <v/>
      </c>
      <c r="C4194">
        <v>1</v>
      </c>
      <c r="E4194">
        <v>45096.65</v>
      </c>
      <c r="R4194">
        <v>38</v>
      </c>
      <c r="S4194" t="s">
        <v>22</v>
      </c>
      <c r="AA4194" s="10">
        <f t="shared" si="7646"/>
        <v>2216.7689999999998</v>
      </c>
      <c r="AB4194" s="3" cm="1">
        <f t="array" ref="AB4194">100000000/Lvac(AA4194)</f>
        <v>45096.65460034494</v>
      </c>
      <c r="AC4194" s="28">
        <f t="shared" si="7647"/>
        <v>4.5110699400794588E-7</v>
      </c>
      <c r="AD4194" s="28">
        <f t="shared" si="7648"/>
        <v>2.2174593855402106E-7</v>
      </c>
      <c r="AE4194" s="21">
        <f t="shared" si="7649"/>
        <v>45096.650895262013</v>
      </c>
      <c r="AF4194" s="10" cm="1">
        <f t="array" ref="AF4194">Lair(100000000/AE4194)</f>
        <v>2216.7691821451417</v>
      </c>
      <c r="AG4194" s="10">
        <f t="shared" si="7650"/>
        <v>1.5171708148288107E-2</v>
      </c>
      <c r="AH4194" s="10" t="b">
        <f t="shared" si="7645"/>
        <v>1</v>
      </c>
      <c r="AI4194" s="10">
        <f t="shared" si="7651"/>
        <v>2216.7689999999998</v>
      </c>
      <c r="AJ4194">
        <v>3.0000000000000001E-3</v>
      </c>
      <c r="AK4194" s="3" cm="1">
        <f t="array" ref="AK4194">100000000/Lvac($AA4194)</f>
        <v>45096.65460034494</v>
      </c>
      <c r="AL4194" s="21">
        <f t="shared" si="7743"/>
        <v>6.1030248889728626E-2</v>
      </c>
      <c r="AM4194" s="21"/>
      <c r="AN4194" s="21"/>
      <c r="AO4194" s="21"/>
      <c r="AP4194" s="21"/>
      <c r="AS4194" s="3">
        <f t="shared" si="7652"/>
        <v>4.6003449388081208E-3</v>
      </c>
      <c r="AT4194" s="3" cm="1">
        <f t="array" ref="AT4194">AS4194-(100000000/LvacE($A4194)-$E4194)</f>
        <v>1.6257645620498806E-4</v>
      </c>
      <c r="BB4194"/>
      <c r="BC4194"/>
      <c r="BD4194"/>
      <c r="BE4194"/>
      <c r="BF4194"/>
      <c r="BG4194"/>
      <c r="BH4194"/>
      <c r="BI4194"/>
      <c r="BJ4194"/>
      <c r="BN4194" s="13" cm="1">
        <f t="array" ref="BN4194">$C4194*EXP(poly_from_str(100000000/$E4194,BN$4343))</f>
        <v>11.719907017108223</v>
      </c>
      <c r="BO4194" s="13"/>
      <c r="BY4194" t="e">
        <v>#N/A</v>
      </c>
    </row>
    <row r="4195" spans="1:78" hidden="1" x14ac:dyDescent="0.25">
      <c r="A4195" t="s">
        <v>4505</v>
      </c>
      <c r="B4195" s="2" t="str">
        <f t="shared" si="7596"/>
        <v/>
      </c>
      <c r="C4195">
        <v>8</v>
      </c>
      <c r="D4195" t="s">
        <v>14</v>
      </c>
      <c r="E4195">
        <v>45101.96</v>
      </c>
      <c r="F4195">
        <v>23442</v>
      </c>
      <c r="G4195" t="s">
        <v>5</v>
      </c>
      <c r="H4195" s="5" t="s">
        <v>16</v>
      </c>
      <c r="I4195">
        <v>68544</v>
      </c>
      <c r="J4195" t="s">
        <v>3</v>
      </c>
      <c r="K4195" s="5" t="s">
        <v>4</v>
      </c>
      <c r="L4195">
        <v>23442.25</v>
      </c>
      <c r="M4195" t="str">
        <f>$G4195&amp;""</f>
        <v>e</v>
      </c>
      <c r="N4195" t="str">
        <f>$H4195&amp;""</f>
        <v>11/2</v>
      </c>
      <c r="O4195">
        <v>68544.19</v>
      </c>
      <c r="P4195" t="str">
        <f>$J4195&amp;""</f>
        <v>o</v>
      </c>
      <c r="Q4195" t="str">
        <f>$K4195&amp;""</f>
        <v>9/2</v>
      </c>
      <c r="R4195">
        <v>38</v>
      </c>
      <c r="AA4195" s="10">
        <f t="shared" si="7646"/>
        <v>2216.5079999999998</v>
      </c>
      <c r="AB4195" s="3" cm="1">
        <f t="array" ref="AB4195">100000000/Lvac(AA4195)</f>
        <v>45101.964325107016</v>
      </c>
      <c r="AC4195" s="28">
        <f t="shared" si="7647"/>
        <v>4.5116011311486361E-7</v>
      </c>
      <c r="AD4195" s="28">
        <f t="shared" si="7648"/>
        <v>2.2171983304135774E-7</v>
      </c>
      <c r="AE4195" s="21">
        <f t="shared" si="7649"/>
        <v>45101.960841379405</v>
      </c>
      <c r="AF4195" s="10" cm="1">
        <f t="array" ref="AF4195">Lair(100000000/AE4195)</f>
        <v>2216.5081712228007</v>
      </c>
      <c r="AG4195" s="10">
        <f t="shared" si="7650"/>
        <v>1.5174103663308913E-2</v>
      </c>
      <c r="AH4195" s="10" t="b">
        <f t="shared" si="7645"/>
        <v>1</v>
      </c>
      <c r="AI4195" s="10">
        <f>$AF4195</f>
        <v>2216.5081712228007</v>
      </c>
      <c r="AJ4195">
        <v>7.0000000000000001E-3</v>
      </c>
      <c r="AK4195" s="3" cm="1">
        <f t="array" ref="AK4195">100000000/Lvac($AA4195)</f>
        <v>45101.964325107016</v>
      </c>
      <c r="AL4195" s="21">
        <f t="shared" si="7743"/>
        <v>0.14243744028318944</v>
      </c>
      <c r="AM4195" s="10" cm="1">
        <f t="array" ref="AM4195">Lvac($AI4195)-$BA4195</f>
        <v>-1.0245562648378836E-3</v>
      </c>
      <c r="AN4195" s="10">
        <f>$AK4195-($AX4195-$AW4195)</f>
        <v>2.4325107013282832E-2</v>
      </c>
      <c r="AO4195" s="3">
        <f>AM4195/AJ4195</f>
        <v>-0.14636518069112622</v>
      </c>
      <c r="AP4195" s="3">
        <v>-0.17083074681067956</v>
      </c>
      <c r="AS4195" s="3">
        <f t="shared" si="7652"/>
        <v>4.3251070164842531E-3</v>
      </c>
      <c r="AT4195" s="3" cm="1">
        <f t="array" ref="AT4195">AS4195-(100000000/LvacE($A4195)-$E4195)</f>
        <v>1.6280328418361023E-4</v>
      </c>
      <c r="AU4195" t="s">
        <v>4777</v>
      </c>
      <c r="AV4195" t="s">
        <v>4896</v>
      </c>
      <c r="AW4195" s="3">
        <v>23442.25</v>
      </c>
      <c r="AX4195" s="3">
        <v>68544.19</v>
      </c>
      <c r="AY4195" s="3"/>
      <c r="AZ4195" s="10" cm="1">
        <f t="array" ref="AZ4195">Lair(100000000/($AX4195-$AW4195))</f>
        <v>2216.5091955627258</v>
      </c>
      <c r="BA4195" s="10">
        <f>100000000/($AX4195-$AW4195)</f>
        <v>2217.1995262288051</v>
      </c>
      <c r="BB4195" s="12">
        <v>462000000</v>
      </c>
      <c r="BC4195" s="3">
        <v>0.36099999999999999</v>
      </c>
      <c r="BD4195" s="12" cm="1">
        <f t="array" ref="BD4195">SfromgA($BB4195,$BA4195,"")</f>
        <v>2.4853620739948847</v>
      </c>
      <c r="BE4195" s="29">
        <f>(10^MAX(0.05, -0.312925054856973*((LN($BD4195))^(1/3)) + 0.454808404431693)-1)*100</f>
        <v>41.749409357320303</v>
      </c>
      <c r="BG4195" s="3"/>
      <c r="BH4195" s="3"/>
      <c r="BI4195" s="12">
        <f>IF($BB4195="",$BF4195,$BB4195)</f>
        <v>462000000</v>
      </c>
      <c r="BJ4195" s="29">
        <f>IF($BB4195="",$BH4195,$BE4195)</f>
        <v>41.749409357320303</v>
      </c>
      <c r="BK4195" s="3">
        <f>LN(BN4195*100000000/($AX4195-$AW4195)/$BI4195)</f>
        <v>-7.7032686036112263</v>
      </c>
      <c r="BL4195" s="13">
        <f>EXP(BK$4341*$AX4195+BK$4342)*$BI4195/(100000000/($AX4195-$AW4195))</f>
        <v>128.12998516201097</v>
      </c>
      <c r="BM4195" s="3">
        <f t="shared" ref="BM4195" si="7744">LN(BL4195/$C4195)</f>
        <v>2.7736037160374667</v>
      </c>
      <c r="BN4195" s="13" cm="1">
        <f t="array" ref="BN4195">$C4195*EXP(poly_from_str(100000000/$E4195,BN$4343))</f>
        <v>94.048127090214905</v>
      </c>
      <c r="BO4195" s="3">
        <f>LN($C4195)</f>
        <v>2.0794415416798357</v>
      </c>
      <c r="BP4195" s="13">
        <f>LN(BL4195/BN4195)</f>
        <v>0.30923861614818848</v>
      </c>
      <c r="BQ4195" s="13"/>
      <c r="BS4195" s="13"/>
      <c r="BT4195" s="13"/>
      <c r="BU4195" s="13"/>
      <c r="BV4195" s="13"/>
      <c r="BW4195" s="13"/>
      <c r="BX4195" s="13"/>
      <c r="BY4195">
        <v>97957</v>
      </c>
      <c r="BZ4195" s="13"/>
    </row>
    <row r="4196" spans="1:78" hidden="1" x14ac:dyDescent="0.25">
      <c r="A4196" t="s">
        <v>4506</v>
      </c>
      <c r="B4196" s="2" t="str">
        <f t="shared" si="7596"/>
        <v/>
      </c>
      <c r="C4196">
        <v>1</v>
      </c>
      <c r="E4196">
        <v>45106.5</v>
      </c>
      <c r="R4196">
        <v>38</v>
      </c>
      <c r="S4196" t="s">
        <v>22</v>
      </c>
      <c r="AA4196" s="10">
        <f t="shared" si="7646"/>
        <v>2216.2849999999999</v>
      </c>
      <c r="AB4196" s="3" cm="1">
        <f t="array" ref="AB4196">100000000/Lvac(AA4196)</f>
        <v>45106.501977005872</v>
      </c>
      <c r="AC4196" s="28">
        <f t="shared" si="7647"/>
        <v>4.5120550831684558E-7</v>
      </c>
      <c r="AD4196" s="28">
        <f t="shared" si="7648"/>
        <v>2.216975283318964E-7</v>
      </c>
      <c r="AE4196" s="21">
        <f t="shared" si="7649"/>
        <v>45106.500384469771</v>
      </c>
      <c r="AF4196" s="10" cm="1">
        <f t="array" ref="AF4196">Lair(100000000/AE4196)</f>
        <v>2216.2850782562982</v>
      </c>
      <c r="AG4196" s="10">
        <f t="shared" si="7650"/>
        <v>1.5176151076464868E-2</v>
      </c>
      <c r="AH4196" s="10" t="b">
        <f t="shared" si="7645"/>
        <v>1</v>
      </c>
      <c r="AI4196" s="10">
        <f t="shared" si="7651"/>
        <v>2216.2849999999999</v>
      </c>
      <c r="AJ4196">
        <v>3.0000000000000001E-3</v>
      </c>
      <c r="AK4196" s="3" cm="1">
        <f t="array" ref="AK4196">100000000/Lvac($AA4196)</f>
        <v>45106.501977005872</v>
      </c>
      <c r="AL4196" s="21">
        <f t="shared" si="7743"/>
        <v>6.1056906458789195E-2</v>
      </c>
      <c r="AM4196" s="21"/>
      <c r="AN4196" s="21"/>
      <c r="AO4196" s="21"/>
      <c r="AP4196" s="21"/>
      <c r="AS4196" s="3">
        <f t="shared" si="7652"/>
        <v>1.9770058715948835E-3</v>
      </c>
      <c r="AT4196" s="3" cm="1">
        <f t="array" ref="AT4196">AS4196-(100000000/LvacE($A4196)-$E4196)</f>
        <v>1.6299731214530766E-4</v>
      </c>
      <c r="BB4196"/>
      <c r="BC4196"/>
      <c r="BD4196"/>
      <c r="BE4196"/>
      <c r="BF4196"/>
      <c r="BG4196"/>
      <c r="BH4196"/>
      <c r="BI4196"/>
      <c r="BJ4196"/>
      <c r="BN4196" s="13" cm="1">
        <f t="array" ref="BN4196">$C4196*EXP(poly_from_str(100000000/$E4196,BN$4343))</f>
        <v>11.787025357614324</v>
      </c>
      <c r="BO4196" s="13"/>
      <c r="BY4196" t="e">
        <v>#N/A</v>
      </c>
    </row>
    <row r="4197" spans="1:78" hidden="1" x14ac:dyDescent="0.25">
      <c r="A4197" t="s">
        <v>4507</v>
      </c>
      <c r="B4197" s="2" t="str">
        <f t="shared" si="7596"/>
        <v/>
      </c>
      <c r="C4197">
        <v>1</v>
      </c>
      <c r="E4197">
        <v>45117.599999999999</v>
      </c>
      <c r="F4197">
        <v>22277</v>
      </c>
      <c r="G4197" t="s">
        <v>5</v>
      </c>
      <c r="H4197" s="5" t="s">
        <v>19</v>
      </c>
      <c r="I4197">
        <v>67395</v>
      </c>
      <c r="J4197" t="s">
        <v>3</v>
      </c>
      <c r="K4197" s="5" t="s">
        <v>18</v>
      </c>
      <c r="L4197">
        <v>22277.66</v>
      </c>
      <c r="M4197" t="str">
        <f>$G4197&amp;""</f>
        <v>e</v>
      </c>
      <c r="N4197" t="str">
        <f>$H4197&amp;""</f>
        <v>3/2</v>
      </c>
      <c r="O4197">
        <v>67395.320000000007</v>
      </c>
      <c r="P4197" t="str">
        <f>$J4197&amp;""</f>
        <v>o</v>
      </c>
      <c r="Q4197" t="str">
        <f>$K4197&amp;""</f>
        <v>5/2</v>
      </c>
      <c r="R4197">
        <v>38</v>
      </c>
      <c r="AA4197" s="10">
        <f t="shared" si="7646"/>
        <v>2215.7399999999998</v>
      </c>
      <c r="AB4197" s="3" cm="1">
        <f t="array" ref="AB4197">100000000/Lvac(AA4197)</f>
        <v>45117.595597054322</v>
      </c>
      <c r="AC4197" s="28">
        <f t="shared" si="7647"/>
        <v>4.5131649020191907E-7</v>
      </c>
      <c r="AD4197" s="28">
        <f t="shared" si="7648"/>
        <v>2.2164301682452442E-7</v>
      </c>
      <c r="AE4197" s="21">
        <f t="shared" si="7649"/>
        <v>45117.599144434222</v>
      </c>
      <c r="AF4197" s="10" cm="1">
        <f t="array" ref="AF4197">Lair(100000000/AE4197)</f>
        <v>2215.7398257695345</v>
      </c>
      <c r="AG4197" s="10">
        <f t="shared" si="7650"/>
        <v>1.5181157445606056E-2</v>
      </c>
      <c r="AH4197" s="10" t="b">
        <f t="shared" si="7645"/>
        <v>1</v>
      </c>
      <c r="AI4197" s="10">
        <f>$AF4197</f>
        <v>2215.7398257695345</v>
      </c>
      <c r="AJ4197">
        <v>3.0000000000000001E-3</v>
      </c>
      <c r="AK4197" s="3" cm="1">
        <f t="array" ref="AK4197">100000000/Lvac($AA4197)</f>
        <v>45117.595597054322</v>
      </c>
      <c r="AL4197" s="21">
        <f t="shared" si="7743"/>
        <v>6.1086949477091451E-2</v>
      </c>
      <c r="AM4197" s="10" cm="1">
        <f t="array" ref="AM4197">Lvac($AI4197)-$BA4197</f>
        <v>2.9895633174419345E-3</v>
      </c>
      <c r="AN4197" s="10">
        <f>$AK4197-($AX4197-$AW4197)</f>
        <v>-6.4402945681649726E-2</v>
      </c>
      <c r="AO4197" s="3">
        <f>AM4197/AJ4197</f>
        <v>0.99652110581397813</v>
      </c>
      <c r="AP4197" s="3">
        <v>1.0546101883240528</v>
      </c>
      <c r="AS4197" s="3">
        <f t="shared" si="7652"/>
        <v>-4.4029456767020747E-3</v>
      </c>
      <c r="AT4197" s="3" cm="1">
        <f t="array" ref="AT4197">AS4197-(100000000/LvacE($A4197)-$E4197)</f>
        <v>1.6347244672942907E-4</v>
      </c>
      <c r="AU4197" t="s">
        <v>4761</v>
      </c>
      <c r="AV4197" t="s">
        <v>4889</v>
      </c>
      <c r="AW4197" s="3">
        <v>22277.66</v>
      </c>
      <c r="AX4197" s="3">
        <v>67395.320000000007</v>
      </c>
      <c r="AY4197" s="3"/>
      <c r="AZ4197" s="10" cm="1">
        <f t="array" ref="AZ4197">Lair(100000000/($AX4197-$AW4197))</f>
        <v>2215.7368368372236</v>
      </c>
      <c r="BA4197" s="10">
        <f>100000000/($AX4197-$AW4197)</f>
        <v>2216.4270044146792</v>
      </c>
      <c r="BB4197" s="12">
        <v>28300000</v>
      </c>
      <c r="BC4197" s="3">
        <v>4.5999999999999999E-2</v>
      </c>
      <c r="BD4197" s="12" cm="1">
        <f t="array" ref="BD4197">SfromgA($BB4197,$BA4197,"")</f>
        <v>0.1520827979951529</v>
      </c>
      <c r="BE4197" s="29">
        <f>(10^MAX(0.05, -0.312925054856973*((LN($BD4197))^(1/3)) + 0.454808404431693)-1)*100</f>
        <v>593.82313566106757</v>
      </c>
      <c r="BG4197" s="3"/>
      <c r="BH4197" s="3"/>
      <c r="BI4197" s="12">
        <f>IF($BB4197="",$BF4197,$BB4197)</f>
        <v>28300000</v>
      </c>
      <c r="BJ4197" s="29">
        <f>IF($BB4197="",$BH4197,$BE4197)</f>
        <v>593.82313566106757</v>
      </c>
      <c r="BK4197" s="3">
        <f>LN(BN4197*100000000/($AX4197-$AW4197)/$BI4197)</f>
        <v>-6.9812646291586828</v>
      </c>
      <c r="BL4197" s="13">
        <f>EXP(BK$4341*$AX4197+BK$4342)*$BI4197/(100000000/($AX4197-$AW4197))</f>
        <v>8.5675513979905045</v>
      </c>
      <c r="BM4197" s="3">
        <f t="shared" ref="BM4197" si="7745">LN(BL4197/$C4197)</f>
        <v>2.1479819739304822</v>
      </c>
      <c r="BN4197" s="13" cm="1">
        <f t="array" ref="BN4197">$C4197*EXP(poly_from_str(100000000/$E4197,BN$4343))</f>
        <v>11.863376062448419</v>
      </c>
      <c r="BO4197" s="3">
        <f>LN($C4197)</f>
        <v>0</v>
      </c>
      <c r="BP4197" s="13">
        <f>LN(BL4197/BN4197)</f>
        <v>-0.32547403869688396</v>
      </c>
      <c r="BQ4197" s="13"/>
      <c r="BS4197" s="13"/>
      <c r="BT4197" s="13"/>
      <c r="BU4197" s="13"/>
      <c r="BV4197" s="13"/>
      <c r="BW4197" s="13"/>
      <c r="BX4197" s="13"/>
      <c r="BY4197">
        <v>12367</v>
      </c>
      <c r="BZ4197" s="13"/>
    </row>
    <row r="4198" spans="1:78" hidden="1" x14ac:dyDescent="0.25">
      <c r="A4198" t="s">
        <v>4508</v>
      </c>
      <c r="B4198" s="2" t="str">
        <f t="shared" si="7596"/>
        <v/>
      </c>
      <c r="C4198">
        <v>1</v>
      </c>
      <c r="E4198">
        <v>45122.91</v>
      </c>
      <c r="R4198">
        <v>38</v>
      </c>
      <c r="S4198" t="s">
        <v>22</v>
      </c>
      <c r="AA4198" s="10">
        <f t="shared" si="7646"/>
        <v>2215.4789999999998</v>
      </c>
      <c r="AB4198" s="3" cm="1">
        <f t="array" ref="AB4198">100000000/Lvac(AA4198)</f>
        <v>45122.910253878661</v>
      </c>
      <c r="AC4198" s="28">
        <f t="shared" si="7647"/>
        <v>4.513696586607231E-7</v>
      </c>
      <c r="AD4198" s="28">
        <f t="shared" si="7648"/>
        <v>2.2161691131481093E-7</v>
      </c>
      <c r="AE4198" s="21">
        <f t="shared" si="7649"/>
        <v>45122.91004931413</v>
      </c>
      <c r="AF4198" s="10" cm="1">
        <f t="array" ref="AF4198">Lair(100000000/AE4198)</f>
        <v>2215.4790100448731</v>
      </c>
      <c r="AG4198" s="10">
        <f t="shared" si="7650"/>
        <v>1.5183556299535828E-2</v>
      </c>
      <c r="AH4198" s="10" t="b">
        <f t="shared" si="7645"/>
        <v>1</v>
      </c>
      <c r="AI4198" s="10">
        <f t="shared" si="7651"/>
        <v>2215.4789999999998</v>
      </c>
      <c r="AJ4198">
        <v>3.0000000000000001E-3</v>
      </c>
      <c r="AK4198" s="3" cm="1">
        <f t="array" ref="AK4198">100000000/Lvac($AA4198)</f>
        <v>45122.910253878661</v>
      </c>
      <c r="AL4198" s="21">
        <f t="shared" si="7743"/>
        <v>6.1101337797214952E-2</v>
      </c>
      <c r="AM4198" s="21"/>
      <c r="AN4198" s="21"/>
      <c r="AO4198" s="21"/>
      <c r="AP4198" s="21"/>
      <c r="AS4198" s="3">
        <f t="shared" si="7652"/>
        <v>2.5387865753145888E-4</v>
      </c>
      <c r="AT4198" s="3" cm="1">
        <f t="array" ref="AT4198">AS4198-(100000000/LvacE($A4198)-$E4198)</f>
        <v>1.6370045341318473E-4</v>
      </c>
      <c r="BB4198"/>
      <c r="BC4198"/>
      <c r="BD4198"/>
      <c r="BE4198"/>
      <c r="BF4198"/>
      <c r="BG4198"/>
      <c r="BH4198"/>
      <c r="BI4198"/>
      <c r="BJ4198"/>
      <c r="BN4198" s="13" cm="1">
        <f t="array" ref="BN4198">$C4198*EXP(poly_from_str(100000000/$E4198,BN$4343))</f>
        <v>11.900170842323528</v>
      </c>
      <c r="BO4198" s="13"/>
      <c r="BY4198">
        <v>12409</v>
      </c>
    </row>
    <row r="4199" spans="1:78" hidden="1" x14ac:dyDescent="0.25">
      <c r="A4199" t="s">
        <v>4509</v>
      </c>
      <c r="B4199" s="2" t="str">
        <f t="shared" ref="B4199:B4262" si="7746">IF(OR(A4199=A4198,A4199=A4200),IF(B4198="",1,B4198+1),"")</f>
        <v/>
      </c>
      <c r="C4199">
        <v>10</v>
      </c>
      <c r="D4199" t="s">
        <v>14</v>
      </c>
      <c r="E4199">
        <v>45127.61</v>
      </c>
      <c r="F4199">
        <v>17113</v>
      </c>
      <c r="G4199" t="s">
        <v>5</v>
      </c>
      <c r="H4199" s="5" t="s">
        <v>15</v>
      </c>
      <c r="I4199">
        <v>62240</v>
      </c>
      <c r="J4199" t="s">
        <v>3</v>
      </c>
      <c r="K4199" s="5" t="s">
        <v>16</v>
      </c>
      <c r="L4199">
        <v>17113.189999999999</v>
      </c>
      <c r="M4199" t="str">
        <f>$G4199&amp;""</f>
        <v>e</v>
      </c>
      <c r="N4199" t="str">
        <f>$H4199&amp;""</f>
        <v>13/2</v>
      </c>
      <c r="O4199">
        <v>62240.83</v>
      </c>
      <c r="P4199" t="str">
        <f>$J4199&amp;""</f>
        <v>o</v>
      </c>
      <c r="Q4199" t="str">
        <f>$K4199&amp;""</f>
        <v>11/2</v>
      </c>
      <c r="R4199">
        <v>38</v>
      </c>
      <c r="AA4199" s="10">
        <f t="shared" si="7646"/>
        <v>2215.248</v>
      </c>
      <c r="AB4199" s="3" cm="1">
        <f t="array" ref="AB4199">100000000/Lvac(AA4199)</f>
        <v>45127.615075070848</v>
      </c>
      <c r="AC4199" s="28">
        <f t="shared" si="7647"/>
        <v>4.5141672625367455E-7</v>
      </c>
      <c r="AD4199" s="28">
        <f t="shared" si="7648"/>
        <v>2.2159380643902332E-7</v>
      </c>
      <c r="AE4199" s="21">
        <f t="shared" si="7649"/>
        <v>45127.61098546534</v>
      </c>
      <c r="AF4199" s="10" cm="1">
        <f t="array" ref="AF4199">Lair(100000000/AE4199)</f>
        <v>2215.2482007728754</v>
      </c>
      <c r="AG4199" s="10">
        <f t="shared" si="7650"/>
        <v>1.5185680130412226E-2</v>
      </c>
      <c r="AH4199" s="10" t="b">
        <f t="shared" si="7645"/>
        <v>1</v>
      </c>
      <c r="AI4199" s="10">
        <f>$AF4199</f>
        <v>2215.2482007728754</v>
      </c>
      <c r="AJ4199">
        <v>7.0000000000000001E-3</v>
      </c>
      <c r="AK4199" s="3" cm="1">
        <f t="array" ref="AK4199">100000000/Lvac($AA4199)</f>
        <v>45127.615075070848</v>
      </c>
      <c r="AL4199" s="21">
        <f t="shared" si="7743"/>
        <v>0.14259950890165909</v>
      </c>
      <c r="AM4199" s="10" cm="1">
        <f t="array" ref="AM4199">Lvac($AI4199)-$BA4199</f>
        <v>1.4247236858864198E-3</v>
      </c>
      <c r="AN4199" s="10">
        <f>$AK4199-($AX4199-$AW4199)</f>
        <v>-2.4924929151893593E-2</v>
      </c>
      <c r="AO4199" s="3">
        <f>AM4199/AJ4199</f>
        <v>0.20353195512663141</v>
      </c>
      <c r="AP4199" s="3">
        <v>0.17484406219279791</v>
      </c>
      <c r="AS4199" s="3">
        <f t="shared" si="7652"/>
        <v>5.0750708469422534E-3</v>
      </c>
      <c r="AT4199" s="3" cm="1">
        <f t="array" ref="AT4199">AS4199-(100000000/LvacE($A4199)-$E4199)</f>
        <v>1.6390250675613061E-4</v>
      </c>
      <c r="AU4199" t="s">
        <v>4724</v>
      </c>
      <c r="AV4199" t="s">
        <v>4887</v>
      </c>
      <c r="AW4199" s="3">
        <v>17113.189999999999</v>
      </c>
      <c r="AX4199" s="3">
        <v>62240.83</v>
      </c>
      <c r="AY4199" s="3"/>
      <c r="AZ4199" s="10" cm="1">
        <f t="array" ref="AZ4199">Lair(100000000/($AX4199-$AW4199))</f>
        <v>2215.2467763498289</v>
      </c>
      <c r="BA4199" s="10">
        <f>100000000/($AX4199-$AW4199)</f>
        <v>2215.9368404817978</v>
      </c>
      <c r="BB4199" s="12">
        <v>889000000</v>
      </c>
      <c r="BC4199" s="3">
        <v>0.437</v>
      </c>
      <c r="BD4199" s="12" cm="1">
        <f t="array" ref="BD4199">SfromgA($BB4199,$BA4199,"")</f>
        <v>4.7742730581436916</v>
      </c>
      <c r="BE4199" s="29">
        <f>(10^MAX(0.05, -0.312925054856973*((LN($BD4199))^(1/3)) + 0.454808404431693)-1)*100</f>
        <v>23.49051329804146</v>
      </c>
      <c r="BG4199" s="3"/>
      <c r="BH4199" s="3"/>
      <c r="BI4199" s="12">
        <f>IF($BB4199="",$BF4199,$BB4199)</f>
        <v>889000000</v>
      </c>
      <c r="BJ4199" s="29">
        <f>IF($BB4199="",$BH4199,$BE4199)</f>
        <v>23.49051329804146</v>
      </c>
      <c r="BK4199" s="3">
        <f>LN(BN4199*100000000/($AX4199-$AW4199)/$BI4199)</f>
        <v>-8.1202940620942723</v>
      </c>
      <c r="BL4199" s="13">
        <f>EXP(BK$4341*$AX4199+BK$4342)*$BI4199/(100000000/($AX4199-$AW4199))</f>
        <v>398.24903437083702</v>
      </c>
      <c r="BM4199" s="3">
        <f t="shared" ref="BM4199" si="7747">LN(BL4199/$C4199)</f>
        <v>3.6844924311122864</v>
      </c>
      <c r="BN4199" s="13" cm="1">
        <f t="array" ref="BN4199">$C4199*EXP(poly_from_str(100000000/$E4199,BN$4343))</f>
        <v>119.32885695879602</v>
      </c>
      <c r="BO4199" s="3">
        <f>LN($C4199)</f>
        <v>2.3025850929940459</v>
      </c>
      <c r="BP4199" s="13">
        <f>LN(BL4199/BN4199)</f>
        <v>1.2051943385957851</v>
      </c>
      <c r="BQ4199" s="13"/>
      <c r="BS4199" s="13"/>
      <c r="BT4199" s="13"/>
      <c r="BU4199" s="13"/>
      <c r="BV4199" s="13"/>
      <c r="BW4199" s="13"/>
      <c r="BX4199" s="13"/>
      <c r="BY4199">
        <v>124458</v>
      </c>
      <c r="BZ4199" s="13"/>
    </row>
    <row r="4200" spans="1:78" hidden="1" x14ac:dyDescent="0.25">
      <c r="A4200" t="s">
        <v>4510</v>
      </c>
      <c r="B4200" s="2" t="str">
        <f t="shared" si="7746"/>
        <v/>
      </c>
      <c r="C4200">
        <v>1</v>
      </c>
      <c r="E4200">
        <v>45132.3</v>
      </c>
      <c r="R4200">
        <v>38</v>
      </c>
      <c r="S4200" t="s">
        <v>22</v>
      </c>
      <c r="AA4200" s="10">
        <f t="shared" si="7646"/>
        <v>2215.018</v>
      </c>
      <c r="AB4200" s="3" cm="1">
        <f t="array" ref="AB4200">100000000/Lvac(AA4200)</f>
        <v>45132.300503805571</v>
      </c>
      <c r="AC4200" s="28">
        <f t="shared" si="7647"/>
        <v>4.5146359984433533E-7</v>
      </c>
      <c r="AD4200" s="28">
        <f t="shared" si="7648"/>
        <v>2.215708015849269E-7</v>
      </c>
      <c r="AE4200" s="21">
        <f t="shared" si="7649"/>
        <v>45132.300097795051</v>
      </c>
      <c r="AF4200" s="10" cm="1">
        <f t="array" ref="AF4200">Lair(100000000/AE4200)</f>
        <v>2215.0180199283209</v>
      </c>
      <c r="AG4200" s="10">
        <f t="shared" si="7650"/>
        <v>1.5187795427352185E-2</v>
      </c>
      <c r="AH4200" s="10" t="b">
        <f t="shared" si="7645"/>
        <v>1</v>
      </c>
      <c r="AI4200" s="10">
        <f t="shared" si="7651"/>
        <v>2215.018</v>
      </c>
      <c r="AJ4200">
        <v>3.0000000000000001E-3</v>
      </c>
      <c r="AK4200" s="3" cm="1">
        <f t="array" ref="AK4200">100000000/Lvac($AA4200)</f>
        <v>45132.300503805571</v>
      </c>
      <c r="AL4200" s="21">
        <f t="shared" si="7743"/>
        <v>6.112677256411312E-2</v>
      </c>
      <c r="AM4200" s="21"/>
      <c r="AN4200" s="21"/>
      <c r="AO4200" s="21"/>
      <c r="AP4200" s="21"/>
      <c r="AS4200" s="3">
        <f t="shared" si="7652"/>
        <v>5.0380556785967201E-4</v>
      </c>
      <c r="AT4200" s="3" cm="1">
        <f t="array" ref="AT4200">AS4200-(100000000/LvacE($A4200)-$E4200)</f>
        <v>1.6410393436672166E-4</v>
      </c>
      <c r="BB4200"/>
      <c r="BC4200"/>
      <c r="BD4200"/>
      <c r="BE4200"/>
      <c r="BF4200"/>
      <c r="BG4200"/>
      <c r="BH4200"/>
      <c r="BI4200"/>
      <c r="BJ4200"/>
      <c r="BN4200" s="13" cm="1">
        <f t="array" ref="BN4200">$C4200*EXP(poly_from_str(100000000/$E4200,BN$4343))</f>
        <v>11.965669208657259</v>
      </c>
      <c r="BO4200" s="13"/>
      <c r="BY4200" t="e">
        <v>#N/A</v>
      </c>
    </row>
    <row r="4201" spans="1:78" hidden="1" x14ac:dyDescent="0.25">
      <c r="A4201" t="s">
        <v>4511</v>
      </c>
      <c r="B4201" s="2" t="str">
        <f t="shared" si="7746"/>
        <v/>
      </c>
      <c r="C4201">
        <v>1</v>
      </c>
      <c r="E4201">
        <v>45139.21</v>
      </c>
      <c r="R4201">
        <v>38</v>
      </c>
      <c r="S4201" t="s">
        <v>22</v>
      </c>
      <c r="AA4201" s="10">
        <f t="shared" si="7646"/>
        <v>2214.6790000000001</v>
      </c>
      <c r="AB4201" s="3" cm="1">
        <f t="array" ref="AB4201">100000000/Lvac(AA4201)</f>
        <v>45139.208192219201</v>
      </c>
      <c r="AC4201" s="28">
        <f t="shared" si="7647"/>
        <v>4.5153270519113604E-7</v>
      </c>
      <c r="AD4201" s="28">
        <f t="shared" si="7648"/>
        <v>2.2153689443147418E-7</v>
      </c>
      <c r="AE4201" s="21">
        <f t="shared" si="7649"/>
        <v>45139.209649259923</v>
      </c>
      <c r="AF4201" s="10" cm="1">
        <f t="array" ref="AF4201">Lair(100000000/AE4201)</f>
        <v>2214.6789285055756</v>
      </c>
      <c r="AG4201" s="10">
        <f t="shared" si="7650"/>
        <v>1.5190914392609313E-2</v>
      </c>
      <c r="AH4201" s="10" t="b">
        <f t="shared" si="7645"/>
        <v>1</v>
      </c>
      <c r="AI4201" s="10">
        <f t="shared" si="7651"/>
        <v>2214.6790000000001</v>
      </c>
      <c r="AJ4201">
        <v>3.0000000000000001E-3</v>
      </c>
      <c r="AK4201" s="3" cm="1">
        <f t="array" ref="AK4201">100000000/Lvac($AA4201)</f>
        <v>45139.208192219201</v>
      </c>
      <c r="AL4201" s="21">
        <f t="shared" si="7743"/>
        <v>6.1145486355655879E-2</v>
      </c>
      <c r="AM4201" s="21"/>
      <c r="AN4201" s="21"/>
      <c r="AO4201" s="21"/>
      <c r="AP4201" s="21"/>
      <c r="AS4201" s="3">
        <f t="shared" si="7652"/>
        <v>-1.8077807981171645E-3</v>
      </c>
      <c r="AT4201" s="3" cm="1">
        <f t="array" ref="AT4201">AS4201-(100000000/LvacE($A4201)-$E4201)</f>
        <v>1.6440123727079481E-4</v>
      </c>
      <c r="BB4201"/>
      <c r="BC4201"/>
      <c r="BD4201"/>
      <c r="BE4201"/>
      <c r="BF4201"/>
      <c r="BG4201"/>
      <c r="BH4201"/>
      <c r="BI4201"/>
      <c r="BJ4201"/>
      <c r="BN4201" s="13" cm="1">
        <f t="array" ref="BN4201">$C4201*EXP(poly_from_str(100000000/$E4201,BN$4343))</f>
        <v>12.014223780919332</v>
      </c>
      <c r="BO4201" s="13"/>
      <c r="BY4201" t="e">
        <v>#N/A</v>
      </c>
    </row>
    <row r="4202" spans="1:78" hidden="1" x14ac:dyDescent="0.25">
      <c r="A4202" t="s">
        <v>4512</v>
      </c>
      <c r="B4202" s="2" t="str">
        <f t="shared" si="7746"/>
        <v/>
      </c>
      <c r="C4202">
        <v>2</v>
      </c>
      <c r="E4202">
        <v>45142.47</v>
      </c>
      <c r="F4202">
        <v>23844</v>
      </c>
      <c r="G4202" t="s">
        <v>5</v>
      </c>
      <c r="H4202" s="5" t="s">
        <v>4</v>
      </c>
      <c r="I4202">
        <v>68987</v>
      </c>
      <c r="J4202" t="s">
        <v>3</v>
      </c>
      <c r="K4202" s="5" t="s">
        <v>8</v>
      </c>
      <c r="L4202">
        <v>23844.58</v>
      </c>
      <c r="M4202" t="str">
        <f t="shared" ref="M4202:M4204" si="7748">$G4202&amp;""</f>
        <v>e</v>
      </c>
      <c r="N4202" t="str">
        <f t="shared" ref="N4202:N4204" si="7749">$H4202&amp;""</f>
        <v>9/2</v>
      </c>
      <c r="O4202">
        <v>68987.070000000007</v>
      </c>
      <c r="P4202" t="str">
        <f t="shared" ref="P4202:P4204" si="7750">$J4202&amp;""</f>
        <v>o</v>
      </c>
      <c r="Q4202" t="str">
        <f t="shared" ref="Q4202:Q4204" si="7751">$K4202&amp;""</f>
        <v>7/2</v>
      </c>
      <c r="R4202">
        <v>38</v>
      </c>
      <c r="AA4202" s="10">
        <f t="shared" si="7646"/>
        <v>2214.5189999999998</v>
      </c>
      <c r="AB4202" s="3" cm="1">
        <f t="array" ref="AB4202">100000000/Lvac(AA4202)</f>
        <v>45142.469192612865</v>
      </c>
      <c r="AC4202" s="28">
        <f t="shared" si="7647"/>
        <v>4.5156532863344147E-7</v>
      </c>
      <c r="AD4202" s="28">
        <f t="shared" si="7648"/>
        <v>2.2152089105565376E-7</v>
      </c>
      <c r="AE4202" s="21">
        <f t="shared" si="7649"/>
        <v>45142.469843389721</v>
      </c>
      <c r="AF4202" s="10" cm="1">
        <f t="array" ref="AF4202">Lair(100000000/AE4202)</f>
        <v>2214.5189680721364</v>
      </c>
      <c r="AG4202" s="10">
        <f t="shared" si="7650"/>
        <v>1.519238696814362E-2</v>
      </c>
      <c r="AH4202" s="10" t="b">
        <f t="shared" si="7645"/>
        <v>1</v>
      </c>
      <c r="AI4202" s="10">
        <f t="shared" ref="AI4202:AI4204" si="7752">$AF4202</f>
        <v>2214.5189680721364</v>
      </c>
      <c r="AJ4202">
        <v>3.0000000000000001E-3</v>
      </c>
      <c r="AK4202" s="3" cm="1">
        <f t="array" ref="AK4202">100000000/Lvac($AA4202)</f>
        <v>45142.469192612865</v>
      </c>
      <c r="AL4202" s="21">
        <f t="shared" si="7743"/>
        <v>6.1154322690555138E-2</v>
      </c>
      <c r="AM4202" s="10" cm="1">
        <f t="array" ref="AM4202">Lvac($AI4202)-$BA4202</f>
        <v>9.8911473560292507E-4</v>
      </c>
      <c r="AN4202" s="10">
        <f t="shared" ref="AN4202:AN4204" si="7753">$AK4202-($AX4202-$AW4202)</f>
        <v>-2.0807387139939237E-2</v>
      </c>
      <c r="AO4202" s="3">
        <f t="shared" ref="AO4202:AO4204" si="7754">AM4202/AJ4202</f>
        <v>0.32970491186764167</v>
      </c>
      <c r="AP4202" s="3">
        <v>0.34034977837412345</v>
      </c>
      <c r="AS4202" s="3">
        <f t="shared" si="7652"/>
        <v>-8.0738713586470112E-4</v>
      </c>
      <c r="AT4202" s="3" cm="1">
        <f t="array" ref="AT4202">AS4202-(100000000/LvacE($A4202)-$E4202)</f>
        <v>1.6454174328828231E-4</v>
      </c>
      <c r="AU4202" t="s">
        <v>4758</v>
      </c>
      <c r="AV4202" t="s">
        <v>4915</v>
      </c>
      <c r="AW4202" s="3">
        <v>23844.58</v>
      </c>
      <c r="AX4202" s="3">
        <v>68987.070000000007</v>
      </c>
      <c r="AY4202" s="3"/>
      <c r="AZ4202" s="10" cm="1">
        <f t="array" ref="AZ4202">Lair(100000000/($AX4202-$AW4202))</f>
        <v>2214.5179791660403</v>
      </c>
      <c r="BA4202" s="10">
        <f t="shared" ref="BA4202:BA4204" si="7755">100000000/($AX4202-$AW4202)</f>
        <v>2215.2078895072023</v>
      </c>
      <c r="BB4202" s="12">
        <v>27500000</v>
      </c>
      <c r="BC4202" s="3">
        <v>3.5000000000000003E-2</v>
      </c>
      <c r="BD4202" s="12" cm="1">
        <f t="array" ref="BD4202">SfromgA($BB4202,$BA4202,"")</f>
        <v>0.14753991271901096</v>
      </c>
      <c r="BE4202" s="29">
        <f t="shared" ref="BE4202:BE4204" si="7756">(10^MAX(0.05, -0.312925054856973*((LN($BD4202))^(1/3)) + 0.454808404431693)-1)*100</f>
        <v>597.12709690357167</v>
      </c>
      <c r="BG4202" s="3"/>
      <c r="BH4202" s="3"/>
      <c r="BI4202" s="12">
        <f t="shared" ref="BI4202:BI4204" si="7757">IF($BB4202="",$BF4202,$BB4202)</f>
        <v>27500000</v>
      </c>
      <c r="BJ4202" s="29">
        <f t="shared" ref="BJ4202:BJ4204" si="7758">IF($BB4202="",$BH4202,$BE4202)</f>
        <v>597.12709690357167</v>
      </c>
      <c r="BK4202" s="3">
        <f t="shared" ref="BK4202:BK4204" si="7759">LN(BN4202*100000000/($AX4202-$AW4202)/$BI4202)</f>
        <v>-6.2454429979346351</v>
      </c>
      <c r="BL4202" s="13">
        <f>EXP(BK$4341*$AX4202+BK$4342)*$BI4202/(100000000/($AX4202-$AW4202))</f>
        <v>7.3810429602598875</v>
      </c>
      <c r="BM4202" s="3">
        <f t="shared" ref="BM4202:BM4204" si="7760">LN(BL4202/$C4202)</f>
        <v>1.305767770595788</v>
      </c>
      <c r="BN4202" s="13" cm="1">
        <f t="array" ref="BN4202">$C4202*EXP(poly_from_str(100000000/$E4202,BN$4343))</f>
        <v>24.074472128546944</v>
      </c>
      <c r="BO4202" s="3">
        <f t="shared" ref="BO4202:BO4204" si="7761">LN($C4202)</f>
        <v>0.69314718055994529</v>
      </c>
      <c r="BP4202" s="13">
        <f>LN(BL4202/BN4202)</f>
        <v>-1.1822370801633373</v>
      </c>
      <c r="BQ4202" s="13"/>
      <c r="BS4202" s="13"/>
      <c r="BT4202" s="13"/>
      <c r="BU4202" s="13"/>
      <c r="BV4202" s="13"/>
      <c r="BW4202" s="13"/>
      <c r="BX4202" s="13"/>
      <c r="BY4202">
        <v>25129</v>
      </c>
      <c r="BZ4202" s="13"/>
    </row>
    <row r="4203" spans="1:78" hidden="1" x14ac:dyDescent="0.25">
      <c r="A4203" t="s">
        <v>4513</v>
      </c>
      <c r="B4203" s="2" t="str">
        <f t="shared" si="7746"/>
        <v/>
      </c>
      <c r="C4203">
        <v>10</v>
      </c>
      <c r="D4203" t="s">
        <v>14</v>
      </c>
      <c r="E4203">
        <v>45143.92</v>
      </c>
      <c r="F4203">
        <v>17534</v>
      </c>
      <c r="G4203" t="s">
        <v>5</v>
      </c>
      <c r="H4203" s="5" t="s">
        <v>86</v>
      </c>
      <c r="I4203">
        <v>62678</v>
      </c>
      <c r="J4203" t="s">
        <v>3</v>
      </c>
      <c r="K4203" s="5" t="s">
        <v>15</v>
      </c>
      <c r="L4203">
        <v>17534.759999999998</v>
      </c>
      <c r="M4203" t="str">
        <f t="shared" si="7748"/>
        <v>e</v>
      </c>
      <c r="N4203" t="str">
        <f t="shared" si="7749"/>
        <v>15/2</v>
      </c>
      <c r="O4203">
        <v>62678.7</v>
      </c>
      <c r="P4203" t="str">
        <f t="shared" si="7750"/>
        <v>o</v>
      </c>
      <c r="Q4203" t="str">
        <f t="shared" si="7751"/>
        <v>13/2</v>
      </c>
      <c r="R4203">
        <v>38</v>
      </c>
      <c r="T4203">
        <v>1</v>
      </c>
      <c r="AA4203" s="10">
        <f t="shared" si="7646"/>
        <v>2214.4479999999999</v>
      </c>
      <c r="AB4203" s="3" cm="1">
        <f t="array" ref="AB4203">100000000/Lvac(AA4203)</f>
        <v>45143.916412454826</v>
      </c>
      <c r="AC4203" s="28">
        <f t="shared" si="7647"/>
        <v>4.5157980679609552E-7</v>
      </c>
      <c r="AD4203" s="28">
        <f t="shared" si="7648"/>
        <v>2.2151378955772398E-7</v>
      </c>
      <c r="AE4203" s="21">
        <f t="shared" si="7649"/>
        <v>45143.919304189534</v>
      </c>
      <c r="AF4203" s="10" cm="1">
        <f t="array" ref="AF4203">Lair(100000000/AE4203)</f>
        <v>2214.4478581372614</v>
      </c>
      <c r="AG4203" s="10">
        <f t="shared" si="7650"/>
        <v>1.5193040525777718E-2</v>
      </c>
      <c r="AH4203" s="10" t="b">
        <f t="shared" si="7645"/>
        <v>1</v>
      </c>
      <c r="AI4203" s="10">
        <f t="shared" si="7752"/>
        <v>2214.4478581372614</v>
      </c>
      <c r="AJ4203">
        <v>7.0000000000000001E-3</v>
      </c>
      <c r="AK4203" s="3" cm="1">
        <f t="array" ref="AK4203">100000000/Lvac($AA4203)</f>
        <v>45143.916412454826</v>
      </c>
      <c r="AL4203" s="21">
        <f t="shared" si="7743"/>
        <v>0.14270257650275017</v>
      </c>
      <c r="AM4203" s="10" cm="1">
        <f t="array" ref="AM4203">Lvac($AI4203)-$BA4203</f>
        <v>1.0155088612009422E-3</v>
      </c>
      <c r="AN4203" s="10">
        <f t="shared" si="7753"/>
        <v>-2.3587545176269487E-2</v>
      </c>
      <c r="AO4203" s="3">
        <f t="shared" si="7754"/>
        <v>0.14507269445727744</v>
      </c>
      <c r="AP4203" s="3">
        <v>0.16534307555308</v>
      </c>
      <c r="AS4203" s="3">
        <f t="shared" si="7652"/>
        <v>-3.5875451721949503E-3</v>
      </c>
      <c r="AT4203" s="3" cm="1">
        <f t="array" ref="AT4203">AS4203-(100000000/LvacE($A4203)-$E4203)</f>
        <v>1.6460412734886631E-4</v>
      </c>
      <c r="AU4203" t="s">
        <v>4696</v>
      </c>
      <c r="AV4203" t="s">
        <v>4883</v>
      </c>
      <c r="AW4203" s="3">
        <v>17534.759999999998</v>
      </c>
      <c r="AX4203" s="3">
        <v>62678.7</v>
      </c>
      <c r="AY4203" s="3"/>
      <c r="AZ4203" s="10" cm="1">
        <f t="array" ref="AZ4203">Lair(100000000/($AX4203-$AW4203))</f>
        <v>2214.4468428425989</v>
      </c>
      <c r="BA4203" s="10">
        <f t="shared" si="7755"/>
        <v>2215.1367381757109</v>
      </c>
      <c r="BB4203" s="12">
        <v>948000000</v>
      </c>
      <c r="BC4203" s="3">
        <v>0.61599999999999999</v>
      </c>
      <c r="BD4203" s="12" cm="1">
        <f t="array" ref="BD4203">SfromgA($BB4203,$BA4203,"")</f>
        <v>5.0856130997370093</v>
      </c>
      <c r="BE4203" s="29">
        <f t="shared" si="7756"/>
        <v>22.125354828945397</v>
      </c>
      <c r="BG4203" s="3"/>
      <c r="BH4203" s="3"/>
      <c r="BI4203" s="12">
        <f t="shared" si="7757"/>
        <v>948000000</v>
      </c>
      <c r="BJ4203" s="29">
        <f t="shared" si="7758"/>
        <v>22.125354828945397</v>
      </c>
      <c r="BK4203" s="3">
        <f t="shared" si="7759"/>
        <v>-8.175353936544651</v>
      </c>
      <c r="BL4203" s="13">
        <f>EXP(BK$4341*$AX4203+BK$4342)*$BI4203/(100000000/($AX4203-$AW4203))</f>
        <v>410.93148328909541</v>
      </c>
      <c r="BM4203" s="3">
        <f t="shared" si="7760"/>
        <v>3.7158414002791762</v>
      </c>
      <c r="BN4203" s="13" cm="1">
        <f t="array" ref="BN4203">$C4203*EXP(poly_from_str(100000000/$E4203,BN$4343))</f>
        <v>120.47493346935015</v>
      </c>
      <c r="BO4203" s="3">
        <f t="shared" si="7761"/>
        <v>2.3025850929940459</v>
      </c>
      <c r="BP4203" s="13">
        <f t="shared" ref="BP4203:BP4204" si="7762">LN(BL4203/BN4203)</f>
        <v>1.2269847829831253</v>
      </c>
      <c r="BQ4203" s="13"/>
      <c r="BS4203" s="13"/>
      <c r="BT4203" s="13"/>
      <c r="BU4203" s="13"/>
      <c r="BV4203" s="13"/>
      <c r="BW4203" s="13"/>
      <c r="BX4203" s="13"/>
      <c r="BY4203">
        <v>125764</v>
      </c>
      <c r="BZ4203" s="13"/>
    </row>
    <row r="4204" spans="1:78" hidden="1" x14ac:dyDescent="0.25">
      <c r="A4204" t="s">
        <v>4514</v>
      </c>
      <c r="B4204" s="2" t="str">
        <f t="shared" si="7746"/>
        <v/>
      </c>
      <c r="C4204">
        <v>2</v>
      </c>
      <c r="E4204">
        <v>45145.32</v>
      </c>
      <c r="F4204">
        <v>26446</v>
      </c>
      <c r="G4204" t="s">
        <v>5</v>
      </c>
      <c r="H4204" s="5" t="s">
        <v>8</v>
      </c>
      <c r="I4204">
        <v>71592</v>
      </c>
      <c r="J4204" t="s">
        <v>3</v>
      </c>
      <c r="K4204" s="5" t="s">
        <v>4</v>
      </c>
      <c r="L4204">
        <v>26446.97</v>
      </c>
      <c r="M4204" t="str">
        <f t="shared" si="7748"/>
        <v>e</v>
      </c>
      <c r="N4204" t="str">
        <f t="shared" si="7749"/>
        <v>7/2</v>
      </c>
      <c r="O4204">
        <v>71592.34</v>
      </c>
      <c r="P4204" t="str">
        <f t="shared" si="7750"/>
        <v>o</v>
      </c>
      <c r="Q4204" t="str">
        <f t="shared" si="7751"/>
        <v>9/2</v>
      </c>
      <c r="R4204">
        <v>38</v>
      </c>
      <c r="S4204" t="s">
        <v>4515</v>
      </c>
      <c r="AA4204" s="10">
        <f t="shared" si="7646"/>
        <v>2214.3789999999999</v>
      </c>
      <c r="AB4204" s="3" cm="1">
        <f t="array" ref="AB4204">100000000/Lvac(AA4204)</f>
        <v>45145.322954441253</v>
      </c>
      <c r="AC4204" s="28">
        <f t="shared" si="7647"/>
        <v>4.5159387801275216E-7</v>
      </c>
      <c r="AD4204" s="28">
        <f t="shared" si="7648"/>
        <v>2.2150688810204274E-7</v>
      </c>
      <c r="AE4204" s="21">
        <f t="shared" si="7649"/>
        <v>45145.320572961318</v>
      </c>
      <c r="AF4204" s="10" cm="1">
        <f t="array" ref="AF4204">Lair(100000000/AE4204)</f>
        <v>2214.3791168233915</v>
      </c>
      <c r="AG4204" s="10">
        <f t="shared" si="7650"/>
        <v>1.519367573356712E-2</v>
      </c>
      <c r="AH4204" s="10" t="b">
        <f t="shared" si="7645"/>
        <v>1</v>
      </c>
      <c r="AI4204" s="10">
        <f t="shared" si="7752"/>
        <v>2214.3791168233915</v>
      </c>
      <c r="AJ4204">
        <v>3.0000000000000001E-3</v>
      </c>
      <c r="AK4204" s="3" cm="1">
        <f t="array" ref="AK4204">100000000/Lvac($AA4204)</f>
        <v>45145.322954441253</v>
      </c>
      <c r="AL4204" s="21">
        <f t="shared" si="7743"/>
        <v>6.1162051174692998E-2</v>
      </c>
      <c r="AM4204" s="10" cm="1">
        <f t="array" ref="AM4204">Lvac($AI4204)-$BA4204</f>
        <v>2.4251501545222709E-3</v>
      </c>
      <c r="AN4204" s="10">
        <f t="shared" si="7753"/>
        <v>-4.7045558741956484E-2</v>
      </c>
      <c r="AO4204" s="3">
        <f t="shared" si="7754"/>
        <v>0.808383384840757</v>
      </c>
      <c r="AP4204" s="3">
        <v>0.76943403913295094</v>
      </c>
      <c r="AS4204" s="3">
        <f t="shared" si="7652"/>
        <v>2.9544412536779419E-3</v>
      </c>
      <c r="AT4204" s="3" cm="1">
        <f t="array" ref="AT4204">AS4204-(100000000/LvacE($A4204)-$E4204)</f>
        <v>1.6466477973153815E-4</v>
      </c>
      <c r="AU4204" t="s">
        <v>4731</v>
      </c>
      <c r="AV4204" t="s">
        <v>4876</v>
      </c>
      <c r="AW4204" s="3">
        <v>26446.97</v>
      </c>
      <c r="AX4204" s="3">
        <v>71592.34</v>
      </c>
      <c r="AY4204" s="3"/>
      <c r="AZ4204" s="10" cm="1">
        <f t="array" ref="AZ4204">Lair(100000000/($AX4204-$AW4204))</f>
        <v>2214.3766921847491</v>
      </c>
      <c r="BA4204" s="10">
        <f t="shared" si="7755"/>
        <v>2215.06657271831</v>
      </c>
      <c r="BB4204" s="12">
        <v>63500000</v>
      </c>
      <c r="BC4204" s="3">
        <v>0.14199999999999999</v>
      </c>
      <c r="BD4204" s="12" cm="1">
        <f t="array" ref="BD4204">SfromgA($BB4204,$BA4204,"")</f>
        <v>0.34061787482384237</v>
      </c>
      <c r="BE4204" s="29">
        <f t="shared" si="7756"/>
        <v>496.44012393462162</v>
      </c>
      <c r="BG4204" s="3"/>
      <c r="BH4204" s="3"/>
      <c r="BI4204" s="12">
        <f t="shared" si="7757"/>
        <v>63500000</v>
      </c>
      <c r="BJ4204" s="29">
        <f t="shared" si="7758"/>
        <v>496.44012393462162</v>
      </c>
      <c r="BK4204" s="3">
        <f t="shared" si="7759"/>
        <v>-7.0806861646740771</v>
      </c>
      <c r="BL4204" s="13">
        <f>EXP(BK$4341*$AX4204+BK$4342)*$BI4204/(100000000/($AX4204-$AW4204))</f>
        <v>13.983580674015444</v>
      </c>
      <c r="BM4204" s="3">
        <f t="shared" si="7760"/>
        <v>1.9447366517777436</v>
      </c>
      <c r="BN4204" s="13" cm="1">
        <f t="array" ref="BN4204">$C4204*EXP(poly_from_str(100000000/$E4204,BN$4343))</f>
        <v>24.11481933681263</v>
      </c>
      <c r="BO4204" s="3">
        <f t="shared" si="7761"/>
        <v>0.69314718055994529</v>
      </c>
      <c r="BP4204" s="13">
        <f t="shared" si="7762"/>
        <v>-0.54494272942027244</v>
      </c>
      <c r="BQ4204" s="13"/>
      <c r="BS4204" s="13"/>
      <c r="BT4204" s="13"/>
      <c r="BU4204" s="13"/>
      <c r="BV4204" s="13"/>
      <c r="BW4204" s="13"/>
      <c r="BX4204" s="13"/>
      <c r="BY4204">
        <v>25175</v>
      </c>
      <c r="BZ4204" s="13"/>
    </row>
    <row r="4205" spans="1:78" hidden="1" x14ac:dyDescent="0.25">
      <c r="A4205" t="s">
        <v>4516</v>
      </c>
      <c r="B4205" s="2" t="str">
        <f t="shared" si="7746"/>
        <v/>
      </c>
      <c r="C4205">
        <v>1</v>
      </c>
      <c r="E4205">
        <v>45148.62</v>
      </c>
      <c r="R4205">
        <v>38</v>
      </c>
      <c r="S4205" t="s">
        <v>22</v>
      </c>
      <c r="AA4205" s="10">
        <f t="shared" si="7646"/>
        <v>2214.2170000000001</v>
      </c>
      <c r="AB4205" s="3" cm="1">
        <f t="array" ref="AB4205">100000000/Lvac(AA4205)</f>
        <v>45148.625614849407</v>
      </c>
      <c r="AC4205" s="28">
        <f t="shared" si="7647"/>
        <v>4.5162691822888182E-7</v>
      </c>
      <c r="AD4205" s="28">
        <f t="shared" si="7648"/>
        <v>2.2149068468456313E-7</v>
      </c>
      <c r="AE4205" s="21">
        <f t="shared" si="7649"/>
        <v>45148.621088643325</v>
      </c>
      <c r="AF4205" s="10" cm="1">
        <f t="array" ref="AF4205">Lair(100000000/AE4205)</f>
        <v>2214.2172220003686</v>
      </c>
      <c r="AG4205" s="10">
        <f t="shared" si="7650"/>
        <v>1.5195167324351996E-2</v>
      </c>
      <c r="AH4205" s="10" t="b">
        <f t="shared" si="7645"/>
        <v>1</v>
      </c>
      <c r="AI4205" s="10">
        <f t="shared" si="7651"/>
        <v>2214.2170000000001</v>
      </c>
      <c r="AJ4205">
        <v>3.0000000000000001E-3</v>
      </c>
      <c r="AK4205" s="3" cm="1">
        <f t="array" ref="AK4205">100000000/Lvac($AA4205)</f>
        <v>45148.625614849407</v>
      </c>
      <c r="AL4205" s="21">
        <f t="shared" si="7743"/>
        <v>6.1171003946111975E-2</v>
      </c>
      <c r="AM4205" s="21"/>
      <c r="AN4205" s="21"/>
      <c r="AO4205" s="21"/>
      <c r="AP4205" s="21"/>
      <c r="AS4205" s="3">
        <f t="shared" si="7652"/>
        <v>5.6148494040826336E-3</v>
      </c>
      <c r="AT4205" s="3" cm="1">
        <f t="array" ref="AT4205">AS4205-(100000000/LvacE($A4205)-$E4205)</f>
        <v>1.6480725753353909E-4</v>
      </c>
      <c r="BB4205"/>
      <c r="BC4205"/>
      <c r="BD4205"/>
      <c r="BE4205"/>
      <c r="BF4205"/>
      <c r="BG4205"/>
      <c r="BH4205"/>
      <c r="BI4205"/>
      <c r="BJ4205"/>
      <c r="BN4205" s="13" cm="1">
        <f t="array" ref="BN4205">$C4205*EXP(poly_from_str(100000000/$E4205,BN$4343))</f>
        <v>12.080833475343789</v>
      </c>
      <c r="BO4205" s="13"/>
      <c r="BY4205" t="e">
        <v>#N/A</v>
      </c>
    </row>
    <row r="4206" spans="1:78" hidden="1" x14ac:dyDescent="0.25">
      <c r="A4206" t="s">
        <v>4517</v>
      </c>
      <c r="B4206" s="2" t="str">
        <f t="shared" si="7746"/>
        <v/>
      </c>
      <c r="C4206">
        <v>2</v>
      </c>
      <c r="E4206">
        <v>45149.71</v>
      </c>
      <c r="F4206">
        <v>23651</v>
      </c>
      <c r="G4206" t="s">
        <v>5</v>
      </c>
      <c r="H4206" s="5" t="s">
        <v>8</v>
      </c>
      <c r="I4206">
        <v>68801</v>
      </c>
      <c r="J4206" t="s">
        <v>3</v>
      </c>
      <c r="K4206" s="5" t="s">
        <v>8</v>
      </c>
      <c r="L4206">
        <v>23651.88</v>
      </c>
      <c r="M4206" t="str">
        <f t="shared" ref="M4206:M4207" si="7763">$G4206&amp;""</f>
        <v>e</v>
      </c>
      <c r="N4206" t="str">
        <f t="shared" ref="N4206:N4207" si="7764">$H4206&amp;""</f>
        <v>7/2</v>
      </c>
      <c r="O4206">
        <v>68801.67</v>
      </c>
      <c r="P4206" t="str">
        <f t="shared" ref="P4206:P4207" si="7765">$J4206&amp;""</f>
        <v>o</v>
      </c>
      <c r="Q4206" t="str">
        <f t="shared" ref="Q4206:Q4207" si="7766">$K4206&amp;""</f>
        <v>7/2</v>
      </c>
      <c r="R4206">
        <v>38</v>
      </c>
      <c r="AA4206" s="10">
        <f t="shared" si="7646"/>
        <v>2214.1640000000002</v>
      </c>
      <c r="AB4206" s="3" cm="1">
        <f t="array" ref="AB4206">100000000/Lvac(AA4206)</f>
        <v>45149.706219754931</v>
      </c>
      <c r="AC4206" s="28">
        <f t="shared" si="7647"/>
        <v>4.5163772873192768E-7</v>
      </c>
      <c r="AD4206" s="28">
        <f t="shared" si="7648"/>
        <v>2.2148538356656177E-7</v>
      </c>
      <c r="AE4206" s="21">
        <f t="shared" si="7649"/>
        <v>45149.709267118196</v>
      </c>
      <c r="AF4206" s="10" cm="1">
        <f t="array" ref="AF4206">Lair(100000000/AE4206)</f>
        <v>2214.1638505407705</v>
      </c>
      <c r="AG4206" s="10">
        <f t="shared" si="7650"/>
        <v>1.5195655385001953E-2</v>
      </c>
      <c r="AH4206" s="10" t="b">
        <f t="shared" si="7645"/>
        <v>1</v>
      </c>
      <c r="AI4206" s="10">
        <f t="shared" ref="AI4206:AI4207" si="7767">$AF4206</f>
        <v>2214.1638505407705</v>
      </c>
      <c r="AJ4206">
        <v>3.0000000000000001E-3</v>
      </c>
      <c r="AK4206" s="3" cm="1">
        <f t="array" ref="AK4206">100000000/Lvac($AA4206)</f>
        <v>45149.706219754931</v>
      </c>
      <c r="AL4206" s="21">
        <f t="shared" si="7743"/>
        <v>6.1173936439339729E-2</v>
      </c>
      <c r="AM4206" s="10" cm="1">
        <f t="array" ref="AM4206">Lvac($AI4206)-$BA4206</f>
        <v>3.9604064791092242E-3</v>
      </c>
      <c r="AN4206" s="10">
        <f t="shared" ref="AN4206:AN4207" si="7768">$AK4206-($AX4206-$AW4206)</f>
        <v>-8.378024506237125E-2</v>
      </c>
      <c r="AO4206" s="3">
        <f t="shared" ref="AO4206:AO4207" si="7769">AM4206/AJ4206</f>
        <v>1.320135493036408</v>
      </c>
      <c r="AP4206" s="3">
        <v>1.3699657453495699</v>
      </c>
      <c r="AS4206" s="3">
        <f t="shared" si="7652"/>
        <v>-3.780245067900978E-3</v>
      </c>
      <c r="AT4206" s="3" cm="1">
        <f t="array" ref="AT4206">AS4206-(100000000/LvacE($A4206)-$E4206)</f>
        <v>1.6485390369780362E-4</v>
      </c>
      <c r="AU4206" t="s">
        <v>4754</v>
      </c>
      <c r="AV4206" t="s">
        <v>4852</v>
      </c>
      <c r="AW4206" s="3">
        <v>23651.88</v>
      </c>
      <c r="AX4206" s="3">
        <v>68801.67</v>
      </c>
      <c r="AY4206" s="3"/>
      <c r="AZ4206" s="10" cm="1">
        <f t="array" ref="AZ4206">Lair(100000000/($AX4206-$AW4206))</f>
        <v>2214.1598909695253</v>
      </c>
      <c r="BA4206" s="10">
        <f t="shared" ref="BA4206:BA4207" si="7770">100000000/($AX4206-$AW4206)</f>
        <v>2214.8497257683816</v>
      </c>
      <c r="BB4206" s="12">
        <v>8050000</v>
      </c>
      <c r="BC4206" s="3">
        <v>5.0000000000000001E-3</v>
      </c>
      <c r="BD4206" s="12" cm="1">
        <f t="array" ref="BD4206">SfromgA($BB4206,$BA4206,"")</f>
        <v>4.3168010762074382E-2</v>
      </c>
      <c r="BE4206" s="29">
        <f t="shared" ref="BE4206:BE4207" si="7771">(10^MAX(0.05, -0.312925054856973*((LN($BD4206))^(1/3)) + 0.454808404431693)-1)*100</f>
        <v>718.78067119866228</v>
      </c>
      <c r="BG4206" s="3"/>
      <c r="BH4206" s="3"/>
      <c r="BI4206" s="12">
        <f t="shared" ref="BI4206:BI4207" si="7772">IF($BB4206="",$BF4206,$BB4206)</f>
        <v>8050000</v>
      </c>
      <c r="BJ4206" s="29">
        <f t="shared" ref="BJ4206:BJ4207" si="7773">IF($BB4206="",$BH4206,$BE4206)</f>
        <v>718.78067119866228</v>
      </c>
      <c r="BK4206" s="3">
        <f t="shared" ref="BK4206:BK4207" si="7774">LN(BN4206*100000000/($AX4206-$AW4206)/$BI4206)</f>
        <v>-5.0128339500425474</v>
      </c>
      <c r="BL4206" s="13">
        <f>EXP(BK$4341*$AX4206+BK$4342)*$BI4206/(100000000/($AX4206-$AW4206))</f>
        <v>2.1916385394025379</v>
      </c>
      <c r="BM4206" s="3">
        <f t="shared" ref="BM4206:BM4207" si="7775">LN(BL4206/$C4206)</f>
        <v>9.1502275020737892E-2</v>
      </c>
      <c r="BN4206" s="13" cm="1">
        <f t="array" ref="BN4206">$C4206*EXP(poly_from_str(100000000/$E4206,BN$4343))</f>
        <v>24.177171537895269</v>
      </c>
      <c r="BO4206" s="3">
        <f t="shared" ref="BO4206:BO4207" si="7776">LN($C4206)</f>
        <v>0.69314718055994529</v>
      </c>
      <c r="BP4206" s="13">
        <f>LN(BL4206/BN4206)</f>
        <v>-2.400759407490674</v>
      </c>
      <c r="BQ4206" s="13"/>
      <c r="BS4206" s="13"/>
      <c r="BT4206" s="13"/>
      <c r="BU4206" s="13"/>
      <c r="BV4206" s="13"/>
      <c r="BW4206" s="13"/>
      <c r="BX4206" s="13"/>
      <c r="BY4206">
        <v>25246</v>
      </c>
      <c r="BZ4206" s="13"/>
    </row>
    <row r="4207" spans="1:78" hidden="1" x14ac:dyDescent="0.25">
      <c r="A4207" t="s">
        <v>4518</v>
      </c>
      <c r="B4207" s="2" t="str">
        <f t="shared" si="7746"/>
        <v/>
      </c>
      <c r="C4207">
        <v>2</v>
      </c>
      <c r="E4207">
        <v>45151.44</v>
      </c>
      <c r="F4207">
        <v>22527</v>
      </c>
      <c r="G4207" t="s">
        <v>5</v>
      </c>
      <c r="H4207" s="5" t="s">
        <v>8</v>
      </c>
      <c r="I4207">
        <v>67679</v>
      </c>
      <c r="J4207" t="s">
        <v>3</v>
      </c>
      <c r="K4207" s="5" t="s">
        <v>8</v>
      </c>
      <c r="L4207">
        <v>22527.7</v>
      </c>
      <c r="M4207" t="str">
        <f t="shared" si="7763"/>
        <v>e</v>
      </c>
      <c r="N4207" t="str">
        <f t="shared" si="7764"/>
        <v>7/2</v>
      </c>
      <c r="O4207">
        <v>67679.210000000006</v>
      </c>
      <c r="P4207" t="str">
        <f t="shared" si="7765"/>
        <v>o</v>
      </c>
      <c r="Q4207" t="str">
        <f t="shared" si="7766"/>
        <v>7/2</v>
      </c>
      <c r="R4207">
        <v>38</v>
      </c>
      <c r="AA4207" s="10">
        <f t="shared" si="7646"/>
        <v>2214.0790000000002</v>
      </c>
      <c r="AB4207" s="3" cm="1">
        <f t="array" ref="AB4207">100000000/Lvac(AA4207)</f>
        <v>45151.439373352012</v>
      </c>
      <c r="AC4207" s="28">
        <f t="shared" si="7647"/>
        <v>4.5165506741177708E-7</v>
      </c>
      <c r="AD4207" s="28">
        <f t="shared" si="7648"/>
        <v>2.214768817736055E-7</v>
      </c>
      <c r="AE4207" s="21">
        <f t="shared" si="7649"/>
        <v>45151.439878525853</v>
      </c>
      <c r="AF4207" s="10" cm="1">
        <f t="array" ref="AF4207">Lair(100000000/AE4207)</f>
        <v>2214.0789752254341</v>
      </c>
      <c r="AG4207" s="10">
        <f t="shared" si="7650"/>
        <v>1.5196438196955035E-2</v>
      </c>
      <c r="AH4207" s="10" t="b">
        <f t="shared" si="7645"/>
        <v>1</v>
      </c>
      <c r="AI4207" s="10">
        <f t="shared" si="7767"/>
        <v>2214.0789752254341</v>
      </c>
      <c r="AJ4207">
        <v>3.0000000000000001E-3</v>
      </c>
      <c r="AK4207" s="3" cm="1">
        <f t="array" ref="AK4207">100000000/Lvac($AA4207)</f>
        <v>45151.439373352012</v>
      </c>
      <c r="AL4207" s="21">
        <f t="shared" si="7743"/>
        <v>6.117862986629205E-2</v>
      </c>
      <c r="AM4207" s="10" cm="1">
        <f t="array" ref="AM4207">Lvac($AI4207)-$BA4207</f>
        <v>3.4395937741464877E-3</v>
      </c>
      <c r="AN4207" s="10">
        <f t="shared" si="7768"/>
        <v>-7.0626647997414693E-2</v>
      </c>
      <c r="AO4207" s="3">
        <f t="shared" si="7769"/>
        <v>1.1465312580488292</v>
      </c>
      <c r="AP4207" s="3">
        <v>1.1547911885827489</v>
      </c>
      <c r="AS4207" s="3">
        <f t="shared" si="7652"/>
        <v>-6.2664799042977393E-4</v>
      </c>
      <c r="AT4207" s="3" cm="1">
        <f t="array" ref="AT4207">AS4207-(100000000/LvacE($A4207)-$E4207)</f>
        <v>1.6492872964590788E-4</v>
      </c>
      <c r="AU4207" t="s">
        <v>4794</v>
      </c>
      <c r="AV4207" t="s">
        <v>4856</v>
      </c>
      <c r="AW4207" s="3">
        <v>22527.7</v>
      </c>
      <c r="AX4207" s="3">
        <v>67679.210000000006</v>
      </c>
      <c r="AY4207" s="3"/>
      <c r="AZ4207" s="10" cm="1">
        <f t="array" ref="AZ4207">Lair(100000000/($AX4207-$AW4207))</f>
        <v>2214.0755363570242</v>
      </c>
      <c r="BA4207" s="10">
        <f t="shared" si="7770"/>
        <v>2214.7653533624893</v>
      </c>
      <c r="BB4207" s="12">
        <v>80200000</v>
      </c>
      <c r="BC4207" s="3">
        <v>7.4999999999999997E-2</v>
      </c>
      <c r="BD4207" s="12" cm="1">
        <f t="array" ref="BD4207">SfromgA($BB4207,$BA4207,"")</f>
        <v>0.43002221438129684</v>
      </c>
      <c r="BE4207" s="29">
        <f t="shared" si="7771"/>
        <v>463.01987266157079</v>
      </c>
      <c r="BG4207" s="3"/>
      <c r="BH4207" s="3"/>
      <c r="BI4207" s="12">
        <f t="shared" si="7772"/>
        <v>80200000</v>
      </c>
      <c r="BJ4207" s="29">
        <f t="shared" si="7773"/>
        <v>463.01987266157079</v>
      </c>
      <c r="BK4207" s="3">
        <f t="shared" si="7774"/>
        <v>-7.3107048628896445</v>
      </c>
      <c r="BL4207" s="13">
        <f>EXP(BK$4341*$AX4207+BK$4342)*$BI4207/(100000000/($AX4207-$AW4207))</f>
        <v>23.77949506531565</v>
      </c>
      <c r="BM4207" s="3">
        <f t="shared" si="7775"/>
        <v>2.475676476890865</v>
      </c>
      <c r="BN4207" s="13" cm="1">
        <f t="array" ref="BN4207">$C4207*EXP(poly_from_str(100000000/$E4207,BN$4343))</f>
        <v>24.201811079442955</v>
      </c>
      <c r="BO4207" s="3">
        <f t="shared" si="7776"/>
        <v>0.69314718055994529</v>
      </c>
      <c r="BP4207" s="13">
        <f>LN(BL4207/BN4207)</f>
        <v>-1.7603810905118176E-2</v>
      </c>
      <c r="BQ4207" s="13"/>
      <c r="BS4207" s="13"/>
      <c r="BT4207" s="13"/>
      <c r="BU4207" s="13"/>
      <c r="BV4207" s="13"/>
      <c r="BW4207" s="13"/>
      <c r="BX4207" s="13"/>
      <c r="BY4207">
        <v>25274</v>
      </c>
      <c r="BZ4207" s="13"/>
    </row>
    <row r="4208" spans="1:78" hidden="1" x14ac:dyDescent="0.25">
      <c r="A4208" t="s">
        <v>4519</v>
      </c>
      <c r="B4208" s="2" t="str">
        <f t="shared" si="7746"/>
        <v/>
      </c>
      <c r="C4208">
        <v>5</v>
      </c>
      <c r="E4208">
        <v>45156.35</v>
      </c>
      <c r="R4208">
        <v>38</v>
      </c>
      <c r="S4208" t="s">
        <v>22</v>
      </c>
      <c r="AA4208" s="10">
        <f t="shared" si="7646"/>
        <v>2213.8380000000002</v>
      </c>
      <c r="AB4208" s="3" cm="1">
        <f t="array" ref="AB4208">100000000/Lvac(AA4208)</f>
        <v>45156.354097003335</v>
      </c>
      <c r="AC4208" s="28">
        <f t="shared" si="7647"/>
        <v>4.5170423490788391E-7</v>
      </c>
      <c r="AD4208" s="28">
        <f t="shared" si="7648"/>
        <v>2.2145277669048175E-7</v>
      </c>
      <c r="AE4208" s="21">
        <f t="shared" si="7649"/>
        <v>45156.350793915168</v>
      </c>
      <c r="AF4208" s="10" cm="1">
        <f t="array" ref="AF4208">Lair(100000000/AE4208)</f>
        <v>2213.8381619536999</v>
      </c>
      <c r="AG4208" s="10">
        <f t="shared" si="7650"/>
        <v>1.5198658189308191E-2</v>
      </c>
      <c r="AH4208" s="10" t="b">
        <f t="shared" si="7645"/>
        <v>1</v>
      </c>
      <c r="AI4208" s="10">
        <f t="shared" si="7651"/>
        <v>2213.8380000000002</v>
      </c>
      <c r="AJ4208">
        <v>3.0000000000000001E-3</v>
      </c>
      <c r="AK4208" s="3" cm="1">
        <f t="array" ref="AK4208">100000000/Lvac($AA4208)</f>
        <v>45156.354097003335</v>
      </c>
      <c r="AL4208" s="21">
        <f t="shared" si="7743"/>
        <v>6.119194913584914E-2</v>
      </c>
      <c r="AM4208" s="21"/>
      <c r="AN4208" s="21"/>
      <c r="AO4208" s="21"/>
      <c r="AP4208" s="21"/>
      <c r="AS4208" s="3">
        <f t="shared" si="7652"/>
        <v>4.0970033369376324E-3</v>
      </c>
      <c r="AT4208" s="3" cm="1">
        <f t="array" ref="AT4208">AS4208-(100000000/LvacE($A4208)-$E4208)</f>
        <v>1.6514105664100498E-4</v>
      </c>
      <c r="BB4208"/>
      <c r="BC4208"/>
      <c r="BD4208"/>
      <c r="BE4208"/>
      <c r="BF4208"/>
      <c r="BG4208"/>
      <c r="BH4208"/>
      <c r="BI4208"/>
      <c r="BJ4208"/>
      <c r="BN4208" s="13" cm="1">
        <f t="array" ref="BN4208">$C4208*EXP(poly_from_str(100000000/$E4208,BN$4343))</f>
        <v>60.679879543899851</v>
      </c>
      <c r="BO4208" s="13"/>
      <c r="BY4208">
        <v>63386</v>
      </c>
    </row>
    <row r="4209" spans="1:78" hidden="1" x14ac:dyDescent="0.25">
      <c r="A4209" t="s">
        <v>4520</v>
      </c>
      <c r="B4209" s="2" t="str">
        <f t="shared" si="7746"/>
        <v/>
      </c>
      <c r="C4209">
        <v>1</v>
      </c>
      <c r="E4209">
        <v>45159.31</v>
      </c>
      <c r="F4209">
        <v>22080</v>
      </c>
      <c r="G4209" t="s">
        <v>5</v>
      </c>
      <c r="H4209" s="5" t="s">
        <v>8</v>
      </c>
      <c r="I4209">
        <v>67240</v>
      </c>
      <c r="J4209" t="s">
        <v>3</v>
      </c>
      <c r="K4209" s="5" t="s">
        <v>8</v>
      </c>
      <c r="L4209">
        <v>22080.94</v>
      </c>
      <c r="M4209" t="str">
        <f t="shared" ref="M4209:M4211" si="7777">$G4209&amp;""</f>
        <v>e</v>
      </c>
      <c r="N4209" t="str">
        <f t="shared" ref="N4209:N4211" si="7778">$H4209&amp;""</f>
        <v>7/2</v>
      </c>
      <c r="O4209">
        <v>67240.350000000006</v>
      </c>
      <c r="P4209" t="str">
        <f t="shared" ref="P4209:P4211" si="7779">$J4209&amp;""</f>
        <v>o</v>
      </c>
      <c r="Q4209" t="str">
        <f t="shared" ref="Q4209:Q4211" si="7780">$K4209&amp;""</f>
        <v>7/2</v>
      </c>
      <c r="R4209">
        <v>38</v>
      </c>
      <c r="AA4209" s="10">
        <f t="shared" si="7646"/>
        <v>2213.6930000000002</v>
      </c>
      <c r="AB4209" s="3" cm="1">
        <f t="array" ref="AB4209">100000000/Lvac(AA4209)</f>
        <v>45159.311603905175</v>
      </c>
      <c r="AC4209" s="28">
        <f t="shared" si="7647"/>
        <v>4.5173382216956004E-7</v>
      </c>
      <c r="AD4209" s="28">
        <f t="shared" si="7648"/>
        <v>2.2143827363248036E-7</v>
      </c>
      <c r="AE4209" s="21">
        <f t="shared" si="7649"/>
        <v>45159.31031073827</v>
      </c>
      <c r="AF4209" s="10" cm="1">
        <f t="array" ref="AF4209">Lair(100000000/AE4209)</f>
        <v>2213.6930633969537</v>
      </c>
      <c r="AG4209" s="10">
        <f t="shared" si="7650"/>
        <v>1.5199994218689124E-2</v>
      </c>
      <c r="AH4209" s="10" t="b">
        <f t="shared" si="7645"/>
        <v>1</v>
      </c>
      <c r="AI4209" s="10">
        <f t="shared" ref="AI4209:AI4211" si="7781">$AF4209</f>
        <v>2213.6930633969537</v>
      </c>
      <c r="AJ4209">
        <v>3.0000000000000001E-3</v>
      </c>
      <c r="AK4209" s="3" cm="1">
        <f t="array" ref="AK4209">100000000/Lvac($AA4209)</f>
        <v>45159.311603905175</v>
      </c>
      <c r="AL4209" s="21">
        <f t="shared" si="7743"/>
        <v>6.1199963559456651E-2</v>
      </c>
      <c r="AM4209" s="10" cm="1">
        <f t="array" ref="AM4209">Lvac($AI4209)-$BA4209</f>
        <v>4.8882433693506755E-3</v>
      </c>
      <c r="AN4209" s="10">
        <f t="shared" ref="AN4209:AN4211" si="7782">$AK4209-($AX4209-$AW4209)</f>
        <v>-9.8396094828785863E-2</v>
      </c>
      <c r="AO4209" s="3">
        <f t="shared" ref="AO4209:AO4211" si="7783">AM4209/AJ4209</f>
        <v>1.6294144564502251</v>
      </c>
      <c r="AP4209" s="3">
        <v>1.6082776821046234</v>
      </c>
      <c r="AS4209" s="3">
        <f t="shared" si="7652"/>
        <v>1.6039051770349033E-3</v>
      </c>
      <c r="AT4209" s="3" cm="1">
        <f t="array" ref="AT4209">AS4209-(100000000/LvacE($A4209)-$E4209)</f>
        <v>1.6526893887203187E-4</v>
      </c>
      <c r="AU4209" t="s">
        <v>4785</v>
      </c>
      <c r="AV4209" t="s">
        <v>4847</v>
      </c>
      <c r="AW4209" s="3">
        <v>22080.94</v>
      </c>
      <c r="AX4209" s="3">
        <v>67240.350000000006</v>
      </c>
      <c r="AY4209" s="3"/>
      <c r="AZ4209" s="10" cm="1">
        <f t="array" ref="AZ4209">Lair(100000000/($AX4209-$AW4209))</f>
        <v>2213.6881761842405</v>
      </c>
      <c r="BA4209" s="10">
        <f t="shared" ref="BA4209:BA4211" si="7784">100000000/($AX4209-$AW4209)</f>
        <v>2214.3779114917575</v>
      </c>
      <c r="BB4209" s="12">
        <v>25600000</v>
      </c>
      <c r="BC4209" s="3">
        <v>3.7999999999999999E-2</v>
      </c>
      <c r="BD4209" s="12" cm="1">
        <f t="array" ref="BD4209">SfromgA($BB4209,$BA4209,"")</f>
        <v>0.13719192417263809</v>
      </c>
      <c r="BE4209" s="29">
        <f t="shared" ref="BE4209:BE4211" si="7785">(10^MAX(0.05, -0.312925054856973*((LN($BD4209))^(1/3)) + 0.454808404431693)-1)*100</f>
        <v>604.9720335646939</v>
      </c>
      <c r="BG4209" s="3"/>
      <c r="BH4209" s="3"/>
      <c r="BI4209" s="12">
        <f t="shared" ref="BI4209:BI4211" si="7786">IF($BB4209="",$BF4209,$BB4209)</f>
        <v>25600000</v>
      </c>
      <c r="BJ4209" s="29">
        <f t="shared" ref="BJ4209:BJ4211" si="7787">IF($BB4209="",$BH4209,$BE4209)</f>
        <v>604.9720335646939</v>
      </c>
      <c r="BK4209" s="3">
        <f>LN(BN4209*100000000/($AX4209-$AW4209)/$BI4209)</f>
        <v>-6.8574550745956993</v>
      </c>
      <c r="BL4209" s="13">
        <f>EXP(BK$4341*$AX4209+BK$4342)*$BI4209/(100000000/($AX4209-$AW4209))</f>
        <v>7.8492037665530718</v>
      </c>
      <c r="BM4209" s="3">
        <f t="shared" ref="BM4209" si="7788">LN(BL4209/$C4209)</f>
        <v>2.0604120956374965</v>
      </c>
      <c r="BN4209" s="13" cm="1">
        <f t="array" ref="BN4209">$C4209*EXP(poly_from_str(100000000/$E4209,BN$4343))</f>
        <v>12.157193405395468</v>
      </c>
      <c r="BO4209" s="3">
        <f t="shared" ref="BO4209:BO4211" si="7789">LN($C4209)</f>
        <v>0</v>
      </c>
      <c r="BP4209" s="13">
        <f t="shared" ref="BP4209" si="7790">LN(BL4209/BN4209)</f>
        <v>-0.43750894878349472</v>
      </c>
      <c r="BQ4209" s="13"/>
      <c r="BS4209" s="13"/>
      <c r="BT4209" s="13"/>
      <c r="BU4209" s="13"/>
      <c r="BV4209" s="13"/>
      <c r="BW4209" s="13"/>
      <c r="BX4209" s="13"/>
      <c r="BY4209">
        <v>12701</v>
      </c>
      <c r="BZ4209" s="13"/>
    </row>
    <row r="4210" spans="1:78" hidden="1" x14ac:dyDescent="0.25">
      <c r="A4210" t="s">
        <v>4521</v>
      </c>
      <c r="B4210" s="2">
        <f t="shared" si="7746"/>
        <v>1</v>
      </c>
      <c r="C4210">
        <v>1</v>
      </c>
      <c r="D4210" t="s">
        <v>736</v>
      </c>
      <c r="E4210">
        <v>45168.78</v>
      </c>
      <c r="F4210">
        <v>28936</v>
      </c>
      <c r="G4210" t="s">
        <v>5</v>
      </c>
      <c r="H4210" s="5" t="s">
        <v>19</v>
      </c>
      <c r="I4210">
        <v>74105</v>
      </c>
      <c r="J4210" t="s">
        <v>3</v>
      </c>
      <c r="K4210" s="5" t="s">
        <v>18</v>
      </c>
      <c r="L4210">
        <v>28936.46</v>
      </c>
      <c r="M4210" t="str">
        <f t="shared" si="7777"/>
        <v>e</v>
      </c>
      <c r="N4210" t="str">
        <f t="shared" si="7778"/>
        <v>3/2</v>
      </c>
      <c r="O4210">
        <v>74105.2</v>
      </c>
      <c r="P4210" t="str">
        <f t="shared" si="7779"/>
        <v>o</v>
      </c>
      <c r="Q4210" t="str">
        <f t="shared" si="7780"/>
        <v>5/2</v>
      </c>
      <c r="R4210">
        <v>38</v>
      </c>
      <c r="AA4210" s="10">
        <f t="shared" si="7646"/>
        <v>2213.2289999999998</v>
      </c>
      <c r="AB4210" s="3" cm="1">
        <f t="array" ref="AB4210">100000000/Lvac(AA4210)</f>
        <v>45168.778229563766</v>
      </c>
      <c r="AC4210" s="28">
        <f t="shared" si="7647"/>
        <v>4.5182852745920107E-7</v>
      </c>
      <c r="AD4210" s="28">
        <f t="shared" si="7648"/>
        <v>2.2139186384844086E-7</v>
      </c>
      <c r="AE4210" s="21">
        <f t="shared" si="7649"/>
        <v>45168.779657230058</v>
      </c>
      <c r="AF4210" s="10" cm="1">
        <f t="array" ref="AF4210">Lair(100000000/AE4210)</f>
        <v>2213.2289300386069</v>
      </c>
      <c r="AG4210" s="10">
        <f t="shared" si="7650"/>
        <v>1.5204271277297506E-2</v>
      </c>
      <c r="AH4210" s="10" t="b">
        <f t="shared" si="7645"/>
        <v>1</v>
      </c>
      <c r="AI4210" s="10">
        <f t="shared" si="7781"/>
        <v>2213.2289300386069</v>
      </c>
      <c r="AJ4210">
        <v>7.0000000000000001E-3</v>
      </c>
      <c r="AK4210" s="3" cm="1">
        <f t="array" ref="AK4210">100000000/Lvac($AA4210)</f>
        <v>45168.778229563766</v>
      </c>
      <c r="AL4210" s="21">
        <f t="shared" si="7743"/>
        <v>0.1428598023980425</v>
      </c>
      <c r="AM4210" s="10" cm="1">
        <f t="array" ref="AM4210">Lvac($AI4210)-$BA4210</f>
        <v>-1.9437752303019806E-3</v>
      </c>
      <c r="AN4210" s="10">
        <f t="shared" si="7782"/>
        <v>3.8229563768254593E-2</v>
      </c>
      <c r="AO4210" s="3">
        <f t="shared" si="7783"/>
        <v>-0.27768217575742582</v>
      </c>
      <c r="AP4210" s="3">
        <v>-0.26768558382173069</v>
      </c>
      <c r="AS4210" s="3">
        <f t="shared" si="7652"/>
        <v>-1.7704362326185219E-3</v>
      </c>
      <c r="AT4210" s="3" cm="1">
        <f t="array" ref="AT4210">AS4210-(100000000/LvacE($A4210)-$E4210)</f>
        <v>1.6567880084039643E-4</v>
      </c>
      <c r="AU4210" t="s">
        <v>4796</v>
      </c>
      <c r="AV4210" t="s">
        <v>4935</v>
      </c>
      <c r="AW4210" s="3">
        <v>28936.46</v>
      </c>
      <c r="AX4210" s="3">
        <v>74105.2</v>
      </c>
      <c r="AY4210" s="3"/>
      <c r="AZ4210" s="10" cm="1">
        <f t="array" ref="AZ4210">Lair(100000000/($AX4210-$AW4210))</f>
        <v>2213.230873404103</v>
      </c>
      <c r="BA4210" s="10">
        <f t="shared" si="7784"/>
        <v>2213.9205122834951</v>
      </c>
      <c r="BB4210" s="12">
        <v>712000</v>
      </c>
      <c r="BC4210" s="3">
        <v>5.0000000000000001E-3</v>
      </c>
      <c r="BD4210" s="12" cm="1">
        <f t="array" ref="BD4210">SfromgA($BB4210,$BA4210,"")</f>
        <v>3.8132864111070698E-3</v>
      </c>
      <c r="BE4210" s="29">
        <f t="shared" si="7785"/>
        <v>922.07954075348277</v>
      </c>
      <c r="BG4210" s="3"/>
      <c r="BH4210" s="3"/>
      <c r="BI4210" s="12">
        <f t="shared" si="7786"/>
        <v>712000</v>
      </c>
      <c r="BJ4210" s="29">
        <f t="shared" si="7787"/>
        <v>922.07954075348277</v>
      </c>
      <c r="BK4210" s="3"/>
      <c r="BL4210" s="13">
        <f>EXP(BK$4341*$AX4210+BK$4342)*$BI4210/(100000000/($AX4210-$AW4210))</f>
        <v>0.12960765843178604</v>
      </c>
      <c r="BM4210" s="3"/>
      <c r="BN4210" s="13" cm="1">
        <f t="array" ref="BN4210">$C4210*EXP(poly_from_str(100000000/$E4210,BN$4343))</f>
        <v>12.225457714506947</v>
      </c>
      <c r="BO4210" s="3">
        <f t="shared" si="7789"/>
        <v>0</v>
      </c>
      <c r="BP4210" s="17"/>
      <c r="BQ4210" s="13"/>
      <c r="BS4210" s="13"/>
      <c r="BT4210" s="13"/>
      <c r="BU4210" s="13"/>
      <c r="BV4210" s="13"/>
      <c r="BW4210" s="13"/>
      <c r="BX4210" s="13"/>
      <c r="BY4210">
        <v>12779</v>
      </c>
      <c r="BZ4210" s="13"/>
    </row>
    <row r="4211" spans="1:78" hidden="1" x14ac:dyDescent="0.25">
      <c r="A4211" t="s">
        <v>4521</v>
      </c>
      <c r="B4211" s="2">
        <f t="shared" si="7746"/>
        <v>2</v>
      </c>
      <c r="C4211">
        <v>1</v>
      </c>
      <c r="D4211" t="s">
        <v>736</v>
      </c>
      <c r="E4211">
        <v>45168.78</v>
      </c>
      <c r="F4211">
        <v>18063</v>
      </c>
      <c r="G4211" t="s">
        <v>5</v>
      </c>
      <c r="H4211" s="5" t="s">
        <v>4</v>
      </c>
      <c r="I4211">
        <v>63232</v>
      </c>
      <c r="J4211" t="s">
        <v>3</v>
      </c>
      <c r="K4211" s="5" t="s">
        <v>8</v>
      </c>
      <c r="L4211">
        <v>18063.36</v>
      </c>
      <c r="M4211" t="str">
        <f t="shared" si="7777"/>
        <v>e</v>
      </c>
      <c r="N4211" t="str">
        <f t="shared" si="7778"/>
        <v>9/2</v>
      </c>
      <c r="O4211">
        <v>63232.14</v>
      </c>
      <c r="P4211" t="str">
        <f t="shared" si="7779"/>
        <v>o</v>
      </c>
      <c r="Q4211" t="str">
        <f t="shared" si="7780"/>
        <v>7/2</v>
      </c>
      <c r="R4211">
        <v>38</v>
      </c>
      <c r="AA4211" s="10">
        <f t="shared" si="7646"/>
        <v>2213.2289999999998</v>
      </c>
      <c r="AB4211" s="3" cm="1">
        <f t="array" ref="AB4211">100000000/Lvac(AA4211)</f>
        <v>45168.778229563766</v>
      </c>
      <c r="AC4211" s="28">
        <f t="shared" si="7647"/>
        <v>4.5182852745920107E-7</v>
      </c>
      <c r="AD4211" s="28">
        <f t="shared" si="7648"/>
        <v>2.2139186384844086E-7</v>
      </c>
      <c r="AE4211" s="21">
        <f t="shared" si="7649"/>
        <v>45168.779657230058</v>
      </c>
      <c r="AF4211" s="10" cm="1">
        <f t="array" ref="AF4211">Lair(100000000/AE4211)</f>
        <v>2213.2289300386069</v>
      </c>
      <c r="AG4211" s="10">
        <f t="shared" si="7650"/>
        <v>1.5204271277297506E-2</v>
      </c>
      <c r="AH4211" s="10" t="b">
        <f t="shared" si="7645"/>
        <v>1</v>
      </c>
      <c r="AI4211" s="10">
        <f t="shared" si="7781"/>
        <v>2213.2289300386069</v>
      </c>
      <c r="AJ4211">
        <v>7.0000000000000001E-3</v>
      </c>
      <c r="AK4211" s="3" cm="1">
        <f t="array" ref="AK4211">100000000/Lvac($AA4211)</f>
        <v>45168.778229563766</v>
      </c>
      <c r="AL4211" s="21">
        <f t="shared" si="7743"/>
        <v>0.1428598023980425</v>
      </c>
      <c r="AM4211" s="10" cm="1">
        <f t="array" ref="AM4211">Lvac($AI4211)-$BA4211</f>
        <v>1.6800647244963329E-5</v>
      </c>
      <c r="AN4211" s="10">
        <f t="shared" si="7782"/>
        <v>-1.7704362326185219E-3</v>
      </c>
      <c r="AO4211" s="3">
        <f t="shared" si="7783"/>
        <v>2.4000924635661897E-3</v>
      </c>
      <c r="AP4211" s="3">
        <v>1.2396684399261306E-2</v>
      </c>
      <c r="AS4211" s="3">
        <f t="shared" si="7652"/>
        <v>-1.7704362326185219E-3</v>
      </c>
      <c r="AT4211" s="3" cm="1">
        <f t="array" ref="AT4211">AS4211-(100000000/LvacE($A4211)-$E4211)</f>
        <v>1.6567880084039643E-4</v>
      </c>
      <c r="AU4211" t="s">
        <v>4739</v>
      </c>
      <c r="AV4211" t="s">
        <v>4814</v>
      </c>
      <c r="AW4211" s="3">
        <v>18063.36</v>
      </c>
      <c r="AX4211" s="3">
        <v>63232.14</v>
      </c>
      <c r="AY4211" s="3"/>
      <c r="AZ4211" s="10" cm="1">
        <f t="array" ref="AZ4211">Lair(100000000/($AX4211-$AW4211))</f>
        <v>2213.2289132415008</v>
      </c>
      <c r="BA4211" s="10">
        <f t="shared" si="7784"/>
        <v>2213.9185517076176</v>
      </c>
      <c r="BB4211" s="12">
        <v>19600000</v>
      </c>
      <c r="BC4211" s="3">
        <v>7.9000000000000001E-2</v>
      </c>
      <c r="BD4211" s="12" cm="1">
        <f t="array" ref="BD4211">SfromgA($BB4211,$BA4211,"")</f>
        <v>0.10497221221186571</v>
      </c>
      <c r="BE4211" s="29">
        <f t="shared" si="7785"/>
        <v>632.99783345094261</v>
      </c>
      <c r="BG4211" s="3"/>
      <c r="BH4211" s="3"/>
      <c r="BI4211" s="12">
        <f t="shared" si="7786"/>
        <v>19600000</v>
      </c>
      <c r="BJ4211" s="29">
        <f t="shared" si="7787"/>
        <v>632.99783345094261</v>
      </c>
      <c r="BK4211" s="3">
        <f>LN(BN4211*100000000/($AX4211-$AW4211)/$BI4211)</f>
        <v>-6.5850003239359491</v>
      </c>
      <c r="BL4211" s="13">
        <f>EXP(BK$4341*$AX4211+BK$4342)*$BI4211/(100000000/($AX4211-$AW4211))</f>
        <v>8.150678614954062</v>
      </c>
      <c r="BM4211" s="3">
        <f t="shared" ref="BM4211" si="7791">LN(BL4211/$C4211)</f>
        <v>2.0981011894249155</v>
      </c>
      <c r="BN4211" s="13" cm="1">
        <f t="array" ref="BN4211">$C4211*EXP(poly_from_str(100000000/$E4211,BN$4343))</f>
        <v>12.225457714506947</v>
      </c>
      <c r="BO4211" s="3">
        <f t="shared" si="7789"/>
        <v>0</v>
      </c>
      <c r="BP4211" s="13">
        <f>LN(BL4211/BN4211)</f>
        <v>-0.40541928609459255</v>
      </c>
      <c r="BQ4211" s="13"/>
      <c r="BS4211" s="13"/>
      <c r="BT4211" s="13"/>
      <c r="BU4211" s="13"/>
      <c r="BV4211" s="13"/>
      <c r="BW4211" s="13"/>
      <c r="BX4211" s="13"/>
      <c r="BY4211">
        <v>12779</v>
      </c>
      <c r="BZ4211" s="13"/>
    </row>
    <row r="4212" spans="1:78" hidden="1" x14ac:dyDescent="0.25">
      <c r="A4212" t="s">
        <v>4522</v>
      </c>
      <c r="B4212" s="2" t="str">
        <f t="shared" si="7746"/>
        <v/>
      </c>
      <c r="C4212">
        <v>1</v>
      </c>
      <c r="E4212">
        <v>45179.82</v>
      </c>
      <c r="R4212">
        <v>38</v>
      </c>
      <c r="S4212" t="s">
        <v>22</v>
      </c>
      <c r="AA4212" s="10">
        <f t="shared" si="7646"/>
        <v>2212.6880000000001</v>
      </c>
      <c r="AB4212" s="3" cm="1">
        <f t="array" ref="AB4212">100000000/Lvac(AA4212)</f>
        <v>45179.820837569925</v>
      </c>
      <c r="AC4212" s="28">
        <f t="shared" si="7647"/>
        <v>4.5193899908165994E-7</v>
      </c>
      <c r="AD4212" s="28">
        <f t="shared" si="7648"/>
        <v>2.2133775244377149E-7</v>
      </c>
      <c r="AE4212" s="21">
        <f t="shared" si="7649"/>
        <v>45179.820162032091</v>
      </c>
      <c r="AF4212" s="10" cm="1">
        <f t="array" ref="AF4212">Lair(100000000/AE4212)</f>
        <v>2212.6880330878953</v>
      </c>
      <c r="AG4212" s="10">
        <f t="shared" si="7650"/>
        <v>1.5209261504010037E-2</v>
      </c>
      <c r="AH4212" s="10" t="b">
        <f t="shared" si="7645"/>
        <v>1</v>
      </c>
      <c r="AI4212" s="10">
        <f t="shared" si="7651"/>
        <v>2212.6880000000001</v>
      </c>
      <c r="AJ4212">
        <v>3.0000000000000001E-3</v>
      </c>
      <c r="AK4212" s="3" cm="1">
        <f t="array" ref="AK4212">100000000/Lvac($AA4212)</f>
        <v>45179.820837569925</v>
      </c>
      <c r="AL4212" s="21">
        <f t="shared" si="7743"/>
        <v>6.1255569024060229E-2</v>
      </c>
      <c r="AM4212" s="21"/>
      <c r="AN4212" s="21"/>
      <c r="AO4212" s="21"/>
      <c r="AP4212" s="21"/>
      <c r="AS4212" s="3">
        <f t="shared" si="7652"/>
        <v>8.375699253519997E-4</v>
      </c>
      <c r="AT4212" s="3" cm="1">
        <f t="array" ref="AT4212">AS4212-(100000000/LvacE($A4212)-$E4212)</f>
        <v>1.6615792992524803E-4</v>
      </c>
      <c r="BB4212"/>
      <c r="BC4212"/>
      <c r="BD4212"/>
      <c r="BE4212"/>
      <c r="BF4212"/>
      <c r="BG4212"/>
      <c r="BH4212"/>
      <c r="BI4212"/>
      <c r="BJ4212"/>
      <c r="BN4212" s="13" cm="1">
        <f t="array" ref="BN4212">$C4212*EXP(poly_from_str(100000000/$E4212,BN$4343))</f>
        <v>12.30578137427309</v>
      </c>
      <c r="BO4212" s="13"/>
      <c r="BY4212">
        <v>12871</v>
      </c>
    </row>
    <row r="4213" spans="1:78" hidden="1" x14ac:dyDescent="0.25">
      <c r="A4213" t="s">
        <v>4523</v>
      </c>
      <c r="B4213" s="2" t="str">
        <f t="shared" si="7746"/>
        <v/>
      </c>
      <c r="C4213">
        <v>6</v>
      </c>
      <c r="E4213">
        <v>45201.8</v>
      </c>
      <c r="F4213">
        <v>16516</v>
      </c>
      <c r="G4213" t="s">
        <v>5</v>
      </c>
      <c r="H4213" s="5" t="s">
        <v>8</v>
      </c>
      <c r="I4213">
        <v>61717</v>
      </c>
      <c r="J4213" t="s">
        <v>3</v>
      </c>
      <c r="K4213" s="5" t="s">
        <v>18</v>
      </c>
      <c r="L4213">
        <v>16516.150000000001</v>
      </c>
      <c r="M4213" t="str">
        <f t="shared" ref="M4213:M4214" si="7792">$G4213&amp;""</f>
        <v>e</v>
      </c>
      <c r="N4213" t="str">
        <f t="shared" ref="N4213:N4214" si="7793">$H4213&amp;""</f>
        <v>7/2</v>
      </c>
      <c r="O4213">
        <v>61717.98</v>
      </c>
      <c r="P4213" t="str">
        <f t="shared" ref="P4213:P4214" si="7794">$J4213&amp;""</f>
        <v>o</v>
      </c>
      <c r="Q4213" t="str">
        <f t="shared" ref="Q4213:Q4214" si="7795">$K4213&amp;""</f>
        <v>5/2</v>
      </c>
      <c r="R4213">
        <v>38</v>
      </c>
      <c r="AA4213" s="10">
        <f t="shared" si="7646"/>
        <v>2211.6120000000001</v>
      </c>
      <c r="AB4213" s="3" cm="1">
        <f t="array" ref="AB4213">100000000/Lvac(AA4213)</f>
        <v>45201.799638999968</v>
      </c>
      <c r="AC4213" s="28">
        <f t="shared" si="7647"/>
        <v>4.5215887777783808E-7</v>
      </c>
      <c r="AD4213" s="28">
        <f t="shared" si="7648"/>
        <v>2.2123012977058621E-7</v>
      </c>
      <c r="AE4213" s="21">
        <f t="shared" si="7649"/>
        <v>45201.79993027226</v>
      </c>
      <c r="AF4213" s="10" cm="1">
        <f t="array" ref="AF4213">Lair(100000000/AE4213)</f>
        <v>2211.6119857473295</v>
      </c>
      <c r="AG4213" s="10">
        <f t="shared" si="7650"/>
        <v>1.5219197499154458E-2</v>
      </c>
      <c r="AH4213" s="10" t="b">
        <f t="shared" si="7645"/>
        <v>1</v>
      </c>
      <c r="AI4213" s="10">
        <f t="shared" ref="AI4213:AI4214" si="7796">$AF4213</f>
        <v>2211.6119857473295</v>
      </c>
      <c r="AJ4213">
        <v>3.0000000000000001E-3</v>
      </c>
      <c r="AK4213" s="3" cm="1">
        <f t="array" ref="AK4213">100000000/Lvac($AA4213)</f>
        <v>45201.799638999968</v>
      </c>
      <c r="AL4213" s="21">
        <f t="shared" si="7743"/>
        <v>6.1315185390070692E-2</v>
      </c>
      <c r="AM4213" s="10" cm="1">
        <f t="array" ref="AM4213">Lvac($AI4213)-$BA4213</f>
        <v>1.4716947803208313E-3</v>
      </c>
      <c r="AN4213" s="10">
        <f t="shared" ref="AN4213:AN4214" si="7797">$AK4213-($AX4213-$AW4213)</f>
        <v>-3.0361000033735763E-2</v>
      </c>
      <c r="AO4213" s="3">
        <f t="shared" ref="AO4213:AO4214" si="7798">AM4213/AJ4213</f>
        <v>0.49056492677361041</v>
      </c>
      <c r="AP4213" s="3">
        <v>0.49531681770531577</v>
      </c>
      <c r="AS4213" s="3">
        <f t="shared" si="7652"/>
        <v>-3.610000348999165E-4</v>
      </c>
      <c r="AT4213" s="3" cm="1">
        <f t="array" ref="AT4213">AS4213-(100000000/LvacE($A4213)-$E4213)</f>
        <v>1.6711486387066543E-4</v>
      </c>
      <c r="AU4213" t="s">
        <v>4771</v>
      </c>
      <c r="AV4213" t="s">
        <v>4875</v>
      </c>
      <c r="AW4213" s="3">
        <v>16516.150000000001</v>
      </c>
      <c r="AX4213" s="3">
        <v>61717.98</v>
      </c>
      <c r="AY4213" s="3"/>
      <c r="AZ4213" s="10" cm="1">
        <f t="array" ref="AZ4213">Lair(100000000/($AX4213-$AW4213))</f>
        <v>2211.6105143625073</v>
      </c>
      <c r="BA4213" s="10">
        <f t="shared" ref="BA4213:BA4214" si="7799">100000000/($AX4213-$AW4213)</f>
        <v>2212.2998117554089</v>
      </c>
      <c r="BB4213" s="12">
        <v>120000000</v>
      </c>
      <c r="BC4213" s="3">
        <v>0.25800000000000001</v>
      </c>
      <c r="BD4213" s="12" cm="1">
        <f t="array" ref="BD4213">SfromgA($BB4213,$BA4213,"")</f>
        <v>0.64127831311682704</v>
      </c>
      <c r="BE4213" s="29">
        <f t="shared" ref="BE4213:BE4214" si="7800">(10^MAX(0.05, -0.312925054856973*((LN($BD4213))^(1/3)) + 0.454808404431693)-1)*100</f>
        <v>393.84147477578983</v>
      </c>
      <c r="BG4213" s="3"/>
      <c r="BH4213" s="3"/>
      <c r="BI4213" s="12">
        <f t="shared" ref="BI4213:BI4214" si="7801">IF($BB4213="",$BF4213,$BB4213)</f>
        <v>120000000</v>
      </c>
      <c r="BJ4213" s="29">
        <f t="shared" ref="BJ4213:BJ4214" si="7802">IF($BB4213="",$BH4213,$BE4213)</f>
        <v>393.84147477578983</v>
      </c>
      <c r="BK4213" s="3">
        <f t="shared" ref="BK4213:BK4214" si="7803">LN(BN4213*100000000/($AX4213-$AW4213)/$BI4213)</f>
        <v>-6.5862803830072361</v>
      </c>
      <c r="BL4213" s="13">
        <f>EXP(BK$4341*$AX4213+BK$4342)*$BI4213/(100000000/($AX4213-$AW4213))</f>
        <v>56.027402901640379</v>
      </c>
      <c r="BM4213" s="3">
        <f t="shared" ref="BM4213:BM4214" si="7804">LN(BL4213/$C4213)</f>
        <v>2.2340814393498212</v>
      </c>
      <c r="BN4213" s="13" cm="1">
        <f t="array" ref="BN4213">$C4213*EXP(poly_from_str(100000000/$E4213,BN$4343))</f>
        <v>74.808687816340608</v>
      </c>
      <c r="BO4213" s="3">
        <f t="shared" ref="BO4213:BO4214" si="7805">LN($C4213)</f>
        <v>1.791759469228055</v>
      </c>
      <c r="BP4213" s="13">
        <f t="shared" ref="BP4213:BP4214" si="7806">LN(BL4213/BN4213)</f>
        <v>-0.28909311693526363</v>
      </c>
      <c r="BQ4213" s="13"/>
      <c r="BS4213" s="13"/>
      <c r="BT4213" s="13"/>
      <c r="BU4213" s="13"/>
      <c r="BV4213" s="13"/>
      <c r="BW4213" s="13"/>
      <c r="BX4213" s="13"/>
      <c r="BY4213">
        <v>78339</v>
      </c>
      <c r="BZ4213" s="13"/>
    </row>
    <row r="4214" spans="1:78" hidden="1" x14ac:dyDescent="0.25">
      <c r="A4214" t="s">
        <v>4524</v>
      </c>
      <c r="B4214" s="2" t="str">
        <f t="shared" si="7746"/>
        <v/>
      </c>
      <c r="C4214">
        <v>1</v>
      </c>
      <c r="E4214">
        <v>45207.519999999997</v>
      </c>
      <c r="F4214">
        <v>40098</v>
      </c>
      <c r="G4214" t="s">
        <v>5</v>
      </c>
      <c r="H4214" s="5" t="s">
        <v>18</v>
      </c>
      <c r="I4214">
        <v>85306</v>
      </c>
      <c r="J4214" t="s">
        <v>3</v>
      </c>
      <c r="K4214" s="5" t="s">
        <v>18</v>
      </c>
      <c r="L4214">
        <v>40098.660000000003</v>
      </c>
      <c r="M4214" t="str">
        <f t="shared" si="7792"/>
        <v>e</v>
      </c>
      <c r="N4214" t="str">
        <f t="shared" si="7793"/>
        <v>5/2</v>
      </c>
      <c r="O4214">
        <v>85306.1</v>
      </c>
      <c r="P4214" t="str">
        <f t="shared" si="7794"/>
        <v>o</v>
      </c>
      <c r="Q4214" t="str">
        <f t="shared" si="7795"/>
        <v>5/2</v>
      </c>
      <c r="R4214">
        <v>38</v>
      </c>
      <c r="AA4214" s="10">
        <f t="shared" si="7646"/>
        <v>2211.3319999999999</v>
      </c>
      <c r="AB4214" s="3" cm="1">
        <f t="array" ref="AB4214">100000000/Lvac(AA4214)</f>
        <v>45207.522536079945</v>
      </c>
      <c r="AC4214" s="28">
        <f t="shared" si="7647"/>
        <v>4.5221613036848384E-7</v>
      </c>
      <c r="AD4214" s="28">
        <f t="shared" si="7648"/>
        <v>2.2120212387261522E-7</v>
      </c>
      <c r="AE4214" s="21">
        <f t="shared" si="7649"/>
        <v>45207.520489647824</v>
      </c>
      <c r="AF4214" s="10" cm="1">
        <f t="array" ref="AF4214">Lair(100000000/AE4214)</f>
        <v>2211.3321001116187</v>
      </c>
      <c r="AG4214" s="10">
        <f t="shared" si="7650"/>
        <v>1.5221785452406052E-2</v>
      </c>
      <c r="AH4214" s="10" t="b">
        <f t="shared" si="7645"/>
        <v>1</v>
      </c>
      <c r="AI4214" s="10">
        <f t="shared" si="7796"/>
        <v>2211.3321001116187</v>
      </c>
      <c r="AJ4214">
        <v>3.0000000000000001E-3</v>
      </c>
      <c r="AK4214" s="3" cm="1">
        <f t="array" ref="AK4214">100000000/Lvac($AA4214)</f>
        <v>45207.522536079945</v>
      </c>
      <c r="AL4214" s="21">
        <f t="shared" si="7743"/>
        <v>6.1330709937866948E-2</v>
      </c>
      <c r="AM4214" s="10" cm="1">
        <f t="array" ref="AM4214">Lvac($AI4214)-$BA4214</f>
        <v>-3.9383963908221631E-3</v>
      </c>
      <c r="AN4214" s="10">
        <f t="shared" si="7797"/>
        <v>8.2536079942656215E-2</v>
      </c>
      <c r="AO4214" s="3">
        <f t="shared" si="7798"/>
        <v>-1.3127987969407211</v>
      </c>
      <c r="AP4214" s="3">
        <v>-1.346176365283706</v>
      </c>
      <c r="AS4214" s="3">
        <f t="shared" si="7652"/>
        <v>2.5360799481859431E-3</v>
      </c>
      <c r="AT4214" s="3" cm="1">
        <f t="array" ref="AT4214">AS4214-(100000000/LvacE($A4214)-$E4214)</f>
        <v>1.6736476391088217E-4</v>
      </c>
      <c r="AU4214" t="s">
        <v>4732</v>
      </c>
      <c r="AV4214" t="s">
        <v>4924</v>
      </c>
      <c r="AW4214" s="3">
        <v>40098.660000000003</v>
      </c>
      <c r="AX4214" s="3">
        <v>85306.1</v>
      </c>
      <c r="AY4214" s="3"/>
      <c r="AZ4214" s="10" cm="1">
        <f t="array" ref="AZ4214">Lair(100000000/($AX4214-$AW4214))</f>
        <v>2211.3360376786541</v>
      </c>
      <c r="BA4214" s="10">
        <f t="shared" si="7799"/>
        <v>2212.0252772552481</v>
      </c>
      <c r="BB4214" s="12">
        <v>183000000</v>
      </c>
      <c r="BC4214" s="3">
        <v>0.43</v>
      </c>
      <c r="BD4214" s="12" cm="1">
        <f t="array" ref="BD4214">SfromgA($BB4214,$BA4214,"")</f>
        <v>0.97758539789896681</v>
      </c>
      <c r="BE4214" s="29">
        <f t="shared" si="7800"/>
        <v>249.43948588169889</v>
      </c>
      <c r="BG4214" s="3"/>
      <c r="BH4214" s="3"/>
      <c r="BI4214" s="12">
        <f t="shared" si="7801"/>
        <v>183000000</v>
      </c>
      <c r="BJ4214" s="29">
        <f t="shared" si="7802"/>
        <v>249.43948588169889</v>
      </c>
      <c r="BK4214" s="3">
        <f t="shared" si="7803"/>
        <v>-8.7967331636617239</v>
      </c>
      <c r="BL4214" s="13">
        <f>EXP(BK$4341*$AX4214+BK$4342)*$BI4214/(100000000/($AX4214-$AW4214))</f>
        <v>14.235380198895569</v>
      </c>
      <c r="BM4214" s="3">
        <f t="shared" si="7804"/>
        <v>2.6557304291120412</v>
      </c>
      <c r="BN4214" s="13" cm="1">
        <f t="array" ref="BN4214">$C4214*EXP(poly_from_str(100000000/$E4214,BN$4343))</f>
        <v>12.510893655715771</v>
      </c>
      <c r="BO4214" s="3">
        <f t="shared" si="7805"/>
        <v>0</v>
      </c>
      <c r="BP4214" s="13">
        <f t="shared" si="7806"/>
        <v>0.12913067187558713</v>
      </c>
      <c r="BQ4214" s="13"/>
      <c r="BS4214" s="13"/>
      <c r="BT4214" s="13"/>
      <c r="BU4214" s="13"/>
      <c r="BV4214" s="13"/>
      <c r="BW4214" s="13"/>
      <c r="BX4214" s="13"/>
      <c r="BY4214">
        <v>13105</v>
      </c>
      <c r="BZ4214" s="13"/>
    </row>
    <row r="4215" spans="1:78" hidden="1" x14ac:dyDescent="0.25">
      <c r="A4215" t="s">
        <v>4525</v>
      </c>
      <c r="B4215" s="2" t="str">
        <f t="shared" si="7746"/>
        <v/>
      </c>
      <c r="C4215">
        <v>1</v>
      </c>
      <c r="E4215">
        <v>45235.519999999997</v>
      </c>
      <c r="R4215">
        <v>38</v>
      </c>
      <c r="S4215" t="s">
        <v>22</v>
      </c>
      <c r="AA4215" s="10">
        <f t="shared" si="7646"/>
        <v>2209.9630000000002</v>
      </c>
      <c r="AB4215" s="3" cm="1">
        <f t="array" ref="AB4215">100000000/Lvac(AA4215)</f>
        <v>45235.524288716886</v>
      </c>
      <c r="AC4215" s="28">
        <f t="shared" si="7647"/>
        <v>4.52496263512104E-7</v>
      </c>
      <c r="AD4215" s="28">
        <f t="shared" si="7648"/>
        <v>2.2106519504835946E-7</v>
      </c>
      <c r="AE4215" s="21">
        <f t="shared" si="7649"/>
        <v>45235.520826380416</v>
      </c>
      <c r="AF4215" s="10" cm="1">
        <f t="array" ref="AF4215">Lair(100000000/AE4215)</f>
        <v>2209.9631691681693</v>
      </c>
      <c r="AG4215" s="10">
        <f t="shared" si="7650"/>
        <v>1.5234452859327709E-2</v>
      </c>
      <c r="AH4215" s="10" t="b">
        <f t="shared" si="7645"/>
        <v>1</v>
      </c>
      <c r="AI4215" s="10">
        <f t="shared" si="7651"/>
        <v>2209.9630000000002</v>
      </c>
      <c r="AJ4215">
        <v>3.0000000000000001E-3</v>
      </c>
      <c r="AK4215" s="3" cm="1">
        <f t="array" ref="AK4215">100000000/Lvac($AA4215)</f>
        <v>45235.524288716886</v>
      </c>
      <c r="AL4215" s="21">
        <f t="shared" si="7743"/>
        <v>6.1406717155966246E-2</v>
      </c>
      <c r="AM4215" s="21"/>
      <c r="AN4215" s="21"/>
      <c r="AO4215" s="21"/>
      <c r="AP4215" s="21"/>
      <c r="AS4215" s="3">
        <f t="shared" si="7652"/>
        <v>4.2887168892775662E-3</v>
      </c>
      <c r="AT4215" s="3" cm="1">
        <f t="array" ref="AT4215">AS4215-(100000000/LvacE($A4215)-$E4215)</f>
        <v>1.6859187599038705E-4</v>
      </c>
      <c r="BB4215"/>
      <c r="BC4215"/>
      <c r="BD4215"/>
      <c r="BE4215"/>
      <c r="BF4215"/>
      <c r="BG4215"/>
      <c r="BH4215"/>
      <c r="BI4215"/>
      <c r="BJ4215"/>
      <c r="BN4215" s="13" cm="1">
        <f t="array" ref="BN4215">$C4215*EXP(poly_from_str(100000000/$E4215,BN$4343))</f>
        <v>12.723545154504997</v>
      </c>
      <c r="BO4215" s="13"/>
      <c r="BY4215">
        <v>13349</v>
      </c>
    </row>
    <row r="4216" spans="1:78" hidden="1" x14ac:dyDescent="0.25">
      <c r="A4216" t="s">
        <v>4526</v>
      </c>
      <c r="B4216" s="2" t="str">
        <f t="shared" si="7746"/>
        <v/>
      </c>
      <c r="C4216">
        <v>6</v>
      </c>
      <c r="E4216">
        <v>45256.49</v>
      </c>
      <c r="F4216">
        <v>30505</v>
      </c>
      <c r="G4216" t="s">
        <v>5</v>
      </c>
      <c r="H4216" s="5" t="s">
        <v>16</v>
      </c>
      <c r="I4216">
        <v>75762</v>
      </c>
      <c r="J4216" t="s">
        <v>3</v>
      </c>
      <c r="K4216" s="5" t="s">
        <v>4</v>
      </c>
      <c r="L4216">
        <v>30505.72</v>
      </c>
      <c r="M4216" t="str">
        <f t="shared" ref="M4216:M4217" si="7807">$G4216&amp;""</f>
        <v>e</v>
      </c>
      <c r="N4216" t="str">
        <f t="shared" ref="N4216:N4217" si="7808">$H4216&amp;""</f>
        <v>11/2</v>
      </c>
      <c r="O4216">
        <v>75762.23</v>
      </c>
      <c r="P4216" t="str">
        <f t="shared" ref="P4216:P4217" si="7809">$J4216&amp;""</f>
        <v>o</v>
      </c>
      <c r="Q4216" t="str">
        <f t="shared" ref="Q4216:Q4217" si="7810">$K4216&amp;""</f>
        <v>9/2</v>
      </c>
      <c r="R4216">
        <v>38</v>
      </c>
      <c r="AA4216" s="10">
        <f t="shared" si="7646"/>
        <v>2208.9389999999999</v>
      </c>
      <c r="AB4216" s="3" cm="1">
        <f t="array" ref="AB4216">100000000/Lvac(AA4216)</f>
        <v>45256.492039455217</v>
      </c>
      <c r="AC4216" s="28">
        <f t="shared" si="7647"/>
        <v>4.5270602764494631E-7</v>
      </c>
      <c r="AD4216" s="28">
        <f t="shared" si="7648"/>
        <v>2.2096277350179652E-7</v>
      </c>
      <c r="AE4216" s="21">
        <f t="shared" si="7649"/>
        <v>45256.490392388929</v>
      </c>
      <c r="AF4216" s="10" cm="1">
        <f t="array" ref="AF4216">Lair(100000000/AE4216)</f>
        <v>2208.939080400356</v>
      </c>
      <c r="AG4216" s="10">
        <f t="shared" si="7650"/>
        <v>1.5243943368163454E-2</v>
      </c>
      <c r="AH4216" s="10" t="b">
        <f t="shared" si="7645"/>
        <v>1</v>
      </c>
      <c r="AI4216" s="10">
        <f t="shared" ref="AI4216:AI4217" si="7811">$AF4216</f>
        <v>2208.939080400356</v>
      </c>
      <c r="AJ4216">
        <v>3.0000000000000001E-3</v>
      </c>
      <c r="AK4216" s="3" cm="1">
        <f t="array" ref="AK4216">100000000/Lvac($AA4216)</f>
        <v>45256.492039455217</v>
      </c>
      <c r="AL4216" s="21">
        <f t="shared" si="7743"/>
        <v>6.1463657971843354E-2</v>
      </c>
      <c r="AM4216" s="10" cm="1">
        <f t="array" ref="AM4216">Lvac($AI4216)-$BA4216</f>
        <v>9.5733238822504063E-4</v>
      </c>
      <c r="AN4216" s="10">
        <f t="shared" ref="AN4216:AN4217" si="7812">$AK4216-($AX4216-$AW4216)</f>
        <v>-1.7960544777452014E-2</v>
      </c>
      <c r="AO4216" s="3">
        <f t="shared" ref="AO4216:AO4217" si="7813">AM4216/AJ4216</f>
        <v>0.31911079607501353</v>
      </c>
      <c r="AP4216" s="3">
        <v>0.29230503984460182</v>
      </c>
      <c r="AS4216" s="3">
        <f t="shared" si="7652"/>
        <v>2.0394552193465643E-3</v>
      </c>
      <c r="AT4216" s="3" cm="1">
        <f t="array" ref="AT4216">AS4216-(100000000/LvacE($A4216)-$E4216)</f>
        <v>1.6951552242971957E-4</v>
      </c>
      <c r="AU4216" t="s">
        <v>4701</v>
      </c>
      <c r="AV4216" t="s">
        <v>4927</v>
      </c>
      <c r="AW4216" s="3">
        <v>30505.72</v>
      </c>
      <c r="AX4216" s="3">
        <v>75762.23</v>
      </c>
      <c r="AY4216" s="3"/>
      <c r="AZ4216" s="10" cm="1">
        <f t="array" ref="AZ4216">Lair(100000000/($AX4216-$AW4216))</f>
        <v>2208.9381232693081</v>
      </c>
      <c r="BA4216" s="10">
        <f t="shared" ref="BA4216:BA4217" si="7814">100000000/($AX4216-$AW4216)</f>
        <v>2209.6268581028457</v>
      </c>
      <c r="BB4216" s="12">
        <v>350000000</v>
      </c>
      <c r="BC4216" s="3">
        <v>0.154</v>
      </c>
      <c r="BD4216" s="12" cm="1">
        <f t="array" ref="BD4216">SfromgA($BB4216,$BA4216,"")</f>
        <v>1.8636236993778343</v>
      </c>
      <c r="BE4216" s="29">
        <f t="shared" ref="BE4216:BE4217" si="7815">(10^MAX(0.05, -0.312925054856973*((LN($BD4216))^(1/3)) + 0.454808404431693)-1)*100</f>
        <v>54.033501386511688</v>
      </c>
      <c r="BG4216" s="3"/>
      <c r="BH4216" s="3"/>
      <c r="BI4216" s="12">
        <f t="shared" ref="BI4216:BI4217" si="7816">IF($BB4216="",$BF4216,$BB4216)</f>
        <v>350000000</v>
      </c>
      <c r="BJ4216" s="29">
        <f t="shared" ref="BJ4216:BJ4217" si="7817">IF($BB4216="",$BH4216,$BE4216)</f>
        <v>54.033501386511688</v>
      </c>
      <c r="BK4216" s="3">
        <f t="shared" ref="BK4216:BK4217" si="7818">LN(BN4216*100000000/($AX4216-$AW4216)/$BI4216)</f>
        <v>-7.6249327021935684</v>
      </c>
      <c r="BL4216" s="13">
        <f>EXP(BK$4341*$AX4216+BK$4342)*$BI4216/(100000000/($AX4216-$AW4216))</f>
        <v>56.28381386909917</v>
      </c>
      <c r="BM4216" s="3">
        <f t="shared" ref="BM4216:BM4217" si="7819">LN(BL4216/$C4216)</f>
        <v>2.2386475266975885</v>
      </c>
      <c r="BN4216" s="13" cm="1">
        <f t="array" ref="BN4216">$C4216*EXP(poly_from_str(100000000/$E4216,BN$4343))</f>
        <v>77.318408627358551</v>
      </c>
      <c r="BO4216" s="3">
        <f t="shared" ref="BO4216:BO4217" si="7820">LN($C4216)</f>
        <v>1.791759469228055</v>
      </c>
      <c r="BP4216" s="13">
        <f t="shared" ref="BP4216:BP4217" si="7821">LN(BL4216/BN4216)</f>
        <v>-0.31752507655962126</v>
      </c>
      <c r="BQ4216" s="13"/>
      <c r="BS4216" s="13"/>
      <c r="BT4216" s="13"/>
      <c r="BU4216" s="13"/>
      <c r="BV4216" s="13"/>
      <c r="BW4216" s="13"/>
      <c r="BX4216" s="13"/>
      <c r="BY4216">
        <v>81214</v>
      </c>
      <c r="BZ4216" s="13"/>
    </row>
    <row r="4217" spans="1:78" hidden="1" x14ac:dyDescent="0.25">
      <c r="A4217" t="s">
        <v>4527</v>
      </c>
      <c r="B4217" s="2" t="str">
        <f t="shared" si="7746"/>
        <v/>
      </c>
      <c r="C4217">
        <v>3</v>
      </c>
      <c r="E4217">
        <v>45262.31</v>
      </c>
      <c r="F4217">
        <v>21418</v>
      </c>
      <c r="G4217" t="s">
        <v>5</v>
      </c>
      <c r="H4217" s="5" t="s">
        <v>18</v>
      </c>
      <c r="I4217">
        <v>66681</v>
      </c>
      <c r="J4217" t="s">
        <v>3</v>
      </c>
      <c r="K4217" s="5" t="s">
        <v>18</v>
      </c>
      <c r="L4217">
        <v>21418.84</v>
      </c>
      <c r="M4217" t="str">
        <f t="shared" si="7807"/>
        <v>e</v>
      </c>
      <c r="N4217" t="str">
        <f t="shared" si="7808"/>
        <v>5/2</v>
      </c>
      <c r="O4217">
        <v>66681.14</v>
      </c>
      <c r="P4217" t="str">
        <f t="shared" si="7809"/>
        <v>o</v>
      </c>
      <c r="Q4217" t="str">
        <f t="shared" si="7810"/>
        <v>5/2</v>
      </c>
      <c r="R4217">
        <v>38</v>
      </c>
      <c r="AA4217" s="10">
        <f t="shared" si="7646"/>
        <v>2208.6550000000002</v>
      </c>
      <c r="AB4217" s="3" cm="1">
        <f t="array" ref="AB4217">100000000/Lvac(AA4217)</f>
        <v>45262.310757193853</v>
      </c>
      <c r="AC4217" s="28">
        <f t="shared" si="7647"/>
        <v>4.5276423886935709E-7</v>
      </c>
      <c r="AD4217" s="28">
        <f t="shared" si="7648"/>
        <v>2.2093436752807922E-7</v>
      </c>
      <c r="AE4217" s="21">
        <f t="shared" si="7649"/>
        <v>45262.310145622767</v>
      </c>
      <c r="AF4217" s="10" cm="1">
        <f t="array" ref="AF4217">Lair(100000000/AE4217)</f>
        <v>2208.6550298457282</v>
      </c>
      <c r="AG4217" s="10">
        <f t="shared" si="7650"/>
        <v>1.5246577839724593E-2</v>
      </c>
      <c r="AH4217" s="10" t="b">
        <f t="shared" si="7645"/>
        <v>1</v>
      </c>
      <c r="AI4217" s="10">
        <f t="shared" si="7811"/>
        <v>2208.6550298457282</v>
      </c>
      <c r="AJ4217">
        <v>3.0000000000000001E-3</v>
      </c>
      <c r="AK4217" s="3" cm="1">
        <f t="array" ref="AK4217">100000000/Lvac($AA4217)</f>
        <v>45262.310757193853</v>
      </c>
      <c r="AL4217" s="21">
        <f t="shared" si="7743"/>
        <v>6.1479466207570728E-2</v>
      </c>
      <c r="AM4217" s="10" cm="1">
        <f t="array" ref="AM4217">Lvac($AI4217)-$BA4217</f>
        <v>-4.9522820927450084E-4</v>
      </c>
      <c r="AN4217" s="10">
        <f t="shared" si="7812"/>
        <v>1.0757193849713076E-2</v>
      </c>
      <c r="AO4217" s="3">
        <f t="shared" si="7813"/>
        <v>-0.16507606975816694</v>
      </c>
      <c r="AP4217" s="3">
        <v>-0.17502673820975664</v>
      </c>
      <c r="AS4217" s="3">
        <f t="shared" si="7652"/>
        <v>7.5719385495176539E-4</v>
      </c>
      <c r="AT4217" s="3" cm="1">
        <f t="array" ref="AT4217">AS4217-(100000000/LvacE($A4217)-$E4217)</f>
        <v>1.6977257473627105E-4</v>
      </c>
      <c r="AU4217" t="s">
        <v>4787</v>
      </c>
      <c r="AV4217" t="s">
        <v>4846</v>
      </c>
      <c r="AW4217" s="3">
        <v>21418.84</v>
      </c>
      <c r="AX4217" s="3">
        <v>66681.14</v>
      </c>
      <c r="AY4217" s="3"/>
      <c r="AZ4217" s="10" cm="1">
        <f t="array" ref="AZ4217">Lair(100000000/($AX4217-$AW4217))</f>
        <v>2208.6555249697999</v>
      </c>
      <c r="BA4217" s="10">
        <f t="shared" si="7814"/>
        <v>2209.3442003610066</v>
      </c>
      <c r="BB4217" s="12">
        <v>38200000</v>
      </c>
      <c r="BC4217" s="3">
        <v>6.0999999999999999E-2</v>
      </c>
      <c r="BD4217" s="12" cm="1">
        <f t="array" ref="BD4217">SfromgA($BB4217,$BA4217,"")</f>
        <v>0.20332316729569297</v>
      </c>
      <c r="BE4217" s="29">
        <f t="shared" si="7815"/>
        <v>561.10444041216988</v>
      </c>
      <c r="BG4217" s="3"/>
      <c r="BH4217" s="3"/>
      <c r="BI4217" s="12">
        <f t="shared" si="7816"/>
        <v>38200000</v>
      </c>
      <c r="BJ4217" s="29">
        <f t="shared" si="7817"/>
        <v>561.10444041216988</v>
      </c>
      <c r="BK4217" s="3">
        <f t="shared" si="7818"/>
        <v>-6.0995657887577988</v>
      </c>
      <c r="BL4217" s="13">
        <f>EXP(BK$4341*$AX4217+BK$4342)*$BI4217/(100000000/($AX4217-$AW4217))</f>
        <v>12.248701159806657</v>
      </c>
      <c r="BM4217" s="3">
        <f t="shared" si="7819"/>
        <v>1.4068076149303996</v>
      </c>
      <c r="BN4217" s="13" cm="1">
        <f t="array" ref="BN4217">$C4217*EXP(poly_from_str(100000000/$E4217,BN$4343))</f>
        <v>38.796470510289517</v>
      </c>
      <c r="BO4217" s="3">
        <f t="shared" si="7820"/>
        <v>1.0986122886681098</v>
      </c>
      <c r="BP4217" s="13">
        <f t="shared" si="7821"/>
        <v>-1.1529093726633883</v>
      </c>
      <c r="BQ4217" s="13"/>
      <c r="BS4217" s="13"/>
      <c r="BT4217" s="13"/>
      <c r="BU4217" s="13"/>
      <c r="BV4217" s="13"/>
      <c r="BW4217" s="13"/>
      <c r="BX4217" s="13"/>
      <c r="BY4217">
        <v>40764</v>
      </c>
      <c r="BZ4217" s="13"/>
    </row>
    <row r="4218" spans="1:78" hidden="1" x14ac:dyDescent="0.25">
      <c r="A4218" t="s">
        <v>4528</v>
      </c>
      <c r="B4218" s="2" t="str">
        <f t="shared" si="7746"/>
        <v/>
      </c>
      <c r="C4218">
        <v>1</v>
      </c>
      <c r="E4218">
        <v>45263.66</v>
      </c>
      <c r="R4218">
        <v>38</v>
      </c>
      <c r="S4218" t="s">
        <v>22</v>
      </c>
      <c r="AA4218" s="10">
        <f t="shared" si="7646"/>
        <v>2208.5889999999999</v>
      </c>
      <c r="AB4218" s="3" cm="1">
        <f t="array" ref="AB4218">100000000/Lvac(AA4218)</f>
        <v>45263.66320865848</v>
      </c>
      <c r="AC4218" s="28">
        <f t="shared" si="7647"/>
        <v>4.527777689737656E-7</v>
      </c>
      <c r="AD4218" s="28">
        <f t="shared" si="7648"/>
        <v>2.2092776613995089E-7</v>
      </c>
      <c r="AE4218" s="21">
        <f t="shared" si="7649"/>
        <v>45263.66061702642</v>
      </c>
      <c r="AF4218" s="10" cm="1">
        <f t="array" ref="AF4218">Lair(100000000/AE4218)</f>
        <v>2208.5891264685797</v>
      </c>
      <c r="AG4218" s="10">
        <f t="shared" si="7650"/>
        <v>1.524719022159815E-2</v>
      </c>
      <c r="AH4218" s="10" t="b">
        <f t="shared" si="7645"/>
        <v>1</v>
      </c>
      <c r="AI4218" s="10">
        <f t="shared" si="7651"/>
        <v>2208.5889999999999</v>
      </c>
      <c r="AJ4218">
        <v>3.0000000000000001E-3</v>
      </c>
      <c r="AK4218" s="3" cm="1">
        <f t="array" ref="AK4218">100000000/Lvac($AA4218)</f>
        <v>45263.66320865848</v>
      </c>
      <c r="AL4218" s="21">
        <f t="shared" si="7743"/>
        <v>6.148314132958891E-2</v>
      </c>
      <c r="AM4218" s="21"/>
      <c r="AN4218" s="21"/>
      <c r="AO4218" s="21"/>
      <c r="AP4218" s="21"/>
      <c r="AS4218" s="3">
        <f t="shared" si="7652"/>
        <v>3.2086584760691039E-3</v>
      </c>
      <c r="AT4218" s="3" cm="1">
        <f t="array" ref="AT4218">AS4218-(100000000/LvacE($A4218)-$E4218)</f>
        <v>1.6983236855594441E-4</v>
      </c>
      <c r="BB4218"/>
      <c r="BC4218"/>
      <c r="BD4218"/>
      <c r="BE4218"/>
      <c r="BF4218"/>
      <c r="BG4218"/>
      <c r="BH4218"/>
      <c r="BI4218"/>
      <c r="BJ4218"/>
      <c r="BN4218" s="13" cm="1">
        <f t="array" ref="BN4218">$C4218*EXP(poly_from_str(100000000/$E4218,BN$4343))</f>
        <v>12.942805081500234</v>
      </c>
      <c r="BO4218" s="13"/>
      <c r="BY4218" t="e">
        <v>#N/A</v>
      </c>
    </row>
    <row r="4219" spans="1:78" hidden="1" x14ac:dyDescent="0.25">
      <c r="A4219" t="s">
        <v>4529</v>
      </c>
      <c r="B4219" s="2" t="str">
        <f t="shared" si="7746"/>
        <v/>
      </c>
      <c r="C4219">
        <v>1</v>
      </c>
      <c r="E4219">
        <v>45266.06</v>
      </c>
      <c r="F4219">
        <v>39725</v>
      </c>
      <c r="G4219" t="s">
        <v>5</v>
      </c>
      <c r="H4219" s="5" t="s">
        <v>86</v>
      </c>
      <c r="I4219">
        <v>84992</v>
      </c>
      <c r="J4219" t="s">
        <v>3</v>
      </c>
      <c r="K4219" s="5" t="s">
        <v>86</v>
      </c>
      <c r="L4219">
        <v>39725.99</v>
      </c>
      <c r="M4219" t="str">
        <f>$G4219&amp;""</f>
        <v>e</v>
      </c>
      <c r="N4219" t="str">
        <f>$H4219&amp;""</f>
        <v>15/2</v>
      </c>
      <c r="O4219">
        <v>84992.04</v>
      </c>
      <c r="P4219" t="str">
        <f>$J4219&amp;""</f>
        <v>o</v>
      </c>
      <c r="Q4219" t="str">
        <f>$K4219&amp;""</f>
        <v>15/2</v>
      </c>
      <c r="R4219">
        <v>38</v>
      </c>
      <c r="AA4219" s="10">
        <f t="shared" si="7646"/>
        <v>2208.4720000000002</v>
      </c>
      <c r="AB4219" s="3" cm="1">
        <f t="array" ref="AB4219">100000000/Lvac(AA4219)</f>
        <v>45266.060934875648</v>
      </c>
      <c r="AC4219" s="28">
        <f t="shared" si="7647"/>
        <v>4.5280175614633103E-7</v>
      </c>
      <c r="AD4219" s="28">
        <f t="shared" si="7648"/>
        <v>2.2091606367929862E-7</v>
      </c>
      <c r="AE4219" s="21">
        <f t="shared" si="7649"/>
        <v>45266.060179746222</v>
      </c>
      <c r="AF4219" s="10" cm="1">
        <f t="array" ref="AF4219">Lair(100000000/AE4219)</f>
        <v>2208.4720368455182</v>
      </c>
      <c r="AG4219" s="10">
        <f t="shared" si="7650"/>
        <v>1.5248275942569261E-2</v>
      </c>
      <c r="AH4219" s="10" t="b">
        <f t="shared" si="7645"/>
        <v>1</v>
      </c>
      <c r="AI4219" s="10">
        <f>$AF4219</f>
        <v>2208.4720368455182</v>
      </c>
      <c r="AJ4219">
        <v>3.0000000000000001E-3</v>
      </c>
      <c r="AK4219" s="3" cm="1">
        <f t="array" ref="AK4219">100000000/Lvac($AA4219)</f>
        <v>45266.060934875648</v>
      </c>
      <c r="AL4219" s="21">
        <f t="shared" si="7743"/>
        <v>6.1489654629539682E-2</v>
      </c>
      <c r="AM4219" s="10" cm="1">
        <f t="array" ref="AM4219">Lvac($AI4219)-$BA4219</f>
        <v>-4.9681151858749217E-4</v>
      </c>
      <c r="AN4219" s="10">
        <f>$AK4219-($AX4219-$AW4219)</f>
        <v>1.0934875652310438E-2</v>
      </c>
      <c r="AO4219" s="3">
        <f>AM4219/AJ4219</f>
        <v>-0.16560383952916405</v>
      </c>
      <c r="AP4219" s="3">
        <v>-0.17788826183580872</v>
      </c>
      <c r="AS4219" s="3">
        <f t="shared" si="7652"/>
        <v>9.3487565027317032E-4</v>
      </c>
      <c r="AT4219" s="3" cm="1">
        <f t="array" ref="AT4219">AS4219-(100000000/LvacE($A4219)-$E4219)</f>
        <v>1.6993842291412875E-4</v>
      </c>
      <c r="AU4219" t="s">
        <v>4740</v>
      </c>
      <c r="AV4219" t="s">
        <v>4922</v>
      </c>
      <c r="AW4219" s="3">
        <v>39725.99</v>
      </c>
      <c r="AX4219" s="3">
        <v>84992.04</v>
      </c>
      <c r="AY4219" s="3"/>
      <c r="AZ4219" s="10" cm="1">
        <f t="array" ref="AZ4219">Lair(100000000/($AX4219-$AW4219))</f>
        <v>2208.4725335525768</v>
      </c>
      <c r="BA4219" s="10">
        <f>100000000/($AX4219-$AW4219)</f>
        <v>2209.1611704577717</v>
      </c>
      <c r="BB4219" s="12">
        <v>143000000</v>
      </c>
      <c r="BC4219" s="3">
        <v>0.22500000000000001</v>
      </c>
      <c r="BD4219" s="12" cm="1">
        <f t="array" ref="BD4219">SfromgA($BB4219,$BA4219,"")</f>
        <v>0.76094207960386906</v>
      </c>
      <c r="BE4219" s="29">
        <f>(10^MAX(0.05, -0.312925054856973*((LN($BD4219))^(1/3)) + 0.454808404431693)-1)*100</f>
        <v>354.83804457717582</v>
      </c>
      <c r="BG4219" s="3"/>
      <c r="BH4219" s="3"/>
      <c r="BI4219" s="12">
        <f>IF($BB4219="",$BF4219,$BB4219)</f>
        <v>143000000</v>
      </c>
      <c r="BJ4219" s="29">
        <f>IF($BB4219="",$BH4219,$BE4219)</f>
        <v>354.83804457717582</v>
      </c>
      <c r="BK4219" s="3">
        <f>LN(BN4219*100000000/($AX4219-$AW4219)/$BI4219)</f>
        <v>-8.5159829381524847</v>
      </c>
      <c r="BL4219" s="13">
        <f>EXP(BK$4341*$AX4219+BK$4342)*$BI4219/(100000000/($AX4219-$AW4219))</f>
        <v>11.407224263805144</v>
      </c>
      <c r="BM4219" s="3">
        <f t="shared" ref="BM4219" si="7822">LN(BL4219/$C4219)</f>
        <v>2.4342468620440636</v>
      </c>
      <c r="BN4219" s="13" cm="1">
        <f t="array" ref="BN4219">$C4219*EXP(poly_from_str(100000000/$E4219,BN$4343))</f>
        <v>12.961767833017582</v>
      </c>
      <c r="BO4219" s="3">
        <f>LN($C4219)</f>
        <v>0</v>
      </c>
      <c r="BP4219" s="13">
        <f>LN(BL4219/BN4219)</f>
        <v>-0.12775722644613485</v>
      </c>
      <c r="BQ4219" s="13"/>
      <c r="BS4219" s="13"/>
      <c r="BT4219" s="13"/>
      <c r="BU4219" s="13"/>
      <c r="BV4219" s="13"/>
      <c r="BW4219" s="13"/>
      <c r="BX4219" s="13"/>
      <c r="BY4219">
        <v>13622</v>
      </c>
      <c r="BZ4219" s="13"/>
    </row>
    <row r="4220" spans="1:78" hidden="1" x14ac:dyDescent="0.25">
      <c r="A4220" t="s">
        <v>4530</v>
      </c>
      <c r="B4220" s="2" t="str">
        <f t="shared" si="7746"/>
        <v/>
      </c>
      <c r="C4220">
        <v>2</v>
      </c>
      <c r="E4220">
        <v>45268.7</v>
      </c>
      <c r="R4220">
        <v>38</v>
      </c>
      <c r="S4220" t="s">
        <v>22</v>
      </c>
      <c r="AA4220" s="10">
        <f t="shared" si="7646"/>
        <v>2208.3429999999998</v>
      </c>
      <c r="AB4220" s="3" cm="1">
        <f t="array" ref="AB4220">100000000/Lvac(AA4220)</f>
        <v>45268.704876154967</v>
      </c>
      <c r="AC4220" s="28">
        <f t="shared" si="7647"/>
        <v>4.5282820648785087E-7</v>
      </c>
      <c r="AD4220" s="28">
        <f t="shared" si="7648"/>
        <v>2.2090316096645043E-7</v>
      </c>
      <c r="AE4220" s="21">
        <f t="shared" si="7649"/>
        <v>45268.70093734932</v>
      </c>
      <c r="AF4220" s="10" cm="1">
        <f t="array" ref="AF4220">Lair(100000000/AE4220)</f>
        <v>2208.3431921662568</v>
      </c>
      <c r="AG4220" s="10">
        <f t="shared" si="7650"/>
        <v>1.5249473219548542E-2</v>
      </c>
      <c r="AH4220" s="10" t="b">
        <f t="shared" si="7645"/>
        <v>1</v>
      </c>
      <c r="AI4220" s="10">
        <f t="shared" si="7651"/>
        <v>2208.3429999999998</v>
      </c>
      <c r="AJ4220">
        <v>3.0000000000000001E-3</v>
      </c>
      <c r="AK4220" s="3" cm="1">
        <f t="array" ref="AK4220">100000000/Lvac($AA4220)</f>
        <v>45268.704876154967</v>
      </c>
      <c r="AL4220" s="21">
        <f t="shared" si="7743"/>
        <v>6.1496839317291253E-2</v>
      </c>
      <c r="AM4220" s="21"/>
      <c r="AN4220" s="21"/>
      <c r="AO4220" s="21"/>
      <c r="AP4220" s="21"/>
      <c r="AS4220" s="3">
        <f t="shared" si="7652"/>
        <v>4.8761549696791917E-3</v>
      </c>
      <c r="AT4220" s="3" cm="1">
        <f t="array" ref="AT4220">AS4220-(100000000/LvacE($A4220)-$E4220)</f>
        <v>1.7005542031256482E-4</v>
      </c>
      <c r="BB4220"/>
      <c r="BC4220"/>
      <c r="BD4220"/>
      <c r="BE4220"/>
      <c r="BF4220"/>
      <c r="BG4220"/>
      <c r="BH4220"/>
      <c r="BI4220"/>
      <c r="BJ4220"/>
      <c r="BN4220" s="13" cm="1">
        <f t="array" ref="BN4220">$C4220*EXP(poly_from_str(100000000/$E4220,BN$4343))</f>
        <v>25.965350143977414</v>
      </c>
      <c r="BO4220" s="13"/>
      <c r="BY4220">
        <v>27292</v>
      </c>
    </row>
    <row r="4221" spans="1:78" hidden="1" x14ac:dyDescent="0.25">
      <c r="A4221" t="s">
        <v>4531</v>
      </c>
      <c r="B4221" s="2" t="str">
        <f t="shared" si="7746"/>
        <v/>
      </c>
      <c r="C4221">
        <v>5</v>
      </c>
      <c r="D4221" t="s">
        <v>14</v>
      </c>
      <c r="E4221">
        <v>45293.42</v>
      </c>
      <c r="F4221">
        <v>21755</v>
      </c>
      <c r="G4221" t="s">
        <v>5</v>
      </c>
      <c r="H4221" s="5" t="s">
        <v>16</v>
      </c>
      <c r="I4221">
        <v>67049</v>
      </c>
      <c r="J4221" t="s">
        <v>3</v>
      </c>
      <c r="K4221" s="5" t="s">
        <v>4</v>
      </c>
      <c r="L4221">
        <v>21755.84</v>
      </c>
      <c r="M4221" t="str">
        <f t="shared" ref="M4221:M4222" si="7823">$G4221&amp;""</f>
        <v>e</v>
      </c>
      <c r="N4221" t="str">
        <f t="shared" ref="N4221:N4222" si="7824">$H4221&amp;""</f>
        <v>11/2</v>
      </c>
      <c r="O4221">
        <v>67049.179999999993</v>
      </c>
      <c r="P4221" t="str">
        <f t="shared" ref="P4221:P4222" si="7825">$J4221&amp;""</f>
        <v>o</v>
      </c>
      <c r="Q4221" t="str">
        <f t="shared" ref="Q4221:Q4222" si="7826">$K4221&amp;""</f>
        <v>9/2</v>
      </c>
      <c r="R4221">
        <v>38</v>
      </c>
      <c r="AA4221" s="10">
        <f t="shared" si="7646"/>
        <v>2207.1379999999999</v>
      </c>
      <c r="AB4221" s="3" cm="1">
        <f t="array" ref="AB4221">100000000/Lvac(AA4221)</f>
        <v>45293.417080822685</v>
      </c>
      <c r="AC4221" s="28">
        <f t="shared" si="7647"/>
        <v>4.5307543071615823E-7</v>
      </c>
      <c r="AD4221" s="28">
        <f t="shared" si="7648"/>
        <v>2.2078263563457257E-7</v>
      </c>
      <c r="AE4221" s="21">
        <f t="shared" si="7649"/>
        <v>45293.419439831829</v>
      </c>
      <c r="AF4221" s="10" cm="1">
        <f t="array" ref="AF4221">Lair(100000000/AE4221)</f>
        <v>2207.1378850343312</v>
      </c>
      <c r="AG4221" s="10">
        <f t="shared" si="7650"/>
        <v>1.5260667226250167E-2</v>
      </c>
      <c r="AH4221" s="10" t="b">
        <f t="shared" si="7645"/>
        <v>1</v>
      </c>
      <c r="AI4221" s="10">
        <f t="shared" ref="AI4221:AI4222" si="7827">$AF4221</f>
        <v>2207.1378850343312</v>
      </c>
      <c r="AJ4221">
        <v>7.0000000000000001E-3</v>
      </c>
      <c r="AK4221" s="3" cm="1">
        <f t="array" ref="AK4221">100000000/Lvac($AA4221)</f>
        <v>45293.417080822685</v>
      </c>
      <c r="AL4221" s="21">
        <f t="shared" si="7743"/>
        <v>0.14364934864992684</v>
      </c>
      <c r="AM4221" s="10" cm="1">
        <f t="array" ref="AM4221">Lvac($AI4221)-$BA4221</f>
        <v>-3.8722987824257871E-3</v>
      </c>
      <c r="AN4221" s="10">
        <f t="shared" ref="AN4221:AN4222" si="7828">$AK4221-($AX4221-$AW4221)</f>
        <v>7.7080822688003536E-2</v>
      </c>
      <c r="AO4221" s="3">
        <f t="shared" ref="AO4221:AO4222" si="7829">AM4221/AJ4221</f>
        <v>-0.55318554034654099</v>
      </c>
      <c r="AP4221" s="3">
        <v>-0.53675842186099287</v>
      </c>
      <c r="AS4221" s="3">
        <f t="shared" si="7652"/>
        <v>-2.9191773137426935E-3</v>
      </c>
      <c r="AT4221" s="3" cm="1">
        <f t="array" ref="AT4221">AS4221-(100000000/LvacE($A4221)-$E4221)</f>
        <v>1.7115221999119967E-4</v>
      </c>
      <c r="AU4221" t="s">
        <v>4960</v>
      </c>
      <c r="AV4221" t="s">
        <v>4857</v>
      </c>
      <c r="AW4221" s="3">
        <v>21755.84</v>
      </c>
      <c r="AX4221" s="3">
        <v>67049.179999999993</v>
      </c>
      <c r="AY4221" s="3"/>
      <c r="AZ4221" s="10" cm="1">
        <f t="array" ref="AZ4221">Lair(100000000/($AX4221-$AW4221))</f>
        <v>2207.1417565195011</v>
      </c>
      <c r="BA4221" s="10">
        <f t="shared" ref="BA4221:BA4222" si="7830">100000000/($AX4221-$AW4221)</f>
        <v>2207.8301136546788</v>
      </c>
      <c r="BB4221" s="12">
        <v>47600000</v>
      </c>
      <c r="BC4221" s="3">
        <v>0.124</v>
      </c>
      <c r="BD4221" s="12" cm="1">
        <f t="array" ref="BD4221">SfromgA($BB4221,$BA4221,"")</f>
        <v>0.25283504493174264</v>
      </c>
      <c r="BE4221" s="29">
        <f t="shared" ref="BE4221:BE4222" si="7831">(10^MAX(0.05, -0.312925054856973*((LN($BD4221))^(1/3)) + 0.454808404431693)-1)*100</f>
        <v>535.0083977198741</v>
      </c>
      <c r="BG4221" s="3"/>
      <c r="BH4221" s="3"/>
      <c r="BI4221" s="12">
        <f t="shared" ref="BI4221:BI4222" si="7832">IF($BB4221="",$BF4221,$BB4221)</f>
        <v>47600000</v>
      </c>
      <c r="BJ4221" s="29">
        <f t="shared" ref="BJ4221:BJ4222" si="7833">IF($BB4221="",$BH4221,$BE4221)</f>
        <v>535.0083977198741</v>
      </c>
      <c r="BK4221" s="3">
        <f t="shared" ref="BK4221:BK4222" si="7834">LN(BN4221*100000000/($AX4221-$AW4221)/$BI4221)</f>
        <v>-5.7903696794795252</v>
      </c>
      <c r="BL4221" s="13">
        <f>EXP(BK$4341*$AX4221+BK$4342)*$BI4221/(100000000/($AX4221-$AW4221))</f>
        <v>14.852065681690815</v>
      </c>
      <c r="BM4221" s="3">
        <f t="shared" ref="BM4221:BM4222" si="7835">LN(BL4221/$C4221)</f>
        <v>1.0887010462848257</v>
      </c>
      <c r="BN4221" s="13" cm="1">
        <f t="array" ref="BN4221">$C4221*EXP(poly_from_str(100000000/$E4221,BN$4343))</f>
        <v>65.90459570045509</v>
      </c>
      <c r="BO4221" s="3">
        <f t="shared" ref="BO4221:BO4222" si="7836">LN($C4221)</f>
        <v>1.6094379124341003</v>
      </c>
      <c r="BP4221" s="13">
        <f t="shared" ref="BP4221:BP4222" si="7837">LN(BL4221/BN4221)</f>
        <v>-1.4900692178459276</v>
      </c>
      <c r="BQ4221" s="13"/>
      <c r="BS4221" s="13"/>
      <c r="BT4221" s="13"/>
      <c r="BU4221" s="13"/>
      <c r="BV4221" s="13"/>
      <c r="BW4221" s="13"/>
      <c r="BX4221" s="13"/>
      <c r="BY4221">
        <v>69370</v>
      </c>
      <c r="BZ4221" s="13"/>
    </row>
    <row r="4222" spans="1:78" hidden="1" x14ac:dyDescent="0.25">
      <c r="A4222" t="s">
        <v>4532</v>
      </c>
      <c r="B4222" s="2" t="str">
        <f t="shared" si="7746"/>
        <v/>
      </c>
      <c r="C4222">
        <v>9</v>
      </c>
      <c r="E4222">
        <v>45294.26</v>
      </c>
      <c r="F4222">
        <v>18921</v>
      </c>
      <c r="G4222" t="s">
        <v>5</v>
      </c>
      <c r="H4222" s="5" t="s">
        <v>86</v>
      </c>
      <c r="I4222">
        <v>64215</v>
      </c>
      <c r="J4222" t="s">
        <v>3</v>
      </c>
      <c r="K4222" s="5" t="s">
        <v>15</v>
      </c>
      <c r="L4222">
        <v>18921.240000000002</v>
      </c>
      <c r="M4222" t="str">
        <f t="shared" si="7823"/>
        <v>e</v>
      </c>
      <c r="N4222" t="str">
        <f t="shared" si="7824"/>
        <v>15/2</v>
      </c>
      <c r="O4222">
        <v>64215.45</v>
      </c>
      <c r="P4222" t="str">
        <f t="shared" si="7825"/>
        <v>o</v>
      </c>
      <c r="Q4222" t="str">
        <f t="shared" si="7826"/>
        <v>13/2</v>
      </c>
      <c r="R4222">
        <v>38</v>
      </c>
      <c r="AA4222" s="10">
        <f t="shared" si="7646"/>
        <v>2207.0970000000002</v>
      </c>
      <c r="AB4222" s="3" cm="1">
        <f t="array" ref="AB4222">100000000/Lvac(AA4222)</f>
        <v>45294.258385599896</v>
      </c>
      <c r="AC4222" s="28">
        <f t="shared" si="7647"/>
        <v>4.5308384724368705E-7</v>
      </c>
      <c r="AD4222" s="28">
        <f t="shared" si="7648"/>
        <v>2.2077853477294671E-7</v>
      </c>
      <c r="AE4222" s="21">
        <f t="shared" si="7649"/>
        <v>45294.259690227365</v>
      </c>
      <c r="AF4222" s="10" cm="1">
        <f t="array" ref="AF4222">Lair(100000000/AE4222)</f>
        <v>2207.0969364216958</v>
      </c>
      <c r="AG4222" s="10">
        <f t="shared" si="7650"/>
        <v>1.5261048423698617E-2</v>
      </c>
      <c r="AH4222" s="10" t="b">
        <f t="shared" si="7645"/>
        <v>1</v>
      </c>
      <c r="AI4222" s="10">
        <f t="shared" si="7827"/>
        <v>2207.0969364216958</v>
      </c>
      <c r="AJ4222">
        <v>3.0000000000000001E-3</v>
      </c>
      <c r="AK4222" s="3" cm="1">
        <f t="array" ref="AK4222">100000000/Lvac($AA4222)</f>
        <v>45294.258385599896</v>
      </c>
      <c r="AL4222" s="21">
        <f t="shared" si="7743"/>
        <v>6.1566292315688963E-2</v>
      </c>
      <c r="AM4222" s="10" cm="1">
        <f t="array" ref="AM4222">Lvac($AI4222)-$BA4222</f>
        <v>-2.4220612913268269E-3</v>
      </c>
      <c r="AN4222" s="10">
        <f t="shared" si="7828"/>
        <v>4.8385599904577248E-2</v>
      </c>
      <c r="AO4222" s="3">
        <f t="shared" si="7829"/>
        <v>-0.80735376377560897</v>
      </c>
      <c r="AP4222" s="3">
        <v>-0.78615654198680807</v>
      </c>
      <c r="AS4222" s="3">
        <f t="shared" si="7652"/>
        <v>-1.6144001056090929E-3</v>
      </c>
      <c r="AT4222" s="3" cm="1">
        <f t="array" ref="AT4222">AS4222-(100000000/LvacE($A4222)-$E4222)</f>
        <v>1.7118965479312465E-4</v>
      </c>
      <c r="AU4222" t="s">
        <v>4736</v>
      </c>
      <c r="AV4222" t="s">
        <v>4818</v>
      </c>
      <c r="AW4222" s="3">
        <v>18921.240000000002</v>
      </c>
      <c r="AX4222" s="3">
        <v>64215.45</v>
      </c>
      <c r="AY4222" s="3"/>
      <c r="AZ4222" s="10" cm="1">
        <f t="array" ref="AZ4222">Lair(100000000/($AX4222-$AW4222))</f>
        <v>2207.0993579740966</v>
      </c>
      <c r="BA4222" s="10">
        <f t="shared" si="7830"/>
        <v>2207.787706199093</v>
      </c>
      <c r="BB4222" s="12">
        <v>528000000</v>
      </c>
      <c r="BC4222" s="3">
        <v>0.42299999999999999</v>
      </c>
      <c r="BD4222" s="12" cm="1">
        <f t="array" ref="BD4222">SfromgA($BB4222,$BA4222,"")</f>
        <v>2.8043951963243439</v>
      </c>
      <c r="BE4222" s="29">
        <f t="shared" si="7831"/>
        <v>37.614259280284813</v>
      </c>
      <c r="BG4222" s="3"/>
      <c r="BH4222" s="3"/>
      <c r="BI4222" s="12">
        <f t="shared" si="7832"/>
        <v>528000000</v>
      </c>
      <c r="BJ4222" s="29">
        <f t="shared" si="7833"/>
        <v>37.614259280284813</v>
      </c>
      <c r="BK4222" s="3">
        <f t="shared" si="7834"/>
        <v>-7.6083487799726921</v>
      </c>
      <c r="BL4222" s="13">
        <f>EXP(BK$4341*$AX4222+BK$4342)*$BI4222/(100000000/($AX4222-$AW4222))</f>
        <v>204.32848739135497</v>
      </c>
      <c r="BM4222" s="3">
        <f t="shared" si="7835"/>
        <v>3.1225043537845312</v>
      </c>
      <c r="BN4222" s="13" cm="1">
        <f t="array" ref="BN4222">$C4222*EXP(poly_from_str(100000000/$E4222,BN$4343))</f>
        <v>118.68961478150939</v>
      </c>
      <c r="BO4222" s="3">
        <f t="shared" si="7836"/>
        <v>2.1972245773362196</v>
      </c>
      <c r="BP4222" s="13">
        <f t="shared" si="7837"/>
        <v>0.54321712464266203</v>
      </c>
      <c r="BQ4222" s="13"/>
      <c r="BS4222" s="13"/>
      <c r="BT4222" s="13"/>
      <c r="BU4222" s="13"/>
      <c r="BV4222" s="13"/>
      <c r="BW4222" s="13"/>
      <c r="BX4222" s="13"/>
      <c r="BY4222">
        <v>124936</v>
      </c>
      <c r="BZ4222" s="13"/>
    </row>
    <row r="4223" spans="1:78" hidden="1" x14ac:dyDescent="0.25">
      <c r="A4223" t="s">
        <v>4533</v>
      </c>
      <c r="B4223" s="2" t="str">
        <f t="shared" si="7746"/>
        <v/>
      </c>
      <c r="C4223">
        <v>1</v>
      </c>
      <c r="E4223">
        <v>45299.12</v>
      </c>
      <c r="R4223">
        <v>38</v>
      </c>
      <c r="S4223" t="s">
        <v>22</v>
      </c>
      <c r="AA4223" s="10">
        <f t="shared" si="7646"/>
        <v>2206.86</v>
      </c>
      <c r="AB4223" s="3" cm="1">
        <f t="array" ref="AB4223">100000000/Lvac(AA4223)</f>
        <v>45299.122150081312</v>
      </c>
      <c r="AC4223" s="28">
        <f t="shared" si="7647"/>
        <v>4.5313250500711414E-7</v>
      </c>
      <c r="AD4223" s="28">
        <f t="shared" si="7648"/>
        <v>2.2075482979270162E-7</v>
      </c>
      <c r="AE4223" s="21">
        <f t="shared" si="7649"/>
        <v>45299.120412416472</v>
      </c>
      <c r="AF4223" s="10" cm="1">
        <f t="array" ref="AF4223">Lair(100000000/AE4223)</f>
        <v>2206.860084663304</v>
      </c>
      <c r="AG4223" s="10">
        <f t="shared" si="7650"/>
        <v>1.5263252347244797E-2</v>
      </c>
      <c r="AH4223" s="10" t="b">
        <f t="shared" si="7645"/>
        <v>1</v>
      </c>
      <c r="AI4223" s="10">
        <f t="shared" si="7651"/>
        <v>2206.86</v>
      </c>
      <c r="AJ4223">
        <v>3.0000000000000001E-3</v>
      </c>
      <c r="AK4223" s="3" cm="1">
        <f t="array" ref="AK4223">100000000/Lvac($AA4223)</f>
        <v>45299.122150081312</v>
      </c>
      <c r="AL4223" s="21">
        <f t="shared" si="7743"/>
        <v>6.1579514083468789E-2</v>
      </c>
      <c r="AM4223" s="21"/>
      <c r="AN4223" s="21"/>
      <c r="AO4223" s="21"/>
      <c r="AP4223" s="21"/>
      <c r="AS4223" s="3">
        <f t="shared" si="7652"/>
        <v>2.1500813090824522E-3</v>
      </c>
      <c r="AT4223" s="3" cm="1">
        <f t="array" ref="AT4223">AS4223-(100000000/LvacE($A4223)-$E4223)</f>
        <v>1.7140624549938366E-4</v>
      </c>
      <c r="BB4223"/>
      <c r="BC4223"/>
      <c r="BD4223"/>
      <c r="BE4223"/>
      <c r="BF4223"/>
      <c r="BG4223"/>
      <c r="BH4223"/>
      <c r="BI4223"/>
      <c r="BJ4223"/>
      <c r="BN4223" s="13" cm="1">
        <f t="array" ref="BN4223">$C4223*EXP(poly_from_str(100000000/$E4223,BN$4343))</f>
        <v>13.227272973432321</v>
      </c>
      <c r="BO4223" s="13"/>
      <c r="BY4223" t="e">
        <v>#N/A</v>
      </c>
    </row>
    <row r="4224" spans="1:78" hidden="1" x14ac:dyDescent="0.25">
      <c r="A4224" t="s">
        <v>4534</v>
      </c>
      <c r="B4224" s="2" t="str">
        <f t="shared" si="7746"/>
        <v/>
      </c>
      <c r="C4224">
        <v>1</v>
      </c>
      <c r="E4224">
        <v>45301.63</v>
      </c>
      <c r="R4224">
        <v>38</v>
      </c>
      <c r="S4224" t="s">
        <v>22</v>
      </c>
      <c r="AA4224" s="10">
        <f t="shared" si="7646"/>
        <v>2206.7379999999998</v>
      </c>
      <c r="AB4224" s="3" cm="1">
        <f t="array" ref="AB4224">100000000/Lvac(AA4224)</f>
        <v>45301.626267287669</v>
      </c>
      <c r="AC4224" s="28">
        <f t="shared" si="7647"/>
        <v>4.5315755653820261E-7</v>
      </c>
      <c r="AD4224" s="28">
        <f t="shared" si="7648"/>
        <v>2.2074262722927909E-7</v>
      </c>
      <c r="AE4224" s="21">
        <f t="shared" si="7649"/>
        <v>45301.629284140115</v>
      </c>
      <c r="AF4224" s="10" cm="1">
        <f t="array" ref="AF4224">Lair(100000000/AE4224)</f>
        <v>2206.7378530277933</v>
      </c>
      <c r="AG4224" s="10">
        <f t="shared" si="7650"/>
        <v>1.5264387133245468E-2</v>
      </c>
      <c r="AH4224" s="10" t="b">
        <f t="shared" si="7645"/>
        <v>1</v>
      </c>
      <c r="AI4224" s="10">
        <f t="shared" si="7651"/>
        <v>2206.7379999999998</v>
      </c>
      <c r="AJ4224">
        <v>3.0000000000000001E-3</v>
      </c>
      <c r="AK4224" s="3" cm="1">
        <f t="array" ref="AK4224">100000000/Lvac($AA4224)</f>
        <v>45301.626267287669</v>
      </c>
      <c r="AL4224" s="21">
        <f t="shared" si="7743"/>
        <v>6.1586322799472799E-2</v>
      </c>
      <c r="AM4224" s="21"/>
      <c r="AN4224" s="21"/>
      <c r="AO4224" s="21"/>
      <c r="AP4224" s="21"/>
      <c r="AS4224" s="3">
        <f t="shared" si="7652"/>
        <v>-3.7327123282011598E-3</v>
      </c>
      <c r="AT4224" s="3" cm="1">
        <f t="array" ref="AT4224">AS4224-(100000000/LvacE($A4224)-$E4224)</f>
        <v>1.7151785141322762E-4</v>
      </c>
      <c r="BB4224"/>
      <c r="BC4224"/>
      <c r="BD4224"/>
      <c r="BE4224"/>
      <c r="BF4224"/>
      <c r="BG4224"/>
      <c r="BH4224"/>
      <c r="BI4224"/>
      <c r="BJ4224"/>
      <c r="BN4224" s="13" cm="1">
        <f t="array" ref="BN4224">$C4224*EXP(poly_from_str(100000000/$E4224,BN$4343))</f>
        <v>13.247762130395538</v>
      </c>
      <c r="BO4224" s="13"/>
      <c r="BY4224" t="e">
        <v>#N/A</v>
      </c>
    </row>
    <row r="4225" spans="1:78" hidden="1" x14ac:dyDescent="0.25">
      <c r="A4225" t="s">
        <v>4535</v>
      </c>
      <c r="B4225" s="2" t="str">
        <f t="shared" si="7746"/>
        <v/>
      </c>
      <c r="C4225">
        <v>8</v>
      </c>
      <c r="D4225" t="s">
        <v>14</v>
      </c>
      <c r="E4225">
        <v>45306.27</v>
      </c>
      <c r="F4225">
        <v>14859</v>
      </c>
      <c r="G4225" t="s">
        <v>5</v>
      </c>
      <c r="H4225" s="5" t="s">
        <v>16</v>
      </c>
      <c r="I4225">
        <v>60166</v>
      </c>
      <c r="J4225" t="s">
        <v>3</v>
      </c>
      <c r="K4225" s="5" t="s">
        <v>4</v>
      </c>
      <c r="L4225">
        <v>14859.96</v>
      </c>
      <c r="M4225" t="str">
        <f t="shared" ref="M4225:M4227" si="7838">$G4225&amp;""</f>
        <v>e</v>
      </c>
      <c r="N4225" t="str">
        <f t="shared" ref="N4225:N4227" si="7839">$H4225&amp;""</f>
        <v>11/2</v>
      </c>
      <c r="O4225">
        <v>60166.2</v>
      </c>
      <c r="P4225" t="str">
        <f t="shared" ref="P4225:P4227" si="7840">$J4225&amp;""</f>
        <v>o</v>
      </c>
      <c r="Q4225" t="str">
        <f t="shared" ref="Q4225:Q4227" si="7841">$K4225&amp;""</f>
        <v>9/2</v>
      </c>
      <c r="R4225">
        <v>38</v>
      </c>
      <c r="AA4225" s="10">
        <f t="shared" si="7646"/>
        <v>2206.5120000000002</v>
      </c>
      <c r="AB4225" s="3" cm="1">
        <f t="array" ref="AB4225">100000000/Lvac(AA4225)</f>
        <v>45306.265773223007</v>
      </c>
      <c r="AC4225" s="28">
        <f t="shared" si="7647"/>
        <v>4.5320397079191049E-7</v>
      </c>
      <c r="AD4225" s="28">
        <f t="shared" si="7648"/>
        <v>2.2072002248108955E-7</v>
      </c>
      <c r="AE4225" s="21">
        <f t="shared" si="7649"/>
        <v>45306.269189656698</v>
      </c>
      <c r="AF4225" s="10" cm="1">
        <f t="array" ref="AF4225">Lair(100000000/AE4225)</f>
        <v>2206.5118335954494</v>
      </c>
      <c r="AG4225" s="10">
        <f t="shared" si="7650"/>
        <v>1.5266489775089147E-2</v>
      </c>
      <c r="AH4225" s="10" t="b">
        <f t="shared" si="7645"/>
        <v>1</v>
      </c>
      <c r="AI4225" s="10">
        <f t="shared" ref="AI4225:AI4227" si="7842">$AF4225</f>
        <v>2206.5118335954494</v>
      </c>
      <c r="AJ4225">
        <v>7.0000000000000001E-3</v>
      </c>
      <c r="AK4225" s="3" cm="1">
        <f t="array" ref="AK4225">100000000/Lvac($AA4225)</f>
        <v>45306.265773223007</v>
      </c>
      <c r="AL4225" s="21">
        <f t="shared" si="7743"/>
        <v>0.14373086769074064</v>
      </c>
      <c r="AM4225" s="10" cm="1">
        <f t="array" ref="AM4225">Lvac($AI4225)-$BA4225</f>
        <v>-1.4220427910913713E-3</v>
      </c>
      <c r="AN4225" s="10">
        <f t="shared" ref="AN4225:AN4227" si="7843">$AK4225-($AX4225-$AW4225)</f>
        <v>2.5773223009309731E-2</v>
      </c>
      <c r="AO4225" s="3">
        <f t="shared" ref="AO4225:AO4227" si="7844">AM4225/AJ4225</f>
        <v>-0.20314897015591019</v>
      </c>
      <c r="AP4225" s="3">
        <v>-0.17937189737235062</v>
      </c>
      <c r="AS4225" s="3">
        <f t="shared" si="7652"/>
        <v>-4.2267769895261154E-3</v>
      </c>
      <c r="AT4225" s="3" cm="1">
        <f t="array" ref="AT4225">AS4225-(100000000/LvacE($A4225)-$E4225)</f>
        <v>1.7172477237181738E-4</v>
      </c>
      <c r="AU4225" t="s">
        <v>4704</v>
      </c>
      <c r="AV4225" t="s">
        <v>4721</v>
      </c>
      <c r="AW4225" s="3">
        <v>14859.96</v>
      </c>
      <c r="AX4225" s="3">
        <v>60166.2</v>
      </c>
      <c r="AY4225" s="3"/>
      <c r="AZ4225" s="10" cm="1">
        <f t="array" ref="AZ4225">Lair(100000000/($AX4225-$AW4225))</f>
        <v>2206.5132553395547</v>
      </c>
      <c r="BA4225" s="10">
        <f t="shared" ref="BA4225:BA4227" si="7845">100000000/($AX4225-$AW4225)</f>
        <v>2207.2014804141772</v>
      </c>
      <c r="BB4225" s="12">
        <v>411000000</v>
      </c>
      <c r="BC4225" s="3">
        <v>0.28399999999999997</v>
      </c>
      <c r="BD4225" s="12" cm="1">
        <f t="array" ref="BD4225">SfromgA($BB4225,$BA4225,"")</f>
        <v>2.1812282715306903</v>
      </c>
      <c r="BE4225" s="29">
        <f t="shared" ref="BE4225:BE4227" si="7846">(10^MAX(0.05, -0.312925054856973*((LN($BD4225))^(1/3)) + 0.454808404431693)-1)*100</f>
        <v>46.814694845763619</v>
      </c>
      <c r="BG4225" s="3"/>
      <c r="BH4225" s="3"/>
      <c r="BI4225" s="12">
        <f t="shared" ref="BI4225:BI4227" si="7847">IF($BB4225="",$BF4225,$BB4225)</f>
        <v>411000000</v>
      </c>
      <c r="BJ4225" s="29">
        <f t="shared" ref="BJ4225:BJ4227" si="7848">IF($BB4225="",$BH4225,$BE4225)</f>
        <v>46.814694845763619</v>
      </c>
      <c r="BK4225" s="3">
        <f t="shared" ref="BK4225:BK4227" si="7849">LN(BN4225*100000000/($AX4225-$AW4225)/$BI4225)</f>
        <v>-7.4684884996005012</v>
      </c>
      <c r="BL4225" s="13">
        <f>EXP(BK$4341*$AX4225+BK$4342)*$BI4225/(100000000/($AX4225-$AW4225))</f>
        <v>216.40552160442508</v>
      </c>
      <c r="BM4225" s="3">
        <f t="shared" ref="BM4225:BM4227" si="7850">LN(BL4225/$C4225)</f>
        <v>3.2977125206990636</v>
      </c>
      <c r="BN4225" s="13" cm="1">
        <f t="array" ref="BN4225">$C4225*EXP(poly_from_str(100000000/$E4225,BN$4343))</f>
        <v>106.28610684835952</v>
      </c>
      <c r="BO4225" s="3">
        <f t="shared" ref="BO4225:BO4227" si="7851">LN($C4225)</f>
        <v>2.0794415416798357</v>
      </c>
      <c r="BP4225" s="13">
        <f t="shared" ref="BP4225:BP4227" si="7852">LN(BL4225/BN4225)</f>
        <v>0.71101948314219332</v>
      </c>
      <c r="BQ4225" s="13"/>
      <c r="BS4225" s="13"/>
      <c r="BT4225" s="13"/>
      <c r="BU4225" s="13"/>
      <c r="BV4225" s="13"/>
      <c r="BW4225" s="13"/>
      <c r="BX4225" s="13"/>
      <c r="BY4225">
        <v>111956</v>
      </c>
      <c r="BZ4225" s="13"/>
    </row>
    <row r="4226" spans="1:78" hidden="1" x14ac:dyDescent="0.25">
      <c r="A4226" t="s">
        <v>4536</v>
      </c>
      <c r="B4226" s="2" t="str">
        <f t="shared" si="7746"/>
        <v/>
      </c>
      <c r="C4226">
        <v>10</v>
      </c>
      <c r="D4226" t="s">
        <v>14</v>
      </c>
      <c r="E4226">
        <v>45311.46</v>
      </c>
      <c r="F4226">
        <v>12846</v>
      </c>
      <c r="G4226" t="s">
        <v>5</v>
      </c>
      <c r="H4226" s="5" t="s">
        <v>4</v>
      </c>
      <c r="I4226">
        <v>58158</v>
      </c>
      <c r="J4226" t="s">
        <v>3</v>
      </c>
      <c r="K4226" s="5" t="s">
        <v>8</v>
      </c>
      <c r="L4226">
        <v>12846.66</v>
      </c>
      <c r="M4226" t="str">
        <f t="shared" si="7838"/>
        <v>e</v>
      </c>
      <c r="N4226" t="str">
        <f t="shared" si="7839"/>
        <v>9/2</v>
      </c>
      <c r="O4226">
        <v>58158.080000000002</v>
      </c>
      <c r="P4226" t="str">
        <f t="shared" si="7840"/>
        <v>o</v>
      </c>
      <c r="Q4226" t="str">
        <f t="shared" si="7841"/>
        <v>7/2</v>
      </c>
      <c r="R4226">
        <v>38</v>
      </c>
      <c r="AA4226" s="10">
        <f t="shared" si="7646"/>
        <v>2206.259</v>
      </c>
      <c r="AB4226" s="3" cm="1">
        <f t="array" ref="AB4226">100000000/Lvac(AA4226)</f>
        <v>45311.460683780446</v>
      </c>
      <c r="AC4226" s="28">
        <f t="shared" si="7647"/>
        <v>4.5325594139219374E-7</v>
      </c>
      <c r="AD4226" s="28">
        <f t="shared" si="7648"/>
        <v>2.2069471716632544E-7</v>
      </c>
      <c r="AE4226" s="21">
        <f t="shared" si="7649"/>
        <v>45311.460131043474</v>
      </c>
      <c r="AF4226" s="10" cm="1">
        <f t="array" ref="AF4226">Lair(100000000/AE4226)</f>
        <v>2206.259026916041</v>
      </c>
      <c r="AG4226" s="10">
        <f t="shared" si="7650"/>
        <v>1.5268844384041139E-2</v>
      </c>
      <c r="AH4226" s="10" t="b">
        <f t="shared" ref="AH4226:AH4289" si="7853">ABS(AE4226-AB4226)&lt;AG4226</f>
        <v>1</v>
      </c>
      <c r="AI4226" s="10">
        <f t="shared" si="7842"/>
        <v>2206.259026916041</v>
      </c>
      <c r="AJ4226">
        <v>7.0000000000000001E-3</v>
      </c>
      <c r="AK4226" s="3" cm="1">
        <f t="array" ref="AK4226">100000000/Lvac($AA4226)</f>
        <v>45311.460683780446</v>
      </c>
      <c r="AL4226" s="21">
        <f t="shared" si="7743"/>
        <v>0.14376381962267815</v>
      </c>
      <c r="AM4226" s="10" cm="1">
        <f t="array" ref="AM4226">Lvac($AI4226)-$BA4226</f>
        <v>-1.9546307303244248E-3</v>
      </c>
      <c r="AN4226" s="10">
        <f t="shared" si="7843"/>
        <v>4.068378044757992E-2</v>
      </c>
      <c r="AO4226" s="3">
        <f t="shared" si="7844"/>
        <v>-0.27923296147491783</v>
      </c>
      <c r="AP4226" s="3">
        <v>-0.28307891787855105</v>
      </c>
      <c r="AS4226" s="3">
        <f t="shared" si="7652"/>
        <v>6.8378044670680538E-4</v>
      </c>
      <c r="AT4226" s="3" cm="1">
        <f t="array" ref="AT4226">AS4226-(100000000/LvacE($A4226)-$E4226)</f>
        <v>1.7195671534864232E-4</v>
      </c>
      <c r="AU4226" t="s">
        <v>4753</v>
      </c>
      <c r="AV4226" t="s">
        <v>4897</v>
      </c>
      <c r="AW4226" s="3">
        <v>12846.66</v>
      </c>
      <c r="AX4226" s="3">
        <v>58158.080000000002</v>
      </c>
      <c r="AY4226" s="3"/>
      <c r="AZ4226" s="10" cm="1">
        <f t="array" ref="AZ4226">Lair(100000000/($AX4226-$AW4226))</f>
        <v>2206.2609811362763</v>
      </c>
      <c r="BA4226" s="10">
        <f t="shared" si="7845"/>
        <v>2206.9491532156794</v>
      </c>
      <c r="BB4226" s="12">
        <v>509000000</v>
      </c>
      <c r="BC4226" s="3">
        <v>0.376</v>
      </c>
      <c r="BD4226" s="12" cm="1">
        <f t="array" ref="BD4226">SfromgA($BB4226,$BA4226,"")</f>
        <v>2.7004001561055562</v>
      </c>
      <c r="BE4226" s="29">
        <f t="shared" si="7846"/>
        <v>38.858768143134384</v>
      </c>
      <c r="BG4226" s="3"/>
      <c r="BH4226" s="3"/>
      <c r="BI4226" s="12">
        <f t="shared" si="7847"/>
        <v>509000000</v>
      </c>
      <c r="BJ4226" s="29">
        <f t="shared" si="7848"/>
        <v>38.858768143134384</v>
      </c>
      <c r="BK4226" s="3">
        <f t="shared" si="7849"/>
        <v>-7.4561053754268363</v>
      </c>
      <c r="BL4226" s="13">
        <f>EXP(BK$4341*$AX4226+BK$4342)*$BI4226/(100000000/($AX4226-$AW4226))</f>
        <v>312.21762413933715</v>
      </c>
      <c r="BM4226" s="3">
        <f t="shared" si="7850"/>
        <v>3.441115364933224</v>
      </c>
      <c r="BN4226" s="13" cm="1">
        <f t="array" ref="BN4226">$C4226*EXP(poly_from_str(100000000/$E4226,BN$4343))</f>
        <v>133.28461870480942</v>
      </c>
      <c r="BO4226" s="3">
        <f t="shared" si="7851"/>
        <v>2.3025850929940459</v>
      </c>
      <c r="BP4226" s="13">
        <f t="shared" si="7852"/>
        <v>0.85121362596144856</v>
      </c>
      <c r="BQ4226" s="13"/>
      <c r="BR4226" s="12">
        <v>44240000</v>
      </c>
      <c r="BS4226" s="3">
        <f>LN(BV4226*100000000/($AX4226-$AW4226)/$BR4226)</f>
        <v>-6.7351933865319431</v>
      </c>
      <c r="BT4226" s="13">
        <f>EXP(BS$4338*$AX4226+BS$4336)*$BR4226/(100000000/($AX4226-$AW4226))</f>
        <v>20.556771132312136</v>
      </c>
      <c r="BU4226" s="3">
        <f>LN(BT4226/$BN4226)</f>
        <v>-1.8692964498056537</v>
      </c>
      <c r="BV4226" s="3" cm="1">
        <f t="array" ref="BV4226">$BN4226*EXP(poly_from_str(100000000/$E4226,BV$4341))</f>
        <v>23.821300550266464</v>
      </c>
      <c r="BW4226" s="12" t="s">
        <v>5053</v>
      </c>
      <c r="BX4226" s="3">
        <f>LN(BT4226/BV4226)</f>
        <v>-0.14738977936410344</v>
      </c>
      <c r="BY4226">
        <v>140437</v>
      </c>
      <c r="BZ4226" s="13"/>
    </row>
    <row r="4227" spans="1:78" hidden="1" x14ac:dyDescent="0.25">
      <c r="A4227" t="s">
        <v>4537</v>
      </c>
      <c r="B4227" s="2" t="str">
        <f t="shared" si="7746"/>
        <v/>
      </c>
      <c r="C4227">
        <v>6</v>
      </c>
      <c r="E4227">
        <v>45314.42</v>
      </c>
      <c r="F4227">
        <v>22080</v>
      </c>
      <c r="G4227" t="s">
        <v>5</v>
      </c>
      <c r="H4227" s="5" t="s">
        <v>8</v>
      </c>
      <c r="I4227">
        <v>67395</v>
      </c>
      <c r="J4227" t="s">
        <v>3</v>
      </c>
      <c r="K4227" s="5" t="s">
        <v>18</v>
      </c>
      <c r="L4227">
        <v>22080.94</v>
      </c>
      <c r="M4227" t="str">
        <f t="shared" si="7838"/>
        <v>e</v>
      </c>
      <c r="N4227" t="str">
        <f t="shared" si="7839"/>
        <v>7/2</v>
      </c>
      <c r="O4227">
        <v>67395.320000000007</v>
      </c>
      <c r="P4227" t="str">
        <f t="shared" si="7840"/>
        <v>o</v>
      </c>
      <c r="Q4227" t="str">
        <f t="shared" si="7841"/>
        <v>5/2</v>
      </c>
      <c r="R4227">
        <v>38</v>
      </c>
      <c r="AA4227" s="10">
        <f t="shared" ref="AA4227:AA4290" si="7854">ROUND($A4227,3)+0</f>
        <v>2206.1149999999998</v>
      </c>
      <c r="AB4227" s="3" cm="1">
        <f t="array" ref="AB4227">100000000/Lvac(AA4227)</f>
        <v>45314.418002783015</v>
      </c>
      <c r="AC4227" s="28">
        <f t="shared" ref="AC4227:AC4290" si="7855">0.001/AA4227</f>
        <v>4.5328552681977148E-7</v>
      </c>
      <c r="AD4227" s="28">
        <f t="shared" ref="AD4227:AD4290" si="7856">0.01/AB4227</f>
        <v>2.2068031414164568E-7</v>
      </c>
      <c r="AE4227" s="21">
        <f t="shared" ref="AE4227:AE4290" si="7857">($AB4227/$AC4227^2+$E4227/$AD4227^2)/(1/$AC4227^2+1/$AD4227^2)</f>
        <v>45314.419617323052</v>
      </c>
      <c r="AF4227" s="10" cm="1">
        <f t="array" ref="AF4227">Lair(100000000/AE4227)</f>
        <v>2206.1149213887356</v>
      </c>
      <c r="AG4227" s="10">
        <f t="shared" ref="AG4227:AG4290" si="7858">0.0005/$AA4227*AB4227+0.005</f>
        <v>1.5270184918461417E-2</v>
      </c>
      <c r="AH4227" s="10" t="b">
        <f t="shared" si="7853"/>
        <v>1</v>
      </c>
      <c r="AI4227" s="10">
        <f t="shared" si="7842"/>
        <v>2206.1149213887356</v>
      </c>
      <c r="AJ4227">
        <v>3.0000000000000001E-3</v>
      </c>
      <c r="AK4227" s="3" cm="1">
        <f t="array" ref="AK4227">100000000/Lvac($AA4227)</f>
        <v>45314.418002783015</v>
      </c>
      <c r="AL4227" s="21">
        <f t="shared" si="7743"/>
        <v>6.1621111706535045E-2</v>
      </c>
      <c r="AM4227" s="10" cm="1">
        <f t="array" ref="AM4227">Lvac($AI4227)-$BA4227</f>
        <v>-1.9293573000140896E-3</v>
      </c>
      <c r="AN4227" s="10">
        <f t="shared" si="7843"/>
        <v>3.8002783010597341E-2</v>
      </c>
      <c r="AO4227" s="3">
        <f t="shared" si="7844"/>
        <v>-0.64311910000469652</v>
      </c>
      <c r="AP4227" s="3">
        <v>-0.61690984148299322</v>
      </c>
      <c r="AS4227" s="3">
        <f t="shared" ref="AS4227:AS4290" si="7859">$AB4227-$E4227</f>
        <v>-1.9972169829998165E-3</v>
      </c>
      <c r="AT4227" s="3" cm="1">
        <f t="array" ref="AT4227">AS4227-(100000000/LvacE($A4227)-$E4227)</f>
        <v>1.7208886856678873E-4</v>
      </c>
      <c r="AU4227" t="s">
        <v>4785</v>
      </c>
      <c r="AV4227" t="s">
        <v>4889</v>
      </c>
      <c r="AW4227" s="3">
        <v>22080.94</v>
      </c>
      <c r="AX4227" s="3">
        <v>67395.320000000007</v>
      </c>
      <c r="AY4227" s="3"/>
      <c r="AZ4227" s="10" cm="1">
        <f t="array" ref="AZ4227">Lair(100000000/($AX4227-$AW4227))</f>
        <v>2206.1168503408803</v>
      </c>
      <c r="BA4227" s="10">
        <f t="shared" si="7845"/>
        <v>2206.804992145981</v>
      </c>
      <c r="BB4227" s="12">
        <v>320000000</v>
      </c>
      <c r="BC4227" s="3">
        <v>0.33</v>
      </c>
      <c r="BD4227" s="12" cm="1">
        <f t="array" ref="BD4227">SfromgA($BB4227,$BA4227,"")</f>
        <v>1.6973648777622032</v>
      </c>
      <c r="BE4227" s="29">
        <f t="shared" si="7846"/>
        <v>59.116606067034397</v>
      </c>
      <c r="BG4227" s="3"/>
      <c r="BH4227" s="3"/>
      <c r="BI4227" s="12">
        <f t="shared" si="7847"/>
        <v>320000000</v>
      </c>
      <c r="BJ4227" s="29">
        <f t="shared" si="7848"/>
        <v>59.116606067034397</v>
      </c>
      <c r="BK4227" s="3">
        <f t="shared" si="7849"/>
        <v>-7.5010370317774884</v>
      </c>
      <c r="BL4227" s="13">
        <f>EXP(BK$4341*$AX4227+BK$4342)*$BI4227/(100000000/($AX4227-$AW4227))</f>
        <v>97.29930461394936</v>
      </c>
      <c r="BM4227" s="3">
        <f t="shared" si="7850"/>
        <v>2.7860323731135903</v>
      </c>
      <c r="BN4227" s="13" cm="1">
        <f t="array" ref="BN4227">$C4227*EXP(poly_from_str(100000000/$E4227,BN$4343))</f>
        <v>80.117433606987191</v>
      </c>
      <c r="BO4227" s="3">
        <f t="shared" si="7851"/>
        <v>1.791759469228055</v>
      </c>
      <c r="BP4227" s="13">
        <f t="shared" si="7852"/>
        <v>0.19429836392192182</v>
      </c>
      <c r="BQ4227" s="13"/>
      <c r="BS4227" s="13"/>
      <c r="BT4227" s="13"/>
      <c r="BU4227" s="13"/>
      <c r="BV4227" s="13"/>
      <c r="BW4227" s="13"/>
      <c r="BX4227" s="13"/>
      <c r="BY4227">
        <v>84431</v>
      </c>
      <c r="BZ4227" s="13"/>
    </row>
    <row r="4228" spans="1:78" hidden="1" x14ac:dyDescent="0.25">
      <c r="A4228" t="s">
        <v>4538</v>
      </c>
      <c r="B4228" s="2" t="str">
        <f t="shared" si="7746"/>
        <v/>
      </c>
      <c r="C4228">
        <v>1</v>
      </c>
      <c r="E4228">
        <v>45316.39</v>
      </c>
      <c r="R4228">
        <v>38</v>
      </c>
      <c r="S4228" t="s">
        <v>22</v>
      </c>
      <c r="AA4228" s="10">
        <f t="shared" si="7854"/>
        <v>2206.0189999999998</v>
      </c>
      <c r="AB4228" s="3" cm="1">
        <f t="array" ref="AB4228">100000000/Lvac(AA4228)</f>
        <v>45316.389763226951</v>
      </c>
      <c r="AC4228" s="28">
        <f t="shared" si="7855"/>
        <v>4.5330525258395331E-7</v>
      </c>
      <c r="AD4228" s="28">
        <f t="shared" si="7856"/>
        <v>2.2067071212532325E-7</v>
      </c>
      <c r="AE4228" s="21">
        <f t="shared" si="7857"/>
        <v>45316.38995463946</v>
      </c>
      <c r="AF4228" s="10" cm="1">
        <f t="array" ref="AF4228">Lair(100000000/AE4228)</f>
        <v>2206.0189906810174</v>
      </c>
      <c r="AG4228" s="10">
        <f t="shared" si="7858"/>
        <v>1.5271078753906233E-2</v>
      </c>
      <c r="AH4228" s="10" t="b">
        <f t="shared" si="7853"/>
        <v>1</v>
      </c>
      <c r="AI4228" s="10">
        <f t="shared" ref="AI4228:AI4290" si="7860">$AA4228</f>
        <v>2206.0189999999998</v>
      </c>
      <c r="AJ4228">
        <v>3.0000000000000001E-3</v>
      </c>
      <c r="AK4228" s="3" cm="1">
        <f t="array" ref="AK4228">100000000/Lvac($AA4228)</f>
        <v>45316.389763226951</v>
      </c>
      <c r="AL4228" s="21">
        <f t="shared" si="7743"/>
        <v>6.1626472523437406E-2</v>
      </c>
      <c r="AM4228" s="21"/>
      <c r="AN4228" s="21"/>
      <c r="AO4228" s="21"/>
      <c r="AP4228" s="21"/>
      <c r="AS4228" s="3">
        <f t="shared" si="7859"/>
        <v>-2.3677304852753878E-4</v>
      </c>
      <c r="AT4228" s="3" cm="1">
        <f t="array" ref="AT4228">AS4228-(100000000/LvacE($A4228)-$E4228)</f>
        <v>1.7217703134519979E-4</v>
      </c>
      <c r="BB4228"/>
      <c r="BC4228"/>
      <c r="BD4228"/>
      <c r="BE4228"/>
      <c r="BF4228"/>
      <c r="BG4228"/>
      <c r="BH4228"/>
      <c r="BI4228"/>
      <c r="BJ4228"/>
      <c r="BN4228" s="13" cm="1">
        <f t="array" ref="BN4228">$C4228*EXP(poly_from_str(100000000/$E4228,BN$4343))</f>
        <v>13.36921089969896</v>
      </c>
      <c r="BO4228" s="13"/>
      <c r="BY4228" t="e">
        <v>#N/A</v>
      </c>
    </row>
    <row r="4229" spans="1:78" hidden="1" x14ac:dyDescent="0.25">
      <c r="A4229" t="s">
        <v>4539</v>
      </c>
      <c r="B4229" s="2">
        <f t="shared" si="7746"/>
        <v>1</v>
      </c>
      <c r="C4229">
        <v>2</v>
      </c>
      <c r="D4229" t="s">
        <v>736</v>
      </c>
      <c r="E4229">
        <v>45317.77</v>
      </c>
      <c r="F4229">
        <v>22080</v>
      </c>
      <c r="G4229" t="s">
        <v>5</v>
      </c>
      <c r="H4229" s="5" t="s">
        <v>8</v>
      </c>
      <c r="I4229">
        <v>67398</v>
      </c>
      <c r="J4229" t="s">
        <v>3</v>
      </c>
      <c r="K4229" s="5" t="s">
        <v>4</v>
      </c>
      <c r="L4229">
        <v>22080.94</v>
      </c>
      <c r="M4229" t="str">
        <f t="shared" ref="M4229:M4230" si="7861">$G4229&amp;""</f>
        <v>e</v>
      </c>
      <c r="N4229" t="str">
        <f t="shared" ref="N4229:N4230" si="7862">$H4229&amp;""</f>
        <v>7/2</v>
      </c>
      <c r="O4229">
        <v>67398.789999999994</v>
      </c>
      <c r="P4229" t="str">
        <f t="shared" ref="P4229:P4230" si="7863">$J4229&amp;""</f>
        <v>o</v>
      </c>
      <c r="Q4229" t="str">
        <f t="shared" ref="Q4229:Q4230" si="7864">$K4229&amp;""</f>
        <v>9/2</v>
      </c>
      <c r="R4229">
        <v>38</v>
      </c>
      <c r="AA4229" s="10">
        <f t="shared" si="7854"/>
        <v>2205.9520000000002</v>
      </c>
      <c r="AB4229" s="3" cm="1">
        <f t="array" ref="AB4229">100000000/Lvac(AA4229)</f>
        <v>45317.765989363557</v>
      </c>
      <c r="AC4229" s="28">
        <f t="shared" si="7855"/>
        <v>4.5331902054079144E-7</v>
      </c>
      <c r="AD4229" s="28">
        <f t="shared" si="7856"/>
        <v>2.2066401071816031E-7</v>
      </c>
      <c r="AE4229" s="21">
        <f t="shared" si="7857"/>
        <v>45317.769231725208</v>
      </c>
      <c r="AF4229" s="10" cm="1">
        <f t="array" ref="AF4229">Lair(100000000/AE4229)</f>
        <v>2205.9518421541252</v>
      </c>
      <c r="AG4229" s="10">
        <f t="shared" si="7858"/>
        <v>1.5271702645697539E-2</v>
      </c>
      <c r="AH4229" s="10" t="b">
        <f t="shared" si="7853"/>
        <v>1</v>
      </c>
      <c r="AI4229" s="10">
        <f t="shared" ref="AI4229:AI4230" si="7865">$AF4229</f>
        <v>2205.9518421541252</v>
      </c>
      <c r="AJ4229">
        <v>7.0000000000000001E-3</v>
      </c>
      <c r="AK4229" s="3" cm="1">
        <f t="array" ref="AK4229">100000000/Lvac($AA4229)</f>
        <v>45317.765989363557</v>
      </c>
      <c r="AL4229" s="21">
        <f t="shared" si="7743"/>
        <v>0.14380384732958335</v>
      </c>
      <c r="AM4229" s="10" cm="1">
        <f t="array" ref="AM4229">Lvac($AI4229)-$BA4229</f>
        <v>3.9328101788669301E-3</v>
      </c>
      <c r="AN4229" s="10">
        <f t="shared" ref="AN4229:AN4230" si="7866">$AK4229-($AX4229-$AW4229)</f>
        <v>-8.4010636433959007E-2</v>
      </c>
      <c r="AO4229" s="3">
        <f t="shared" ref="AO4229:AO4230" si="7867">AM4229/AJ4229</f>
        <v>0.56183002555241857</v>
      </c>
      <c r="AP4229" s="3">
        <v>0.58438417214087424</v>
      </c>
      <c r="AS4229" s="3">
        <f t="shared" si="7859"/>
        <v>-4.010636439488735E-3</v>
      </c>
      <c r="AT4229" s="3" cm="1">
        <f t="array" ref="AT4229">AS4229-(100000000/LvacE($A4229)-$E4229)</f>
        <v>1.722385932225734E-4</v>
      </c>
      <c r="AU4229" t="s">
        <v>4785</v>
      </c>
      <c r="AV4229" t="s">
        <v>4858</v>
      </c>
      <c r="AW4229" s="3">
        <v>22080.94</v>
      </c>
      <c r="AX4229" s="3">
        <v>67398.789999999994</v>
      </c>
      <c r="AY4229" s="3"/>
      <c r="AZ4229" s="10" cm="1">
        <f t="array" ref="AZ4229">Lair(100000000/($AX4229-$AW4229))</f>
        <v>2205.947910169743</v>
      </c>
      <c r="BA4229" s="10">
        <f t="shared" ref="BA4229:BA4230" si="7868">100000000/($AX4229-$AW4229)</f>
        <v>2206.6360164923981</v>
      </c>
      <c r="BB4229" s="12">
        <v>238000</v>
      </c>
      <c r="BC4229" s="3">
        <v>2E-3</v>
      </c>
      <c r="BD4229" s="12" cm="1">
        <f t="array" ref="BD4229">SfromgA($BB4229,$BA4229,"")</f>
        <v>1.2621251596390069E-3</v>
      </c>
      <c r="BE4229" s="29">
        <f t="shared" ref="BE4229:BE4230" si="7869">(10^MAX(0.05, -0.312925054856973*((LN($BD4229))^(1/3)) + 0.454808404431693)-1)*100</f>
        <v>1006.6237160214024</v>
      </c>
      <c r="BG4229" s="3"/>
      <c r="BH4229" s="3"/>
      <c r="BI4229" s="12">
        <f t="shared" ref="BI4229:BI4230" si="7870">IF($BB4229="",$BF4229,$BB4229)</f>
        <v>238000</v>
      </c>
      <c r="BJ4229" s="29">
        <f t="shared" ref="BJ4229:BJ4230" si="7871">IF($BB4229="",$BH4229,$BE4229)</f>
        <v>1006.6237160214024</v>
      </c>
      <c r="BK4229" s="3"/>
      <c r="BL4229" s="13">
        <f>EXP(BK$4341*$AX4229+BK$4342)*$BI4229/(100000000/($AX4229-$AW4229))</f>
        <v>7.2352820924238628E-2</v>
      </c>
      <c r="BM4229" s="3"/>
      <c r="BN4229" s="13" cm="1">
        <f t="array" ref="BN4229">$C4229*EXP(poly_from_str(100000000/$E4229,BN$4343))</f>
        <v>26.761301077805758</v>
      </c>
      <c r="BO4229" s="3">
        <f t="shared" ref="BO4229:BO4230" si="7872">LN($C4229)</f>
        <v>0.69314718055994529</v>
      </c>
      <c r="BP4229" s="17"/>
      <c r="BQ4229" s="13"/>
      <c r="BS4229" s="13"/>
      <c r="BT4229" s="13"/>
      <c r="BU4229" s="13"/>
      <c r="BV4229" s="13"/>
      <c r="BW4229" s="13"/>
      <c r="BX4229" s="13"/>
      <c r="BY4229">
        <v>28208</v>
      </c>
      <c r="BZ4229" s="13"/>
    </row>
    <row r="4230" spans="1:78" hidden="1" x14ac:dyDescent="0.25">
      <c r="A4230" t="s">
        <v>4539</v>
      </c>
      <c r="B4230" s="2">
        <f t="shared" si="7746"/>
        <v>2</v>
      </c>
      <c r="C4230">
        <v>2</v>
      </c>
      <c r="D4230" t="s">
        <v>736</v>
      </c>
      <c r="E4230">
        <v>45317.77</v>
      </c>
      <c r="F4230">
        <v>21535</v>
      </c>
      <c r="G4230" t="s">
        <v>5</v>
      </c>
      <c r="H4230" s="5" t="s">
        <v>4</v>
      </c>
      <c r="I4230">
        <v>66852</v>
      </c>
      <c r="J4230" t="s">
        <v>3</v>
      </c>
      <c r="K4230" s="5" t="s">
        <v>8</v>
      </c>
      <c r="L4230">
        <v>21535.17</v>
      </c>
      <c r="M4230" t="str">
        <f t="shared" si="7861"/>
        <v>e</v>
      </c>
      <c r="N4230" t="str">
        <f t="shared" si="7862"/>
        <v>9/2</v>
      </c>
      <c r="O4230">
        <v>66852.87</v>
      </c>
      <c r="P4230" t="str">
        <f t="shared" si="7863"/>
        <v>o</v>
      </c>
      <c r="Q4230" t="str">
        <f t="shared" si="7864"/>
        <v>7/2</v>
      </c>
      <c r="R4230">
        <v>38</v>
      </c>
      <c r="AA4230" s="10">
        <f t="shared" si="7854"/>
        <v>2205.9520000000002</v>
      </c>
      <c r="AB4230" s="3" cm="1">
        <f t="array" ref="AB4230">100000000/Lvac(AA4230)</f>
        <v>45317.765989363557</v>
      </c>
      <c r="AC4230" s="28">
        <f t="shared" si="7855"/>
        <v>4.5331902054079144E-7</v>
      </c>
      <c r="AD4230" s="28">
        <f t="shared" si="7856"/>
        <v>2.2066401071816031E-7</v>
      </c>
      <c r="AE4230" s="21">
        <f t="shared" si="7857"/>
        <v>45317.769231725208</v>
      </c>
      <c r="AF4230" s="10" cm="1">
        <f t="array" ref="AF4230">Lair(100000000/AE4230)</f>
        <v>2205.9518421541252</v>
      </c>
      <c r="AG4230" s="10">
        <f t="shared" si="7858"/>
        <v>1.5271702645697539E-2</v>
      </c>
      <c r="AH4230" s="10" t="b">
        <f t="shared" si="7853"/>
        <v>1</v>
      </c>
      <c r="AI4230" s="10">
        <f t="shared" si="7865"/>
        <v>2205.9518421541252</v>
      </c>
      <c r="AJ4230">
        <v>7.0000000000000001E-3</v>
      </c>
      <c r="AK4230" s="3" cm="1">
        <f t="array" ref="AK4230">100000000/Lvac($AA4230)</f>
        <v>45317.765989363557</v>
      </c>
      <c r="AL4230" s="21">
        <f t="shared" si="7743"/>
        <v>0.14380384732958335</v>
      </c>
      <c r="AM4230" s="10" cm="1">
        <f t="array" ref="AM4230">Lvac($AI4230)-$BA4230</f>
        <v>-3.3710777602209419E-3</v>
      </c>
      <c r="AN4230" s="10">
        <f t="shared" si="7866"/>
        <v>6.5989363560220227E-2</v>
      </c>
      <c r="AO4230" s="3">
        <f t="shared" si="7867"/>
        <v>-0.48158253717442023</v>
      </c>
      <c r="AP4230" s="3">
        <v>-0.45902839058596456</v>
      </c>
      <c r="AS4230" s="3">
        <f t="shared" si="7859"/>
        <v>-4.010636439488735E-3</v>
      </c>
      <c r="AT4230" s="3" cm="1">
        <f t="array" ref="AT4230">AS4230-(100000000/LvacE($A4230)-$E4230)</f>
        <v>1.722385932225734E-4</v>
      </c>
      <c r="AU4230" t="s">
        <v>4793</v>
      </c>
      <c r="AV4230" t="s">
        <v>4825</v>
      </c>
      <c r="AW4230" s="3">
        <v>21535.17</v>
      </c>
      <c r="AX4230" s="3">
        <v>66852.87</v>
      </c>
      <c r="AY4230" s="3"/>
      <c r="AZ4230" s="10" cm="1">
        <f t="array" ref="AZ4230">Lair(100000000/($AX4230-$AW4230))</f>
        <v>2205.955212524038</v>
      </c>
      <c r="BA4230" s="10">
        <f t="shared" si="7868"/>
        <v>2206.6433203803372</v>
      </c>
      <c r="BB4230" s="12">
        <v>30200000</v>
      </c>
      <c r="BC4230" s="3">
        <v>5.2999999999999999E-2</v>
      </c>
      <c r="BD4230" s="12" cm="1">
        <f t="array" ref="BD4230">SfromgA($BB4230,$BA4230,"")</f>
        <v>0.16015360635299153</v>
      </c>
      <c r="BE4230" s="29">
        <f t="shared" si="7869"/>
        <v>588.14385043986306</v>
      </c>
      <c r="BG4230" s="3"/>
      <c r="BH4230" s="3"/>
      <c r="BI4230" s="12">
        <f t="shared" si="7870"/>
        <v>30200000</v>
      </c>
      <c r="BJ4230" s="29">
        <f t="shared" si="7871"/>
        <v>588.14385043986306</v>
      </c>
      <c r="BK4230" s="3">
        <f>LN(BN4230*100000000/($AX4230-$AW4230)/$BI4230)</f>
        <v>-6.2371678477012322</v>
      </c>
      <c r="BL4230" s="13">
        <f>EXP(BK$4341*$AX4230+BK$4342)*$BI4230/(100000000/($AX4230-$AW4230))</f>
        <v>9.569696284423781</v>
      </c>
      <c r="BM4230" s="3">
        <f t="shared" ref="BM4230" si="7873">LN(BL4230/$C4230)</f>
        <v>1.5654542881864524</v>
      </c>
      <c r="BN4230" s="13" cm="1">
        <f t="array" ref="BN4230">$C4230*EXP(poly_from_str(100000000/$E4230,BN$4343))</f>
        <v>26.761301077805758</v>
      </c>
      <c r="BO4230" s="3">
        <f t="shared" si="7872"/>
        <v>0.69314718055994529</v>
      </c>
      <c r="BP4230" s="13">
        <f>LN(BL4230/BN4230)</f>
        <v>-1.0283553855785561</v>
      </c>
      <c r="BQ4230" s="13"/>
      <c r="BS4230" s="13"/>
      <c r="BT4230" s="13"/>
      <c r="BU4230" s="13"/>
      <c r="BV4230" s="13"/>
      <c r="BW4230" s="13"/>
      <c r="BX4230" s="13"/>
      <c r="BY4230">
        <v>28208</v>
      </c>
      <c r="BZ4230" s="13"/>
    </row>
    <row r="4231" spans="1:78" hidden="1" x14ac:dyDescent="0.25">
      <c r="A4231" t="s">
        <v>4540</v>
      </c>
      <c r="B4231" s="2" t="str">
        <f t="shared" si="7746"/>
        <v/>
      </c>
      <c r="C4231">
        <v>2</v>
      </c>
      <c r="E4231">
        <v>45322.67</v>
      </c>
      <c r="R4231">
        <v>38</v>
      </c>
      <c r="S4231" t="s">
        <v>22</v>
      </c>
      <c r="AA4231" s="10">
        <f t="shared" si="7854"/>
        <v>2205.7130000000002</v>
      </c>
      <c r="AB4231" s="3" cm="1">
        <f t="array" ref="AB4231">100000000/Lvac(AA4231)</f>
        <v>45322.675894845626</v>
      </c>
      <c r="AC4231" s="28">
        <f t="shared" si="7855"/>
        <v>4.5336813991666182E-7</v>
      </c>
      <c r="AD4231" s="28">
        <f t="shared" si="7856"/>
        <v>2.2064010569899431E-7</v>
      </c>
      <c r="AE4231" s="21">
        <f t="shared" si="7857"/>
        <v>45322.671128817055</v>
      </c>
      <c r="AF4231" s="10" cm="1">
        <f t="array" ref="AF4231">Lair(100000000/AE4231)</f>
        <v>2205.7132319713833</v>
      </c>
      <c r="AG4231" s="10">
        <f t="shared" si="7858"/>
        <v>1.5273928633245944E-2</v>
      </c>
      <c r="AH4231" s="10" t="b">
        <f t="shared" si="7853"/>
        <v>1</v>
      </c>
      <c r="AI4231" s="10">
        <f t="shared" si="7860"/>
        <v>2205.7130000000002</v>
      </c>
      <c r="AJ4231">
        <v>3.0000000000000001E-3</v>
      </c>
      <c r="AK4231" s="3" cm="1">
        <f t="array" ref="AK4231">100000000/Lvac($AA4231)</f>
        <v>45322.675894845626</v>
      </c>
      <c r="AL4231" s="21">
        <f t="shared" si="7743"/>
        <v>6.1643571799475667E-2</v>
      </c>
      <c r="AM4231" s="21"/>
      <c r="AN4231" s="21"/>
      <c r="AO4231" s="21"/>
      <c r="AP4231" s="21"/>
      <c r="AS4231" s="3">
        <f t="shared" si="7859"/>
        <v>5.8948456280631945E-3</v>
      </c>
      <c r="AT4231" s="3" cm="1">
        <f t="array" ref="AT4231">AS4231-(100000000/LvacE($A4231)-$E4231)</f>
        <v>1.724583562463522E-4</v>
      </c>
      <c r="BB4231"/>
      <c r="BC4231"/>
      <c r="BD4231"/>
      <c r="BE4231"/>
      <c r="BF4231"/>
      <c r="BG4231"/>
      <c r="BH4231"/>
      <c r="BI4231"/>
      <c r="BJ4231"/>
      <c r="BN4231" s="13" cm="1">
        <f t="array" ref="BN4231">$C4231*EXP(poly_from_str(100000000/$E4231,BN$4343))</f>
        <v>26.842774788751232</v>
      </c>
      <c r="BO4231" s="13"/>
      <c r="BY4231" t="e">
        <v>#N/A</v>
      </c>
    </row>
    <row r="4232" spans="1:78" hidden="1" x14ac:dyDescent="0.25">
      <c r="A4232" t="s">
        <v>4541</v>
      </c>
      <c r="B4232" s="2" t="str">
        <f t="shared" si="7746"/>
        <v/>
      </c>
      <c r="C4232">
        <v>10</v>
      </c>
      <c r="D4232" t="s">
        <v>14</v>
      </c>
      <c r="E4232">
        <v>45327.5</v>
      </c>
      <c r="F4232">
        <v>12846</v>
      </c>
      <c r="G4232" t="s">
        <v>5</v>
      </c>
      <c r="H4232" s="5" t="s">
        <v>4</v>
      </c>
      <c r="I4232">
        <v>58174</v>
      </c>
      <c r="J4232" t="s">
        <v>3</v>
      </c>
      <c r="K4232" s="5" t="s">
        <v>4</v>
      </c>
      <c r="L4232">
        <v>12846.66</v>
      </c>
      <c r="M4232" t="str">
        <f t="shared" ref="M4232:M4233" si="7874">$G4232&amp;""</f>
        <v>e</v>
      </c>
      <c r="N4232" t="str">
        <f t="shared" ref="N4232:N4233" si="7875">$H4232&amp;""</f>
        <v>9/2</v>
      </c>
      <c r="O4232">
        <v>58174.15</v>
      </c>
      <c r="P4232" t="str">
        <f t="shared" ref="P4232:P4233" si="7876">$J4232&amp;""</f>
        <v>o</v>
      </c>
      <c r="Q4232" t="str">
        <f t="shared" ref="Q4232:Q4233" si="7877">$K4232&amp;""</f>
        <v>9/2</v>
      </c>
      <c r="R4232">
        <v>38</v>
      </c>
      <c r="AA4232" s="10">
        <f t="shared" si="7854"/>
        <v>2205.4780000000001</v>
      </c>
      <c r="AB4232" s="3" cm="1">
        <f t="array" ref="AB4232">100000000/Lvac(AA4232)</f>
        <v>45327.50466351465</v>
      </c>
      <c r="AC4232" s="28">
        <f t="shared" si="7855"/>
        <v>4.5341644759095305E-7</v>
      </c>
      <c r="AD4232" s="28">
        <f t="shared" si="7856"/>
        <v>2.2061660076446418E-7</v>
      </c>
      <c r="AE4232" s="21">
        <f t="shared" si="7857"/>
        <v>45327.500892719094</v>
      </c>
      <c r="AF4232" s="10" cm="1">
        <f t="array" ref="AF4232">Lair(100000000/AE4232)</f>
        <v>2205.4781834924593</v>
      </c>
      <c r="AG4232" s="10">
        <f t="shared" si="7858"/>
        <v>1.5276118071346587E-2</v>
      </c>
      <c r="AH4232" s="10" t="b">
        <f t="shared" si="7853"/>
        <v>1</v>
      </c>
      <c r="AI4232" s="10">
        <f t="shared" ref="AI4232:AI4233" si="7878">$AF4232</f>
        <v>2205.4781834924593</v>
      </c>
      <c r="AJ4232">
        <v>7.0000000000000001E-3</v>
      </c>
      <c r="AK4232" s="3" cm="1">
        <f t="array" ref="AK4232">100000000/Lvac($AA4232)</f>
        <v>45327.50466351465</v>
      </c>
      <c r="AL4232" s="21">
        <f t="shared" si="7743"/>
        <v>0.14386564102944682</v>
      </c>
      <c r="AM4232" s="10" cm="1">
        <f t="array" ref="AM4232">Lvac($AI4232)-$BA4232</f>
        <v>-5.3016720312371035E-4</v>
      </c>
      <c r="AN4232" s="10">
        <f t="shared" ref="AN4232:AN4233" si="7879">$AK4232-($AX4232-$AW4232)</f>
        <v>1.4663514644780662E-2</v>
      </c>
      <c r="AO4232" s="3">
        <f t="shared" ref="AO4232:AO4233" si="7880">AM4232/AJ4232</f>
        <v>-7.5738171874815768E-2</v>
      </c>
      <c r="AP4232" s="3">
        <v>-0.10195688426912446</v>
      </c>
      <c r="AS4232" s="3">
        <f t="shared" si="7859"/>
        <v>4.6635146500193514E-3</v>
      </c>
      <c r="AT4232" s="3" cm="1">
        <f t="array" ref="AT4232">AS4232-(100000000/LvacE($A4232)-$E4232)</f>
        <v>1.7267471412196755E-4</v>
      </c>
      <c r="AU4232" t="s">
        <v>4753</v>
      </c>
      <c r="AV4232" t="s">
        <v>4693</v>
      </c>
      <c r="AW4232" s="3">
        <v>12846.66</v>
      </c>
      <c r="AX4232" s="3">
        <v>58174.15</v>
      </c>
      <c r="AY4232" s="3"/>
      <c r="AZ4232" s="10" cm="1">
        <f t="array" ref="AZ4232">Lair(100000000/($AX4232-$AW4232))</f>
        <v>2205.4787135483684</v>
      </c>
      <c r="BA4232" s="10">
        <f t="shared" ref="BA4232:BA4233" si="7881">100000000/($AX4232-$AW4232)</f>
        <v>2206.1667213428318</v>
      </c>
      <c r="BB4232" s="12">
        <v>1180000000</v>
      </c>
      <c r="BC4232" s="3">
        <v>0.75800000000000001</v>
      </c>
      <c r="BD4232" s="12" cm="1">
        <f t="array" ref="BD4232">SfromgA($BB4232,$BA4232,"")</f>
        <v>6.2536036859968691</v>
      </c>
      <c r="BE4232" s="29">
        <f t="shared" ref="BE4232:BE4233" si="7882">(10^MAX(0.05, -0.312925054856973*((LN($BD4232))^(1/3)) + 0.454808404431693)-1)*100</f>
        <v>17.986027797136096</v>
      </c>
      <c r="BG4232" s="3"/>
      <c r="BH4232" s="3"/>
      <c r="BI4232" s="12">
        <f t="shared" ref="BI4232:BI4233" si="7883">IF($BB4232="",$BF4232,$BB4232)</f>
        <v>1180000000</v>
      </c>
      <c r="BJ4232" s="29">
        <f t="shared" ref="BJ4232:BJ4233" si="7884">IF($BB4232="",$BH4232,$BE4232)</f>
        <v>17.986027797136096</v>
      </c>
      <c r="BK4232" s="3">
        <f t="shared" ref="BK4232:BK4233" si="7885">LN(BN4232*100000000/($AX4232-$AW4232)/$BI4232)</f>
        <v>-8.2873330859540388</v>
      </c>
      <c r="BL4232" s="13">
        <f>EXP(BK$4341*$AX4232+BK$4342)*$BI4232/(100000000/($AX4232-$AW4232))</f>
        <v>723.1782627684745</v>
      </c>
      <c r="BM4232" s="3">
        <f t="shared" ref="BM4232:BM4233" si="7886">LN(BL4232/$C4232)</f>
        <v>4.2810706586195817</v>
      </c>
      <c r="BN4232" s="13" cm="1">
        <f t="array" ref="BN4232">$C4232*EXP(poly_from_str(100000000/$E4232,BN$4343))</f>
        <v>134.61722976676316</v>
      </c>
      <c r="BO4232" s="3">
        <f t="shared" ref="BO4232:BO4233" si="7887">LN($C4232)</f>
        <v>2.3025850929940459</v>
      </c>
      <c r="BP4232" s="13">
        <f t="shared" ref="BP4232:BP4233" si="7888">LN(BL4232/BN4232)</f>
        <v>1.6812203354127302</v>
      </c>
      <c r="BQ4232" s="13"/>
      <c r="BR4232" s="12">
        <v>107570000</v>
      </c>
      <c r="BS4232" s="3">
        <f>LN(BV4232*100000000/($AX4232-$AW4232)/$BR4232)</f>
        <v>-7.6151998496942035</v>
      </c>
      <c r="BT4232" s="13">
        <f>EXP(BS$4338*$AX4232+BS$4336)*$BR4232/(100000000/($AX4232-$AW4232))</f>
        <v>50.001720620351968</v>
      </c>
      <c r="BU4232" s="3">
        <f>LN(BT4232/$BN4232)</f>
        <v>-0.99037799895780509</v>
      </c>
      <c r="BV4232" s="3" cm="1">
        <f t="array" ref="BV4232">$BN4232*EXP(poly_from_str(100000000/$E4232,BV$4341))</f>
        <v>24.033308767004691</v>
      </c>
      <c r="BW4232" s="12" t="s">
        <v>5053</v>
      </c>
      <c r="BX4232" s="3">
        <f>LN(BT4232/BV4232)</f>
        <v>0.73261668379815692</v>
      </c>
      <c r="BY4232">
        <v>141972</v>
      </c>
      <c r="BZ4232" s="13"/>
    </row>
    <row r="4233" spans="1:78" hidden="1" x14ac:dyDescent="0.25">
      <c r="A4233" t="s">
        <v>4542</v>
      </c>
      <c r="B4233" s="2" t="str">
        <f t="shared" si="7746"/>
        <v/>
      </c>
      <c r="C4233">
        <v>2</v>
      </c>
      <c r="D4233" t="s">
        <v>14</v>
      </c>
      <c r="E4233">
        <v>45331.88</v>
      </c>
      <c r="F4233">
        <v>21611</v>
      </c>
      <c r="G4233" t="s">
        <v>5</v>
      </c>
      <c r="H4233" s="5" t="s">
        <v>18</v>
      </c>
      <c r="I4233">
        <v>66943</v>
      </c>
      <c r="J4233" t="s">
        <v>3</v>
      </c>
      <c r="K4233" s="5" t="s">
        <v>18</v>
      </c>
      <c r="L4233">
        <v>21611.19</v>
      </c>
      <c r="M4233" t="str">
        <f t="shared" si="7874"/>
        <v>e</v>
      </c>
      <c r="N4233" t="str">
        <f t="shared" si="7875"/>
        <v>5/2</v>
      </c>
      <c r="O4233">
        <v>66943.039999999994</v>
      </c>
      <c r="P4233" t="str">
        <f t="shared" si="7876"/>
        <v>o</v>
      </c>
      <c r="Q4233" t="str">
        <f t="shared" si="7877"/>
        <v>5/2</v>
      </c>
      <c r="R4233">
        <v>38</v>
      </c>
      <c r="AA4233" s="10">
        <f t="shared" si="7854"/>
        <v>2205.2649999999999</v>
      </c>
      <c r="AB4233" s="3" cm="1">
        <f t="array" ref="AB4233">100000000/Lvac(AA4233)</f>
        <v>45331.882266172463</v>
      </c>
      <c r="AC4233" s="28">
        <f t="shared" si="7855"/>
        <v>4.5346024173965491E-7</v>
      </c>
      <c r="AD4233" s="28">
        <f t="shared" si="7856"/>
        <v>2.2059529629243292E-7</v>
      </c>
      <c r="AE4233" s="21">
        <f t="shared" si="7857"/>
        <v>45331.880433669387</v>
      </c>
      <c r="AF4233" s="10" cm="1">
        <f t="array" ref="AF4233">Lair(100000000/AE4233)</f>
        <v>2205.2650891550725</v>
      </c>
      <c r="AG4233" s="10">
        <f t="shared" si="7858"/>
        <v>1.5278103145466071E-2</v>
      </c>
      <c r="AH4233" s="10" t="b">
        <f t="shared" si="7853"/>
        <v>1</v>
      </c>
      <c r="AI4233" s="10">
        <f t="shared" si="7878"/>
        <v>2205.2650891550725</v>
      </c>
      <c r="AJ4233">
        <v>7.0000000000000001E-3</v>
      </c>
      <c r="AK4233" s="3" cm="1">
        <f t="array" ref="AK4233">100000000/Lvac($AA4233)</f>
        <v>45331.882266172463</v>
      </c>
      <c r="AL4233" s="21">
        <f t="shared" si="7743"/>
        <v>0.14389343821916065</v>
      </c>
      <c r="AM4233" s="10" cm="1">
        <f t="array" ref="AM4233">Lvac($AI4233)-$BA4233</f>
        <v>-1.4809730000706622E-3</v>
      </c>
      <c r="AN4233" s="10">
        <f t="shared" si="7879"/>
        <v>3.2266172471281607E-2</v>
      </c>
      <c r="AO4233" s="3">
        <f t="shared" si="7880"/>
        <v>-0.21156757143866603</v>
      </c>
      <c r="AP4233" s="3">
        <v>-0.22430668429608755</v>
      </c>
      <c r="AS4233" s="3">
        <f t="shared" si="7859"/>
        <v>2.2661724651698023E-3</v>
      </c>
      <c r="AT4233" s="3" cm="1">
        <f t="array" ref="AT4233">AS4233-(100000000/LvacE($A4233)-$E4233)</f>
        <v>1.7287104128627107E-4</v>
      </c>
      <c r="AU4233" t="s">
        <v>4791</v>
      </c>
      <c r="AV4233" t="s">
        <v>4842</v>
      </c>
      <c r="AW4233" s="3">
        <v>21611.19</v>
      </c>
      <c r="AX4233" s="3">
        <v>66943.039999999994</v>
      </c>
      <c r="AY4233" s="3"/>
      <c r="AZ4233" s="10" cm="1">
        <f t="array" ref="AZ4233">Lair(100000000/($AX4233-$AW4233))</f>
        <v>2205.2665698172186</v>
      </c>
      <c r="BA4233" s="10">
        <f t="shared" si="7881"/>
        <v>2205.9545330711194</v>
      </c>
      <c r="BB4233" s="12">
        <v>52700000</v>
      </c>
      <c r="BC4233" s="3">
        <v>0.111</v>
      </c>
      <c r="BD4233" s="12" cm="1">
        <f t="array" ref="BD4233">SfromgA($BB4233,$BA4233,"")</f>
        <v>0.27921172128420219</v>
      </c>
      <c r="BE4233" s="29">
        <f t="shared" si="7882"/>
        <v>522.58514875231572</v>
      </c>
      <c r="BG4233" s="3"/>
      <c r="BH4233" s="3"/>
      <c r="BI4233" s="12">
        <f t="shared" si="7883"/>
        <v>52700000</v>
      </c>
      <c r="BJ4233" s="29">
        <f t="shared" si="7884"/>
        <v>522.58514875231572</v>
      </c>
      <c r="BK4233" s="3">
        <f t="shared" si="7885"/>
        <v>-6.7854879022780867</v>
      </c>
      <c r="BL4233" s="13">
        <f>EXP(BK$4341*$AX4233+BK$4342)*$BI4233/(100000000/($AX4233-$AW4233))</f>
        <v>16.59059652924234</v>
      </c>
      <c r="BM4233" s="3">
        <f t="shared" si="7886"/>
        <v>2.1156888801534293</v>
      </c>
      <c r="BN4233" s="13" cm="1">
        <f t="array" ref="BN4233">$C4233*EXP(poly_from_str(100000000/$E4233,BN$4343))</f>
        <v>26.99691289398881</v>
      </c>
      <c r="BO4233" s="3">
        <f t="shared" si="7887"/>
        <v>0.69314718055994529</v>
      </c>
      <c r="BP4233" s="13">
        <f t="shared" si="7888"/>
        <v>-0.48688646149427783</v>
      </c>
      <c r="BQ4233" s="13"/>
      <c r="BS4233" s="13"/>
      <c r="BT4233" s="13"/>
      <c r="BU4233" s="13"/>
      <c r="BV4233" s="13"/>
      <c r="BW4233" s="13"/>
      <c r="BX4233" s="13"/>
      <c r="BY4233">
        <v>28479</v>
      </c>
      <c r="BZ4233" s="13"/>
    </row>
    <row r="4234" spans="1:78" hidden="1" x14ac:dyDescent="0.25">
      <c r="A4234" t="s">
        <v>4543</v>
      </c>
      <c r="B4234" s="2" t="str">
        <f t="shared" si="7746"/>
        <v/>
      </c>
      <c r="C4234">
        <v>1</v>
      </c>
      <c r="E4234">
        <v>45334.94</v>
      </c>
      <c r="R4234">
        <v>38</v>
      </c>
      <c r="S4234" t="s">
        <v>22</v>
      </c>
      <c r="AA4234" s="10">
        <f t="shared" si="7854"/>
        <v>2205.116</v>
      </c>
      <c r="AB4234" s="3" cm="1">
        <f t="array" ref="AB4234">100000000/Lvac(AA4234)</f>
        <v>45334.945035419063</v>
      </c>
      <c r="AC4234" s="28">
        <f t="shared" si="7855"/>
        <v>4.5349088211232429E-7</v>
      </c>
      <c r="AD4234" s="28">
        <f t="shared" si="7856"/>
        <v>2.2058039316441762E-7</v>
      </c>
      <c r="AE4234" s="21">
        <f t="shared" si="7857"/>
        <v>45334.940963399742</v>
      </c>
      <c r="AF4234" s="10" cm="1">
        <f t="array" ref="AF4234">Lair(100000000/AE4234)</f>
        <v>2205.1161980854249</v>
      </c>
      <c r="AG4234" s="10">
        <f t="shared" si="7858"/>
        <v>1.5279492107312963E-2</v>
      </c>
      <c r="AH4234" s="10" t="b">
        <f t="shared" si="7853"/>
        <v>1</v>
      </c>
      <c r="AI4234" s="10">
        <f t="shared" si="7860"/>
        <v>2205.116</v>
      </c>
      <c r="AJ4234">
        <v>3.0000000000000001E-3</v>
      </c>
      <c r="AK4234" s="3" cm="1">
        <f t="array" ref="AK4234">100000000/Lvac($AA4234)</f>
        <v>45334.945035419063</v>
      </c>
      <c r="AL4234" s="21">
        <f t="shared" si="7743"/>
        <v>6.1676952643877778E-2</v>
      </c>
      <c r="AM4234" s="21"/>
      <c r="AN4234" s="21"/>
      <c r="AO4234" s="21"/>
      <c r="AP4234" s="21"/>
      <c r="AS4234" s="3">
        <f t="shared" si="7859"/>
        <v>5.035419060732238E-3</v>
      </c>
      <c r="AT4234" s="3" cm="1">
        <f t="array" ref="AT4234">AS4234-(100000000/LvacE($A4234)-$E4234)</f>
        <v>1.7300852050539106E-4</v>
      </c>
      <c r="BB4234"/>
      <c r="BC4234"/>
      <c r="BD4234"/>
      <c r="BE4234"/>
      <c r="BF4234"/>
      <c r="BG4234"/>
      <c r="BH4234"/>
      <c r="BI4234"/>
      <c r="BJ4234"/>
      <c r="BN4234" s="13" cm="1">
        <f t="array" ref="BN4234">$C4234*EXP(poly_from_str(100000000/$E4234,BN$4343))</f>
        <v>13.524207899058105</v>
      </c>
      <c r="BO4234" s="13"/>
      <c r="BY4234">
        <v>14269</v>
      </c>
    </row>
    <row r="4235" spans="1:78" hidden="1" x14ac:dyDescent="0.25">
      <c r="A4235" t="s">
        <v>4544</v>
      </c>
      <c r="B4235" s="2" t="str">
        <f t="shared" si="7746"/>
        <v/>
      </c>
      <c r="C4235">
        <v>8</v>
      </c>
      <c r="E4235">
        <v>45350.55</v>
      </c>
      <c r="F4235">
        <v>23175</v>
      </c>
      <c r="G4235" t="s">
        <v>5</v>
      </c>
      <c r="H4235" s="5" t="s">
        <v>15</v>
      </c>
      <c r="I4235">
        <v>68525</v>
      </c>
      <c r="J4235" t="s">
        <v>3</v>
      </c>
      <c r="K4235" s="5" t="s">
        <v>16</v>
      </c>
      <c r="L4235">
        <v>23175.09</v>
      </c>
      <c r="M4235" t="str">
        <f t="shared" ref="M4235:M4237" si="7889">$G4235&amp;""</f>
        <v>e</v>
      </c>
      <c r="N4235" t="str">
        <f t="shared" ref="N4235:N4237" si="7890">$H4235&amp;""</f>
        <v>13/2</v>
      </c>
      <c r="O4235">
        <v>68525.62</v>
      </c>
      <c r="P4235" t="str">
        <f t="shared" ref="P4235:P4237" si="7891">$J4235&amp;""</f>
        <v>o</v>
      </c>
      <c r="Q4235" t="str">
        <f t="shared" ref="Q4235:Q4237" si="7892">$K4235&amp;""</f>
        <v>11/2</v>
      </c>
      <c r="R4235">
        <v>38</v>
      </c>
      <c r="AA4235" s="10">
        <f t="shared" si="7854"/>
        <v>2204.357</v>
      </c>
      <c r="AB4235" s="3" cm="1">
        <f t="array" ref="AB4235">100000000/Lvac(AA4235)</f>
        <v>45350.553083652718</v>
      </c>
      <c r="AC4235" s="28">
        <f t="shared" si="7855"/>
        <v>4.5364702722834823E-7</v>
      </c>
      <c r="AD4235" s="28">
        <f t="shared" si="7856"/>
        <v>2.2050447723436143E-7</v>
      </c>
      <c r="AE4235" s="21">
        <f t="shared" si="7857"/>
        <v>45350.550589322076</v>
      </c>
      <c r="AF4235" s="10" cm="1">
        <f t="array" ref="AF4235">Lair(100000000/AE4235)</f>
        <v>2204.3571212544671</v>
      </c>
      <c r="AG4235" s="10">
        <f t="shared" si="7858"/>
        <v>1.5286571794780227E-2</v>
      </c>
      <c r="AH4235" s="10" t="b">
        <f t="shared" si="7853"/>
        <v>1</v>
      </c>
      <c r="AI4235" s="10">
        <f t="shared" ref="AI4235:AI4237" si="7893">$AF4235</f>
        <v>2204.3571212544671</v>
      </c>
      <c r="AJ4235">
        <v>3.0000000000000001E-3</v>
      </c>
      <c r="AK4235" s="3" cm="1">
        <f t="array" ref="AK4235">100000000/Lvac($AA4235)</f>
        <v>45350.553083652718</v>
      </c>
      <c r="AL4235" s="21">
        <f t="shared" si="7743"/>
        <v>6.171942737369758E-2</v>
      </c>
      <c r="AM4235" s="10" cm="1">
        <f t="array" ref="AM4235">Lvac($AI4235)-$BA4235</f>
        <v>-1.0010992045863532E-3</v>
      </c>
      <c r="AN4235" s="10">
        <f t="shared" ref="AN4235:AN4237" si="7894">$AK4235-($AX4235-$AW4235)</f>
        <v>2.3083652718923986E-2</v>
      </c>
      <c r="AO4235" s="3">
        <f t="shared" ref="AO4235:AO4237" si="7895">AM4235/AJ4235</f>
        <v>-0.33369973486211774</v>
      </c>
      <c r="AP4235" s="3">
        <v>-0.37412637190451886</v>
      </c>
      <c r="AS4235" s="3">
        <f t="shared" si="7859"/>
        <v>3.0836527148494497E-3</v>
      </c>
      <c r="AT4235" s="3" cm="1">
        <f t="array" ref="AT4235">AS4235-(100000000/LvacE($A4235)-$E4235)</f>
        <v>1.7371053399983793E-4</v>
      </c>
      <c r="AU4235" t="s">
        <v>4964</v>
      </c>
      <c r="AV4235" t="s">
        <v>4864</v>
      </c>
      <c r="AW4235" s="3">
        <v>23175.09</v>
      </c>
      <c r="AX4235" s="3">
        <v>68525.62</v>
      </c>
      <c r="AY4235" s="3"/>
      <c r="AZ4235" s="10" cm="1">
        <f t="array" ref="AZ4235">Lair(100000000/($AX4235-$AW4235))</f>
        <v>2204.3581221436461</v>
      </c>
      <c r="BA4235" s="10">
        <f t="shared" ref="BA4235:BA4237" si="7896">100000000/($AX4235-$AW4235)</f>
        <v>2205.0458947227298</v>
      </c>
      <c r="BB4235" s="12">
        <v>542000000</v>
      </c>
      <c r="BC4235" s="3">
        <v>0.14399999999999999</v>
      </c>
      <c r="BD4235" s="12" cm="1">
        <f t="array" ref="BD4235">SfromgA($BB4235,$BA4235,"")</f>
        <v>2.8680422561954075</v>
      </c>
      <c r="BE4235" s="29">
        <f t="shared" ref="BE4235:BE4237" si="7897">(10^MAX(0.05, -0.312925054856973*((LN($BD4235))^(1/3)) + 0.454808404431693)-1)*100</f>
        <v>36.89464294599636</v>
      </c>
      <c r="BG4235" s="3"/>
      <c r="BH4235" s="3"/>
      <c r="BI4235" s="12">
        <f t="shared" ref="BI4235:BI4237" si="7898">IF($BB4235="",$BF4235,$BB4235)</f>
        <v>542000000</v>
      </c>
      <c r="BJ4235" s="29">
        <f t="shared" ref="BJ4235:BJ4237" si="7899">IF($BB4235="",$BH4235,$BE4235)</f>
        <v>36.89464294599636</v>
      </c>
      <c r="BK4235" s="3">
        <f t="shared" ref="BK4235:BK4237" si="7900">LN(BN4235*100000000/($AX4235-$AW4235)/$BI4235)</f>
        <v>-7.7186001419549042</v>
      </c>
      <c r="BL4235" s="13">
        <f>EXP(BK$4341*$AX4235+BK$4342)*$BI4235/(100000000/($AX4235-$AW4235))</f>
        <v>151.35891270947573</v>
      </c>
      <c r="BM4235" s="3">
        <f t="shared" ref="BM4235:BM4237" si="7901">LN(BL4235/$C4235)</f>
        <v>2.9402123801245943</v>
      </c>
      <c r="BN4235" s="13" cm="1">
        <f t="array" ref="BN4235">$C4235*EXP(poly_from_str(100000000/$E4235,BN$4343))</f>
        <v>109.25371258300734</v>
      </c>
      <c r="BO4235" s="3">
        <f t="shared" ref="BO4235:BO4237" si="7902">LN($C4235)</f>
        <v>2.0794415416798357</v>
      </c>
      <c r="BP4235" s="13">
        <f t="shared" ref="BP4235:BP4237" si="7903">LN(BL4235/BN4235)</f>
        <v>0.32598110595296453</v>
      </c>
      <c r="BQ4235" s="13"/>
      <c r="BS4235" s="13"/>
      <c r="BT4235" s="13"/>
      <c r="BU4235" s="13"/>
      <c r="BV4235" s="13"/>
      <c r="BW4235" s="13"/>
      <c r="BX4235" s="13"/>
      <c r="BY4235">
        <v>115376</v>
      </c>
      <c r="BZ4235" s="13"/>
    </row>
    <row r="4236" spans="1:78" hidden="1" x14ac:dyDescent="0.25">
      <c r="A4236" t="s">
        <v>4545</v>
      </c>
      <c r="B4236" s="2" t="str">
        <f t="shared" si="7746"/>
        <v/>
      </c>
      <c r="C4236">
        <v>8</v>
      </c>
      <c r="E4236">
        <v>45351.79</v>
      </c>
      <c r="F4236">
        <v>18241</v>
      </c>
      <c r="G4236" t="s">
        <v>5</v>
      </c>
      <c r="H4236" s="5" t="s">
        <v>16</v>
      </c>
      <c r="I4236">
        <v>63593</v>
      </c>
      <c r="J4236" t="s">
        <v>3</v>
      </c>
      <c r="K4236" s="5" t="s">
        <v>4</v>
      </c>
      <c r="L4236">
        <v>18241.54</v>
      </c>
      <c r="M4236" t="str">
        <f t="shared" si="7889"/>
        <v>e</v>
      </c>
      <c r="N4236" t="str">
        <f t="shared" si="7890"/>
        <v>11/2</v>
      </c>
      <c r="O4236">
        <v>63593.35</v>
      </c>
      <c r="P4236" t="str">
        <f t="shared" si="7891"/>
        <v>o</v>
      </c>
      <c r="Q4236" t="str">
        <f t="shared" si="7892"/>
        <v>9/2</v>
      </c>
      <c r="R4236">
        <v>38</v>
      </c>
      <c r="AA4236" s="10">
        <f t="shared" si="7854"/>
        <v>2204.297</v>
      </c>
      <c r="AB4236" s="3" cm="1">
        <f t="array" ref="AB4236">100000000/Lvac(AA4236)</f>
        <v>45351.78737978205</v>
      </c>
      <c r="AC4236" s="28">
        <f t="shared" si="7855"/>
        <v>4.5365937530196704E-7</v>
      </c>
      <c r="AD4236" s="28">
        <f t="shared" si="7856"/>
        <v>2.2049847597534883E-7</v>
      </c>
      <c r="AE4236" s="21">
        <f t="shared" si="7857"/>
        <v>45351.789499289822</v>
      </c>
      <c r="AF4236" s="10" cm="1">
        <f t="array" ref="AF4236">Lair(100000000/AE4236)</f>
        <v>2204.2968969720505</v>
      </c>
      <c r="AG4236" s="10">
        <f t="shared" si="7858"/>
        <v>1.528713176576978E-2</v>
      </c>
      <c r="AH4236" s="10" t="b">
        <f t="shared" si="7853"/>
        <v>1</v>
      </c>
      <c r="AI4236" s="10">
        <f t="shared" si="7893"/>
        <v>2204.2968969720505</v>
      </c>
      <c r="AJ4236">
        <v>3.0000000000000001E-3</v>
      </c>
      <c r="AK4236" s="3" cm="1">
        <f t="array" ref="AK4236">100000000/Lvac($AA4236)</f>
        <v>45351.78737978205</v>
      </c>
      <c r="AL4236" s="21">
        <f t="shared" si="7743"/>
        <v>6.1722793479517056E-2</v>
      </c>
      <c r="AM4236" s="10" cm="1">
        <f t="array" ref="AM4236">Lvac($AI4236)-$BA4236</f>
        <v>9.9673533213717747E-4</v>
      </c>
      <c r="AN4236" s="10">
        <f t="shared" si="7894"/>
        <v>-2.2620217947405763E-2</v>
      </c>
      <c r="AO4236" s="3">
        <f t="shared" si="7895"/>
        <v>0.33224511071239249</v>
      </c>
      <c r="AP4236" s="3">
        <v>0.36659496678718523</v>
      </c>
      <c r="AS4236" s="3">
        <f t="shared" si="7859"/>
        <v>-2.6202179506071843E-3</v>
      </c>
      <c r="AT4236" s="3" cm="1">
        <f t="array" ref="AT4236">AS4236-(100000000/LvacE($A4236)-$E4236)</f>
        <v>1.7376614414388314E-4</v>
      </c>
      <c r="AU4236" t="s">
        <v>4719</v>
      </c>
      <c r="AV4236" t="s">
        <v>4835</v>
      </c>
      <c r="AW4236" s="3">
        <v>18241.54</v>
      </c>
      <c r="AX4236" s="3">
        <v>63593.35</v>
      </c>
      <c r="AY4236" s="3"/>
      <c r="AZ4236" s="10" cm="1">
        <f t="array" ref="AZ4236">Lair(100000000/($AX4236-$AW4236))</f>
        <v>2204.2959004458212</v>
      </c>
      <c r="BA4236" s="10">
        <f t="shared" si="7896"/>
        <v>2204.9836599685877</v>
      </c>
      <c r="BB4236" s="12">
        <v>318000000</v>
      </c>
      <c r="BC4236" s="3">
        <v>0.22600000000000001</v>
      </c>
      <c r="BD4236" s="12" cm="1">
        <f t="array" ref="BD4236">SfromgA($BB4236,$BA4236,"")</f>
        <v>1.6825834247011382</v>
      </c>
      <c r="BE4236" s="29">
        <f t="shared" si="7897"/>
        <v>59.631266815675296</v>
      </c>
      <c r="BG4236" s="3"/>
      <c r="BH4236" s="3"/>
      <c r="BI4236" s="12">
        <f t="shared" si="7898"/>
        <v>318000000</v>
      </c>
      <c r="BJ4236" s="29">
        <f t="shared" si="7899"/>
        <v>59.631266815675296</v>
      </c>
      <c r="BK4236" s="3">
        <f t="shared" si="7900"/>
        <v>-7.1846372804403202</v>
      </c>
      <c r="BL4236" s="13">
        <f>EXP(BK$4341*$AX4236+BK$4342)*$BI4236/(100000000/($AX4236-$AW4236))</f>
        <v>129.18198696505479</v>
      </c>
      <c r="BM4236" s="3">
        <f t="shared" si="7901"/>
        <v>2.7817806201737074</v>
      </c>
      <c r="BN4236" s="13" cm="1">
        <f t="array" ref="BN4236">$C4236*EXP(poly_from_str(100000000/$E4236,BN$4343))</f>
        <v>109.33857743340725</v>
      </c>
      <c r="BO4236" s="3">
        <f t="shared" si="7902"/>
        <v>2.0794415416798357</v>
      </c>
      <c r="BP4236" s="13">
        <f t="shared" si="7903"/>
        <v>0.16677287895781676</v>
      </c>
      <c r="BQ4236" s="13"/>
      <c r="BS4236" s="13"/>
      <c r="BT4236" s="13"/>
      <c r="BU4236" s="13"/>
      <c r="BV4236" s="13"/>
      <c r="BW4236" s="13"/>
      <c r="BX4236" s="13"/>
      <c r="BY4236">
        <v>115474</v>
      </c>
      <c r="BZ4236" s="13"/>
    </row>
    <row r="4237" spans="1:78" hidden="1" x14ac:dyDescent="0.25">
      <c r="A4237" t="s">
        <v>4546</v>
      </c>
      <c r="B4237" s="2" t="str">
        <f t="shared" si="7746"/>
        <v/>
      </c>
      <c r="C4237">
        <v>5</v>
      </c>
      <c r="E4237">
        <v>45364.52</v>
      </c>
      <c r="F4237">
        <v>18211</v>
      </c>
      <c r="G4237" t="s">
        <v>5</v>
      </c>
      <c r="H4237" s="5" t="s">
        <v>18</v>
      </c>
      <c r="I4237">
        <v>63576</v>
      </c>
      <c r="J4237" t="s">
        <v>3</v>
      </c>
      <c r="K4237" s="5" t="s">
        <v>18</v>
      </c>
      <c r="L4237">
        <v>18211.759999999998</v>
      </c>
      <c r="M4237" t="str">
        <f t="shared" si="7889"/>
        <v>e</v>
      </c>
      <c r="N4237" t="str">
        <f t="shared" si="7890"/>
        <v>5/2</v>
      </c>
      <c r="O4237">
        <v>63576.27</v>
      </c>
      <c r="P4237" t="str">
        <f t="shared" si="7891"/>
        <v>o</v>
      </c>
      <c r="Q4237" t="str">
        <f t="shared" si="7892"/>
        <v>5/2</v>
      </c>
      <c r="R4237">
        <v>38</v>
      </c>
      <c r="AA4237" s="10">
        <f t="shared" si="7854"/>
        <v>2203.6779999999999</v>
      </c>
      <c r="AB4237" s="3" cm="1">
        <f t="array" ref="AB4237">100000000/Lvac(AA4237)</f>
        <v>45364.525124182139</v>
      </c>
      <c r="AC4237" s="28">
        <f t="shared" si="7855"/>
        <v>4.5378680551332822E-7</v>
      </c>
      <c r="AD4237" s="28">
        <f t="shared" si="7856"/>
        <v>2.204365629889372E-7</v>
      </c>
      <c r="AE4237" s="21">
        <f t="shared" si="7857"/>
        <v>45364.520978315362</v>
      </c>
      <c r="AF4237" s="10" cm="1">
        <f t="array" ref="AF4237">Lair(100000000/AE4237)</f>
        <v>2203.6782014148816</v>
      </c>
      <c r="AG4237" s="10">
        <f t="shared" si="7858"/>
        <v>1.5292911469865868E-2</v>
      </c>
      <c r="AH4237" s="10" t="b">
        <f t="shared" si="7853"/>
        <v>1</v>
      </c>
      <c r="AI4237" s="10">
        <f t="shared" si="7893"/>
        <v>2203.6782014148816</v>
      </c>
      <c r="AJ4237">
        <v>3.0000000000000001E-3</v>
      </c>
      <c r="AK4237" s="3" cm="1">
        <f t="array" ref="AK4237">100000000/Lvac($AA4237)</f>
        <v>45364.525124182139</v>
      </c>
      <c r="AL4237" s="21">
        <f t="shared" si="7743"/>
        <v>6.1757463174599139E-2</v>
      </c>
      <c r="AM4237" s="10" cm="1">
        <f t="array" ref="AM4237">Lvac($AI4237)-$BA4237</f>
        <v>-5.3346158210842987E-4</v>
      </c>
      <c r="AN4237" s="10">
        <f t="shared" si="7894"/>
        <v>1.5124182144063525E-2</v>
      </c>
      <c r="AO4237" s="3">
        <f t="shared" si="7895"/>
        <v>-0.17782052736947662</v>
      </c>
      <c r="AP4237" s="3">
        <v>-0.2449729042079222</v>
      </c>
      <c r="AS4237" s="3">
        <f t="shared" si="7859"/>
        <v>5.1241821420262568E-3</v>
      </c>
      <c r="AT4237" s="3" cm="1">
        <f t="array" ref="AT4237">AS4237-(100000000/LvacE($A4237)-$E4237)</f>
        <v>1.7434098845114931E-4</v>
      </c>
      <c r="AU4237" t="s">
        <v>4965</v>
      </c>
      <c r="AV4237" t="s">
        <v>4838</v>
      </c>
      <c r="AW4237" s="3">
        <v>18211.759999999998</v>
      </c>
      <c r="AX4237" s="3">
        <v>63576.27</v>
      </c>
      <c r="AY4237" s="3"/>
      <c r="AZ4237" s="10" cm="1">
        <f t="array" ref="AZ4237">Lair(100000000/($AX4237-$AW4237))</f>
        <v>2203.6787347645877</v>
      </c>
      <c r="BA4237" s="10">
        <f t="shared" si="7896"/>
        <v>2204.3663648080847</v>
      </c>
      <c r="BB4237" s="12">
        <v>103000000</v>
      </c>
      <c r="BC4237" s="3">
        <v>0.186</v>
      </c>
      <c r="BD4237" s="12" cm="1">
        <f t="array" ref="BD4237">SfromgA($BB4237,$BA4237,"")</f>
        <v>0.54453012582520888</v>
      </c>
      <c r="BE4237" s="29">
        <f t="shared" si="7897"/>
        <v>424.66615793985125</v>
      </c>
      <c r="BG4237" s="3"/>
      <c r="BH4237" s="3"/>
      <c r="BI4237" s="12">
        <f t="shared" si="7898"/>
        <v>103000000</v>
      </c>
      <c r="BJ4237" s="29">
        <f t="shared" si="7899"/>
        <v>424.66615793985125</v>
      </c>
      <c r="BK4237" s="3">
        <f t="shared" si="7900"/>
        <v>-6.5196104844302427</v>
      </c>
      <c r="BL4237" s="13">
        <f>EXP(BK$4341*$AX4237+BK$4342)*$BI4237/(100000000/($AX4237-$AW4237))</f>
        <v>41.908031957658707</v>
      </c>
      <c r="BM4237" s="3">
        <f t="shared" si="7901"/>
        <v>2.1260395896233484</v>
      </c>
      <c r="BN4237" s="13" cm="1">
        <f t="array" ref="BN4237">$C4237*EXP(poly_from_str(100000000/$E4237,BN$4343))</f>
        <v>68.884671459398049</v>
      </c>
      <c r="BO4237" s="3">
        <f t="shared" si="7902"/>
        <v>1.6094379124341003</v>
      </c>
      <c r="BP4237" s="13">
        <f t="shared" si="7903"/>
        <v>-0.49695617602072917</v>
      </c>
      <c r="BQ4237" s="13"/>
      <c r="BR4237" s="12">
        <v>45580000</v>
      </c>
      <c r="BS4237" s="3">
        <f>LN(BV4237*100000000/($AX4237-$AW4237)/$BR4237)</f>
        <v>-7.4298386466172257</v>
      </c>
      <c r="BT4237" s="13">
        <f>EXP(BS$4338*$AX4237+BS$4336)*$BR4237/(100000000/($AX4237-$AW4237))</f>
        <v>21.204237254467621</v>
      </c>
      <c r="BU4237" s="3">
        <f>LN(BT4237/$BN4237)</f>
        <v>-1.1782326458779013</v>
      </c>
      <c r="BV4237" s="3" cm="1">
        <f t="array" ref="BV4237">$BN4237*EXP(poly_from_str(100000000/$E4237,BV$4341))</f>
        <v>12.26740262707056</v>
      </c>
      <c r="BW4237" s="12" t="s">
        <v>5053</v>
      </c>
      <c r="BX4237" s="3">
        <f>LN(BT4237/BV4237)</f>
        <v>0.54725548072117869</v>
      </c>
      <c r="BY4237">
        <v>72804</v>
      </c>
      <c r="BZ4237" s="13"/>
    </row>
    <row r="4238" spans="1:78" hidden="1" x14ac:dyDescent="0.25">
      <c r="A4238" t="s">
        <v>4547</v>
      </c>
      <c r="B4238" s="2" t="str">
        <f t="shared" si="7746"/>
        <v/>
      </c>
      <c r="C4238">
        <v>1</v>
      </c>
      <c r="E4238">
        <v>45368.04</v>
      </c>
      <c r="R4238">
        <v>38</v>
      </c>
      <c r="S4238" t="s">
        <v>22</v>
      </c>
      <c r="AA4238" s="10">
        <f t="shared" si="7854"/>
        <v>2203.5070000000001</v>
      </c>
      <c r="AB4238" s="3" cm="1">
        <f t="array" ref="AB4238">100000000/Lvac(AA4238)</f>
        <v>45368.045213075042</v>
      </c>
      <c r="AC4238" s="28">
        <f t="shared" si="7855"/>
        <v>4.5382202098745316E-7</v>
      </c>
      <c r="AD4238" s="28">
        <f t="shared" si="7856"/>
        <v>2.2041945940218748E-7</v>
      </c>
      <c r="AE4238" s="21">
        <f t="shared" si="7857"/>
        <v>45368.040995036994</v>
      </c>
      <c r="AF4238" s="10" cm="1">
        <f t="array" ref="AF4238">Lair(100000000/AE4238)</f>
        <v>2203.5072048893189</v>
      </c>
      <c r="AG4238" s="10">
        <f t="shared" si="7858"/>
        <v>1.5294508983423934E-2</v>
      </c>
      <c r="AH4238" s="10" t="b">
        <f t="shared" si="7853"/>
        <v>1</v>
      </c>
      <c r="AI4238" s="10">
        <f t="shared" si="7860"/>
        <v>2203.5070000000001</v>
      </c>
      <c r="AJ4238">
        <v>3.0000000000000001E-3</v>
      </c>
      <c r="AK4238" s="3" cm="1">
        <f t="array" ref="AK4238">100000000/Lvac($AA4238)</f>
        <v>45368.045213075042</v>
      </c>
      <c r="AL4238" s="21">
        <f t="shared" si="7743"/>
        <v>6.17670539005436E-2</v>
      </c>
      <c r="AM4238" s="21"/>
      <c r="AN4238" s="21"/>
      <c r="AO4238" s="21"/>
      <c r="AP4238" s="21"/>
      <c r="AS4238" s="3">
        <f t="shared" si="7859"/>
        <v>5.2130750409560278E-3</v>
      </c>
      <c r="AT4238" s="3" cm="1">
        <f t="array" ref="AT4238">AS4238-(100000000/LvacE($A4238)-$E4238)</f>
        <v>1.7450012819608673E-4</v>
      </c>
      <c r="BB4238"/>
      <c r="BC4238"/>
      <c r="BD4238"/>
      <c r="BE4238"/>
      <c r="BF4238"/>
      <c r="BG4238"/>
      <c r="BH4238"/>
      <c r="BI4238"/>
      <c r="BJ4238"/>
      <c r="BN4238" s="13" cm="1">
        <f t="array" ref="BN4238">$C4238*EXP(poly_from_str(100000000/$E4238,BN$4343))</f>
        <v>13.807472481827212</v>
      </c>
      <c r="BO4238" s="13"/>
      <c r="BY4238" t="e">
        <v>#N/A</v>
      </c>
    </row>
    <row r="4239" spans="1:78" hidden="1" x14ac:dyDescent="0.25">
      <c r="A4239" t="s">
        <v>4548</v>
      </c>
      <c r="B4239" s="2">
        <f t="shared" si="7746"/>
        <v>1</v>
      </c>
      <c r="C4239">
        <v>3</v>
      </c>
      <c r="D4239" t="s">
        <v>736</v>
      </c>
      <c r="E4239">
        <v>45386.31</v>
      </c>
      <c r="F4239">
        <v>39024</v>
      </c>
      <c r="G4239" t="s">
        <v>5</v>
      </c>
      <c r="H4239" s="5" t="s">
        <v>4</v>
      </c>
      <c r="I4239">
        <v>84410</v>
      </c>
      <c r="J4239" t="s">
        <v>3</v>
      </c>
      <c r="K4239" s="5" t="s">
        <v>4</v>
      </c>
      <c r="L4239">
        <v>39024.269999999997</v>
      </c>
      <c r="M4239" t="str">
        <f t="shared" ref="M4239:M4243" si="7904">$G4239&amp;""</f>
        <v>e</v>
      </c>
      <c r="N4239" t="str">
        <f t="shared" ref="N4239:N4243" si="7905">$H4239&amp;""</f>
        <v>9/2</v>
      </c>
      <c r="O4239">
        <v>84410.63</v>
      </c>
      <c r="P4239" t="str">
        <f t="shared" ref="P4239:P4243" si="7906">$J4239&amp;""</f>
        <v>o</v>
      </c>
      <c r="Q4239" t="str">
        <f t="shared" ref="Q4239:Q4243" si="7907">$K4239&amp;""</f>
        <v>9/2</v>
      </c>
      <c r="R4239">
        <v>38</v>
      </c>
      <c r="AA4239" s="10">
        <f t="shared" si="7854"/>
        <v>2202.62</v>
      </c>
      <c r="AB4239" s="3" cm="1">
        <f t="array" ref="AB4239">100000000/Lvac(AA4239)</f>
        <v>45386.313156177785</v>
      </c>
      <c r="AC4239" s="28">
        <f t="shared" si="7855"/>
        <v>4.540047761302449E-7</v>
      </c>
      <c r="AD4239" s="28">
        <f t="shared" si="7856"/>
        <v>2.2033074080261232E-7</v>
      </c>
      <c r="AE4239" s="21">
        <f t="shared" si="7857"/>
        <v>45386.310601645579</v>
      </c>
      <c r="AF4239" s="10" cm="1">
        <f t="array" ref="AF4239">Lair(100000000/AE4239)</f>
        <v>2202.6201239854036</v>
      </c>
      <c r="AG4239" s="10">
        <f t="shared" si="7858"/>
        <v>1.5302801471923842E-2</v>
      </c>
      <c r="AH4239" s="10" t="b">
        <f t="shared" si="7853"/>
        <v>1</v>
      </c>
      <c r="AI4239" s="10">
        <f t="shared" ref="AI4239:AI4243" si="7908">$AF4239</f>
        <v>2202.6201239854036</v>
      </c>
      <c r="AJ4239">
        <v>7.0000000000000001E-3</v>
      </c>
      <c r="AK4239" s="3" cm="1">
        <f t="array" ref="AK4239">100000000/Lvac($AA4239)</f>
        <v>45386.313156177785</v>
      </c>
      <c r="AL4239" s="21">
        <f t="shared" si="7743"/>
        <v>0.14423921248771351</v>
      </c>
      <c r="AM4239" s="10" cm="1">
        <f t="array" ref="AM4239">Lvac($AI4239)-$BA4239</f>
        <v>2.3980721603038546E-3</v>
      </c>
      <c r="AN4239" s="10">
        <f t="shared" ref="AN4239:AN4243" si="7909">$AK4239-($AX4239-$AW4239)</f>
        <v>-4.6843822223308962E-2</v>
      </c>
      <c r="AO4239" s="3">
        <f t="shared" ref="AO4239:AO4243" si="7910">AM4239/AJ4239</f>
        <v>0.34258173718626495</v>
      </c>
      <c r="AP4239" s="3">
        <v>0.32486582352118731</v>
      </c>
      <c r="AS4239" s="3">
        <f t="shared" si="7859"/>
        <v>3.1561777868773788E-3</v>
      </c>
      <c r="AT4239" s="3" cm="1">
        <f t="array" ref="AT4239">AS4239-(100000000/LvacE($A4239)-$E4239)</f>
        <v>1.7532797937747091E-4</v>
      </c>
      <c r="AU4239" t="s">
        <v>4697</v>
      </c>
      <c r="AV4239" t="s">
        <v>4928</v>
      </c>
      <c r="AW4239" s="3">
        <v>39024.269999999997</v>
      </c>
      <c r="AX4239" s="3">
        <v>84410.63</v>
      </c>
      <c r="AY4239" s="3"/>
      <c r="AZ4239" s="10" cm="1">
        <f t="array" ref="AZ4239">Lair(100000000/($AX4239-$AW4239))</f>
        <v>2202.6177264158691</v>
      </c>
      <c r="BA4239" s="10">
        <f t="shared" ref="BA4239:BA4243" si="7911">100000000/($AX4239-$AW4239)</f>
        <v>2203.3051339653584</v>
      </c>
      <c r="BB4239" s="12">
        <v>87700000</v>
      </c>
      <c r="BC4239" s="3">
        <v>0.54600000000000004</v>
      </c>
      <c r="BD4239" s="12" cm="1">
        <f t="array" ref="BD4239">SfromgA($BB4239,$BA4239,"")</f>
        <v>0.46297430936576406</v>
      </c>
      <c r="BE4239" s="29">
        <f t="shared" ref="BE4239:BE4243" si="7912">(10^MAX(0.05, -0.312925054856973*((LN($BD4239))^(1/3)) + 0.454808404431693)-1)*100</f>
        <v>451.61383870731788</v>
      </c>
      <c r="BG4239" s="3"/>
      <c r="BH4239" s="3"/>
      <c r="BI4239" s="12">
        <f t="shared" ref="BI4239:BI4243" si="7913">IF($BB4239="",$BF4239,$BB4239)</f>
        <v>87700000</v>
      </c>
      <c r="BJ4239" s="29">
        <f t="shared" ref="BJ4239:BJ4243" si="7914">IF($BB4239="",$BH4239,$BE4239)</f>
        <v>451.61383870731788</v>
      </c>
      <c r="BK4239" s="3">
        <f t="shared" ref="BK4239:BK4243" si="7915">LN(BN4239*100000000/($AX4239-$AW4239)/$BI4239)</f>
        <v>-6.8563666628753408</v>
      </c>
      <c r="BL4239" s="13">
        <f>EXP(BK$4341*$AX4239+BK$4342)*$BI4239/(100000000/($AX4239-$AW4239))</f>
        <v>7.3313089076344014</v>
      </c>
      <c r="BM4239" s="3">
        <f t="shared" ref="BM4239:BM4243" si="7916">LN(BL4239/$C4239)</f>
        <v>0.89354177986120464</v>
      </c>
      <c r="BN4239" s="13" cm="1">
        <f t="array" ref="BN4239">$C4239*EXP(poly_from_str(100000000/$E4239,BN$4343))</f>
        <v>41.902770601140233</v>
      </c>
      <c r="BO4239" s="3">
        <f t="shared" ref="BO4239:BO4243" si="7917">LN($C4239)</f>
        <v>1.0986122886681098</v>
      </c>
      <c r="BP4239" s="13">
        <f t="shared" ref="BP4239:BP4243" si="7918">LN(BL4239/BN4239)</f>
        <v>-1.7431978803448989</v>
      </c>
      <c r="BQ4239" s="13"/>
      <c r="BS4239" s="13"/>
      <c r="BT4239" s="13"/>
      <c r="BU4239" s="13"/>
      <c r="BV4239" s="13"/>
      <c r="BW4239" s="13"/>
      <c r="BX4239" s="13"/>
      <c r="BY4239">
        <v>44344</v>
      </c>
      <c r="BZ4239" s="13"/>
    </row>
    <row r="4240" spans="1:78" hidden="1" x14ac:dyDescent="0.25">
      <c r="A4240" t="s">
        <v>4548</v>
      </c>
      <c r="B4240" s="2">
        <f t="shared" si="7746"/>
        <v>2</v>
      </c>
      <c r="C4240">
        <v>3</v>
      </c>
      <c r="D4240" t="s">
        <v>736</v>
      </c>
      <c r="E4240">
        <v>45386.31</v>
      </c>
      <c r="F4240">
        <v>21294</v>
      </c>
      <c r="G4240" t="s">
        <v>5</v>
      </c>
      <c r="H4240" s="5" t="s">
        <v>8</v>
      </c>
      <c r="I4240">
        <v>66681</v>
      </c>
      <c r="J4240" t="s">
        <v>3</v>
      </c>
      <c r="K4240" s="5" t="s">
        <v>18</v>
      </c>
      <c r="L4240">
        <v>21294.89</v>
      </c>
      <c r="M4240" t="str">
        <f t="shared" si="7904"/>
        <v>e</v>
      </c>
      <c r="N4240" t="str">
        <f t="shared" si="7905"/>
        <v>7/2</v>
      </c>
      <c r="O4240">
        <v>66681.14</v>
      </c>
      <c r="P4240" t="str">
        <f t="shared" si="7906"/>
        <v>o</v>
      </c>
      <c r="Q4240" t="str">
        <f t="shared" si="7907"/>
        <v>5/2</v>
      </c>
      <c r="R4240">
        <v>38</v>
      </c>
      <c r="AA4240" s="10">
        <f t="shared" si="7854"/>
        <v>2202.62</v>
      </c>
      <c r="AB4240" s="3" cm="1">
        <f t="array" ref="AB4240">100000000/Lvac(AA4240)</f>
        <v>45386.313156177785</v>
      </c>
      <c r="AC4240" s="28">
        <f t="shared" si="7855"/>
        <v>4.540047761302449E-7</v>
      </c>
      <c r="AD4240" s="28">
        <f t="shared" si="7856"/>
        <v>2.2033074080261232E-7</v>
      </c>
      <c r="AE4240" s="21">
        <f t="shared" si="7857"/>
        <v>45386.310601645579</v>
      </c>
      <c r="AF4240" s="10" cm="1">
        <f t="array" ref="AF4240">Lair(100000000/AE4240)</f>
        <v>2202.6201239854036</v>
      </c>
      <c r="AG4240" s="10">
        <f t="shared" si="7858"/>
        <v>1.5302801471923842E-2</v>
      </c>
      <c r="AH4240" s="10" t="b">
        <f t="shared" si="7853"/>
        <v>1</v>
      </c>
      <c r="AI4240" s="10">
        <f t="shared" si="7908"/>
        <v>2202.6201239854036</v>
      </c>
      <c r="AJ4240">
        <v>7.0000000000000001E-3</v>
      </c>
      <c r="AK4240" s="3" cm="1">
        <f t="array" ref="AK4240">100000000/Lvac($AA4240)</f>
        <v>45386.313156177785</v>
      </c>
      <c r="AL4240" s="21">
        <f t="shared" si="7743"/>
        <v>0.14423921248771351</v>
      </c>
      <c r="AM4240" s="10" cm="1">
        <f t="array" ref="AM4240">Lvac($AI4240)-$BA4240</f>
        <v>-2.9419496468108264E-3</v>
      </c>
      <c r="AN4240" s="10">
        <f t="shared" si="7909"/>
        <v>6.3156177784549072E-2</v>
      </c>
      <c r="AO4240" s="3">
        <f t="shared" si="7910"/>
        <v>-0.42027852097297519</v>
      </c>
      <c r="AP4240" s="3">
        <v>-0.43799443463805282</v>
      </c>
      <c r="AS4240" s="3">
        <f t="shared" si="7859"/>
        <v>3.1561777868773788E-3</v>
      </c>
      <c r="AT4240" s="3" cm="1">
        <f t="array" ref="AT4240">AS4240-(100000000/LvacE($A4240)-$E4240)</f>
        <v>1.7532797937747091E-4</v>
      </c>
      <c r="AU4240" t="s">
        <v>4786</v>
      </c>
      <c r="AV4240" t="s">
        <v>4846</v>
      </c>
      <c r="AW4240" s="3">
        <v>21294.89</v>
      </c>
      <c r="AX4240" s="3">
        <v>66681.14</v>
      </c>
      <c r="AY4240" s="3"/>
      <c r="AZ4240" s="10" cm="1">
        <f t="array" ref="AZ4240">Lair(100000000/($AX4240-$AW4240))</f>
        <v>2202.6230653184289</v>
      </c>
      <c r="BA4240" s="10">
        <f t="shared" si="7911"/>
        <v>2203.3104739871656</v>
      </c>
      <c r="BB4240" s="12">
        <v>74500000</v>
      </c>
      <c r="BC4240" s="3">
        <v>0.127</v>
      </c>
      <c r="BD4240" s="12" cm="1">
        <f t="array" ref="BD4240">SfromgA($BB4240,$BA4240,"")</f>
        <v>0.39329346447066693</v>
      </c>
      <c r="BE4240" s="29">
        <f t="shared" si="7912"/>
        <v>476.24132288500567</v>
      </c>
      <c r="BG4240" s="3"/>
      <c r="BH4240" s="3"/>
      <c r="BI4240" s="12">
        <f t="shared" si="7913"/>
        <v>74500000</v>
      </c>
      <c r="BJ4240" s="29">
        <f t="shared" si="7914"/>
        <v>476.24132288500567</v>
      </c>
      <c r="BK4240" s="3">
        <f t="shared" si="7915"/>
        <v>-6.6932414652441325</v>
      </c>
      <c r="BL4240" s="13">
        <f>EXP(BK$4341*$AX4240+BK$4342)*$BI4240/(100000000/($AX4240-$AW4240))</f>
        <v>23.953591064918989</v>
      </c>
      <c r="BM4240" s="3">
        <f t="shared" si="7916"/>
        <v>2.077505964029049</v>
      </c>
      <c r="BN4240" s="13" cm="1">
        <f t="array" ref="BN4240">$C4240*EXP(poly_from_str(100000000/$E4240,BN$4343))</f>
        <v>41.902770601140233</v>
      </c>
      <c r="BO4240" s="3">
        <f t="shared" si="7917"/>
        <v>1.0986122886681098</v>
      </c>
      <c r="BP4240" s="13">
        <f t="shared" si="7918"/>
        <v>-0.55923369617705443</v>
      </c>
      <c r="BQ4240" s="13"/>
      <c r="BS4240" s="13"/>
      <c r="BT4240" s="13"/>
      <c r="BU4240" s="13"/>
      <c r="BV4240" s="13"/>
      <c r="BW4240" s="13"/>
      <c r="BX4240" s="13"/>
      <c r="BY4240">
        <v>44344</v>
      </c>
      <c r="BZ4240" s="13"/>
    </row>
    <row r="4241" spans="1:78" x14ac:dyDescent="0.25">
      <c r="A4241" t="s">
        <v>4549</v>
      </c>
      <c r="B4241" s="2" t="str">
        <f t="shared" si="7746"/>
        <v/>
      </c>
      <c r="C4241">
        <v>7</v>
      </c>
      <c r="D4241" t="s">
        <v>14</v>
      </c>
      <c r="E4241">
        <v>45405.73</v>
      </c>
      <c r="F4241">
        <v>39024</v>
      </c>
      <c r="G4241" t="s">
        <v>5</v>
      </c>
      <c r="H4241" s="5" t="s">
        <v>4</v>
      </c>
      <c r="I4241">
        <v>84430</v>
      </c>
      <c r="J4241" t="s">
        <v>3</v>
      </c>
      <c r="K4241" s="5" t="s">
        <v>8</v>
      </c>
      <c r="L4241">
        <v>39024.269999999997</v>
      </c>
      <c r="M4241" t="str">
        <f t="shared" si="7904"/>
        <v>e</v>
      </c>
      <c r="N4241" t="str">
        <f t="shared" si="7905"/>
        <v>9/2</v>
      </c>
      <c r="O4241">
        <v>84430.98</v>
      </c>
      <c r="P4241" t="str">
        <f t="shared" si="7906"/>
        <v>o</v>
      </c>
      <c r="Q4241" t="str">
        <f t="shared" si="7907"/>
        <v>7/2</v>
      </c>
      <c r="R4241">
        <v>38</v>
      </c>
      <c r="U4241" s="4" t="s">
        <v>5018</v>
      </c>
      <c r="AA4241" s="10">
        <f t="shared" si="7854"/>
        <v>2201.6779999999999</v>
      </c>
      <c r="AB4241" s="3" cm="1">
        <f t="array" ref="AB4241">100000000/Lvac(AA4241)</f>
        <v>45405.729948359934</v>
      </c>
      <c r="AC4241" s="28">
        <f t="shared" si="7855"/>
        <v>4.541990245621749E-7</v>
      </c>
      <c r="AD4241" s="28">
        <f t="shared" si="7856"/>
        <v>2.2023652105963342E-7</v>
      </c>
      <c r="AE4241" s="21">
        <f t="shared" si="7857"/>
        <v>45405.729990169762</v>
      </c>
      <c r="AF4241" s="10" cm="1">
        <f t="array" ref="AF4241">Lair(100000000/AE4241)</f>
        <v>2201.6779979724752</v>
      </c>
      <c r="AG4241" s="10">
        <f t="shared" si="7858"/>
        <v>1.5311619126039306E-2</v>
      </c>
      <c r="AH4241" s="10" t="b">
        <f t="shared" si="7853"/>
        <v>1</v>
      </c>
      <c r="AI4241" s="10">
        <f t="shared" si="7908"/>
        <v>2201.6779979724752</v>
      </c>
      <c r="AJ4241" s="25">
        <f>0.007*7</f>
        <v>4.9000000000000002E-2</v>
      </c>
      <c r="AK4241" s="3" cm="1">
        <f t="array" ref="AK4241">100000000/Lvac($AA4241)</f>
        <v>45405.729948359934</v>
      </c>
      <c r="AL4241" s="21">
        <f t="shared" si="7743"/>
        <v>1.0105386752824568</v>
      </c>
      <c r="AM4241" s="10" cm="1">
        <f t="array" ref="AM4241">Lvac($AI4241)-$BA4241</f>
        <v>4.7533493489481771E-2</v>
      </c>
      <c r="AN4241" s="10">
        <f t="shared" si="7909"/>
        <v>-0.98005164006463019</v>
      </c>
      <c r="AO4241" s="14">
        <f t="shared" si="7910"/>
        <v>0.97007129570370954</v>
      </c>
      <c r="AP4241" s="14">
        <v>0.97011268242716375</v>
      </c>
      <c r="AS4241" s="3">
        <f t="shared" si="7859"/>
        <v>-5.1640068704728037E-5</v>
      </c>
      <c r="AT4241" s="3" cm="1">
        <f t="array" ref="AT4241">AS4241-(100000000/LvacE($A4241)-$E4241)</f>
        <v>1.7621152801439166E-4</v>
      </c>
      <c r="AU4241" t="s">
        <v>4697</v>
      </c>
      <c r="AV4241" t="s">
        <v>4910</v>
      </c>
      <c r="AW4241" s="3">
        <v>39024.269999999997</v>
      </c>
      <c r="AX4241" s="3">
        <v>84430.98</v>
      </c>
      <c r="AY4241" s="3"/>
      <c r="AZ4241" s="10" cm="1">
        <f t="array" ref="AZ4241">Lair(100000000/($AX4241-$AW4241))</f>
        <v>2201.6304744365352</v>
      </c>
      <c r="BA4241" s="10">
        <f t="shared" si="7911"/>
        <v>2202.3176750748953</v>
      </c>
      <c r="BB4241" s="12">
        <v>2000000000</v>
      </c>
      <c r="BC4241" s="3">
        <v>0.748</v>
      </c>
      <c r="BD4241" s="12" cm="1">
        <f t="array" ref="BD4241">SfromgA($BB4241,$BA4241,"")</f>
        <v>10.543947831791442</v>
      </c>
      <c r="BE4241" s="29">
        <f t="shared" si="7912"/>
        <v>12.201845430196357</v>
      </c>
      <c r="BG4241" s="3"/>
      <c r="BH4241" s="3"/>
      <c r="BI4241" s="12">
        <f t="shared" si="7913"/>
        <v>2000000000</v>
      </c>
      <c r="BJ4241" s="29">
        <f t="shared" si="7914"/>
        <v>12.201845430196357</v>
      </c>
      <c r="BK4241" s="3">
        <f t="shared" si="7915"/>
        <v>-9.1241732185072522</v>
      </c>
      <c r="BL4241" s="13">
        <f>EXP(BK$4341*$AX4241+BK$4342)*$BI4241/(100000000/($AX4241-$AW4241))</f>
        <v>167.00716315886436</v>
      </c>
      <c r="BM4241" s="3">
        <f t="shared" si="7916"/>
        <v>3.1721265556084086</v>
      </c>
      <c r="BN4241" s="13" cm="1">
        <f t="array" ref="BN4241">$C4241*EXP(poly_from_str(100000000/$E4241,BN$4343))</f>
        <v>98.985584212041076</v>
      </c>
      <c r="BO4241" s="3">
        <f t="shared" si="7917"/>
        <v>1.9459101490553132</v>
      </c>
      <c r="BP4241" s="13">
        <f t="shared" si="7918"/>
        <v>0.52306247915166981</v>
      </c>
      <c r="BQ4241" s="13"/>
      <c r="BS4241" s="13"/>
      <c r="BT4241" s="13"/>
      <c r="BU4241" s="13"/>
      <c r="BV4241" s="13"/>
      <c r="BW4241" s="13"/>
      <c r="BX4241" s="13"/>
      <c r="BY4241">
        <v>104872</v>
      </c>
      <c r="BZ4241" s="13"/>
    </row>
    <row r="4242" spans="1:78" hidden="1" x14ac:dyDescent="0.25">
      <c r="A4242" t="s">
        <v>4550</v>
      </c>
      <c r="B4242" s="2" t="str">
        <f t="shared" si="7746"/>
        <v/>
      </c>
      <c r="C4242">
        <v>5</v>
      </c>
      <c r="E4242">
        <v>45448.27</v>
      </c>
      <c r="F4242">
        <v>21418</v>
      </c>
      <c r="G4242" t="s">
        <v>5</v>
      </c>
      <c r="H4242" s="5" t="s">
        <v>18</v>
      </c>
      <c r="I4242">
        <v>66867</v>
      </c>
      <c r="J4242" t="s">
        <v>3</v>
      </c>
      <c r="K4242" s="5" t="s">
        <v>19</v>
      </c>
      <c r="L4242">
        <v>21418.84</v>
      </c>
      <c r="M4242" t="str">
        <f t="shared" si="7904"/>
        <v>e</v>
      </c>
      <c r="N4242" t="str">
        <f t="shared" si="7905"/>
        <v>5/2</v>
      </c>
      <c r="O4242">
        <v>66867.09</v>
      </c>
      <c r="P4242" t="str">
        <f t="shared" si="7906"/>
        <v>o</v>
      </c>
      <c r="Q4242" t="str">
        <f t="shared" si="7907"/>
        <v>3/2</v>
      </c>
      <c r="R4242">
        <v>38</v>
      </c>
      <c r="AA4242" s="10">
        <f t="shared" si="7854"/>
        <v>2199.6170000000002</v>
      </c>
      <c r="AB4242" s="3" cm="1">
        <f t="array" ref="AB4242">100000000/Lvac(AA4242)</f>
        <v>45448.26989552295</v>
      </c>
      <c r="AC4242" s="28">
        <f t="shared" si="7855"/>
        <v>4.5462460055546032E-7</v>
      </c>
      <c r="AD4242" s="28">
        <f t="shared" si="7856"/>
        <v>2.2003037789971158E-7</v>
      </c>
      <c r="AE4242" s="21">
        <f t="shared" si="7857"/>
        <v>45448.269980171906</v>
      </c>
      <c r="AF4242" s="10" cm="1">
        <f t="array" ref="AF4242">Lair(100000000/AE4242)</f>
        <v>2199.616995902717</v>
      </c>
      <c r="AG4242" s="10">
        <f t="shared" si="7858"/>
        <v>1.5330950773594438E-2</v>
      </c>
      <c r="AH4242" s="10" t="b">
        <f t="shared" si="7853"/>
        <v>1</v>
      </c>
      <c r="AI4242" s="10">
        <f t="shared" si="7908"/>
        <v>2199.616995902717</v>
      </c>
      <c r="AJ4242">
        <v>3.0000000000000001E-3</v>
      </c>
      <c r="AK4242" s="3" cm="1">
        <f t="array" ref="AK4242">100000000/Lvac($AA4242)</f>
        <v>45448.26989552295</v>
      </c>
      <c r="AL4242" s="21">
        <f t="shared" si="7743"/>
        <v>6.1985704757028984E-2</v>
      </c>
      <c r="AM4242" s="10" cm="1">
        <f t="array" ref="AM4242">Lvac($AI4242)-$BA4242</f>
        <v>-9.6730782070153509E-4</v>
      </c>
      <c r="AN4242" s="10">
        <f t="shared" si="7909"/>
        <v>1.9895522949809674E-2</v>
      </c>
      <c r="AO4242" s="3">
        <f t="shared" si="7910"/>
        <v>-0.32243594023384503</v>
      </c>
      <c r="AP4242" s="3">
        <v>-0.32106989328894997</v>
      </c>
      <c r="AS4242" s="3">
        <f t="shared" si="7859"/>
        <v>-1.0447704698890448E-4</v>
      </c>
      <c r="AT4242" s="3" cm="1">
        <f t="array" ref="AT4242">AS4242-(100000000/LvacE($A4242)-$E4242)</f>
        <v>1.7816058243624866E-4</v>
      </c>
      <c r="AU4242" t="s">
        <v>4787</v>
      </c>
      <c r="AV4242" t="s">
        <v>4862</v>
      </c>
      <c r="AW4242" s="3">
        <v>21418.84</v>
      </c>
      <c r="AX4242" s="3">
        <v>66867.09</v>
      </c>
      <c r="AY4242" s="3"/>
      <c r="AZ4242" s="10" cm="1">
        <f t="array" ref="AZ4242">Lair(100000000/($AX4242-$AW4242))</f>
        <v>2199.6179630081292</v>
      </c>
      <c r="BA4242" s="10">
        <f t="shared" si="7911"/>
        <v>2200.3047422067957</v>
      </c>
      <c r="BB4242" s="12">
        <v>97500000</v>
      </c>
      <c r="BC4242" s="3">
        <v>0.153</v>
      </c>
      <c r="BD4242" s="12" cm="1">
        <f t="array" ref="BD4242">SfromgA($BB4242,$BA4242,"")</f>
        <v>0.51260929862176796</v>
      </c>
      <c r="BE4242" s="29">
        <f t="shared" si="7912"/>
        <v>435.04299006839358</v>
      </c>
      <c r="BG4242" s="3"/>
      <c r="BH4242" s="3"/>
      <c r="BI4242" s="12">
        <f t="shared" si="7913"/>
        <v>97500000</v>
      </c>
      <c r="BJ4242" s="29">
        <f t="shared" si="7914"/>
        <v>435.04299006839358</v>
      </c>
      <c r="BK4242" s="3">
        <f t="shared" si="7915"/>
        <v>-6.4132640659614841</v>
      </c>
      <c r="BL4242" s="13">
        <f>EXP(BK$4341*$AX4242+BK$4342)*$BI4242/(100000000/($AX4242-$AW4242))</f>
        <v>30.951086884922088</v>
      </c>
      <c r="BM4242" s="3">
        <f t="shared" si="7916"/>
        <v>1.8229702035248803</v>
      </c>
      <c r="BN4242" s="13" cm="1">
        <f t="array" ref="BN4242">$C4242*EXP(poly_from_str(100000000/$E4242,BN$4343))</f>
        <v>72.656853474161835</v>
      </c>
      <c r="BO4242" s="3">
        <f t="shared" si="7917"/>
        <v>1.6094379124341003</v>
      </c>
      <c r="BP4242" s="13">
        <f t="shared" si="7918"/>
        <v>-0.85333960510919293</v>
      </c>
      <c r="BQ4242" s="13"/>
      <c r="BS4242" s="13"/>
      <c r="BT4242" s="13"/>
      <c r="BU4242" s="13"/>
      <c r="BV4242" s="13"/>
      <c r="BW4242" s="13"/>
      <c r="BX4242" s="13"/>
      <c r="BY4242">
        <v>77173</v>
      </c>
      <c r="BZ4242" s="13"/>
    </row>
    <row r="4243" spans="1:78" hidden="1" x14ac:dyDescent="0.25">
      <c r="A4243" t="s">
        <v>4551</v>
      </c>
      <c r="B4243" s="2" t="str">
        <f t="shared" si="7746"/>
        <v/>
      </c>
      <c r="C4243">
        <v>3</v>
      </c>
      <c r="E4243">
        <v>45486.42</v>
      </c>
      <c r="F4243">
        <v>23651</v>
      </c>
      <c r="G4243" t="s">
        <v>5</v>
      </c>
      <c r="H4243" s="5" t="s">
        <v>8</v>
      </c>
      <c r="I4243">
        <v>69138</v>
      </c>
      <c r="J4243" t="s">
        <v>3</v>
      </c>
      <c r="K4243" s="5" t="s">
        <v>4</v>
      </c>
      <c r="L4243">
        <v>23651.88</v>
      </c>
      <c r="M4243" t="str">
        <f t="shared" si="7904"/>
        <v>e</v>
      </c>
      <c r="N4243" t="str">
        <f t="shared" si="7905"/>
        <v>7/2</v>
      </c>
      <c r="O4243">
        <v>69138.28</v>
      </c>
      <c r="P4243" t="str">
        <f t="shared" si="7906"/>
        <v>o</v>
      </c>
      <c r="Q4243" t="str">
        <f t="shared" si="7907"/>
        <v>9/2</v>
      </c>
      <c r="R4243">
        <v>38</v>
      </c>
      <c r="AA4243" s="10">
        <f t="shared" si="7854"/>
        <v>2197.7719999999999</v>
      </c>
      <c r="AB4243" s="3" cm="1">
        <f t="array" ref="AB4243">100000000/Lvac(AA4243)</f>
        <v>45486.419172714806</v>
      </c>
      <c r="AC4243" s="28">
        <f t="shared" si="7855"/>
        <v>4.5500625178589956E-7</v>
      </c>
      <c r="AD4243" s="28">
        <f t="shared" si="7856"/>
        <v>2.1984583930490041E-7</v>
      </c>
      <c r="AE4243" s="21">
        <f t="shared" si="7857"/>
        <v>45486.41984342083</v>
      </c>
      <c r="AF4243" s="10" cm="1">
        <f t="array" ref="AF4243">Lair(100000000/AE4243)</f>
        <v>2197.7719675900835</v>
      </c>
      <c r="AG4243" s="10">
        <f t="shared" si="7858"/>
        <v>1.5348302547469623E-2</v>
      </c>
      <c r="AH4243" s="10" t="b">
        <f t="shared" si="7853"/>
        <v>1</v>
      </c>
      <c r="AI4243" s="10">
        <f t="shared" si="7908"/>
        <v>2197.7719675900835</v>
      </c>
      <c r="AJ4243">
        <v>3.0000000000000001E-3</v>
      </c>
      <c r="AK4243" s="3" cm="1">
        <f t="array" ref="AK4243">100000000/Lvac($AA4243)</f>
        <v>45486.419172714806</v>
      </c>
      <c r="AL4243" s="21">
        <f t="shared" si="7743"/>
        <v>6.2089816200438526E-2</v>
      </c>
      <c r="AM4243" s="10" cm="1">
        <f t="array" ref="AM4243">Lvac($AI4243)-$BA4243</f>
        <v>-9.590764370841498E-4</v>
      </c>
      <c r="AN4243" s="10">
        <f t="shared" si="7909"/>
        <v>1.917271481215721E-2</v>
      </c>
      <c r="AO4243" s="3">
        <f t="shared" si="7910"/>
        <v>-0.3196921456947166</v>
      </c>
      <c r="AP4243" s="3">
        <v>-0.30888658147887327</v>
      </c>
      <c r="AS4243" s="3">
        <f t="shared" si="7859"/>
        <v>-8.272851919173263E-4</v>
      </c>
      <c r="AT4243" s="3" cm="1">
        <f t="array" ref="AT4243">AS4243-(100000000/LvacE($A4243)-$E4243)</f>
        <v>1.7992420907830819E-4</v>
      </c>
      <c r="AU4243" t="s">
        <v>4754</v>
      </c>
      <c r="AV4243" t="s">
        <v>4874</v>
      </c>
      <c r="AW4243" s="3">
        <v>23651.88</v>
      </c>
      <c r="AX4243" s="3">
        <v>69138.28</v>
      </c>
      <c r="AY4243" s="3"/>
      <c r="AZ4243" s="10" cm="1">
        <f t="array" ref="AZ4243">Lair(100000000/($AX4243-$AW4243))</f>
        <v>2197.7729264660402</v>
      </c>
      <c r="BA4243" s="10">
        <f t="shared" si="7911"/>
        <v>2198.4593197087484</v>
      </c>
      <c r="BB4243" s="12">
        <v>163000000</v>
      </c>
      <c r="BC4243" s="3">
        <v>0.23899999999999999</v>
      </c>
      <c r="BD4243" s="12" cm="1">
        <f t="array" ref="BD4243">SfromgA($BB4243,$BA4243,"")</f>
        <v>0.8548231318822892</v>
      </c>
      <c r="BE4243" s="29">
        <f t="shared" si="7912"/>
        <v>320.31205797335184</v>
      </c>
      <c r="BG4243" s="3"/>
      <c r="BH4243" s="3"/>
      <c r="BI4243" s="12">
        <f t="shared" si="7913"/>
        <v>163000000</v>
      </c>
      <c r="BJ4243" s="29">
        <f t="shared" si="7914"/>
        <v>320.31205797335184</v>
      </c>
      <c r="BK4243" s="3">
        <f t="shared" si="7915"/>
        <v>-7.414101257683245</v>
      </c>
      <c r="BL4243" s="13">
        <f>EXP(BK$4341*$AX4243+BK$4342)*$BI4243/(100000000/($AX4243-$AW4243))</f>
        <v>43.579185378329811</v>
      </c>
      <c r="BM4243" s="3">
        <f t="shared" si="7916"/>
        <v>2.6759673481158273</v>
      </c>
      <c r="BN4243" s="13" cm="1">
        <f t="array" ref="BN4243">$C4243*EXP(poly_from_str(100000000/$E4243,BN$4343))</f>
        <v>44.685426362280239</v>
      </c>
      <c r="BO4243" s="3">
        <f t="shared" si="7917"/>
        <v>1.0986122886681098</v>
      </c>
      <c r="BP4243" s="13">
        <f t="shared" si="7918"/>
        <v>-2.5067779511792555E-2</v>
      </c>
      <c r="BQ4243" s="13"/>
      <c r="BS4243" s="13"/>
      <c r="BT4243" s="13"/>
      <c r="BU4243" s="13"/>
      <c r="BV4243" s="13"/>
      <c r="BW4243" s="13"/>
      <c r="BX4243" s="13"/>
      <c r="BY4243">
        <v>47573</v>
      </c>
      <c r="BZ4243" s="13"/>
    </row>
    <row r="4244" spans="1:78" hidden="1" x14ac:dyDescent="0.25">
      <c r="A4244" t="s">
        <v>4552</v>
      </c>
      <c r="B4244" s="2" t="str">
        <f t="shared" si="7746"/>
        <v/>
      </c>
      <c r="C4244">
        <v>1</v>
      </c>
      <c r="E4244">
        <v>45492.5</v>
      </c>
      <c r="R4244">
        <v>38</v>
      </c>
      <c r="S4244" t="s">
        <v>22</v>
      </c>
      <c r="AA4244" s="10">
        <f t="shared" si="7854"/>
        <v>2197.4780000000001</v>
      </c>
      <c r="AB4244" s="3" cm="1">
        <f t="array" ref="AB4244">100000000/Lvac(AA4244)</f>
        <v>45492.504160457996</v>
      </c>
      <c r="AC4244" s="28">
        <f t="shared" si="7855"/>
        <v>4.5506712695189665E-7</v>
      </c>
      <c r="AD4244" s="28">
        <f t="shared" si="7856"/>
        <v>2.1981643315849783E-7</v>
      </c>
      <c r="AE4244" s="21">
        <f t="shared" si="7857"/>
        <v>45492.500787102806</v>
      </c>
      <c r="AF4244" s="10" cm="1">
        <f t="array" ref="AF4244">Lair(100000000/AE4244)</f>
        <v>2197.4781629639861</v>
      </c>
      <c r="AG4244" s="10">
        <f t="shared" si="7858"/>
        <v>1.5351071583073413E-2</v>
      </c>
      <c r="AH4244" s="10" t="b">
        <f t="shared" si="7853"/>
        <v>1</v>
      </c>
      <c r="AI4244" s="10">
        <f t="shared" si="7860"/>
        <v>2197.4780000000001</v>
      </c>
      <c r="AJ4244">
        <v>3.0000000000000001E-3</v>
      </c>
      <c r="AK4244" s="3" cm="1">
        <f t="array" ref="AK4244">100000000/Lvac($AA4244)</f>
        <v>45492.504160457996</v>
      </c>
      <c r="AL4244" s="21">
        <f t="shared" si="7743"/>
        <v>6.2106429498440481E-2</v>
      </c>
      <c r="AM4244" s="21"/>
      <c r="AN4244" s="21"/>
      <c r="AO4244" s="21"/>
      <c r="AP4244" s="21"/>
      <c r="AS4244" s="3">
        <f t="shared" si="7859"/>
        <v>4.1604579964769073E-3</v>
      </c>
      <c r="AT4244" s="3" cm="1">
        <f t="array" ref="AT4244">AS4244-(100000000/LvacE($A4244)-$E4244)</f>
        <v>1.8020691641140729E-4</v>
      </c>
      <c r="BB4244"/>
      <c r="BC4244"/>
      <c r="BD4244"/>
      <c r="BE4244"/>
      <c r="BF4244"/>
      <c r="BG4244"/>
      <c r="BH4244"/>
      <c r="BI4244"/>
      <c r="BJ4244"/>
      <c r="BN4244" s="13" cm="1">
        <f t="array" ref="BN4244">$C4244*EXP(poly_from_str(100000000/$E4244,BN$4343))</f>
        <v>14.954333458369161</v>
      </c>
      <c r="BO4244" s="13"/>
      <c r="BY4244" t="e">
        <v>#N/A</v>
      </c>
    </row>
    <row r="4245" spans="1:78" hidden="1" x14ac:dyDescent="0.25">
      <c r="A4245" t="s">
        <v>4553</v>
      </c>
      <c r="B4245" s="2">
        <f t="shared" si="7746"/>
        <v>1</v>
      </c>
      <c r="C4245">
        <v>10</v>
      </c>
      <c r="D4245" t="s">
        <v>3263</v>
      </c>
      <c r="E4245">
        <v>45497.16</v>
      </c>
      <c r="F4245">
        <v>21238</v>
      </c>
      <c r="G4245" t="s">
        <v>5</v>
      </c>
      <c r="H4245" s="5" t="s">
        <v>15</v>
      </c>
      <c r="I4245">
        <v>66735</v>
      </c>
      <c r="J4245" t="s">
        <v>3</v>
      </c>
      <c r="K4245" s="5" t="s">
        <v>15</v>
      </c>
      <c r="L4245">
        <v>21238.78</v>
      </c>
      <c r="M4245" t="str">
        <f t="shared" ref="M4245:M4249" si="7919">$G4245&amp;""</f>
        <v>e</v>
      </c>
      <c r="N4245" t="str">
        <f t="shared" ref="N4245:N4249" si="7920">$H4245&amp;""</f>
        <v>13/2</v>
      </c>
      <c r="O4245">
        <v>66735.88</v>
      </c>
      <c r="P4245" t="str">
        <f t="shared" ref="P4245:P4249" si="7921">$J4245&amp;""</f>
        <v>o</v>
      </c>
      <c r="Q4245" t="str">
        <f t="shared" ref="Q4245:Q4249" si="7922">$K4245&amp;""</f>
        <v>13/2</v>
      </c>
      <c r="R4245">
        <v>38</v>
      </c>
      <c r="AA4245" s="10">
        <f t="shared" si="7854"/>
        <v>2197.2530000000002</v>
      </c>
      <c r="AB4245" s="3" cm="1">
        <f t="array" ref="AB4245">100000000/Lvac(AA4245)</f>
        <v>45497.162138551481</v>
      </c>
      <c r="AC4245" s="28">
        <f t="shared" si="7855"/>
        <v>4.5511372609344485E-7</v>
      </c>
      <c r="AD4245" s="28">
        <f t="shared" si="7856"/>
        <v>2.1979392845530072E-7</v>
      </c>
      <c r="AE4245" s="21">
        <f t="shared" si="7857"/>
        <v>45497.1604044509</v>
      </c>
      <c r="AF4245" s="10" cm="1">
        <f t="array" ref="AF4245">Lair(100000000/AE4245)</f>
        <v>2197.2530837558052</v>
      </c>
      <c r="AG4245" s="10">
        <f t="shared" si="7858"/>
        <v>1.5353191493776883E-2</v>
      </c>
      <c r="AH4245" s="10" t="b">
        <f t="shared" si="7853"/>
        <v>1</v>
      </c>
      <c r="AI4245" s="10">
        <f t="shared" ref="AI4245:AI4249" si="7923">$AF4245</f>
        <v>2197.2530837558052</v>
      </c>
      <c r="AJ4245">
        <v>7.0000000000000001E-3</v>
      </c>
      <c r="AK4245" s="3" cm="1">
        <f t="array" ref="AK4245">100000000/Lvac($AA4245)</f>
        <v>45497.162138551481</v>
      </c>
      <c r="AL4245" s="21">
        <f t="shared" si="7743"/>
        <v>0.14494467538781486</v>
      </c>
      <c r="AM4245" s="10" cm="1">
        <f t="array" ref="AM4245">Lvac($AI4245)-$BA4245</f>
        <v>-2.9181051240811939E-3</v>
      </c>
      <c r="AN4245" s="10">
        <f t="shared" ref="AN4245:AN4249" si="7924">$AK4245-($AX4245-$AW4245)</f>
        <v>6.2138551475072745E-2</v>
      </c>
      <c r="AO4245" s="3">
        <f t="shared" ref="AO4245:AO4249" si="7925">AM4245/AJ4245</f>
        <v>-0.41687216058302767</v>
      </c>
      <c r="AP4245" s="3">
        <v>-0.42883977649970412</v>
      </c>
      <c r="AS4245" s="3">
        <f t="shared" si="7859"/>
        <v>2.1385514774010517E-3</v>
      </c>
      <c r="AT4245" s="3" cm="1">
        <f t="array" ref="AT4245">AS4245-(100000000/LvacE($A4245)-$E4245)</f>
        <v>1.8042357987724245E-4</v>
      </c>
      <c r="AU4245" t="s">
        <v>4691</v>
      </c>
      <c r="AV4245" t="s">
        <v>4904</v>
      </c>
      <c r="AW4245" s="3">
        <v>21238.78</v>
      </c>
      <c r="AX4245" s="3">
        <v>66735.88</v>
      </c>
      <c r="AY4245" s="3"/>
      <c r="AZ4245" s="10" cm="1">
        <f t="array" ref="AZ4245">Lair(100000000/($AX4245-$AW4245))</f>
        <v>2197.2560012511203</v>
      </c>
      <c r="BA4245" s="10">
        <f t="shared" ref="BA4245:BA4249" si="7926">100000000/($AX4245-$AW4245)</f>
        <v>2197.9422864314424</v>
      </c>
      <c r="BB4245" s="12">
        <v>685000000</v>
      </c>
      <c r="BC4245" s="3">
        <v>0.56699999999999995</v>
      </c>
      <c r="BD4245" s="12" cm="1">
        <f t="array" ref="BD4245">SfromgA($BB4245,$BA4245,"")</f>
        <v>3.5898209272386676</v>
      </c>
      <c r="BE4245" s="29">
        <f t="shared" ref="BE4245:BE4249" si="7927">(10^MAX(0.05, -0.312925054856973*((LN($BD4245))^(1/3)) + 0.454808404431693)-1)*100</f>
        <v>30.38051189047739</v>
      </c>
      <c r="BG4245" s="3"/>
      <c r="BH4245" s="3"/>
      <c r="BI4245" s="12">
        <f t="shared" ref="BI4245:BI4249" si="7928">IF($BB4245="",$BF4245,$BB4245)</f>
        <v>685000000</v>
      </c>
      <c r="BJ4245" s="29">
        <f t="shared" ref="BJ4245:BJ4249" si="7929">IF($BB4245="",$BH4245,$BE4245)</f>
        <v>30.38051189047739</v>
      </c>
      <c r="BK4245" s="3">
        <f t="shared" ref="BK4245:BK4249" si="7930">LN(BN4245*100000000/($AX4245-$AW4245)/$BI4245)</f>
        <v>-7.6390218285188354</v>
      </c>
      <c r="BL4245" s="13">
        <f>EXP(BK$4341*$AX4245+BK$4342)*$BI4245/(100000000/($AX4245-$AW4245))</f>
        <v>219.86598548689244</v>
      </c>
      <c r="BM4245" s="3">
        <f t="shared" ref="BM4245:BM4249" si="7931">LN(BL4245/$C4245)</f>
        <v>3.0904331108691219</v>
      </c>
      <c r="BN4245" s="13" cm="1">
        <f t="array" ref="BN4245">$C4245*EXP(poly_from_str(100000000/$E4245,BN$4343))</f>
        <v>149.99930944705551</v>
      </c>
      <c r="BO4245" s="3">
        <f t="shared" ref="BO4245:BO4249" si="7932">LN($C4245)</f>
        <v>2.3025850929940459</v>
      </c>
      <c r="BP4245" s="13">
        <f t="shared" ref="BP4245:BP4249" si="7933">LN(BL4245/BN4245)</f>
        <v>0.3823875134638054</v>
      </c>
      <c r="BQ4245" s="13"/>
      <c r="BS4245" s="13"/>
      <c r="BT4245" s="13"/>
      <c r="BU4245" s="13"/>
      <c r="BV4245" s="13"/>
      <c r="BW4245" s="13"/>
      <c r="BX4245" s="13"/>
      <c r="BY4245">
        <v>159797</v>
      </c>
      <c r="BZ4245" s="13"/>
    </row>
    <row r="4246" spans="1:78" hidden="1" x14ac:dyDescent="0.25">
      <c r="A4246" t="s">
        <v>4553</v>
      </c>
      <c r="B4246" s="2">
        <f t="shared" si="7746"/>
        <v>2</v>
      </c>
      <c r="C4246">
        <v>10</v>
      </c>
      <c r="D4246" t="s">
        <v>3263</v>
      </c>
      <c r="E4246">
        <v>45497.16</v>
      </c>
      <c r="F4246">
        <v>26095</v>
      </c>
      <c r="G4246" t="s">
        <v>5</v>
      </c>
      <c r="H4246" s="5" t="s">
        <v>16</v>
      </c>
      <c r="I4246">
        <v>71592</v>
      </c>
      <c r="J4246" t="s">
        <v>3</v>
      </c>
      <c r="K4246" s="5" t="s">
        <v>4</v>
      </c>
      <c r="L4246">
        <v>26095.23</v>
      </c>
      <c r="M4246" t="str">
        <f t="shared" si="7919"/>
        <v>e</v>
      </c>
      <c r="N4246" t="str">
        <f t="shared" si="7920"/>
        <v>11/2</v>
      </c>
      <c r="O4246">
        <v>71592.34</v>
      </c>
      <c r="P4246" t="str">
        <f t="shared" si="7921"/>
        <v>o</v>
      </c>
      <c r="Q4246" t="str">
        <f t="shared" si="7922"/>
        <v>9/2</v>
      </c>
      <c r="R4246">
        <v>38</v>
      </c>
      <c r="AA4246" s="10">
        <f t="shared" si="7854"/>
        <v>2197.2530000000002</v>
      </c>
      <c r="AB4246" s="3" cm="1">
        <f t="array" ref="AB4246">100000000/Lvac(AA4246)</f>
        <v>45497.162138551481</v>
      </c>
      <c r="AC4246" s="28">
        <f t="shared" si="7855"/>
        <v>4.5511372609344485E-7</v>
      </c>
      <c r="AD4246" s="28">
        <f t="shared" si="7856"/>
        <v>2.1979392845530072E-7</v>
      </c>
      <c r="AE4246" s="21">
        <f t="shared" si="7857"/>
        <v>45497.1604044509</v>
      </c>
      <c r="AF4246" s="10" cm="1">
        <f t="array" ref="AF4246">Lair(100000000/AE4246)</f>
        <v>2197.2530837558052</v>
      </c>
      <c r="AG4246" s="10">
        <f t="shared" si="7858"/>
        <v>1.5353191493776883E-2</v>
      </c>
      <c r="AH4246" s="10" t="b">
        <f t="shared" si="7853"/>
        <v>1</v>
      </c>
      <c r="AI4246" s="10">
        <f t="shared" si="7923"/>
        <v>2197.2530837558052</v>
      </c>
      <c r="AJ4246">
        <v>7.0000000000000001E-3</v>
      </c>
      <c r="AK4246" s="3" cm="1">
        <f t="array" ref="AK4246">100000000/Lvac($AA4246)</f>
        <v>45497.162138551481</v>
      </c>
      <c r="AL4246" s="21">
        <f t="shared" si="7743"/>
        <v>0.14494467538781486</v>
      </c>
      <c r="AM4246" s="10" cm="1">
        <f t="array" ref="AM4246">Lvac($AI4246)-$BA4246</f>
        <v>-2.4350102012249408E-3</v>
      </c>
      <c r="AN4246" s="10">
        <f t="shared" si="7924"/>
        <v>5.2138551480311435E-2</v>
      </c>
      <c r="AO4246" s="3">
        <f t="shared" si="7925"/>
        <v>-0.34785860017499154</v>
      </c>
      <c r="AP4246" s="3">
        <v>-0.35982621609166798</v>
      </c>
      <c r="AS4246" s="3">
        <f t="shared" si="7859"/>
        <v>2.1385514774010517E-3</v>
      </c>
      <c r="AT4246" s="3" cm="1">
        <f t="array" ref="AT4246">AS4246-(100000000/LvacE($A4246)-$E4246)</f>
        <v>1.8042357987724245E-4</v>
      </c>
      <c r="AU4246" t="s">
        <v>4733</v>
      </c>
      <c r="AV4246" t="s">
        <v>4876</v>
      </c>
      <c r="AW4246" s="3">
        <v>26095.23</v>
      </c>
      <c r="AX4246" s="3">
        <v>71592.34</v>
      </c>
      <c r="AY4246" s="3"/>
      <c r="AZ4246" s="10" cm="1">
        <f t="array" ref="AZ4246">Lair(100000000/($AX4246-$AW4246))</f>
        <v>2197.2555182571518</v>
      </c>
      <c r="BA4246" s="10">
        <f t="shared" si="7926"/>
        <v>2197.9418033365196</v>
      </c>
      <c r="BB4246" s="12">
        <v>1120000000</v>
      </c>
      <c r="BC4246" s="3">
        <v>0.5</v>
      </c>
      <c r="BD4246" s="12" cm="1">
        <f t="array" ref="BD4246">SfromgA($BB4246,$BA4246,"")</f>
        <v>5.8694843611603194</v>
      </c>
      <c r="BE4246" s="29">
        <f t="shared" si="7927"/>
        <v>19.205682383499422</v>
      </c>
      <c r="BG4246" s="3"/>
      <c r="BH4246" s="3"/>
      <c r="BI4246" s="12">
        <f t="shared" si="7928"/>
        <v>1120000000</v>
      </c>
      <c r="BJ4246" s="29">
        <f t="shared" si="7929"/>
        <v>19.205682383499422</v>
      </c>
      <c r="BK4246" s="3">
        <f t="shared" si="7930"/>
        <v>-8.130687174339954</v>
      </c>
      <c r="BL4246" s="13">
        <f>EXP(BK$4341*$AX4246+BK$4342)*$BI4246/(100000000/($AX4246-$AW4246))</f>
        <v>248.56116961678904</v>
      </c>
      <c r="BM4246" s="3">
        <f t="shared" si="7931"/>
        <v>3.2131038776509215</v>
      </c>
      <c r="BN4246" s="13" cm="1">
        <f t="array" ref="BN4246">$C4246*EXP(poly_from_str(100000000/$E4246,BN$4343))</f>
        <v>149.99930944705551</v>
      </c>
      <c r="BO4246" s="3">
        <f t="shared" si="7932"/>
        <v>2.3025850929940459</v>
      </c>
      <c r="BP4246" s="13">
        <f t="shared" si="7933"/>
        <v>0.50505828024560517</v>
      </c>
      <c r="BQ4246" s="13"/>
      <c r="BS4246" s="13"/>
      <c r="BT4246" s="13"/>
      <c r="BU4246" s="13"/>
      <c r="BV4246" s="13"/>
      <c r="BW4246" s="13"/>
      <c r="BX4246" s="13"/>
      <c r="BY4246">
        <v>159797</v>
      </c>
      <c r="BZ4246" s="13"/>
    </row>
    <row r="4247" spans="1:78" hidden="1" x14ac:dyDescent="0.25">
      <c r="A4247" t="s">
        <v>4554</v>
      </c>
      <c r="B4247" s="2" t="str">
        <f t="shared" si="7746"/>
        <v/>
      </c>
      <c r="C4247">
        <v>7</v>
      </c>
      <c r="E4247">
        <v>45507.06</v>
      </c>
      <c r="F4247">
        <v>37919</v>
      </c>
      <c r="G4247" t="s">
        <v>5</v>
      </c>
      <c r="H4247" s="5" t="s">
        <v>8</v>
      </c>
      <c r="I4247">
        <v>83426</v>
      </c>
      <c r="J4247" t="s">
        <v>3</v>
      </c>
      <c r="K4247" s="5" t="s">
        <v>18</v>
      </c>
      <c r="L4247">
        <v>37919.58</v>
      </c>
      <c r="M4247" t="str">
        <f t="shared" si="7919"/>
        <v>e</v>
      </c>
      <c r="N4247" t="str">
        <f t="shared" si="7920"/>
        <v>7/2</v>
      </c>
      <c r="O4247">
        <v>83426.55</v>
      </c>
      <c r="P4247" t="str">
        <f t="shared" si="7921"/>
        <v>o</v>
      </c>
      <c r="Q4247" t="str">
        <f t="shared" si="7922"/>
        <v>5/2</v>
      </c>
      <c r="R4247">
        <v>38</v>
      </c>
      <c r="AA4247" s="10">
        <f t="shared" si="7854"/>
        <v>2196.7750000000001</v>
      </c>
      <c r="AB4247" s="3" cm="1">
        <f t="array" ref="AB4247">100000000/Lvac(AA4247)</f>
        <v>45507.060920241493</v>
      </c>
      <c r="AC4247" s="28">
        <f t="shared" si="7855"/>
        <v>4.5521275506139681E-7</v>
      </c>
      <c r="AD4247" s="28">
        <f t="shared" si="7856"/>
        <v>2.1974611846558544E-7</v>
      </c>
      <c r="AE4247" s="21">
        <f t="shared" si="7857"/>
        <v>45507.060173916747</v>
      </c>
      <c r="AF4247" s="10" cm="1">
        <f t="array" ref="AF4247">Lair(100000000/AE4247)</f>
        <v>2196.7750360312671</v>
      </c>
      <c r="AG4247" s="10">
        <f t="shared" si="7858"/>
        <v>1.5357697288124975E-2</v>
      </c>
      <c r="AH4247" s="10" t="b">
        <f t="shared" si="7853"/>
        <v>1</v>
      </c>
      <c r="AI4247" s="10">
        <f t="shared" si="7923"/>
        <v>2196.7750360312671</v>
      </c>
      <c r="AJ4247">
        <v>3.0000000000000001E-3</v>
      </c>
      <c r="AK4247" s="3" cm="1">
        <f t="array" ref="AK4247">100000000/Lvac($AA4247)</f>
        <v>45507.060920241493</v>
      </c>
      <c r="AL4247" s="21">
        <f t="shared" si="7743"/>
        <v>6.2146182709434866E-2</v>
      </c>
      <c r="AM4247" s="10" cm="1">
        <f t="array" ref="AM4247">Lvac($AI4247)-$BA4247</f>
        <v>-4.3543590172703261E-3</v>
      </c>
      <c r="AN4247" s="10">
        <f t="shared" si="7924"/>
        <v>9.0920241491403431E-2</v>
      </c>
      <c r="AO4247" s="3">
        <f t="shared" si="7925"/>
        <v>-1.4514530057567754</v>
      </c>
      <c r="AP4247" s="3">
        <v>-1.4634659378316428</v>
      </c>
      <c r="AS4247" s="3">
        <f t="shared" si="7859"/>
        <v>9.2024149489589036E-4</v>
      </c>
      <c r="AT4247" s="3" cm="1">
        <f t="array" ref="AT4247">AS4247-(100000000/LvacE($A4247)-$E4247)</f>
        <v>1.8088478100253269E-4</v>
      </c>
      <c r="AU4247" t="s">
        <v>4759</v>
      </c>
      <c r="AV4247" t="s">
        <v>4863</v>
      </c>
      <c r="AW4247" s="3">
        <v>37919.58</v>
      </c>
      <c r="AX4247" s="3">
        <v>83426.55</v>
      </c>
      <c r="AY4247" s="3"/>
      <c r="AZ4247" s="10" cm="1">
        <f t="array" ref="AZ4247">Lair(100000000/($AX4247-$AW4247))</f>
        <v>2196.7793894805786</v>
      </c>
      <c r="BA4247" s="10">
        <f t="shared" si="7926"/>
        <v>2197.4655750536676</v>
      </c>
      <c r="BB4247" s="12">
        <v>848000000</v>
      </c>
      <c r="BC4247" s="3">
        <v>0.57099999999999995</v>
      </c>
      <c r="BD4247" s="12" cm="1">
        <f t="array" ref="BD4247">SfromgA($BB4247,$BA4247,"")</f>
        <v>4.4411501143545671</v>
      </c>
      <c r="BE4247" s="29">
        <f t="shared" si="7927"/>
        <v>25.119044066047191</v>
      </c>
      <c r="BG4247" s="3"/>
      <c r="BH4247" s="3"/>
      <c r="BI4247" s="12">
        <f t="shared" si="7928"/>
        <v>848000000</v>
      </c>
      <c r="BJ4247" s="29">
        <f t="shared" si="7929"/>
        <v>25.119044066047191</v>
      </c>
      <c r="BK4247" s="3">
        <f t="shared" si="7930"/>
        <v>-8.2028939157081808</v>
      </c>
      <c r="BL4247" s="13">
        <f>EXP(BK$4341*$AX4247+BK$4342)*$BI4247/(100000000/($AX4247-$AW4247))</f>
        <v>76.595416383604928</v>
      </c>
      <c r="BM4247" s="3">
        <f t="shared" si="7931"/>
        <v>2.3926270875667086</v>
      </c>
      <c r="BN4247" s="13" cm="1">
        <f t="array" ref="BN4247">$C4247*EXP(poly_from_str(100000000/$E4247,BN$4343))</f>
        <v>105.68228840912793</v>
      </c>
      <c r="BO4247" s="3">
        <f t="shared" si="7932"/>
        <v>1.9459101490553132</v>
      </c>
      <c r="BP4247" s="13">
        <f t="shared" si="7933"/>
        <v>-0.32190007749393618</v>
      </c>
      <c r="BQ4247" s="13"/>
      <c r="BS4247" s="13"/>
      <c r="BT4247" s="13"/>
      <c r="BU4247" s="13"/>
      <c r="BV4247" s="13"/>
      <c r="BW4247" s="13"/>
      <c r="BX4247" s="13"/>
      <c r="BY4247">
        <v>112653</v>
      </c>
      <c r="BZ4247" s="13"/>
    </row>
    <row r="4248" spans="1:78" hidden="1" x14ac:dyDescent="0.25">
      <c r="A4248" t="s">
        <v>4555</v>
      </c>
      <c r="B4248" s="2" t="str">
        <f t="shared" si="7746"/>
        <v/>
      </c>
      <c r="C4248">
        <v>2</v>
      </c>
      <c r="E4248">
        <v>45514.080000000002</v>
      </c>
      <c r="F4248">
        <v>21535</v>
      </c>
      <c r="G4248" t="s">
        <v>5</v>
      </c>
      <c r="H4248" s="5" t="s">
        <v>4</v>
      </c>
      <c r="I4248">
        <v>67049</v>
      </c>
      <c r="J4248" t="s">
        <v>3</v>
      </c>
      <c r="K4248" s="5" t="s">
        <v>4</v>
      </c>
      <c r="L4248">
        <v>21535.17</v>
      </c>
      <c r="M4248" t="str">
        <f t="shared" si="7919"/>
        <v>e</v>
      </c>
      <c r="N4248" t="str">
        <f t="shared" si="7920"/>
        <v>9/2</v>
      </c>
      <c r="O4248">
        <v>67049.179999999993</v>
      </c>
      <c r="P4248" t="str">
        <f t="shared" si="7921"/>
        <v>o</v>
      </c>
      <c r="Q4248" t="str">
        <f t="shared" si="7922"/>
        <v>9/2</v>
      </c>
      <c r="R4248">
        <v>38</v>
      </c>
      <c r="AA4248" s="10">
        <f t="shared" si="7854"/>
        <v>2196.4360000000001</v>
      </c>
      <c r="AB4248" s="3" cm="1">
        <f t="array" ref="AB4248">100000000/Lvac(AA4248)</f>
        <v>45514.083796612824</v>
      </c>
      <c r="AC4248" s="28">
        <f t="shared" si="7855"/>
        <v>4.5528301302655756E-7</v>
      </c>
      <c r="AD4248" s="28">
        <f t="shared" si="7856"/>
        <v>2.1971221138245134E-7</v>
      </c>
      <c r="AE4248" s="21">
        <f t="shared" si="7857"/>
        <v>45514.080717164004</v>
      </c>
      <c r="AF4248" s="10" cm="1">
        <f t="array" ref="AF4248">Lair(100000000/AE4248)</f>
        <v>2196.4361486245957</v>
      </c>
      <c r="AG4248" s="10">
        <f t="shared" si="7858"/>
        <v>1.5360894603032554E-2</v>
      </c>
      <c r="AH4248" s="10" t="b">
        <f t="shared" si="7853"/>
        <v>1</v>
      </c>
      <c r="AI4248" s="10">
        <f t="shared" si="7923"/>
        <v>2196.4361486245957</v>
      </c>
      <c r="AJ4248">
        <v>3.0000000000000001E-3</v>
      </c>
      <c r="AK4248" s="3" cm="1">
        <f t="array" ref="AK4248">100000000/Lvac($AA4248)</f>
        <v>45514.083796612824</v>
      </c>
      <c r="AL4248" s="21">
        <f t="shared" si="7743"/>
        <v>6.216536341169808E-2</v>
      </c>
      <c r="AM4248" s="10" cm="1">
        <f t="array" ref="AM4248">Lvac($AI4248)-$BA4248</f>
        <v>-3.413767659367295E-3</v>
      </c>
      <c r="AN4248" s="10">
        <f t="shared" si="7924"/>
        <v>7.3796612829028163E-2</v>
      </c>
      <c r="AO4248" s="3">
        <f t="shared" si="7925"/>
        <v>-1.1379225531224317</v>
      </c>
      <c r="AP4248" s="3">
        <v>-1.1874744353311446</v>
      </c>
      <c r="AS4248" s="3">
        <f t="shared" si="7859"/>
        <v>3.7966128220432438E-3</v>
      </c>
      <c r="AT4248" s="3" cm="1">
        <f t="array" ref="AT4248">AS4248-(100000000/LvacE($A4248)-$E4248)</f>
        <v>1.8121260654879734E-4</v>
      </c>
      <c r="AU4248" t="s">
        <v>4793</v>
      </c>
      <c r="AV4248" t="s">
        <v>4857</v>
      </c>
      <c r="AW4248" s="3">
        <v>21535.17</v>
      </c>
      <c r="AX4248" s="3">
        <v>67049.179999999993</v>
      </c>
      <c r="AY4248" s="3"/>
      <c r="AZ4248" s="10" cm="1">
        <f t="array" ref="AZ4248">Lair(100000000/($AX4248-$AW4248))</f>
        <v>2196.4395616791917</v>
      </c>
      <c r="BA4248" s="10">
        <f t="shared" si="7926"/>
        <v>2197.1256762478192</v>
      </c>
      <c r="BB4248" s="12">
        <v>204000000</v>
      </c>
      <c r="BC4248" s="3">
        <v>0.13200000000000001</v>
      </c>
      <c r="BD4248" s="12" cm="1">
        <f t="array" ref="BD4248">SfromgA($BB4248,$BA4248,"")</f>
        <v>1.0678941945777978</v>
      </c>
      <c r="BE4248" s="29">
        <f t="shared" si="7927"/>
        <v>113.08213402127349</v>
      </c>
      <c r="BG4248" s="3"/>
      <c r="BH4248" s="3"/>
      <c r="BI4248" s="12">
        <f t="shared" si="7928"/>
        <v>204000000</v>
      </c>
      <c r="BJ4248" s="29">
        <f t="shared" si="7929"/>
        <v>113.08213402127349</v>
      </c>
      <c r="BK4248" s="3">
        <f t="shared" si="7930"/>
        <v>-8.0264436252767766</v>
      </c>
      <c r="BL4248" s="13">
        <f>EXP(BK$4341*$AX4248+BK$4342)*$BI4248/(100000000/($AX4248-$AW4248))</f>
        <v>63.961822386861108</v>
      </c>
      <c r="BM4248" s="3">
        <f t="shared" si="7931"/>
        <v>3.4651391996024832</v>
      </c>
      <c r="BN4248" s="13" cm="1">
        <f t="array" ref="BN4248">$C4248*EXP(poly_from_str(100000000/$E4248,BN$4343))</f>
        <v>30.334377860308759</v>
      </c>
      <c r="BO4248" s="3">
        <f t="shared" si="7932"/>
        <v>0.69314718055994529</v>
      </c>
      <c r="BP4248" s="13">
        <f t="shared" si="7933"/>
        <v>0.74600472795132367</v>
      </c>
      <c r="BQ4248" s="13"/>
      <c r="BS4248" s="13"/>
      <c r="BT4248" s="13"/>
      <c r="BU4248" s="13"/>
      <c r="BV4248" s="13"/>
      <c r="BW4248" s="13"/>
      <c r="BX4248" s="13"/>
      <c r="BY4248">
        <v>32349</v>
      </c>
      <c r="BZ4248" s="13"/>
    </row>
    <row r="4249" spans="1:78" hidden="1" x14ac:dyDescent="0.25">
      <c r="A4249" t="s">
        <v>4556</v>
      </c>
      <c r="B4249" s="2" t="str">
        <f t="shared" si="7746"/>
        <v/>
      </c>
      <c r="C4249">
        <v>9</v>
      </c>
      <c r="D4249" t="s">
        <v>14</v>
      </c>
      <c r="E4249">
        <v>45530.02</v>
      </c>
      <c r="F4249">
        <v>18063</v>
      </c>
      <c r="G4249" t="s">
        <v>5</v>
      </c>
      <c r="H4249" s="5" t="s">
        <v>4</v>
      </c>
      <c r="I4249">
        <v>63593</v>
      </c>
      <c r="J4249" t="s">
        <v>3</v>
      </c>
      <c r="K4249" s="5" t="s">
        <v>4</v>
      </c>
      <c r="L4249">
        <v>18063.36</v>
      </c>
      <c r="M4249" t="str">
        <f t="shared" si="7919"/>
        <v>e</v>
      </c>
      <c r="N4249" t="str">
        <f t="shared" si="7920"/>
        <v>9/2</v>
      </c>
      <c r="O4249">
        <v>63593.35</v>
      </c>
      <c r="P4249" t="str">
        <f t="shared" si="7921"/>
        <v>o</v>
      </c>
      <c r="Q4249" t="str">
        <f t="shared" si="7922"/>
        <v>9/2</v>
      </c>
      <c r="R4249">
        <v>38</v>
      </c>
      <c r="AA4249" s="10">
        <f t="shared" si="7854"/>
        <v>2195.6669999999999</v>
      </c>
      <c r="AB4249" s="3" cm="1">
        <f t="array" ref="AB4249">100000000/Lvac(AA4249)</f>
        <v>45530.022783628818</v>
      </c>
      <c r="AC4249" s="28">
        <f t="shared" si="7855"/>
        <v>4.5544246919045559E-7</v>
      </c>
      <c r="AD4249" s="28">
        <f t="shared" si="7856"/>
        <v>2.1963529531981016E-7</v>
      </c>
      <c r="AE4249" s="21">
        <f t="shared" si="7857"/>
        <v>45530.020525218548</v>
      </c>
      <c r="AF4249" s="10" cm="1">
        <f t="array" ref="AF4249">Lair(100000000/AE4249)</f>
        <v>2195.6671089222091</v>
      </c>
      <c r="AG4249" s="10">
        <f t="shared" si="7858"/>
        <v>1.5368152999436804E-2</v>
      </c>
      <c r="AH4249" s="10" t="b">
        <f t="shared" si="7853"/>
        <v>1</v>
      </c>
      <c r="AI4249" s="10">
        <f t="shared" si="7923"/>
        <v>2195.6671089222091</v>
      </c>
      <c r="AJ4249">
        <v>7.0000000000000001E-3</v>
      </c>
      <c r="AK4249" s="3" cm="1">
        <f t="array" ref="AK4249">100000000/Lvac($AA4249)</f>
        <v>45530.022783628818</v>
      </c>
      <c r="AL4249" s="21">
        <f t="shared" si="7743"/>
        <v>0.14515413479133799</v>
      </c>
      <c r="AM4249" s="10" cm="1">
        <f t="array" ref="AM4249">Lvac($AI4249)-$BA4249</f>
        <v>-1.4725273877047584E-3</v>
      </c>
      <c r="AN4249" s="10">
        <f t="shared" si="7924"/>
        <v>3.2783628819743171E-2</v>
      </c>
      <c r="AO4249" s="3">
        <f t="shared" si="7925"/>
        <v>-0.21036105538639405</v>
      </c>
      <c r="AP4249" s="3">
        <v>-0.22592462047603995</v>
      </c>
      <c r="AS4249" s="3">
        <f t="shared" si="7859"/>
        <v>2.7836288209073246E-3</v>
      </c>
      <c r="AT4249" s="3" cm="1">
        <f t="array" ref="AT4249">AS4249-(100000000/LvacE($A4249)-$E4249)</f>
        <v>1.8195857410319149E-4</v>
      </c>
      <c r="AU4249" t="s">
        <v>4739</v>
      </c>
      <c r="AV4249" t="s">
        <v>4835</v>
      </c>
      <c r="AW4249" s="3">
        <v>18063.36</v>
      </c>
      <c r="AX4249" s="3">
        <v>63593.35</v>
      </c>
      <c r="AY4249" s="3"/>
      <c r="AZ4249" s="10" cm="1">
        <f t="array" ref="AZ4249">Lair(100000000/($AX4249-$AW4249))</f>
        <v>2195.6685811421503</v>
      </c>
      <c r="BA4249" s="10">
        <f t="shared" si="7926"/>
        <v>2196.354534670445</v>
      </c>
      <c r="BB4249" s="12">
        <v>814000000</v>
      </c>
      <c r="BC4249" s="3">
        <v>0.54800000000000004</v>
      </c>
      <c r="BD4249" s="12" cm="1">
        <f t="array" ref="BD4249">SfromgA($BB4249,$BA4249,"")</f>
        <v>4.2566221442095804</v>
      </c>
      <c r="BE4249" s="29">
        <f t="shared" si="7927"/>
        <v>26.109540552305678</v>
      </c>
      <c r="BG4249" s="3"/>
      <c r="BH4249" s="3"/>
      <c r="BI4249" s="12">
        <f t="shared" si="7928"/>
        <v>814000000</v>
      </c>
      <c r="BJ4249" s="29">
        <f t="shared" si="7929"/>
        <v>26.109540552305678</v>
      </c>
      <c r="BK4249" s="3">
        <f t="shared" si="7930"/>
        <v>-7.8960612340055798</v>
      </c>
      <c r="BL4249" s="13">
        <f>EXP(BK$4341*$AX4249+BK$4342)*$BI4249/(100000000/($AX4249-$AW4249))</f>
        <v>331.9725508133281</v>
      </c>
      <c r="BM4249" s="3">
        <f t="shared" si="7931"/>
        <v>3.6078277098891243</v>
      </c>
      <c r="BN4249" s="13" cm="1">
        <f t="array" ref="BN4249">$C4249*EXP(poly_from_str(100000000/$E4249,BN$4343))</f>
        <v>137.94505513830347</v>
      </c>
      <c r="BO4249" s="3">
        <f t="shared" si="7932"/>
        <v>2.1972245773362196</v>
      </c>
      <c r="BP4249" s="13">
        <f t="shared" si="7933"/>
        <v>0.87819683252307579</v>
      </c>
      <c r="BQ4249" s="13"/>
      <c r="BS4249" s="13"/>
      <c r="BT4249" s="13"/>
      <c r="BU4249" s="13"/>
      <c r="BV4249" s="13"/>
      <c r="BW4249" s="13"/>
      <c r="BX4249" s="13"/>
      <c r="BY4249">
        <v>147253</v>
      </c>
      <c r="BZ4249" s="13"/>
    </row>
    <row r="4250" spans="1:78" hidden="1" x14ac:dyDescent="0.25">
      <c r="A4250" t="s">
        <v>4557</v>
      </c>
      <c r="B4250" s="2" t="str">
        <f t="shared" si="7746"/>
        <v/>
      </c>
      <c r="C4250">
        <v>1</v>
      </c>
      <c r="E4250">
        <v>45532.84</v>
      </c>
      <c r="R4250">
        <v>38</v>
      </c>
      <c r="S4250" t="s">
        <v>22</v>
      </c>
      <c r="AA4250" s="10">
        <f t="shared" si="7854"/>
        <v>2195.5309999999999</v>
      </c>
      <c r="AB4250" s="3" cm="1">
        <f t="array" ref="AB4250">100000000/Lvac(AA4250)</f>
        <v>45532.842803856838</v>
      </c>
      <c r="AC4250" s="28">
        <f t="shared" si="7855"/>
        <v>4.554706811245207E-7</v>
      </c>
      <c r="AD4250" s="28">
        <f t="shared" si="7856"/>
        <v>2.1962169247980613E-7</v>
      </c>
      <c r="AE4250" s="21">
        <f t="shared" si="7857"/>
        <v>45532.840528928864</v>
      </c>
      <c r="AF4250" s="10" cm="1">
        <f t="array" ref="AF4250">Lair(100000000/AE4250)</f>
        <v>2195.5311097052627</v>
      </c>
      <c r="AG4250" s="10">
        <f t="shared" si="7858"/>
        <v>1.5369437462704201E-2</v>
      </c>
      <c r="AH4250" s="10" t="b">
        <f t="shared" si="7853"/>
        <v>1</v>
      </c>
      <c r="AI4250" s="10">
        <f t="shared" si="7860"/>
        <v>2195.5309999999999</v>
      </c>
      <c r="AJ4250">
        <v>3.0000000000000001E-3</v>
      </c>
      <c r="AK4250" s="3" cm="1">
        <f t="array" ref="AK4250">100000000/Lvac($AA4250)</f>
        <v>45532.842803856838</v>
      </c>
      <c r="AL4250" s="21">
        <f t="shared" si="7743"/>
        <v>6.2216624776225207E-2</v>
      </c>
      <c r="AM4250" s="21"/>
      <c r="AN4250" s="21"/>
      <c r="AO4250" s="21"/>
      <c r="AP4250" s="21"/>
      <c r="AS4250" s="3">
        <f t="shared" si="7859"/>
        <v>2.803856841637753E-3</v>
      </c>
      <c r="AT4250" s="3" cm="1">
        <f t="array" ref="AT4250">AS4250-(100000000/LvacE($A4250)-$E4250)</f>
        <v>1.8209085101261735E-4</v>
      </c>
      <c r="BB4250"/>
      <c r="BC4250"/>
      <c r="BD4250"/>
      <c r="BE4250"/>
      <c r="BF4250"/>
      <c r="BG4250"/>
      <c r="BH4250"/>
      <c r="BI4250"/>
      <c r="BJ4250"/>
      <c r="BN4250" s="13" cm="1">
        <f t="array" ref="BN4250">$C4250*EXP(poly_from_str(100000000/$E4250,BN$4343))</f>
        <v>15.355794058744079</v>
      </c>
      <c r="BO4250" s="13"/>
      <c r="BY4250">
        <v>16395</v>
      </c>
    </row>
    <row r="4251" spans="1:78" hidden="1" x14ac:dyDescent="0.25">
      <c r="A4251" t="s">
        <v>4558</v>
      </c>
      <c r="B4251" s="2" t="str">
        <f t="shared" si="7746"/>
        <v/>
      </c>
      <c r="C4251">
        <v>1</v>
      </c>
      <c r="E4251">
        <v>45546.59</v>
      </c>
      <c r="R4251">
        <v>38</v>
      </c>
      <c r="S4251" t="s">
        <v>22</v>
      </c>
      <c r="AA4251" s="10">
        <f t="shared" si="7854"/>
        <v>2194.8679999999999</v>
      </c>
      <c r="AB4251" s="3" cm="1">
        <f t="array" ref="AB4251">100000000/Lvac(AA4251)</f>
        <v>45546.595405855223</v>
      </c>
      <c r="AC4251" s="28">
        <f t="shared" si="7855"/>
        <v>4.5560826436942907E-7</v>
      </c>
      <c r="AD4251" s="28">
        <f t="shared" si="7856"/>
        <v>2.1955537863790483E-7</v>
      </c>
      <c r="AE4251" s="21">
        <f t="shared" si="7857"/>
        <v>45546.59101877932</v>
      </c>
      <c r="AF4251" s="10" cm="1">
        <f t="array" ref="AF4251">Lair(100000000/AE4251)</f>
        <v>2194.868211432969</v>
      </c>
      <c r="AG4251" s="10">
        <f t="shared" si="7858"/>
        <v>1.5375702640399155E-2</v>
      </c>
      <c r="AH4251" s="10" t="b">
        <f t="shared" si="7853"/>
        <v>1</v>
      </c>
      <c r="AI4251" s="10">
        <f t="shared" si="7860"/>
        <v>2194.8679999999999</v>
      </c>
      <c r="AJ4251">
        <v>3.0000000000000001E-3</v>
      </c>
      <c r="AK4251" s="3" cm="1">
        <f t="array" ref="AK4251">100000000/Lvac($AA4251)</f>
        <v>45546.595405855223</v>
      </c>
      <c r="AL4251" s="21">
        <f t="shared" si="7743"/>
        <v>6.2254215842394933E-2</v>
      </c>
      <c r="AM4251" s="21"/>
      <c r="AN4251" s="21"/>
      <c r="AO4251" s="21"/>
      <c r="AP4251" s="21"/>
      <c r="AS4251" s="3">
        <f t="shared" si="7859"/>
        <v>5.4058552268543281E-3</v>
      </c>
      <c r="AT4251" s="3" cm="1">
        <f t="array" ref="AT4251">AS4251-(100000000/LvacE($A4251)-$E4251)</f>
        <v>1.8273705063620582E-4</v>
      </c>
      <c r="BB4251"/>
      <c r="BC4251"/>
      <c r="BD4251"/>
      <c r="BE4251"/>
      <c r="BF4251"/>
      <c r="BG4251"/>
      <c r="BH4251"/>
      <c r="BI4251"/>
      <c r="BJ4251"/>
      <c r="BN4251" s="13" cm="1">
        <f t="array" ref="BN4251">$C4251*EXP(poly_from_str(100000000/$E4251,BN$4343))</f>
        <v>15.496177870353014</v>
      </c>
      <c r="BO4251" s="13"/>
      <c r="BY4251">
        <v>16559</v>
      </c>
    </row>
    <row r="4252" spans="1:78" hidden="1" x14ac:dyDescent="0.25">
      <c r="A4252" t="s">
        <v>4559</v>
      </c>
      <c r="B4252" s="2" t="str">
        <f t="shared" si="7746"/>
        <v/>
      </c>
      <c r="C4252">
        <v>7</v>
      </c>
      <c r="D4252" t="s">
        <v>14</v>
      </c>
      <c r="E4252">
        <v>45556.29</v>
      </c>
      <c r="F4252">
        <v>19308</v>
      </c>
      <c r="G4252" t="s">
        <v>5</v>
      </c>
      <c r="H4252" s="5" t="s">
        <v>16</v>
      </c>
      <c r="I4252">
        <v>64865</v>
      </c>
      <c r="J4252" t="s">
        <v>3</v>
      </c>
      <c r="K4252" s="5" t="s">
        <v>16</v>
      </c>
      <c r="L4252">
        <v>19308.93</v>
      </c>
      <c r="M4252" t="str">
        <f t="shared" ref="M4252:M4256" si="7934">$G4252&amp;""</f>
        <v>e</v>
      </c>
      <c r="N4252" t="str">
        <f t="shared" ref="N4252:N4256" si="7935">$H4252&amp;""</f>
        <v>11/2</v>
      </c>
      <c r="O4252">
        <v>64865.15</v>
      </c>
      <c r="P4252" t="str">
        <f t="shared" ref="P4252:P4256" si="7936">$J4252&amp;""</f>
        <v>o</v>
      </c>
      <c r="Q4252" t="str">
        <f t="shared" ref="Q4252:Q4256" si="7937">$K4252&amp;""</f>
        <v>11/2</v>
      </c>
      <c r="R4252">
        <v>38</v>
      </c>
      <c r="AA4252" s="10">
        <f t="shared" si="7854"/>
        <v>2194.4009999999998</v>
      </c>
      <c r="AB4252" s="3" cm="1">
        <f t="array" ref="AB4252">100000000/Lvac(AA4252)</f>
        <v>45556.287369039135</v>
      </c>
      <c r="AC4252" s="28">
        <f t="shared" si="7855"/>
        <v>4.5570522434140344E-7</v>
      </c>
      <c r="AD4252" s="28">
        <f t="shared" si="7856"/>
        <v>2.1950866889113925E-7</v>
      </c>
      <c r="AE4252" s="21">
        <f t="shared" si="7857"/>
        <v>45556.289504515466</v>
      </c>
      <c r="AF4252" s="10" cm="1">
        <f t="array" ref="AF4252">Lair(100000000/AE4252)</f>
        <v>2194.4008971255626</v>
      </c>
      <c r="AG4252" s="10">
        <f t="shared" si="7858"/>
        <v>1.5380119077834712E-2</v>
      </c>
      <c r="AH4252" s="10" t="b">
        <f t="shared" si="7853"/>
        <v>1</v>
      </c>
      <c r="AI4252" s="10">
        <f t="shared" ref="AI4252:AI4256" si="7938">$AF4252</f>
        <v>2194.4008971255626</v>
      </c>
      <c r="AJ4252">
        <v>7.0000000000000001E-3</v>
      </c>
      <c r="AK4252" s="3" cm="1">
        <f t="array" ref="AK4252">100000000/Lvac($AA4252)</f>
        <v>45556.287369039135</v>
      </c>
      <c r="AL4252" s="21">
        <f t="shared" si="7743"/>
        <v>0.14532167390242684</v>
      </c>
      <c r="AM4252" s="10" cm="1">
        <f t="array" ref="AM4252">Lvac($AI4252)-$BA4252</f>
        <v>-3.3490142413938884E-3</v>
      </c>
      <c r="AN4252" s="10">
        <f t="shared" ref="AN4252:AN4256" si="7939">$AK4252-($AX4252-$AW4252)</f>
        <v>6.7369039134064224E-2</v>
      </c>
      <c r="AO4252" s="3">
        <f t="shared" ref="AO4252:AO4256" si="7940">AM4252/AJ4252</f>
        <v>-0.47843060591341263</v>
      </c>
      <c r="AP4252" s="3">
        <v>-0.46373119084819336</v>
      </c>
      <c r="AS4252" s="3">
        <f t="shared" si="7859"/>
        <v>-2.6309608656447381E-3</v>
      </c>
      <c r="AT4252" s="3" cm="1">
        <f t="array" ref="AT4252">AS4252-(100000000/LvacE($A4252)-$E4252)</f>
        <v>1.8319368246011436E-4</v>
      </c>
      <c r="AU4252" t="s">
        <v>4808</v>
      </c>
      <c r="AV4252" t="s">
        <v>4891</v>
      </c>
      <c r="AW4252" s="3">
        <v>19308.93</v>
      </c>
      <c r="AX4252" s="3">
        <v>64865.15</v>
      </c>
      <c r="AY4252" s="3"/>
      <c r="AZ4252" s="10" cm="1">
        <f t="array" ref="AZ4252">Lair(100000000/($AX4252-$AW4252))</f>
        <v>2194.4042454410678</v>
      </c>
      <c r="BA4252" s="10">
        <f t="shared" ref="BA4252:BA4256" si="7941">100000000/($AX4252-$AW4252)</f>
        <v>2195.0899350297282</v>
      </c>
      <c r="BB4252" s="12">
        <v>284000000</v>
      </c>
      <c r="BC4252" s="3">
        <v>0.32800000000000001</v>
      </c>
      <c r="BD4252" s="12" cm="1">
        <f t="array" ref="BD4252">SfromgA($BB4252,$BA4252,"")</f>
        <v>1.4825476311095906</v>
      </c>
      <c r="BE4252" s="29">
        <f t="shared" ref="BE4252:BE4256" si="7942">(10^MAX(0.05, -0.312925054856973*((LN($BD4252))^(1/3)) + 0.454808404431693)-1)*100</f>
        <v>68.053706722542344</v>
      </c>
      <c r="BG4252" s="3"/>
      <c r="BH4252" s="3"/>
      <c r="BI4252" s="12">
        <f t="shared" ref="BI4252:BI4256" si="7943">IF($BB4252="",$BF4252,$BB4252)</f>
        <v>284000000</v>
      </c>
      <c r="BJ4252" s="29">
        <f t="shared" ref="BJ4252:BJ4256" si="7944">IF($BB4252="",$BH4252,$BE4252)</f>
        <v>68.053706722542344</v>
      </c>
      <c r="BK4252" s="3">
        <f t="shared" ref="BK4252:BK4256" si="7945">LN(BN4252*100000000/($AX4252-$AW4252)/$BI4252)</f>
        <v>-7.077561257776666</v>
      </c>
      <c r="BL4252" s="13">
        <f>EXP(BK$4341*$AX4252+BK$4342)*$BI4252/(100000000/($AX4252-$AW4252))</f>
        <v>105.21549047731843</v>
      </c>
      <c r="BM4252" s="3">
        <f t="shared" ref="BM4252:BM4256" si="7946">LN(BL4252/$C4252)</f>
        <v>2.7101003882916457</v>
      </c>
      <c r="BN4252" s="13" cm="1">
        <f t="array" ref="BN4252">$C4252*EXP(poly_from_str(100000000/$E4252,BN$4343))</f>
        <v>109.17425123986823</v>
      </c>
      <c r="BO4252" s="3">
        <f t="shared" ref="BO4252:BO4256" si="7947">LN($C4252)</f>
        <v>1.9459101490553132</v>
      </c>
      <c r="BP4252" s="13">
        <f t="shared" ref="BP4252:BP4256" si="7948">LN(BL4252/BN4252)</f>
        <v>-3.6934703653248975E-2</v>
      </c>
      <c r="BQ4252" s="13"/>
      <c r="BS4252" s="13"/>
      <c r="BT4252" s="13"/>
      <c r="BU4252" s="13"/>
      <c r="BV4252" s="13"/>
      <c r="BW4252" s="13"/>
      <c r="BX4252" s="13"/>
      <c r="BY4252">
        <v>116731</v>
      </c>
      <c r="BZ4252" s="13"/>
    </row>
    <row r="4253" spans="1:78" hidden="1" x14ac:dyDescent="0.25">
      <c r="A4253" t="s">
        <v>4560</v>
      </c>
      <c r="B4253" s="2" t="str">
        <f t="shared" si="7746"/>
        <v/>
      </c>
      <c r="C4253">
        <v>6</v>
      </c>
      <c r="D4253" t="s">
        <v>14</v>
      </c>
      <c r="E4253">
        <v>45556.93</v>
      </c>
      <c r="F4253">
        <v>18211</v>
      </c>
      <c r="G4253" t="s">
        <v>5</v>
      </c>
      <c r="H4253" s="5" t="s">
        <v>18</v>
      </c>
      <c r="I4253">
        <v>63768</v>
      </c>
      <c r="J4253" t="s">
        <v>3</v>
      </c>
      <c r="K4253" s="5" t="s">
        <v>8</v>
      </c>
      <c r="L4253">
        <v>18211.759999999998</v>
      </c>
      <c r="M4253" t="str">
        <f t="shared" si="7934"/>
        <v>e</v>
      </c>
      <c r="N4253" t="str">
        <f t="shared" si="7935"/>
        <v>5/2</v>
      </c>
      <c r="O4253">
        <v>63768.66</v>
      </c>
      <c r="P4253" t="str">
        <f t="shared" si="7936"/>
        <v>o</v>
      </c>
      <c r="Q4253" t="str">
        <f t="shared" si="7937"/>
        <v>7/2</v>
      </c>
      <c r="R4253">
        <v>38</v>
      </c>
      <c r="AA4253" s="10">
        <f t="shared" si="7854"/>
        <v>2194.37</v>
      </c>
      <c r="AB4253" s="3" cm="1">
        <f t="array" ref="AB4253">100000000/Lvac(AA4253)</f>
        <v>45556.930878736006</v>
      </c>
      <c r="AC4253" s="28">
        <f t="shared" si="7855"/>
        <v>4.5571166211714528E-7</v>
      </c>
      <c r="AD4253" s="28">
        <f t="shared" si="7856"/>
        <v>2.195055682442288E-7</v>
      </c>
      <c r="AE4253" s="21">
        <f t="shared" si="7857"/>
        <v>45556.930165483318</v>
      </c>
      <c r="AF4253" s="10" cm="1">
        <f t="array" ref="AF4253">Lair(100000000/AE4253)</f>
        <v>2194.3700343592668</v>
      </c>
      <c r="AG4253" s="10">
        <f t="shared" si="7858"/>
        <v>1.5380412345852343E-2</v>
      </c>
      <c r="AH4253" s="10" t="b">
        <f t="shared" si="7853"/>
        <v>1</v>
      </c>
      <c r="AI4253" s="10">
        <f t="shared" si="7938"/>
        <v>2194.3700343592668</v>
      </c>
      <c r="AJ4253">
        <v>7.0000000000000001E-3</v>
      </c>
      <c r="AK4253" s="3" cm="1">
        <f t="array" ref="AK4253">100000000/Lvac($AA4253)</f>
        <v>45556.930878736006</v>
      </c>
      <c r="AL4253" s="21">
        <f t="shared" si="7743"/>
        <v>0.1453257705664337</v>
      </c>
      <c r="AM4253" s="10" cm="1">
        <f t="array" ref="AM4253">Lvac($AI4253)-$BA4253</f>
        <v>-1.4534552742588858E-3</v>
      </c>
      <c r="AN4253" s="10">
        <f t="shared" si="7939"/>
        <v>3.0878735997248441E-2</v>
      </c>
      <c r="AO4253" s="3">
        <f t="shared" si="7940"/>
        <v>-0.2076364677512694</v>
      </c>
      <c r="AP4253" s="3">
        <v>-0.21254595874000057</v>
      </c>
      <c r="AS4253" s="3">
        <f t="shared" si="7859"/>
        <v>8.7873600568855181E-4</v>
      </c>
      <c r="AT4253" s="3" cm="1">
        <f t="array" ref="AT4253">AS4253-(100000000/LvacE($A4253)-$E4253)</f>
        <v>1.8322404503123835E-4</v>
      </c>
      <c r="AU4253" t="s">
        <v>4965</v>
      </c>
      <c r="AV4253" t="s">
        <v>4845</v>
      </c>
      <c r="AW4253" s="3">
        <v>18211.759999999998</v>
      </c>
      <c r="AX4253" s="3">
        <v>63768.66</v>
      </c>
      <c r="AY4253" s="3"/>
      <c r="AZ4253" s="10" cm="1">
        <f t="array" ref="AZ4253">Lair(100000000/($AX4253-$AW4253))</f>
        <v>2194.3714875112987</v>
      </c>
      <c r="BA4253" s="10">
        <f t="shared" si="7941"/>
        <v>2195.0571702639991</v>
      </c>
      <c r="BB4253" s="12">
        <v>110000000</v>
      </c>
      <c r="BC4253" s="3">
        <v>0.11600000000000001</v>
      </c>
      <c r="BD4253" s="12" cm="1">
        <f t="array" ref="BD4253">SfromgA($BB4253,$BA4253,"")</f>
        <v>0.57420048216161523</v>
      </c>
      <c r="BE4253" s="29">
        <f t="shared" si="7942"/>
        <v>415.15111636855551</v>
      </c>
      <c r="BG4253" s="3"/>
      <c r="BH4253" s="3"/>
      <c r="BI4253" s="12">
        <f t="shared" si="7943"/>
        <v>110000000</v>
      </c>
      <c r="BJ4253" s="29">
        <f t="shared" si="7944"/>
        <v>415.15111636855551</v>
      </c>
      <c r="BK4253" s="3">
        <f t="shared" si="7945"/>
        <v>-6.2828073423648787</v>
      </c>
      <c r="BL4253" s="13">
        <f>EXP(BK$4341*$AX4253+BK$4342)*$BI4253/(100000000/($AX4253-$AW4253))</f>
        <v>44.293727279045449</v>
      </c>
      <c r="BM4253" s="3">
        <f t="shared" si="7946"/>
        <v>1.9990836013875077</v>
      </c>
      <c r="BN4253" s="13" cm="1">
        <f t="array" ref="BN4253">$C4253*EXP(poly_from_str(100000000/$E4253,BN$4343))</f>
        <v>93.617769499311379</v>
      </c>
      <c r="BO4253" s="3">
        <f t="shared" si="7947"/>
        <v>1.791759469228055</v>
      </c>
      <c r="BP4253" s="13">
        <f t="shared" si="7948"/>
        <v>-0.74837713992780031</v>
      </c>
      <c r="BQ4253" s="13"/>
      <c r="BS4253" s="13"/>
      <c r="BT4253" s="13"/>
      <c r="BU4253" s="13"/>
      <c r="BV4253" s="13"/>
      <c r="BW4253" s="13"/>
      <c r="BX4253" s="13"/>
      <c r="BY4253">
        <v>100102</v>
      </c>
      <c r="BZ4253" s="13"/>
    </row>
    <row r="4254" spans="1:78" hidden="1" x14ac:dyDescent="0.25">
      <c r="A4254" t="s">
        <v>4561</v>
      </c>
      <c r="B4254" s="2" t="str">
        <f t="shared" si="7746"/>
        <v/>
      </c>
      <c r="C4254">
        <v>1</v>
      </c>
      <c r="E4254">
        <v>45558.07</v>
      </c>
      <c r="F4254">
        <v>21294</v>
      </c>
      <c r="G4254" t="s">
        <v>5</v>
      </c>
      <c r="H4254" s="5" t="s">
        <v>8</v>
      </c>
      <c r="I4254">
        <v>66852</v>
      </c>
      <c r="J4254" t="s">
        <v>3</v>
      </c>
      <c r="K4254" s="5" t="s">
        <v>8</v>
      </c>
      <c r="L4254">
        <v>21294.89</v>
      </c>
      <c r="M4254" t="str">
        <f t="shared" si="7934"/>
        <v>e</v>
      </c>
      <c r="N4254" t="str">
        <f t="shared" si="7935"/>
        <v>7/2</v>
      </c>
      <c r="O4254">
        <v>66852.87</v>
      </c>
      <c r="P4254" t="str">
        <f t="shared" si="7936"/>
        <v>o</v>
      </c>
      <c r="Q4254" t="str">
        <f t="shared" si="7937"/>
        <v>7/2</v>
      </c>
      <c r="R4254">
        <v>38</v>
      </c>
      <c r="AA4254" s="10">
        <f t="shared" si="7854"/>
        <v>2194.3150000000001</v>
      </c>
      <c r="AB4254" s="3" cm="1">
        <f t="array" ref="AB4254">100000000/Lvac(AA4254)</f>
        <v>45558.072634224212</v>
      </c>
      <c r="AC4254" s="28">
        <f t="shared" si="7855"/>
        <v>4.5572308442498001E-7</v>
      </c>
      <c r="AD4254" s="28">
        <f t="shared" si="7856"/>
        <v>2.1950006709651239E-7</v>
      </c>
      <c r="AE4254" s="21">
        <f t="shared" si="7857"/>
        <v>45558.070496035987</v>
      </c>
      <c r="AF4254" s="10" cm="1">
        <f t="array" ref="AF4254">Lair(100000000/AE4254)</f>
        <v>2194.3151029970186</v>
      </c>
      <c r="AG4254" s="10">
        <f t="shared" si="7858"/>
        <v>1.5380932690662968E-2</v>
      </c>
      <c r="AH4254" s="10" t="b">
        <f t="shared" si="7853"/>
        <v>1</v>
      </c>
      <c r="AI4254" s="10">
        <f t="shared" si="7938"/>
        <v>2194.3151029970186</v>
      </c>
      <c r="AJ4254">
        <v>3.0000000000000001E-3</v>
      </c>
      <c r="AK4254" s="3" cm="1">
        <f t="array" ref="AK4254">100000000/Lvac($AA4254)</f>
        <v>45558.072634224212</v>
      </c>
      <c r="AL4254" s="21">
        <f t="shared" si="7743"/>
        <v>6.2285593220409212E-2</v>
      </c>
      <c r="AM4254" s="10" cm="1">
        <f t="array" ref="AM4254">Lvac($AI4254)-$BA4254</f>
        <v>-4.3601333736660308E-3</v>
      </c>
      <c r="AN4254" s="10">
        <f t="shared" si="7939"/>
        <v>9.2634224216453731E-2</v>
      </c>
      <c r="AO4254" s="3">
        <f t="shared" si="7940"/>
        <v>-1.4533777912220103</v>
      </c>
      <c r="AP4254" s="3">
        <v>-1.4877172949733601</v>
      </c>
      <c r="AS4254" s="3">
        <f t="shared" si="7859"/>
        <v>2.6342242126702331E-3</v>
      </c>
      <c r="AT4254" s="3" cm="1">
        <f t="array" ref="AT4254">AS4254-(100000000/LvacE($A4254)-$E4254)</f>
        <v>1.8327790894545615E-4</v>
      </c>
      <c r="AU4254" t="s">
        <v>4786</v>
      </c>
      <c r="AV4254" t="s">
        <v>4825</v>
      </c>
      <c r="AW4254" s="3">
        <v>21294.89</v>
      </c>
      <c r="AX4254" s="3">
        <v>66852.87</v>
      </c>
      <c r="AY4254" s="3"/>
      <c r="AZ4254" s="10" cm="1">
        <f t="array" ref="AZ4254">Lair(100000000/($AX4254-$AW4254))</f>
        <v>2194.3194622207411</v>
      </c>
      <c r="BA4254" s="10">
        <f t="shared" si="7941"/>
        <v>2195.0051341170088</v>
      </c>
      <c r="BB4254" s="12">
        <v>41800000</v>
      </c>
      <c r="BC4254" s="3">
        <v>0.11700000000000001</v>
      </c>
      <c r="BD4254" s="12" cm="1">
        <f t="array" ref="BD4254">SfromgA($BB4254,$BA4254,"")</f>
        <v>0.2181806658768205</v>
      </c>
      <c r="BE4254" s="29">
        <f t="shared" si="7942"/>
        <v>552.82227569643578</v>
      </c>
      <c r="BG4254" s="3"/>
      <c r="BH4254" s="3"/>
      <c r="BI4254" s="12">
        <f t="shared" si="7943"/>
        <v>41800000</v>
      </c>
      <c r="BJ4254" s="29">
        <f t="shared" si="7944"/>
        <v>552.82227569643578</v>
      </c>
      <c r="BK4254" s="3">
        <f t="shared" si="7945"/>
        <v>-7.1062481102439898</v>
      </c>
      <c r="BL4254" s="13">
        <f>EXP(BK$4341*$AX4254+BK$4342)*$BI4254/(100000000/($AX4254-$AW4254))</f>
        <v>13.315702790069187</v>
      </c>
      <c r="BM4254" s="3">
        <f t="shared" si="7946"/>
        <v>2.5889439997031891</v>
      </c>
      <c r="BN4254" s="13" cm="1">
        <f t="array" ref="BN4254">$C4254*EXP(poly_from_str(100000000/$E4254,BN$4343))</f>
        <v>15.614799067534413</v>
      </c>
      <c r="BO4254" s="3">
        <f t="shared" si="7947"/>
        <v>0</v>
      </c>
      <c r="BP4254" s="13">
        <f t="shared" si="7948"/>
        <v>-0.1592751230357983</v>
      </c>
      <c r="BQ4254" s="13"/>
      <c r="BS4254" s="13"/>
      <c r="BT4254" s="13"/>
      <c r="BU4254" s="13"/>
      <c r="BV4254" s="13"/>
      <c r="BW4254" s="13"/>
      <c r="BX4254" s="13"/>
      <c r="BY4254">
        <v>16697</v>
      </c>
      <c r="BZ4254" s="13"/>
    </row>
    <row r="4255" spans="1:78" hidden="1" x14ac:dyDescent="0.25">
      <c r="A4255" t="s">
        <v>4562</v>
      </c>
      <c r="B4255" s="2" t="str">
        <f t="shared" si="7746"/>
        <v/>
      </c>
      <c r="C4255">
        <v>10</v>
      </c>
      <c r="D4255" t="s">
        <v>14</v>
      </c>
      <c r="E4255">
        <v>45559.69</v>
      </c>
      <c r="F4255">
        <v>14859</v>
      </c>
      <c r="G4255" t="s">
        <v>5</v>
      </c>
      <c r="H4255" s="5" t="s">
        <v>16</v>
      </c>
      <c r="I4255">
        <v>60419</v>
      </c>
      <c r="J4255" t="s">
        <v>3</v>
      </c>
      <c r="K4255" s="5" t="s">
        <v>16</v>
      </c>
      <c r="L4255">
        <v>14859.96</v>
      </c>
      <c r="M4255" t="str">
        <f t="shared" si="7934"/>
        <v>e</v>
      </c>
      <c r="N4255" t="str">
        <f t="shared" si="7935"/>
        <v>11/2</v>
      </c>
      <c r="O4255">
        <v>60419.73</v>
      </c>
      <c r="P4255" t="str">
        <f t="shared" si="7936"/>
        <v>o</v>
      </c>
      <c r="Q4255" t="str">
        <f t="shared" si="7937"/>
        <v>11/2</v>
      </c>
      <c r="R4255">
        <v>38</v>
      </c>
      <c r="AA4255" s="10">
        <f t="shared" si="7854"/>
        <v>2194.2370000000001</v>
      </c>
      <c r="AB4255" s="3" cm="1">
        <f t="array" ref="AB4255">100000000/Lvac(AA4255)</f>
        <v>45559.691949221618</v>
      </c>
      <c r="AC4255" s="28">
        <f t="shared" si="7855"/>
        <v>4.5573928431614269E-7</v>
      </c>
      <c r="AD4255" s="28">
        <f t="shared" si="7856"/>
        <v>2.1949226546890312E-7</v>
      </c>
      <c r="AE4255" s="21">
        <f t="shared" si="7857"/>
        <v>45559.690367004645</v>
      </c>
      <c r="AF4255" s="10" cm="1">
        <f t="array" ref="AF4255">Lair(100000000/AE4255)</f>
        <v>2194.2370762103374</v>
      </c>
      <c r="AG4255" s="10">
        <f t="shared" si="7858"/>
        <v>1.5381670701301094E-2</v>
      </c>
      <c r="AH4255" s="10" t="b">
        <f t="shared" si="7853"/>
        <v>1</v>
      </c>
      <c r="AI4255" s="10">
        <f t="shared" si="7938"/>
        <v>2194.2370762103374</v>
      </c>
      <c r="AJ4255">
        <v>7.0000000000000001E-3</v>
      </c>
      <c r="AK4255" s="3" cm="1">
        <f t="array" ref="AK4255">100000000/Lvac($AA4255)</f>
        <v>45559.691949221618</v>
      </c>
      <c r="AL4255" s="21">
        <f t="shared" si="7743"/>
        <v>0.14534338477014241</v>
      </c>
      <c r="AM4255" s="10" cm="1">
        <f t="array" ref="AM4255">Lvac($AI4255)-$BA4255</f>
        <v>3.8364607999028522E-3</v>
      </c>
      <c r="AN4255" s="10">
        <f t="shared" si="7939"/>
        <v>-7.8050778385659214E-2</v>
      </c>
      <c r="AO4255" s="3">
        <f t="shared" si="7940"/>
        <v>0.54806582855755026</v>
      </c>
      <c r="AP4255" s="3">
        <v>0.53717636572920513</v>
      </c>
      <c r="AS4255" s="3">
        <f t="shared" si="7859"/>
        <v>1.9492216160870157E-3</v>
      </c>
      <c r="AT4255" s="3" cm="1">
        <f t="array" ref="AT4255">AS4255-(100000000/LvacE($A4255)-$E4255)</f>
        <v>1.8335433560423553E-4</v>
      </c>
      <c r="AU4255" t="s">
        <v>4704</v>
      </c>
      <c r="AV4255" t="s">
        <v>4844</v>
      </c>
      <c r="AW4255" s="3">
        <v>14859.96</v>
      </c>
      <c r="AX4255" s="3">
        <v>60419.73</v>
      </c>
      <c r="AY4255" s="3"/>
      <c r="AZ4255" s="10" cm="1">
        <f t="array" ref="AZ4255">Lair(100000000/($AX4255-$AW4255))</f>
        <v>2194.2332405498983</v>
      </c>
      <c r="BA4255" s="10">
        <f t="shared" si="7941"/>
        <v>2194.9188944544712</v>
      </c>
      <c r="BB4255" s="12">
        <v>1210000000</v>
      </c>
      <c r="BC4255" s="3">
        <v>0.70099999999999996</v>
      </c>
      <c r="BD4255" s="12" cm="1">
        <f t="array" ref="BD4255">SfromgA($BB4255,$BA4255,"")</f>
        <v>6.31501172659432</v>
      </c>
      <c r="BE4255" s="29">
        <f t="shared" si="7942"/>
        <v>17.801628040149154</v>
      </c>
      <c r="BG4255" s="3"/>
      <c r="BH4255" s="3"/>
      <c r="BI4255" s="12">
        <f t="shared" si="7943"/>
        <v>1210000000</v>
      </c>
      <c r="BJ4255" s="29">
        <f t="shared" si="7944"/>
        <v>17.801628040149154</v>
      </c>
      <c r="BK4255" s="3">
        <f t="shared" si="7945"/>
        <v>-8.1681034798570646</v>
      </c>
      <c r="BL4255" s="13">
        <f>EXP(BK$4341*$AX4255+BK$4342)*$BI4255/(100000000/($AX4255-$AW4255))</f>
        <v>628.44816905905498</v>
      </c>
      <c r="BM4255" s="3">
        <f t="shared" si="7946"/>
        <v>4.140668463949142</v>
      </c>
      <c r="BN4255" s="13" cm="1">
        <f t="array" ref="BN4255">$C4255*EXP(poly_from_str(100000000/$E4255,BN$4343))</f>
        <v>156.31642870898679</v>
      </c>
      <c r="BO4255" s="3">
        <f t="shared" si="7947"/>
        <v>2.3025850929940459</v>
      </c>
      <c r="BP4255" s="13">
        <f t="shared" si="7948"/>
        <v>1.3913712149371538</v>
      </c>
      <c r="BQ4255" s="13"/>
      <c r="BS4255" s="13"/>
      <c r="BT4255" s="13"/>
      <c r="BU4255" s="13"/>
      <c r="BV4255" s="13"/>
      <c r="BW4255" s="13"/>
      <c r="BX4255" s="13"/>
      <c r="BY4255">
        <v>167172</v>
      </c>
      <c r="BZ4255" s="13"/>
    </row>
    <row r="4256" spans="1:78" hidden="1" x14ac:dyDescent="0.25">
      <c r="A4256" t="s">
        <v>4563</v>
      </c>
      <c r="B4256" s="2" t="str">
        <f t="shared" si="7746"/>
        <v/>
      </c>
      <c r="C4256">
        <v>8</v>
      </c>
      <c r="D4256" t="s">
        <v>14</v>
      </c>
      <c r="E4256">
        <v>45565.55</v>
      </c>
      <c r="F4256">
        <v>17113</v>
      </c>
      <c r="G4256" t="s">
        <v>5</v>
      </c>
      <c r="H4256" s="5" t="s">
        <v>15</v>
      </c>
      <c r="I4256">
        <v>62678</v>
      </c>
      <c r="J4256" t="s">
        <v>3</v>
      </c>
      <c r="K4256" s="5" t="s">
        <v>15</v>
      </c>
      <c r="L4256">
        <v>17113.189999999999</v>
      </c>
      <c r="M4256" t="str">
        <f t="shared" si="7934"/>
        <v>e</v>
      </c>
      <c r="N4256" t="str">
        <f t="shared" si="7935"/>
        <v>13/2</v>
      </c>
      <c r="O4256">
        <v>62678.7</v>
      </c>
      <c r="P4256" t="str">
        <f t="shared" si="7936"/>
        <v>o</v>
      </c>
      <c r="Q4256" t="str">
        <f t="shared" si="7937"/>
        <v>13/2</v>
      </c>
      <c r="R4256">
        <v>38</v>
      </c>
      <c r="AA4256" s="10">
        <f t="shared" si="7854"/>
        <v>2193.9549999999999</v>
      </c>
      <c r="AB4256" s="3" cm="1">
        <f t="array" ref="AB4256">100000000/Lvac(AA4256)</f>
        <v>45565.547356166324</v>
      </c>
      <c r="AC4256" s="28">
        <f t="shared" si="7855"/>
        <v>4.5579786276382151E-7</v>
      </c>
      <c r="AD4256" s="28">
        <f t="shared" si="7856"/>
        <v>2.1946405958506968E-7</v>
      </c>
      <c r="AE4256" s="21">
        <f t="shared" si="7857"/>
        <v>45565.549502419643</v>
      </c>
      <c r="AF4256" s="10" cm="1">
        <f t="array" ref="AF4256">Lair(100000000/AE4256)</f>
        <v>2193.9548966484062</v>
      </c>
      <c r="AG4256" s="10">
        <f t="shared" si="7858"/>
        <v>1.5384339550302155E-2</v>
      </c>
      <c r="AH4256" s="10" t="b">
        <f t="shared" si="7853"/>
        <v>1</v>
      </c>
      <c r="AI4256" s="10">
        <f t="shared" si="7938"/>
        <v>2193.9548966484062</v>
      </c>
      <c r="AJ4256">
        <v>7.0000000000000001E-3</v>
      </c>
      <c r="AK4256" s="3" cm="1">
        <f t="array" ref="AK4256">100000000/Lvac($AA4256)</f>
        <v>45565.547356166324</v>
      </c>
      <c r="AL4256" s="21">
        <f t="shared" ref="AL4256:AL4319" si="7949">AJ4256/AI4256*AK4256</f>
        <v>0.14538076055274496</v>
      </c>
      <c r="AM4256" s="10" cm="1">
        <f t="array" ref="AM4256">Lvac($AI4256)-$BA4256</f>
        <v>-1.9026147124350246E-3</v>
      </c>
      <c r="AN4256" s="10">
        <f t="shared" si="7939"/>
        <v>3.7356166329118423E-2</v>
      </c>
      <c r="AO4256" s="3">
        <f t="shared" si="7940"/>
        <v>-0.27180210177643205</v>
      </c>
      <c r="AP4256" s="3">
        <v>-0.25703450806499206</v>
      </c>
      <c r="AS4256" s="3">
        <f t="shared" si="7859"/>
        <v>-2.6438336790306494E-3</v>
      </c>
      <c r="AT4256" s="3" cm="1">
        <f t="array" ref="AT4256">AS4256-(100000000/LvacE($A4256)-$E4256)</f>
        <v>1.8363090202910826E-4</v>
      </c>
      <c r="AU4256" t="s">
        <v>4724</v>
      </c>
      <c r="AV4256" t="s">
        <v>4883</v>
      </c>
      <c r="AW4256" s="3">
        <v>17113.189999999999</v>
      </c>
      <c r="AX4256" s="3">
        <v>62678.7</v>
      </c>
      <c r="AY4256" s="3"/>
      <c r="AZ4256" s="10" cm="1">
        <f t="array" ref="AZ4256">Lair(100000000/($AX4256-$AW4256))</f>
        <v>2193.9567988662589</v>
      </c>
      <c r="BA4256" s="10">
        <f t="shared" si="7941"/>
        <v>2194.6423950922531</v>
      </c>
      <c r="BB4256" s="12">
        <v>582000000</v>
      </c>
      <c r="BC4256" s="3">
        <v>0.49299999999999999</v>
      </c>
      <c r="BD4256" s="12" cm="1">
        <f t="array" ref="BD4256">SfromgA($BB4256,$BA4256,"")</f>
        <v>3.0363206826701896</v>
      </c>
      <c r="BE4256" s="29">
        <f t="shared" si="7942"/>
        <v>35.127358571644777</v>
      </c>
      <c r="BG4256" s="3"/>
      <c r="BH4256" s="3"/>
      <c r="BI4256" s="12">
        <f t="shared" si="7943"/>
        <v>582000000</v>
      </c>
      <c r="BJ4256" s="29">
        <f t="shared" si="7944"/>
        <v>35.127358571644777</v>
      </c>
      <c r="BK4256" s="3">
        <f t="shared" si="7945"/>
        <v>-7.6555637513169144</v>
      </c>
      <c r="BL4256" s="13">
        <f>EXP(BK$4341*$AX4256+BK$4342)*$BI4256/(100000000/($AX4256-$AW4256))</f>
        <v>254.63660691330244</v>
      </c>
      <c r="BM4256" s="3">
        <f t="shared" si="7946"/>
        <v>3.4603959161710662</v>
      </c>
      <c r="BN4256" s="13" cm="1">
        <f t="array" ref="BN4256">$C4256*EXP(poly_from_str(100000000/$E4256,BN$4343))</f>
        <v>125.54231337277162</v>
      </c>
      <c r="BO4256" s="3">
        <f t="shared" si="7947"/>
        <v>2.0794415416798357</v>
      </c>
      <c r="BP4256" s="13">
        <f t="shared" si="7948"/>
        <v>0.7071945977553894</v>
      </c>
      <c r="BQ4256" s="13"/>
      <c r="BS4256" s="13"/>
      <c r="BT4256" s="13"/>
      <c r="BU4256" s="13"/>
      <c r="BV4256" s="13"/>
      <c r="BW4256" s="13"/>
      <c r="BX4256" s="13"/>
      <c r="BY4256">
        <v>134310</v>
      </c>
      <c r="BZ4256" s="13"/>
    </row>
    <row r="4257" spans="1:78" hidden="1" x14ac:dyDescent="0.25">
      <c r="A4257" t="s">
        <v>4564</v>
      </c>
      <c r="B4257" s="2" t="str">
        <f t="shared" si="7746"/>
        <v/>
      </c>
      <c r="C4257">
        <v>1</v>
      </c>
      <c r="E4257">
        <v>45568.02</v>
      </c>
      <c r="R4257">
        <v>38</v>
      </c>
      <c r="S4257" t="s">
        <v>22</v>
      </c>
      <c r="AA4257" s="10">
        <f t="shared" si="7854"/>
        <v>2193.8359999999998</v>
      </c>
      <c r="AB4257" s="3" cm="1">
        <f t="array" ref="AB4257">100000000/Lvac(AA4257)</f>
        <v>45568.018706378964</v>
      </c>
      <c r="AC4257" s="28">
        <f t="shared" si="7855"/>
        <v>4.5582258655615101E-7</v>
      </c>
      <c r="AD4257" s="28">
        <f t="shared" si="7856"/>
        <v>2.1945215710245754E-7</v>
      </c>
      <c r="AE4257" s="21">
        <f t="shared" si="7857"/>
        <v>45568.019756578069</v>
      </c>
      <c r="AF4257" s="10" cm="1">
        <f t="array" ref="AF4257">Lair(100000000/AE4257)</f>
        <v>2193.8359494337492</v>
      </c>
      <c r="AG4257" s="10">
        <f t="shared" si="7858"/>
        <v>1.5385466075490368E-2</v>
      </c>
      <c r="AH4257" s="10" t="b">
        <f t="shared" si="7853"/>
        <v>1</v>
      </c>
      <c r="AI4257" s="10">
        <f t="shared" si="7860"/>
        <v>2193.8359999999998</v>
      </c>
      <c r="AJ4257">
        <v>3.0000000000000001E-3</v>
      </c>
      <c r="AK4257" s="3" cm="1">
        <f t="array" ref="AK4257">100000000/Lvac($AA4257)</f>
        <v>45568.018706378964</v>
      </c>
      <c r="AL4257" s="21">
        <f t="shared" si="7949"/>
        <v>6.2312796452942201E-2</v>
      </c>
      <c r="AM4257" s="21"/>
      <c r="AN4257" s="21"/>
      <c r="AO4257" s="21"/>
      <c r="AP4257" s="21"/>
      <c r="AS4257" s="3">
        <f t="shared" si="7859"/>
        <v>-1.2936210332554765E-3</v>
      </c>
      <c r="AT4257" s="3" cm="1">
        <f t="array" ref="AT4257">AS4257-(100000000/LvacE($A4257)-$E4257)</f>
        <v>1.8374774663243443E-4</v>
      </c>
      <c r="BB4257"/>
      <c r="BC4257"/>
      <c r="BD4257"/>
      <c r="BE4257"/>
      <c r="BF4257"/>
      <c r="BG4257"/>
      <c r="BH4257"/>
      <c r="BI4257"/>
      <c r="BJ4257"/>
      <c r="BN4257" s="13" cm="1">
        <f t="array" ref="BN4257">$C4257*EXP(poly_from_str(100000000/$E4257,BN$4343))</f>
        <v>15.718664895974758</v>
      </c>
      <c r="BO4257" s="13"/>
      <c r="BY4257" t="e">
        <v>#N/A</v>
      </c>
    </row>
    <row r="4258" spans="1:78" hidden="1" x14ac:dyDescent="0.25">
      <c r="A4258" t="s">
        <v>4565</v>
      </c>
      <c r="B4258" s="2" t="str">
        <f t="shared" si="7746"/>
        <v/>
      </c>
      <c r="C4258">
        <v>8</v>
      </c>
      <c r="E4258">
        <v>45575.41</v>
      </c>
      <c r="F4258">
        <v>18241</v>
      </c>
      <c r="G4258" t="s">
        <v>5</v>
      </c>
      <c r="H4258" s="5" t="s">
        <v>16</v>
      </c>
      <c r="I4258">
        <v>63816</v>
      </c>
      <c r="J4258" t="s">
        <v>3</v>
      </c>
      <c r="K4258" s="5" t="s">
        <v>16</v>
      </c>
      <c r="L4258">
        <v>18241.54</v>
      </c>
      <c r="M4258" t="str">
        <f t="shared" ref="M4258:M4259" si="7950">$G4258&amp;""</f>
        <v>e</v>
      </c>
      <c r="N4258" t="str">
        <f t="shared" ref="N4258:N4259" si="7951">$H4258&amp;""</f>
        <v>11/2</v>
      </c>
      <c r="O4258">
        <v>63816.91</v>
      </c>
      <c r="P4258" t="str">
        <f t="shared" ref="P4258:P4259" si="7952">$J4258&amp;""</f>
        <v>o</v>
      </c>
      <c r="Q4258" t="str">
        <f t="shared" ref="Q4258:Q4259" si="7953">$K4258&amp;""</f>
        <v>11/2</v>
      </c>
      <c r="R4258">
        <v>38</v>
      </c>
      <c r="AA4258" s="10">
        <f t="shared" si="7854"/>
        <v>2193.48</v>
      </c>
      <c r="AB4258" s="3" cm="1">
        <f t="array" ref="AB4258">100000000/Lvac(AA4258)</f>
        <v>45575.413590015705</v>
      </c>
      <c r="AC4258" s="28">
        <f t="shared" si="7855"/>
        <v>4.558965661870635E-7</v>
      </c>
      <c r="AD4258" s="28">
        <f t="shared" si="7856"/>
        <v>2.1941654967648434E-7</v>
      </c>
      <c r="AE4258" s="21">
        <f t="shared" si="7857"/>
        <v>45575.410675180792</v>
      </c>
      <c r="AF4258" s="10" cm="1">
        <f t="array" ref="AF4258">Lair(100000000/AE4258)</f>
        <v>2193.4801403014567</v>
      </c>
      <c r="AG4258" s="10">
        <f t="shared" si="7858"/>
        <v>1.5388837279121693E-2</v>
      </c>
      <c r="AH4258" s="10" t="b">
        <f t="shared" si="7853"/>
        <v>1</v>
      </c>
      <c r="AI4258" s="10">
        <f t="shared" ref="AI4258:AI4259" si="7954">$AF4258</f>
        <v>2193.4801403014567</v>
      </c>
      <c r="AJ4258">
        <v>3.0000000000000001E-3</v>
      </c>
      <c r="AK4258" s="3" cm="1">
        <f t="array" ref="AK4258">100000000/Lvac($AA4258)</f>
        <v>45575.413590015705</v>
      </c>
      <c r="AL4258" s="21">
        <f t="shared" si="7949"/>
        <v>6.2333019687726192E-2</v>
      </c>
      <c r="AM4258" s="10" cm="1">
        <f t="array" ref="AM4258">Lvac($AI4258)-$BA4258</f>
        <v>-1.9582525378609716E-3</v>
      </c>
      <c r="AN4258" s="10">
        <f t="shared" ref="AN4258:AN4259" si="7955">$AK4258-($AX4258-$AW4258)</f>
        <v>4.3590015702648088E-2</v>
      </c>
      <c r="AO4258" s="3">
        <f t="shared" ref="AO4258:AO4259" si="7956">AM4258/AJ4258</f>
        <v>-0.65275084595365718</v>
      </c>
      <c r="AP4258" s="3">
        <v>-0.69952775265846867</v>
      </c>
      <c r="AS4258" s="3">
        <f t="shared" si="7859"/>
        <v>3.5900157017749734E-3</v>
      </c>
      <c r="AT4258" s="3" cm="1">
        <f t="array" ref="AT4258">AS4258-(100000000/LvacE($A4258)-$E4258)</f>
        <v>1.8409777112537995E-4</v>
      </c>
      <c r="AU4258" t="s">
        <v>4719</v>
      </c>
      <c r="AV4258" t="s">
        <v>4923</v>
      </c>
      <c r="AW4258" s="3">
        <v>18241.54</v>
      </c>
      <c r="AX4258" s="3">
        <v>63816.91</v>
      </c>
      <c r="AY4258" s="3"/>
      <c r="AZ4258" s="10" cm="1">
        <f t="array" ref="AZ4258">Lair(100000000/($AX4258-$AW4258))</f>
        <v>2193.4820981456396</v>
      </c>
      <c r="BA4258" s="10">
        <f t="shared" ref="BA4258:BA4259" si="7957">100000000/($AX4258-$AW4258)</f>
        <v>2194.1675953481013</v>
      </c>
      <c r="BB4258" s="12">
        <v>520000000</v>
      </c>
      <c r="BC4258" s="3">
        <v>0.373</v>
      </c>
      <c r="BD4258" s="12" cm="1">
        <f t="array" ref="BD4258">SfromgA($BB4258,$BA4258,"")</f>
        <v>2.7111034781154397</v>
      </c>
      <c r="BE4258" s="29">
        <f t="shared" ref="BE4258:BE4259" si="7958">(10^MAX(0.05, -0.312925054856973*((LN($BD4258))^(1/3)) + 0.454808404431693)-1)*100</f>
        <v>38.726494287007938</v>
      </c>
      <c r="BG4258" s="3"/>
      <c r="BH4258" s="3"/>
      <c r="BI4258" s="12">
        <f t="shared" ref="BI4258:BI4259" si="7959">IF($BB4258="",$BF4258,$BB4258)</f>
        <v>520000000</v>
      </c>
      <c r="BJ4258" s="29">
        <f t="shared" ref="BJ4258:BJ4259" si="7960">IF($BB4258="",$BH4258,$BE4258)</f>
        <v>38.726494287007938</v>
      </c>
      <c r="BK4258" s="3">
        <f t="shared" ref="BK4258:BK4259" si="7961">LN(BN4258*100000000/($AX4258-$AW4258)/$BI4258)</f>
        <v>-7.5365547315619521</v>
      </c>
      <c r="BL4258" s="13">
        <f>EXP(BK$4341*$AX4258+BK$4342)*$BI4258/(100000000/($AX4258-$AW4258))</f>
        <v>208.70688821074526</v>
      </c>
      <c r="BM4258" s="3">
        <f t="shared" ref="BM4258:BM4259" si="7962">LN(BL4258/$C4258)</f>
        <v>3.2614892771808655</v>
      </c>
      <c r="BN4258" s="13" cm="1">
        <f t="array" ref="BN4258">$C4258*EXP(poly_from_str(100000000/$E4258,BN$4343))</f>
        <v>126.37157966706734</v>
      </c>
      <c r="BO4258" s="3">
        <f t="shared" ref="BO4258:BO4259" si="7963">LN($C4258)</f>
        <v>2.0794415416798357</v>
      </c>
      <c r="BP4258" s="13">
        <f t="shared" ref="BP4258:BP4259" si="7964">LN(BL4258/BN4258)</f>
        <v>0.50170420683535044</v>
      </c>
      <c r="BQ4258" s="13"/>
      <c r="BS4258" s="13"/>
      <c r="BT4258" s="13"/>
      <c r="BU4258" s="13"/>
      <c r="BV4258" s="13"/>
      <c r="BW4258" s="13"/>
      <c r="BX4258" s="13"/>
      <c r="BY4258">
        <v>135281</v>
      </c>
      <c r="BZ4258" s="13"/>
    </row>
    <row r="4259" spans="1:78" hidden="1" x14ac:dyDescent="0.25">
      <c r="A4259" t="s">
        <v>4566</v>
      </c>
      <c r="B4259" s="2" t="str">
        <f t="shared" si="7746"/>
        <v/>
      </c>
      <c r="C4259">
        <v>6</v>
      </c>
      <c r="E4259">
        <v>45601.42</v>
      </c>
      <c r="F4259">
        <v>25934</v>
      </c>
      <c r="G4259" t="s">
        <v>5</v>
      </c>
      <c r="H4259" s="5" t="s">
        <v>18</v>
      </c>
      <c r="I4259">
        <v>71536</v>
      </c>
      <c r="J4259" t="s">
        <v>3</v>
      </c>
      <c r="K4259" s="5" t="s">
        <v>18</v>
      </c>
      <c r="L4259">
        <v>25934.98</v>
      </c>
      <c r="M4259" t="str">
        <f t="shared" si="7950"/>
        <v>e</v>
      </c>
      <c r="N4259" t="str">
        <f t="shared" si="7951"/>
        <v>5/2</v>
      </c>
      <c r="O4259">
        <v>71536.38</v>
      </c>
      <c r="P4259" t="str">
        <f t="shared" si="7952"/>
        <v>o</v>
      </c>
      <c r="Q4259" t="str">
        <f t="shared" si="7953"/>
        <v>5/2</v>
      </c>
      <c r="R4259">
        <v>38</v>
      </c>
      <c r="AA4259" s="10">
        <f t="shared" si="7854"/>
        <v>2192.2289999999998</v>
      </c>
      <c r="AB4259" s="3" cm="1">
        <f t="array" ref="AB4259">100000000/Lvac(AA4259)</f>
        <v>45601.41858785395</v>
      </c>
      <c r="AC4259" s="28">
        <f t="shared" si="7855"/>
        <v>4.561567245027778E-7</v>
      </c>
      <c r="AD4259" s="28">
        <f t="shared" si="7856"/>
        <v>2.1929142359320208E-7</v>
      </c>
      <c r="AE4259" s="21">
        <f t="shared" si="7857"/>
        <v>45601.419734906813</v>
      </c>
      <c r="AF4259" s="10" cm="1">
        <f t="array" ref="AF4259">Lair(100000000/AE4259)</f>
        <v>2192.2289448511824</v>
      </c>
      <c r="AG4259" s="10">
        <f t="shared" si="7858"/>
        <v>1.5400696867857774E-2</v>
      </c>
      <c r="AH4259" s="10" t="b">
        <f t="shared" si="7853"/>
        <v>1</v>
      </c>
      <c r="AI4259" s="10">
        <f t="shared" si="7954"/>
        <v>2192.2289448511824</v>
      </c>
      <c r="AJ4259">
        <v>3.0000000000000001E-3</v>
      </c>
      <c r="AK4259" s="3" cm="1">
        <f t="array" ref="AK4259">100000000/Lvac($AA4259)</f>
        <v>45601.41858785395</v>
      </c>
      <c r="AL4259" s="21">
        <f t="shared" si="7949"/>
        <v>6.2404182777017703E-2</v>
      </c>
      <c r="AM4259" s="10" cm="1">
        <f t="array" ref="AM4259">Lvac($AI4259)-$BA4259</f>
        <v>-9.4902693717813236E-4</v>
      </c>
      <c r="AN4259" s="10">
        <f t="shared" si="7955"/>
        <v>1.8587853941426147E-2</v>
      </c>
      <c r="AO4259" s="3">
        <f t="shared" si="7956"/>
        <v>-0.31634231239271077</v>
      </c>
      <c r="AP4259" s="3">
        <v>-0.29795554170656641</v>
      </c>
      <c r="AS4259" s="3">
        <f t="shared" si="7859"/>
        <v>-1.4121460480964743E-3</v>
      </c>
      <c r="AT4259" s="3" cm="1">
        <f t="array" ref="AT4259">AS4259-(100000000/LvacE($A4259)-$E4259)</f>
        <v>1.8533336697146297E-4</v>
      </c>
      <c r="AU4259" t="s">
        <v>4708</v>
      </c>
      <c r="AV4259" t="s">
        <v>4855</v>
      </c>
      <c r="AW4259" s="3">
        <v>25934.98</v>
      </c>
      <c r="AX4259" s="3">
        <v>71536.38</v>
      </c>
      <c r="AY4259" s="3"/>
      <c r="AZ4259" s="10" cm="1">
        <f t="array" ref="AZ4259">Lair(100000000/($AX4259-$AW4259))</f>
        <v>2192.2298936803595</v>
      </c>
      <c r="BA4259" s="10">
        <f t="shared" si="7957"/>
        <v>2192.9151297986459</v>
      </c>
      <c r="BB4259" s="12">
        <v>352000000</v>
      </c>
      <c r="BC4259" s="3">
        <v>0.51900000000000002</v>
      </c>
      <c r="BD4259" s="12" cm="1">
        <f t="array" ref="BD4259">SfromgA($BB4259,$BA4259,"")</f>
        <v>1.8320676037391204</v>
      </c>
      <c r="BE4259" s="29">
        <f t="shared" si="7958"/>
        <v>54.910615004914035</v>
      </c>
      <c r="BG4259" s="3"/>
      <c r="BH4259" s="3"/>
      <c r="BI4259" s="12">
        <f t="shared" si="7959"/>
        <v>352000000</v>
      </c>
      <c r="BJ4259" s="29">
        <f t="shared" si="7960"/>
        <v>54.910615004914035</v>
      </c>
      <c r="BK4259" s="3">
        <f t="shared" si="7961"/>
        <v>-7.4171535635488084</v>
      </c>
      <c r="BL4259" s="13">
        <f>EXP(BK$4341*$AX4259+BK$4342)*$BI4259/(100000000/($AX4259-$AW4259))</f>
        <v>78.631913540916955</v>
      </c>
      <c r="BM4259" s="3">
        <f t="shared" si="7962"/>
        <v>2.5730181724949848</v>
      </c>
      <c r="BN4259" s="13" cm="1">
        <f t="array" ref="BN4259">$C4259*EXP(poly_from_str(100000000/$E4259,BN$4343))</f>
        <v>96.447722214992751</v>
      </c>
      <c r="BO4259" s="3">
        <f t="shared" si="7963"/>
        <v>1.791759469228055</v>
      </c>
      <c r="BP4259" s="13">
        <f t="shared" si="7964"/>
        <v>-0.20422348112373159</v>
      </c>
      <c r="BQ4259" s="13"/>
      <c r="BS4259" s="13"/>
      <c r="BT4259" s="13"/>
      <c r="BU4259" s="13"/>
      <c r="BV4259" s="13"/>
      <c r="BW4259" s="13"/>
      <c r="BX4259" s="13"/>
      <c r="BY4259">
        <v>103417</v>
      </c>
      <c r="BZ4259" s="13"/>
    </row>
    <row r="4260" spans="1:78" hidden="1" x14ac:dyDescent="0.25">
      <c r="A4260" t="s">
        <v>4567</v>
      </c>
      <c r="B4260" s="2" t="str">
        <f t="shared" si="7746"/>
        <v/>
      </c>
      <c r="C4260">
        <v>1</v>
      </c>
      <c r="E4260">
        <v>45605</v>
      </c>
      <c r="R4260">
        <v>38</v>
      </c>
      <c r="S4260" t="s">
        <v>22</v>
      </c>
      <c r="AA4260" s="10">
        <f t="shared" si="7854"/>
        <v>2192.0569999999998</v>
      </c>
      <c r="AB4260" s="3" cm="1">
        <f t="array" ref="AB4260">100000000/Lvac(AA4260)</f>
        <v>45604.996335702032</v>
      </c>
      <c r="AC4260" s="28">
        <f t="shared" si="7855"/>
        <v>4.5619251689166849E-7</v>
      </c>
      <c r="AD4260" s="28">
        <f t="shared" si="7856"/>
        <v>2.1927422000846571E-7</v>
      </c>
      <c r="AE4260" s="21">
        <f t="shared" si="7857"/>
        <v>45604.999312300009</v>
      </c>
      <c r="AF4260" s="10" cm="1">
        <f t="array" ref="AF4260">Lair(100000000/AE4260)</f>
        <v>2192.0568569114757</v>
      </c>
      <c r="AG4260" s="10">
        <f t="shared" si="7858"/>
        <v>1.5402329030609615E-2</v>
      </c>
      <c r="AH4260" s="10" t="b">
        <f t="shared" si="7853"/>
        <v>1</v>
      </c>
      <c r="AI4260" s="10">
        <f t="shared" si="7860"/>
        <v>2192.0569999999998</v>
      </c>
      <c r="AJ4260">
        <v>3.0000000000000001E-3</v>
      </c>
      <c r="AK4260" s="3" cm="1">
        <f t="array" ref="AK4260">100000000/Lvac($AA4260)</f>
        <v>45604.996335702032</v>
      </c>
      <c r="AL4260" s="21">
        <f t="shared" si="7949"/>
        <v>6.2413974183657683E-2</v>
      </c>
      <c r="AM4260" s="21"/>
      <c r="AN4260" s="21"/>
      <c r="AO4260" s="21"/>
      <c r="AP4260" s="21"/>
      <c r="AS4260" s="3">
        <f t="shared" si="7859"/>
        <v>-3.6642979684984311E-3</v>
      </c>
      <c r="AT4260" s="3" cm="1">
        <f t="array" ref="AT4260">AS4260-(100000000/LvacE($A4260)-$E4260)</f>
        <v>1.8550394452176988E-4</v>
      </c>
      <c r="BB4260"/>
      <c r="BC4260"/>
      <c r="BD4260"/>
      <c r="BE4260"/>
      <c r="BF4260"/>
      <c r="BG4260"/>
      <c r="BH4260"/>
      <c r="BI4260"/>
      <c r="BJ4260"/>
      <c r="BN4260" s="13" cm="1">
        <f t="array" ref="BN4260">$C4260*EXP(poly_from_str(100000000/$E4260,BN$4343))</f>
        <v>16.113452661080739</v>
      </c>
      <c r="BO4260" s="13"/>
      <c r="BY4260">
        <v>17282</v>
      </c>
    </row>
    <row r="4261" spans="1:78" hidden="1" x14ac:dyDescent="0.25">
      <c r="A4261" t="s">
        <v>4568</v>
      </c>
      <c r="B4261" s="2" t="str">
        <f t="shared" si="7746"/>
        <v/>
      </c>
      <c r="C4261">
        <v>2</v>
      </c>
      <c r="E4261">
        <v>45624.89</v>
      </c>
      <c r="R4261">
        <v>38</v>
      </c>
      <c r="S4261" t="s">
        <v>22</v>
      </c>
      <c r="AA4261" s="10">
        <f t="shared" si="7854"/>
        <v>2191.1010000000001</v>
      </c>
      <c r="AB4261" s="3" cm="1">
        <f t="array" ref="AB4261">100000000/Lvac(AA4261)</f>
        <v>45624.892192368767</v>
      </c>
      <c r="AC4261" s="28">
        <f t="shared" si="7855"/>
        <v>4.5639155839917922E-7</v>
      </c>
      <c r="AD4261" s="28">
        <f t="shared" si="7856"/>
        <v>2.1917860009042615E-7</v>
      </c>
      <c r="AE4261" s="21">
        <f t="shared" si="7857"/>
        <v>45624.890410871674</v>
      </c>
      <c r="AF4261" s="10" cm="1">
        <f t="array" ref="AF4261">Lair(100000000/AE4261)</f>
        <v>2191.1010855639811</v>
      </c>
      <c r="AG4261" s="10">
        <f t="shared" si="7858"/>
        <v>1.5411407824734862E-2</v>
      </c>
      <c r="AH4261" s="10" t="b">
        <f t="shared" si="7853"/>
        <v>1</v>
      </c>
      <c r="AI4261" s="10">
        <f t="shared" si="7860"/>
        <v>2191.1010000000001</v>
      </c>
      <c r="AJ4261">
        <v>3.0000000000000001E-3</v>
      </c>
      <c r="AK4261" s="3" cm="1">
        <f t="array" ref="AK4261">100000000/Lvac($AA4261)</f>
        <v>45624.892192368767</v>
      </c>
      <c r="AL4261" s="21">
        <f t="shared" si="7949"/>
        <v>6.2468446948409181E-2</v>
      </c>
      <c r="AM4261" s="21"/>
      <c r="AN4261" s="21"/>
      <c r="AO4261" s="21"/>
      <c r="AP4261" s="21"/>
      <c r="AS4261" s="3">
        <f t="shared" si="7859"/>
        <v>2.1923687672824599E-3</v>
      </c>
      <c r="AT4261" s="3" cm="1">
        <f t="array" ref="AT4261">AS4261-(100000000/LvacE($A4261)-$E4261)</f>
        <v>1.8645505770109594E-4</v>
      </c>
      <c r="BB4261"/>
      <c r="BC4261"/>
      <c r="BD4261"/>
      <c r="BE4261"/>
      <c r="BF4261"/>
      <c r="BG4261"/>
      <c r="BH4261"/>
      <c r="BI4261"/>
      <c r="BJ4261"/>
      <c r="BN4261" s="13" cm="1">
        <f t="array" ref="BN4261">$C4261*EXP(poly_from_str(100000000/$E4261,BN$4343))</f>
        <v>32.663287746334269</v>
      </c>
      <c r="BO4261" s="13"/>
      <c r="BY4261">
        <v>35076</v>
      </c>
    </row>
    <row r="4262" spans="1:78" hidden="1" x14ac:dyDescent="0.25">
      <c r="A4262" t="s">
        <v>4569</v>
      </c>
      <c r="B4262" s="2" t="str">
        <f t="shared" si="7746"/>
        <v/>
      </c>
      <c r="C4262">
        <v>1</v>
      </c>
      <c r="E4262">
        <v>45626.89</v>
      </c>
      <c r="F4262">
        <v>22747</v>
      </c>
      <c r="G4262" t="s">
        <v>5</v>
      </c>
      <c r="H4262" s="5" t="s">
        <v>4</v>
      </c>
      <c r="I4262">
        <v>68374</v>
      </c>
      <c r="J4262" t="s">
        <v>3</v>
      </c>
      <c r="K4262" s="5" t="s">
        <v>4</v>
      </c>
      <c r="L4262">
        <v>22747.69</v>
      </c>
      <c r="M4262" t="str">
        <f t="shared" ref="M4262:M4264" si="7965">$G4262&amp;""</f>
        <v>e</v>
      </c>
      <c r="N4262" t="str">
        <f t="shared" ref="N4262:N4264" si="7966">$H4262&amp;""</f>
        <v>9/2</v>
      </c>
      <c r="O4262">
        <v>68374.539999999994</v>
      </c>
      <c r="P4262" t="str">
        <f t="shared" ref="P4262:P4264" si="7967">$J4262&amp;""</f>
        <v>o</v>
      </c>
      <c r="Q4262" t="str">
        <f t="shared" ref="Q4262:Q4264" si="7968">$K4262&amp;""</f>
        <v>9/2</v>
      </c>
      <c r="R4262">
        <v>38</v>
      </c>
      <c r="AA4262" s="10">
        <f t="shared" si="7854"/>
        <v>2191.0050000000001</v>
      </c>
      <c r="AB4262" s="3" cm="1">
        <f t="array" ref="AB4262">100000000/Lvac(AA4262)</f>
        <v>45626.891061722752</v>
      </c>
      <c r="AC4262" s="28">
        <f t="shared" si="7855"/>
        <v>4.5641155542776029E-7</v>
      </c>
      <c r="AD4262" s="28">
        <f t="shared" si="7856"/>
        <v>2.1916899809089088E-7</v>
      </c>
      <c r="AE4262" s="21">
        <f t="shared" si="7857"/>
        <v>45626.890198949062</v>
      </c>
      <c r="AF4262" s="10" cm="1">
        <f t="array" ref="AF4262">Lair(100000000/AE4262)</f>
        <v>2191.0050414347484</v>
      </c>
      <c r="AG4262" s="10">
        <f t="shared" si="7858"/>
        <v>1.5412320159406929E-2</v>
      </c>
      <c r="AH4262" s="10" t="b">
        <f t="shared" si="7853"/>
        <v>1</v>
      </c>
      <c r="AI4262" s="10">
        <f t="shared" ref="AI4262:AI4264" si="7969">$AF4262</f>
        <v>2191.0050414347484</v>
      </c>
      <c r="AJ4262">
        <v>3.0000000000000001E-3</v>
      </c>
      <c r="AK4262" s="3" cm="1">
        <f t="array" ref="AK4262">100000000/Lvac($AA4262)</f>
        <v>45626.891061722752</v>
      </c>
      <c r="AL4262" s="21">
        <f t="shared" si="7949"/>
        <v>6.2473919774978653E-2</v>
      </c>
      <c r="AM4262" s="10" cm="1">
        <f t="array" ref="AM4262">Lvac($AI4262)-$BA4262</f>
        <v>-1.930960291701922E-3</v>
      </c>
      <c r="AN4262" s="10">
        <f t="shared" ref="AN4262:AN4264" si="7970">$AK4262-($AX4262-$AW4262)</f>
        <v>4.1061722760787234E-2</v>
      </c>
      <c r="AO4262" s="3">
        <f t="shared" ref="AO4262:AO4264" si="7971">AM4262/AJ4262</f>
        <v>-0.64365343056730728</v>
      </c>
      <c r="AP4262" s="3">
        <v>-0.65746788989902905</v>
      </c>
      <c r="AS4262" s="3">
        <f t="shared" si="7859"/>
        <v>1.0617227526381612E-3</v>
      </c>
      <c r="AT4262" s="3" cm="1">
        <f t="array" ref="AT4262">AS4262-(100000000/LvacE($A4262)-$E4262)</f>
        <v>1.8655084568308666E-4</v>
      </c>
      <c r="AU4262" t="s">
        <v>4792</v>
      </c>
      <c r="AV4262" t="s">
        <v>4734</v>
      </c>
      <c r="AW4262" s="3">
        <v>22747.69</v>
      </c>
      <c r="AX4262" s="3">
        <v>68374.539999999994</v>
      </c>
      <c r="AY4262" s="3"/>
      <c r="AZ4262" s="10" cm="1">
        <f t="array" ref="AZ4262">Lair(100000000/($AX4262-$AW4262))</f>
        <v>2191.0069719929447</v>
      </c>
      <c r="BA4262" s="10">
        <f t="shared" ref="BA4262:BA4264" si="7972">100000000/($AX4262-$AW4262)</f>
        <v>2191.6919533125783</v>
      </c>
      <c r="BB4262" s="12">
        <v>44700000</v>
      </c>
      <c r="BC4262" s="3">
        <v>4.1000000000000002E-2</v>
      </c>
      <c r="BD4262" s="12" cm="1">
        <f t="array" ref="BD4262">SfromgA($BB4262,$BA4262,"")</f>
        <v>0.23226267441827997</v>
      </c>
      <c r="BE4262" s="29">
        <f t="shared" ref="BE4262:BE4264" si="7973">(10^MAX(0.05, -0.312925054856973*((LN($BD4262))^(1/3)) + 0.454808404431693)-1)*100</f>
        <v>545.3512294452205</v>
      </c>
      <c r="BG4262" s="3"/>
      <c r="BH4262" s="3"/>
      <c r="BI4262" s="12">
        <f t="shared" ref="BI4262:BI4264" si="7974">IF($BB4262="",$BF4262,$BB4262)</f>
        <v>44700000</v>
      </c>
      <c r="BJ4262" s="29">
        <f t="shared" ref="BJ4262:BJ4264" si="7975">IF($BB4262="",$BH4262,$BE4262)</f>
        <v>545.3512294452205</v>
      </c>
      <c r="BK4262" s="3">
        <f t="shared" ref="BK4262:BK4264" si="7976">LN(BN4262*100000000/($AX4262-$AW4262)/$BI4262)</f>
        <v>-7.1285937483645414</v>
      </c>
      <c r="BL4262" s="13">
        <f>EXP(BK$4341*$AX4262+BK$4342)*$BI4262/(100000000/($AX4262-$AW4262))</f>
        <v>12.703975796485491</v>
      </c>
      <c r="BM4262" s="3">
        <f t="shared" ref="BM4262:BM4264" si="7977">LN(BL4262/$C4262)</f>
        <v>2.5419149993144803</v>
      </c>
      <c r="BN4262" s="13" cm="1">
        <f t="array" ref="BN4262">$C4262*EXP(poly_from_str(100000000/$E4262,BN$4343))</f>
        <v>16.353815029702375</v>
      </c>
      <c r="BO4262" s="3">
        <f t="shared" ref="BO4262:BO4264" si="7978">LN($C4262)</f>
        <v>0</v>
      </c>
      <c r="BP4262" s="13">
        <f>LN(BL4262/BN4262)</f>
        <v>-0.25254620596036215</v>
      </c>
      <c r="BQ4262" s="13"/>
      <c r="BS4262" s="13"/>
      <c r="BT4262" s="13"/>
      <c r="BU4262" s="13"/>
      <c r="BV4262" s="13"/>
      <c r="BW4262" s="13"/>
      <c r="BX4262" s="13"/>
      <c r="BY4262">
        <v>17564</v>
      </c>
      <c r="BZ4262" s="13"/>
    </row>
    <row r="4263" spans="1:78" hidden="1" x14ac:dyDescent="0.25">
      <c r="A4263" t="s">
        <v>4570</v>
      </c>
      <c r="B4263" s="2" t="str">
        <f t="shared" ref="B4263:B4326" si="7979">IF(OR(A4263=A4262,A4263=A4264),IF(B4262="",1,B4262+1),"")</f>
        <v/>
      </c>
      <c r="C4263">
        <v>1</v>
      </c>
      <c r="E4263">
        <v>45629.22</v>
      </c>
      <c r="F4263">
        <v>21611</v>
      </c>
      <c r="G4263" t="s">
        <v>5</v>
      </c>
      <c r="H4263" s="5" t="s">
        <v>18</v>
      </c>
      <c r="I4263">
        <v>67240</v>
      </c>
      <c r="J4263" t="s">
        <v>3</v>
      </c>
      <c r="K4263" s="5" t="s">
        <v>8</v>
      </c>
      <c r="L4263">
        <v>21611.19</v>
      </c>
      <c r="M4263" t="str">
        <f t="shared" si="7965"/>
        <v>e</v>
      </c>
      <c r="N4263" t="str">
        <f t="shared" si="7966"/>
        <v>5/2</v>
      </c>
      <c r="O4263">
        <v>67240.350000000006</v>
      </c>
      <c r="P4263" t="str">
        <f t="shared" si="7967"/>
        <v>o</v>
      </c>
      <c r="Q4263" t="str">
        <f t="shared" si="7968"/>
        <v>7/2</v>
      </c>
      <c r="R4263">
        <v>38</v>
      </c>
      <c r="AA4263" s="10">
        <f t="shared" si="7854"/>
        <v>2190.893</v>
      </c>
      <c r="AB4263" s="3" cm="1">
        <f t="array" ref="AB4263">100000000/Lvac(AA4263)</f>
        <v>45629.223297314842</v>
      </c>
      <c r="AC4263" s="28">
        <f t="shared" si="7855"/>
        <v>4.5643488750933982E-7</v>
      </c>
      <c r="AD4263" s="28">
        <f t="shared" si="7856"/>
        <v>2.1915779575823886E-7</v>
      </c>
      <c r="AE4263" s="21">
        <f t="shared" si="7857"/>
        <v>45629.220617758896</v>
      </c>
      <c r="AF4263" s="10" cm="1">
        <f t="array" ref="AF4263">Lair(100000000/AE4263)</f>
        <v>2190.8931286726552</v>
      </c>
      <c r="AG4263" s="10">
        <f t="shared" si="7858"/>
        <v>1.5413384701424223E-2</v>
      </c>
      <c r="AH4263" s="10" t="b">
        <f t="shared" si="7853"/>
        <v>1</v>
      </c>
      <c r="AI4263" s="10">
        <f t="shared" si="7969"/>
        <v>2190.8931286726552</v>
      </c>
      <c r="AJ4263">
        <v>3.0000000000000001E-3</v>
      </c>
      <c r="AK4263" s="3" cm="1">
        <f t="array" ref="AK4263">100000000/Lvac($AA4263)</f>
        <v>45629.223297314842</v>
      </c>
      <c r="AL4263" s="21">
        <f t="shared" si="7949"/>
        <v>6.2480304539034012E-2</v>
      </c>
      <c r="AM4263" s="10" cm="1">
        <f t="array" ref="AM4263">Lvac($AI4263)-$BA4263</f>
        <v>-2.9114836220287543E-3</v>
      </c>
      <c r="AN4263" s="10">
        <f t="shared" si="7970"/>
        <v>6.3297314838564489E-2</v>
      </c>
      <c r="AO4263" s="3">
        <f t="shared" si="7971"/>
        <v>-0.9704945406762514</v>
      </c>
      <c r="AP4263" s="3">
        <v>-1.0133943584757314</v>
      </c>
      <c r="AS4263" s="3">
        <f t="shared" si="7859"/>
        <v>3.2973148408927955E-3</v>
      </c>
      <c r="AT4263" s="3" cm="1">
        <f t="array" ref="AT4263">AS4263-(100000000/LvacE($A4263)-$E4263)</f>
        <v>1.8666267715161666E-4</v>
      </c>
      <c r="AU4263" t="s">
        <v>4791</v>
      </c>
      <c r="AV4263" t="s">
        <v>4847</v>
      </c>
      <c r="AW4263" s="3">
        <v>21611.19</v>
      </c>
      <c r="AX4263" s="3">
        <v>67240.350000000006</v>
      </c>
      <c r="AY4263" s="3"/>
      <c r="AZ4263" s="10" cm="1">
        <f t="array" ref="AZ4263">Lair(100000000/($AX4263-$AW4263))</f>
        <v>2190.8960395500403</v>
      </c>
      <c r="BA4263" s="10">
        <f t="shared" si="7972"/>
        <v>2191.580997765464</v>
      </c>
      <c r="BB4263" s="12">
        <v>66800000</v>
      </c>
      <c r="BC4263" s="3">
        <v>0.18099999999999999</v>
      </c>
      <c r="BD4263" s="12" cm="1">
        <f t="array" ref="BD4263">SfromgA($BB4263,$BA4263,"")</f>
        <v>0.34704229045374363</v>
      </c>
      <c r="BE4263" s="29">
        <f t="shared" si="7973"/>
        <v>493.88315986780987</v>
      </c>
      <c r="BG4263" s="3"/>
      <c r="BH4263" s="3"/>
      <c r="BI4263" s="12">
        <f t="shared" si="7974"/>
        <v>66800000</v>
      </c>
      <c r="BJ4263" s="29">
        <f t="shared" si="7975"/>
        <v>493.88315986780987</v>
      </c>
      <c r="BK4263" s="3">
        <f t="shared" si="7976"/>
        <v>-7.528792504962043</v>
      </c>
      <c r="BL4263" s="13">
        <f>EXP(BK$4341*$AX4263+BK$4342)*$BI4263/(100000000/($AX4263-$AW4263))</f>
        <v>20.694565632756895</v>
      </c>
      <c r="BM4263" s="3">
        <f t="shared" si="7977"/>
        <v>3.0298711359858306</v>
      </c>
      <c r="BN4263" s="13" cm="1">
        <f t="array" ref="BN4263">$C4263*EXP(poly_from_str(100000000/$E4263,BN$4343))</f>
        <v>16.379698217300625</v>
      </c>
      <c r="BO4263" s="3">
        <f t="shared" si="7978"/>
        <v>0</v>
      </c>
      <c r="BP4263" s="13">
        <f t="shared" ref="BP4263:BP4264" si="7980">LN(BL4263/BN4263)</f>
        <v>0.23382848158284911</v>
      </c>
      <c r="BQ4263" s="13"/>
      <c r="BS4263" s="13"/>
      <c r="BT4263" s="13"/>
      <c r="BU4263" s="13"/>
      <c r="BV4263" s="13"/>
      <c r="BW4263" s="13"/>
      <c r="BX4263" s="13"/>
      <c r="BY4263">
        <v>17594</v>
      </c>
      <c r="BZ4263" s="13"/>
    </row>
    <row r="4264" spans="1:78" hidden="1" x14ac:dyDescent="0.25">
      <c r="A4264" t="s">
        <v>4571</v>
      </c>
      <c r="B4264" s="2" t="str">
        <f t="shared" si="7979"/>
        <v/>
      </c>
      <c r="C4264">
        <v>8</v>
      </c>
      <c r="D4264" t="s">
        <v>14</v>
      </c>
      <c r="E4264">
        <v>45641.24</v>
      </c>
      <c r="F4264">
        <v>26095</v>
      </c>
      <c r="G4264" t="s">
        <v>5</v>
      </c>
      <c r="H4264" s="5" t="s">
        <v>16</v>
      </c>
      <c r="I4264">
        <v>71736</v>
      </c>
      <c r="J4264" t="s">
        <v>3</v>
      </c>
      <c r="K4264" s="5" t="s">
        <v>16</v>
      </c>
      <c r="L4264">
        <v>26095.23</v>
      </c>
      <c r="M4264" t="str">
        <f t="shared" si="7965"/>
        <v>e</v>
      </c>
      <c r="N4264" t="str">
        <f t="shared" si="7966"/>
        <v>11/2</v>
      </c>
      <c r="O4264">
        <v>71736.45</v>
      </c>
      <c r="P4264" t="str">
        <f t="shared" si="7967"/>
        <v>o</v>
      </c>
      <c r="Q4264" t="str">
        <f t="shared" si="7968"/>
        <v>11/2</v>
      </c>
      <c r="R4264">
        <v>38</v>
      </c>
      <c r="AA4264" s="10">
        <f t="shared" si="7854"/>
        <v>2190.3159999999998</v>
      </c>
      <c r="AB4264" s="3" cm="1">
        <f t="array" ref="AB4264">100000000/Lvac(AA4264)</f>
        <v>45641.242254003097</v>
      </c>
      <c r="AC4264" s="28">
        <f t="shared" si="7855"/>
        <v>4.5655512720538957E-7</v>
      </c>
      <c r="AD4264" s="28">
        <f t="shared" si="7856"/>
        <v>2.1910008374329296E-7</v>
      </c>
      <c r="AE4264" s="21">
        <f t="shared" si="7857"/>
        <v>45641.240421930801</v>
      </c>
      <c r="AF4264" s="10" cm="1">
        <f t="array" ref="AF4264">Lair(100000000/AE4264)</f>
        <v>2190.3160879300463</v>
      </c>
      <c r="AG4264" s="10">
        <f t="shared" si="7858"/>
        <v>1.5418871581544192E-2</v>
      </c>
      <c r="AH4264" s="10" t="b">
        <f t="shared" si="7853"/>
        <v>1</v>
      </c>
      <c r="AI4264" s="10">
        <f t="shared" si="7969"/>
        <v>2190.3160879300463</v>
      </c>
      <c r="AJ4264">
        <v>7.0000000000000001E-3</v>
      </c>
      <c r="AK4264" s="3" cm="1">
        <f t="array" ref="AK4264">100000000/Lvac($AA4264)</f>
        <v>45641.242254003097</v>
      </c>
      <c r="AL4264" s="21">
        <f t="shared" si="7949"/>
        <v>0.14586419628591316</v>
      </c>
      <c r="AM4264" s="10" cm="1">
        <f t="array" ref="AM4264">Lvac($AI4264)-$BA4264</f>
        <v>-9.8035217479264247E-4</v>
      </c>
      <c r="AN4264" s="10">
        <f t="shared" si="7970"/>
        <v>2.2254003095440567E-2</v>
      </c>
      <c r="AO4264" s="3">
        <f t="shared" si="7971"/>
        <v>-0.1400503106846632</v>
      </c>
      <c r="AP4264" s="3">
        <v>-0.15261436114347557</v>
      </c>
      <c r="AS4264" s="3">
        <f t="shared" si="7859"/>
        <v>2.2540030986419879E-3</v>
      </c>
      <c r="AT4264" s="3" cm="1">
        <f t="array" ref="AT4264">AS4264-(100000000/LvacE($A4264)-$E4264)</f>
        <v>1.8723992980085313E-4</v>
      </c>
      <c r="AU4264" t="s">
        <v>4733</v>
      </c>
      <c r="AV4264" t="s">
        <v>4870</v>
      </c>
      <c r="AW4264" s="3">
        <v>26095.23</v>
      </c>
      <c r="AX4264" s="3">
        <v>71736.45</v>
      </c>
      <c r="AY4264" s="3"/>
      <c r="AZ4264" s="10" cm="1">
        <f t="array" ref="AZ4264">Lair(100000000/($AX4264-$AW4264))</f>
        <v>2190.3170680781577</v>
      </c>
      <c r="BA4264" s="10">
        <f t="shared" si="7972"/>
        <v>2191.0019057334575</v>
      </c>
      <c r="BB4264" s="12">
        <v>884000000</v>
      </c>
      <c r="BC4264" s="3">
        <v>0.69</v>
      </c>
      <c r="BD4264" s="12" cm="1">
        <f t="array" ref="BD4264">SfromgA($BB4264,$BA4264,"")</f>
        <v>4.5889559710021937</v>
      </c>
      <c r="BE4264" s="29">
        <f t="shared" si="7973"/>
        <v>24.372869417359698</v>
      </c>
      <c r="BG4264" s="3"/>
      <c r="BH4264" s="3"/>
      <c r="BI4264" s="12">
        <f t="shared" si="7974"/>
        <v>884000000</v>
      </c>
      <c r="BJ4264" s="29">
        <f t="shared" si="7975"/>
        <v>24.372869417359698</v>
      </c>
      <c r="BK4264" s="3">
        <f t="shared" si="7976"/>
        <v>-8.0241943096915538</v>
      </c>
      <c r="BL4264" s="13">
        <f>EXP(BK$4341*$AX4264+BK$4342)*$BI4264/(100000000/($AX4264-$AW4264))</f>
        <v>194.66400421883773</v>
      </c>
      <c r="BM4264" s="3">
        <f t="shared" si="7977"/>
        <v>3.1918334754287256</v>
      </c>
      <c r="BN4264" s="13" cm="1">
        <f t="array" ref="BN4264">$C4264*EXP(poly_from_str(100000000/$E4264,BN$4343))</f>
        <v>132.11319612625167</v>
      </c>
      <c r="BO4264" s="3">
        <f t="shared" si="7978"/>
        <v>2.0794415416798357</v>
      </c>
      <c r="BP4264" s="13">
        <f t="shared" si="7980"/>
        <v>0.38761591559404274</v>
      </c>
      <c r="BQ4264" s="13"/>
      <c r="BS4264" s="13"/>
      <c r="BT4264" s="13"/>
      <c r="BU4264" s="13"/>
      <c r="BV4264" s="13"/>
      <c r="BW4264" s="13"/>
      <c r="BX4264" s="13"/>
      <c r="BY4264">
        <v>142020</v>
      </c>
      <c r="BZ4264" s="13"/>
    </row>
    <row r="4265" spans="1:78" hidden="1" x14ac:dyDescent="0.25">
      <c r="A4265" t="s">
        <v>4572</v>
      </c>
      <c r="B4265" s="2" t="str">
        <f t="shared" si="7979"/>
        <v/>
      </c>
      <c r="C4265">
        <v>5</v>
      </c>
      <c r="E4265">
        <v>45649.85</v>
      </c>
      <c r="R4265">
        <v>38</v>
      </c>
      <c r="S4265" t="s">
        <v>22</v>
      </c>
      <c r="AA4265" s="10">
        <f t="shared" si="7854"/>
        <v>2189.9029999999998</v>
      </c>
      <c r="AB4265" s="3" cm="1">
        <f t="array" ref="AB4265">100000000/Lvac(AA4265)</f>
        <v>45649.848965624777</v>
      </c>
      <c r="AC4265" s="28">
        <f t="shared" si="7855"/>
        <v>4.5664123022800561E-7</v>
      </c>
      <c r="AD4265" s="28">
        <f t="shared" si="7856"/>
        <v>2.1905877514578843E-7</v>
      </c>
      <c r="AE4265" s="21">
        <f t="shared" si="7857"/>
        <v>45649.849806492151</v>
      </c>
      <c r="AF4265" s="10" cm="1">
        <f t="array" ref="AF4265">Lair(100000000/AE4265)</f>
        <v>2189.902959657908</v>
      </c>
      <c r="AG4265" s="10">
        <f t="shared" si="7858"/>
        <v>1.5422801595692773E-2</v>
      </c>
      <c r="AH4265" s="10" t="b">
        <f t="shared" si="7853"/>
        <v>1</v>
      </c>
      <c r="AI4265" s="10">
        <f t="shared" si="7860"/>
        <v>2189.9029999999998</v>
      </c>
      <c r="AJ4265">
        <v>3.0000000000000001E-3</v>
      </c>
      <c r="AK4265" s="3" cm="1">
        <f t="array" ref="AK4265">100000000/Lvac($AA4265)</f>
        <v>45649.848965624777</v>
      </c>
      <c r="AL4265" s="21">
        <f t="shared" si="7949"/>
        <v>6.2536809574156638E-2</v>
      </c>
      <c r="AM4265" s="21"/>
      <c r="AN4265" s="21"/>
      <c r="AO4265" s="21"/>
      <c r="AP4265" s="21"/>
      <c r="AS4265" s="3">
        <f t="shared" si="7859"/>
        <v>-1.0343752219341695E-3</v>
      </c>
      <c r="AT4265" s="3" cm="1">
        <f t="array" ref="AT4265">AS4265-(100000000/LvacE($A4265)-$E4265)</f>
        <v>1.8765429558698088E-4</v>
      </c>
      <c r="BB4265"/>
      <c r="BC4265"/>
      <c r="BD4265"/>
      <c r="BE4265"/>
      <c r="BF4265"/>
      <c r="BG4265"/>
      <c r="BH4265"/>
      <c r="BI4265"/>
      <c r="BJ4265"/>
      <c r="BN4265" s="13" cm="1">
        <f t="array" ref="BN4265">$C4265*EXP(poly_from_str(100000000/$E4265,BN$4343))</f>
        <v>83.057092800864737</v>
      </c>
      <c r="BO4265" s="13"/>
      <c r="BY4265">
        <v>89334</v>
      </c>
    </row>
    <row r="4266" spans="1:78" hidden="1" x14ac:dyDescent="0.25">
      <c r="A4266" t="s">
        <v>4573</v>
      </c>
      <c r="B4266" s="2" t="str">
        <f t="shared" si="7979"/>
        <v/>
      </c>
      <c r="C4266">
        <v>5</v>
      </c>
      <c r="E4266">
        <v>45696.08</v>
      </c>
      <c r="F4266">
        <v>23442</v>
      </c>
      <c r="G4266" t="s">
        <v>5</v>
      </c>
      <c r="H4266" s="5" t="s">
        <v>16</v>
      </c>
      <c r="I4266">
        <v>69138</v>
      </c>
      <c r="J4266" t="s">
        <v>3</v>
      </c>
      <c r="K4266" s="5" t="s">
        <v>4</v>
      </c>
      <c r="L4266">
        <v>23442.25</v>
      </c>
      <c r="M4266" t="str">
        <f t="shared" ref="M4266:M4268" si="7981">$G4266&amp;""</f>
        <v>e</v>
      </c>
      <c r="N4266" t="str">
        <f t="shared" ref="N4266:N4268" si="7982">$H4266&amp;""</f>
        <v>11/2</v>
      </c>
      <c r="O4266">
        <v>69138.28</v>
      </c>
      <c r="P4266" t="str">
        <f t="shared" ref="P4266:P4268" si="7983">$J4266&amp;""</f>
        <v>o</v>
      </c>
      <c r="Q4266" t="str">
        <f t="shared" ref="Q4266:Q4268" si="7984">$K4266&amp;""</f>
        <v>9/2</v>
      </c>
      <c r="R4266">
        <v>38</v>
      </c>
      <c r="AA4266" s="10">
        <f t="shared" si="7854"/>
        <v>2187.6869999999999</v>
      </c>
      <c r="AB4266" s="3" cm="1">
        <f t="array" ref="AB4266">100000000/Lvac(AA4266)</f>
        <v>45696.084770517744</v>
      </c>
      <c r="AC4266" s="28">
        <f t="shared" si="7855"/>
        <v>4.571037812996101E-7</v>
      </c>
      <c r="AD4266" s="28">
        <f t="shared" si="7856"/>
        <v>2.1883712904987897E-7</v>
      </c>
      <c r="AE4266" s="21">
        <f t="shared" si="7857"/>
        <v>45696.080889520104</v>
      </c>
      <c r="AF4266" s="10" cm="1">
        <f t="array" ref="AF4266">Lair(100000000/AE4266)</f>
        <v>2187.6871858211571</v>
      </c>
      <c r="AG4266" s="10">
        <f t="shared" si="7858"/>
        <v>1.5443926569595593E-2</v>
      </c>
      <c r="AH4266" s="10" t="b">
        <f t="shared" si="7853"/>
        <v>1</v>
      </c>
      <c r="AI4266" s="10">
        <f t="shared" ref="AI4266:AI4268" si="7985">$AF4266</f>
        <v>2187.6871858211571</v>
      </c>
      <c r="AJ4266">
        <v>3.0000000000000001E-3</v>
      </c>
      <c r="AK4266" s="3" cm="1">
        <f t="array" ref="AK4266">100000000/Lvac($AA4266)</f>
        <v>45696.084770517744</v>
      </c>
      <c r="AL4266" s="21">
        <f t="shared" si="7949"/>
        <v>6.2663554094959245E-2</v>
      </c>
      <c r="AM4266" s="10" cm="1">
        <f t="array" ref="AM4266">Lvac($AI4266)-$BA4266</f>
        <v>-2.4370864221054944E-3</v>
      </c>
      <c r="AN4266" s="10">
        <f t="shared" ref="AN4266:AN4268" si="7986">$AK4266-($AX4266-$AW4266)</f>
        <v>5.4770517745055258E-2</v>
      </c>
      <c r="AO4266" s="3">
        <f t="shared" ref="AO4266:AO4268" si="7987">AM4266/AJ4266</f>
        <v>-0.81236214070183144</v>
      </c>
      <c r="AP4266" s="3">
        <v>-0.87431540259785834</v>
      </c>
      <c r="AS4266" s="3">
        <f t="shared" si="7859"/>
        <v>4.7705177421448752E-3</v>
      </c>
      <c r="AT4266" s="3" cm="1">
        <f t="array" ref="AT4266">AS4266-(100000000/LvacE($A4266)-$E4266)</f>
        <v>1.8989456293638796E-4</v>
      </c>
      <c r="AU4266" t="s">
        <v>4777</v>
      </c>
      <c r="AV4266" t="s">
        <v>4874</v>
      </c>
      <c r="AW4266" s="3">
        <v>23442.25</v>
      </c>
      <c r="AX4266" s="3">
        <v>69138.28</v>
      </c>
      <c r="AY4266" s="3"/>
      <c r="AZ4266" s="10" cm="1">
        <f t="array" ref="AZ4266">Lair(100000000/($AX4266-$AW4266))</f>
        <v>2187.6896224010616</v>
      </c>
      <c r="BA4266" s="10">
        <f t="shared" ref="BA4266:BA4268" si="7988">100000000/($AX4266-$AW4266)</f>
        <v>2188.3739134449975</v>
      </c>
      <c r="BB4266" s="12">
        <v>336000000</v>
      </c>
      <c r="BC4266" s="3">
        <v>0.13</v>
      </c>
      <c r="BD4266" s="12" cm="1">
        <f t="array" ref="BD4266">SfromgA($BB4266,$BA4266,"")</f>
        <v>1.7379497871577767</v>
      </c>
      <c r="BE4266" s="29">
        <f t="shared" ref="BE4266:BE4268" si="7989">(10^MAX(0.05, -0.312925054856973*((LN($BD4266))^(1/3)) + 0.454808404431693)-1)*100</f>
        <v>57.762014899536226</v>
      </c>
      <c r="BG4266" s="3"/>
      <c r="BH4266" s="3"/>
      <c r="BI4266" s="12">
        <f t="shared" ref="BI4266:BI4268" si="7990">IF($BB4266="",$BF4266,$BB4266)</f>
        <v>336000000</v>
      </c>
      <c r="BJ4266" s="29">
        <f t="shared" ref="BJ4266:BJ4268" si="7991">IF($BB4266="",$BH4266,$BE4266)</f>
        <v>57.762014899536226</v>
      </c>
      <c r="BK4266" s="3">
        <f t="shared" ref="BK4266:BK4268" si="7992">LN(BN4266*100000000/($AX4266-$AW4266)/$BI4266)</f>
        <v>-7.4904031818714953</v>
      </c>
      <c r="BL4266" s="13">
        <f>EXP(BK$4341*$AX4266+BK$4342)*$BI4266/(100000000/($AX4266-$AW4266))</f>
        <v>90.245942611737576</v>
      </c>
      <c r="BM4266" s="3">
        <f t="shared" ref="BM4266:BM4268" si="7993">LN(BL4266/$C4266)</f>
        <v>2.8931007265576203</v>
      </c>
      <c r="BN4266" s="13" cm="1">
        <f t="array" ref="BN4266">$C4266*EXP(poly_from_str(100000000/$E4266,BN$4343))</f>
        <v>85.738716751492504</v>
      </c>
      <c r="BO4266" s="3">
        <f t="shared" ref="BO4266:BO4268" si="7994">LN($C4266)</f>
        <v>1.6094379124341003</v>
      </c>
      <c r="BP4266" s="13">
        <f t="shared" ref="BP4266:BP4267" si="7995">LN(BL4266/BN4266)</f>
        <v>5.1234144676457087E-2</v>
      </c>
      <c r="BQ4266" s="13"/>
      <c r="BS4266" s="13"/>
      <c r="BT4266" s="13"/>
      <c r="BU4266" s="13"/>
      <c r="BV4266" s="13"/>
      <c r="BW4266" s="13"/>
      <c r="BX4266" s="13"/>
      <c r="BY4266">
        <v>92496</v>
      </c>
      <c r="BZ4266" s="13"/>
    </row>
    <row r="4267" spans="1:78" hidden="1" x14ac:dyDescent="0.25">
      <c r="A4267" t="s">
        <v>4574</v>
      </c>
      <c r="B4267" s="2">
        <f t="shared" si="7979"/>
        <v>1</v>
      </c>
      <c r="C4267">
        <v>6</v>
      </c>
      <c r="D4267" t="s">
        <v>3263</v>
      </c>
      <c r="E4267">
        <v>45705.23</v>
      </c>
      <c r="F4267">
        <v>21535</v>
      </c>
      <c r="G4267" t="s">
        <v>5</v>
      </c>
      <c r="H4267" s="5" t="s">
        <v>4</v>
      </c>
      <c r="I4267">
        <v>67240</v>
      </c>
      <c r="J4267" t="s">
        <v>3</v>
      </c>
      <c r="K4267" s="5" t="s">
        <v>8</v>
      </c>
      <c r="L4267">
        <v>21535.17</v>
      </c>
      <c r="M4267" t="str">
        <f t="shared" si="7981"/>
        <v>e</v>
      </c>
      <c r="N4267" t="str">
        <f t="shared" si="7982"/>
        <v>9/2</v>
      </c>
      <c r="O4267">
        <v>67240.350000000006</v>
      </c>
      <c r="P4267" t="str">
        <f t="shared" si="7983"/>
        <v>o</v>
      </c>
      <c r="Q4267" t="str">
        <f t="shared" si="7984"/>
        <v>7/2</v>
      </c>
      <c r="R4267">
        <v>38</v>
      </c>
      <c r="AA4267" s="10">
        <f t="shared" si="7854"/>
        <v>2187.2489999999998</v>
      </c>
      <c r="AB4267" s="3" cm="1">
        <f t="array" ref="AB4267">100000000/Lvac(AA4267)</f>
        <v>45705.234522122541</v>
      </c>
      <c r="AC4267" s="28">
        <f t="shared" si="7855"/>
        <v>4.5719531703980668E-7</v>
      </c>
      <c r="AD4267" s="28">
        <f t="shared" si="7856"/>
        <v>2.1879331994587482E-7</v>
      </c>
      <c r="AE4267" s="21">
        <f t="shared" si="7857"/>
        <v>45705.230842654601</v>
      </c>
      <c r="AF4267" s="10" cm="1">
        <f t="array" ref="AF4267">Lair(100000000/AE4267)</f>
        <v>2187.2491761014476</v>
      </c>
      <c r="AG4267" s="10">
        <f t="shared" si="7858"/>
        <v>1.5448109593860265E-2</v>
      </c>
      <c r="AH4267" s="10" t="b">
        <f t="shared" si="7853"/>
        <v>1</v>
      </c>
      <c r="AI4267" s="10">
        <f t="shared" si="7985"/>
        <v>2187.2491761014476</v>
      </c>
      <c r="AJ4267">
        <v>7.0000000000000001E-3</v>
      </c>
      <c r="AK4267" s="3" cm="1">
        <f t="array" ref="AK4267">100000000/Lvac($AA4267)</f>
        <v>45705.234522122541</v>
      </c>
      <c r="AL4267" s="21">
        <f t="shared" si="7949"/>
        <v>0.14627352253715911</v>
      </c>
      <c r="AM4267" s="10" cm="1">
        <f t="array" ref="AM4267">Lvac($AI4267)-$BA4267</f>
        <v>-2.4338672528756433E-3</v>
      </c>
      <c r="AN4267" s="10">
        <f t="shared" si="7986"/>
        <v>5.4522122532944195E-2</v>
      </c>
      <c r="AO4267" s="3">
        <f t="shared" si="7987"/>
        <v>-0.34769532183937762</v>
      </c>
      <c r="AP4267" s="3">
        <v>-0.37285789988215712</v>
      </c>
      <c r="AS4267" s="3">
        <f t="shared" si="7859"/>
        <v>4.5221225373097695E-3</v>
      </c>
      <c r="AT4267" s="3" cm="1">
        <f t="array" ref="AT4267">AS4267-(100000000/LvacE($A4267)-$E4267)</f>
        <v>1.903407828649506E-4</v>
      </c>
      <c r="AU4267" t="s">
        <v>4793</v>
      </c>
      <c r="AV4267" t="s">
        <v>4847</v>
      </c>
      <c r="AW4267" s="3">
        <v>21535.17</v>
      </c>
      <c r="AX4267" s="3">
        <v>67240.350000000006</v>
      </c>
      <c r="AY4267" s="3"/>
      <c r="AZ4267" s="10" cm="1">
        <f t="array" ref="AZ4267">Lair(100000000/($AX4267-$AW4267))</f>
        <v>2187.2516094629805</v>
      </c>
      <c r="BA4267" s="10">
        <f t="shared" si="7988"/>
        <v>2187.9358094640475</v>
      </c>
      <c r="BB4267" s="12">
        <v>240000000</v>
      </c>
      <c r="BC4267" s="3">
        <v>0.16400000000000001</v>
      </c>
      <c r="BD4267" s="12" cm="1">
        <f t="array" ref="BD4267">SfromgA($BB4267,$BA4267,"")</f>
        <v>1.2406472883288364</v>
      </c>
      <c r="BE4267" s="29">
        <f t="shared" si="7989"/>
        <v>84.994874448490094</v>
      </c>
      <c r="BG4267" s="3"/>
      <c r="BH4267" s="3"/>
      <c r="BI4267" s="12">
        <f t="shared" si="7990"/>
        <v>240000000</v>
      </c>
      <c r="BJ4267" s="29">
        <f t="shared" si="7991"/>
        <v>84.994874448490094</v>
      </c>
      <c r="BK4267" s="3">
        <f t="shared" si="7992"/>
        <v>-6.965471624073647</v>
      </c>
      <c r="BL4267" s="13">
        <f>EXP(BK$4341*$AX4267+BK$4342)*$BI4267/(100000000/($AX4267-$AW4267))</f>
        <v>74.475605763903786</v>
      </c>
      <c r="BM4267" s="3">
        <f t="shared" si="7993"/>
        <v>2.5187121631267821</v>
      </c>
      <c r="BN4267" s="13" cm="1">
        <f t="array" ref="BN4267">$C4267*EXP(poly_from_str(100000000/$E4267,BN$4343))</f>
        <v>103.54062333199983</v>
      </c>
      <c r="BO4267" s="3">
        <f t="shared" si="7994"/>
        <v>1.791759469228055</v>
      </c>
      <c r="BP4267" s="13">
        <f t="shared" si="7995"/>
        <v>-0.32949239930554669</v>
      </c>
      <c r="BQ4267" s="13"/>
      <c r="BS4267" s="13"/>
      <c r="BT4267" s="13"/>
      <c r="BU4267" s="13"/>
      <c r="BV4267" s="13"/>
      <c r="BW4267" s="13"/>
      <c r="BX4267" s="13"/>
      <c r="BY4267">
        <v>111768</v>
      </c>
      <c r="BZ4267" s="13"/>
    </row>
    <row r="4268" spans="1:78" hidden="1" x14ac:dyDescent="0.25">
      <c r="A4268" t="s">
        <v>4574</v>
      </c>
      <c r="B4268" s="2">
        <f t="shared" si="7979"/>
        <v>2</v>
      </c>
      <c r="C4268">
        <v>6</v>
      </c>
      <c r="D4268" t="s">
        <v>3263</v>
      </c>
      <c r="E4268">
        <v>45705.23</v>
      </c>
      <c r="F4268">
        <v>18063</v>
      </c>
      <c r="G4268" t="s">
        <v>5</v>
      </c>
      <c r="H4268" s="5" t="s">
        <v>4</v>
      </c>
      <c r="I4268">
        <v>63768</v>
      </c>
      <c r="J4268" t="s">
        <v>3</v>
      </c>
      <c r="K4268" s="5" t="s">
        <v>8</v>
      </c>
      <c r="L4268">
        <v>18063.36</v>
      </c>
      <c r="M4268" t="str">
        <f t="shared" si="7981"/>
        <v>e</v>
      </c>
      <c r="N4268" t="str">
        <f t="shared" si="7982"/>
        <v>9/2</v>
      </c>
      <c r="O4268">
        <v>63768.66</v>
      </c>
      <c r="P4268" t="str">
        <f t="shared" si="7983"/>
        <v>o</v>
      </c>
      <c r="Q4268" t="str">
        <f t="shared" si="7984"/>
        <v>7/2</v>
      </c>
      <c r="R4268">
        <v>38</v>
      </c>
      <c r="AA4268" s="10">
        <f t="shared" si="7854"/>
        <v>2187.2489999999998</v>
      </c>
      <c r="AB4268" s="3" cm="1">
        <f t="array" ref="AB4268">100000000/Lvac(AA4268)</f>
        <v>45705.234522122541</v>
      </c>
      <c r="AC4268" s="28">
        <f t="shared" si="7855"/>
        <v>4.5719531703980668E-7</v>
      </c>
      <c r="AD4268" s="28">
        <f t="shared" si="7856"/>
        <v>2.1879331994587482E-7</v>
      </c>
      <c r="AE4268" s="21">
        <f t="shared" si="7857"/>
        <v>45705.230842654601</v>
      </c>
      <c r="AF4268" s="10" cm="1">
        <f t="array" ref="AF4268">Lair(100000000/AE4268)</f>
        <v>2187.2491761014476</v>
      </c>
      <c r="AG4268" s="10">
        <f t="shared" si="7858"/>
        <v>1.5448109593860265E-2</v>
      </c>
      <c r="AH4268" s="10" t="b">
        <f t="shared" si="7853"/>
        <v>1</v>
      </c>
      <c r="AI4268" s="10">
        <f t="shared" si="7985"/>
        <v>2187.2491761014476</v>
      </c>
      <c r="AJ4268">
        <v>7.0000000000000001E-3</v>
      </c>
      <c r="AK4268" s="3" cm="1">
        <f t="array" ref="AK4268">100000000/Lvac($AA4268)</f>
        <v>45705.234522122541</v>
      </c>
      <c r="AL4268" s="21">
        <f t="shared" si="7949"/>
        <v>0.14627352253715911</v>
      </c>
      <c r="AM4268" s="10" cm="1">
        <f t="array" ref="AM4268">Lvac($AI4268)-$BA4268</f>
        <v>3.3105933925980935E-3</v>
      </c>
      <c r="AN4268" s="10">
        <f t="shared" si="7986"/>
        <v>-6.5477877462399192E-2</v>
      </c>
      <c r="AO4268" s="3">
        <f t="shared" si="7987"/>
        <v>0.47294191322829904</v>
      </c>
      <c r="AP4268" s="3">
        <v>0.44777933518551954</v>
      </c>
      <c r="AS4268" s="3">
        <f t="shared" si="7859"/>
        <v>4.5221225373097695E-3</v>
      </c>
      <c r="AT4268" s="3" cm="1">
        <f t="array" ref="AT4268">AS4268-(100000000/LvacE($A4268)-$E4268)</f>
        <v>1.903407828649506E-4</v>
      </c>
      <c r="AU4268" t="s">
        <v>4739</v>
      </c>
      <c r="AV4268" t="s">
        <v>4845</v>
      </c>
      <c r="AW4268" s="3">
        <v>18063.36</v>
      </c>
      <c r="AX4268" s="3">
        <v>63768.66</v>
      </c>
      <c r="AY4268" s="3"/>
      <c r="AZ4268" s="10" cm="1">
        <f t="array" ref="AZ4268">Lair(100000000/($AX4268-$AW4268))</f>
        <v>2187.2458661959436</v>
      </c>
      <c r="BA4268" s="10">
        <f t="shared" si="7988"/>
        <v>2187.930065003402</v>
      </c>
      <c r="BB4268" s="12">
        <v>23900000</v>
      </c>
      <c r="BC4268" s="3">
        <v>2.9000000000000001E-2</v>
      </c>
      <c r="BD4268" s="12" cm="1">
        <f t="array" ref="BD4268">SfromgA($BB4268,$BA4268,"")</f>
        <v>0.12354681933515502</v>
      </c>
      <c r="BE4268" s="29">
        <f t="shared" si="7989"/>
        <v>616.092363869775</v>
      </c>
      <c r="BG4268" s="3"/>
      <c r="BH4268" s="3"/>
      <c r="BI4268" s="12">
        <f t="shared" si="7990"/>
        <v>23900000</v>
      </c>
      <c r="BJ4268" s="29">
        <f t="shared" si="7991"/>
        <v>616.092363869775</v>
      </c>
      <c r="BK4268" s="3">
        <f t="shared" si="7992"/>
        <v>-4.6587137851886453</v>
      </c>
      <c r="BL4268" s="13">
        <f>EXP(BK$4341*$AX4268+BK$4342)*$BI4268/(100000000/($AX4268-$AW4268))</f>
        <v>9.6551681787802703</v>
      </c>
      <c r="BM4268" s="3">
        <f t="shared" si="7993"/>
        <v>0.4757338653282952</v>
      </c>
      <c r="BN4268" s="13" cm="1">
        <f t="array" ref="BN4268">$C4268*EXP(poly_from_str(100000000/$E4268,BN$4343))</f>
        <v>103.54062333199983</v>
      </c>
      <c r="BO4268" s="3">
        <f t="shared" si="7994"/>
        <v>1.791759469228055</v>
      </c>
      <c r="BP4268" s="13">
        <f>LN(BL4268/BN4268)</f>
        <v>-2.3724706971040339</v>
      </c>
      <c r="BQ4268" s="13"/>
      <c r="BS4268" s="13"/>
      <c r="BT4268" s="13"/>
      <c r="BU4268" s="13"/>
      <c r="BV4268" s="13"/>
      <c r="BW4268" s="13"/>
      <c r="BX4268" s="13"/>
      <c r="BY4268">
        <v>111768</v>
      </c>
      <c r="BZ4268" s="13"/>
    </row>
    <row r="4269" spans="1:78" hidden="1" x14ac:dyDescent="0.25">
      <c r="A4269" t="s">
        <v>4575</v>
      </c>
      <c r="B4269" s="2" t="str">
        <f t="shared" si="7979"/>
        <v/>
      </c>
      <c r="C4269">
        <v>1</v>
      </c>
      <c r="E4269">
        <v>45718.76</v>
      </c>
      <c r="R4269">
        <v>38</v>
      </c>
      <c r="S4269" t="s">
        <v>22</v>
      </c>
      <c r="AA4269" s="10">
        <f t="shared" si="7854"/>
        <v>2186.6019999999999</v>
      </c>
      <c r="AB4269" s="3" cm="1">
        <f t="array" ref="AB4269">100000000/Lvac(AA4269)</f>
        <v>45718.756956053796</v>
      </c>
      <c r="AC4269" s="28">
        <f t="shared" si="7855"/>
        <v>4.5733059788658386E-7</v>
      </c>
      <c r="AD4269" s="28">
        <f t="shared" si="7856"/>
        <v>2.1872860650197232E-7</v>
      </c>
      <c r="AE4269" s="21">
        <f t="shared" si="7857"/>
        <v>45718.759433335457</v>
      </c>
      <c r="AF4269" s="10" cm="1">
        <f t="array" ref="AF4269">Lair(100000000/AE4269)</f>
        <v>2186.6018815060102</v>
      </c>
      <c r="AG4269" s="10">
        <f t="shared" si="7858"/>
        <v>1.5454293226671748E-2</v>
      </c>
      <c r="AH4269" s="10" t="b">
        <f t="shared" si="7853"/>
        <v>1</v>
      </c>
      <c r="AI4269" s="10">
        <f t="shared" si="7860"/>
        <v>2186.6019999999999</v>
      </c>
      <c r="AJ4269">
        <v>3.0000000000000001E-3</v>
      </c>
      <c r="AK4269" s="3" cm="1">
        <f t="array" ref="AK4269">100000000/Lvac($AA4269)</f>
        <v>45718.756956053796</v>
      </c>
      <c r="AL4269" s="21">
        <f t="shared" si="7949"/>
        <v>6.2725759360030497E-2</v>
      </c>
      <c r="AM4269" s="21"/>
      <c r="AN4269" s="21"/>
      <c r="AO4269" s="21"/>
      <c r="AP4269" s="21"/>
      <c r="AS4269" s="3">
        <f t="shared" si="7859"/>
        <v>-3.043946206162218E-3</v>
      </c>
      <c r="AT4269" s="3" cm="1">
        <f t="array" ref="AT4269">AS4269-(100000000/LvacE($A4269)-$E4269)</f>
        <v>1.9100200734101236E-4</v>
      </c>
      <c r="BB4269"/>
      <c r="BC4269"/>
      <c r="BD4269"/>
      <c r="BE4269"/>
      <c r="BF4269"/>
      <c r="BG4269"/>
      <c r="BH4269"/>
      <c r="BI4269"/>
      <c r="BJ4269"/>
      <c r="BN4269" s="13" cm="1">
        <f t="array" ref="BN4269">$C4269*EXP(poly_from_str(100000000/$E4269,BN$4343))</f>
        <v>17.419774108908385</v>
      </c>
      <c r="BO4269" s="13"/>
      <c r="BY4269">
        <v>18821</v>
      </c>
    </row>
    <row r="4270" spans="1:78" hidden="1" x14ac:dyDescent="0.25">
      <c r="A4270" t="s">
        <v>4576</v>
      </c>
      <c r="B4270" s="2" t="str">
        <f t="shared" si="7979"/>
        <v/>
      </c>
      <c r="C4270">
        <v>4</v>
      </c>
      <c r="E4270">
        <v>45754.3</v>
      </c>
      <c r="F4270">
        <v>21294</v>
      </c>
      <c r="G4270" t="s">
        <v>5</v>
      </c>
      <c r="H4270" s="5" t="s">
        <v>8</v>
      </c>
      <c r="I4270">
        <v>67049</v>
      </c>
      <c r="J4270" t="s">
        <v>3</v>
      </c>
      <c r="K4270" s="5" t="s">
        <v>4</v>
      </c>
      <c r="L4270">
        <v>21294.89</v>
      </c>
      <c r="M4270" t="str">
        <f>$G4270&amp;""</f>
        <v>e</v>
      </c>
      <c r="N4270" t="str">
        <f>$H4270&amp;""</f>
        <v>7/2</v>
      </c>
      <c r="O4270">
        <v>67049.179999999993</v>
      </c>
      <c r="P4270" t="str">
        <f>$J4270&amp;""</f>
        <v>o</v>
      </c>
      <c r="Q4270" t="str">
        <f>$K4270&amp;""</f>
        <v>9/2</v>
      </c>
      <c r="R4270">
        <v>38</v>
      </c>
      <c r="AA4270" s="10">
        <f t="shared" si="7854"/>
        <v>2184.9029999999998</v>
      </c>
      <c r="AB4270" s="3" cm="1">
        <f t="array" ref="AB4270">100000000/Lvac(AA4270)</f>
        <v>45754.304526307948</v>
      </c>
      <c r="AC4270" s="28">
        <f t="shared" si="7855"/>
        <v>4.5768622222588375E-7</v>
      </c>
      <c r="AD4270" s="28">
        <f t="shared" si="7856"/>
        <v>2.1855867122294843E-7</v>
      </c>
      <c r="AE4270" s="21">
        <f t="shared" si="7857"/>
        <v>45754.300840492739</v>
      </c>
      <c r="AF4270" s="10" cm="1">
        <f t="array" ref="AF4270">Lair(100000000/AE4270)</f>
        <v>2184.9031760271059</v>
      </c>
      <c r="AG4270" s="10">
        <f t="shared" si="7858"/>
        <v>1.5470557394609268E-2</v>
      </c>
      <c r="AH4270" s="10" t="b">
        <f t="shared" si="7853"/>
        <v>1</v>
      </c>
      <c r="AI4270" s="10">
        <f>$AF4270</f>
        <v>2184.9031760271059</v>
      </c>
      <c r="AJ4270">
        <v>3.0000000000000001E-3</v>
      </c>
      <c r="AK4270" s="3" cm="1">
        <f t="array" ref="AK4270">100000000/Lvac($AA4270)</f>
        <v>45754.304526307948</v>
      </c>
      <c r="AL4270" s="21">
        <f t="shared" si="7949"/>
        <v>6.2823339306281895E-2</v>
      </c>
      <c r="AM4270" s="10" cm="1">
        <f t="array" ref="AM4270">Lvac($AI4270)-$BA4270</f>
        <v>-5.1782770106001408E-4</v>
      </c>
      <c r="AN4270" s="10">
        <f>$AK4270-($AX4270-$AW4270)</f>
        <v>1.4526307953929063E-2</v>
      </c>
      <c r="AO4270" s="3">
        <f>AM4270/AJ4270</f>
        <v>-0.17260923368667136</v>
      </c>
      <c r="AP4270" s="3">
        <v>-0.23129711356280797</v>
      </c>
      <c r="AS4270" s="3">
        <f t="shared" si="7859"/>
        <v>4.5263079446158372E-3</v>
      </c>
      <c r="AT4270" s="3" cm="1">
        <f t="array" ref="AT4270">AS4270-(100000000/LvacE($A4270)-$E4270)</f>
        <v>1.9275034719612449E-4</v>
      </c>
      <c r="AU4270" t="s">
        <v>4786</v>
      </c>
      <c r="AV4270" t="s">
        <v>4857</v>
      </c>
      <c r="AW4270" s="3">
        <v>21294.89</v>
      </c>
      <c r="AX4270" s="3">
        <v>67049.179999999993</v>
      </c>
      <c r="AY4270" s="3"/>
      <c r="AZ4270" s="10" cm="1">
        <f t="array" ref="AZ4270">Lair(100000000/($AX4270-$AW4270))</f>
        <v>2184.9036937473584</v>
      </c>
      <c r="BA4270" s="10">
        <f>100000000/($AX4270-$AW4270)</f>
        <v>2185.5874061208251</v>
      </c>
      <c r="BB4270" s="12">
        <v>124000000</v>
      </c>
      <c r="BC4270" s="3">
        <v>0.22</v>
      </c>
      <c r="BD4270" s="12" cm="1">
        <f t="array" ref="BD4270">SfromgA($BB4270,$BA4270,"")</f>
        <v>0.63893927344128587</v>
      </c>
      <c r="BE4270" s="29">
        <f>(10^MAX(0.05, -0.312925054856973*((LN($BD4270))^(1/3)) + 0.454808404431693)-1)*100</f>
        <v>394.58438112574987</v>
      </c>
      <c r="BG4270" s="3"/>
      <c r="BH4270" s="3"/>
      <c r="BI4270" s="12">
        <f>IF($BB4270="",$BF4270,$BB4270)</f>
        <v>124000000</v>
      </c>
      <c r="BJ4270" s="29">
        <f>IF($BB4270="",$BH4270,$BE4270)</f>
        <v>394.58438112574987</v>
      </c>
      <c r="BK4270" s="3">
        <f>LN(BN4270*100000000/($AX4270-$AW4270)/$BI4270)</f>
        <v>-6.6773884693786316</v>
      </c>
      <c r="BL4270" s="13">
        <f>EXP(BK$4341*$AX4270+BK$4342)*$BI4270/(100000000/($AX4270-$AW4270))</f>
        <v>39.08400558935201</v>
      </c>
      <c r="BM4270" s="3">
        <f t="shared" ref="BM4270" si="7996">LN(BL4270/$C4270)</f>
        <v>2.2794189579708952</v>
      </c>
      <c r="BN4270" s="13" cm="1">
        <f t="array" ref="BN4270">$C4270*EXP(poly_from_str(100000000/$E4270,BN$4343))</f>
        <v>71.433271416817306</v>
      </c>
      <c r="BO4270" s="3">
        <f>LN($C4270)</f>
        <v>1.3862943611198906</v>
      </c>
      <c r="BP4270" s="13">
        <f>LN(BL4270/BN4270)</f>
        <v>-0.6030504279468204</v>
      </c>
      <c r="BQ4270" s="13"/>
      <c r="BS4270" s="13"/>
      <c r="BT4270" s="13"/>
      <c r="BU4270" s="13"/>
      <c r="BV4270" s="13"/>
      <c r="BW4270" s="13"/>
      <c r="BX4270" s="13"/>
      <c r="BY4270">
        <v>77360</v>
      </c>
      <c r="BZ4270" s="13"/>
    </row>
    <row r="4271" spans="1:78" hidden="1" x14ac:dyDescent="0.25">
      <c r="A4271" t="s">
        <v>4577</v>
      </c>
      <c r="B4271" s="2" t="str">
        <f t="shared" si="7979"/>
        <v/>
      </c>
      <c r="C4271">
        <v>6</v>
      </c>
      <c r="D4271" t="s">
        <v>14</v>
      </c>
      <c r="E4271">
        <v>45760.86</v>
      </c>
      <c r="R4271">
        <v>38</v>
      </c>
      <c r="S4271" t="s">
        <v>22</v>
      </c>
      <c r="AA4271" s="10">
        <f t="shared" si="7854"/>
        <v>2184.59</v>
      </c>
      <c r="AB4271" s="3" cm="1">
        <f t="array" ref="AB4271">100000000/Lvac(AA4271)</f>
        <v>45760.85934350219</v>
      </c>
      <c r="AC4271" s="28">
        <f t="shared" si="7855"/>
        <v>4.5775179782018591E-7</v>
      </c>
      <c r="AD4271" s="28">
        <f t="shared" si="7856"/>
        <v>2.1852736472747094E-7</v>
      </c>
      <c r="AE4271" s="21">
        <f t="shared" si="7857"/>
        <v>45760.859878151416</v>
      </c>
      <c r="AF4271" s="10" cm="1">
        <f t="array" ref="AF4271">Lair(100000000/AE4271)</f>
        <v>2184.5899744735461</v>
      </c>
      <c r="AG4271" s="10">
        <f t="shared" si="7858"/>
        <v>1.5473557817142391E-2</v>
      </c>
      <c r="AH4271" s="10" t="b">
        <f t="shared" si="7853"/>
        <v>1</v>
      </c>
      <c r="AI4271" s="10">
        <f t="shared" si="7860"/>
        <v>2184.59</v>
      </c>
      <c r="AJ4271">
        <v>7.0000000000000001E-3</v>
      </c>
      <c r="AK4271" s="3" cm="1">
        <f t="array" ref="AK4271">100000000/Lvac($AA4271)</f>
        <v>45760.85934350219</v>
      </c>
      <c r="AL4271" s="21">
        <f t="shared" si="7949"/>
        <v>0.14662980943999346</v>
      </c>
      <c r="AM4271" s="21"/>
      <c r="AN4271" s="21"/>
      <c r="AO4271" s="21"/>
      <c r="AP4271" s="21"/>
      <c r="AS4271" s="3">
        <f t="shared" si="7859"/>
        <v>-6.5649781026877463E-4</v>
      </c>
      <c r="AT4271" s="3" cm="1">
        <f t="array" ref="AT4271">AS4271-(100000000/LvacE($A4271)-$E4271)</f>
        <v>1.9307433831272647E-4</v>
      </c>
      <c r="BB4271"/>
      <c r="BC4271"/>
      <c r="BD4271"/>
      <c r="BE4271"/>
      <c r="BF4271"/>
      <c r="BG4271"/>
      <c r="BH4271"/>
      <c r="BI4271"/>
      <c r="BJ4271"/>
      <c r="BN4271" s="13" cm="1">
        <f t="array" ref="BN4271">$C4271*EXP(poly_from_str(100000000/$E4271,BN$4343))</f>
        <v>107.64564919214831</v>
      </c>
      <c r="BO4271" s="13"/>
      <c r="BY4271">
        <v>116627</v>
      </c>
    </row>
    <row r="4272" spans="1:78" hidden="1" x14ac:dyDescent="0.25">
      <c r="A4272" t="s">
        <v>4578</v>
      </c>
      <c r="B4272" s="2" t="str">
        <f t="shared" si="7979"/>
        <v/>
      </c>
      <c r="C4272">
        <v>6</v>
      </c>
      <c r="E4272">
        <v>45827.6</v>
      </c>
      <c r="R4272">
        <v>38</v>
      </c>
      <c r="S4272" t="s">
        <v>22</v>
      </c>
      <c r="AA4272" s="10">
        <f t="shared" si="7854"/>
        <v>2181.4079999999999</v>
      </c>
      <c r="AB4272" s="3" cm="1">
        <f t="array" ref="AB4272">100000000/Lvac(AA4272)</f>
        <v>45827.603233535148</v>
      </c>
      <c r="AC4272" s="28">
        <f t="shared" si="7855"/>
        <v>4.584195162023794E-7</v>
      </c>
      <c r="AD4272" s="28">
        <f t="shared" si="7856"/>
        <v>2.1820909876173332E-7</v>
      </c>
      <c r="AE4272" s="21">
        <f t="shared" si="7857"/>
        <v>45827.600597312492</v>
      </c>
      <c r="AF4272" s="10" cm="1">
        <f t="array" ref="AF4272">Lair(100000000/AE4272)</f>
        <v>2181.4081254983121</v>
      </c>
      <c r="AG4272" s="10">
        <f t="shared" si="7858"/>
        <v>1.5504133851515889E-2</v>
      </c>
      <c r="AH4272" s="10" t="b">
        <f t="shared" si="7853"/>
        <v>1</v>
      </c>
      <c r="AI4272" s="10">
        <f t="shared" si="7860"/>
        <v>2181.4079999999999</v>
      </c>
      <c r="AJ4272">
        <v>3.0000000000000001E-3</v>
      </c>
      <c r="AK4272" s="3" cm="1">
        <f t="array" ref="AK4272">100000000/Lvac($AA4272)</f>
        <v>45827.603233535148</v>
      </c>
      <c r="AL4272" s="21">
        <f t="shared" si="7949"/>
        <v>6.3024803109095334E-2</v>
      </c>
      <c r="AM4272" s="21"/>
      <c r="AN4272" s="21"/>
      <c r="AO4272" s="21"/>
      <c r="AP4272" s="21"/>
      <c r="AS4272" s="3">
        <f t="shared" si="7859"/>
        <v>3.2335351497749798E-3</v>
      </c>
      <c r="AT4272" s="3" cm="1">
        <f t="array" ref="AT4272">AS4272-(100000000/LvacE($A4272)-$E4272)</f>
        <v>1.9640249229269102E-4</v>
      </c>
      <c r="BB4272"/>
      <c r="BC4272"/>
      <c r="BD4272"/>
      <c r="BE4272"/>
      <c r="BF4272"/>
      <c r="BG4272"/>
      <c r="BH4272"/>
      <c r="BI4272"/>
      <c r="BJ4272"/>
      <c r="BN4272" s="13" cm="1">
        <f t="array" ref="BN4272">$C4272*EXP(poly_from_str(100000000/$E4272,BN$4343))</f>
        <v>112.87483669698352</v>
      </c>
      <c r="BO4272" s="13"/>
      <c r="BY4272">
        <v>122845</v>
      </c>
    </row>
    <row r="4273" spans="1:78" hidden="1" x14ac:dyDescent="0.25">
      <c r="A4273" t="s">
        <v>4579</v>
      </c>
      <c r="B4273" s="2" t="str">
        <f t="shared" si="7979"/>
        <v/>
      </c>
      <c r="C4273">
        <v>9</v>
      </c>
      <c r="D4273" t="s">
        <v>14</v>
      </c>
      <c r="E4273">
        <v>45831.61</v>
      </c>
      <c r="F4273">
        <v>15525</v>
      </c>
      <c r="G4273" t="s">
        <v>5</v>
      </c>
      <c r="H4273" s="5" t="s">
        <v>16</v>
      </c>
      <c r="I4273">
        <v>61357</v>
      </c>
      <c r="J4273" t="s">
        <v>3</v>
      </c>
      <c r="K4273" s="5" t="s">
        <v>4</v>
      </c>
      <c r="L4273">
        <v>15525.5</v>
      </c>
      <c r="M4273" t="str">
        <f t="shared" ref="M4273:M4274" si="7997">$G4273&amp;""</f>
        <v>e</v>
      </c>
      <c r="N4273" t="str">
        <f t="shared" ref="N4273:N4274" si="7998">$H4273&amp;""</f>
        <v>11/2</v>
      </c>
      <c r="O4273">
        <v>61357.04</v>
      </c>
      <c r="P4273" t="str">
        <f t="shared" ref="P4273:P4274" si="7999">$J4273&amp;""</f>
        <v>o</v>
      </c>
      <c r="Q4273" t="str">
        <f t="shared" ref="Q4273:Q4274" si="8000">$K4273&amp;""</f>
        <v>9/2</v>
      </c>
      <c r="R4273">
        <v>38</v>
      </c>
      <c r="AA4273" s="10">
        <f t="shared" si="7854"/>
        <v>2181.2170000000001</v>
      </c>
      <c r="AB4273" s="3" cm="1">
        <f t="array" ref="AB4273">100000000/Lvac(AA4273)</f>
        <v>45831.61573878277</v>
      </c>
      <c r="AC4273" s="28">
        <f t="shared" si="7855"/>
        <v>4.5845965807161782E-7</v>
      </c>
      <c r="AD4273" s="28">
        <f t="shared" si="7856"/>
        <v>2.1818999480609601E-7</v>
      </c>
      <c r="AE4273" s="21">
        <f t="shared" si="7857"/>
        <v>45831.611059789939</v>
      </c>
      <c r="AF4273" s="10" cm="1">
        <f t="array" ref="AF4273">Lair(100000000/AE4273)</f>
        <v>2181.2172227061237</v>
      </c>
      <c r="AG4273" s="10">
        <f t="shared" si="7858"/>
        <v>1.5505973440236062E-2</v>
      </c>
      <c r="AH4273" s="10" t="b">
        <f t="shared" si="7853"/>
        <v>1</v>
      </c>
      <c r="AI4273" s="10">
        <f t="shared" ref="AI4273:AI4274" si="8001">$AF4273</f>
        <v>2181.2172227061237</v>
      </c>
      <c r="AJ4273">
        <v>7.0000000000000001E-3</v>
      </c>
      <c r="AK4273" s="3" cm="1">
        <f t="array" ref="AK4273">100000000/Lvac($AA4273)</f>
        <v>45831.61573878277</v>
      </c>
      <c r="AL4273" s="21">
        <f t="shared" si="7949"/>
        <v>0.14708361314580717</v>
      </c>
      <c r="AM4273" s="10" cm="1">
        <f t="array" ref="AM4273">Lvac($AI4273)-$BA4273</f>
        <v>-3.382940390110889E-3</v>
      </c>
      <c r="AN4273" s="10">
        <f t="shared" ref="AN4273:AN4274" si="8002">$AK4273-($AX4273-$AW4273)</f>
        <v>7.5738782768894453E-2</v>
      </c>
      <c r="AO4273" s="3">
        <f t="shared" ref="AO4273:AO4274" si="8003">AM4273/AJ4273</f>
        <v>-0.48327719858726986</v>
      </c>
      <c r="AP4273" s="3">
        <v>-0.51509894774426357</v>
      </c>
      <c r="AS4273" s="3">
        <f t="shared" si="7859"/>
        <v>5.7387827691854909E-3</v>
      </c>
      <c r="AT4273" s="3" cm="1">
        <f t="array" ref="AT4273">AS4273-(100000000/LvacE($A4273)-$E4273)</f>
        <v>1.9660427642520517E-4</v>
      </c>
      <c r="AU4273" t="s">
        <v>4729</v>
      </c>
      <c r="AV4273" t="s">
        <v>4898</v>
      </c>
      <c r="AW4273" s="3">
        <v>15525.5</v>
      </c>
      <c r="AX4273" s="3">
        <v>61357.04</v>
      </c>
      <c r="AY4273" s="3"/>
      <c r="AZ4273" s="10" cm="1">
        <f t="array" ref="AZ4273">Lair(100000000/($AX4273-$AW4273))</f>
        <v>2181.2206049460865</v>
      </c>
      <c r="BA4273" s="10">
        <f t="shared" ref="BA4273:BA4274" si="8004">100000000/($AX4273-$AW4273)</f>
        <v>2181.9035537535942</v>
      </c>
      <c r="BB4273" s="12">
        <v>606000000</v>
      </c>
      <c r="BC4273" s="3">
        <v>0.34799999999999998</v>
      </c>
      <c r="BD4273" s="12" cm="1">
        <f t="array" ref="BD4273">SfromgA($BB4273,$BA4273,"")</f>
        <v>3.1067952537225771</v>
      </c>
      <c r="BE4273" s="29">
        <f t="shared" ref="BE4273:BE4274" si="8005">(10^MAX(0.05, -0.312925054856973*((LN($BD4273))^(1/3)) + 0.454808404431693)-1)*100</f>
        <v>34.439479370008172</v>
      </c>
      <c r="BG4273" s="3"/>
      <c r="BH4273" s="3"/>
      <c r="BI4273" s="12">
        <f t="shared" ref="BI4273:BI4274" si="8006">IF($BB4273="",$BF4273,$BB4273)</f>
        <v>606000000</v>
      </c>
      <c r="BJ4273" s="29">
        <f t="shared" ref="BJ4273:BJ4274" si="8007">IF($BB4273="",$BH4273,$BE4273)</f>
        <v>34.439479370008172</v>
      </c>
      <c r="BK4273" s="3">
        <f t="shared" ref="BK4273:BK4274" si="8008">LN(BN4273*100000000/($AX4273-$AW4273)/$BI4273)</f>
        <v>-7.3998153638337918</v>
      </c>
      <c r="BL4273" s="13">
        <f>EXP(BK$4341*$AX4273+BK$4342)*$BI4273/(100000000/($AX4273-$AW4273))</f>
        <v>294.85636997430208</v>
      </c>
      <c r="BM4273" s="3">
        <f t="shared" ref="BM4273:BM4274" si="8009">LN(BL4273/$C4273)</f>
        <v>3.4892637789953005</v>
      </c>
      <c r="BN4273" s="13" cm="1">
        <f t="array" ref="BN4273">$C4273*EXP(poly_from_str(100000000/$E4273,BN$4343))</f>
        <v>169.80015990966996</v>
      </c>
      <c r="BO4273" s="3">
        <f t="shared" ref="BO4273:BO4274" si="8010">LN($C4273)</f>
        <v>2.1972245773362196</v>
      </c>
      <c r="BP4273" s="13">
        <f t="shared" ref="BP4273:BP4274" si="8011">LN(BL4273/BN4273)</f>
        <v>0.55186614070165418</v>
      </c>
      <c r="BQ4273" s="13"/>
      <c r="BS4273" s="13"/>
      <c r="BT4273" s="13"/>
      <c r="BU4273" s="13"/>
      <c r="BV4273" s="13"/>
      <c r="BW4273" s="13"/>
      <c r="BX4273" s="13"/>
      <c r="BY4273">
        <v>184849</v>
      </c>
      <c r="BZ4273" s="13"/>
    </row>
    <row r="4274" spans="1:78" hidden="1" x14ac:dyDescent="0.25">
      <c r="A4274" t="s">
        <v>4580</v>
      </c>
      <c r="B4274" s="2" t="str">
        <f t="shared" si="7979"/>
        <v/>
      </c>
      <c r="C4274">
        <v>1</v>
      </c>
      <c r="E4274">
        <v>45832.83</v>
      </c>
      <c r="F4274">
        <v>20848</v>
      </c>
      <c r="G4274" t="s">
        <v>5</v>
      </c>
      <c r="H4274" s="5" t="s">
        <v>18</v>
      </c>
      <c r="I4274">
        <v>66681</v>
      </c>
      <c r="J4274" t="s">
        <v>3</v>
      </c>
      <c r="K4274" s="5" t="s">
        <v>18</v>
      </c>
      <c r="L4274">
        <v>20848.39</v>
      </c>
      <c r="M4274" t="str">
        <f t="shared" si="7997"/>
        <v>e</v>
      </c>
      <c r="N4274" t="str">
        <f t="shared" si="7998"/>
        <v>5/2</v>
      </c>
      <c r="O4274">
        <v>66681.14</v>
      </c>
      <c r="P4274" t="str">
        <f t="shared" si="7999"/>
        <v>o</v>
      </c>
      <c r="Q4274" t="str">
        <f t="shared" si="8000"/>
        <v>5/2</v>
      </c>
      <c r="R4274">
        <v>39</v>
      </c>
      <c r="AA4274" s="10">
        <f t="shared" si="7854"/>
        <v>2181.1590000000001</v>
      </c>
      <c r="AB4274" s="3" cm="1">
        <f t="array" ref="AB4274">100000000/Lvac(AA4274)</f>
        <v>45832.83433493862</v>
      </c>
      <c r="AC4274" s="28">
        <f t="shared" si="7855"/>
        <v>4.58471849140755E-7</v>
      </c>
      <c r="AD4274" s="28">
        <f t="shared" si="7856"/>
        <v>2.1818419360499696E-7</v>
      </c>
      <c r="AE4274" s="21">
        <f t="shared" si="7857"/>
        <v>45832.830800470438</v>
      </c>
      <c r="AF4274" s="10" cm="1">
        <f t="array" ref="AF4274">Lair(100000000/AE4274)</f>
        <v>2181.1591682212106</v>
      </c>
      <c r="AG4274" s="10">
        <f t="shared" si="7858"/>
        <v>1.5506532154450598E-2</v>
      </c>
      <c r="AH4274" s="10" t="b">
        <f t="shared" si="7853"/>
        <v>1</v>
      </c>
      <c r="AI4274" s="10">
        <f t="shared" si="8001"/>
        <v>2181.1591682212106</v>
      </c>
      <c r="AJ4274">
        <v>3.0000000000000001E-3</v>
      </c>
      <c r="AK4274" s="3" cm="1">
        <f t="array" ref="AK4274">100000000/Lvac($AA4274)</f>
        <v>45832.83433493862</v>
      </c>
      <c r="AL4274" s="21">
        <f t="shared" si="7949"/>
        <v>6.303918806482578E-2</v>
      </c>
      <c r="AM4274" s="10" cm="1">
        <f t="array" ref="AM4274">Lvac($AI4274)-$BA4274</f>
        <v>-3.8464606304842164E-3</v>
      </c>
      <c r="AN4274" s="10">
        <f t="shared" si="8002"/>
        <v>8.433493861957686E-2</v>
      </c>
      <c r="AO4274" s="3">
        <f t="shared" si="8003"/>
        <v>-1.2821535434947389</v>
      </c>
      <c r="AP4274" s="3">
        <v>-1.3382388921551562</v>
      </c>
      <c r="AS4274" s="3">
        <f t="shared" si="7859"/>
        <v>4.3349386178306304E-3</v>
      </c>
      <c r="AT4274" s="3" cm="1">
        <f t="array" ref="AT4274">AS4274-(100000000/LvacE($A4274)-$E4274)</f>
        <v>1.9666559819597751E-4</v>
      </c>
      <c r="AU4274" t="s">
        <v>4795</v>
      </c>
      <c r="AV4274" t="s">
        <v>4846</v>
      </c>
      <c r="AW4274" s="3">
        <v>20848.39</v>
      </c>
      <c r="AX4274" s="3">
        <v>66681.14</v>
      </c>
      <c r="AY4274" s="3"/>
      <c r="AZ4274" s="10" cm="1">
        <f t="array" ref="AZ4274">Lair(100000000/($AX4274-$AW4274))</f>
        <v>2181.1630138854703</v>
      </c>
      <c r="BA4274" s="10">
        <f t="shared" si="8004"/>
        <v>2181.8459507666462</v>
      </c>
      <c r="BB4274" s="12">
        <v>52700000</v>
      </c>
      <c r="BC4274" s="3">
        <v>5.7000000000000002E-2</v>
      </c>
      <c r="BD4274" s="12" cm="1">
        <f t="array" ref="BD4274">SfromgA($BB4274,$BA4274,"")</f>
        <v>0.27015700129072523</v>
      </c>
      <c r="BE4274" s="29">
        <f t="shared" si="8005"/>
        <v>526.75424518991133</v>
      </c>
      <c r="BG4274" s="3"/>
      <c r="BH4274" s="3"/>
      <c r="BI4274" s="12">
        <f t="shared" si="8006"/>
        <v>52700000</v>
      </c>
      <c r="BJ4274" s="29">
        <f t="shared" si="8007"/>
        <v>526.75424518991133</v>
      </c>
      <c r="BK4274" s="3">
        <f t="shared" si="8008"/>
        <v>-7.1539257306989246</v>
      </c>
      <c r="BL4274" s="13">
        <f>EXP(BK$4341*$AX4274+BK$4342)*$BI4274/(100000000/($AX4274-$AW4274))</f>
        <v>17.111047169191089</v>
      </c>
      <c r="BM4274" s="3">
        <f t="shared" si="8009"/>
        <v>2.8397242882049718</v>
      </c>
      <c r="BN4274" s="13" cm="1">
        <f t="array" ref="BN4274">$C4274*EXP(poly_from_str(100000000/$E4274,BN$4343))</f>
        <v>18.88322041362872</v>
      </c>
      <c r="BO4274" s="3">
        <f t="shared" si="8010"/>
        <v>0</v>
      </c>
      <c r="BP4274" s="13">
        <f t="shared" si="8011"/>
        <v>-9.854943072226284E-2</v>
      </c>
      <c r="BQ4274" s="13"/>
      <c r="BS4274" s="13"/>
      <c r="BT4274" s="13"/>
      <c r="BU4274" s="13"/>
      <c r="BV4274" s="13"/>
      <c r="BW4274" s="13"/>
      <c r="BX4274" s="13"/>
      <c r="BY4274">
        <v>20558</v>
      </c>
      <c r="BZ4274" s="13"/>
    </row>
    <row r="4275" spans="1:78" hidden="1" x14ac:dyDescent="0.25">
      <c r="A4275" t="s">
        <v>4581</v>
      </c>
      <c r="B4275" s="2" t="str">
        <f t="shared" si="7979"/>
        <v/>
      </c>
      <c r="C4275">
        <v>1</v>
      </c>
      <c r="E4275">
        <v>45840.4</v>
      </c>
      <c r="R4275">
        <v>39</v>
      </c>
      <c r="S4275" t="s">
        <v>22</v>
      </c>
      <c r="AA4275" s="10">
        <f t="shared" si="7854"/>
        <v>2180.799</v>
      </c>
      <c r="AB4275" s="3" cm="1">
        <f t="array" ref="AB4275">100000000/Lvac(AA4275)</f>
        <v>45840.399484623238</v>
      </c>
      <c r="AC4275" s="28">
        <f t="shared" si="7855"/>
        <v>4.5854753234938207E-7</v>
      </c>
      <c r="AD4275" s="28">
        <f t="shared" si="7856"/>
        <v>2.1814818615082995E-7</v>
      </c>
      <c r="AE4275" s="21">
        <f t="shared" si="7857"/>
        <v>45840.399904884049</v>
      </c>
      <c r="AF4275" s="10" cm="1">
        <f t="array" ref="AF4275">Lair(100000000/AE4275)</f>
        <v>2180.7989800045029</v>
      </c>
      <c r="AG4275" s="10">
        <f t="shared" si="7858"/>
        <v>1.5510001032791935E-2</v>
      </c>
      <c r="AH4275" s="10" t="b">
        <f t="shared" si="7853"/>
        <v>1</v>
      </c>
      <c r="AI4275" s="10">
        <f t="shared" si="7860"/>
        <v>2180.799</v>
      </c>
      <c r="AJ4275">
        <v>3.0000000000000001E-3</v>
      </c>
      <c r="AK4275" s="3" cm="1">
        <f t="array" ref="AK4275">100000000/Lvac($AA4275)</f>
        <v>45840.399484623238</v>
      </c>
      <c r="AL4275" s="21">
        <f t="shared" si="7949"/>
        <v>6.3060006196751617E-2</v>
      </c>
      <c r="AM4275" s="21"/>
      <c r="AN4275" s="21"/>
      <c r="AO4275" s="21"/>
      <c r="AP4275" s="21"/>
      <c r="AS4275" s="3">
        <f t="shared" si="7859"/>
        <v>-5.1537676336010918E-4</v>
      </c>
      <c r="AT4275" s="3" cm="1">
        <f t="array" ref="AT4275">AS4275-(100000000/LvacE($A4275)-$E4275)</f>
        <v>1.9704669830389321E-4</v>
      </c>
      <c r="BB4275"/>
      <c r="BC4275"/>
      <c r="BD4275"/>
      <c r="BE4275"/>
      <c r="BF4275"/>
      <c r="BG4275"/>
      <c r="BH4275"/>
      <c r="BI4275"/>
      <c r="BJ4275"/>
      <c r="BN4275" s="13" cm="1">
        <f t="array" ref="BN4275">$C4275*EXP(poly_from_str(100000000/$E4275,BN$4343))</f>
        <v>18.986271821799555</v>
      </c>
      <c r="BO4275" s="13"/>
      <c r="BY4275">
        <v>20681</v>
      </c>
    </row>
    <row r="4276" spans="1:78" hidden="1" x14ac:dyDescent="0.25">
      <c r="A4276" t="s">
        <v>4582</v>
      </c>
      <c r="B4276" s="2" t="str">
        <f t="shared" si="7979"/>
        <v/>
      </c>
      <c r="C4276">
        <v>1</v>
      </c>
      <c r="E4276">
        <v>45861.03</v>
      </c>
      <c r="R4276">
        <v>39</v>
      </c>
      <c r="S4276" t="s">
        <v>22</v>
      </c>
      <c r="AA4276" s="10">
        <f t="shared" si="7854"/>
        <v>2179.8180000000002</v>
      </c>
      <c r="AB4276" s="3" cm="1">
        <f t="array" ref="AB4276">100000000/Lvac(AA4276)</f>
        <v>45861.027196595591</v>
      </c>
      <c r="AC4276" s="28">
        <f t="shared" si="7855"/>
        <v>4.5875389596746149E-7</v>
      </c>
      <c r="AD4276" s="28">
        <f t="shared" si="7856"/>
        <v>2.1805006584637363E-7</v>
      </c>
      <c r="AE4276" s="21">
        <f t="shared" si="7857"/>
        <v>45861.029483373284</v>
      </c>
      <c r="AF4276" s="10" cm="1">
        <f t="array" ref="AF4276">Lair(100000000/AE4276)</f>
        <v>2179.8178912957515</v>
      </c>
      <c r="AG4276" s="10">
        <f t="shared" si="7858"/>
        <v>1.5519462449753968E-2</v>
      </c>
      <c r="AH4276" s="10" t="b">
        <f t="shared" si="7853"/>
        <v>1</v>
      </c>
      <c r="AI4276" s="10">
        <f t="shared" si="7860"/>
        <v>2179.8180000000002</v>
      </c>
      <c r="AJ4276">
        <v>3.0000000000000001E-3</v>
      </c>
      <c r="AK4276" s="3" cm="1">
        <f t="array" ref="AK4276">100000000/Lvac($AA4276)</f>
        <v>45861.027196595591</v>
      </c>
      <c r="AL4276" s="21">
        <f t="shared" si="7949"/>
        <v>6.3116774698523795E-2</v>
      </c>
      <c r="AM4276" s="21"/>
      <c r="AN4276" s="21"/>
      <c r="AO4276" s="21"/>
      <c r="AP4276" s="21"/>
      <c r="AS4276" s="3">
        <f t="shared" si="7859"/>
        <v>-2.8034044080413878E-3</v>
      </c>
      <c r="AT4276" s="3" cm="1">
        <f t="array" ref="AT4276">AS4276-(100000000/LvacE($A4276)-$E4276)</f>
        <v>1.9808938668575138E-4</v>
      </c>
      <c r="BB4276"/>
      <c r="BC4276"/>
      <c r="BD4276"/>
      <c r="BE4276"/>
      <c r="BF4276"/>
      <c r="BG4276"/>
      <c r="BH4276"/>
      <c r="BI4276"/>
      <c r="BJ4276"/>
      <c r="BN4276" s="13" cm="1">
        <f t="array" ref="BN4276">$C4276*EXP(poly_from_str(100000000/$E4276,BN$4343))</f>
        <v>19.271062527723611</v>
      </c>
      <c r="BO4276" s="13"/>
      <c r="BY4276">
        <v>21021</v>
      </c>
    </row>
    <row r="4277" spans="1:78" hidden="1" x14ac:dyDescent="0.25">
      <c r="A4277" t="s">
        <v>4583</v>
      </c>
      <c r="B4277" s="2" t="str">
        <f t="shared" si="7979"/>
        <v/>
      </c>
      <c r="C4277">
        <v>1</v>
      </c>
      <c r="D4277" t="s">
        <v>14</v>
      </c>
      <c r="E4277">
        <v>45863.85</v>
      </c>
      <c r="R4277">
        <v>39</v>
      </c>
      <c r="S4277" t="s">
        <v>22</v>
      </c>
      <c r="AA4277" s="10">
        <f t="shared" si="7854"/>
        <v>2179.6840000000002</v>
      </c>
      <c r="AB4277" s="3" cm="1">
        <f t="array" ref="AB4277">100000000/Lvac(AA4277)</f>
        <v>45863.846286323496</v>
      </c>
      <c r="AC4277" s="28">
        <f t="shared" si="7855"/>
        <v>4.5878209868953476E-7</v>
      </c>
      <c r="AD4277" s="28">
        <f t="shared" si="7856"/>
        <v>2.180366630738072E-7</v>
      </c>
      <c r="AE4277" s="21">
        <f t="shared" si="7857"/>
        <v>45863.849315760614</v>
      </c>
      <c r="AF4277" s="10" cm="1">
        <f t="array" ref="AF4277">Lair(100000000/AE4277)</f>
        <v>2179.6838560104015</v>
      </c>
      <c r="AG4277" s="10">
        <f t="shared" si="7858"/>
        <v>1.552075582660686E-2</v>
      </c>
      <c r="AH4277" s="10" t="b">
        <f t="shared" si="7853"/>
        <v>1</v>
      </c>
      <c r="AI4277" s="10">
        <f t="shared" si="7860"/>
        <v>2179.6840000000002</v>
      </c>
      <c r="AJ4277">
        <v>7.0000000000000001E-3</v>
      </c>
      <c r="AK4277" s="3" cm="1">
        <f t="array" ref="AK4277">100000000/Lvac($AA4277)</f>
        <v>45863.846286323496</v>
      </c>
      <c r="AL4277" s="21">
        <f t="shared" si="7949"/>
        <v>0.14729058157249603</v>
      </c>
      <c r="AM4277" s="21"/>
      <c r="AN4277" s="21"/>
      <c r="AO4277" s="21"/>
      <c r="AP4277" s="21"/>
      <c r="AS4277" s="3">
        <f t="shared" si="7859"/>
        <v>-3.7136765022296458E-3</v>
      </c>
      <c r="AT4277" s="3" cm="1">
        <f t="array" ref="AT4277">AS4277-(100000000/LvacE($A4277)-$E4277)</f>
        <v>1.9823229376925156E-4</v>
      </c>
      <c r="BB4277"/>
      <c r="BC4277"/>
      <c r="BD4277"/>
      <c r="BE4277"/>
      <c r="BF4277"/>
      <c r="BG4277"/>
      <c r="BH4277"/>
      <c r="BI4277"/>
      <c r="BJ4277"/>
      <c r="BN4277" s="13" cm="1">
        <f t="array" ref="BN4277">$C4277*EXP(poly_from_str(100000000/$E4277,BN$4343))</f>
        <v>19.31044621640298</v>
      </c>
      <c r="BO4277" s="13"/>
      <c r="BY4277">
        <v>21068</v>
      </c>
    </row>
    <row r="4278" spans="1:78" hidden="1" x14ac:dyDescent="0.25">
      <c r="A4278" t="s">
        <v>4584</v>
      </c>
      <c r="B4278" s="2" t="str">
        <f t="shared" si="7979"/>
        <v/>
      </c>
      <c r="C4278">
        <v>6</v>
      </c>
      <c r="E4278">
        <v>45909.48</v>
      </c>
      <c r="F4278">
        <v>18241</v>
      </c>
      <c r="G4278" t="s">
        <v>5</v>
      </c>
      <c r="H4278" s="5" t="s">
        <v>16</v>
      </c>
      <c r="I4278">
        <v>64150</v>
      </c>
      <c r="J4278" t="s">
        <v>3</v>
      </c>
      <c r="K4278" s="5" t="s">
        <v>16</v>
      </c>
      <c r="L4278">
        <v>18241.54</v>
      </c>
      <c r="M4278" t="str">
        <f t="shared" ref="M4278:M4279" si="8012">$G4278&amp;""</f>
        <v>e</v>
      </c>
      <c r="N4278" t="str">
        <f t="shared" ref="N4278:N4279" si="8013">$H4278&amp;""</f>
        <v>11/2</v>
      </c>
      <c r="O4278">
        <v>64150.94</v>
      </c>
      <c r="P4278" t="str">
        <f t="shared" ref="P4278:P4279" si="8014">$J4278&amp;""</f>
        <v>o</v>
      </c>
      <c r="Q4278" t="str">
        <f t="shared" ref="Q4278:Q4279" si="8015">$K4278&amp;""</f>
        <v>11/2</v>
      </c>
      <c r="R4278">
        <v>39</v>
      </c>
      <c r="AA4278" s="10">
        <f t="shared" si="7854"/>
        <v>2177.5169999999998</v>
      </c>
      <c r="AB4278" s="3" cm="1">
        <f t="array" ref="AB4278">100000000/Lvac(AA4278)</f>
        <v>45909.483758506314</v>
      </c>
      <c r="AC4278" s="28">
        <f t="shared" si="7855"/>
        <v>4.5923866495646193E-7</v>
      </c>
      <c r="AD4278" s="28">
        <f t="shared" si="7856"/>
        <v>2.1781991826791464E-7</v>
      </c>
      <c r="AE4278" s="21">
        <f t="shared" si="7857"/>
        <v>45909.480690254553</v>
      </c>
      <c r="AF4278" s="10" cm="1">
        <f t="array" ref="AF4278">Lair(100000000/AE4278)</f>
        <v>2177.5171455447262</v>
      </c>
      <c r="AG4278" s="10">
        <f t="shared" si="7858"/>
        <v>1.5541705015048406E-2</v>
      </c>
      <c r="AH4278" s="10" t="b">
        <f t="shared" si="7853"/>
        <v>1</v>
      </c>
      <c r="AI4278" s="10">
        <f t="shared" ref="AI4278:AI4279" si="8016">$AF4278</f>
        <v>2177.5171455447262</v>
      </c>
      <c r="AJ4278">
        <v>3.0000000000000001E-3</v>
      </c>
      <c r="AK4278" s="3" cm="1">
        <f t="array" ref="AK4278">100000000/Lvac($AA4278)</f>
        <v>45909.483758506314</v>
      </c>
      <c r="AL4278" s="21">
        <f t="shared" si="7949"/>
        <v>6.3250225862660145E-2</v>
      </c>
      <c r="AM4278" s="10" cm="1">
        <f t="array" ref="AM4278">Lvac($AI4278)-$BA4278</f>
        <v>-3.8283980679807428E-3</v>
      </c>
      <c r="AN4278" s="10">
        <f t="shared" ref="AN4278:AN4279" si="8017">$AK4278-($AX4278-$AW4278)</f>
        <v>8.3758506312733516E-2</v>
      </c>
      <c r="AO4278" s="3">
        <f t="shared" ref="AO4278:AO4279" si="8018">AM4278/AJ4278</f>
        <v>-1.2761326893269143</v>
      </c>
      <c r="AP4278" s="3">
        <v>-1.3246576227174955</v>
      </c>
      <c r="AS4278" s="3">
        <f t="shared" si="7859"/>
        <v>3.7585063109872863E-3</v>
      </c>
      <c r="AT4278" s="3" cm="1">
        <f t="array" ref="AT4278">AS4278-(100000000/LvacE($A4278)-$E4278)</f>
        <v>2.005594942602329E-4</v>
      </c>
      <c r="AU4278" t="s">
        <v>4719</v>
      </c>
      <c r="AV4278" t="s">
        <v>4926</v>
      </c>
      <c r="AW4278" s="3">
        <v>18241.54</v>
      </c>
      <c r="AX4278" s="3">
        <v>64150.94</v>
      </c>
      <c r="AY4278" s="3"/>
      <c r="AZ4278" s="10" cm="1">
        <f t="array" ref="AZ4278">Lair(100000000/($AX4278-$AW4278))</f>
        <v>2177.5209731518976</v>
      </c>
      <c r="BA4278" s="10">
        <f t="shared" ref="BA4278:BA4279" si="8019">100000000/($AX4278-$AW4278)</f>
        <v>2178.2031566520145</v>
      </c>
      <c r="BB4278" s="12">
        <v>186000000</v>
      </c>
      <c r="BC4278" s="3">
        <v>0.224</v>
      </c>
      <c r="BD4278" s="12" cm="1">
        <f t="array" ref="BD4278">SfromgA($BB4278,$BA4278,"")</f>
        <v>0.94872742152751277</v>
      </c>
      <c r="BE4278" s="29">
        <f t="shared" ref="BE4278:BE4279" si="8020">(10^MAX(0.05, -0.312925054856973*((LN($BD4278))^(1/3)) + 0.454808404431693)-1)*100</f>
        <v>273.31944635132032</v>
      </c>
      <c r="BG4278" s="3"/>
      <c r="BH4278" s="3"/>
      <c r="BI4278" s="12">
        <f t="shared" ref="BI4278:BI4279" si="8021">IF($BB4278="",$BF4278,$BB4278)</f>
        <v>186000000</v>
      </c>
      <c r="BJ4278" s="29">
        <f t="shared" ref="BJ4278:BJ4279" si="8022">IF($BB4278="",$BH4278,$BE4278)</f>
        <v>273.31944635132032</v>
      </c>
      <c r="BK4278" s="3">
        <f t="shared" ref="BK4278" si="8023">LN(BN4278*100000000/($AX4278-$AW4278)/$BI4278)</f>
        <v>-6.5693464305366103</v>
      </c>
      <c r="BL4278" s="13">
        <f>EXP(BK$4341*$AX4278+BK$4342)*$BI4278/(100000000/($AX4278-$AW4278))</f>
        <v>73.315458499871738</v>
      </c>
      <c r="BM4278" s="3">
        <f t="shared" ref="BM4278:BM4279" si="8024">LN(BL4278/$C4278)</f>
        <v>2.5030120110158691</v>
      </c>
      <c r="BN4278" s="13" cm="1">
        <f t="array" ref="BN4278">$C4278*EXP(poly_from_str(100000000/$E4278,BN$4343))</f>
        <v>119.7798201459029</v>
      </c>
      <c r="BO4278" s="3">
        <f t="shared" ref="BO4278:BO4279" si="8025">LN($C4278)</f>
        <v>1.791759469228055</v>
      </c>
      <c r="BP4278" s="13">
        <f t="shared" ref="BP4278:BP4279" si="8026">LN(BL4278/BN4278)</f>
        <v>-0.49088374505430449</v>
      </c>
      <c r="BQ4278" s="13"/>
      <c r="BS4278" s="13"/>
      <c r="BT4278" s="13"/>
      <c r="BU4278" s="13"/>
      <c r="BV4278" s="13"/>
      <c r="BW4278" s="13"/>
      <c r="BX4278" s="13"/>
      <c r="BY4278">
        <v>131098</v>
      </c>
      <c r="BZ4278" s="13"/>
    </row>
    <row r="4279" spans="1:78" hidden="1" x14ac:dyDescent="0.25">
      <c r="A4279" t="s">
        <v>4585</v>
      </c>
      <c r="B4279" s="2" t="str">
        <f t="shared" si="7979"/>
        <v/>
      </c>
      <c r="C4279">
        <v>3</v>
      </c>
      <c r="E4279">
        <v>45927.22</v>
      </c>
      <c r="F4279">
        <v>29835</v>
      </c>
      <c r="G4279" t="s">
        <v>5</v>
      </c>
      <c r="H4279" s="5" t="s">
        <v>4</v>
      </c>
      <c r="I4279">
        <v>75762</v>
      </c>
      <c r="J4279" t="s">
        <v>3</v>
      </c>
      <c r="K4279" s="5" t="s">
        <v>4</v>
      </c>
      <c r="L4279">
        <v>29835.09</v>
      </c>
      <c r="M4279" t="str">
        <f t="shared" si="8012"/>
        <v>e</v>
      </c>
      <c r="N4279" t="str">
        <f t="shared" si="8013"/>
        <v>9/2</v>
      </c>
      <c r="O4279">
        <v>75762.23</v>
      </c>
      <c r="P4279" t="str">
        <f t="shared" si="8014"/>
        <v>o</v>
      </c>
      <c r="Q4279" t="str">
        <f t="shared" si="8015"/>
        <v>9/2</v>
      </c>
      <c r="R4279">
        <v>39</v>
      </c>
      <c r="AA4279" s="10">
        <f t="shared" si="7854"/>
        <v>2176.6759999999999</v>
      </c>
      <c r="AB4279" s="3" cm="1">
        <f t="array" ref="AB4279">100000000/Lvac(AA4279)</f>
        <v>45927.219864180035</v>
      </c>
      <c r="AC4279" s="28">
        <f t="shared" si="7855"/>
        <v>4.5941610051289217E-7</v>
      </c>
      <c r="AD4279" s="28">
        <f t="shared" si="7856"/>
        <v>2.1773580089482596E-7</v>
      </c>
      <c r="AE4279" s="21">
        <f t="shared" si="7857"/>
        <v>45927.21997508793</v>
      </c>
      <c r="AF4279" s="10" cm="1">
        <f t="array" ref="AF4279">Lair(100000000/AE4279)</f>
        <v>2176.6759947430669</v>
      </c>
      <c r="AG4279" s="10">
        <f t="shared" si="7858"/>
        <v>1.5549852128699918E-2</v>
      </c>
      <c r="AH4279" s="10" t="b">
        <f t="shared" si="7853"/>
        <v>1</v>
      </c>
      <c r="AI4279" s="10">
        <f t="shared" si="8016"/>
        <v>2176.6759947430669</v>
      </c>
      <c r="AJ4279">
        <v>3.0000000000000001E-3</v>
      </c>
      <c r="AK4279" s="3" cm="1">
        <f t="array" ref="AK4279">100000000/Lvac($AA4279)</f>
        <v>45927.219864180035</v>
      </c>
      <c r="AL4279" s="21">
        <f t="shared" si="7949"/>
        <v>6.3299112925074424E-2</v>
      </c>
      <c r="AM4279" s="10" cm="1">
        <f t="array" ref="AM4279">Lvac($AI4279)-$BA4279</f>
        <v>-3.791535849813954E-3</v>
      </c>
      <c r="AN4279" s="10">
        <f t="shared" si="8017"/>
        <v>7.9864180035656318E-2</v>
      </c>
      <c r="AO4279" s="3">
        <f t="shared" si="8018"/>
        <v>-1.2638452832713181</v>
      </c>
      <c r="AP4279" s="3">
        <v>-1.2620926102802816</v>
      </c>
      <c r="AS4279" s="3">
        <f t="shared" si="7859"/>
        <v>-1.3581996608991176E-4</v>
      </c>
      <c r="AT4279" s="3" cm="1">
        <f t="array" ref="AT4279">AS4279-(100000000/LvacE($A4279)-$E4279)</f>
        <v>2.014709752984345E-4</v>
      </c>
      <c r="AU4279" t="s">
        <v>4692</v>
      </c>
      <c r="AV4279" t="s">
        <v>4927</v>
      </c>
      <c r="AW4279" s="3">
        <v>29835.09</v>
      </c>
      <c r="AX4279" s="3">
        <v>75762.23</v>
      </c>
      <c r="AY4279" s="3"/>
      <c r="AZ4279" s="10" cm="1">
        <f t="array" ref="AZ4279">Lair(100000000/($AX4279-$AW4279))</f>
        <v>2176.679785496035</v>
      </c>
      <c r="BA4279" s="10">
        <f t="shared" si="8019"/>
        <v>2177.3617952260906</v>
      </c>
      <c r="BB4279" s="12">
        <v>439000000</v>
      </c>
      <c r="BC4279" s="3">
        <v>0.27</v>
      </c>
      <c r="BD4279" s="12" cm="1">
        <f t="array" ref="BD4279">SfromgA($BB4279,$BA4279,"")</f>
        <v>2.2366069765549774</v>
      </c>
      <c r="BE4279" s="29">
        <f t="shared" si="8020"/>
        <v>45.785859565246412</v>
      </c>
      <c r="BG4279" s="3"/>
      <c r="BH4279" s="3"/>
      <c r="BI4279" s="12">
        <f t="shared" si="8021"/>
        <v>439000000</v>
      </c>
      <c r="BJ4279" s="29">
        <f t="shared" si="8022"/>
        <v>45.785859565246412</v>
      </c>
      <c r="BK4279" s="3">
        <f>LN(BN4279*100000000/($AX4279-$AW4279)/$BI4279)</f>
        <v>-8.1085965012244223</v>
      </c>
      <c r="BL4279" s="13">
        <f>EXP(BK$4341*$AX4279+BK$4342)*$BI4279/(100000000/($AX4279-$AW4279))</f>
        <v>71.642104660284645</v>
      </c>
      <c r="BM4279" s="3">
        <f t="shared" si="8024"/>
        <v>3.1730706663771318</v>
      </c>
      <c r="BN4279" s="13" cm="1">
        <f t="array" ref="BN4279">$C4279*EXP(poly_from_str(100000000/$E4279,BN$4343))</f>
        <v>60.675757287055248</v>
      </c>
      <c r="BO4279" s="3">
        <f t="shared" si="8025"/>
        <v>1.0986122886681098</v>
      </c>
      <c r="BP4279" s="13">
        <f t="shared" si="8026"/>
        <v>0.16613872247123432</v>
      </c>
      <c r="BQ4279" s="13"/>
      <c r="BS4279" s="13"/>
      <c r="BT4279" s="13"/>
      <c r="BU4279" s="13"/>
      <c r="BV4279" s="13"/>
      <c r="BW4279" s="13"/>
      <c r="BX4279" s="13"/>
      <c r="BY4279">
        <v>66492</v>
      </c>
      <c r="BZ4279" s="13"/>
    </row>
    <row r="4280" spans="1:78" hidden="1" x14ac:dyDescent="0.25">
      <c r="A4280" t="s">
        <v>4586</v>
      </c>
      <c r="B4280" s="2" t="str">
        <f t="shared" si="7979"/>
        <v/>
      </c>
      <c r="C4280">
        <v>1</v>
      </c>
      <c r="E4280">
        <v>45945.599999999999</v>
      </c>
      <c r="R4280">
        <v>39</v>
      </c>
      <c r="S4280" t="s">
        <v>22</v>
      </c>
      <c r="AA4280" s="10">
        <f t="shared" si="7854"/>
        <v>2175.8049999999998</v>
      </c>
      <c r="AB4280" s="3" cm="1">
        <f t="array" ref="AB4280">100000000/Lvac(AA4280)</f>
        <v>45945.6030986966</v>
      </c>
      <c r="AC4280" s="28">
        <f t="shared" si="7855"/>
        <v>4.5960001011120028E-7</v>
      </c>
      <c r="AD4280" s="28">
        <f t="shared" si="7856"/>
        <v>2.1764868291137273E-7</v>
      </c>
      <c r="AE4280" s="21">
        <f t="shared" si="7857"/>
        <v>45945.600567619615</v>
      </c>
      <c r="AF4280" s="10" cm="1">
        <f t="array" ref="AF4280">Lair(100000000/AE4280)</f>
        <v>2175.8051198747812</v>
      </c>
      <c r="AG4280" s="10">
        <f t="shared" si="7858"/>
        <v>1.5558299824363075E-2</v>
      </c>
      <c r="AH4280" s="10" t="b">
        <f t="shared" si="7853"/>
        <v>1</v>
      </c>
      <c r="AI4280" s="10">
        <f t="shared" si="7860"/>
        <v>2175.8049999999998</v>
      </c>
      <c r="AJ4280">
        <v>3.0000000000000001E-3</v>
      </c>
      <c r="AK4280" s="3" cm="1">
        <f t="array" ref="AK4280">100000000/Lvac($AA4280)</f>
        <v>45945.6030986966</v>
      </c>
      <c r="AL4280" s="21">
        <f t="shared" si="7949"/>
        <v>6.3349798946178454E-2</v>
      </c>
      <c r="AM4280" s="21"/>
      <c r="AN4280" s="21"/>
      <c r="AO4280" s="21"/>
      <c r="AP4280" s="21"/>
      <c r="AS4280" s="3">
        <f t="shared" si="7859"/>
        <v>3.0986966012278572E-3</v>
      </c>
      <c r="AT4280" s="3" cm="1">
        <f t="array" ref="AT4280">AS4280-(100000000/LvacE($A4280)-$E4280)</f>
        <v>2.0241993479430676E-4</v>
      </c>
      <c r="BB4280"/>
      <c r="BC4280"/>
      <c r="BD4280"/>
      <c r="BE4280"/>
      <c r="BF4280"/>
      <c r="BG4280"/>
      <c r="BH4280"/>
      <c r="BI4280"/>
      <c r="BJ4280"/>
      <c r="BN4280" s="13" cm="1">
        <f t="array" ref="BN4280">$C4280*EXP(poly_from_str(100000000/$E4280,BN$4343))</f>
        <v>20.501604775148277</v>
      </c>
      <c r="BO4280" s="13"/>
      <c r="BY4280">
        <v>22496</v>
      </c>
    </row>
    <row r="4281" spans="1:78" hidden="1" x14ac:dyDescent="0.25">
      <c r="A4281" t="s">
        <v>4587</v>
      </c>
      <c r="B4281" s="2" t="str">
        <f t="shared" si="7979"/>
        <v/>
      </c>
      <c r="C4281">
        <v>1</v>
      </c>
      <c r="E4281">
        <v>45964.87</v>
      </c>
      <c r="R4281">
        <v>39</v>
      </c>
      <c r="S4281" t="s">
        <v>22</v>
      </c>
      <c r="AA4281" s="10">
        <f t="shared" si="7854"/>
        <v>2174.893</v>
      </c>
      <c r="AB4281" s="3" cm="1">
        <f t="array" ref="AB4281">100000000/Lvac(AA4281)</f>
        <v>45964.867451239195</v>
      </c>
      <c r="AC4281" s="28">
        <f t="shared" si="7855"/>
        <v>4.5979273463108299E-7</v>
      </c>
      <c r="AD4281" s="28">
        <f t="shared" si="7856"/>
        <v>2.175574640916408E-7</v>
      </c>
      <c r="AE4281" s="21">
        <f t="shared" si="7857"/>
        <v>45964.869533756864</v>
      </c>
      <c r="AF4281" s="10" cm="1">
        <f t="array" ref="AF4281">Lair(100000000/AE4281)</f>
        <v>2174.89290145217</v>
      </c>
      <c r="AG4281" s="10">
        <f t="shared" si="7858"/>
        <v>1.5567156051180264E-2</v>
      </c>
      <c r="AH4281" s="10" t="b">
        <f t="shared" si="7853"/>
        <v>1</v>
      </c>
      <c r="AI4281" s="10">
        <f t="shared" si="7860"/>
        <v>2174.893</v>
      </c>
      <c r="AJ4281">
        <v>3.0000000000000001E-3</v>
      </c>
      <c r="AK4281" s="3" cm="1">
        <f t="array" ref="AK4281">100000000/Lvac($AA4281)</f>
        <v>45964.867451239195</v>
      </c>
      <c r="AL4281" s="21">
        <f t="shared" si="7949"/>
        <v>6.3402936307081589E-2</v>
      </c>
      <c r="AM4281" s="21"/>
      <c r="AN4281" s="21"/>
      <c r="AO4281" s="21"/>
      <c r="AP4281" s="21"/>
      <c r="AS4281" s="3">
        <f t="shared" si="7859"/>
        <v>-2.548760807258077E-3</v>
      </c>
      <c r="AT4281" s="3" cm="1">
        <f t="array" ref="AT4281">AS4281-(100000000/LvacE($A4281)-$E4281)</f>
        <v>2.0341902563814074E-4</v>
      </c>
      <c r="BB4281"/>
      <c r="BC4281"/>
      <c r="BD4281"/>
      <c r="BE4281"/>
      <c r="BF4281"/>
      <c r="BG4281"/>
      <c r="BH4281"/>
      <c r="BI4281"/>
      <c r="BJ4281"/>
      <c r="BN4281" s="13" cm="1">
        <f t="array" ref="BN4281">$C4281*EXP(poly_from_str(100000000/$E4281,BN$4343))</f>
        <v>20.796866858881941</v>
      </c>
      <c r="BO4281" s="13"/>
      <c r="BY4281">
        <v>22851</v>
      </c>
    </row>
    <row r="4282" spans="1:78" hidden="1" x14ac:dyDescent="0.25">
      <c r="A4282" t="s">
        <v>4588</v>
      </c>
      <c r="B4282" s="2" t="str">
        <f t="shared" si="7979"/>
        <v/>
      </c>
      <c r="C4282">
        <v>1</v>
      </c>
      <c r="E4282">
        <v>45966.41</v>
      </c>
      <c r="F4282">
        <v>17627</v>
      </c>
      <c r="G4282" t="s">
        <v>5</v>
      </c>
      <c r="H4282" s="5" t="s">
        <v>4</v>
      </c>
      <c r="I4282">
        <v>63593</v>
      </c>
      <c r="J4282" t="s">
        <v>3</v>
      </c>
      <c r="K4282" s="5" t="s">
        <v>4</v>
      </c>
      <c r="L4282">
        <v>17627</v>
      </c>
      <c r="M4282" t="str">
        <f>$G4282&amp;""</f>
        <v>e</v>
      </c>
      <c r="N4282" t="str">
        <f>$H4282&amp;""</f>
        <v>9/2</v>
      </c>
      <c r="O4282">
        <v>63593.35</v>
      </c>
      <c r="P4282" t="str">
        <f>$J4282&amp;""</f>
        <v>o</v>
      </c>
      <c r="Q4282" t="str">
        <f>$K4282&amp;""</f>
        <v>9/2</v>
      </c>
      <c r="R4282">
        <v>39</v>
      </c>
      <c r="AA4282" s="10">
        <f t="shared" si="7854"/>
        <v>2174.8200000000002</v>
      </c>
      <c r="AB4282" s="3" cm="1">
        <f t="array" ref="AB4282">100000000/Lvac(AA4282)</f>
        <v>45966.410142585388</v>
      </c>
      <c r="AC4282" s="28">
        <f t="shared" si="7855"/>
        <v>4.598081680322969E-7</v>
      </c>
      <c r="AD4282" s="28">
        <f t="shared" si="7856"/>
        <v>2.1755016258569085E-7</v>
      </c>
      <c r="AE4282" s="21">
        <f t="shared" si="7857"/>
        <v>45966.410026080193</v>
      </c>
      <c r="AF4282" s="10" cm="1">
        <f t="array" ref="AF4282">Lair(100000000/AE4282)</f>
        <v>2174.8200055128295</v>
      </c>
      <c r="AG4282" s="10">
        <f t="shared" si="7858"/>
        <v>1.556786541934169E-2</v>
      </c>
      <c r="AH4282" s="10" t="b">
        <f t="shared" si="7853"/>
        <v>1</v>
      </c>
      <c r="AI4282" s="10">
        <f>$AF4282</f>
        <v>2174.8200055128295</v>
      </c>
      <c r="AJ4282">
        <v>3.0000000000000001E-3</v>
      </c>
      <c r="AK4282" s="3" cm="1">
        <f t="array" ref="AK4282">100000000/Lvac($AA4282)</f>
        <v>45966.410142585388</v>
      </c>
      <c r="AL4282" s="21">
        <f t="shared" si="7949"/>
        <v>6.3407192355322786E-2</v>
      </c>
      <c r="AM4282" s="10" cm="1">
        <f t="array" ref="AM4282">Lvac($AI4282)-$BA4282</f>
        <v>-2.8409224441929837E-3</v>
      </c>
      <c r="AN4282" s="10">
        <f>$AK4282-($AX4282-$AW4282)</f>
        <v>6.0142585389257874E-2</v>
      </c>
      <c r="AO4282" s="3">
        <f>AM4282/AJ4282</f>
        <v>-0.94697414806432789</v>
      </c>
      <c r="AP4282" s="3">
        <v>-0.94881213681219378</v>
      </c>
      <c r="AS4282" s="3">
        <f t="shared" si="7859"/>
        <v>1.4258538431022316E-4</v>
      </c>
      <c r="AT4282" s="3" cm="1">
        <f t="array" ref="AT4282">AS4282-(100000000/LvacE($A4282)-$E4282)</f>
        <v>2.0349922851892188E-4</v>
      </c>
      <c r="AU4282" t="s">
        <v>4815</v>
      </c>
      <c r="AV4282" t="s">
        <v>4835</v>
      </c>
      <c r="AW4282" s="3">
        <v>17627</v>
      </c>
      <c r="AX4282" s="3">
        <v>63593.35</v>
      </c>
      <c r="AY4282" s="3"/>
      <c r="AZ4282" s="10" cm="1">
        <f t="array" ref="AZ4282">Lair(100000000/($AX4282-$AW4282))</f>
        <v>2174.8228458493404</v>
      </c>
      <c r="BA4282" s="10">
        <f>100000000/($AX4282-$AW4282)</f>
        <v>2175.5044722933189</v>
      </c>
      <c r="BB4282" s="12">
        <v>4340000</v>
      </c>
      <c r="BC4282" s="3">
        <v>3.0000000000000001E-3</v>
      </c>
      <c r="BD4282" s="12" cm="1">
        <f t="array" ref="BD4282">SfromgA($BB4282,$BA4282,"")</f>
        <v>2.2054795272171409E-2</v>
      </c>
      <c r="BE4282" s="29">
        <f>(10^MAX(0.05, -0.312925054856973*((LN($BD4282))^(1/3)) + 0.454808404431693)-1)*100</f>
        <v>778.48355121939403</v>
      </c>
      <c r="BG4282" s="3"/>
      <c r="BH4282" s="3"/>
      <c r="BI4282" s="12">
        <f>IF($BB4282="",$BF4282,$BB4282)</f>
        <v>4340000</v>
      </c>
      <c r="BJ4282" s="29">
        <f>IF($BB4282="",$BH4282,$BE4282)</f>
        <v>778.48355121939403</v>
      </c>
      <c r="BK4282" s="3">
        <f>LN(BN4282*100000000/($AX4282-$AW4282)/$BI4282)</f>
        <v>-4.5624208276068785</v>
      </c>
      <c r="BL4282" s="13">
        <f>EXP(BK$4341*$AX4282+BK$4342)*$BI4282/(100000000/($AX4282-$AW4282))</f>
        <v>1.7869399765786338</v>
      </c>
      <c r="BM4282" s="3">
        <f t="shared" ref="BM4282" si="8027">LN(BL4282/$C4282)</f>
        <v>0.58050464668123614</v>
      </c>
      <c r="BN4282" s="13" cm="1">
        <f t="array" ref="BN4282">$C4282*EXP(poly_from_str(100000000/$E4282,BN$4343))</f>
        <v>20.820711168589952</v>
      </c>
      <c r="BO4282" s="3">
        <f>LN($C4282)</f>
        <v>0</v>
      </c>
      <c r="BP4282" s="13">
        <f>LN(BL4282/BN4282)</f>
        <v>-2.4554435738756251</v>
      </c>
      <c r="BQ4282" s="13"/>
      <c r="BS4282" s="13"/>
      <c r="BT4282" s="13"/>
      <c r="BU4282" s="13"/>
      <c r="BV4282" s="13"/>
      <c r="BW4282" s="13"/>
      <c r="BX4282" s="13"/>
      <c r="BY4282">
        <v>22880</v>
      </c>
      <c r="BZ4282" s="13"/>
    </row>
    <row r="4283" spans="1:78" hidden="1" x14ac:dyDescent="0.25">
      <c r="A4283" t="s">
        <v>4589</v>
      </c>
      <c r="B4283" s="2" t="str">
        <f t="shared" si="7979"/>
        <v/>
      </c>
      <c r="C4283">
        <v>5</v>
      </c>
      <c r="E4283">
        <v>45994.32</v>
      </c>
      <c r="R4283">
        <v>39</v>
      </c>
      <c r="S4283" t="s">
        <v>22</v>
      </c>
      <c r="AA4283" s="10">
        <f t="shared" si="7854"/>
        <v>2173.5</v>
      </c>
      <c r="AB4283" s="3" cm="1">
        <f t="array" ref="AB4283">100000000/Lvac(AA4283)</f>
        <v>45994.323257096883</v>
      </c>
      <c r="AC4283" s="28">
        <f t="shared" si="7855"/>
        <v>4.6008741660915574E-7</v>
      </c>
      <c r="AD4283" s="28">
        <f t="shared" si="7856"/>
        <v>2.1741813536645545E-7</v>
      </c>
      <c r="AE4283" s="21">
        <f t="shared" si="7857"/>
        <v>45994.320594572047</v>
      </c>
      <c r="AF4283" s="10" cm="1">
        <f t="array" ref="AF4283">Lair(100000000/AE4283)</f>
        <v>2173.5001258333382</v>
      </c>
      <c r="AG4283" s="10">
        <f t="shared" si="7858"/>
        <v>1.5580704683022056E-2</v>
      </c>
      <c r="AH4283" s="10" t="b">
        <f t="shared" si="7853"/>
        <v>1</v>
      </c>
      <c r="AI4283" s="10">
        <f t="shared" si="7860"/>
        <v>2173.5</v>
      </c>
      <c r="AJ4283">
        <v>3.0000000000000001E-3</v>
      </c>
      <c r="AK4283" s="3" cm="1">
        <f t="array" ref="AK4283">100000000/Lvac($AA4283)</f>
        <v>45994.323257096883</v>
      </c>
      <c r="AL4283" s="21">
        <f t="shared" si="7949"/>
        <v>6.3484228098132339E-2</v>
      </c>
      <c r="AM4283" s="21"/>
      <c r="AN4283" s="21"/>
      <c r="AO4283" s="21"/>
      <c r="AP4283" s="21"/>
      <c r="AS4283" s="3">
        <f t="shared" si="7859"/>
        <v>3.25709688331699E-3</v>
      </c>
      <c r="AT4283" s="3" cm="1">
        <f t="array" ref="AT4283">AS4283-(100000000/LvacE($A4283)-$E4283)</f>
        <v>2.0495596982073039E-4</v>
      </c>
      <c r="BB4283"/>
      <c r="BC4283"/>
      <c r="BD4283"/>
      <c r="BE4283"/>
      <c r="BF4283"/>
      <c r="BG4283"/>
      <c r="BH4283"/>
      <c r="BI4283"/>
      <c r="BJ4283"/>
      <c r="BN4283" s="13" cm="1">
        <f t="array" ref="BN4283">$C4283*EXP(poly_from_str(100000000/$E4283,BN$4343))</f>
        <v>106.29663591363115</v>
      </c>
      <c r="BO4283" s="13"/>
      <c r="BY4283">
        <v>117042</v>
      </c>
    </row>
    <row r="4284" spans="1:78" hidden="1" x14ac:dyDescent="0.25">
      <c r="A4284" t="s">
        <v>4590</v>
      </c>
      <c r="B4284" s="2" t="str">
        <f t="shared" si="7979"/>
        <v/>
      </c>
      <c r="C4284">
        <v>2</v>
      </c>
      <c r="E4284">
        <v>46018.84</v>
      </c>
      <c r="R4284">
        <v>39</v>
      </c>
      <c r="S4284" t="s">
        <v>22</v>
      </c>
      <c r="AA4284" s="10">
        <f t="shared" si="7854"/>
        <v>2172.3420000000001</v>
      </c>
      <c r="AB4284" s="3" cm="1">
        <f t="array" ref="AB4284">100000000/Lvac(AA4284)</f>
        <v>46018.838597235066</v>
      </c>
      <c r="AC4284" s="28">
        <f t="shared" si="7855"/>
        <v>4.6033267321627991E-7</v>
      </c>
      <c r="AD4284" s="28">
        <f t="shared" si="7856"/>
        <v>2.1730231150598457E-7</v>
      </c>
      <c r="AE4284" s="21">
        <f t="shared" si="7857"/>
        <v>46018.83974437588</v>
      </c>
      <c r="AF4284" s="10" cm="1">
        <f t="array" ref="AF4284">Lair(100000000/AE4284)</f>
        <v>2172.3419458428293</v>
      </c>
      <c r="AG4284" s="10">
        <f t="shared" si="7858"/>
        <v>1.5591987494886869E-2</v>
      </c>
      <c r="AH4284" s="10" t="b">
        <f t="shared" si="7853"/>
        <v>1</v>
      </c>
      <c r="AI4284" s="10">
        <f t="shared" si="7860"/>
        <v>2172.3420000000001</v>
      </c>
      <c r="AJ4284">
        <v>3.0000000000000001E-3</v>
      </c>
      <c r="AK4284" s="3" cm="1">
        <f t="array" ref="AK4284">100000000/Lvac($AA4284)</f>
        <v>46018.838597235066</v>
      </c>
      <c r="AL4284" s="21">
        <f t="shared" si="7949"/>
        <v>6.3551924969321216E-2</v>
      </c>
      <c r="AM4284" s="21"/>
      <c r="AN4284" s="21"/>
      <c r="AO4284" s="21"/>
      <c r="AP4284" s="21"/>
      <c r="AS4284" s="3">
        <f t="shared" si="7859"/>
        <v>-1.4027649303898215E-3</v>
      </c>
      <c r="AT4284" s="3" cm="1">
        <f t="array" ref="AT4284">AS4284-(100000000/LvacE($A4284)-$E4284)</f>
        <v>2.0624380704248324E-4</v>
      </c>
      <c r="BB4284"/>
      <c r="BC4284"/>
      <c r="BD4284"/>
      <c r="BE4284"/>
      <c r="BF4284"/>
      <c r="BG4284"/>
      <c r="BH4284"/>
      <c r="BI4284"/>
      <c r="BJ4284"/>
      <c r="BN4284" s="13" cm="1">
        <f t="array" ref="BN4284">$C4284*EXP(poly_from_str(100000000/$E4284,BN$4343))</f>
        <v>43.310019924727669</v>
      </c>
      <c r="BO4284" s="13"/>
      <c r="BY4284">
        <v>47772</v>
      </c>
    </row>
    <row r="4285" spans="1:78" hidden="1" x14ac:dyDescent="0.25">
      <c r="A4285" t="s">
        <v>4591</v>
      </c>
      <c r="B4285" s="2" t="str">
        <f t="shared" si="7979"/>
        <v/>
      </c>
      <c r="C4285">
        <v>1</v>
      </c>
      <c r="E4285">
        <v>46022.14</v>
      </c>
      <c r="R4285">
        <v>39</v>
      </c>
      <c r="S4285" t="s">
        <v>22</v>
      </c>
      <c r="AA4285" s="10">
        <f t="shared" si="7854"/>
        <v>2172.1860000000001</v>
      </c>
      <c r="AB4285" s="3" cm="1">
        <f t="array" ref="AB4285">100000000/Lvac(AA4285)</f>
        <v>46022.143179227045</v>
      </c>
      <c r="AC4285" s="28">
        <f t="shared" si="7855"/>
        <v>4.6036573295288709E-7</v>
      </c>
      <c r="AD4285" s="28">
        <f t="shared" si="7856"/>
        <v>2.1728670829292642E-7</v>
      </c>
      <c r="AE4285" s="21">
        <f t="shared" si="7857"/>
        <v>46022.140579210529</v>
      </c>
      <c r="AF4285" s="10" cm="1">
        <f t="array" ref="AF4285">Lair(100000000/AE4285)</f>
        <v>2172.1861227306454</v>
      </c>
      <c r="AG4285" s="10">
        <f t="shared" si="7858"/>
        <v>1.5593508838383785E-2</v>
      </c>
      <c r="AH4285" s="10" t="b">
        <f t="shared" si="7853"/>
        <v>1</v>
      </c>
      <c r="AI4285" s="10">
        <f t="shared" si="7860"/>
        <v>2172.1860000000001</v>
      </c>
      <c r="AJ4285">
        <v>3.0000000000000001E-3</v>
      </c>
      <c r="AK4285" s="3" cm="1">
        <f t="array" ref="AK4285">100000000/Lvac($AA4285)</f>
        <v>46022.143179227045</v>
      </c>
      <c r="AL4285" s="21">
        <f t="shared" si="7949"/>
        <v>6.3561053030302711E-2</v>
      </c>
      <c r="AM4285" s="21"/>
      <c r="AN4285" s="21"/>
      <c r="AO4285" s="21"/>
      <c r="AP4285" s="21"/>
      <c r="AS4285" s="3">
        <f t="shared" si="7859"/>
        <v>3.1792270456207916E-3</v>
      </c>
      <c r="AT4285" s="3" cm="1">
        <f t="array" ref="AT4285">AS4285-(100000000/LvacE($A4285)-$E4285)</f>
        <v>2.0641800801968202E-4</v>
      </c>
      <c r="BB4285"/>
      <c r="BC4285"/>
      <c r="BD4285"/>
      <c r="BE4285"/>
      <c r="BF4285"/>
      <c r="BG4285"/>
      <c r="BH4285"/>
      <c r="BI4285"/>
      <c r="BJ4285"/>
      <c r="BN4285" s="13" cm="1">
        <f t="array" ref="BN4285">$C4285*EXP(poly_from_str(100000000/$E4285,BN$4343))</f>
        <v>21.709016995904111</v>
      </c>
      <c r="BO4285" s="13"/>
      <c r="BY4285" t="e">
        <v>#N/A</v>
      </c>
    </row>
    <row r="4286" spans="1:78" hidden="1" x14ac:dyDescent="0.25">
      <c r="A4286" t="s">
        <v>4592</v>
      </c>
      <c r="B4286" s="2" t="str">
        <f t="shared" si="7979"/>
        <v/>
      </c>
      <c r="C4286">
        <v>1</v>
      </c>
      <c r="D4286" t="s">
        <v>14</v>
      </c>
      <c r="E4286">
        <v>46024.09</v>
      </c>
      <c r="R4286">
        <v>39</v>
      </c>
      <c r="S4286" t="s">
        <v>22</v>
      </c>
      <c r="AA4286" s="10">
        <f t="shared" si="7854"/>
        <v>2172.0940000000001</v>
      </c>
      <c r="AB4286" s="3" cm="1">
        <f t="array" ref="AB4286">100000000/Lvac(AA4286)</f>
        <v>46024.092257730525</v>
      </c>
      <c r="AC4286" s="28">
        <f t="shared" si="7855"/>
        <v>4.6038523194668369E-7</v>
      </c>
      <c r="AD4286" s="28">
        <f t="shared" si="7856"/>
        <v>2.1727750639819152E-7</v>
      </c>
      <c r="AE4286" s="21">
        <f t="shared" si="7857"/>
        <v>46024.090411269812</v>
      </c>
      <c r="AF4286" s="10" cm="1">
        <f t="array" ref="AF4286">Lair(100000000/AE4286)</f>
        <v>2172.0940871525695</v>
      </c>
      <c r="AG4286" s="10">
        <f t="shared" si="7858"/>
        <v>1.559440619460542E-2</v>
      </c>
      <c r="AH4286" s="10" t="b">
        <f t="shared" si="7853"/>
        <v>1</v>
      </c>
      <c r="AI4286" s="10">
        <f t="shared" si="7860"/>
        <v>2172.0940000000001</v>
      </c>
      <c r="AJ4286">
        <v>7.0000000000000001E-3</v>
      </c>
      <c r="AK4286" s="3" cm="1">
        <f t="array" ref="AK4286">100000000/Lvac($AA4286)</f>
        <v>46024.092257730525</v>
      </c>
      <c r="AL4286" s="21">
        <f t="shared" si="7949"/>
        <v>0.14832168672447585</v>
      </c>
      <c r="AM4286" s="21"/>
      <c r="AN4286" s="21"/>
      <c r="AO4286" s="21"/>
      <c r="AP4286" s="21"/>
      <c r="AS4286" s="3">
        <f t="shared" si="7859"/>
        <v>2.2577305280719884E-3</v>
      </c>
      <c r="AT4286" s="3" cm="1">
        <f t="array" ref="AT4286">AS4286-(100000000/LvacE($A4286)-$E4286)</f>
        <v>2.0652082457672805E-4</v>
      </c>
      <c r="BB4286"/>
      <c r="BC4286"/>
      <c r="BD4286"/>
      <c r="BE4286"/>
      <c r="BF4286"/>
      <c r="BG4286"/>
      <c r="BH4286"/>
      <c r="BI4286"/>
      <c r="BJ4286"/>
      <c r="BN4286" s="13" cm="1">
        <f t="array" ref="BN4286">$C4286*EXP(poly_from_str(100000000/$E4286,BN$4343))</f>
        <v>21.741015340437983</v>
      </c>
      <c r="BO4286" s="13"/>
      <c r="BY4286">
        <v>23990</v>
      </c>
    </row>
    <row r="4287" spans="1:78" hidden="1" x14ac:dyDescent="0.25">
      <c r="A4287" t="s">
        <v>4593</v>
      </c>
      <c r="B4287" s="2" t="str">
        <f t="shared" si="7979"/>
        <v/>
      </c>
      <c r="C4287">
        <v>4</v>
      </c>
      <c r="E4287">
        <v>46043.61</v>
      </c>
      <c r="F4287">
        <v>25934</v>
      </c>
      <c r="G4287" t="s">
        <v>5</v>
      </c>
      <c r="H4287" s="5" t="s">
        <v>18</v>
      </c>
      <c r="I4287">
        <v>71978</v>
      </c>
      <c r="J4287" t="s">
        <v>3</v>
      </c>
      <c r="K4287" s="5" t="s">
        <v>8</v>
      </c>
      <c r="L4287">
        <v>25934.98</v>
      </c>
      <c r="M4287" t="str">
        <f t="shared" ref="M4287:M4289" si="8028">$G4287&amp;""</f>
        <v>e</v>
      </c>
      <c r="N4287" t="str">
        <f t="shared" ref="N4287:N4289" si="8029">$H4287&amp;""</f>
        <v>5/2</v>
      </c>
      <c r="O4287">
        <v>71978.52</v>
      </c>
      <c r="P4287" t="str">
        <f t="shared" ref="P4287:P4289" si="8030">$J4287&amp;""</f>
        <v>o</v>
      </c>
      <c r="Q4287" t="str">
        <f t="shared" ref="Q4287:Q4289" si="8031">$K4287&amp;""</f>
        <v>7/2</v>
      </c>
      <c r="R4287">
        <v>39</v>
      </c>
      <c r="AA4287" s="10">
        <f t="shared" si="7854"/>
        <v>2171.1729999999998</v>
      </c>
      <c r="AB4287" s="3" cm="1">
        <f t="array" ref="AB4287">100000000/Lvac(AA4287)</f>
        <v>46043.61332982024</v>
      </c>
      <c r="AC4287" s="28">
        <f t="shared" si="7855"/>
        <v>4.6058052490520109E-7</v>
      </c>
      <c r="AD4287" s="28">
        <f t="shared" si="7856"/>
        <v>2.1718538743620886E-7</v>
      </c>
      <c r="AE4287" s="21">
        <f t="shared" si="7857"/>
        <v>46043.610605721413</v>
      </c>
      <c r="AF4287" s="10" cm="1">
        <f t="array" ref="AF4287">Lair(100000000/AE4287)</f>
        <v>2171.1731284679245</v>
      </c>
      <c r="AG4287" s="10">
        <f t="shared" si="7858"/>
        <v>1.560339579799036E-2</v>
      </c>
      <c r="AH4287" s="10" t="b">
        <f t="shared" si="7853"/>
        <v>1</v>
      </c>
      <c r="AI4287" s="10">
        <f t="shared" ref="AI4287:AI4289" si="8032">$AF4287</f>
        <v>2171.1731284679245</v>
      </c>
      <c r="AJ4287">
        <v>3.0000000000000001E-3</v>
      </c>
      <c r="AK4287" s="3" cm="1">
        <f t="array" ref="AK4287">100000000/Lvac($AA4287)</f>
        <v>46043.61332982024</v>
      </c>
      <c r="AL4287" s="21">
        <f t="shared" si="7949"/>
        <v>6.3620371023535988E-2</v>
      </c>
      <c r="AM4287" s="10" cm="1">
        <f t="array" ref="AM4287">Lvac($AI4287)-$BA4287</f>
        <v>-3.3304415483144112E-3</v>
      </c>
      <c r="AN4287" s="10">
        <f t="shared" ref="AN4287:AN4289" si="8033">$AK4287-($AX4287-$AW4287)</f>
        <v>7.3329820232174825E-2</v>
      </c>
      <c r="AO4287" s="3">
        <f t="shared" ref="AO4287:AO4289" si="8034">AM4287/AJ4287</f>
        <v>-1.1101471827714704</v>
      </c>
      <c r="AP4287" s="3">
        <v>-1.1529786384016916</v>
      </c>
      <c r="AS4287" s="3">
        <f t="shared" si="7859"/>
        <v>3.3298202397418208E-3</v>
      </c>
      <c r="AT4287" s="3" cm="1">
        <f t="array" ref="AT4287">AS4287-(100000000/LvacE($A4287)-$E4287)</f>
        <v>2.0755337754962966E-4</v>
      </c>
      <c r="AU4287" t="s">
        <v>4708</v>
      </c>
      <c r="AV4287" t="s">
        <v>4711</v>
      </c>
      <c r="AW4287" s="3">
        <v>25934.98</v>
      </c>
      <c r="AX4287" s="3">
        <v>71978.52</v>
      </c>
      <c r="AY4287" s="3"/>
      <c r="AZ4287" s="10" cm="1">
        <f t="array" ref="AZ4287">Lair(100000000/($AX4287-$AW4287))</f>
        <v>2171.1764582241226</v>
      </c>
      <c r="BA4287" s="10">
        <f t="shared" ref="BA4287:BA4289" si="8035">100000000/($AX4287-$AW4287)</f>
        <v>2171.8573332980041</v>
      </c>
      <c r="BB4287" s="12">
        <v>406000000</v>
      </c>
      <c r="BC4287" s="3">
        <v>0.42599999999999999</v>
      </c>
      <c r="BD4287" s="12" cm="1">
        <f t="array" ref="BD4287">SfromgA($BB4287,$BA4287,"")</f>
        <v>2.0528313629860611</v>
      </c>
      <c r="BE4287" s="29">
        <f t="shared" ref="BE4287:BE4289" si="8036">(10^MAX(0.05, -0.312925054856973*((LN($BD4287))^(1/3)) + 0.454808404431693)-1)*100</f>
        <v>49.431087506562776</v>
      </c>
      <c r="BG4287" s="3"/>
      <c r="BH4287" s="3"/>
      <c r="BI4287" s="12">
        <f t="shared" ref="BI4287:BI4289" si="8037">IF($BB4287="",$BF4287,$BB4287)</f>
        <v>406000000</v>
      </c>
      <c r="BJ4287" s="29">
        <f t="shared" ref="BJ4287:BJ4289" si="8038">IF($BB4287="",$BH4287,$BE4287)</f>
        <v>49.431087506562776</v>
      </c>
      <c r="BK4287" s="3">
        <f>LN(BN4287*100000000/($AX4287-$AW4287)/$BI4287)</f>
        <v>-7.6582457867567646</v>
      </c>
      <c r="BL4287" s="13">
        <f>EXP(BK$4341*$AX4287+BK$4342)*$BI4287/(100000000/($AX4287-$AW4287))</f>
        <v>88.548888609944015</v>
      </c>
      <c r="BM4287" s="3">
        <f t="shared" ref="BM4287" si="8039">LN(BL4287/$C4287)</f>
        <v>3.0972604520414131</v>
      </c>
      <c r="BN4287" s="13" cm="1">
        <f t="array" ref="BN4287">$C4287*EXP(poly_from_str(100000000/$E4287,BN$4343))</f>
        <v>88.259376229649817</v>
      </c>
      <c r="BO4287" s="3">
        <f t="shared" ref="BO4287:BO4289" si="8040">LN($C4287)</f>
        <v>1.3862943611198906</v>
      </c>
      <c r="BP4287" s="13">
        <f>LN(BL4287/BN4287)</f>
        <v>3.2748767633017472E-3</v>
      </c>
      <c r="BQ4287" s="13"/>
      <c r="BS4287" s="13"/>
      <c r="BT4287" s="13"/>
      <c r="BU4287" s="13"/>
      <c r="BV4287" s="13"/>
      <c r="BW4287" s="13"/>
      <c r="BX4287" s="13"/>
      <c r="BY4287">
        <v>97528</v>
      </c>
      <c r="BZ4287" s="13"/>
    </row>
    <row r="4288" spans="1:78" hidden="1" x14ac:dyDescent="0.25">
      <c r="A4288" t="s">
        <v>4594</v>
      </c>
      <c r="B4288" s="2" t="str">
        <f t="shared" si="7979"/>
        <v/>
      </c>
      <c r="C4288">
        <v>3</v>
      </c>
      <c r="E4288">
        <v>46054.07</v>
      </c>
      <c r="F4288">
        <v>22747</v>
      </c>
      <c r="G4288" t="s">
        <v>5</v>
      </c>
      <c r="H4288" s="5" t="s">
        <v>4</v>
      </c>
      <c r="I4288">
        <v>68801</v>
      </c>
      <c r="J4288" t="s">
        <v>3</v>
      </c>
      <c r="K4288" s="5" t="s">
        <v>8</v>
      </c>
      <c r="L4288">
        <v>22747.69</v>
      </c>
      <c r="M4288" t="str">
        <f t="shared" si="8028"/>
        <v>e</v>
      </c>
      <c r="N4288" t="str">
        <f t="shared" si="8029"/>
        <v>9/2</v>
      </c>
      <c r="O4288">
        <v>68801.67</v>
      </c>
      <c r="P4288" t="str">
        <f t="shared" si="8030"/>
        <v>o</v>
      </c>
      <c r="Q4288" t="str">
        <f t="shared" si="8031"/>
        <v>7/2</v>
      </c>
      <c r="R4288">
        <v>39</v>
      </c>
      <c r="AA4288" s="10">
        <f t="shared" si="7854"/>
        <v>2170.6799999999998</v>
      </c>
      <c r="AB4288" s="3" cm="1">
        <f t="array" ref="AB4288">100000000/Lvac(AA4288)</f>
        <v>46054.069525345549</v>
      </c>
      <c r="AC4288" s="28">
        <f t="shared" si="7855"/>
        <v>4.6068513092671423E-7</v>
      </c>
      <c r="AD4288" s="28">
        <f t="shared" si="7856"/>
        <v>2.1713607729055446E-7</v>
      </c>
      <c r="AE4288" s="21">
        <f t="shared" si="7857"/>
        <v>46054.069913720632</v>
      </c>
      <c r="AF4288" s="10" cm="1">
        <f t="array" ref="AF4288">Lair(100000000/AE4288)</f>
        <v>2170.6799816926291</v>
      </c>
      <c r="AG4288" s="10">
        <f t="shared" si="7858"/>
        <v>1.5608212524495908E-2</v>
      </c>
      <c r="AH4288" s="10" t="b">
        <f t="shared" si="7853"/>
        <v>1</v>
      </c>
      <c r="AI4288" s="10">
        <f t="shared" si="8032"/>
        <v>2170.6799816926291</v>
      </c>
      <c r="AJ4288">
        <v>3.0000000000000001E-3</v>
      </c>
      <c r="AK4288" s="3" cm="1">
        <f t="array" ref="AK4288">100000000/Lvac($AA4288)</f>
        <v>46054.069525345549</v>
      </c>
      <c r="AL4288" s="21">
        <f t="shared" si="7949"/>
        <v>6.3649275683789197E-2</v>
      </c>
      <c r="AM4288" s="10" cm="1">
        <f t="array" ref="AM4288">Lvac($AI4288)-$BA4288</f>
        <v>-4.2392671443849395E-3</v>
      </c>
      <c r="AN4288" s="10">
        <f t="shared" si="8033"/>
        <v>8.9525345552829094E-2</v>
      </c>
      <c r="AO4288" s="3">
        <f t="shared" si="8034"/>
        <v>-1.4130890481283132</v>
      </c>
      <c r="AP4288" s="3">
        <v>-1.4069853355067607</v>
      </c>
      <c r="AS4288" s="3">
        <f t="shared" si="7859"/>
        <v>-4.7465445095440373E-4</v>
      </c>
      <c r="AT4288" s="3" cm="1">
        <f t="array" ref="AT4288">AS4288-(100000000/LvacE($A4288)-$E4288)</f>
        <v>2.0810854039154947E-4</v>
      </c>
      <c r="AU4288" t="s">
        <v>4792</v>
      </c>
      <c r="AV4288" t="s">
        <v>4852</v>
      </c>
      <c r="AW4288" s="3">
        <v>22747.69</v>
      </c>
      <c r="AX4288" s="3">
        <v>68801.67</v>
      </c>
      <c r="AY4288" s="3"/>
      <c r="AZ4288" s="10" cm="1">
        <f t="array" ref="AZ4288">Lair(100000000/($AX4288-$AW4288))</f>
        <v>2170.684220087669</v>
      </c>
      <c r="BA4288" s="10">
        <f t="shared" si="8035"/>
        <v>2171.3649938615513</v>
      </c>
      <c r="BB4288" s="12">
        <v>7090000</v>
      </c>
      <c r="BC4288" s="3">
        <v>8.9999999999999993E-3</v>
      </c>
      <c r="BD4288" s="12" cm="1">
        <f t="array" ref="BD4288">SfromgA($BB4288,$BA4288,"")</f>
        <v>3.5824331171835692E-2</v>
      </c>
      <c r="BE4288" s="29">
        <f t="shared" si="8036"/>
        <v>735.71786313073824</v>
      </c>
      <c r="BG4288" s="3"/>
      <c r="BH4288" s="3"/>
      <c r="BI4288" s="12">
        <f t="shared" si="8037"/>
        <v>7090000</v>
      </c>
      <c r="BJ4288" s="29">
        <f t="shared" si="8038"/>
        <v>735.71786313073824</v>
      </c>
      <c r="BK4288" s="3"/>
      <c r="BL4288" s="13">
        <f>EXP(BK$4341*$AX4288+BK$4342)*$BI4288/(100000000/($AX4288-$AW4288))</f>
        <v>1.9689319980386626</v>
      </c>
      <c r="BM4288" s="3"/>
      <c r="BN4288" s="13" cm="1">
        <f t="array" ref="BN4288">$C4288*EXP(poly_from_str(100000000/$E4288,BN$4343))</f>
        <v>66.723106284321688</v>
      </c>
      <c r="BO4288" s="3">
        <f t="shared" si="8040"/>
        <v>1.0986122886681098</v>
      </c>
      <c r="BP4288" s="17"/>
      <c r="BQ4288" s="13"/>
      <c r="BS4288" s="13"/>
      <c r="BT4288" s="13"/>
      <c r="BU4288" s="13"/>
      <c r="BV4288" s="13"/>
      <c r="BW4288" s="13"/>
      <c r="BX4288" s="13"/>
      <c r="BY4288">
        <v>73786</v>
      </c>
      <c r="BZ4288" s="13"/>
    </row>
    <row r="4289" spans="1:78" hidden="1" x14ac:dyDescent="0.25">
      <c r="A4289" t="s">
        <v>4595</v>
      </c>
      <c r="B4289" s="2" t="str">
        <f t="shared" si="7979"/>
        <v/>
      </c>
      <c r="C4289">
        <v>1</v>
      </c>
      <c r="E4289">
        <v>46087.65</v>
      </c>
      <c r="F4289">
        <v>18063</v>
      </c>
      <c r="G4289" t="s">
        <v>5</v>
      </c>
      <c r="H4289" s="5" t="s">
        <v>4</v>
      </c>
      <c r="I4289">
        <v>64150</v>
      </c>
      <c r="J4289" t="s">
        <v>3</v>
      </c>
      <c r="K4289" s="5" t="s">
        <v>16</v>
      </c>
      <c r="L4289">
        <v>18063.36</v>
      </c>
      <c r="M4289" t="str">
        <f t="shared" si="8028"/>
        <v>e</v>
      </c>
      <c r="N4289" t="str">
        <f t="shared" si="8029"/>
        <v>9/2</v>
      </c>
      <c r="O4289">
        <v>64150.94</v>
      </c>
      <c r="P4289" t="str">
        <f t="shared" si="8030"/>
        <v>o</v>
      </c>
      <c r="Q4289" t="str">
        <f t="shared" si="8031"/>
        <v>11/2</v>
      </c>
      <c r="R4289">
        <v>39</v>
      </c>
      <c r="AA4289" s="10">
        <f t="shared" si="7854"/>
        <v>2169.098</v>
      </c>
      <c r="AB4289" s="3" cm="1">
        <f t="array" ref="AB4289">100000000/Lvac(AA4289)</f>
        <v>46087.654761671867</v>
      </c>
      <c r="AC4289" s="28">
        <f t="shared" si="7855"/>
        <v>4.6102112490998564E-7</v>
      </c>
      <c r="AD4289" s="28">
        <f t="shared" si="7856"/>
        <v>2.1697784475499839E-7</v>
      </c>
      <c r="AE4289" s="21">
        <f t="shared" si="7857"/>
        <v>46087.650863480085</v>
      </c>
      <c r="AF4289" s="10" cm="1">
        <f t="array" ref="AF4289">Lair(100000000/AE4289)</f>
        <v>2169.0981834867703</v>
      </c>
      <c r="AG4289" s="10">
        <f t="shared" si="7858"/>
        <v>1.5623691221344511E-2</v>
      </c>
      <c r="AH4289" s="10" t="b">
        <f t="shared" si="7853"/>
        <v>1</v>
      </c>
      <c r="AI4289" s="10">
        <f t="shared" si="8032"/>
        <v>2169.0981834867703</v>
      </c>
      <c r="AJ4289">
        <v>3.0000000000000001E-3</v>
      </c>
      <c r="AK4289" s="3" cm="1">
        <f t="array" ref="AK4289">100000000/Lvac($AA4289)</f>
        <v>46087.654761671867</v>
      </c>
      <c r="AL4289" s="21">
        <f t="shared" si="7949"/>
        <v>6.374214193603786E-2</v>
      </c>
      <c r="AM4289" s="10" cm="1">
        <f t="array" ref="AM4289">Lvac($AI4289)-$BA4289</f>
        <v>-3.3362147632942651E-3</v>
      </c>
      <c r="AN4289" s="10">
        <f t="shared" si="8033"/>
        <v>7.4761671865417156E-2</v>
      </c>
      <c r="AO4289" s="3">
        <f t="shared" si="8034"/>
        <v>-1.1120715877647551</v>
      </c>
      <c r="AP4289" s="3">
        <v>-1.1732464169350958</v>
      </c>
      <c r="AS4289" s="3">
        <f t="shared" si="7859"/>
        <v>4.7616718657081947E-3</v>
      </c>
      <c r="AT4289" s="3" cm="1">
        <f t="array" ref="AT4289">AS4289-(100000000/LvacE($A4289)-$E4289)</f>
        <v>2.099017656291835E-4</v>
      </c>
      <c r="AU4289" t="s">
        <v>4739</v>
      </c>
      <c r="AV4289" t="s">
        <v>4926</v>
      </c>
      <c r="AW4289" s="3">
        <v>18063.36</v>
      </c>
      <c r="AX4289" s="3">
        <v>64150.94</v>
      </c>
      <c r="AY4289" s="3"/>
      <c r="AZ4289" s="10" cm="1">
        <f t="array" ref="AZ4289">Lair(100000000/($AX4289-$AW4289))</f>
        <v>2169.1015190158846</v>
      </c>
      <c r="BA4289" s="10">
        <f t="shared" si="8035"/>
        <v>2169.7819672892347</v>
      </c>
      <c r="BB4289" s="12">
        <v>73100000</v>
      </c>
      <c r="BC4289" s="3">
        <v>0.22</v>
      </c>
      <c r="BD4289" s="12" cm="1">
        <f t="array" ref="BD4289">SfromgA($BB4289,$BA4289,"")</f>
        <v>0.36855221312292241</v>
      </c>
      <c r="BE4289" s="29">
        <f t="shared" si="8036"/>
        <v>485.52138291727005</v>
      </c>
      <c r="BG4289" s="3"/>
      <c r="BH4289" s="3"/>
      <c r="BI4289" s="12">
        <f t="shared" si="8037"/>
        <v>73100000</v>
      </c>
      <c r="BJ4289" s="29">
        <f t="shared" si="8038"/>
        <v>485.52138291727005</v>
      </c>
      <c r="BK4289" s="3">
        <f>LN(BN4289*100000000/($AX4289-$AW4289)/$BI4289)</f>
        <v>-7.2973395842353472</v>
      </c>
      <c r="BL4289" s="13">
        <f>EXP(BK$4341*$AX4289+BK$4342)*$BI4289/(100000000/($AX4289-$AW4289))</f>
        <v>28.925593271326665</v>
      </c>
      <c r="BM4289" s="3">
        <f t="shared" ref="BM4289" si="8041">LN(BL4289/$C4289)</f>
        <v>3.3647267835462071</v>
      </c>
      <c r="BN4289" s="13" cm="1">
        <f t="array" ref="BN4289">$C4289*EXP(poly_from_str(100000000/$E4289,BN$4343))</f>
        <v>22.819544299826294</v>
      </c>
      <c r="BO4289" s="3">
        <f t="shared" si="8040"/>
        <v>0</v>
      </c>
      <c r="BP4289" s="13">
        <f>LN(BL4289/BN4289)</f>
        <v>0.23710940864443253</v>
      </c>
      <c r="BQ4289" s="13"/>
      <c r="BS4289" s="13"/>
      <c r="BT4289" s="13"/>
      <c r="BU4289" s="13"/>
      <c r="BV4289" s="13"/>
      <c r="BW4289" s="13"/>
      <c r="BX4289" s="13"/>
      <c r="BY4289">
        <v>25297</v>
      </c>
      <c r="BZ4289" s="13"/>
    </row>
    <row r="4290" spans="1:78" hidden="1" x14ac:dyDescent="0.25">
      <c r="A4290" t="s">
        <v>4596</v>
      </c>
      <c r="B4290" s="2" t="str">
        <f t="shared" si="7979"/>
        <v/>
      </c>
      <c r="C4290">
        <v>4</v>
      </c>
      <c r="E4290">
        <v>46115.03</v>
      </c>
      <c r="R4290">
        <v>39</v>
      </c>
      <c r="S4290" t="s">
        <v>22</v>
      </c>
      <c r="AA4290" s="10">
        <f t="shared" si="7854"/>
        <v>2167.81</v>
      </c>
      <c r="AB4290" s="3" cm="1">
        <f t="array" ref="AB4290">100000000/Lvac(AA4290)</f>
        <v>46115.034685745137</v>
      </c>
      <c r="AC4290" s="28">
        <f t="shared" si="7855"/>
        <v>4.612950396944382E-7</v>
      </c>
      <c r="AD4290" s="28">
        <f t="shared" si="7856"/>
        <v>2.1684901828971526E-7</v>
      </c>
      <c r="AE4290" s="21">
        <f t="shared" si="7857"/>
        <v>46115.030848060174</v>
      </c>
      <c r="AF4290" s="10" cm="1">
        <f t="array" ref="AF4290">Lair(100000000/AE4290)</f>
        <v>2167.8101804243233</v>
      </c>
      <c r="AG4290" s="10">
        <f t="shared" si="7858"/>
        <v>1.5636318377935599E-2</v>
      </c>
      <c r="AH4290" s="10" t="b">
        <f t="shared" ref="AH4290:AH4334" si="8042">ABS(AE4290-AB4290)&lt;AG4290</f>
        <v>1</v>
      </c>
      <c r="AI4290" s="10">
        <f t="shared" si="7860"/>
        <v>2167.81</v>
      </c>
      <c r="AJ4290">
        <v>3.0000000000000001E-3</v>
      </c>
      <c r="AK4290" s="3" cm="1">
        <f t="array" ref="AK4290">100000000/Lvac($AA4290)</f>
        <v>46115.034685745137</v>
      </c>
      <c r="AL4290" s="21">
        <f t="shared" si="7949"/>
        <v>6.381791026761359E-2</v>
      </c>
      <c r="AM4290" s="21"/>
      <c r="AN4290" s="21"/>
      <c r="AO4290" s="21"/>
      <c r="AP4290" s="21"/>
      <c r="AS4290" s="3">
        <f t="shared" si="7859"/>
        <v>4.6857451379764825E-3</v>
      </c>
      <c r="AT4290" s="3" cm="1">
        <f t="array" ref="AT4290">AS4290-(100000000/LvacE($A4290)-$E4290)</f>
        <v>2.1137509611435235E-4</v>
      </c>
      <c r="BB4290"/>
      <c r="BC4290"/>
      <c r="BD4290"/>
      <c r="BE4290"/>
      <c r="BF4290"/>
      <c r="BG4290"/>
      <c r="BH4290"/>
      <c r="BI4290"/>
      <c r="BJ4290"/>
      <c r="BN4290" s="13" cm="1">
        <f t="array" ref="BN4290">$C4290*EXP(poly_from_str(100000000/$E4290,BN$4343))</f>
        <v>93.224731985409051</v>
      </c>
      <c r="BO4290" s="13"/>
      <c r="BY4290">
        <v>103558</v>
      </c>
    </row>
    <row r="4291" spans="1:78" hidden="1" x14ac:dyDescent="0.25">
      <c r="A4291" t="s">
        <v>4597</v>
      </c>
      <c r="B4291" s="2" t="str">
        <f t="shared" si="7979"/>
        <v/>
      </c>
      <c r="C4291">
        <v>2</v>
      </c>
      <c r="E4291">
        <v>46144.19</v>
      </c>
      <c r="R4291">
        <v>39</v>
      </c>
      <c r="S4291" t="s">
        <v>22</v>
      </c>
      <c r="AA4291" s="10">
        <f t="shared" ref="AA4291:AA4334" si="8043">ROUND($A4291,3)+0</f>
        <v>2166.44</v>
      </c>
      <c r="AB4291" s="3" cm="1">
        <f t="array" ref="AB4291">100000000/Lvac(AA4291)</f>
        <v>46144.193463740419</v>
      </c>
      <c r="AC4291" s="28">
        <f t="shared" ref="AC4291:AC4334" si="8044">0.001/AA4291</f>
        <v>4.6158675061391038E-7</v>
      </c>
      <c r="AD4291" s="28">
        <f t="shared" ref="AD4291:AD4334" si="8045">0.01/AB4291</f>
        <v>2.1671199016313691E-7</v>
      </c>
      <c r="AE4291" s="21">
        <f t="shared" ref="AE4291:AE4334" si="8046">($AB4291/$AC4291^2+$E4291/$AD4291^2)/(1/$AC4291^2+1/$AD4291^2)</f>
        <v>46144.1906255957</v>
      </c>
      <c r="AF4291" s="10" cm="1">
        <f t="array" ref="AF4291">Lair(100000000/AE4291)</f>
        <v>2166.4401332635352</v>
      </c>
      <c r="AG4291" s="10">
        <f t="shared" ref="AG4291:AG4334" si="8047">0.0005/$AA4291*AB4291+0.005</f>
        <v>1.5649774160313792E-2</v>
      </c>
      <c r="AH4291" s="10" t="b">
        <f t="shared" si="8042"/>
        <v>1</v>
      </c>
      <c r="AI4291" s="10">
        <f t="shared" ref="AI4291:AI4334" si="8048">$AA4291</f>
        <v>2166.44</v>
      </c>
      <c r="AJ4291">
        <v>3.0000000000000001E-3</v>
      </c>
      <c r="AK4291" s="3" cm="1">
        <f t="array" ref="AK4291">100000000/Lvac($AA4291)</f>
        <v>46144.193463740419</v>
      </c>
      <c r="AL4291" s="21">
        <f t="shared" si="7949"/>
        <v>6.3898644961882745E-2</v>
      </c>
      <c r="AM4291" s="21"/>
      <c r="AN4291" s="21"/>
      <c r="AO4291" s="21"/>
      <c r="AP4291" s="21"/>
      <c r="AS4291" s="3">
        <f t="shared" ref="AS4291:AS4334" si="8049">$AB4291-$E4291</f>
        <v>3.4637404169188812E-3</v>
      </c>
      <c r="AT4291" s="3" cm="1">
        <f t="array" ref="AT4291">AS4291-(100000000/LvacE($A4291)-$E4291)</f>
        <v>2.1295560145517811E-4</v>
      </c>
      <c r="BB4291"/>
      <c r="BC4291"/>
      <c r="BD4291"/>
      <c r="BE4291"/>
      <c r="BF4291"/>
      <c r="BG4291"/>
      <c r="BH4291"/>
      <c r="BI4291"/>
      <c r="BJ4291"/>
      <c r="BN4291" s="13" cm="1">
        <f t="array" ref="BN4291">$C4291*EXP(poly_from_str(100000000/$E4291,BN$4343))</f>
        <v>47.679488090426354</v>
      </c>
      <c r="BO4291" s="13"/>
      <c r="BY4291">
        <v>53080</v>
      </c>
    </row>
    <row r="4292" spans="1:78" hidden="1" x14ac:dyDescent="0.25">
      <c r="A4292" t="s">
        <v>4598</v>
      </c>
      <c r="B4292" s="2" t="str">
        <f t="shared" si="7979"/>
        <v/>
      </c>
      <c r="C4292">
        <v>1</v>
      </c>
      <c r="E4292">
        <v>46162.9</v>
      </c>
      <c r="R4292">
        <v>39</v>
      </c>
      <c r="S4292" t="s">
        <v>22</v>
      </c>
      <c r="AA4292" s="10">
        <f t="shared" si="8043"/>
        <v>2165.5619999999999</v>
      </c>
      <c r="AB4292" s="3" cm="1">
        <f t="array" ref="AB4292">100000000/Lvac(AA4292)</f>
        <v>46162.900015885003</v>
      </c>
      <c r="AC4292" s="28">
        <f t="shared" si="8044"/>
        <v>4.6177389518286709E-7</v>
      </c>
      <c r="AD4292" s="28">
        <f t="shared" si="8045"/>
        <v>2.1662417215033986E-7</v>
      </c>
      <c r="AE4292" s="21">
        <f t="shared" si="8046"/>
        <v>46162.900002865223</v>
      </c>
      <c r="AF4292" s="10" cm="1">
        <f t="array" ref="AF4292">Lair(100000000/AE4292)</f>
        <v>2165.5620006108411</v>
      </c>
      <c r="AG4292" s="10">
        <f t="shared" si="8047"/>
        <v>1.5658411076636229E-2</v>
      </c>
      <c r="AH4292" s="10" t="b">
        <f t="shared" si="8042"/>
        <v>1</v>
      </c>
      <c r="AI4292" s="10">
        <f t="shared" si="8048"/>
        <v>2165.5619999999999</v>
      </c>
      <c r="AJ4292">
        <v>3.0000000000000001E-3</v>
      </c>
      <c r="AK4292" s="3" cm="1">
        <f t="array" ref="AK4292">100000000/Lvac($AA4292)</f>
        <v>46162.900015885003</v>
      </c>
      <c r="AL4292" s="21">
        <f t="shared" si="7949"/>
        <v>6.3950466459817362E-2</v>
      </c>
      <c r="AM4292" s="21"/>
      <c r="AN4292" s="21"/>
      <c r="AO4292" s="21"/>
      <c r="AP4292" s="21"/>
      <c r="AS4292" s="3">
        <f t="shared" si="8049"/>
        <v>1.5885001630522311E-5</v>
      </c>
      <c r="AT4292" s="3" cm="1">
        <f t="array" ref="AT4292">AS4292-(100000000/LvacE($A4292)-$E4292)</f>
        <v>2.1397585805971175E-4</v>
      </c>
      <c r="BB4292"/>
      <c r="BC4292"/>
      <c r="BD4292"/>
      <c r="BE4292"/>
      <c r="BF4292"/>
      <c r="BG4292"/>
      <c r="BH4292"/>
      <c r="BI4292"/>
      <c r="BJ4292"/>
      <c r="BN4292" s="13" cm="1">
        <f t="array" ref="BN4292">$C4292*EXP(poly_from_str(100000000/$E4292,BN$4343))</f>
        <v>24.190644911359126</v>
      </c>
      <c r="BO4292" s="13"/>
      <c r="BY4292" t="e">
        <v>#N/A</v>
      </c>
    </row>
    <row r="4293" spans="1:78" hidden="1" x14ac:dyDescent="0.25">
      <c r="A4293" t="s">
        <v>4599</v>
      </c>
      <c r="B4293" s="2" t="str">
        <f t="shared" si="7979"/>
        <v/>
      </c>
      <c r="C4293">
        <v>5</v>
      </c>
      <c r="E4293">
        <v>46172.45</v>
      </c>
      <c r="R4293">
        <v>39</v>
      </c>
      <c r="S4293" t="s">
        <v>22</v>
      </c>
      <c r="AA4293" s="10">
        <f t="shared" si="8043"/>
        <v>2165.114</v>
      </c>
      <c r="AB4293" s="3" cm="1">
        <f t="array" ref="AB4293">100000000/Lvac(AA4293)</f>
        <v>46172.450889053878</v>
      </c>
      <c r="AC4293" s="28">
        <f t="shared" si="8044"/>
        <v>4.6186944428792205E-7</v>
      </c>
      <c r="AD4293" s="28">
        <f t="shared" si="8045"/>
        <v>2.1657936296317994E-7</v>
      </c>
      <c r="AE4293" s="21">
        <f t="shared" si="8046"/>
        <v>46172.450160252512</v>
      </c>
      <c r="AF4293" s="10" cm="1">
        <f t="array" ref="AF4293">Lair(100000000/AE4293)</f>
        <v>2165.1140341786013</v>
      </c>
      <c r="AG4293" s="10">
        <f t="shared" si="8047"/>
        <v>1.5662822116769344E-2</v>
      </c>
      <c r="AH4293" s="10" t="b">
        <f t="shared" si="8042"/>
        <v>1</v>
      </c>
      <c r="AI4293" s="10">
        <f t="shared" si="8048"/>
        <v>2165.114</v>
      </c>
      <c r="AJ4293">
        <v>3.0000000000000001E-3</v>
      </c>
      <c r="AK4293" s="3" cm="1">
        <f t="array" ref="AK4293">100000000/Lvac($AA4293)</f>
        <v>46172.450889053878</v>
      </c>
      <c r="AL4293" s="21">
        <f t="shared" si="7949"/>
        <v>6.3976932700616065E-2</v>
      </c>
      <c r="AM4293" s="21"/>
      <c r="AN4293" s="21"/>
      <c r="AO4293" s="21"/>
      <c r="AP4293" s="21"/>
      <c r="AS4293" s="3">
        <f t="shared" si="8049"/>
        <v>8.8905388111015782E-4</v>
      </c>
      <c r="AT4293" s="3" cm="1">
        <f t="array" ref="AT4293">AS4293-(100000000/LvacE($A4293)-$E4293)</f>
        <v>2.144986719940789E-4</v>
      </c>
      <c r="BB4293"/>
      <c r="BC4293"/>
      <c r="BD4293"/>
      <c r="BE4293"/>
      <c r="BF4293"/>
      <c r="BG4293"/>
      <c r="BH4293"/>
      <c r="BI4293"/>
      <c r="BJ4293"/>
      <c r="BN4293" s="13" cm="1">
        <f t="array" ref="BN4293">$C4293*EXP(poly_from_str(100000000/$E4293,BN$4343))</f>
        <v>121.8619375308286</v>
      </c>
      <c r="BO4293" s="13"/>
      <c r="BY4293">
        <v>135952</v>
      </c>
    </row>
    <row r="4294" spans="1:78" hidden="1" x14ac:dyDescent="0.25">
      <c r="A4294" t="s">
        <v>4600</v>
      </c>
      <c r="B4294" s="2" t="str">
        <f t="shared" si="7979"/>
        <v/>
      </c>
      <c r="C4294">
        <v>3</v>
      </c>
      <c r="E4294">
        <v>46206.25</v>
      </c>
      <c r="F4294">
        <v>38785</v>
      </c>
      <c r="G4294" t="s">
        <v>5</v>
      </c>
      <c r="H4294" s="5" t="s">
        <v>86</v>
      </c>
      <c r="I4294">
        <v>84992</v>
      </c>
      <c r="J4294" t="s">
        <v>3</v>
      </c>
      <c r="K4294" s="5" t="s">
        <v>86</v>
      </c>
      <c r="L4294">
        <v>38785.760000000002</v>
      </c>
      <c r="M4294" t="str">
        <f t="shared" ref="M4294:M4296" si="8050">$G4294&amp;""</f>
        <v>e</v>
      </c>
      <c r="N4294" t="str">
        <f t="shared" ref="N4294:N4296" si="8051">$H4294&amp;""</f>
        <v>15/2</v>
      </c>
      <c r="O4294">
        <v>84992.04</v>
      </c>
      <c r="P4294" t="str">
        <f t="shared" ref="P4294:P4296" si="8052">$J4294&amp;""</f>
        <v>o</v>
      </c>
      <c r="Q4294" t="str">
        <f t="shared" ref="Q4294:Q4296" si="8053">$K4294&amp;""</f>
        <v>15/2</v>
      </c>
      <c r="R4294">
        <v>39</v>
      </c>
      <c r="AA4294" s="10">
        <f t="shared" si="8043"/>
        <v>2163.5300000000002</v>
      </c>
      <c r="AB4294" s="3" cm="1">
        <f t="array" ref="AB4294">100000000/Lvac(AA4294)</f>
        <v>46206.251755991769</v>
      </c>
      <c r="AC4294" s="28">
        <f t="shared" si="8044"/>
        <v>4.6220759591963131E-7</v>
      </c>
      <c r="AD4294" s="28">
        <f t="shared" si="8045"/>
        <v>2.1642093050110381E-7</v>
      </c>
      <c r="AE4294" s="21">
        <f t="shared" si="8046"/>
        <v>46206.250315759782</v>
      </c>
      <c r="AF4294" s="10" cm="1">
        <f t="array" ref="AF4294">Lair(100000000/AE4294)</f>
        <v>2163.5300674438008</v>
      </c>
      <c r="AG4294" s="10">
        <f t="shared" si="8047"/>
        <v>1.5678440270297099E-2</v>
      </c>
      <c r="AH4294" s="10" t="b">
        <f t="shared" si="8042"/>
        <v>1</v>
      </c>
      <c r="AI4294" s="10">
        <f t="shared" ref="AI4294:AI4296" si="8054">$AF4294</f>
        <v>2163.5300674438008</v>
      </c>
      <c r="AJ4294">
        <v>3.0000000000000001E-3</v>
      </c>
      <c r="AK4294" s="3" cm="1">
        <f t="array" ref="AK4294">100000000/Lvac($AA4294)</f>
        <v>46206.251755991769</v>
      </c>
      <c r="AL4294" s="21">
        <f t="shared" si="7949"/>
        <v>6.4070639624506182E-2</v>
      </c>
      <c r="AM4294" s="10" cm="1">
        <f t="array" ref="AM4294">Lvac($AI4294)-$BA4294</f>
        <v>1.3903502049288363E-3</v>
      </c>
      <c r="AN4294" s="10">
        <f t="shared" ref="AN4294:AN4296" si="8055">$AK4294-($AX4294-$AW4294)</f>
        <v>-2.8244008222827688E-2</v>
      </c>
      <c r="AO4294" s="3">
        <f t="shared" ref="AO4294:AO4296" si="8056">AM4294/AJ4294</f>
        <v>0.46345006830961211</v>
      </c>
      <c r="AP4294" s="3">
        <v>0.44096419651395991</v>
      </c>
      <c r="AS4294" s="3">
        <f t="shared" si="8049"/>
        <v>1.7559917687322013E-3</v>
      </c>
      <c r="AT4294" s="3" cm="1">
        <f t="array" ref="AT4294">AS4294-(100000000/LvacE($A4294)-$E4294)</f>
        <v>2.1635943267028779E-4</v>
      </c>
      <c r="AU4294" t="s">
        <v>4776</v>
      </c>
      <c r="AV4294" t="s">
        <v>4922</v>
      </c>
      <c r="AW4294" s="3">
        <v>38785.760000000002</v>
      </c>
      <c r="AX4294" s="3">
        <v>84992.04</v>
      </c>
      <c r="AY4294" s="3"/>
      <c r="AZ4294" s="10" cm="1">
        <f t="array" ref="AZ4294">Lair(100000000/($AX4294-$AW4294))</f>
        <v>2163.5286773783278</v>
      </c>
      <c r="BA4294" s="10">
        <f t="shared" ref="BA4294:BA4296" si="8057">100000000/($AX4294-$AW4294)</f>
        <v>2164.2079821184484</v>
      </c>
      <c r="BB4294" s="12">
        <v>1600000000</v>
      </c>
      <c r="BC4294" s="3">
        <v>0.88300000000000001</v>
      </c>
      <c r="BD4294" s="12" cm="1">
        <f t="array" ref="BD4294">SfromgA($BB4294,$BA4294,"")</f>
        <v>8.0047970598860392</v>
      </c>
      <c r="BE4294" s="29">
        <f t="shared" ref="BE4294:BE4296" si="8058">(10^MAX(0.05, -0.312925054856973*((LN($BD4294))^(1/3)) + 0.454808404431693)-1)*100</f>
        <v>13.594336358294989</v>
      </c>
      <c r="BG4294" s="3"/>
      <c r="BH4294" s="3"/>
      <c r="BI4294" s="12">
        <f t="shared" ref="BI4294:BI4296" si="8059">IF($BB4294="",$BF4294,$BB4294)</f>
        <v>1600000000</v>
      </c>
      <c r="BJ4294" s="29">
        <f t="shared" ref="BJ4294:BJ4296" si="8060">IF($BB4294="",$BH4294,$BE4294)</f>
        <v>13.594336358294989</v>
      </c>
      <c r="BK4294" s="3">
        <f t="shared" ref="BK4294:BK4296" si="8061">LN(BN4294*100000000/($AX4294-$AW4294)/$BI4294)</f>
        <v>-9.1947610695501467</v>
      </c>
      <c r="BL4294" s="13">
        <f>EXP(BK$4341*$AX4294+BK$4342)*$BI4294/(100000000/($AX4294-$AW4294))</f>
        <v>130.28437432880858</v>
      </c>
      <c r="BM4294" s="3">
        <f t="shared" ref="BM4294:BM4296" si="8062">LN(BL4294/$C4294)</f>
        <v>3.7711072675410682</v>
      </c>
      <c r="BN4294" s="13" cm="1">
        <f t="array" ref="BN4294">$C4294*EXP(poly_from_str(100000000/$E4294,BN$4343))</f>
        <v>75.090845303840325</v>
      </c>
      <c r="BO4294" s="3">
        <f t="shared" ref="BO4294:BO4296" si="8063">LN($C4294)</f>
        <v>1.0986122886681098</v>
      </c>
      <c r="BP4294" s="13">
        <f t="shared" ref="BP4294:BP4296" si="8064">LN(BL4294/BN4294)</f>
        <v>0.55102090495152733</v>
      </c>
      <c r="BQ4294" s="13"/>
      <c r="BS4294" s="13"/>
      <c r="BT4294" s="13"/>
      <c r="BU4294" s="13"/>
      <c r="BV4294" s="13"/>
      <c r="BW4294" s="13"/>
      <c r="BX4294" s="13"/>
      <c r="BY4294">
        <v>83988</v>
      </c>
      <c r="BZ4294" s="13"/>
    </row>
    <row r="4295" spans="1:78" hidden="1" x14ac:dyDescent="0.25">
      <c r="A4295" t="s">
        <v>4601</v>
      </c>
      <c r="B4295" s="2" t="str">
        <f t="shared" si="7979"/>
        <v/>
      </c>
      <c r="C4295">
        <v>8</v>
      </c>
      <c r="D4295" t="s">
        <v>14</v>
      </c>
      <c r="E4295">
        <v>46221.55</v>
      </c>
      <c r="F4295">
        <v>19700</v>
      </c>
      <c r="G4295" t="s">
        <v>5</v>
      </c>
      <c r="H4295" s="5" t="s">
        <v>16</v>
      </c>
      <c r="I4295">
        <v>65922</v>
      </c>
      <c r="J4295" t="s">
        <v>3</v>
      </c>
      <c r="K4295" s="5" t="s">
        <v>16</v>
      </c>
      <c r="L4295">
        <v>19700.900000000001</v>
      </c>
      <c r="M4295" t="str">
        <f t="shared" si="8050"/>
        <v>e</v>
      </c>
      <c r="N4295" t="str">
        <f t="shared" si="8051"/>
        <v>11/2</v>
      </c>
      <c r="O4295">
        <v>65922.42</v>
      </c>
      <c r="P4295" t="str">
        <f t="shared" si="8052"/>
        <v>o</v>
      </c>
      <c r="Q4295" t="str">
        <f t="shared" si="8053"/>
        <v>11/2</v>
      </c>
      <c r="R4295">
        <v>39</v>
      </c>
      <c r="AA4295" s="10">
        <f t="shared" si="8043"/>
        <v>2162.8139999999999</v>
      </c>
      <c r="AB4295" s="3" cm="1">
        <f t="array" ref="AB4295">100000000/Lvac(AA4295)</f>
        <v>46221.546674400008</v>
      </c>
      <c r="AC4295" s="28">
        <f t="shared" si="8044"/>
        <v>4.6236060983514998E-7</v>
      </c>
      <c r="AD4295" s="28">
        <f t="shared" si="8045"/>
        <v>2.1634931583841916E-7</v>
      </c>
      <c r="AE4295" s="21">
        <f t="shared" si="8046"/>
        <v>46221.549402644712</v>
      </c>
      <c r="AF4295" s="10" cm="1">
        <f t="array" ref="AF4295">Lair(100000000/AE4295)</f>
        <v>2162.813872325125</v>
      </c>
      <c r="AG4295" s="10">
        <f t="shared" si="8047"/>
        <v>1.5685511253949718E-2</v>
      </c>
      <c r="AH4295" s="10" t="b">
        <f t="shared" si="8042"/>
        <v>1</v>
      </c>
      <c r="AI4295" s="10">
        <f t="shared" si="8054"/>
        <v>2162.813872325125</v>
      </c>
      <c r="AJ4295">
        <v>7.0000000000000001E-3</v>
      </c>
      <c r="AK4295" s="3" cm="1">
        <f t="array" ref="AK4295">100000000/Lvac($AA4295)</f>
        <v>46221.546674400008</v>
      </c>
      <c r="AL4295" s="21">
        <f t="shared" si="7949"/>
        <v>0.149597166386291</v>
      </c>
      <c r="AM4295" s="10" cm="1">
        <f t="array" ref="AM4295">Lvac($AI4295)-$BA4295</f>
        <v>-1.3762510820924945E-3</v>
      </c>
      <c r="AN4295" s="10">
        <f t="shared" si="8055"/>
        <v>2.6674400010961108E-2</v>
      </c>
      <c r="AO4295" s="3">
        <f t="shared" si="8056"/>
        <v>-0.19660729744178493</v>
      </c>
      <c r="AP4295" s="3">
        <v>-0.17836429534716963</v>
      </c>
      <c r="AS4295" s="3">
        <f t="shared" si="8049"/>
        <v>-3.3255999951506965E-3</v>
      </c>
      <c r="AT4295" s="3" cm="1">
        <f t="array" ref="AT4295">AS4295-(100000000/LvacE($A4295)-$E4295)</f>
        <v>2.1720686345361173E-4</v>
      </c>
      <c r="AU4295" t="s">
        <v>4957</v>
      </c>
      <c r="AV4295" t="s">
        <v>4828</v>
      </c>
      <c r="AW4295" s="3">
        <v>19700.900000000001</v>
      </c>
      <c r="AX4295" s="3">
        <v>65922.42</v>
      </c>
      <c r="AY4295" s="3"/>
      <c r="AZ4295" s="10" cm="1">
        <f t="array" ref="AZ4295">Lair(100000000/($AX4295-$AW4295))</f>
        <v>2162.8152482944929</v>
      </c>
      <c r="BA4295" s="10">
        <f t="shared" si="8057"/>
        <v>2163.4944069342591</v>
      </c>
      <c r="BB4295" s="12">
        <v>1430000000</v>
      </c>
      <c r="BC4295" s="3">
        <v>0.66700000000000004</v>
      </c>
      <c r="BD4295" s="12" cm="1">
        <f t="array" ref="BD4295">SfromgA($BB4295,$BA4295,"")</f>
        <v>7.1472130445097362</v>
      </c>
      <c r="BE4295" s="29">
        <f t="shared" si="8058"/>
        <v>15.543748117612143</v>
      </c>
      <c r="BG4295" s="3"/>
      <c r="BH4295" s="3"/>
      <c r="BI4295" s="12">
        <f t="shared" si="8059"/>
        <v>1430000000</v>
      </c>
      <c r="BJ4295" s="29">
        <f t="shared" si="8060"/>
        <v>15.543748117612143</v>
      </c>
      <c r="BK4295" s="3">
        <f t="shared" si="8061"/>
        <v>-8.089801259259529</v>
      </c>
      <c r="BL4295" s="13">
        <f>EXP(BK$4341*$AX4295+BK$4342)*$BI4295/(100000000/($AX4295-$AW4295))</f>
        <v>496.02821382827159</v>
      </c>
      <c r="BM4295" s="3">
        <f t="shared" si="8062"/>
        <v>4.1271912661456209</v>
      </c>
      <c r="BN4295" s="13" cm="1">
        <f t="array" ref="BN4295">$C4295*EXP(poly_from_str(100000000/$E4295,BN$4343))</f>
        <v>202.68621565909427</v>
      </c>
      <c r="BO4295" s="3">
        <f t="shared" si="8063"/>
        <v>2.0794415416798357</v>
      </c>
      <c r="BP4295" s="13">
        <f t="shared" si="8064"/>
        <v>0.89497376033503928</v>
      </c>
      <c r="BQ4295" s="13"/>
      <c r="BS4295" s="13"/>
      <c r="BT4295" s="13"/>
      <c r="BU4295" s="13"/>
      <c r="BV4295" s="13"/>
      <c r="BW4295" s="13"/>
      <c r="BX4295" s="13"/>
      <c r="BY4295">
        <v>226968</v>
      </c>
      <c r="BZ4295" s="13"/>
    </row>
    <row r="4296" spans="1:78" hidden="1" x14ac:dyDescent="0.25">
      <c r="A4296" t="s">
        <v>4602</v>
      </c>
      <c r="B4296" s="2" t="str">
        <f t="shared" si="7979"/>
        <v/>
      </c>
      <c r="C4296">
        <v>2</v>
      </c>
      <c r="D4296" t="s">
        <v>14</v>
      </c>
      <c r="E4296">
        <v>46225.88</v>
      </c>
      <c r="F4296">
        <v>27380</v>
      </c>
      <c r="G4296" t="s">
        <v>5</v>
      </c>
      <c r="H4296" s="5" t="s">
        <v>16</v>
      </c>
      <c r="I4296">
        <v>73606</v>
      </c>
      <c r="J4296" t="s">
        <v>3</v>
      </c>
      <c r="K4296" s="5" t="s">
        <v>4</v>
      </c>
      <c r="L4296">
        <v>27380.31</v>
      </c>
      <c r="M4296" t="str">
        <f t="shared" si="8050"/>
        <v>e</v>
      </c>
      <c r="N4296" t="str">
        <f t="shared" si="8051"/>
        <v>11/2</v>
      </c>
      <c r="O4296">
        <v>73606.17</v>
      </c>
      <c r="P4296" t="str">
        <f t="shared" si="8052"/>
        <v>o</v>
      </c>
      <c r="Q4296" t="str">
        <f t="shared" si="8053"/>
        <v>9/2</v>
      </c>
      <c r="R4296">
        <v>39</v>
      </c>
      <c r="AA4296" s="10">
        <f t="shared" si="8043"/>
        <v>2162.6109999999999</v>
      </c>
      <c r="AB4296" s="3" cm="1">
        <f t="array" ref="AB4296">100000000/Lvac(AA4296)</f>
        <v>46225.884925120867</v>
      </c>
      <c r="AC4296" s="28">
        <f t="shared" si="8044"/>
        <v>4.6240401070742731E-7</v>
      </c>
      <c r="AD4296" s="28">
        <f t="shared" si="8045"/>
        <v>2.1632901168249194E-7</v>
      </c>
      <c r="AE4296" s="21">
        <f t="shared" si="8046"/>
        <v>46225.880884394093</v>
      </c>
      <c r="AF4296" s="10" cm="1">
        <f t="array" ref="AF4296">Lair(100000000/AE4296)</f>
        <v>2162.6111890602201</v>
      </c>
      <c r="AG4296" s="10">
        <f t="shared" si="8047"/>
        <v>1.5687517293937945E-2</v>
      </c>
      <c r="AH4296" s="10" t="b">
        <f t="shared" si="8042"/>
        <v>1</v>
      </c>
      <c r="AI4296" s="10">
        <f t="shared" si="8054"/>
        <v>2162.6111890602201</v>
      </c>
      <c r="AJ4296">
        <v>7.0000000000000001E-3</v>
      </c>
      <c r="AK4296" s="3" cm="1">
        <f t="array" ref="AK4296">100000000/Lvac($AA4296)</f>
        <v>46225.884925120867</v>
      </c>
      <c r="AL4296" s="21">
        <f t="shared" si="7949"/>
        <v>0.14962522903456393</v>
      </c>
      <c r="AM4296" s="10" cm="1">
        <f t="array" ref="AM4296">Lvac($AI4296)-$BA4296</f>
        <v>-9.7735352665040409E-4</v>
      </c>
      <c r="AN4296" s="10">
        <f t="shared" si="8055"/>
        <v>2.4925120866100769E-2</v>
      </c>
      <c r="AO4296" s="3">
        <f t="shared" si="8056"/>
        <v>-0.13962193237862916</v>
      </c>
      <c r="AP4296" s="3">
        <v>-0.16663606421778759</v>
      </c>
      <c r="AS4296" s="3">
        <f t="shared" si="8049"/>
        <v>4.9251208693021908E-3</v>
      </c>
      <c r="AT4296" s="3" cm="1">
        <f t="array" ref="AT4296">AS4296-(100000000/LvacE($A4296)-$E4296)</f>
        <v>2.1744785772170871E-4</v>
      </c>
      <c r="AU4296" t="s">
        <v>4707</v>
      </c>
      <c r="AV4296" t="s">
        <v>4931</v>
      </c>
      <c r="AW4296" s="3">
        <v>27380.31</v>
      </c>
      <c r="AX4296" s="3">
        <v>73606.17</v>
      </c>
      <c r="AY4296" s="3"/>
      <c r="AZ4296" s="10" cm="1">
        <f t="array" ref="AZ4296">Lair(100000000/($AX4296-$AW4296))</f>
        <v>2162.6121662137111</v>
      </c>
      <c r="BA4296" s="10">
        <f t="shared" si="8057"/>
        <v>2163.2912832773691</v>
      </c>
      <c r="BB4296" s="12">
        <v>409000000</v>
      </c>
      <c r="BC4296" s="3">
        <v>0.33900000000000002</v>
      </c>
      <c r="BD4296" s="12" cm="1">
        <f t="array" ref="BD4296">SfromgA($BB4296,$BA4296,"")</f>
        <v>2.043627174547173</v>
      </c>
      <c r="BE4296" s="29">
        <f t="shared" si="8058"/>
        <v>49.632556492460964</v>
      </c>
      <c r="BG4296" s="3"/>
      <c r="BH4296" s="3"/>
      <c r="BI4296" s="12">
        <f t="shared" si="8059"/>
        <v>409000000</v>
      </c>
      <c r="BJ4296" s="29">
        <f t="shared" si="8060"/>
        <v>49.632556492460964</v>
      </c>
      <c r="BK4296" s="3">
        <f t="shared" si="8061"/>
        <v>-8.2210333460556342</v>
      </c>
      <c r="BL4296" s="13">
        <f>EXP(BK$4341*$AX4296+BK$4342)*$BI4296/(100000000/($AX4296-$AW4296))</f>
        <v>79.138511158237193</v>
      </c>
      <c r="BM4296" s="3">
        <f t="shared" si="8062"/>
        <v>3.6780524424611745</v>
      </c>
      <c r="BN4296" s="13" cm="1">
        <f t="array" ref="BN4296">$C4296*EXP(poly_from_str(100000000/$E4296,BN$4343))</f>
        <v>50.846245488412883</v>
      </c>
      <c r="BO4296" s="3">
        <f t="shared" si="8063"/>
        <v>0.69314718055994529</v>
      </c>
      <c r="BP4296" s="13">
        <f t="shared" si="8064"/>
        <v>0.44239333828861926</v>
      </c>
      <c r="BQ4296" s="13"/>
      <c r="BS4296" s="13"/>
      <c r="BT4296" s="13"/>
      <c r="BU4296" s="13"/>
      <c r="BV4296" s="13"/>
      <c r="BW4296" s="13"/>
      <c r="BX4296" s="13"/>
      <c r="BY4296">
        <v>56957</v>
      </c>
      <c r="BZ4296" s="13"/>
    </row>
    <row r="4297" spans="1:78" hidden="1" x14ac:dyDescent="0.25">
      <c r="A4297" t="s">
        <v>4603</v>
      </c>
      <c r="B4297" s="2" t="str">
        <f t="shared" si="7979"/>
        <v/>
      </c>
      <c r="C4297">
        <v>8</v>
      </c>
      <c r="E4297">
        <v>46233.56</v>
      </c>
      <c r="R4297">
        <v>39</v>
      </c>
      <c r="S4297" t="s">
        <v>22</v>
      </c>
      <c r="AA4297" s="10">
        <f t="shared" si="8043"/>
        <v>2162.252</v>
      </c>
      <c r="AB4297" s="3" cm="1">
        <f t="array" ref="AB4297">100000000/Lvac(AA4297)</f>
        <v>46233.558997561304</v>
      </c>
      <c r="AC4297" s="28">
        <f t="shared" si="8044"/>
        <v>4.6248078392342799E-7</v>
      </c>
      <c r="AD4297" s="28">
        <f t="shared" si="8045"/>
        <v>2.1629310433418014E-7</v>
      </c>
      <c r="AE4297" s="21">
        <f t="shared" si="8046"/>
        <v>46233.559820092138</v>
      </c>
      <c r="AF4297" s="10" cm="1">
        <f t="array" ref="AF4297">Lair(100000000/AE4297)</f>
        <v>2162.2519615276556</v>
      </c>
      <c r="AG4297" s="10">
        <f t="shared" si="8047"/>
        <v>1.5691066304381104E-2</v>
      </c>
      <c r="AH4297" s="10" t="b">
        <f t="shared" si="8042"/>
        <v>1</v>
      </c>
      <c r="AI4297" s="10">
        <f t="shared" si="8048"/>
        <v>2162.252</v>
      </c>
      <c r="AJ4297">
        <v>3.0000000000000001E-3</v>
      </c>
      <c r="AK4297" s="3" cm="1">
        <f t="array" ref="AK4297">100000000/Lvac($AA4297)</f>
        <v>46233.558997561304</v>
      </c>
      <c r="AL4297" s="21">
        <f t="shared" si="7949"/>
        <v>6.414639782628663E-2</v>
      </c>
      <c r="AM4297" s="21"/>
      <c r="AN4297" s="21"/>
      <c r="AO4297" s="21"/>
      <c r="AP4297" s="21"/>
      <c r="AS4297" s="3">
        <f t="shared" si="8049"/>
        <v>-1.0024386938312091E-3</v>
      </c>
      <c r="AT4297" s="3" cm="1">
        <f t="array" ref="AT4297">AS4297-(100000000/LvacE($A4297)-$E4297)</f>
        <v>2.17874810914509E-4</v>
      </c>
      <c r="BB4297"/>
      <c r="BC4297"/>
      <c r="BD4297"/>
      <c r="BE4297"/>
      <c r="BF4297"/>
      <c r="BG4297"/>
      <c r="BH4297"/>
      <c r="BI4297"/>
      <c r="BJ4297"/>
      <c r="BN4297" s="13" cm="1">
        <f t="array" ref="BN4297">$C4297*EXP(poly_from_str(100000000/$E4297,BN$4343))</f>
        <v>204.63216241954996</v>
      </c>
      <c r="BO4297" s="13"/>
      <c r="BY4297">
        <v>229358</v>
      </c>
    </row>
    <row r="4298" spans="1:78" hidden="1" x14ac:dyDescent="0.25">
      <c r="A4298" t="s">
        <v>4604</v>
      </c>
      <c r="B4298" s="2" t="str">
        <f t="shared" si="7979"/>
        <v/>
      </c>
      <c r="C4298">
        <v>5</v>
      </c>
      <c r="E4298">
        <v>46377.03</v>
      </c>
      <c r="F4298">
        <v>29263</v>
      </c>
      <c r="G4298" t="s">
        <v>5</v>
      </c>
      <c r="H4298" s="5" t="s">
        <v>15</v>
      </c>
      <c r="I4298">
        <v>75640</v>
      </c>
      <c r="J4298" t="s">
        <v>3</v>
      </c>
      <c r="K4298" s="5" t="s">
        <v>16</v>
      </c>
      <c r="L4298">
        <v>29263.08</v>
      </c>
      <c r="M4298" t="str">
        <f t="shared" ref="M4298:M4306" si="8065">$G4298&amp;""</f>
        <v>e</v>
      </c>
      <c r="N4298" t="str">
        <f t="shared" ref="N4298:N4306" si="8066">$H4298&amp;""</f>
        <v>13/2</v>
      </c>
      <c r="O4298">
        <v>75640</v>
      </c>
      <c r="P4298" t="str">
        <f t="shared" ref="P4298:P4306" si="8067">$J4298&amp;""</f>
        <v>o</v>
      </c>
      <c r="Q4298" t="str">
        <f t="shared" ref="Q4298:Q4306" si="8068">$K4298&amp;""</f>
        <v>11/2</v>
      </c>
      <c r="R4298">
        <v>39</v>
      </c>
      <c r="AA4298" s="10">
        <f t="shared" si="8043"/>
        <v>2155.5619999999999</v>
      </c>
      <c r="AB4298" s="3" cm="1">
        <f t="array" ref="AB4298">100000000/Lvac(AA4298)</f>
        <v>46377.033620666021</v>
      </c>
      <c r="AC4298" s="28">
        <f t="shared" si="8044"/>
        <v>4.6391613880742008E-7</v>
      </c>
      <c r="AD4298" s="28">
        <f t="shared" si="8045"/>
        <v>2.1562396771198213E-7</v>
      </c>
      <c r="AE4298" s="21">
        <f t="shared" si="8046"/>
        <v>46377.030643219339</v>
      </c>
      <c r="AF4298" s="10" cm="1">
        <f t="array" ref="AF4298">Lair(100000000/AE4298)</f>
        <v>2155.5621384043056</v>
      </c>
      <c r="AG4298" s="10">
        <f t="shared" si="8047"/>
        <v>1.5757527183320644E-2</v>
      </c>
      <c r="AH4298" s="10" t="b">
        <f t="shared" si="8042"/>
        <v>1</v>
      </c>
      <c r="AI4298" s="10">
        <f t="shared" ref="AI4298:AI4306" si="8069">$AF4298</f>
        <v>2155.5621384043056</v>
      </c>
      <c r="AJ4298">
        <v>3.0000000000000001E-3</v>
      </c>
      <c r="AK4298" s="3" cm="1">
        <f t="array" ref="AK4298">100000000/Lvac($AA4298)</f>
        <v>46377.033620666021</v>
      </c>
      <c r="AL4298" s="21">
        <f t="shared" si="7949"/>
        <v>6.4545158955608861E-2</v>
      </c>
      <c r="AM4298" s="10" cm="1">
        <f t="array" ref="AM4298">Lvac($AI4298)-$BA4298</f>
        <v>-5.1442250769468956E-3</v>
      </c>
      <c r="AN4298" s="10">
        <f t="shared" ref="AN4298:AN4306" si="8070">$AK4298-($AX4298-$AW4298)</f>
        <v>0.11362066602305276</v>
      </c>
      <c r="AO4298" s="3">
        <f t="shared" ref="AO4298:AO4306" si="8071">AM4298/AJ4298</f>
        <v>-1.7147416923156318</v>
      </c>
      <c r="AP4298" s="3">
        <v>-1.7608858617374306</v>
      </c>
      <c r="AS4298" s="3">
        <f t="shared" si="8049"/>
        <v>3.6206660224706866E-3</v>
      </c>
      <c r="AT4298" s="3" cm="1">
        <f t="array" ref="AT4298">AS4298-(100000000/LvacE($A4298)-$E4298)</f>
        <v>2.2602013632422313E-4</v>
      </c>
      <c r="AU4298" t="s">
        <v>4694</v>
      </c>
      <c r="AV4298" t="s">
        <v>4933</v>
      </c>
      <c r="AW4298" s="3">
        <v>29263.08</v>
      </c>
      <c r="AX4298" s="3">
        <v>75640</v>
      </c>
      <c r="AY4298" s="3"/>
      <c r="AZ4298" s="10" cm="1">
        <f t="array" ref="AZ4298">Lair(100000000/($AX4298-$AW4298))</f>
        <v>2155.5672815813618</v>
      </c>
      <c r="BA4298" s="10">
        <f t="shared" ref="BA4298:BA4306" si="8072">100000000/($AX4298-$AW4298)</f>
        <v>2156.2449597774066</v>
      </c>
      <c r="BB4298" s="12">
        <v>1280000000</v>
      </c>
      <c r="BC4298" s="3">
        <v>0.45900000000000002</v>
      </c>
      <c r="BD4298" s="12" cm="1">
        <f t="array" ref="BD4298">SfromgA($BB4298,$BA4298,"")</f>
        <v>6.3334102606172458</v>
      </c>
      <c r="BE4298" s="29">
        <f t="shared" ref="BE4298:BE4306" si="8073">(10^MAX(0.05, -0.312925054856973*((LN($BD4298))^(1/3)) + 0.454808404431693)-1)*100</f>
        <v>17.746910301475104</v>
      </c>
      <c r="BG4298" s="3"/>
      <c r="BH4298" s="3"/>
      <c r="BI4298" s="12">
        <f t="shared" ref="BI4298:BI4306" si="8074">IF($BB4298="",$BF4298,$BB4298)</f>
        <v>1280000000</v>
      </c>
      <c r="BJ4298" s="29">
        <f t="shared" ref="BJ4298:BJ4306" si="8075">IF($BB4298="",$BH4298,$BE4298)</f>
        <v>17.746910301475104</v>
      </c>
      <c r="BK4298" s="3">
        <f t="shared" ref="BK4298:BK4306" si="8076">LN(BN4298*100000000/($AX4298-$AW4298)/$BI4298)</f>
        <v>-8.326437656973722</v>
      </c>
      <c r="BL4298" s="13">
        <f t="shared" ref="BL4298:BL4306" si="8077">EXP(BK$4341*$AX4298+BK$4342)*$BI4298/(100000000/($AX4298-$AW4298))</f>
        <v>212.90193211352516</v>
      </c>
      <c r="BM4298" s="3">
        <f t="shared" ref="BM4298:BM4306" si="8078">LN(BL4298/$C4298)</f>
        <v>3.7513937346403359</v>
      </c>
      <c r="BN4298" s="13" cm="1">
        <f t="array" ref="BN4298">$C4298*EXP(poly_from_str(100000000/$E4298,BN$4343))</f>
        <v>143.67656753556003</v>
      </c>
      <c r="BO4298" s="3">
        <f t="shared" ref="BO4298:BO4306" si="8079">LN($C4298)</f>
        <v>1.6094379124341003</v>
      </c>
      <c r="BP4298" s="13">
        <f t="shared" ref="BP4298:BP4306" si="8080">LN(BL4298/BN4298)</f>
        <v>0.39326693245262367</v>
      </c>
      <c r="BQ4298" s="13"/>
      <c r="BS4298" s="13"/>
      <c r="BT4298" s="13"/>
      <c r="BU4298" s="13"/>
      <c r="BV4298" s="13"/>
      <c r="BW4298" s="13"/>
      <c r="BX4298" s="13"/>
      <c r="BY4298">
        <v>162859</v>
      </c>
      <c r="BZ4298" s="13"/>
    </row>
    <row r="4299" spans="1:78" hidden="1" x14ac:dyDescent="0.25">
      <c r="A4299" t="s">
        <v>4605</v>
      </c>
      <c r="B4299" s="2" t="str">
        <f t="shared" si="7979"/>
        <v/>
      </c>
      <c r="C4299">
        <v>3</v>
      </c>
      <c r="E4299">
        <v>46390.59</v>
      </c>
      <c r="F4299">
        <v>22747</v>
      </c>
      <c r="G4299" t="s">
        <v>5</v>
      </c>
      <c r="H4299" s="5" t="s">
        <v>4</v>
      </c>
      <c r="I4299">
        <v>69138</v>
      </c>
      <c r="J4299" t="s">
        <v>3</v>
      </c>
      <c r="K4299" s="5" t="s">
        <v>4</v>
      </c>
      <c r="L4299">
        <v>22747.69</v>
      </c>
      <c r="M4299" t="str">
        <f t="shared" si="8065"/>
        <v>e</v>
      </c>
      <c r="N4299" t="str">
        <f t="shared" si="8066"/>
        <v>9/2</v>
      </c>
      <c r="O4299">
        <v>69138.28</v>
      </c>
      <c r="P4299" t="str">
        <f t="shared" si="8067"/>
        <v>o</v>
      </c>
      <c r="Q4299" t="str">
        <f t="shared" si="8068"/>
        <v>9/2</v>
      </c>
      <c r="R4299">
        <v>39</v>
      </c>
      <c r="AA4299" s="10">
        <f t="shared" si="8043"/>
        <v>2154.9319999999998</v>
      </c>
      <c r="AB4299" s="3" cm="1">
        <f t="array" ref="AB4299">100000000/Lvac(AA4299)</f>
        <v>46390.590567270694</v>
      </c>
      <c r="AC4299" s="28">
        <f t="shared" si="8044"/>
        <v>4.6405176590259002E-7</v>
      </c>
      <c r="AD4299" s="28">
        <f t="shared" si="8045"/>
        <v>2.15560954877241E-7</v>
      </c>
      <c r="AE4299" s="21">
        <f t="shared" si="8046"/>
        <v>46390.590100680034</v>
      </c>
      <c r="AF4299" s="10" cm="1">
        <f t="array" ref="AF4299">Lair(100000000/AE4299)</f>
        <v>2154.9320216764313</v>
      </c>
      <c r="AG4299" s="10">
        <f t="shared" si="8047"/>
        <v>1.5763817737003E-2</v>
      </c>
      <c r="AH4299" s="10" t="b">
        <f t="shared" si="8042"/>
        <v>1</v>
      </c>
      <c r="AI4299" s="10">
        <f t="shared" si="8069"/>
        <v>2154.9320216764313</v>
      </c>
      <c r="AJ4299">
        <v>3.0000000000000001E-3</v>
      </c>
      <c r="AK4299" s="3" cm="1">
        <f t="array" ref="AK4299">100000000/Lvac($AA4299)</f>
        <v>46390.590567270694</v>
      </c>
      <c r="AL4299" s="21">
        <f t="shared" si="7949"/>
        <v>6.4582905772379434E-2</v>
      </c>
      <c r="AM4299" s="10" cm="1">
        <f t="array" ref="AM4299">Lvac($AI4299)-$BA4299</f>
        <v>-4.6782515710219741E-6</v>
      </c>
      <c r="AN4299" s="10">
        <f t="shared" si="8070"/>
        <v>5.6727069750195369E-4</v>
      </c>
      <c r="AO4299" s="3">
        <f t="shared" si="8071"/>
        <v>-1.559417190340658E-3</v>
      </c>
      <c r="AP4299" s="3">
        <v>-8.7863660761892479E-3</v>
      </c>
      <c r="AS4299" s="3">
        <f t="shared" si="8049"/>
        <v>5.6727069750195369E-4</v>
      </c>
      <c r="AT4299" s="3" cm="1">
        <f t="array" ref="AT4299">AS4299-(100000000/LvacE($A4299)-$E4299)</f>
        <v>2.2680620895698667E-4</v>
      </c>
      <c r="AU4299" t="s">
        <v>4792</v>
      </c>
      <c r="AV4299" t="s">
        <v>4874</v>
      </c>
      <c r="AW4299" s="3">
        <v>22747.69</v>
      </c>
      <c r="AX4299" s="3">
        <v>69138.28</v>
      </c>
      <c r="AY4299" s="3"/>
      <c r="AZ4299" s="10" cm="1">
        <f t="array" ref="AZ4299">Lair(100000000/($AX4299-$AW4299))</f>
        <v>2154.9320263537302</v>
      </c>
      <c r="BA4299" s="10">
        <f t="shared" si="8072"/>
        <v>2155.6095751315083</v>
      </c>
      <c r="BB4299" s="12">
        <v>241000000</v>
      </c>
      <c r="BC4299" s="3">
        <v>0.26</v>
      </c>
      <c r="BD4299" s="12" cm="1">
        <f t="array" ref="BD4299">SfromgA($BB4299,$BA4299,"")</f>
        <v>1.1914085560016394</v>
      </c>
      <c r="BE4299" s="29">
        <f t="shared" si="8073"/>
        <v>90.427684145704859</v>
      </c>
      <c r="BG4299" s="3"/>
      <c r="BH4299" s="3"/>
      <c r="BI4299" s="12">
        <f t="shared" si="8074"/>
        <v>241000000</v>
      </c>
      <c r="BJ4299" s="29">
        <f t="shared" si="8075"/>
        <v>90.427684145704859</v>
      </c>
      <c r="BK4299" s="3">
        <f t="shared" si="8076"/>
        <v>-7.1565308003085022</v>
      </c>
      <c r="BL4299" s="13">
        <f t="shared" si="8077"/>
        <v>65.713844497097497</v>
      </c>
      <c r="BM4299" s="3">
        <f t="shared" si="8078"/>
        <v>3.0866973375625744</v>
      </c>
      <c r="BN4299" s="13" cm="1">
        <f t="array" ref="BN4299">$C4299*EXP(poly_from_str(100000000/$E4299,BN$4343))</f>
        <v>87.177638875616054</v>
      </c>
      <c r="BO4299" s="3">
        <f t="shared" si="8079"/>
        <v>1.0986122886681098</v>
      </c>
      <c r="BP4299" s="13">
        <f t="shared" si="8080"/>
        <v>-0.28263823688653583</v>
      </c>
      <c r="BQ4299" s="13"/>
      <c r="BS4299" s="13"/>
      <c r="BT4299" s="13"/>
      <c r="BU4299" s="13"/>
      <c r="BV4299" s="13"/>
      <c r="BW4299" s="13"/>
      <c r="BX4299" s="13"/>
      <c r="BY4299">
        <v>98924</v>
      </c>
      <c r="BZ4299" s="13"/>
    </row>
    <row r="4300" spans="1:78" hidden="1" x14ac:dyDescent="0.25">
      <c r="A4300" t="s">
        <v>4606</v>
      </c>
      <c r="B4300" s="2" t="str">
        <f t="shared" si="7979"/>
        <v/>
      </c>
      <c r="C4300">
        <v>4</v>
      </c>
      <c r="E4300">
        <v>46447.51</v>
      </c>
      <c r="F4300">
        <v>19700</v>
      </c>
      <c r="G4300" t="s">
        <v>5</v>
      </c>
      <c r="H4300" s="5" t="s">
        <v>16</v>
      </c>
      <c r="I4300">
        <v>66148</v>
      </c>
      <c r="J4300" t="s">
        <v>3</v>
      </c>
      <c r="K4300" s="5" t="s">
        <v>15</v>
      </c>
      <c r="L4300">
        <v>19700.900000000001</v>
      </c>
      <c r="M4300" t="str">
        <f t="shared" si="8065"/>
        <v>e</v>
      </c>
      <c r="N4300" t="str">
        <f t="shared" si="8066"/>
        <v>11/2</v>
      </c>
      <c r="O4300">
        <v>66148.399999999994</v>
      </c>
      <c r="P4300" t="str">
        <f t="shared" si="8067"/>
        <v>o</v>
      </c>
      <c r="Q4300" t="str">
        <f t="shared" si="8068"/>
        <v>13/2</v>
      </c>
      <c r="R4300">
        <v>39</v>
      </c>
      <c r="AA4300" s="10">
        <f t="shared" si="8043"/>
        <v>2152.2910000000002</v>
      </c>
      <c r="AB4300" s="3" cm="1">
        <f t="array" ref="AB4300">100000000/Lvac(AA4300)</f>
        <v>46447.50849720095</v>
      </c>
      <c r="AC4300" s="28">
        <f t="shared" si="8044"/>
        <v>4.6462118737661399E-7</v>
      </c>
      <c r="AD4300" s="28">
        <f t="shared" si="8045"/>
        <v>2.1529680113202686E-7</v>
      </c>
      <c r="AE4300" s="21">
        <f t="shared" si="8046"/>
        <v>46447.509734355364</v>
      </c>
      <c r="AF4300" s="10" cm="1">
        <f t="array" ref="AF4300">Lair(100000000/AE4300)</f>
        <v>2152.2909426661963</v>
      </c>
      <c r="AG4300" s="10">
        <f t="shared" si="8047"/>
        <v>1.5790248274327436E-2</v>
      </c>
      <c r="AH4300" s="10" t="b">
        <f t="shared" si="8042"/>
        <v>1</v>
      </c>
      <c r="AI4300" s="10">
        <f t="shared" si="8069"/>
        <v>2152.2909426661963</v>
      </c>
      <c r="AJ4300">
        <v>3.0000000000000001E-3</v>
      </c>
      <c r="AK4300" s="3" cm="1">
        <f t="array" ref="AK4300">100000000/Lvac($AA4300)</f>
        <v>46447.50849720095</v>
      </c>
      <c r="AL4300" s="21">
        <f t="shared" si="7949"/>
        <v>6.4741491370580842E-2</v>
      </c>
      <c r="AM4300" s="10" cm="1">
        <f t="array" ref="AM4300">Lvac($AI4300)-$BA4300</f>
        <v>-4.5121384710000711E-4</v>
      </c>
      <c r="AN4300" s="10">
        <f t="shared" si="8070"/>
        <v>8.4972009572084062E-3</v>
      </c>
      <c r="AO4300" s="3">
        <f t="shared" si="8071"/>
        <v>-0.15040461570000238</v>
      </c>
      <c r="AP4300" s="3">
        <v>-0.1312894619331928</v>
      </c>
      <c r="AS4300" s="3">
        <f t="shared" si="8049"/>
        <v>-1.5027990521048196E-3</v>
      </c>
      <c r="AT4300" s="3" cm="1">
        <f t="array" ref="AT4300">AS4300-(100000000/LvacE($A4300)-$E4300)</f>
        <v>2.3013845202513039E-4</v>
      </c>
      <c r="AU4300" t="s">
        <v>4957</v>
      </c>
      <c r="AV4300" t="s">
        <v>4689</v>
      </c>
      <c r="AW4300" s="3">
        <v>19700.900000000001</v>
      </c>
      <c r="AX4300" s="3">
        <v>66148.399999999994</v>
      </c>
      <c r="AY4300" s="3"/>
      <c r="AZ4300" s="10" cm="1">
        <f t="array" ref="AZ4300">Lair(100000000/($AX4300-$AW4300))</f>
        <v>2152.29139378832</v>
      </c>
      <c r="BA4300" s="10">
        <f t="shared" si="8072"/>
        <v>2152.9684051886543</v>
      </c>
      <c r="BB4300" s="12">
        <v>338000000</v>
      </c>
      <c r="BC4300" s="3">
        <v>0.56200000000000006</v>
      </c>
      <c r="BD4300" s="12" cm="1">
        <f t="array" ref="BD4300">SfromgA($BB4300,$BA4300,"")</f>
        <v>1.6648036906639099</v>
      </c>
      <c r="BE4300" s="29">
        <f t="shared" si="8073"/>
        <v>60.266444517227427</v>
      </c>
      <c r="BG4300" s="3"/>
      <c r="BH4300" s="3"/>
      <c r="BI4300" s="12">
        <f t="shared" si="8074"/>
        <v>338000000</v>
      </c>
      <c r="BJ4300" s="29">
        <f t="shared" si="8075"/>
        <v>60.266444517227427</v>
      </c>
      <c r="BK4300" s="3">
        <f t="shared" si="8076"/>
        <v>-7.1608735161613053</v>
      </c>
      <c r="BL4300" s="13">
        <f t="shared" si="8077"/>
        <v>115.81060448779978</v>
      </c>
      <c r="BM4300" s="3">
        <f t="shared" si="8078"/>
        <v>3.365661775713924</v>
      </c>
      <c r="BN4300" s="13" cm="1">
        <f t="array" ref="BN4300">$C4300*EXP(poly_from_str(100000000/$E4300,BN$4343))</f>
        <v>121.88526053920552</v>
      </c>
      <c r="BO4300" s="3">
        <f t="shared" si="8079"/>
        <v>1.3862943611198906</v>
      </c>
      <c r="BP4300" s="13">
        <f t="shared" si="8080"/>
        <v>-5.1123977980133219E-2</v>
      </c>
      <c r="BQ4300" s="13"/>
      <c r="BS4300" s="13"/>
      <c r="BT4300" s="13"/>
      <c r="BU4300" s="13"/>
      <c r="BV4300" s="13"/>
      <c r="BW4300" s="13"/>
      <c r="BX4300" s="13"/>
      <c r="BY4300">
        <v>138946</v>
      </c>
      <c r="BZ4300" s="13"/>
    </row>
    <row r="4301" spans="1:78" hidden="1" x14ac:dyDescent="0.25">
      <c r="A4301" t="s">
        <v>4607</v>
      </c>
      <c r="B4301" s="2" t="str">
        <f t="shared" si="7979"/>
        <v/>
      </c>
      <c r="C4301">
        <v>4</v>
      </c>
      <c r="E4301">
        <v>46497.06</v>
      </c>
      <c r="F4301">
        <v>14859</v>
      </c>
      <c r="G4301" t="s">
        <v>5</v>
      </c>
      <c r="H4301" s="5" t="s">
        <v>16</v>
      </c>
      <c r="I4301">
        <v>61357</v>
      </c>
      <c r="J4301" t="s">
        <v>3</v>
      </c>
      <c r="K4301" s="5" t="s">
        <v>4</v>
      </c>
      <c r="L4301">
        <v>14859.96</v>
      </c>
      <c r="M4301" t="str">
        <f t="shared" si="8065"/>
        <v>e</v>
      </c>
      <c r="N4301" t="str">
        <f t="shared" si="8066"/>
        <v>11/2</v>
      </c>
      <c r="O4301">
        <v>61357.04</v>
      </c>
      <c r="P4301" t="str">
        <f t="shared" si="8067"/>
        <v>o</v>
      </c>
      <c r="Q4301" t="str">
        <f t="shared" si="8068"/>
        <v>9/2</v>
      </c>
      <c r="R4301">
        <v>39</v>
      </c>
      <c r="AA4301" s="10">
        <f t="shared" si="8043"/>
        <v>2149.9969999999998</v>
      </c>
      <c r="AB4301" s="3" cm="1">
        <f t="array" ref="AB4301">100000000/Lvac(AA4301)</f>
        <v>46497.061453324946</v>
      </c>
      <c r="AC4301" s="28">
        <f t="shared" si="8044"/>
        <v>4.6511692807013221E-7</v>
      </c>
      <c r="AD4301" s="28">
        <f t="shared" si="8045"/>
        <v>2.1506735452601195E-7</v>
      </c>
      <c r="AE4301" s="21">
        <f t="shared" si="8046"/>
        <v>46497.060255998425</v>
      </c>
      <c r="AF4301" s="10" cm="1">
        <f t="array" ref="AF4301">Lair(100000000/AE4301)</f>
        <v>2149.9970553698622</v>
      </c>
      <c r="AG4301" s="10">
        <f t="shared" si="8047"/>
        <v>1.5813285193729328E-2</v>
      </c>
      <c r="AH4301" s="10" t="b">
        <f t="shared" si="8042"/>
        <v>1</v>
      </c>
      <c r="AI4301" s="10">
        <f t="shared" si="8069"/>
        <v>2149.9970553698622</v>
      </c>
      <c r="AJ4301">
        <v>3.0000000000000001E-3</v>
      </c>
      <c r="AK4301" s="3" cm="1">
        <f t="array" ref="AK4301">100000000/Lvac($AA4301)</f>
        <v>46497.061453324946</v>
      </c>
      <c r="AL4301" s="21">
        <f t="shared" si="7949"/>
        <v>6.4879709491498946E-2</v>
      </c>
      <c r="AM4301" s="10" cm="1">
        <f t="array" ref="AM4301">Lvac($AI4301)-$BA4301</f>
        <v>9.1323805600040941E-4</v>
      </c>
      <c r="AN4301" s="10">
        <f t="shared" si="8070"/>
        <v>-1.8546675055404194E-2</v>
      </c>
      <c r="AO4301" s="3">
        <f t="shared" si="8071"/>
        <v>0.30441268533346982</v>
      </c>
      <c r="AP4301" s="3">
        <v>0.28595231772972812</v>
      </c>
      <c r="AS4301" s="3">
        <f t="shared" si="8049"/>
        <v>1.4533249486703426E-3</v>
      </c>
      <c r="AT4301" s="3" cm="1">
        <f t="array" ref="AT4301">AS4301-(100000000/LvacE($A4301)-$E4301)</f>
        <v>2.330824572709389E-4</v>
      </c>
      <c r="AU4301" t="s">
        <v>4704</v>
      </c>
      <c r="AV4301" t="s">
        <v>4898</v>
      </c>
      <c r="AW4301" s="3">
        <v>14859.96</v>
      </c>
      <c r="AX4301" s="3">
        <v>61357.04</v>
      </c>
      <c r="AY4301" s="3"/>
      <c r="AZ4301" s="10" cm="1">
        <f t="array" ref="AZ4301">Lair(100000000/($AX4301-$AW4301))</f>
        <v>2149.9961423171617</v>
      </c>
      <c r="BA4301" s="10">
        <f t="shared" si="8072"/>
        <v>2150.672687403166</v>
      </c>
      <c r="BB4301" s="12">
        <v>291000000</v>
      </c>
      <c r="BC4301" s="3">
        <v>0.16400000000000001</v>
      </c>
      <c r="BD4301" s="12" cm="1">
        <f t="array" ref="BD4301">SfromgA($BB4301,$BA4301,"")</f>
        <v>1.428727184851003</v>
      </c>
      <c r="BE4301" s="29">
        <f t="shared" si="8073"/>
        <v>70.94841018894212</v>
      </c>
      <c r="BG4301" s="3"/>
      <c r="BH4301" s="3"/>
      <c r="BI4301" s="12">
        <f t="shared" si="8074"/>
        <v>291000000</v>
      </c>
      <c r="BJ4301" s="29">
        <f t="shared" si="8075"/>
        <v>70.94841018894212</v>
      </c>
      <c r="BK4301" s="3">
        <f t="shared" si="8076"/>
        <v>-6.9703848984817443</v>
      </c>
      <c r="BL4301" s="13">
        <f t="shared" si="8077"/>
        <v>143.64552774676179</v>
      </c>
      <c r="BM4301" s="3">
        <f t="shared" si="8078"/>
        <v>3.5810542908361636</v>
      </c>
      <c r="BN4301" s="13" cm="1">
        <f t="array" ref="BN4301">$C4301*EXP(poly_from_str(100000000/$E4301,BN$4343))</f>
        <v>127.09222151607334</v>
      </c>
      <c r="BO4301" s="3">
        <f t="shared" si="8079"/>
        <v>1.3862943611198906</v>
      </c>
      <c r="BP4301" s="13">
        <f t="shared" si="8080"/>
        <v>0.12243567534960641</v>
      </c>
      <c r="BQ4301" s="13"/>
      <c r="BS4301" s="13"/>
      <c r="BT4301" s="13"/>
      <c r="BU4301" s="13"/>
      <c r="BV4301" s="13"/>
      <c r="BW4301" s="13"/>
      <c r="BX4301" s="13"/>
      <c r="BY4301">
        <v>145471</v>
      </c>
      <c r="BZ4301" s="13"/>
    </row>
    <row r="4302" spans="1:78" hidden="1" x14ac:dyDescent="0.25">
      <c r="A4302" t="s">
        <v>4608</v>
      </c>
      <c r="B4302" s="2" t="str">
        <f t="shared" si="7979"/>
        <v/>
      </c>
      <c r="C4302">
        <v>1</v>
      </c>
      <c r="E4302">
        <v>46535.89</v>
      </c>
      <c r="F4302">
        <v>23442</v>
      </c>
      <c r="G4302" t="s">
        <v>5</v>
      </c>
      <c r="H4302" s="5" t="s">
        <v>16</v>
      </c>
      <c r="I4302">
        <v>69978</v>
      </c>
      <c r="J4302" t="s">
        <v>3</v>
      </c>
      <c r="K4302" s="5" t="s">
        <v>16</v>
      </c>
      <c r="L4302">
        <v>23442.25</v>
      </c>
      <c r="M4302" t="str">
        <f t="shared" si="8065"/>
        <v>e</v>
      </c>
      <c r="N4302" t="str">
        <f t="shared" si="8066"/>
        <v>11/2</v>
      </c>
      <c r="O4302">
        <v>69978.080000000002</v>
      </c>
      <c r="P4302" t="str">
        <f t="shared" si="8067"/>
        <v>o</v>
      </c>
      <c r="Q4302" t="str">
        <f t="shared" si="8068"/>
        <v>11/2</v>
      </c>
      <c r="R4302">
        <v>39</v>
      </c>
      <c r="AA4302" s="10">
        <f t="shared" si="8043"/>
        <v>2148.203</v>
      </c>
      <c r="AB4302" s="3" cm="1">
        <f t="array" ref="AB4302">100000000/Lvac(AA4302)</f>
        <v>46535.887578374539</v>
      </c>
      <c r="AC4302" s="28">
        <f t="shared" si="8044"/>
        <v>4.6550535494085055E-7</v>
      </c>
      <c r="AD4302" s="28">
        <f t="shared" si="8045"/>
        <v>2.1488791812895497E-7</v>
      </c>
      <c r="AE4302" s="21">
        <f t="shared" si="8046"/>
        <v>46535.889574610715</v>
      </c>
      <c r="AF4302" s="10" cm="1">
        <f t="array" ref="AF4302">Lair(100000000/AE4302)</f>
        <v>2148.2029078388568</v>
      </c>
      <c r="AG4302" s="10">
        <f t="shared" si="8047"/>
        <v>1.5831352432329381E-2</v>
      </c>
      <c r="AH4302" s="10" t="b">
        <f t="shared" si="8042"/>
        <v>1</v>
      </c>
      <c r="AI4302" s="10">
        <f t="shared" si="8069"/>
        <v>2148.2029078388568</v>
      </c>
      <c r="AJ4302">
        <v>3.0000000000000001E-3</v>
      </c>
      <c r="AK4302" s="3" cm="1">
        <f t="array" ref="AK4302">100000000/Lvac($AA4302)</f>
        <v>46535.887578374539</v>
      </c>
      <c r="AL4302" s="21">
        <f t="shared" si="7949"/>
        <v>6.4988117382064364E-2</v>
      </c>
      <c r="AM4302" s="10" cm="1">
        <f t="array" ref="AM4302">Lvac($AI4302)-$BA4302</f>
        <v>-2.7509692040439404E-3</v>
      </c>
      <c r="AN4302" s="10">
        <f t="shared" si="8070"/>
        <v>5.7578374537115451E-2</v>
      </c>
      <c r="AO4302" s="3">
        <f t="shared" si="8071"/>
        <v>-0.9169897346813134</v>
      </c>
      <c r="AP4302" s="3">
        <v>-0.88626312481210334</v>
      </c>
      <c r="AS4302" s="3">
        <f t="shared" si="8049"/>
        <v>-2.4216254605562426E-3</v>
      </c>
      <c r="AT4302" s="3" cm="1">
        <f t="array" ref="AT4302">AS4302-(100000000/LvacE($A4302)-$E4302)</f>
        <v>2.3541775590274483E-4</v>
      </c>
      <c r="AU4302" t="s">
        <v>4777</v>
      </c>
      <c r="AV4302" t="s">
        <v>4936</v>
      </c>
      <c r="AW4302" s="3">
        <v>23442.25</v>
      </c>
      <c r="AX4302" s="3">
        <v>69978.080000000002</v>
      </c>
      <c r="AY4302" s="3"/>
      <c r="AZ4302" s="10" cm="1">
        <f t="array" ref="AZ4302">Lair(100000000/($AX4302-$AW4302))</f>
        <v>2148.2056582503942</v>
      </c>
      <c r="BA4302" s="10">
        <f t="shared" si="8072"/>
        <v>2148.8818400789241</v>
      </c>
      <c r="BB4302" s="12">
        <v>225000000</v>
      </c>
      <c r="BC4302" s="3">
        <v>0.16400000000000001</v>
      </c>
      <c r="BD4302" s="12" cm="1">
        <f t="array" ref="BD4302">SfromgA($BB4302,$BA4302,"")</f>
        <v>1.1019286763646741</v>
      </c>
      <c r="BE4302" s="29">
        <f t="shared" si="8073"/>
        <v>104.64355951497937</v>
      </c>
      <c r="BG4302" s="3"/>
      <c r="BH4302" s="3"/>
      <c r="BI4302" s="12">
        <f t="shared" si="8074"/>
        <v>225000000</v>
      </c>
      <c r="BJ4302" s="29">
        <f t="shared" si="8075"/>
        <v>104.64355951497937</v>
      </c>
      <c r="BK4302" s="3">
        <f t="shared" si="8076"/>
        <v>-8.0671638737859723</v>
      </c>
      <c r="BL4302" s="13">
        <f t="shared" si="8077"/>
        <v>57.738885853697177</v>
      </c>
      <c r="BM4302" s="3">
        <f t="shared" si="8078"/>
        <v>4.0559308781306633</v>
      </c>
      <c r="BN4302" s="13" cm="1">
        <f t="array" ref="BN4302">$C4302*EXP(poly_from_str(100000000/$E4302,BN$4343))</f>
        <v>32.843182033057523</v>
      </c>
      <c r="BO4302" s="3">
        <f t="shared" si="8079"/>
        <v>0</v>
      </c>
      <c r="BP4302" s="13">
        <f t="shared" si="8080"/>
        <v>0.56418670320216469</v>
      </c>
      <c r="BQ4302" s="13"/>
      <c r="BS4302" s="13"/>
      <c r="BT4302" s="13"/>
      <c r="BU4302" s="13"/>
      <c r="BV4302" s="13"/>
      <c r="BW4302" s="13"/>
      <c r="BX4302" s="13"/>
      <c r="BY4302">
        <v>37714</v>
      </c>
      <c r="BZ4302" s="13"/>
    </row>
    <row r="4303" spans="1:78" hidden="1" x14ac:dyDescent="0.25">
      <c r="A4303" t="s">
        <v>4609</v>
      </c>
      <c r="B4303" s="2" t="str">
        <f t="shared" si="7979"/>
        <v/>
      </c>
      <c r="C4303">
        <v>10</v>
      </c>
      <c r="D4303" t="s">
        <v>14</v>
      </c>
      <c r="E4303">
        <v>46537.21</v>
      </c>
      <c r="F4303">
        <v>20315</v>
      </c>
      <c r="G4303" t="s">
        <v>5</v>
      </c>
      <c r="H4303" s="5" t="s">
        <v>4</v>
      </c>
      <c r="I4303">
        <v>66852</v>
      </c>
      <c r="J4303" t="s">
        <v>3</v>
      </c>
      <c r="K4303" s="5" t="s">
        <v>8</v>
      </c>
      <c r="L4303">
        <v>20315.650000000001</v>
      </c>
      <c r="M4303" t="str">
        <f t="shared" si="8065"/>
        <v>e</v>
      </c>
      <c r="N4303" t="str">
        <f t="shared" si="8066"/>
        <v>9/2</v>
      </c>
      <c r="O4303">
        <v>66852.87</v>
      </c>
      <c r="P4303" t="str">
        <f t="shared" si="8067"/>
        <v>o</v>
      </c>
      <c r="Q4303" t="str">
        <f t="shared" si="8068"/>
        <v>7/2</v>
      </c>
      <c r="R4303">
        <v>39</v>
      </c>
      <c r="AA4303" s="10">
        <f t="shared" si="8043"/>
        <v>2148.1419999999998</v>
      </c>
      <c r="AB4303" s="3" cm="1">
        <f t="array" ref="AB4303">100000000/Lvac(AA4303)</f>
        <v>46537.208892916955</v>
      </c>
      <c r="AC4303" s="28">
        <f t="shared" si="8044"/>
        <v>4.6551857372557315E-7</v>
      </c>
      <c r="AD4303" s="28">
        <f t="shared" si="8045"/>
        <v>2.148818168921604E-7</v>
      </c>
      <c r="AE4303" s="21">
        <f t="shared" si="8046"/>
        <v>46537.209805544997</v>
      </c>
      <c r="AF4303" s="10" cm="1">
        <f t="array" ref="AF4303">Lair(100000000/AE4303)</f>
        <v>2148.1419578686773</v>
      </c>
      <c r="AG4303" s="10">
        <f t="shared" si="8047"/>
        <v>1.5831967554499879E-2</v>
      </c>
      <c r="AH4303" s="10" t="b">
        <f t="shared" si="8042"/>
        <v>1</v>
      </c>
      <c r="AI4303" s="10">
        <f t="shared" si="8069"/>
        <v>2148.1419578686773</v>
      </c>
      <c r="AJ4303">
        <v>7.0000000000000001E-3</v>
      </c>
      <c r="AK4303" s="3" cm="1">
        <f t="array" ref="AK4303">100000000/Lvac($AA4303)</f>
        <v>46537.208892916955</v>
      </c>
      <c r="AL4303" s="21">
        <f t="shared" si="7949"/>
        <v>0.15164754873724853</v>
      </c>
      <c r="AM4303" s="10" cm="1">
        <f t="array" ref="AM4303">Lvac($AI4303)-$BA4303</f>
        <v>4.7072063352970872E-4</v>
      </c>
      <c r="AN4303" s="10">
        <f t="shared" si="8070"/>
        <v>-1.1107083038950805E-2</v>
      </c>
      <c r="AO4303" s="3">
        <f t="shared" si="8071"/>
        <v>6.7245804789958383E-2</v>
      </c>
      <c r="AP4303" s="3">
        <v>7.3265785431431141E-2</v>
      </c>
      <c r="AS4303" s="3">
        <f t="shared" si="8049"/>
        <v>-1.1070830441894941E-3</v>
      </c>
      <c r="AT4303" s="3" cm="1">
        <f t="array" ref="AT4303">AS4303-(100000000/LvacE($A4303)-$E4303)</f>
        <v>2.3549767502117902E-4</v>
      </c>
      <c r="AU4303" t="s">
        <v>4959</v>
      </c>
      <c r="AV4303" t="s">
        <v>4825</v>
      </c>
      <c r="AW4303" s="3">
        <v>20315.650000000001</v>
      </c>
      <c r="AX4303" s="3">
        <v>66852.87</v>
      </c>
      <c r="AY4303" s="3"/>
      <c r="AZ4303" s="10" cm="1">
        <f t="array" ref="AZ4303">Lair(100000000/($AX4303-$AW4303))</f>
        <v>2148.1414872434625</v>
      </c>
      <c r="BA4303" s="10">
        <f t="shared" si="8072"/>
        <v>2148.8176560611059</v>
      </c>
      <c r="BB4303" s="12">
        <v>513000000</v>
      </c>
      <c r="BC4303" s="3">
        <v>0.63700000000000001</v>
      </c>
      <c r="BD4303" s="12" cm="1">
        <f t="array" ref="BD4303">SfromgA($BB4303,$BA4303,"")</f>
        <v>2.5121722637188553</v>
      </c>
      <c r="BE4303" s="29">
        <f t="shared" si="8073"/>
        <v>41.362583602190362</v>
      </c>
      <c r="BG4303" s="3"/>
      <c r="BH4303" s="3"/>
      <c r="BI4303" s="12">
        <f t="shared" si="8074"/>
        <v>513000000</v>
      </c>
      <c r="BJ4303" s="29">
        <f t="shared" si="8075"/>
        <v>41.362583602190362</v>
      </c>
      <c r="BK4303" s="3">
        <f t="shared" si="8076"/>
        <v>-6.5876527069699744</v>
      </c>
      <c r="BL4303" s="13">
        <f t="shared" si="8077"/>
        <v>166.93259820975493</v>
      </c>
      <c r="BM4303" s="3">
        <f t="shared" si="8078"/>
        <v>2.8150050344184794</v>
      </c>
      <c r="BN4303" s="13" cm="1">
        <f t="array" ref="BN4303">$C4303*EXP(poly_from_str(100000000/$E4303,BN$4343))</f>
        <v>328.80361370951368</v>
      </c>
      <c r="BO4303" s="3">
        <f t="shared" si="8079"/>
        <v>2.3025850929940459</v>
      </c>
      <c r="BP4303" s="13">
        <f t="shared" si="8080"/>
        <v>-0.67787052630981415</v>
      </c>
      <c r="BQ4303" s="13"/>
      <c r="BS4303" s="13"/>
      <c r="BT4303" s="13"/>
      <c r="BU4303" s="13"/>
      <c r="BV4303" s="13"/>
      <c r="BW4303" s="13"/>
      <c r="BX4303" s="13"/>
      <c r="BY4303">
        <v>377608</v>
      </c>
      <c r="BZ4303" s="13"/>
    </row>
    <row r="4304" spans="1:78" hidden="1" x14ac:dyDescent="0.25">
      <c r="A4304" t="s">
        <v>4610</v>
      </c>
      <c r="B4304" s="2" t="str">
        <f t="shared" si="7979"/>
        <v/>
      </c>
      <c r="C4304">
        <v>1</v>
      </c>
      <c r="E4304">
        <v>46558.400000000001</v>
      </c>
      <c r="F4304">
        <v>25033</v>
      </c>
      <c r="G4304" t="s">
        <v>5</v>
      </c>
      <c r="H4304" s="5" t="s">
        <v>4</v>
      </c>
      <c r="I4304">
        <v>71592</v>
      </c>
      <c r="J4304" t="s">
        <v>3</v>
      </c>
      <c r="K4304" s="5" t="s">
        <v>4</v>
      </c>
      <c r="L4304">
        <v>25033.91</v>
      </c>
      <c r="M4304" t="str">
        <f t="shared" si="8065"/>
        <v>e</v>
      </c>
      <c r="N4304" t="str">
        <f t="shared" si="8066"/>
        <v>9/2</v>
      </c>
      <c r="O4304">
        <v>71592.34</v>
      </c>
      <c r="P4304" t="str">
        <f t="shared" si="8067"/>
        <v>o</v>
      </c>
      <c r="Q4304" t="str">
        <f t="shared" si="8068"/>
        <v>9/2</v>
      </c>
      <c r="R4304">
        <v>39</v>
      </c>
      <c r="AA4304" s="10">
        <f t="shared" si="8043"/>
        <v>2147.1640000000002</v>
      </c>
      <c r="AB4304" s="3" cm="1">
        <f t="array" ref="AB4304">100000000/Lvac(AA4304)</f>
        <v>46558.40349568308</v>
      </c>
      <c r="AC4304" s="28">
        <f t="shared" si="8044"/>
        <v>4.6573061023750393E-7</v>
      </c>
      <c r="AD4304" s="28">
        <f t="shared" si="8045"/>
        <v>2.1478399706998556E-7</v>
      </c>
      <c r="AE4304" s="21">
        <f t="shared" si="8046"/>
        <v>46558.400613082304</v>
      </c>
      <c r="AF4304" s="10" cm="1">
        <f t="array" ref="AF4304">Lair(100000000/AE4304)</f>
        <v>2147.164132953686</v>
      </c>
      <c r="AG4304" s="10">
        <f t="shared" si="8047"/>
        <v>1.5841836835864209E-2</v>
      </c>
      <c r="AH4304" s="10" t="b">
        <f t="shared" si="8042"/>
        <v>1</v>
      </c>
      <c r="AI4304" s="10">
        <f t="shared" si="8069"/>
        <v>2147.164132953686</v>
      </c>
      <c r="AJ4304">
        <v>3.0000000000000001E-3</v>
      </c>
      <c r="AK4304" s="3" cm="1">
        <f t="array" ref="AK4304">100000000/Lvac($AA4304)</f>
        <v>46558.40349568308</v>
      </c>
      <c r="AL4304" s="21">
        <f t="shared" si="7949"/>
        <v>6.5051016987187169E-2</v>
      </c>
      <c r="AM4304" s="10" cm="1">
        <f t="array" ref="AM4304">Lvac($AI4304)-$BA4304</f>
        <v>1.3556814592448063E-3</v>
      </c>
      <c r="AN4304" s="10">
        <f t="shared" si="8070"/>
        <v>-2.6504316912905779E-2</v>
      </c>
      <c r="AO4304" s="3">
        <f t="shared" si="8071"/>
        <v>0.45189381974826875</v>
      </c>
      <c r="AP4304" s="3">
        <v>0.40756694518980413</v>
      </c>
      <c r="AS4304" s="3">
        <f t="shared" si="8049"/>
        <v>3.4956830786541104E-3</v>
      </c>
      <c r="AT4304" s="3" cm="1">
        <f t="array" ref="AT4304">AS4304-(100000000/LvacE($A4304)-$E4304)</f>
        <v>2.3678375146118924E-4</v>
      </c>
      <c r="AU4304" t="s">
        <v>4741</v>
      </c>
      <c r="AV4304" t="s">
        <v>4876</v>
      </c>
      <c r="AW4304" s="3">
        <v>25033.91</v>
      </c>
      <c r="AX4304" s="3">
        <v>71592.34</v>
      </c>
      <c r="AY4304" s="3"/>
      <c r="AZ4304" s="10" cm="1">
        <f t="array" ref="AZ4304">Lair(100000000/($AX4304-$AW4304))</f>
        <v>2147.1627775468487</v>
      </c>
      <c r="BA4304" s="10">
        <f t="shared" si="8072"/>
        <v>2147.8387479990201</v>
      </c>
      <c r="BB4304" s="12">
        <v>163000000</v>
      </c>
      <c r="BC4304" s="3">
        <v>0.12</v>
      </c>
      <c r="BD4304" s="12" cm="1">
        <f t="array" ref="BD4304">SfromgA($BB4304,$BA4304,"")</f>
        <v>0.79712418005449037</v>
      </c>
      <c r="BE4304" s="29">
        <f t="shared" si="8073"/>
        <v>342.2078556186321</v>
      </c>
      <c r="BG4304" s="3"/>
      <c r="BH4304" s="3"/>
      <c r="BI4304" s="12">
        <f t="shared" si="8074"/>
        <v>163000000</v>
      </c>
      <c r="BJ4304" s="29">
        <f t="shared" si="8075"/>
        <v>342.2078556186321</v>
      </c>
      <c r="BK4304" s="3">
        <f t="shared" si="8076"/>
        <v>-7.7259578709470436</v>
      </c>
      <c r="BL4304" s="13">
        <f t="shared" si="8077"/>
        <v>37.018377651985318</v>
      </c>
      <c r="BM4304" s="3">
        <f t="shared" si="8078"/>
        <v>3.6114144826298396</v>
      </c>
      <c r="BN4304" s="13" cm="1">
        <f t="array" ref="BN4304">$C4304*EXP(poly_from_str(100000000/$E4304,BN$4343))</f>
        <v>33.484595785420467</v>
      </c>
      <c r="BO4304" s="3">
        <f t="shared" si="8079"/>
        <v>0</v>
      </c>
      <c r="BP4304" s="13">
        <f t="shared" si="8080"/>
        <v>0.10032897685269375</v>
      </c>
      <c r="BQ4304" s="13"/>
      <c r="BS4304" s="13"/>
      <c r="BT4304" s="13"/>
      <c r="BU4304" s="13"/>
      <c r="BV4304" s="13"/>
      <c r="BW4304" s="13"/>
      <c r="BX4304" s="13"/>
      <c r="BY4304">
        <v>38523</v>
      </c>
      <c r="BZ4304" s="13"/>
    </row>
    <row r="4305" spans="1:78" hidden="1" x14ac:dyDescent="0.25">
      <c r="A4305" t="s">
        <v>4611</v>
      </c>
      <c r="B4305" s="2" t="str">
        <f t="shared" si="7979"/>
        <v/>
      </c>
      <c r="C4305">
        <v>5</v>
      </c>
      <c r="E4305">
        <v>46562.35</v>
      </c>
      <c r="F4305">
        <v>19360</v>
      </c>
      <c r="G4305" t="s">
        <v>5</v>
      </c>
      <c r="H4305" s="5" t="s">
        <v>15</v>
      </c>
      <c r="I4305">
        <v>65922</v>
      </c>
      <c r="J4305" t="s">
        <v>3</v>
      </c>
      <c r="K4305" s="5" t="s">
        <v>16</v>
      </c>
      <c r="L4305">
        <v>19360.099999999999</v>
      </c>
      <c r="M4305" t="str">
        <f t="shared" si="8065"/>
        <v>e</v>
      </c>
      <c r="N4305" t="str">
        <f t="shared" si="8066"/>
        <v>13/2</v>
      </c>
      <c r="O4305">
        <v>65922.42</v>
      </c>
      <c r="P4305" t="str">
        <f t="shared" si="8067"/>
        <v>o</v>
      </c>
      <c r="Q4305" t="str">
        <f t="shared" si="8068"/>
        <v>11/2</v>
      </c>
      <c r="R4305">
        <v>39</v>
      </c>
      <c r="AA4305" s="10">
        <f t="shared" si="8043"/>
        <v>2146.982</v>
      </c>
      <c r="AB4305" s="3" cm="1">
        <f t="array" ref="AB4305">100000000/Lvac(AA4305)</f>
        <v>46562.34981602458</v>
      </c>
      <c r="AC4305" s="28">
        <f t="shared" si="8044"/>
        <v>4.6577009029418971E-7</v>
      </c>
      <c r="AD4305" s="28">
        <f t="shared" si="8045"/>
        <v>2.1476579338267135E-7</v>
      </c>
      <c r="AE4305" s="21">
        <f t="shared" si="8046"/>
        <v>46562.349967742906</v>
      </c>
      <c r="AF4305" s="10" cm="1">
        <f t="array" ref="AF4305">Lair(100000000/AE4305)</f>
        <v>2146.9819930035092</v>
      </c>
      <c r="AG4305" s="10">
        <f t="shared" si="8047"/>
        <v>1.5843674939059707E-2</v>
      </c>
      <c r="AH4305" s="10" t="b">
        <f t="shared" si="8042"/>
        <v>1</v>
      </c>
      <c r="AI4305" s="10">
        <f t="shared" si="8069"/>
        <v>2146.9819930035092</v>
      </c>
      <c r="AJ4305">
        <v>3.0000000000000001E-3</v>
      </c>
      <c r="AK4305" s="3" cm="1">
        <f t="array" ref="AK4305">100000000/Lvac($AA4305)</f>
        <v>46562.34981602458</v>
      </c>
      <c r="AL4305" s="21">
        <f t="shared" si="7949"/>
        <v>6.5062049846379602E-2</v>
      </c>
      <c r="AM4305" s="10" cm="1">
        <f t="array" ref="AM4305">Lvac($AI4305)-$BA4305</f>
        <v>-1.382243423449836E-3</v>
      </c>
      <c r="AN4305" s="10">
        <f t="shared" si="8070"/>
        <v>2.9816024580213707E-2</v>
      </c>
      <c r="AO4305" s="3">
        <f t="shared" si="8071"/>
        <v>-0.46074780781661195</v>
      </c>
      <c r="AP4305" s="3">
        <v>-0.45841517173054547</v>
      </c>
      <c r="AS4305" s="3">
        <f t="shared" si="8049"/>
        <v>-1.8397541862213984E-4</v>
      </c>
      <c r="AT4305" s="3" cm="1">
        <f t="array" ref="AT4305">AS4305-(100000000/LvacE($A4305)-$E4305)</f>
        <v>2.3702405451331288E-4</v>
      </c>
      <c r="AU4305" t="s">
        <v>4743</v>
      </c>
      <c r="AV4305" t="s">
        <v>4828</v>
      </c>
      <c r="AW4305" s="3">
        <v>19360.099999999999</v>
      </c>
      <c r="AX4305" s="3">
        <v>65922.42</v>
      </c>
      <c r="AY4305" s="3"/>
      <c r="AZ4305" s="10" cm="1">
        <f t="array" ref="AZ4305">Lair(100000000/($AX4305-$AW4305))</f>
        <v>2146.9833749669647</v>
      </c>
      <c r="BA4305" s="10">
        <f t="shared" si="8072"/>
        <v>2147.6593090722286</v>
      </c>
      <c r="BB4305" s="12">
        <v>487000000</v>
      </c>
      <c r="BC4305" s="3">
        <v>0.19900000000000001</v>
      </c>
      <c r="BD4305" s="12" cm="1">
        <f t="array" ref="BD4305">SfromgA($BB4305,$BA4305,"")</f>
        <v>2.3809950224866347</v>
      </c>
      <c r="BE4305" s="29">
        <f t="shared" si="8073"/>
        <v>43.338165408983919</v>
      </c>
      <c r="BG4305" s="3"/>
      <c r="BH4305" s="3"/>
      <c r="BI4305" s="12">
        <f t="shared" si="8074"/>
        <v>487000000</v>
      </c>
      <c r="BJ4305" s="29">
        <f t="shared" si="8075"/>
        <v>43.338165408983919</v>
      </c>
      <c r="BK4305" s="3">
        <f t="shared" si="8076"/>
        <v>-7.2077129872528971</v>
      </c>
      <c r="BL4305" s="13">
        <f t="shared" si="8077"/>
        <v>170.17262236190749</v>
      </c>
      <c r="BM4305" s="3">
        <f t="shared" si="8078"/>
        <v>3.5273754350785396</v>
      </c>
      <c r="BN4305" s="13" cm="1">
        <f t="array" ref="BN4305">$C4305*EXP(poly_from_str(100000000/$E4305,BN$4343))</f>
        <v>167.99393191279449</v>
      </c>
      <c r="BO4305" s="3">
        <f t="shared" si="8079"/>
        <v>1.6094379124341003</v>
      </c>
      <c r="BP4305" s="13">
        <f t="shared" si="8080"/>
        <v>1.288548832840768E-2</v>
      </c>
      <c r="BQ4305" s="13"/>
      <c r="BS4305" s="13"/>
      <c r="BT4305" s="13"/>
      <c r="BU4305" s="13"/>
      <c r="BV4305" s="13"/>
      <c r="BW4305" s="13"/>
      <c r="BX4305" s="13"/>
      <c r="BY4305">
        <v>193335</v>
      </c>
      <c r="BZ4305" s="13"/>
    </row>
    <row r="4306" spans="1:78" hidden="1" x14ac:dyDescent="0.25">
      <c r="A4306" t="s">
        <v>4612</v>
      </c>
      <c r="B4306" s="2" t="str">
        <f t="shared" si="7979"/>
        <v/>
      </c>
      <c r="C4306">
        <v>1</v>
      </c>
      <c r="E4306">
        <v>46600.28</v>
      </c>
      <c r="F4306">
        <v>32288</v>
      </c>
      <c r="G4306" t="s">
        <v>5</v>
      </c>
      <c r="H4306" s="5" t="s">
        <v>19</v>
      </c>
      <c r="I4306">
        <v>78889</v>
      </c>
      <c r="J4306" t="s">
        <v>3</v>
      </c>
      <c r="K4306" s="5" t="s">
        <v>19</v>
      </c>
      <c r="L4306">
        <v>32288.92</v>
      </c>
      <c r="M4306" t="str">
        <f t="shared" si="8065"/>
        <v>e</v>
      </c>
      <c r="N4306" t="str">
        <f t="shared" si="8066"/>
        <v>3/2</v>
      </c>
      <c r="O4306">
        <v>78889.14</v>
      </c>
      <c r="P4306" t="str">
        <f t="shared" si="8067"/>
        <v>o</v>
      </c>
      <c r="Q4306" t="str">
        <f t="shared" si="8068"/>
        <v>3/2</v>
      </c>
      <c r="R4306">
        <v>39</v>
      </c>
      <c r="AA4306" s="10">
        <f t="shared" si="8043"/>
        <v>2145.2339999999999</v>
      </c>
      <c r="AB4306" s="3" cm="1">
        <f t="array" ref="AB4306">100000000/Lvac(AA4306)</f>
        <v>46600.285928064761</v>
      </c>
      <c r="AC4306" s="28">
        <f t="shared" si="8044"/>
        <v>4.6614961351535544E-7</v>
      </c>
      <c r="AD4306" s="28">
        <f t="shared" si="8045"/>
        <v>2.1459095799190271E-7</v>
      </c>
      <c r="AE4306" s="21">
        <f t="shared" si="8046"/>
        <v>46600.281036599808</v>
      </c>
      <c r="AF4306" s="10" cm="1">
        <f t="array" ref="AF4306">Lair(100000000/AE4306)</f>
        <v>2145.2342252028911</v>
      </c>
      <c r="AG4306" s="10">
        <f t="shared" si="8047"/>
        <v>1.5861352637536224E-2</v>
      </c>
      <c r="AH4306" s="10" t="b">
        <f t="shared" si="8042"/>
        <v>1</v>
      </c>
      <c r="AI4306" s="10">
        <f t="shared" si="8069"/>
        <v>2145.2342252028911</v>
      </c>
      <c r="AJ4306">
        <v>3.0000000000000001E-3</v>
      </c>
      <c r="AK4306" s="3" cm="1">
        <f t="array" ref="AK4306">100000000/Lvac($AA4306)</f>
        <v>46600.285928064761</v>
      </c>
      <c r="AL4306" s="21">
        <f t="shared" si="7949"/>
        <v>6.5168108983983911E-2</v>
      </c>
      <c r="AM4306" s="10" cm="1">
        <f t="array" ref="AM4306">Lvac($AI4306)-$BA4306</f>
        <v>-2.8106957006457378E-3</v>
      </c>
      <c r="AN4306" s="10">
        <f t="shared" si="8070"/>
        <v>6.5928064759646077E-2</v>
      </c>
      <c r="AO4306" s="3">
        <f t="shared" si="8071"/>
        <v>-0.93689856688191253</v>
      </c>
      <c r="AP4306" s="3">
        <v>-1.0119813866064458</v>
      </c>
      <c r="AS4306" s="3">
        <f t="shared" si="8049"/>
        <v>5.9280647619743831E-3</v>
      </c>
      <c r="AT4306" s="3" cm="1">
        <f t="array" ref="AT4306">AS4306-(100000000/LvacE($A4306)-$E4306)</f>
        <v>2.3934794444357976E-4</v>
      </c>
      <c r="AU4306" t="s">
        <v>4714</v>
      </c>
      <c r="AV4306" t="s">
        <v>4872</v>
      </c>
      <c r="AW4306" s="3">
        <v>32288.92</v>
      </c>
      <c r="AX4306" s="3">
        <v>78889.14</v>
      </c>
      <c r="AY4306" s="3"/>
      <c r="AZ4306" s="10" cm="1">
        <f t="array" ref="AZ4306">Lair(100000000/($AX4306-$AW4306))</f>
        <v>2145.2370353299857</v>
      </c>
      <c r="BA4306" s="10">
        <f t="shared" si="8072"/>
        <v>2145.9126158631871</v>
      </c>
      <c r="BB4306" s="12">
        <v>253000000</v>
      </c>
      <c r="BC4306" s="3">
        <v>0.33</v>
      </c>
      <c r="BD4306" s="12" cm="1">
        <f t="array" ref="BD4306">SfromgA($BB4306,$BA4306,"")</f>
        <v>1.2339284569510731</v>
      </c>
      <c r="BE4306" s="29">
        <f t="shared" si="8073"/>
        <v>85.672803774686756</v>
      </c>
      <c r="BG4306" s="3"/>
      <c r="BH4306" s="3"/>
      <c r="BI4306" s="12">
        <f t="shared" si="8074"/>
        <v>253000000</v>
      </c>
      <c r="BJ4306" s="29">
        <f t="shared" si="8075"/>
        <v>85.672803774686756</v>
      </c>
      <c r="BK4306" s="3">
        <f t="shared" si="8076"/>
        <v>-8.1302393802893516</v>
      </c>
      <c r="BL4306" s="13">
        <f t="shared" si="8077"/>
        <v>33.034053761360454</v>
      </c>
      <c r="BM4306" s="3">
        <f t="shared" si="8078"/>
        <v>3.4975389615529369</v>
      </c>
      <c r="BN4306" s="13" cm="1">
        <f t="array" ref="BN4306">$C4306*EXP(poly_from_str(100000000/$E4306,BN$4343))</f>
        <v>34.720853212491683</v>
      </c>
      <c r="BO4306" s="3">
        <f t="shared" si="8079"/>
        <v>0</v>
      </c>
      <c r="BP4306" s="13">
        <f t="shared" si="8080"/>
        <v>-4.9801502029776692E-2</v>
      </c>
      <c r="BQ4306" s="13"/>
      <c r="BS4306" s="13"/>
      <c r="BT4306" s="13"/>
      <c r="BU4306" s="13"/>
      <c r="BV4306" s="13"/>
      <c r="BW4306" s="13"/>
      <c r="BX4306" s="13"/>
      <c r="BY4306">
        <v>40086</v>
      </c>
      <c r="BZ4306" s="13"/>
    </row>
    <row r="4307" spans="1:78" hidden="1" x14ac:dyDescent="0.25">
      <c r="A4307" t="s">
        <v>4613</v>
      </c>
      <c r="B4307" s="2" t="str">
        <f t="shared" si="7979"/>
        <v/>
      </c>
      <c r="C4307">
        <v>1</v>
      </c>
      <c r="E4307">
        <v>46646.81</v>
      </c>
      <c r="R4307">
        <v>39</v>
      </c>
      <c r="S4307" t="s">
        <v>22</v>
      </c>
      <c r="AA4307" s="10">
        <f t="shared" si="8043"/>
        <v>2143.0940000000001</v>
      </c>
      <c r="AB4307" s="3" cm="1">
        <f t="array" ref="AB4307">100000000/Lvac(AA4307)</f>
        <v>46646.813687533009</v>
      </c>
      <c r="AC4307" s="28">
        <f t="shared" si="8044"/>
        <v>4.6661509014536929E-7</v>
      </c>
      <c r="AD4307" s="28">
        <f t="shared" si="8045"/>
        <v>2.1437691472317293E-7</v>
      </c>
      <c r="AE4307" s="21">
        <f t="shared" si="8046"/>
        <v>46646.810642692239</v>
      </c>
      <c r="AF4307" s="10" cm="1">
        <f t="array" ref="AF4307">Lair(100000000/AE4307)</f>
        <v>2143.0941399048957</v>
      </c>
      <c r="AG4307" s="10">
        <f t="shared" si="8047"/>
        <v>1.588305358690123E-2</v>
      </c>
      <c r="AH4307" s="10" t="b">
        <f t="shared" si="8042"/>
        <v>1</v>
      </c>
      <c r="AI4307" s="10">
        <f t="shared" si="8048"/>
        <v>2143.0940000000001</v>
      </c>
      <c r="AJ4307">
        <v>3.0000000000000001E-3</v>
      </c>
      <c r="AK4307" s="3" cm="1">
        <f t="array" ref="AK4307">100000000/Lvac($AA4307)</f>
        <v>46646.813687533009</v>
      </c>
      <c r="AL4307" s="21">
        <f t="shared" si="7949"/>
        <v>6.5298321521407382E-2</v>
      </c>
      <c r="AM4307" s="21"/>
      <c r="AN4307" s="21"/>
      <c r="AO4307" s="21"/>
      <c r="AP4307" s="21"/>
      <c r="AS4307" s="3">
        <f t="shared" si="8049"/>
        <v>3.6875330115435645E-3</v>
      </c>
      <c r="AT4307" s="3" cm="1">
        <f t="array" ref="AT4307">AS4307-(100000000/LvacE($A4307)-$E4307)</f>
        <v>2.4223265063483268E-4</v>
      </c>
      <c r="BB4307"/>
      <c r="BC4307"/>
      <c r="BD4307"/>
      <c r="BE4307"/>
      <c r="BF4307"/>
      <c r="BG4307"/>
      <c r="BH4307"/>
      <c r="BI4307"/>
      <c r="BJ4307"/>
      <c r="BN4307" s="13" cm="1">
        <f t="array" ref="BN4307">$C4307*EXP(poly_from_str(100000000/$E4307,BN$4343))</f>
        <v>36.162898574795911</v>
      </c>
      <c r="BO4307" s="13"/>
      <c r="BY4307" t="e">
        <v>#N/A</v>
      </c>
    </row>
    <row r="4308" spans="1:78" hidden="1" x14ac:dyDescent="0.25">
      <c r="A4308" t="s">
        <v>4614</v>
      </c>
      <c r="B4308" s="2" t="str">
        <f t="shared" si="7979"/>
        <v/>
      </c>
      <c r="C4308">
        <v>9</v>
      </c>
      <c r="D4308" t="s">
        <v>14</v>
      </c>
      <c r="E4308">
        <v>46651.69</v>
      </c>
      <c r="F4308">
        <v>19649</v>
      </c>
      <c r="G4308" t="s">
        <v>5</v>
      </c>
      <c r="H4308" s="5" t="s">
        <v>239</v>
      </c>
      <c r="I4308">
        <v>66301</v>
      </c>
      <c r="J4308" t="s">
        <v>3</v>
      </c>
      <c r="K4308" s="5" t="s">
        <v>86</v>
      </c>
      <c r="L4308">
        <v>19649.669999999998</v>
      </c>
      <c r="M4308" t="str">
        <f t="shared" ref="M4308:M4314" si="8081">$G4308&amp;""</f>
        <v>e</v>
      </c>
      <c r="N4308" t="str">
        <f t="shared" ref="N4308:N4314" si="8082">$H4308&amp;""</f>
        <v>17/2</v>
      </c>
      <c r="O4308">
        <v>66301.350000000006</v>
      </c>
      <c r="P4308" t="str">
        <f t="shared" ref="P4308:P4314" si="8083">$J4308&amp;""</f>
        <v>o</v>
      </c>
      <c r="Q4308" t="str">
        <f t="shared" ref="Q4308:Q4314" si="8084">$K4308&amp;""</f>
        <v>15/2</v>
      </c>
      <c r="R4308">
        <v>39</v>
      </c>
      <c r="AA4308" s="10">
        <f t="shared" si="8043"/>
        <v>2142.87</v>
      </c>
      <c r="AB4308" s="3" cm="1">
        <f t="array" ref="AB4308">100000000/Lvac(AA4308)</f>
        <v>46651.689254261299</v>
      </c>
      <c r="AC4308" s="28">
        <f t="shared" si="8044"/>
        <v>4.6666386668346662E-7</v>
      </c>
      <c r="AD4308" s="28">
        <f t="shared" si="8045"/>
        <v>2.1435451019786109E-7</v>
      </c>
      <c r="AE4308" s="21">
        <f t="shared" si="8046"/>
        <v>46651.689870071663</v>
      </c>
      <c r="AF4308" s="10" cm="1">
        <f t="array" ref="AF4308">Lair(100000000/AE4308)</f>
        <v>2142.8699717105487</v>
      </c>
      <c r="AG4308" s="10">
        <f t="shared" si="8047"/>
        <v>1.5885328847354555E-2</v>
      </c>
      <c r="AH4308" s="10" t="b">
        <f t="shared" si="8042"/>
        <v>1</v>
      </c>
      <c r="AI4308" s="10">
        <f t="shared" ref="AI4308:AI4314" si="8085">$AF4308</f>
        <v>2142.8699717105487</v>
      </c>
      <c r="AJ4308">
        <v>7.0000000000000001E-3</v>
      </c>
      <c r="AK4308" s="3" cm="1">
        <f t="array" ref="AK4308">100000000/Lvac($AA4308)</f>
        <v>46651.689254261299</v>
      </c>
      <c r="AL4308" s="21">
        <f t="shared" si="7949"/>
        <v>0.15239460587482623</v>
      </c>
      <c r="AM4308" s="10" cm="1">
        <f t="array" ref="AM4308">Lvac($AI4308)-$BA4308</f>
        <v>-4.5350871550908778E-4</v>
      </c>
      <c r="AN4308" s="10">
        <f t="shared" ref="AN4308:AN4314" si="8086">$AK4308-($AX4308-$AW4308)</f>
        <v>9.2542612910619937E-3</v>
      </c>
      <c r="AO4308" s="3">
        <f t="shared" ref="AO4308:AO4314" si="8087">AM4308/AJ4308</f>
        <v>-6.4786959358441115E-2</v>
      </c>
      <c r="AP4308" s="3">
        <v>-6.0744792855465288E-2</v>
      </c>
      <c r="AS4308" s="3">
        <f t="shared" si="8049"/>
        <v>-7.4573870369931683E-4</v>
      </c>
      <c r="AT4308" s="3" cm="1">
        <f t="array" ref="AT4308">AS4308-(100000000/LvacE($A4308)-$E4308)</f>
        <v>2.4253718584077433E-4</v>
      </c>
      <c r="AU4308" t="s">
        <v>4716</v>
      </c>
      <c r="AV4308" t="s">
        <v>4819</v>
      </c>
      <c r="AW4308" s="3">
        <v>19649.669999999998</v>
      </c>
      <c r="AX4308" s="3">
        <v>66301.350000000006</v>
      </c>
      <c r="AY4308" s="3"/>
      <c r="AZ4308" s="10" cm="1">
        <f t="array" ref="AZ4308">Lair(100000000/($AX4308-$AW4308))</f>
        <v>2142.8704251276708</v>
      </c>
      <c r="BA4308" s="10">
        <f t="shared" ref="BA4308:BA4314" si="8088">100000000/($AX4308-$AW4308)</f>
        <v>2143.545527192161</v>
      </c>
      <c r="BB4308" s="12">
        <v>4320000000</v>
      </c>
      <c r="BC4308" s="3">
        <v>0.67400000000000004</v>
      </c>
      <c r="BD4308" s="12" cm="1">
        <f t="array" ref="BD4308">SfromgA($BB4308,$BA4308,"")</f>
        <v>20.999804070545203</v>
      </c>
      <c r="BE4308" s="29">
        <f t="shared" ref="BE4308:BE4314" si="8089">(10^MAX(0.05, -0.312925054856973*((LN($BD4308))^(1/3)) + 0.454808404431693)-1)*100</f>
        <v>12.201845430196357</v>
      </c>
      <c r="BG4308" s="3"/>
      <c r="BH4308" s="3"/>
      <c r="BI4308" s="12">
        <f t="shared" ref="BI4308:BI4314" si="8090">IF($BB4308="",$BF4308,$BB4308)</f>
        <v>4320000000</v>
      </c>
      <c r="BJ4308" s="29">
        <f t="shared" ref="BJ4308:BJ4314" si="8091">IF($BB4308="",$BH4308,$BE4308)</f>
        <v>12.201845430196357</v>
      </c>
      <c r="BK4308" s="3">
        <f t="shared" ref="BK4308:BK4314" si="8092">LN(BN4308*100000000/($AX4308-$AW4308)/$BI4308)</f>
        <v>-8.726753394367881</v>
      </c>
      <c r="BL4308" s="13">
        <f t="shared" ref="BL4308:BL4314" si="8093">EXP(BK$4341*$AX4308+BK$4342)*$BI4308/(100000000/($AX4308-$AW4308))</f>
        <v>1469.5125924540932</v>
      </c>
      <c r="BM4308" s="3">
        <f t="shared" ref="BM4308:BM4314" si="8094">LN(BL4308/$C4308)</f>
        <v>5.0954614776960359</v>
      </c>
      <c r="BN4308" s="13" cm="1">
        <f t="array" ref="BN4308">$C4308*EXP(poly_from_str(100000000/$E4308,BN$4343))</f>
        <v>326.86633287776823</v>
      </c>
      <c r="BO4308" s="3">
        <f t="shared" ref="BO4308:BO4314" si="8095">LN($C4308)</f>
        <v>2.1972245773362196</v>
      </c>
      <c r="BP4308" s="13">
        <f t="shared" ref="BP4308:BP4314" si="8096">LN(BL4308/BN4308)</f>
        <v>1.5031347356612932</v>
      </c>
      <c r="BQ4308" s="13"/>
      <c r="BS4308" s="13"/>
      <c r="BT4308" s="13"/>
      <c r="BU4308" s="13"/>
      <c r="BV4308" s="13"/>
      <c r="BW4308" s="13"/>
      <c r="BX4308" s="13"/>
      <c r="BY4308">
        <v>379037</v>
      </c>
      <c r="BZ4308" s="13"/>
    </row>
    <row r="4309" spans="1:78" hidden="1" x14ac:dyDescent="0.25">
      <c r="A4309" t="s">
        <v>4615</v>
      </c>
      <c r="B4309" s="2" t="str">
        <f t="shared" si="7979"/>
        <v/>
      </c>
      <c r="C4309">
        <v>1</v>
      </c>
      <c r="E4309">
        <v>46658.22</v>
      </c>
      <c r="F4309">
        <v>19308</v>
      </c>
      <c r="G4309" t="s">
        <v>5</v>
      </c>
      <c r="H4309" s="5" t="s">
        <v>16</v>
      </c>
      <c r="I4309">
        <v>65967</v>
      </c>
      <c r="J4309" t="s">
        <v>3</v>
      </c>
      <c r="K4309" s="5" t="s">
        <v>15</v>
      </c>
      <c r="L4309">
        <v>19308.93</v>
      </c>
      <c r="M4309" t="str">
        <f t="shared" si="8081"/>
        <v>e</v>
      </c>
      <c r="N4309" t="str">
        <f t="shared" si="8082"/>
        <v>11/2</v>
      </c>
      <c r="O4309">
        <v>65967.149999999994</v>
      </c>
      <c r="P4309" t="str">
        <f t="shared" si="8083"/>
        <v>o</v>
      </c>
      <c r="Q4309" t="str">
        <f t="shared" si="8084"/>
        <v>13/2</v>
      </c>
      <c r="R4309">
        <v>39</v>
      </c>
      <c r="AA4309" s="10">
        <f t="shared" si="8043"/>
        <v>2142.5700000000002</v>
      </c>
      <c r="AB4309" s="3" cm="1">
        <f t="array" ref="AB4309">100000000/Lvac(AA4309)</f>
        <v>46658.220627667884</v>
      </c>
      <c r="AC4309" s="28">
        <f t="shared" si="8044"/>
        <v>4.6672920838058962E-7</v>
      </c>
      <c r="AD4309" s="28">
        <f t="shared" si="8045"/>
        <v>2.1432450413829315E-7</v>
      </c>
      <c r="AE4309" s="21">
        <f t="shared" si="8046"/>
        <v>46658.220109306581</v>
      </c>
      <c r="AF4309" s="10" cm="1">
        <f t="array" ref="AF4309">Lair(100000000/AE4309)</f>
        <v>2142.5700238061154</v>
      </c>
      <c r="AG4309" s="10">
        <f t="shared" si="8047"/>
        <v>1.5888377188999166E-2</v>
      </c>
      <c r="AH4309" s="10" t="b">
        <f t="shared" si="8042"/>
        <v>1</v>
      </c>
      <c r="AI4309" s="10">
        <f t="shared" si="8085"/>
        <v>2142.5700238061154</v>
      </c>
      <c r="AJ4309">
        <v>3.0000000000000001E-3</v>
      </c>
      <c r="AK4309" s="3" cm="1">
        <f t="array" ref="AK4309">100000000/Lvac($AA4309)</f>
        <v>46658.220627667884</v>
      </c>
      <c r="AL4309" s="21">
        <f t="shared" si="7949"/>
        <v>6.5330262408109838E-2</v>
      </c>
      <c r="AM4309" s="10" cm="1">
        <f t="array" ref="AM4309">Lvac($AI4309)-$BA4309</f>
        <v>-5.0209973778692074E-6</v>
      </c>
      <c r="AN4309" s="10">
        <f t="shared" si="8086"/>
        <v>6.2766789051238447E-4</v>
      </c>
      <c r="AO4309" s="3">
        <f t="shared" si="8087"/>
        <v>-1.6736657926230691E-3</v>
      </c>
      <c r="AP4309" s="3">
        <v>-9.610640214911351E-3</v>
      </c>
      <c r="AS4309" s="3">
        <f t="shared" si="8049"/>
        <v>6.2766788323642686E-4</v>
      </c>
      <c r="AT4309" s="3" cm="1">
        <f t="array" ref="AT4309">AS4309-(100000000/LvacE($A4309)-$E4309)</f>
        <v>2.4294578906847164E-4</v>
      </c>
      <c r="AU4309" t="s">
        <v>4808</v>
      </c>
      <c r="AV4309" t="s">
        <v>4930</v>
      </c>
      <c r="AW4309" s="3">
        <v>19308.93</v>
      </c>
      <c r="AX4309" s="3">
        <v>65967.149999999994</v>
      </c>
      <c r="AY4309" s="3"/>
      <c r="AZ4309" s="10" cm="1">
        <f t="array" ref="AZ4309">Lair(100000000/($AX4309-$AW4309))</f>
        <v>2142.5700288260987</v>
      </c>
      <c r="BA4309" s="10">
        <f t="shared" si="8088"/>
        <v>2143.2450702148521</v>
      </c>
      <c r="BB4309" s="12">
        <v>115000000</v>
      </c>
      <c r="BC4309" s="3">
        <v>0.371</v>
      </c>
      <c r="BD4309" s="12" cm="1">
        <f t="array" ref="BD4309">SfromgA($BB4309,$BA4309,"")</f>
        <v>0.55878752340603066</v>
      </c>
      <c r="BE4309" s="29">
        <f t="shared" si="8089"/>
        <v>420.08145177234218</v>
      </c>
      <c r="BG4309" s="3"/>
      <c r="BH4309" s="3"/>
      <c r="BI4309" s="12">
        <f t="shared" si="8090"/>
        <v>115000000</v>
      </c>
      <c r="BJ4309" s="29">
        <f t="shared" si="8091"/>
        <v>420.08145177234218</v>
      </c>
      <c r="BK4309" s="3">
        <f t="shared" si="8092"/>
        <v>-7.2922875140599253</v>
      </c>
      <c r="BL4309" s="13">
        <f t="shared" si="8093"/>
        <v>40.13064463026646</v>
      </c>
      <c r="BM4309" s="3">
        <f t="shared" si="8094"/>
        <v>3.6921402476999314</v>
      </c>
      <c r="BN4309" s="13" cm="1">
        <f t="array" ref="BN4309">$C4309*EXP(poly_from_str(100000000/$E4309,BN$4343))</f>
        <v>36.527990322588884</v>
      </c>
      <c r="BO4309" s="3">
        <f t="shared" si="8095"/>
        <v>0</v>
      </c>
      <c r="BP4309" s="13">
        <f t="shared" si="8096"/>
        <v>9.4061422843843112E-2</v>
      </c>
      <c r="BQ4309" s="13"/>
      <c r="BS4309" s="13"/>
      <c r="BT4309" s="13"/>
      <c r="BU4309" s="13"/>
      <c r="BV4309" s="13"/>
      <c r="BW4309" s="13"/>
      <c r="BX4309" s="13"/>
      <c r="BY4309">
        <v>42382</v>
      </c>
      <c r="BZ4309" s="13"/>
    </row>
    <row r="4310" spans="1:78" hidden="1" x14ac:dyDescent="0.25">
      <c r="A4310" t="s">
        <v>4616</v>
      </c>
      <c r="B4310" s="2" t="str">
        <f t="shared" si="7979"/>
        <v/>
      </c>
      <c r="C4310">
        <v>7</v>
      </c>
      <c r="D4310" t="s">
        <v>14</v>
      </c>
      <c r="E4310">
        <v>46672.09</v>
      </c>
      <c r="F4310">
        <v>15045</v>
      </c>
      <c r="G4310" t="s">
        <v>5</v>
      </c>
      <c r="H4310" s="5" t="s">
        <v>18</v>
      </c>
      <c r="I4310">
        <v>61717</v>
      </c>
      <c r="J4310" t="s">
        <v>3</v>
      </c>
      <c r="K4310" s="5" t="s">
        <v>18</v>
      </c>
      <c r="L4310">
        <v>15045.8</v>
      </c>
      <c r="M4310" t="str">
        <f t="shared" si="8081"/>
        <v>e</v>
      </c>
      <c r="N4310" t="str">
        <f t="shared" si="8082"/>
        <v>5/2</v>
      </c>
      <c r="O4310">
        <v>61717.98</v>
      </c>
      <c r="P4310" t="str">
        <f t="shared" si="8083"/>
        <v>o</v>
      </c>
      <c r="Q4310" t="str">
        <f t="shared" si="8084"/>
        <v>5/2</v>
      </c>
      <c r="R4310">
        <v>39</v>
      </c>
      <c r="AA4310" s="10">
        <f t="shared" si="8043"/>
        <v>2141.933</v>
      </c>
      <c r="AB4310" s="3" cm="1">
        <f t="array" ref="AB4310">100000000/Lvac(AA4310)</f>
        <v>46672.094975677202</v>
      </c>
      <c r="AC4310" s="28">
        <f t="shared" si="8044"/>
        <v>4.6686801127766368E-7</v>
      </c>
      <c r="AD4310" s="28">
        <f t="shared" si="8045"/>
        <v>2.1426079127605955E-7</v>
      </c>
      <c r="AE4310" s="21">
        <f t="shared" si="8046"/>
        <v>46672.090865649239</v>
      </c>
      <c r="AF4310" s="10" cm="1">
        <f t="array" ref="AF4310">Lair(100000000/AE4310)</f>
        <v>2141.9331886438104</v>
      </c>
      <c r="AG4310" s="10">
        <f t="shared" si="8047"/>
        <v>1.5894854081728329E-2</v>
      </c>
      <c r="AH4310" s="10" t="b">
        <f t="shared" si="8042"/>
        <v>1</v>
      </c>
      <c r="AI4310" s="10">
        <f t="shared" si="8085"/>
        <v>2141.9331886438104</v>
      </c>
      <c r="AJ4310">
        <v>7.0000000000000001E-3</v>
      </c>
      <c r="AK4310" s="3" cm="1">
        <f t="array" ref="AK4310">100000000/Lvac($AA4310)</f>
        <v>46672.094975677202</v>
      </c>
      <c r="AL4310" s="21">
        <f t="shared" si="7949"/>
        <v>0.15252794371079204</v>
      </c>
      <c r="AM4310" s="10" cm="1">
        <f t="array" ref="AM4310">Lvac($AI4310)-$BA4310</f>
        <v>4.0919447533269704E-3</v>
      </c>
      <c r="AN4310" s="10">
        <f t="shared" si="8086"/>
        <v>-8.5024322805111296E-2</v>
      </c>
      <c r="AO4310" s="3">
        <f t="shared" si="8087"/>
        <v>0.58456353618956713</v>
      </c>
      <c r="AP4310" s="3">
        <v>0.55760898008624538</v>
      </c>
      <c r="AS4310" s="3">
        <f t="shared" si="8049"/>
        <v>4.9756772059481591E-3</v>
      </c>
      <c r="AT4310" s="3" cm="1">
        <f t="array" ref="AT4310">AS4310-(100000000/LvacE($A4310)-$E4310)</f>
        <v>2.4381634284509346E-4</v>
      </c>
      <c r="AU4310" t="s">
        <v>4971</v>
      </c>
      <c r="AV4310" t="s">
        <v>4875</v>
      </c>
      <c r="AW4310" s="3">
        <v>15045.8</v>
      </c>
      <c r="AX4310" s="3">
        <v>61717.98</v>
      </c>
      <c r="AY4310" s="3"/>
      <c r="AZ4310" s="10" cm="1">
        <f t="array" ref="AZ4310">Lair(100000000/($AX4310-$AW4310))</f>
        <v>2141.9290975249446</v>
      </c>
      <c r="BA4310" s="10">
        <f t="shared" si="8088"/>
        <v>2142.6040094977348</v>
      </c>
      <c r="BB4310" s="12">
        <v>674000000</v>
      </c>
      <c r="BC4310" s="3">
        <v>0.68300000000000005</v>
      </c>
      <c r="BD4310" s="12" cm="1">
        <f t="array" ref="BD4310">SfromgA($BB4310,$BA4310,"")</f>
        <v>3.2720429541143039</v>
      </c>
      <c r="BE4310" s="29">
        <f t="shared" si="8089"/>
        <v>32.931733836148247</v>
      </c>
      <c r="BG4310" s="3"/>
      <c r="BH4310" s="3"/>
      <c r="BI4310" s="12">
        <f t="shared" si="8090"/>
        <v>674000000</v>
      </c>
      <c r="BJ4310" s="29">
        <f t="shared" si="8091"/>
        <v>32.931733836148247</v>
      </c>
      <c r="BK4310" s="3">
        <f t="shared" si="8092"/>
        <v>-7.1027283806830974</v>
      </c>
      <c r="BL4310" s="13">
        <f t="shared" si="8093"/>
        <v>324.92356621188657</v>
      </c>
      <c r="BM4310" s="3">
        <f t="shared" si="8094"/>
        <v>3.8376798247285597</v>
      </c>
      <c r="BN4310" s="13" cm="1">
        <f t="array" ref="BN4310">$C4310*EXP(poly_from_str(100000000/$E4310,BN$4343))</f>
        <v>258.8464666427609</v>
      </c>
      <c r="BO4310" s="3">
        <f t="shared" si="8095"/>
        <v>1.9459101490553132</v>
      </c>
      <c r="BP4310" s="13">
        <f t="shared" si="8096"/>
        <v>0.22735488074059818</v>
      </c>
      <c r="BQ4310" s="13"/>
      <c r="BS4310" s="13"/>
      <c r="BT4310" s="13"/>
      <c r="BU4310" s="13"/>
      <c r="BV4310" s="13"/>
      <c r="BW4310" s="13"/>
      <c r="BX4310" s="13"/>
      <c r="BY4310">
        <v>300689</v>
      </c>
      <c r="BZ4310" s="13"/>
    </row>
    <row r="4311" spans="1:78" hidden="1" x14ac:dyDescent="0.25">
      <c r="A4311" t="s">
        <v>4617</v>
      </c>
      <c r="B4311" s="2" t="str">
        <f t="shared" si="7979"/>
        <v/>
      </c>
      <c r="C4311">
        <v>9</v>
      </c>
      <c r="D4311" t="s">
        <v>14</v>
      </c>
      <c r="E4311">
        <v>46680.68</v>
      </c>
      <c r="F4311">
        <v>17534</v>
      </c>
      <c r="G4311" t="s">
        <v>5</v>
      </c>
      <c r="H4311" s="5" t="s">
        <v>86</v>
      </c>
      <c r="I4311">
        <v>64215</v>
      </c>
      <c r="J4311" t="s">
        <v>3</v>
      </c>
      <c r="K4311" s="5" t="s">
        <v>15</v>
      </c>
      <c r="L4311">
        <v>17534.759999999998</v>
      </c>
      <c r="M4311" t="str">
        <f t="shared" si="8081"/>
        <v>e</v>
      </c>
      <c r="N4311" t="str">
        <f t="shared" si="8082"/>
        <v>15/2</v>
      </c>
      <c r="O4311">
        <v>64215.45</v>
      </c>
      <c r="P4311" t="str">
        <f t="shared" si="8083"/>
        <v>o</v>
      </c>
      <c r="Q4311" t="str">
        <f t="shared" si="8084"/>
        <v>13/2</v>
      </c>
      <c r="R4311">
        <v>39</v>
      </c>
      <c r="AA4311" s="10">
        <f t="shared" si="8043"/>
        <v>2141.5390000000002</v>
      </c>
      <c r="AB4311" s="3" cm="1">
        <f t="array" ref="AB4311">100000000/Lvac(AA4311)</f>
        <v>46680.680727869825</v>
      </c>
      <c r="AC4311" s="28">
        <f t="shared" si="8044"/>
        <v>4.6695390557911856E-7</v>
      </c>
      <c r="AD4311" s="28">
        <f t="shared" si="8045"/>
        <v>2.1422138332335174E-7</v>
      </c>
      <c r="AE4311" s="21">
        <f t="shared" si="8046"/>
        <v>46680.680126555053</v>
      </c>
      <c r="AF4311" s="10" cm="1">
        <f t="array" ref="AF4311">Lair(100000000/AE4311)</f>
        <v>2141.5390275892491</v>
      </c>
      <c r="AG4311" s="10">
        <f t="shared" si="8047"/>
        <v>1.5898863090485355E-2</v>
      </c>
      <c r="AH4311" s="10" t="b">
        <f t="shared" si="8042"/>
        <v>1</v>
      </c>
      <c r="AI4311" s="10">
        <f t="shared" si="8085"/>
        <v>2141.5390275892491</v>
      </c>
      <c r="AJ4311">
        <v>7.0000000000000001E-3</v>
      </c>
      <c r="AK4311" s="3" cm="1">
        <f t="array" ref="AK4311">100000000/Lvac($AA4311)</f>
        <v>46680.680727869825</v>
      </c>
      <c r="AL4311" s="21">
        <f t="shared" si="7949"/>
        <v>0.15258408130106832</v>
      </c>
      <c r="AM4311" s="10" cm="1">
        <f t="array" ref="AM4311">Lvac($AI4311)-$BA4311</f>
        <v>4.5310021414479706E-4</v>
      </c>
      <c r="AN4311" s="10">
        <f t="shared" si="8086"/>
        <v>-9.2721301771234721E-3</v>
      </c>
      <c r="AO4311" s="3">
        <f t="shared" si="8087"/>
        <v>6.4728602020685297E-2</v>
      </c>
      <c r="AP4311" s="3">
        <v>6.0786485326908793E-2</v>
      </c>
      <c r="AS4311" s="3">
        <f t="shared" si="8049"/>
        <v>7.2786982491379604E-4</v>
      </c>
      <c r="AT4311" s="3" cm="1">
        <f t="array" ref="AT4311">AS4311-(100000000/LvacE($A4311)-$E4311)</f>
        <v>2.4435683008050546E-4</v>
      </c>
      <c r="AU4311" t="s">
        <v>4696</v>
      </c>
      <c r="AV4311" t="s">
        <v>4818</v>
      </c>
      <c r="AW4311" s="3">
        <v>17534.759999999998</v>
      </c>
      <c r="AX4311" s="3">
        <v>64215.45</v>
      </c>
      <c r="AY4311" s="3"/>
      <c r="AZ4311" s="10" cm="1">
        <f t="array" ref="AZ4311">Lair(100000000/($AX4311-$AW4311))</f>
        <v>2141.5385745804597</v>
      </c>
      <c r="BA4311" s="10">
        <f t="shared" si="8088"/>
        <v>2142.2134077281203</v>
      </c>
      <c r="BB4311" s="12">
        <v>2800000000</v>
      </c>
      <c r="BC4311" s="3">
        <v>0.69399999999999995</v>
      </c>
      <c r="BD4311" s="12" cm="1">
        <f t="array" ref="BD4311">SfromgA($BB4311,$BA4311,"")</f>
        <v>13.585623998815471</v>
      </c>
      <c r="BE4311" s="29">
        <f t="shared" si="8089"/>
        <v>12.201845430196357</v>
      </c>
      <c r="BG4311" s="3"/>
      <c r="BH4311" s="3"/>
      <c r="BI4311" s="12">
        <f t="shared" si="8090"/>
        <v>2800000000</v>
      </c>
      <c r="BJ4311" s="29">
        <f t="shared" si="8091"/>
        <v>12.201845430196357</v>
      </c>
      <c r="BK4311" s="3">
        <f t="shared" si="8092"/>
        <v>-8.2681371584097381</v>
      </c>
      <c r="BL4311" s="13">
        <f t="shared" si="8093"/>
        <v>1116.7285166114796</v>
      </c>
      <c r="BM4311" s="3">
        <f t="shared" si="8094"/>
        <v>4.8209341452912042</v>
      </c>
      <c r="BN4311" s="13" cm="1">
        <f t="array" ref="BN4311">$C4311*EXP(poly_from_str(100000000/$E4311,BN$4343))</f>
        <v>335.34277563342772</v>
      </c>
      <c r="BO4311" s="3">
        <f t="shared" si="8095"/>
        <v>2.1972245773362196</v>
      </c>
      <c r="BP4311" s="13">
        <f t="shared" si="8096"/>
        <v>1.2030055030797087</v>
      </c>
      <c r="BQ4311" s="13"/>
      <c r="BS4311" s="13"/>
      <c r="BT4311" s="13"/>
      <c r="BU4311" s="13"/>
      <c r="BV4311" s="13"/>
      <c r="BW4311" s="13"/>
      <c r="BX4311" s="13"/>
      <c r="BY4311">
        <v>389839</v>
      </c>
      <c r="BZ4311" s="13"/>
    </row>
    <row r="4312" spans="1:78" hidden="1" x14ac:dyDescent="0.25">
      <c r="A4312" t="s">
        <v>4618</v>
      </c>
      <c r="B4312" s="2" t="str">
        <f t="shared" si="7979"/>
        <v/>
      </c>
      <c r="C4312">
        <v>1</v>
      </c>
      <c r="E4312">
        <v>46700.91</v>
      </c>
      <c r="F4312">
        <v>22277</v>
      </c>
      <c r="G4312" t="s">
        <v>5</v>
      </c>
      <c r="H4312" s="5" t="s">
        <v>19</v>
      </c>
      <c r="I4312">
        <v>68978</v>
      </c>
      <c r="J4312" t="s">
        <v>3</v>
      </c>
      <c r="K4312" s="5" t="s">
        <v>18</v>
      </c>
      <c r="L4312">
        <v>22277.66</v>
      </c>
      <c r="M4312" t="str">
        <f t="shared" si="8081"/>
        <v>e</v>
      </c>
      <c r="N4312" t="str">
        <f t="shared" si="8082"/>
        <v>3/2</v>
      </c>
      <c r="O4312">
        <v>68978.55</v>
      </c>
      <c r="P4312" t="str">
        <f t="shared" si="8083"/>
        <v>o</v>
      </c>
      <c r="Q4312" t="str">
        <f t="shared" si="8084"/>
        <v>5/2</v>
      </c>
      <c r="R4312">
        <v>39</v>
      </c>
      <c r="AA4312" s="10">
        <f t="shared" si="8043"/>
        <v>2140.6109999999999</v>
      </c>
      <c r="AB4312" s="3" cm="1">
        <f t="array" ref="AB4312">100000000/Lvac(AA4312)</f>
        <v>46700.915492707347</v>
      </c>
      <c r="AC4312" s="28">
        <f t="shared" si="8044"/>
        <v>4.671563399421941E-7</v>
      </c>
      <c r="AD4312" s="28">
        <f t="shared" si="8045"/>
        <v>2.1412856460087096E-7</v>
      </c>
      <c r="AE4312" s="21">
        <f t="shared" si="8046"/>
        <v>46700.910953652485</v>
      </c>
      <c r="AF4312" s="10" cm="1">
        <f t="array" ref="AF4312">Lair(100000000/AE4312)</f>
        <v>2140.6112080784496</v>
      </c>
      <c r="AG4312" s="10">
        <f t="shared" si="8047"/>
        <v>1.5908314376761438E-2</v>
      </c>
      <c r="AH4312" s="10" t="b">
        <f t="shared" si="8042"/>
        <v>1</v>
      </c>
      <c r="AI4312" s="10">
        <f t="shared" si="8085"/>
        <v>2140.6112080784496</v>
      </c>
      <c r="AJ4312">
        <v>3.0000000000000001E-3</v>
      </c>
      <c r="AK4312" s="3" cm="1">
        <f t="array" ref="AK4312">100000000/Lvac($AA4312)</f>
        <v>46700.915492707347</v>
      </c>
      <c r="AL4312" s="21">
        <f t="shared" si="7949"/>
        <v>6.5449879898502109E-2</v>
      </c>
      <c r="AM4312" s="10" cm="1">
        <f t="array" ref="AM4312">Lvac($AI4312)-$BA4312</f>
        <v>-9.6074742168639204E-4</v>
      </c>
      <c r="AN4312" s="10">
        <f t="shared" si="8086"/>
        <v>2.5492707347439136E-2</v>
      </c>
      <c r="AO4312" s="3">
        <f t="shared" si="8087"/>
        <v>-0.32024914056213066</v>
      </c>
      <c r="AP4312" s="3">
        <v>-0.38962261260166997</v>
      </c>
      <c r="AS4312" s="3">
        <f t="shared" si="8049"/>
        <v>5.4927073433646001E-3</v>
      </c>
      <c r="AT4312" s="3" cm="1">
        <f t="array" ref="AT4312">AS4312-(100000000/LvacE($A4312)-$E4312)</f>
        <v>2.4563594342907891E-4</v>
      </c>
      <c r="AU4312" t="s">
        <v>4761</v>
      </c>
      <c r="AV4312" t="s">
        <v>4913</v>
      </c>
      <c r="AW4312" s="3">
        <v>22277.66</v>
      </c>
      <c r="AX4312" s="3">
        <v>68978.55</v>
      </c>
      <c r="AY4312" s="3"/>
      <c r="AZ4312" s="10" cm="1">
        <f t="array" ref="AZ4312">Lair(100000000/($AX4312-$AW4312))</f>
        <v>2140.6121686321426</v>
      </c>
      <c r="BA4312" s="10">
        <f t="shared" si="8088"/>
        <v>2141.2868148765474</v>
      </c>
      <c r="BB4312" s="12">
        <v>183000000</v>
      </c>
      <c r="BC4312" s="3">
        <v>0.20599999999999999</v>
      </c>
      <c r="BD4312" s="12" cm="1">
        <f t="array" ref="BD4312">SfromgA($BB4312,$BA4312,"")</f>
        <v>0.88676588735941275</v>
      </c>
      <c r="BE4312" s="29">
        <f t="shared" si="8089"/>
        <v>306.65956793188866</v>
      </c>
      <c r="BG4312" s="3"/>
      <c r="BH4312" s="3"/>
      <c r="BI4312" s="12">
        <f t="shared" si="8090"/>
        <v>183000000</v>
      </c>
      <c r="BJ4312" s="29">
        <f t="shared" si="8091"/>
        <v>306.65956793188866</v>
      </c>
      <c r="BK4312" s="3">
        <f t="shared" si="8092"/>
        <v>-7.7199399667588882</v>
      </c>
      <c r="BL4312" s="13">
        <f t="shared" si="8093"/>
        <v>50.846014455129087</v>
      </c>
      <c r="BM4312" s="3">
        <f t="shared" si="8094"/>
        <v>3.9288017409592784</v>
      </c>
      <c r="BN4312" s="13" cm="1">
        <f t="array" ref="BN4312">$C4312*EXP(poly_from_str(100000000/$E4312,BN$4343))</f>
        <v>37.9357713248571</v>
      </c>
      <c r="BO4312" s="3">
        <f t="shared" si="8095"/>
        <v>0</v>
      </c>
      <c r="BP4312" s="13">
        <f t="shared" si="8096"/>
        <v>0.29290723957360032</v>
      </c>
      <c r="BQ4312" s="13"/>
      <c r="BS4312" s="13"/>
      <c r="BT4312" s="13"/>
      <c r="BU4312" s="13"/>
      <c r="BV4312" s="13"/>
      <c r="BW4312" s="13"/>
      <c r="BX4312" s="13"/>
      <c r="BY4312">
        <v>44178</v>
      </c>
      <c r="BZ4312" s="13"/>
    </row>
    <row r="4313" spans="1:78" hidden="1" x14ac:dyDescent="0.25">
      <c r="A4313" t="s">
        <v>4619</v>
      </c>
      <c r="B4313" s="2" t="str">
        <f t="shared" si="7979"/>
        <v/>
      </c>
      <c r="C4313">
        <v>1</v>
      </c>
      <c r="E4313">
        <v>46703.69</v>
      </c>
      <c r="F4313">
        <v>17113</v>
      </c>
      <c r="G4313" t="s">
        <v>5</v>
      </c>
      <c r="H4313" s="5" t="s">
        <v>15</v>
      </c>
      <c r="I4313">
        <v>63816</v>
      </c>
      <c r="J4313" t="s">
        <v>3</v>
      </c>
      <c r="K4313" s="5" t="s">
        <v>16</v>
      </c>
      <c r="L4313">
        <v>17113.189999999999</v>
      </c>
      <c r="M4313" t="str">
        <f t="shared" si="8081"/>
        <v>e</v>
      </c>
      <c r="N4313" t="str">
        <f t="shared" si="8082"/>
        <v>13/2</v>
      </c>
      <c r="O4313">
        <v>63816.91</v>
      </c>
      <c r="P4313" t="str">
        <f t="shared" si="8083"/>
        <v>o</v>
      </c>
      <c r="Q4313" t="str">
        <f t="shared" si="8084"/>
        <v>11/2</v>
      </c>
      <c r="R4313">
        <v>39</v>
      </c>
      <c r="AA4313" s="10">
        <f t="shared" si="8043"/>
        <v>2140.4839999999999</v>
      </c>
      <c r="AB4313" s="3" cm="1">
        <f t="array" ref="AB4313">100000000/Lvac(AA4313)</f>
        <v>46703.68605456606</v>
      </c>
      <c r="AC4313" s="28">
        <f t="shared" si="8044"/>
        <v>4.6718405743747677E-7</v>
      </c>
      <c r="AD4313" s="28">
        <f t="shared" si="8045"/>
        <v>2.1411586203959451E-7</v>
      </c>
      <c r="AE4313" s="21">
        <f t="shared" si="8046"/>
        <v>46703.689315121883</v>
      </c>
      <c r="AF4313" s="10" cm="1">
        <f t="array" ref="AF4313">Lair(100000000/AE4313)</f>
        <v>2140.4838505480043</v>
      </c>
      <c r="AG4313" s="10">
        <f t="shared" si="8047"/>
        <v>1.5909608774129138E-2</v>
      </c>
      <c r="AH4313" s="10" t="b">
        <f t="shared" si="8042"/>
        <v>1</v>
      </c>
      <c r="AI4313" s="10">
        <f t="shared" si="8085"/>
        <v>2140.4838505480043</v>
      </c>
      <c r="AJ4313">
        <v>3.0000000000000001E-3</v>
      </c>
      <c r="AK4313" s="3" cm="1">
        <f t="array" ref="AK4313">100000000/Lvac($AA4313)</f>
        <v>46703.68605456606</v>
      </c>
      <c r="AL4313" s="21">
        <f t="shared" si="7949"/>
        <v>6.5457657215132511E-2</v>
      </c>
      <c r="AM4313" s="10" cm="1">
        <f t="array" ref="AM4313">Lvac($AI4313)-$BA4313</f>
        <v>1.4067656006773177E-3</v>
      </c>
      <c r="AN4313" s="10">
        <f t="shared" si="8086"/>
        <v>-3.394543394097127E-2</v>
      </c>
      <c r="AO4313" s="3">
        <f t="shared" si="8087"/>
        <v>0.4689218668924392</v>
      </c>
      <c r="AP4313" s="3">
        <v>0.51874924535392586</v>
      </c>
      <c r="AS4313" s="3">
        <f t="shared" si="8049"/>
        <v>-3.9454339421354234E-3</v>
      </c>
      <c r="AT4313" s="3" cm="1">
        <f t="array" ref="AT4313">AS4313-(100000000/LvacE($A4313)-$E4313)</f>
        <v>2.4581166508141905E-4</v>
      </c>
      <c r="AU4313" t="s">
        <v>4724</v>
      </c>
      <c r="AV4313" t="s">
        <v>4923</v>
      </c>
      <c r="AW4313" s="3">
        <v>17113.189999999999</v>
      </c>
      <c r="AX4313" s="3">
        <v>63816.91</v>
      </c>
      <c r="AY4313" s="3"/>
      <c r="AZ4313" s="10" cm="1">
        <f t="array" ref="AZ4313">Lair(100000000/($AX4313-$AW4313))</f>
        <v>2140.4824440660432</v>
      </c>
      <c r="BA4313" s="10">
        <f t="shared" si="8088"/>
        <v>2141.157064148209</v>
      </c>
      <c r="BB4313" s="12">
        <v>146000000</v>
      </c>
      <c r="BC4313" s="3">
        <v>0.14599999999999999</v>
      </c>
      <c r="BD4313" s="12" cm="1">
        <f t="array" ref="BD4313">SfromgA($BB4313,$BA4313,"")</f>
        <v>0.7073458238910022</v>
      </c>
      <c r="BE4313" s="29">
        <f t="shared" si="8089"/>
        <v>372.65315578654656</v>
      </c>
      <c r="BG4313" s="3"/>
      <c r="BH4313" s="3"/>
      <c r="BI4313" s="12">
        <f t="shared" si="8090"/>
        <v>146000000</v>
      </c>
      <c r="BJ4313" s="29">
        <f t="shared" si="8091"/>
        <v>372.65315578654656</v>
      </c>
      <c r="BK4313" s="3">
        <f t="shared" si="8092"/>
        <v>-7.491645731340574</v>
      </c>
      <c r="BL4313" s="13">
        <f t="shared" si="8093"/>
        <v>60.049246998122534</v>
      </c>
      <c r="BM4313" s="3">
        <f t="shared" si="8094"/>
        <v>4.0951650088657319</v>
      </c>
      <c r="BN4313" s="13" cm="1">
        <f t="array" ref="BN4313">$C4313*EXP(poly_from_str(100000000/$E4313,BN$4343))</f>
        <v>38.029790086829131</v>
      </c>
      <c r="BO4313" s="3">
        <f t="shared" si="8095"/>
        <v>0</v>
      </c>
      <c r="BP4313" s="13">
        <f t="shared" si="8096"/>
        <v>0.45679520661397238</v>
      </c>
      <c r="BQ4313" s="13"/>
      <c r="BS4313" s="13"/>
      <c r="BT4313" s="13"/>
      <c r="BU4313" s="13"/>
      <c r="BV4313" s="13"/>
      <c r="BW4313" s="13"/>
      <c r="BX4313" s="13"/>
      <c r="BY4313">
        <v>44298</v>
      </c>
      <c r="BZ4313" s="13"/>
    </row>
    <row r="4314" spans="1:78" hidden="1" x14ac:dyDescent="0.25">
      <c r="A4314" t="s">
        <v>4620</v>
      </c>
      <c r="B4314" s="2" t="str">
        <f t="shared" si="7979"/>
        <v/>
      </c>
      <c r="C4314">
        <v>3</v>
      </c>
      <c r="E4314">
        <v>46715.34</v>
      </c>
      <c r="F4314">
        <v>15525</v>
      </c>
      <c r="G4314" t="s">
        <v>5</v>
      </c>
      <c r="H4314" s="5" t="s">
        <v>16</v>
      </c>
      <c r="I4314">
        <v>62240</v>
      </c>
      <c r="J4314" t="s">
        <v>3</v>
      </c>
      <c r="K4314" s="5" t="s">
        <v>16</v>
      </c>
      <c r="L4314">
        <v>15525.5</v>
      </c>
      <c r="M4314" t="str">
        <f t="shared" si="8081"/>
        <v>e</v>
      </c>
      <c r="N4314" t="str">
        <f t="shared" si="8082"/>
        <v>11/2</v>
      </c>
      <c r="O4314">
        <v>62240.83</v>
      </c>
      <c r="P4314" t="str">
        <f t="shared" si="8083"/>
        <v>o</v>
      </c>
      <c r="Q4314" t="str">
        <f t="shared" si="8084"/>
        <v>11/2</v>
      </c>
      <c r="R4314">
        <v>39</v>
      </c>
      <c r="AA4314" s="10">
        <f t="shared" si="8043"/>
        <v>2139.9499999999998</v>
      </c>
      <c r="AB4314" s="3" cm="1">
        <f t="array" ref="AB4314">100000000/Lvac(AA4314)</f>
        <v>46715.339101028629</v>
      </c>
      <c r="AC4314" s="28">
        <f t="shared" si="8044"/>
        <v>4.6730063786537072E-7</v>
      </c>
      <c r="AD4314" s="28">
        <f t="shared" si="8045"/>
        <v>2.140624512726658E-7</v>
      </c>
      <c r="AE4314" s="21">
        <f t="shared" si="8046"/>
        <v>46715.339844078444</v>
      </c>
      <c r="AF4314" s="10" cm="1">
        <f t="array" ref="AF4314">Lair(100000000/AE4314)</f>
        <v>2139.9499659582898</v>
      </c>
      <c r="AG4314" s="10">
        <f t="shared" si="8047"/>
        <v>1.5915053880003888E-2</v>
      </c>
      <c r="AH4314" s="10" t="b">
        <f t="shared" si="8042"/>
        <v>1</v>
      </c>
      <c r="AI4314" s="10">
        <f t="shared" si="8085"/>
        <v>2139.9499659582898</v>
      </c>
      <c r="AJ4314">
        <v>3.0000000000000001E-3</v>
      </c>
      <c r="AK4314" s="3" cm="1">
        <f t="array" ref="AK4314">100000000/Lvac($AA4314)</f>
        <v>46715.339101028629</v>
      </c>
      <c r="AL4314" s="21">
        <f t="shared" si="7949"/>
        <v>6.5490324321824597E-2</v>
      </c>
      <c r="AM4314" s="10" cm="1">
        <f t="array" ref="AM4314">Lvac($AI4314)-$BA4314</f>
        <v>-4.5108265931048663E-4</v>
      </c>
      <c r="AN4314" s="10">
        <f t="shared" si="8086"/>
        <v>9.1010286269010976E-3</v>
      </c>
      <c r="AO4314" s="3">
        <f t="shared" si="8087"/>
        <v>-0.15036088643682888</v>
      </c>
      <c r="AP4314" s="3">
        <v>-0.13901136223163726</v>
      </c>
      <c r="AS4314" s="3">
        <f t="shared" si="8049"/>
        <v>-8.9897136786021292E-4</v>
      </c>
      <c r="AT4314" s="3" cm="1">
        <f t="array" ref="AT4314">AS4314-(100000000/LvacE($A4314)-$E4314)</f>
        <v>2.4655231391079724E-4</v>
      </c>
      <c r="AU4314" t="s">
        <v>4729</v>
      </c>
      <c r="AV4314" t="s">
        <v>4887</v>
      </c>
      <c r="AW4314" s="3">
        <v>15525.5</v>
      </c>
      <c r="AX4314" s="3">
        <v>62240.83</v>
      </c>
      <c r="AY4314" s="3"/>
      <c r="AZ4314" s="10" cm="1">
        <f t="array" ref="AZ4314">Lair(100000000/($AX4314-$AW4314))</f>
        <v>2139.9504169500337</v>
      </c>
      <c r="BA4314" s="10">
        <f t="shared" si="8088"/>
        <v>2140.6249297607446</v>
      </c>
      <c r="BB4314" s="12">
        <v>241000000</v>
      </c>
      <c r="BC4314" s="3">
        <v>0.14599999999999999</v>
      </c>
      <c r="BD4314" s="12" cm="1">
        <f t="array" ref="BD4314">SfromgA($BB4314,$BA4314,"")</f>
        <v>1.1667347665845138</v>
      </c>
      <c r="BE4314" s="29">
        <f t="shared" si="8089"/>
        <v>93.642785185643774</v>
      </c>
      <c r="BG4314" s="3"/>
      <c r="BH4314" s="3"/>
      <c r="BI4314" s="12">
        <f t="shared" si="8090"/>
        <v>241000000</v>
      </c>
      <c r="BJ4314" s="29">
        <f t="shared" si="8091"/>
        <v>93.642785185643774</v>
      </c>
      <c r="BK4314" s="3">
        <f t="shared" si="8092"/>
        <v>-6.8840822724316917</v>
      </c>
      <c r="BL4314" s="13">
        <f t="shared" si="8093"/>
        <v>111.76010777800354</v>
      </c>
      <c r="BM4314" s="3">
        <f t="shared" si="8094"/>
        <v>3.6177423906502422</v>
      </c>
      <c r="BN4314" s="13" cm="1">
        <f t="array" ref="BN4314">$C4314*EXP(poly_from_str(100000000/$E4314,BN$4343))</f>
        <v>115.28094284368616</v>
      </c>
      <c r="BO4314" s="3">
        <f t="shared" si="8095"/>
        <v>1.0986122886681098</v>
      </c>
      <c r="BP4314" s="13">
        <f t="shared" si="8096"/>
        <v>-3.1017451066795411E-2</v>
      </c>
      <c r="BQ4314" s="13"/>
      <c r="BS4314" s="13"/>
      <c r="BT4314" s="13"/>
      <c r="BU4314" s="13"/>
      <c r="BV4314" s="13"/>
      <c r="BW4314" s="13"/>
      <c r="BX4314" s="13"/>
      <c r="BY4314">
        <v>134419</v>
      </c>
      <c r="BZ4314" s="13"/>
    </row>
    <row r="4315" spans="1:78" hidden="1" x14ac:dyDescent="0.25">
      <c r="A4315" t="s">
        <v>4621</v>
      </c>
      <c r="B4315" s="2" t="str">
        <f t="shared" si="7979"/>
        <v/>
      </c>
      <c r="C4315">
        <v>1</v>
      </c>
      <c r="E4315">
        <v>46716.1</v>
      </c>
      <c r="R4315">
        <v>39</v>
      </c>
      <c r="S4315" t="s">
        <v>22</v>
      </c>
      <c r="AA4315" s="10">
        <f t="shared" si="8043"/>
        <v>2139.915</v>
      </c>
      <c r="AB4315" s="3" cm="1">
        <f t="array" ref="AB4315">100000000/Lvac(AA4315)</f>
        <v>46716.103080514833</v>
      </c>
      <c r="AC4315" s="28">
        <f t="shared" si="8044"/>
        <v>4.6730828093639236E-7</v>
      </c>
      <c r="AD4315" s="28">
        <f t="shared" si="8045"/>
        <v>2.140589505671113E-7</v>
      </c>
      <c r="AE4315" s="21">
        <f t="shared" si="8046"/>
        <v>46716.100534269179</v>
      </c>
      <c r="AF4315" s="10" cm="1">
        <f t="array" ref="AF4315">Lair(100000000/AE4315)</f>
        <v>2139.9151166486104</v>
      </c>
      <c r="AG4315" s="10">
        <f t="shared" si="8047"/>
        <v>1.5915410911301345E-2</v>
      </c>
      <c r="AH4315" s="10" t="b">
        <f t="shared" si="8042"/>
        <v>1</v>
      </c>
      <c r="AI4315" s="10">
        <f t="shared" si="8048"/>
        <v>2139.915</v>
      </c>
      <c r="AJ4315">
        <v>3.0000000000000001E-3</v>
      </c>
      <c r="AK4315" s="3" cm="1">
        <f t="array" ref="AK4315">100000000/Lvac($AA4315)</f>
        <v>46716.103080514833</v>
      </c>
      <c r="AL4315" s="21">
        <f t="shared" si="7949"/>
        <v>6.549246546780807E-2</v>
      </c>
      <c r="AM4315" s="21"/>
      <c r="AN4315" s="21"/>
      <c r="AO4315" s="21"/>
      <c r="AP4315" s="21"/>
      <c r="AS4315" s="3">
        <f t="shared" si="8049"/>
        <v>3.0805148344370537E-3</v>
      </c>
      <c r="AT4315" s="3" cm="1">
        <f t="array" ref="AT4315">AS4315-(100000000/LvacE($A4315)-$E4315)</f>
        <v>2.4660096096340567E-4</v>
      </c>
      <c r="BB4315"/>
      <c r="BC4315"/>
      <c r="BD4315"/>
      <c r="BE4315"/>
      <c r="BF4315"/>
      <c r="BG4315"/>
      <c r="BH4315"/>
      <c r="BI4315"/>
      <c r="BJ4315"/>
      <c r="BN4315" s="13" cm="1">
        <f t="array" ref="BN4315">$C4315*EXP(poly_from_str(100000000/$E4315,BN$4343))</f>
        <v>38.453072303922248</v>
      </c>
      <c r="BO4315" s="13"/>
      <c r="BY4315">
        <v>44840</v>
      </c>
    </row>
    <row r="4316" spans="1:78" hidden="1" x14ac:dyDescent="0.25">
      <c r="A4316" t="s">
        <v>4622</v>
      </c>
      <c r="B4316" s="2" t="str">
        <f t="shared" si="7979"/>
        <v/>
      </c>
      <c r="C4316">
        <v>7</v>
      </c>
      <c r="E4316">
        <v>46786.65</v>
      </c>
      <c r="F4316">
        <v>15454</v>
      </c>
      <c r="G4316" t="s">
        <v>5</v>
      </c>
      <c r="H4316" s="5" t="s">
        <v>15</v>
      </c>
      <c r="I4316">
        <v>62240</v>
      </c>
      <c r="J4316" t="s">
        <v>3</v>
      </c>
      <c r="K4316" s="5" t="s">
        <v>16</v>
      </c>
      <c r="L4316">
        <v>15454.16</v>
      </c>
      <c r="M4316" t="str">
        <f t="shared" ref="M4316:M4327" si="8097">$G4316&amp;""</f>
        <v>e</v>
      </c>
      <c r="N4316" t="str">
        <f t="shared" ref="N4316:N4327" si="8098">$H4316&amp;""</f>
        <v>13/2</v>
      </c>
      <c r="O4316">
        <v>62240.83</v>
      </c>
      <c r="P4316" t="str">
        <f t="shared" ref="P4316:P4327" si="8099">$J4316&amp;""</f>
        <v>o</v>
      </c>
      <c r="Q4316" t="str">
        <f t="shared" ref="Q4316:Q4327" si="8100">$K4316&amp;""</f>
        <v>11/2</v>
      </c>
      <c r="R4316">
        <v>39</v>
      </c>
      <c r="AA4316" s="10">
        <f t="shared" si="8043"/>
        <v>2136.6880000000001</v>
      </c>
      <c r="AB4316" s="3" cm="1">
        <f t="array" ref="AB4316">100000000/Lvac(AA4316)</f>
        <v>46786.649496672835</v>
      </c>
      <c r="AC4316" s="28">
        <f t="shared" si="8044"/>
        <v>4.6801404790966207E-7</v>
      </c>
      <c r="AD4316" s="28">
        <f t="shared" si="8045"/>
        <v>2.1373618559095873E-7</v>
      </c>
      <c r="AE4316" s="21">
        <f t="shared" si="8046"/>
        <v>46786.649913140114</v>
      </c>
      <c r="AF4316" s="10" cm="1">
        <f t="array" ref="AF4316">Lair(100000000/AE4316)</f>
        <v>2136.6879809782859</v>
      </c>
      <c r="AG4316" s="10">
        <f t="shared" si="8047"/>
        <v>1.5948404609534204E-2</v>
      </c>
      <c r="AH4316" s="10" t="b">
        <f t="shared" si="8042"/>
        <v>1</v>
      </c>
      <c r="AI4316" s="10">
        <f t="shared" ref="AI4316:AI4327" si="8101">$AF4316</f>
        <v>2136.6879809782859</v>
      </c>
      <c r="AJ4316">
        <v>3.0000000000000001E-3</v>
      </c>
      <c r="AK4316" s="3" cm="1">
        <f t="array" ref="AK4316">100000000/Lvac($AA4316)</f>
        <v>46786.649496672835</v>
      </c>
      <c r="AL4316" s="21">
        <f t="shared" si="7949"/>
        <v>6.5690428242009616E-2</v>
      </c>
      <c r="AM4316" s="10" cm="1">
        <f t="array" ref="AM4316">Lvac($AI4316)-$BA4316</f>
        <v>9.1763076397910481E-4</v>
      </c>
      <c r="AN4316" s="10">
        <f t="shared" ref="AN4316:AN4327" si="8102">$AK4316-($AX4316-$AW4316)</f>
        <v>-2.050332716316916E-2</v>
      </c>
      <c r="AO4316" s="3">
        <f t="shared" ref="AO4316:AO4327" si="8103">AM4316/AJ4316</f>
        <v>0.30587692132636829</v>
      </c>
      <c r="AP4316" s="3">
        <v>0.31221876800676301</v>
      </c>
      <c r="AS4316" s="3">
        <f t="shared" si="8049"/>
        <v>-5.0332716637058184E-4</v>
      </c>
      <c r="AT4316" s="3" cm="1">
        <f t="array" ref="AT4316">AS4316-(100000000/LvacE($A4316)-$E4316)</f>
        <v>2.5114023446803913E-4</v>
      </c>
      <c r="AU4316" t="s">
        <v>4798</v>
      </c>
      <c r="AV4316" t="s">
        <v>4887</v>
      </c>
      <c r="AW4316" s="3">
        <v>15454.16</v>
      </c>
      <c r="AX4316" s="3">
        <v>62240.83</v>
      </c>
      <c r="AY4316" s="3"/>
      <c r="AZ4316" s="10" cm="1">
        <f t="array" ref="AZ4316">Lair(100000000/($AX4316-$AW4316))</f>
        <v>2136.6870635320365</v>
      </c>
      <c r="BA4316" s="10">
        <f t="shared" ref="BA4316:BA4327" si="8104">100000000/($AX4316-$AW4316)</f>
        <v>2137.3609192532831</v>
      </c>
      <c r="BB4316" s="12">
        <v>887000000</v>
      </c>
      <c r="BC4316" s="3">
        <v>0.627</v>
      </c>
      <c r="BD4316" s="12" cm="1">
        <f t="array" ref="BD4316">SfromgA($BB4316,$BA4316,"")</f>
        <v>4.2745516830194239</v>
      </c>
      <c r="BE4316" s="29">
        <f t="shared" ref="BE4316:BE4327" si="8105">(10^MAX(0.05, -0.312925054856973*((LN($BD4316))^(1/3)) + 0.454808404431693)-1)*100</f>
        <v>26.010226932933133</v>
      </c>
      <c r="BG4316" s="3"/>
      <c r="BH4316" s="3"/>
      <c r="BI4316" s="12">
        <f t="shared" ref="BI4316:BI4327" si="8106">IF($BB4316="",$BF4316,$BB4316)</f>
        <v>887000000</v>
      </c>
      <c r="BJ4316" s="29">
        <f t="shared" ref="BJ4316:BJ4327" si="8107">IF($BB4316="",$BH4316,$BE4316)</f>
        <v>26.010226932933133</v>
      </c>
      <c r="BK4316" s="3">
        <f t="shared" ref="BK4316:BK4327" si="8108">LN(BN4316*100000000/($AX4316-$AW4316)/$BI4316)</f>
        <v>-7.2771645310426321</v>
      </c>
      <c r="BL4316" s="13">
        <f t="shared" ref="BL4316:BL4327" si="8109">EXP(BK$4341*$AX4316+BK$4342)*$BI4316/(100000000/($AX4316-$AW4316))</f>
        <v>411.96100017410174</v>
      </c>
      <c r="BM4316" s="3">
        <f t="shared" ref="BM4316:BM4327" si="8110">LN(BL4316/$C4316)</f>
        <v>4.0750185360420961</v>
      </c>
      <c r="BN4316" s="13" cm="1">
        <f t="array" ref="BN4316">$C4316*EXP(poly_from_str(100000000/$E4316,BN$4343))</f>
        <v>286.82259178956537</v>
      </c>
      <c r="BO4316" s="3">
        <f t="shared" ref="BO4316:BO4327" si="8111">LN($C4316)</f>
        <v>1.9459101490553132</v>
      </c>
      <c r="BP4316" s="13">
        <f t="shared" ref="BP4316:BP4320" si="8112">LN(BL4316/BN4316)</f>
        <v>0.36206480754414577</v>
      </c>
      <c r="BQ4316" s="13"/>
      <c r="BS4316" s="13"/>
      <c r="BT4316" s="13"/>
      <c r="BU4316" s="13"/>
      <c r="BV4316" s="13"/>
      <c r="BW4316" s="13"/>
      <c r="BX4316" s="13"/>
      <c r="BY4316">
        <v>336545</v>
      </c>
      <c r="BZ4316" s="13"/>
    </row>
    <row r="4317" spans="1:78" hidden="1" x14ac:dyDescent="0.25">
      <c r="A4317" t="s">
        <v>4623</v>
      </c>
      <c r="B4317" s="2" t="str">
        <f t="shared" si="7979"/>
        <v/>
      </c>
      <c r="C4317">
        <v>7</v>
      </c>
      <c r="E4317">
        <v>46788.4</v>
      </c>
      <c r="F4317">
        <v>21755</v>
      </c>
      <c r="G4317" t="s">
        <v>5</v>
      </c>
      <c r="H4317" s="5" t="s">
        <v>16</v>
      </c>
      <c r="I4317">
        <v>68544</v>
      </c>
      <c r="J4317" t="s">
        <v>3</v>
      </c>
      <c r="K4317" s="5" t="s">
        <v>4</v>
      </c>
      <c r="L4317">
        <v>21755.84</v>
      </c>
      <c r="M4317" t="str">
        <f t="shared" si="8097"/>
        <v>e</v>
      </c>
      <c r="N4317" t="str">
        <f t="shared" si="8098"/>
        <v>11/2</v>
      </c>
      <c r="O4317">
        <v>68544.19</v>
      </c>
      <c r="P4317" t="str">
        <f t="shared" si="8099"/>
        <v>o</v>
      </c>
      <c r="Q4317" t="str">
        <f t="shared" si="8100"/>
        <v>9/2</v>
      </c>
      <c r="R4317">
        <v>39</v>
      </c>
      <c r="AA4317" s="10">
        <f t="shared" si="8043"/>
        <v>2136.6080000000002</v>
      </c>
      <c r="AB4317" s="3" cm="1">
        <f t="array" ref="AB4317">100000000/Lvac(AA4317)</f>
        <v>46788.40110689008</v>
      </c>
      <c r="AC4317" s="28">
        <f t="shared" si="8044"/>
        <v>4.680315715376896E-7</v>
      </c>
      <c r="AD4317" s="28">
        <f t="shared" si="8045"/>
        <v>2.1372818398206379E-7</v>
      </c>
      <c r="AE4317" s="21">
        <f t="shared" si="8046"/>
        <v>46788.400190993911</v>
      </c>
      <c r="AF4317" s="10" cm="1">
        <f t="array" ref="AF4317">Lair(100000000/AE4317)</f>
        <v>2136.608041829485</v>
      </c>
      <c r="AG4317" s="10">
        <f t="shared" si="8047"/>
        <v>1.5949224449896771E-2</v>
      </c>
      <c r="AH4317" s="10" t="b">
        <f t="shared" si="8042"/>
        <v>1</v>
      </c>
      <c r="AI4317" s="10">
        <f t="shared" si="8101"/>
        <v>2136.608041829485</v>
      </c>
      <c r="AJ4317">
        <v>3.0000000000000001E-3</v>
      </c>
      <c r="AK4317" s="3" cm="1">
        <f t="array" ref="AK4317">100000000/Lvac($AA4317)</f>
        <v>46788.40110689008</v>
      </c>
      <c r="AL4317" s="21">
        <f t="shared" si="7949"/>
        <v>6.5695345413228703E-2</v>
      </c>
      <c r="AM4317" s="10" cm="1">
        <f t="array" ref="AM4317">Lvac($AI4317)-$BA4317</f>
        <v>-2.2927139316379908E-3</v>
      </c>
      <c r="AN4317" s="10">
        <f t="shared" si="8102"/>
        <v>5.1106890074152034E-2</v>
      </c>
      <c r="AO4317" s="3">
        <f t="shared" si="8103"/>
        <v>-0.76423797721266362</v>
      </c>
      <c r="AP4317" s="3">
        <v>-0.77818394280863379</v>
      </c>
      <c r="AS4317" s="3">
        <f t="shared" si="8049"/>
        <v>1.1068900785176083E-3</v>
      </c>
      <c r="AT4317" s="3" cm="1">
        <f t="array" ref="AT4317">AS4317-(100000000/LvacE($A4317)-$E4317)</f>
        <v>2.5125413230853155E-4</v>
      </c>
      <c r="AU4317" t="s">
        <v>4960</v>
      </c>
      <c r="AV4317" t="s">
        <v>4896</v>
      </c>
      <c r="AW4317" s="3">
        <v>21755.84</v>
      </c>
      <c r="AX4317" s="3">
        <v>68544.19</v>
      </c>
      <c r="AY4317" s="3"/>
      <c r="AZ4317" s="10" cm="1">
        <f t="array" ref="AZ4317">Lair(100000000/($AX4317-$AW4317))</f>
        <v>2136.6103340824302</v>
      </c>
      <c r="BA4317" s="10">
        <f t="shared" si="8104"/>
        <v>2137.2841743724662</v>
      </c>
      <c r="BB4317" s="12">
        <v>1870000000</v>
      </c>
      <c r="BC4317" s="3">
        <v>0.65800000000000003</v>
      </c>
      <c r="BD4317" s="12" cm="1">
        <f t="array" ref="BD4317">SfromgA($BB4317,$BA4317,"")</f>
        <v>9.0107673448425682</v>
      </c>
      <c r="BE4317" s="29">
        <f t="shared" si="8105"/>
        <v>12.201845430196357</v>
      </c>
      <c r="BG4317" s="3"/>
      <c r="BH4317" s="3"/>
      <c r="BI4317" s="12">
        <f t="shared" si="8106"/>
        <v>1870000000</v>
      </c>
      <c r="BJ4317" s="29">
        <f t="shared" si="8107"/>
        <v>12.201845430196357</v>
      </c>
      <c r="BK4317" s="3">
        <f t="shared" si="8108"/>
        <v>-8.0214609057917361</v>
      </c>
      <c r="BL4317" s="13">
        <f t="shared" si="8109"/>
        <v>538.01317875596089</v>
      </c>
      <c r="BM4317" s="3">
        <f t="shared" si="8110"/>
        <v>4.3419729066353767</v>
      </c>
      <c r="BN4317" s="13" cm="1">
        <f t="array" ref="BN4317">$C4317*EXP(poly_from_str(100000000/$E4317,BN$4343))</f>
        <v>287.27850254086218</v>
      </c>
      <c r="BO4317" s="3">
        <f t="shared" si="8111"/>
        <v>1.9459101490553132</v>
      </c>
      <c r="BP4317" s="13">
        <f t="shared" si="8112"/>
        <v>0.62743091832869891</v>
      </c>
      <c r="BQ4317" s="13"/>
      <c r="BS4317" s="13"/>
      <c r="BT4317" s="13"/>
      <c r="BU4317" s="13"/>
      <c r="BV4317" s="13"/>
      <c r="BW4317" s="13"/>
      <c r="BX4317" s="13"/>
      <c r="BY4317">
        <v>337132</v>
      </c>
      <c r="BZ4317" s="13"/>
    </row>
    <row r="4318" spans="1:78" hidden="1" x14ac:dyDescent="0.25">
      <c r="A4318" t="s">
        <v>4624</v>
      </c>
      <c r="B4318" s="2" t="str">
        <f t="shared" si="7979"/>
        <v/>
      </c>
      <c r="C4318">
        <v>6</v>
      </c>
      <c r="E4318">
        <v>46798.28</v>
      </c>
      <c r="F4318">
        <v>14558</v>
      </c>
      <c r="G4318" t="s">
        <v>5</v>
      </c>
      <c r="H4318" s="5" t="s">
        <v>4</v>
      </c>
      <c r="I4318">
        <v>61357</v>
      </c>
      <c r="J4318" t="s">
        <v>3</v>
      </c>
      <c r="K4318" s="5" t="s">
        <v>4</v>
      </c>
      <c r="L4318">
        <v>14558.82</v>
      </c>
      <c r="M4318" t="str">
        <f t="shared" si="8097"/>
        <v>e</v>
      </c>
      <c r="N4318" t="str">
        <f t="shared" si="8098"/>
        <v>9/2</v>
      </c>
      <c r="O4318">
        <v>61357.04</v>
      </c>
      <c r="P4318" t="str">
        <f t="shared" si="8099"/>
        <v>o</v>
      </c>
      <c r="Q4318" t="str">
        <f t="shared" si="8100"/>
        <v>9/2</v>
      </c>
      <c r="R4318">
        <v>39</v>
      </c>
      <c r="AA4318" s="10">
        <f t="shared" si="8043"/>
        <v>2136.1570000000002</v>
      </c>
      <c r="AB4318" s="3" cm="1">
        <f t="array" ref="AB4318">100000000/Lvac(AA4318)</f>
        <v>46798.278263453649</v>
      </c>
      <c r="AC4318" s="28">
        <f t="shared" si="8044"/>
        <v>4.6813038554750422E-7</v>
      </c>
      <c r="AD4318" s="28">
        <f t="shared" si="8045"/>
        <v>2.1368307491366273E-7</v>
      </c>
      <c r="AE4318" s="21">
        <f t="shared" si="8046"/>
        <v>46798.279700568164</v>
      </c>
      <c r="AF4318" s="10" cm="1">
        <f t="array" ref="AF4318">Lair(100000000/AE4318)</f>
        <v>2136.1569343938868</v>
      </c>
      <c r="AG4318" s="10">
        <f t="shared" si="8047"/>
        <v>1.5953848023214971E-2</v>
      </c>
      <c r="AH4318" s="10" t="b">
        <f t="shared" si="8042"/>
        <v>1</v>
      </c>
      <c r="AI4318" s="10">
        <f t="shared" si="8101"/>
        <v>2136.1569343938868</v>
      </c>
      <c r="AJ4318">
        <v>3.0000000000000001E-3</v>
      </c>
      <c r="AK4318" s="3" cm="1">
        <f t="array" ref="AK4318">100000000/Lvac($AA4318)</f>
        <v>46798.278263453649</v>
      </c>
      <c r="AL4318" s="21">
        <f t="shared" si="7949"/>
        <v>6.5723090157791514E-2</v>
      </c>
      <c r="AM4318" s="10" cm="1">
        <f t="array" ref="AM4318">Lvac($AI4318)-$BA4318</f>
        <v>-2.7259585062893166E-3</v>
      </c>
      <c r="AN4318" s="10">
        <f t="shared" si="8102"/>
        <v>5.8263453647668939E-2</v>
      </c>
      <c r="AO4318" s="3">
        <f t="shared" si="8103"/>
        <v>-0.90865283542977215</v>
      </c>
      <c r="AP4318" s="3">
        <v>-0.88677973447677994</v>
      </c>
      <c r="AS4318" s="3">
        <f t="shared" si="8049"/>
        <v>-1.7365463500027545E-3</v>
      </c>
      <c r="AT4318" s="3" cm="1">
        <f t="array" ref="AT4318">AS4318-(100000000/LvacE($A4318)-$E4318)</f>
        <v>2.5189759617205709E-4</v>
      </c>
      <c r="AU4318" t="s">
        <v>4748</v>
      </c>
      <c r="AV4318" t="s">
        <v>4898</v>
      </c>
      <c r="AW4318" s="3">
        <v>14558.82</v>
      </c>
      <c r="AX4318" s="3">
        <v>61357.04</v>
      </c>
      <c r="AY4318" s="3"/>
      <c r="AZ4318" s="10" cm="1">
        <f t="array" ref="AZ4318">Lair(100000000/($AX4318-$AW4318))</f>
        <v>2136.1596598044748</v>
      </c>
      <c r="BA4318" s="10">
        <f t="shared" si="8104"/>
        <v>2136.8334094758306</v>
      </c>
      <c r="BB4318" s="12">
        <v>921000000</v>
      </c>
      <c r="BC4318" s="3">
        <v>0.45600000000000002</v>
      </c>
      <c r="BD4318" s="12" cm="1">
        <f t="array" ref="BD4318">SfromgA($BB4318,$BA4318,"")</f>
        <v>4.435116027524729</v>
      </c>
      <c r="BE4318" s="29">
        <f t="shared" si="8105"/>
        <v>25.150364009000569</v>
      </c>
      <c r="BG4318" s="3"/>
      <c r="BH4318" s="3"/>
      <c r="BI4318" s="12">
        <f t="shared" si="8106"/>
        <v>921000000</v>
      </c>
      <c r="BJ4318" s="29">
        <f t="shared" si="8107"/>
        <v>25.150364009000569</v>
      </c>
      <c r="BK4318" s="3">
        <f t="shared" si="8108"/>
        <v>-7.4586103811854905</v>
      </c>
      <c r="BL4318" s="13">
        <f t="shared" si="8109"/>
        <v>457.57512282387108</v>
      </c>
      <c r="BM4318" s="3">
        <f t="shared" si="8110"/>
        <v>4.334181604901409</v>
      </c>
      <c r="BN4318" s="13" cm="1">
        <f t="array" ref="BN4318">$C4318*EXP(poly_from_str(100000000/$E4318,BN$4343))</f>
        <v>248.45951532721028</v>
      </c>
      <c r="BO4318" s="3">
        <f t="shared" si="8111"/>
        <v>1.791759469228055</v>
      </c>
      <c r="BP4318" s="13">
        <f t="shared" si="8112"/>
        <v>0.61066115805335264</v>
      </c>
      <c r="BQ4318" s="13"/>
      <c r="BS4318" s="13"/>
      <c r="BT4318" s="13"/>
      <c r="BU4318" s="13"/>
      <c r="BV4318" s="13"/>
      <c r="BW4318" s="13"/>
      <c r="BX4318" s="13"/>
      <c r="BY4318">
        <v>291833</v>
      </c>
      <c r="BZ4318" s="13"/>
    </row>
    <row r="4319" spans="1:78" hidden="1" x14ac:dyDescent="0.25">
      <c r="A4319" t="s">
        <v>4625</v>
      </c>
      <c r="B4319" s="2" t="str">
        <f t="shared" si="7979"/>
        <v/>
      </c>
      <c r="C4319">
        <v>2</v>
      </c>
      <c r="E4319">
        <v>46802.99</v>
      </c>
      <c r="F4319">
        <v>23175</v>
      </c>
      <c r="G4319" t="s">
        <v>5</v>
      </c>
      <c r="H4319" s="5" t="s">
        <v>15</v>
      </c>
      <c r="I4319">
        <v>69978</v>
      </c>
      <c r="J4319" t="s">
        <v>3</v>
      </c>
      <c r="K4319" s="5" t="s">
        <v>16</v>
      </c>
      <c r="L4319">
        <v>23175.09</v>
      </c>
      <c r="M4319" t="str">
        <f t="shared" si="8097"/>
        <v>e</v>
      </c>
      <c r="N4319" t="str">
        <f t="shared" si="8098"/>
        <v>13/2</v>
      </c>
      <c r="O4319">
        <v>69978.080000000002</v>
      </c>
      <c r="P4319" t="str">
        <f t="shared" si="8099"/>
        <v>o</v>
      </c>
      <c r="Q4319" t="str">
        <f t="shared" si="8100"/>
        <v>11/2</v>
      </c>
      <c r="R4319">
        <v>39</v>
      </c>
      <c r="AA4319" s="10">
        <f t="shared" si="8043"/>
        <v>2135.942</v>
      </c>
      <c r="AB4319" s="3" cm="1">
        <f t="array" ref="AB4319">100000000/Lvac(AA4319)</f>
        <v>46802.988353543449</v>
      </c>
      <c r="AC4319" s="28">
        <f t="shared" si="8044"/>
        <v>4.6817750669259746E-7</v>
      </c>
      <c r="AD4319" s="28">
        <f t="shared" si="8045"/>
        <v>2.1366157059163298E-7</v>
      </c>
      <c r="AE4319" s="21">
        <f t="shared" si="8046"/>
        <v>46802.989716196884</v>
      </c>
      <c r="AF4319" s="10" cm="1">
        <f t="array" ref="AF4319">Lair(100000000/AE4319)</f>
        <v>2135.9419378056482</v>
      </c>
      <c r="AG4319" s="10">
        <f t="shared" si="8047"/>
        <v>1.5956053196562323E-2</v>
      </c>
      <c r="AH4319" s="10" t="b">
        <f t="shared" si="8042"/>
        <v>1</v>
      </c>
      <c r="AI4319" s="10">
        <f t="shared" si="8101"/>
        <v>2135.9419378056482</v>
      </c>
      <c r="AJ4319">
        <v>3.0000000000000001E-3</v>
      </c>
      <c r="AK4319" s="3" cm="1">
        <f t="array" ref="AK4319">100000000/Lvac($AA4319)</f>
        <v>46802.988353543449</v>
      </c>
      <c r="AL4319" s="21">
        <f t="shared" si="7949"/>
        <v>6.5736321093483915E-2</v>
      </c>
      <c r="AM4319" s="10" cm="1">
        <f t="array" ref="AM4319">Lvac($AI4319)-$BA4319</f>
        <v>1.2955970760231139E-5</v>
      </c>
      <c r="AN4319" s="10">
        <f t="shared" si="8102"/>
        <v>-1.6464565560454503E-3</v>
      </c>
      <c r="AO4319" s="3">
        <f t="shared" si="8103"/>
        <v>4.3186569200770464E-3</v>
      </c>
      <c r="AP4319" s="3">
        <v>2.5054274829017231E-2</v>
      </c>
      <c r="AS4319" s="3">
        <f t="shared" si="8049"/>
        <v>-1.6464565487694927E-3</v>
      </c>
      <c r="AT4319" s="3" cm="1">
        <f t="array" ref="AT4319">AS4319-(100000000/LvacE($A4319)-$E4319)</f>
        <v>2.5220509269274771E-4</v>
      </c>
      <c r="AU4319" t="s">
        <v>4964</v>
      </c>
      <c r="AV4319" t="s">
        <v>4936</v>
      </c>
      <c r="AW4319" s="3">
        <v>23175.09</v>
      </c>
      <c r="AX4319" s="3">
        <v>69978.080000000002</v>
      </c>
      <c r="AY4319" s="3"/>
      <c r="AZ4319" s="10" cm="1">
        <f t="array" ref="AZ4319">Lair(100000000/($AX4319-$AW4319))</f>
        <v>2135.9419248522809</v>
      </c>
      <c r="BA4319" s="10">
        <f t="shared" si="8104"/>
        <v>2136.6156307535052</v>
      </c>
      <c r="BB4319" s="12">
        <v>963000000</v>
      </c>
      <c r="BC4319" s="3">
        <v>0.54</v>
      </c>
      <c r="BD4319" s="12" cm="1">
        <f t="array" ref="BD4319">SfromgA($BB4319,$BA4319,"")</f>
        <v>4.6359511460579075</v>
      </c>
      <c r="BE4319" s="29">
        <f t="shared" si="8105"/>
        <v>24.143732234731253</v>
      </c>
      <c r="BG4319" s="3"/>
      <c r="BH4319" s="3"/>
      <c r="BI4319" s="12">
        <f t="shared" si="8106"/>
        <v>963000000</v>
      </c>
      <c r="BJ4319" s="29">
        <f t="shared" si="8107"/>
        <v>24.143732234731253</v>
      </c>
      <c r="BK4319" s="3">
        <f t="shared" si="8108"/>
        <v>-8.597630813646358</v>
      </c>
      <c r="BL4319" s="13">
        <f t="shared" si="8109"/>
        <v>248.54114964982909</v>
      </c>
      <c r="BM4319" s="3">
        <f t="shared" si="8110"/>
        <v>4.8224612434201006</v>
      </c>
      <c r="BN4319" s="13" cm="1">
        <f t="array" ref="BN4319">$C4319*EXP(poly_from_str(100000000/$E4319,BN$4343))</f>
        <v>83.175661993536977</v>
      </c>
      <c r="BO4319" s="3">
        <f t="shared" si="8111"/>
        <v>0.69314718055994529</v>
      </c>
      <c r="BP4319" s="13">
        <f t="shared" si="8112"/>
        <v>1.0946536430625502</v>
      </c>
      <c r="BQ4319" s="13"/>
      <c r="BS4319" s="13"/>
      <c r="BT4319" s="13"/>
      <c r="BU4319" s="13"/>
      <c r="BV4319" s="13"/>
      <c r="BW4319" s="13"/>
      <c r="BX4319" s="13"/>
      <c r="BY4319">
        <v>97737</v>
      </c>
      <c r="BZ4319" s="13"/>
    </row>
    <row r="4320" spans="1:78" hidden="1" x14ac:dyDescent="0.25">
      <c r="A4320" t="s">
        <v>4626</v>
      </c>
      <c r="B4320" s="2">
        <f t="shared" si="7979"/>
        <v>1</v>
      </c>
      <c r="C4320">
        <v>1</v>
      </c>
      <c r="D4320" t="s">
        <v>736</v>
      </c>
      <c r="E4320">
        <v>46919.31</v>
      </c>
      <c r="F4320">
        <v>18990</v>
      </c>
      <c r="G4320" t="s">
        <v>5</v>
      </c>
      <c r="H4320" s="5" t="s">
        <v>8</v>
      </c>
      <c r="I4320">
        <v>65909</v>
      </c>
      <c r="J4320" t="s">
        <v>3</v>
      </c>
      <c r="K4320" s="5" t="s">
        <v>18</v>
      </c>
      <c r="L4320">
        <v>18990.080000000002</v>
      </c>
      <c r="M4320" t="str">
        <f t="shared" si="8097"/>
        <v>e</v>
      </c>
      <c r="N4320" t="str">
        <f t="shared" si="8098"/>
        <v>7/2</v>
      </c>
      <c r="O4320">
        <v>65909.440000000002</v>
      </c>
      <c r="P4320" t="str">
        <f t="shared" si="8099"/>
        <v>o</v>
      </c>
      <c r="Q4320" t="str">
        <f t="shared" si="8100"/>
        <v>5/2</v>
      </c>
      <c r="R4320">
        <v>39</v>
      </c>
      <c r="AA4320" s="10">
        <f t="shared" si="8043"/>
        <v>2130.6460000000002</v>
      </c>
      <c r="AB4320" s="3" cm="1">
        <f t="array" ref="AB4320">100000000/Lvac(AA4320)</f>
        <v>46919.309934284378</v>
      </c>
      <c r="AC4320" s="28">
        <f t="shared" si="8044"/>
        <v>4.6934122327219063E-7</v>
      </c>
      <c r="AD4320" s="28">
        <f t="shared" si="8045"/>
        <v>2.1313186434340345E-7</v>
      </c>
      <c r="AE4320" s="21">
        <f t="shared" si="8046"/>
        <v>46919.309988765242</v>
      </c>
      <c r="AF4320" s="10" cm="1">
        <f t="array" ref="AF4320">Lair(100000000/AE4320)</f>
        <v>2130.6459975256921</v>
      </c>
      <c r="AG4320" s="10">
        <f t="shared" si="8047"/>
        <v>1.6010583159822039E-2</v>
      </c>
      <c r="AH4320" s="10" t="b">
        <f t="shared" si="8042"/>
        <v>1</v>
      </c>
      <c r="AI4320" s="10">
        <f t="shared" si="8101"/>
        <v>2130.6459975256921</v>
      </c>
      <c r="AJ4320">
        <v>7.0000000000000001E-3</v>
      </c>
      <c r="AK4320" s="3" cm="1">
        <f t="array" ref="AK4320">100000000/Lvac($AA4320)</f>
        <v>46919.309934284378</v>
      </c>
      <c r="AL4320" s="21">
        <f t="shared" ref="AL4320:AL4334" si="8113">AJ4320/AI4320*AK4320</f>
        <v>0.15414816441652002</v>
      </c>
      <c r="AM4320" s="10" cm="1">
        <f t="array" ref="AM4320">Lvac($AI4320)-$BA4320</f>
        <v>2.2717674942214217E-3</v>
      </c>
      <c r="AN4320" s="10">
        <f t="shared" si="8102"/>
        <v>-5.006571562262252E-2</v>
      </c>
      <c r="AO4320" s="3">
        <f t="shared" si="8103"/>
        <v>0.32453821346020306</v>
      </c>
      <c r="AP4320" s="3">
        <v>0.32489175685311367</v>
      </c>
      <c r="AS4320" s="3">
        <f t="shared" si="8049"/>
        <v>-6.5715619712136686E-5</v>
      </c>
      <c r="AT4320" s="3" cm="1">
        <f t="array" ref="AT4320">AS4320-(100000000/LvacE($A4320)-$E4320)</f>
        <v>2.5993846793426201E-4</v>
      </c>
      <c r="AU4320" t="s">
        <v>4963</v>
      </c>
      <c r="AV4320" t="s">
        <v>4902</v>
      </c>
      <c r="AW4320" s="3">
        <v>18990.080000000002</v>
      </c>
      <c r="AX4320" s="3">
        <v>65909.440000000002</v>
      </c>
      <c r="AY4320" s="3"/>
      <c r="AZ4320" s="10" cm="1">
        <f t="array" ref="AZ4320">Lair(100000000/($AX4320-$AW4320))</f>
        <v>2130.6437262129775</v>
      </c>
      <c r="BA4320" s="10">
        <f t="shared" si="8104"/>
        <v>2131.3163691917366</v>
      </c>
      <c r="BB4320" s="12">
        <v>467000000</v>
      </c>
      <c r="BC4320" s="3">
        <v>0.64700000000000002</v>
      </c>
      <c r="BD4320" s="12" cm="1">
        <f t="array" ref="BD4320">SfromgA($BB4320,$BA4320,"")</f>
        <v>2.2314851543456289</v>
      </c>
      <c r="BE4320" s="29">
        <f t="shared" si="8105"/>
        <v>45.878745715222479</v>
      </c>
      <c r="BG4320" s="3"/>
      <c r="BH4320" s="3"/>
      <c r="BI4320" s="12">
        <f t="shared" si="8106"/>
        <v>467000000</v>
      </c>
      <c r="BJ4320" s="29">
        <f t="shared" si="8107"/>
        <v>45.878745715222479</v>
      </c>
      <c r="BK4320" s="3">
        <f t="shared" si="8108"/>
        <v>-8.4622370981374271</v>
      </c>
      <c r="BL4320" s="13">
        <f t="shared" si="8109"/>
        <v>164.59755889292498</v>
      </c>
      <c r="BM4320" s="3">
        <f t="shared" si="8110"/>
        <v>5.1035034575918354</v>
      </c>
      <c r="BN4320" s="13" cm="1">
        <f t="array" ref="BN4320">$C4320*EXP(poly_from_str(100000000/$E4320,BN$4343))</f>
        <v>46.298410774537338</v>
      </c>
      <c r="BO4320" s="3">
        <f t="shared" si="8111"/>
        <v>0</v>
      </c>
      <c r="BP4320" s="13">
        <f t="shared" si="8112"/>
        <v>1.2683958216127784</v>
      </c>
      <c r="BQ4320" s="13"/>
      <c r="BS4320" s="13"/>
      <c r="BT4320" s="13"/>
      <c r="BU4320" s="13"/>
      <c r="BV4320" s="13"/>
      <c r="BW4320" s="13"/>
      <c r="BX4320" s="13"/>
      <c r="BY4320">
        <v>54979</v>
      </c>
      <c r="BZ4320" s="13"/>
    </row>
    <row r="4321" spans="1:78" hidden="1" x14ac:dyDescent="0.25">
      <c r="A4321" t="s">
        <v>4626</v>
      </c>
      <c r="B4321" s="2">
        <f t="shared" si="7979"/>
        <v>2</v>
      </c>
      <c r="C4321">
        <v>1</v>
      </c>
      <c r="D4321" t="s">
        <v>736</v>
      </c>
      <c r="E4321">
        <v>46919.31</v>
      </c>
      <c r="F4321">
        <v>28720</v>
      </c>
      <c r="G4321" t="s">
        <v>5</v>
      </c>
      <c r="H4321" s="5" t="s">
        <v>4</v>
      </c>
      <c r="I4321">
        <v>75640</v>
      </c>
      <c r="J4321" t="s">
        <v>3</v>
      </c>
      <c r="K4321" s="5" t="s">
        <v>16</v>
      </c>
      <c r="L4321">
        <v>28720.71</v>
      </c>
      <c r="M4321" t="str">
        <f t="shared" si="8097"/>
        <v>e</v>
      </c>
      <c r="N4321" t="str">
        <f t="shared" si="8098"/>
        <v>9/2</v>
      </c>
      <c r="O4321">
        <v>75640</v>
      </c>
      <c r="P4321" t="str">
        <f t="shared" si="8099"/>
        <v>o</v>
      </c>
      <c r="Q4321" t="str">
        <f t="shared" si="8100"/>
        <v>11/2</v>
      </c>
      <c r="R4321">
        <v>39</v>
      </c>
      <c r="AA4321" s="10">
        <f t="shared" si="8043"/>
        <v>2130.6460000000002</v>
      </c>
      <c r="AB4321" s="3" cm="1">
        <f t="array" ref="AB4321">100000000/Lvac(AA4321)</f>
        <v>46919.309934284378</v>
      </c>
      <c r="AC4321" s="28">
        <f t="shared" si="8044"/>
        <v>4.6934122327219063E-7</v>
      </c>
      <c r="AD4321" s="28">
        <f t="shared" si="8045"/>
        <v>2.1313186434340345E-7</v>
      </c>
      <c r="AE4321" s="21">
        <f t="shared" si="8046"/>
        <v>46919.309988765242</v>
      </c>
      <c r="AF4321" s="10" cm="1">
        <f t="array" ref="AF4321">Lair(100000000/AE4321)</f>
        <v>2130.6459975256921</v>
      </c>
      <c r="AG4321" s="10">
        <f t="shared" si="8047"/>
        <v>1.6010583159822039E-2</v>
      </c>
      <c r="AH4321" s="10" t="b">
        <f t="shared" si="8042"/>
        <v>1</v>
      </c>
      <c r="AI4321" s="10">
        <f t="shared" si="8101"/>
        <v>2130.6459975256921</v>
      </c>
      <c r="AJ4321">
        <v>7.0000000000000001E-3</v>
      </c>
      <c r="AK4321" s="3" cm="1">
        <f t="array" ref="AK4321">100000000/Lvac($AA4321)</f>
        <v>46919.309934284378</v>
      </c>
      <c r="AL4321" s="21">
        <f t="shared" si="8113"/>
        <v>0.15414816441652002</v>
      </c>
      <c r="AM4321" s="10" cm="1">
        <f t="array" ref="AM4321">Lvac($AI4321)-$BA4321</f>
        <v>-9.0799387544393539E-4</v>
      </c>
      <c r="AN4321" s="10">
        <f t="shared" si="8102"/>
        <v>1.9934284377086442E-2</v>
      </c>
      <c r="AO4321" s="3">
        <f t="shared" si="8103"/>
        <v>-0.12971341077770504</v>
      </c>
      <c r="AP4321" s="3">
        <v>-0.12935986738479446</v>
      </c>
      <c r="AS4321" s="3">
        <f t="shared" si="8049"/>
        <v>-6.5715619712136686E-5</v>
      </c>
      <c r="AT4321" s="3" cm="1">
        <f t="array" ref="AT4321">AS4321-(100000000/LvacE($A4321)-$E4321)</f>
        <v>2.5993846793426201E-4</v>
      </c>
      <c r="AU4321" t="s">
        <v>4703</v>
      </c>
      <c r="AV4321" t="s">
        <v>4933</v>
      </c>
      <c r="AW4321" s="3">
        <v>28720.71</v>
      </c>
      <c r="AX4321" s="3">
        <v>75640</v>
      </c>
      <c r="AY4321" s="3"/>
      <c r="AZ4321" s="10" cm="1">
        <f t="array" ref="AZ4321">Lair(100000000/($AX4321-$AW4321))</f>
        <v>2130.6469053377982</v>
      </c>
      <c r="BA4321" s="10">
        <f t="shared" si="8104"/>
        <v>2131.3195489531063</v>
      </c>
      <c r="BB4321" s="12">
        <v>31000000</v>
      </c>
      <c r="BC4321" s="3">
        <v>7.0000000000000007E-2</v>
      </c>
      <c r="BD4321" s="12" cm="1">
        <f t="array" ref="BD4321">SfromgA($BB4321,$BA4321,"")</f>
        <v>0.14812922784002744</v>
      </c>
      <c r="BE4321" s="29">
        <f t="shared" si="8105"/>
        <v>596.69390892501906</v>
      </c>
      <c r="BG4321" s="3"/>
      <c r="BH4321" s="3"/>
      <c r="BI4321" s="12">
        <f t="shared" si="8106"/>
        <v>31000000</v>
      </c>
      <c r="BJ4321" s="29">
        <f t="shared" si="8107"/>
        <v>596.69390892501906</v>
      </c>
      <c r="BK4321" s="3">
        <f t="shared" si="8108"/>
        <v>-5.7498935530311055</v>
      </c>
      <c r="BL4321" s="13">
        <f t="shared" si="8109"/>
        <v>5.2165197474276885</v>
      </c>
      <c r="BM4321" s="3">
        <f t="shared" si="8110"/>
        <v>1.6518304644890636</v>
      </c>
      <c r="BN4321" s="13" cm="1">
        <f t="array" ref="BN4321">$C4321*EXP(poly_from_str(100000000/$E4321,BN$4343))</f>
        <v>46.298410774537338</v>
      </c>
      <c r="BO4321" s="3">
        <f t="shared" si="8111"/>
        <v>0</v>
      </c>
      <c r="BP4321" s="13">
        <f>LN(BL4321/BN4321)</f>
        <v>-2.1832771714899932</v>
      </c>
      <c r="BQ4321" s="13"/>
      <c r="BS4321" s="13"/>
      <c r="BT4321" s="13"/>
      <c r="BU4321" s="13"/>
      <c r="BV4321" s="13"/>
      <c r="BW4321" s="13"/>
      <c r="BX4321" s="13"/>
      <c r="BY4321">
        <v>54979</v>
      </c>
      <c r="BZ4321" s="13"/>
    </row>
    <row r="4322" spans="1:78" hidden="1" x14ac:dyDescent="0.25">
      <c r="A4322" t="s">
        <v>4627</v>
      </c>
      <c r="B4322" s="2" t="str">
        <f t="shared" si="7979"/>
        <v/>
      </c>
      <c r="C4322">
        <v>3</v>
      </c>
      <c r="E4322">
        <v>46924.77</v>
      </c>
      <c r="F4322">
        <v>20315</v>
      </c>
      <c r="G4322" t="s">
        <v>5</v>
      </c>
      <c r="H4322" s="5" t="s">
        <v>4</v>
      </c>
      <c r="I4322">
        <v>67240</v>
      </c>
      <c r="J4322" t="s">
        <v>3</v>
      </c>
      <c r="K4322" s="5" t="s">
        <v>8</v>
      </c>
      <c r="L4322">
        <v>20315.650000000001</v>
      </c>
      <c r="M4322" t="str">
        <f t="shared" si="8097"/>
        <v>e</v>
      </c>
      <c r="N4322" t="str">
        <f t="shared" si="8098"/>
        <v>9/2</v>
      </c>
      <c r="O4322">
        <v>67240.350000000006</v>
      </c>
      <c r="P4322" t="str">
        <f t="shared" si="8099"/>
        <v>o</v>
      </c>
      <c r="Q4322" t="str">
        <f t="shared" si="8100"/>
        <v>7/2</v>
      </c>
      <c r="R4322">
        <v>39</v>
      </c>
      <c r="AA4322" s="10">
        <f t="shared" si="8043"/>
        <v>2130.3980000000001</v>
      </c>
      <c r="AB4322" s="3" cm="1">
        <f t="array" ref="AB4322">100000000/Lvac(AA4322)</f>
        <v>46924.771188609964</v>
      </c>
      <c r="AC4322" s="28">
        <f t="shared" si="8044"/>
        <v>4.6939585936524534E-7</v>
      </c>
      <c r="AD4322" s="28">
        <f t="shared" si="8045"/>
        <v>2.1310705937820953E-7</v>
      </c>
      <c r="AE4322" s="21">
        <f t="shared" si="8046"/>
        <v>46924.770203126471</v>
      </c>
      <c r="AF4322" s="10" cm="1">
        <f t="array" ref="AF4322">Lair(100000000/AE4322)</f>
        <v>2130.3980447464</v>
      </c>
      <c r="AG4322" s="10">
        <f t="shared" si="8047"/>
        <v>1.6013146648797539E-2</v>
      </c>
      <c r="AH4322" s="10" t="b">
        <f t="shared" si="8042"/>
        <v>1</v>
      </c>
      <c r="AI4322" s="10">
        <f t="shared" si="8101"/>
        <v>2130.3980447464</v>
      </c>
      <c r="AJ4322">
        <v>3.0000000000000001E-3</v>
      </c>
      <c r="AK4322" s="3" cm="1">
        <f t="array" ref="AK4322">100000000/Lvac($AA4322)</f>
        <v>46924.771188609964</v>
      </c>
      <c r="AL4322" s="21">
        <f t="shared" si="8113"/>
        <v>6.6078878504879354E-2</v>
      </c>
      <c r="AM4322" s="10" cm="1">
        <f t="array" ref="AM4322">Lvac($AI4322)-$BA4322</f>
        <v>-3.1882531279734394E-3</v>
      </c>
      <c r="AN4322" s="10">
        <f t="shared" si="8102"/>
        <v>7.1188609959790483E-2</v>
      </c>
      <c r="AO4322" s="3">
        <f t="shared" si="8103"/>
        <v>-1.0627510426578131</v>
      </c>
      <c r="AP4322" s="3">
        <v>-1.0776694953165133</v>
      </c>
      <c r="AS4322" s="3">
        <f t="shared" si="8049"/>
        <v>1.188609967357479E-3</v>
      </c>
      <c r="AT4322" s="3" cm="1">
        <f t="array" ref="AT4322">AS4322-(100000000/LvacE($A4322)-$E4322)</f>
        <v>2.6030826848000288E-4</v>
      </c>
      <c r="AU4322" t="s">
        <v>4959</v>
      </c>
      <c r="AV4322" t="s">
        <v>4847</v>
      </c>
      <c r="AW4322" s="3">
        <v>20315.650000000001</v>
      </c>
      <c r="AX4322" s="3">
        <v>67240.350000000006</v>
      </c>
      <c r="AY4322" s="3"/>
      <c r="AZ4322" s="10" cm="1">
        <f t="array" ref="AZ4322">Lair(100000000/($AX4322-$AW4322))</f>
        <v>2130.4012323613956</v>
      </c>
      <c r="BA4322" s="10">
        <f t="shared" si="8104"/>
        <v>2131.0738267905813</v>
      </c>
      <c r="BB4322" s="12">
        <v>762000000</v>
      </c>
      <c r="BC4322" s="3">
        <v>0.47599999999999998</v>
      </c>
      <c r="BD4322" s="12" cm="1">
        <f t="array" ref="BD4322">SfromgA($BB4322,$BA4322,"")</f>
        <v>3.6398527693858567</v>
      </c>
      <c r="BE4322" s="29">
        <f t="shared" si="8105"/>
        <v>30.014330130084431</v>
      </c>
      <c r="BG4322" s="3"/>
      <c r="BH4322" s="3"/>
      <c r="BI4322" s="12">
        <f t="shared" si="8106"/>
        <v>762000000</v>
      </c>
      <c r="BJ4322" s="29">
        <f t="shared" si="8107"/>
        <v>30.014330130084431</v>
      </c>
      <c r="BK4322" s="3">
        <f t="shared" si="8108"/>
        <v>-7.8482520316266031</v>
      </c>
      <c r="BL4322" s="13">
        <f t="shared" si="8109"/>
        <v>242.76934974288523</v>
      </c>
      <c r="BM4322" s="3">
        <f t="shared" si="8110"/>
        <v>4.3934995259049172</v>
      </c>
      <c r="BN4322" s="13" cm="1">
        <f t="array" ref="BN4322">$C4322*EXP(poly_from_str(100000000/$E4322,BN$4343))</f>
        <v>139.60594931999663</v>
      </c>
      <c r="BO4322" s="3">
        <f t="shared" si="8111"/>
        <v>1.0986122886681098</v>
      </c>
      <c r="BP4322" s="13">
        <f t="shared" ref="BP4322:BP4327" si="8114">LN(BL4322/BN4322)</f>
        <v>0.55328800824740942</v>
      </c>
      <c r="BQ4322" s="13"/>
      <c r="BS4322" s="13"/>
      <c r="BT4322" s="13"/>
      <c r="BU4322" s="13"/>
      <c r="BV4322" s="13"/>
      <c r="BW4322" s="13"/>
      <c r="BX4322" s="13"/>
      <c r="BY4322">
        <v>165863</v>
      </c>
      <c r="BZ4322" s="13"/>
    </row>
    <row r="4323" spans="1:78" hidden="1" x14ac:dyDescent="0.25">
      <c r="A4323" t="s">
        <v>4628</v>
      </c>
      <c r="B4323" s="2" t="str">
        <f t="shared" si="7979"/>
        <v/>
      </c>
      <c r="C4323">
        <v>4</v>
      </c>
      <c r="E4323">
        <v>47033.22</v>
      </c>
      <c r="F4323">
        <v>15525</v>
      </c>
      <c r="G4323" t="s">
        <v>5</v>
      </c>
      <c r="H4323" s="5" t="s">
        <v>16</v>
      </c>
      <c r="I4323">
        <v>62558</v>
      </c>
      <c r="J4323" t="s">
        <v>3</v>
      </c>
      <c r="K4323" s="5" t="s">
        <v>16</v>
      </c>
      <c r="L4323">
        <v>15525.5</v>
      </c>
      <c r="M4323" t="str">
        <f t="shared" si="8097"/>
        <v>e</v>
      </c>
      <c r="N4323" t="str">
        <f t="shared" si="8098"/>
        <v>11/2</v>
      </c>
      <c r="O4323">
        <v>62558.67</v>
      </c>
      <c r="P4323" t="str">
        <f t="shared" si="8099"/>
        <v>o</v>
      </c>
      <c r="Q4323" t="str">
        <f t="shared" si="8100"/>
        <v>11/2</v>
      </c>
      <c r="R4323">
        <v>39</v>
      </c>
      <c r="AA4323" s="10">
        <f t="shared" si="8043"/>
        <v>2125.4850000000001</v>
      </c>
      <c r="AB4323" s="3" cm="1">
        <f t="array" ref="AB4323">100000000/Lvac(AA4323)</f>
        <v>47033.223908807144</v>
      </c>
      <c r="AC4323" s="28">
        <f t="shared" si="8044"/>
        <v>4.704808549578096E-7</v>
      </c>
      <c r="AD4323" s="28">
        <f t="shared" si="8045"/>
        <v>2.1261566120555609E-7</v>
      </c>
      <c r="AE4323" s="21">
        <f t="shared" si="8046"/>
        <v>47033.22066289324</v>
      </c>
      <c r="AF4323" s="10" cm="1">
        <f t="array" ref="AF4323">Lair(100000000/AE4323)</f>
        <v>2125.4851467036497</v>
      </c>
      <c r="AG4323" s="10">
        <f t="shared" si="8047"/>
        <v>1.6064115698018838E-2</v>
      </c>
      <c r="AH4323" s="10" t="b">
        <f t="shared" si="8042"/>
        <v>1</v>
      </c>
      <c r="AI4323" s="10">
        <f t="shared" si="8101"/>
        <v>2125.4851467036497</v>
      </c>
      <c r="AJ4323">
        <v>3.0000000000000001E-3</v>
      </c>
      <c r="AK4323" s="3" cm="1">
        <f t="array" ref="AK4323">100000000/Lvac($AA4323)</f>
        <v>47033.223908807144</v>
      </c>
      <c r="AL4323" s="21">
        <f t="shared" si="8113"/>
        <v>6.6384689606158218E-2</v>
      </c>
      <c r="AM4323" s="10" cm="1">
        <f t="array" ref="AM4323">Lvac($AI4323)-$BA4323</f>
        <v>-2.2902401196915889E-3</v>
      </c>
      <c r="AN4323" s="10">
        <f t="shared" si="8102"/>
        <v>5.3908807145489845E-2</v>
      </c>
      <c r="AO4323" s="3">
        <f t="shared" si="8103"/>
        <v>-0.7634133732305296</v>
      </c>
      <c r="AP4323" s="3">
        <v>-0.81232434301152046</v>
      </c>
      <c r="AS4323" s="3">
        <f t="shared" si="8049"/>
        <v>3.9088071425794624E-3</v>
      </c>
      <c r="AT4323" s="3" cm="1">
        <f t="array" ref="AT4323">AS4323-(100000000/LvacE($A4323)-$E4323)</f>
        <v>2.6778153551276773E-4</v>
      </c>
      <c r="AU4323" t="s">
        <v>4729</v>
      </c>
      <c r="AV4323" t="s">
        <v>4816</v>
      </c>
      <c r="AW4323" s="3">
        <v>15525.5</v>
      </c>
      <c r="AX4323" s="3">
        <v>62558.67</v>
      </c>
      <c r="AY4323" s="3"/>
      <c r="AZ4323" s="10" cm="1">
        <f t="array" ref="AZ4323">Lair(100000000/($AX4323-$AW4323))</f>
        <v>2125.4874364870689</v>
      </c>
      <c r="BA4323" s="10">
        <f t="shared" si="8104"/>
        <v>2126.1590490285898</v>
      </c>
      <c r="BB4323" s="12">
        <v>750000000</v>
      </c>
      <c r="BC4323" s="3">
        <v>0.53200000000000003</v>
      </c>
      <c r="BD4323" s="12" cm="1">
        <f t="array" ref="BD4323">SfromgA($BB4323,$BA4323,"")</f>
        <v>3.557802785040626</v>
      </c>
      <c r="BE4323" s="29">
        <f t="shared" si="8105"/>
        <v>30.619505523369938</v>
      </c>
      <c r="BG4323" s="3"/>
      <c r="BH4323" s="3"/>
      <c r="BI4323" s="12">
        <f t="shared" si="8106"/>
        <v>750000000</v>
      </c>
      <c r="BJ4323" s="29">
        <f t="shared" si="8107"/>
        <v>30.619505523369938</v>
      </c>
      <c r="BK4323" s="3">
        <f t="shared" si="8108"/>
        <v>-7.4443767159826821</v>
      </c>
      <c r="BL4323" s="13">
        <f t="shared" si="8109"/>
        <v>341.81243171245279</v>
      </c>
      <c r="BM4323" s="3">
        <f t="shared" si="8110"/>
        <v>4.4479677802063611</v>
      </c>
      <c r="BN4323" s="13" cm="1">
        <f t="array" ref="BN4323">$C4323*EXP(poly_from_str(100000000/$E4323,BN$4343))</f>
        <v>206.25941672312882</v>
      </c>
      <c r="BO4323" s="3">
        <f t="shared" si="8111"/>
        <v>1.3862943611198906</v>
      </c>
      <c r="BP4323" s="13">
        <f t="shared" si="8114"/>
        <v>0.5051274603142909</v>
      </c>
      <c r="BQ4323" s="13"/>
      <c r="BS4323" s="13"/>
      <c r="BT4323" s="13"/>
      <c r="BU4323" s="13"/>
      <c r="BV4323" s="13"/>
      <c r="BW4323" s="13"/>
      <c r="BX4323" s="13"/>
      <c r="BY4323">
        <v>247535</v>
      </c>
      <c r="BZ4323" s="13"/>
    </row>
    <row r="4324" spans="1:78" hidden="1" x14ac:dyDescent="0.25">
      <c r="A4324" t="s">
        <v>4629</v>
      </c>
      <c r="B4324" s="2" t="str">
        <f t="shared" si="7979"/>
        <v/>
      </c>
      <c r="C4324">
        <v>4</v>
      </c>
      <c r="E4324">
        <v>47046.879999999997</v>
      </c>
      <c r="F4324">
        <v>14558</v>
      </c>
      <c r="G4324" t="s">
        <v>5</v>
      </c>
      <c r="H4324" s="5" t="s">
        <v>4</v>
      </c>
      <c r="I4324">
        <v>61605</v>
      </c>
      <c r="J4324" t="s">
        <v>3</v>
      </c>
      <c r="K4324" s="5" t="s">
        <v>8</v>
      </c>
      <c r="L4324">
        <v>14558.82</v>
      </c>
      <c r="M4324" t="str">
        <f t="shared" si="8097"/>
        <v>e</v>
      </c>
      <c r="N4324" t="str">
        <f t="shared" si="8098"/>
        <v>9/2</v>
      </c>
      <c r="O4324">
        <v>61605.66</v>
      </c>
      <c r="P4324" t="str">
        <f t="shared" si="8099"/>
        <v>o</v>
      </c>
      <c r="Q4324" t="str">
        <f t="shared" si="8100"/>
        <v>7/2</v>
      </c>
      <c r="R4324">
        <v>39</v>
      </c>
      <c r="AA4324" s="10">
        <f t="shared" si="8043"/>
        <v>2124.8679999999999</v>
      </c>
      <c r="AB4324" s="3" cm="1">
        <f t="array" ref="AB4324">100000000/Lvac(AA4324)</f>
        <v>47046.879399994468</v>
      </c>
      <c r="AC4324" s="28">
        <f t="shared" si="8044"/>
        <v>4.7061746894395325E-7</v>
      </c>
      <c r="AD4324" s="28">
        <f t="shared" si="8045"/>
        <v>2.1255394890231925E-7</v>
      </c>
      <c r="AE4324" s="21">
        <f t="shared" si="8046"/>
        <v>47046.879898343352</v>
      </c>
      <c r="AF4324" s="10" cm="1">
        <f t="array" ref="AF4324">Lair(100000000/AE4324)</f>
        <v>2124.8679774894936</v>
      </c>
      <c r="AG4324" s="10">
        <f t="shared" si="8047"/>
        <v>1.6070541652468406E-2</v>
      </c>
      <c r="AH4324" s="10" t="b">
        <f t="shared" si="8042"/>
        <v>1</v>
      </c>
      <c r="AI4324" s="10">
        <f t="shared" si="8101"/>
        <v>2124.8679774894936</v>
      </c>
      <c r="AJ4324">
        <v>3.0000000000000001E-3</v>
      </c>
      <c r="AK4324" s="3" cm="1">
        <f t="array" ref="AK4324">100000000/Lvac($AA4324)</f>
        <v>47046.879399994468</v>
      </c>
      <c r="AL4324" s="21">
        <f t="shared" si="8113"/>
        <v>6.6423250618487556E-2</v>
      </c>
      <c r="AM4324" s="10" cm="1">
        <f t="array" ref="AM4324">Lvac($AI4324)-$BA4324</f>
        <v>-1.8025759741249203E-3</v>
      </c>
      <c r="AN4324" s="10">
        <f t="shared" si="8102"/>
        <v>3.939999446447473E-2</v>
      </c>
      <c r="AO4324" s="3">
        <f t="shared" si="8103"/>
        <v>-0.60085865804164007</v>
      </c>
      <c r="AP4324" s="3">
        <v>-0.59335365995139</v>
      </c>
      <c r="AS4324" s="3">
        <f t="shared" si="8049"/>
        <v>-6.0000552912242711E-4</v>
      </c>
      <c r="AT4324" s="3" cm="1">
        <f t="array" ref="AT4324">AS4324-(100000000/LvacE($A4324)-$E4324)</f>
        <v>2.6874039031099528E-4</v>
      </c>
      <c r="AU4324" t="s">
        <v>4748</v>
      </c>
      <c r="AV4324" t="s">
        <v>4817</v>
      </c>
      <c r="AW4324" s="3">
        <v>14558.82</v>
      </c>
      <c r="AX4324" s="3">
        <v>61605.66</v>
      </c>
      <c r="AY4324" s="3"/>
      <c r="AZ4324" s="10" cm="1">
        <f t="array" ref="AZ4324">Lair(100000000/($AX4324-$AW4324))</f>
        <v>2124.8697797061823</v>
      </c>
      <c r="BA4324" s="10">
        <f t="shared" si="8104"/>
        <v>2125.5412690841722</v>
      </c>
      <c r="BB4324" s="12">
        <v>610000000</v>
      </c>
      <c r="BC4324" s="3">
        <v>0.40799999999999997</v>
      </c>
      <c r="BD4324" s="12" cm="1">
        <f t="array" ref="BD4324">SfromgA($BB4324,$BA4324,"")</f>
        <v>2.891157955753886</v>
      </c>
      <c r="BE4324" s="29">
        <f t="shared" si="8105"/>
        <v>36.640621633389991</v>
      </c>
      <c r="BG4324" s="3"/>
      <c r="BH4324" s="3"/>
      <c r="BI4324" s="12">
        <f t="shared" si="8106"/>
        <v>610000000</v>
      </c>
      <c r="BJ4324" s="29">
        <f t="shared" si="8107"/>
        <v>36.640621633389991</v>
      </c>
      <c r="BK4324" s="3">
        <f t="shared" si="8108"/>
        <v>-7.2249570385688973</v>
      </c>
      <c r="BL4324" s="13">
        <f t="shared" si="8109"/>
        <v>298.97152726175744</v>
      </c>
      <c r="BM4324" s="3">
        <f t="shared" si="8110"/>
        <v>4.3140539811871541</v>
      </c>
      <c r="BN4324" s="13" cm="1">
        <f t="array" ref="BN4324">$C4324*EXP(poly_from_str(100000000/$E4324,BN$4343))</f>
        <v>208.97836142965247</v>
      </c>
      <c r="BO4324" s="3">
        <f t="shared" si="8111"/>
        <v>1.3862943611198906</v>
      </c>
      <c r="BP4324" s="13">
        <f t="shared" si="8114"/>
        <v>0.35811762953164439</v>
      </c>
      <c r="BQ4324" s="13"/>
      <c r="BR4324" s="12">
        <v>60190000</v>
      </c>
      <c r="BS4324" s="3">
        <f>LN(BV4324*100000000/($AX4324-$AW4324)/$BR4324)</f>
        <v>-6.7230166320872735</v>
      </c>
      <c r="BT4324" s="13">
        <f>EXP(BS$4338*$AX4324+BS$4336)*$BR4324/(100000000/($AX4324-$AW4324))</f>
        <v>29.039351366434719</v>
      </c>
      <c r="BU4324" s="3">
        <f>LN(BT4324/$BN4324)</f>
        <v>-1.9735788589348269</v>
      </c>
      <c r="BV4324" s="3" cm="1">
        <f t="array" ref="BV4324">$BN4324*EXP(poly_from_str(100000000/$E4324,BV$4341))</f>
        <v>34.063226057619659</v>
      </c>
      <c r="BW4324" s="12" t="s">
        <v>5053</v>
      </c>
      <c r="BX4324" s="3">
        <f>LN(BT4324/BV4324)</f>
        <v>-0.15956653380877292</v>
      </c>
      <c r="BY4324">
        <v>251121</v>
      </c>
      <c r="BZ4324" s="13"/>
    </row>
    <row r="4325" spans="1:78" hidden="1" x14ac:dyDescent="0.25">
      <c r="A4325" t="s">
        <v>4630</v>
      </c>
      <c r="B4325" s="2" t="str">
        <f t="shared" si="7979"/>
        <v/>
      </c>
      <c r="C4325">
        <v>4</v>
      </c>
      <c r="E4325">
        <v>47102.29</v>
      </c>
      <c r="F4325">
        <v>17113</v>
      </c>
      <c r="G4325" t="s">
        <v>5</v>
      </c>
      <c r="H4325" s="5" t="s">
        <v>15</v>
      </c>
      <c r="I4325">
        <v>64215</v>
      </c>
      <c r="J4325" t="s">
        <v>3</v>
      </c>
      <c r="K4325" s="5" t="s">
        <v>15</v>
      </c>
      <c r="L4325">
        <v>17113.189999999999</v>
      </c>
      <c r="M4325" t="str">
        <f t="shared" si="8097"/>
        <v>e</v>
      </c>
      <c r="N4325" t="str">
        <f t="shared" si="8098"/>
        <v>13/2</v>
      </c>
      <c r="O4325">
        <v>64215.45</v>
      </c>
      <c r="P4325" t="str">
        <f t="shared" si="8099"/>
        <v>o</v>
      </c>
      <c r="Q4325" t="str">
        <f t="shared" si="8100"/>
        <v>13/2</v>
      </c>
      <c r="R4325">
        <v>39</v>
      </c>
      <c r="AA4325" s="10">
        <f t="shared" si="8043"/>
        <v>2122.3679999999999</v>
      </c>
      <c r="AB4325" s="3" cm="1">
        <f t="array" ref="AB4325">100000000/Lvac(AA4325)</f>
        <v>47102.290828773228</v>
      </c>
      <c r="AC4325" s="28">
        <f t="shared" si="8044"/>
        <v>4.7117182317109949E-7</v>
      </c>
      <c r="AD4325" s="28">
        <f t="shared" si="8045"/>
        <v>2.1230389911081208E-7</v>
      </c>
      <c r="AE4325" s="21">
        <f t="shared" si="8046"/>
        <v>47102.290139867582</v>
      </c>
      <c r="AF4325" s="10" cm="1">
        <f t="array" ref="AF4325">Lair(100000000/AE4325)</f>
        <v>2122.3680310448299</v>
      </c>
      <c r="AG4325" s="10">
        <f t="shared" si="8047"/>
        <v>1.609663612266422E-2</v>
      </c>
      <c r="AH4325" s="10" t="b">
        <f t="shared" si="8042"/>
        <v>1</v>
      </c>
      <c r="AI4325" s="10">
        <f t="shared" si="8101"/>
        <v>2122.3680310448299</v>
      </c>
      <c r="AJ4325">
        <v>3.0000000000000001E-3</v>
      </c>
      <c r="AK4325" s="3" cm="1">
        <f t="array" ref="AK4325">100000000/Lvac($AA4325)</f>
        <v>47102.290828773228</v>
      </c>
      <c r="AL4325" s="21">
        <f t="shared" si="8113"/>
        <v>6.6579815762092445E-2</v>
      </c>
      <c r="AM4325" s="10" cm="1">
        <f t="array" ref="AM4325">Lvac($AI4325)-$BA4325</f>
        <v>-1.3584935204562498E-3</v>
      </c>
      <c r="AN4325" s="10">
        <f t="shared" si="8102"/>
        <v>3.0828773233224638E-2</v>
      </c>
      <c r="AO4325" s="3">
        <f t="shared" si="8103"/>
        <v>-0.45283117348541657</v>
      </c>
      <c r="AP4325" s="3">
        <v>-0.4631815092276762</v>
      </c>
      <c r="AS4325" s="3">
        <f t="shared" si="8049"/>
        <v>8.2877322711283341E-4</v>
      </c>
      <c r="AT4325" s="3" cm="1">
        <f t="array" ref="AT4325">AS4325-(100000000/LvacE($A4325)-$E4325)</f>
        <v>2.7267352561466396E-4</v>
      </c>
      <c r="AU4325" t="s">
        <v>4724</v>
      </c>
      <c r="AV4325" t="s">
        <v>4818</v>
      </c>
      <c r="AW4325" s="3">
        <v>17113.189999999999</v>
      </c>
      <c r="AX4325" s="3">
        <v>64215.45</v>
      </c>
      <c r="AY4325" s="3"/>
      <c r="AZ4325" s="10" cm="1">
        <f t="array" ref="AZ4325">Lair(100000000/($AX4325-$AW4325))</f>
        <v>2122.369389268099</v>
      </c>
      <c r="BA4325" s="10">
        <f t="shared" si="8104"/>
        <v>2123.0403806526483</v>
      </c>
      <c r="BB4325" s="12">
        <v>1170000000</v>
      </c>
      <c r="BC4325" s="3">
        <v>0.55000000000000004</v>
      </c>
      <c r="BD4325" s="12" cm="1">
        <f t="array" ref="BD4325">SfromgA($BB4325,$BA4325,"")</f>
        <v>5.5257850296292945</v>
      </c>
      <c r="BE4325" s="29">
        <f t="shared" si="8105"/>
        <v>20.406150107212142</v>
      </c>
      <c r="BG4325" s="3"/>
      <c r="BH4325" s="3"/>
      <c r="BI4325" s="12">
        <f t="shared" si="8106"/>
        <v>1170000000</v>
      </c>
      <c r="BJ4325" s="29">
        <f t="shared" si="8107"/>
        <v>20.406150107212142</v>
      </c>
      <c r="BK4325" s="3">
        <f t="shared" si="8108"/>
        <v>-7.8239232126008256</v>
      </c>
      <c r="BL4325" s="13">
        <f t="shared" si="8109"/>
        <v>470.8471167050966</v>
      </c>
      <c r="BM4325" s="3">
        <f t="shared" si="8110"/>
        <v>4.7682390872220122</v>
      </c>
      <c r="BN4325" s="13" cm="1">
        <f t="array" ref="BN4325">$C4325*EXP(poly_from_str(100000000/$E4325,BN$4343))</f>
        <v>220.46564793477853</v>
      </c>
      <c r="BO4325" s="3">
        <f t="shared" si="8111"/>
        <v>1.3862943611198906</v>
      </c>
      <c r="BP4325" s="13">
        <f t="shared" si="8114"/>
        <v>0.75879155727079572</v>
      </c>
      <c r="BQ4325" s="13"/>
      <c r="BS4325" s="13"/>
      <c r="BT4325" s="13"/>
      <c r="BU4325" s="13"/>
      <c r="BV4325" s="13"/>
      <c r="BW4325" s="13"/>
      <c r="BX4325" s="13"/>
      <c r="BY4325">
        <v>266324</v>
      </c>
      <c r="BZ4325" s="13"/>
    </row>
    <row r="4326" spans="1:78" hidden="1" x14ac:dyDescent="0.25">
      <c r="A4326" t="s">
        <v>4631</v>
      </c>
      <c r="B4326" s="2" t="str">
        <f t="shared" si="7979"/>
        <v/>
      </c>
      <c r="C4326">
        <v>2</v>
      </c>
      <c r="E4326">
        <v>47104.49</v>
      </c>
      <c r="F4326">
        <v>15454</v>
      </c>
      <c r="G4326" t="s">
        <v>5</v>
      </c>
      <c r="H4326" s="5" t="s">
        <v>15</v>
      </c>
      <c r="I4326">
        <v>62558</v>
      </c>
      <c r="J4326" t="s">
        <v>3</v>
      </c>
      <c r="K4326" s="5" t="s">
        <v>16</v>
      </c>
      <c r="L4326">
        <v>15454.16</v>
      </c>
      <c r="M4326" t="str">
        <f t="shared" si="8097"/>
        <v>e</v>
      </c>
      <c r="N4326" t="str">
        <f t="shared" si="8098"/>
        <v>13/2</v>
      </c>
      <c r="O4326">
        <v>62558.67</v>
      </c>
      <c r="P4326" t="str">
        <f t="shared" si="8099"/>
        <v>o</v>
      </c>
      <c r="Q4326" t="str">
        <f t="shared" si="8100"/>
        <v>11/2</v>
      </c>
      <c r="R4326">
        <v>39</v>
      </c>
      <c r="AA4326" s="10">
        <f t="shared" si="8043"/>
        <v>2122.2689999999998</v>
      </c>
      <c r="AB4326" s="3" cm="1">
        <f t="array" ref="AB4326">100000000/Lvac(AA4326)</f>
        <v>47104.487807803001</v>
      </c>
      <c r="AC4326" s="28">
        <f t="shared" si="8044"/>
        <v>4.7119380248215476E-7</v>
      </c>
      <c r="AD4326" s="28">
        <f t="shared" si="8045"/>
        <v>2.1229399714104247E-7</v>
      </c>
      <c r="AE4326" s="21">
        <f t="shared" si="8046"/>
        <v>47104.489630092132</v>
      </c>
      <c r="AF4326" s="10" cm="1">
        <f t="array" ref="AF4326">Lair(100000000/AE4326)</f>
        <v>2122.2689178880623</v>
      </c>
      <c r="AG4326" s="10">
        <f t="shared" si="8047"/>
        <v>1.6097671362066499E-2</v>
      </c>
      <c r="AH4326" s="10" t="b">
        <f t="shared" si="8042"/>
        <v>1</v>
      </c>
      <c r="AI4326" s="10">
        <f t="shared" si="8101"/>
        <v>2122.2689178880623</v>
      </c>
      <c r="AJ4326">
        <v>3.0000000000000001E-3</v>
      </c>
      <c r="AK4326" s="3" cm="1">
        <f t="array" ref="AK4326">100000000/Lvac($AA4326)</f>
        <v>47104.487807803001</v>
      </c>
      <c r="AL4326" s="21">
        <f t="shared" si="8113"/>
        <v>6.6586030748654865E-2</v>
      </c>
      <c r="AM4326" s="10" cm="1">
        <f t="array" ref="AM4326">Lvac($AI4326)-$BA4326</f>
        <v>9.1804563817277085E-4</v>
      </c>
      <c r="AN4326" s="10">
        <f t="shared" si="8102"/>
        <v>-2.2192196993273683E-2</v>
      </c>
      <c r="AO4326" s="3">
        <f t="shared" si="8103"/>
        <v>0.30601521272425697</v>
      </c>
      <c r="AP4326" s="3">
        <v>0.33339130413878593</v>
      </c>
      <c r="AS4326" s="3">
        <f t="shared" si="8049"/>
        <v>-2.1921969964751042E-3</v>
      </c>
      <c r="AT4326" s="3" cm="1">
        <f t="array" ref="AT4326">AS4326-(100000000/LvacE($A4326)-$E4326)</f>
        <v>2.7283089002594352E-4</v>
      </c>
      <c r="AU4326" t="s">
        <v>4798</v>
      </c>
      <c r="AV4326" t="s">
        <v>4816</v>
      </c>
      <c r="AW4326" s="3">
        <v>15454.16</v>
      </c>
      <c r="AX4326" s="3">
        <v>62558.67</v>
      </c>
      <c r="AY4326" s="3"/>
      <c r="AZ4326" s="10" cm="1">
        <f t="array" ref="AZ4326">Lair(100000000/($AX4326-$AW4326))</f>
        <v>2122.2680000250411</v>
      </c>
      <c r="BA4326" s="10">
        <f t="shared" si="8104"/>
        <v>2122.9389712365123</v>
      </c>
      <c r="BB4326" s="12">
        <v>450000000</v>
      </c>
      <c r="BC4326" s="3">
        <v>0.312</v>
      </c>
      <c r="BD4326" s="12" cm="1">
        <f t="array" ref="BD4326">SfromgA($BB4326,$BA4326,"")</f>
        <v>2.1249973966944511</v>
      </c>
      <c r="BE4326" s="29">
        <f t="shared" si="8105"/>
        <v>47.918150430554228</v>
      </c>
      <c r="BG4326" s="3"/>
      <c r="BH4326" s="3"/>
      <c r="BI4326" s="12">
        <f t="shared" si="8106"/>
        <v>450000000</v>
      </c>
      <c r="BJ4326" s="29">
        <f t="shared" si="8107"/>
        <v>47.918150430554228</v>
      </c>
      <c r="BK4326" s="3">
        <f t="shared" si="8108"/>
        <v>-7.5594692228033988</v>
      </c>
      <c r="BL4326" s="13">
        <f t="shared" si="8109"/>
        <v>205.39853606793099</v>
      </c>
      <c r="BM4326" s="3">
        <f t="shared" si="8110"/>
        <v>4.6318049896838511</v>
      </c>
      <c r="BN4326" s="13" cm="1">
        <f t="array" ref="BN4326">$C4326*EXP(poly_from_str(100000000/$E4326,BN$4343))</f>
        <v>110.46869781212703</v>
      </c>
      <c r="BO4326" s="3">
        <f t="shared" si="8111"/>
        <v>0.69314718055994529</v>
      </c>
      <c r="BP4326" s="13">
        <f t="shared" si="8114"/>
        <v>0.62021996713500782</v>
      </c>
      <c r="BQ4326" s="13"/>
      <c r="BS4326" s="13"/>
      <c r="BT4326" s="13"/>
      <c r="BU4326" s="13"/>
      <c r="BV4326" s="13"/>
      <c r="BW4326" s="13"/>
      <c r="BX4326" s="13"/>
      <c r="BY4326">
        <v>133475</v>
      </c>
      <c r="BZ4326" s="13"/>
    </row>
    <row r="4327" spans="1:78" hidden="1" x14ac:dyDescent="0.25">
      <c r="A4327" t="s">
        <v>4632</v>
      </c>
      <c r="B4327" s="2" t="str">
        <f t="shared" ref="B4327:B4333" si="8115">IF(OR(A4327=A4326,A4327=A4328),IF(B4326="",1,B4326+1),"")</f>
        <v/>
      </c>
      <c r="C4327">
        <v>1</v>
      </c>
      <c r="E4327">
        <v>47232.44</v>
      </c>
      <c r="F4327">
        <v>18063</v>
      </c>
      <c r="G4327" t="s">
        <v>5</v>
      </c>
      <c r="H4327" s="5" t="s">
        <v>4</v>
      </c>
      <c r="I4327">
        <v>65295</v>
      </c>
      <c r="J4327" t="s">
        <v>3</v>
      </c>
      <c r="K4327" s="5" t="s">
        <v>8</v>
      </c>
      <c r="L4327">
        <v>18063.36</v>
      </c>
      <c r="M4327" t="str">
        <f t="shared" si="8097"/>
        <v>e</v>
      </c>
      <c r="N4327" t="str">
        <f t="shared" si="8098"/>
        <v>9/2</v>
      </c>
      <c r="O4327">
        <v>65295.9</v>
      </c>
      <c r="P4327" t="str">
        <f t="shared" si="8099"/>
        <v>o</v>
      </c>
      <c r="Q4327" t="str">
        <f t="shared" si="8100"/>
        <v>7/2</v>
      </c>
      <c r="R4327">
        <v>39</v>
      </c>
      <c r="AA4327" s="10">
        <f t="shared" si="8043"/>
        <v>2116.5189999999998</v>
      </c>
      <c r="AB4327" s="3" cm="1">
        <f t="array" ref="AB4327">100000000/Lvac(AA4327)</f>
        <v>47232.442654545906</v>
      </c>
      <c r="AC4327" s="28">
        <f t="shared" si="8044"/>
        <v>4.7247390644733173E-7</v>
      </c>
      <c r="AD4327" s="28">
        <f t="shared" si="8045"/>
        <v>2.1171888299614641E-7</v>
      </c>
      <c r="AE4327" s="21">
        <f t="shared" si="8046"/>
        <v>47232.440443897933</v>
      </c>
      <c r="AF4327" s="10" cm="1">
        <f t="array" ref="AF4327">Lair(100000000/AE4327)</f>
        <v>2116.5190990724241</v>
      </c>
      <c r="AG4327" s="10">
        <f t="shared" si="8047"/>
        <v>1.6158048346021442E-2</v>
      </c>
      <c r="AH4327" s="10" t="b">
        <f t="shared" si="8042"/>
        <v>1</v>
      </c>
      <c r="AI4327" s="10">
        <f t="shared" si="8101"/>
        <v>2116.5190990724241</v>
      </c>
      <c r="AJ4327">
        <v>3.0000000000000001E-3</v>
      </c>
      <c r="AK4327" s="3" cm="1">
        <f t="array" ref="AK4327">100000000/Lvac($AA4327)</f>
        <v>47232.442654545906</v>
      </c>
      <c r="AL4327" s="21">
        <f t="shared" si="8113"/>
        <v>6.6948286942337218E-2</v>
      </c>
      <c r="AM4327" s="10" cm="1">
        <f t="array" ref="AM4327">Lvac($AI4327)-$BA4327</f>
        <v>4.4625818795793748E-3</v>
      </c>
      <c r="AN4327" s="10">
        <f t="shared" si="8102"/>
        <v>-9.7345454094465822E-2</v>
      </c>
      <c r="AO4327" s="3">
        <f t="shared" si="8103"/>
        <v>1.4875272931931249</v>
      </c>
      <c r="AP4327" s="3">
        <v>1.4544966109800346</v>
      </c>
      <c r="AS4327" s="3">
        <f t="shared" si="8049"/>
        <v>2.6545459040789865E-3</v>
      </c>
      <c r="AT4327" s="3" cm="1">
        <f t="array" ref="AT4327">AS4327-(100000000/LvacE($A4327)-$E4327)</f>
        <v>2.8218776424182579E-4</v>
      </c>
      <c r="AU4327" t="s">
        <v>4739</v>
      </c>
      <c r="AV4327" t="s">
        <v>4820</v>
      </c>
      <c r="AW4327" s="3">
        <v>18063.36</v>
      </c>
      <c r="AX4327" s="3">
        <v>65295.9</v>
      </c>
      <c r="AY4327" s="3"/>
      <c r="AZ4327" s="10" cm="1">
        <f t="array" ref="AZ4327">Lair(100000000/($AX4327-$AW4327))</f>
        <v>2116.5146373742414</v>
      </c>
      <c r="BA4327" s="10">
        <f t="shared" si="8104"/>
        <v>2117.1844664716314</v>
      </c>
      <c r="BB4327" s="12">
        <v>330000000</v>
      </c>
      <c r="BC4327" s="3">
        <v>0.33100000000000002</v>
      </c>
      <c r="BD4327" s="12" cm="1">
        <f t="array" ref="BD4327">SfromgA($BB4327,$BA4327,"")</f>
        <v>1.5456935571549302</v>
      </c>
      <c r="BE4327" s="29">
        <f t="shared" si="8105"/>
        <v>65.051588723553365</v>
      </c>
      <c r="BG4327" s="3"/>
      <c r="BH4327" s="3"/>
      <c r="BI4327" s="12">
        <f t="shared" si="8106"/>
        <v>330000000</v>
      </c>
      <c r="BJ4327" s="29">
        <f t="shared" si="8107"/>
        <v>65.051588723553365</v>
      </c>
      <c r="BK4327" s="3">
        <f t="shared" si="8108"/>
        <v>-7.8191663126231665</v>
      </c>
      <c r="BL4327" s="13">
        <f t="shared" si="8109"/>
        <v>122.67473189679359</v>
      </c>
      <c r="BM4327" s="3">
        <f t="shared" si="8110"/>
        <v>4.8095363964980837</v>
      </c>
      <c r="BN4327" s="13" cm="1">
        <f t="array" ref="BN4327">$C4327*EXP(poly_from_str(100000000/$E4327,BN$4343))</f>
        <v>62.651930610095889</v>
      </c>
      <c r="BO4327" s="3">
        <f t="shared" si="8111"/>
        <v>0</v>
      </c>
      <c r="BP4327" s="13">
        <f t="shared" si="8114"/>
        <v>0.67194189982719765</v>
      </c>
      <c r="BQ4327" s="13"/>
      <c r="BS4327" s="13"/>
      <c r="BT4327" s="13"/>
      <c r="BU4327" s="13"/>
      <c r="BV4327" s="13"/>
      <c r="BW4327" s="13"/>
      <c r="BX4327" s="13"/>
      <c r="BY4327">
        <v>76646</v>
      </c>
      <c r="BZ4327" s="13"/>
    </row>
    <row r="4328" spans="1:78" hidden="1" x14ac:dyDescent="0.25">
      <c r="A4328" t="s">
        <v>4633</v>
      </c>
      <c r="B4328" s="2" t="str">
        <f t="shared" si="8115"/>
        <v/>
      </c>
      <c r="C4328">
        <v>1</v>
      </c>
      <c r="E4328">
        <v>47252.29</v>
      </c>
      <c r="R4328">
        <v>39</v>
      </c>
      <c r="S4328" t="s">
        <v>22</v>
      </c>
      <c r="AA4328" s="10">
        <f t="shared" si="8043"/>
        <v>2115.63</v>
      </c>
      <c r="AB4328" s="3" cm="1">
        <f t="array" ref="AB4328">100000000/Lvac(AA4328)</f>
        <v>47252.287649135113</v>
      </c>
      <c r="AC4328" s="28">
        <f t="shared" si="8044"/>
        <v>4.7267244272391674E-7</v>
      </c>
      <c r="AD4328" s="28">
        <f t="shared" si="8045"/>
        <v>2.1162996539455454E-7</v>
      </c>
      <c r="AE4328" s="21">
        <f t="shared" si="8046"/>
        <v>47252.289607433966</v>
      </c>
      <c r="AF4328" s="10" cm="1">
        <f t="array" ref="AF4328">Lair(100000000/AE4328)</f>
        <v>2115.6299123105546</v>
      </c>
      <c r="AG4328" s="10">
        <f t="shared" si="8047"/>
        <v>1.6167427113704929E-2</v>
      </c>
      <c r="AH4328" s="10" t="b">
        <f t="shared" si="8042"/>
        <v>1</v>
      </c>
      <c r="AI4328" s="10">
        <f t="shared" si="8048"/>
        <v>2115.63</v>
      </c>
      <c r="AJ4328">
        <v>3.0000000000000001E-3</v>
      </c>
      <c r="AK4328" s="3" cm="1">
        <f t="array" ref="AK4328">100000000/Lvac($AA4328)</f>
        <v>47252.287649135113</v>
      </c>
      <c r="AL4328" s="21">
        <f t="shared" si="8113"/>
        <v>6.7004562682229568E-2</v>
      </c>
      <c r="AM4328" s="21"/>
      <c r="AN4328" s="21"/>
      <c r="AO4328" s="21"/>
      <c r="AP4328" s="21"/>
      <c r="AS4328" s="3">
        <f t="shared" si="8049"/>
        <v>-2.3508648882852867E-3</v>
      </c>
      <c r="AT4328" s="3" cm="1">
        <f t="array" ref="AT4328">AS4328-(100000000/LvacE($A4328)-$E4328)</f>
        <v>2.8367366758175194E-4</v>
      </c>
      <c r="BB4328"/>
      <c r="BC4328"/>
      <c r="BD4328"/>
      <c r="BE4328"/>
      <c r="BF4328"/>
      <c r="BG4328"/>
      <c r="BH4328"/>
      <c r="BI4328"/>
      <c r="BJ4328"/>
      <c r="BN4328" s="13" cm="1">
        <f t="array" ref="BN4328">$C4328*EXP(poly_from_str(100000000/$E4328,BN$4343))</f>
        <v>63.907857522907882</v>
      </c>
      <c r="BO4328" s="13"/>
      <c r="BY4328">
        <v>78335</v>
      </c>
    </row>
    <row r="4329" spans="1:78" hidden="1" x14ac:dyDescent="0.25">
      <c r="A4329" t="s">
        <v>4634</v>
      </c>
      <c r="B4329" s="2" t="str">
        <f t="shared" si="8115"/>
        <v/>
      </c>
      <c r="C4329">
        <v>1</v>
      </c>
      <c r="E4329">
        <v>47267.39</v>
      </c>
      <c r="R4329">
        <v>39</v>
      </c>
      <c r="S4329" t="s">
        <v>22</v>
      </c>
      <c r="AA4329" s="10">
        <f t="shared" si="8043"/>
        <v>2114.9540000000002</v>
      </c>
      <c r="AB4329" s="3" cm="1">
        <f t="array" ref="AB4329">100000000/Lvac(AA4329)</f>
        <v>47267.389044350275</v>
      </c>
      <c r="AC4329" s="28">
        <f t="shared" si="8044"/>
        <v>4.7282352240285129E-7</v>
      </c>
      <c r="AD4329" s="28">
        <f t="shared" si="8045"/>
        <v>2.1156235201857991E-7</v>
      </c>
      <c r="AE4329" s="21">
        <f t="shared" si="8046"/>
        <v>47267.389840587886</v>
      </c>
      <c r="AF4329" s="10" cm="1">
        <f t="array" ref="AF4329">Lair(100000000/AE4329)</f>
        <v>2114.9539643685453</v>
      </c>
      <c r="AG4329" s="10">
        <f t="shared" si="8047"/>
        <v>1.6174566691367818E-2</v>
      </c>
      <c r="AH4329" s="10" t="b">
        <f t="shared" si="8042"/>
        <v>1</v>
      </c>
      <c r="AI4329" s="10">
        <f t="shared" si="8048"/>
        <v>2114.9540000000002</v>
      </c>
      <c r="AJ4329">
        <v>3.0000000000000001E-3</v>
      </c>
      <c r="AK4329" s="3" cm="1">
        <f t="array" ref="AK4329">100000000/Lvac($AA4329)</f>
        <v>47267.389044350275</v>
      </c>
      <c r="AL4329" s="21">
        <f t="shared" si="8113"/>
        <v>6.7047400148206912E-2</v>
      </c>
      <c r="AM4329" s="21"/>
      <c r="AN4329" s="21"/>
      <c r="AO4329" s="21"/>
      <c r="AP4329" s="21"/>
      <c r="AS4329" s="3">
        <f t="shared" si="8049"/>
        <v>-9.5564972434658557E-4</v>
      </c>
      <c r="AT4329" s="3" cm="1">
        <f t="array" ref="AT4329">AS4329-(100000000/LvacE($A4329)-$E4329)</f>
        <v>2.8481081972131506E-4</v>
      </c>
      <c r="BB4329"/>
      <c r="BC4329"/>
      <c r="BD4329"/>
      <c r="BE4329"/>
      <c r="BF4329"/>
      <c r="BG4329"/>
      <c r="BH4329"/>
      <c r="BI4329"/>
      <c r="BJ4329"/>
      <c r="BN4329" s="13" cm="1">
        <f t="array" ref="BN4329">$C4329*EXP(poly_from_str(100000000/$E4329,BN$4343))</f>
        <v>64.88357292021675</v>
      </c>
      <c r="BO4329" s="13"/>
      <c r="BY4329" t="e">
        <v>#N/A</v>
      </c>
    </row>
    <row r="4330" spans="1:78" hidden="1" x14ac:dyDescent="0.25">
      <c r="A4330" t="s">
        <v>4635</v>
      </c>
      <c r="B4330" s="2" t="str">
        <f t="shared" si="8115"/>
        <v/>
      </c>
      <c r="C4330">
        <v>1</v>
      </c>
      <c r="E4330">
        <v>47315.77</v>
      </c>
      <c r="R4330">
        <v>39</v>
      </c>
      <c r="S4330" t="s">
        <v>22</v>
      </c>
      <c r="AA4330" s="10">
        <f t="shared" si="8043"/>
        <v>2112.7910000000002</v>
      </c>
      <c r="AB4330" s="3" cm="1">
        <f t="array" ref="AB4330">100000000/Lvac(AA4330)</f>
        <v>47315.773951092815</v>
      </c>
      <c r="AC4330" s="28">
        <f t="shared" si="8044"/>
        <v>4.7330758224547529E-7</v>
      </c>
      <c r="AD4330" s="28">
        <f t="shared" si="8045"/>
        <v>2.1134600926820597E-7</v>
      </c>
      <c r="AE4330" s="21">
        <f t="shared" si="8046"/>
        <v>47315.770656838125</v>
      </c>
      <c r="AF4330" s="10" cm="1">
        <f t="array" ref="AF4330">Lair(100000000/AE4330)</f>
        <v>2112.79114711588</v>
      </c>
      <c r="AG4330" s="10">
        <f t="shared" si="8047"/>
        <v>1.6197457285432589E-2</v>
      </c>
      <c r="AH4330" s="10" t="b">
        <f t="shared" si="8042"/>
        <v>1</v>
      </c>
      <c r="AI4330" s="10">
        <f t="shared" si="8048"/>
        <v>2112.7910000000002</v>
      </c>
      <c r="AJ4330">
        <v>3.0000000000000001E-3</v>
      </c>
      <c r="AK4330" s="3" cm="1">
        <f t="array" ref="AK4330">100000000/Lvac($AA4330)</f>
        <v>47315.773951092815</v>
      </c>
      <c r="AL4330" s="21">
        <f t="shared" si="8113"/>
        <v>6.7184743712595529E-2</v>
      </c>
      <c r="AM4330" s="21"/>
      <c r="AN4330" s="21"/>
      <c r="AO4330" s="21"/>
      <c r="AP4330" s="21"/>
      <c r="AS4330" s="3">
        <f t="shared" si="8049"/>
        <v>3.9510928181698546E-3</v>
      </c>
      <c r="AT4330" s="3" cm="1">
        <f t="array" ref="AT4330">AS4330-(100000000/LvacE($A4330)-$E4330)</f>
        <v>2.884921632357873E-4</v>
      </c>
      <c r="BB4330"/>
      <c r="BC4330"/>
      <c r="BD4330"/>
      <c r="BE4330"/>
      <c r="BF4330"/>
      <c r="BG4330"/>
      <c r="BH4330"/>
      <c r="BI4330"/>
      <c r="BJ4330"/>
      <c r="BN4330" s="13" cm="1">
        <f t="array" ref="BN4330">$C4330*EXP(poly_from_str(100000000/$E4330,BN$4343))</f>
        <v>68.132538449599679</v>
      </c>
      <c r="BO4330" s="13"/>
      <c r="BY4330">
        <v>84043</v>
      </c>
    </row>
    <row r="4331" spans="1:78" hidden="1" x14ac:dyDescent="0.25">
      <c r="A4331" t="s">
        <v>4636</v>
      </c>
      <c r="B4331" s="2" t="str">
        <f t="shared" si="8115"/>
        <v/>
      </c>
      <c r="C4331">
        <v>1</v>
      </c>
      <c r="E4331">
        <v>47348.29</v>
      </c>
      <c r="F4331">
        <v>19700</v>
      </c>
      <c r="G4331" t="s">
        <v>5</v>
      </c>
      <c r="H4331" s="5" t="s">
        <v>16</v>
      </c>
      <c r="I4331">
        <v>67049</v>
      </c>
      <c r="J4331" t="s">
        <v>3</v>
      </c>
      <c r="K4331" s="5" t="s">
        <v>4</v>
      </c>
      <c r="L4331">
        <v>19700.900000000001</v>
      </c>
      <c r="M4331" t="str">
        <f t="shared" ref="M4331:M4332" si="8116">$G4331&amp;""</f>
        <v>e</v>
      </c>
      <c r="N4331" t="str">
        <f t="shared" ref="N4331:N4332" si="8117">$H4331&amp;""</f>
        <v>11/2</v>
      </c>
      <c r="O4331">
        <v>67049.179999999993</v>
      </c>
      <c r="P4331" t="str">
        <f t="shared" ref="P4331:P4332" si="8118">$J4331&amp;""</f>
        <v>o</v>
      </c>
      <c r="Q4331" t="str">
        <f t="shared" ref="Q4331:Q4332" si="8119">$K4331&amp;""</f>
        <v>9/2</v>
      </c>
      <c r="R4331">
        <v>39</v>
      </c>
      <c r="AA4331" s="10">
        <f t="shared" si="8043"/>
        <v>2111.34</v>
      </c>
      <c r="AB4331" s="3" cm="1">
        <f t="array" ref="AB4331">100000000/Lvac(AA4331)</f>
        <v>47348.287422271875</v>
      </c>
      <c r="AC4331" s="28">
        <f t="shared" si="8044"/>
        <v>4.7363285875320883E-7</v>
      </c>
      <c r="AD4331" s="28">
        <f t="shared" si="8045"/>
        <v>2.1120088063198166E-7</v>
      </c>
      <c r="AE4331" s="21">
        <f t="shared" si="8046"/>
        <v>47348.289572453832</v>
      </c>
      <c r="AF4331" s="10" cm="1">
        <f t="array" ref="AF4331">Lair(100000000/AE4331)</f>
        <v>2111.3399041083062</v>
      </c>
      <c r="AG4331" s="10">
        <f t="shared" si="8047"/>
        <v>1.6212852364439614E-2</v>
      </c>
      <c r="AH4331" s="10" t="b">
        <f t="shared" si="8042"/>
        <v>1</v>
      </c>
      <c r="AI4331" s="10">
        <f t="shared" ref="AI4331:AI4332" si="8120">$AF4331</f>
        <v>2111.3399041083062</v>
      </c>
      <c r="AJ4331">
        <v>3.0000000000000001E-3</v>
      </c>
      <c r="AK4331" s="3" cm="1">
        <f t="array" ref="AK4331">100000000/Lvac($AA4331)</f>
        <v>47348.287422271875</v>
      </c>
      <c r="AL4331" s="21">
        <f t="shared" si="8113"/>
        <v>6.7277117242193277E-2</v>
      </c>
      <c r="AM4331" s="10" cm="1">
        <f t="array" ref="AM4331">Lvac($AI4331)-$BA4331</f>
        <v>-4.2698712377386983E-4</v>
      </c>
      <c r="AN4331" s="10">
        <f t="shared" ref="AN4331:AN4332" si="8121">$AK4331-($AX4331-$AW4331)</f>
        <v>7.4222718831151724E-3</v>
      </c>
      <c r="AO4331" s="3">
        <f t="shared" ref="AO4331:AO4332" si="8122">AM4331/AJ4331</f>
        <v>-0.14232904125795662</v>
      </c>
      <c r="AP4331" s="3">
        <v>-0.11035883865891567</v>
      </c>
      <c r="AS4331" s="3">
        <f t="shared" si="8049"/>
        <v>-2.5777281261980534E-3</v>
      </c>
      <c r="AT4331" s="3" cm="1">
        <f t="array" ref="AT4331">AS4331-(100000000/LvacE($A4331)-$E4331)</f>
        <v>2.9099891980877146E-4</v>
      </c>
      <c r="AU4331" t="s">
        <v>4957</v>
      </c>
      <c r="AV4331" t="s">
        <v>4857</v>
      </c>
      <c r="AW4331" s="3">
        <v>19700.900000000001</v>
      </c>
      <c r="AX4331" s="3">
        <v>67049.179999999993</v>
      </c>
      <c r="AY4331" s="3"/>
      <c r="AZ4331" s="10" cm="1">
        <f t="array" ref="AZ4331">Lair(100000000/($AX4331-$AW4331))</f>
        <v>2111.340331011228</v>
      </c>
      <c r="BA4331" s="10">
        <f t="shared" ref="BA4331:BA4332" si="8123">100000000/($AX4331-$AW4331)</f>
        <v>2112.0091373963323</v>
      </c>
      <c r="BB4331" s="12">
        <v>298000000</v>
      </c>
      <c r="BC4331" s="3">
        <v>0.41299999999999998</v>
      </c>
      <c r="BD4331" s="12" cm="1">
        <f t="array" ref="BD4331">SfromgA($BB4331,$BA4331,"")</f>
        <v>1.3855972169737178</v>
      </c>
      <c r="BE4331" s="29">
        <f t="shared" ref="BE4331:BE4332" si="8124">(10^MAX(0.05, -0.312925054856973*((LN($BD4331))^(1/3)) + 0.454808404431693)-1)*100</f>
        <v>73.545084703709577</v>
      </c>
      <c r="BG4331" s="3"/>
      <c r="BH4331" s="3"/>
      <c r="BI4331" s="12">
        <f t="shared" ref="BI4331:BI4332" si="8125">IF($BB4331="",$BF4331,$BB4331)</f>
        <v>298000000</v>
      </c>
      <c r="BJ4331" s="29">
        <f t="shared" ref="BJ4331:BJ4332" si="8126">IF($BB4331="",$BH4331,$BE4331)</f>
        <v>73.545084703709577</v>
      </c>
      <c r="BK4331" s="3">
        <f t="shared" ref="BK4331:BK4332" si="8127">LN(BN4331*100000000/($AX4331-$AW4331)/$BI4331)</f>
        <v>-7.6026427072641178</v>
      </c>
      <c r="BL4331" s="13">
        <f>EXP(BK$4341*$AX4331+BK$4342)*$BI4331/(100000000/($AX4331-$AW4331))</f>
        <v>97.199947943807615</v>
      </c>
      <c r="BM4331" s="3">
        <f t="shared" ref="BM4331:BM4332" si="8128">LN(BL4331/$C4331)</f>
        <v>4.5767701759087149</v>
      </c>
      <c r="BN4331" s="13" cm="1">
        <f t="array" ref="BN4331">$C4331*EXP(poly_from_str(100000000/$E4331,BN$4343))</f>
        <v>70.426271338196358</v>
      </c>
      <c r="BO4331" s="3">
        <f t="shared" ref="BO4331:BO4332" si="8129">LN($C4331)</f>
        <v>0</v>
      </c>
      <c r="BP4331" s="13">
        <f>LN(BL4331/BN4331)</f>
        <v>0.32220380993866565</v>
      </c>
      <c r="BQ4331" s="13"/>
      <c r="BS4331" s="13"/>
      <c r="BT4331" s="13"/>
      <c r="BU4331" s="13"/>
      <c r="BV4331" s="13"/>
      <c r="BW4331" s="13"/>
      <c r="BX4331" s="13"/>
      <c r="BY4331">
        <v>87157</v>
      </c>
      <c r="BZ4331" s="13"/>
    </row>
    <row r="4332" spans="1:78" hidden="1" x14ac:dyDescent="0.25">
      <c r="A4332" t="s">
        <v>4637</v>
      </c>
      <c r="B4332" s="2" t="str">
        <f t="shared" si="8115"/>
        <v/>
      </c>
      <c r="C4332">
        <v>6</v>
      </c>
      <c r="E4332">
        <v>47379.9</v>
      </c>
      <c r="F4332">
        <v>18921</v>
      </c>
      <c r="G4332" t="s">
        <v>5</v>
      </c>
      <c r="H4332" s="5" t="s">
        <v>86</v>
      </c>
      <c r="I4332">
        <v>66301</v>
      </c>
      <c r="J4332" t="s">
        <v>3</v>
      </c>
      <c r="K4332" s="5" t="s">
        <v>86</v>
      </c>
      <c r="L4332">
        <v>18921.240000000002</v>
      </c>
      <c r="M4332" t="str">
        <f t="shared" si="8116"/>
        <v>e</v>
      </c>
      <c r="N4332" t="str">
        <f t="shared" si="8117"/>
        <v>15/2</v>
      </c>
      <c r="O4332">
        <v>66301.350000000006</v>
      </c>
      <c r="P4332" t="str">
        <f t="shared" si="8118"/>
        <v>o</v>
      </c>
      <c r="Q4332" t="str">
        <f t="shared" si="8119"/>
        <v>15/2</v>
      </c>
      <c r="R4332">
        <v>39</v>
      </c>
      <c r="AA4332" s="10">
        <f t="shared" si="8043"/>
        <v>2109.931</v>
      </c>
      <c r="AB4332" s="3" cm="1">
        <f t="array" ref="AB4332">100000000/Lvac(AA4332)</f>
        <v>47379.902556748784</v>
      </c>
      <c r="AC4332" s="28">
        <f t="shared" si="8044"/>
        <v>4.7394914810010374E-7</v>
      </c>
      <c r="AD4332" s="28">
        <f t="shared" si="8045"/>
        <v>2.1105995285707065E-7</v>
      </c>
      <c r="AE4332" s="21">
        <f t="shared" si="8046"/>
        <v>47379.900423122832</v>
      </c>
      <c r="AF4332" s="10" cm="1">
        <f t="array" ref="AF4332">Lair(100000000/AE4332)</f>
        <v>2109.9310950264326</v>
      </c>
      <c r="AG4332" s="10">
        <f t="shared" si="8047"/>
        <v>1.6227832226918506E-2</v>
      </c>
      <c r="AH4332" s="10" t="b">
        <f t="shared" si="8042"/>
        <v>1</v>
      </c>
      <c r="AI4332" s="10">
        <f t="shared" si="8120"/>
        <v>2109.9310950264326</v>
      </c>
      <c r="AJ4332">
        <v>3.0000000000000001E-3</v>
      </c>
      <c r="AK4332" s="3" cm="1">
        <f t="array" ref="AK4332">100000000/Lvac($AA4332)</f>
        <v>47379.902556748784</v>
      </c>
      <c r="AL4332" s="21">
        <f t="shared" si="8113"/>
        <v>6.7366990327456966E-2</v>
      </c>
      <c r="AM4332" s="10" cm="1">
        <f t="array" ref="AM4332">Lvac($AI4332)-$BA4332</f>
        <v>9.3358347639878048E-3</v>
      </c>
      <c r="AN4332" s="10">
        <f t="shared" si="8121"/>
        <v>-0.20744325121631846</v>
      </c>
      <c r="AO4332" s="3">
        <f t="shared" si="8122"/>
        <v>3.1119449213292683</v>
      </c>
      <c r="AP4332" s="3">
        <v>3.0802632034768371</v>
      </c>
      <c r="AS4332" s="3">
        <f t="shared" si="8049"/>
        <v>2.5567487828084268E-3</v>
      </c>
      <c r="AT4332" s="3" cm="1">
        <f t="array" ref="AT4332">AS4332-(100000000/LvacE($A4332)-$E4332)</f>
        <v>2.9346235533012077E-4</v>
      </c>
      <c r="AU4332" t="s">
        <v>4736</v>
      </c>
      <c r="AV4332" t="s">
        <v>4819</v>
      </c>
      <c r="AW4332" s="3">
        <v>18921.240000000002</v>
      </c>
      <c r="AX4332" s="3">
        <v>66301.350000000006</v>
      </c>
      <c r="AY4332" s="3"/>
      <c r="AZ4332" s="10" cm="1">
        <f t="array" ref="AZ4332">Lair(100000000/($AX4332-$AW4332))</f>
        <v>2109.9217610305632</v>
      </c>
      <c r="BA4332" s="10">
        <f t="shared" si="8123"/>
        <v>2110.5902877810963</v>
      </c>
      <c r="BB4332" s="12">
        <v>2240000000</v>
      </c>
      <c r="BC4332" s="3">
        <v>0.84399999999999997</v>
      </c>
      <c r="BD4332" s="12" cm="1">
        <f t="array" ref="BD4332">SfromgA($BB4332,$BA4332,"")</f>
        <v>10.394250624215037</v>
      </c>
      <c r="BE4332" s="29">
        <f t="shared" si="8124"/>
        <v>12.201845430196357</v>
      </c>
      <c r="BG4332" s="3"/>
      <c r="BH4332" s="3"/>
      <c r="BI4332" s="12">
        <f t="shared" si="8125"/>
        <v>2240000000</v>
      </c>
      <c r="BJ4332" s="29">
        <f t="shared" si="8126"/>
        <v>12.201845430196357</v>
      </c>
      <c r="BK4332" s="3">
        <f t="shared" si="8127"/>
        <v>-7.79630098154961</v>
      </c>
      <c r="BL4332" s="13">
        <f>EXP(BK$4341*$AX4332+BK$4342)*$BI4332/(100000000/($AX4332-$AW4332))</f>
        <v>773.86705828770391</v>
      </c>
      <c r="BM4332" s="3">
        <f t="shared" si="8128"/>
        <v>4.859640630291139</v>
      </c>
      <c r="BN4332" s="13" cm="1">
        <f t="array" ref="BN4332">$C4332*EXP(poly_from_str(100000000/$E4332,BN$4343))</f>
        <v>436.46918479734677</v>
      </c>
      <c r="BO4332" s="3">
        <f t="shared" si="8129"/>
        <v>1.791759469228055</v>
      </c>
      <c r="BP4332" s="13">
        <f>LN(BL4332/BN4332)</f>
        <v>0.57268232284302212</v>
      </c>
      <c r="BQ4332" s="13"/>
      <c r="BS4332" s="13"/>
      <c r="BT4332" s="13"/>
      <c r="BU4332" s="13"/>
      <c r="BV4332" s="13"/>
      <c r="BW4332" s="13"/>
      <c r="BX4332" s="13"/>
      <c r="BY4332">
        <v>541894</v>
      </c>
      <c r="BZ4332" s="13"/>
    </row>
    <row r="4333" spans="1:78" hidden="1" x14ac:dyDescent="0.25">
      <c r="A4333" t="s">
        <v>4638</v>
      </c>
      <c r="B4333" s="2" t="str">
        <f t="shared" si="8115"/>
        <v/>
      </c>
      <c r="C4333">
        <v>1</v>
      </c>
      <c r="E4333">
        <v>47385.54</v>
      </c>
      <c r="R4333">
        <v>39</v>
      </c>
      <c r="S4333" t="s">
        <v>22</v>
      </c>
      <c r="AA4333" s="10">
        <f t="shared" si="8043"/>
        <v>2109.6799999999998</v>
      </c>
      <c r="AB4333" s="3" cm="1">
        <f t="array" ref="AB4333">100000000/Lvac(AA4333)</f>
        <v>47385.538923607048</v>
      </c>
      <c r="AC4333" s="28">
        <f t="shared" si="8044"/>
        <v>4.7400553638466503E-7</v>
      </c>
      <c r="AD4333" s="28">
        <f t="shared" si="8045"/>
        <v>2.1103484791259998E-7</v>
      </c>
      <c r="AE4333" s="21">
        <f t="shared" si="8046"/>
        <v>47385.53982193573</v>
      </c>
      <c r="AF4333" s="10" cm="1">
        <f t="array" ref="AF4333">Lair(100000000/AE4333)</f>
        <v>2109.6799600001764</v>
      </c>
      <c r="AG4333" s="10">
        <f t="shared" si="8047"/>
        <v>1.6230503897180389E-2</v>
      </c>
      <c r="AH4333" s="10" t="b">
        <f t="shared" si="8042"/>
        <v>1</v>
      </c>
      <c r="AI4333" s="10">
        <f t="shared" si="8048"/>
        <v>2109.6799999999998</v>
      </c>
      <c r="AJ4333">
        <v>3.0000000000000001E-3</v>
      </c>
      <c r="AK4333" s="3" cm="1">
        <f t="array" ref="AK4333">100000000/Lvac($AA4333)</f>
        <v>47385.538923607048</v>
      </c>
      <c r="AL4333" s="21">
        <f t="shared" si="8113"/>
        <v>6.7383023383082344E-2</v>
      </c>
      <c r="AM4333" s="21"/>
      <c r="AN4333" s="21"/>
      <c r="AO4333" s="21"/>
      <c r="AP4333" s="21"/>
      <c r="AS4333" s="3">
        <f t="shared" si="8049"/>
        <v>-1.0763929531094618E-3</v>
      </c>
      <c r="AT4333" s="3" cm="1">
        <f t="array" ref="AT4333">AS4333-(100000000/LvacE($A4333)-$E4333)</f>
        <v>2.9390424606390297E-4</v>
      </c>
      <c r="BB4333"/>
      <c r="BC4333"/>
      <c r="BD4333"/>
      <c r="BE4333"/>
      <c r="BF4333"/>
      <c r="BG4333"/>
      <c r="BH4333"/>
      <c r="BI4333"/>
      <c r="BJ4333"/>
      <c r="BN4333" s="13" cm="1">
        <f t="array" ref="BN4333">$C4333*EXP(poly_from_str(100000000/$E4333,BN$4343))</f>
        <v>73.168082062483862</v>
      </c>
      <c r="BO4333" s="13"/>
      <c r="BY4333" t="e">
        <v>#N/A</v>
      </c>
    </row>
    <row r="4334" spans="1:78" hidden="1" x14ac:dyDescent="0.25">
      <c r="A4334" t="s">
        <v>4639</v>
      </c>
      <c r="B4334" s="2"/>
      <c r="C4334">
        <v>1</v>
      </c>
      <c r="E4334">
        <v>47440.17</v>
      </c>
      <c r="R4334">
        <v>39</v>
      </c>
      <c r="S4334" t="s">
        <v>22</v>
      </c>
      <c r="AA4334" s="10">
        <f t="shared" si="8043"/>
        <v>2107.25</v>
      </c>
      <c r="AB4334" s="3" cm="1">
        <f t="array" ref="AB4334">100000000/Lvac(AA4334)</f>
        <v>47440.175544826743</v>
      </c>
      <c r="AC4334" s="28">
        <f t="shared" si="8044"/>
        <v>4.7455214141653815E-7</v>
      </c>
      <c r="AD4334" s="28">
        <f t="shared" si="8045"/>
        <v>2.1079180009675323E-7</v>
      </c>
      <c r="AE4334" s="21">
        <f t="shared" si="8046"/>
        <v>47440.170913739697</v>
      </c>
      <c r="AF4334" s="10" cm="1">
        <f t="array" ref="AF4334">Lair(100000000/AE4334)</f>
        <v>2107.2502057335159</v>
      </c>
      <c r="AG4334" s="10">
        <f t="shared" si="8047"/>
        <v>1.6256418446987008E-2</v>
      </c>
      <c r="AH4334" s="10" t="b">
        <f t="shared" si="8042"/>
        <v>1</v>
      </c>
      <c r="AI4334" s="10">
        <f t="shared" si="8048"/>
        <v>2107.25</v>
      </c>
      <c r="AJ4334">
        <v>3.0000000000000001E-3</v>
      </c>
      <c r="AK4334" s="3" cm="1">
        <f t="array" ref="AK4334">100000000/Lvac($AA4334)</f>
        <v>47440.175544826743</v>
      </c>
      <c r="AL4334" s="21">
        <f t="shared" si="8113"/>
        <v>6.7538510681922043E-2</v>
      </c>
      <c r="AM4334" s="21"/>
      <c r="AN4334" s="21"/>
      <c r="AO4334" s="21"/>
      <c r="AP4334" s="21"/>
      <c r="AS4334" s="3">
        <f t="shared" si="8049"/>
        <v>5.5448267448809929E-3</v>
      </c>
      <c r="AT4334" s="3" cm="1">
        <f t="array" ref="AT4334">AS4334-(100000000/LvacE($A4334)-$E4334)</f>
        <v>2.9823114164173603E-4</v>
      </c>
      <c r="BB4334"/>
      <c r="BC4334"/>
      <c r="BD4334"/>
      <c r="BE4334"/>
      <c r="BF4334"/>
      <c r="BG4334"/>
      <c r="BH4334"/>
      <c r="BI4334"/>
      <c r="BJ4334"/>
      <c r="BN4334" s="13" cm="1">
        <f t="array" ref="BN4334">$C4334*EXP(poly_from_str(100000000/$E4334,BN$4343))</f>
        <v>77.423093407505164</v>
      </c>
      <c r="BO4334" s="13"/>
      <c r="BY4334">
        <v>96719</v>
      </c>
    </row>
    <row r="4336" spans="1:78" x14ac:dyDescent="0.25">
      <c r="L4336">
        <f>COUNT(L$2:L$4334)</f>
        <v>2013</v>
      </c>
      <c r="T4336">
        <f>SUM(T$2:T$4334)</f>
        <v>25</v>
      </c>
      <c r="U4336">
        <v>10</v>
      </c>
      <c r="AI4336" s="10"/>
      <c r="AK4336" s="3"/>
      <c r="AM4336" t="s">
        <v>170</v>
      </c>
      <c r="AN4336" s="10" cm="1">
        <f t="array" ref="AN4336">SUM($AN$2:$AN$4335*IF($D$2:$D$4335=$AM4336,1,0))/SUM(IF($D$2:$D$4335=$AM4336,1,0))</f>
        <v>-7.5500280049077117E-3</v>
      </c>
      <c r="AO4336" s="10" cm="1">
        <f t="array" ref="AO4336">SQRT(SUM(($AN$2:$AN$4334-AN4336)^2*IF($D$2:$D$4334=$AM4336,1,0))/SUM(IF($D$2:$D$4334=$AM4336,1,0)))</f>
        <v>9.167694895325483E-2</v>
      </c>
      <c r="AP4336" s="10">
        <v>9.167694895325483E-2</v>
      </c>
      <c r="AQ4336" t="s">
        <v>5007</v>
      </c>
      <c r="AS4336" s="30" cm="1">
        <f t="array" ref="AS4336">rms(AS$2:AS$4334)</f>
        <v>2.9253517676722509E-3</v>
      </c>
      <c r="AT4336" s="30" cm="1">
        <f t="array" ref="AT4336">rms(AT$2:AT$4334)</f>
        <v>6.3257285318763984E-5</v>
      </c>
      <c r="BB4336"/>
      <c r="BC4336"/>
      <c r="BD4336"/>
      <c r="BE4336"/>
      <c r="BF4336"/>
      <c r="BG4336"/>
      <c r="BH4336"/>
      <c r="BI4336"/>
      <c r="BJ4336"/>
      <c r="BP4336" s="3" cm="1">
        <f t="array" ref="BP4336">rms(BP$2:BP$4332)</f>
        <v>0.86544703080072238</v>
      </c>
      <c r="BS4336" s="3">
        <f>AVERAGE(BS$2:BS$4332)</f>
        <v>-6.8825831658960466</v>
      </c>
      <c r="BU4336" s="3">
        <f>AVERAGE(BU$2:BU$4332)</f>
        <v>-0.33190998786067027</v>
      </c>
    </row>
    <row r="4337" spans="1:78" x14ac:dyDescent="0.25">
      <c r="AI4337" s="10"/>
      <c r="AK4337" s="3"/>
      <c r="AM4337" t="s">
        <v>134</v>
      </c>
      <c r="AN4337" s="10" cm="1">
        <f t="array" ref="AN4337">SUM($AN$2:$AN$4335*IF($D$2:$D$4335=$AM4337,1,0))/SUM(IF($D$2:$D$4335=$AM4337,1,0))</f>
        <v>-3.7670048880531323E-3</v>
      </c>
      <c r="AO4337" s="10" cm="1">
        <f t="array" ref="AO4337">SQRT(SUM(($AN$2:$AN$4334-AN4337)^2*IF($D$2:$D$4334=$AM4337,1,0))/SUM(IF($D$2:$D$4334=$AM4337,1,0)))</f>
        <v>7.7784205883148994E-2</v>
      </c>
      <c r="AP4337" s="10">
        <v>7.7784205883148994E-2</v>
      </c>
      <c r="AQ4337" t="s">
        <v>5007</v>
      </c>
      <c r="BB4337"/>
      <c r="BC4337"/>
      <c r="BD4337"/>
      <c r="BE4337"/>
      <c r="BF4337"/>
      <c r="BG4337"/>
      <c r="BH4337"/>
      <c r="BI4337"/>
      <c r="BJ4337"/>
      <c r="BP4337" s="3">
        <f>EXP(BP4336)</f>
        <v>2.3760680241913072</v>
      </c>
      <c r="BS4337" s="3">
        <f>_xlfn.STDEV.P(BS$2:BS$4332)</f>
        <v>1.1143909893458015</v>
      </c>
      <c r="BU4337" s="3">
        <f>_xlfn.STDEV.P(BU$2:BU$4332)</f>
        <v>2.1104798358775203</v>
      </c>
      <c r="BX4337" s="3">
        <f>_xlfn.STDEV.P(BX$2:BX$4332)</f>
        <v>1.1143909893458082</v>
      </c>
    </row>
    <row r="4338" spans="1:78" x14ac:dyDescent="0.25">
      <c r="A4338">
        <v>1498</v>
      </c>
      <c r="B4338">
        <v>9.9700000000000006</v>
      </c>
      <c r="C4338">
        <f>A4338/B4338</f>
        <v>150.25075225677031</v>
      </c>
      <c r="AI4338" s="10"/>
      <c r="AK4338" s="3"/>
      <c r="AN4338" s="10" cm="1">
        <f t="array" ref="AN4338">SUM($AM$2:$AM$4334*IF($D$2:$D$4334=$AM4338,1,0))/SUM(IF($D$2:$D$4334=$AM4338,1,0))</f>
        <v>1.210103138248767E-4</v>
      </c>
      <c r="AO4338" s="10" cm="1">
        <f t="array" ref="AO4338">SQRT(SUM(($AM$2:$AM$4334-AN4338)^2*IF($D$2:$D$4334=$AM4338,1,0))/SUM(IF($D$2:$D$4334=$AM4338,1,0)))</f>
        <v>4.4858042999013081E-3</v>
      </c>
      <c r="AP4338" s="10">
        <v>4.4829815011900413E-3</v>
      </c>
      <c r="AQ4338" t="s">
        <v>5008</v>
      </c>
      <c r="BB4338"/>
      <c r="BC4338"/>
      <c r="BD4338"/>
      <c r="BE4338"/>
      <c r="BF4338"/>
      <c r="BG4338"/>
      <c r="BH4338"/>
      <c r="BI4338"/>
      <c r="BJ4338"/>
      <c r="BP4338" s="13">
        <f>EXP(3.2)</f>
        <v>24.532530197109352</v>
      </c>
    </row>
    <row r="4339" spans="1:78" x14ac:dyDescent="0.25">
      <c r="A4339">
        <v>5992</v>
      </c>
      <c r="B4339">
        <v>9.9700000000000006</v>
      </c>
      <c r="C4339">
        <f>A4339/B4339</f>
        <v>601.00300902708125</v>
      </c>
      <c r="AI4339" s="10"/>
      <c r="AK4339" s="3"/>
      <c r="AM4339" t="s">
        <v>1155</v>
      </c>
      <c r="AN4339" s="10" cm="1">
        <f t="array" ref="AN4339">SUM($AM$2:$AM$4334*IF($D$2:$D$4334=$AM4339,1,0))/SUM(IF($D$2:$D$4334=$AM4339,1,0))</f>
        <v>3.9678378313471078E-4</v>
      </c>
      <c r="AO4339" s="10" cm="1">
        <f t="array" ref="AO4339">SQRT(SUM(($AM$2:$AM$4334-AN4339)^2*IF($D$2:$D$4334=$AM4339,1,0))/SUM(IF($D$2:$D$4334=$AM4339,1,0)))</f>
        <v>2.8548557790176659E-2</v>
      </c>
      <c r="AP4339" s="10">
        <v>2.8549922218356293E-2</v>
      </c>
      <c r="AQ4339" t="s">
        <v>5008</v>
      </c>
      <c r="BB4339"/>
      <c r="BC4339"/>
      <c r="BD4339"/>
      <c r="BE4339"/>
      <c r="BF4339"/>
      <c r="BG4339"/>
      <c r="BH4339"/>
      <c r="BI4339"/>
      <c r="BJ4339"/>
    </row>
    <row r="4340" spans="1:78" x14ac:dyDescent="0.25">
      <c r="AM4340" t="s">
        <v>91</v>
      </c>
      <c r="AN4340" s="10" cm="1">
        <f t="array" ref="AN4340">SUM($AM$2:$AM$4334*IF($D$2:$D$4334=$AM4340,1,0))/SUM(IF($D$2:$D$4334=$AM4340,1,0))</f>
        <v>-1.2558887156349859E-3</v>
      </c>
      <c r="AO4340" s="10" cm="1">
        <f t="array" ref="AO4340">SQRT(SUM(($AM$2:$AM$4334-AN4340)^2*IF($D$2:$D$4334=$AM4340,1,0))/SUM(IF($D$2:$D$4334=$AM4340,1,0)))</f>
        <v>8.3433069595274158E-3</v>
      </c>
      <c r="AP4340" s="10">
        <v>8.3473138569953725E-3</v>
      </c>
      <c r="AQ4340" t="s">
        <v>5008</v>
      </c>
    </row>
    <row r="4341" spans="1:78" x14ac:dyDescent="0.25">
      <c r="AM4341" t="s">
        <v>4663</v>
      </c>
      <c r="AN4341" s="10" cm="1">
        <f t="array" ref="AN4341">SUM($AM$2:$AM$4334*IF($D$2:$D$4334=$AM4341,1,0))/SUM(IF($D$2:$D$4334=$AM4341,1,0))</f>
        <v>8.7004437227733433E-4</v>
      </c>
      <c r="AO4341" s="10" cm="1">
        <f t="array" ref="AO4341">SQRT(SUM(($AM$2:$AM$4334-AN4341)^2*IF($D$2:$D$4334=$AM4341,1,0))/SUM(IF($D$2:$D$4334=$AM4341,1,0)))</f>
        <v>3.4994305938198522E-3</v>
      </c>
      <c r="AP4341" s="10">
        <v>3.466241680598614E-3</v>
      </c>
      <c r="AQ4341" t="s">
        <v>5008</v>
      </c>
      <c r="BB4341" s="12" t="s">
        <v>4682</v>
      </c>
      <c r="BK4341" s="12">
        <f>SLOPE(BK$2:BK$4339,$AX$2:$AX$4339)</f>
        <v>-7.5980154070932201E-5</v>
      </c>
      <c r="BM4341" s="18" t="str" cm="1">
        <f t="array" ref="BM4341">poly_coef_str($BA$2:$BA$946,$BM$2:$BM$946,6)</f>
        <v>-769.476725526634; .57587842410948;-1.75560520166202E-04; 2.79581025513024E-08;-2.47237062516957E-12; 1.16158759480448E-16;-2.28902377167907E-21;</v>
      </c>
      <c r="BN4341" s="12" t="s">
        <v>5038</v>
      </c>
      <c r="BO4341" s="12"/>
      <c r="BQ4341" s="12"/>
      <c r="BR4341" s="12"/>
      <c r="BS4341" s="12"/>
      <c r="BT4341" s="12"/>
      <c r="BU4341" s="18" t="str" cm="1">
        <f t="array" ref="BU4341">poly_coef_str($BA$2:$BA$4332,BU$2:BU$4332,3)</f>
        <v xml:space="preserve"> 22.6678428150139;-2.82064916192183E-02; 1.00049155879357E-05;-1.00839544210501E-09;</v>
      </c>
      <c r="BV4341" s="12" t="s">
        <v>5045</v>
      </c>
      <c r="BW4341" s="12"/>
      <c r="BX4341" s="12"/>
      <c r="BY4341" s="12"/>
      <c r="BZ4341" s="12"/>
    </row>
    <row r="4342" spans="1:78" x14ac:dyDescent="0.25">
      <c r="AM4342" t="s">
        <v>143</v>
      </c>
      <c r="AN4342" s="10" cm="1">
        <f t="array" ref="AN4342">SUM($AM$2:$AM$4334*IF($D$2:$D$4334=$AM4342,1,0))/SUM(IF($D$2:$D$4334=$AM4342,1,0))</f>
        <v>4.9395408088553504E-4</v>
      </c>
      <c r="AO4342" s="10" cm="1">
        <f t="array" ref="AO4342">SQRT(SUM(($AM$2:$AM$4334-AN4342)^2*IF($D$2:$D$4334=$AM4342,1,0))/SUM(IF($D$2:$D$4334=$AM4342,1,0)))</f>
        <v>4.2526088005944889E-3</v>
      </c>
      <c r="AP4342" s="10">
        <v>4.2534792788542428E-3</v>
      </c>
      <c r="AQ4342" t="s">
        <v>5008</v>
      </c>
      <c r="BB4342" s="12" t="s">
        <v>4683</v>
      </c>
      <c r="BK4342" s="12">
        <f>INTERCEPT(BK$2:BK$4339,$AX$2:$AX$4339)</f>
        <v>-2.1860318705957873</v>
      </c>
      <c r="BM4342" s="18" t="str" cm="1">
        <f t="array" ref="BM4342">poly_coef_str($BA$951:$BA$2755,$BM$951:$BM$2755,3)</f>
        <v>-198.861383958299; .1711842455364;-4.79617307951725E-05; 4.356699228056E-09;</v>
      </c>
      <c r="BN4342" s="12" t="s">
        <v>5039</v>
      </c>
      <c r="BO4342" s="12"/>
      <c r="BP4342" s="12"/>
      <c r="BQ4342" s="12"/>
      <c r="BR4342" s="12"/>
      <c r="BS4342" s="12"/>
      <c r="BT4342" s="12"/>
      <c r="BU4342" s="12"/>
      <c r="BV4342" s="12"/>
      <c r="BW4342" s="12"/>
      <c r="BX4342" s="12"/>
      <c r="BY4342" s="12"/>
      <c r="BZ4342" s="12"/>
    </row>
    <row r="4343" spans="1:78" x14ac:dyDescent="0.25">
      <c r="AM4343" t="s">
        <v>14</v>
      </c>
      <c r="AN4343" s="10" cm="1">
        <f t="array" ref="AN4343">SUM($AM$2:$AM$4334*IF($D$2:$D$4334=$AM4343,1,0))/SUM(IF($D$2:$D$4334=$AM4343,1,0))</f>
        <v>-2.1330339668509257E-4</v>
      </c>
      <c r="AO4343" s="10" cm="1">
        <f t="array" ref="AO4343">SQRT(SUM(($AM$2:$AM$4334-AN4343)^2*IF($D$2:$D$4334=$AM4343,1,0))/SUM(IF($D$2:$D$4334=$AM4343,1,0)))</f>
        <v>6.7337984467631621E-3</v>
      </c>
      <c r="AP4343" s="10">
        <v>6.7311061116904066E-3</v>
      </c>
      <c r="BM4343" s="18" t="str" cm="1">
        <f t="array" ref="BM4343">poly_coef_str($BA$2756:$BA$4332,$BM$2756:$BM$4332,3)</f>
        <v xml:space="preserve"> 890.08007216271;-1.08115938430914; 4.38894835808042E-04;-5.94571929601246E-08;</v>
      </c>
      <c r="BN4343" t="s">
        <v>5040</v>
      </c>
    </row>
    <row r="4344" spans="1:78" x14ac:dyDescent="0.25">
      <c r="AM4344" t="s">
        <v>3263</v>
      </c>
      <c r="AN4344" s="10" cm="1">
        <f t="array" ref="AN4344">SUM($AM$2:$AM$4334*IF($D$2:$D$4334=$AM4344,1,0))/SUM(IF($D$2:$D$4334=$AM4344,1,0))</f>
        <v>-1.2006613002830073E-4</v>
      </c>
      <c r="AO4344" s="10" cm="1">
        <f t="array" ref="AO4344">SQRT(SUM(($AM$2:$AM$4334-AN4344)^2*IF($D$2:$D$4334=$AM4344,1,0))/SUM(IF($D$2:$D$4334=$AM4344,1,0)))</f>
        <v>2.8105848946179887E-3</v>
      </c>
      <c r="AP4344" s="10">
        <v>2.814544376451841E-3</v>
      </c>
      <c r="BK4344" s="3" cm="1">
        <f t="array" ref="BK4344">-1/BK4341/evcm()</f>
        <v>1.6317971442576087</v>
      </c>
      <c r="BL4344" t="s">
        <v>4688</v>
      </c>
    </row>
    <row r="4345" spans="1:78" x14ac:dyDescent="0.25">
      <c r="AM4345" t="s">
        <v>736</v>
      </c>
      <c r="AN4345" s="10" cm="1">
        <f t="array" ref="AN4345">SUM($AM$2:$AM$4334*IF($D$2:$D$4334=$AM4345,1,0))/SUM(IF($D$2:$D$4334=$AM4345,1,0))</f>
        <v>-2.1776504221785824E-5</v>
      </c>
      <c r="AO4345" s="10" cm="1">
        <f t="array" ref="AO4345">SQRT(SUM(($AM$2:$AM$4334-AN4345)^2*IF($D$2:$D$4334=$AM4345,1,0))/SUM(IF($D$2:$D$4334=$AM4345,1,0)))</f>
        <v>4.2910746469168584E-3</v>
      </c>
      <c r="AP4345" s="10">
        <v>4.2752602642174703E-3</v>
      </c>
    </row>
    <row r="4359" spans="43:43" x14ac:dyDescent="0.25">
      <c r="AQ4359" s="3">
        <f>AVERAGE(AQ2981:AQ3921)</f>
        <v>107299.04597453969</v>
      </c>
    </row>
  </sheetData>
  <autoFilter ref="A1:CD4334" xr:uid="{00000000-0001-0000-0000-000000000000}">
    <filterColumn colId="20">
      <filters>
        <filter val="Err in Sugar; class revised; Sugar wl unc increased 0.003 -&gt; 0.048A"/>
        <filter val="err in Sugar; Increased Sugar wl unc 0.007 -&gt; 0.028 A"/>
        <filter val="err in Sugar; Increased Sugar wl unc 0.007 -&gt; 0.091 A"/>
        <filter val="Err in Sugar; Sugar wl unc increased 0.003 -&gt; 0.03A"/>
        <filter val="Increased Sugar wl unc 0.007 -&gt; 0.021 A"/>
        <filter val="Increased Sugar wl unc 0.007 -&gt; 0.022 A"/>
        <filter val="Increased Sugar wl unc 0.007 -&gt; 0.025 A"/>
        <filter val="Increased Sugar wl unc 0.007 -&gt; 0.028 A"/>
        <filter val="Increased Sugar wl unc 0.007 -&gt; 0.035 A"/>
        <filter val="Increased Sugar wl unc 0.007 -&gt; 0.039 A"/>
        <filter val="Increased Sugar wl unc 0.007 -&gt; 0.049 A"/>
        <filter val="Increased Sugar wl unc 0.007 -&gt; 0.056 A"/>
        <filter val="Increased Sugar wl unc 0.007 -&gt; 0.057 A"/>
        <filter val="Increased Sugar wl unc 0.007 -&gt; 0.063 A"/>
        <filter val="Increased Sugar wl unc 0.007 -&gt; 0.064 A"/>
        <filter val="Increased Sugar wl unc 0.007 -&gt; 0.066 A"/>
        <filter val="Increased Sugar wl unc 0.007 -&gt; 0.070 A"/>
        <filter val="Increased Sugar wl unc 0.007 -&gt; 0.0959 A"/>
        <filter val="Increased Sugar wl unc 0.007 -&gt; 0.119 A"/>
        <filter val="Increased Sugar wl unc 0.007 -&gt; 0.4 A"/>
        <filter val="Sugar wl unc increased 0.003 -&gt; 0.012A"/>
        <filter val="Sugar wl unc increased 0.003 -&gt; 0.013A"/>
        <filter val="Sugar wl unc increased 0.003 -&gt; 0.014A"/>
        <filter val="Sugar wl unc increased 0.003 -&gt; 0.015A"/>
        <filter val="Sugar wl unc increased 0.003 -&gt; 0.016A"/>
        <filter val="Sugar wl unc increased 0.003 -&gt; 0.017A"/>
        <filter val="Sugar wl unc increased 0.003 -&gt; 0.018A"/>
        <filter val="Sugar wl unc increased 0.003 -&gt; 0.019A"/>
        <filter val="Sugar wl unc increased 0.003 -&gt; 0.021A"/>
        <filter val="Sugar wl unc increased 0.003 -&gt; 0.022A"/>
        <filter val="Sugar wl unc increased 0.003 -&gt; 0.024A"/>
        <filter val="Sugar wl unc increased 0.003 -&gt; 0.025A"/>
        <filter val="Sugar wl unc increased 0.003 -&gt; 0.026A"/>
        <filter val="Sugar wl unc increased 0.003 -&gt; 0.027A"/>
        <filter val="Sugar wl unc increased 0.003 -&gt; 0.02A"/>
        <filter val="Sugar wl unc increased 0.003 -&gt; 0.031A"/>
        <filter val="Sugar wl unc increased 0.003 -&gt; 0.032A"/>
        <filter val="Sugar wl unc increased 0.003 -&gt; 0.033A"/>
        <filter val="Sugar wl unc increased 0.003 -&gt; 0.035A"/>
        <filter val="Sugar wl unc increased 0.003 -&gt; 0.045A"/>
        <filter val="Sugar wl unc increased 0.003 -&gt; 0.046A"/>
        <filter val="Sugar wl unc increased 0.003 -&gt; 0.047A"/>
        <filter val="Sugar wl unc increased 0.003 -&gt; 0.048A"/>
        <filter val="Sugar wl unc increased 0.003 -&gt; 0.053A"/>
        <filter val="Sugar wl unc increased 0.003 -&gt; 0.054A"/>
      </filters>
    </filterColumn>
  </autoFilter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B7FD7-B95F-4EC8-8458-735EE7C96587}">
  <dimension ref="A1:A4287"/>
  <sheetViews>
    <sheetView workbookViewId="0">
      <pane ySplit="1" topLeftCell="A4280" activePane="bottomLeft" state="frozen"/>
      <selection pane="bottomLeft" activeCell="A4288" sqref="A4288"/>
    </sheetView>
  </sheetViews>
  <sheetFormatPr defaultRowHeight="15" x14ac:dyDescent="0.25"/>
  <sheetData>
    <row r="1" spans="1:1" x14ac:dyDescent="0.25">
      <c r="A1" t="s">
        <v>4651</v>
      </c>
    </row>
    <row r="2" spans="1:1" x14ac:dyDescent="0.25">
      <c r="A2" t="s">
        <v>2</v>
      </c>
    </row>
    <row r="3" spans="1:1" x14ac:dyDescent="0.25">
      <c r="A3" t="s">
        <v>7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17</v>
      </c>
    </row>
    <row r="10" spans="1:1" x14ac:dyDescent="0.25">
      <c r="A10" t="s">
        <v>20</v>
      </c>
    </row>
    <row r="11" spans="1:1" x14ac:dyDescent="0.25">
      <c r="A11" t="s">
        <v>21</v>
      </c>
    </row>
    <row r="12" spans="1:1" x14ac:dyDescent="0.25">
      <c r="A12" t="s">
        <v>23</v>
      </c>
    </row>
    <row r="13" spans="1:1" x14ac:dyDescent="0.25">
      <c r="A13" t="s">
        <v>24</v>
      </c>
    </row>
    <row r="14" spans="1:1" x14ac:dyDescent="0.25">
      <c r="A14" t="s">
        <v>26</v>
      </c>
    </row>
    <row r="15" spans="1:1" x14ac:dyDescent="0.25">
      <c r="A15" t="s">
        <v>27</v>
      </c>
    </row>
    <row r="16" spans="1:1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42</v>
      </c>
    </row>
    <row r="31" spans="1:1" x14ac:dyDescent="0.25">
      <c r="A31" t="s">
        <v>43</v>
      </c>
    </row>
    <row r="32" spans="1:1" x14ac:dyDescent="0.25">
      <c r="A32" t="s">
        <v>44</v>
      </c>
    </row>
    <row r="33" spans="1:1" x14ac:dyDescent="0.25">
      <c r="A33" t="s">
        <v>45</v>
      </c>
    </row>
    <row r="34" spans="1:1" x14ac:dyDescent="0.25">
      <c r="A34" t="s">
        <v>46</v>
      </c>
    </row>
    <row r="35" spans="1:1" x14ac:dyDescent="0.25">
      <c r="A35" t="s">
        <v>47</v>
      </c>
    </row>
    <row r="36" spans="1:1" x14ac:dyDescent="0.25">
      <c r="A36" t="s">
        <v>48</v>
      </c>
    </row>
    <row r="37" spans="1:1" x14ac:dyDescent="0.25">
      <c r="A37" t="s">
        <v>49</v>
      </c>
    </row>
    <row r="38" spans="1:1" x14ac:dyDescent="0.25">
      <c r="A38" t="s">
        <v>50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72</v>
      </c>
    </row>
    <row r="61" spans="1:1" x14ac:dyDescent="0.25">
      <c r="A61" t="s">
        <v>73</v>
      </c>
    </row>
    <row r="62" spans="1:1" x14ac:dyDescent="0.25">
      <c r="A62" t="s">
        <v>74</v>
      </c>
    </row>
    <row r="63" spans="1:1" x14ac:dyDescent="0.25">
      <c r="A63" t="s">
        <v>75</v>
      </c>
    </row>
    <row r="64" spans="1:1" x14ac:dyDescent="0.25">
      <c r="A64" t="s">
        <v>76</v>
      </c>
    </row>
    <row r="65" spans="1:1" x14ac:dyDescent="0.25">
      <c r="A65" t="s">
        <v>77</v>
      </c>
    </row>
    <row r="66" spans="1:1" x14ac:dyDescent="0.25">
      <c r="A66" t="s">
        <v>78</v>
      </c>
    </row>
    <row r="67" spans="1:1" x14ac:dyDescent="0.25">
      <c r="A67" t="s">
        <v>79</v>
      </c>
    </row>
    <row r="68" spans="1:1" x14ac:dyDescent="0.25">
      <c r="A68" t="s">
        <v>80</v>
      </c>
    </row>
    <row r="69" spans="1:1" x14ac:dyDescent="0.25">
      <c r="A69" t="s">
        <v>81</v>
      </c>
    </row>
    <row r="70" spans="1:1" x14ac:dyDescent="0.25">
      <c r="A70" t="s">
        <v>82</v>
      </c>
    </row>
    <row r="71" spans="1:1" x14ac:dyDescent="0.25">
      <c r="A71" t="s">
        <v>83</v>
      </c>
    </row>
    <row r="72" spans="1:1" x14ac:dyDescent="0.25">
      <c r="A72" t="s">
        <v>84</v>
      </c>
    </row>
    <row r="73" spans="1:1" x14ac:dyDescent="0.25">
      <c r="A73" t="s">
        <v>85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92</v>
      </c>
    </row>
    <row r="79" spans="1:1" x14ac:dyDescent="0.25">
      <c r="A79" t="s">
        <v>93</v>
      </c>
    </row>
    <row r="80" spans="1:1" x14ac:dyDescent="0.25">
      <c r="A80" t="s">
        <v>94</v>
      </c>
    </row>
    <row r="81" spans="1:1" x14ac:dyDescent="0.25">
      <c r="A81" t="s">
        <v>96</v>
      </c>
    </row>
    <row r="82" spans="1:1" x14ac:dyDescent="0.25">
      <c r="A82" t="s">
        <v>98</v>
      </c>
    </row>
    <row r="83" spans="1:1" x14ac:dyDescent="0.25">
      <c r="A83" t="s">
        <v>99</v>
      </c>
    </row>
    <row r="84" spans="1:1" x14ac:dyDescent="0.25">
      <c r="A84" t="s">
        <v>100</v>
      </c>
    </row>
    <row r="85" spans="1:1" x14ac:dyDescent="0.25">
      <c r="A85" t="s">
        <v>101</v>
      </c>
    </row>
    <row r="86" spans="1:1" x14ac:dyDescent="0.25">
      <c r="A86" t="s">
        <v>102</v>
      </c>
    </row>
    <row r="87" spans="1:1" x14ac:dyDescent="0.25">
      <c r="A87" t="s">
        <v>103</v>
      </c>
    </row>
    <row r="88" spans="1:1" x14ac:dyDescent="0.25">
      <c r="A88" t="s">
        <v>104</v>
      </c>
    </row>
    <row r="89" spans="1:1" x14ac:dyDescent="0.25">
      <c r="A89" t="s">
        <v>105</v>
      </c>
    </row>
    <row r="90" spans="1:1" x14ac:dyDescent="0.25">
      <c r="A90" t="s">
        <v>106</v>
      </c>
    </row>
    <row r="91" spans="1:1" x14ac:dyDescent="0.25">
      <c r="A91" t="s">
        <v>107</v>
      </c>
    </row>
    <row r="92" spans="1:1" x14ac:dyDescent="0.25">
      <c r="A92" t="s">
        <v>108</v>
      </c>
    </row>
    <row r="93" spans="1:1" x14ac:dyDescent="0.25">
      <c r="A93" t="s">
        <v>109</v>
      </c>
    </row>
    <row r="94" spans="1:1" x14ac:dyDescent="0.25">
      <c r="A94" t="s">
        <v>110</v>
      </c>
    </row>
    <row r="95" spans="1:1" x14ac:dyDescent="0.25">
      <c r="A95" t="s">
        <v>111</v>
      </c>
    </row>
    <row r="96" spans="1:1" x14ac:dyDescent="0.25">
      <c r="A96" t="s">
        <v>112</v>
      </c>
    </row>
    <row r="97" spans="1:1" x14ac:dyDescent="0.25">
      <c r="A97" t="s">
        <v>114</v>
      </c>
    </row>
    <row r="98" spans="1:1" x14ac:dyDescent="0.25">
      <c r="A98" t="s">
        <v>115</v>
      </c>
    </row>
    <row r="99" spans="1:1" x14ac:dyDescent="0.25">
      <c r="A99" t="s">
        <v>116</v>
      </c>
    </row>
    <row r="100" spans="1:1" x14ac:dyDescent="0.25">
      <c r="A100" t="s">
        <v>117</v>
      </c>
    </row>
    <row r="101" spans="1:1" x14ac:dyDescent="0.25">
      <c r="A101" t="s">
        <v>118</v>
      </c>
    </row>
    <row r="102" spans="1:1" x14ac:dyDescent="0.25">
      <c r="A102" t="s">
        <v>119</v>
      </c>
    </row>
    <row r="103" spans="1:1" x14ac:dyDescent="0.25">
      <c r="A103" t="s">
        <v>120</v>
      </c>
    </row>
    <row r="104" spans="1:1" x14ac:dyDescent="0.25">
      <c r="A104" t="s">
        <v>121</v>
      </c>
    </row>
    <row r="105" spans="1:1" x14ac:dyDescent="0.25">
      <c r="A105" t="s">
        <v>122</v>
      </c>
    </row>
    <row r="106" spans="1:1" x14ac:dyDescent="0.25">
      <c r="A106" t="s">
        <v>123</v>
      </c>
    </row>
    <row r="107" spans="1:1" x14ac:dyDescent="0.25">
      <c r="A107" t="s">
        <v>124</v>
      </c>
    </row>
    <row r="108" spans="1:1" x14ac:dyDescent="0.25">
      <c r="A108" t="s">
        <v>125</v>
      </c>
    </row>
    <row r="109" spans="1:1" x14ac:dyDescent="0.25">
      <c r="A109" t="s">
        <v>126</v>
      </c>
    </row>
    <row r="110" spans="1:1" x14ac:dyDescent="0.25">
      <c r="A110" t="s">
        <v>127</v>
      </c>
    </row>
    <row r="111" spans="1:1" x14ac:dyDescent="0.25">
      <c r="A111" t="s">
        <v>128</v>
      </c>
    </row>
    <row r="112" spans="1:1" x14ac:dyDescent="0.25">
      <c r="A112" t="s">
        <v>129</v>
      </c>
    </row>
    <row r="113" spans="1:1" x14ac:dyDescent="0.25">
      <c r="A113" t="s">
        <v>130</v>
      </c>
    </row>
    <row r="114" spans="1:1" x14ac:dyDescent="0.25">
      <c r="A114" t="s">
        <v>131</v>
      </c>
    </row>
    <row r="115" spans="1:1" x14ac:dyDescent="0.25">
      <c r="A115" t="s">
        <v>132</v>
      </c>
    </row>
    <row r="116" spans="1:1" x14ac:dyDescent="0.25">
      <c r="A116" t="s">
        <v>133</v>
      </c>
    </row>
    <row r="117" spans="1:1" x14ac:dyDescent="0.25">
      <c r="A117" t="s">
        <v>135</v>
      </c>
    </row>
    <row r="118" spans="1:1" x14ac:dyDescent="0.25">
      <c r="A118" t="s">
        <v>136</v>
      </c>
    </row>
    <row r="119" spans="1:1" x14ac:dyDescent="0.25">
      <c r="A119" t="s">
        <v>137</v>
      </c>
    </row>
    <row r="120" spans="1:1" x14ac:dyDescent="0.25">
      <c r="A120" t="s">
        <v>138</v>
      </c>
    </row>
    <row r="121" spans="1:1" x14ac:dyDescent="0.25">
      <c r="A121" t="s">
        <v>139</v>
      </c>
    </row>
    <row r="122" spans="1:1" x14ac:dyDescent="0.25">
      <c r="A122" t="s">
        <v>140</v>
      </c>
    </row>
    <row r="123" spans="1:1" x14ac:dyDescent="0.25">
      <c r="A123" t="s">
        <v>141</v>
      </c>
    </row>
    <row r="124" spans="1:1" x14ac:dyDescent="0.25">
      <c r="A124" t="s">
        <v>142</v>
      </c>
    </row>
    <row r="125" spans="1:1" x14ac:dyDescent="0.25">
      <c r="A125" t="s">
        <v>144</v>
      </c>
    </row>
    <row r="126" spans="1:1" x14ac:dyDescent="0.25">
      <c r="A126" t="s">
        <v>145</v>
      </c>
    </row>
    <row r="127" spans="1:1" x14ac:dyDescent="0.25">
      <c r="A127" t="s">
        <v>146</v>
      </c>
    </row>
    <row r="128" spans="1:1" x14ac:dyDescent="0.25">
      <c r="A128" t="s">
        <v>147</v>
      </c>
    </row>
    <row r="129" spans="1:1" x14ac:dyDescent="0.25">
      <c r="A129" t="s">
        <v>148</v>
      </c>
    </row>
    <row r="130" spans="1:1" x14ac:dyDescent="0.25">
      <c r="A130" t="s">
        <v>149</v>
      </c>
    </row>
    <row r="131" spans="1:1" x14ac:dyDescent="0.25">
      <c r="A131" t="s">
        <v>151</v>
      </c>
    </row>
    <row r="132" spans="1:1" x14ac:dyDescent="0.25">
      <c r="A132" t="s">
        <v>153</v>
      </c>
    </row>
    <row r="133" spans="1:1" x14ac:dyDescent="0.25">
      <c r="A133" t="s">
        <v>155</v>
      </c>
    </row>
    <row r="134" spans="1:1" x14ac:dyDescent="0.25">
      <c r="A134" t="s">
        <v>157</v>
      </c>
    </row>
    <row r="135" spans="1:1" x14ac:dyDescent="0.25">
      <c r="A135" t="s">
        <v>160</v>
      </c>
    </row>
    <row r="136" spans="1:1" x14ac:dyDescent="0.25">
      <c r="A136" t="s">
        <v>162</v>
      </c>
    </row>
    <row r="137" spans="1:1" x14ac:dyDescent="0.25">
      <c r="A137" t="s">
        <v>164</v>
      </c>
    </row>
    <row r="138" spans="1:1" x14ac:dyDescent="0.25">
      <c r="A138" t="s">
        <v>166</v>
      </c>
    </row>
    <row r="139" spans="1:1" x14ac:dyDescent="0.25">
      <c r="A139" t="s">
        <v>169</v>
      </c>
    </row>
    <row r="140" spans="1:1" x14ac:dyDescent="0.25">
      <c r="A140" t="s">
        <v>173</v>
      </c>
    </row>
    <row r="141" spans="1:1" x14ac:dyDescent="0.25">
      <c r="A141" t="s">
        <v>175</v>
      </c>
    </row>
    <row r="142" spans="1:1" x14ac:dyDescent="0.25">
      <c r="A142" t="s">
        <v>178</v>
      </c>
    </row>
    <row r="143" spans="1:1" x14ac:dyDescent="0.25">
      <c r="A143" t="s">
        <v>180</v>
      </c>
    </row>
    <row r="144" spans="1:1" x14ac:dyDescent="0.25">
      <c r="A144" t="s">
        <v>182</v>
      </c>
    </row>
    <row r="145" spans="1:1" x14ac:dyDescent="0.25">
      <c r="A145" t="s">
        <v>184</v>
      </c>
    </row>
    <row r="146" spans="1:1" x14ac:dyDescent="0.25">
      <c r="A146" t="s">
        <v>186</v>
      </c>
    </row>
    <row r="147" spans="1:1" x14ac:dyDescent="0.25">
      <c r="A147" t="s">
        <v>188</v>
      </c>
    </row>
    <row r="148" spans="1:1" x14ac:dyDescent="0.25">
      <c r="A148" t="s">
        <v>190</v>
      </c>
    </row>
    <row r="149" spans="1:1" x14ac:dyDescent="0.25">
      <c r="A149" t="s">
        <v>192</v>
      </c>
    </row>
    <row r="150" spans="1:1" x14ac:dyDescent="0.25">
      <c r="A150" t="s">
        <v>194</v>
      </c>
    </row>
    <row r="151" spans="1:1" x14ac:dyDescent="0.25">
      <c r="A151" t="s">
        <v>196</v>
      </c>
    </row>
    <row r="152" spans="1:1" x14ac:dyDescent="0.25">
      <c r="A152" t="s">
        <v>198</v>
      </c>
    </row>
    <row r="153" spans="1:1" x14ac:dyDescent="0.25">
      <c r="A153" t="s">
        <v>200</v>
      </c>
    </row>
    <row r="154" spans="1:1" x14ac:dyDescent="0.25">
      <c r="A154" t="s">
        <v>202</v>
      </c>
    </row>
    <row r="155" spans="1:1" x14ac:dyDescent="0.25">
      <c r="A155" t="s">
        <v>204</v>
      </c>
    </row>
    <row r="156" spans="1:1" x14ac:dyDescent="0.25">
      <c r="A156" t="s">
        <v>206</v>
      </c>
    </row>
    <row r="157" spans="1:1" x14ac:dyDescent="0.25">
      <c r="A157" t="s">
        <v>209</v>
      </c>
    </row>
    <row r="158" spans="1:1" x14ac:dyDescent="0.25">
      <c r="A158" t="s">
        <v>211</v>
      </c>
    </row>
    <row r="159" spans="1:1" x14ac:dyDescent="0.25">
      <c r="A159" t="s">
        <v>213</v>
      </c>
    </row>
    <row r="160" spans="1:1" x14ac:dyDescent="0.25">
      <c r="A160" t="s">
        <v>215</v>
      </c>
    </row>
    <row r="161" spans="1:1" x14ac:dyDescent="0.25">
      <c r="A161" t="s">
        <v>217</v>
      </c>
    </row>
    <row r="162" spans="1:1" x14ac:dyDescent="0.25">
      <c r="A162" t="s">
        <v>219</v>
      </c>
    </row>
    <row r="163" spans="1:1" x14ac:dyDescent="0.25">
      <c r="A163" t="s">
        <v>221</v>
      </c>
    </row>
    <row r="164" spans="1:1" x14ac:dyDescent="0.25">
      <c r="A164" t="s">
        <v>223</v>
      </c>
    </row>
    <row r="165" spans="1:1" x14ac:dyDescent="0.25">
      <c r="A165" t="s">
        <v>225</v>
      </c>
    </row>
    <row r="166" spans="1:1" x14ac:dyDescent="0.25">
      <c r="A166" t="s">
        <v>227</v>
      </c>
    </row>
    <row r="167" spans="1:1" x14ac:dyDescent="0.25">
      <c r="A167" t="s">
        <v>229</v>
      </c>
    </row>
    <row r="168" spans="1:1" x14ac:dyDescent="0.25">
      <c r="A168" t="s">
        <v>231</v>
      </c>
    </row>
    <row r="169" spans="1:1" x14ac:dyDescent="0.25">
      <c r="A169" t="s">
        <v>233</v>
      </c>
    </row>
    <row r="170" spans="1:1" x14ac:dyDescent="0.25">
      <c r="A170" t="s">
        <v>235</v>
      </c>
    </row>
    <row r="171" spans="1:1" x14ac:dyDescent="0.25">
      <c r="A171" t="s">
        <v>237</v>
      </c>
    </row>
    <row r="172" spans="1:1" x14ac:dyDescent="0.25">
      <c r="A172" t="s">
        <v>240</v>
      </c>
    </row>
    <row r="173" spans="1:1" x14ac:dyDescent="0.25">
      <c r="A173" t="s">
        <v>242</v>
      </c>
    </row>
    <row r="174" spans="1:1" x14ac:dyDescent="0.25">
      <c r="A174" t="s">
        <v>244</v>
      </c>
    </row>
    <row r="175" spans="1:1" x14ac:dyDescent="0.25">
      <c r="A175" t="s">
        <v>246</v>
      </c>
    </row>
    <row r="176" spans="1:1" x14ac:dyDescent="0.25">
      <c r="A176" t="s">
        <v>248</v>
      </c>
    </row>
    <row r="177" spans="1:1" x14ac:dyDescent="0.25">
      <c r="A177" t="s">
        <v>250</v>
      </c>
    </row>
    <row r="178" spans="1:1" x14ac:dyDescent="0.25">
      <c r="A178" t="s">
        <v>252</v>
      </c>
    </row>
    <row r="179" spans="1:1" x14ac:dyDescent="0.25">
      <c r="A179" t="s">
        <v>254</v>
      </c>
    </row>
    <row r="180" spans="1:1" x14ac:dyDescent="0.25">
      <c r="A180" t="s">
        <v>256</v>
      </c>
    </row>
    <row r="181" spans="1:1" x14ac:dyDescent="0.25">
      <c r="A181" t="s">
        <v>258</v>
      </c>
    </row>
    <row r="182" spans="1:1" x14ac:dyDescent="0.25">
      <c r="A182" t="s">
        <v>260</v>
      </c>
    </row>
    <row r="183" spans="1:1" x14ac:dyDescent="0.25">
      <c r="A183" t="s">
        <v>262</v>
      </c>
    </row>
    <row r="184" spans="1:1" x14ac:dyDescent="0.25">
      <c r="A184" t="s">
        <v>264</v>
      </c>
    </row>
    <row r="185" spans="1:1" x14ac:dyDescent="0.25">
      <c r="A185" t="s">
        <v>266</v>
      </c>
    </row>
    <row r="186" spans="1:1" x14ac:dyDescent="0.25">
      <c r="A186" t="s">
        <v>268</v>
      </c>
    </row>
    <row r="187" spans="1:1" x14ac:dyDescent="0.25">
      <c r="A187" t="s">
        <v>270</v>
      </c>
    </row>
    <row r="188" spans="1:1" x14ac:dyDescent="0.25">
      <c r="A188" t="s">
        <v>272</v>
      </c>
    </row>
    <row r="189" spans="1:1" x14ac:dyDescent="0.25">
      <c r="A189" t="s">
        <v>274</v>
      </c>
    </row>
    <row r="190" spans="1:1" x14ac:dyDescent="0.25">
      <c r="A190" t="s">
        <v>276</v>
      </c>
    </row>
    <row r="191" spans="1:1" x14ac:dyDescent="0.25">
      <c r="A191" t="s">
        <v>278</v>
      </c>
    </row>
    <row r="192" spans="1:1" x14ac:dyDescent="0.25">
      <c r="A192" t="s">
        <v>280</v>
      </c>
    </row>
    <row r="193" spans="1:1" x14ac:dyDescent="0.25">
      <c r="A193" t="s">
        <v>282</v>
      </c>
    </row>
    <row r="194" spans="1:1" x14ac:dyDescent="0.25">
      <c r="A194" t="s">
        <v>284</v>
      </c>
    </row>
    <row r="195" spans="1:1" x14ac:dyDescent="0.25">
      <c r="A195" t="s">
        <v>286</v>
      </c>
    </row>
    <row r="196" spans="1:1" x14ac:dyDescent="0.25">
      <c r="A196" t="s">
        <v>288</v>
      </c>
    </row>
    <row r="197" spans="1:1" x14ac:dyDescent="0.25">
      <c r="A197" t="s">
        <v>290</v>
      </c>
    </row>
    <row r="198" spans="1:1" x14ac:dyDescent="0.25">
      <c r="A198" t="s">
        <v>292</v>
      </c>
    </row>
    <row r="199" spans="1:1" x14ac:dyDescent="0.25">
      <c r="A199" t="s">
        <v>294</v>
      </c>
    </row>
    <row r="200" spans="1:1" x14ac:dyDescent="0.25">
      <c r="A200" t="s">
        <v>296</v>
      </c>
    </row>
    <row r="201" spans="1:1" x14ac:dyDescent="0.25">
      <c r="A201" t="s">
        <v>298</v>
      </c>
    </row>
    <row r="202" spans="1:1" x14ac:dyDescent="0.25">
      <c r="A202" t="s">
        <v>300</v>
      </c>
    </row>
    <row r="203" spans="1:1" x14ac:dyDescent="0.25">
      <c r="A203" t="s">
        <v>302</v>
      </c>
    </row>
    <row r="204" spans="1:1" x14ac:dyDescent="0.25">
      <c r="A204" t="s">
        <v>304</v>
      </c>
    </row>
    <row r="205" spans="1:1" x14ac:dyDescent="0.25">
      <c r="A205" t="s">
        <v>306</v>
      </c>
    </row>
    <row r="206" spans="1:1" x14ac:dyDescent="0.25">
      <c r="A206" t="s">
        <v>308</v>
      </c>
    </row>
    <row r="207" spans="1:1" x14ac:dyDescent="0.25">
      <c r="A207" t="s">
        <v>310</v>
      </c>
    </row>
    <row r="208" spans="1:1" x14ac:dyDescent="0.25">
      <c r="A208" t="s">
        <v>312</v>
      </c>
    </row>
    <row r="209" spans="1:1" x14ac:dyDescent="0.25">
      <c r="A209" t="s">
        <v>314</v>
      </c>
    </row>
    <row r="210" spans="1:1" x14ac:dyDescent="0.25">
      <c r="A210" t="s">
        <v>316</v>
      </c>
    </row>
    <row r="211" spans="1:1" x14ac:dyDescent="0.25">
      <c r="A211" t="s">
        <v>318</v>
      </c>
    </row>
    <row r="212" spans="1:1" x14ac:dyDescent="0.25">
      <c r="A212" t="s">
        <v>320</v>
      </c>
    </row>
    <row r="213" spans="1:1" x14ac:dyDescent="0.25">
      <c r="A213" t="s">
        <v>322</v>
      </c>
    </row>
    <row r="214" spans="1:1" x14ac:dyDescent="0.25">
      <c r="A214" t="s">
        <v>324</v>
      </c>
    </row>
    <row r="215" spans="1:1" x14ac:dyDescent="0.25">
      <c r="A215" t="s">
        <v>326</v>
      </c>
    </row>
    <row r="216" spans="1:1" x14ac:dyDescent="0.25">
      <c r="A216" t="s">
        <v>328</v>
      </c>
    </row>
    <row r="217" spans="1:1" x14ac:dyDescent="0.25">
      <c r="A217" t="s">
        <v>330</v>
      </c>
    </row>
    <row r="218" spans="1:1" x14ac:dyDescent="0.25">
      <c r="A218" t="s">
        <v>332</v>
      </c>
    </row>
    <row r="219" spans="1:1" x14ac:dyDescent="0.25">
      <c r="A219" t="s">
        <v>334</v>
      </c>
    </row>
    <row r="220" spans="1:1" x14ac:dyDescent="0.25">
      <c r="A220" t="s">
        <v>336</v>
      </c>
    </row>
    <row r="221" spans="1:1" x14ac:dyDescent="0.25">
      <c r="A221" t="s">
        <v>338</v>
      </c>
    </row>
    <row r="222" spans="1:1" x14ac:dyDescent="0.25">
      <c r="A222" t="s">
        <v>340</v>
      </c>
    </row>
    <row r="223" spans="1:1" x14ac:dyDescent="0.25">
      <c r="A223" t="s">
        <v>342</v>
      </c>
    </row>
    <row r="224" spans="1:1" x14ac:dyDescent="0.25">
      <c r="A224" t="s">
        <v>344</v>
      </c>
    </row>
    <row r="225" spans="1:1" x14ac:dyDescent="0.25">
      <c r="A225" t="s">
        <v>346</v>
      </c>
    </row>
    <row r="226" spans="1:1" x14ac:dyDescent="0.25">
      <c r="A226" t="s">
        <v>348</v>
      </c>
    </row>
    <row r="227" spans="1:1" x14ac:dyDescent="0.25">
      <c r="A227" t="s">
        <v>350</v>
      </c>
    </row>
    <row r="228" spans="1:1" x14ac:dyDescent="0.25">
      <c r="A228" t="s">
        <v>352</v>
      </c>
    </row>
    <row r="229" spans="1:1" x14ac:dyDescent="0.25">
      <c r="A229" t="s">
        <v>354</v>
      </c>
    </row>
    <row r="230" spans="1:1" x14ac:dyDescent="0.25">
      <c r="A230" t="s">
        <v>356</v>
      </c>
    </row>
    <row r="231" spans="1:1" x14ac:dyDescent="0.25">
      <c r="A231" t="s">
        <v>358</v>
      </c>
    </row>
    <row r="232" spans="1:1" x14ac:dyDescent="0.25">
      <c r="A232" t="s">
        <v>360</v>
      </c>
    </row>
    <row r="233" spans="1:1" x14ac:dyDescent="0.25">
      <c r="A233" t="s">
        <v>362</v>
      </c>
    </row>
    <row r="234" spans="1:1" x14ac:dyDescent="0.25">
      <c r="A234" t="s">
        <v>364</v>
      </c>
    </row>
    <row r="235" spans="1:1" x14ac:dyDescent="0.25">
      <c r="A235" t="s">
        <v>366</v>
      </c>
    </row>
    <row r="236" spans="1:1" x14ac:dyDescent="0.25">
      <c r="A236" t="s">
        <v>368</v>
      </c>
    </row>
    <row r="237" spans="1:1" x14ac:dyDescent="0.25">
      <c r="A237" t="s">
        <v>370</v>
      </c>
    </row>
    <row r="238" spans="1:1" x14ac:dyDescent="0.25">
      <c r="A238" t="s">
        <v>372</v>
      </c>
    </row>
    <row r="239" spans="1:1" x14ac:dyDescent="0.25">
      <c r="A239" t="s">
        <v>374</v>
      </c>
    </row>
    <row r="240" spans="1:1" x14ac:dyDescent="0.25">
      <c r="A240" t="s">
        <v>376</v>
      </c>
    </row>
    <row r="241" spans="1:1" x14ac:dyDescent="0.25">
      <c r="A241" t="s">
        <v>378</v>
      </c>
    </row>
    <row r="242" spans="1:1" x14ac:dyDescent="0.25">
      <c r="A242" t="s">
        <v>380</v>
      </c>
    </row>
    <row r="243" spans="1:1" x14ac:dyDescent="0.25">
      <c r="A243" t="s">
        <v>382</v>
      </c>
    </row>
    <row r="244" spans="1:1" x14ac:dyDescent="0.25">
      <c r="A244" t="s">
        <v>384</v>
      </c>
    </row>
    <row r="245" spans="1:1" x14ac:dyDescent="0.25">
      <c r="A245" t="s">
        <v>386</v>
      </c>
    </row>
    <row r="246" spans="1:1" x14ac:dyDescent="0.25">
      <c r="A246" t="s">
        <v>388</v>
      </c>
    </row>
    <row r="247" spans="1:1" x14ac:dyDescent="0.25">
      <c r="A247" t="s">
        <v>390</v>
      </c>
    </row>
    <row r="248" spans="1:1" x14ac:dyDescent="0.25">
      <c r="A248" t="s">
        <v>392</v>
      </c>
    </row>
    <row r="249" spans="1:1" x14ac:dyDescent="0.25">
      <c r="A249" t="s">
        <v>394</v>
      </c>
    </row>
    <row r="250" spans="1:1" x14ac:dyDescent="0.25">
      <c r="A250" t="s">
        <v>396</v>
      </c>
    </row>
    <row r="251" spans="1:1" x14ac:dyDescent="0.25">
      <c r="A251" t="s">
        <v>398</v>
      </c>
    </row>
    <row r="252" spans="1:1" x14ac:dyDescent="0.25">
      <c r="A252" t="s">
        <v>400</v>
      </c>
    </row>
    <row r="253" spans="1:1" x14ac:dyDescent="0.25">
      <c r="A253" t="s">
        <v>402</v>
      </c>
    </row>
    <row r="254" spans="1:1" x14ac:dyDescent="0.25">
      <c r="A254" t="s">
        <v>404</v>
      </c>
    </row>
    <row r="255" spans="1:1" x14ac:dyDescent="0.25">
      <c r="A255" t="s">
        <v>406</v>
      </c>
    </row>
    <row r="256" spans="1:1" x14ac:dyDescent="0.25">
      <c r="A256" t="s">
        <v>408</v>
      </c>
    </row>
    <row r="257" spans="1:1" x14ac:dyDescent="0.25">
      <c r="A257" t="s">
        <v>410</v>
      </c>
    </row>
    <row r="258" spans="1:1" x14ac:dyDescent="0.25">
      <c r="A258" t="s">
        <v>412</v>
      </c>
    </row>
    <row r="259" spans="1:1" x14ac:dyDescent="0.25">
      <c r="A259" t="s">
        <v>414</v>
      </c>
    </row>
    <row r="260" spans="1:1" x14ac:dyDescent="0.25">
      <c r="A260" t="s">
        <v>416</v>
      </c>
    </row>
    <row r="261" spans="1:1" x14ac:dyDescent="0.25">
      <c r="A261" t="s">
        <v>418</v>
      </c>
    </row>
    <row r="262" spans="1:1" x14ac:dyDescent="0.25">
      <c r="A262" t="s">
        <v>421</v>
      </c>
    </row>
    <row r="263" spans="1:1" x14ac:dyDescent="0.25">
      <c r="A263" t="s">
        <v>423</v>
      </c>
    </row>
    <row r="264" spans="1:1" x14ac:dyDescent="0.25">
      <c r="A264" t="s">
        <v>425</v>
      </c>
    </row>
    <row r="265" spans="1:1" x14ac:dyDescent="0.25">
      <c r="A265" t="s">
        <v>427</v>
      </c>
    </row>
    <row r="266" spans="1:1" x14ac:dyDescent="0.25">
      <c r="A266" t="s">
        <v>430</v>
      </c>
    </row>
    <row r="267" spans="1:1" x14ac:dyDescent="0.25">
      <c r="A267" t="s">
        <v>432</v>
      </c>
    </row>
    <row r="268" spans="1:1" x14ac:dyDescent="0.25">
      <c r="A268" t="s">
        <v>434</v>
      </c>
    </row>
    <row r="269" spans="1:1" x14ac:dyDescent="0.25">
      <c r="A269" t="s">
        <v>436</v>
      </c>
    </row>
    <row r="270" spans="1:1" x14ac:dyDescent="0.25">
      <c r="A270" t="s">
        <v>438</v>
      </c>
    </row>
    <row r="271" spans="1:1" x14ac:dyDescent="0.25">
      <c r="A271" t="s">
        <v>440</v>
      </c>
    </row>
    <row r="272" spans="1:1" x14ac:dyDescent="0.25">
      <c r="A272" t="s">
        <v>442</v>
      </c>
    </row>
    <row r="273" spans="1:1" x14ac:dyDescent="0.25">
      <c r="A273" t="s">
        <v>444</v>
      </c>
    </row>
    <row r="274" spans="1:1" x14ac:dyDescent="0.25">
      <c r="A274" t="s">
        <v>446</v>
      </c>
    </row>
    <row r="275" spans="1:1" x14ac:dyDescent="0.25">
      <c r="A275" t="s">
        <v>448</v>
      </c>
    </row>
    <row r="276" spans="1:1" x14ac:dyDescent="0.25">
      <c r="A276" t="s">
        <v>450</v>
      </c>
    </row>
    <row r="277" spans="1:1" x14ac:dyDescent="0.25">
      <c r="A277" t="s">
        <v>452</v>
      </c>
    </row>
    <row r="278" spans="1:1" x14ac:dyDescent="0.25">
      <c r="A278" t="s">
        <v>454</v>
      </c>
    </row>
    <row r="279" spans="1:1" x14ac:dyDescent="0.25">
      <c r="A279" t="s">
        <v>456</v>
      </c>
    </row>
    <row r="280" spans="1:1" x14ac:dyDescent="0.25">
      <c r="A280" t="s">
        <v>458</v>
      </c>
    </row>
    <row r="281" spans="1:1" x14ac:dyDescent="0.25">
      <c r="A281" t="s">
        <v>460</v>
      </c>
    </row>
    <row r="282" spans="1:1" x14ac:dyDescent="0.25">
      <c r="A282" t="s">
        <v>462</v>
      </c>
    </row>
    <row r="283" spans="1:1" x14ac:dyDescent="0.25">
      <c r="A283" t="s">
        <v>464</v>
      </c>
    </row>
    <row r="284" spans="1:1" x14ac:dyDescent="0.25">
      <c r="A284" t="s">
        <v>466</v>
      </c>
    </row>
    <row r="285" spans="1:1" x14ac:dyDescent="0.25">
      <c r="A285" t="s">
        <v>468</v>
      </c>
    </row>
    <row r="286" spans="1:1" x14ac:dyDescent="0.25">
      <c r="A286" t="s">
        <v>470</v>
      </c>
    </row>
    <row r="287" spans="1:1" x14ac:dyDescent="0.25">
      <c r="A287" t="s">
        <v>472</v>
      </c>
    </row>
    <row r="288" spans="1:1" x14ac:dyDescent="0.25">
      <c r="A288" t="s">
        <v>474</v>
      </c>
    </row>
    <row r="289" spans="1:1" x14ac:dyDescent="0.25">
      <c r="A289" t="s">
        <v>476</v>
      </c>
    </row>
    <row r="290" spans="1:1" x14ac:dyDescent="0.25">
      <c r="A290" t="s">
        <v>478</v>
      </c>
    </row>
    <row r="291" spans="1:1" x14ac:dyDescent="0.25">
      <c r="A291" t="s">
        <v>480</v>
      </c>
    </row>
    <row r="292" spans="1:1" x14ac:dyDescent="0.25">
      <c r="A292" t="s">
        <v>482</v>
      </c>
    </row>
    <row r="293" spans="1:1" x14ac:dyDescent="0.25">
      <c r="A293" t="s">
        <v>484</v>
      </c>
    </row>
    <row r="294" spans="1:1" x14ac:dyDescent="0.25">
      <c r="A294" t="s">
        <v>486</v>
      </c>
    </row>
    <row r="295" spans="1:1" x14ac:dyDescent="0.25">
      <c r="A295" t="s">
        <v>488</v>
      </c>
    </row>
    <row r="296" spans="1:1" x14ac:dyDescent="0.25">
      <c r="A296" t="s">
        <v>490</v>
      </c>
    </row>
    <row r="297" spans="1:1" x14ac:dyDescent="0.25">
      <c r="A297" t="s">
        <v>492</v>
      </c>
    </row>
    <row r="298" spans="1:1" x14ac:dyDescent="0.25">
      <c r="A298" t="s">
        <v>495</v>
      </c>
    </row>
    <row r="299" spans="1:1" x14ac:dyDescent="0.25">
      <c r="A299" t="s">
        <v>497</v>
      </c>
    </row>
    <row r="300" spans="1:1" x14ac:dyDescent="0.25">
      <c r="A300" t="s">
        <v>499</v>
      </c>
    </row>
    <row r="301" spans="1:1" x14ac:dyDescent="0.25">
      <c r="A301" t="s">
        <v>501</v>
      </c>
    </row>
    <row r="302" spans="1:1" x14ac:dyDescent="0.25">
      <c r="A302" t="s">
        <v>503</v>
      </c>
    </row>
    <row r="303" spans="1:1" x14ac:dyDescent="0.25">
      <c r="A303" t="s">
        <v>505</v>
      </c>
    </row>
    <row r="304" spans="1:1" x14ac:dyDescent="0.25">
      <c r="A304" t="s">
        <v>507</v>
      </c>
    </row>
    <row r="305" spans="1:1" x14ac:dyDescent="0.25">
      <c r="A305" t="s">
        <v>509</v>
      </c>
    </row>
    <row r="306" spans="1:1" x14ac:dyDescent="0.25">
      <c r="A306" t="s">
        <v>511</v>
      </c>
    </row>
    <row r="307" spans="1:1" x14ac:dyDescent="0.25">
      <c r="A307" t="s">
        <v>513</v>
      </c>
    </row>
    <row r="308" spans="1:1" x14ac:dyDescent="0.25">
      <c r="A308" t="s">
        <v>515</v>
      </c>
    </row>
    <row r="309" spans="1:1" x14ac:dyDescent="0.25">
      <c r="A309" t="s">
        <v>517</v>
      </c>
    </row>
    <row r="310" spans="1:1" x14ac:dyDescent="0.25">
      <c r="A310" t="s">
        <v>519</v>
      </c>
    </row>
    <row r="311" spans="1:1" x14ac:dyDescent="0.25">
      <c r="A311" t="s">
        <v>521</v>
      </c>
    </row>
    <row r="312" spans="1:1" x14ac:dyDescent="0.25">
      <c r="A312" t="s">
        <v>523</v>
      </c>
    </row>
    <row r="313" spans="1:1" x14ac:dyDescent="0.25">
      <c r="A313" t="s">
        <v>525</v>
      </c>
    </row>
    <row r="314" spans="1:1" x14ac:dyDescent="0.25">
      <c r="A314" t="s">
        <v>527</v>
      </c>
    </row>
    <row r="315" spans="1:1" x14ac:dyDescent="0.25">
      <c r="A315" t="s">
        <v>529</v>
      </c>
    </row>
    <row r="316" spans="1:1" x14ac:dyDescent="0.25">
      <c r="A316" t="s">
        <v>532</v>
      </c>
    </row>
    <row r="317" spans="1:1" x14ac:dyDescent="0.25">
      <c r="A317" t="s">
        <v>534</v>
      </c>
    </row>
    <row r="318" spans="1:1" x14ac:dyDescent="0.25">
      <c r="A318" t="s">
        <v>536</v>
      </c>
    </row>
    <row r="319" spans="1:1" x14ac:dyDescent="0.25">
      <c r="A319" t="s">
        <v>538</v>
      </c>
    </row>
    <row r="320" spans="1:1" x14ac:dyDescent="0.25">
      <c r="A320" t="s">
        <v>540</v>
      </c>
    </row>
    <row r="321" spans="1:1" x14ac:dyDescent="0.25">
      <c r="A321" t="s">
        <v>542</v>
      </c>
    </row>
    <row r="322" spans="1:1" x14ac:dyDescent="0.25">
      <c r="A322" t="s">
        <v>544</v>
      </c>
    </row>
    <row r="323" spans="1:1" x14ac:dyDescent="0.25">
      <c r="A323" t="s">
        <v>546</v>
      </c>
    </row>
    <row r="324" spans="1:1" x14ac:dyDescent="0.25">
      <c r="A324" t="s">
        <v>548</v>
      </c>
    </row>
    <row r="325" spans="1:1" x14ac:dyDescent="0.25">
      <c r="A325" t="s">
        <v>550</v>
      </c>
    </row>
    <row r="326" spans="1:1" x14ac:dyDescent="0.25">
      <c r="A326" t="s">
        <v>552</v>
      </c>
    </row>
    <row r="327" spans="1:1" x14ac:dyDescent="0.25">
      <c r="A327" t="s">
        <v>554</v>
      </c>
    </row>
    <row r="328" spans="1:1" x14ac:dyDescent="0.25">
      <c r="A328" t="s">
        <v>556</v>
      </c>
    </row>
    <row r="329" spans="1:1" x14ac:dyDescent="0.25">
      <c r="A329" t="s">
        <v>558</v>
      </c>
    </row>
    <row r="330" spans="1:1" x14ac:dyDescent="0.25">
      <c r="A330" t="s">
        <v>560</v>
      </c>
    </row>
    <row r="331" spans="1:1" x14ac:dyDescent="0.25">
      <c r="A331" t="s">
        <v>562</v>
      </c>
    </row>
    <row r="332" spans="1:1" x14ac:dyDescent="0.25">
      <c r="A332" t="s">
        <v>564</v>
      </c>
    </row>
    <row r="333" spans="1:1" x14ac:dyDescent="0.25">
      <c r="A333" t="s">
        <v>566</v>
      </c>
    </row>
    <row r="334" spans="1:1" x14ac:dyDescent="0.25">
      <c r="A334" t="s">
        <v>568</v>
      </c>
    </row>
    <row r="335" spans="1:1" x14ac:dyDescent="0.25">
      <c r="A335" t="s">
        <v>570</v>
      </c>
    </row>
    <row r="336" spans="1:1" x14ac:dyDescent="0.25">
      <c r="A336" t="s">
        <v>572</v>
      </c>
    </row>
    <row r="337" spans="1:1" x14ac:dyDescent="0.25">
      <c r="A337" t="s">
        <v>574</v>
      </c>
    </row>
    <row r="338" spans="1:1" x14ac:dyDescent="0.25">
      <c r="A338" t="s">
        <v>576</v>
      </c>
    </row>
    <row r="339" spans="1:1" x14ac:dyDescent="0.25">
      <c r="A339" t="s">
        <v>578</v>
      </c>
    </row>
    <row r="340" spans="1:1" x14ac:dyDescent="0.25">
      <c r="A340" t="s">
        <v>581</v>
      </c>
    </row>
    <row r="341" spans="1:1" x14ac:dyDescent="0.25">
      <c r="A341" t="s">
        <v>584</v>
      </c>
    </row>
    <row r="342" spans="1:1" x14ac:dyDescent="0.25">
      <c r="A342" t="s">
        <v>586</v>
      </c>
    </row>
    <row r="343" spans="1:1" x14ac:dyDescent="0.25">
      <c r="A343" t="s">
        <v>588</v>
      </c>
    </row>
    <row r="344" spans="1:1" x14ac:dyDescent="0.25">
      <c r="A344" t="s">
        <v>590</v>
      </c>
    </row>
    <row r="345" spans="1:1" x14ac:dyDescent="0.25">
      <c r="A345" t="s">
        <v>592</v>
      </c>
    </row>
    <row r="346" spans="1:1" x14ac:dyDescent="0.25">
      <c r="A346" t="s">
        <v>594</v>
      </c>
    </row>
    <row r="347" spans="1:1" x14ac:dyDescent="0.25">
      <c r="A347" t="s">
        <v>596</v>
      </c>
    </row>
    <row r="348" spans="1:1" x14ac:dyDescent="0.25">
      <c r="A348" t="s">
        <v>598</v>
      </c>
    </row>
    <row r="349" spans="1:1" x14ac:dyDescent="0.25">
      <c r="A349" t="s">
        <v>600</v>
      </c>
    </row>
    <row r="350" spans="1:1" x14ac:dyDescent="0.25">
      <c r="A350" t="s">
        <v>602</v>
      </c>
    </row>
    <row r="351" spans="1:1" x14ac:dyDescent="0.25">
      <c r="A351" t="s">
        <v>604</v>
      </c>
    </row>
    <row r="352" spans="1:1" x14ac:dyDescent="0.25">
      <c r="A352" t="s">
        <v>606</v>
      </c>
    </row>
    <row r="353" spans="1:1" x14ac:dyDescent="0.25">
      <c r="A353" t="s">
        <v>608</v>
      </c>
    </row>
    <row r="354" spans="1:1" x14ac:dyDescent="0.25">
      <c r="A354" t="s">
        <v>610</v>
      </c>
    </row>
    <row r="355" spans="1:1" x14ac:dyDescent="0.25">
      <c r="A355" t="s">
        <v>612</v>
      </c>
    </row>
    <row r="356" spans="1:1" x14ac:dyDescent="0.25">
      <c r="A356" t="s">
        <v>614</v>
      </c>
    </row>
    <row r="357" spans="1:1" x14ac:dyDescent="0.25">
      <c r="A357" t="s">
        <v>616</v>
      </c>
    </row>
    <row r="358" spans="1:1" x14ac:dyDescent="0.25">
      <c r="A358" t="s">
        <v>618</v>
      </c>
    </row>
    <row r="359" spans="1:1" x14ac:dyDescent="0.25">
      <c r="A359" t="s">
        <v>620</v>
      </c>
    </row>
    <row r="360" spans="1:1" x14ac:dyDescent="0.25">
      <c r="A360" t="s">
        <v>622</v>
      </c>
    </row>
    <row r="361" spans="1:1" x14ac:dyDescent="0.25">
      <c r="A361" t="s">
        <v>624</v>
      </c>
    </row>
    <row r="362" spans="1:1" x14ac:dyDescent="0.25">
      <c r="A362" t="s">
        <v>626</v>
      </c>
    </row>
    <row r="363" spans="1:1" x14ac:dyDescent="0.25">
      <c r="A363" t="s">
        <v>628</v>
      </c>
    </row>
    <row r="364" spans="1:1" x14ac:dyDescent="0.25">
      <c r="A364" t="s">
        <v>630</v>
      </c>
    </row>
    <row r="365" spans="1:1" x14ac:dyDescent="0.25">
      <c r="A365" t="s">
        <v>632</v>
      </c>
    </row>
    <row r="366" spans="1:1" x14ac:dyDescent="0.25">
      <c r="A366" t="s">
        <v>634</v>
      </c>
    </row>
    <row r="367" spans="1:1" x14ac:dyDescent="0.25">
      <c r="A367" t="s">
        <v>636</v>
      </c>
    </row>
    <row r="368" spans="1:1" x14ac:dyDescent="0.25">
      <c r="A368" t="s">
        <v>638</v>
      </c>
    </row>
    <row r="369" spans="1:1" x14ac:dyDescent="0.25">
      <c r="A369" t="s">
        <v>640</v>
      </c>
    </row>
    <row r="370" spans="1:1" x14ac:dyDescent="0.25">
      <c r="A370" t="s">
        <v>642</v>
      </c>
    </row>
    <row r="371" spans="1:1" x14ac:dyDescent="0.25">
      <c r="A371" t="s">
        <v>644</v>
      </c>
    </row>
    <row r="372" spans="1:1" x14ac:dyDescent="0.25">
      <c r="A372" t="s">
        <v>646</v>
      </c>
    </row>
    <row r="373" spans="1:1" x14ac:dyDescent="0.25">
      <c r="A373" t="s">
        <v>648</v>
      </c>
    </row>
    <row r="374" spans="1:1" x14ac:dyDescent="0.25">
      <c r="A374" t="s">
        <v>651</v>
      </c>
    </row>
    <row r="375" spans="1:1" x14ac:dyDescent="0.25">
      <c r="A375" t="s">
        <v>653</v>
      </c>
    </row>
    <row r="376" spans="1:1" x14ac:dyDescent="0.25">
      <c r="A376" t="s">
        <v>656</v>
      </c>
    </row>
    <row r="377" spans="1:1" x14ac:dyDescent="0.25">
      <c r="A377" t="s">
        <v>658</v>
      </c>
    </row>
    <row r="378" spans="1:1" x14ac:dyDescent="0.25">
      <c r="A378" t="s">
        <v>660</v>
      </c>
    </row>
    <row r="379" spans="1:1" x14ac:dyDescent="0.25">
      <c r="A379" t="s">
        <v>662</v>
      </c>
    </row>
    <row r="380" spans="1:1" x14ac:dyDescent="0.25">
      <c r="A380" t="s">
        <v>664</v>
      </c>
    </row>
    <row r="381" spans="1:1" x14ac:dyDescent="0.25">
      <c r="A381" t="s">
        <v>666</v>
      </c>
    </row>
    <row r="382" spans="1:1" x14ac:dyDescent="0.25">
      <c r="A382" t="s">
        <v>668</v>
      </c>
    </row>
    <row r="383" spans="1:1" x14ac:dyDescent="0.25">
      <c r="A383" t="s">
        <v>670</v>
      </c>
    </row>
    <row r="384" spans="1:1" x14ac:dyDescent="0.25">
      <c r="A384" t="s">
        <v>672</v>
      </c>
    </row>
    <row r="385" spans="1:1" x14ac:dyDescent="0.25">
      <c r="A385" t="s">
        <v>673</v>
      </c>
    </row>
    <row r="386" spans="1:1" x14ac:dyDescent="0.25">
      <c r="A386" t="s">
        <v>674</v>
      </c>
    </row>
    <row r="387" spans="1:1" x14ac:dyDescent="0.25">
      <c r="A387" t="s">
        <v>675</v>
      </c>
    </row>
    <row r="388" spans="1:1" x14ac:dyDescent="0.25">
      <c r="A388" t="s">
        <v>676</v>
      </c>
    </row>
    <row r="389" spans="1:1" x14ac:dyDescent="0.25">
      <c r="A389" t="s">
        <v>677</v>
      </c>
    </row>
    <row r="390" spans="1:1" x14ac:dyDescent="0.25">
      <c r="A390" t="s">
        <v>678</v>
      </c>
    </row>
    <row r="391" spans="1:1" x14ac:dyDescent="0.25">
      <c r="A391" t="s">
        <v>679</v>
      </c>
    </row>
    <row r="392" spans="1:1" x14ac:dyDescent="0.25">
      <c r="A392" t="s">
        <v>680</v>
      </c>
    </row>
    <row r="393" spans="1:1" x14ac:dyDescent="0.25">
      <c r="A393" t="s">
        <v>681</v>
      </c>
    </row>
    <row r="394" spans="1:1" x14ac:dyDescent="0.25">
      <c r="A394" t="s">
        <v>682</v>
      </c>
    </row>
    <row r="395" spans="1:1" x14ac:dyDescent="0.25">
      <c r="A395" t="s">
        <v>683</v>
      </c>
    </row>
    <row r="396" spans="1:1" x14ac:dyDescent="0.25">
      <c r="A396" t="s">
        <v>684</v>
      </c>
    </row>
    <row r="397" spans="1:1" x14ac:dyDescent="0.25">
      <c r="A397" t="s">
        <v>685</v>
      </c>
    </row>
    <row r="398" spans="1:1" x14ac:dyDescent="0.25">
      <c r="A398" t="s">
        <v>686</v>
      </c>
    </row>
    <row r="399" spans="1:1" x14ac:dyDescent="0.25">
      <c r="A399" t="s">
        <v>687</v>
      </c>
    </row>
    <row r="400" spans="1:1" x14ac:dyDescent="0.25">
      <c r="A400" t="s">
        <v>688</v>
      </c>
    </row>
    <row r="401" spans="1:1" x14ac:dyDescent="0.25">
      <c r="A401" t="s">
        <v>689</v>
      </c>
    </row>
    <row r="402" spans="1:1" x14ac:dyDescent="0.25">
      <c r="A402" t="s">
        <v>690</v>
      </c>
    </row>
    <row r="403" spans="1:1" x14ac:dyDescent="0.25">
      <c r="A403" t="s">
        <v>691</v>
      </c>
    </row>
    <row r="404" spans="1:1" x14ac:dyDescent="0.25">
      <c r="A404" t="s">
        <v>692</v>
      </c>
    </row>
    <row r="405" spans="1:1" x14ac:dyDescent="0.25">
      <c r="A405" t="s">
        <v>693</v>
      </c>
    </row>
    <row r="406" spans="1:1" x14ac:dyDescent="0.25">
      <c r="A406" t="s">
        <v>694</v>
      </c>
    </row>
    <row r="407" spans="1:1" x14ac:dyDescent="0.25">
      <c r="A407" t="s">
        <v>695</v>
      </c>
    </row>
    <row r="408" spans="1:1" x14ac:dyDescent="0.25">
      <c r="A408" t="s">
        <v>696</v>
      </c>
    </row>
    <row r="409" spans="1:1" x14ac:dyDescent="0.25">
      <c r="A409" t="s">
        <v>697</v>
      </c>
    </row>
    <row r="410" spans="1:1" x14ac:dyDescent="0.25">
      <c r="A410" t="s">
        <v>698</v>
      </c>
    </row>
    <row r="411" spans="1:1" x14ac:dyDescent="0.25">
      <c r="A411" t="s">
        <v>699</v>
      </c>
    </row>
    <row r="412" spans="1:1" x14ac:dyDescent="0.25">
      <c r="A412" t="s">
        <v>700</v>
      </c>
    </row>
    <row r="413" spans="1:1" x14ac:dyDescent="0.25">
      <c r="A413" t="s">
        <v>701</v>
      </c>
    </row>
    <row r="414" spans="1:1" x14ac:dyDescent="0.25">
      <c r="A414" t="s">
        <v>702</v>
      </c>
    </row>
    <row r="415" spans="1:1" x14ac:dyDescent="0.25">
      <c r="A415" t="s">
        <v>703</v>
      </c>
    </row>
    <row r="416" spans="1:1" x14ac:dyDescent="0.25">
      <c r="A416" t="s">
        <v>704</v>
      </c>
    </row>
    <row r="417" spans="1:1" x14ac:dyDescent="0.25">
      <c r="A417" t="s">
        <v>705</v>
      </c>
    </row>
    <row r="418" spans="1:1" x14ac:dyDescent="0.25">
      <c r="A418" t="s">
        <v>706</v>
      </c>
    </row>
    <row r="419" spans="1:1" x14ac:dyDescent="0.25">
      <c r="A419" t="s">
        <v>707</v>
      </c>
    </row>
    <row r="420" spans="1:1" x14ac:dyDescent="0.25">
      <c r="A420" t="s">
        <v>708</v>
      </c>
    </row>
    <row r="421" spans="1:1" x14ac:dyDescent="0.25">
      <c r="A421" t="s">
        <v>709</v>
      </c>
    </row>
    <row r="422" spans="1:1" x14ac:dyDescent="0.25">
      <c r="A422" t="s">
        <v>710</v>
      </c>
    </row>
    <row r="423" spans="1:1" x14ac:dyDescent="0.25">
      <c r="A423" t="s">
        <v>712</v>
      </c>
    </row>
    <row r="424" spans="1:1" x14ac:dyDescent="0.25">
      <c r="A424" t="s">
        <v>713</v>
      </c>
    </row>
    <row r="425" spans="1:1" x14ac:dyDescent="0.25">
      <c r="A425" t="s">
        <v>714</v>
      </c>
    </row>
    <row r="426" spans="1:1" x14ac:dyDescent="0.25">
      <c r="A426" t="s">
        <v>715</v>
      </c>
    </row>
    <row r="427" spans="1:1" x14ac:dyDescent="0.25">
      <c r="A427" t="s">
        <v>716</v>
      </c>
    </row>
    <row r="428" spans="1:1" x14ac:dyDescent="0.25">
      <c r="A428" t="s">
        <v>717</v>
      </c>
    </row>
    <row r="429" spans="1:1" x14ac:dyDescent="0.25">
      <c r="A429" t="s">
        <v>718</v>
      </c>
    </row>
    <row r="430" spans="1:1" x14ac:dyDescent="0.25">
      <c r="A430" t="s">
        <v>719</v>
      </c>
    </row>
    <row r="431" spans="1:1" x14ac:dyDescent="0.25">
      <c r="A431" t="s">
        <v>720</v>
      </c>
    </row>
    <row r="432" spans="1:1" x14ac:dyDescent="0.25">
      <c r="A432" t="s">
        <v>721</v>
      </c>
    </row>
    <row r="433" spans="1:1" x14ac:dyDescent="0.25">
      <c r="A433" t="s">
        <v>722</v>
      </c>
    </row>
    <row r="434" spans="1:1" x14ac:dyDescent="0.25">
      <c r="A434" t="s">
        <v>723</v>
      </c>
    </row>
    <row r="435" spans="1:1" x14ac:dyDescent="0.25">
      <c r="A435" t="s">
        <v>724</v>
      </c>
    </row>
    <row r="436" spans="1:1" x14ac:dyDescent="0.25">
      <c r="A436" t="s">
        <v>725</v>
      </c>
    </row>
    <row r="437" spans="1:1" x14ac:dyDescent="0.25">
      <c r="A437" t="s">
        <v>726</v>
      </c>
    </row>
    <row r="438" spans="1:1" x14ac:dyDescent="0.25">
      <c r="A438" t="s">
        <v>727</v>
      </c>
    </row>
    <row r="439" spans="1:1" x14ac:dyDescent="0.25">
      <c r="A439" t="s">
        <v>728</v>
      </c>
    </row>
    <row r="440" spans="1:1" x14ac:dyDescent="0.25">
      <c r="A440" t="s">
        <v>729</v>
      </c>
    </row>
    <row r="441" spans="1:1" x14ac:dyDescent="0.25">
      <c r="A441" t="s">
        <v>730</v>
      </c>
    </row>
    <row r="442" spans="1:1" x14ac:dyDescent="0.25">
      <c r="A442" t="s">
        <v>731</v>
      </c>
    </row>
    <row r="443" spans="1:1" x14ac:dyDescent="0.25">
      <c r="A443" t="s">
        <v>732</v>
      </c>
    </row>
    <row r="444" spans="1:1" x14ac:dyDescent="0.25">
      <c r="A444" t="s">
        <v>733</v>
      </c>
    </row>
    <row r="445" spans="1:1" x14ac:dyDescent="0.25">
      <c r="A445" t="s">
        <v>734</v>
      </c>
    </row>
    <row r="446" spans="1:1" x14ac:dyDescent="0.25">
      <c r="A446" t="s">
        <v>735</v>
      </c>
    </row>
    <row r="447" spans="1:1" x14ac:dyDescent="0.25">
      <c r="A447" t="s">
        <v>737</v>
      </c>
    </row>
    <row r="448" spans="1:1" x14ac:dyDescent="0.25">
      <c r="A448" t="s">
        <v>738</v>
      </c>
    </row>
    <row r="449" spans="1:1" x14ac:dyDescent="0.25">
      <c r="A449" t="s">
        <v>739</v>
      </c>
    </row>
    <row r="450" spans="1:1" x14ac:dyDescent="0.25">
      <c r="A450" t="s">
        <v>740</v>
      </c>
    </row>
    <row r="451" spans="1:1" x14ac:dyDescent="0.25">
      <c r="A451" t="s">
        <v>741</v>
      </c>
    </row>
    <row r="452" spans="1:1" x14ac:dyDescent="0.25">
      <c r="A452" t="s">
        <v>742</v>
      </c>
    </row>
    <row r="453" spans="1:1" x14ac:dyDescent="0.25">
      <c r="A453" t="s">
        <v>744</v>
      </c>
    </row>
    <row r="454" spans="1:1" x14ac:dyDescent="0.25">
      <c r="A454" t="s">
        <v>745</v>
      </c>
    </row>
    <row r="455" spans="1:1" x14ac:dyDescent="0.25">
      <c r="A455" t="s">
        <v>746</v>
      </c>
    </row>
    <row r="456" spans="1:1" x14ac:dyDescent="0.25">
      <c r="A456" t="s">
        <v>748</v>
      </c>
    </row>
    <row r="457" spans="1:1" x14ac:dyDescent="0.25">
      <c r="A457" t="s">
        <v>750</v>
      </c>
    </row>
    <row r="458" spans="1:1" x14ac:dyDescent="0.25">
      <c r="A458" t="s">
        <v>752</v>
      </c>
    </row>
    <row r="459" spans="1:1" x14ac:dyDescent="0.25">
      <c r="A459" t="s">
        <v>753</v>
      </c>
    </row>
    <row r="460" spans="1:1" x14ac:dyDescent="0.25">
      <c r="A460" t="s">
        <v>754</v>
      </c>
    </row>
    <row r="461" spans="1:1" x14ac:dyDescent="0.25">
      <c r="A461" t="s">
        <v>755</v>
      </c>
    </row>
    <row r="462" spans="1:1" x14ac:dyDescent="0.25">
      <c r="A462" t="s">
        <v>756</v>
      </c>
    </row>
    <row r="463" spans="1:1" x14ac:dyDescent="0.25">
      <c r="A463" t="s">
        <v>757</v>
      </c>
    </row>
    <row r="464" spans="1:1" x14ac:dyDescent="0.25">
      <c r="A464" t="s">
        <v>758</v>
      </c>
    </row>
    <row r="465" spans="1:1" x14ac:dyDescent="0.25">
      <c r="A465" t="s">
        <v>759</v>
      </c>
    </row>
    <row r="466" spans="1:1" x14ac:dyDescent="0.25">
      <c r="A466" t="s">
        <v>760</v>
      </c>
    </row>
    <row r="467" spans="1:1" x14ac:dyDescent="0.25">
      <c r="A467" t="s">
        <v>761</v>
      </c>
    </row>
    <row r="468" spans="1:1" x14ac:dyDescent="0.25">
      <c r="A468" t="s">
        <v>762</v>
      </c>
    </row>
    <row r="469" spans="1:1" x14ac:dyDescent="0.25">
      <c r="A469" t="s">
        <v>763</v>
      </c>
    </row>
    <row r="470" spans="1:1" x14ac:dyDescent="0.25">
      <c r="A470" t="s">
        <v>764</v>
      </c>
    </row>
    <row r="471" spans="1:1" x14ac:dyDescent="0.25">
      <c r="A471" t="s">
        <v>765</v>
      </c>
    </row>
    <row r="472" spans="1:1" x14ac:dyDescent="0.25">
      <c r="A472" t="s">
        <v>766</v>
      </c>
    </row>
    <row r="473" spans="1:1" x14ac:dyDescent="0.25">
      <c r="A473" t="s">
        <v>767</v>
      </c>
    </row>
    <row r="474" spans="1:1" x14ac:dyDescent="0.25">
      <c r="A474" t="s">
        <v>768</v>
      </c>
    </row>
    <row r="475" spans="1:1" x14ac:dyDescent="0.25">
      <c r="A475" t="s">
        <v>769</v>
      </c>
    </row>
    <row r="476" spans="1:1" x14ac:dyDescent="0.25">
      <c r="A476" t="s">
        <v>770</v>
      </c>
    </row>
    <row r="477" spans="1:1" x14ac:dyDescent="0.25">
      <c r="A477" t="s">
        <v>771</v>
      </c>
    </row>
    <row r="478" spans="1:1" x14ac:dyDescent="0.25">
      <c r="A478" t="s">
        <v>772</v>
      </c>
    </row>
    <row r="479" spans="1:1" x14ac:dyDescent="0.25">
      <c r="A479" t="s">
        <v>773</v>
      </c>
    </row>
    <row r="480" spans="1:1" x14ac:dyDescent="0.25">
      <c r="A480" t="s">
        <v>774</v>
      </c>
    </row>
    <row r="481" spans="1:1" x14ac:dyDescent="0.25">
      <c r="A481" t="s">
        <v>775</v>
      </c>
    </row>
    <row r="482" spans="1:1" x14ac:dyDescent="0.25">
      <c r="A482" t="s">
        <v>776</v>
      </c>
    </row>
    <row r="483" spans="1:1" x14ac:dyDescent="0.25">
      <c r="A483" t="s">
        <v>777</v>
      </c>
    </row>
    <row r="484" spans="1:1" x14ac:dyDescent="0.25">
      <c r="A484" t="s">
        <v>778</v>
      </c>
    </row>
    <row r="485" spans="1:1" x14ac:dyDescent="0.25">
      <c r="A485" t="s">
        <v>779</v>
      </c>
    </row>
    <row r="486" spans="1:1" x14ac:dyDescent="0.25">
      <c r="A486" t="s">
        <v>780</v>
      </c>
    </row>
    <row r="487" spans="1:1" x14ac:dyDescent="0.25">
      <c r="A487" t="s">
        <v>781</v>
      </c>
    </row>
    <row r="488" spans="1:1" x14ac:dyDescent="0.25">
      <c r="A488" t="s">
        <v>782</v>
      </c>
    </row>
    <row r="489" spans="1:1" x14ac:dyDescent="0.25">
      <c r="A489" t="s">
        <v>783</v>
      </c>
    </row>
    <row r="490" spans="1:1" x14ac:dyDescent="0.25">
      <c r="A490" t="s">
        <v>784</v>
      </c>
    </row>
    <row r="491" spans="1:1" x14ac:dyDescent="0.25">
      <c r="A491" t="s">
        <v>785</v>
      </c>
    </row>
    <row r="492" spans="1:1" x14ac:dyDescent="0.25">
      <c r="A492" t="s">
        <v>786</v>
      </c>
    </row>
    <row r="493" spans="1:1" x14ac:dyDescent="0.25">
      <c r="A493" t="s">
        <v>787</v>
      </c>
    </row>
    <row r="494" spans="1:1" x14ac:dyDescent="0.25">
      <c r="A494" t="s">
        <v>788</v>
      </c>
    </row>
    <row r="495" spans="1:1" x14ac:dyDescent="0.25">
      <c r="A495" t="s">
        <v>789</v>
      </c>
    </row>
    <row r="496" spans="1:1" x14ac:dyDescent="0.25">
      <c r="A496" t="s">
        <v>790</v>
      </c>
    </row>
    <row r="497" spans="1:1" x14ac:dyDescent="0.25">
      <c r="A497" t="s">
        <v>791</v>
      </c>
    </row>
    <row r="498" spans="1:1" x14ac:dyDescent="0.25">
      <c r="A498" t="s">
        <v>792</v>
      </c>
    </row>
    <row r="499" spans="1:1" x14ac:dyDescent="0.25">
      <c r="A499" t="s">
        <v>793</v>
      </c>
    </row>
    <row r="500" spans="1:1" x14ac:dyDescent="0.25">
      <c r="A500" t="s">
        <v>794</v>
      </c>
    </row>
    <row r="501" spans="1:1" x14ac:dyDescent="0.25">
      <c r="A501" t="s">
        <v>795</v>
      </c>
    </row>
    <row r="502" spans="1:1" x14ac:dyDescent="0.25">
      <c r="A502" t="s">
        <v>796</v>
      </c>
    </row>
    <row r="503" spans="1:1" x14ac:dyDescent="0.25">
      <c r="A503" t="s">
        <v>797</v>
      </c>
    </row>
    <row r="504" spans="1:1" x14ac:dyDescent="0.25">
      <c r="A504" t="s">
        <v>798</v>
      </c>
    </row>
    <row r="505" spans="1:1" x14ac:dyDescent="0.25">
      <c r="A505" t="s">
        <v>799</v>
      </c>
    </row>
    <row r="506" spans="1:1" x14ac:dyDescent="0.25">
      <c r="A506" t="s">
        <v>800</v>
      </c>
    </row>
    <row r="507" spans="1:1" x14ac:dyDescent="0.25">
      <c r="A507" t="s">
        <v>801</v>
      </c>
    </row>
    <row r="508" spans="1:1" x14ac:dyDescent="0.25">
      <c r="A508" t="s">
        <v>802</v>
      </c>
    </row>
    <row r="509" spans="1:1" x14ac:dyDescent="0.25">
      <c r="A509" t="s">
        <v>803</v>
      </c>
    </row>
    <row r="510" spans="1:1" x14ac:dyDescent="0.25">
      <c r="A510" t="s">
        <v>804</v>
      </c>
    </row>
    <row r="511" spans="1:1" x14ac:dyDescent="0.25">
      <c r="A511" t="s">
        <v>805</v>
      </c>
    </row>
    <row r="512" spans="1:1" x14ac:dyDescent="0.25">
      <c r="A512" t="s">
        <v>807</v>
      </c>
    </row>
    <row r="513" spans="1:1" x14ac:dyDescent="0.25">
      <c r="A513" t="s">
        <v>809</v>
      </c>
    </row>
    <row r="514" spans="1:1" x14ac:dyDescent="0.25">
      <c r="A514" t="s">
        <v>811</v>
      </c>
    </row>
    <row r="515" spans="1:1" x14ac:dyDescent="0.25">
      <c r="A515" t="s">
        <v>813</v>
      </c>
    </row>
    <row r="516" spans="1:1" x14ac:dyDescent="0.25">
      <c r="A516" t="s">
        <v>815</v>
      </c>
    </row>
    <row r="517" spans="1:1" x14ac:dyDescent="0.25">
      <c r="A517" t="s">
        <v>817</v>
      </c>
    </row>
    <row r="518" spans="1:1" x14ac:dyDescent="0.25">
      <c r="A518" t="s">
        <v>819</v>
      </c>
    </row>
    <row r="519" spans="1:1" x14ac:dyDescent="0.25">
      <c r="A519" t="s">
        <v>821</v>
      </c>
    </row>
    <row r="520" spans="1:1" x14ac:dyDescent="0.25">
      <c r="A520" t="s">
        <v>823</v>
      </c>
    </row>
    <row r="521" spans="1:1" x14ac:dyDescent="0.25">
      <c r="A521" t="s">
        <v>825</v>
      </c>
    </row>
    <row r="522" spans="1:1" x14ac:dyDescent="0.25">
      <c r="A522" t="s">
        <v>827</v>
      </c>
    </row>
    <row r="523" spans="1:1" x14ac:dyDescent="0.25">
      <c r="A523" t="s">
        <v>829</v>
      </c>
    </row>
    <row r="524" spans="1:1" x14ac:dyDescent="0.25">
      <c r="A524" t="s">
        <v>831</v>
      </c>
    </row>
    <row r="525" spans="1:1" x14ac:dyDescent="0.25">
      <c r="A525" t="s">
        <v>833</v>
      </c>
    </row>
    <row r="526" spans="1:1" x14ac:dyDescent="0.25">
      <c r="A526" t="s">
        <v>835</v>
      </c>
    </row>
    <row r="527" spans="1:1" x14ac:dyDescent="0.25">
      <c r="A527" t="s">
        <v>837</v>
      </c>
    </row>
    <row r="528" spans="1:1" x14ac:dyDescent="0.25">
      <c r="A528" t="s">
        <v>839</v>
      </c>
    </row>
    <row r="529" spans="1:1" x14ac:dyDescent="0.25">
      <c r="A529" t="s">
        <v>841</v>
      </c>
    </row>
    <row r="530" spans="1:1" x14ac:dyDescent="0.25">
      <c r="A530" t="s">
        <v>843</v>
      </c>
    </row>
    <row r="531" spans="1:1" x14ac:dyDescent="0.25">
      <c r="A531" t="s">
        <v>845</v>
      </c>
    </row>
    <row r="532" spans="1:1" x14ac:dyDescent="0.25">
      <c r="A532" t="s">
        <v>847</v>
      </c>
    </row>
    <row r="533" spans="1:1" x14ac:dyDescent="0.25">
      <c r="A533" t="s">
        <v>849</v>
      </c>
    </row>
    <row r="534" spans="1:1" x14ac:dyDescent="0.25">
      <c r="A534" t="s">
        <v>851</v>
      </c>
    </row>
    <row r="535" spans="1:1" x14ac:dyDescent="0.25">
      <c r="A535" t="s">
        <v>853</v>
      </c>
    </row>
    <row r="536" spans="1:1" x14ac:dyDescent="0.25">
      <c r="A536" t="s">
        <v>855</v>
      </c>
    </row>
    <row r="537" spans="1:1" x14ac:dyDescent="0.25">
      <c r="A537" t="s">
        <v>857</v>
      </c>
    </row>
    <row r="538" spans="1:1" x14ac:dyDescent="0.25">
      <c r="A538" t="s">
        <v>859</v>
      </c>
    </row>
    <row r="539" spans="1:1" x14ac:dyDescent="0.25">
      <c r="A539" t="s">
        <v>861</v>
      </c>
    </row>
    <row r="540" spans="1:1" x14ac:dyDescent="0.25">
      <c r="A540" t="s">
        <v>863</v>
      </c>
    </row>
    <row r="541" spans="1:1" x14ac:dyDescent="0.25">
      <c r="A541" t="s">
        <v>865</v>
      </c>
    </row>
    <row r="542" spans="1:1" x14ac:dyDescent="0.25">
      <c r="A542" t="s">
        <v>867</v>
      </c>
    </row>
    <row r="543" spans="1:1" x14ac:dyDescent="0.25">
      <c r="A543" t="s">
        <v>869</v>
      </c>
    </row>
    <row r="544" spans="1:1" x14ac:dyDescent="0.25">
      <c r="A544" t="s">
        <v>871</v>
      </c>
    </row>
    <row r="545" spans="1:1" x14ac:dyDescent="0.25">
      <c r="A545" t="s">
        <v>873</v>
      </c>
    </row>
    <row r="546" spans="1:1" x14ac:dyDescent="0.25">
      <c r="A546" t="s">
        <v>875</v>
      </c>
    </row>
    <row r="547" spans="1:1" x14ac:dyDescent="0.25">
      <c r="A547" t="s">
        <v>877</v>
      </c>
    </row>
    <row r="548" spans="1:1" x14ac:dyDescent="0.25">
      <c r="A548" t="s">
        <v>879</v>
      </c>
    </row>
    <row r="549" spans="1:1" x14ac:dyDescent="0.25">
      <c r="A549" t="s">
        <v>881</v>
      </c>
    </row>
    <row r="550" spans="1:1" x14ac:dyDescent="0.25">
      <c r="A550" t="s">
        <v>883</v>
      </c>
    </row>
    <row r="551" spans="1:1" x14ac:dyDescent="0.25">
      <c r="A551" t="s">
        <v>885</v>
      </c>
    </row>
    <row r="552" spans="1:1" x14ac:dyDescent="0.25">
      <c r="A552" t="s">
        <v>887</v>
      </c>
    </row>
    <row r="553" spans="1:1" x14ac:dyDescent="0.25">
      <c r="A553" t="s">
        <v>889</v>
      </c>
    </row>
    <row r="554" spans="1:1" x14ac:dyDescent="0.25">
      <c r="A554" t="s">
        <v>891</v>
      </c>
    </row>
    <row r="555" spans="1:1" x14ac:dyDescent="0.25">
      <c r="A555" t="s">
        <v>893</v>
      </c>
    </row>
    <row r="556" spans="1:1" x14ac:dyDescent="0.25">
      <c r="A556" t="s">
        <v>895</v>
      </c>
    </row>
    <row r="557" spans="1:1" x14ac:dyDescent="0.25">
      <c r="A557" t="s">
        <v>897</v>
      </c>
    </row>
    <row r="558" spans="1:1" x14ac:dyDescent="0.25">
      <c r="A558" t="s">
        <v>899</v>
      </c>
    </row>
    <row r="559" spans="1:1" x14ac:dyDescent="0.25">
      <c r="A559" t="s">
        <v>901</v>
      </c>
    </row>
    <row r="560" spans="1:1" x14ac:dyDescent="0.25">
      <c r="A560" t="s">
        <v>903</v>
      </c>
    </row>
    <row r="561" spans="1:1" x14ac:dyDescent="0.25">
      <c r="A561" t="s">
        <v>905</v>
      </c>
    </row>
    <row r="562" spans="1:1" x14ac:dyDescent="0.25">
      <c r="A562" t="s">
        <v>907</v>
      </c>
    </row>
    <row r="563" spans="1:1" x14ac:dyDescent="0.25">
      <c r="A563" t="s">
        <v>909</v>
      </c>
    </row>
    <row r="564" spans="1:1" x14ac:dyDescent="0.25">
      <c r="A564" t="s">
        <v>911</v>
      </c>
    </row>
    <row r="565" spans="1:1" x14ac:dyDescent="0.25">
      <c r="A565" t="s">
        <v>913</v>
      </c>
    </row>
    <row r="566" spans="1:1" x14ac:dyDescent="0.25">
      <c r="A566" t="s">
        <v>915</v>
      </c>
    </row>
    <row r="567" spans="1:1" x14ac:dyDescent="0.25">
      <c r="A567" t="s">
        <v>917</v>
      </c>
    </row>
    <row r="568" spans="1:1" x14ac:dyDescent="0.25">
      <c r="A568" t="s">
        <v>919</v>
      </c>
    </row>
    <row r="569" spans="1:1" x14ac:dyDescent="0.25">
      <c r="A569" t="s">
        <v>921</v>
      </c>
    </row>
    <row r="570" spans="1:1" x14ac:dyDescent="0.25">
      <c r="A570" t="s">
        <v>923</v>
      </c>
    </row>
    <row r="571" spans="1:1" x14ac:dyDescent="0.25">
      <c r="A571" t="s">
        <v>925</v>
      </c>
    </row>
    <row r="572" spans="1:1" x14ac:dyDescent="0.25">
      <c r="A572" t="s">
        <v>927</v>
      </c>
    </row>
    <row r="573" spans="1:1" x14ac:dyDescent="0.25">
      <c r="A573" t="s">
        <v>929</v>
      </c>
    </row>
    <row r="574" spans="1:1" x14ac:dyDescent="0.25">
      <c r="A574" t="s">
        <v>931</v>
      </c>
    </row>
    <row r="575" spans="1:1" x14ac:dyDescent="0.25">
      <c r="A575" t="s">
        <v>933</v>
      </c>
    </row>
    <row r="576" spans="1:1" x14ac:dyDescent="0.25">
      <c r="A576" t="s">
        <v>935</v>
      </c>
    </row>
    <row r="577" spans="1:1" x14ac:dyDescent="0.25">
      <c r="A577" t="s">
        <v>937</v>
      </c>
    </row>
    <row r="578" spans="1:1" x14ac:dyDescent="0.25">
      <c r="A578" t="s">
        <v>939</v>
      </c>
    </row>
    <row r="579" spans="1:1" x14ac:dyDescent="0.25">
      <c r="A579" t="s">
        <v>941</v>
      </c>
    </row>
    <row r="580" spans="1:1" x14ac:dyDescent="0.25">
      <c r="A580" t="s">
        <v>943</v>
      </c>
    </row>
    <row r="581" spans="1:1" x14ac:dyDescent="0.25">
      <c r="A581" t="s">
        <v>945</v>
      </c>
    </row>
    <row r="582" spans="1:1" x14ac:dyDescent="0.25">
      <c r="A582" t="s">
        <v>947</v>
      </c>
    </row>
    <row r="583" spans="1:1" x14ac:dyDescent="0.25">
      <c r="A583" t="s">
        <v>949</v>
      </c>
    </row>
    <row r="584" spans="1:1" x14ac:dyDescent="0.25">
      <c r="A584" t="s">
        <v>951</v>
      </c>
    </row>
    <row r="585" spans="1:1" x14ac:dyDescent="0.25">
      <c r="A585" t="s">
        <v>953</v>
      </c>
    </row>
    <row r="586" spans="1:1" x14ac:dyDescent="0.25">
      <c r="A586" t="s">
        <v>955</v>
      </c>
    </row>
    <row r="587" spans="1:1" x14ac:dyDescent="0.25">
      <c r="A587" t="s">
        <v>957</v>
      </c>
    </row>
    <row r="588" spans="1:1" x14ac:dyDescent="0.25">
      <c r="A588" t="s">
        <v>959</v>
      </c>
    </row>
    <row r="589" spans="1:1" x14ac:dyDescent="0.25">
      <c r="A589" t="s">
        <v>961</v>
      </c>
    </row>
    <row r="590" spans="1:1" x14ac:dyDescent="0.25">
      <c r="A590" t="s">
        <v>963</v>
      </c>
    </row>
    <row r="591" spans="1:1" x14ac:dyDescent="0.25">
      <c r="A591" t="s">
        <v>965</v>
      </c>
    </row>
    <row r="592" spans="1:1" x14ac:dyDescent="0.25">
      <c r="A592" t="s">
        <v>967</v>
      </c>
    </row>
    <row r="593" spans="1:1" x14ac:dyDescent="0.25">
      <c r="A593" t="s">
        <v>969</v>
      </c>
    </row>
    <row r="594" spans="1:1" x14ac:dyDescent="0.25">
      <c r="A594" t="s">
        <v>971</v>
      </c>
    </row>
    <row r="595" spans="1:1" x14ac:dyDescent="0.25">
      <c r="A595" t="s">
        <v>973</v>
      </c>
    </row>
    <row r="596" spans="1:1" x14ac:dyDescent="0.25">
      <c r="A596" t="s">
        <v>975</v>
      </c>
    </row>
    <row r="597" spans="1:1" x14ac:dyDescent="0.25">
      <c r="A597" t="s">
        <v>977</v>
      </c>
    </row>
    <row r="598" spans="1:1" x14ac:dyDescent="0.25">
      <c r="A598" t="s">
        <v>979</v>
      </c>
    </row>
    <row r="599" spans="1:1" x14ac:dyDescent="0.25">
      <c r="A599" t="s">
        <v>981</v>
      </c>
    </row>
    <row r="600" spans="1:1" x14ac:dyDescent="0.25">
      <c r="A600" t="s">
        <v>983</v>
      </c>
    </row>
    <row r="601" spans="1:1" x14ac:dyDescent="0.25">
      <c r="A601" t="s">
        <v>985</v>
      </c>
    </row>
    <row r="602" spans="1:1" x14ac:dyDescent="0.25">
      <c r="A602" t="s">
        <v>987</v>
      </c>
    </row>
    <row r="603" spans="1:1" x14ac:dyDescent="0.25">
      <c r="A603" t="s">
        <v>989</v>
      </c>
    </row>
    <row r="604" spans="1:1" x14ac:dyDescent="0.25">
      <c r="A604" t="s">
        <v>991</v>
      </c>
    </row>
    <row r="605" spans="1:1" x14ac:dyDescent="0.25">
      <c r="A605" t="s">
        <v>993</v>
      </c>
    </row>
    <row r="606" spans="1:1" x14ac:dyDescent="0.25">
      <c r="A606" t="s">
        <v>995</v>
      </c>
    </row>
    <row r="607" spans="1:1" x14ac:dyDescent="0.25">
      <c r="A607" t="s">
        <v>997</v>
      </c>
    </row>
    <row r="608" spans="1:1" x14ac:dyDescent="0.25">
      <c r="A608" t="s">
        <v>999</v>
      </c>
    </row>
    <row r="609" spans="1:1" x14ac:dyDescent="0.25">
      <c r="A609" t="s">
        <v>1001</v>
      </c>
    </row>
    <row r="610" spans="1:1" x14ac:dyDescent="0.25">
      <c r="A610" t="s">
        <v>1003</v>
      </c>
    </row>
    <row r="611" spans="1:1" x14ac:dyDescent="0.25">
      <c r="A611" t="s">
        <v>1005</v>
      </c>
    </row>
    <row r="612" spans="1:1" x14ac:dyDescent="0.25">
      <c r="A612" t="s">
        <v>1007</v>
      </c>
    </row>
    <row r="613" spans="1:1" x14ac:dyDescent="0.25">
      <c r="A613" t="s">
        <v>1009</v>
      </c>
    </row>
    <row r="614" spans="1:1" x14ac:dyDescent="0.25">
      <c r="A614" t="s">
        <v>1011</v>
      </c>
    </row>
    <row r="615" spans="1:1" x14ac:dyDescent="0.25">
      <c r="A615" t="s">
        <v>1013</v>
      </c>
    </row>
    <row r="616" spans="1:1" x14ac:dyDescent="0.25">
      <c r="A616" t="s">
        <v>1015</v>
      </c>
    </row>
    <row r="617" spans="1:1" x14ac:dyDescent="0.25">
      <c r="A617" t="s">
        <v>1017</v>
      </c>
    </row>
    <row r="618" spans="1:1" x14ac:dyDescent="0.25">
      <c r="A618" t="s">
        <v>1019</v>
      </c>
    </row>
    <row r="619" spans="1:1" x14ac:dyDescent="0.25">
      <c r="A619" t="s">
        <v>1021</v>
      </c>
    </row>
    <row r="620" spans="1:1" x14ac:dyDescent="0.25">
      <c r="A620" t="s">
        <v>1023</v>
      </c>
    </row>
    <row r="621" spans="1:1" x14ac:dyDescent="0.25">
      <c r="A621" t="s">
        <v>1025</v>
      </c>
    </row>
    <row r="622" spans="1:1" x14ac:dyDescent="0.25">
      <c r="A622" t="s">
        <v>1027</v>
      </c>
    </row>
    <row r="623" spans="1:1" x14ac:dyDescent="0.25">
      <c r="A623" t="s">
        <v>1029</v>
      </c>
    </row>
    <row r="624" spans="1:1" x14ac:dyDescent="0.25">
      <c r="A624" t="s">
        <v>1031</v>
      </c>
    </row>
    <row r="625" spans="1:1" x14ac:dyDescent="0.25">
      <c r="A625" t="s">
        <v>1033</v>
      </c>
    </row>
    <row r="626" spans="1:1" x14ac:dyDescent="0.25">
      <c r="A626" t="s">
        <v>1035</v>
      </c>
    </row>
    <row r="627" spans="1:1" x14ac:dyDescent="0.25">
      <c r="A627" t="s">
        <v>1037</v>
      </c>
    </row>
    <row r="628" spans="1:1" x14ac:dyDescent="0.25">
      <c r="A628" t="s">
        <v>1039</v>
      </c>
    </row>
    <row r="629" spans="1:1" x14ac:dyDescent="0.25">
      <c r="A629" t="s">
        <v>1041</v>
      </c>
    </row>
    <row r="630" spans="1:1" x14ac:dyDescent="0.25">
      <c r="A630" t="s">
        <v>1043</v>
      </c>
    </row>
    <row r="631" spans="1:1" x14ac:dyDescent="0.25">
      <c r="A631" t="s">
        <v>1045</v>
      </c>
    </row>
    <row r="632" spans="1:1" x14ac:dyDescent="0.25">
      <c r="A632" t="s">
        <v>1047</v>
      </c>
    </row>
    <row r="633" spans="1:1" x14ac:dyDescent="0.25">
      <c r="A633" t="s">
        <v>1049</v>
      </c>
    </row>
    <row r="634" spans="1:1" x14ac:dyDescent="0.25">
      <c r="A634" t="s">
        <v>1051</v>
      </c>
    </row>
    <row r="635" spans="1:1" x14ac:dyDescent="0.25">
      <c r="A635" t="s">
        <v>1053</v>
      </c>
    </row>
    <row r="636" spans="1:1" x14ac:dyDescent="0.25">
      <c r="A636" t="s">
        <v>1055</v>
      </c>
    </row>
    <row r="637" spans="1:1" x14ac:dyDescent="0.25">
      <c r="A637" t="s">
        <v>1057</v>
      </c>
    </row>
    <row r="638" spans="1:1" x14ac:dyDescent="0.25">
      <c r="A638" t="s">
        <v>1059</v>
      </c>
    </row>
    <row r="639" spans="1:1" x14ac:dyDescent="0.25">
      <c r="A639" t="s">
        <v>1061</v>
      </c>
    </row>
    <row r="640" spans="1:1" x14ac:dyDescent="0.25">
      <c r="A640" t="s">
        <v>1063</v>
      </c>
    </row>
    <row r="641" spans="1:1" x14ac:dyDescent="0.25">
      <c r="A641" t="s">
        <v>1065</v>
      </c>
    </row>
    <row r="642" spans="1:1" x14ac:dyDescent="0.25">
      <c r="A642" t="s">
        <v>1067</v>
      </c>
    </row>
    <row r="643" spans="1:1" x14ac:dyDescent="0.25">
      <c r="A643" t="s">
        <v>1069</v>
      </c>
    </row>
    <row r="644" spans="1:1" x14ac:dyDescent="0.25">
      <c r="A644" t="s">
        <v>1071</v>
      </c>
    </row>
    <row r="645" spans="1:1" x14ac:dyDescent="0.25">
      <c r="A645" t="s">
        <v>1073</v>
      </c>
    </row>
    <row r="646" spans="1:1" x14ac:dyDescent="0.25">
      <c r="A646" t="s">
        <v>1075</v>
      </c>
    </row>
    <row r="647" spans="1:1" x14ac:dyDescent="0.25">
      <c r="A647" t="s">
        <v>1078</v>
      </c>
    </row>
    <row r="648" spans="1:1" x14ac:dyDescent="0.25">
      <c r="A648" t="s">
        <v>1080</v>
      </c>
    </row>
    <row r="649" spans="1:1" x14ac:dyDescent="0.25">
      <c r="A649" t="s">
        <v>1082</v>
      </c>
    </row>
    <row r="650" spans="1:1" x14ac:dyDescent="0.25">
      <c r="A650" t="s">
        <v>1084</v>
      </c>
    </row>
    <row r="651" spans="1:1" x14ac:dyDescent="0.25">
      <c r="A651" t="s">
        <v>1086</v>
      </c>
    </row>
    <row r="652" spans="1:1" x14ac:dyDescent="0.25">
      <c r="A652" t="s">
        <v>1088</v>
      </c>
    </row>
    <row r="653" spans="1:1" x14ac:dyDescent="0.25">
      <c r="A653" t="s">
        <v>1090</v>
      </c>
    </row>
    <row r="654" spans="1:1" x14ac:dyDescent="0.25">
      <c r="A654" t="s">
        <v>1092</v>
      </c>
    </row>
    <row r="655" spans="1:1" x14ac:dyDescent="0.25">
      <c r="A655" t="s">
        <v>1094</v>
      </c>
    </row>
    <row r="656" spans="1:1" x14ac:dyDescent="0.25">
      <c r="A656" t="s">
        <v>1096</v>
      </c>
    </row>
    <row r="657" spans="1:1" x14ac:dyDescent="0.25">
      <c r="A657" t="s">
        <v>1098</v>
      </c>
    </row>
    <row r="658" spans="1:1" x14ac:dyDescent="0.25">
      <c r="A658" t="s">
        <v>1100</v>
      </c>
    </row>
    <row r="659" spans="1:1" x14ac:dyDescent="0.25">
      <c r="A659" t="s">
        <v>1102</v>
      </c>
    </row>
    <row r="660" spans="1:1" x14ac:dyDescent="0.25">
      <c r="A660" t="s">
        <v>1104</v>
      </c>
    </row>
    <row r="661" spans="1:1" x14ac:dyDescent="0.25">
      <c r="A661" t="s">
        <v>1106</v>
      </c>
    </row>
    <row r="662" spans="1:1" x14ac:dyDescent="0.25">
      <c r="A662" t="s">
        <v>1108</v>
      </c>
    </row>
    <row r="663" spans="1:1" x14ac:dyDescent="0.25">
      <c r="A663" t="s">
        <v>1110</v>
      </c>
    </row>
    <row r="664" spans="1:1" x14ac:dyDescent="0.25">
      <c r="A664" t="s">
        <v>1112</v>
      </c>
    </row>
    <row r="665" spans="1:1" x14ac:dyDescent="0.25">
      <c r="A665" t="s">
        <v>1114</v>
      </c>
    </row>
    <row r="666" spans="1:1" x14ac:dyDescent="0.25">
      <c r="A666" t="s">
        <v>1116</v>
      </c>
    </row>
    <row r="667" spans="1:1" x14ac:dyDescent="0.25">
      <c r="A667" t="s">
        <v>1118</v>
      </c>
    </row>
    <row r="668" spans="1:1" x14ac:dyDescent="0.25">
      <c r="A668" t="s">
        <v>1120</v>
      </c>
    </row>
    <row r="669" spans="1:1" x14ac:dyDescent="0.25">
      <c r="A669" t="s">
        <v>1122</v>
      </c>
    </row>
    <row r="670" spans="1:1" x14ac:dyDescent="0.25">
      <c r="A670" t="s">
        <v>1124</v>
      </c>
    </row>
    <row r="671" spans="1:1" x14ac:dyDescent="0.25">
      <c r="A671" t="s">
        <v>1126</v>
      </c>
    </row>
    <row r="672" spans="1:1" x14ac:dyDescent="0.25">
      <c r="A672" t="s">
        <v>1128</v>
      </c>
    </row>
    <row r="673" spans="1:1" x14ac:dyDescent="0.25">
      <c r="A673" t="s">
        <v>1130</v>
      </c>
    </row>
    <row r="674" spans="1:1" x14ac:dyDescent="0.25">
      <c r="A674" t="s">
        <v>1132</v>
      </c>
    </row>
    <row r="675" spans="1:1" x14ac:dyDescent="0.25">
      <c r="A675" t="s">
        <v>1134</v>
      </c>
    </row>
    <row r="676" spans="1:1" x14ac:dyDescent="0.25">
      <c r="A676" t="s">
        <v>1136</v>
      </c>
    </row>
    <row r="677" spans="1:1" x14ac:dyDescent="0.25">
      <c r="A677" t="s">
        <v>1138</v>
      </c>
    </row>
    <row r="678" spans="1:1" x14ac:dyDescent="0.25">
      <c r="A678" t="s">
        <v>1140</v>
      </c>
    </row>
    <row r="679" spans="1:1" x14ac:dyDescent="0.25">
      <c r="A679" t="s">
        <v>1142</v>
      </c>
    </row>
    <row r="680" spans="1:1" x14ac:dyDescent="0.25">
      <c r="A680" t="s">
        <v>1144</v>
      </c>
    </row>
    <row r="681" spans="1:1" x14ac:dyDescent="0.25">
      <c r="A681" t="s">
        <v>1146</v>
      </c>
    </row>
    <row r="682" spans="1:1" x14ac:dyDescent="0.25">
      <c r="A682" t="s">
        <v>1148</v>
      </c>
    </row>
    <row r="683" spans="1:1" x14ac:dyDescent="0.25">
      <c r="A683" t="s">
        <v>1150</v>
      </c>
    </row>
    <row r="684" spans="1:1" x14ac:dyDescent="0.25">
      <c r="A684" t="s">
        <v>1152</v>
      </c>
    </row>
    <row r="685" spans="1:1" x14ac:dyDescent="0.25">
      <c r="A685" t="s">
        <v>1154</v>
      </c>
    </row>
    <row r="686" spans="1:1" x14ac:dyDescent="0.25">
      <c r="A686" t="s">
        <v>1157</v>
      </c>
    </row>
    <row r="687" spans="1:1" x14ac:dyDescent="0.25">
      <c r="A687" t="s">
        <v>1159</v>
      </c>
    </row>
    <row r="688" spans="1:1" x14ac:dyDescent="0.25">
      <c r="A688" t="s">
        <v>1161</v>
      </c>
    </row>
    <row r="689" spans="1:1" x14ac:dyDescent="0.25">
      <c r="A689" t="s">
        <v>1163</v>
      </c>
    </row>
    <row r="690" spans="1:1" x14ac:dyDescent="0.25">
      <c r="A690" t="s">
        <v>1165</v>
      </c>
    </row>
    <row r="691" spans="1:1" x14ac:dyDescent="0.25">
      <c r="A691" t="s">
        <v>1167</v>
      </c>
    </row>
    <row r="692" spans="1:1" x14ac:dyDescent="0.25">
      <c r="A692" t="s">
        <v>1169</v>
      </c>
    </row>
    <row r="693" spans="1:1" x14ac:dyDescent="0.25">
      <c r="A693" t="s">
        <v>1171</v>
      </c>
    </row>
    <row r="694" spans="1:1" x14ac:dyDescent="0.25">
      <c r="A694" t="s">
        <v>1173</v>
      </c>
    </row>
    <row r="695" spans="1:1" x14ac:dyDescent="0.25">
      <c r="A695" t="s">
        <v>1175</v>
      </c>
    </row>
    <row r="696" spans="1:1" x14ac:dyDescent="0.25">
      <c r="A696" t="s">
        <v>1177</v>
      </c>
    </row>
    <row r="697" spans="1:1" x14ac:dyDescent="0.25">
      <c r="A697" t="s">
        <v>1179</v>
      </c>
    </row>
    <row r="698" spans="1:1" x14ac:dyDescent="0.25">
      <c r="A698" t="s">
        <v>1181</v>
      </c>
    </row>
    <row r="699" spans="1:1" x14ac:dyDescent="0.25">
      <c r="A699" t="s">
        <v>1183</v>
      </c>
    </row>
    <row r="700" spans="1:1" x14ac:dyDescent="0.25">
      <c r="A700" t="s">
        <v>1185</v>
      </c>
    </row>
    <row r="701" spans="1:1" x14ac:dyDescent="0.25">
      <c r="A701" t="s">
        <v>1187</v>
      </c>
    </row>
    <row r="702" spans="1:1" x14ac:dyDescent="0.25">
      <c r="A702" t="s">
        <v>1189</v>
      </c>
    </row>
    <row r="703" spans="1:1" x14ac:dyDescent="0.25">
      <c r="A703" t="s">
        <v>1191</v>
      </c>
    </row>
    <row r="704" spans="1:1" x14ac:dyDescent="0.25">
      <c r="A704" t="s">
        <v>1193</v>
      </c>
    </row>
    <row r="705" spans="1:1" x14ac:dyDescent="0.25">
      <c r="A705" t="s">
        <v>1195</v>
      </c>
    </row>
    <row r="706" spans="1:1" x14ac:dyDescent="0.25">
      <c r="A706" t="s">
        <v>1197</v>
      </c>
    </row>
    <row r="707" spans="1:1" x14ac:dyDescent="0.25">
      <c r="A707" t="s">
        <v>1199</v>
      </c>
    </row>
    <row r="708" spans="1:1" x14ac:dyDescent="0.25">
      <c r="A708" t="s">
        <v>1201</v>
      </c>
    </row>
    <row r="709" spans="1:1" x14ac:dyDescent="0.25">
      <c r="A709" t="s">
        <v>1203</v>
      </c>
    </row>
    <row r="710" spans="1:1" x14ac:dyDescent="0.25">
      <c r="A710" t="s">
        <v>1205</v>
      </c>
    </row>
    <row r="711" spans="1:1" x14ac:dyDescent="0.25">
      <c r="A711" t="s">
        <v>1207</v>
      </c>
    </row>
    <row r="712" spans="1:1" x14ac:dyDescent="0.25">
      <c r="A712" t="s">
        <v>1209</v>
      </c>
    </row>
    <row r="713" spans="1:1" x14ac:dyDescent="0.25">
      <c r="A713" t="s">
        <v>1211</v>
      </c>
    </row>
    <row r="714" spans="1:1" x14ac:dyDescent="0.25">
      <c r="A714" t="s">
        <v>1213</v>
      </c>
    </row>
    <row r="715" spans="1:1" x14ac:dyDescent="0.25">
      <c r="A715" t="s">
        <v>1215</v>
      </c>
    </row>
    <row r="716" spans="1:1" x14ac:dyDescent="0.25">
      <c r="A716" t="s">
        <v>1217</v>
      </c>
    </row>
    <row r="717" spans="1:1" x14ac:dyDescent="0.25">
      <c r="A717" t="s">
        <v>1219</v>
      </c>
    </row>
    <row r="718" spans="1:1" x14ac:dyDescent="0.25">
      <c r="A718" t="s">
        <v>1221</v>
      </c>
    </row>
    <row r="719" spans="1:1" x14ac:dyDescent="0.25">
      <c r="A719" t="s">
        <v>1223</v>
      </c>
    </row>
    <row r="720" spans="1:1" x14ac:dyDescent="0.25">
      <c r="A720" t="s">
        <v>1225</v>
      </c>
    </row>
    <row r="721" spans="1:1" x14ac:dyDescent="0.25">
      <c r="A721" t="s">
        <v>1227</v>
      </c>
    </row>
    <row r="722" spans="1:1" x14ac:dyDescent="0.25">
      <c r="A722" t="s">
        <v>1229</v>
      </c>
    </row>
    <row r="723" spans="1:1" x14ac:dyDescent="0.25">
      <c r="A723" t="s">
        <v>1231</v>
      </c>
    </row>
    <row r="724" spans="1:1" x14ac:dyDescent="0.25">
      <c r="A724" t="s">
        <v>1233</v>
      </c>
    </row>
    <row r="725" spans="1:1" x14ac:dyDescent="0.25">
      <c r="A725" t="s">
        <v>1235</v>
      </c>
    </row>
    <row r="726" spans="1:1" x14ac:dyDescent="0.25">
      <c r="A726" t="s">
        <v>1237</v>
      </c>
    </row>
    <row r="727" spans="1:1" x14ac:dyDescent="0.25">
      <c r="A727" t="s">
        <v>1239</v>
      </c>
    </row>
    <row r="728" spans="1:1" x14ac:dyDescent="0.25">
      <c r="A728" t="s">
        <v>1241</v>
      </c>
    </row>
    <row r="729" spans="1:1" x14ac:dyDescent="0.25">
      <c r="A729" t="s">
        <v>1243</v>
      </c>
    </row>
    <row r="730" spans="1:1" x14ac:dyDescent="0.25">
      <c r="A730" t="s">
        <v>1245</v>
      </c>
    </row>
    <row r="731" spans="1:1" x14ac:dyDescent="0.25">
      <c r="A731" t="s">
        <v>1247</v>
      </c>
    </row>
    <row r="732" spans="1:1" x14ac:dyDescent="0.25">
      <c r="A732" t="s">
        <v>1249</v>
      </c>
    </row>
    <row r="733" spans="1:1" x14ac:dyDescent="0.25">
      <c r="A733" t="s">
        <v>1251</v>
      </c>
    </row>
    <row r="734" spans="1:1" x14ac:dyDescent="0.25">
      <c r="A734" t="s">
        <v>1253</v>
      </c>
    </row>
    <row r="735" spans="1:1" x14ac:dyDescent="0.25">
      <c r="A735" t="s">
        <v>1255</v>
      </c>
    </row>
    <row r="736" spans="1:1" x14ac:dyDescent="0.25">
      <c r="A736" t="s">
        <v>1257</v>
      </c>
    </row>
    <row r="737" spans="1:1" x14ac:dyDescent="0.25">
      <c r="A737" t="s">
        <v>1259</v>
      </c>
    </row>
    <row r="738" spans="1:1" x14ac:dyDescent="0.25">
      <c r="A738" t="s">
        <v>1261</v>
      </c>
    </row>
    <row r="739" spans="1:1" x14ac:dyDescent="0.25">
      <c r="A739" t="s">
        <v>1263</v>
      </c>
    </row>
    <row r="740" spans="1:1" x14ac:dyDescent="0.25">
      <c r="A740" t="s">
        <v>1265</v>
      </c>
    </row>
    <row r="741" spans="1:1" x14ac:dyDescent="0.25">
      <c r="A741" t="s">
        <v>1267</v>
      </c>
    </row>
    <row r="742" spans="1:1" x14ac:dyDescent="0.25">
      <c r="A742" t="s">
        <v>1269</v>
      </c>
    </row>
    <row r="743" spans="1:1" x14ac:dyDescent="0.25">
      <c r="A743" t="s">
        <v>1271</v>
      </c>
    </row>
    <row r="744" spans="1:1" x14ac:dyDescent="0.25">
      <c r="A744" t="s">
        <v>1273</v>
      </c>
    </row>
    <row r="745" spans="1:1" x14ac:dyDescent="0.25">
      <c r="A745" t="s">
        <v>1275</v>
      </c>
    </row>
    <row r="746" spans="1:1" x14ac:dyDescent="0.25">
      <c r="A746" t="s">
        <v>1277</v>
      </c>
    </row>
    <row r="747" spans="1:1" x14ac:dyDescent="0.25">
      <c r="A747" t="s">
        <v>1279</v>
      </c>
    </row>
    <row r="748" spans="1:1" x14ac:dyDescent="0.25">
      <c r="A748" t="s">
        <v>1281</v>
      </c>
    </row>
    <row r="749" spans="1:1" x14ac:dyDescent="0.25">
      <c r="A749" t="s">
        <v>1283</v>
      </c>
    </row>
    <row r="750" spans="1:1" x14ac:dyDescent="0.25">
      <c r="A750" t="s">
        <v>1285</v>
      </c>
    </row>
    <row r="751" spans="1:1" x14ac:dyDescent="0.25">
      <c r="A751" t="s">
        <v>1287</v>
      </c>
    </row>
    <row r="752" spans="1:1" x14ac:dyDescent="0.25">
      <c r="A752" t="s">
        <v>1289</v>
      </c>
    </row>
    <row r="753" spans="1:1" x14ac:dyDescent="0.25">
      <c r="A753" t="s">
        <v>1291</v>
      </c>
    </row>
    <row r="754" spans="1:1" x14ac:dyDescent="0.25">
      <c r="A754" t="s">
        <v>1293</v>
      </c>
    </row>
    <row r="755" spans="1:1" x14ac:dyDescent="0.25">
      <c r="A755" t="s">
        <v>1295</v>
      </c>
    </row>
    <row r="756" spans="1:1" x14ac:dyDescent="0.25">
      <c r="A756" t="s">
        <v>1297</v>
      </c>
    </row>
    <row r="757" spans="1:1" x14ac:dyDescent="0.25">
      <c r="A757" t="s">
        <v>1299</v>
      </c>
    </row>
    <row r="758" spans="1:1" x14ac:dyDescent="0.25">
      <c r="A758" t="s">
        <v>1301</v>
      </c>
    </row>
    <row r="759" spans="1:1" x14ac:dyDescent="0.25">
      <c r="A759" t="s">
        <v>1303</v>
      </c>
    </row>
    <row r="760" spans="1:1" x14ac:dyDescent="0.25">
      <c r="A760" t="s">
        <v>1305</v>
      </c>
    </row>
    <row r="761" spans="1:1" x14ac:dyDescent="0.25">
      <c r="A761" t="s">
        <v>1307</v>
      </c>
    </row>
    <row r="762" spans="1:1" x14ac:dyDescent="0.25">
      <c r="A762" t="s">
        <v>1309</v>
      </c>
    </row>
    <row r="763" spans="1:1" x14ac:dyDescent="0.25">
      <c r="A763" t="s">
        <v>1311</v>
      </c>
    </row>
    <row r="764" spans="1:1" x14ac:dyDescent="0.25">
      <c r="A764" t="s">
        <v>1313</v>
      </c>
    </row>
    <row r="765" spans="1:1" x14ac:dyDescent="0.25">
      <c r="A765" t="s">
        <v>1315</v>
      </c>
    </row>
    <row r="766" spans="1:1" x14ac:dyDescent="0.25">
      <c r="A766">
        <v>4808.2370000000001</v>
      </c>
    </row>
    <row r="767" spans="1:1" x14ac:dyDescent="0.25">
      <c r="A767">
        <v>4805.3130000000001</v>
      </c>
    </row>
    <row r="768" spans="1:1" x14ac:dyDescent="0.25">
      <c r="A768">
        <v>4803.43</v>
      </c>
    </row>
    <row r="769" spans="1:1" x14ac:dyDescent="0.25">
      <c r="A769">
        <v>4803.0150000000003</v>
      </c>
    </row>
    <row r="770" spans="1:1" x14ac:dyDescent="0.25">
      <c r="A770">
        <v>4801.9269999999997</v>
      </c>
    </row>
    <row r="771" spans="1:1" x14ac:dyDescent="0.25">
      <c r="A771">
        <v>4798.6419999999998</v>
      </c>
    </row>
    <row r="772" spans="1:1" x14ac:dyDescent="0.25">
      <c r="A772">
        <v>4795.1509999999998</v>
      </c>
    </row>
    <row r="773" spans="1:1" x14ac:dyDescent="0.25">
      <c r="A773">
        <v>4791.1450000000004</v>
      </c>
    </row>
    <row r="774" spans="1:1" x14ac:dyDescent="0.25">
      <c r="A774">
        <v>4783.8310000000001</v>
      </c>
    </row>
    <row r="775" spans="1:1" x14ac:dyDescent="0.25">
      <c r="A775">
        <v>4777.88</v>
      </c>
    </row>
    <row r="776" spans="1:1" x14ac:dyDescent="0.25">
      <c r="A776">
        <v>4775.2950000000001</v>
      </c>
    </row>
    <row r="777" spans="1:1" x14ac:dyDescent="0.25">
      <c r="A777">
        <v>4772.5460000000003</v>
      </c>
    </row>
    <row r="778" spans="1:1" x14ac:dyDescent="0.25">
      <c r="A778">
        <v>4771.8270000000002</v>
      </c>
    </row>
    <row r="779" spans="1:1" x14ac:dyDescent="0.25">
      <c r="A779">
        <v>4767.9859999999999</v>
      </c>
    </row>
    <row r="780" spans="1:1" x14ac:dyDescent="0.25">
      <c r="A780">
        <v>4766.9870000000001</v>
      </c>
    </row>
    <row r="781" spans="1:1" x14ac:dyDescent="0.25">
      <c r="A781">
        <v>4766.9070000000002</v>
      </c>
    </row>
    <row r="782" spans="1:1" x14ac:dyDescent="0.25">
      <c r="A782">
        <v>4765.357</v>
      </c>
    </row>
    <row r="783" spans="1:1" x14ac:dyDescent="0.25">
      <c r="A783">
        <v>4765.2950000000001</v>
      </c>
    </row>
    <row r="784" spans="1:1" x14ac:dyDescent="0.25">
      <c r="A784">
        <v>4764.8559999999998</v>
      </c>
    </row>
    <row r="785" spans="1:1" x14ac:dyDescent="0.25">
      <c r="A785">
        <v>4763.7749999999996</v>
      </c>
    </row>
    <row r="786" spans="1:1" x14ac:dyDescent="0.25">
      <c r="A786">
        <v>4758.0460000000003</v>
      </c>
    </row>
    <row r="787" spans="1:1" x14ac:dyDescent="0.25">
      <c r="A787">
        <v>4757.9740000000002</v>
      </c>
    </row>
    <row r="788" spans="1:1" x14ac:dyDescent="0.25">
      <c r="A788">
        <v>4757.9120000000003</v>
      </c>
    </row>
    <row r="789" spans="1:1" x14ac:dyDescent="0.25">
      <c r="A789">
        <v>4749.54</v>
      </c>
    </row>
    <row r="790" spans="1:1" x14ac:dyDescent="0.25">
      <c r="A790">
        <v>4748.7</v>
      </c>
    </row>
    <row r="791" spans="1:1" x14ac:dyDescent="0.25">
      <c r="A791">
        <v>4747.1099999999997</v>
      </c>
    </row>
    <row r="792" spans="1:1" x14ac:dyDescent="0.25">
      <c r="A792">
        <v>4743.0510000000004</v>
      </c>
    </row>
    <row r="793" spans="1:1" x14ac:dyDescent="0.25">
      <c r="A793">
        <v>4742.9530000000004</v>
      </c>
    </row>
    <row r="794" spans="1:1" x14ac:dyDescent="0.25">
      <c r="A794">
        <v>4742.8630000000003</v>
      </c>
    </row>
    <row r="795" spans="1:1" x14ac:dyDescent="0.25">
      <c r="A795">
        <v>4742.7790000000005</v>
      </c>
    </row>
    <row r="796" spans="1:1" x14ac:dyDescent="0.25">
      <c r="A796">
        <v>4742.6970000000001</v>
      </c>
    </row>
    <row r="797" spans="1:1" x14ac:dyDescent="0.25">
      <c r="A797">
        <v>4742.6310000000003</v>
      </c>
    </row>
    <row r="798" spans="1:1" x14ac:dyDescent="0.25">
      <c r="A798">
        <v>4729.7489999999998</v>
      </c>
    </row>
    <row r="799" spans="1:1" x14ac:dyDescent="0.25">
      <c r="A799">
        <v>4728.2110000000002</v>
      </c>
    </row>
    <row r="800" spans="1:1" x14ac:dyDescent="0.25">
      <c r="A800">
        <v>4727.1840000000002</v>
      </c>
    </row>
    <row r="801" spans="1:1" x14ac:dyDescent="0.25">
      <c r="A801">
        <v>4726.8630000000003</v>
      </c>
    </row>
    <row r="802" spans="1:1" x14ac:dyDescent="0.25">
      <c r="A802">
        <v>4725.5529999999999</v>
      </c>
    </row>
    <row r="803" spans="1:1" x14ac:dyDescent="0.25">
      <c r="A803">
        <v>4724.6750000000002</v>
      </c>
    </row>
    <row r="804" spans="1:1" x14ac:dyDescent="0.25">
      <c r="A804">
        <v>4723.0389999999998</v>
      </c>
    </row>
    <row r="805" spans="1:1" x14ac:dyDescent="0.25">
      <c r="A805">
        <v>4718.7089999999998</v>
      </c>
    </row>
    <row r="806" spans="1:1" x14ac:dyDescent="0.25">
      <c r="A806">
        <v>4716.3590000000004</v>
      </c>
    </row>
    <row r="807" spans="1:1" x14ac:dyDescent="0.25">
      <c r="A807">
        <v>4713.7</v>
      </c>
    </row>
    <row r="808" spans="1:1" x14ac:dyDescent="0.25">
      <c r="A808">
        <v>4713.1710000000003</v>
      </c>
    </row>
    <row r="809" spans="1:1" x14ac:dyDescent="0.25">
      <c r="A809">
        <v>4710.8249999999998</v>
      </c>
    </row>
    <row r="810" spans="1:1" x14ac:dyDescent="0.25">
      <c r="A810">
        <v>4706.0829999999996</v>
      </c>
    </row>
    <row r="811" spans="1:1" x14ac:dyDescent="0.25">
      <c r="A811">
        <v>4705.7560000000003</v>
      </c>
    </row>
    <row r="812" spans="1:1" x14ac:dyDescent="0.25">
      <c r="A812">
        <v>4704.92</v>
      </c>
    </row>
    <row r="813" spans="1:1" x14ac:dyDescent="0.25">
      <c r="A813">
        <v>4700.3519999999999</v>
      </c>
    </row>
    <row r="814" spans="1:1" x14ac:dyDescent="0.25">
      <c r="A814">
        <v>4699.4470000000001</v>
      </c>
    </row>
    <row r="815" spans="1:1" x14ac:dyDescent="0.25">
      <c r="A815">
        <v>4699.2730000000001</v>
      </c>
    </row>
    <row r="816" spans="1:1" x14ac:dyDescent="0.25">
      <c r="A816">
        <v>4692.0240000000003</v>
      </c>
    </row>
    <row r="817" spans="1:1" x14ac:dyDescent="0.25">
      <c r="A817">
        <v>4689.6459999999997</v>
      </c>
    </row>
    <row r="818" spans="1:1" x14ac:dyDescent="0.25">
      <c r="A818">
        <v>4685.59</v>
      </c>
    </row>
    <row r="819" spans="1:1" x14ac:dyDescent="0.25">
      <c r="A819">
        <v>4685.0219999999999</v>
      </c>
    </row>
    <row r="820" spans="1:1" x14ac:dyDescent="0.25">
      <c r="A820">
        <v>4684.0569999999998</v>
      </c>
    </row>
    <row r="821" spans="1:1" x14ac:dyDescent="0.25">
      <c r="A821">
        <v>4668.8059999999996</v>
      </c>
    </row>
    <row r="822" spans="1:1" x14ac:dyDescent="0.25">
      <c r="A822">
        <v>4664.1970000000001</v>
      </c>
    </row>
    <row r="823" spans="1:1" x14ac:dyDescent="0.25">
      <c r="A823">
        <v>4661.1369999999997</v>
      </c>
    </row>
    <row r="824" spans="1:1" x14ac:dyDescent="0.25">
      <c r="A824">
        <v>4654.1589999999997</v>
      </c>
    </row>
    <row r="825" spans="1:1" x14ac:dyDescent="0.25">
      <c r="A825">
        <v>4652.7169999999996</v>
      </c>
    </row>
    <row r="826" spans="1:1" x14ac:dyDescent="0.25">
      <c r="A826">
        <v>4650.6090000000004</v>
      </c>
    </row>
    <row r="827" spans="1:1" x14ac:dyDescent="0.25">
      <c r="A827">
        <v>4650.5420000000004</v>
      </c>
    </row>
    <row r="828" spans="1:1" x14ac:dyDescent="0.25">
      <c r="A828">
        <v>4648.6189999999997</v>
      </c>
    </row>
    <row r="829" spans="1:1" x14ac:dyDescent="0.25">
      <c r="A829">
        <v>4647.2470000000003</v>
      </c>
    </row>
    <row r="830" spans="1:1" x14ac:dyDescent="0.25">
      <c r="A830">
        <v>4644.335</v>
      </c>
    </row>
    <row r="831" spans="1:1" x14ac:dyDescent="0.25">
      <c r="A831">
        <v>4642.2719999999999</v>
      </c>
    </row>
    <row r="832" spans="1:1" x14ac:dyDescent="0.25">
      <c r="A832">
        <v>4639.8090000000002</v>
      </c>
    </row>
    <row r="833" spans="1:1" x14ac:dyDescent="0.25">
      <c r="A833">
        <v>4639.4610000000002</v>
      </c>
    </row>
    <row r="834" spans="1:1" x14ac:dyDescent="0.25">
      <c r="A834">
        <v>4634.0219999999999</v>
      </c>
    </row>
    <row r="835" spans="1:1" x14ac:dyDescent="0.25">
      <c r="A835">
        <v>4625.1850000000004</v>
      </c>
    </row>
    <row r="836" spans="1:1" x14ac:dyDescent="0.25">
      <c r="A836">
        <v>4614.683</v>
      </c>
    </row>
    <row r="837" spans="1:1" x14ac:dyDescent="0.25">
      <c r="A837">
        <v>4612.0219999999999</v>
      </c>
    </row>
    <row r="838" spans="1:1" x14ac:dyDescent="0.25">
      <c r="A838">
        <v>4609.5659999999998</v>
      </c>
    </row>
    <row r="839" spans="1:1" x14ac:dyDescent="0.25">
      <c r="A839">
        <v>4606.1639999999998</v>
      </c>
    </row>
    <row r="840" spans="1:1" x14ac:dyDescent="0.25">
      <c r="A840">
        <v>4603.1639999999998</v>
      </c>
    </row>
    <row r="841" spans="1:1" x14ac:dyDescent="0.25">
      <c r="A841">
        <v>4603.0720000000001</v>
      </c>
    </row>
    <row r="842" spans="1:1" x14ac:dyDescent="0.25">
      <c r="A842">
        <v>4600.8639999999996</v>
      </c>
    </row>
    <row r="843" spans="1:1" x14ac:dyDescent="0.25">
      <c r="A843">
        <v>4597.4489999999996</v>
      </c>
    </row>
    <row r="844" spans="1:1" x14ac:dyDescent="0.25">
      <c r="A844">
        <v>4595.1869999999999</v>
      </c>
    </row>
    <row r="845" spans="1:1" x14ac:dyDescent="0.25">
      <c r="A845">
        <v>4594.1099999999997</v>
      </c>
    </row>
    <row r="846" spans="1:1" x14ac:dyDescent="0.25">
      <c r="A846">
        <v>4593.7579999999998</v>
      </c>
    </row>
    <row r="847" spans="1:1" x14ac:dyDescent="0.25">
      <c r="A847">
        <v>4591.3689999999997</v>
      </c>
    </row>
    <row r="848" spans="1:1" x14ac:dyDescent="0.25">
      <c r="A848">
        <v>4591.2929999999997</v>
      </c>
    </row>
    <row r="849" spans="1:1" x14ac:dyDescent="0.25">
      <c r="A849">
        <v>4590.5619999999999</v>
      </c>
    </row>
    <row r="850" spans="1:1" x14ac:dyDescent="0.25">
      <c r="A850">
        <v>4587.4620000000004</v>
      </c>
    </row>
    <row r="851" spans="1:1" x14ac:dyDescent="0.25">
      <c r="A851">
        <v>4587.2510000000002</v>
      </c>
    </row>
    <row r="852" spans="1:1" x14ac:dyDescent="0.25">
      <c r="A852">
        <v>4586.9830000000002</v>
      </c>
    </row>
    <row r="853" spans="1:1" x14ac:dyDescent="0.25">
      <c r="A853">
        <v>4584.8230000000003</v>
      </c>
    </row>
    <row r="854" spans="1:1" x14ac:dyDescent="0.25">
      <c r="A854">
        <v>4583.42</v>
      </c>
    </row>
    <row r="855" spans="1:1" x14ac:dyDescent="0.25">
      <c r="A855">
        <v>4583.2839999999997</v>
      </c>
    </row>
    <row r="856" spans="1:1" x14ac:dyDescent="0.25">
      <c r="A856">
        <v>4582.9520000000002</v>
      </c>
    </row>
    <row r="857" spans="1:1" x14ac:dyDescent="0.25">
      <c r="A857">
        <v>4579.2070000000003</v>
      </c>
    </row>
    <row r="858" spans="1:1" x14ac:dyDescent="0.25">
      <c r="A858">
        <v>4577.88</v>
      </c>
    </row>
    <row r="859" spans="1:1" x14ac:dyDescent="0.25">
      <c r="A859">
        <v>4575.9639999999999</v>
      </c>
    </row>
    <row r="860" spans="1:1" x14ac:dyDescent="0.25">
      <c r="A860">
        <v>4575.6419999999998</v>
      </c>
    </row>
    <row r="861" spans="1:1" x14ac:dyDescent="0.25">
      <c r="A861">
        <v>4573.7939999999999</v>
      </c>
    </row>
    <row r="862" spans="1:1" x14ac:dyDescent="0.25">
      <c r="A862">
        <v>4572.7920000000004</v>
      </c>
    </row>
    <row r="863" spans="1:1" x14ac:dyDescent="0.25">
      <c r="A863">
        <v>4572.6170000000002</v>
      </c>
    </row>
    <row r="864" spans="1:1" x14ac:dyDescent="0.25">
      <c r="A864">
        <v>4572.4560000000001</v>
      </c>
    </row>
    <row r="865" spans="1:1" x14ac:dyDescent="0.25">
      <c r="A865">
        <v>4570.7740000000003</v>
      </c>
    </row>
    <row r="866" spans="1:1" x14ac:dyDescent="0.25">
      <c r="A866">
        <v>4570.6210000000001</v>
      </c>
    </row>
    <row r="867" spans="1:1" x14ac:dyDescent="0.25">
      <c r="A867">
        <v>4570.5150000000003</v>
      </c>
    </row>
    <row r="868" spans="1:1" x14ac:dyDescent="0.25">
      <c r="A868">
        <v>4555.7179999999998</v>
      </c>
    </row>
    <row r="869" spans="1:1" x14ac:dyDescent="0.25">
      <c r="A869">
        <v>4555.451</v>
      </c>
    </row>
    <row r="870" spans="1:1" x14ac:dyDescent="0.25">
      <c r="A870">
        <v>4555.2139999999999</v>
      </c>
    </row>
    <row r="871" spans="1:1" x14ac:dyDescent="0.25">
      <c r="A871">
        <v>4554.7969999999996</v>
      </c>
    </row>
    <row r="872" spans="1:1" x14ac:dyDescent="0.25">
      <c r="A872">
        <v>4554.625</v>
      </c>
    </row>
    <row r="873" spans="1:1" x14ac:dyDescent="0.25">
      <c r="A873">
        <v>4551.8519999999999</v>
      </c>
    </row>
    <row r="874" spans="1:1" x14ac:dyDescent="0.25">
      <c r="A874">
        <v>4551.7839999999997</v>
      </c>
    </row>
    <row r="875" spans="1:1" x14ac:dyDescent="0.25">
      <c r="A875">
        <v>4551.6880000000001</v>
      </c>
    </row>
    <row r="876" spans="1:1" x14ac:dyDescent="0.25">
      <c r="A876">
        <v>4549.0959999999995</v>
      </c>
    </row>
    <row r="877" spans="1:1" x14ac:dyDescent="0.25">
      <c r="A877">
        <v>4548.9650000000001</v>
      </c>
    </row>
    <row r="878" spans="1:1" x14ac:dyDescent="0.25">
      <c r="A878">
        <v>4548.7700000000004</v>
      </c>
    </row>
    <row r="879" spans="1:1" x14ac:dyDescent="0.25">
      <c r="A879">
        <v>4547.7979999999998</v>
      </c>
    </row>
    <row r="880" spans="1:1" x14ac:dyDescent="0.25">
      <c r="A880">
        <v>4547.2610000000004</v>
      </c>
    </row>
    <row r="881" spans="1:1" x14ac:dyDescent="0.25">
      <c r="A881">
        <v>4540.4960000000001</v>
      </c>
    </row>
    <row r="882" spans="1:1" x14ac:dyDescent="0.25">
      <c r="A882">
        <v>4539.973</v>
      </c>
    </row>
    <row r="883" spans="1:1" x14ac:dyDescent="0.25">
      <c r="A883">
        <v>4539.0559999999996</v>
      </c>
    </row>
    <row r="884" spans="1:1" x14ac:dyDescent="0.25">
      <c r="A884">
        <v>4535.13</v>
      </c>
    </row>
    <row r="885" spans="1:1" x14ac:dyDescent="0.25">
      <c r="A885">
        <v>4531.4179999999997</v>
      </c>
    </row>
    <row r="886" spans="1:1" x14ac:dyDescent="0.25">
      <c r="A886">
        <v>4526.9139999999998</v>
      </c>
    </row>
    <row r="887" spans="1:1" x14ac:dyDescent="0.25">
      <c r="A887">
        <v>4525.1450000000004</v>
      </c>
    </row>
    <row r="888" spans="1:1" x14ac:dyDescent="0.25">
      <c r="A888">
        <v>4519.3670000000002</v>
      </c>
    </row>
    <row r="889" spans="1:1" x14ac:dyDescent="0.25">
      <c r="A889">
        <v>4513.4080000000004</v>
      </c>
    </row>
    <row r="890" spans="1:1" x14ac:dyDescent="0.25">
      <c r="A890" t="s">
        <v>1319</v>
      </c>
    </row>
    <row r="891" spans="1:1" x14ac:dyDescent="0.25">
      <c r="A891" t="s">
        <v>1321</v>
      </c>
    </row>
    <row r="892" spans="1:1" x14ac:dyDescent="0.25">
      <c r="A892" t="s">
        <v>1323</v>
      </c>
    </row>
    <row r="893" spans="1:1" x14ac:dyDescent="0.25">
      <c r="A893" t="s">
        <v>1325</v>
      </c>
    </row>
    <row r="894" spans="1:1" x14ac:dyDescent="0.25">
      <c r="A894" t="s">
        <v>1327</v>
      </c>
    </row>
    <row r="895" spans="1:1" x14ac:dyDescent="0.25">
      <c r="A895" t="s">
        <v>1329</v>
      </c>
    </row>
    <row r="896" spans="1:1" x14ac:dyDescent="0.25">
      <c r="A896" t="s">
        <v>1331</v>
      </c>
    </row>
    <row r="897" spans="1:1" x14ac:dyDescent="0.25">
      <c r="A897" t="s">
        <v>1333</v>
      </c>
    </row>
    <row r="898" spans="1:1" x14ac:dyDescent="0.25">
      <c r="A898" t="s">
        <v>1335</v>
      </c>
    </row>
    <row r="899" spans="1:1" x14ac:dyDescent="0.25">
      <c r="A899" t="s">
        <v>1337</v>
      </c>
    </row>
    <row r="900" spans="1:1" x14ac:dyDescent="0.25">
      <c r="A900" t="s">
        <v>1339</v>
      </c>
    </row>
    <row r="901" spans="1:1" x14ac:dyDescent="0.25">
      <c r="A901" t="s">
        <v>1341</v>
      </c>
    </row>
    <row r="902" spans="1:1" x14ac:dyDescent="0.25">
      <c r="A902" t="s">
        <v>1343</v>
      </c>
    </row>
    <row r="903" spans="1:1" x14ac:dyDescent="0.25">
      <c r="A903" t="s">
        <v>1345</v>
      </c>
    </row>
    <row r="904" spans="1:1" x14ac:dyDescent="0.25">
      <c r="A904" t="s">
        <v>1347</v>
      </c>
    </row>
    <row r="905" spans="1:1" x14ac:dyDescent="0.25">
      <c r="A905" t="s">
        <v>1349</v>
      </c>
    </row>
    <row r="906" spans="1:1" x14ac:dyDescent="0.25">
      <c r="A906" t="s">
        <v>1351</v>
      </c>
    </row>
    <row r="907" spans="1:1" x14ac:dyDescent="0.25">
      <c r="A907" t="s">
        <v>1353</v>
      </c>
    </row>
    <row r="908" spans="1:1" x14ac:dyDescent="0.25">
      <c r="A908" t="s">
        <v>1355</v>
      </c>
    </row>
    <row r="909" spans="1:1" x14ac:dyDescent="0.25">
      <c r="A909" t="s">
        <v>1357</v>
      </c>
    </row>
    <row r="910" spans="1:1" x14ac:dyDescent="0.25">
      <c r="A910" t="s">
        <v>1359</v>
      </c>
    </row>
    <row r="911" spans="1:1" x14ac:dyDescent="0.25">
      <c r="A911" t="s">
        <v>1361</v>
      </c>
    </row>
    <row r="912" spans="1:1" x14ac:dyDescent="0.25">
      <c r="A912" t="s">
        <v>1363</v>
      </c>
    </row>
    <row r="913" spans="1:1" x14ac:dyDescent="0.25">
      <c r="A913" t="s">
        <v>1365</v>
      </c>
    </row>
    <row r="914" spans="1:1" x14ac:dyDescent="0.25">
      <c r="A914" t="s">
        <v>1367</v>
      </c>
    </row>
    <row r="915" spans="1:1" x14ac:dyDescent="0.25">
      <c r="A915" t="s">
        <v>1369</v>
      </c>
    </row>
    <row r="916" spans="1:1" x14ac:dyDescent="0.25">
      <c r="A916" t="s">
        <v>1371</v>
      </c>
    </row>
    <row r="917" spans="1:1" x14ac:dyDescent="0.25">
      <c r="A917" t="s">
        <v>1373</v>
      </c>
    </row>
    <row r="918" spans="1:1" x14ac:dyDescent="0.25">
      <c r="A918" t="s">
        <v>1375</v>
      </c>
    </row>
    <row r="919" spans="1:1" x14ac:dyDescent="0.25">
      <c r="A919" t="s">
        <v>1377</v>
      </c>
    </row>
    <row r="920" spans="1:1" x14ac:dyDescent="0.25">
      <c r="A920" t="s">
        <v>1379</v>
      </c>
    </row>
    <row r="921" spans="1:1" x14ac:dyDescent="0.25">
      <c r="A921" t="s">
        <v>1381</v>
      </c>
    </row>
    <row r="922" spans="1:1" x14ac:dyDescent="0.25">
      <c r="A922" t="s">
        <v>1383</v>
      </c>
    </row>
    <row r="923" spans="1:1" x14ac:dyDescent="0.25">
      <c r="A923" t="s">
        <v>1385</v>
      </c>
    </row>
    <row r="924" spans="1:1" x14ac:dyDescent="0.25">
      <c r="A924" t="s">
        <v>1387</v>
      </c>
    </row>
    <row r="925" spans="1:1" x14ac:dyDescent="0.25">
      <c r="A925" t="s">
        <v>1389</v>
      </c>
    </row>
    <row r="926" spans="1:1" x14ac:dyDescent="0.25">
      <c r="A926" t="s">
        <v>1391</v>
      </c>
    </row>
    <row r="927" spans="1:1" x14ac:dyDescent="0.25">
      <c r="A927" t="s">
        <v>1393</v>
      </c>
    </row>
    <row r="928" spans="1:1" x14ac:dyDescent="0.25">
      <c r="A928" t="s">
        <v>1395</v>
      </c>
    </row>
    <row r="929" spans="1:1" x14ac:dyDescent="0.25">
      <c r="A929" t="s">
        <v>1397</v>
      </c>
    </row>
    <row r="930" spans="1:1" x14ac:dyDescent="0.25">
      <c r="A930" t="s">
        <v>1399</v>
      </c>
    </row>
    <row r="931" spans="1:1" x14ac:dyDescent="0.25">
      <c r="A931" t="s">
        <v>1401</v>
      </c>
    </row>
    <row r="932" spans="1:1" x14ac:dyDescent="0.25">
      <c r="A932" t="s">
        <v>1403</v>
      </c>
    </row>
    <row r="933" spans="1:1" x14ac:dyDescent="0.25">
      <c r="A933" t="s">
        <v>1405</v>
      </c>
    </row>
    <row r="934" spans="1:1" x14ac:dyDescent="0.25">
      <c r="A934" t="s">
        <v>1407</v>
      </c>
    </row>
    <row r="935" spans="1:1" x14ac:dyDescent="0.25">
      <c r="A935" t="s">
        <v>1409</v>
      </c>
    </row>
    <row r="936" spans="1:1" x14ac:dyDescent="0.25">
      <c r="A936" t="s">
        <v>1411</v>
      </c>
    </row>
    <row r="937" spans="1:1" x14ac:dyDescent="0.25">
      <c r="A937" t="s">
        <v>1413</v>
      </c>
    </row>
    <row r="938" spans="1:1" x14ac:dyDescent="0.25">
      <c r="A938" t="s">
        <v>1415</v>
      </c>
    </row>
    <row r="939" spans="1:1" x14ac:dyDescent="0.25">
      <c r="A939" t="s">
        <v>1417</v>
      </c>
    </row>
    <row r="940" spans="1:1" x14ac:dyDescent="0.25">
      <c r="A940" t="s">
        <v>1419</v>
      </c>
    </row>
    <row r="941" spans="1:1" x14ac:dyDescent="0.25">
      <c r="A941" t="s">
        <v>1421</v>
      </c>
    </row>
    <row r="942" spans="1:1" x14ac:dyDescent="0.25">
      <c r="A942" t="s">
        <v>1423</v>
      </c>
    </row>
    <row r="943" spans="1:1" x14ac:dyDescent="0.25">
      <c r="A943" t="s">
        <v>1425</v>
      </c>
    </row>
    <row r="944" spans="1:1" x14ac:dyDescent="0.25">
      <c r="A944" t="s">
        <v>1427</v>
      </c>
    </row>
    <row r="945" spans="1:1" x14ac:dyDescent="0.25">
      <c r="A945" t="s">
        <v>1429</v>
      </c>
    </row>
    <row r="946" spans="1:1" x14ac:dyDescent="0.25">
      <c r="A946" t="s">
        <v>1431</v>
      </c>
    </row>
    <row r="947" spans="1:1" x14ac:dyDescent="0.25">
      <c r="A947" t="s">
        <v>1433</v>
      </c>
    </row>
    <row r="948" spans="1:1" x14ac:dyDescent="0.25">
      <c r="A948" t="s">
        <v>1435</v>
      </c>
    </row>
    <row r="949" spans="1:1" x14ac:dyDescent="0.25">
      <c r="A949" t="s">
        <v>1437</v>
      </c>
    </row>
    <row r="950" spans="1:1" x14ac:dyDescent="0.25">
      <c r="A950" t="s">
        <v>1439</v>
      </c>
    </row>
    <row r="951" spans="1:1" x14ac:dyDescent="0.25">
      <c r="A951" t="s">
        <v>1441</v>
      </c>
    </row>
    <row r="952" spans="1:1" x14ac:dyDescent="0.25">
      <c r="A952" t="s">
        <v>1443</v>
      </c>
    </row>
    <row r="953" spans="1:1" x14ac:dyDescent="0.25">
      <c r="A953" t="s">
        <v>1445</v>
      </c>
    </row>
    <row r="954" spans="1:1" x14ac:dyDescent="0.25">
      <c r="A954" t="s">
        <v>1447</v>
      </c>
    </row>
    <row r="955" spans="1:1" x14ac:dyDescent="0.25">
      <c r="A955" t="s">
        <v>1449</v>
      </c>
    </row>
    <row r="956" spans="1:1" x14ac:dyDescent="0.25">
      <c r="A956" t="s">
        <v>1451</v>
      </c>
    </row>
    <row r="957" spans="1:1" x14ac:dyDescent="0.25">
      <c r="A957" t="s">
        <v>1453</v>
      </c>
    </row>
    <row r="958" spans="1:1" x14ac:dyDescent="0.25">
      <c r="A958" t="s">
        <v>1455</v>
      </c>
    </row>
    <row r="959" spans="1:1" x14ac:dyDescent="0.25">
      <c r="A959" t="s">
        <v>1457</v>
      </c>
    </row>
    <row r="960" spans="1:1" x14ac:dyDescent="0.25">
      <c r="A960" t="s">
        <v>1459</v>
      </c>
    </row>
    <row r="961" spans="1:1" x14ac:dyDescent="0.25">
      <c r="A961" t="s">
        <v>1461</v>
      </c>
    </row>
    <row r="962" spans="1:1" x14ac:dyDescent="0.25">
      <c r="A962" t="s">
        <v>1463</v>
      </c>
    </row>
    <row r="963" spans="1:1" x14ac:dyDescent="0.25">
      <c r="A963" t="s">
        <v>1465</v>
      </c>
    </row>
    <row r="964" spans="1:1" x14ac:dyDescent="0.25">
      <c r="A964" t="s">
        <v>1467</v>
      </c>
    </row>
    <row r="965" spans="1:1" x14ac:dyDescent="0.25">
      <c r="A965" t="s">
        <v>1469</v>
      </c>
    </row>
    <row r="966" spans="1:1" x14ac:dyDescent="0.25">
      <c r="A966" t="s">
        <v>1471</v>
      </c>
    </row>
    <row r="967" spans="1:1" x14ac:dyDescent="0.25">
      <c r="A967" t="s">
        <v>1473</v>
      </c>
    </row>
    <row r="968" spans="1:1" x14ac:dyDescent="0.25">
      <c r="A968" t="s">
        <v>1475</v>
      </c>
    </row>
    <row r="969" spans="1:1" x14ac:dyDescent="0.25">
      <c r="A969" t="s">
        <v>1477</v>
      </c>
    </row>
    <row r="970" spans="1:1" x14ac:dyDescent="0.25">
      <c r="A970" t="s">
        <v>1479</v>
      </c>
    </row>
    <row r="971" spans="1:1" x14ac:dyDescent="0.25">
      <c r="A971" t="s">
        <v>1481</v>
      </c>
    </row>
    <row r="972" spans="1:1" x14ac:dyDescent="0.25">
      <c r="A972" t="s">
        <v>1483</v>
      </c>
    </row>
    <row r="973" spans="1:1" x14ac:dyDescent="0.25">
      <c r="A973" t="s">
        <v>1485</v>
      </c>
    </row>
    <row r="974" spans="1:1" x14ac:dyDescent="0.25">
      <c r="A974" t="s">
        <v>1487</v>
      </c>
    </row>
    <row r="975" spans="1:1" x14ac:dyDescent="0.25">
      <c r="A975" t="s">
        <v>1489</v>
      </c>
    </row>
    <row r="976" spans="1:1" x14ac:dyDescent="0.25">
      <c r="A976" t="s">
        <v>1491</v>
      </c>
    </row>
    <row r="977" spans="1:1" x14ac:dyDescent="0.25">
      <c r="A977" t="s">
        <v>1493</v>
      </c>
    </row>
    <row r="978" spans="1:1" x14ac:dyDescent="0.25">
      <c r="A978" t="s">
        <v>1495</v>
      </c>
    </row>
    <row r="979" spans="1:1" x14ac:dyDescent="0.25">
      <c r="A979" t="s">
        <v>1497</v>
      </c>
    </row>
    <row r="980" spans="1:1" x14ac:dyDescent="0.25">
      <c r="A980" t="s">
        <v>1499</v>
      </c>
    </row>
    <row r="981" spans="1:1" x14ac:dyDescent="0.25">
      <c r="A981" t="s">
        <v>1501</v>
      </c>
    </row>
    <row r="982" spans="1:1" x14ac:dyDescent="0.25">
      <c r="A982" t="s">
        <v>1503</v>
      </c>
    </row>
    <row r="983" spans="1:1" x14ac:dyDescent="0.25">
      <c r="A983" t="s">
        <v>1505</v>
      </c>
    </row>
    <row r="984" spans="1:1" x14ac:dyDescent="0.25">
      <c r="A984" t="s">
        <v>1507</v>
      </c>
    </row>
    <row r="985" spans="1:1" x14ac:dyDescent="0.25">
      <c r="A985" t="s">
        <v>1509</v>
      </c>
    </row>
    <row r="986" spans="1:1" x14ac:dyDescent="0.25">
      <c r="A986" t="s">
        <v>1511</v>
      </c>
    </row>
    <row r="987" spans="1:1" x14ac:dyDescent="0.25">
      <c r="A987" t="s">
        <v>1513</v>
      </c>
    </row>
    <row r="988" spans="1:1" x14ac:dyDescent="0.25">
      <c r="A988" t="s">
        <v>1515</v>
      </c>
    </row>
    <row r="989" spans="1:1" x14ac:dyDescent="0.25">
      <c r="A989" t="s">
        <v>1517</v>
      </c>
    </row>
    <row r="990" spans="1:1" x14ac:dyDescent="0.25">
      <c r="A990" t="s">
        <v>1519</v>
      </c>
    </row>
    <row r="991" spans="1:1" x14ac:dyDescent="0.25">
      <c r="A991" t="s">
        <v>1521</v>
      </c>
    </row>
    <row r="992" spans="1:1" x14ac:dyDescent="0.25">
      <c r="A992" t="s">
        <v>1523</v>
      </c>
    </row>
    <row r="993" spans="1:1" x14ac:dyDescent="0.25">
      <c r="A993" t="s">
        <v>1525</v>
      </c>
    </row>
    <row r="994" spans="1:1" x14ac:dyDescent="0.25">
      <c r="A994" t="s">
        <v>1527</v>
      </c>
    </row>
    <row r="995" spans="1:1" x14ac:dyDescent="0.25">
      <c r="A995" t="s">
        <v>1529</v>
      </c>
    </row>
    <row r="996" spans="1:1" x14ac:dyDescent="0.25">
      <c r="A996" t="s">
        <v>1531</v>
      </c>
    </row>
    <row r="997" spans="1:1" x14ac:dyDescent="0.25">
      <c r="A997" t="s">
        <v>1533</v>
      </c>
    </row>
    <row r="998" spans="1:1" x14ac:dyDescent="0.25">
      <c r="A998" t="s">
        <v>1535</v>
      </c>
    </row>
    <row r="999" spans="1:1" x14ac:dyDescent="0.25">
      <c r="A999" t="s">
        <v>1537</v>
      </c>
    </row>
    <row r="1000" spans="1:1" x14ac:dyDescent="0.25">
      <c r="A1000" t="s">
        <v>1539</v>
      </c>
    </row>
    <row r="1001" spans="1:1" x14ac:dyDescent="0.25">
      <c r="A1001" t="s">
        <v>1541</v>
      </c>
    </row>
    <row r="1002" spans="1:1" x14ac:dyDescent="0.25">
      <c r="A1002" t="s">
        <v>1543</v>
      </c>
    </row>
    <row r="1003" spans="1:1" x14ac:dyDescent="0.25">
      <c r="A1003" t="s">
        <v>1545</v>
      </c>
    </row>
    <row r="1004" spans="1:1" x14ac:dyDescent="0.25">
      <c r="A1004" t="s">
        <v>1547</v>
      </c>
    </row>
    <row r="1005" spans="1:1" x14ac:dyDescent="0.25">
      <c r="A1005" t="s">
        <v>1549</v>
      </c>
    </row>
    <row r="1006" spans="1:1" x14ac:dyDescent="0.25">
      <c r="A1006" t="s">
        <v>1551</v>
      </c>
    </row>
    <row r="1007" spans="1:1" x14ac:dyDescent="0.25">
      <c r="A1007" t="s">
        <v>1553</v>
      </c>
    </row>
    <row r="1008" spans="1:1" x14ac:dyDescent="0.25">
      <c r="A1008" t="s">
        <v>1555</v>
      </c>
    </row>
    <row r="1009" spans="1:1" x14ac:dyDescent="0.25">
      <c r="A1009" t="s">
        <v>1557</v>
      </c>
    </row>
    <row r="1010" spans="1:1" x14ac:dyDescent="0.25">
      <c r="A1010" t="s">
        <v>1559</v>
      </c>
    </row>
    <row r="1011" spans="1:1" x14ac:dyDescent="0.25">
      <c r="A1011" t="s">
        <v>1561</v>
      </c>
    </row>
    <row r="1012" spans="1:1" x14ac:dyDescent="0.25">
      <c r="A1012" t="s">
        <v>1563</v>
      </c>
    </row>
    <row r="1013" spans="1:1" x14ac:dyDescent="0.25">
      <c r="A1013" t="s">
        <v>1565</v>
      </c>
    </row>
    <row r="1014" spans="1:1" x14ac:dyDescent="0.25">
      <c r="A1014" t="s">
        <v>1567</v>
      </c>
    </row>
    <row r="1015" spans="1:1" x14ac:dyDescent="0.25">
      <c r="A1015" t="s">
        <v>1569</v>
      </c>
    </row>
    <row r="1016" spans="1:1" x14ac:dyDescent="0.25">
      <c r="A1016" t="s">
        <v>1571</v>
      </c>
    </row>
    <row r="1017" spans="1:1" x14ac:dyDescent="0.25">
      <c r="A1017" t="s">
        <v>1573</v>
      </c>
    </row>
    <row r="1018" spans="1:1" x14ac:dyDescent="0.25">
      <c r="A1018" t="s">
        <v>1575</v>
      </c>
    </row>
    <row r="1019" spans="1:1" x14ac:dyDescent="0.25">
      <c r="A1019" t="s">
        <v>1577</v>
      </c>
    </row>
    <row r="1020" spans="1:1" x14ac:dyDescent="0.25">
      <c r="A1020" t="s">
        <v>1579</v>
      </c>
    </row>
    <row r="1021" spans="1:1" x14ac:dyDescent="0.25">
      <c r="A1021" t="s">
        <v>1581</v>
      </c>
    </row>
    <row r="1022" spans="1:1" x14ac:dyDescent="0.25">
      <c r="A1022" t="s">
        <v>1583</v>
      </c>
    </row>
    <row r="1023" spans="1:1" x14ac:dyDescent="0.25">
      <c r="A1023" t="s">
        <v>1585</v>
      </c>
    </row>
    <row r="1024" spans="1:1" x14ac:dyDescent="0.25">
      <c r="A1024" t="s">
        <v>1587</v>
      </c>
    </row>
    <row r="1025" spans="1:1" x14ac:dyDescent="0.25">
      <c r="A1025" t="s">
        <v>1589</v>
      </c>
    </row>
    <row r="1026" spans="1:1" x14ac:dyDescent="0.25">
      <c r="A1026" t="s">
        <v>1591</v>
      </c>
    </row>
    <row r="1027" spans="1:1" x14ac:dyDescent="0.25">
      <c r="A1027" t="s">
        <v>1593</v>
      </c>
    </row>
    <row r="1028" spans="1:1" x14ac:dyDescent="0.25">
      <c r="A1028" t="s">
        <v>1595</v>
      </c>
    </row>
    <row r="1029" spans="1:1" x14ac:dyDescent="0.25">
      <c r="A1029" t="s">
        <v>1597</v>
      </c>
    </row>
    <row r="1030" spans="1:1" x14ac:dyDescent="0.25">
      <c r="A1030" t="s">
        <v>1599</v>
      </c>
    </row>
    <row r="1031" spans="1:1" x14ac:dyDescent="0.25">
      <c r="A1031" t="s">
        <v>1601</v>
      </c>
    </row>
    <row r="1032" spans="1:1" x14ac:dyDescent="0.25">
      <c r="A1032" t="s">
        <v>1603</v>
      </c>
    </row>
    <row r="1033" spans="1:1" x14ac:dyDescent="0.25">
      <c r="A1033" t="s">
        <v>1605</v>
      </c>
    </row>
    <row r="1034" spans="1:1" x14ac:dyDescent="0.25">
      <c r="A1034" t="s">
        <v>1607</v>
      </c>
    </row>
    <row r="1035" spans="1:1" x14ac:dyDescent="0.25">
      <c r="A1035" t="s">
        <v>1610</v>
      </c>
    </row>
    <row r="1036" spans="1:1" x14ac:dyDescent="0.25">
      <c r="A1036" t="s">
        <v>1612</v>
      </c>
    </row>
    <row r="1037" spans="1:1" x14ac:dyDescent="0.25">
      <c r="A1037" t="s">
        <v>1614</v>
      </c>
    </row>
    <row r="1038" spans="1:1" x14ac:dyDescent="0.25">
      <c r="A1038" t="s">
        <v>1616</v>
      </c>
    </row>
    <row r="1039" spans="1:1" x14ac:dyDescent="0.25">
      <c r="A1039" t="s">
        <v>1618</v>
      </c>
    </row>
    <row r="1040" spans="1:1" x14ac:dyDescent="0.25">
      <c r="A1040" t="s">
        <v>1620</v>
      </c>
    </row>
    <row r="1041" spans="1:1" x14ac:dyDescent="0.25">
      <c r="A1041" t="s">
        <v>1622</v>
      </c>
    </row>
    <row r="1042" spans="1:1" x14ac:dyDescent="0.25">
      <c r="A1042" t="s">
        <v>1624</v>
      </c>
    </row>
    <row r="1043" spans="1:1" x14ac:dyDescent="0.25">
      <c r="A1043" t="s">
        <v>1626</v>
      </c>
    </row>
    <row r="1044" spans="1:1" x14ac:dyDescent="0.25">
      <c r="A1044" t="s">
        <v>1628</v>
      </c>
    </row>
    <row r="1045" spans="1:1" x14ac:dyDescent="0.25">
      <c r="A1045" t="s">
        <v>1630</v>
      </c>
    </row>
    <row r="1046" spans="1:1" x14ac:dyDescent="0.25">
      <c r="A1046" t="s">
        <v>1632</v>
      </c>
    </row>
    <row r="1047" spans="1:1" x14ac:dyDescent="0.25">
      <c r="A1047" t="s">
        <v>1634</v>
      </c>
    </row>
    <row r="1048" spans="1:1" x14ac:dyDescent="0.25">
      <c r="A1048" t="s">
        <v>1636</v>
      </c>
    </row>
    <row r="1049" spans="1:1" x14ac:dyDescent="0.25">
      <c r="A1049" t="s">
        <v>1638</v>
      </c>
    </row>
    <row r="1050" spans="1:1" x14ac:dyDescent="0.25">
      <c r="A1050" t="s">
        <v>1640</v>
      </c>
    </row>
    <row r="1051" spans="1:1" x14ac:dyDescent="0.25">
      <c r="A1051" t="s">
        <v>1642</v>
      </c>
    </row>
    <row r="1052" spans="1:1" x14ac:dyDescent="0.25">
      <c r="A1052" t="s">
        <v>1644</v>
      </c>
    </row>
    <row r="1053" spans="1:1" x14ac:dyDescent="0.25">
      <c r="A1053" t="s">
        <v>1646</v>
      </c>
    </row>
    <row r="1054" spans="1:1" x14ac:dyDescent="0.25">
      <c r="A1054" t="s">
        <v>1648</v>
      </c>
    </row>
    <row r="1055" spans="1:1" x14ac:dyDescent="0.25">
      <c r="A1055" t="s">
        <v>1650</v>
      </c>
    </row>
    <row r="1056" spans="1:1" x14ac:dyDescent="0.25">
      <c r="A1056" t="s">
        <v>1652</v>
      </c>
    </row>
    <row r="1057" spans="1:1" x14ac:dyDescent="0.25">
      <c r="A1057" t="s">
        <v>1654</v>
      </c>
    </row>
    <row r="1058" spans="1:1" x14ac:dyDescent="0.25">
      <c r="A1058" t="s">
        <v>1656</v>
      </c>
    </row>
    <row r="1059" spans="1:1" x14ac:dyDescent="0.25">
      <c r="A1059" t="s">
        <v>1658</v>
      </c>
    </row>
    <row r="1060" spans="1:1" x14ac:dyDescent="0.25">
      <c r="A1060" t="s">
        <v>1660</v>
      </c>
    </row>
    <row r="1061" spans="1:1" x14ac:dyDescent="0.25">
      <c r="A1061" t="s">
        <v>1662</v>
      </c>
    </row>
    <row r="1062" spans="1:1" x14ac:dyDescent="0.25">
      <c r="A1062" t="s">
        <v>1664</v>
      </c>
    </row>
    <row r="1063" spans="1:1" x14ac:dyDescent="0.25">
      <c r="A1063" t="s">
        <v>1666</v>
      </c>
    </row>
    <row r="1064" spans="1:1" x14ac:dyDescent="0.25">
      <c r="A1064" t="s">
        <v>1668</v>
      </c>
    </row>
    <row r="1065" spans="1:1" x14ac:dyDescent="0.25">
      <c r="A1065" t="s">
        <v>1670</v>
      </c>
    </row>
    <row r="1066" spans="1:1" x14ac:dyDescent="0.25">
      <c r="A1066" t="s">
        <v>1672</v>
      </c>
    </row>
    <row r="1067" spans="1:1" x14ac:dyDescent="0.25">
      <c r="A1067" t="s">
        <v>1674</v>
      </c>
    </row>
    <row r="1068" spans="1:1" x14ac:dyDescent="0.25">
      <c r="A1068" t="s">
        <v>1676</v>
      </c>
    </row>
    <row r="1069" spans="1:1" x14ac:dyDescent="0.25">
      <c r="A1069" t="s">
        <v>1678</v>
      </c>
    </row>
    <row r="1070" spans="1:1" x14ac:dyDescent="0.25">
      <c r="A1070" t="s">
        <v>1680</v>
      </c>
    </row>
    <row r="1071" spans="1:1" x14ac:dyDescent="0.25">
      <c r="A1071" t="s">
        <v>1682</v>
      </c>
    </row>
    <row r="1072" spans="1:1" x14ac:dyDescent="0.25">
      <c r="A1072" t="s">
        <v>1684</v>
      </c>
    </row>
    <row r="1073" spans="1:1" x14ac:dyDescent="0.25">
      <c r="A1073" t="s">
        <v>1686</v>
      </c>
    </row>
    <row r="1074" spans="1:1" x14ac:dyDescent="0.25">
      <c r="A1074" t="s">
        <v>1688</v>
      </c>
    </row>
    <row r="1075" spans="1:1" x14ac:dyDescent="0.25">
      <c r="A1075" t="s">
        <v>1690</v>
      </c>
    </row>
    <row r="1076" spans="1:1" x14ac:dyDescent="0.25">
      <c r="A1076" t="s">
        <v>1692</v>
      </c>
    </row>
    <row r="1077" spans="1:1" x14ac:dyDescent="0.25">
      <c r="A1077" t="s">
        <v>1694</v>
      </c>
    </row>
    <row r="1078" spans="1:1" x14ac:dyDescent="0.25">
      <c r="A1078" t="s">
        <v>1696</v>
      </c>
    </row>
    <row r="1079" spans="1:1" x14ac:dyDescent="0.25">
      <c r="A1079" t="s">
        <v>1698</v>
      </c>
    </row>
    <row r="1080" spans="1:1" x14ac:dyDescent="0.25">
      <c r="A1080" t="s">
        <v>1700</v>
      </c>
    </row>
    <row r="1081" spans="1:1" x14ac:dyDescent="0.25">
      <c r="A1081" t="s">
        <v>1702</v>
      </c>
    </row>
    <row r="1082" spans="1:1" x14ac:dyDescent="0.25">
      <c r="A1082" t="s">
        <v>1704</v>
      </c>
    </row>
    <row r="1083" spans="1:1" x14ac:dyDescent="0.25">
      <c r="A1083" t="s">
        <v>1706</v>
      </c>
    </row>
    <row r="1084" spans="1:1" x14ac:dyDescent="0.25">
      <c r="A1084" t="s">
        <v>1708</v>
      </c>
    </row>
    <row r="1085" spans="1:1" x14ac:dyDescent="0.25">
      <c r="A1085" t="s">
        <v>1710</v>
      </c>
    </row>
    <row r="1086" spans="1:1" x14ac:dyDescent="0.25">
      <c r="A1086" t="s">
        <v>1712</v>
      </c>
    </row>
    <row r="1087" spans="1:1" x14ac:dyDescent="0.25">
      <c r="A1087" t="s">
        <v>1714</v>
      </c>
    </row>
    <row r="1088" spans="1:1" x14ac:dyDescent="0.25">
      <c r="A1088" t="s">
        <v>1716</v>
      </c>
    </row>
    <row r="1089" spans="1:1" x14ac:dyDescent="0.25">
      <c r="A1089" t="s">
        <v>1718</v>
      </c>
    </row>
    <row r="1090" spans="1:1" x14ac:dyDescent="0.25">
      <c r="A1090" t="s">
        <v>1720</v>
      </c>
    </row>
    <row r="1091" spans="1:1" x14ac:dyDescent="0.25">
      <c r="A1091" t="s">
        <v>1722</v>
      </c>
    </row>
    <row r="1092" spans="1:1" x14ac:dyDescent="0.25">
      <c r="A1092" t="s">
        <v>1724</v>
      </c>
    </row>
    <row r="1093" spans="1:1" x14ac:dyDescent="0.25">
      <c r="A1093" t="s">
        <v>1726</v>
      </c>
    </row>
    <row r="1094" spans="1:1" x14ac:dyDescent="0.25">
      <c r="A1094" t="s">
        <v>1728</v>
      </c>
    </row>
    <row r="1095" spans="1:1" x14ac:dyDescent="0.25">
      <c r="A1095" t="s">
        <v>1730</v>
      </c>
    </row>
    <row r="1096" spans="1:1" x14ac:dyDescent="0.25">
      <c r="A1096" t="s">
        <v>1732</v>
      </c>
    </row>
    <row r="1097" spans="1:1" x14ac:dyDescent="0.25">
      <c r="A1097" t="s">
        <v>1734</v>
      </c>
    </row>
    <row r="1098" spans="1:1" x14ac:dyDescent="0.25">
      <c r="A1098" t="s">
        <v>1736</v>
      </c>
    </row>
    <row r="1099" spans="1:1" x14ac:dyDescent="0.25">
      <c r="A1099" t="s">
        <v>1738</v>
      </c>
    </row>
    <row r="1100" spans="1:1" x14ac:dyDescent="0.25">
      <c r="A1100" t="s">
        <v>1740</v>
      </c>
    </row>
    <row r="1101" spans="1:1" x14ac:dyDescent="0.25">
      <c r="A1101" t="s">
        <v>1742</v>
      </c>
    </row>
    <row r="1102" spans="1:1" x14ac:dyDescent="0.25">
      <c r="A1102" t="s">
        <v>1744</v>
      </c>
    </row>
    <row r="1103" spans="1:1" x14ac:dyDescent="0.25">
      <c r="A1103" t="s">
        <v>1746</v>
      </c>
    </row>
    <row r="1104" spans="1:1" x14ac:dyDescent="0.25">
      <c r="A1104" t="s">
        <v>1748</v>
      </c>
    </row>
    <row r="1105" spans="1:1" x14ac:dyDescent="0.25">
      <c r="A1105" t="s">
        <v>1750</v>
      </c>
    </row>
    <row r="1106" spans="1:1" x14ac:dyDescent="0.25">
      <c r="A1106" t="s">
        <v>1752</v>
      </c>
    </row>
    <row r="1107" spans="1:1" x14ac:dyDescent="0.25">
      <c r="A1107" t="s">
        <v>1754</v>
      </c>
    </row>
    <row r="1108" spans="1:1" x14ac:dyDescent="0.25">
      <c r="A1108" t="s">
        <v>1756</v>
      </c>
    </row>
    <row r="1109" spans="1:1" x14ac:dyDescent="0.25">
      <c r="A1109" t="s">
        <v>1758</v>
      </c>
    </row>
    <row r="1110" spans="1:1" x14ac:dyDescent="0.25">
      <c r="A1110" t="s">
        <v>1760</v>
      </c>
    </row>
    <row r="1111" spans="1:1" x14ac:dyDescent="0.25">
      <c r="A1111" t="s">
        <v>1762</v>
      </c>
    </row>
    <row r="1112" spans="1:1" x14ac:dyDescent="0.25">
      <c r="A1112" t="s">
        <v>1764</v>
      </c>
    </row>
    <row r="1113" spans="1:1" x14ac:dyDescent="0.25">
      <c r="A1113" t="s">
        <v>1766</v>
      </c>
    </row>
    <row r="1114" spans="1:1" x14ac:dyDescent="0.25">
      <c r="A1114" t="s">
        <v>1768</v>
      </c>
    </row>
    <row r="1115" spans="1:1" x14ac:dyDescent="0.25">
      <c r="A1115" t="s">
        <v>1770</v>
      </c>
    </row>
    <row r="1116" spans="1:1" x14ac:dyDescent="0.25">
      <c r="A1116" t="s">
        <v>1772</v>
      </c>
    </row>
    <row r="1117" spans="1:1" x14ac:dyDescent="0.25">
      <c r="A1117" t="s">
        <v>1774</v>
      </c>
    </row>
    <row r="1118" spans="1:1" x14ac:dyDescent="0.25">
      <c r="A1118" t="s">
        <v>1776</v>
      </c>
    </row>
    <row r="1119" spans="1:1" x14ac:dyDescent="0.25">
      <c r="A1119" t="s">
        <v>1778</v>
      </c>
    </row>
    <row r="1120" spans="1:1" x14ac:dyDescent="0.25">
      <c r="A1120" t="s">
        <v>1780</v>
      </c>
    </row>
    <row r="1121" spans="1:1" x14ac:dyDescent="0.25">
      <c r="A1121" t="s">
        <v>1782</v>
      </c>
    </row>
    <row r="1122" spans="1:1" x14ac:dyDescent="0.25">
      <c r="A1122" t="s">
        <v>1784</v>
      </c>
    </row>
    <row r="1123" spans="1:1" x14ac:dyDescent="0.25">
      <c r="A1123" t="s">
        <v>1786</v>
      </c>
    </row>
    <row r="1124" spans="1:1" x14ac:dyDescent="0.25">
      <c r="A1124" t="s">
        <v>1788</v>
      </c>
    </row>
    <row r="1125" spans="1:1" x14ac:dyDescent="0.25">
      <c r="A1125" t="s">
        <v>1790</v>
      </c>
    </row>
    <row r="1126" spans="1:1" x14ac:dyDescent="0.25">
      <c r="A1126" t="s">
        <v>1792</v>
      </c>
    </row>
    <row r="1127" spans="1:1" x14ac:dyDescent="0.25">
      <c r="A1127" t="s">
        <v>1794</v>
      </c>
    </row>
    <row r="1128" spans="1:1" x14ac:dyDescent="0.25">
      <c r="A1128" t="s">
        <v>1796</v>
      </c>
    </row>
    <row r="1129" spans="1:1" x14ac:dyDescent="0.25">
      <c r="A1129" t="s">
        <v>1798</v>
      </c>
    </row>
    <row r="1130" spans="1:1" x14ac:dyDescent="0.25">
      <c r="A1130" t="s">
        <v>1800</v>
      </c>
    </row>
    <row r="1131" spans="1:1" x14ac:dyDescent="0.25">
      <c r="A1131" t="s">
        <v>1802</v>
      </c>
    </row>
    <row r="1132" spans="1:1" x14ac:dyDescent="0.25">
      <c r="A1132" t="s">
        <v>1804</v>
      </c>
    </row>
    <row r="1133" spans="1:1" x14ac:dyDescent="0.25">
      <c r="A1133" t="s">
        <v>1806</v>
      </c>
    </row>
    <row r="1134" spans="1:1" x14ac:dyDescent="0.25">
      <c r="A1134" t="s">
        <v>1808</v>
      </c>
    </row>
    <row r="1135" spans="1:1" x14ac:dyDescent="0.25">
      <c r="A1135" t="s">
        <v>1810</v>
      </c>
    </row>
    <row r="1136" spans="1:1" x14ac:dyDescent="0.25">
      <c r="A1136" t="s">
        <v>1812</v>
      </c>
    </row>
    <row r="1137" spans="1:1" x14ac:dyDescent="0.25">
      <c r="A1137" t="s">
        <v>1814</v>
      </c>
    </row>
    <row r="1138" spans="1:1" x14ac:dyDescent="0.25">
      <c r="A1138" t="s">
        <v>1816</v>
      </c>
    </row>
    <row r="1139" spans="1:1" x14ac:dyDescent="0.25">
      <c r="A1139" t="s">
        <v>1818</v>
      </c>
    </row>
    <row r="1140" spans="1:1" x14ac:dyDescent="0.25">
      <c r="A1140" t="s">
        <v>1820</v>
      </c>
    </row>
    <row r="1141" spans="1:1" x14ac:dyDescent="0.25">
      <c r="A1141" t="s">
        <v>1822</v>
      </c>
    </row>
    <row r="1142" spans="1:1" x14ac:dyDescent="0.25">
      <c r="A1142" t="s">
        <v>1824</v>
      </c>
    </row>
    <row r="1143" spans="1:1" x14ac:dyDescent="0.25">
      <c r="A1143" t="s">
        <v>1826</v>
      </c>
    </row>
    <row r="1144" spans="1:1" x14ac:dyDescent="0.25">
      <c r="A1144" t="s">
        <v>1828</v>
      </c>
    </row>
    <row r="1145" spans="1:1" x14ac:dyDescent="0.25">
      <c r="A1145" t="s">
        <v>1830</v>
      </c>
    </row>
    <row r="1146" spans="1:1" x14ac:dyDescent="0.25">
      <c r="A1146" t="s">
        <v>1832</v>
      </c>
    </row>
    <row r="1147" spans="1:1" x14ac:dyDescent="0.25">
      <c r="A1147" t="s">
        <v>1834</v>
      </c>
    </row>
    <row r="1148" spans="1:1" x14ac:dyDescent="0.25">
      <c r="A1148" t="s">
        <v>1836</v>
      </c>
    </row>
    <row r="1149" spans="1:1" x14ac:dyDescent="0.25">
      <c r="A1149" t="s">
        <v>1837</v>
      </c>
    </row>
    <row r="1150" spans="1:1" x14ac:dyDescent="0.25">
      <c r="A1150" t="s">
        <v>1838</v>
      </c>
    </row>
    <row r="1151" spans="1:1" x14ac:dyDescent="0.25">
      <c r="A1151" t="s">
        <v>1839</v>
      </c>
    </row>
    <row r="1152" spans="1:1" x14ac:dyDescent="0.25">
      <c r="A1152" t="s">
        <v>1840</v>
      </c>
    </row>
    <row r="1153" spans="1:1" x14ac:dyDescent="0.25">
      <c r="A1153" t="s">
        <v>1841</v>
      </c>
    </row>
    <row r="1154" spans="1:1" x14ac:dyDescent="0.25">
      <c r="A1154" t="s">
        <v>1842</v>
      </c>
    </row>
    <row r="1155" spans="1:1" x14ac:dyDescent="0.25">
      <c r="A1155" t="s">
        <v>1843</v>
      </c>
    </row>
    <row r="1156" spans="1:1" x14ac:dyDescent="0.25">
      <c r="A1156" t="s">
        <v>1844</v>
      </c>
    </row>
    <row r="1157" spans="1:1" x14ac:dyDescent="0.25">
      <c r="A1157" t="s">
        <v>1845</v>
      </c>
    </row>
    <row r="1158" spans="1:1" x14ac:dyDescent="0.25">
      <c r="A1158" t="s">
        <v>1846</v>
      </c>
    </row>
    <row r="1159" spans="1:1" x14ac:dyDescent="0.25">
      <c r="A1159" t="s">
        <v>1847</v>
      </c>
    </row>
    <row r="1160" spans="1:1" x14ac:dyDescent="0.25">
      <c r="A1160" t="s">
        <v>1848</v>
      </c>
    </row>
    <row r="1161" spans="1:1" x14ac:dyDescent="0.25">
      <c r="A1161" t="s">
        <v>1849</v>
      </c>
    </row>
    <row r="1162" spans="1:1" x14ac:dyDescent="0.25">
      <c r="A1162" t="s">
        <v>1850</v>
      </c>
    </row>
    <row r="1163" spans="1:1" x14ac:dyDescent="0.25">
      <c r="A1163" t="s">
        <v>1851</v>
      </c>
    </row>
    <row r="1164" spans="1:1" x14ac:dyDescent="0.25">
      <c r="A1164" t="s">
        <v>1852</v>
      </c>
    </row>
    <row r="1165" spans="1:1" x14ac:dyDescent="0.25">
      <c r="A1165" t="s">
        <v>1853</v>
      </c>
    </row>
    <row r="1166" spans="1:1" x14ac:dyDescent="0.25">
      <c r="A1166" t="s">
        <v>1854</v>
      </c>
    </row>
    <row r="1167" spans="1:1" x14ac:dyDescent="0.25">
      <c r="A1167" t="s">
        <v>1855</v>
      </c>
    </row>
    <row r="1168" spans="1:1" x14ac:dyDescent="0.25">
      <c r="A1168" t="s">
        <v>1856</v>
      </c>
    </row>
    <row r="1169" spans="1:1" x14ac:dyDescent="0.25">
      <c r="A1169" t="s">
        <v>1857</v>
      </c>
    </row>
    <row r="1170" spans="1:1" x14ac:dyDescent="0.25">
      <c r="A1170" t="s">
        <v>1858</v>
      </c>
    </row>
    <row r="1171" spans="1:1" x14ac:dyDescent="0.25">
      <c r="A1171" t="s">
        <v>1859</v>
      </c>
    </row>
    <row r="1172" spans="1:1" x14ac:dyDescent="0.25">
      <c r="A1172" t="s">
        <v>1860</v>
      </c>
    </row>
    <row r="1173" spans="1:1" x14ac:dyDescent="0.25">
      <c r="A1173" t="s">
        <v>1861</v>
      </c>
    </row>
    <row r="1174" spans="1:1" x14ac:dyDescent="0.25">
      <c r="A1174" t="s">
        <v>1862</v>
      </c>
    </row>
    <row r="1175" spans="1:1" x14ac:dyDescent="0.25">
      <c r="A1175" t="s">
        <v>1863</v>
      </c>
    </row>
    <row r="1176" spans="1:1" x14ac:dyDescent="0.25">
      <c r="A1176" t="s">
        <v>1864</v>
      </c>
    </row>
    <row r="1177" spans="1:1" x14ac:dyDescent="0.25">
      <c r="A1177" t="s">
        <v>1865</v>
      </c>
    </row>
    <row r="1178" spans="1:1" x14ac:dyDescent="0.25">
      <c r="A1178" t="s">
        <v>1866</v>
      </c>
    </row>
    <row r="1179" spans="1:1" x14ac:dyDescent="0.25">
      <c r="A1179" t="s">
        <v>1867</v>
      </c>
    </row>
    <row r="1180" spans="1:1" x14ac:dyDescent="0.25">
      <c r="A1180" t="s">
        <v>1868</v>
      </c>
    </row>
    <row r="1181" spans="1:1" x14ac:dyDescent="0.25">
      <c r="A1181" t="s">
        <v>1869</v>
      </c>
    </row>
    <row r="1182" spans="1:1" x14ac:dyDescent="0.25">
      <c r="A1182" t="s">
        <v>1870</v>
      </c>
    </row>
    <row r="1183" spans="1:1" x14ac:dyDescent="0.25">
      <c r="A1183" t="s">
        <v>1871</v>
      </c>
    </row>
    <row r="1184" spans="1:1" x14ac:dyDescent="0.25">
      <c r="A1184" t="s">
        <v>1872</v>
      </c>
    </row>
    <row r="1185" spans="1:1" x14ac:dyDescent="0.25">
      <c r="A1185" t="s">
        <v>1873</v>
      </c>
    </row>
    <row r="1186" spans="1:1" x14ac:dyDescent="0.25">
      <c r="A1186" t="s">
        <v>1874</v>
      </c>
    </row>
    <row r="1187" spans="1:1" x14ac:dyDescent="0.25">
      <c r="A1187" t="s">
        <v>1875</v>
      </c>
    </row>
    <row r="1188" spans="1:1" x14ac:dyDescent="0.25">
      <c r="A1188" t="s">
        <v>1876</v>
      </c>
    </row>
    <row r="1189" spans="1:1" x14ac:dyDescent="0.25">
      <c r="A1189" t="s">
        <v>1877</v>
      </c>
    </row>
    <row r="1190" spans="1:1" x14ac:dyDescent="0.25">
      <c r="A1190" t="s">
        <v>1878</v>
      </c>
    </row>
    <row r="1191" spans="1:1" x14ac:dyDescent="0.25">
      <c r="A1191" t="s">
        <v>1879</v>
      </c>
    </row>
    <row r="1192" spans="1:1" x14ac:dyDescent="0.25">
      <c r="A1192" t="s">
        <v>1880</v>
      </c>
    </row>
    <row r="1193" spans="1:1" x14ac:dyDescent="0.25">
      <c r="A1193" t="s">
        <v>1881</v>
      </c>
    </row>
    <row r="1194" spans="1:1" x14ac:dyDescent="0.25">
      <c r="A1194" t="s">
        <v>1882</v>
      </c>
    </row>
    <row r="1195" spans="1:1" x14ac:dyDescent="0.25">
      <c r="A1195" t="s">
        <v>1883</v>
      </c>
    </row>
    <row r="1196" spans="1:1" x14ac:dyDescent="0.25">
      <c r="A1196" t="s">
        <v>1884</v>
      </c>
    </row>
    <row r="1197" spans="1:1" x14ac:dyDescent="0.25">
      <c r="A1197" t="s">
        <v>1885</v>
      </c>
    </row>
    <row r="1198" spans="1:1" x14ac:dyDescent="0.25">
      <c r="A1198" t="s">
        <v>1886</v>
      </c>
    </row>
    <row r="1199" spans="1:1" x14ac:dyDescent="0.25">
      <c r="A1199" t="s">
        <v>1887</v>
      </c>
    </row>
    <row r="1200" spans="1:1" x14ac:dyDescent="0.25">
      <c r="A1200" t="s">
        <v>1888</v>
      </c>
    </row>
    <row r="1201" spans="1:1" x14ac:dyDescent="0.25">
      <c r="A1201" t="s">
        <v>1889</v>
      </c>
    </row>
    <row r="1202" spans="1:1" x14ac:dyDescent="0.25">
      <c r="A1202" t="s">
        <v>1890</v>
      </c>
    </row>
    <row r="1203" spans="1:1" x14ac:dyDescent="0.25">
      <c r="A1203" t="s">
        <v>1891</v>
      </c>
    </row>
    <row r="1204" spans="1:1" x14ac:dyDescent="0.25">
      <c r="A1204" t="s">
        <v>1892</v>
      </c>
    </row>
    <row r="1205" spans="1:1" x14ac:dyDescent="0.25">
      <c r="A1205" t="s">
        <v>1893</v>
      </c>
    </row>
    <row r="1206" spans="1:1" x14ac:dyDescent="0.25">
      <c r="A1206" t="s">
        <v>1894</v>
      </c>
    </row>
    <row r="1207" spans="1:1" x14ac:dyDescent="0.25">
      <c r="A1207" t="s">
        <v>1895</v>
      </c>
    </row>
    <row r="1208" spans="1:1" x14ac:dyDescent="0.25">
      <c r="A1208" t="s">
        <v>1896</v>
      </c>
    </row>
    <row r="1209" spans="1:1" x14ac:dyDescent="0.25">
      <c r="A1209" t="s">
        <v>1897</v>
      </c>
    </row>
    <row r="1210" spans="1:1" x14ac:dyDescent="0.25">
      <c r="A1210" t="s">
        <v>1898</v>
      </c>
    </row>
    <row r="1211" spans="1:1" x14ac:dyDescent="0.25">
      <c r="A1211" t="s">
        <v>1899</v>
      </c>
    </row>
    <row r="1212" spans="1:1" x14ac:dyDescent="0.25">
      <c r="A1212" t="s">
        <v>1900</v>
      </c>
    </row>
    <row r="1213" spans="1:1" x14ac:dyDescent="0.25">
      <c r="A1213" t="s">
        <v>1901</v>
      </c>
    </row>
    <row r="1214" spans="1:1" x14ac:dyDescent="0.25">
      <c r="A1214" t="s">
        <v>1902</v>
      </c>
    </row>
    <row r="1215" spans="1:1" x14ac:dyDescent="0.25">
      <c r="A1215" t="s">
        <v>1903</v>
      </c>
    </row>
    <row r="1216" spans="1:1" x14ac:dyDescent="0.25">
      <c r="A1216" t="s">
        <v>1904</v>
      </c>
    </row>
    <row r="1217" spans="1:1" x14ac:dyDescent="0.25">
      <c r="A1217" t="s">
        <v>1905</v>
      </c>
    </row>
    <row r="1218" spans="1:1" x14ac:dyDescent="0.25">
      <c r="A1218" t="s">
        <v>1906</v>
      </c>
    </row>
    <row r="1219" spans="1:1" x14ac:dyDescent="0.25">
      <c r="A1219" t="s">
        <v>1907</v>
      </c>
    </row>
    <row r="1220" spans="1:1" x14ac:dyDescent="0.25">
      <c r="A1220" t="s">
        <v>1908</v>
      </c>
    </row>
    <row r="1221" spans="1:1" x14ac:dyDescent="0.25">
      <c r="A1221" t="s">
        <v>1909</v>
      </c>
    </row>
    <row r="1222" spans="1:1" x14ac:dyDescent="0.25">
      <c r="A1222" t="s">
        <v>1910</v>
      </c>
    </row>
    <row r="1223" spans="1:1" x14ac:dyDescent="0.25">
      <c r="A1223" t="s">
        <v>1911</v>
      </c>
    </row>
    <row r="1224" spans="1:1" x14ac:dyDescent="0.25">
      <c r="A1224" t="s">
        <v>1912</v>
      </c>
    </row>
    <row r="1225" spans="1:1" x14ac:dyDescent="0.25">
      <c r="A1225" t="s">
        <v>1913</v>
      </c>
    </row>
    <row r="1226" spans="1:1" x14ac:dyDescent="0.25">
      <c r="A1226" t="s">
        <v>1914</v>
      </c>
    </row>
    <row r="1227" spans="1:1" x14ac:dyDescent="0.25">
      <c r="A1227" t="s">
        <v>1915</v>
      </c>
    </row>
    <row r="1228" spans="1:1" x14ac:dyDescent="0.25">
      <c r="A1228" t="s">
        <v>1916</v>
      </c>
    </row>
    <row r="1229" spans="1:1" x14ac:dyDescent="0.25">
      <c r="A1229" t="s">
        <v>1917</v>
      </c>
    </row>
    <row r="1230" spans="1:1" x14ac:dyDescent="0.25">
      <c r="A1230" t="s">
        <v>1918</v>
      </c>
    </row>
    <row r="1231" spans="1:1" x14ac:dyDescent="0.25">
      <c r="A1231" t="s">
        <v>1919</v>
      </c>
    </row>
    <row r="1232" spans="1:1" x14ac:dyDescent="0.25">
      <c r="A1232" t="s">
        <v>1920</v>
      </c>
    </row>
    <row r="1233" spans="1:1" x14ac:dyDescent="0.25">
      <c r="A1233" t="s">
        <v>1921</v>
      </c>
    </row>
    <row r="1234" spans="1:1" x14ac:dyDescent="0.25">
      <c r="A1234" t="s">
        <v>1922</v>
      </c>
    </row>
    <row r="1235" spans="1:1" x14ac:dyDescent="0.25">
      <c r="A1235" t="s">
        <v>1923</v>
      </c>
    </row>
    <row r="1236" spans="1:1" x14ac:dyDescent="0.25">
      <c r="A1236" t="s">
        <v>1924</v>
      </c>
    </row>
    <row r="1237" spans="1:1" x14ac:dyDescent="0.25">
      <c r="A1237" t="s">
        <v>1925</v>
      </c>
    </row>
    <row r="1238" spans="1:1" x14ac:dyDescent="0.25">
      <c r="A1238" t="s">
        <v>1926</v>
      </c>
    </row>
    <row r="1239" spans="1:1" x14ac:dyDescent="0.25">
      <c r="A1239" t="s">
        <v>1927</v>
      </c>
    </row>
    <row r="1240" spans="1:1" x14ac:dyDescent="0.25">
      <c r="A1240" t="s">
        <v>1928</v>
      </c>
    </row>
    <row r="1241" spans="1:1" x14ac:dyDescent="0.25">
      <c r="A1241" t="s">
        <v>1929</v>
      </c>
    </row>
    <row r="1242" spans="1:1" x14ac:dyDescent="0.25">
      <c r="A1242" t="s">
        <v>1930</v>
      </c>
    </row>
    <row r="1243" spans="1:1" x14ac:dyDescent="0.25">
      <c r="A1243" t="s">
        <v>1931</v>
      </c>
    </row>
    <row r="1244" spans="1:1" x14ac:dyDescent="0.25">
      <c r="A1244" t="s">
        <v>1932</v>
      </c>
    </row>
    <row r="1245" spans="1:1" x14ac:dyDescent="0.25">
      <c r="A1245" t="s">
        <v>1933</v>
      </c>
    </row>
    <row r="1246" spans="1:1" x14ac:dyDescent="0.25">
      <c r="A1246" t="s">
        <v>1934</v>
      </c>
    </row>
    <row r="1247" spans="1:1" x14ac:dyDescent="0.25">
      <c r="A1247" t="s">
        <v>1935</v>
      </c>
    </row>
    <row r="1248" spans="1:1" x14ac:dyDescent="0.25">
      <c r="A1248" t="s">
        <v>1936</v>
      </c>
    </row>
    <row r="1249" spans="1:1" x14ac:dyDescent="0.25">
      <c r="A1249" t="s">
        <v>1937</v>
      </c>
    </row>
    <row r="1250" spans="1:1" x14ac:dyDescent="0.25">
      <c r="A1250" t="s">
        <v>1938</v>
      </c>
    </row>
    <row r="1251" spans="1:1" x14ac:dyDescent="0.25">
      <c r="A1251" t="s">
        <v>1939</v>
      </c>
    </row>
    <row r="1252" spans="1:1" x14ac:dyDescent="0.25">
      <c r="A1252" t="s">
        <v>1940</v>
      </c>
    </row>
    <row r="1253" spans="1:1" x14ac:dyDescent="0.25">
      <c r="A1253" t="s">
        <v>1941</v>
      </c>
    </row>
    <row r="1254" spans="1:1" x14ac:dyDescent="0.25">
      <c r="A1254" t="s">
        <v>1942</v>
      </c>
    </row>
    <row r="1255" spans="1:1" x14ac:dyDescent="0.25">
      <c r="A1255" t="s">
        <v>1943</v>
      </c>
    </row>
    <row r="1256" spans="1:1" x14ac:dyDescent="0.25">
      <c r="A1256" t="s">
        <v>1944</v>
      </c>
    </row>
    <row r="1257" spans="1:1" x14ac:dyDescent="0.25">
      <c r="A1257" t="s">
        <v>1945</v>
      </c>
    </row>
    <row r="1258" spans="1:1" x14ac:dyDescent="0.25">
      <c r="A1258" t="s">
        <v>1946</v>
      </c>
    </row>
    <row r="1259" spans="1:1" x14ac:dyDescent="0.25">
      <c r="A1259" t="s">
        <v>1947</v>
      </c>
    </row>
    <row r="1260" spans="1:1" x14ac:dyDescent="0.25">
      <c r="A1260" t="s">
        <v>1948</v>
      </c>
    </row>
    <row r="1261" spans="1:1" x14ac:dyDescent="0.25">
      <c r="A1261" t="s">
        <v>1949</v>
      </c>
    </row>
    <row r="1262" spans="1:1" x14ac:dyDescent="0.25">
      <c r="A1262" t="s">
        <v>1950</v>
      </c>
    </row>
    <row r="1263" spans="1:1" x14ac:dyDescent="0.25">
      <c r="A1263" t="s">
        <v>1951</v>
      </c>
    </row>
    <row r="1264" spans="1:1" x14ac:dyDescent="0.25">
      <c r="A1264" t="s">
        <v>1952</v>
      </c>
    </row>
    <row r="1265" spans="1:1" x14ac:dyDescent="0.25">
      <c r="A1265" t="s">
        <v>1953</v>
      </c>
    </row>
    <row r="1266" spans="1:1" x14ac:dyDescent="0.25">
      <c r="A1266" t="s">
        <v>1954</v>
      </c>
    </row>
    <row r="1267" spans="1:1" x14ac:dyDescent="0.25">
      <c r="A1267" t="s">
        <v>1955</v>
      </c>
    </row>
    <row r="1268" spans="1:1" x14ac:dyDescent="0.25">
      <c r="A1268" t="s">
        <v>1956</v>
      </c>
    </row>
    <row r="1269" spans="1:1" x14ac:dyDescent="0.25">
      <c r="A1269" t="s">
        <v>1957</v>
      </c>
    </row>
    <row r="1270" spans="1:1" x14ac:dyDescent="0.25">
      <c r="A1270" t="s">
        <v>1958</v>
      </c>
    </row>
    <row r="1271" spans="1:1" x14ac:dyDescent="0.25">
      <c r="A1271" t="s">
        <v>1959</v>
      </c>
    </row>
    <row r="1272" spans="1:1" x14ac:dyDescent="0.25">
      <c r="A1272" t="s">
        <v>1960</v>
      </c>
    </row>
    <row r="1273" spans="1:1" x14ac:dyDescent="0.25">
      <c r="A1273" t="s">
        <v>1961</v>
      </c>
    </row>
    <row r="1274" spans="1:1" x14ac:dyDescent="0.25">
      <c r="A1274" t="s">
        <v>1962</v>
      </c>
    </row>
    <row r="1275" spans="1:1" x14ac:dyDescent="0.25">
      <c r="A1275" t="s">
        <v>1963</v>
      </c>
    </row>
    <row r="1276" spans="1:1" x14ac:dyDescent="0.25">
      <c r="A1276" t="s">
        <v>1964</v>
      </c>
    </row>
    <row r="1277" spans="1:1" x14ac:dyDescent="0.25">
      <c r="A1277" t="s">
        <v>1966</v>
      </c>
    </row>
    <row r="1278" spans="1:1" x14ac:dyDescent="0.25">
      <c r="A1278" t="s">
        <v>1968</v>
      </c>
    </row>
    <row r="1279" spans="1:1" x14ac:dyDescent="0.25">
      <c r="A1279" t="s">
        <v>1970</v>
      </c>
    </row>
    <row r="1280" spans="1:1" x14ac:dyDescent="0.25">
      <c r="A1280" t="s">
        <v>1972</v>
      </c>
    </row>
    <row r="1281" spans="1:1" x14ac:dyDescent="0.25">
      <c r="A1281" t="s">
        <v>1974</v>
      </c>
    </row>
    <row r="1282" spans="1:1" x14ac:dyDescent="0.25">
      <c r="A1282" t="s">
        <v>1976</v>
      </c>
    </row>
    <row r="1283" spans="1:1" x14ac:dyDescent="0.25">
      <c r="A1283" t="s">
        <v>1978</v>
      </c>
    </row>
    <row r="1284" spans="1:1" x14ac:dyDescent="0.25">
      <c r="A1284" t="s">
        <v>1980</v>
      </c>
    </row>
    <row r="1285" spans="1:1" x14ac:dyDescent="0.25">
      <c r="A1285" t="s">
        <v>1982</v>
      </c>
    </row>
    <row r="1286" spans="1:1" x14ac:dyDescent="0.25">
      <c r="A1286" t="s">
        <v>1984</v>
      </c>
    </row>
    <row r="1287" spans="1:1" x14ac:dyDescent="0.25">
      <c r="A1287" t="s">
        <v>1986</v>
      </c>
    </row>
    <row r="1288" spans="1:1" x14ac:dyDescent="0.25">
      <c r="A1288" t="s">
        <v>1988</v>
      </c>
    </row>
    <row r="1289" spans="1:1" x14ac:dyDescent="0.25">
      <c r="A1289" t="s">
        <v>1990</v>
      </c>
    </row>
    <row r="1290" spans="1:1" x14ac:dyDescent="0.25">
      <c r="A1290" t="s">
        <v>1992</v>
      </c>
    </row>
    <row r="1291" spans="1:1" x14ac:dyDescent="0.25">
      <c r="A1291" t="s">
        <v>1994</v>
      </c>
    </row>
    <row r="1292" spans="1:1" x14ac:dyDescent="0.25">
      <c r="A1292" t="s">
        <v>1996</v>
      </c>
    </row>
    <row r="1293" spans="1:1" x14ac:dyDescent="0.25">
      <c r="A1293" t="s">
        <v>1998</v>
      </c>
    </row>
    <row r="1294" spans="1:1" x14ac:dyDescent="0.25">
      <c r="A1294" t="s">
        <v>2000</v>
      </c>
    </row>
    <row r="1295" spans="1:1" x14ac:dyDescent="0.25">
      <c r="A1295" t="s">
        <v>2002</v>
      </c>
    </row>
    <row r="1296" spans="1:1" x14ac:dyDescent="0.25">
      <c r="A1296" t="s">
        <v>2004</v>
      </c>
    </row>
    <row r="1297" spans="1:1" x14ac:dyDescent="0.25">
      <c r="A1297" t="s">
        <v>2006</v>
      </c>
    </row>
    <row r="1298" spans="1:1" x14ac:dyDescent="0.25">
      <c r="A1298" t="s">
        <v>2008</v>
      </c>
    </row>
    <row r="1299" spans="1:1" x14ac:dyDescent="0.25">
      <c r="A1299" t="s">
        <v>2010</v>
      </c>
    </row>
    <row r="1300" spans="1:1" x14ac:dyDescent="0.25">
      <c r="A1300" t="s">
        <v>2012</v>
      </c>
    </row>
    <row r="1301" spans="1:1" x14ac:dyDescent="0.25">
      <c r="A1301" t="s">
        <v>2014</v>
      </c>
    </row>
    <row r="1302" spans="1:1" x14ac:dyDescent="0.25">
      <c r="A1302" t="s">
        <v>2016</v>
      </c>
    </row>
    <row r="1303" spans="1:1" x14ac:dyDescent="0.25">
      <c r="A1303" t="s">
        <v>2018</v>
      </c>
    </row>
    <row r="1304" spans="1:1" x14ac:dyDescent="0.25">
      <c r="A1304" t="s">
        <v>2020</v>
      </c>
    </row>
    <row r="1305" spans="1:1" x14ac:dyDescent="0.25">
      <c r="A1305" t="s">
        <v>2022</v>
      </c>
    </row>
    <row r="1306" spans="1:1" x14ac:dyDescent="0.25">
      <c r="A1306" t="s">
        <v>2024</v>
      </c>
    </row>
    <row r="1307" spans="1:1" x14ac:dyDescent="0.25">
      <c r="A1307" t="s">
        <v>2026</v>
      </c>
    </row>
    <row r="1308" spans="1:1" x14ac:dyDescent="0.25">
      <c r="A1308" t="s">
        <v>2028</v>
      </c>
    </row>
    <row r="1309" spans="1:1" x14ac:dyDescent="0.25">
      <c r="A1309" t="s">
        <v>2030</v>
      </c>
    </row>
    <row r="1310" spans="1:1" x14ac:dyDescent="0.25">
      <c r="A1310" t="s">
        <v>2032</v>
      </c>
    </row>
    <row r="1311" spans="1:1" x14ac:dyDescent="0.25">
      <c r="A1311" t="s">
        <v>2034</v>
      </c>
    </row>
    <row r="1312" spans="1:1" x14ac:dyDescent="0.25">
      <c r="A1312" t="s">
        <v>2036</v>
      </c>
    </row>
    <row r="1313" spans="1:1" x14ac:dyDescent="0.25">
      <c r="A1313" t="s">
        <v>2038</v>
      </c>
    </row>
    <row r="1314" spans="1:1" x14ac:dyDescent="0.25">
      <c r="A1314" t="s">
        <v>2040</v>
      </c>
    </row>
    <row r="1315" spans="1:1" x14ac:dyDescent="0.25">
      <c r="A1315" t="s">
        <v>2042</v>
      </c>
    </row>
    <row r="1316" spans="1:1" x14ac:dyDescent="0.25">
      <c r="A1316" t="s">
        <v>2044</v>
      </c>
    </row>
    <row r="1317" spans="1:1" x14ac:dyDescent="0.25">
      <c r="A1317" t="s">
        <v>2046</v>
      </c>
    </row>
    <row r="1318" spans="1:1" x14ac:dyDescent="0.25">
      <c r="A1318" t="s">
        <v>2048</v>
      </c>
    </row>
    <row r="1319" spans="1:1" x14ac:dyDescent="0.25">
      <c r="A1319" t="s">
        <v>2050</v>
      </c>
    </row>
    <row r="1320" spans="1:1" x14ac:dyDescent="0.25">
      <c r="A1320" t="s">
        <v>2052</v>
      </c>
    </row>
    <row r="1321" spans="1:1" x14ac:dyDescent="0.25">
      <c r="A1321" t="s">
        <v>2054</v>
      </c>
    </row>
    <row r="1322" spans="1:1" x14ac:dyDescent="0.25">
      <c r="A1322" t="s">
        <v>2056</v>
      </c>
    </row>
    <row r="1323" spans="1:1" x14ac:dyDescent="0.25">
      <c r="A1323" t="s">
        <v>2058</v>
      </c>
    </row>
    <row r="1324" spans="1:1" x14ac:dyDescent="0.25">
      <c r="A1324" t="s">
        <v>2060</v>
      </c>
    </row>
    <row r="1325" spans="1:1" x14ac:dyDescent="0.25">
      <c r="A1325" t="s">
        <v>2062</v>
      </c>
    </row>
    <row r="1326" spans="1:1" x14ac:dyDescent="0.25">
      <c r="A1326" t="s">
        <v>2064</v>
      </c>
    </row>
    <row r="1327" spans="1:1" x14ac:dyDescent="0.25">
      <c r="A1327" t="s">
        <v>2066</v>
      </c>
    </row>
    <row r="1328" spans="1:1" x14ac:dyDescent="0.25">
      <c r="A1328" t="s">
        <v>2068</v>
      </c>
    </row>
    <row r="1329" spans="1:1" x14ac:dyDescent="0.25">
      <c r="A1329" t="s">
        <v>2070</v>
      </c>
    </row>
    <row r="1330" spans="1:1" x14ac:dyDescent="0.25">
      <c r="A1330" t="s">
        <v>2072</v>
      </c>
    </row>
    <row r="1331" spans="1:1" x14ac:dyDescent="0.25">
      <c r="A1331" t="s">
        <v>2074</v>
      </c>
    </row>
    <row r="1332" spans="1:1" x14ac:dyDescent="0.25">
      <c r="A1332" t="s">
        <v>2076</v>
      </c>
    </row>
    <row r="1333" spans="1:1" x14ac:dyDescent="0.25">
      <c r="A1333" t="s">
        <v>2078</v>
      </c>
    </row>
    <row r="1334" spans="1:1" x14ac:dyDescent="0.25">
      <c r="A1334" t="s">
        <v>2080</v>
      </c>
    </row>
    <row r="1335" spans="1:1" x14ac:dyDescent="0.25">
      <c r="A1335" t="s">
        <v>2082</v>
      </c>
    </row>
    <row r="1336" spans="1:1" x14ac:dyDescent="0.25">
      <c r="A1336" t="s">
        <v>2084</v>
      </c>
    </row>
    <row r="1337" spans="1:1" x14ac:dyDescent="0.25">
      <c r="A1337" t="s">
        <v>2086</v>
      </c>
    </row>
    <row r="1338" spans="1:1" x14ac:dyDescent="0.25">
      <c r="A1338" t="s">
        <v>2088</v>
      </c>
    </row>
    <row r="1339" spans="1:1" x14ac:dyDescent="0.25">
      <c r="A1339" t="s">
        <v>2090</v>
      </c>
    </row>
    <row r="1340" spans="1:1" x14ac:dyDescent="0.25">
      <c r="A1340" t="s">
        <v>2092</v>
      </c>
    </row>
    <row r="1341" spans="1:1" x14ac:dyDescent="0.25">
      <c r="A1341" t="s">
        <v>2094</v>
      </c>
    </row>
    <row r="1342" spans="1:1" x14ac:dyDescent="0.25">
      <c r="A1342" t="s">
        <v>2096</v>
      </c>
    </row>
    <row r="1343" spans="1:1" x14ac:dyDescent="0.25">
      <c r="A1343" t="s">
        <v>2098</v>
      </c>
    </row>
    <row r="1344" spans="1:1" x14ac:dyDescent="0.25">
      <c r="A1344" t="s">
        <v>2100</v>
      </c>
    </row>
    <row r="1345" spans="1:1" x14ac:dyDescent="0.25">
      <c r="A1345" t="s">
        <v>2102</v>
      </c>
    </row>
    <row r="1346" spans="1:1" x14ac:dyDescent="0.25">
      <c r="A1346" t="s">
        <v>2104</v>
      </c>
    </row>
    <row r="1347" spans="1:1" x14ac:dyDescent="0.25">
      <c r="A1347" t="s">
        <v>2106</v>
      </c>
    </row>
    <row r="1348" spans="1:1" x14ac:dyDescent="0.25">
      <c r="A1348" t="s">
        <v>2108</v>
      </c>
    </row>
    <row r="1349" spans="1:1" x14ac:dyDescent="0.25">
      <c r="A1349" t="s">
        <v>2110</v>
      </c>
    </row>
    <row r="1350" spans="1:1" x14ac:dyDescent="0.25">
      <c r="A1350" t="s">
        <v>2112</v>
      </c>
    </row>
    <row r="1351" spans="1:1" x14ac:dyDescent="0.25">
      <c r="A1351" t="s">
        <v>2114</v>
      </c>
    </row>
    <row r="1352" spans="1:1" x14ac:dyDescent="0.25">
      <c r="A1352" t="s">
        <v>2116</v>
      </c>
    </row>
    <row r="1353" spans="1:1" x14ac:dyDescent="0.25">
      <c r="A1353" t="s">
        <v>2118</v>
      </c>
    </row>
    <row r="1354" spans="1:1" x14ac:dyDescent="0.25">
      <c r="A1354" t="s">
        <v>2120</v>
      </c>
    </row>
    <row r="1355" spans="1:1" x14ac:dyDescent="0.25">
      <c r="A1355" t="s">
        <v>2122</v>
      </c>
    </row>
    <row r="1356" spans="1:1" x14ac:dyDescent="0.25">
      <c r="A1356" t="s">
        <v>2124</v>
      </c>
    </row>
    <row r="1357" spans="1:1" x14ac:dyDescent="0.25">
      <c r="A1357" t="s">
        <v>2126</v>
      </c>
    </row>
    <row r="1358" spans="1:1" x14ac:dyDescent="0.25">
      <c r="A1358" t="s">
        <v>2128</v>
      </c>
    </row>
    <row r="1359" spans="1:1" x14ac:dyDescent="0.25">
      <c r="A1359" t="s">
        <v>2130</v>
      </c>
    </row>
    <row r="1360" spans="1:1" x14ac:dyDescent="0.25">
      <c r="A1360" t="s">
        <v>2132</v>
      </c>
    </row>
    <row r="1361" spans="1:1" x14ac:dyDescent="0.25">
      <c r="A1361" t="s">
        <v>2134</v>
      </c>
    </row>
    <row r="1362" spans="1:1" x14ac:dyDescent="0.25">
      <c r="A1362" t="s">
        <v>2136</v>
      </c>
    </row>
    <row r="1363" spans="1:1" x14ac:dyDescent="0.25">
      <c r="A1363" t="s">
        <v>2138</v>
      </c>
    </row>
    <row r="1364" spans="1:1" x14ac:dyDescent="0.25">
      <c r="A1364" t="s">
        <v>2140</v>
      </c>
    </row>
    <row r="1365" spans="1:1" x14ac:dyDescent="0.25">
      <c r="A1365" t="s">
        <v>2142</v>
      </c>
    </row>
    <row r="1366" spans="1:1" x14ac:dyDescent="0.25">
      <c r="A1366" t="s">
        <v>2144</v>
      </c>
    </row>
    <row r="1367" spans="1:1" x14ac:dyDescent="0.25">
      <c r="A1367" t="s">
        <v>2146</v>
      </c>
    </row>
    <row r="1368" spans="1:1" x14ac:dyDescent="0.25">
      <c r="A1368" t="s">
        <v>2148</v>
      </c>
    </row>
    <row r="1369" spans="1:1" x14ac:dyDescent="0.25">
      <c r="A1369" t="s">
        <v>2150</v>
      </c>
    </row>
    <row r="1370" spans="1:1" x14ac:dyDescent="0.25">
      <c r="A1370" t="s">
        <v>2152</v>
      </c>
    </row>
    <row r="1371" spans="1:1" x14ac:dyDescent="0.25">
      <c r="A1371" t="s">
        <v>2154</v>
      </c>
    </row>
    <row r="1372" spans="1:1" x14ac:dyDescent="0.25">
      <c r="A1372" t="s">
        <v>2156</v>
      </c>
    </row>
    <row r="1373" spans="1:1" x14ac:dyDescent="0.25">
      <c r="A1373" t="s">
        <v>2158</v>
      </c>
    </row>
    <row r="1374" spans="1:1" x14ac:dyDescent="0.25">
      <c r="A1374" t="s">
        <v>2160</v>
      </c>
    </row>
    <row r="1375" spans="1:1" x14ac:dyDescent="0.25">
      <c r="A1375" t="s">
        <v>2162</v>
      </c>
    </row>
    <row r="1376" spans="1:1" x14ac:dyDescent="0.25">
      <c r="A1376" t="s">
        <v>2164</v>
      </c>
    </row>
    <row r="1377" spans="1:1" x14ac:dyDescent="0.25">
      <c r="A1377" t="s">
        <v>2166</v>
      </c>
    </row>
    <row r="1378" spans="1:1" x14ac:dyDescent="0.25">
      <c r="A1378" t="s">
        <v>2168</v>
      </c>
    </row>
    <row r="1379" spans="1:1" x14ac:dyDescent="0.25">
      <c r="A1379" t="s">
        <v>2170</v>
      </c>
    </row>
    <row r="1380" spans="1:1" x14ac:dyDescent="0.25">
      <c r="A1380" t="s">
        <v>2172</v>
      </c>
    </row>
    <row r="1381" spans="1:1" x14ac:dyDescent="0.25">
      <c r="A1381" t="s">
        <v>2174</v>
      </c>
    </row>
    <row r="1382" spans="1:1" x14ac:dyDescent="0.25">
      <c r="A1382" t="s">
        <v>2176</v>
      </c>
    </row>
    <row r="1383" spans="1:1" x14ac:dyDescent="0.25">
      <c r="A1383" t="s">
        <v>2178</v>
      </c>
    </row>
    <row r="1384" spans="1:1" x14ac:dyDescent="0.25">
      <c r="A1384" t="s">
        <v>2180</v>
      </c>
    </row>
    <row r="1385" spans="1:1" x14ac:dyDescent="0.25">
      <c r="A1385" t="s">
        <v>2182</v>
      </c>
    </row>
    <row r="1386" spans="1:1" x14ac:dyDescent="0.25">
      <c r="A1386" t="s">
        <v>2184</v>
      </c>
    </row>
    <row r="1387" spans="1:1" x14ac:dyDescent="0.25">
      <c r="A1387" t="s">
        <v>2186</v>
      </c>
    </row>
    <row r="1388" spans="1:1" x14ac:dyDescent="0.25">
      <c r="A1388" t="s">
        <v>2188</v>
      </c>
    </row>
    <row r="1389" spans="1:1" x14ac:dyDescent="0.25">
      <c r="A1389" t="s">
        <v>2190</v>
      </c>
    </row>
    <row r="1390" spans="1:1" x14ac:dyDescent="0.25">
      <c r="A1390" t="s">
        <v>2192</v>
      </c>
    </row>
    <row r="1391" spans="1:1" x14ac:dyDescent="0.25">
      <c r="A1391" t="s">
        <v>2194</v>
      </c>
    </row>
    <row r="1392" spans="1:1" x14ac:dyDescent="0.25">
      <c r="A1392" t="s">
        <v>2196</v>
      </c>
    </row>
    <row r="1393" spans="1:1" x14ac:dyDescent="0.25">
      <c r="A1393" t="s">
        <v>2198</v>
      </c>
    </row>
    <row r="1394" spans="1:1" x14ac:dyDescent="0.25">
      <c r="A1394" t="s">
        <v>2200</v>
      </c>
    </row>
    <row r="1395" spans="1:1" x14ac:dyDescent="0.25">
      <c r="A1395" t="s">
        <v>2202</v>
      </c>
    </row>
    <row r="1396" spans="1:1" x14ac:dyDescent="0.25">
      <c r="A1396">
        <v>3980.5140000000001</v>
      </c>
    </row>
    <row r="1397" spans="1:1" x14ac:dyDescent="0.25">
      <c r="A1397">
        <v>3980.154</v>
      </c>
    </row>
    <row r="1398" spans="1:1" x14ac:dyDescent="0.25">
      <c r="A1398">
        <v>3979.116</v>
      </c>
    </row>
    <row r="1399" spans="1:1" x14ac:dyDescent="0.25">
      <c r="A1399">
        <v>3977.8440000000001</v>
      </c>
    </row>
    <row r="1400" spans="1:1" x14ac:dyDescent="0.25">
      <c r="A1400">
        <v>3974.13</v>
      </c>
    </row>
    <row r="1401" spans="1:1" x14ac:dyDescent="0.25">
      <c r="A1401">
        <v>3968.2</v>
      </c>
    </row>
    <row r="1402" spans="1:1" x14ac:dyDescent="0.25">
      <c r="A1402">
        <v>3964.5610000000001</v>
      </c>
    </row>
    <row r="1403" spans="1:1" x14ac:dyDescent="0.25">
      <c r="A1403">
        <v>3960.875</v>
      </c>
    </row>
    <row r="1404" spans="1:1" x14ac:dyDescent="0.25">
      <c r="A1404">
        <v>3948.5059999999999</v>
      </c>
    </row>
    <row r="1405" spans="1:1" x14ac:dyDescent="0.25">
      <c r="A1405">
        <v>3945.11</v>
      </c>
    </row>
    <row r="1406" spans="1:1" x14ac:dyDescent="0.25">
      <c r="A1406">
        <v>3934.37</v>
      </c>
    </row>
    <row r="1407" spans="1:1" x14ac:dyDescent="0.25">
      <c r="A1407">
        <v>3933.6469999999999</v>
      </c>
    </row>
    <row r="1408" spans="1:1" x14ac:dyDescent="0.25">
      <c r="A1408">
        <v>3932.701</v>
      </c>
    </row>
    <row r="1409" spans="1:1" x14ac:dyDescent="0.25">
      <c r="A1409">
        <v>3931.3029999999999</v>
      </c>
    </row>
    <row r="1410" spans="1:1" x14ac:dyDescent="0.25">
      <c r="A1410">
        <v>3928.4659999999999</v>
      </c>
    </row>
    <row r="1411" spans="1:1" x14ac:dyDescent="0.25">
      <c r="A1411">
        <v>3926.5749999999998</v>
      </c>
    </row>
    <row r="1412" spans="1:1" x14ac:dyDescent="0.25">
      <c r="A1412">
        <v>3921.1060000000002</v>
      </c>
    </row>
    <row r="1413" spans="1:1" x14ac:dyDescent="0.25">
      <c r="A1413">
        <v>3912.99</v>
      </c>
    </row>
    <row r="1414" spans="1:1" x14ac:dyDescent="0.25">
      <c r="A1414">
        <v>3912.9409999999998</v>
      </c>
    </row>
    <row r="1415" spans="1:1" x14ac:dyDescent="0.25">
      <c r="A1415">
        <v>3912.8960000000002</v>
      </c>
    </row>
    <row r="1416" spans="1:1" x14ac:dyDescent="0.25">
      <c r="A1416">
        <v>3912.857</v>
      </c>
    </row>
    <row r="1417" spans="1:1" x14ac:dyDescent="0.25">
      <c r="A1417">
        <v>3911.8719999999998</v>
      </c>
    </row>
    <row r="1418" spans="1:1" x14ac:dyDescent="0.25">
      <c r="A1418">
        <v>3908.9969999999998</v>
      </c>
    </row>
    <row r="1419" spans="1:1" x14ac:dyDescent="0.25">
      <c r="A1419">
        <v>3905.3409999999999</v>
      </c>
    </row>
    <row r="1420" spans="1:1" x14ac:dyDescent="0.25">
      <c r="A1420">
        <v>3899</v>
      </c>
    </row>
    <row r="1421" spans="1:1" x14ac:dyDescent="0.25">
      <c r="A1421">
        <v>3896.3670000000002</v>
      </c>
    </row>
    <row r="1422" spans="1:1" x14ac:dyDescent="0.25">
      <c r="A1422">
        <v>3891.328</v>
      </c>
    </row>
    <row r="1423" spans="1:1" x14ac:dyDescent="0.25">
      <c r="A1423">
        <v>3891.2710000000002</v>
      </c>
    </row>
    <row r="1424" spans="1:1" x14ac:dyDescent="0.25">
      <c r="A1424">
        <v>3891.1950000000002</v>
      </c>
    </row>
    <row r="1425" spans="1:1" x14ac:dyDescent="0.25">
      <c r="A1425">
        <v>3887.7890000000002</v>
      </c>
    </row>
    <row r="1426" spans="1:1" x14ac:dyDescent="0.25">
      <c r="A1426">
        <v>3884.962</v>
      </c>
    </row>
    <row r="1427" spans="1:1" x14ac:dyDescent="0.25">
      <c r="A1427">
        <v>3884.0320000000002</v>
      </c>
    </row>
    <row r="1428" spans="1:1" x14ac:dyDescent="0.25">
      <c r="A1428">
        <v>3883.335</v>
      </c>
    </row>
    <row r="1429" spans="1:1" x14ac:dyDescent="0.25">
      <c r="A1429">
        <v>3881.5709999999999</v>
      </c>
    </row>
    <row r="1430" spans="1:1" x14ac:dyDescent="0.25">
      <c r="A1430">
        <v>3881.29</v>
      </c>
    </row>
    <row r="1431" spans="1:1" x14ac:dyDescent="0.25">
      <c r="A1431">
        <v>3880.3119999999999</v>
      </c>
    </row>
    <row r="1432" spans="1:1" x14ac:dyDescent="0.25">
      <c r="A1432">
        <v>3879.95</v>
      </c>
    </row>
    <row r="1433" spans="1:1" x14ac:dyDescent="0.25">
      <c r="A1433">
        <v>3878.7379999999998</v>
      </c>
    </row>
    <row r="1434" spans="1:1" x14ac:dyDescent="0.25">
      <c r="A1434">
        <v>3877.8209999999999</v>
      </c>
    </row>
    <row r="1435" spans="1:1" x14ac:dyDescent="0.25">
      <c r="A1435">
        <v>3876.7809999999999</v>
      </c>
    </row>
    <row r="1436" spans="1:1" x14ac:dyDescent="0.25">
      <c r="A1436">
        <v>3876.7069999999999</v>
      </c>
    </row>
    <row r="1437" spans="1:1" x14ac:dyDescent="0.25">
      <c r="A1437">
        <v>3875.5369999999998</v>
      </c>
    </row>
    <row r="1438" spans="1:1" x14ac:dyDescent="0.25">
      <c r="A1438">
        <v>3871.3580000000002</v>
      </c>
    </row>
    <row r="1439" spans="1:1" x14ac:dyDescent="0.25">
      <c r="A1439">
        <v>3868.3910000000001</v>
      </c>
    </row>
    <row r="1440" spans="1:1" x14ac:dyDescent="0.25">
      <c r="A1440">
        <v>3866.8029999999999</v>
      </c>
    </row>
    <row r="1441" spans="1:1" x14ac:dyDescent="0.25">
      <c r="A1441">
        <v>3865.8649999999998</v>
      </c>
    </row>
    <row r="1442" spans="1:1" x14ac:dyDescent="0.25">
      <c r="A1442">
        <v>3863.4859999999999</v>
      </c>
    </row>
    <row r="1443" spans="1:1" x14ac:dyDescent="0.25">
      <c r="A1443">
        <v>3861.9549999999999</v>
      </c>
    </row>
    <row r="1444" spans="1:1" x14ac:dyDescent="0.25">
      <c r="A1444">
        <v>3861.9070000000002</v>
      </c>
    </row>
    <row r="1445" spans="1:1" x14ac:dyDescent="0.25">
      <c r="A1445">
        <v>3861.8530000000001</v>
      </c>
    </row>
    <row r="1446" spans="1:1" x14ac:dyDescent="0.25">
      <c r="A1446">
        <v>3861.799</v>
      </c>
    </row>
    <row r="1447" spans="1:1" x14ac:dyDescent="0.25">
      <c r="A1447">
        <v>3860.623</v>
      </c>
    </row>
    <row r="1448" spans="1:1" x14ac:dyDescent="0.25">
      <c r="A1448">
        <v>3858.2489999999998</v>
      </c>
    </row>
    <row r="1449" spans="1:1" x14ac:dyDescent="0.25">
      <c r="A1449">
        <v>3857.4459999999999</v>
      </c>
    </row>
    <row r="1450" spans="1:1" x14ac:dyDescent="0.25">
      <c r="A1450">
        <v>3845.0529999999999</v>
      </c>
    </row>
    <row r="1451" spans="1:1" x14ac:dyDescent="0.25">
      <c r="A1451">
        <v>3843.864</v>
      </c>
    </row>
    <row r="1452" spans="1:1" x14ac:dyDescent="0.25">
      <c r="A1452">
        <v>3843.5949999999998</v>
      </c>
    </row>
    <row r="1453" spans="1:1" x14ac:dyDescent="0.25">
      <c r="A1453">
        <v>3839.66</v>
      </c>
    </row>
    <row r="1454" spans="1:1" x14ac:dyDescent="0.25">
      <c r="A1454">
        <v>3826.0050000000001</v>
      </c>
    </row>
    <row r="1455" spans="1:1" x14ac:dyDescent="0.25">
      <c r="A1455">
        <v>3825.9520000000002</v>
      </c>
    </row>
    <row r="1456" spans="1:1" x14ac:dyDescent="0.25">
      <c r="A1456">
        <v>3825.89</v>
      </c>
    </row>
    <row r="1457" spans="1:1" x14ac:dyDescent="0.25">
      <c r="A1457">
        <v>3825.8139999999999</v>
      </c>
    </row>
    <row r="1458" spans="1:1" x14ac:dyDescent="0.25">
      <c r="A1458">
        <v>3822.585</v>
      </c>
    </row>
    <row r="1459" spans="1:1" x14ac:dyDescent="0.25">
      <c r="A1459">
        <v>3821.84</v>
      </c>
    </row>
    <row r="1460" spans="1:1" x14ac:dyDescent="0.25">
      <c r="A1460">
        <v>3821.0230000000001</v>
      </c>
    </row>
    <row r="1461" spans="1:1" x14ac:dyDescent="0.25">
      <c r="A1461">
        <v>3819.7109999999998</v>
      </c>
    </row>
    <row r="1462" spans="1:1" x14ac:dyDescent="0.25">
      <c r="A1462">
        <v>3817.2539999999999</v>
      </c>
    </row>
    <row r="1463" spans="1:1" x14ac:dyDescent="0.25">
      <c r="A1463">
        <v>3814.0940000000001</v>
      </c>
    </row>
    <row r="1464" spans="1:1" x14ac:dyDescent="0.25">
      <c r="A1464">
        <v>3812.6260000000002</v>
      </c>
    </row>
    <row r="1465" spans="1:1" x14ac:dyDescent="0.25">
      <c r="A1465">
        <v>3812.5720000000001</v>
      </c>
    </row>
    <row r="1466" spans="1:1" x14ac:dyDescent="0.25">
      <c r="A1466">
        <v>3808.82</v>
      </c>
    </row>
    <row r="1467" spans="1:1" x14ac:dyDescent="0.25">
      <c r="A1467">
        <v>3808.0160000000001</v>
      </c>
    </row>
    <row r="1468" spans="1:1" x14ac:dyDescent="0.25">
      <c r="A1468">
        <v>3806.86</v>
      </c>
    </row>
    <row r="1469" spans="1:1" x14ac:dyDescent="0.25">
      <c r="A1469">
        <v>3806.8150000000001</v>
      </c>
    </row>
    <row r="1470" spans="1:1" x14ac:dyDescent="0.25">
      <c r="A1470">
        <v>3806.7559999999999</v>
      </c>
    </row>
    <row r="1471" spans="1:1" x14ac:dyDescent="0.25">
      <c r="A1471">
        <v>3803.3020000000001</v>
      </c>
    </row>
    <row r="1472" spans="1:1" x14ac:dyDescent="0.25">
      <c r="A1472">
        <v>3803.241</v>
      </c>
    </row>
    <row r="1473" spans="1:1" x14ac:dyDescent="0.25">
      <c r="A1473">
        <v>3802.55</v>
      </c>
    </row>
    <row r="1474" spans="1:1" x14ac:dyDescent="0.25">
      <c r="A1474">
        <v>3799.5360000000001</v>
      </c>
    </row>
    <row r="1475" spans="1:1" x14ac:dyDescent="0.25">
      <c r="A1475">
        <v>3799.0749999999998</v>
      </c>
    </row>
    <row r="1476" spans="1:1" x14ac:dyDescent="0.25">
      <c r="A1476">
        <v>3796.5039999999999</v>
      </c>
    </row>
    <row r="1477" spans="1:1" x14ac:dyDescent="0.25">
      <c r="A1477">
        <v>3785.5</v>
      </c>
    </row>
    <row r="1478" spans="1:1" x14ac:dyDescent="0.25">
      <c r="A1478">
        <v>3784.605</v>
      </c>
    </row>
    <row r="1479" spans="1:1" x14ac:dyDescent="0.25">
      <c r="A1479">
        <v>3783.5949999999998</v>
      </c>
    </row>
    <row r="1480" spans="1:1" x14ac:dyDescent="0.25">
      <c r="A1480">
        <v>3779.4870000000001</v>
      </c>
    </row>
    <row r="1481" spans="1:1" x14ac:dyDescent="0.25">
      <c r="A1481">
        <v>3774.3530000000001</v>
      </c>
    </row>
    <row r="1482" spans="1:1" x14ac:dyDescent="0.25">
      <c r="A1482">
        <v>3773.77</v>
      </c>
    </row>
    <row r="1483" spans="1:1" x14ac:dyDescent="0.25">
      <c r="A1483">
        <v>3771.413</v>
      </c>
    </row>
    <row r="1484" spans="1:1" x14ac:dyDescent="0.25">
      <c r="A1484">
        <v>3768.8209999999999</v>
      </c>
    </row>
    <row r="1485" spans="1:1" x14ac:dyDescent="0.25">
      <c r="A1485">
        <v>3768.29</v>
      </c>
    </row>
    <row r="1486" spans="1:1" x14ac:dyDescent="0.25">
      <c r="A1486">
        <v>3763.38</v>
      </c>
    </row>
    <row r="1487" spans="1:1" x14ac:dyDescent="0.25">
      <c r="A1487">
        <v>3762.7130000000002</v>
      </c>
    </row>
    <row r="1488" spans="1:1" x14ac:dyDescent="0.25">
      <c r="A1488">
        <v>3761.1619999999998</v>
      </c>
    </row>
    <row r="1489" spans="1:1" x14ac:dyDescent="0.25">
      <c r="A1489">
        <v>3760.9879999999998</v>
      </c>
    </row>
    <row r="1490" spans="1:1" x14ac:dyDescent="0.25">
      <c r="A1490">
        <v>3758.6410000000001</v>
      </c>
    </row>
    <row r="1491" spans="1:1" x14ac:dyDescent="0.25">
      <c r="A1491">
        <v>3753.67</v>
      </c>
    </row>
    <row r="1492" spans="1:1" x14ac:dyDescent="0.25">
      <c r="A1492">
        <v>3751.864</v>
      </c>
    </row>
    <row r="1493" spans="1:1" x14ac:dyDescent="0.25">
      <c r="A1493">
        <v>3745.165</v>
      </c>
    </row>
    <row r="1494" spans="1:1" x14ac:dyDescent="0.25">
      <c r="A1494">
        <v>3743.5450000000001</v>
      </c>
    </row>
    <row r="1495" spans="1:1" x14ac:dyDescent="0.25">
      <c r="A1495">
        <v>3740.0169999999998</v>
      </c>
    </row>
    <row r="1496" spans="1:1" x14ac:dyDescent="0.25">
      <c r="A1496">
        <v>3738.614</v>
      </c>
    </row>
    <row r="1497" spans="1:1" x14ac:dyDescent="0.25">
      <c r="A1497">
        <v>3736.3090000000002</v>
      </c>
    </row>
    <row r="1498" spans="1:1" x14ac:dyDescent="0.25">
      <c r="A1498">
        <v>3732.4940000000001</v>
      </c>
    </row>
    <row r="1499" spans="1:1" x14ac:dyDescent="0.25">
      <c r="A1499">
        <v>3727.1529999999998</v>
      </c>
    </row>
    <row r="1500" spans="1:1" x14ac:dyDescent="0.25">
      <c r="A1500">
        <v>3717.779</v>
      </c>
    </row>
    <row r="1501" spans="1:1" x14ac:dyDescent="0.25">
      <c r="A1501">
        <v>3716.674</v>
      </c>
    </row>
    <row r="1502" spans="1:1" x14ac:dyDescent="0.25">
      <c r="A1502">
        <v>3711.1950000000002</v>
      </c>
    </row>
    <row r="1503" spans="1:1" x14ac:dyDescent="0.25">
      <c r="A1503">
        <v>3709.2109999999998</v>
      </c>
    </row>
    <row r="1504" spans="1:1" x14ac:dyDescent="0.25">
      <c r="A1504">
        <v>3709.1550000000002</v>
      </c>
    </row>
    <row r="1505" spans="1:1" x14ac:dyDescent="0.25">
      <c r="A1505">
        <v>3709.1089999999999</v>
      </c>
    </row>
    <row r="1506" spans="1:1" x14ac:dyDescent="0.25">
      <c r="A1506">
        <v>3709.0410000000002</v>
      </c>
    </row>
    <row r="1507" spans="1:1" x14ac:dyDescent="0.25">
      <c r="A1507">
        <v>3705.9360000000001</v>
      </c>
    </row>
    <row r="1508" spans="1:1" x14ac:dyDescent="0.25">
      <c r="A1508">
        <v>3705.527</v>
      </c>
    </row>
    <row r="1509" spans="1:1" x14ac:dyDescent="0.25">
      <c r="A1509">
        <v>3705.0309999999999</v>
      </c>
    </row>
    <row r="1510" spans="1:1" x14ac:dyDescent="0.25">
      <c r="A1510">
        <v>3701.297</v>
      </c>
    </row>
    <row r="1511" spans="1:1" x14ac:dyDescent="0.25">
      <c r="A1511" t="s">
        <v>2205</v>
      </c>
    </row>
    <row r="1512" spans="1:1" x14ac:dyDescent="0.25">
      <c r="A1512" t="s">
        <v>2206</v>
      </c>
    </row>
    <row r="1513" spans="1:1" x14ac:dyDescent="0.25">
      <c r="A1513" t="s">
        <v>2207</v>
      </c>
    </row>
    <row r="1514" spans="1:1" x14ac:dyDescent="0.25">
      <c r="A1514" t="s">
        <v>2208</v>
      </c>
    </row>
    <row r="1515" spans="1:1" x14ac:dyDescent="0.25">
      <c r="A1515" t="s">
        <v>2209</v>
      </c>
    </row>
    <row r="1516" spans="1:1" x14ac:dyDescent="0.25">
      <c r="A1516" t="s">
        <v>2210</v>
      </c>
    </row>
    <row r="1517" spans="1:1" x14ac:dyDescent="0.25">
      <c r="A1517" t="s">
        <v>2211</v>
      </c>
    </row>
    <row r="1518" spans="1:1" x14ac:dyDescent="0.25">
      <c r="A1518" t="s">
        <v>2212</v>
      </c>
    </row>
    <row r="1519" spans="1:1" x14ac:dyDescent="0.25">
      <c r="A1519" t="s">
        <v>2213</v>
      </c>
    </row>
    <row r="1520" spans="1:1" x14ac:dyDescent="0.25">
      <c r="A1520" t="s">
        <v>2214</v>
      </c>
    </row>
    <row r="1521" spans="1:1" x14ac:dyDescent="0.25">
      <c r="A1521" t="s">
        <v>2215</v>
      </c>
    </row>
    <row r="1522" spans="1:1" x14ac:dyDescent="0.25">
      <c r="A1522" t="s">
        <v>2216</v>
      </c>
    </row>
    <row r="1523" spans="1:1" x14ac:dyDescent="0.25">
      <c r="A1523" t="s">
        <v>2217</v>
      </c>
    </row>
    <row r="1524" spans="1:1" x14ac:dyDescent="0.25">
      <c r="A1524" t="s">
        <v>2218</v>
      </c>
    </row>
    <row r="1525" spans="1:1" x14ac:dyDescent="0.25">
      <c r="A1525" t="s">
        <v>2219</v>
      </c>
    </row>
    <row r="1526" spans="1:1" x14ac:dyDescent="0.25">
      <c r="A1526" t="s">
        <v>2220</v>
      </c>
    </row>
    <row r="1527" spans="1:1" x14ac:dyDescent="0.25">
      <c r="A1527" t="s">
        <v>2221</v>
      </c>
    </row>
    <row r="1528" spans="1:1" x14ac:dyDescent="0.25">
      <c r="A1528" t="s">
        <v>2222</v>
      </c>
    </row>
    <row r="1529" spans="1:1" x14ac:dyDescent="0.25">
      <c r="A1529" t="s">
        <v>2223</v>
      </c>
    </row>
    <row r="1530" spans="1:1" x14ac:dyDescent="0.25">
      <c r="A1530" t="s">
        <v>2224</v>
      </c>
    </row>
    <row r="1531" spans="1:1" x14ac:dyDescent="0.25">
      <c r="A1531" t="s">
        <v>2225</v>
      </c>
    </row>
    <row r="1532" spans="1:1" x14ac:dyDescent="0.25">
      <c r="A1532" t="s">
        <v>2226</v>
      </c>
    </row>
    <row r="1533" spans="1:1" x14ac:dyDescent="0.25">
      <c r="A1533" t="s">
        <v>2227</v>
      </c>
    </row>
    <row r="1534" spans="1:1" x14ac:dyDescent="0.25">
      <c r="A1534" t="s">
        <v>2228</v>
      </c>
    </row>
    <row r="1535" spans="1:1" x14ac:dyDescent="0.25">
      <c r="A1535" t="s">
        <v>2229</v>
      </c>
    </row>
    <row r="1536" spans="1:1" x14ac:dyDescent="0.25">
      <c r="A1536" t="s">
        <v>2230</v>
      </c>
    </row>
    <row r="1537" spans="1:1" x14ac:dyDescent="0.25">
      <c r="A1537" t="s">
        <v>2231</v>
      </c>
    </row>
    <row r="1538" spans="1:1" x14ac:dyDescent="0.25">
      <c r="A1538" t="s">
        <v>2232</v>
      </c>
    </row>
    <row r="1539" spans="1:1" x14ac:dyDescent="0.25">
      <c r="A1539" t="s">
        <v>2233</v>
      </c>
    </row>
    <row r="1540" spans="1:1" x14ac:dyDescent="0.25">
      <c r="A1540" t="s">
        <v>2234</v>
      </c>
    </row>
    <row r="1541" spans="1:1" x14ac:dyDescent="0.25">
      <c r="A1541" t="s">
        <v>2235</v>
      </c>
    </row>
    <row r="1542" spans="1:1" x14ac:dyDescent="0.25">
      <c r="A1542" t="s">
        <v>2236</v>
      </c>
    </row>
    <row r="1543" spans="1:1" x14ac:dyDescent="0.25">
      <c r="A1543" t="s">
        <v>2237</v>
      </c>
    </row>
    <row r="1544" spans="1:1" x14ac:dyDescent="0.25">
      <c r="A1544" t="s">
        <v>2238</v>
      </c>
    </row>
    <row r="1545" spans="1:1" x14ac:dyDescent="0.25">
      <c r="A1545" t="s">
        <v>2239</v>
      </c>
    </row>
    <row r="1546" spans="1:1" x14ac:dyDescent="0.25">
      <c r="A1546" t="s">
        <v>2240</v>
      </c>
    </row>
    <row r="1547" spans="1:1" x14ac:dyDescent="0.25">
      <c r="A1547" t="s">
        <v>2241</v>
      </c>
    </row>
    <row r="1548" spans="1:1" x14ac:dyDescent="0.25">
      <c r="A1548" t="s">
        <v>2242</v>
      </c>
    </row>
    <row r="1549" spans="1:1" x14ac:dyDescent="0.25">
      <c r="A1549" t="s">
        <v>2243</v>
      </c>
    </row>
    <row r="1550" spans="1:1" x14ac:dyDescent="0.25">
      <c r="A1550" t="s">
        <v>2244</v>
      </c>
    </row>
    <row r="1551" spans="1:1" x14ac:dyDescent="0.25">
      <c r="A1551" t="s">
        <v>2245</v>
      </c>
    </row>
    <row r="1552" spans="1:1" x14ac:dyDescent="0.25">
      <c r="A1552" t="s">
        <v>2246</v>
      </c>
    </row>
    <row r="1553" spans="1:1" x14ac:dyDescent="0.25">
      <c r="A1553" t="s">
        <v>2247</v>
      </c>
    </row>
    <row r="1554" spans="1:1" x14ac:dyDescent="0.25">
      <c r="A1554" t="s">
        <v>2248</v>
      </c>
    </row>
    <row r="1555" spans="1:1" x14ac:dyDescent="0.25">
      <c r="A1555" t="s">
        <v>2249</v>
      </c>
    </row>
    <row r="1556" spans="1:1" x14ac:dyDescent="0.25">
      <c r="A1556" t="s">
        <v>2250</v>
      </c>
    </row>
    <row r="1557" spans="1:1" x14ac:dyDescent="0.25">
      <c r="A1557" t="s">
        <v>2251</v>
      </c>
    </row>
    <row r="1558" spans="1:1" x14ac:dyDescent="0.25">
      <c r="A1558" t="s">
        <v>2252</v>
      </c>
    </row>
    <row r="1559" spans="1:1" x14ac:dyDescent="0.25">
      <c r="A1559" t="s">
        <v>2253</v>
      </c>
    </row>
    <row r="1560" spans="1:1" x14ac:dyDescent="0.25">
      <c r="A1560" t="s">
        <v>2254</v>
      </c>
    </row>
    <row r="1561" spans="1:1" x14ac:dyDescent="0.25">
      <c r="A1561" t="s">
        <v>2255</v>
      </c>
    </row>
    <row r="1562" spans="1:1" x14ac:dyDescent="0.25">
      <c r="A1562" t="s">
        <v>2256</v>
      </c>
    </row>
    <row r="1563" spans="1:1" x14ac:dyDescent="0.25">
      <c r="A1563" t="s">
        <v>2257</v>
      </c>
    </row>
    <row r="1564" spans="1:1" x14ac:dyDescent="0.25">
      <c r="A1564" t="s">
        <v>2258</v>
      </c>
    </row>
    <row r="1565" spans="1:1" x14ac:dyDescent="0.25">
      <c r="A1565" t="s">
        <v>2259</v>
      </c>
    </row>
    <row r="1566" spans="1:1" x14ac:dyDescent="0.25">
      <c r="A1566" t="s">
        <v>2260</v>
      </c>
    </row>
    <row r="1567" spans="1:1" x14ac:dyDescent="0.25">
      <c r="A1567" t="s">
        <v>2261</v>
      </c>
    </row>
    <row r="1568" spans="1:1" x14ac:dyDescent="0.25">
      <c r="A1568" t="s">
        <v>2262</v>
      </c>
    </row>
    <row r="1569" spans="1:1" x14ac:dyDescent="0.25">
      <c r="A1569" t="s">
        <v>2263</v>
      </c>
    </row>
    <row r="1570" spans="1:1" x14ac:dyDescent="0.25">
      <c r="A1570" t="s">
        <v>2264</v>
      </c>
    </row>
    <row r="1571" spans="1:1" x14ac:dyDescent="0.25">
      <c r="A1571" t="s">
        <v>2265</v>
      </c>
    </row>
    <row r="1572" spans="1:1" x14ac:dyDescent="0.25">
      <c r="A1572" t="s">
        <v>2266</v>
      </c>
    </row>
    <row r="1573" spans="1:1" x14ac:dyDescent="0.25">
      <c r="A1573" t="s">
        <v>2267</v>
      </c>
    </row>
    <row r="1574" spans="1:1" x14ac:dyDescent="0.25">
      <c r="A1574" t="s">
        <v>2268</v>
      </c>
    </row>
    <row r="1575" spans="1:1" x14ac:dyDescent="0.25">
      <c r="A1575" t="s">
        <v>2269</v>
      </c>
    </row>
    <row r="1576" spans="1:1" x14ac:dyDescent="0.25">
      <c r="A1576" t="s">
        <v>2270</v>
      </c>
    </row>
    <row r="1577" spans="1:1" x14ac:dyDescent="0.25">
      <c r="A1577" t="s">
        <v>2271</v>
      </c>
    </row>
    <row r="1578" spans="1:1" x14ac:dyDescent="0.25">
      <c r="A1578" t="s">
        <v>2272</v>
      </c>
    </row>
    <row r="1579" spans="1:1" x14ac:dyDescent="0.25">
      <c r="A1579" t="s">
        <v>2273</v>
      </c>
    </row>
    <row r="1580" spans="1:1" x14ac:dyDescent="0.25">
      <c r="A1580" t="s">
        <v>2274</v>
      </c>
    </row>
    <row r="1581" spans="1:1" x14ac:dyDescent="0.25">
      <c r="A1581" t="s">
        <v>2275</v>
      </c>
    </row>
    <row r="1582" spans="1:1" x14ac:dyDescent="0.25">
      <c r="A1582" t="s">
        <v>2276</v>
      </c>
    </row>
    <row r="1583" spans="1:1" x14ac:dyDescent="0.25">
      <c r="A1583" t="s">
        <v>2277</v>
      </c>
    </row>
    <row r="1584" spans="1:1" x14ac:dyDescent="0.25">
      <c r="A1584" t="s">
        <v>2278</v>
      </c>
    </row>
    <row r="1585" spans="1:1" x14ac:dyDescent="0.25">
      <c r="A1585" t="s">
        <v>2279</v>
      </c>
    </row>
    <row r="1586" spans="1:1" x14ac:dyDescent="0.25">
      <c r="A1586" t="s">
        <v>2280</v>
      </c>
    </row>
    <row r="1587" spans="1:1" x14ac:dyDescent="0.25">
      <c r="A1587" t="s">
        <v>2281</v>
      </c>
    </row>
    <row r="1588" spans="1:1" x14ac:dyDescent="0.25">
      <c r="A1588" t="s">
        <v>2282</v>
      </c>
    </row>
    <row r="1589" spans="1:1" x14ac:dyDescent="0.25">
      <c r="A1589" t="s">
        <v>2283</v>
      </c>
    </row>
    <row r="1590" spans="1:1" x14ac:dyDescent="0.25">
      <c r="A1590" t="s">
        <v>2284</v>
      </c>
    </row>
    <row r="1591" spans="1:1" x14ac:dyDescent="0.25">
      <c r="A1591" t="s">
        <v>2285</v>
      </c>
    </row>
    <row r="1592" spans="1:1" x14ac:dyDescent="0.25">
      <c r="A1592" t="s">
        <v>2287</v>
      </c>
    </row>
    <row r="1593" spans="1:1" x14ac:dyDescent="0.25">
      <c r="A1593" t="s">
        <v>2288</v>
      </c>
    </row>
    <row r="1594" spans="1:1" x14ac:dyDescent="0.25">
      <c r="A1594" t="s">
        <v>2289</v>
      </c>
    </row>
    <row r="1595" spans="1:1" x14ac:dyDescent="0.25">
      <c r="A1595" t="s">
        <v>2290</v>
      </c>
    </row>
    <row r="1596" spans="1:1" x14ac:dyDescent="0.25">
      <c r="A1596" t="s">
        <v>2291</v>
      </c>
    </row>
    <row r="1597" spans="1:1" x14ac:dyDescent="0.25">
      <c r="A1597" t="s">
        <v>2292</v>
      </c>
    </row>
    <row r="1598" spans="1:1" x14ac:dyDescent="0.25">
      <c r="A1598" t="s">
        <v>2293</v>
      </c>
    </row>
    <row r="1599" spans="1:1" x14ac:dyDescent="0.25">
      <c r="A1599" t="s">
        <v>2294</v>
      </c>
    </row>
    <row r="1600" spans="1:1" x14ac:dyDescent="0.25">
      <c r="A1600" t="s">
        <v>2295</v>
      </c>
    </row>
    <row r="1601" spans="1:1" x14ac:dyDescent="0.25">
      <c r="A1601" t="s">
        <v>2296</v>
      </c>
    </row>
    <row r="1602" spans="1:1" x14ac:dyDescent="0.25">
      <c r="A1602" t="s">
        <v>2297</v>
      </c>
    </row>
    <row r="1603" spans="1:1" x14ac:dyDescent="0.25">
      <c r="A1603" t="s">
        <v>2298</v>
      </c>
    </row>
    <row r="1604" spans="1:1" x14ac:dyDescent="0.25">
      <c r="A1604" t="s">
        <v>2299</v>
      </c>
    </row>
    <row r="1605" spans="1:1" x14ac:dyDescent="0.25">
      <c r="A1605" t="s">
        <v>2300</v>
      </c>
    </row>
    <row r="1606" spans="1:1" x14ac:dyDescent="0.25">
      <c r="A1606" t="s">
        <v>2301</v>
      </c>
    </row>
    <row r="1607" spans="1:1" x14ac:dyDescent="0.25">
      <c r="A1607" t="s">
        <v>2302</v>
      </c>
    </row>
    <row r="1608" spans="1:1" x14ac:dyDescent="0.25">
      <c r="A1608" t="s">
        <v>2303</v>
      </c>
    </row>
    <row r="1609" spans="1:1" x14ac:dyDescent="0.25">
      <c r="A1609" t="s">
        <v>2304</v>
      </c>
    </row>
    <row r="1610" spans="1:1" x14ac:dyDescent="0.25">
      <c r="A1610" t="s">
        <v>2305</v>
      </c>
    </row>
    <row r="1611" spans="1:1" x14ac:dyDescent="0.25">
      <c r="A1611" t="s">
        <v>2306</v>
      </c>
    </row>
    <row r="1612" spans="1:1" x14ac:dyDescent="0.25">
      <c r="A1612" t="s">
        <v>2307</v>
      </c>
    </row>
    <row r="1613" spans="1:1" x14ac:dyDescent="0.25">
      <c r="A1613" t="s">
        <v>2308</v>
      </c>
    </row>
    <row r="1614" spans="1:1" x14ac:dyDescent="0.25">
      <c r="A1614" t="s">
        <v>2309</v>
      </c>
    </row>
    <row r="1615" spans="1:1" x14ac:dyDescent="0.25">
      <c r="A1615" t="s">
        <v>2310</v>
      </c>
    </row>
    <row r="1616" spans="1:1" x14ac:dyDescent="0.25">
      <c r="A1616" t="s">
        <v>2311</v>
      </c>
    </row>
    <row r="1617" spans="1:1" x14ac:dyDescent="0.25">
      <c r="A1617" t="s">
        <v>2312</v>
      </c>
    </row>
    <row r="1618" spans="1:1" x14ac:dyDescent="0.25">
      <c r="A1618" t="s">
        <v>2313</v>
      </c>
    </row>
    <row r="1619" spans="1:1" x14ac:dyDescent="0.25">
      <c r="A1619" t="s">
        <v>2314</v>
      </c>
    </row>
    <row r="1620" spans="1:1" x14ac:dyDescent="0.25">
      <c r="A1620" t="s">
        <v>2315</v>
      </c>
    </row>
    <row r="1621" spans="1:1" x14ac:dyDescent="0.25">
      <c r="A1621" t="s">
        <v>2316</v>
      </c>
    </row>
    <row r="1622" spans="1:1" x14ac:dyDescent="0.25">
      <c r="A1622" t="s">
        <v>2317</v>
      </c>
    </row>
    <row r="1623" spans="1:1" x14ac:dyDescent="0.25">
      <c r="A1623" t="s">
        <v>2318</v>
      </c>
    </row>
    <row r="1624" spans="1:1" x14ac:dyDescent="0.25">
      <c r="A1624" t="s">
        <v>2319</v>
      </c>
    </row>
    <row r="1625" spans="1:1" x14ac:dyDescent="0.25">
      <c r="A1625" t="s">
        <v>2320</v>
      </c>
    </row>
    <row r="1626" spans="1:1" x14ac:dyDescent="0.25">
      <c r="A1626" t="s">
        <v>2321</v>
      </c>
    </row>
    <row r="1627" spans="1:1" x14ac:dyDescent="0.25">
      <c r="A1627" t="s">
        <v>2322</v>
      </c>
    </row>
    <row r="1628" spans="1:1" x14ac:dyDescent="0.25">
      <c r="A1628" t="s">
        <v>2323</v>
      </c>
    </row>
    <row r="1629" spans="1:1" x14ac:dyDescent="0.25">
      <c r="A1629" t="s">
        <v>2324</v>
      </c>
    </row>
    <row r="1630" spans="1:1" x14ac:dyDescent="0.25">
      <c r="A1630" t="s">
        <v>2325</v>
      </c>
    </row>
    <row r="1631" spans="1:1" x14ac:dyDescent="0.25">
      <c r="A1631" t="s">
        <v>2326</v>
      </c>
    </row>
    <row r="1632" spans="1:1" x14ac:dyDescent="0.25">
      <c r="A1632" t="s">
        <v>2327</v>
      </c>
    </row>
    <row r="1633" spans="1:1" x14ac:dyDescent="0.25">
      <c r="A1633" t="s">
        <v>2328</v>
      </c>
    </row>
    <row r="1634" spans="1:1" x14ac:dyDescent="0.25">
      <c r="A1634" t="s">
        <v>2329</v>
      </c>
    </row>
    <row r="1635" spans="1:1" x14ac:dyDescent="0.25">
      <c r="A1635" t="s">
        <v>2330</v>
      </c>
    </row>
    <row r="1636" spans="1:1" x14ac:dyDescent="0.25">
      <c r="A1636" t="s">
        <v>2331</v>
      </c>
    </row>
    <row r="1637" spans="1:1" x14ac:dyDescent="0.25">
      <c r="A1637" t="s">
        <v>2332</v>
      </c>
    </row>
    <row r="1638" spans="1:1" x14ac:dyDescent="0.25">
      <c r="A1638" t="s">
        <v>2333</v>
      </c>
    </row>
    <row r="1639" spans="1:1" x14ac:dyDescent="0.25">
      <c r="A1639" t="s">
        <v>2334</v>
      </c>
    </row>
    <row r="1640" spans="1:1" x14ac:dyDescent="0.25">
      <c r="A1640" t="s">
        <v>2335</v>
      </c>
    </row>
    <row r="1641" spans="1:1" x14ac:dyDescent="0.25">
      <c r="A1641" t="s">
        <v>2336</v>
      </c>
    </row>
    <row r="1642" spans="1:1" x14ac:dyDescent="0.25">
      <c r="A1642" t="s">
        <v>2337</v>
      </c>
    </row>
    <row r="1643" spans="1:1" x14ac:dyDescent="0.25">
      <c r="A1643" t="s">
        <v>2338</v>
      </c>
    </row>
    <row r="1644" spans="1:1" x14ac:dyDescent="0.25">
      <c r="A1644" t="s">
        <v>2339</v>
      </c>
    </row>
    <row r="1645" spans="1:1" x14ac:dyDescent="0.25">
      <c r="A1645" t="s">
        <v>2340</v>
      </c>
    </row>
    <row r="1646" spans="1:1" x14ac:dyDescent="0.25">
      <c r="A1646" t="s">
        <v>2341</v>
      </c>
    </row>
    <row r="1647" spans="1:1" x14ac:dyDescent="0.25">
      <c r="A1647" t="s">
        <v>2342</v>
      </c>
    </row>
    <row r="1648" spans="1:1" x14ac:dyDescent="0.25">
      <c r="A1648" t="s">
        <v>2343</v>
      </c>
    </row>
    <row r="1649" spans="1:1" x14ac:dyDescent="0.25">
      <c r="A1649" t="s">
        <v>2344</v>
      </c>
    </row>
    <row r="1650" spans="1:1" x14ac:dyDescent="0.25">
      <c r="A1650" t="s">
        <v>2345</v>
      </c>
    </row>
    <row r="1651" spans="1:1" x14ac:dyDescent="0.25">
      <c r="A1651" t="s">
        <v>2346</v>
      </c>
    </row>
    <row r="1652" spans="1:1" x14ac:dyDescent="0.25">
      <c r="A1652" t="s">
        <v>2347</v>
      </c>
    </row>
    <row r="1653" spans="1:1" x14ac:dyDescent="0.25">
      <c r="A1653" t="s">
        <v>2348</v>
      </c>
    </row>
    <row r="1654" spans="1:1" x14ac:dyDescent="0.25">
      <c r="A1654" t="s">
        <v>2349</v>
      </c>
    </row>
    <row r="1655" spans="1:1" x14ac:dyDescent="0.25">
      <c r="A1655" t="s">
        <v>2350</v>
      </c>
    </row>
    <row r="1656" spans="1:1" x14ac:dyDescent="0.25">
      <c r="A1656" t="s">
        <v>2351</v>
      </c>
    </row>
    <row r="1657" spans="1:1" x14ac:dyDescent="0.25">
      <c r="A1657" t="s">
        <v>2352</v>
      </c>
    </row>
    <row r="1658" spans="1:1" x14ac:dyDescent="0.25">
      <c r="A1658" t="s">
        <v>2353</v>
      </c>
    </row>
    <row r="1659" spans="1:1" x14ac:dyDescent="0.25">
      <c r="A1659" t="s">
        <v>2354</v>
      </c>
    </row>
    <row r="1660" spans="1:1" x14ac:dyDescent="0.25">
      <c r="A1660" t="s">
        <v>2355</v>
      </c>
    </row>
    <row r="1661" spans="1:1" x14ac:dyDescent="0.25">
      <c r="A1661" t="s">
        <v>2356</v>
      </c>
    </row>
    <row r="1662" spans="1:1" x14ac:dyDescent="0.25">
      <c r="A1662" t="s">
        <v>2357</v>
      </c>
    </row>
    <row r="1663" spans="1:1" x14ac:dyDescent="0.25">
      <c r="A1663" t="s">
        <v>2358</v>
      </c>
    </row>
    <row r="1664" spans="1:1" x14ac:dyDescent="0.25">
      <c r="A1664" t="s">
        <v>2359</v>
      </c>
    </row>
    <row r="1665" spans="1:1" x14ac:dyDescent="0.25">
      <c r="A1665" t="s">
        <v>2360</v>
      </c>
    </row>
    <row r="1666" spans="1:1" x14ac:dyDescent="0.25">
      <c r="A1666" t="s">
        <v>2361</v>
      </c>
    </row>
    <row r="1667" spans="1:1" x14ac:dyDescent="0.25">
      <c r="A1667" t="s">
        <v>2362</v>
      </c>
    </row>
    <row r="1668" spans="1:1" x14ac:dyDescent="0.25">
      <c r="A1668" t="s">
        <v>2363</v>
      </c>
    </row>
    <row r="1669" spans="1:1" x14ac:dyDescent="0.25">
      <c r="A1669" t="s">
        <v>2364</v>
      </c>
    </row>
    <row r="1670" spans="1:1" x14ac:dyDescent="0.25">
      <c r="A1670" t="s">
        <v>2365</v>
      </c>
    </row>
    <row r="1671" spans="1:1" x14ac:dyDescent="0.25">
      <c r="A1671" t="s">
        <v>2366</v>
      </c>
    </row>
    <row r="1672" spans="1:1" x14ac:dyDescent="0.25">
      <c r="A1672" t="s">
        <v>2367</v>
      </c>
    </row>
    <row r="1673" spans="1:1" x14ac:dyDescent="0.25">
      <c r="A1673" t="s">
        <v>2368</v>
      </c>
    </row>
    <row r="1674" spans="1:1" x14ac:dyDescent="0.25">
      <c r="A1674" t="s">
        <v>2369</v>
      </c>
    </row>
    <row r="1675" spans="1:1" x14ac:dyDescent="0.25">
      <c r="A1675" t="s">
        <v>2370</v>
      </c>
    </row>
    <row r="1676" spans="1:1" x14ac:dyDescent="0.25">
      <c r="A1676" t="s">
        <v>2371</v>
      </c>
    </row>
    <row r="1677" spans="1:1" x14ac:dyDescent="0.25">
      <c r="A1677" t="s">
        <v>2372</v>
      </c>
    </row>
    <row r="1678" spans="1:1" x14ac:dyDescent="0.25">
      <c r="A1678" t="s">
        <v>2373</v>
      </c>
    </row>
    <row r="1679" spans="1:1" x14ac:dyDescent="0.25">
      <c r="A1679" t="s">
        <v>2374</v>
      </c>
    </row>
    <row r="1680" spans="1:1" x14ac:dyDescent="0.25">
      <c r="A1680" t="s">
        <v>2375</v>
      </c>
    </row>
    <row r="1681" spans="1:1" x14ac:dyDescent="0.25">
      <c r="A1681" t="s">
        <v>2376</v>
      </c>
    </row>
    <row r="1682" spans="1:1" x14ac:dyDescent="0.25">
      <c r="A1682" t="s">
        <v>2377</v>
      </c>
    </row>
    <row r="1683" spans="1:1" x14ac:dyDescent="0.25">
      <c r="A1683" t="s">
        <v>2378</v>
      </c>
    </row>
    <row r="1684" spans="1:1" x14ac:dyDescent="0.25">
      <c r="A1684" t="s">
        <v>2379</v>
      </c>
    </row>
    <row r="1685" spans="1:1" x14ac:dyDescent="0.25">
      <c r="A1685" t="s">
        <v>2380</v>
      </c>
    </row>
    <row r="1686" spans="1:1" x14ac:dyDescent="0.25">
      <c r="A1686" t="s">
        <v>2381</v>
      </c>
    </row>
    <row r="1687" spans="1:1" x14ac:dyDescent="0.25">
      <c r="A1687" t="s">
        <v>2382</v>
      </c>
    </row>
    <row r="1688" spans="1:1" x14ac:dyDescent="0.25">
      <c r="A1688" t="s">
        <v>2383</v>
      </c>
    </row>
    <row r="1689" spans="1:1" x14ac:dyDescent="0.25">
      <c r="A1689" t="s">
        <v>2384</v>
      </c>
    </row>
    <row r="1690" spans="1:1" x14ac:dyDescent="0.25">
      <c r="A1690" t="s">
        <v>2385</v>
      </c>
    </row>
    <row r="1691" spans="1:1" x14ac:dyDescent="0.25">
      <c r="A1691" t="s">
        <v>2386</v>
      </c>
    </row>
    <row r="1692" spans="1:1" x14ac:dyDescent="0.25">
      <c r="A1692" t="s">
        <v>2387</v>
      </c>
    </row>
    <row r="1693" spans="1:1" x14ac:dyDescent="0.25">
      <c r="A1693" t="s">
        <v>2388</v>
      </c>
    </row>
    <row r="1694" spans="1:1" x14ac:dyDescent="0.25">
      <c r="A1694" t="s">
        <v>2389</v>
      </c>
    </row>
    <row r="1695" spans="1:1" x14ac:dyDescent="0.25">
      <c r="A1695" t="s">
        <v>2390</v>
      </c>
    </row>
    <row r="1696" spans="1:1" x14ac:dyDescent="0.25">
      <c r="A1696" t="s">
        <v>2391</v>
      </c>
    </row>
    <row r="1697" spans="1:1" x14ac:dyDescent="0.25">
      <c r="A1697" t="s">
        <v>2392</v>
      </c>
    </row>
    <row r="1698" spans="1:1" x14ac:dyDescent="0.25">
      <c r="A1698" t="s">
        <v>2393</v>
      </c>
    </row>
    <row r="1699" spans="1:1" x14ac:dyDescent="0.25">
      <c r="A1699" t="s">
        <v>2394</v>
      </c>
    </row>
    <row r="1700" spans="1:1" x14ac:dyDescent="0.25">
      <c r="A1700" t="s">
        <v>2395</v>
      </c>
    </row>
    <row r="1701" spans="1:1" x14ac:dyDescent="0.25">
      <c r="A1701" t="s">
        <v>2396</v>
      </c>
    </row>
    <row r="1702" spans="1:1" x14ac:dyDescent="0.25">
      <c r="A1702" t="s">
        <v>2397</v>
      </c>
    </row>
    <row r="1703" spans="1:1" x14ac:dyDescent="0.25">
      <c r="A1703" t="s">
        <v>2398</v>
      </c>
    </row>
    <row r="1704" spans="1:1" x14ac:dyDescent="0.25">
      <c r="A1704" t="s">
        <v>2399</v>
      </c>
    </row>
    <row r="1705" spans="1:1" x14ac:dyDescent="0.25">
      <c r="A1705" t="s">
        <v>2400</v>
      </c>
    </row>
    <row r="1706" spans="1:1" x14ac:dyDescent="0.25">
      <c r="A1706" t="s">
        <v>2401</v>
      </c>
    </row>
    <row r="1707" spans="1:1" x14ac:dyDescent="0.25">
      <c r="A1707" t="s">
        <v>2402</v>
      </c>
    </row>
    <row r="1708" spans="1:1" x14ac:dyDescent="0.25">
      <c r="A1708" t="s">
        <v>2403</v>
      </c>
    </row>
    <row r="1709" spans="1:1" x14ac:dyDescent="0.25">
      <c r="A1709" t="s">
        <v>2404</v>
      </c>
    </row>
    <row r="1710" spans="1:1" x14ac:dyDescent="0.25">
      <c r="A1710" t="s">
        <v>2405</v>
      </c>
    </row>
    <row r="1711" spans="1:1" x14ac:dyDescent="0.25">
      <c r="A1711" t="s">
        <v>2406</v>
      </c>
    </row>
    <row r="1712" spans="1:1" x14ac:dyDescent="0.25">
      <c r="A1712" t="s">
        <v>2407</v>
      </c>
    </row>
    <row r="1713" spans="1:1" x14ac:dyDescent="0.25">
      <c r="A1713" t="s">
        <v>2408</v>
      </c>
    </row>
    <row r="1714" spans="1:1" x14ac:dyDescent="0.25">
      <c r="A1714" t="s">
        <v>2409</v>
      </c>
    </row>
    <row r="1715" spans="1:1" x14ac:dyDescent="0.25">
      <c r="A1715" t="s">
        <v>2410</v>
      </c>
    </row>
    <row r="1716" spans="1:1" x14ac:dyDescent="0.25">
      <c r="A1716" t="s">
        <v>2411</v>
      </c>
    </row>
    <row r="1717" spans="1:1" x14ac:dyDescent="0.25">
      <c r="A1717" t="s">
        <v>2412</v>
      </c>
    </row>
    <row r="1718" spans="1:1" x14ac:dyDescent="0.25">
      <c r="A1718" t="s">
        <v>2414</v>
      </c>
    </row>
    <row r="1719" spans="1:1" x14ac:dyDescent="0.25">
      <c r="A1719" t="s">
        <v>2416</v>
      </c>
    </row>
    <row r="1720" spans="1:1" x14ac:dyDescent="0.25">
      <c r="A1720" t="s">
        <v>2418</v>
      </c>
    </row>
    <row r="1721" spans="1:1" x14ac:dyDescent="0.25">
      <c r="A1721" t="s">
        <v>2420</v>
      </c>
    </row>
    <row r="1722" spans="1:1" x14ac:dyDescent="0.25">
      <c r="A1722" t="s">
        <v>2422</v>
      </c>
    </row>
    <row r="1723" spans="1:1" x14ac:dyDescent="0.25">
      <c r="A1723" t="s">
        <v>2424</v>
      </c>
    </row>
    <row r="1724" spans="1:1" x14ac:dyDescent="0.25">
      <c r="A1724" t="s">
        <v>2426</v>
      </c>
    </row>
    <row r="1725" spans="1:1" x14ac:dyDescent="0.25">
      <c r="A1725" t="s">
        <v>2428</v>
      </c>
    </row>
    <row r="1726" spans="1:1" x14ac:dyDescent="0.25">
      <c r="A1726" t="s">
        <v>2430</v>
      </c>
    </row>
    <row r="1727" spans="1:1" x14ac:dyDescent="0.25">
      <c r="A1727" t="s">
        <v>2432</v>
      </c>
    </row>
    <row r="1728" spans="1:1" x14ac:dyDescent="0.25">
      <c r="A1728" t="s">
        <v>2434</v>
      </c>
    </row>
    <row r="1729" spans="1:1" x14ac:dyDescent="0.25">
      <c r="A1729" t="s">
        <v>2436</v>
      </c>
    </row>
    <row r="1730" spans="1:1" x14ac:dyDescent="0.25">
      <c r="A1730" t="s">
        <v>2438</v>
      </c>
    </row>
    <row r="1731" spans="1:1" x14ac:dyDescent="0.25">
      <c r="A1731" t="s">
        <v>2440</v>
      </c>
    </row>
    <row r="1732" spans="1:1" x14ac:dyDescent="0.25">
      <c r="A1732" t="s">
        <v>2442</v>
      </c>
    </row>
    <row r="1733" spans="1:1" x14ac:dyDescent="0.25">
      <c r="A1733" t="s">
        <v>2444</v>
      </c>
    </row>
    <row r="1734" spans="1:1" x14ac:dyDescent="0.25">
      <c r="A1734" t="s">
        <v>2446</v>
      </c>
    </row>
    <row r="1735" spans="1:1" x14ac:dyDescent="0.25">
      <c r="A1735" t="s">
        <v>2448</v>
      </c>
    </row>
    <row r="1736" spans="1:1" x14ac:dyDescent="0.25">
      <c r="A1736" t="s">
        <v>2450</v>
      </c>
    </row>
    <row r="1737" spans="1:1" x14ac:dyDescent="0.25">
      <c r="A1737" t="s">
        <v>2452</v>
      </c>
    </row>
    <row r="1738" spans="1:1" x14ac:dyDescent="0.25">
      <c r="A1738" t="s">
        <v>2454</v>
      </c>
    </row>
    <row r="1739" spans="1:1" x14ac:dyDescent="0.25">
      <c r="A1739" t="s">
        <v>2456</v>
      </c>
    </row>
    <row r="1740" spans="1:1" x14ac:dyDescent="0.25">
      <c r="A1740" t="s">
        <v>2458</v>
      </c>
    </row>
    <row r="1741" spans="1:1" x14ac:dyDescent="0.25">
      <c r="A1741" t="s">
        <v>2460</v>
      </c>
    </row>
    <row r="1742" spans="1:1" x14ac:dyDescent="0.25">
      <c r="A1742" t="s">
        <v>2462</v>
      </c>
    </row>
    <row r="1743" spans="1:1" x14ac:dyDescent="0.25">
      <c r="A1743" t="s">
        <v>2464</v>
      </c>
    </row>
    <row r="1744" spans="1:1" x14ac:dyDescent="0.25">
      <c r="A1744" t="s">
        <v>2466</v>
      </c>
    </row>
    <row r="1745" spans="1:1" x14ac:dyDescent="0.25">
      <c r="A1745" t="s">
        <v>2468</v>
      </c>
    </row>
    <row r="1746" spans="1:1" x14ac:dyDescent="0.25">
      <c r="A1746" t="s">
        <v>2470</v>
      </c>
    </row>
    <row r="1747" spans="1:1" x14ac:dyDescent="0.25">
      <c r="A1747" t="s">
        <v>2472</v>
      </c>
    </row>
    <row r="1748" spans="1:1" x14ac:dyDescent="0.25">
      <c r="A1748" t="s">
        <v>2474</v>
      </c>
    </row>
    <row r="1749" spans="1:1" x14ac:dyDescent="0.25">
      <c r="A1749" t="s">
        <v>2476</v>
      </c>
    </row>
    <row r="1750" spans="1:1" x14ac:dyDescent="0.25">
      <c r="A1750" t="s">
        <v>2478</v>
      </c>
    </row>
    <row r="1751" spans="1:1" x14ac:dyDescent="0.25">
      <c r="A1751" t="s">
        <v>2480</v>
      </c>
    </row>
    <row r="1752" spans="1:1" x14ac:dyDescent="0.25">
      <c r="A1752" t="s">
        <v>2482</v>
      </c>
    </row>
    <row r="1753" spans="1:1" x14ac:dyDescent="0.25">
      <c r="A1753" t="s">
        <v>2484</v>
      </c>
    </row>
    <row r="1754" spans="1:1" x14ac:dyDescent="0.25">
      <c r="A1754" t="s">
        <v>2486</v>
      </c>
    </row>
    <row r="1755" spans="1:1" x14ac:dyDescent="0.25">
      <c r="A1755" t="s">
        <v>2488</v>
      </c>
    </row>
    <row r="1756" spans="1:1" x14ac:dyDescent="0.25">
      <c r="A1756" t="s">
        <v>2490</v>
      </c>
    </row>
    <row r="1757" spans="1:1" x14ac:dyDescent="0.25">
      <c r="A1757" t="s">
        <v>2492</v>
      </c>
    </row>
    <row r="1758" spans="1:1" x14ac:dyDescent="0.25">
      <c r="A1758" t="s">
        <v>2494</v>
      </c>
    </row>
    <row r="1759" spans="1:1" x14ac:dyDescent="0.25">
      <c r="A1759" t="s">
        <v>2496</v>
      </c>
    </row>
    <row r="1760" spans="1:1" x14ac:dyDescent="0.25">
      <c r="A1760" t="s">
        <v>2498</v>
      </c>
    </row>
    <row r="1761" spans="1:1" x14ac:dyDescent="0.25">
      <c r="A1761" t="s">
        <v>2500</v>
      </c>
    </row>
    <row r="1762" spans="1:1" x14ac:dyDescent="0.25">
      <c r="A1762" t="s">
        <v>2502</v>
      </c>
    </row>
    <row r="1763" spans="1:1" x14ac:dyDescent="0.25">
      <c r="A1763" t="s">
        <v>2504</v>
      </c>
    </row>
    <row r="1764" spans="1:1" x14ac:dyDescent="0.25">
      <c r="A1764" t="s">
        <v>2506</v>
      </c>
    </row>
    <row r="1765" spans="1:1" x14ac:dyDescent="0.25">
      <c r="A1765" t="s">
        <v>2508</v>
      </c>
    </row>
    <row r="1766" spans="1:1" x14ac:dyDescent="0.25">
      <c r="A1766" t="s">
        <v>2510</v>
      </c>
    </row>
    <row r="1767" spans="1:1" x14ac:dyDescent="0.25">
      <c r="A1767" t="s">
        <v>2512</v>
      </c>
    </row>
    <row r="1768" spans="1:1" x14ac:dyDescent="0.25">
      <c r="A1768" t="s">
        <v>2514</v>
      </c>
    </row>
    <row r="1769" spans="1:1" x14ac:dyDescent="0.25">
      <c r="A1769" t="s">
        <v>2516</v>
      </c>
    </row>
    <row r="1770" spans="1:1" x14ac:dyDescent="0.25">
      <c r="A1770" t="s">
        <v>2518</v>
      </c>
    </row>
    <row r="1771" spans="1:1" x14ac:dyDescent="0.25">
      <c r="A1771" t="s">
        <v>2520</v>
      </c>
    </row>
    <row r="1772" spans="1:1" x14ac:dyDescent="0.25">
      <c r="A1772" t="s">
        <v>2522</v>
      </c>
    </row>
    <row r="1773" spans="1:1" x14ac:dyDescent="0.25">
      <c r="A1773" t="s">
        <v>2524</v>
      </c>
    </row>
    <row r="1774" spans="1:1" x14ac:dyDescent="0.25">
      <c r="A1774" t="s">
        <v>2526</v>
      </c>
    </row>
    <row r="1775" spans="1:1" x14ac:dyDescent="0.25">
      <c r="A1775" t="s">
        <v>2528</v>
      </c>
    </row>
    <row r="1776" spans="1:1" x14ac:dyDescent="0.25">
      <c r="A1776" t="s">
        <v>2530</v>
      </c>
    </row>
    <row r="1777" spans="1:1" x14ac:dyDescent="0.25">
      <c r="A1777" t="s">
        <v>2532</v>
      </c>
    </row>
    <row r="1778" spans="1:1" x14ac:dyDescent="0.25">
      <c r="A1778" t="s">
        <v>2534</v>
      </c>
    </row>
    <row r="1779" spans="1:1" x14ac:dyDescent="0.25">
      <c r="A1779" t="s">
        <v>2536</v>
      </c>
    </row>
    <row r="1780" spans="1:1" x14ac:dyDescent="0.25">
      <c r="A1780" t="s">
        <v>2538</v>
      </c>
    </row>
    <row r="1781" spans="1:1" x14ac:dyDescent="0.25">
      <c r="A1781" t="s">
        <v>2540</v>
      </c>
    </row>
    <row r="1782" spans="1:1" x14ac:dyDescent="0.25">
      <c r="A1782" t="s">
        <v>2542</v>
      </c>
    </row>
    <row r="1783" spans="1:1" x14ac:dyDescent="0.25">
      <c r="A1783" t="s">
        <v>2544</v>
      </c>
    </row>
    <row r="1784" spans="1:1" x14ac:dyDescent="0.25">
      <c r="A1784" t="s">
        <v>2546</v>
      </c>
    </row>
    <row r="1785" spans="1:1" x14ac:dyDescent="0.25">
      <c r="A1785" t="s">
        <v>2548</v>
      </c>
    </row>
    <row r="1786" spans="1:1" x14ac:dyDescent="0.25">
      <c r="A1786" t="s">
        <v>2550</v>
      </c>
    </row>
    <row r="1787" spans="1:1" x14ac:dyDescent="0.25">
      <c r="A1787" t="s">
        <v>2552</v>
      </c>
    </row>
    <row r="1788" spans="1:1" x14ac:dyDescent="0.25">
      <c r="A1788" t="s">
        <v>2554</v>
      </c>
    </row>
    <row r="1789" spans="1:1" x14ac:dyDescent="0.25">
      <c r="A1789" t="s">
        <v>2556</v>
      </c>
    </row>
    <row r="1790" spans="1:1" x14ac:dyDescent="0.25">
      <c r="A1790" t="s">
        <v>2558</v>
      </c>
    </row>
    <row r="1791" spans="1:1" x14ac:dyDescent="0.25">
      <c r="A1791" t="s">
        <v>2560</v>
      </c>
    </row>
    <row r="1792" spans="1:1" x14ac:dyDescent="0.25">
      <c r="A1792" t="s">
        <v>2562</v>
      </c>
    </row>
    <row r="1793" spans="1:1" x14ac:dyDescent="0.25">
      <c r="A1793" t="s">
        <v>2564</v>
      </c>
    </row>
    <row r="1794" spans="1:1" x14ac:dyDescent="0.25">
      <c r="A1794" t="s">
        <v>2566</v>
      </c>
    </row>
    <row r="1795" spans="1:1" x14ac:dyDescent="0.25">
      <c r="A1795" t="s">
        <v>2568</v>
      </c>
    </row>
    <row r="1796" spans="1:1" x14ac:dyDescent="0.25">
      <c r="A1796" t="s">
        <v>2570</v>
      </c>
    </row>
    <row r="1797" spans="1:1" x14ac:dyDescent="0.25">
      <c r="A1797" t="s">
        <v>2572</v>
      </c>
    </row>
    <row r="1798" spans="1:1" x14ac:dyDescent="0.25">
      <c r="A1798" t="s">
        <v>2574</v>
      </c>
    </row>
    <row r="1799" spans="1:1" x14ac:dyDescent="0.25">
      <c r="A1799" t="s">
        <v>2576</v>
      </c>
    </row>
    <row r="1800" spans="1:1" x14ac:dyDescent="0.25">
      <c r="A1800" t="s">
        <v>2578</v>
      </c>
    </row>
    <row r="1801" spans="1:1" x14ac:dyDescent="0.25">
      <c r="A1801" t="s">
        <v>2580</v>
      </c>
    </row>
    <row r="1802" spans="1:1" x14ac:dyDescent="0.25">
      <c r="A1802" t="s">
        <v>2582</v>
      </c>
    </row>
    <row r="1803" spans="1:1" x14ac:dyDescent="0.25">
      <c r="A1803" t="s">
        <v>2584</v>
      </c>
    </row>
    <row r="1804" spans="1:1" x14ac:dyDescent="0.25">
      <c r="A1804" t="s">
        <v>2586</v>
      </c>
    </row>
    <row r="1805" spans="1:1" x14ac:dyDescent="0.25">
      <c r="A1805" t="s">
        <v>2588</v>
      </c>
    </row>
    <row r="1806" spans="1:1" x14ac:dyDescent="0.25">
      <c r="A1806" t="s">
        <v>2590</v>
      </c>
    </row>
    <row r="1807" spans="1:1" x14ac:dyDescent="0.25">
      <c r="A1807" t="s">
        <v>2592</v>
      </c>
    </row>
    <row r="1808" spans="1:1" x14ac:dyDescent="0.25">
      <c r="A1808" t="s">
        <v>2594</v>
      </c>
    </row>
    <row r="1809" spans="1:1" x14ac:dyDescent="0.25">
      <c r="A1809" t="s">
        <v>2596</v>
      </c>
    </row>
    <row r="1810" spans="1:1" x14ac:dyDescent="0.25">
      <c r="A1810" t="s">
        <v>2598</v>
      </c>
    </row>
    <row r="1811" spans="1:1" x14ac:dyDescent="0.25">
      <c r="A1811" t="s">
        <v>2600</v>
      </c>
    </row>
    <row r="1812" spans="1:1" x14ac:dyDescent="0.25">
      <c r="A1812" t="s">
        <v>2602</v>
      </c>
    </row>
    <row r="1813" spans="1:1" x14ac:dyDescent="0.25">
      <c r="A1813" t="s">
        <v>2604</v>
      </c>
    </row>
    <row r="1814" spans="1:1" x14ac:dyDescent="0.25">
      <c r="A1814" t="s">
        <v>2606</v>
      </c>
    </row>
    <row r="1815" spans="1:1" x14ac:dyDescent="0.25">
      <c r="A1815" t="s">
        <v>2608</v>
      </c>
    </row>
    <row r="1816" spans="1:1" x14ac:dyDescent="0.25">
      <c r="A1816" t="s">
        <v>2610</v>
      </c>
    </row>
    <row r="1817" spans="1:1" x14ac:dyDescent="0.25">
      <c r="A1817" t="s">
        <v>2612</v>
      </c>
    </row>
    <row r="1818" spans="1:1" x14ac:dyDescent="0.25">
      <c r="A1818" t="s">
        <v>2614</v>
      </c>
    </row>
    <row r="1819" spans="1:1" x14ac:dyDescent="0.25">
      <c r="A1819" t="s">
        <v>2616</v>
      </c>
    </row>
    <row r="1820" spans="1:1" x14ac:dyDescent="0.25">
      <c r="A1820" t="s">
        <v>2618</v>
      </c>
    </row>
    <row r="1821" spans="1:1" x14ac:dyDescent="0.25">
      <c r="A1821" t="s">
        <v>2620</v>
      </c>
    </row>
    <row r="1822" spans="1:1" x14ac:dyDescent="0.25">
      <c r="A1822" t="s">
        <v>2622</v>
      </c>
    </row>
    <row r="1823" spans="1:1" x14ac:dyDescent="0.25">
      <c r="A1823" t="s">
        <v>2624</v>
      </c>
    </row>
    <row r="1824" spans="1:1" x14ac:dyDescent="0.25">
      <c r="A1824" t="s">
        <v>2626</v>
      </c>
    </row>
    <row r="1825" spans="1:1" x14ac:dyDescent="0.25">
      <c r="A1825" t="s">
        <v>2628</v>
      </c>
    </row>
    <row r="1826" spans="1:1" x14ac:dyDescent="0.25">
      <c r="A1826" t="s">
        <v>2630</v>
      </c>
    </row>
    <row r="1827" spans="1:1" x14ac:dyDescent="0.25">
      <c r="A1827" t="s">
        <v>2632</v>
      </c>
    </row>
    <row r="1828" spans="1:1" x14ac:dyDescent="0.25">
      <c r="A1828" t="s">
        <v>2634</v>
      </c>
    </row>
    <row r="1829" spans="1:1" x14ac:dyDescent="0.25">
      <c r="A1829" t="s">
        <v>2636</v>
      </c>
    </row>
    <row r="1830" spans="1:1" x14ac:dyDescent="0.25">
      <c r="A1830" t="s">
        <v>2638</v>
      </c>
    </row>
    <row r="1831" spans="1:1" x14ac:dyDescent="0.25">
      <c r="A1831" t="s">
        <v>2640</v>
      </c>
    </row>
    <row r="1832" spans="1:1" x14ac:dyDescent="0.25">
      <c r="A1832" t="s">
        <v>2642</v>
      </c>
    </row>
    <row r="1833" spans="1:1" x14ac:dyDescent="0.25">
      <c r="A1833" t="s">
        <v>2644</v>
      </c>
    </row>
    <row r="1834" spans="1:1" x14ac:dyDescent="0.25">
      <c r="A1834" t="s">
        <v>2646</v>
      </c>
    </row>
    <row r="1835" spans="1:1" x14ac:dyDescent="0.25">
      <c r="A1835" t="s">
        <v>2648</v>
      </c>
    </row>
    <row r="1836" spans="1:1" x14ac:dyDescent="0.25">
      <c r="A1836" t="s">
        <v>2650</v>
      </c>
    </row>
    <row r="1837" spans="1:1" x14ac:dyDescent="0.25">
      <c r="A1837" t="s">
        <v>2652</v>
      </c>
    </row>
    <row r="1838" spans="1:1" x14ac:dyDescent="0.25">
      <c r="A1838" t="s">
        <v>2654</v>
      </c>
    </row>
    <row r="1839" spans="1:1" x14ac:dyDescent="0.25">
      <c r="A1839" t="s">
        <v>2656</v>
      </c>
    </row>
    <row r="1840" spans="1:1" x14ac:dyDescent="0.25">
      <c r="A1840" t="s">
        <v>2658</v>
      </c>
    </row>
    <row r="1841" spans="1:1" x14ac:dyDescent="0.25">
      <c r="A1841" t="s">
        <v>2660</v>
      </c>
    </row>
    <row r="1842" spans="1:1" x14ac:dyDescent="0.25">
      <c r="A1842" t="s">
        <v>2662</v>
      </c>
    </row>
    <row r="1843" spans="1:1" x14ac:dyDescent="0.25">
      <c r="A1843" t="s">
        <v>2664</v>
      </c>
    </row>
    <row r="1844" spans="1:1" x14ac:dyDescent="0.25">
      <c r="A1844" t="s">
        <v>2666</v>
      </c>
    </row>
    <row r="1845" spans="1:1" x14ac:dyDescent="0.25">
      <c r="A1845" t="s">
        <v>2668</v>
      </c>
    </row>
    <row r="1846" spans="1:1" x14ac:dyDescent="0.25">
      <c r="A1846" t="s">
        <v>2670</v>
      </c>
    </row>
    <row r="1847" spans="1:1" x14ac:dyDescent="0.25">
      <c r="A1847" t="s">
        <v>2672</v>
      </c>
    </row>
    <row r="1848" spans="1:1" x14ac:dyDescent="0.25">
      <c r="A1848" t="s">
        <v>2674</v>
      </c>
    </row>
    <row r="1849" spans="1:1" x14ac:dyDescent="0.25">
      <c r="A1849" t="s">
        <v>2676</v>
      </c>
    </row>
    <row r="1850" spans="1:1" x14ac:dyDescent="0.25">
      <c r="A1850" t="s">
        <v>2678</v>
      </c>
    </row>
    <row r="1851" spans="1:1" x14ac:dyDescent="0.25">
      <c r="A1851" t="s">
        <v>2680</v>
      </c>
    </row>
    <row r="1852" spans="1:1" x14ac:dyDescent="0.25">
      <c r="A1852" t="s">
        <v>2682</v>
      </c>
    </row>
    <row r="1853" spans="1:1" x14ac:dyDescent="0.25">
      <c r="A1853" t="s">
        <v>2684</v>
      </c>
    </row>
    <row r="1854" spans="1:1" x14ac:dyDescent="0.25">
      <c r="A1854" t="s">
        <v>2686</v>
      </c>
    </row>
    <row r="1855" spans="1:1" x14ac:dyDescent="0.25">
      <c r="A1855" t="s">
        <v>2688</v>
      </c>
    </row>
    <row r="1856" spans="1:1" x14ac:dyDescent="0.25">
      <c r="A1856" t="s">
        <v>2690</v>
      </c>
    </row>
    <row r="1857" spans="1:1" x14ac:dyDescent="0.25">
      <c r="A1857" t="s">
        <v>2692</v>
      </c>
    </row>
    <row r="1858" spans="1:1" x14ac:dyDescent="0.25">
      <c r="A1858" t="s">
        <v>2694</v>
      </c>
    </row>
    <row r="1859" spans="1:1" x14ac:dyDescent="0.25">
      <c r="A1859" t="s">
        <v>2696</v>
      </c>
    </row>
    <row r="1860" spans="1:1" x14ac:dyDescent="0.25">
      <c r="A1860" t="s">
        <v>2698</v>
      </c>
    </row>
    <row r="1861" spans="1:1" x14ac:dyDescent="0.25">
      <c r="A1861" t="s">
        <v>2700</v>
      </c>
    </row>
    <row r="1862" spans="1:1" x14ac:dyDescent="0.25">
      <c r="A1862" t="s">
        <v>2702</v>
      </c>
    </row>
    <row r="1863" spans="1:1" x14ac:dyDescent="0.25">
      <c r="A1863" t="s">
        <v>2704</v>
      </c>
    </row>
    <row r="1864" spans="1:1" x14ac:dyDescent="0.25">
      <c r="A1864" t="s">
        <v>2706</v>
      </c>
    </row>
    <row r="1865" spans="1:1" x14ac:dyDescent="0.25">
      <c r="A1865" t="s">
        <v>2708</v>
      </c>
    </row>
    <row r="1866" spans="1:1" x14ac:dyDescent="0.25">
      <c r="A1866" t="s">
        <v>2710</v>
      </c>
    </row>
    <row r="1867" spans="1:1" x14ac:dyDescent="0.25">
      <c r="A1867" t="s">
        <v>2712</v>
      </c>
    </row>
    <row r="1868" spans="1:1" x14ac:dyDescent="0.25">
      <c r="A1868" t="s">
        <v>2714</v>
      </c>
    </row>
    <row r="1869" spans="1:1" x14ac:dyDescent="0.25">
      <c r="A1869" t="s">
        <v>2716</v>
      </c>
    </row>
    <row r="1870" spans="1:1" x14ac:dyDescent="0.25">
      <c r="A1870" t="s">
        <v>2719</v>
      </c>
    </row>
    <row r="1871" spans="1:1" x14ac:dyDescent="0.25">
      <c r="A1871" t="s">
        <v>2721</v>
      </c>
    </row>
    <row r="1872" spans="1:1" x14ac:dyDescent="0.25">
      <c r="A1872" t="s">
        <v>2723</v>
      </c>
    </row>
    <row r="1873" spans="1:1" x14ac:dyDescent="0.25">
      <c r="A1873" t="s">
        <v>2725</v>
      </c>
    </row>
    <row r="1874" spans="1:1" x14ac:dyDescent="0.25">
      <c r="A1874" t="s">
        <v>2727</v>
      </c>
    </row>
    <row r="1875" spans="1:1" x14ac:dyDescent="0.25">
      <c r="A1875" t="s">
        <v>2729</v>
      </c>
    </row>
    <row r="1876" spans="1:1" x14ac:dyDescent="0.25">
      <c r="A1876" t="s">
        <v>2731</v>
      </c>
    </row>
    <row r="1877" spans="1:1" x14ac:dyDescent="0.25">
      <c r="A1877" t="s">
        <v>2733</v>
      </c>
    </row>
    <row r="1878" spans="1:1" x14ac:dyDescent="0.25">
      <c r="A1878" t="s">
        <v>2735</v>
      </c>
    </row>
    <row r="1879" spans="1:1" x14ac:dyDescent="0.25">
      <c r="A1879" t="s">
        <v>2737</v>
      </c>
    </row>
    <row r="1880" spans="1:1" x14ac:dyDescent="0.25">
      <c r="A1880" t="s">
        <v>2739</v>
      </c>
    </row>
    <row r="1881" spans="1:1" x14ac:dyDescent="0.25">
      <c r="A1881" t="s">
        <v>2741</v>
      </c>
    </row>
    <row r="1882" spans="1:1" x14ac:dyDescent="0.25">
      <c r="A1882" t="s">
        <v>2743</v>
      </c>
    </row>
    <row r="1883" spans="1:1" x14ac:dyDescent="0.25">
      <c r="A1883" t="s">
        <v>2745</v>
      </c>
    </row>
    <row r="1884" spans="1:1" x14ac:dyDescent="0.25">
      <c r="A1884" t="s">
        <v>2747</v>
      </c>
    </row>
    <row r="1885" spans="1:1" x14ac:dyDescent="0.25">
      <c r="A1885" t="s">
        <v>2749</v>
      </c>
    </row>
    <row r="1886" spans="1:1" x14ac:dyDescent="0.25">
      <c r="A1886" t="s">
        <v>2751</v>
      </c>
    </row>
    <row r="1887" spans="1:1" x14ac:dyDescent="0.25">
      <c r="A1887" t="s">
        <v>2753</v>
      </c>
    </row>
    <row r="1888" spans="1:1" x14ac:dyDescent="0.25">
      <c r="A1888" t="s">
        <v>2755</v>
      </c>
    </row>
    <row r="1889" spans="1:1" x14ac:dyDescent="0.25">
      <c r="A1889" t="s">
        <v>2757</v>
      </c>
    </row>
    <row r="1890" spans="1:1" x14ac:dyDescent="0.25">
      <c r="A1890" t="s">
        <v>2759</v>
      </c>
    </row>
    <row r="1891" spans="1:1" x14ac:dyDescent="0.25">
      <c r="A1891" t="s">
        <v>2761</v>
      </c>
    </row>
    <row r="1892" spans="1:1" x14ac:dyDescent="0.25">
      <c r="A1892" t="s">
        <v>2763</v>
      </c>
    </row>
    <row r="1893" spans="1:1" x14ac:dyDescent="0.25">
      <c r="A1893" t="s">
        <v>2765</v>
      </c>
    </row>
    <row r="1894" spans="1:1" x14ac:dyDescent="0.25">
      <c r="A1894" t="s">
        <v>2767</v>
      </c>
    </row>
    <row r="1895" spans="1:1" x14ac:dyDescent="0.25">
      <c r="A1895" t="s">
        <v>2769</v>
      </c>
    </row>
    <row r="1896" spans="1:1" x14ac:dyDescent="0.25">
      <c r="A1896" t="s">
        <v>2771</v>
      </c>
    </row>
    <row r="1897" spans="1:1" x14ac:dyDescent="0.25">
      <c r="A1897" t="s">
        <v>2773</v>
      </c>
    </row>
    <row r="1898" spans="1:1" x14ac:dyDescent="0.25">
      <c r="A1898" t="s">
        <v>2775</v>
      </c>
    </row>
    <row r="1899" spans="1:1" x14ac:dyDescent="0.25">
      <c r="A1899" t="s">
        <v>2777</v>
      </c>
    </row>
    <row r="1900" spans="1:1" x14ac:dyDescent="0.25">
      <c r="A1900" t="s">
        <v>2779</v>
      </c>
    </row>
    <row r="1901" spans="1:1" x14ac:dyDescent="0.25">
      <c r="A1901" t="s">
        <v>2781</v>
      </c>
    </row>
    <row r="1902" spans="1:1" x14ac:dyDescent="0.25">
      <c r="A1902" t="s">
        <v>2783</v>
      </c>
    </row>
    <row r="1903" spans="1:1" x14ac:dyDescent="0.25">
      <c r="A1903" t="s">
        <v>2785</v>
      </c>
    </row>
    <row r="1904" spans="1:1" x14ac:dyDescent="0.25">
      <c r="A1904" t="s">
        <v>2787</v>
      </c>
    </row>
    <row r="1905" spans="1:1" x14ac:dyDescent="0.25">
      <c r="A1905" t="s">
        <v>2789</v>
      </c>
    </row>
    <row r="1906" spans="1:1" x14ac:dyDescent="0.25">
      <c r="A1906" t="s">
        <v>2791</v>
      </c>
    </row>
    <row r="1907" spans="1:1" x14ac:dyDescent="0.25">
      <c r="A1907" t="s">
        <v>2793</v>
      </c>
    </row>
    <row r="1908" spans="1:1" x14ac:dyDescent="0.25">
      <c r="A1908" t="s">
        <v>2795</v>
      </c>
    </row>
    <row r="1909" spans="1:1" x14ac:dyDescent="0.25">
      <c r="A1909" t="s">
        <v>2797</v>
      </c>
    </row>
    <row r="1910" spans="1:1" x14ac:dyDescent="0.25">
      <c r="A1910" t="s">
        <v>2799</v>
      </c>
    </row>
    <row r="1911" spans="1:1" x14ac:dyDescent="0.25">
      <c r="A1911" t="s">
        <v>2801</v>
      </c>
    </row>
    <row r="1912" spans="1:1" x14ac:dyDescent="0.25">
      <c r="A1912" t="s">
        <v>2803</v>
      </c>
    </row>
    <row r="1913" spans="1:1" x14ac:dyDescent="0.25">
      <c r="A1913" t="s">
        <v>2805</v>
      </c>
    </row>
    <row r="1914" spans="1:1" x14ac:dyDescent="0.25">
      <c r="A1914" t="s">
        <v>2807</v>
      </c>
    </row>
    <row r="1915" spans="1:1" x14ac:dyDescent="0.25">
      <c r="A1915" t="s">
        <v>2809</v>
      </c>
    </row>
    <row r="1916" spans="1:1" x14ac:dyDescent="0.25">
      <c r="A1916" t="s">
        <v>2811</v>
      </c>
    </row>
    <row r="1917" spans="1:1" x14ac:dyDescent="0.25">
      <c r="A1917" t="s">
        <v>2812</v>
      </c>
    </row>
    <row r="1918" spans="1:1" x14ac:dyDescent="0.25">
      <c r="A1918" t="s">
        <v>2813</v>
      </c>
    </row>
    <row r="1919" spans="1:1" x14ac:dyDescent="0.25">
      <c r="A1919" t="s">
        <v>2814</v>
      </c>
    </row>
    <row r="1920" spans="1:1" x14ac:dyDescent="0.25">
      <c r="A1920" t="s">
        <v>2815</v>
      </c>
    </row>
    <row r="1921" spans="1:1" x14ac:dyDescent="0.25">
      <c r="A1921" t="s">
        <v>2816</v>
      </c>
    </row>
    <row r="1922" spans="1:1" x14ac:dyDescent="0.25">
      <c r="A1922" t="s">
        <v>2817</v>
      </c>
    </row>
    <row r="1923" spans="1:1" x14ac:dyDescent="0.25">
      <c r="A1923" t="s">
        <v>2818</v>
      </c>
    </row>
    <row r="1924" spans="1:1" x14ac:dyDescent="0.25">
      <c r="A1924" t="s">
        <v>2819</v>
      </c>
    </row>
    <row r="1925" spans="1:1" x14ac:dyDescent="0.25">
      <c r="A1925" t="s">
        <v>2820</v>
      </c>
    </row>
    <row r="1926" spans="1:1" x14ac:dyDescent="0.25">
      <c r="A1926" t="s">
        <v>2821</v>
      </c>
    </row>
    <row r="1927" spans="1:1" x14ac:dyDescent="0.25">
      <c r="A1927" t="s">
        <v>2822</v>
      </c>
    </row>
    <row r="1928" spans="1:1" x14ac:dyDescent="0.25">
      <c r="A1928" t="s">
        <v>2823</v>
      </c>
    </row>
    <row r="1929" spans="1:1" x14ac:dyDescent="0.25">
      <c r="A1929" t="s">
        <v>2824</v>
      </c>
    </row>
    <row r="1930" spans="1:1" x14ac:dyDescent="0.25">
      <c r="A1930" t="s">
        <v>2825</v>
      </c>
    </row>
    <row r="1931" spans="1:1" x14ac:dyDescent="0.25">
      <c r="A1931" t="s">
        <v>2826</v>
      </c>
    </row>
    <row r="1932" spans="1:1" x14ac:dyDescent="0.25">
      <c r="A1932" t="s">
        <v>2827</v>
      </c>
    </row>
    <row r="1933" spans="1:1" x14ac:dyDescent="0.25">
      <c r="A1933" t="s">
        <v>2828</v>
      </c>
    </row>
    <row r="1934" spans="1:1" x14ac:dyDescent="0.25">
      <c r="A1934" t="s">
        <v>2829</v>
      </c>
    </row>
    <row r="1935" spans="1:1" x14ac:dyDescent="0.25">
      <c r="A1935" t="s">
        <v>2830</v>
      </c>
    </row>
    <row r="1936" spans="1:1" x14ac:dyDescent="0.25">
      <c r="A1936" t="s">
        <v>2831</v>
      </c>
    </row>
    <row r="1937" spans="1:1" x14ac:dyDescent="0.25">
      <c r="A1937" t="s">
        <v>2832</v>
      </c>
    </row>
    <row r="1938" spans="1:1" x14ac:dyDescent="0.25">
      <c r="A1938" t="s">
        <v>2833</v>
      </c>
    </row>
    <row r="1939" spans="1:1" x14ac:dyDescent="0.25">
      <c r="A1939" t="s">
        <v>2834</v>
      </c>
    </row>
    <row r="1940" spans="1:1" x14ac:dyDescent="0.25">
      <c r="A1940" t="s">
        <v>2835</v>
      </c>
    </row>
    <row r="1941" spans="1:1" x14ac:dyDescent="0.25">
      <c r="A1941" t="s">
        <v>2836</v>
      </c>
    </row>
    <row r="1942" spans="1:1" x14ac:dyDescent="0.25">
      <c r="A1942" t="s">
        <v>2837</v>
      </c>
    </row>
    <row r="1943" spans="1:1" x14ac:dyDescent="0.25">
      <c r="A1943" t="s">
        <v>2838</v>
      </c>
    </row>
    <row r="1944" spans="1:1" x14ac:dyDescent="0.25">
      <c r="A1944" t="s">
        <v>2839</v>
      </c>
    </row>
    <row r="1945" spans="1:1" x14ac:dyDescent="0.25">
      <c r="A1945" t="s">
        <v>2840</v>
      </c>
    </row>
    <row r="1946" spans="1:1" x14ac:dyDescent="0.25">
      <c r="A1946" t="s">
        <v>2841</v>
      </c>
    </row>
    <row r="1947" spans="1:1" x14ac:dyDescent="0.25">
      <c r="A1947" t="s">
        <v>2842</v>
      </c>
    </row>
    <row r="1948" spans="1:1" x14ac:dyDescent="0.25">
      <c r="A1948" t="s">
        <v>2843</v>
      </c>
    </row>
    <row r="1949" spans="1:1" x14ac:dyDescent="0.25">
      <c r="A1949" t="s">
        <v>2844</v>
      </c>
    </row>
    <row r="1950" spans="1:1" x14ac:dyDescent="0.25">
      <c r="A1950" t="s">
        <v>2845</v>
      </c>
    </row>
    <row r="1951" spans="1:1" x14ac:dyDescent="0.25">
      <c r="A1951" t="s">
        <v>2846</v>
      </c>
    </row>
    <row r="1952" spans="1:1" x14ac:dyDescent="0.25">
      <c r="A1952" t="s">
        <v>2847</v>
      </c>
    </row>
    <row r="1953" spans="1:1" x14ac:dyDescent="0.25">
      <c r="A1953" t="s">
        <v>2848</v>
      </c>
    </row>
    <row r="1954" spans="1:1" x14ac:dyDescent="0.25">
      <c r="A1954" t="s">
        <v>2849</v>
      </c>
    </row>
    <row r="1955" spans="1:1" x14ac:dyDescent="0.25">
      <c r="A1955" t="s">
        <v>2850</v>
      </c>
    </row>
    <row r="1956" spans="1:1" x14ac:dyDescent="0.25">
      <c r="A1956" t="s">
        <v>2851</v>
      </c>
    </row>
    <row r="1957" spans="1:1" x14ac:dyDescent="0.25">
      <c r="A1957" t="s">
        <v>2852</v>
      </c>
    </row>
    <row r="1958" spans="1:1" x14ac:dyDescent="0.25">
      <c r="A1958" t="s">
        <v>2853</v>
      </c>
    </row>
    <row r="1959" spans="1:1" x14ac:dyDescent="0.25">
      <c r="A1959" t="s">
        <v>2854</v>
      </c>
    </row>
    <row r="1960" spans="1:1" x14ac:dyDescent="0.25">
      <c r="A1960" t="s">
        <v>2855</v>
      </c>
    </row>
    <row r="1961" spans="1:1" x14ac:dyDescent="0.25">
      <c r="A1961" t="s">
        <v>2856</v>
      </c>
    </row>
    <row r="1962" spans="1:1" x14ac:dyDescent="0.25">
      <c r="A1962" t="s">
        <v>2857</v>
      </c>
    </row>
    <row r="1963" spans="1:1" x14ac:dyDescent="0.25">
      <c r="A1963" t="s">
        <v>2858</v>
      </c>
    </row>
    <row r="1964" spans="1:1" x14ac:dyDescent="0.25">
      <c r="A1964" t="s">
        <v>2859</v>
      </c>
    </row>
    <row r="1965" spans="1:1" x14ac:dyDescent="0.25">
      <c r="A1965" t="s">
        <v>2860</v>
      </c>
    </row>
    <row r="1966" spans="1:1" x14ac:dyDescent="0.25">
      <c r="A1966" t="s">
        <v>2861</v>
      </c>
    </row>
    <row r="1967" spans="1:1" x14ac:dyDescent="0.25">
      <c r="A1967" t="s">
        <v>2862</v>
      </c>
    </row>
    <row r="1968" spans="1:1" x14ac:dyDescent="0.25">
      <c r="A1968" t="s">
        <v>2863</v>
      </c>
    </row>
    <row r="1969" spans="1:1" x14ac:dyDescent="0.25">
      <c r="A1969" t="s">
        <v>2864</v>
      </c>
    </row>
    <row r="1970" spans="1:1" x14ac:dyDescent="0.25">
      <c r="A1970" t="s">
        <v>2865</v>
      </c>
    </row>
    <row r="1971" spans="1:1" x14ac:dyDescent="0.25">
      <c r="A1971" t="s">
        <v>2866</v>
      </c>
    </row>
    <row r="1972" spans="1:1" x14ac:dyDescent="0.25">
      <c r="A1972" t="s">
        <v>2867</v>
      </c>
    </row>
    <row r="1973" spans="1:1" x14ac:dyDescent="0.25">
      <c r="A1973" t="s">
        <v>2868</v>
      </c>
    </row>
    <row r="1974" spans="1:1" x14ac:dyDescent="0.25">
      <c r="A1974" t="s">
        <v>2869</v>
      </c>
    </row>
    <row r="1975" spans="1:1" x14ac:dyDescent="0.25">
      <c r="A1975" t="s">
        <v>2870</v>
      </c>
    </row>
    <row r="1976" spans="1:1" x14ac:dyDescent="0.25">
      <c r="A1976" t="s">
        <v>2871</v>
      </c>
    </row>
    <row r="1977" spans="1:1" x14ac:dyDescent="0.25">
      <c r="A1977" t="s">
        <v>2872</v>
      </c>
    </row>
    <row r="1978" spans="1:1" x14ac:dyDescent="0.25">
      <c r="A1978" t="s">
        <v>2873</v>
      </c>
    </row>
    <row r="1979" spans="1:1" x14ac:dyDescent="0.25">
      <c r="A1979" t="s">
        <v>2874</v>
      </c>
    </row>
    <row r="1980" spans="1:1" x14ac:dyDescent="0.25">
      <c r="A1980" t="s">
        <v>2875</v>
      </c>
    </row>
    <row r="1981" spans="1:1" x14ac:dyDescent="0.25">
      <c r="A1981" t="s">
        <v>2876</v>
      </c>
    </row>
    <row r="1982" spans="1:1" x14ac:dyDescent="0.25">
      <c r="A1982" t="s">
        <v>2877</v>
      </c>
    </row>
    <row r="1983" spans="1:1" x14ac:dyDescent="0.25">
      <c r="A1983" t="s">
        <v>2878</v>
      </c>
    </row>
    <row r="1984" spans="1:1" x14ac:dyDescent="0.25">
      <c r="A1984" t="s">
        <v>2879</v>
      </c>
    </row>
    <row r="1985" spans="1:1" x14ac:dyDescent="0.25">
      <c r="A1985" t="s">
        <v>2880</v>
      </c>
    </row>
    <row r="1986" spans="1:1" x14ac:dyDescent="0.25">
      <c r="A1986" t="s">
        <v>2881</v>
      </c>
    </row>
    <row r="1987" spans="1:1" x14ac:dyDescent="0.25">
      <c r="A1987" t="s">
        <v>2882</v>
      </c>
    </row>
    <row r="1988" spans="1:1" x14ac:dyDescent="0.25">
      <c r="A1988" t="s">
        <v>2883</v>
      </c>
    </row>
    <row r="1989" spans="1:1" x14ac:dyDescent="0.25">
      <c r="A1989" t="s">
        <v>2884</v>
      </c>
    </row>
    <row r="1990" spans="1:1" x14ac:dyDescent="0.25">
      <c r="A1990" t="s">
        <v>2885</v>
      </c>
    </row>
    <row r="1991" spans="1:1" x14ac:dyDescent="0.25">
      <c r="A1991" t="s">
        <v>2886</v>
      </c>
    </row>
    <row r="1992" spans="1:1" x14ac:dyDescent="0.25">
      <c r="A1992" t="s">
        <v>2887</v>
      </c>
    </row>
    <row r="1993" spans="1:1" x14ac:dyDescent="0.25">
      <c r="A1993" t="s">
        <v>2888</v>
      </c>
    </row>
    <row r="1994" spans="1:1" x14ac:dyDescent="0.25">
      <c r="A1994" t="s">
        <v>2889</v>
      </c>
    </row>
    <row r="1995" spans="1:1" x14ac:dyDescent="0.25">
      <c r="A1995" t="s">
        <v>2890</v>
      </c>
    </row>
    <row r="1996" spans="1:1" x14ac:dyDescent="0.25">
      <c r="A1996" t="s">
        <v>2891</v>
      </c>
    </row>
    <row r="1997" spans="1:1" x14ac:dyDescent="0.25">
      <c r="A1997" t="s">
        <v>2892</v>
      </c>
    </row>
    <row r="1998" spans="1:1" x14ac:dyDescent="0.25">
      <c r="A1998" t="s">
        <v>2893</v>
      </c>
    </row>
    <row r="1999" spans="1:1" x14ac:dyDescent="0.25">
      <c r="A1999" t="s">
        <v>2894</v>
      </c>
    </row>
    <row r="2000" spans="1:1" x14ac:dyDescent="0.25">
      <c r="A2000" t="s">
        <v>2895</v>
      </c>
    </row>
    <row r="2001" spans="1:1" x14ac:dyDescent="0.25">
      <c r="A2001" t="s">
        <v>2896</v>
      </c>
    </row>
    <row r="2002" spans="1:1" x14ac:dyDescent="0.25">
      <c r="A2002" t="s">
        <v>2897</v>
      </c>
    </row>
    <row r="2003" spans="1:1" x14ac:dyDescent="0.25">
      <c r="A2003" t="s">
        <v>2898</v>
      </c>
    </row>
    <row r="2004" spans="1:1" x14ac:dyDescent="0.25">
      <c r="A2004" t="s">
        <v>2899</v>
      </c>
    </row>
    <row r="2005" spans="1:1" x14ac:dyDescent="0.25">
      <c r="A2005" t="s">
        <v>2900</v>
      </c>
    </row>
    <row r="2006" spans="1:1" x14ac:dyDescent="0.25">
      <c r="A2006" t="s">
        <v>2901</v>
      </c>
    </row>
    <row r="2007" spans="1:1" x14ac:dyDescent="0.25">
      <c r="A2007" t="s">
        <v>2902</v>
      </c>
    </row>
    <row r="2008" spans="1:1" x14ac:dyDescent="0.25">
      <c r="A2008" t="s">
        <v>2903</v>
      </c>
    </row>
    <row r="2009" spans="1:1" x14ac:dyDescent="0.25">
      <c r="A2009" t="s">
        <v>2904</v>
      </c>
    </row>
    <row r="2010" spans="1:1" x14ac:dyDescent="0.25">
      <c r="A2010" t="s">
        <v>2905</v>
      </c>
    </row>
    <row r="2011" spans="1:1" x14ac:dyDescent="0.25">
      <c r="A2011" t="s">
        <v>2906</v>
      </c>
    </row>
    <row r="2012" spans="1:1" x14ac:dyDescent="0.25">
      <c r="A2012" t="s">
        <v>2907</v>
      </c>
    </row>
    <row r="2013" spans="1:1" x14ac:dyDescent="0.25">
      <c r="A2013" t="s">
        <v>2908</v>
      </c>
    </row>
    <row r="2014" spans="1:1" x14ac:dyDescent="0.25">
      <c r="A2014" t="s">
        <v>2909</v>
      </c>
    </row>
    <row r="2015" spans="1:1" x14ac:dyDescent="0.25">
      <c r="A2015">
        <v>3195.9079999999999</v>
      </c>
    </row>
    <row r="2016" spans="1:1" x14ac:dyDescent="0.25">
      <c r="A2016">
        <v>3195.8649999999998</v>
      </c>
    </row>
    <row r="2017" spans="1:1" x14ac:dyDescent="0.25">
      <c r="A2017">
        <v>3195.1170000000002</v>
      </c>
    </row>
    <row r="2018" spans="1:1" x14ac:dyDescent="0.25">
      <c r="A2018">
        <v>3191.973</v>
      </c>
    </row>
    <row r="2019" spans="1:1" x14ac:dyDescent="0.25">
      <c r="A2019">
        <v>3191.924</v>
      </c>
    </row>
    <row r="2020" spans="1:1" x14ac:dyDescent="0.25">
      <c r="A2020">
        <v>3184.7460000000001</v>
      </c>
    </row>
    <row r="2021" spans="1:1" x14ac:dyDescent="0.25">
      <c r="A2021">
        <v>3184.71</v>
      </c>
    </row>
    <row r="2022" spans="1:1" x14ac:dyDescent="0.25">
      <c r="A2022">
        <v>3184.6669999999999</v>
      </c>
    </row>
    <row r="2023" spans="1:1" x14ac:dyDescent="0.25">
      <c r="A2023">
        <v>3184.6390000000001</v>
      </c>
    </row>
    <row r="2024" spans="1:1" x14ac:dyDescent="0.25">
      <c r="A2024">
        <v>3183.9070000000002</v>
      </c>
    </row>
    <row r="2025" spans="1:1" x14ac:dyDescent="0.25">
      <c r="A2025">
        <v>3181.9119999999998</v>
      </c>
    </row>
    <row r="2026" spans="1:1" x14ac:dyDescent="0.25">
      <c r="A2026">
        <v>3179.1819999999998</v>
      </c>
    </row>
    <row r="2027" spans="1:1" x14ac:dyDescent="0.25">
      <c r="A2027">
        <v>3178.1880000000001</v>
      </c>
    </row>
    <row r="2028" spans="1:1" x14ac:dyDescent="0.25">
      <c r="A2028">
        <v>3178.15</v>
      </c>
    </row>
    <row r="2029" spans="1:1" x14ac:dyDescent="0.25">
      <c r="A2029">
        <v>3178.1149999999998</v>
      </c>
    </row>
    <row r="2030" spans="1:1" x14ac:dyDescent="0.25">
      <c r="A2030">
        <v>3178.0839999999998</v>
      </c>
    </row>
    <row r="2031" spans="1:1" x14ac:dyDescent="0.25">
      <c r="A2031">
        <v>3176.8560000000002</v>
      </c>
    </row>
    <row r="2032" spans="1:1" x14ac:dyDescent="0.25">
      <c r="A2032">
        <v>3176.8359999999998</v>
      </c>
    </row>
    <row r="2033" spans="1:1" x14ac:dyDescent="0.25">
      <c r="A2033">
        <v>3175.81</v>
      </c>
    </row>
    <row r="2034" spans="1:1" x14ac:dyDescent="0.25">
      <c r="A2034">
        <v>3172.9520000000002</v>
      </c>
    </row>
    <row r="2035" spans="1:1" x14ac:dyDescent="0.25">
      <c r="A2035">
        <v>3172.91</v>
      </c>
    </row>
    <row r="2036" spans="1:1" x14ac:dyDescent="0.25">
      <c r="A2036">
        <v>3172.873</v>
      </c>
    </row>
    <row r="2037" spans="1:1" x14ac:dyDescent="0.25">
      <c r="A2037">
        <v>3172.384</v>
      </c>
    </row>
    <row r="2038" spans="1:1" x14ac:dyDescent="0.25">
      <c r="A2038">
        <v>3172.2890000000002</v>
      </c>
    </row>
    <row r="2039" spans="1:1" x14ac:dyDescent="0.25">
      <c r="A2039">
        <v>3171.6239999999998</v>
      </c>
    </row>
    <row r="2040" spans="1:1" x14ac:dyDescent="0.25">
      <c r="A2040">
        <v>3171.067</v>
      </c>
    </row>
    <row r="2041" spans="1:1" x14ac:dyDescent="0.25">
      <c r="A2041">
        <v>3170.96</v>
      </c>
    </row>
    <row r="2042" spans="1:1" x14ac:dyDescent="0.25">
      <c r="A2042">
        <v>3170.145</v>
      </c>
    </row>
    <row r="2043" spans="1:1" x14ac:dyDescent="0.25">
      <c r="A2043">
        <v>3167.8440000000001</v>
      </c>
    </row>
    <row r="2044" spans="1:1" x14ac:dyDescent="0.25">
      <c r="A2044">
        <v>3167.7979999999998</v>
      </c>
    </row>
    <row r="2045" spans="1:1" x14ac:dyDescent="0.25">
      <c r="A2045">
        <v>3167.2750000000001</v>
      </c>
    </row>
    <row r="2046" spans="1:1" x14ac:dyDescent="0.25">
      <c r="A2046">
        <v>3167.2420000000002</v>
      </c>
    </row>
    <row r="2047" spans="1:1" x14ac:dyDescent="0.25">
      <c r="A2047">
        <v>3163.8739999999998</v>
      </c>
    </row>
    <row r="2048" spans="1:1" x14ac:dyDescent="0.25">
      <c r="A2048">
        <v>3163.1869999999999</v>
      </c>
    </row>
    <row r="2049" spans="1:1" x14ac:dyDescent="0.25">
      <c r="A2049">
        <v>3161.33</v>
      </c>
    </row>
    <row r="2050" spans="1:1" x14ac:dyDescent="0.25">
      <c r="A2050">
        <v>3161.3670000000002</v>
      </c>
    </row>
    <row r="2051" spans="1:1" x14ac:dyDescent="0.25">
      <c r="A2051">
        <v>3160.116</v>
      </c>
    </row>
    <row r="2052" spans="1:1" x14ac:dyDescent="0.25">
      <c r="A2052">
        <v>3159.9749999999999</v>
      </c>
    </row>
    <row r="2053" spans="1:1" x14ac:dyDescent="0.25">
      <c r="A2053">
        <v>3157.1709999999998</v>
      </c>
    </row>
    <row r="2054" spans="1:1" x14ac:dyDescent="0.25">
      <c r="A2054">
        <v>3154.5259999999998</v>
      </c>
    </row>
    <row r="2055" spans="1:1" x14ac:dyDescent="0.25">
      <c r="A2055">
        <v>3153.7579999999998</v>
      </c>
    </row>
    <row r="2056" spans="1:1" x14ac:dyDescent="0.25">
      <c r="A2056">
        <v>3150.241</v>
      </c>
    </row>
    <row r="2057" spans="1:1" x14ac:dyDescent="0.25">
      <c r="A2057">
        <v>3150.203</v>
      </c>
    </row>
    <row r="2058" spans="1:1" x14ac:dyDescent="0.25">
      <c r="A2058">
        <v>3147.8780000000002</v>
      </c>
    </row>
    <row r="2059" spans="1:1" x14ac:dyDescent="0.25">
      <c r="A2059">
        <v>3147.83</v>
      </c>
    </row>
    <row r="2060" spans="1:1" x14ac:dyDescent="0.25">
      <c r="A2060">
        <v>3147.788</v>
      </c>
    </row>
    <row r="2061" spans="1:1" x14ac:dyDescent="0.25">
      <c r="A2061">
        <v>3147.0430000000001</v>
      </c>
    </row>
    <row r="2062" spans="1:1" x14ac:dyDescent="0.25">
      <c r="A2062">
        <v>3143.78</v>
      </c>
    </row>
    <row r="2063" spans="1:1" x14ac:dyDescent="0.25">
      <c r="A2063">
        <v>3143.5369999999998</v>
      </c>
    </row>
    <row r="2064" spans="1:1" x14ac:dyDescent="0.25">
      <c r="A2064">
        <v>3143.4960000000001</v>
      </c>
    </row>
    <row r="2065" spans="1:1" x14ac:dyDescent="0.25">
      <c r="A2065">
        <v>3143.46</v>
      </c>
    </row>
    <row r="2066" spans="1:1" x14ac:dyDescent="0.25">
      <c r="A2066">
        <v>3143.431</v>
      </c>
    </row>
    <row r="2067" spans="1:1" x14ac:dyDescent="0.25">
      <c r="A2067">
        <v>3140.9380000000001</v>
      </c>
    </row>
    <row r="2068" spans="1:1" x14ac:dyDescent="0.25">
      <c r="A2068">
        <v>3138.607</v>
      </c>
    </row>
    <row r="2069" spans="1:1" x14ac:dyDescent="0.25">
      <c r="A2069">
        <v>3138.2260000000001</v>
      </c>
    </row>
    <row r="2070" spans="1:1" x14ac:dyDescent="0.25">
      <c r="A2070">
        <v>3136.08</v>
      </c>
    </row>
    <row r="2071" spans="1:1" x14ac:dyDescent="0.25">
      <c r="A2071">
        <v>3133.5160000000001</v>
      </c>
    </row>
    <row r="2072" spans="1:1" x14ac:dyDescent="0.25">
      <c r="A2072">
        <v>3129.4589999999998</v>
      </c>
    </row>
    <row r="2073" spans="1:1" x14ac:dyDescent="0.25">
      <c r="A2073">
        <v>3129.4140000000002</v>
      </c>
    </row>
    <row r="2074" spans="1:1" x14ac:dyDescent="0.25">
      <c r="A2074">
        <v>3129.3850000000002</v>
      </c>
    </row>
    <row r="2075" spans="1:1" x14ac:dyDescent="0.25">
      <c r="A2075">
        <v>3129.3560000000002</v>
      </c>
    </row>
    <row r="2076" spans="1:1" x14ac:dyDescent="0.25">
      <c r="A2076">
        <v>3123.0320000000002</v>
      </c>
    </row>
    <row r="2077" spans="1:1" x14ac:dyDescent="0.25">
      <c r="A2077">
        <v>3122.6460000000002</v>
      </c>
    </row>
    <row r="2078" spans="1:1" x14ac:dyDescent="0.25">
      <c r="A2078">
        <v>3122.585</v>
      </c>
    </row>
    <row r="2079" spans="1:1" x14ac:dyDescent="0.25">
      <c r="A2079">
        <v>3122.5369999999998</v>
      </c>
    </row>
    <row r="2080" spans="1:1" x14ac:dyDescent="0.25">
      <c r="A2080">
        <v>3122.4949999999999</v>
      </c>
    </row>
    <row r="2081" spans="1:1" x14ac:dyDescent="0.25">
      <c r="A2081">
        <v>3121.6840000000002</v>
      </c>
    </row>
    <row r="2082" spans="1:1" x14ac:dyDescent="0.25">
      <c r="A2082">
        <v>3121.4290000000001</v>
      </c>
    </row>
    <row r="2083" spans="1:1" x14ac:dyDescent="0.25">
      <c r="A2083">
        <v>3121.39</v>
      </c>
    </row>
    <row r="2084" spans="1:1" x14ac:dyDescent="0.25">
      <c r="A2084">
        <v>3118.933</v>
      </c>
    </row>
    <row r="2085" spans="1:1" x14ac:dyDescent="0.25">
      <c r="A2085">
        <v>3117.3440000000001</v>
      </c>
    </row>
    <row r="2086" spans="1:1" x14ac:dyDescent="0.25">
      <c r="A2086">
        <v>3117.3130000000001</v>
      </c>
    </row>
    <row r="2087" spans="1:1" x14ac:dyDescent="0.25">
      <c r="A2087">
        <v>3113.837</v>
      </c>
    </row>
    <row r="2088" spans="1:1" x14ac:dyDescent="0.25">
      <c r="A2088">
        <v>3113.7939999999999</v>
      </c>
    </row>
    <row r="2089" spans="1:1" x14ac:dyDescent="0.25">
      <c r="A2089">
        <v>3113.76</v>
      </c>
    </row>
    <row r="2090" spans="1:1" x14ac:dyDescent="0.25">
      <c r="A2090">
        <v>3113.73</v>
      </c>
    </row>
    <row r="2091" spans="1:1" x14ac:dyDescent="0.25">
      <c r="A2091">
        <v>3113.5549999999998</v>
      </c>
    </row>
    <row r="2092" spans="1:1" x14ac:dyDescent="0.25">
      <c r="A2092">
        <v>3108.884</v>
      </c>
    </row>
    <row r="2093" spans="1:1" x14ac:dyDescent="0.25">
      <c r="A2093">
        <v>3108.43</v>
      </c>
    </row>
    <row r="2094" spans="1:1" x14ac:dyDescent="0.25">
      <c r="A2094">
        <v>3104.9360000000001</v>
      </c>
    </row>
    <row r="2095" spans="1:1" x14ac:dyDescent="0.25">
      <c r="A2095">
        <v>3104.0149999999999</v>
      </c>
    </row>
    <row r="2096" spans="1:1" x14ac:dyDescent="0.25">
      <c r="A2096">
        <v>3101.1320000000001</v>
      </c>
    </row>
    <row r="2097" spans="1:1" x14ac:dyDescent="0.25">
      <c r="A2097">
        <v>3101.1039999999998</v>
      </c>
    </row>
    <row r="2098" spans="1:1" x14ac:dyDescent="0.25">
      <c r="A2098">
        <v>3101.069</v>
      </c>
    </row>
    <row r="2099" spans="1:1" x14ac:dyDescent="0.25">
      <c r="A2099">
        <v>3100.4929999999999</v>
      </c>
    </row>
    <row r="2100" spans="1:1" x14ac:dyDescent="0.25">
      <c r="A2100">
        <v>3098.4740000000002</v>
      </c>
    </row>
    <row r="2101" spans="1:1" x14ac:dyDescent="0.25">
      <c r="A2101">
        <v>3098.4009999999998</v>
      </c>
    </row>
    <row r="2102" spans="1:1" x14ac:dyDescent="0.25">
      <c r="A2102">
        <v>3098.348</v>
      </c>
    </row>
    <row r="2103" spans="1:1" x14ac:dyDescent="0.25">
      <c r="A2103">
        <v>3097.4520000000002</v>
      </c>
    </row>
    <row r="2104" spans="1:1" x14ac:dyDescent="0.25">
      <c r="A2104">
        <v>3097.4</v>
      </c>
    </row>
    <row r="2105" spans="1:1" x14ac:dyDescent="0.25">
      <c r="A2105">
        <v>3097.3589999999999</v>
      </c>
    </row>
    <row r="2106" spans="1:1" x14ac:dyDescent="0.25">
      <c r="A2106">
        <v>3095.5880000000002</v>
      </c>
    </row>
    <row r="2107" spans="1:1" x14ac:dyDescent="0.25">
      <c r="A2107">
        <v>3095.5639999999999</v>
      </c>
    </row>
    <row r="2108" spans="1:1" x14ac:dyDescent="0.25">
      <c r="A2108">
        <v>3094.5349999999999</v>
      </c>
    </row>
    <row r="2109" spans="1:1" x14ac:dyDescent="0.25">
      <c r="A2109" t="s">
        <v>2918</v>
      </c>
    </row>
    <row r="2110" spans="1:1" x14ac:dyDescent="0.25">
      <c r="A2110" t="s">
        <v>2919</v>
      </c>
    </row>
    <row r="2111" spans="1:1" x14ac:dyDescent="0.25">
      <c r="A2111" t="s">
        <v>2920</v>
      </c>
    </row>
    <row r="2112" spans="1:1" x14ac:dyDescent="0.25">
      <c r="A2112" t="s">
        <v>2921</v>
      </c>
    </row>
    <row r="2113" spans="1:1" x14ac:dyDescent="0.25">
      <c r="A2113" t="s">
        <v>2922</v>
      </c>
    </row>
    <row r="2114" spans="1:1" x14ac:dyDescent="0.25">
      <c r="A2114" t="s">
        <v>2923</v>
      </c>
    </row>
    <row r="2115" spans="1:1" x14ac:dyDescent="0.25">
      <c r="A2115" t="s">
        <v>2924</v>
      </c>
    </row>
    <row r="2116" spans="1:1" x14ac:dyDescent="0.25">
      <c r="A2116" t="s">
        <v>2925</v>
      </c>
    </row>
    <row r="2117" spans="1:1" x14ac:dyDescent="0.25">
      <c r="A2117" t="s">
        <v>2926</v>
      </c>
    </row>
    <row r="2118" spans="1:1" x14ac:dyDescent="0.25">
      <c r="A2118" s="4">
        <v>3087.1750000000002</v>
      </c>
    </row>
    <row r="2119" spans="1:1" x14ac:dyDescent="0.25">
      <c r="A2119" t="s">
        <v>2928</v>
      </c>
    </row>
    <row r="2120" spans="1:1" x14ac:dyDescent="0.25">
      <c r="A2120" t="s">
        <v>2929</v>
      </c>
    </row>
    <row r="2121" spans="1:1" x14ac:dyDescent="0.25">
      <c r="A2121" t="s">
        <v>2930</v>
      </c>
    </row>
    <row r="2122" spans="1:1" x14ac:dyDescent="0.25">
      <c r="A2122" t="s">
        <v>2931</v>
      </c>
    </row>
    <row r="2123" spans="1:1" x14ac:dyDescent="0.25">
      <c r="A2123" t="s">
        <v>2932</v>
      </c>
    </row>
    <row r="2124" spans="1:1" x14ac:dyDescent="0.25">
      <c r="A2124" t="s">
        <v>2933</v>
      </c>
    </row>
    <row r="2125" spans="1:1" x14ac:dyDescent="0.25">
      <c r="A2125" t="s">
        <v>2934</v>
      </c>
    </row>
    <row r="2126" spans="1:1" x14ac:dyDescent="0.25">
      <c r="A2126" t="s">
        <v>2935</v>
      </c>
    </row>
    <row r="2127" spans="1:1" x14ac:dyDescent="0.25">
      <c r="A2127" t="s">
        <v>2936</v>
      </c>
    </row>
    <row r="2128" spans="1:1" x14ac:dyDescent="0.25">
      <c r="A2128" t="s">
        <v>2937</v>
      </c>
    </row>
    <row r="2129" spans="1:1" x14ac:dyDescent="0.25">
      <c r="A2129" t="s">
        <v>2938</v>
      </c>
    </row>
    <row r="2130" spans="1:1" x14ac:dyDescent="0.25">
      <c r="A2130" t="s">
        <v>2939</v>
      </c>
    </row>
    <row r="2131" spans="1:1" x14ac:dyDescent="0.25">
      <c r="A2131" t="s">
        <v>2940</v>
      </c>
    </row>
    <row r="2132" spans="1:1" x14ac:dyDescent="0.25">
      <c r="A2132" t="s">
        <v>2941</v>
      </c>
    </row>
    <row r="2133" spans="1:1" x14ac:dyDescent="0.25">
      <c r="A2133" t="s">
        <v>2942</v>
      </c>
    </row>
    <row r="2134" spans="1:1" x14ac:dyDescent="0.25">
      <c r="A2134" t="s">
        <v>2943</v>
      </c>
    </row>
    <row r="2135" spans="1:1" x14ac:dyDescent="0.25">
      <c r="A2135" t="s">
        <v>2944</v>
      </c>
    </row>
    <row r="2136" spans="1:1" x14ac:dyDescent="0.25">
      <c r="A2136" t="s">
        <v>2945</v>
      </c>
    </row>
    <row r="2137" spans="1:1" x14ac:dyDescent="0.25">
      <c r="A2137" t="s">
        <v>2946</v>
      </c>
    </row>
    <row r="2138" spans="1:1" x14ac:dyDescent="0.25">
      <c r="A2138" t="s">
        <v>2947</v>
      </c>
    </row>
    <row r="2139" spans="1:1" x14ac:dyDescent="0.25">
      <c r="A2139" t="s">
        <v>2948</v>
      </c>
    </row>
    <row r="2140" spans="1:1" x14ac:dyDescent="0.25">
      <c r="A2140" t="s">
        <v>2949</v>
      </c>
    </row>
    <row r="2141" spans="1:1" x14ac:dyDescent="0.25">
      <c r="A2141" t="s">
        <v>2950</v>
      </c>
    </row>
    <row r="2142" spans="1:1" x14ac:dyDescent="0.25">
      <c r="A2142" t="s">
        <v>2951</v>
      </c>
    </row>
    <row r="2143" spans="1:1" x14ac:dyDescent="0.25">
      <c r="A2143" t="s">
        <v>2952</v>
      </c>
    </row>
    <row r="2144" spans="1:1" x14ac:dyDescent="0.25">
      <c r="A2144" t="s">
        <v>2953</v>
      </c>
    </row>
    <row r="2145" spans="1:1" x14ac:dyDescent="0.25">
      <c r="A2145" t="s">
        <v>2954</v>
      </c>
    </row>
    <row r="2146" spans="1:1" x14ac:dyDescent="0.25">
      <c r="A2146" t="s">
        <v>2955</v>
      </c>
    </row>
    <row r="2147" spans="1:1" x14ac:dyDescent="0.25">
      <c r="A2147" t="s">
        <v>2957</v>
      </c>
    </row>
    <row r="2148" spans="1:1" x14ac:dyDescent="0.25">
      <c r="A2148" t="s">
        <v>2958</v>
      </c>
    </row>
    <row r="2149" spans="1:1" x14ac:dyDescent="0.25">
      <c r="A2149" t="s">
        <v>2959</v>
      </c>
    </row>
    <row r="2150" spans="1:1" x14ac:dyDescent="0.25">
      <c r="A2150" t="s">
        <v>2960</v>
      </c>
    </row>
    <row r="2151" spans="1:1" x14ac:dyDescent="0.25">
      <c r="A2151" t="s">
        <v>2961</v>
      </c>
    </row>
    <row r="2152" spans="1:1" x14ac:dyDescent="0.25">
      <c r="A2152" t="s">
        <v>2962</v>
      </c>
    </row>
    <row r="2153" spans="1:1" x14ac:dyDescent="0.25">
      <c r="A2153" t="s">
        <v>2963</v>
      </c>
    </row>
    <row r="2154" spans="1:1" x14ac:dyDescent="0.25">
      <c r="A2154" t="s">
        <v>2964</v>
      </c>
    </row>
    <row r="2155" spans="1:1" x14ac:dyDescent="0.25">
      <c r="A2155" t="s">
        <v>2965</v>
      </c>
    </row>
    <row r="2156" spans="1:1" x14ac:dyDescent="0.25">
      <c r="A2156" t="s">
        <v>2966</v>
      </c>
    </row>
    <row r="2157" spans="1:1" x14ac:dyDescent="0.25">
      <c r="A2157" t="s">
        <v>2967</v>
      </c>
    </row>
    <row r="2158" spans="1:1" x14ac:dyDescent="0.25">
      <c r="A2158" t="s">
        <v>2968</v>
      </c>
    </row>
    <row r="2159" spans="1:1" x14ac:dyDescent="0.25">
      <c r="A2159" t="s">
        <v>2969</v>
      </c>
    </row>
    <row r="2160" spans="1:1" x14ac:dyDescent="0.25">
      <c r="A2160" t="s">
        <v>2970</v>
      </c>
    </row>
    <row r="2161" spans="1:1" x14ac:dyDescent="0.25">
      <c r="A2161" t="s">
        <v>2971</v>
      </c>
    </row>
    <row r="2162" spans="1:1" x14ac:dyDescent="0.25">
      <c r="A2162" t="s">
        <v>2972</v>
      </c>
    </row>
    <row r="2163" spans="1:1" x14ac:dyDescent="0.25">
      <c r="A2163" t="s">
        <v>2973</v>
      </c>
    </row>
    <row r="2164" spans="1:1" x14ac:dyDescent="0.25">
      <c r="A2164" t="s">
        <v>2974</v>
      </c>
    </row>
    <row r="2165" spans="1:1" x14ac:dyDescent="0.25">
      <c r="A2165" t="s">
        <v>2975</v>
      </c>
    </row>
    <row r="2166" spans="1:1" x14ac:dyDescent="0.25">
      <c r="A2166" t="s">
        <v>2976</v>
      </c>
    </row>
    <row r="2167" spans="1:1" x14ac:dyDescent="0.25">
      <c r="A2167" t="s">
        <v>2977</v>
      </c>
    </row>
    <row r="2168" spans="1:1" x14ac:dyDescent="0.25">
      <c r="A2168" t="s">
        <v>2978</v>
      </c>
    </row>
    <row r="2169" spans="1:1" x14ac:dyDescent="0.25">
      <c r="A2169" t="s">
        <v>2979</v>
      </c>
    </row>
    <row r="2170" spans="1:1" x14ac:dyDescent="0.25">
      <c r="A2170" t="s">
        <v>2980</v>
      </c>
    </row>
    <row r="2171" spans="1:1" x14ac:dyDescent="0.25">
      <c r="A2171" t="s">
        <v>2981</v>
      </c>
    </row>
    <row r="2172" spans="1:1" x14ac:dyDescent="0.25">
      <c r="A2172" t="s">
        <v>2982</v>
      </c>
    </row>
    <row r="2173" spans="1:1" x14ac:dyDescent="0.25">
      <c r="A2173" t="s">
        <v>2983</v>
      </c>
    </row>
    <row r="2174" spans="1:1" x14ac:dyDescent="0.25">
      <c r="A2174" t="s">
        <v>2984</v>
      </c>
    </row>
    <row r="2175" spans="1:1" x14ac:dyDescent="0.25">
      <c r="A2175" t="s">
        <v>2985</v>
      </c>
    </row>
    <row r="2176" spans="1:1" x14ac:dyDescent="0.25">
      <c r="A2176" t="s">
        <v>2986</v>
      </c>
    </row>
    <row r="2177" spans="1:1" x14ac:dyDescent="0.25">
      <c r="A2177" t="s">
        <v>2987</v>
      </c>
    </row>
    <row r="2178" spans="1:1" x14ac:dyDescent="0.25">
      <c r="A2178" t="s">
        <v>2988</v>
      </c>
    </row>
    <row r="2179" spans="1:1" x14ac:dyDescent="0.25">
      <c r="A2179" t="s">
        <v>2989</v>
      </c>
    </row>
    <row r="2180" spans="1:1" x14ac:dyDescent="0.25">
      <c r="A2180" t="s">
        <v>2990</v>
      </c>
    </row>
    <row r="2181" spans="1:1" x14ac:dyDescent="0.25">
      <c r="A2181" t="s">
        <v>2991</v>
      </c>
    </row>
    <row r="2182" spans="1:1" x14ac:dyDescent="0.25">
      <c r="A2182" t="s">
        <v>2992</v>
      </c>
    </row>
    <row r="2183" spans="1:1" x14ac:dyDescent="0.25">
      <c r="A2183" t="s">
        <v>2993</v>
      </c>
    </row>
    <row r="2184" spans="1:1" x14ac:dyDescent="0.25">
      <c r="A2184" t="s">
        <v>2994</v>
      </c>
    </row>
    <row r="2185" spans="1:1" x14ac:dyDescent="0.25">
      <c r="A2185" t="s">
        <v>2995</v>
      </c>
    </row>
    <row r="2186" spans="1:1" x14ac:dyDescent="0.25">
      <c r="A2186" t="s">
        <v>2996</v>
      </c>
    </row>
    <row r="2187" spans="1:1" x14ac:dyDescent="0.25">
      <c r="A2187" t="s">
        <v>2997</v>
      </c>
    </row>
    <row r="2188" spans="1:1" x14ac:dyDescent="0.25">
      <c r="A2188" t="s">
        <v>2998</v>
      </c>
    </row>
    <row r="2189" spans="1:1" x14ac:dyDescent="0.25">
      <c r="A2189" t="s">
        <v>2999</v>
      </c>
    </row>
    <row r="2190" spans="1:1" x14ac:dyDescent="0.25">
      <c r="A2190" t="s">
        <v>3000</v>
      </c>
    </row>
    <row r="2191" spans="1:1" x14ac:dyDescent="0.25">
      <c r="A2191" t="s">
        <v>3001</v>
      </c>
    </row>
    <row r="2192" spans="1:1" x14ac:dyDescent="0.25">
      <c r="A2192" t="s">
        <v>3002</v>
      </c>
    </row>
    <row r="2193" spans="1:1" x14ac:dyDescent="0.25">
      <c r="A2193" t="s">
        <v>3003</v>
      </c>
    </row>
    <row r="2194" spans="1:1" x14ac:dyDescent="0.25">
      <c r="A2194" t="s">
        <v>3004</v>
      </c>
    </row>
    <row r="2195" spans="1:1" x14ac:dyDescent="0.25">
      <c r="A2195" t="s">
        <v>3005</v>
      </c>
    </row>
    <row r="2196" spans="1:1" x14ac:dyDescent="0.25">
      <c r="A2196" t="s">
        <v>3006</v>
      </c>
    </row>
    <row r="2197" spans="1:1" x14ac:dyDescent="0.25">
      <c r="A2197" t="s">
        <v>3007</v>
      </c>
    </row>
    <row r="2198" spans="1:1" x14ac:dyDescent="0.25">
      <c r="A2198" t="s">
        <v>3008</v>
      </c>
    </row>
    <row r="2199" spans="1:1" x14ac:dyDescent="0.25">
      <c r="A2199" t="s">
        <v>3009</v>
      </c>
    </row>
    <row r="2200" spans="1:1" x14ac:dyDescent="0.25">
      <c r="A2200" t="s">
        <v>3010</v>
      </c>
    </row>
    <row r="2201" spans="1:1" x14ac:dyDescent="0.25">
      <c r="A2201" t="s">
        <v>3011</v>
      </c>
    </row>
    <row r="2202" spans="1:1" x14ac:dyDescent="0.25">
      <c r="A2202" t="s">
        <v>3012</v>
      </c>
    </row>
    <row r="2203" spans="1:1" x14ac:dyDescent="0.25">
      <c r="A2203" t="s">
        <v>3013</v>
      </c>
    </row>
    <row r="2204" spans="1:1" x14ac:dyDescent="0.25">
      <c r="A2204" t="s">
        <v>3014</v>
      </c>
    </row>
    <row r="2205" spans="1:1" x14ac:dyDescent="0.25">
      <c r="A2205" t="s">
        <v>3015</v>
      </c>
    </row>
    <row r="2206" spans="1:1" x14ac:dyDescent="0.25">
      <c r="A2206" t="s">
        <v>3016</v>
      </c>
    </row>
    <row r="2207" spans="1:1" x14ac:dyDescent="0.25">
      <c r="A2207" t="s">
        <v>3017</v>
      </c>
    </row>
    <row r="2208" spans="1:1" x14ac:dyDescent="0.25">
      <c r="A2208" t="s">
        <v>3018</v>
      </c>
    </row>
    <row r="2209" spans="1:1" x14ac:dyDescent="0.25">
      <c r="A2209">
        <v>3042.35</v>
      </c>
    </row>
    <row r="2210" spans="1:1" x14ac:dyDescent="0.25">
      <c r="A2210">
        <v>3042.3090000000002</v>
      </c>
    </row>
    <row r="2211" spans="1:1" x14ac:dyDescent="0.25">
      <c r="A2211">
        <v>3042.2730000000001</v>
      </c>
    </row>
    <row r="2212" spans="1:1" x14ac:dyDescent="0.25">
      <c r="A2212">
        <v>3042.241</v>
      </c>
    </row>
    <row r="2213" spans="1:1" x14ac:dyDescent="0.25">
      <c r="A2213">
        <v>3041.855</v>
      </c>
    </row>
    <row r="2214" spans="1:1" x14ac:dyDescent="0.25">
      <c r="A2214">
        <v>3041.82</v>
      </c>
    </row>
    <row r="2215" spans="1:1" x14ac:dyDescent="0.25">
      <c r="A2215">
        <v>3041.7809999999999</v>
      </c>
    </row>
    <row r="2216" spans="1:1" x14ac:dyDescent="0.25">
      <c r="A2216">
        <v>3040.9380000000001</v>
      </c>
    </row>
    <row r="2217" spans="1:1" x14ac:dyDescent="0.25">
      <c r="A2217">
        <v>3040.0169999999998</v>
      </c>
    </row>
    <row r="2218" spans="1:1" x14ac:dyDescent="0.25">
      <c r="A2218">
        <v>3039.68</v>
      </c>
    </row>
    <row r="2219" spans="1:1" x14ac:dyDescent="0.25">
      <c r="A2219">
        <v>3037.616</v>
      </c>
    </row>
    <row r="2220" spans="1:1" x14ac:dyDescent="0.25">
      <c r="A2220">
        <v>3036.913</v>
      </c>
    </row>
    <row r="2221" spans="1:1" x14ac:dyDescent="0.25">
      <c r="A2221">
        <v>3036.2130000000002</v>
      </c>
    </row>
    <row r="2222" spans="1:1" x14ac:dyDescent="0.25">
      <c r="A2222">
        <v>3034.2809999999999</v>
      </c>
    </row>
    <row r="2223" spans="1:1" x14ac:dyDescent="0.25">
      <c r="A2223">
        <v>3034.2669999999998</v>
      </c>
    </row>
    <row r="2224" spans="1:1" x14ac:dyDescent="0.25">
      <c r="A2224">
        <v>3034.2469999999998</v>
      </c>
    </row>
    <row r="2225" spans="1:1" x14ac:dyDescent="0.25">
      <c r="A2225">
        <v>3034.1439999999998</v>
      </c>
    </row>
    <row r="2226" spans="1:1" x14ac:dyDescent="0.25">
      <c r="A2226">
        <v>3034.11</v>
      </c>
    </row>
    <row r="2227" spans="1:1" x14ac:dyDescent="0.25">
      <c r="A2227">
        <v>3034.0770000000002</v>
      </c>
    </row>
    <row r="2228" spans="1:1" x14ac:dyDescent="0.25">
      <c r="A2228">
        <v>3034.0479999999998</v>
      </c>
    </row>
    <row r="2229" spans="1:1" x14ac:dyDescent="0.25">
      <c r="A2229">
        <v>3033.346</v>
      </c>
    </row>
    <row r="2230" spans="1:1" x14ac:dyDescent="0.25">
      <c r="A2230">
        <v>3033.3090000000002</v>
      </c>
    </row>
    <row r="2231" spans="1:1" x14ac:dyDescent="0.25">
      <c r="A2231">
        <v>3033.1660000000002</v>
      </c>
    </row>
    <row r="2232" spans="1:1" x14ac:dyDescent="0.25">
      <c r="A2232">
        <v>3033.134</v>
      </c>
    </row>
    <row r="2233" spans="1:1" x14ac:dyDescent="0.25">
      <c r="A2233">
        <v>3033.0990000000002</v>
      </c>
    </row>
    <row r="2234" spans="1:1" x14ac:dyDescent="0.25">
      <c r="A2234">
        <v>3031.8820000000001</v>
      </c>
    </row>
    <row r="2235" spans="1:1" x14ac:dyDescent="0.25">
      <c r="A2235">
        <v>3031.75</v>
      </c>
    </row>
    <row r="2236" spans="1:1" x14ac:dyDescent="0.25">
      <c r="A2236">
        <v>3031.143</v>
      </c>
    </row>
    <row r="2237" spans="1:1" x14ac:dyDescent="0.25">
      <c r="A2237">
        <v>3030.7170000000001</v>
      </c>
    </row>
    <row r="2238" spans="1:1" x14ac:dyDescent="0.25">
      <c r="A2238">
        <v>3029.9960000000001</v>
      </c>
    </row>
    <row r="2239" spans="1:1" x14ac:dyDescent="0.25">
      <c r="A2239">
        <v>3029.4029999999998</v>
      </c>
    </row>
    <row r="2240" spans="1:1" x14ac:dyDescent="0.25">
      <c r="A2240">
        <v>3029.3760000000002</v>
      </c>
    </row>
    <row r="2241" spans="1:1" x14ac:dyDescent="0.25">
      <c r="A2241">
        <v>3027.9769999999999</v>
      </c>
    </row>
    <row r="2242" spans="1:1" x14ac:dyDescent="0.25">
      <c r="A2242">
        <v>3027.4810000000002</v>
      </c>
    </row>
    <row r="2243" spans="1:1" x14ac:dyDescent="0.25">
      <c r="A2243">
        <v>3027.4319999999998</v>
      </c>
    </row>
    <row r="2244" spans="1:1" x14ac:dyDescent="0.25">
      <c r="A2244">
        <v>3027.1039999999998</v>
      </c>
    </row>
    <row r="2245" spans="1:1" x14ac:dyDescent="0.25">
      <c r="A2245">
        <v>3027.069</v>
      </c>
    </row>
    <row r="2246" spans="1:1" x14ac:dyDescent="0.25">
      <c r="A2246">
        <v>3026.652</v>
      </c>
    </row>
    <row r="2247" spans="1:1" x14ac:dyDescent="0.25">
      <c r="A2247">
        <v>3026.223</v>
      </c>
    </row>
    <row r="2248" spans="1:1" x14ac:dyDescent="0.25">
      <c r="A2248">
        <v>3025.8040000000001</v>
      </c>
    </row>
    <row r="2249" spans="1:1" x14ac:dyDescent="0.25">
      <c r="A2249">
        <v>3025.6840000000002</v>
      </c>
    </row>
    <row r="2250" spans="1:1" x14ac:dyDescent="0.25">
      <c r="A2250">
        <v>3025.6379999999999</v>
      </c>
    </row>
    <row r="2251" spans="1:1" x14ac:dyDescent="0.25">
      <c r="A2251">
        <v>3025.596</v>
      </c>
    </row>
    <row r="2252" spans="1:1" x14ac:dyDescent="0.25">
      <c r="A2252">
        <v>3025.56</v>
      </c>
    </row>
    <row r="2253" spans="1:1" x14ac:dyDescent="0.25">
      <c r="A2253">
        <v>3025.527</v>
      </c>
    </row>
    <row r="2254" spans="1:1" x14ac:dyDescent="0.25">
      <c r="A2254">
        <v>3025.366</v>
      </c>
    </row>
    <row r="2255" spans="1:1" x14ac:dyDescent="0.25">
      <c r="A2255">
        <v>3025.2620000000002</v>
      </c>
    </row>
    <row r="2256" spans="1:1" x14ac:dyDescent="0.25">
      <c r="A2256">
        <v>3025.232</v>
      </c>
    </row>
    <row r="2257" spans="1:1" x14ac:dyDescent="0.25">
      <c r="A2257">
        <v>3024.6239999999998</v>
      </c>
    </row>
    <row r="2258" spans="1:1" x14ac:dyDescent="0.25">
      <c r="A2258">
        <v>3024.3409999999999</v>
      </c>
    </row>
    <row r="2259" spans="1:1" x14ac:dyDescent="0.25">
      <c r="A2259">
        <v>3024.3090000000002</v>
      </c>
    </row>
    <row r="2260" spans="1:1" x14ac:dyDescent="0.25">
      <c r="A2260">
        <v>3024.2750000000001</v>
      </c>
    </row>
    <row r="2261" spans="1:1" x14ac:dyDescent="0.25">
      <c r="A2261">
        <v>3022.8229999999999</v>
      </c>
    </row>
    <row r="2262" spans="1:1" x14ac:dyDescent="0.25">
      <c r="A2262">
        <v>3021.9119999999998</v>
      </c>
    </row>
    <row r="2263" spans="1:1" x14ac:dyDescent="0.25">
      <c r="A2263">
        <v>3021.7719999999999</v>
      </c>
    </row>
    <row r="2264" spans="1:1" x14ac:dyDescent="0.25">
      <c r="A2264">
        <v>3021.7440000000001</v>
      </c>
    </row>
    <row r="2265" spans="1:1" x14ac:dyDescent="0.25">
      <c r="A2265">
        <v>3021.7060000000001</v>
      </c>
    </row>
    <row r="2266" spans="1:1" x14ac:dyDescent="0.25">
      <c r="A2266">
        <v>3021.6750000000002</v>
      </c>
    </row>
    <row r="2267" spans="1:1" x14ac:dyDescent="0.25">
      <c r="A2267">
        <v>3021.3919999999998</v>
      </c>
    </row>
    <row r="2268" spans="1:1" x14ac:dyDescent="0.25">
      <c r="A2268">
        <v>3019.5709999999999</v>
      </c>
    </row>
    <row r="2269" spans="1:1" x14ac:dyDescent="0.25">
      <c r="A2269">
        <v>3019.5410000000002</v>
      </c>
    </row>
    <row r="2270" spans="1:1" x14ac:dyDescent="0.25">
      <c r="A2270">
        <v>3019.5160000000001</v>
      </c>
    </row>
    <row r="2271" spans="1:1" x14ac:dyDescent="0.25">
      <c r="A2271">
        <v>3018.701</v>
      </c>
    </row>
    <row r="2272" spans="1:1" x14ac:dyDescent="0.25">
      <c r="A2272">
        <v>3018.65</v>
      </c>
    </row>
    <row r="2273" spans="1:1" x14ac:dyDescent="0.25">
      <c r="A2273">
        <v>3018.607</v>
      </c>
    </row>
    <row r="2274" spans="1:1" x14ac:dyDescent="0.25">
      <c r="A2274">
        <v>3016.259</v>
      </c>
    </row>
    <row r="2275" spans="1:1" x14ac:dyDescent="0.25">
      <c r="A2275">
        <v>3016.2159999999999</v>
      </c>
    </row>
    <row r="2276" spans="1:1" x14ac:dyDescent="0.25">
      <c r="A2276">
        <v>3015.1970000000001</v>
      </c>
    </row>
    <row r="2277" spans="1:1" x14ac:dyDescent="0.25">
      <c r="A2277">
        <v>3015.1640000000002</v>
      </c>
    </row>
    <row r="2278" spans="1:1" x14ac:dyDescent="0.25">
      <c r="A2278">
        <v>3015.134</v>
      </c>
    </row>
    <row r="2279" spans="1:1" x14ac:dyDescent="0.25">
      <c r="A2279">
        <v>3014.915</v>
      </c>
    </row>
    <row r="2280" spans="1:1" x14ac:dyDescent="0.25">
      <c r="A2280">
        <v>3014.605</v>
      </c>
    </row>
    <row r="2281" spans="1:1" x14ac:dyDescent="0.25">
      <c r="A2281">
        <v>3014.5650000000001</v>
      </c>
    </row>
    <row r="2282" spans="1:1" x14ac:dyDescent="0.25">
      <c r="A2282">
        <v>3014.529</v>
      </c>
    </row>
    <row r="2283" spans="1:1" x14ac:dyDescent="0.25">
      <c r="A2283">
        <v>3013.7330000000002</v>
      </c>
    </row>
    <row r="2284" spans="1:1" x14ac:dyDescent="0.25">
      <c r="A2284">
        <v>3013.2579999999998</v>
      </c>
    </row>
    <row r="2285" spans="1:1" x14ac:dyDescent="0.25">
      <c r="A2285">
        <v>3013.21</v>
      </c>
    </row>
    <row r="2286" spans="1:1" x14ac:dyDescent="0.25">
      <c r="A2286">
        <v>3013.181</v>
      </c>
    </row>
    <row r="2287" spans="1:1" x14ac:dyDescent="0.25">
      <c r="A2287">
        <v>3013.1590000000001</v>
      </c>
    </row>
    <row r="2288" spans="1:1" x14ac:dyDescent="0.25">
      <c r="A2288">
        <v>3012.489</v>
      </c>
    </row>
    <row r="2289" spans="1:1" x14ac:dyDescent="0.25">
      <c r="A2289">
        <v>3012.4549999999999</v>
      </c>
    </row>
    <row r="2290" spans="1:1" x14ac:dyDescent="0.25">
      <c r="A2290">
        <v>3011.8159999999998</v>
      </c>
    </row>
    <row r="2291" spans="1:1" x14ac:dyDescent="0.25">
      <c r="A2291">
        <v>3011.7689999999998</v>
      </c>
    </row>
    <row r="2292" spans="1:1" x14ac:dyDescent="0.25">
      <c r="A2292">
        <v>3011.7289999999998</v>
      </c>
    </row>
    <row r="2293" spans="1:1" x14ac:dyDescent="0.25">
      <c r="A2293">
        <v>3011.2820000000002</v>
      </c>
    </row>
    <row r="2294" spans="1:1" x14ac:dyDescent="0.25">
      <c r="A2294">
        <v>3011.221</v>
      </c>
    </row>
    <row r="2295" spans="1:1" x14ac:dyDescent="0.25">
      <c r="A2295">
        <v>3011.1750000000002</v>
      </c>
    </row>
    <row r="2296" spans="1:1" x14ac:dyDescent="0.25">
      <c r="A2296">
        <v>3010.6120000000001</v>
      </c>
    </row>
    <row r="2297" spans="1:1" x14ac:dyDescent="0.25">
      <c r="A2297">
        <v>3010.4769999999999</v>
      </c>
    </row>
    <row r="2298" spans="1:1" x14ac:dyDescent="0.25">
      <c r="A2298">
        <v>3008.04</v>
      </c>
    </row>
    <row r="2299" spans="1:1" x14ac:dyDescent="0.25">
      <c r="A2299">
        <v>3007.9969999999998</v>
      </c>
    </row>
    <row r="2300" spans="1:1" x14ac:dyDescent="0.25">
      <c r="A2300">
        <v>3007.9589999999998</v>
      </c>
    </row>
    <row r="2301" spans="1:1" x14ac:dyDescent="0.25">
      <c r="A2301">
        <v>3007.9090000000001</v>
      </c>
    </row>
    <row r="2302" spans="1:1" x14ac:dyDescent="0.25">
      <c r="A2302">
        <v>3007.4839999999999</v>
      </c>
    </row>
    <row r="2303" spans="1:1" x14ac:dyDescent="0.25">
      <c r="A2303">
        <v>3007.4560000000001</v>
      </c>
    </row>
    <row r="2304" spans="1:1" x14ac:dyDescent="0.25">
      <c r="A2304" t="s">
        <v>3021</v>
      </c>
    </row>
    <row r="2305" spans="1:1" x14ac:dyDescent="0.25">
      <c r="A2305" t="s">
        <v>3023</v>
      </c>
    </row>
    <row r="2306" spans="1:1" x14ac:dyDescent="0.25">
      <c r="A2306" t="s">
        <v>3025</v>
      </c>
    </row>
    <row r="2307" spans="1:1" x14ac:dyDescent="0.25">
      <c r="A2307" t="s">
        <v>3027</v>
      </c>
    </row>
    <row r="2308" spans="1:1" x14ac:dyDescent="0.25">
      <c r="A2308" t="s">
        <v>3029</v>
      </c>
    </row>
    <row r="2309" spans="1:1" x14ac:dyDescent="0.25">
      <c r="A2309" t="s">
        <v>3031</v>
      </c>
    </row>
    <row r="2310" spans="1:1" x14ac:dyDescent="0.25">
      <c r="A2310" t="s">
        <v>3033</v>
      </c>
    </row>
    <row r="2311" spans="1:1" x14ac:dyDescent="0.25">
      <c r="A2311" t="s">
        <v>3035</v>
      </c>
    </row>
    <row r="2312" spans="1:1" x14ac:dyDescent="0.25">
      <c r="A2312" t="s">
        <v>3037</v>
      </c>
    </row>
    <row r="2313" spans="1:1" x14ac:dyDescent="0.25">
      <c r="A2313" t="s">
        <v>3039</v>
      </c>
    </row>
    <row r="2314" spans="1:1" x14ac:dyDescent="0.25">
      <c r="A2314" t="s">
        <v>3041</v>
      </c>
    </row>
    <row r="2315" spans="1:1" x14ac:dyDescent="0.25">
      <c r="A2315" t="s">
        <v>3043</v>
      </c>
    </row>
    <row r="2316" spans="1:1" x14ac:dyDescent="0.25">
      <c r="A2316" t="s">
        <v>3045</v>
      </c>
    </row>
    <row r="2317" spans="1:1" x14ac:dyDescent="0.25">
      <c r="A2317" t="s">
        <v>3047</v>
      </c>
    </row>
    <row r="2318" spans="1:1" x14ac:dyDescent="0.25">
      <c r="A2318" t="s">
        <v>3049</v>
      </c>
    </row>
    <row r="2319" spans="1:1" x14ac:dyDescent="0.25">
      <c r="A2319" t="s">
        <v>3051</v>
      </c>
    </row>
    <row r="2320" spans="1:1" x14ac:dyDescent="0.25">
      <c r="A2320" t="s">
        <v>3053</v>
      </c>
    </row>
    <row r="2321" spans="1:1" x14ac:dyDescent="0.25">
      <c r="A2321" t="s">
        <v>3055</v>
      </c>
    </row>
    <row r="2322" spans="1:1" x14ac:dyDescent="0.25">
      <c r="A2322" t="s">
        <v>3057</v>
      </c>
    </row>
    <row r="2323" spans="1:1" x14ac:dyDescent="0.25">
      <c r="A2323" t="s">
        <v>3059</v>
      </c>
    </row>
    <row r="2324" spans="1:1" x14ac:dyDescent="0.25">
      <c r="A2324" t="s">
        <v>3061</v>
      </c>
    </row>
    <row r="2325" spans="1:1" x14ac:dyDescent="0.25">
      <c r="A2325" t="s">
        <v>3063</v>
      </c>
    </row>
    <row r="2326" spans="1:1" x14ac:dyDescent="0.25">
      <c r="A2326" t="s">
        <v>3065</v>
      </c>
    </row>
    <row r="2327" spans="1:1" x14ac:dyDescent="0.25">
      <c r="A2327" t="s">
        <v>3067</v>
      </c>
    </row>
    <row r="2328" spans="1:1" x14ac:dyDescent="0.25">
      <c r="A2328" t="s">
        <v>3069</v>
      </c>
    </row>
    <row r="2329" spans="1:1" x14ac:dyDescent="0.25">
      <c r="A2329" t="s">
        <v>3071</v>
      </c>
    </row>
    <row r="2330" spans="1:1" x14ac:dyDescent="0.25">
      <c r="A2330" t="s">
        <v>3073</v>
      </c>
    </row>
    <row r="2331" spans="1:1" x14ac:dyDescent="0.25">
      <c r="A2331" t="s">
        <v>3075</v>
      </c>
    </row>
    <row r="2332" spans="1:1" x14ac:dyDescent="0.25">
      <c r="A2332" t="s">
        <v>3077</v>
      </c>
    </row>
    <row r="2333" spans="1:1" x14ac:dyDescent="0.25">
      <c r="A2333" t="s">
        <v>3079</v>
      </c>
    </row>
    <row r="2334" spans="1:1" x14ac:dyDescent="0.25">
      <c r="A2334" t="s">
        <v>3081</v>
      </c>
    </row>
    <row r="2335" spans="1:1" x14ac:dyDescent="0.25">
      <c r="A2335" t="s">
        <v>3083</v>
      </c>
    </row>
    <row r="2336" spans="1:1" x14ac:dyDescent="0.25">
      <c r="A2336" t="s">
        <v>3085</v>
      </c>
    </row>
    <row r="2337" spans="1:1" x14ac:dyDescent="0.25">
      <c r="A2337" t="s">
        <v>3087</v>
      </c>
    </row>
    <row r="2338" spans="1:1" x14ac:dyDescent="0.25">
      <c r="A2338" t="s">
        <v>3089</v>
      </c>
    </row>
    <row r="2339" spans="1:1" x14ac:dyDescent="0.25">
      <c r="A2339" t="s">
        <v>3091</v>
      </c>
    </row>
    <row r="2340" spans="1:1" x14ac:dyDescent="0.25">
      <c r="A2340" t="s">
        <v>3093</v>
      </c>
    </row>
    <row r="2341" spans="1:1" x14ac:dyDescent="0.25">
      <c r="A2341" t="s">
        <v>3095</v>
      </c>
    </row>
    <row r="2342" spans="1:1" x14ac:dyDescent="0.25">
      <c r="A2342" t="s">
        <v>3097</v>
      </c>
    </row>
    <row r="2343" spans="1:1" x14ac:dyDescent="0.25">
      <c r="A2343" t="s">
        <v>3099</v>
      </c>
    </row>
    <row r="2344" spans="1:1" x14ac:dyDescent="0.25">
      <c r="A2344" t="s">
        <v>3101</v>
      </c>
    </row>
    <row r="2345" spans="1:1" x14ac:dyDescent="0.25">
      <c r="A2345" t="s">
        <v>3103</v>
      </c>
    </row>
    <row r="2346" spans="1:1" x14ac:dyDescent="0.25">
      <c r="A2346" t="s">
        <v>3105</v>
      </c>
    </row>
    <row r="2347" spans="1:1" x14ac:dyDescent="0.25">
      <c r="A2347" t="s">
        <v>3107</v>
      </c>
    </row>
    <row r="2348" spans="1:1" x14ac:dyDescent="0.25">
      <c r="A2348" t="s">
        <v>3109</v>
      </c>
    </row>
    <row r="2349" spans="1:1" x14ac:dyDescent="0.25">
      <c r="A2349" t="s">
        <v>3111</v>
      </c>
    </row>
    <row r="2350" spans="1:1" x14ac:dyDescent="0.25">
      <c r="A2350" t="s">
        <v>3113</v>
      </c>
    </row>
    <row r="2351" spans="1:1" x14ac:dyDescent="0.25">
      <c r="A2351" t="s">
        <v>3115</v>
      </c>
    </row>
    <row r="2352" spans="1:1" x14ac:dyDescent="0.25">
      <c r="A2352" t="s">
        <v>3117</v>
      </c>
    </row>
    <row r="2353" spans="1:1" x14ac:dyDescent="0.25">
      <c r="A2353" t="s">
        <v>3119</v>
      </c>
    </row>
    <row r="2354" spans="1:1" x14ac:dyDescent="0.25">
      <c r="A2354" t="s">
        <v>3121</v>
      </c>
    </row>
    <row r="2355" spans="1:1" x14ac:dyDescent="0.25">
      <c r="A2355" t="s">
        <v>3123</v>
      </c>
    </row>
    <row r="2356" spans="1:1" x14ac:dyDescent="0.25">
      <c r="A2356" t="s">
        <v>3125</v>
      </c>
    </row>
    <row r="2357" spans="1:1" x14ac:dyDescent="0.25">
      <c r="A2357" t="s">
        <v>3127</v>
      </c>
    </row>
    <row r="2358" spans="1:1" x14ac:dyDescent="0.25">
      <c r="A2358" t="s">
        <v>3129</v>
      </c>
    </row>
    <row r="2359" spans="1:1" x14ac:dyDescent="0.25">
      <c r="A2359" t="s">
        <v>3131</v>
      </c>
    </row>
    <row r="2360" spans="1:1" x14ac:dyDescent="0.25">
      <c r="A2360" t="s">
        <v>3133</v>
      </c>
    </row>
    <row r="2361" spans="1:1" x14ac:dyDescent="0.25">
      <c r="A2361" t="s">
        <v>3135</v>
      </c>
    </row>
    <row r="2362" spans="1:1" x14ac:dyDescent="0.25">
      <c r="A2362" t="s">
        <v>3137</v>
      </c>
    </row>
    <row r="2363" spans="1:1" x14ac:dyDescent="0.25">
      <c r="A2363" t="s">
        <v>3139</v>
      </c>
    </row>
    <row r="2364" spans="1:1" x14ac:dyDescent="0.25">
      <c r="A2364" t="s">
        <v>3141</v>
      </c>
    </row>
    <row r="2365" spans="1:1" x14ac:dyDescent="0.25">
      <c r="A2365" t="s">
        <v>3143</v>
      </c>
    </row>
    <row r="2366" spans="1:1" x14ac:dyDescent="0.25">
      <c r="A2366" t="s">
        <v>3145</v>
      </c>
    </row>
    <row r="2367" spans="1:1" x14ac:dyDescent="0.25">
      <c r="A2367" t="s">
        <v>3147</v>
      </c>
    </row>
    <row r="2368" spans="1:1" x14ac:dyDescent="0.25">
      <c r="A2368" t="s">
        <v>3149</v>
      </c>
    </row>
    <row r="2369" spans="1:1" x14ac:dyDescent="0.25">
      <c r="A2369" t="s">
        <v>3151</v>
      </c>
    </row>
    <row r="2370" spans="1:1" x14ac:dyDescent="0.25">
      <c r="A2370" t="s">
        <v>3153</v>
      </c>
    </row>
    <row r="2371" spans="1:1" x14ac:dyDescent="0.25">
      <c r="A2371" t="s">
        <v>3155</v>
      </c>
    </row>
    <row r="2372" spans="1:1" x14ac:dyDescent="0.25">
      <c r="A2372" t="s">
        <v>3157</v>
      </c>
    </row>
    <row r="2373" spans="1:1" x14ac:dyDescent="0.25">
      <c r="A2373" t="s">
        <v>3159</v>
      </c>
    </row>
    <row r="2374" spans="1:1" x14ac:dyDescent="0.25">
      <c r="A2374" t="s">
        <v>3161</v>
      </c>
    </row>
    <row r="2375" spans="1:1" x14ac:dyDescent="0.25">
      <c r="A2375" t="s">
        <v>3163</v>
      </c>
    </row>
    <row r="2376" spans="1:1" x14ac:dyDescent="0.25">
      <c r="A2376" t="s">
        <v>3165</v>
      </c>
    </row>
    <row r="2377" spans="1:1" x14ac:dyDescent="0.25">
      <c r="A2377" t="s">
        <v>3167</v>
      </c>
    </row>
    <row r="2378" spans="1:1" x14ac:dyDescent="0.25">
      <c r="A2378" t="s">
        <v>3169</v>
      </c>
    </row>
    <row r="2379" spans="1:1" x14ac:dyDescent="0.25">
      <c r="A2379" t="s">
        <v>3171</v>
      </c>
    </row>
    <row r="2380" spans="1:1" x14ac:dyDescent="0.25">
      <c r="A2380" t="s">
        <v>3173</v>
      </c>
    </row>
    <row r="2381" spans="1:1" x14ac:dyDescent="0.25">
      <c r="A2381" t="s">
        <v>3175</v>
      </c>
    </row>
    <row r="2382" spans="1:1" x14ac:dyDescent="0.25">
      <c r="A2382" t="s">
        <v>3177</v>
      </c>
    </row>
    <row r="2383" spans="1:1" x14ac:dyDescent="0.25">
      <c r="A2383" t="s">
        <v>3179</v>
      </c>
    </row>
    <row r="2384" spans="1:1" x14ac:dyDescent="0.25">
      <c r="A2384" t="s">
        <v>3181</v>
      </c>
    </row>
    <row r="2385" spans="1:1" x14ac:dyDescent="0.25">
      <c r="A2385" t="s">
        <v>3184</v>
      </c>
    </row>
    <row r="2386" spans="1:1" x14ac:dyDescent="0.25">
      <c r="A2386" t="s">
        <v>3186</v>
      </c>
    </row>
    <row r="2387" spans="1:1" x14ac:dyDescent="0.25">
      <c r="A2387" t="s">
        <v>3188</v>
      </c>
    </row>
    <row r="2388" spans="1:1" x14ac:dyDescent="0.25">
      <c r="A2388" t="s">
        <v>3190</v>
      </c>
    </row>
    <row r="2389" spans="1:1" x14ac:dyDescent="0.25">
      <c r="A2389" t="s">
        <v>3192</v>
      </c>
    </row>
    <row r="2390" spans="1:1" x14ac:dyDescent="0.25">
      <c r="A2390" t="s">
        <v>3194</v>
      </c>
    </row>
    <row r="2391" spans="1:1" x14ac:dyDescent="0.25">
      <c r="A2391" t="s">
        <v>3196</v>
      </c>
    </row>
    <row r="2392" spans="1:1" x14ac:dyDescent="0.25">
      <c r="A2392" t="s">
        <v>3198</v>
      </c>
    </row>
    <row r="2393" spans="1:1" x14ac:dyDescent="0.25">
      <c r="A2393" t="s">
        <v>3200</v>
      </c>
    </row>
    <row r="2394" spans="1:1" x14ac:dyDescent="0.25">
      <c r="A2394" t="s">
        <v>3202</v>
      </c>
    </row>
    <row r="2395" spans="1:1" x14ac:dyDescent="0.25">
      <c r="A2395" t="s">
        <v>3204</v>
      </c>
    </row>
    <row r="2396" spans="1:1" x14ac:dyDescent="0.25">
      <c r="A2396" t="s">
        <v>3206</v>
      </c>
    </row>
    <row r="2397" spans="1:1" x14ac:dyDescent="0.25">
      <c r="A2397" t="s">
        <v>3208</v>
      </c>
    </row>
    <row r="2398" spans="1:1" x14ac:dyDescent="0.25">
      <c r="A2398" t="s">
        <v>3210</v>
      </c>
    </row>
    <row r="2399" spans="1:1" x14ac:dyDescent="0.25">
      <c r="A2399" t="s">
        <v>3212</v>
      </c>
    </row>
    <row r="2400" spans="1:1" x14ac:dyDescent="0.25">
      <c r="A2400" t="s">
        <v>3214</v>
      </c>
    </row>
    <row r="2401" spans="1:1" x14ac:dyDescent="0.25">
      <c r="A2401" t="s">
        <v>3216</v>
      </c>
    </row>
    <row r="2402" spans="1:1" x14ac:dyDescent="0.25">
      <c r="A2402" t="s">
        <v>3218</v>
      </c>
    </row>
    <row r="2403" spans="1:1" x14ac:dyDescent="0.25">
      <c r="A2403" t="s">
        <v>3219</v>
      </c>
    </row>
    <row r="2404" spans="1:1" x14ac:dyDescent="0.25">
      <c r="A2404" t="s">
        <v>3220</v>
      </c>
    </row>
    <row r="2405" spans="1:1" x14ac:dyDescent="0.25">
      <c r="A2405" t="s">
        <v>3221</v>
      </c>
    </row>
    <row r="2406" spans="1:1" x14ac:dyDescent="0.25">
      <c r="A2406" t="s">
        <v>3222</v>
      </c>
    </row>
    <row r="2407" spans="1:1" x14ac:dyDescent="0.25">
      <c r="A2407" t="s">
        <v>3223</v>
      </c>
    </row>
    <row r="2408" spans="1:1" x14ac:dyDescent="0.25">
      <c r="A2408" t="s">
        <v>3224</v>
      </c>
    </row>
    <row r="2409" spans="1:1" x14ac:dyDescent="0.25">
      <c r="A2409" t="s">
        <v>3225</v>
      </c>
    </row>
    <row r="2410" spans="1:1" x14ac:dyDescent="0.25">
      <c r="A2410" t="s">
        <v>3226</v>
      </c>
    </row>
    <row r="2411" spans="1:1" x14ac:dyDescent="0.25">
      <c r="A2411" t="s">
        <v>3227</v>
      </c>
    </row>
    <row r="2412" spans="1:1" x14ac:dyDescent="0.25">
      <c r="A2412" t="s">
        <v>3228</v>
      </c>
    </row>
    <row r="2413" spans="1:1" x14ac:dyDescent="0.25">
      <c r="A2413" t="s">
        <v>3229</v>
      </c>
    </row>
    <row r="2414" spans="1:1" x14ac:dyDescent="0.25">
      <c r="A2414" t="s">
        <v>3230</v>
      </c>
    </row>
    <row r="2415" spans="1:1" x14ac:dyDescent="0.25">
      <c r="A2415" t="s">
        <v>3231</v>
      </c>
    </row>
    <row r="2416" spans="1:1" x14ac:dyDescent="0.25">
      <c r="A2416" t="s">
        <v>3232</v>
      </c>
    </row>
    <row r="2417" spans="1:1" x14ac:dyDescent="0.25">
      <c r="A2417" t="s">
        <v>3233</v>
      </c>
    </row>
    <row r="2418" spans="1:1" x14ac:dyDescent="0.25">
      <c r="A2418" t="s">
        <v>3234</v>
      </c>
    </row>
    <row r="2419" spans="1:1" x14ac:dyDescent="0.25">
      <c r="A2419" t="s">
        <v>3235</v>
      </c>
    </row>
    <row r="2420" spans="1:1" x14ac:dyDescent="0.25">
      <c r="A2420" t="s">
        <v>3236</v>
      </c>
    </row>
    <row r="2421" spans="1:1" x14ac:dyDescent="0.25">
      <c r="A2421" t="s">
        <v>3237</v>
      </c>
    </row>
    <row r="2422" spans="1:1" x14ac:dyDescent="0.25">
      <c r="A2422" t="s">
        <v>3238</v>
      </c>
    </row>
    <row r="2423" spans="1:1" x14ac:dyDescent="0.25">
      <c r="A2423" t="s">
        <v>3239</v>
      </c>
    </row>
    <row r="2424" spans="1:1" x14ac:dyDescent="0.25">
      <c r="A2424" t="s">
        <v>3240</v>
      </c>
    </row>
    <row r="2425" spans="1:1" x14ac:dyDescent="0.25">
      <c r="A2425" t="s">
        <v>3241</v>
      </c>
    </row>
    <row r="2426" spans="1:1" x14ac:dyDescent="0.25">
      <c r="A2426" t="s">
        <v>3242</v>
      </c>
    </row>
    <row r="2427" spans="1:1" x14ac:dyDescent="0.25">
      <c r="A2427" t="s">
        <v>3243</v>
      </c>
    </row>
    <row r="2428" spans="1:1" x14ac:dyDescent="0.25">
      <c r="A2428" t="s">
        <v>3244</v>
      </c>
    </row>
    <row r="2429" spans="1:1" x14ac:dyDescent="0.25">
      <c r="A2429" t="s">
        <v>3245</v>
      </c>
    </row>
    <row r="2430" spans="1:1" x14ac:dyDescent="0.25">
      <c r="A2430" t="s">
        <v>3246</v>
      </c>
    </row>
    <row r="2431" spans="1:1" x14ac:dyDescent="0.25">
      <c r="A2431" t="s">
        <v>3247</v>
      </c>
    </row>
    <row r="2432" spans="1:1" x14ac:dyDescent="0.25">
      <c r="A2432" t="s">
        <v>3248</v>
      </c>
    </row>
    <row r="2433" spans="1:1" x14ac:dyDescent="0.25">
      <c r="A2433" t="s">
        <v>3249</v>
      </c>
    </row>
    <row r="2434" spans="1:1" x14ac:dyDescent="0.25">
      <c r="A2434" t="s">
        <v>3250</v>
      </c>
    </row>
    <row r="2435" spans="1:1" x14ac:dyDescent="0.25">
      <c r="A2435" t="s">
        <v>3251</v>
      </c>
    </row>
    <row r="2436" spans="1:1" x14ac:dyDescent="0.25">
      <c r="A2436" t="s">
        <v>3252</v>
      </c>
    </row>
    <row r="2437" spans="1:1" x14ac:dyDescent="0.25">
      <c r="A2437" t="s">
        <v>3253</v>
      </c>
    </row>
    <row r="2438" spans="1:1" x14ac:dyDescent="0.25">
      <c r="A2438" t="s">
        <v>3254</v>
      </c>
    </row>
    <row r="2439" spans="1:1" x14ac:dyDescent="0.25">
      <c r="A2439" t="s">
        <v>3255</v>
      </c>
    </row>
    <row r="2440" spans="1:1" x14ac:dyDescent="0.25">
      <c r="A2440" t="s">
        <v>3256</v>
      </c>
    </row>
    <row r="2441" spans="1:1" x14ac:dyDescent="0.25">
      <c r="A2441" t="s">
        <v>3257</v>
      </c>
    </row>
    <row r="2442" spans="1:1" x14ac:dyDescent="0.25">
      <c r="A2442" t="s">
        <v>3258</v>
      </c>
    </row>
    <row r="2443" spans="1:1" x14ac:dyDescent="0.25">
      <c r="A2443" t="s">
        <v>3259</v>
      </c>
    </row>
    <row r="2444" spans="1:1" x14ac:dyDescent="0.25">
      <c r="A2444" t="s">
        <v>3260</v>
      </c>
    </row>
    <row r="2445" spans="1:1" x14ac:dyDescent="0.25">
      <c r="A2445" t="s">
        <v>3261</v>
      </c>
    </row>
    <row r="2446" spans="1:1" x14ac:dyDescent="0.25">
      <c r="A2446" t="s">
        <v>3262</v>
      </c>
    </row>
    <row r="2447" spans="1:1" x14ac:dyDescent="0.25">
      <c r="A2447" t="s">
        <v>3264</v>
      </c>
    </row>
    <row r="2448" spans="1:1" x14ac:dyDescent="0.25">
      <c r="A2448" t="s">
        <v>3265</v>
      </c>
    </row>
    <row r="2449" spans="1:1" x14ac:dyDescent="0.25">
      <c r="A2449" t="s">
        <v>3266</v>
      </c>
    </row>
    <row r="2450" spans="1:1" x14ac:dyDescent="0.25">
      <c r="A2450" t="s">
        <v>3267</v>
      </c>
    </row>
    <row r="2451" spans="1:1" x14ac:dyDescent="0.25">
      <c r="A2451" t="s">
        <v>3268</v>
      </c>
    </row>
    <row r="2452" spans="1:1" x14ac:dyDescent="0.25">
      <c r="A2452" t="s">
        <v>3269</v>
      </c>
    </row>
    <row r="2453" spans="1:1" x14ac:dyDescent="0.25">
      <c r="A2453" t="s">
        <v>3270</v>
      </c>
    </row>
    <row r="2454" spans="1:1" x14ac:dyDescent="0.25">
      <c r="A2454" t="s">
        <v>3271</v>
      </c>
    </row>
    <row r="2455" spans="1:1" x14ac:dyDescent="0.25">
      <c r="A2455" t="s">
        <v>3272</v>
      </c>
    </row>
    <row r="2456" spans="1:1" x14ac:dyDescent="0.25">
      <c r="A2456" t="s">
        <v>3273</v>
      </c>
    </row>
    <row r="2457" spans="1:1" x14ac:dyDescent="0.25">
      <c r="A2457" t="s">
        <v>3274</v>
      </c>
    </row>
    <row r="2458" spans="1:1" x14ac:dyDescent="0.25">
      <c r="A2458" t="s">
        <v>3275</v>
      </c>
    </row>
    <row r="2459" spans="1:1" x14ac:dyDescent="0.25">
      <c r="A2459" t="s">
        <v>3276</v>
      </c>
    </row>
    <row r="2460" spans="1:1" x14ac:dyDescent="0.25">
      <c r="A2460" t="s">
        <v>3277</v>
      </c>
    </row>
    <row r="2461" spans="1:1" x14ac:dyDescent="0.25">
      <c r="A2461" t="s">
        <v>3278</v>
      </c>
    </row>
    <row r="2462" spans="1:1" x14ac:dyDescent="0.25">
      <c r="A2462" t="s">
        <v>3279</v>
      </c>
    </row>
    <row r="2463" spans="1:1" x14ac:dyDescent="0.25">
      <c r="A2463" t="s">
        <v>3280</v>
      </c>
    </row>
    <row r="2464" spans="1:1" x14ac:dyDescent="0.25">
      <c r="A2464" t="s">
        <v>3281</v>
      </c>
    </row>
    <row r="2465" spans="1:1" x14ac:dyDescent="0.25">
      <c r="A2465" t="s">
        <v>3282</v>
      </c>
    </row>
    <row r="2466" spans="1:1" x14ac:dyDescent="0.25">
      <c r="A2466" t="s">
        <v>3283</v>
      </c>
    </row>
    <row r="2467" spans="1:1" x14ac:dyDescent="0.25">
      <c r="A2467" t="s">
        <v>3284</v>
      </c>
    </row>
    <row r="2468" spans="1:1" x14ac:dyDescent="0.25">
      <c r="A2468" t="s">
        <v>3285</v>
      </c>
    </row>
    <row r="2469" spans="1:1" x14ac:dyDescent="0.25">
      <c r="A2469" t="s">
        <v>3286</v>
      </c>
    </row>
    <row r="2470" spans="1:1" x14ac:dyDescent="0.25">
      <c r="A2470" t="s">
        <v>3287</v>
      </c>
    </row>
    <row r="2471" spans="1:1" x14ac:dyDescent="0.25">
      <c r="A2471" t="s">
        <v>3288</v>
      </c>
    </row>
    <row r="2472" spans="1:1" x14ac:dyDescent="0.25">
      <c r="A2472" t="s">
        <v>3289</v>
      </c>
    </row>
    <row r="2473" spans="1:1" x14ac:dyDescent="0.25">
      <c r="A2473" t="s">
        <v>3290</v>
      </c>
    </row>
    <row r="2474" spans="1:1" x14ac:dyDescent="0.25">
      <c r="A2474" t="s">
        <v>3291</v>
      </c>
    </row>
    <row r="2475" spans="1:1" x14ac:dyDescent="0.25">
      <c r="A2475" t="s">
        <v>3292</v>
      </c>
    </row>
    <row r="2476" spans="1:1" x14ac:dyDescent="0.25">
      <c r="A2476" t="s">
        <v>3293</v>
      </c>
    </row>
    <row r="2477" spans="1:1" x14ac:dyDescent="0.25">
      <c r="A2477" t="s">
        <v>3294</v>
      </c>
    </row>
    <row r="2478" spans="1:1" x14ac:dyDescent="0.25">
      <c r="A2478" t="s">
        <v>3295</v>
      </c>
    </row>
    <row r="2479" spans="1:1" x14ac:dyDescent="0.25">
      <c r="A2479" t="s">
        <v>3296</v>
      </c>
    </row>
    <row r="2480" spans="1:1" x14ac:dyDescent="0.25">
      <c r="A2480" t="s">
        <v>3297</v>
      </c>
    </row>
    <row r="2481" spans="1:1" x14ac:dyDescent="0.25">
      <c r="A2481" t="s">
        <v>3298</v>
      </c>
    </row>
    <row r="2482" spans="1:1" x14ac:dyDescent="0.25">
      <c r="A2482" t="s">
        <v>3299</v>
      </c>
    </row>
    <row r="2483" spans="1:1" x14ac:dyDescent="0.25">
      <c r="A2483" t="s">
        <v>3300</v>
      </c>
    </row>
    <row r="2484" spans="1:1" x14ac:dyDescent="0.25">
      <c r="A2484" t="s">
        <v>3301</v>
      </c>
    </row>
    <row r="2485" spans="1:1" x14ac:dyDescent="0.25">
      <c r="A2485" t="s">
        <v>3302</v>
      </c>
    </row>
    <row r="2486" spans="1:1" x14ac:dyDescent="0.25">
      <c r="A2486" t="s">
        <v>3303</v>
      </c>
    </row>
    <row r="2487" spans="1:1" x14ac:dyDescent="0.25">
      <c r="A2487" t="s">
        <v>3304</v>
      </c>
    </row>
    <row r="2488" spans="1:1" x14ac:dyDescent="0.25">
      <c r="A2488" t="s">
        <v>3305</v>
      </c>
    </row>
    <row r="2489" spans="1:1" x14ac:dyDescent="0.25">
      <c r="A2489" t="s">
        <v>3306</v>
      </c>
    </row>
    <row r="2490" spans="1:1" x14ac:dyDescent="0.25">
      <c r="A2490" t="s">
        <v>3307</v>
      </c>
    </row>
    <row r="2491" spans="1:1" x14ac:dyDescent="0.25">
      <c r="A2491" t="s">
        <v>3308</v>
      </c>
    </row>
    <row r="2492" spans="1:1" x14ac:dyDescent="0.25">
      <c r="A2492" t="s">
        <v>3309</v>
      </c>
    </row>
    <row r="2493" spans="1:1" x14ac:dyDescent="0.25">
      <c r="A2493" t="s">
        <v>3310</v>
      </c>
    </row>
    <row r="2494" spans="1:1" x14ac:dyDescent="0.25">
      <c r="A2494" t="s">
        <v>3311</v>
      </c>
    </row>
    <row r="2495" spans="1:1" x14ac:dyDescent="0.25">
      <c r="A2495" t="s">
        <v>3312</v>
      </c>
    </row>
    <row r="2496" spans="1:1" x14ac:dyDescent="0.25">
      <c r="A2496" t="s">
        <v>3313</v>
      </c>
    </row>
    <row r="2497" spans="1:1" x14ac:dyDescent="0.25">
      <c r="A2497" t="s">
        <v>3314</v>
      </c>
    </row>
    <row r="2498" spans="1:1" x14ac:dyDescent="0.25">
      <c r="A2498" t="s">
        <v>3315</v>
      </c>
    </row>
    <row r="2499" spans="1:1" x14ac:dyDescent="0.25">
      <c r="A2499" t="s">
        <v>3316</v>
      </c>
    </row>
    <row r="2500" spans="1:1" x14ac:dyDescent="0.25">
      <c r="A2500" t="s">
        <v>3317</v>
      </c>
    </row>
    <row r="2501" spans="1:1" x14ac:dyDescent="0.25">
      <c r="A2501" t="s">
        <v>3318</v>
      </c>
    </row>
    <row r="2502" spans="1:1" x14ac:dyDescent="0.25">
      <c r="A2502" t="s">
        <v>3319</v>
      </c>
    </row>
    <row r="2503" spans="1:1" x14ac:dyDescent="0.25">
      <c r="A2503">
        <v>2926.998</v>
      </c>
    </row>
    <row r="2504" spans="1:1" x14ac:dyDescent="0.25">
      <c r="A2504">
        <v>2926.8629999999998</v>
      </c>
    </row>
    <row r="2505" spans="1:1" x14ac:dyDescent="0.25">
      <c r="A2505">
        <v>2926.739</v>
      </c>
    </row>
    <row r="2506" spans="1:1" x14ac:dyDescent="0.25">
      <c r="A2506">
        <v>2926.4140000000002</v>
      </c>
    </row>
    <row r="2507" spans="1:1" x14ac:dyDescent="0.25">
      <c r="A2507">
        <v>2924.6610000000001</v>
      </c>
    </row>
    <row r="2508" spans="1:1" x14ac:dyDescent="0.25">
      <c r="A2508">
        <v>2924.5949999999998</v>
      </c>
    </row>
    <row r="2509" spans="1:1" x14ac:dyDescent="0.25">
      <c r="A2509">
        <v>2924.547</v>
      </c>
    </row>
    <row r="2510" spans="1:1" x14ac:dyDescent="0.25">
      <c r="A2510">
        <v>2924.5259999999998</v>
      </c>
    </row>
    <row r="2511" spans="1:1" x14ac:dyDescent="0.25">
      <c r="A2511">
        <v>2924.3519999999999</v>
      </c>
    </row>
    <row r="2512" spans="1:1" x14ac:dyDescent="0.25">
      <c r="A2512">
        <v>2921.5450000000001</v>
      </c>
    </row>
    <row r="2513" spans="1:1" x14ac:dyDescent="0.25">
      <c r="A2513">
        <v>2920.069</v>
      </c>
    </row>
    <row r="2514" spans="1:1" x14ac:dyDescent="0.25">
      <c r="A2514">
        <v>2916.183</v>
      </c>
    </row>
    <row r="2515" spans="1:1" x14ac:dyDescent="0.25">
      <c r="A2515">
        <v>2915.8870000000002</v>
      </c>
    </row>
    <row r="2516" spans="1:1" x14ac:dyDescent="0.25">
      <c r="A2516">
        <v>2914.5419999999999</v>
      </c>
    </row>
    <row r="2517" spans="1:1" x14ac:dyDescent="0.25">
      <c r="A2517">
        <v>2914.52</v>
      </c>
    </row>
    <row r="2518" spans="1:1" x14ac:dyDescent="0.25">
      <c r="A2518">
        <v>2914.489</v>
      </c>
    </row>
    <row r="2519" spans="1:1" x14ac:dyDescent="0.25">
      <c r="A2519">
        <v>2914.143</v>
      </c>
    </row>
    <row r="2520" spans="1:1" x14ac:dyDescent="0.25">
      <c r="A2520">
        <v>2914.0929999999998</v>
      </c>
    </row>
    <row r="2521" spans="1:1" x14ac:dyDescent="0.25">
      <c r="A2521">
        <v>2914.058</v>
      </c>
    </row>
    <row r="2522" spans="1:1" x14ac:dyDescent="0.25">
      <c r="A2522">
        <v>2913.8850000000002</v>
      </c>
    </row>
    <row r="2523" spans="1:1" x14ac:dyDescent="0.25">
      <c r="A2523">
        <v>2911.77</v>
      </c>
    </row>
    <row r="2524" spans="1:1" x14ac:dyDescent="0.25">
      <c r="A2524">
        <v>2911.377</v>
      </c>
    </row>
    <row r="2525" spans="1:1" x14ac:dyDescent="0.25">
      <c r="A2525">
        <v>2911.21</v>
      </c>
    </row>
    <row r="2526" spans="1:1" x14ac:dyDescent="0.25">
      <c r="A2526">
        <v>2911.0610000000001</v>
      </c>
    </row>
    <row r="2527" spans="1:1" x14ac:dyDescent="0.25">
      <c r="A2527">
        <v>2910.893</v>
      </c>
    </row>
    <row r="2528" spans="1:1" x14ac:dyDescent="0.25">
      <c r="A2528">
        <v>2910.6120000000001</v>
      </c>
    </row>
    <row r="2529" spans="1:1" x14ac:dyDescent="0.25">
      <c r="A2529">
        <v>2910.3510000000001</v>
      </c>
    </row>
    <row r="2530" spans="1:1" x14ac:dyDescent="0.25">
      <c r="A2530">
        <v>2910.2370000000001</v>
      </c>
    </row>
    <row r="2531" spans="1:1" x14ac:dyDescent="0.25">
      <c r="A2531">
        <v>2909.732</v>
      </c>
    </row>
    <row r="2532" spans="1:1" x14ac:dyDescent="0.25">
      <c r="A2532">
        <v>2909.556</v>
      </c>
    </row>
    <row r="2533" spans="1:1" x14ac:dyDescent="0.25">
      <c r="A2533">
        <v>2909.44</v>
      </c>
    </row>
    <row r="2534" spans="1:1" x14ac:dyDescent="0.25">
      <c r="A2534">
        <v>2909.384</v>
      </c>
    </row>
    <row r="2535" spans="1:1" x14ac:dyDescent="0.25">
      <c r="A2535">
        <v>2909.34</v>
      </c>
    </row>
    <row r="2536" spans="1:1" x14ac:dyDescent="0.25">
      <c r="A2536">
        <v>2908.971</v>
      </c>
    </row>
    <row r="2537" spans="1:1" x14ac:dyDescent="0.25">
      <c r="A2537">
        <v>2908.6660000000002</v>
      </c>
    </row>
    <row r="2538" spans="1:1" x14ac:dyDescent="0.25">
      <c r="A2538">
        <v>2908.5990000000002</v>
      </c>
    </row>
    <row r="2539" spans="1:1" x14ac:dyDescent="0.25">
      <c r="A2539">
        <v>2908.1390000000001</v>
      </c>
    </row>
    <row r="2540" spans="1:1" x14ac:dyDescent="0.25">
      <c r="A2540">
        <v>2906.5070000000001</v>
      </c>
    </row>
    <row r="2541" spans="1:1" x14ac:dyDescent="0.25">
      <c r="A2541">
        <v>2906.4160000000002</v>
      </c>
    </row>
    <row r="2542" spans="1:1" x14ac:dyDescent="0.25">
      <c r="A2542">
        <v>2906.252</v>
      </c>
    </row>
    <row r="2543" spans="1:1" x14ac:dyDescent="0.25">
      <c r="A2543">
        <v>2906.0810000000001</v>
      </c>
    </row>
    <row r="2544" spans="1:1" x14ac:dyDescent="0.25">
      <c r="A2544">
        <v>2905.768</v>
      </c>
    </row>
    <row r="2545" spans="1:1" x14ac:dyDescent="0.25">
      <c r="A2545">
        <v>2905.5770000000002</v>
      </c>
    </row>
    <row r="2546" spans="1:1" x14ac:dyDescent="0.25">
      <c r="A2546">
        <v>2905.5390000000002</v>
      </c>
    </row>
    <row r="2547" spans="1:1" x14ac:dyDescent="0.25">
      <c r="A2547">
        <v>2903.5450000000001</v>
      </c>
    </row>
    <row r="2548" spans="1:1" x14ac:dyDescent="0.25">
      <c r="A2548">
        <v>2901.212</v>
      </c>
    </row>
    <row r="2549" spans="1:1" x14ac:dyDescent="0.25">
      <c r="A2549">
        <v>2900.788</v>
      </c>
    </row>
    <row r="2550" spans="1:1" x14ac:dyDescent="0.25">
      <c r="A2550">
        <v>2900.4929999999999</v>
      </c>
    </row>
    <row r="2551" spans="1:1" x14ac:dyDescent="0.25">
      <c r="A2551">
        <v>2899.8429999999998</v>
      </c>
    </row>
    <row r="2552" spans="1:1" x14ac:dyDescent="0.25">
      <c r="A2552">
        <v>2899.6439999999998</v>
      </c>
    </row>
    <row r="2553" spans="1:1" x14ac:dyDescent="0.25">
      <c r="A2553">
        <v>2899.5830000000001</v>
      </c>
    </row>
    <row r="2554" spans="1:1" x14ac:dyDescent="0.25">
      <c r="A2554">
        <v>2898.607</v>
      </c>
    </row>
    <row r="2555" spans="1:1" x14ac:dyDescent="0.25">
      <c r="A2555">
        <v>2897.636</v>
      </c>
    </row>
    <row r="2556" spans="1:1" x14ac:dyDescent="0.25">
      <c r="A2556">
        <v>2897.1819999999998</v>
      </c>
    </row>
    <row r="2557" spans="1:1" x14ac:dyDescent="0.25">
      <c r="A2557">
        <v>2895.9380000000001</v>
      </c>
    </row>
    <row r="2558" spans="1:1" x14ac:dyDescent="0.25">
      <c r="A2558">
        <v>2895.65</v>
      </c>
    </row>
    <row r="2559" spans="1:1" x14ac:dyDescent="0.25">
      <c r="A2559">
        <v>2893.1860000000001</v>
      </c>
    </row>
    <row r="2560" spans="1:1" x14ac:dyDescent="0.25">
      <c r="A2560">
        <v>2893.1030000000001</v>
      </c>
    </row>
    <row r="2561" spans="1:1" x14ac:dyDescent="0.25">
      <c r="A2561">
        <v>2892.7289999999998</v>
      </c>
    </row>
    <row r="2562" spans="1:1" x14ac:dyDescent="0.25">
      <c r="A2562">
        <v>2890.8420000000001</v>
      </c>
    </row>
    <row r="2563" spans="1:1" x14ac:dyDescent="0.25">
      <c r="A2563">
        <v>2889.58</v>
      </c>
    </row>
    <row r="2564" spans="1:1" x14ac:dyDescent="0.25">
      <c r="A2564">
        <v>2889.2170000000001</v>
      </c>
    </row>
    <row r="2565" spans="1:1" x14ac:dyDescent="0.25">
      <c r="A2565">
        <v>2888.8739999999998</v>
      </c>
    </row>
    <row r="2566" spans="1:1" x14ac:dyDescent="0.25">
      <c r="A2566">
        <v>2888.8389999999999</v>
      </c>
    </row>
    <row r="2567" spans="1:1" x14ac:dyDescent="0.25">
      <c r="A2567">
        <v>2888.1460000000002</v>
      </c>
    </row>
    <row r="2568" spans="1:1" x14ac:dyDescent="0.25">
      <c r="A2568">
        <v>2887.2269999999999</v>
      </c>
    </row>
    <row r="2569" spans="1:1" x14ac:dyDescent="0.25">
      <c r="A2569">
        <v>2887.136</v>
      </c>
    </row>
    <row r="2570" spans="1:1" x14ac:dyDescent="0.25">
      <c r="A2570">
        <v>2887.1120000000001</v>
      </c>
    </row>
    <row r="2571" spans="1:1" x14ac:dyDescent="0.25">
      <c r="A2571">
        <v>2887.0749999999998</v>
      </c>
    </row>
    <row r="2572" spans="1:1" x14ac:dyDescent="0.25">
      <c r="A2572">
        <v>2886.8560000000002</v>
      </c>
    </row>
    <row r="2573" spans="1:1" x14ac:dyDescent="0.25">
      <c r="A2573">
        <v>2886.2779999999998</v>
      </c>
    </row>
    <row r="2574" spans="1:1" x14ac:dyDescent="0.25">
      <c r="A2574">
        <v>2885.0390000000002</v>
      </c>
    </row>
    <row r="2575" spans="1:1" x14ac:dyDescent="0.25">
      <c r="A2575">
        <v>2885.0010000000002</v>
      </c>
    </row>
    <row r="2576" spans="1:1" x14ac:dyDescent="0.25">
      <c r="A2576">
        <v>2883.3510000000001</v>
      </c>
    </row>
    <row r="2577" spans="1:1" x14ac:dyDescent="0.25">
      <c r="A2577">
        <v>2883.306</v>
      </c>
    </row>
    <row r="2578" spans="1:1" x14ac:dyDescent="0.25">
      <c r="A2578">
        <v>2883.2669999999998</v>
      </c>
    </row>
    <row r="2579" spans="1:1" x14ac:dyDescent="0.25">
      <c r="A2579">
        <v>2882.6179999999999</v>
      </c>
    </row>
    <row r="2580" spans="1:1" x14ac:dyDescent="0.25">
      <c r="A2580">
        <v>2882.4659999999999</v>
      </c>
    </row>
    <row r="2581" spans="1:1" x14ac:dyDescent="0.25">
      <c r="A2581">
        <v>2882.0810000000001</v>
      </c>
    </row>
    <row r="2582" spans="1:1" x14ac:dyDescent="0.25">
      <c r="A2582">
        <v>2882.0360000000001</v>
      </c>
    </row>
    <row r="2583" spans="1:1" x14ac:dyDescent="0.25">
      <c r="A2583">
        <v>2881.9989999999998</v>
      </c>
    </row>
    <row r="2584" spans="1:1" x14ac:dyDescent="0.25">
      <c r="A2584">
        <v>2881.9690000000001</v>
      </c>
    </row>
    <row r="2585" spans="1:1" x14ac:dyDescent="0.25">
      <c r="A2585">
        <v>2880.9740000000002</v>
      </c>
    </row>
    <row r="2586" spans="1:1" x14ac:dyDescent="0.25">
      <c r="A2586">
        <v>2880.7289999999998</v>
      </c>
    </row>
    <row r="2587" spans="1:1" x14ac:dyDescent="0.25">
      <c r="A2587">
        <v>2880.3150000000001</v>
      </c>
    </row>
    <row r="2588" spans="1:1" x14ac:dyDescent="0.25">
      <c r="A2588">
        <v>2880.2829999999999</v>
      </c>
    </row>
    <row r="2589" spans="1:1" x14ac:dyDescent="0.25">
      <c r="A2589">
        <v>2879.703</v>
      </c>
    </row>
    <row r="2590" spans="1:1" x14ac:dyDescent="0.25">
      <c r="A2590">
        <v>2878.2269999999999</v>
      </c>
    </row>
    <row r="2591" spans="1:1" x14ac:dyDescent="0.25">
      <c r="A2591">
        <v>2876.3249999999998</v>
      </c>
    </row>
    <row r="2592" spans="1:1" x14ac:dyDescent="0.25">
      <c r="A2592">
        <v>2876.2289999999998</v>
      </c>
    </row>
    <row r="2593" spans="1:1" x14ac:dyDescent="0.25">
      <c r="A2593">
        <v>2876.0450000000001</v>
      </c>
    </row>
    <row r="2594" spans="1:1" x14ac:dyDescent="0.25">
      <c r="A2594">
        <v>2870.5740000000001</v>
      </c>
    </row>
    <row r="2595" spans="1:1" x14ac:dyDescent="0.25">
      <c r="A2595">
        <v>2870.08</v>
      </c>
    </row>
    <row r="2596" spans="1:1" x14ac:dyDescent="0.25">
      <c r="A2596">
        <v>2870.0529999999999</v>
      </c>
    </row>
    <row r="2597" spans="1:1" x14ac:dyDescent="0.25">
      <c r="A2597">
        <v>2870.0219999999999</v>
      </c>
    </row>
    <row r="2598" spans="1:1" x14ac:dyDescent="0.25">
      <c r="A2598">
        <v>2869.4580000000001</v>
      </c>
    </row>
    <row r="2599" spans="1:1" x14ac:dyDescent="0.25">
      <c r="A2599">
        <v>2868.2249999999999</v>
      </c>
    </row>
    <row r="2600" spans="1:1" x14ac:dyDescent="0.25">
      <c r="A2600">
        <v>2868.1909999999998</v>
      </c>
    </row>
    <row r="2601" spans="1:1" x14ac:dyDescent="0.25">
      <c r="A2601">
        <v>2868.1590000000001</v>
      </c>
    </row>
    <row r="2602" spans="1:1" x14ac:dyDescent="0.25">
      <c r="A2602">
        <v>2867.62</v>
      </c>
    </row>
    <row r="2603" spans="1:1" x14ac:dyDescent="0.25">
      <c r="A2603">
        <v>2865.8449999999998</v>
      </c>
    </row>
    <row r="2604" spans="1:1" x14ac:dyDescent="0.25">
      <c r="A2604">
        <v>2865.8150000000001</v>
      </c>
    </row>
    <row r="2605" spans="1:1" x14ac:dyDescent="0.25">
      <c r="A2605">
        <v>2865.489</v>
      </c>
    </row>
    <row r="2606" spans="1:1" x14ac:dyDescent="0.25">
      <c r="A2606">
        <v>2864.817</v>
      </c>
    </row>
    <row r="2607" spans="1:1" x14ac:dyDescent="0.25">
      <c r="A2607">
        <v>2863.8209999999999</v>
      </c>
    </row>
    <row r="2608" spans="1:1" x14ac:dyDescent="0.25">
      <c r="A2608">
        <v>2863.5450000000001</v>
      </c>
    </row>
    <row r="2609" spans="1:1" x14ac:dyDescent="0.25">
      <c r="A2609" t="s">
        <v>3321</v>
      </c>
    </row>
    <row r="2610" spans="1:1" x14ac:dyDescent="0.25">
      <c r="A2610" t="s">
        <v>3322</v>
      </c>
    </row>
    <row r="2611" spans="1:1" x14ac:dyDescent="0.25">
      <c r="A2611" t="s">
        <v>3323</v>
      </c>
    </row>
    <row r="2612" spans="1:1" x14ac:dyDescent="0.25">
      <c r="A2612" t="s">
        <v>3324</v>
      </c>
    </row>
    <row r="2613" spans="1:1" x14ac:dyDescent="0.25">
      <c r="A2613" t="s">
        <v>3325</v>
      </c>
    </row>
    <row r="2614" spans="1:1" x14ac:dyDescent="0.25">
      <c r="A2614" t="s">
        <v>3326</v>
      </c>
    </row>
    <row r="2615" spans="1:1" x14ac:dyDescent="0.25">
      <c r="A2615" t="s">
        <v>3327</v>
      </c>
    </row>
    <row r="2616" spans="1:1" x14ac:dyDescent="0.25">
      <c r="A2616" t="s">
        <v>3328</v>
      </c>
    </row>
    <row r="2617" spans="1:1" x14ac:dyDescent="0.25">
      <c r="A2617" t="s">
        <v>3329</v>
      </c>
    </row>
    <row r="2618" spans="1:1" x14ac:dyDescent="0.25">
      <c r="A2618" t="s">
        <v>3330</v>
      </c>
    </row>
    <row r="2619" spans="1:1" x14ac:dyDescent="0.25">
      <c r="A2619" t="s">
        <v>3331</v>
      </c>
    </row>
    <row r="2620" spans="1:1" x14ac:dyDescent="0.25">
      <c r="A2620" t="s">
        <v>3332</v>
      </c>
    </row>
    <row r="2621" spans="1:1" x14ac:dyDescent="0.25">
      <c r="A2621" t="s">
        <v>3333</v>
      </c>
    </row>
    <row r="2622" spans="1:1" x14ac:dyDescent="0.25">
      <c r="A2622" t="s">
        <v>3334</v>
      </c>
    </row>
    <row r="2623" spans="1:1" x14ac:dyDescent="0.25">
      <c r="A2623" t="s">
        <v>3335</v>
      </c>
    </row>
    <row r="2624" spans="1:1" x14ac:dyDescent="0.25">
      <c r="A2624" t="s">
        <v>3336</v>
      </c>
    </row>
    <row r="2625" spans="1:1" x14ac:dyDescent="0.25">
      <c r="A2625" t="s">
        <v>3337</v>
      </c>
    </row>
    <row r="2626" spans="1:1" x14ac:dyDescent="0.25">
      <c r="A2626" t="s">
        <v>3338</v>
      </c>
    </row>
    <row r="2627" spans="1:1" x14ac:dyDescent="0.25">
      <c r="A2627" t="s">
        <v>3339</v>
      </c>
    </row>
    <row r="2628" spans="1:1" x14ac:dyDescent="0.25">
      <c r="A2628" t="s">
        <v>3340</v>
      </c>
    </row>
    <row r="2629" spans="1:1" x14ac:dyDescent="0.25">
      <c r="A2629" t="s">
        <v>3341</v>
      </c>
    </row>
    <row r="2630" spans="1:1" x14ac:dyDescent="0.25">
      <c r="A2630" t="s">
        <v>3342</v>
      </c>
    </row>
    <row r="2631" spans="1:1" x14ac:dyDescent="0.25">
      <c r="A2631" t="s">
        <v>3343</v>
      </c>
    </row>
    <row r="2632" spans="1:1" x14ac:dyDescent="0.25">
      <c r="A2632" t="s">
        <v>3344</v>
      </c>
    </row>
    <row r="2633" spans="1:1" x14ac:dyDescent="0.25">
      <c r="A2633" t="s">
        <v>3345</v>
      </c>
    </row>
    <row r="2634" spans="1:1" x14ac:dyDescent="0.25">
      <c r="A2634" t="s">
        <v>3346</v>
      </c>
    </row>
    <row r="2635" spans="1:1" x14ac:dyDescent="0.25">
      <c r="A2635" t="s">
        <v>3347</v>
      </c>
    </row>
    <row r="2636" spans="1:1" x14ac:dyDescent="0.25">
      <c r="A2636" t="s">
        <v>3348</v>
      </c>
    </row>
    <row r="2637" spans="1:1" x14ac:dyDescent="0.25">
      <c r="A2637" t="s">
        <v>3349</v>
      </c>
    </row>
    <row r="2638" spans="1:1" x14ac:dyDescent="0.25">
      <c r="A2638" t="s">
        <v>3350</v>
      </c>
    </row>
    <row r="2639" spans="1:1" x14ac:dyDescent="0.25">
      <c r="A2639" t="s">
        <v>3351</v>
      </c>
    </row>
    <row r="2640" spans="1:1" x14ac:dyDescent="0.25">
      <c r="A2640" t="s">
        <v>3352</v>
      </c>
    </row>
    <row r="2641" spans="1:1" x14ac:dyDescent="0.25">
      <c r="A2641" t="s">
        <v>3353</v>
      </c>
    </row>
    <row r="2642" spans="1:1" x14ac:dyDescent="0.25">
      <c r="A2642" t="s">
        <v>3354</v>
      </c>
    </row>
    <row r="2643" spans="1:1" x14ac:dyDescent="0.25">
      <c r="A2643" t="s">
        <v>3355</v>
      </c>
    </row>
    <row r="2644" spans="1:1" x14ac:dyDescent="0.25">
      <c r="A2644" t="s">
        <v>3356</v>
      </c>
    </row>
    <row r="2645" spans="1:1" x14ac:dyDescent="0.25">
      <c r="A2645" t="s">
        <v>3357</v>
      </c>
    </row>
    <row r="2646" spans="1:1" x14ac:dyDescent="0.25">
      <c r="A2646" t="s">
        <v>3358</v>
      </c>
    </row>
    <row r="2647" spans="1:1" x14ac:dyDescent="0.25">
      <c r="A2647" t="s">
        <v>3359</v>
      </c>
    </row>
    <row r="2648" spans="1:1" x14ac:dyDescent="0.25">
      <c r="A2648" t="s">
        <v>3360</v>
      </c>
    </row>
    <row r="2649" spans="1:1" x14ac:dyDescent="0.25">
      <c r="A2649" t="s">
        <v>3361</v>
      </c>
    </row>
    <row r="2650" spans="1:1" x14ac:dyDescent="0.25">
      <c r="A2650" t="s">
        <v>3362</v>
      </c>
    </row>
    <row r="2651" spans="1:1" x14ac:dyDescent="0.25">
      <c r="A2651" t="s">
        <v>3363</v>
      </c>
    </row>
    <row r="2652" spans="1:1" x14ac:dyDescent="0.25">
      <c r="A2652" t="s">
        <v>3364</v>
      </c>
    </row>
    <row r="2653" spans="1:1" x14ac:dyDescent="0.25">
      <c r="A2653" t="s">
        <v>3365</v>
      </c>
    </row>
    <row r="2654" spans="1:1" x14ac:dyDescent="0.25">
      <c r="A2654" t="s">
        <v>3366</v>
      </c>
    </row>
    <row r="2655" spans="1:1" x14ac:dyDescent="0.25">
      <c r="A2655" t="s">
        <v>3367</v>
      </c>
    </row>
    <row r="2656" spans="1:1" x14ac:dyDescent="0.25">
      <c r="A2656" t="s">
        <v>3368</v>
      </c>
    </row>
    <row r="2657" spans="1:1" x14ac:dyDescent="0.25">
      <c r="A2657" t="s">
        <v>3369</v>
      </c>
    </row>
    <row r="2658" spans="1:1" x14ac:dyDescent="0.25">
      <c r="A2658" t="s">
        <v>3370</v>
      </c>
    </row>
    <row r="2659" spans="1:1" x14ac:dyDescent="0.25">
      <c r="A2659" t="s">
        <v>3371</v>
      </c>
    </row>
    <row r="2660" spans="1:1" x14ac:dyDescent="0.25">
      <c r="A2660" t="s">
        <v>3372</v>
      </c>
    </row>
    <row r="2661" spans="1:1" x14ac:dyDescent="0.25">
      <c r="A2661" t="s">
        <v>3373</v>
      </c>
    </row>
    <row r="2662" spans="1:1" x14ac:dyDescent="0.25">
      <c r="A2662" t="s">
        <v>3374</v>
      </c>
    </row>
    <row r="2663" spans="1:1" x14ac:dyDescent="0.25">
      <c r="A2663" t="s">
        <v>3375</v>
      </c>
    </row>
    <row r="2664" spans="1:1" x14ac:dyDescent="0.25">
      <c r="A2664" t="s">
        <v>3376</v>
      </c>
    </row>
    <row r="2665" spans="1:1" x14ac:dyDescent="0.25">
      <c r="A2665" t="s">
        <v>3377</v>
      </c>
    </row>
    <row r="2666" spans="1:1" x14ac:dyDescent="0.25">
      <c r="A2666" t="s">
        <v>3378</v>
      </c>
    </row>
    <row r="2667" spans="1:1" x14ac:dyDescent="0.25">
      <c r="A2667" t="s">
        <v>3379</v>
      </c>
    </row>
    <row r="2668" spans="1:1" x14ac:dyDescent="0.25">
      <c r="A2668" t="s">
        <v>3380</v>
      </c>
    </row>
    <row r="2669" spans="1:1" x14ac:dyDescent="0.25">
      <c r="A2669" t="s">
        <v>3381</v>
      </c>
    </row>
    <row r="2670" spans="1:1" x14ac:dyDescent="0.25">
      <c r="A2670" t="s">
        <v>3382</v>
      </c>
    </row>
    <row r="2671" spans="1:1" x14ac:dyDescent="0.25">
      <c r="A2671" t="s">
        <v>3383</v>
      </c>
    </row>
    <row r="2672" spans="1:1" x14ac:dyDescent="0.25">
      <c r="A2672" t="s">
        <v>3384</v>
      </c>
    </row>
    <row r="2673" spans="1:1" x14ac:dyDescent="0.25">
      <c r="A2673" t="s">
        <v>3385</v>
      </c>
    </row>
    <row r="2674" spans="1:1" x14ac:dyDescent="0.25">
      <c r="A2674" t="s">
        <v>3386</v>
      </c>
    </row>
    <row r="2675" spans="1:1" x14ac:dyDescent="0.25">
      <c r="A2675" t="s">
        <v>3387</v>
      </c>
    </row>
    <row r="2676" spans="1:1" x14ac:dyDescent="0.25">
      <c r="A2676" t="s">
        <v>3388</v>
      </c>
    </row>
    <row r="2677" spans="1:1" x14ac:dyDescent="0.25">
      <c r="A2677" t="s">
        <v>3389</v>
      </c>
    </row>
    <row r="2678" spans="1:1" x14ac:dyDescent="0.25">
      <c r="A2678" t="s">
        <v>3390</v>
      </c>
    </row>
    <row r="2679" spans="1:1" x14ac:dyDescent="0.25">
      <c r="A2679" t="s">
        <v>3391</v>
      </c>
    </row>
    <row r="2680" spans="1:1" x14ac:dyDescent="0.25">
      <c r="A2680" t="s">
        <v>3392</v>
      </c>
    </row>
    <row r="2681" spans="1:1" x14ac:dyDescent="0.25">
      <c r="A2681" t="s">
        <v>3393</v>
      </c>
    </row>
    <row r="2682" spans="1:1" x14ac:dyDescent="0.25">
      <c r="A2682" t="s">
        <v>3394</v>
      </c>
    </row>
    <row r="2683" spans="1:1" x14ac:dyDescent="0.25">
      <c r="A2683" t="s">
        <v>3395</v>
      </c>
    </row>
    <row r="2684" spans="1:1" x14ac:dyDescent="0.25">
      <c r="A2684" t="s">
        <v>3396</v>
      </c>
    </row>
    <row r="2685" spans="1:1" x14ac:dyDescent="0.25">
      <c r="A2685" t="s">
        <v>3397</v>
      </c>
    </row>
    <row r="2686" spans="1:1" x14ac:dyDescent="0.25">
      <c r="A2686" t="s">
        <v>3398</v>
      </c>
    </row>
    <row r="2687" spans="1:1" x14ac:dyDescent="0.25">
      <c r="A2687" t="s">
        <v>3399</v>
      </c>
    </row>
    <row r="2688" spans="1:1" x14ac:dyDescent="0.25">
      <c r="A2688" t="s">
        <v>3400</v>
      </c>
    </row>
    <row r="2689" spans="1:1" x14ac:dyDescent="0.25">
      <c r="A2689" t="s">
        <v>3401</v>
      </c>
    </row>
    <row r="2690" spans="1:1" x14ac:dyDescent="0.25">
      <c r="A2690" t="s">
        <v>3402</v>
      </c>
    </row>
    <row r="2691" spans="1:1" x14ac:dyDescent="0.25">
      <c r="A2691" t="s">
        <v>3403</v>
      </c>
    </row>
    <row r="2692" spans="1:1" x14ac:dyDescent="0.25">
      <c r="A2692" t="s">
        <v>3404</v>
      </c>
    </row>
    <row r="2693" spans="1:1" x14ac:dyDescent="0.25">
      <c r="A2693" t="s">
        <v>3405</v>
      </c>
    </row>
    <row r="2694" spans="1:1" x14ac:dyDescent="0.25">
      <c r="A2694" t="s">
        <v>3406</v>
      </c>
    </row>
    <row r="2695" spans="1:1" x14ac:dyDescent="0.25">
      <c r="A2695" t="s">
        <v>3407</v>
      </c>
    </row>
    <row r="2696" spans="1:1" x14ac:dyDescent="0.25">
      <c r="A2696" t="s">
        <v>3408</v>
      </c>
    </row>
    <row r="2697" spans="1:1" x14ac:dyDescent="0.25">
      <c r="A2697" t="s">
        <v>3409</v>
      </c>
    </row>
    <row r="2698" spans="1:1" x14ac:dyDescent="0.25">
      <c r="A2698" t="s">
        <v>3410</v>
      </c>
    </row>
    <row r="2699" spans="1:1" x14ac:dyDescent="0.25">
      <c r="A2699" t="s">
        <v>3411</v>
      </c>
    </row>
    <row r="2700" spans="1:1" x14ac:dyDescent="0.25">
      <c r="A2700" t="s">
        <v>3412</v>
      </c>
    </row>
    <row r="2701" spans="1:1" x14ac:dyDescent="0.25">
      <c r="A2701" t="s">
        <v>3413</v>
      </c>
    </row>
    <row r="2702" spans="1:1" x14ac:dyDescent="0.25">
      <c r="A2702" t="s">
        <v>3414</v>
      </c>
    </row>
    <row r="2703" spans="1:1" x14ac:dyDescent="0.25">
      <c r="A2703" t="s">
        <v>3415</v>
      </c>
    </row>
    <row r="2704" spans="1:1" x14ac:dyDescent="0.25">
      <c r="A2704" t="s">
        <v>3416</v>
      </c>
    </row>
    <row r="2705" spans="1:1" x14ac:dyDescent="0.25">
      <c r="A2705" t="s">
        <v>3418</v>
      </c>
    </row>
    <row r="2706" spans="1:1" x14ac:dyDescent="0.25">
      <c r="A2706" t="s">
        <v>3419</v>
      </c>
    </row>
    <row r="2707" spans="1:1" x14ac:dyDescent="0.25">
      <c r="A2707" t="s">
        <v>3420</v>
      </c>
    </row>
    <row r="2708" spans="1:1" x14ac:dyDescent="0.25">
      <c r="A2708" t="s">
        <v>3421</v>
      </c>
    </row>
    <row r="2709" spans="1:1" x14ac:dyDescent="0.25">
      <c r="A2709" t="s">
        <v>3422</v>
      </c>
    </row>
    <row r="2710" spans="1:1" x14ac:dyDescent="0.25">
      <c r="A2710" t="s">
        <v>3423</v>
      </c>
    </row>
    <row r="2711" spans="1:1" x14ac:dyDescent="0.25">
      <c r="A2711" t="s">
        <v>3424</v>
      </c>
    </row>
    <row r="2712" spans="1:1" x14ac:dyDescent="0.25">
      <c r="A2712" t="s">
        <v>3425</v>
      </c>
    </row>
    <row r="2713" spans="1:1" x14ac:dyDescent="0.25">
      <c r="A2713">
        <v>2777.2890000000002</v>
      </c>
    </row>
    <row r="2714" spans="1:1" x14ac:dyDescent="0.25">
      <c r="A2714">
        <v>2776.8679999999999</v>
      </c>
    </row>
    <row r="2715" spans="1:1" x14ac:dyDescent="0.25">
      <c r="A2715">
        <v>2776.7289999999998</v>
      </c>
    </row>
    <row r="2716" spans="1:1" x14ac:dyDescent="0.25">
      <c r="A2716">
        <v>2776.3180000000002</v>
      </c>
    </row>
    <row r="2717" spans="1:1" x14ac:dyDescent="0.25">
      <c r="A2717">
        <v>2775.9789999999998</v>
      </c>
    </row>
    <row r="2718" spans="1:1" x14ac:dyDescent="0.25">
      <c r="A2718">
        <v>2775.21</v>
      </c>
    </row>
    <row r="2719" spans="1:1" x14ac:dyDescent="0.25">
      <c r="A2719">
        <v>2774.7939999999999</v>
      </c>
    </row>
    <row r="2720" spans="1:1" x14ac:dyDescent="0.25">
      <c r="A2720">
        <v>2774.7080000000001</v>
      </c>
    </row>
    <row r="2721" spans="1:1" x14ac:dyDescent="0.25">
      <c r="A2721">
        <v>2772.4389999999999</v>
      </c>
    </row>
    <row r="2722" spans="1:1" x14ac:dyDescent="0.25">
      <c r="A2722">
        <v>2770.239</v>
      </c>
    </row>
    <row r="2723" spans="1:1" x14ac:dyDescent="0.25">
      <c r="A2723">
        <v>2769.7890000000002</v>
      </c>
    </row>
    <row r="2724" spans="1:1" x14ac:dyDescent="0.25">
      <c r="A2724">
        <v>2767.9949999999999</v>
      </c>
    </row>
    <row r="2725" spans="1:1" x14ac:dyDescent="0.25">
      <c r="A2725">
        <v>2766.88</v>
      </c>
    </row>
    <row r="2726" spans="1:1" x14ac:dyDescent="0.25">
      <c r="A2726">
        <v>2766.47</v>
      </c>
    </row>
    <row r="2727" spans="1:1" x14ac:dyDescent="0.25">
      <c r="A2727">
        <v>2765.8580000000002</v>
      </c>
    </row>
    <row r="2728" spans="1:1" x14ac:dyDescent="0.25">
      <c r="A2728">
        <v>2765.7710000000002</v>
      </c>
    </row>
    <row r="2729" spans="1:1" x14ac:dyDescent="0.25">
      <c r="A2729">
        <v>2765.4259999999999</v>
      </c>
    </row>
    <row r="2730" spans="1:1" x14ac:dyDescent="0.25">
      <c r="A2730">
        <v>2765.3530000000001</v>
      </c>
    </row>
    <row r="2731" spans="1:1" x14ac:dyDescent="0.25">
      <c r="A2731">
        <v>2762.3440000000001</v>
      </c>
    </row>
    <row r="2732" spans="1:1" x14ac:dyDescent="0.25">
      <c r="A2732">
        <v>2762.127</v>
      </c>
    </row>
    <row r="2733" spans="1:1" x14ac:dyDescent="0.25">
      <c r="A2733">
        <v>2762.002</v>
      </c>
    </row>
    <row r="2734" spans="1:1" x14ac:dyDescent="0.25">
      <c r="A2734">
        <v>2761.2089999999998</v>
      </c>
    </row>
    <row r="2735" spans="1:1" x14ac:dyDescent="0.25">
      <c r="A2735">
        <v>2760.6170000000002</v>
      </c>
    </row>
    <row r="2736" spans="1:1" x14ac:dyDescent="0.25">
      <c r="A2736">
        <v>2760.143</v>
      </c>
    </row>
    <row r="2737" spans="1:1" x14ac:dyDescent="0.25">
      <c r="A2737">
        <v>2759.3139999999999</v>
      </c>
    </row>
    <row r="2738" spans="1:1" x14ac:dyDescent="0.25">
      <c r="A2738">
        <v>2758.16</v>
      </c>
    </row>
    <row r="2739" spans="1:1" x14ac:dyDescent="0.25">
      <c r="A2739">
        <v>2757.1289999999999</v>
      </c>
    </row>
    <row r="2740" spans="1:1" x14ac:dyDescent="0.25">
      <c r="A2740">
        <v>2755.6990000000001</v>
      </c>
    </row>
    <row r="2741" spans="1:1" x14ac:dyDescent="0.25">
      <c r="A2741">
        <v>2755.5360000000001</v>
      </c>
    </row>
    <row r="2742" spans="1:1" x14ac:dyDescent="0.25">
      <c r="A2742">
        <v>2754.97</v>
      </c>
    </row>
    <row r="2743" spans="1:1" x14ac:dyDescent="0.25">
      <c r="A2743">
        <v>2753.8389999999999</v>
      </c>
    </row>
    <row r="2744" spans="1:1" x14ac:dyDescent="0.25">
      <c r="A2744">
        <v>2752.7649999999999</v>
      </c>
    </row>
    <row r="2745" spans="1:1" x14ac:dyDescent="0.25">
      <c r="A2745">
        <v>2752.3679999999999</v>
      </c>
    </row>
    <row r="2746" spans="1:1" x14ac:dyDescent="0.25">
      <c r="A2746">
        <v>2752.2510000000002</v>
      </c>
    </row>
    <row r="2747" spans="1:1" x14ac:dyDescent="0.25">
      <c r="A2747">
        <v>2746.2489999999998</v>
      </c>
    </row>
    <row r="2748" spans="1:1" x14ac:dyDescent="0.25">
      <c r="A2748">
        <v>2745.5940000000001</v>
      </c>
    </row>
    <row r="2749" spans="1:1" x14ac:dyDescent="0.25">
      <c r="A2749">
        <v>2745.09</v>
      </c>
    </row>
    <row r="2750" spans="1:1" x14ac:dyDescent="0.25">
      <c r="A2750">
        <v>2744.59</v>
      </c>
    </row>
    <row r="2751" spans="1:1" x14ac:dyDescent="0.25">
      <c r="A2751">
        <v>2743.68</v>
      </c>
    </row>
    <row r="2752" spans="1:1" x14ac:dyDescent="0.25">
      <c r="A2752">
        <v>2743.5949999999998</v>
      </c>
    </row>
    <row r="2753" spans="1:1" x14ac:dyDescent="0.25">
      <c r="A2753">
        <v>2743.4059999999999</v>
      </c>
    </row>
    <row r="2754" spans="1:1" x14ac:dyDescent="0.25">
      <c r="A2754">
        <v>2742.3119999999999</v>
      </c>
    </row>
    <row r="2755" spans="1:1" x14ac:dyDescent="0.25">
      <c r="A2755">
        <v>2741.6619999999998</v>
      </c>
    </row>
    <row r="2756" spans="1:1" x14ac:dyDescent="0.25">
      <c r="A2756">
        <v>2741.2620000000002</v>
      </c>
    </row>
    <row r="2757" spans="1:1" x14ac:dyDescent="0.25">
      <c r="A2757">
        <v>2738.596</v>
      </c>
    </row>
    <row r="2758" spans="1:1" x14ac:dyDescent="0.25">
      <c r="A2758">
        <v>2736.1370000000002</v>
      </c>
    </row>
    <row r="2759" spans="1:1" x14ac:dyDescent="0.25">
      <c r="A2759">
        <v>2735.652</v>
      </c>
    </row>
    <row r="2760" spans="1:1" x14ac:dyDescent="0.25">
      <c r="A2760">
        <v>2735.402</v>
      </c>
    </row>
    <row r="2761" spans="1:1" x14ac:dyDescent="0.25">
      <c r="A2761">
        <v>2734.3679999999999</v>
      </c>
    </row>
    <row r="2762" spans="1:1" x14ac:dyDescent="0.25">
      <c r="A2762">
        <v>2733.8270000000002</v>
      </c>
    </row>
    <row r="2763" spans="1:1" x14ac:dyDescent="0.25">
      <c r="A2763">
        <v>2733.7460000000001</v>
      </c>
    </row>
    <row r="2764" spans="1:1" x14ac:dyDescent="0.25">
      <c r="A2764">
        <v>2733.2809999999999</v>
      </c>
    </row>
    <row r="2765" spans="1:1" x14ac:dyDescent="0.25">
      <c r="A2765">
        <v>2732.9520000000002</v>
      </c>
    </row>
    <row r="2766" spans="1:1" x14ac:dyDescent="0.25">
      <c r="A2766">
        <v>2732.665</v>
      </c>
    </row>
    <row r="2767" spans="1:1" x14ac:dyDescent="0.25">
      <c r="A2767">
        <v>2731.453</v>
      </c>
    </row>
    <row r="2768" spans="1:1" x14ac:dyDescent="0.25">
      <c r="A2768">
        <v>2731.3339999999998</v>
      </c>
    </row>
    <row r="2769" spans="1:1" x14ac:dyDescent="0.25">
      <c r="A2769">
        <v>2730.422</v>
      </c>
    </row>
    <row r="2770" spans="1:1" x14ac:dyDescent="0.25">
      <c r="A2770">
        <v>2730.259</v>
      </c>
    </row>
    <row r="2771" spans="1:1" x14ac:dyDescent="0.25">
      <c r="A2771">
        <v>2729.7190000000001</v>
      </c>
    </row>
    <row r="2772" spans="1:1" x14ac:dyDescent="0.25">
      <c r="A2772">
        <v>2729.1849999999999</v>
      </c>
    </row>
    <row r="2773" spans="1:1" x14ac:dyDescent="0.25">
      <c r="A2773">
        <v>2728.529</v>
      </c>
    </row>
    <row r="2774" spans="1:1" x14ac:dyDescent="0.25">
      <c r="A2774">
        <v>2728.3290000000002</v>
      </c>
    </row>
    <row r="2775" spans="1:1" x14ac:dyDescent="0.25">
      <c r="A2775">
        <v>2727.8879999999999</v>
      </c>
    </row>
    <row r="2776" spans="1:1" x14ac:dyDescent="0.25">
      <c r="A2776">
        <v>2727.0039999999999</v>
      </c>
    </row>
    <row r="2777" spans="1:1" x14ac:dyDescent="0.25">
      <c r="A2777">
        <v>2726.4169999999999</v>
      </c>
    </row>
    <row r="2778" spans="1:1" x14ac:dyDescent="0.25">
      <c r="A2778">
        <v>2725.9659999999999</v>
      </c>
    </row>
    <row r="2779" spans="1:1" x14ac:dyDescent="0.25">
      <c r="A2779">
        <v>2725.4140000000002</v>
      </c>
    </row>
    <row r="2780" spans="1:1" x14ac:dyDescent="0.25">
      <c r="A2780">
        <v>2724.03</v>
      </c>
    </row>
    <row r="2781" spans="1:1" x14ac:dyDescent="0.25">
      <c r="A2781">
        <v>2723.6559999999999</v>
      </c>
    </row>
    <row r="2782" spans="1:1" x14ac:dyDescent="0.25">
      <c r="A2782">
        <v>2722.1610000000001</v>
      </c>
    </row>
    <row r="2783" spans="1:1" x14ac:dyDescent="0.25">
      <c r="A2783">
        <v>2721.0770000000002</v>
      </c>
    </row>
    <row r="2784" spans="1:1" x14ac:dyDescent="0.25">
      <c r="A2784">
        <v>2720.6889999999999</v>
      </c>
    </row>
    <row r="2785" spans="1:1" x14ac:dyDescent="0.25">
      <c r="A2785">
        <v>2720.4090000000001</v>
      </c>
    </row>
    <row r="2786" spans="1:1" x14ac:dyDescent="0.25">
      <c r="A2786">
        <v>2720.1709999999998</v>
      </c>
    </row>
    <row r="2787" spans="1:1" x14ac:dyDescent="0.25">
      <c r="A2787">
        <v>2720.087</v>
      </c>
    </row>
    <row r="2788" spans="1:1" x14ac:dyDescent="0.25">
      <c r="A2788">
        <v>2718.89</v>
      </c>
    </row>
    <row r="2789" spans="1:1" x14ac:dyDescent="0.25">
      <c r="A2789">
        <v>2718.7550000000001</v>
      </c>
    </row>
    <row r="2790" spans="1:1" x14ac:dyDescent="0.25">
      <c r="A2790">
        <v>2718.654</v>
      </c>
    </row>
    <row r="2791" spans="1:1" x14ac:dyDescent="0.25">
      <c r="A2791">
        <v>2718.5160000000001</v>
      </c>
    </row>
    <row r="2792" spans="1:1" x14ac:dyDescent="0.25">
      <c r="A2792">
        <v>2715.944</v>
      </c>
    </row>
    <row r="2793" spans="1:1" x14ac:dyDescent="0.25">
      <c r="A2793">
        <v>2715.4589999999998</v>
      </c>
    </row>
    <row r="2794" spans="1:1" x14ac:dyDescent="0.25">
      <c r="A2794">
        <v>2714.1109999999999</v>
      </c>
    </row>
    <row r="2795" spans="1:1" x14ac:dyDescent="0.25">
      <c r="A2795">
        <v>2712.5039999999999</v>
      </c>
    </row>
    <row r="2796" spans="1:1" x14ac:dyDescent="0.25">
      <c r="A2796">
        <v>2712.384</v>
      </c>
    </row>
    <row r="2797" spans="1:1" x14ac:dyDescent="0.25">
      <c r="A2797">
        <v>2712.18</v>
      </c>
    </row>
    <row r="2798" spans="1:1" x14ac:dyDescent="0.25">
      <c r="A2798">
        <v>2711.9279999999999</v>
      </c>
    </row>
    <row r="2799" spans="1:1" x14ac:dyDescent="0.25">
      <c r="A2799">
        <v>2711.7040000000002</v>
      </c>
    </row>
    <row r="2800" spans="1:1" x14ac:dyDescent="0.25">
      <c r="A2800">
        <v>2711.5459999999998</v>
      </c>
    </row>
    <row r="2801" spans="1:1" x14ac:dyDescent="0.25">
      <c r="A2801">
        <v>2711.0050000000001</v>
      </c>
    </row>
    <row r="2802" spans="1:1" x14ac:dyDescent="0.25">
      <c r="A2802">
        <v>2710.9969999999998</v>
      </c>
    </row>
    <row r="2803" spans="1:1" x14ac:dyDescent="0.25">
      <c r="A2803">
        <v>2710.7449999999999</v>
      </c>
    </row>
    <row r="2804" spans="1:1" x14ac:dyDescent="0.25">
      <c r="A2804">
        <v>2710.3</v>
      </c>
    </row>
    <row r="2805" spans="1:1" x14ac:dyDescent="0.25">
      <c r="A2805">
        <v>2710.1329999999998</v>
      </c>
    </row>
    <row r="2806" spans="1:1" x14ac:dyDescent="0.25">
      <c r="A2806">
        <v>2709.7280000000001</v>
      </c>
    </row>
    <row r="2807" spans="1:1" x14ac:dyDescent="0.25">
      <c r="A2807">
        <v>2709.5320000000002</v>
      </c>
    </row>
    <row r="2808" spans="1:1" x14ac:dyDescent="0.25">
      <c r="A2808">
        <v>2708.66</v>
      </c>
    </row>
    <row r="2809" spans="1:1" x14ac:dyDescent="0.25">
      <c r="A2809">
        <v>2708.1550000000002</v>
      </c>
    </row>
    <row r="2810" spans="1:1" x14ac:dyDescent="0.25">
      <c r="A2810">
        <v>2707.422</v>
      </c>
    </row>
    <row r="2811" spans="1:1" x14ac:dyDescent="0.25">
      <c r="A2811">
        <v>2707.0430000000001</v>
      </c>
    </row>
    <row r="2812" spans="1:1" x14ac:dyDescent="0.25">
      <c r="A2812">
        <v>2706.9189999999999</v>
      </c>
    </row>
    <row r="2813" spans="1:1" x14ac:dyDescent="0.25">
      <c r="A2813">
        <v>2706.6109999999999</v>
      </c>
    </row>
    <row r="2814" spans="1:1" x14ac:dyDescent="0.25">
      <c r="A2814">
        <v>2705.7820000000002</v>
      </c>
    </row>
    <row r="2815" spans="1:1" x14ac:dyDescent="0.25">
      <c r="A2815">
        <v>2705.7429999999999</v>
      </c>
    </row>
    <row r="2816" spans="1:1" x14ac:dyDescent="0.25">
      <c r="A2816">
        <v>2705.6579999999999</v>
      </c>
    </row>
    <row r="2817" spans="1:1" x14ac:dyDescent="0.25">
      <c r="A2817">
        <v>2705.2620000000002</v>
      </c>
    </row>
    <row r="2818" spans="1:1" x14ac:dyDescent="0.25">
      <c r="A2818">
        <v>2704.4029999999998</v>
      </c>
    </row>
    <row r="2819" spans="1:1" x14ac:dyDescent="0.25">
      <c r="A2819">
        <v>2704.299</v>
      </c>
    </row>
    <row r="2820" spans="1:1" x14ac:dyDescent="0.25">
      <c r="A2820">
        <v>2703.9340000000002</v>
      </c>
    </row>
    <row r="2821" spans="1:1" x14ac:dyDescent="0.25">
      <c r="A2821">
        <v>2703.5439999999999</v>
      </c>
    </row>
    <row r="2822" spans="1:1" x14ac:dyDescent="0.25">
      <c r="A2822">
        <v>2703.1559999999999</v>
      </c>
    </row>
    <row r="2823" spans="1:1" x14ac:dyDescent="0.25">
      <c r="A2823">
        <v>2702.8180000000002</v>
      </c>
    </row>
    <row r="2824" spans="1:1" x14ac:dyDescent="0.25">
      <c r="A2824">
        <v>2702.2359999999999</v>
      </c>
    </row>
    <row r="2825" spans="1:1" x14ac:dyDescent="0.25">
      <c r="A2825">
        <v>2702.029</v>
      </c>
    </row>
    <row r="2826" spans="1:1" x14ac:dyDescent="0.25">
      <c r="A2826">
        <v>2701.41</v>
      </c>
    </row>
    <row r="2827" spans="1:1" x14ac:dyDescent="0.25">
      <c r="A2827">
        <v>2700.8220000000001</v>
      </c>
    </row>
    <row r="2828" spans="1:1" x14ac:dyDescent="0.25">
      <c r="A2828">
        <v>2700.6010000000001</v>
      </c>
    </row>
    <row r="2829" spans="1:1" x14ac:dyDescent="0.25">
      <c r="A2829">
        <v>2699.3270000000002</v>
      </c>
    </row>
    <row r="2830" spans="1:1" x14ac:dyDescent="0.25">
      <c r="A2830">
        <v>2699.3</v>
      </c>
    </row>
    <row r="2831" spans="1:1" x14ac:dyDescent="0.25">
      <c r="A2831">
        <v>2699.1350000000002</v>
      </c>
    </row>
    <row r="2832" spans="1:1" x14ac:dyDescent="0.25">
      <c r="A2832">
        <v>2698.1819999999998</v>
      </c>
    </row>
    <row r="2833" spans="1:1" x14ac:dyDescent="0.25">
      <c r="A2833">
        <v>2696.9290000000001</v>
      </c>
    </row>
    <row r="2834" spans="1:1" x14ac:dyDescent="0.25">
      <c r="A2834">
        <v>2695.6419999999998</v>
      </c>
    </row>
    <row r="2835" spans="1:1" x14ac:dyDescent="0.25">
      <c r="A2835">
        <v>2695.5990000000002</v>
      </c>
    </row>
    <row r="2836" spans="1:1" x14ac:dyDescent="0.25">
      <c r="A2836">
        <v>2695.096</v>
      </c>
    </row>
    <row r="2837" spans="1:1" x14ac:dyDescent="0.25">
      <c r="A2837">
        <v>2692.741</v>
      </c>
    </row>
    <row r="2838" spans="1:1" x14ac:dyDescent="0.25">
      <c r="A2838" t="s">
        <v>3428</v>
      </c>
    </row>
    <row r="2839" spans="1:1" x14ac:dyDescent="0.25">
      <c r="A2839" t="s">
        <v>3429</v>
      </c>
    </row>
    <row r="2840" spans="1:1" x14ac:dyDescent="0.25">
      <c r="A2840" t="s">
        <v>3430</v>
      </c>
    </row>
    <row r="2841" spans="1:1" x14ac:dyDescent="0.25">
      <c r="A2841" t="s">
        <v>3431</v>
      </c>
    </row>
    <row r="2842" spans="1:1" x14ac:dyDescent="0.25">
      <c r="A2842" t="s">
        <v>3432</v>
      </c>
    </row>
    <row r="2843" spans="1:1" x14ac:dyDescent="0.25">
      <c r="A2843" t="s">
        <v>3433</v>
      </c>
    </row>
    <row r="2844" spans="1:1" x14ac:dyDescent="0.25">
      <c r="A2844" t="s">
        <v>3434</v>
      </c>
    </row>
    <row r="2845" spans="1:1" x14ac:dyDescent="0.25">
      <c r="A2845" t="s">
        <v>3435</v>
      </c>
    </row>
    <row r="2846" spans="1:1" x14ac:dyDescent="0.25">
      <c r="A2846" t="s">
        <v>3436</v>
      </c>
    </row>
    <row r="2847" spans="1:1" x14ac:dyDescent="0.25">
      <c r="A2847" t="s">
        <v>3437</v>
      </c>
    </row>
    <row r="2848" spans="1:1" x14ac:dyDescent="0.25">
      <c r="A2848" t="s">
        <v>3438</v>
      </c>
    </row>
    <row r="2849" spans="1:1" x14ac:dyDescent="0.25">
      <c r="A2849" t="s">
        <v>3439</v>
      </c>
    </row>
    <row r="2850" spans="1:1" x14ac:dyDescent="0.25">
      <c r="A2850" t="s">
        <v>3440</v>
      </c>
    </row>
    <row r="2851" spans="1:1" x14ac:dyDescent="0.25">
      <c r="A2851" t="s">
        <v>3441</v>
      </c>
    </row>
    <row r="2852" spans="1:1" x14ac:dyDescent="0.25">
      <c r="A2852" t="s">
        <v>3442</v>
      </c>
    </row>
    <row r="2853" spans="1:1" x14ac:dyDescent="0.25">
      <c r="A2853" t="s">
        <v>3443</v>
      </c>
    </row>
    <row r="2854" spans="1:1" x14ac:dyDescent="0.25">
      <c r="A2854" t="s">
        <v>3444</v>
      </c>
    </row>
    <row r="2855" spans="1:1" x14ac:dyDescent="0.25">
      <c r="A2855" t="s">
        <v>3445</v>
      </c>
    </row>
    <row r="2856" spans="1:1" x14ac:dyDescent="0.25">
      <c r="A2856" t="s">
        <v>3446</v>
      </c>
    </row>
    <row r="2857" spans="1:1" x14ac:dyDescent="0.25">
      <c r="A2857" t="s">
        <v>3447</v>
      </c>
    </row>
    <row r="2858" spans="1:1" x14ac:dyDescent="0.25">
      <c r="A2858" t="s">
        <v>3448</v>
      </c>
    </row>
    <row r="2859" spans="1:1" x14ac:dyDescent="0.25">
      <c r="A2859" t="s">
        <v>3449</v>
      </c>
    </row>
    <row r="2860" spans="1:1" x14ac:dyDescent="0.25">
      <c r="A2860" t="s">
        <v>3450</v>
      </c>
    </row>
    <row r="2861" spans="1:1" x14ac:dyDescent="0.25">
      <c r="A2861" t="s">
        <v>3451</v>
      </c>
    </row>
    <row r="2862" spans="1:1" x14ac:dyDescent="0.25">
      <c r="A2862" t="s">
        <v>3452</v>
      </c>
    </row>
    <row r="2863" spans="1:1" x14ac:dyDescent="0.25">
      <c r="A2863" t="s">
        <v>3453</v>
      </c>
    </row>
    <row r="2864" spans="1:1" x14ac:dyDescent="0.25">
      <c r="A2864" t="s">
        <v>3454</v>
      </c>
    </row>
    <row r="2865" spans="1:1" x14ac:dyDescent="0.25">
      <c r="A2865" t="s">
        <v>3455</v>
      </c>
    </row>
    <row r="2866" spans="1:1" x14ac:dyDescent="0.25">
      <c r="A2866" t="s">
        <v>3456</v>
      </c>
    </row>
    <row r="2867" spans="1:1" x14ac:dyDescent="0.25">
      <c r="A2867" t="s">
        <v>3457</v>
      </c>
    </row>
    <row r="2868" spans="1:1" x14ac:dyDescent="0.25">
      <c r="A2868" t="s">
        <v>3458</v>
      </c>
    </row>
    <row r="2869" spans="1:1" x14ac:dyDescent="0.25">
      <c r="A2869" t="s">
        <v>3459</v>
      </c>
    </row>
    <row r="2870" spans="1:1" x14ac:dyDescent="0.25">
      <c r="A2870" t="s">
        <v>3460</v>
      </c>
    </row>
    <row r="2871" spans="1:1" x14ac:dyDescent="0.25">
      <c r="A2871" t="s">
        <v>3461</v>
      </c>
    </row>
    <row r="2872" spans="1:1" x14ac:dyDescent="0.25">
      <c r="A2872" t="s">
        <v>3462</v>
      </c>
    </row>
    <row r="2873" spans="1:1" x14ac:dyDescent="0.25">
      <c r="A2873" t="s">
        <v>3463</v>
      </c>
    </row>
    <row r="2874" spans="1:1" x14ac:dyDescent="0.25">
      <c r="A2874" t="s">
        <v>3464</v>
      </c>
    </row>
    <row r="2875" spans="1:1" x14ac:dyDescent="0.25">
      <c r="A2875" t="s">
        <v>3465</v>
      </c>
    </row>
    <row r="2876" spans="1:1" x14ac:dyDescent="0.25">
      <c r="A2876" t="s">
        <v>3466</v>
      </c>
    </row>
    <row r="2877" spans="1:1" x14ac:dyDescent="0.25">
      <c r="A2877" t="s">
        <v>3467</v>
      </c>
    </row>
    <row r="2878" spans="1:1" x14ac:dyDescent="0.25">
      <c r="A2878" t="s">
        <v>3468</v>
      </c>
    </row>
    <row r="2879" spans="1:1" x14ac:dyDescent="0.25">
      <c r="A2879" t="s">
        <v>3469</v>
      </c>
    </row>
    <row r="2880" spans="1:1" x14ac:dyDescent="0.25">
      <c r="A2880" t="s">
        <v>3470</v>
      </c>
    </row>
    <row r="2881" spans="1:1" x14ac:dyDescent="0.25">
      <c r="A2881" t="s">
        <v>3471</v>
      </c>
    </row>
    <row r="2882" spans="1:1" x14ac:dyDescent="0.25">
      <c r="A2882" t="s">
        <v>3472</v>
      </c>
    </row>
    <row r="2883" spans="1:1" x14ac:dyDescent="0.25">
      <c r="A2883" t="s">
        <v>3473</v>
      </c>
    </row>
    <row r="2884" spans="1:1" x14ac:dyDescent="0.25">
      <c r="A2884" t="s">
        <v>3474</v>
      </c>
    </row>
    <row r="2885" spans="1:1" x14ac:dyDescent="0.25">
      <c r="A2885" t="s">
        <v>3475</v>
      </c>
    </row>
    <row r="2886" spans="1:1" x14ac:dyDescent="0.25">
      <c r="A2886" t="s">
        <v>3476</v>
      </c>
    </row>
    <row r="2887" spans="1:1" x14ac:dyDescent="0.25">
      <c r="A2887" t="s">
        <v>3477</v>
      </c>
    </row>
    <row r="2888" spans="1:1" x14ac:dyDescent="0.25">
      <c r="A2888" t="s">
        <v>3478</v>
      </c>
    </row>
    <row r="2889" spans="1:1" x14ac:dyDescent="0.25">
      <c r="A2889" t="s">
        <v>3479</v>
      </c>
    </row>
    <row r="2890" spans="1:1" x14ac:dyDescent="0.25">
      <c r="A2890" t="s">
        <v>3480</v>
      </c>
    </row>
    <row r="2891" spans="1:1" x14ac:dyDescent="0.25">
      <c r="A2891" t="s">
        <v>3481</v>
      </c>
    </row>
    <row r="2892" spans="1:1" x14ac:dyDescent="0.25">
      <c r="A2892" t="s">
        <v>3482</v>
      </c>
    </row>
    <row r="2893" spans="1:1" x14ac:dyDescent="0.25">
      <c r="A2893" t="s">
        <v>3483</v>
      </c>
    </row>
    <row r="2894" spans="1:1" x14ac:dyDescent="0.25">
      <c r="A2894" t="s">
        <v>3484</v>
      </c>
    </row>
    <row r="2895" spans="1:1" x14ac:dyDescent="0.25">
      <c r="A2895" t="s">
        <v>3485</v>
      </c>
    </row>
    <row r="2896" spans="1:1" x14ac:dyDescent="0.25">
      <c r="A2896" t="s">
        <v>3486</v>
      </c>
    </row>
    <row r="2897" spans="1:1" x14ac:dyDescent="0.25">
      <c r="A2897" t="s">
        <v>3487</v>
      </c>
    </row>
    <row r="2898" spans="1:1" x14ac:dyDescent="0.25">
      <c r="A2898" t="s">
        <v>3488</v>
      </c>
    </row>
    <row r="2899" spans="1:1" x14ac:dyDescent="0.25">
      <c r="A2899" t="s">
        <v>3489</v>
      </c>
    </row>
    <row r="2900" spans="1:1" x14ac:dyDescent="0.25">
      <c r="A2900" t="s">
        <v>3490</v>
      </c>
    </row>
    <row r="2901" spans="1:1" x14ac:dyDescent="0.25">
      <c r="A2901" t="s">
        <v>3491</v>
      </c>
    </row>
    <row r="2902" spans="1:1" x14ac:dyDescent="0.25">
      <c r="A2902" t="s">
        <v>3492</v>
      </c>
    </row>
    <row r="2903" spans="1:1" x14ac:dyDescent="0.25">
      <c r="A2903" t="s">
        <v>3493</v>
      </c>
    </row>
    <row r="2904" spans="1:1" x14ac:dyDescent="0.25">
      <c r="A2904" t="s">
        <v>3494</v>
      </c>
    </row>
    <row r="2905" spans="1:1" x14ac:dyDescent="0.25">
      <c r="A2905" t="s">
        <v>3495</v>
      </c>
    </row>
    <row r="2906" spans="1:1" x14ac:dyDescent="0.25">
      <c r="A2906" t="s">
        <v>3496</v>
      </c>
    </row>
    <row r="2907" spans="1:1" x14ac:dyDescent="0.25">
      <c r="A2907" t="s">
        <v>3497</v>
      </c>
    </row>
    <row r="2908" spans="1:1" x14ac:dyDescent="0.25">
      <c r="A2908" t="s">
        <v>3498</v>
      </c>
    </row>
    <row r="2909" spans="1:1" x14ac:dyDescent="0.25">
      <c r="A2909" t="s">
        <v>3499</v>
      </c>
    </row>
    <row r="2910" spans="1:1" x14ac:dyDescent="0.25">
      <c r="A2910" t="s">
        <v>3500</v>
      </c>
    </row>
    <row r="2911" spans="1:1" x14ac:dyDescent="0.25">
      <c r="A2911" t="s">
        <v>3501</v>
      </c>
    </row>
    <row r="2912" spans="1:1" x14ac:dyDescent="0.25">
      <c r="A2912" t="s">
        <v>3502</v>
      </c>
    </row>
    <row r="2913" spans="1:1" x14ac:dyDescent="0.25">
      <c r="A2913" t="s">
        <v>3503</v>
      </c>
    </row>
    <row r="2914" spans="1:1" x14ac:dyDescent="0.25">
      <c r="A2914" t="s">
        <v>3504</v>
      </c>
    </row>
    <row r="2915" spans="1:1" x14ac:dyDescent="0.25">
      <c r="A2915" t="s">
        <v>3505</v>
      </c>
    </row>
    <row r="2916" spans="1:1" x14ac:dyDescent="0.25">
      <c r="A2916" t="s">
        <v>3506</v>
      </c>
    </row>
    <row r="2917" spans="1:1" x14ac:dyDescent="0.25">
      <c r="A2917" t="s">
        <v>3507</v>
      </c>
    </row>
    <row r="2918" spans="1:1" x14ac:dyDescent="0.25">
      <c r="A2918" t="s">
        <v>3508</v>
      </c>
    </row>
    <row r="2919" spans="1:1" x14ac:dyDescent="0.25">
      <c r="A2919" t="s">
        <v>3509</v>
      </c>
    </row>
    <row r="2920" spans="1:1" x14ac:dyDescent="0.25">
      <c r="A2920" t="s">
        <v>3510</v>
      </c>
    </row>
    <row r="2921" spans="1:1" x14ac:dyDescent="0.25">
      <c r="A2921" t="s">
        <v>3511</v>
      </c>
    </row>
    <row r="2922" spans="1:1" x14ac:dyDescent="0.25">
      <c r="A2922" t="s">
        <v>3512</v>
      </c>
    </row>
    <row r="2923" spans="1:1" x14ac:dyDescent="0.25">
      <c r="A2923" t="s">
        <v>3513</v>
      </c>
    </row>
    <row r="2924" spans="1:1" x14ac:dyDescent="0.25">
      <c r="A2924" t="s">
        <v>3514</v>
      </c>
    </row>
    <row r="2925" spans="1:1" x14ac:dyDescent="0.25">
      <c r="A2925" t="s">
        <v>3515</v>
      </c>
    </row>
    <row r="2926" spans="1:1" x14ac:dyDescent="0.25">
      <c r="A2926" t="s">
        <v>3516</v>
      </c>
    </row>
    <row r="2927" spans="1:1" x14ac:dyDescent="0.25">
      <c r="A2927" t="s">
        <v>3517</v>
      </c>
    </row>
    <row r="2928" spans="1:1" x14ac:dyDescent="0.25">
      <c r="A2928" t="s">
        <v>3518</v>
      </c>
    </row>
    <row r="2929" spans="1:1" x14ac:dyDescent="0.25">
      <c r="A2929" t="s">
        <v>3519</v>
      </c>
    </row>
    <row r="2930" spans="1:1" x14ac:dyDescent="0.25">
      <c r="A2930" t="s">
        <v>3520</v>
      </c>
    </row>
    <row r="2931" spans="1:1" x14ac:dyDescent="0.25">
      <c r="A2931" t="s">
        <v>3521</v>
      </c>
    </row>
    <row r="2932" spans="1:1" x14ac:dyDescent="0.25">
      <c r="A2932" t="s">
        <v>3522</v>
      </c>
    </row>
    <row r="2933" spans="1:1" x14ac:dyDescent="0.25">
      <c r="A2933" t="s">
        <v>3523</v>
      </c>
    </row>
    <row r="2934" spans="1:1" x14ac:dyDescent="0.25">
      <c r="A2934" t="s">
        <v>3524</v>
      </c>
    </row>
    <row r="2935" spans="1:1" x14ac:dyDescent="0.25">
      <c r="A2935" t="s">
        <v>3525</v>
      </c>
    </row>
    <row r="2936" spans="1:1" x14ac:dyDescent="0.25">
      <c r="A2936" t="s">
        <v>3526</v>
      </c>
    </row>
    <row r="2937" spans="1:1" x14ac:dyDescent="0.25">
      <c r="A2937" t="s">
        <v>3527</v>
      </c>
    </row>
    <row r="2938" spans="1:1" x14ac:dyDescent="0.25">
      <c r="A2938" t="s">
        <v>3528</v>
      </c>
    </row>
    <row r="2939" spans="1:1" x14ac:dyDescent="0.25">
      <c r="A2939" t="s">
        <v>3529</v>
      </c>
    </row>
    <row r="2940" spans="1:1" x14ac:dyDescent="0.25">
      <c r="A2940" t="s">
        <v>3530</v>
      </c>
    </row>
    <row r="2941" spans="1:1" x14ac:dyDescent="0.25">
      <c r="A2941" t="s">
        <v>3531</v>
      </c>
    </row>
    <row r="2942" spans="1:1" x14ac:dyDescent="0.25">
      <c r="A2942" t="s">
        <v>3532</v>
      </c>
    </row>
    <row r="2943" spans="1:1" x14ac:dyDescent="0.25">
      <c r="A2943" t="s">
        <v>3533</v>
      </c>
    </row>
    <row r="2944" spans="1:1" x14ac:dyDescent="0.25">
      <c r="A2944" t="s">
        <v>3534</v>
      </c>
    </row>
    <row r="2945" spans="1:1" x14ac:dyDescent="0.25">
      <c r="A2945" t="s">
        <v>3535</v>
      </c>
    </row>
    <row r="2946" spans="1:1" x14ac:dyDescent="0.25">
      <c r="A2946" t="s">
        <v>3536</v>
      </c>
    </row>
    <row r="2947" spans="1:1" x14ac:dyDescent="0.25">
      <c r="A2947" t="s">
        <v>3537</v>
      </c>
    </row>
    <row r="2948" spans="1:1" x14ac:dyDescent="0.25">
      <c r="A2948" t="s">
        <v>3538</v>
      </c>
    </row>
    <row r="2949" spans="1:1" x14ac:dyDescent="0.25">
      <c r="A2949" t="s">
        <v>3539</v>
      </c>
    </row>
    <row r="2950" spans="1:1" x14ac:dyDescent="0.25">
      <c r="A2950" t="s">
        <v>3540</v>
      </c>
    </row>
    <row r="2951" spans="1:1" x14ac:dyDescent="0.25">
      <c r="A2951" t="s">
        <v>3541</v>
      </c>
    </row>
    <row r="2952" spans="1:1" x14ac:dyDescent="0.25">
      <c r="A2952" t="s">
        <v>3542</v>
      </c>
    </row>
    <row r="2953" spans="1:1" x14ac:dyDescent="0.25">
      <c r="A2953" t="s">
        <v>3543</v>
      </c>
    </row>
    <row r="2954" spans="1:1" x14ac:dyDescent="0.25">
      <c r="A2954" t="s">
        <v>3544</v>
      </c>
    </row>
    <row r="2955" spans="1:1" x14ac:dyDescent="0.25">
      <c r="A2955" t="s">
        <v>3545</v>
      </c>
    </row>
    <row r="2956" spans="1:1" x14ac:dyDescent="0.25">
      <c r="A2956" t="s">
        <v>3546</v>
      </c>
    </row>
    <row r="2957" spans="1:1" x14ac:dyDescent="0.25">
      <c r="A2957" t="s">
        <v>3547</v>
      </c>
    </row>
    <row r="2958" spans="1:1" x14ac:dyDescent="0.25">
      <c r="A2958" t="s">
        <v>3548</v>
      </c>
    </row>
    <row r="2959" spans="1:1" x14ac:dyDescent="0.25">
      <c r="A2959" t="s">
        <v>3549</v>
      </c>
    </row>
    <row r="2960" spans="1:1" x14ac:dyDescent="0.25">
      <c r="A2960" t="s">
        <v>3550</v>
      </c>
    </row>
    <row r="2961" spans="1:1" x14ac:dyDescent="0.25">
      <c r="A2961" t="s">
        <v>3551</v>
      </c>
    </row>
    <row r="2962" spans="1:1" x14ac:dyDescent="0.25">
      <c r="A2962" t="s">
        <v>3552</v>
      </c>
    </row>
    <row r="2963" spans="1:1" x14ac:dyDescent="0.25">
      <c r="A2963" t="s">
        <v>3553</v>
      </c>
    </row>
    <row r="2964" spans="1:1" x14ac:dyDescent="0.25">
      <c r="A2964" t="s">
        <v>3554</v>
      </c>
    </row>
    <row r="2965" spans="1:1" x14ac:dyDescent="0.25">
      <c r="A2965" t="s">
        <v>3556</v>
      </c>
    </row>
    <row r="2966" spans="1:1" x14ac:dyDescent="0.25">
      <c r="A2966" t="s">
        <v>3557</v>
      </c>
    </row>
    <row r="2967" spans="1:1" x14ac:dyDescent="0.25">
      <c r="A2967" t="s">
        <v>3558</v>
      </c>
    </row>
    <row r="2968" spans="1:1" x14ac:dyDescent="0.25">
      <c r="A2968" t="s">
        <v>3559</v>
      </c>
    </row>
    <row r="2969" spans="1:1" x14ac:dyDescent="0.25">
      <c r="A2969" t="s">
        <v>3560</v>
      </c>
    </row>
    <row r="2970" spans="1:1" x14ac:dyDescent="0.25">
      <c r="A2970" t="s">
        <v>3561</v>
      </c>
    </row>
    <row r="2971" spans="1:1" x14ac:dyDescent="0.25">
      <c r="A2971" t="s">
        <v>3562</v>
      </c>
    </row>
    <row r="2972" spans="1:1" x14ac:dyDescent="0.25">
      <c r="A2972" t="s">
        <v>3563</v>
      </c>
    </row>
    <row r="2973" spans="1:1" x14ac:dyDescent="0.25">
      <c r="A2973" t="s">
        <v>3564</v>
      </c>
    </row>
    <row r="2974" spans="1:1" x14ac:dyDescent="0.25">
      <c r="A2974" t="s">
        <v>3565</v>
      </c>
    </row>
    <row r="2975" spans="1:1" x14ac:dyDescent="0.25">
      <c r="A2975" t="s">
        <v>3566</v>
      </c>
    </row>
    <row r="2976" spans="1:1" x14ac:dyDescent="0.25">
      <c r="A2976" t="s">
        <v>3567</v>
      </c>
    </row>
    <row r="2977" spans="1:1" x14ac:dyDescent="0.25">
      <c r="A2977" t="s">
        <v>3568</v>
      </c>
    </row>
    <row r="2978" spans="1:1" x14ac:dyDescent="0.25">
      <c r="A2978" t="s">
        <v>3569</v>
      </c>
    </row>
    <row r="2979" spans="1:1" x14ac:dyDescent="0.25">
      <c r="A2979" t="s">
        <v>3570</v>
      </c>
    </row>
    <row r="2980" spans="1:1" x14ac:dyDescent="0.25">
      <c r="A2980" t="s">
        <v>3571</v>
      </c>
    </row>
    <row r="2981" spans="1:1" x14ac:dyDescent="0.25">
      <c r="A2981" t="s">
        <v>3572</v>
      </c>
    </row>
    <row r="2982" spans="1:1" x14ac:dyDescent="0.25">
      <c r="A2982" t="s">
        <v>3573</v>
      </c>
    </row>
    <row r="2983" spans="1:1" x14ac:dyDescent="0.25">
      <c r="A2983" t="s">
        <v>3575</v>
      </c>
    </row>
    <row r="2984" spans="1:1" x14ac:dyDescent="0.25">
      <c r="A2984" t="s">
        <v>3576</v>
      </c>
    </row>
    <row r="2985" spans="1:1" x14ac:dyDescent="0.25">
      <c r="A2985" t="s">
        <v>3577</v>
      </c>
    </row>
    <row r="2986" spans="1:1" x14ac:dyDescent="0.25">
      <c r="A2986" t="s">
        <v>3578</v>
      </c>
    </row>
    <row r="2987" spans="1:1" x14ac:dyDescent="0.25">
      <c r="A2987" t="s">
        <v>3579</v>
      </c>
    </row>
    <row r="2988" spans="1:1" x14ac:dyDescent="0.25">
      <c r="A2988" t="s">
        <v>3580</v>
      </c>
    </row>
    <row r="2989" spans="1:1" x14ac:dyDescent="0.25">
      <c r="A2989" t="s">
        <v>3581</v>
      </c>
    </row>
    <row r="2990" spans="1:1" x14ac:dyDescent="0.25">
      <c r="A2990" t="s">
        <v>3582</v>
      </c>
    </row>
    <row r="2991" spans="1:1" x14ac:dyDescent="0.25">
      <c r="A2991" t="s">
        <v>3583</v>
      </c>
    </row>
    <row r="2992" spans="1:1" x14ac:dyDescent="0.25">
      <c r="A2992" t="s">
        <v>3584</v>
      </c>
    </row>
    <row r="2993" spans="1:1" x14ac:dyDescent="0.25">
      <c r="A2993" t="s">
        <v>3585</v>
      </c>
    </row>
    <row r="2994" spans="1:1" x14ac:dyDescent="0.25">
      <c r="A2994" t="s">
        <v>3586</v>
      </c>
    </row>
    <row r="2995" spans="1:1" x14ac:dyDescent="0.25">
      <c r="A2995" t="s">
        <v>3587</v>
      </c>
    </row>
    <row r="2996" spans="1:1" x14ac:dyDescent="0.25">
      <c r="A2996" t="s">
        <v>3588</v>
      </c>
    </row>
    <row r="2997" spans="1:1" x14ac:dyDescent="0.25">
      <c r="A2997" t="s">
        <v>3589</v>
      </c>
    </row>
    <row r="2998" spans="1:1" x14ac:dyDescent="0.25">
      <c r="A2998" t="s">
        <v>3590</v>
      </c>
    </row>
    <row r="2999" spans="1:1" x14ac:dyDescent="0.25">
      <c r="A2999" t="s">
        <v>3591</v>
      </c>
    </row>
    <row r="3000" spans="1:1" x14ac:dyDescent="0.25">
      <c r="A3000" t="s">
        <v>3592</v>
      </c>
    </row>
    <row r="3001" spans="1:1" x14ac:dyDescent="0.25">
      <c r="A3001" t="s">
        <v>3593</v>
      </c>
    </row>
    <row r="3002" spans="1:1" x14ac:dyDescent="0.25">
      <c r="A3002" t="s">
        <v>3594</v>
      </c>
    </row>
    <row r="3003" spans="1:1" x14ac:dyDescent="0.25">
      <c r="A3003" t="s">
        <v>3595</v>
      </c>
    </row>
    <row r="3004" spans="1:1" x14ac:dyDescent="0.25">
      <c r="A3004" t="s">
        <v>3596</v>
      </c>
    </row>
    <row r="3005" spans="1:1" x14ac:dyDescent="0.25">
      <c r="A3005" t="s">
        <v>3597</v>
      </c>
    </row>
    <row r="3006" spans="1:1" x14ac:dyDescent="0.25">
      <c r="A3006" t="s">
        <v>3598</v>
      </c>
    </row>
    <row r="3007" spans="1:1" x14ac:dyDescent="0.25">
      <c r="A3007" t="s">
        <v>3599</v>
      </c>
    </row>
    <row r="3008" spans="1:1" x14ac:dyDescent="0.25">
      <c r="A3008" t="s">
        <v>3600</v>
      </c>
    </row>
    <row r="3009" spans="1:1" x14ac:dyDescent="0.25">
      <c r="A3009" t="s">
        <v>3601</v>
      </c>
    </row>
    <row r="3010" spans="1:1" x14ac:dyDescent="0.25">
      <c r="A3010" t="s">
        <v>3602</v>
      </c>
    </row>
    <row r="3011" spans="1:1" x14ac:dyDescent="0.25">
      <c r="A3011" t="s">
        <v>3603</v>
      </c>
    </row>
    <row r="3012" spans="1:1" x14ac:dyDescent="0.25">
      <c r="A3012" t="s">
        <v>3604</v>
      </c>
    </row>
    <row r="3013" spans="1:1" x14ac:dyDescent="0.25">
      <c r="A3013" t="s">
        <v>3605</v>
      </c>
    </row>
    <row r="3014" spans="1:1" x14ac:dyDescent="0.25">
      <c r="A3014" t="s">
        <v>3606</v>
      </c>
    </row>
    <row r="3015" spans="1:1" x14ac:dyDescent="0.25">
      <c r="A3015" t="s">
        <v>3607</v>
      </c>
    </row>
    <row r="3016" spans="1:1" x14ac:dyDescent="0.25">
      <c r="A3016" t="s">
        <v>3608</v>
      </c>
    </row>
    <row r="3017" spans="1:1" x14ac:dyDescent="0.25">
      <c r="A3017" t="s">
        <v>3609</v>
      </c>
    </row>
    <row r="3018" spans="1:1" x14ac:dyDescent="0.25">
      <c r="A3018" t="s">
        <v>3610</v>
      </c>
    </row>
    <row r="3019" spans="1:1" x14ac:dyDescent="0.25">
      <c r="A3019" t="s">
        <v>3611</v>
      </c>
    </row>
    <row r="3020" spans="1:1" x14ac:dyDescent="0.25">
      <c r="A3020" t="s">
        <v>3612</v>
      </c>
    </row>
    <row r="3021" spans="1:1" x14ac:dyDescent="0.25">
      <c r="A3021" t="s">
        <v>3613</v>
      </c>
    </row>
    <row r="3022" spans="1:1" x14ac:dyDescent="0.25">
      <c r="A3022" t="s">
        <v>3614</v>
      </c>
    </row>
    <row r="3023" spans="1:1" x14ac:dyDescent="0.25">
      <c r="A3023" t="s">
        <v>3615</v>
      </c>
    </row>
    <row r="3024" spans="1:1" x14ac:dyDescent="0.25">
      <c r="A3024" t="s">
        <v>3616</v>
      </c>
    </row>
    <row r="3025" spans="1:1" x14ac:dyDescent="0.25">
      <c r="A3025" t="s">
        <v>3617</v>
      </c>
    </row>
    <row r="3026" spans="1:1" x14ac:dyDescent="0.25">
      <c r="A3026" t="s">
        <v>3618</v>
      </c>
    </row>
    <row r="3027" spans="1:1" x14ac:dyDescent="0.25">
      <c r="A3027" t="s">
        <v>3619</v>
      </c>
    </row>
    <row r="3028" spans="1:1" x14ac:dyDescent="0.25">
      <c r="A3028" t="s">
        <v>3620</v>
      </c>
    </row>
    <row r="3029" spans="1:1" x14ac:dyDescent="0.25">
      <c r="A3029" t="s">
        <v>3621</v>
      </c>
    </row>
    <row r="3030" spans="1:1" x14ac:dyDescent="0.25">
      <c r="A3030" t="s">
        <v>3622</v>
      </c>
    </row>
    <row r="3031" spans="1:1" x14ac:dyDescent="0.25">
      <c r="A3031" t="s">
        <v>3623</v>
      </c>
    </row>
    <row r="3032" spans="1:1" x14ac:dyDescent="0.25">
      <c r="A3032" t="s">
        <v>3624</v>
      </c>
    </row>
    <row r="3033" spans="1:1" x14ac:dyDescent="0.25">
      <c r="A3033" t="s">
        <v>3625</v>
      </c>
    </row>
    <row r="3034" spans="1:1" x14ac:dyDescent="0.25">
      <c r="A3034" t="s">
        <v>3626</v>
      </c>
    </row>
    <row r="3035" spans="1:1" x14ac:dyDescent="0.25">
      <c r="A3035" t="s">
        <v>3627</v>
      </c>
    </row>
    <row r="3036" spans="1:1" x14ac:dyDescent="0.25">
      <c r="A3036" t="s">
        <v>3628</v>
      </c>
    </row>
    <row r="3037" spans="1:1" x14ac:dyDescent="0.25">
      <c r="A3037" t="s">
        <v>3629</v>
      </c>
    </row>
    <row r="3038" spans="1:1" x14ac:dyDescent="0.25">
      <c r="A3038" t="s">
        <v>3630</v>
      </c>
    </row>
    <row r="3039" spans="1:1" x14ac:dyDescent="0.25">
      <c r="A3039" t="s">
        <v>3631</v>
      </c>
    </row>
    <row r="3040" spans="1:1" x14ac:dyDescent="0.25">
      <c r="A3040" t="s">
        <v>3632</v>
      </c>
    </row>
    <row r="3041" spans="1:1" x14ac:dyDescent="0.25">
      <c r="A3041" t="s">
        <v>3633</v>
      </c>
    </row>
    <row r="3042" spans="1:1" x14ac:dyDescent="0.25">
      <c r="A3042" t="s">
        <v>3634</v>
      </c>
    </row>
    <row r="3043" spans="1:1" x14ac:dyDescent="0.25">
      <c r="A3043" t="s">
        <v>3635</v>
      </c>
    </row>
    <row r="3044" spans="1:1" x14ac:dyDescent="0.25">
      <c r="A3044" t="s">
        <v>3636</v>
      </c>
    </row>
    <row r="3045" spans="1:1" x14ac:dyDescent="0.25">
      <c r="A3045" t="s">
        <v>3637</v>
      </c>
    </row>
    <row r="3046" spans="1:1" x14ac:dyDescent="0.25">
      <c r="A3046" t="s">
        <v>3638</v>
      </c>
    </row>
    <row r="3047" spans="1:1" x14ac:dyDescent="0.25">
      <c r="A3047" t="s">
        <v>3639</v>
      </c>
    </row>
    <row r="3048" spans="1:1" x14ac:dyDescent="0.25">
      <c r="A3048" t="s">
        <v>3640</v>
      </c>
    </row>
    <row r="3049" spans="1:1" x14ac:dyDescent="0.25">
      <c r="A3049" t="s">
        <v>3641</v>
      </c>
    </row>
    <row r="3050" spans="1:1" x14ac:dyDescent="0.25">
      <c r="A3050" t="s">
        <v>3642</v>
      </c>
    </row>
    <row r="3051" spans="1:1" x14ac:dyDescent="0.25">
      <c r="A3051" t="s">
        <v>3643</v>
      </c>
    </row>
    <row r="3052" spans="1:1" x14ac:dyDescent="0.25">
      <c r="A3052" t="s">
        <v>3644</v>
      </c>
    </row>
    <row r="3053" spans="1:1" x14ac:dyDescent="0.25">
      <c r="A3053" t="s">
        <v>3645</v>
      </c>
    </row>
    <row r="3054" spans="1:1" x14ac:dyDescent="0.25">
      <c r="A3054" t="s">
        <v>3646</v>
      </c>
    </row>
    <row r="3055" spans="1:1" x14ac:dyDescent="0.25">
      <c r="A3055" t="s">
        <v>3647</v>
      </c>
    </row>
    <row r="3056" spans="1:1" x14ac:dyDescent="0.25">
      <c r="A3056" t="s">
        <v>3648</v>
      </c>
    </row>
    <row r="3057" spans="1:1" x14ac:dyDescent="0.25">
      <c r="A3057" t="s">
        <v>3649</v>
      </c>
    </row>
    <row r="3058" spans="1:1" x14ac:dyDescent="0.25">
      <c r="A3058" t="s">
        <v>3650</v>
      </c>
    </row>
    <row r="3059" spans="1:1" x14ac:dyDescent="0.25">
      <c r="A3059" t="s">
        <v>3651</v>
      </c>
    </row>
    <row r="3060" spans="1:1" x14ac:dyDescent="0.25">
      <c r="A3060" t="s">
        <v>3652</v>
      </c>
    </row>
    <row r="3061" spans="1:1" x14ac:dyDescent="0.25">
      <c r="A3061" t="s">
        <v>3653</v>
      </c>
    </row>
    <row r="3062" spans="1:1" x14ac:dyDescent="0.25">
      <c r="A3062" t="s">
        <v>3654</v>
      </c>
    </row>
    <row r="3063" spans="1:1" x14ac:dyDescent="0.25">
      <c r="A3063" t="s">
        <v>3656</v>
      </c>
    </row>
    <row r="3064" spans="1:1" x14ac:dyDescent="0.25">
      <c r="A3064" t="s">
        <v>3657</v>
      </c>
    </row>
    <row r="3065" spans="1:1" x14ac:dyDescent="0.25">
      <c r="A3065" t="s">
        <v>3658</v>
      </c>
    </row>
    <row r="3066" spans="1:1" x14ac:dyDescent="0.25">
      <c r="A3066" t="s">
        <v>3659</v>
      </c>
    </row>
    <row r="3067" spans="1:1" x14ac:dyDescent="0.25">
      <c r="A3067" t="s">
        <v>3660</v>
      </c>
    </row>
    <row r="3068" spans="1:1" x14ac:dyDescent="0.25">
      <c r="A3068" t="s">
        <v>3661</v>
      </c>
    </row>
    <row r="3069" spans="1:1" x14ac:dyDescent="0.25">
      <c r="A3069" t="s">
        <v>3662</v>
      </c>
    </row>
    <row r="3070" spans="1:1" x14ac:dyDescent="0.25">
      <c r="A3070" t="s">
        <v>3663</v>
      </c>
    </row>
    <row r="3071" spans="1:1" x14ac:dyDescent="0.25">
      <c r="A3071" t="s">
        <v>3664</v>
      </c>
    </row>
    <row r="3072" spans="1:1" x14ac:dyDescent="0.25">
      <c r="A3072" t="s">
        <v>3665</v>
      </c>
    </row>
    <row r="3073" spans="1:1" x14ac:dyDescent="0.25">
      <c r="A3073" t="s">
        <v>3666</v>
      </c>
    </row>
    <row r="3074" spans="1:1" x14ac:dyDescent="0.25">
      <c r="A3074" t="s">
        <v>3667</v>
      </c>
    </row>
    <row r="3075" spans="1:1" x14ac:dyDescent="0.25">
      <c r="A3075" t="s">
        <v>3668</v>
      </c>
    </row>
    <row r="3076" spans="1:1" x14ac:dyDescent="0.25">
      <c r="A3076" t="s">
        <v>3669</v>
      </c>
    </row>
    <row r="3077" spans="1:1" x14ac:dyDescent="0.25">
      <c r="A3077" t="s">
        <v>3670</v>
      </c>
    </row>
    <row r="3078" spans="1:1" x14ac:dyDescent="0.25">
      <c r="A3078" t="s">
        <v>3671</v>
      </c>
    </row>
    <row r="3079" spans="1:1" x14ac:dyDescent="0.25">
      <c r="A3079" t="s">
        <v>3672</v>
      </c>
    </row>
    <row r="3080" spans="1:1" x14ac:dyDescent="0.25">
      <c r="A3080" t="s">
        <v>3673</v>
      </c>
    </row>
    <row r="3081" spans="1:1" x14ac:dyDescent="0.25">
      <c r="A3081" t="s">
        <v>3674</v>
      </c>
    </row>
    <row r="3082" spans="1:1" x14ac:dyDescent="0.25">
      <c r="A3082" t="s">
        <v>3675</v>
      </c>
    </row>
    <row r="3083" spans="1:1" x14ac:dyDescent="0.25">
      <c r="A3083" t="s">
        <v>3676</v>
      </c>
    </row>
    <row r="3084" spans="1:1" x14ac:dyDescent="0.25">
      <c r="A3084" t="s">
        <v>3677</v>
      </c>
    </row>
    <row r="3085" spans="1:1" x14ac:dyDescent="0.25">
      <c r="A3085" t="s">
        <v>3678</v>
      </c>
    </row>
    <row r="3086" spans="1:1" x14ac:dyDescent="0.25">
      <c r="A3086" t="s">
        <v>3679</v>
      </c>
    </row>
    <row r="3087" spans="1:1" x14ac:dyDescent="0.25">
      <c r="A3087" t="s">
        <v>3680</v>
      </c>
    </row>
    <row r="3088" spans="1:1" x14ac:dyDescent="0.25">
      <c r="A3088" t="s">
        <v>3681</v>
      </c>
    </row>
    <row r="3089" spans="1:1" x14ac:dyDescent="0.25">
      <c r="A3089" t="s">
        <v>3682</v>
      </c>
    </row>
    <row r="3090" spans="1:1" x14ac:dyDescent="0.25">
      <c r="A3090" t="s">
        <v>3683</v>
      </c>
    </row>
    <row r="3091" spans="1:1" x14ac:dyDescent="0.25">
      <c r="A3091" t="s">
        <v>3684</v>
      </c>
    </row>
    <row r="3092" spans="1:1" x14ac:dyDescent="0.25">
      <c r="A3092" t="s">
        <v>3685</v>
      </c>
    </row>
    <row r="3093" spans="1:1" x14ac:dyDescent="0.25">
      <c r="A3093" t="s">
        <v>3686</v>
      </c>
    </row>
    <row r="3094" spans="1:1" x14ac:dyDescent="0.25">
      <c r="A3094" t="s">
        <v>3687</v>
      </c>
    </row>
    <row r="3095" spans="1:1" x14ac:dyDescent="0.25">
      <c r="A3095" t="s">
        <v>3688</v>
      </c>
    </row>
    <row r="3096" spans="1:1" x14ac:dyDescent="0.25">
      <c r="A3096" t="s">
        <v>3689</v>
      </c>
    </row>
    <row r="3097" spans="1:1" x14ac:dyDescent="0.25">
      <c r="A3097" t="s">
        <v>3690</v>
      </c>
    </row>
    <row r="3098" spans="1:1" x14ac:dyDescent="0.25">
      <c r="A3098" t="s">
        <v>3691</v>
      </c>
    </row>
    <row r="3099" spans="1:1" x14ac:dyDescent="0.25">
      <c r="A3099" t="s">
        <v>3692</v>
      </c>
    </row>
    <row r="3100" spans="1:1" x14ac:dyDescent="0.25">
      <c r="A3100" t="s">
        <v>3693</v>
      </c>
    </row>
    <row r="3101" spans="1:1" x14ac:dyDescent="0.25">
      <c r="A3101" t="s">
        <v>3694</v>
      </c>
    </row>
    <row r="3102" spans="1:1" x14ac:dyDescent="0.25">
      <c r="A3102" t="s">
        <v>3695</v>
      </c>
    </row>
    <row r="3103" spans="1:1" x14ac:dyDescent="0.25">
      <c r="A3103" t="s">
        <v>3696</v>
      </c>
    </row>
    <row r="3104" spans="1:1" x14ac:dyDescent="0.25">
      <c r="A3104" t="s">
        <v>3698</v>
      </c>
    </row>
    <row r="3105" spans="1:1" x14ac:dyDescent="0.25">
      <c r="A3105" t="s">
        <v>3699</v>
      </c>
    </row>
    <row r="3106" spans="1:1" x14ac:dyDescent="0.25">
      <c r="A3106" t="s">
        <v>3700</v>
      </c>
    </row>
    <row r="3107" spans="1:1" x14ac:dyDescent="0.25">
      <c r="A3107" t="s">
        <v>3701</v>
      </c>
    </row>
    <row r="3108" spans="1:1" x14ac:dyDescent="0.25">
      <c r="A3108" t="s">
        <v>3702</v>
      </c>
    </row>
    <row r="3109" spans="1:1" x14ac:dyDescent="0.25">
      <c r="A3109" t="s">
        <v>3703</v>
      </c>
    </row>
    <row r="3110" spans="1:1" x14ac:dyDescent="0.25">
      <c r="A3110" t="s">
        <v>3704</v>
      </c>
    </row>
    <row r="3111" spans="1:1" x14ac:dyDescent="0.25">
      <c r="A3111" t="s">
        <v>3705</v>
      </c>
    </row>
    <row r="3112" spans="1:1" x14ac:dyDescent="0.25">
      <c r="A3112" t="s">
        <v>3706</v>
      </c>
    </row>
    <row r="3113" spans="1:1" x14ac:dyDescent="0.25">
      <c r="A3113" t="s">
        <v>3707</v>
      </c>
    </row>
    <row r="3114" spans="1:1" x14ac:dyDescent="0.25">
      <c r="A3114" t="s">
        <v>3708</v>
      </c>
    </row>
    <row r="3115" spans="1:1" x14ac:dyDescent="0.25">
      <c r="A3115" t="s">
        <v>3709</v>
      </c>
    </row>
    <row r="3116" spans="1:1" x14ac:dyDescent="0.25">
      <c r="A3116" t="s">
        <v>3710</v>
      </c>
    </row>
    <row r="3117" spans="1:1" x14ac:dyDescent="0.25">
      <c r="A3117" t="s">
        <v>3711</v>
      </c>
    </row>
    <row r="3118" spans="1:1" x14ac:dyDescent="0.25">
      <c r="A3118" t="s">
        <v>3712</v>
      </c>
    </row>
    <row r="3119" spans="1:1" x14ac:dyDescent="0.25">
      <c r="A3119" t="s">
        <v>3713</v>
      </c>
    </row>
    <row r="3120" spans="1:1" x14ac:dyDescent="0.25">
      <c r="A3120" t="s">
        <v>3714</v>
      </c>
    </row>
    <row r="3121" spans="1:1" x14ac:dyDescent="0.25">
      <c r="A3121" t="s">
        <v>3715</v>
      </c>
    </row>
    <row r="3122" spans="1:1" x14ac:dyDescent="0.25">
      <c r="A3122" t="s">
        <v>3716</v>
      </c>
    </row>
    <row r="3123" spans="1:1" x14ac:dyDescent="0.25">
      <c r="A3123" t="s">
        <v>3717</v>
      </c>
    </row>
    <row r="3124" spans="1:1" x14ac:dyDescent="0.25">
      <c r="A3124" t="s">
        <v>3718</v>
      </c>
    </row>
    <row r="3125" spans="1:1" x14ac:dyDescent="0.25">
      <c r="A3125" t="s">
        <v>3719</v>
      </c>
    </row>
    <row r="3126" spans="1:1" x14ac:dyDescent="0.25">
      <c r="A3126" t="s">
        <v>3720</v>
      </c>
    </row>
    <row r="3127" spans="1:1" x14ac:dyDescent="0.25">
      <c r="A3127" t="s">
        <v>3721</v>
      </c>
    </row>
    <row r="3128" spans="1:1" x14ac:dyDescent="0.25">
      <c r="A3128" t="s">
        <v>3722</v>
      </c>
    </row>
    <row r="3129" spans="1:1" x14ac:dyDescent="0.25">
      <c r="A3129" t="s">
        <v>3723</v>
      </c>
    </row>
    <row r="3130" spans="1:1" x14ac:dyDescent="0.25">
      <c r="A3130" t="s">
        <v>3724</v>
      </c>
    </row>
    <row r="3131" spans="1:1" x14ac:dyDescent="0.25">
      <c r="A3131" t="s">
        <v>3725</v>
      </c>
    </row>
    <row r="3132" spans="1:1" x14ac:dyDescent="0.25">
      <c r="A3132" t="s">
        <v>3726</v>
      </c>
    </row>
    <row r="3133" spans="1:1" x14ac:dyDescent="0.25">
      <c r="A3133" t="s">
        <v>3727</v>
      </c>
    </row>
    <row r="3134" spans="1:1" x14ac:dyDescent="0.25">
      <c r="A3134" t="s">
        <v>3728</v>
      </c>
    </row>
    <row r="3135" spans="1:1" x14ac:dyDescent="0.25">
      <c r="A3135" t="s">
        <v>3729</v>
      </c>
    </row>
    <row r="3136" spans="1:1" x14ac:dyDescent="0.25">
      <c r="A3136" t="s">
        <v>3730</v>
      </c>
    </row>
    <row r="3137" spans="1:1" x14ac:dyDescent="0.25">
      <c r="A3137" t="s">
        <v>3731</v>
      </c>
    </row>
    <row r="3138" spans="1:1" x14ac:dyDescent="0.25">
      <c r="A3138" t="s">
        <v>3732</v>
      </c>
    </row>
    <row r="3139" spans="1:1" x14ac:dyDescent="0.25">
      <c r="A3139" t="s">
        <v>3733</v>
      </c>
    </row>
    <row r="3140" spans="1:1" x14ac:dyDescent="0.25">
      <c r="A3140" t="s">
        <v>3734</v>
      </c>
    </row>
    <row r="3141" spans="1:1" x14ac:dyDescent="0.25">
      <c r="A3141" t="s">
        <v>3735</v>
      </c>
    </row>
    <row r="3142" spans="1:1" x14ac:dyDescent="0.25">
      <c r="A3142" t="s">
        <v>3736</v>
      </c>
    </row>
    <row r="3143" spans="1:1" x14ac:dyDescent="0.25">
      <c r="A3143" t="s">
        <v>3737</v>
      </c>
    </row>
    <row r="3144" spans="1:1" x14ac:dyDescent="0.25">
      <c r="A3144" t="s">
        <v>3738</v>
      </c>
    </row>
    <row r="3145" spans="1:1" x14ac:dyDescent="0.25">
      <c r="A3145" t="s">
        <v>3739</v>
      </c>
    </row>
    <row r="3146" spans="1:1" x14ac:dyDescent="0.25">
      <c r="A3146" t="s">
        <v>3740</v>
      </c>
    </row>
    <row r="3147" spans="1:1" x14ac:dyDescent="0.25">
      <c r="A3147" t="s">
        <v>3741</v>
      </c>
    </row>
    <row r="3148" spans="1:1" x14ac:dyDescent="0.25">
      <c r="A3148" t="s">
        <v>3742</v>
      </c>
    </row>
    <row r="3149" spans="1:1" x14ac:dyDescent="0.25">
      <c r="A3149" t="s">
        <v>3743</v>
      </c>
    </row>
    <row r="3150" spans="1:1" x14ac:dyDescent="0.25">
      <c r="A3150" t="s">
        <v>3744</v>
      </c>
    </row>
    <row r="3151" spans="1:1" x14ac:dyDescent="0.25">
      <c r="A3151" t="s">
        <v>3745</v>
      </c>
    </row>
    <row r="3152" spans="1:1" x14ac:dyDescent="0.25">
      <c r="A3152" t="s">
        <v>3746</v>
      </c>
    </row>
    <row r="3153" spans="1:1" x14ac:dyDescent="0.25">
      <c r="A3153" t="s">
        <v>3747</v>
      </c>
    </row>
    <row r="3154" spans="1:1" x14ac:dyDescent="0.25">
      <c r="A3154" t="s">
        <v>3748</v>
      </c>
    </row>
    <row r="3155" spans="1:1" x14ac:dyDescent="0.25">
      <c r="A3155" t="s">
        <v>3749</v>
      </c>
    </row>
    <row r="3156" spans="1:1" x14ac:dyDescent="0.25">
      <c r="A3156" t="s">
        <v>3750</v>
      </c>
    </row>
    <row r="3157" spans="1:1" x14ac:dyDescent="0.25">
      <c r="A3157" t="s">
        <v>3751</v>
      </c>
    </row>
    <row r="3158" spans="1:1" x14ac:dyDescent="0.25">
      <c r="A3158" t="s">
        <v>3752</v>
      </c>
    </row>
    <row r="3159" spans="1:1" x14ac:dyDescent="0.25">
      <c r="A3159" t="s">
        <v>3753</v>
      </c>
    </row>
    <row r="3160" spans="1:1" x14ac:dyDescent="0.25">
      <c r="A3160" t="s">
        <v>3754</v>
      </c>
    </row>
    <row r="3161" spans="1:1" x14ac:dyDescent="0.25">
      <c r="A3161" t="s">
        <v>3755</v>
      </c>
    </row>
    <row r="3162" spans="1:1" x14ac:dyDescent="0.25">
      <c r="A3162" t="s">
        <v>3756</v>
      </c>
    </row>
    <row r="3163" spans="1:1" x14ac:dyDescent="0.25">
      <c r="A3163" t="s">
        <v>3757</v>
      </c>
    </row>
    <row r="3164" spans="1:1" x14ac:dyDescent="0.25">
      <c r="A3164" t="s">
        <v>3758</v>
      </c>
    </row>
    <row r="3165" spans="1:1" x14ac:dyDescent="0.25">
      <c r="A3165" t="s">
        <v>3759</v>
      </c>
    </row>
    <row r="3166" spans="1:1" x14ac:dyDescent="0.25">
      <c r="A3166" t="s">
        <v>3760</v>
      </c>
    </row>
    <row r="3167" spans="1:1" x14ac:dyDescent="0.25">
      <c r="A3167" t="s">
        <v>3761</v>
      </c>
    </row>
    <row r="3168" spans="1:1" x14ac:dyDescent="0.25">
      <c r="A3168" t="s">
        <v>3762</v>
      </c>
    </row>
    <row r="3169" spans="1:1" x14ac:dyDescent="0.25">
      <c r="A3169" t="s">
        <v>3763</v>
      </c>
    </row>
    <row r="3170" spans="1:1" x14ac:dyDescent="0.25">
      <c r="A3170" t="s">
        <v>3764</v>
      </c>
    </row>
    <row r="3171" spans="1:1" x14ac:dyDescent="0.25">
      <c r="A3171" t="s">
        <v>3765</v>
      </c>
    </row>
    <row r="3172" spans="1:1" x14ac:dyDescent="0.25">
      <c r="A3172" t="s">
        <v>3766</v>
      </c>
    </row>
    <row r="3173" spans="1:1" x14ac:dyDescent="0.25">
      <c r="A3173" t="s">
        <v>3767</v>
      </c>
    </row>
    <row r="3174" spans="1:1" x14ac:dyDescent="0.25">
      <c r="A3174" t="s">
        <v>3768</v>
      </c>
    </row>
    <row r="3175" spans="1:1" x14ac:dyDescent="0.25">
      <c r="A3175" t="s">
        <v>3769</v>
      </c>
    </row>
    <row r="3176" spans="1:1" x14ac:dyDescent="0.25">
      <c r="A3176" t="s">
        <v>3770</v>
      </c>
    </row>
    <row r="3177" spans="1:1" x14ac:dyDescent="0.25">
      <c r="A3177" t="s">
        <v>3771</v>
      </c>
    </row>
    <row r="3178" spans="1:1" x14ac:dyDescent="0.25">
      <c r="A3178" t="s">
        <v>3772</v>
      </c>
    </row>
    <row r="3179" spans="1:1" x14ac:dyDescent="0.25">
      <c r="A3179" t="s">
        <v>3773</v>
      </c>
    </row>
    <row r="3180" spans="1:1" x14ac:dyDescent="0.25">
      <c r="A3180" t="s">
        <v>3774</v>
      </c>
    </row>
    <row r="3181" spans="1:1" x14ac:dyDescent="0.25">
      <c r="A3181" t="s">
        <v>3775</v>
      </c>
    </row>
    <row r="3182" spans="1:1" x14ac:dyDescent="0.25">
      <c r="A3182" t="s">
        <v>3776</v>
      </c>
    </row>
    <row r="3183" spans="1:1" x14ac:dyDescent="0.25">
      <c r="A3183" t="s">
        <v>3777</v>
      </c>
    </row>
    <row r="3184" spans="1:1" x14ac:dyDescent="0.25">
      <c r="A3184" t="s">
        <v>3778</v>
      </c>
    </row>
    <row r="3185" spans="1:1" x14ac:dyDescent="0.25">
      <c r="A3185" t="s">
        <v>3779</v>
      </c>
    </row>
    <row r="3186" spans="1:1" x14ac:dyDescent="0.25">
      <c r="A3186" t="s">
        <v>3780</v>
      </c>
    </row>
    <row r="3187" spans="1:1" x14ac:dyDescent="0.25">
      <c r="A3187" t="s">
        <v>3781</v>
      </c>
    </row>
    <row r="3188" spans="1:1" x14ac:dyDescent="0.25">
      <c r="A3188" t="s">
        <v>3782</v>
      </c>
    </row>
    <row r="3189" spans="1:1" x14ac:dyDescent="0.25">
      <c r="A3189" t="s">
        <v>3783</v>
      </c>
    </row>
    <row r="3190" spans="1:1" x14ac:dyDescent="0.25">
      <c r="A3190" t="s">
        <v>3784</v>
      </c>
    </row>
    <row r="3191" spans="1:1" x14ac:dyDescent="0.25">
      <c r="A3191" t="s">
        <v>3785</v>
      </c>
    </row>
    <row r="3192" spans="1:1" x14ac:dyDescent="0.25">
      <c r="A3192" t="s">
        <v>3786</v>
      </c>
    </row>
    <row r="3193" spans="1:1" x14ac:dyDescent="0.25">
      <c r="A3193" t="s">
        <v>3787</v>
      </c>
    </row>
    <row r="3194" spans="1:1" x14ac:dyDescent="0.25">
      <c r="A3194" t="s">
        <v>3788</v>
      </c>
    </row>
    <row r="3195" spans="1:1" x14ac:dyDescent="0.25">
      <c r="A3195" t="s">
        <v>3789</v>
      </c>
    </row>
    <row r="3196" spans="1:1" x14ac:dyDescent="0.25">
      <c r="A3196" t="s">
        <v>3790</v>
      </c>
    </row>
    <row r="3197" spans="1:1" x14ac:dyDescent="0.25">
      <c r="A3197" t="s">
        <v>3791</v>
      </c>
    </row>
    <row r="3198" spans="1:1" x14ac:dyDescent="0.25">
      <c r="A3198" t="s">
        <v>3792</v>
      </c>
    </row>
    <row r="3199" spans="1:1" x14ac:dyDescent="0.25">
      <c r="A3199" t="s">
        <v>3793</v>
      </c>
    </row>
    <row r="3200" spans="1:1" x14ac:dyDescent="0.25">
      <c r="A3200" t="s">
        <v>3794</v>
      </c>
    </row>
    <row r="3201" spans="1:1" x14ac:dyDescent="0.25">
      <c r="A3201" t="s">
        <v>3795</v>
      </c>
    </row>
    <row r="3202" spans="1:1" x14ac:dyDescent="0.25">
      <c r="A3202" t="s">
        <v>3796</v>
      </c>
    </row>
    <row r="3203" spans="1:1" x14ac:dyDescent="0.25">
      <c r="A3203" t="s">
        <v>3797</v>
      </c>
    </row>
    <row r="3204" spans="1:1" x14ac:dyDescent="0.25">
      <c r="A3204" t="s">
        <v>3798</v>
      </c>
    </row>
    <row r="3205" spans="1:1" x14ac:dyDescent="0.25">
      <c r="A3205" t="s">
        <v>3799</v>
      </c>
    </row>
    <row r="3206" spans="1:1" x14ac:dyDescent="0.25">
      <c r="A3206" t="s">
        <v>3800</v>
      </c>
    </row>
    <row r="3207" spans="1:1" x14ac:dyDescent="0.25">
      <c r="A3207" t="s">
        <v>3801</v>
      </c>
    </row>
    <row r="3208" spans="1:1" x14ac:dyDescent="0.25">
      <c r="A3208" t="s">
        <v>3802</v>
      </c>
    </row>
    <row r="3209" spans="1:1" x14ac:dyDescent="0.25">
      <c r="A3209" t="s">
        <v>3803</v>
      </c>
    </row>
    <row r="3210" spans="1:1" x14ac:dyDescent="0.25">
      <c r="A3210" t="s">
        <v>3804</v>
      </c>
    </row>
    <row r="3211" spans="1:1" x14ac:dyDescent="0.25">
      <c r="A3211" t="s">
        <v>3805</v>
      </c>
    </row>
    <row r="3212" spans="1:1" x14ac:dyDescent="0.25">
      <c r="A3212" t="s">
        <v>3806</v>
      </c>
    </row>
    <row r="3213" spans="1:1" x14ac:dyDescent="0.25">
      <c r="A3213" t="s">
        <v>3807</v>
      </c>
    </row>
    <row r="3214" spans="1:1" x14ac:dyDescent="0.25">
      <c r="A3214" t="s">
        <v>3808</v>
      </c>
    </row>
    <row r="3215" spans="1:1" x14ac:dyDescent="0.25">
      <c r="A3215" t="s">
        <v>3810</v>
      </c>
    </row>
    <row r="3216" spans="1:1" x14ac:dyDescent="0.25">
      <c r="A3216" t="s">
        <v>3811</v>
      </c>
    </row>
    <row r="3217" spans="1:1" x14ac:dyDescent="0.25">
      <c r="A3217" t="s">
        <v>3812</v>
      </c>
    </row>
    <row r="3218" spans="1:1" x14ac:dyDescent="0.25">
      <c r="A3218" t="s">
        <v>3813</v>
      </c>
    </row>
    <row r="3219" spans="1:1" x14ac:dyDescent="0.25">
      <c r="A3219" t="s">
        <v>3814</v>
      </c>
    </row>
    <row r="3220" spans="1:1" x14ac:dyDescent="0.25">
      <c r="A3220" t="s">
        <v>3815</v>
      </c>
    </row>
    <row r="3221" spans="1:1" x14ac:dyDescent="0.25">
      <c r="A3221" t="s">
        <v>3816</v>
      </c>
    </row>
    <row r="3222" spans="1:1" x14ac:dyDescent="0.25">
      <c r="A3222" t="s">
        <v>3817</v>
      </c>
    </row>
    <row r="3223" spans="1:1" x14ac:dyDescent="0.25">
      <c r="A3223" t="s">
        <v>3818</v>
      </c>
    </row>
    <row r="3224" spans="1:1" x14ac:dyDescent="0.25">
      <c r="A3224" t="s">
        <v>3819</v>
      </c>
    </row>
    <row r="3225" spans="1:1" x14ac:dyDescent="0.25">
      <c r="A3225" t="s">
        <v>3820</v>
      </c>
    </row>
    <row r="3226" spans="1:1" x14ac:dyDescent="0.25">
      <c r="A3226" t="s">
        <v>3821</v>
      </c>
    </row>
    <row r="3227" spans="1:1" x14ac:dyDescent="0.25">
      <c r="A3227" t="s">
        <v>3822</v>
      </c>
    </row>
    <row r="3228" spans="1:1" x14ac:dyDescent="0.25">
      <c r="A3228" t="s">
        <v>3823</v>
      </c>
    </row>
    <row r="3229" spans="1:1" x14ac:dyDescent="0.25">
      <c r="A3229" t="s">
        <v>3824</v>
      </c>
    </row>
    <row r="3230" spans="1:1" x14ac:dyDescent="0.25">
      <c r="A3230" t="s">
        <v>3825</v>
      </c>
    </row>
    <row r="3231" spans="1:1" x14ac:dyDescent="0.25">
      <c r="A3231" t="s">
        <v>3826</v>
      </c>
    </row>
    <row r="3232" spans="1:1" x14ac:dyDescent="0.25">
      <c r="A3232" t="s">
        <v>3827</v>
      </c>
    </row>
    <row r="3233" spans="1:1" x14ac:dyDescent="0.25">
      <c r="A3233" t="s">
        <v>3828</v>
      </c>
    </row>
    <row r="3234" spans="1:1" x14ac:dyDescent="0.25">
      <c r="A3234" t="s">
        <v>3829</v>
      </c>
    </row>
    <row r="3235" spans="1:1" x14ac:dyDescent="0.25">
      <c r="A3235" t="s">
        <v>3830</v>
      </c>
    </row>
    <row r="3236" spans="1:1" x14ac:dyDescent="0.25">
      <c r="A3236" t="s">
        <v>3831</v>
      </c>
    </row>
    <row r="3237" spans="1:1" x14ac:dyDescent="0.25">
      <c r="A3237" t="s">
        <v>3832</v>
      </c>
    </row>
    <row r="3238" spans="1:1" x14ac:dyDescent="0.25">
      <c r="A3238" t="s">
        <v>3833</v>
      </c>
    </row>
    <row r="3239" spans="1:1" x14ac:dyDescent="0.25">
      <c r="A3239" t="s">
        <v>3834</v>
      </c>
    </row>
    <row r="3240" spans="1:1" x14ac:dyDescent="0.25">
      <c r="A3240" t="s">
        <v>3835</v>
      </c>
    </row>
    <row r="3241" spans="1:1" x14ac:dyDescent="0.25">
      <c r="A3241" t="s">
        <v>3836</v>
      </c>
    </row>
    <row r="3242" spans="1:1" x14ac:dyDescent="0.25">
      <c r="A3242" t="s">
        <v>3837</v>
      </c>
    </row>
    <row r="3243" spans="1:1" x14ac:dyDescent="0.25">
      <c r="A3243" t="s">
        <v>3838</v>
      </c>
    </row>
    <row r="3244" spans="1:1" x14ac:dyDescent="0.25">
      <c r="A3244" t="s">
        <v>3839</v>
      </c>
    </row>
    <row r="3245" spans="1:1" x14ac:dyDescent="0.25">
      <c r="A3245" t="s">
        <v>3840</v>
      </c>
    </row>
    <row r="3246" spans="1:1" x14ac:dyDescent="0.25">
      <c r="A3246" t="s">
        <v>3842</v>
      </c>
    </row>
    <row r="3247" spans="1:1" x14ac:dyDescent="0.25">
      <c r="A3247" t="s">
        <v>3843</v>
      </c>
    </row>
    <row r="3248" spans="1:1" x14ac:dyDescent="0.25">
      <c r="A3248" t="s">
        <v>3844</v>
      </c>
    </row>
    <row r="3249" spans="1:1" x14ac:dyDescent="0.25">
      <c r="A3249" t="s">
        <v>3845</v>
      </c>
    </row>
    <row r="3250" spans="1:1" x14ac:dyDescent="0.25">
      <c r="A3250" t="s">
        <v>3846</v>
      </c>
    </row>
    <row r="3251" spans="1:1" x14ac:dyDescent="0.25">
      <c r="A3251" t="s">
        <v>3847</v>
      </c>
    </row>
    <row r="3252" spans="1:1" x14ac:dyDescent="0.25">
      <c r="A3252" t="s">
        <v>3848</v>
      </c>
    </row>
    <row r="3253" spans="1:1" x14ac:dyDescent="0.25">
      <c r="A3253" t="s">
        <v>3849</v>
      </c>
    </row>
    <row r="3254" spans="1:1" x14ac:dyDescent="0.25">
      <c r="A3254" t="s">
        <v>3850</v>
      </c>
    </row>
    <row r="3255" spans="1:1" x14ac:dyDescent="0.25">
      <c r="A3255" t="s">
        <v>3851</v>
      </c>
    </row>
    <row r="3256" spans="1:1" x14ac:dyDescent="0.25">
      <c r="A3256" t="s">
        <v>3852</v>
      </c>
    </row>
    <row r="3257" spans="1:1" x14ac:dyDescent="0.25">
      <c r="A3257" t="s">
        <v>3853</v>
      </c>
    </row>
    <row r="3258" spans="1:1" x14ac:dyDescent="0.25">
      <c r="A3258" t="s">
        <v>3854</v>
      </c>
    </row>
    <row r="3259" spans="1:1" x14ac:dyDescent="0.25">
      <c r="A3259" t="s">
        <v>3855</v>
      </c>
    </row>
    <row r="3260" spans="1:1" x14ac:dyDescent="0.25">
      <c r="A3260" t="s">
        <v>3856</v>
      </c>
    </row>
    <row r="3261" spans="1:1" x14ac:dyDescent="0.25">
      <c r="A3261" t="s">
        <v>3857</v>
      </c>
    </row>
    <row r="3262" spans="1:1" x14ac:dyDescent="0.25">
      <c r="A3262" t="s">
        <v>3858</v>
      </c>
    </row>
    <row r="3263" spans="1:1" x14ac:dyDescent="0.25">
      <c r="A3263" t="s">
        <v>3859</v>
      </c>
    </row>
    <row r="3264" spans="1:1" x14ac:dyDescent="0.25">
      <c r="A3264" t="s">
        <v>3860</v>
      </c>
    </row>
    <row r="3265" spans="1:1" x14ac:dyDescent="0.25">
      <c r="A3265" t="s">
        <v>3861</v>
      </c>
    </row>
    <row r="3266" spans="1:1" x14ac:dyDescent="0.25">
      <c r="A3266" t="s">
        <v>3862</v>
      </c>
    </row>
    <row r="3267" spans="1:1" x14ac:dyDescent="0.25">
      <c r="A3267" t="s">
        <v>3863</v>
      </c>
    </row>
    <row r="3268" spans="1:1" x14ac:dyDescent="0.25">
      <c r="A3268" t="s">
        <v>3864</v>
      </c>
    </row>
    <row r="3269" spans="1:1" x14ac:dyDescent="0.25">
      <c r="A3269" t="s">
        <v>3865</v>
      </c>
    </row>
    <row r="3270" spans="1:1" x14ac:dyDescent="0.25">
      <c r="A3270" t="s">
        <v>3866</v>
      </c>
    </row>
    <row r="3271" spans="1:1" x14ac:dyDescent="0.25">
      <c r="A3271" t="s">
        <v>3867</v>
      </c>
    </row>
    <row r="3272" spans="1:1" x14ac:dyDescent="0.25">
      <c r="A3272" t="s">
        <v>3868</v>
      </c>
    </row>
    <row r="3273" spans="1:1" x14ac:dyDescent="0.25">
      <c r="A3273" t="s">
        <v>3869</v>
      </c>
    </row>
    <row r="3274" spans="1:1" x14ac:dyDescent="0.25">
      <c r="A3274" t="s">
        <v>3870</v>
      </c>
    </row>
    <row r="3275" spans="1:1" x14ac:dyDescent="0.25">
      <c r="A3275" t="s">
        <v>3871</v>
      </c>
    </row>
    <row r="3276" spans="1:1" x14ac:dyDescent="0.25">
      <c r="A3276" t="s">
        <v>3872</v>
      </c>
    </row>
    <row r="3277" spans="1:1" x14ac:dyDescent="0.25">
      <c r="A3277" t="s">
        <v>3873</v>
      </c>
    </row>
    <row r="3278" spans="1:1" x14ac:dyDescent="0.25">
      <c r="A3278" t="s">
        <v>3874</v>
      </c>
    </row>
    <row r="3279" spans="1:1" x14ac:dyDescent="0.25">
      <c r="A3279" t="s">
        <v>3875</v>
      </c>
    </row>
    <row r="3280" spans="1:1" x14ac:dyDescent="0.25">
      <c r="A3280" t="s">
        <v>3876</v>
      </c>
    </row>
    <row r="3281" spans="1:1" x14ac:dyDescent="0.25">
      <c r="A3281" t="s">
        <v>3877</v>
      </c>
    </row>
    <row r="3282" spans="1:1" x14ac:dyDescent="0.25">
      <c r="A3282" t="s">
        <v>3878</v>
      </c>
    </row>
    <row r="3283" spans="1:1" x14ac:dyDescent="0.25">
      <c r="A3283" t="s">
        <v>3879</v>
      </c>
    </row>
    <row r="3284" spans="1:1" x14ac:dyDescent="0.25">
      <c r="A3284" t="s">
        <v>3880</v>
      </c>
    </row>
    <row r="3285" spans="1:1" x14ac:dyDescent="0.25">
      <c r="A3285" t="s">
        <v>3881</v>
      </c>
    </row>
    <row r="3286" spans="1:1" x14ac:dyDescent="0.25">
      <c r="A3286" t="s">
        <v>3882</v>
      </c>
    </row>
    <row r="3287" spans="1:1" x14ac:dyDescent="0.25">
      <c r="A3287" t="s">
        <v>3883</v>
      </c>
    </row>
    <row r="3288" spans="1:1" x14ac:dyDescent="0.25">
      <c r="A3288" t="s">
        <v>3884</v>
      </c>
    </row>
    <row r="3289" spans="1:1" x14ac:dyDescent="0.25">
      <c r="A3289" t="s">
        <v>3885</v>
      </c>
    </row>
    <row r="3290" spans="1:1" x14ac:dyDescent="0.25">
      <c r="A3290" t="s">
        <v>3886</v>
      </c>
    </row>
    <row r="3291" spans="1:1" x14ac:dyDescent="0.25">
      <c r="A3291" t="s">
        <v>3887</v>
      </c>
    </row>
    <row r="3292" spans="1:1" x14ac:dyDescent="0.25">
      <c r="A3292" t="s">
        <v>3888</v>
      </c>
    </row>
    <row r="3293" spans="1:1" x14ac:dyDescent="0.25">
      <c r="A3293" t="s">
        <v>3889</v>
      </c>
    </row>
    <row r="3294" spans="1:1" x14ac:dyDescent="0.25">
      <c r="A3294" t="s">
        <v>3890</v>
      </c>
    </row>
    <row r="3295" spans="1:1" x14ac:dyDescent="0.25">
      <c r="A3295" t="s">
        <v>3891</v>
      </c>
    </row>
    <row r="3296" spans="1:1" x14ac:dyDescent="0.25">
      <c r="A3296" t="s">
        <v>3892</v>
      </c>
    </row>
    <row r="3297" spans="1:1" x14ac:dyDescent="0.25">
      <c r="A3297" t="s">
        <v>3893</v>
      </c>
    </row>
    <row r="3298" spans="1:1" x14ac:dyDescent="0.25">
      <c r="A3298" t="s">
        <v>3894</v>
      </c>
    </row>
    <row r="3299" spans="1:1" x14ac:dyDescent="0.25">
      <c r="A3299" t="s">
        <v>3895</v>
      </c>
    </row>
    <row r="3300" spans="1:1" x14ac:dyDescent="0.25">
      <c r="A3300" t="s">
        <v>3896</v>
      </c>
    </row>
    <row r="3301" spans="1:1" x14ac:dyDescent="0.25">
      <c r="A3301" t="s">
        <v>3897</v>
      </c>
    </row>
    <row r="3302" spans="1:1" x14ac:dyDescent="0.25">
      <c r="A3302" t="s">
        <v>3898</v>
      </c>
    </row>
    <row r="3303" spans="1:1" x14ac:dyDescent="0.25">
      <c r="A3303" t="s">
        <v>3899</v>
      </c>
    </row>
    <row r="3304" spans="1:1" x14ac:dyDescent="0.25">
      <c r="A3304" t="s">
        <v>3900</v>
      </c>
    </row>
    <row r="3305" spans="1:1" x14ac:dyDescent="0.25">
      <c r="A3305" t="s">
        <v>3901</v>
      </c>
    </row>
    <row r="3306" spans="1:1" x14ac:dyDescent="0.25">
      <c r="A3306" t="s">
        <v>3902</v>
      </c>
    </row>
    <row r="3307" spans="1:1" x14ac:dyDescent="0.25">
      <c r="A3307" t="s">
        <v>3903</v>
      </c>
    </row>
    <row r="3308" spans="1:1" x14ac:dyDescent="0.25">
      <c r="A3308" t="s">
        <v>3904</v>
      </c>
    </row>
    <row r="3309" spans="1:1" x14ac:dyDescent="0.25">
      <c r="A3309" t="s">
        <v>3905</v>
      </c>
    </row>
    <row r="3310" spans="1:1" x14ac:dyDescent="0.25">
      <c r="A3310" t="s">
        <v>3906</v>
      </c>
    </row>
    <row r="3311" spans="1:1" x14ac:dyDescent="0.25">
      <c r="A3311" t="s">
        <v>3907</v>
      </c>
    </row>
    <row r="3312" spans="1:1" x14ac:dyDescent="0.25">
      <c r="A3312" t="s">
        <v>3908</v>
      </c>
    </row>
    <row r="3313" spans="1:1" x14ac:dyDescent="0.25">
      <c r="A3313" t="s">
        <v>3909</v>
      </c>
    </row>
    <row r="3314" spans="1:1" x14ac:dyDescent="0.25">
      <c r="A3314" t="s">
        <v>3910</v>
      </c>
    </row>
    <row r="3315" spans="1:1" x14ac:dyDescent="0.25">
      <c r="A3315" t="s">
        <v>3911</v>
      </c>
    </row>
    <row r="3316" spans="1:1" x14ac:dyDescent="0.25">
      <c r="A3316" t="s">
        <v>3912</v>
      </c>
    </row>
    <row r="3317" spans="1:1" x14ac:dyDescent="0.25">
      <c r="A3317" t="s">
        <v>3913</v>
      </c>
    </row>
    <row r="3318" spans="1:1" x14ac:dyDescent="0.25">
      <c r="A3318" t="s">
        <v>3914</v>
      </c>
    </row>
    <row r="3319" spans="1:1" x14ac:dyDescent="0.25">
      <c r="A3319" t="s">
        <v>3915</v>
      </c>
    </row>
    <row r="3320" spans="1:1" x14ac:dyDescent="0.25">
      <c r="A3320" t="s">
        <v>3916</v>
      </c>
    </row>
    <row r="3321" spans="1:1" x14ac:dyDescent="0.25">
      <c r="A3321" t="s">
        <v>3917</v>
      </c>
    </row>
    <row r="3322" spans="1:1" x14ac:dyDescent="0.25">
      <c r="A3322" t="s">
        <v>3918</v>
      </c>
    </row>
    <row r="3323" spans="1:1" x14ac:dyDescent="0.25">
      <c r="A3323" t="s">
        <v>3919</v>
      </c>
    </row>
    <row r="3324" spans="1:1" x14ac:dyDescent="0.25">
      <c r="A3324" t="s">
        <v>3920</v>
      </c>
    </row>
    <row r="3325" spans="1:1" x14ac:dyDescent="0.25">
      <c r="A3325" t="s">
        <v>3921</v>
      </c>
    </row>
    <row r="3326" spans="1:1" x14ac:dyDescent="0.25">
      <c r="A3326" t="s">
        <v>3922</v>
      </c>
    </row>
    <row r="3327" spans="1:1" x14ac:dyDescent="0.25">
      <c r="A3327" t="s">
        <v>3923</v>
      </c>
    </row>
    <row r="3328" spans="1:1" x14ac:dyDescent="0.25">
      <c r="A3328" t="s">
        <v>3924</v>
      </c>
    </row>
    <row r="3329" spans="1:1" x14ac:dyDescent="0.25">
      <c r="A3329" t="s">
        <v>3925</v>
      </c>
    </row>
    <row r="3330" spans="1:1" x14ac:dyDescent="0.25">
      <c r="A3330" t="s">
        <v>3926</v>
      </c>
    </row>
    <row r="3331" spans="1:1" x14ac:dyDescent="0.25">
      <c r="A3331" t="s">
        <v>3927</v>
      </c>
    </row>
    <row r="3332" spans="1:1" x14ac:dyDescent="0.25">
      <c r="A3332" t="s">
        <v>3928</v>
      </c>
    </row>
    <row r="3333" spans="1:1" x14ac:dyDescent="0.25">
      <c r="A3333" t="s">
        <v>3929</v>
      </c>
    </row>
    <row r="3334" spans="1:1" x14ac:dyDescent="0.25">
      <c r="A3334" t="s">
        <v>3930</v>
      </c>
    </row>
    <row r="3335" spans="1:1" x14ac:dyDescent="0.25">
      <c r="A3335" t="s">
        <v>3931</v>
      </c>
    </row>
    <row r="3336" spans="1:1" x14ac:dyDescent="0.25">
      <c r="A3336" t="s">
        <v>3932</v>
      </c>
    </row>
    <row r="3337" spans="1:1" x14ac:dyDescent="0.25">
      <c r="A3337" t="s">
        <v>3933</v>
      </c>
    </row>
    <row r="3338" spans="1:1" x14ac:dyDescent="0.25">
      <c r="A3338" t="s">
        <v>3934</v>
      </c>
    </row>
    <row r="3339" spans="1:1" x14ac:dyDescent="0.25">
      <c r="A3339" t="s">
        <v>3935</v>
      </c>
    </row>
    <row r="3340" spans="1:1" x14ac:dyDescent="0.25">
      <c r="A3340" t="s">
        <v>3936</v>
      </c>
    </row>
    <row r="3341" spans="1:1" x14ac:dyDescent="0.25">
      <c r="A3341" t="s">
        <v>3937</v>
      </c>
    </row>
    <row r="3342" spans="1:1" x14ac:dyDescent="0.25">
      <c r="A3342">
        <v>2488.63</v>
      </c>
    </row>
    <row r="3343" spans="1:1" x14ac:dyDescent="0.25">
      <c r="A3343">
        <v>2488.4870000000001</v>
      </c>
    </row>
    <row r="3344" spans="1:1" x14ac:dyDescent="0.25">
      <c r="A3344">
        <v>2488.35</v>
      </c>
    </row>
    <row r="3345" spans="1:1" x14ac:dyDescent="0.25">
      <c r="A3345">
        <v>2488.2130000000002</v>
      </c>
    </row>
    <row r="3346" spans="1:1" x14ac:dyDescent="0.25">
      <c r="A3346">
        <v>2487.998</v>
      </c>
    </row>
    <row r="3347" spans="1:1" x14ac:dyDescent="0.25">
      <c r="A3347">
        <v>2487.75</v>
      </c>
    </row>
    <row r="3348" spans="1:1" x14ac:dyDescent="0.25">
      <c r="A3348">
        <v>2487.63</v>
      </c>
    </row>
    <row r="3349" spans="1:1" x14ac:dyDescent="0.25">
      <c r="A3349">
        <v>2487.3380000000002</v>
      </c>
    </row>
    <row r="3350" spans="1:1" x14ac:dyDescent="0.25">
      <c r="A3350">
        <v>2487.297</v>
      </c>
    </row>
    <row r="3351" spans="1:1" x14ac:dyDescent="0.25">
      <c r="A3351">
        <v>2487.1439999999998</v>
      </c>
    </row>
    <row r="3352" spans="1:1" x14ac:dyDescent="0.25">
      <c r="A3352">
        <v>2486.8519999999999</v>
      </c>
    </row>
    <row r="3353" spans="1:1" x14ac:dyDescent="0.25">
      <c r="A3353">
        <v>2486.5230000000001</v>
      </c>
    </row>
    <row r="3354" spans="1:1" x14ac:dyDescent="0.25">
      <c r="A3354">
        <v>2485.1559999999999</v>
      </c>
    </row>
    <row r="3355" spans="1:1" x14ac:dyDescent="0.25">
      <c r="A3355">
        <v>2485.056</v>
      </c>
    </row>
    <row r="3356" spans="1:1" x14ac:dyDescent="0.25">
      <c r="A3356">
        <v>2484.877</v>
      </c>
    </row>
    <row r="3357" spans="1:1" x14ac:dyDescent="0.25">
      <c r="A3357">
        <v>2484.7020000000002</v>
      </c>
    </row>
    <row r="3358" spans="1:1" x14ac:dyDescent="0.25">
      <c r="A3358">
        <v>2484.6019999999999</v>
      </c>
    </row>
    <row r="3359" spans="1:1" x14ac:dyDescent="0.25">
      <c r="A3359">
        <v>2484.203</v>
      </c>
    </row>
    <row r="3360" spans="1:1" x14ac:dyDescent="0.25">
      <c r="A3360">
        <v>2483.9879999999998</v>
      </c>
    </row>
    <row r="3361" spans="1:1" x14ac:dyDescent="0.25">
      <c r="A3361">
        <v>2483.8690000000001</v>
      </c>
    </row>
    <row r="3362" spans="1:1" x14ac:dyDescent="0.25">
      <c r="A3362">
        <v>2483.489</v>
      </c>
    </row>
    <row r="3363" spans="1:1" x14ac:dyDescent="0.25">
      <c r="A3363">
        <v>2483.3049999999998</v>
      </c>
    </row>
    <row r="3364" spans="1:1" x14ac:dyDescent="0.25">
      <c r="A3364">
        <v>2483.239</v>
      </c>
    </row>
    <row r="3365" spans="1:1" x14ac:dyDescent="0.25">
      <c r="A3365">
        <v>2483.09</v>
      </c>
    </row>
    <row r="3366" spans="1:1" x14ac:dyDescent="0.25">
      <c r="A3366">
        <v>2482.7020000000002</v>
      </c>
    </row>
    <row r="3367" spans="1:1" x14ac:dyDescent="0.25">
      <c r="A3367">
        <v>2482.5770000000002</v>
      </c>
    </row>
    <row r="3368" spans="1:1" x14ac:dyDescent="0.25">
      <c r="A3368">
        <v>2482.4520000000002</v>
      </c>
    </row>
    <row r="3369" spans="1:1" x14ac:dyDescent="0.25">
      <c r="A3369">
        <v>2482.384</v>
      </c>
    </row>
    <row r="3370" spans="1:1" x14ac:dyDescent="0.25">
      <c r="A3370">
        <v>2482.2829999999999</v>
      </c>
    </row>
    <row r="3371" spans="1:1" x14ac:dyDescent="0.25">
      <c r="A3371">
        <v>2482.192</v>
      </c>
    </row>
    <row r="3372" spans="1:1" x14ac:dyDescent="0.25">
      <c r="A3372">
        <v>2482.096</v>
      </c>
    </row>
    <row r="3373" spans="1:1" x14ac:dyDescent="0.25">
      <c r="A3373">
        <v>2481.9899999999998</v>
      </c>
    </row>
    <row r="3374" spans="1:1" x14ac:dyDescent="0.25">
      <c r="A3374">
        <v>2481.77</v>
      </c>
    </row>
    <row r="3375" spans="1:1" x14ac:dyDescent="0.25">
      <c r="A3375">
        <v>2481.6869999999999</v>
      </c>
    </row>
    <row r="3376" spans="1:1" x14ac:dyDescent="0.25">
      <c r="A3376">
        <v>2481.0250000000001</v>
      </c>
    </row>
    <row r="3377" spans="1:1" x14ac:dyDescent="0.25">
      <c r="A3377">
        <v>2480.6930000000002</v>
      </c>
    </row>
    <row r="3378" spans="1:1" x14ac:dyDescent="0.25">
      <c r="A3378">
        <v>2480.4870000000001</v>
      </c>
    </row>
    <row r="3379" spans="1:1" x14ac:dyDescent="0.25">
      <c r="A3379">
        <v>2480.4090000000001</v>
      </c>
    </row>
    <row r="3380" spans="1:1" x14ac:dyDescent="0.25">
      <c r="A3380">
        <v>2480.248</v>
      </c>
    </row>
    <row r="3381" spans="1:1" x14ac:dyDescent="0.25">
      <c r="A3381">
        <v>2480.23</v>
      </c>
    </row>
    <row r="3382" spans="1:1" x14ac:dyDescent="0.25">
      <c r="A3382">
        <v>2479.9769999999999</v>
      </c>
    </row>
    <row r="3383" spans="1:1" x14ac:dyDescent="0.25">
      <c r="A3383">
        <v>2479.2840000000001</v>
      </c>
    </row>
    <row r="3384" spans="1:1" x14ac:dyDescent="0.25">
      <c r="A3384">
        <v>2478.6590000000001</v>
      </c>
    </row>
    <row r="3385" spans="1:1" x14ac:dyDescent="0.25">
      <c r="A3385">
        <v>2478.5529999999999</v>
      </c>
    </row>
    <row r="3386" spans="1:1" x14ac:dyDescent="0.25">
      <c r="A3386">
        <v>2478.3240000000001</v>
      </c>
    </row>
    <row r="3387" spans="1:1" x14ac:dyDescent="0.25">
      <c r="A3387">
        <v>2478.2289999999998</v>
      </c>
    </row>
    <row r="3388" spans="1:1" x14ac:dyDescent="0.25">
      <c r="A3388">
        <v>2477.7730000000001</v>
      </c>
    </row>
    <row r="3389" spans="1:1" x14ac:dyDescent="0.25">
      <c r="A3389">
        <v>2477.2750000000001</v>
      </c>
    </row>
    <row r="3390" spans="1:1" x14ac:dyDescent="0.25">
      <c r="A3390">
        <v>2477.1790000000001</v>
      </c>
    </row>
    <row r="3391" spans="1:1" x14ac:dyDescent="0.25">
      <c r="A3391">
        <v>2476.259</v>
      </c>
    </row>
    <row r="3392" spans="1:1" x14ac:dyDescent="0.25">
      <c r="A3392">
        <v>2476.0639999999999</v>
      </c>
    </row>
    <row r="3393" spans="1:1" x14ac:dyDescent="0.25">
      <c r="A3393">
        <v>2475.9459999999999</v>
      </c>
    </row>
    <row r="3394" spans="1:1" x14ac:dyDescent="0.25">
      <c r="A3394">
        <v>2475.692</v>
      </c>
    </row>
    <row r="3395" spans="1:1" x14ac:dyDescent="0.25">
      <c r="A3395">
        <v>2475.5360000000001</v>
      </c>
    </row>
    <row r="3396" spans="1:1" x14ac:dyDescent="0.25">
      <c r="A3396">
        <v>2475.3429999999998</v>
      </c>
    </row>
    <row r="3397" spans="1:1" x14ac:dyDescent="0.25">
      <c r="A3397">
        <v>2475.047</v>
      </c>
    </row>
    <row r="3398" spans="1:1" x14ac:dyDescent="0.25">
      <c r="A3398">
        <v>2474.7139999999999</v>
      </c>
    </row>
    <row r="3399" spans="1:1" x14ac:dyDescent="0.25">
      <c r="A3399">
        <v>2474.3200000000002</v>
      </c>
    </row>
    <row r="3400" spans="1:1" x14ac:dyDescent="0.25">
      <c r="A3400">
        <v>2474.0700000000002</v>
      </c>
    </row>
    <row r="3401" spans="1:1" x14ac:dyDescent="0.25">
      <c r="A3401">
        <v>2473.4209999999998</v>
      </c>
    </row>
    <row r="3402" spans="1:1" x14ac:dyDescent="0.25">
      <c r="A3402">
        <v>2473.009</v>
      </c>
    </row>
    <row r="3403" spans="1:1" x14ac:dyDescent="0.25">
      <c r="A3403">
        <v>2472.3760000000002</v>
      </c>
    </row>
    <row r="3404" spans="1:1" x14ac:dyDescent="0.25">
      <c r="A3404">
        <v>2471.152</v>
      </c>
    </row>
    <row r="3405" spans="1:1" x14ac:dyDescent="0.25">
      <c r="A3405">
        <v>2470.9780000000001</v>
      </c>
    </row>
    <row r="3406" spans="1:1" x14ac:dyDescent="0.25">
      <c r="A3406">
        <v>2469.7959999999998</v>
      </c>
    </row>
    <row r="3407" spans="1:1" x14ac:dyDescent="0.25">
      <c r="A3407">
        <v>2469.3069999999998</v>
      </c>
    </row>
    <row r="3408" spans="1:1" x14ac:dyDescent="0.25">
      <c r="A3408">
        <v>2468.9670000000001</v>
      </c>
    </row>
    <row r="3409" spans="1:1" x14ac:dyDescent="0.25">
      <c r="A3409">
        <v>2468.6309999999999</v>
      </c>
    </row>
    <row r="3410" spans="1:1" x14ac:dyDescent="0.25">
      <c r="A3410">
        <v>2468.5390000000002</v>
      </c>
    </row>
    <row r="3411" spans="1:1" x14ac:dyDescent="0.25">
      <c r="A3411">
        <v>2468.1970000000001</v>
      </c>
    </row>
    <row r="3412" spans="1:1" x14ac:dyDescent="0.25">
      <c r="A3412">
        <v>2468.11</v>
      </c>
    </row>
    <row r="3413" spans="1:1" x14ac:dyDescent="0.25">
      <c r="A3413">
        <v>2467.8649999999998</v>
      </c>
    </row>
    <row r="3414" spans="1:1" x14ac:dyDescent="0.25">
      <c r="A3414">
        <v>2467.6410000000001</v>
      </c>
    </row>
    <row r="3415" spans="1:1" x14ac:dyDescent="0.25">
      <c r="A3415">
        <v>2467.444</v>
      </c>
    </row>
    <row r="3416" spans="1:1" x14ac:dyDescent="0.25">
      <c r="A3416">
        <v>2467.279</v>
      </c>
    </row>
    <row r="3417" spans="1:1" x14ac:dyDescent="0.25">
      <c r="A3417">
        <v>2466.7150000000001</v>
      </c>
    </row>
    <row r="3418" spans="1:1" x14ac:dyDescent="0.25">
      <c r="A3418">
        <v>2466.4969999999998</v>
      </c>
    </row>
    <row r="3419" spans="1:1" x14ac:dyDescent="0.25">
      <c r="A3419">
        <v>2466.2240000000002</v>
      </c>
    </row>
    <row r="3420" spans="1:1" x14ac:dyDescent="0.25">
      <c r="A3420">
        <v>2466.1819999999998</v>
      </c>
    </row>
    <row r="3421" spans="1:1" x14ac:dyDescent="0.25">
      <c r="A3421">
        <v>2465.9119999999998</v>
      </c>
    </row>
    <row r="3422" spans="1:1" x14ac:dyDescent="0.25">
      <c r="A3422">
        <v>2465.5169999999998</v>
      </c>
    </row>
    <row r="3423" spans="1:1" x14ac:dyDescent="0.25">
      <c r="A3423">
        <v>2465.2719999999999</v>
      </c>
    </row>
    <row r="3424" spans="1:1" x14ac:dyDescent="0.25">
      <c r="A3424">
        <v>2464.9279999999999</v>
      </c>
    </row>
    <row r="3425" spans="1:1" x14ac:dyDescent="0.25">
      <c r="A3425">
        <v>2464.6460000000002</v>
      </c>
    </row>
    <row r="3426" spans="1:1" x14ac:dyDescent="0.25">
      <c r="A3426">
        <v>2464.2739999999999</v>
      </c>
    </row>
    <row r="3427" spans="1:1" x14ac:dyDescent="0.25">
      <c r="A3427">
        <v>2463.797</v>
      </c>
    </row>
    <row r="3428" spans="1:1" x14ac:dyDescent="0.25">
      <c r="A3428">
        <v>2463.2950000000001</v>
      </c>
    </row>
    <row r="3429" spans="1:1" x14ac:dyDescent="0.25">
      <c r="A3429">
        <v>2462.895</v>
      </c>
    </row>
    <row r="3430" spans="1:1" x14ac:dyDescent="0.25">
      <c r="A3430">
        <v>2462.5189999999998</v>
      </c>
    </row>
    <row r="3431" spans="1:1" x14ac:dyDescent="0.25">
      <c r="A3431">
        <v>2462.377</v>
      </c>
    </row>
    <row r="3432" spans="1:1" x14ac:dyDescent="0.25">
      <c r="A3432">
        <v>2462.1750000000002</v>
      </c>
    </row>
    <row r="3433" spans="1:1" x14ac:dyDescent="0.25">
      <c r="A3433">
        <v>2460.7190000000001</v>
      </c>
    </row>
    <row r="3434" spans="1:1" x14ac:dyDescent="0.25">
      <c r="A3434">
        <v>2460.6260000000002</v>
      </c>
    </row>
    <row r="3435" spans="1:1" x14ac:dyDescent="0.25">
      <c r="A3435">
        <v>2459.9830000000002</v>
      </c>
    </row>
    <row r="3436" spans="1:1" x14ac:dyDescent="0.25">
      <c r="A3436">
        <v>2459.913</v>
      </c>
    </row>
    <row r="3437" spans="1:1" x14ac:dyDescent="0.25">
      <c r="A3437">
        <v>2459.8440000000001</v>
      </c>
    </row>
    <row r="3438" spans="1:1" x14ac:dyDescent="0.25">
      <c r="A3438">
        <v>2459.7719999999999</v>
      </c>
    </row>
    <row r="3439" spans="1:1" x14ac:dyDescent="0.25">
      <c r="A3439">
        <v>2459.4059999999999</v>
      </c>
    </row>
    <row r="3440" spans="1:1" x14ac:dyDescent="0.25">
      <c r="A3440">
        <v>2459.308</v>
      </c>
    </row>
    <row r="3441" spans="1:1" x14ac:dyDescent="0.25">
      <c r="A3441">
        <v>2458.2429999999999</v>
      </c>
    </row>
    <row r="3442" spans="1:1" x14ac:dyDescent="0.25">
      <c r="A3442">
        <v>2457.9360000000001</v>
      </c>
    </row>
    <row r="3443" spans="1:1" x14ac:dyDescent="0.25">
      <c r="A3443">
        <v>2456.7359999999999</v>
      </c>
    </row>
    <row r="3444" spans="1:1" x14ac:dyDescent="0.25">
      <c r="A3444">
        <v>2456.4760000000001</v>
      </c>
    </row>
    <row r="3445" spans="1:1" x14ac:dyDescent="0.25">
      <c r="A3445">
        <v>2455.989</v>
      </c>
    </row>
    <row r="3446" spans="1:1" x14ac:dyDescent="0.25">
      <c r="A3446">
        <v>2455.913</v>
      </c>
    </row>
    <row r="3447" spans="1:1" x14ac:dyDescent="0.25">
      <c r="A3447">
        <v>2455.732</v>
      </c>
    </row>
    <row r="3448" spans="1:1" x14ac:dyDescent="0.25">
      <c r="A3448">
        <v>2455.3510000000001</v>
      </c>
    </row>
    <row r="3449" spans="1:1" x14ac:dyDescent="0.25">
      <c r="A3449">
        <v>2455.1179999999999</v>
      </c>
    </row>
    <row r="3450" spans="1:1" x14ac:dyDescent="0.25">
      <c r="A3450">
        <v>2455.08</v>
      </c>
    </row>
    <row r="3451" spans="1:1" x14ac:dyDescent="0.25">
      <c r="A3451">
        <v>2454.8200000000002</v>
      </c>
    </row>
    <row r="3452" spans="1:1" x14ac:dyDescent="0.25">
      <c r="A3452">
        <v>2454.5990000000002</v>
      </c>
    </row>
    <row r="3453" spans="1:1" x14ac:dyDescent="0.25">
      <c r="A3453">
        <v>2453.7800000000002</v>
      </c>
    </row>
    <row r="3454" spans="1:1" x14ac:dyDescent="0.25">
      <c r="A3454">
        <v>2453.297</v>
      </c>
    </row>
    <row r="3455" spans="1:1" x14ac:dyDescent="0.25">
      <c r="A3455">
        <v>2453.2170000000001</v>
      </c>
    </row>
    <row r="3456" spans="1:1" x14ac:dyDescent="0.25">
      <c r="A3456">
        <v>2452.848</v>
      </c>
    </row>
    <row r="3457" spans="1:1" x14ac:dyDescent="0.25">
      <c r="A3457">
        <v>2452.8090000000002</v>
      </c>
    </row>
    <row r="3458" spans="1:1" x14ac:dyDescent="0.25">
      <c r="A3458">
        <v>2452.1790000000001</v>
      </c>
    </row>
    <row r="3459" spans="1:1" x14ac:dyDescent="0.25">
      <c r="A3459">
        <v>2452.0230000000001</v>
      </c>
    </row>
    <row r="3460" spans="1:1" x14ac:dyDescent="0.25">
      <c r="A3460">
        <v>2451.85</v>
      </c>
    </row>
    <row r="3461" spans="1:1" x14ac:dyDescent="0.25">
      <c r="A3461">
        <v>2451.4369999999999</v>
      </c>
    </row>
    <row r="3462" spans="1:1" x14ac:dyDescent="0.25">
      <c r="A3462">
        <v>2451.3809999999999</v>
      </c>
    </row>
    <row r="3463" spans="1:1" x14ac:dyDescent="0.25">
      <c r="A3463">
        <v>2450.8270000000002</v>
      </c>
    </row>
    <row r="3464" spans="1:1" x14ac:dyDescent="0.25">
      <c r="A3464">
        <v>2450.2849999999999</v>
      </c>
    </row>
    <row r="3465" spans="1:1" x14ac:dyDescent="0.25">
      <c r="A3465">
        <v>2450.1669999999999</v>
      </c>
    </row>
    <row r="3466" spans="1:1" x14ac:dyDescent="0.25">
      <c r="A3466">
        <v>2450.02</v>
      </c>
    </row>
    <row r="3467" spans="1:1" x14ac:dyDescent="0.25">
      <c r="A3467" t="s">
        <v>3940</v>
      </c>
    </row>
    <row r="3468" spans="1:1" x14ac:dyDescent="0.25">
      <c r="A3468" t="s">
        <v>3941</v>
      </c>
    </row>
    <row r="3469" spans="1:1" x14ac:dyDescent="0.25">
      <c r="A3469" t="s">
        <v>3943</v>
      </c>
    </row>
    <row r="3470" spans="1:1" x14ac:dyDescent="0.25">
      <c r="A3470" t="s">
        <v>3944</v>
      </c>
    </row>
    <row r="3471" spans="1:1" x14ac:dyDescent="0.25">
      <c r="A3471" t="s">
        <v>3945</v>
      </c>
    </row>
    <row r="3472" spans="1:1" x14ac:dyDescent="0.25">
      <c r="A3472" t="s">
        <v>3946</v>
      </c>
    </row>
    <row r="3473" spans="1:1" x14ac:dyDescent="0.25">
      <c r="A3473" t="s">
        <v>3947</v>
      </c>
    </row>
    <row r="3474" spans="1:1" x14ac:dyDescent="0.25">
      <c r="A3474" t="s">
        <v>3948</v>
      </c>
    </row>
    <row r="3475" spans="1:1" x14ac:dyDescent="0.25">
      <c r="A3475" t="s">
        <v>3949</v>
      </c>
    </row>
    <row r="3476" spans="1:1" x14ac:dyDescent="0.25">
      <c r="A3476" t="s">
        <v>3950</v>
      </c>
    </row>
    <row r="3477" spans="1:1" x14ac:dyDescent="0.25">
      <c r="A3477" t="s">
        <v>3951</v>
      </c>
    </row>
    <row r="3478" spans="1:1" x14ac:dyDescent="0.25">
      <c r="A3478" t="s">
        <v>3952</v>
      </c>
    </row>
    <row r="3479" spans="1:1" x14ac:dyDescent="0.25">
      <c r="A3479" t="s">
        <v>3953</v>
      </c>
    </row>
    <row r="3480" spans="1:1" x14ac:dyDescent="0.25">
      <c r="A3480" t="s">
        <v>3954</v>
      </c>
    </row>
    <row r="3481" spans="1:1" x14ac:dyDescent="0.25">
      <c r="A3481" t="s">
        <v>3955</v>
      </c>
    </row>
    <row r="3482" spans="1:1" x14ac:dyDescent="0.25">
      <c r="A3482" t="s">
        <v>3956</v>
      </c>
    </row>
    <row r="3483" spans="1:1" x14ac:dyDescent="0.25">
      <c r="A3483" t="s">
        <v>3957</v>
      </c>
    </row>
    <row r="3484" spans="1:1" x14ac:dyDescent="0.25">
      <c r="A3484" t="s">
        <v>3958</v>
      </c>
    </row>
    <row r="3485" spans="1:1" x14ac:dyDescent="0.25">
      <c r="A3485" t="s">
        <v>3960</v>
      </c>
    </row>
    <row r="3486" spans="1:1" x14ac:dyDescent="0.25">
      <c r="A3486" t="s">
        <v>3962</v>
      </c>
    </row>
    <row r="3487" spans="1:1" x14ac:dyDescent="0.25">
      <c r="A3487" t="s">
        <v>3963</v>
      </c>
    </row>
    <row r="3488" spans="1:1" x14ac:dyDescent="0.25">
      <c r="A3488" t="s">
        <v>3964</v>
      </c>
    </row>
    <row r="3489" spans="1:1" x14ac:dyDescent="0.25">
      <c r="A3489" t="s">
        <v>3965</v>
      </c>
    </row>
    <row r="3490" spans="1:1" x14ac:dyDescent="0.25">
      <c r="A3490" t="s">
        <v>3966</v>
      </c>
    </row>
    <row r="3491" spans="1:1" x14ac:dyDescent="0.25">
      <c r="A3491" t="s">
        <v>3967</v>
      </c>
    </row>
    <row r="3492" spans="1:1" x14ac:dyDescent="0.25">
      <c r="A3492" t="s">
        <v>3968</v>
      </c>
    </row>
    <row r="3493" spans="1:1" x14ac:dyDescent="0.25">
      <c r="A3493" t="s">
        <v>3969</v>
      </c>
    </row>
    <row r="3494" spans="1:1" x14ac:dyDescent="0.25">
      <c r="A3494" t="s">
        <v>3970</v>
      </c>
    </row>
    <row r="3495" spans="1:1" x14ac:dyDescent="0.25">
      <c r="A3495" t="s">
        <v>3971</v>
      </c>
    </row>
    <row r="3496" spans="1:1" x14ac:dyDescent="0.25">
      <c r="A3496" t="s">
        <v>3972</v>
      </c>
    </row>
    <row r="3497" spans="1:1" x14ac:dyDescent="0.25">
      <c r="A3497" t="s">
        <v>3973</v>
      </c>
    </row>
    <row r="3498" spans="1:1" x14ac:dyDescent="0.25">
      <c r="A3498" t="s">
        <v>3974</v>
      </c>
    </row>
    <row r="3499" spans="1:1" x14ac:dyDescent="0.25">
      <c r="A3499" t="s">
        <v>3975</v>
      </c>
    </row>
    <row r="3500" spans="1:1" x14ac:dyDescent="0.25">
      <c r="A3500" t="s">
        <v>3976</v>
      </c>
    </row>
    <row r="3501" spans="1:1" x14ac:dyDescent="0.25">
      <c r="A3501" t="s">
        <v>3977</v>
      </c>
    </row>
    <row r="3502" spans="1:1" x14ac:dyDescent="0.25">
      <c r="A3502" t="s">
        <v>3978</v>
      </c>
    </row>
    <row r="3503" spans="1:1" x14ac:dyDescent="0.25">
      <c r="A3503" t="s">
        <v>3979</v>
      </c>
    </row>
    <row r="3504" spans="1:1" x14ac:dyDescent="0.25">
      <c r="A3504" t="s">
        <v>3980</v>
      </c>
    </row>
    <row r="3505" spans="1:1" x14ac:dyDescent="0.25">
      <c r="A3505" t="s">
        <v>3981</v>
      </c>
    </row>
    <row r="3506" spans="1:1" x14ac:dyDescent="0.25">
      <c r="A3506" t="s">
        <v>3982</v>
      </c>
    </row>
    <row r="3507" spans="1:1" x14ac:dyDescent="0.25">
      <c r="A3507" t="s">
        <v>3983</v>
      </c>
    </row>
    <row r="3508" spans="1:1" x14ac:dyDescent="0.25">
      <c r="A3508" t="s">
        <v>3984</v>
      </c>
    </row>
    <row r="3509" spans="1:1" x14ac:dyDescent="0.25">
      <c r="A3509" t="s">
        <v>3985</v>
      </c>
    </row>
    <row r="3510" spans="1:1" x14ac:dyDescent="0.25">
      <c r="A3510" t="s">
        <v>3986</v>
      </c>
    </row>
    <row r="3511" spans="1:1" x14ac:dyDescent="0.25">
      <c r="A3511" t="s">
        <v>3987</v>
      </c>
    </row>
    <row r="3512" spans="1:1" x14ac:dyDescent="0.25">
      <c r="A3512" t="s">
        <v>3988</v>
      </c>
    </row>
    <row r="3513" spans="1:1" x14ac:dyDescent="0.25">
      <c r="A3513" t="s">
        <v>3989</v>
      </c>
    </row>
    <row r="3514" spans="1:1" x14ac:dyDescent="0.25">
      <c r="A3514" t="s">
        <v>3990</v>
      </c>
    </row>
    <row r="3515" spans="1:1" x14ac:dyDescent="0.25">
      <c r="A3515" t="s">
        <v>3991</v>
      </c>
    </row>
    <row r="3516" spans="1:1" x14ac:dyDescent="0.25">
      <c r="A3516" t="s">
        <v>3992</v>
      </c>
    </row>
    <row r="3517" spans="1:1" x14ac:dyDescent="0.25">
      <c r="A3517" t="s">
        <v>3993</v>
      </c>
    </row>
    <row r="3518" spans="1:1" x14ac:dyDescent="0.25">
      <c r="A3518" t="s">
        <v>3994</v>
      </c>
    </row>
    <row r="3519" spans="1:1" x14ac:dyDescent="0.25">
      <c r="A3519" t="s">
        <v>3995</v>
      </c>
    </row>
    <row r="3520" spans="1:1" x14ac:dyDescent="0.25">
      <c r="A3520" t="s">
        <v>3996</v>
      </c>
    </row>
    <row r="3521" spans="1:1" x14ac:dyDescent="0.25">
      <c r="A3521" t="s">
        <v>3997</v>
      </c>
    </row>
    <row r="3522" spans="1:1" x14ac:dyDescent="0.25">
      <c r="A3522" t="s">
        <v>3998</v>
      </c>
    </row>
    <row r="3523" spans="1:1" x14ac:dyDescent="0.25">
      <c r="A3523" t="s">
        <v>3999</v>
      </c>
    </row>
    <row r="3524" spans="1:1" x14ac:dyDescent="0.25">
      <c r="A3524" t="s">
        <v>4000</v>
      </c>
    </row>
    <row r="3525" spans="1:1" x14ac:dyDescent="0.25">
      <c r="A3525" t="s">
        <v>4001</v>
      </c>
    </row>
    <row r="3526" spans="1:1" x14ac:dyDescent="0.25">
      <c r="A3526" t="s">
        <v>4002</v>
      </c>
    </row>
    <row r="3527" spans="1:1" x14ac:dyDescent="0.25">
      <c r="A3527" t="s">
        <v>4003</v>
      </c>
    </row>
    <row r="3528" spans="1:1" x14ac:dyDescent="0.25">
      <c r="A3528" t="s">
        <v>4004</v>
      </c>
    </row>
    <row r="3529" spans="1:1" x14ac:dyDescent="0.25">
      <c r="A3529" t="s">
        <v>4005</v>
      </c>
    </row>
    <row r="3530" spans="1:1" x14ac:dyDescent="0.25">
      <c r="A3530" t="s">
        <v>4006</v>
      </c>
    </row>
    <row r="3531" spans="1:1" x14ac:dyDescent="0.25">
      <c r="A3531" t="s">
        <v>4007</v>
      </c>
    </row>
    <row r="3532" spans="1:1" x14ac:dyDescent="0.25">
      <c r="A3532" t="s">
        <v>4008</v>
      </c>
    </row>
    <row r="3533" spans="1:1" x14ac:dyDescent="0.25">
      <c r="A3533" t="s">
        <v>4009</v>
      </c>
    </row>
    <row r="3534" spans="1:1" x14ac:dyDescent="0.25">
      <c r="A3534" t="s">
        <v>4010</v>
      </c>
    </row>
    <row r="3535" spans="1:1" x14ac:dyDescent="0.25">
      <c r="A3535" t="s">
        <v>4011</v>
      </c>
    </row>
    <row r="3536" spans="1:1" x14ac:dyDescent="0.25">
      <c r="A3536" t="s">
        <v>4012</v>
      </c>
    </row>
    <row r="3537" spans="1:1" x14ac:dyDescent="0.25">
      <c r="A3537" t="s">
        <v>4013</v>
      </c>
    </row>
    <row r="3538" spans="1:1" x14ac:dyDescent="0.25">
      <c r="A3538" t="s">
        <v>4014</v>
      </c>
    </row>
    <row r="3539" spans="1:1" x14ac:dyDescent="0.25">
      <c r="A3539" t="s">
        <v>4015</v>
      </c>
    </row>
    <row r="3540" spans="1:1" x14ac:dyDescent="0.25">
      <c r="A3540" t="s">
        <v>4016</v>
      </c>
    </row>
    <row r="3541" spans="1:1" x14ac:dyDescent="0.25">
      <c r="A3541" t="s">
        <v>4017</v>
      </c>
    </row>
    <row r="3542" spans="1:1" x14ac:dyDescent="0.25">
      <c r="A3542" t="s">
        <v>4018</v>
      </c>
    </row>
    <row r="3543" spans="1:1" x14ac:dyDescent="0.25">
      <c r="A3543" t="s">
        <v>4019</v>
      </c>
    </row>
    <row r="3544" spans="1:1" x14ac:dyDescent="0.25">
      <c r="A3544" t="s">
        <v>4020</v>
      </c>
    </row>
    <row r="3545" spans="1:1" x14ac:dyDescent="0.25">
      <c r="A3545" t="s">
        <v>4021</v>
      </c>
    </row>
    <row r="3546" spans="1:1" x14ac:dyDescent="0.25">
      <c r="A3546" t="s">
        <v>4022</v>
      </c>
    </row>
    <row r="3547" spans="1:1" x14ac:dyDescent="0.25">
      <c r="A3547" t="s">
        <v>4023</v>
      </c>
    </row>
    <row r="3548" spans="1:1" x14ac:dyDescent="0.25">
      <c r="A3548" t="s">
        <v>4024</v>
      </c>
    </row>
    <row r="3549" spans="1:1" x14ac:dyDescent="0.25">
      <c r="A3549" t="s">
        <v>4025</v>
      </c>
    </row>
    <row r="3550" spans="1:1" x14ac:dyDescent="0.25">
      <c r="A3550" t="s">
        <v>4026</v>
      </c>
    </row>
    <row r="3551" spans="1:1" x14ac:dyDescent="0.25">
      <c r="A3551" t="s">
        <v>4027</v>
      </c>
    </row>
    <row r="3552" spans="1:1" x14ac:dyDescent="0.25">
      <c r="A3552" t="s">
        <v>4028</v>
      </c>
    </row>
    <row r="3553" spans="1:1" x14ac:dyDescent="0.25">
      <c r="A3553" t="s">
        <v>4029</v>
      </c>
    </row>
    <row r="3554" spans="1:1" x14ac:dyDescent="0.25">
      <c r="A3554" t="s">
        <v>4030</v>
      </c>
    </row>
    <row r="3555" spans="1:1" x14ac:dyDescent="0.25">
      <c r="A3555" t="s">
        <v>4031</v>
      </c>
    </row>
    <row r="3556" spans="1:1" x14ac:dyDescent="0.25">
      <c r="A3556" t="s">
        <v>4032</v>
      </c>
    </row>
    <row r="3557" spans="1:1" x14ac:dyDescent="0.25">
      <c r="A3557" t="s">
        <v>4033</v>
      </c>
    </row>
    <row r="3558" spans="1:1" x14ac:dyDescent="0.25">
      <c r="A3558" t="s">
        <v>4034</v>
      </c>
    </row>
    <row r="3559" spans="1:1" x14ac:dyDescent="0.25">
      <c r="A3559" t="s">
        <v>4035</v>
      </c>
    </row>
    <row r="3560" spans="1:1" x14ac:dyDescent="0.25">
      <c r="A3560" t="s">
        <v>4036</v>
      </c>
    </row>
    <row r="3561" spans="1:1" x14ac:dyDescent="0.25">
      <c r="A3561" t="s">
        <v>4037</v>
      </c>
    </row>
    <row r="3562" spans="1:1" x14ac:dyDescent="0.25">
      <c r="A3562" t="s">
        <v>4038</v>
      </c>
    </row>
    <row r="3563" spans="1:1" x14ac:dyDescent="0.25">
      <c r="A3563" t="s">
        <v>4039</v>
      </c>
    </row>
    <row r="3564" spans="1:1" x14ac:dyDescent="0.25">
      <c r="A3564" t="s">
        <v>4040</v>
      </c>
    </row>
    <row r="3565" spans="1:1" x14ac:dyDescent="0.25">
      <c r="A3565" t="s">
        <v>4041</v>
      </c>
    </row>
    <row r="3566" spans="1:1" x14ac:dyDescent="0.25">
      <c r="A3566" t="s">
        <v>4042</v>
      </c>
    </row>
    <row r="3567" spans="1:1" x14ac:dyDescent="0.25">
      <c r="A3567" t="s">
        <v>4043</v>
      </c>
    </row>
    <row r="3568" spans="1:1" x14ac:dyDescent="0.25">
      <c r="A3568" t="s">
        <v>4044</v>
      </c>
    </row>
    <row r="3569" spans="1:1" x14ac:dyDescent="0.25">
      <c r="A3569" t="s">
        <v>4045</v>
      </c>
    </row>
    <row r="3570" spans="1:1" x14ac:dyDescent="0.25">
      <c r="A3570" t="s">
        <v>4046</v>
      </c>
    </row>
    <row r="3571" spans="1:1" x14ac:dyDescent="0.25">
      <c r="A3571" t="s">
        <v>4047</v>
      </c>
    </row>
    <row r="3572" spans="1:1" x14ac:dyDescent="0.25">
      <c r="A3572" t="s">
        <v>4048</v>
      </c>
    </row>
    <row r="3573" spans="1:1" x14ac:dyDescent="0.25">
      <c r="A3573" t="s">
        <v>4049</v>
      </c>
    </row>
    <row r="3574" spans="1:1" x14ac:dyDescent="0.25">
      <c r="A3574" t="s">
        <v>4050</v>
      </c>
    </row>
    <row r="3575" spans="1:1" x14ac:dyDescent="0.25">
      <c r="A3575" t="s">
        <v>4051</v>
      </c>
    </row>
    <row r="3576" spans="1:1" x14ac:dyDescent="0.25">
      <c r="A3576" t="s">
        <v>4052</v>
      </c>
    </row>
    <row r="3577" spans="1:1" x14ac:dyDescent="0.25">
      <c r="A3577" t="s">
        <v>4053</v>
      </c>
    </row>
    <row r="3578" spans="1:1" x14ac:dyDescent="0.25">
      <c r="A3578" t="s">
        <v>4054</v>
      </c>
    </row>
    <row r="3579" spans="1:1" x14ac:dyDescent="0.25">
      <c r="A3579" t="s">
        <v>4055</v>
      </c>
    </row>
    <row r="3580" spans="1:1" x14ac:dyDescent="0.25">
      <c r="A3580" t="s">
        <v>4056</v>
      </c>
    </row>
    <row r="3581" spans="1:1" x14ac:dyDescent="0.25">
      <c r="A3581" t="s">
        <v>4057</v>
      </c>
    </row>
    <row r="3582" spans="1:1" x14ac:dyDescent="0.25">
      <c r="A3582" t="s">
        <v>4058</v>
      </c>
    </row>
    <row r="3583" spans="1:1" x14ac:dyDescent="0.25">
      <c r="A3583" t="s">
        <v>4059</v>
      </c>
    </row>
    <row r="3584" spans="1:1" x14ac:dyDescent="0.25">
      <c r="A3584" t="s">
        <v>4060</v>
      </c>
    </row>
    <row r="3585" spans="1:1" x14ac:dyDescent="0.25">
      <c r="A3585" t="s">
        <v>4061</v>
      </c>
    </row>
    <row r="3586" spans="1:1" x14ac:dyDescent="0.25">
      <c r="A3586" t="s">
        <v>4063</v>
      </c>
    </row>
    <row r="3587" spans="1:1" x14ac:dyDescent="0.25">
      <c r="A3587" t="s">
        <v>4064</v>
      </c>
    </row>
    <row r="3588" spans="1:1" x14ac:dyDescent="0.25">
      <c r="A3588" t="s">
        <v>4065</v>
      </c>
    </row>
    <row r="3589" spans="1:1" x14ac:dyDescent="0.25">
      <c r="A3589" t="s">
        <v>4066</v>
      </c>
    </row>
    <row r="3590" spans="1:1" x14ac:dyDescent="0.25">
      <c r="A3590" t="s">
        <v>4067</v>
      </c>
    </row>
    <row r="3591" spans="1:1" x14ac:dyDescent="0.25">
      <c r="A3591" t="s">
        <v>4068</v>
      </c>
    </row>
    <row r="3592" spans="1:1" x14ac:dyDescent="0.25">
      <c r="A3592" t="s">
        <v>4069</v>
      </c>
    </row>
    <row r="3593" spans="1:1" x14ac:dyDescent="0.25">
      <c r="A3593" t="s">
        <v>4070</v>
      </c>
    </row>
    <row r="3594" spans="1:1" x14ac:dyDescent="0.25">
      <c r="A3594" t="s">
        <v>4071</v>
      </c>
    </row>
    <row r="3595" spans="1:1" x14ac:dyDescent="0.25">
      <c r="A3595" t="s">
        <v>4072</v>
      </c>
    </row>
    <row r="3596" spans="1:1" x14ac:dyDescent="0.25">
      <c r="A3596" t="s">
        <v>4073</v>
      </c>
    </row>
    <row r="3597" spans="1:1" x14ac:dyDescent="0.25">
      <c r="A3597" t="s">
        <v>4074</v>
      </c>
    </row>
    <row r="3598" spans="1:1" x14ac:dyDescent="0.25">
      <c r="A3598" t="s">
        <v>4075</v>
      </c>
    </row>
    <row r="3599" spans="1:1" x14ac:dyDescent="0.25">
      <c r="A3599" t="s">
        <v>4076</v>
      </c>
    </row>
    <row r="3600" spans="1:1" x14ac:dyDescent="0.25">
      <c r="A3600" t="s">
        <v>4077</v>
      </c>
    </row>
    <row r="3601" spans="1:1" x14ac:dyDescent="0.25">
      <c r="A3601" t="s">
        <v>4078</v>
      </c>
    </row>
    <row r="3602" spans="1:1" x14ac:dyDescent="0.25">
      <c r="A3602" t="s">
        <v>4079</v>
      </c>
    </row>
    <row r="3603" spans="1:1" x14ac:dyDescent="0.25">
      <c r="A3603" t="s">
        <v>4080</v>
      </c>
    </row>
    <row r="3604" spans="1:1" x14ac:dyDescent="0.25">
      <c r="A3604" t="s">
        <v>4081</v>
      </c>
    </row>
    <row r="3605" spans="1:1" x14ac:dyDescent="0.25">
      <c r="A3605" t="s">
        <v>4082</v>
      </c>
    </row>
    <row r="3606" spans="1:1" x14ac:dyDescent="0.25">
      <c r="A3606" t="s">
        <v>4083</v>
      </c>
    </row>
    <row r="3607" spans="1:1" x14ac:dyDescent="0.25">
      <c r="A3607" t="s">
        <v>4084</v>
      </c>
    </row>
    <row r="3608" spans="1:1" x14ac:dyDescent="0.25">
      <c r="A3608" t="s">
        <v>4085</v>
      </c>
    </row>
    <row r="3609" spans="1:1" x14ac:dyDescent="0.25">
      <c r="A3609" t="s">
        <v>4086</v>
      </c>
    </row>
    <row r="3610" spans="1:1" x14ac:dyDescent="0.25">
      <c r="A3610" t="s">
        <v>4087</v>
      </c>
    </row>
    <row r="3611" spans="1:1" x14ac:dyDescent="0.25">
      <c r="A3611" t="s">
        <v>4088</v>
      </c>
    </row>
    <row r="3612" spans="1:1" x14ac:dyDescent="0.25">
      <c r="A3612" t="s">
        <v>4089</v>
      </c>
    </row>
    <row r="3613" spans="1:1" x14ac:dyDescent="0.25">
      <c r="A3613" t="s">
        <v>4090</v>
      </c>
    </row>
    <row r="3614" spans="1:1" x14ac:dyDescent="0.25">
      <c r="A3614" t="s">
        <v>4091</v>
      </c>
    </row>
    <row r="3615" spans="1:1" x14ac:dyDescent="0.25">
      <c r="A3615" t="s">
        <v>4092</v>
      </c>
    </row>
    <row r="3616" spans="1:1" x14ac:dyDescent="0.25">
      <c r="A3616" t="s">
        <v>4093</v>
      </c>
    </row>
    <row r="3617" spans="1:1" x14ac:dyDescent="0.25">
      <c r="A3617" t="s">
        <v>4094</v>
      </c>
    </row>
    <row r="3618" spans="1:1" x14ac:dyDescent="0.25">
      <c r="A3618" t="s">
        <v>4095</v>
      </c>
    </row>
    <row r="3619" spans="1:1" x14ac:dyDescent="0.25">
      <c r="A3619" t="s">
        <v>4096</v>
      </c>
    </row>
    <row r="3620" spans="1:1" x14ac:dyDescent="0.25">
      <c r="A3620" t="s">
        <v>4097</v>
      </c>
    </row>
    <row r="3621" spans="1:1" x14ac:dyDescent="0.25">
      <c r="A3621" t="s">
        <v>4098</v>
      </c>
    </row>
    <row r="3622" spans="1:1" x14ac:dyDescent="0.25">
      <c r="A3622" t="s">
        <v>4099</v>
      </c>
    </row>
    <row r="3623" spans="1:1" x14ac:dyDescent="0.25">
      <c r="A3623" t="s">
        <v>4100</v>
      </c>
    </row>
    <row r="3624" spans="1:1" x14ac:dyDescent="0.25">
      <c r="A3624" t="s">
        <v>4101</v>
      </c>
    </row>
    <row r="3625" spans="1:1" x14ac:dyDescent="0.25">
      <c r="A3625" t="s">
        <v>4102</v>
      </c>
    </row>
    <row r="3626" spans="1:1" x14ac:dyDescent="0.25">
      <c r="A3626" t="s">
        <v>4103</v>
      </c>
    </row>
    <row r="3627" spans="1:1" x14ac:dyDescent="0.25">
      <c r="A3627" t="s">
        <v>4104</v>
      </c>
    </row>
    <row r="3628" spans="1:1" x14ac:dyDescent="0.25">
      <c r="A3628" t="s">
        <v>4105</v>
      </c>
    </row>
    <row r="3629" spans="1:1" x14ac:dyDescent="0.25">
      <c r="A3629" t="s">
        <v>4106</v>
      </c>
    </row>
    <row r="3630" spans="1:1" x14ac:dyDescent="0.25">
      <c r="A3630" t="s">
        <v>4107</v>
      </c>
    </row>
    <row r="3631" spans="1:1" x14ac:dyDescent="0.25">
      <c r="A3631" t="s">
        <v>4108</v>
      </c>
    </row>
    <row r="3632" spans="1:1" x14ac:dyDescent="0.25">
      <c r="A3632" t="s">
        <v>4109</v>
      </c>
    </row>
    <row r="3633" spans="1:1" x14ac:dyDescent="0.25">
      <c r="A3633" t="s">
        <v>4110</v>
      </c>
    </row>
    <row r="3634" spans="1:1" x14ac:dyDescent="0.25">
      <c r="A3634" t="s">
        <v>4111</v>
      </c>
    </row>
    <row r="3635" spans="1:1" x14ac:dyDescent="0.25">
      <c r="A3635" t="s">
        <v>4112</v>
      </c>
    </row>
    <row r="3636" spans="1:1" x14ac:dyDescent="0.25">
      <c r="A3636" t="s">
        <v>4113</v>
      </c>
    </row>
    <row r="3637" spans="1:1" x14ac:dyDescent="0.25">
      <c r="A3637" t="s">
        <v>4114</v>
      </c>
    </row>
    <row r="3638" spans="1:1" x14ac:dyDescent="0.25">
      <c r="A3638" t="s">
        <v>4115</v>
      </c>
    </row>
    <row r="3639" spans="1:1" x14ac:dyDescent="0.25">
      <c r="A3639" t="s">
        <v>4116</v>
      </c>
    </row>
    <row r="3640" spans="1:1" x14ac:dyDescent="0.25">
      <c r="A3640" t="s">
        <v>4117</v>
      </c>
    </row>
    <row r="3641" spans="1:1" x14ac:dyDescent="0.25">
      <c r="A3641" t="s">
        <v>4118</v>
      </c>
    </row>
    <row r="3642" spans="1:1" x14ac:dyDescent="0.25">
      <c r="A3642" t="s">
        <v>4119</v>
      </c>
    </row>
    <row r="3643" spans="1:1" x14ac:dyDescent="0.25">
      <c r="A3643" t="s">
        <v>4120</v>
      </c>
    </row>
    <row r="3644" spans="1:1" x14ac:dyDescent="0.25">
      <c r="A3644" t="s">
        <v>4121</v>
      </c>
    </row>
    <row r="3645" spans="1:1" x14ac:dyDescent="0.25">
      <c r="A3645" t="s">
        <v>4122</v>
      </c>
    </row>
    <row r="3646" spans="1:1" x14ac:dyDescent="0.25">
      <c r="A3646" t="s">
        <v>4123</v>
      </c>
    </row>
    <row r="3647" spans="1:1" x14ac:dyDescent="0.25">
      <c r="A3647" t="s">
        <v>4124</v>
      </c>
    </row>
    <row r="3648" spans="1:1" x14ac:dyDescent="0.25">
      <c r="A3648" t="s">
        <v>4125</v>
      </c>
    </row>
    <row r="3649" spans="1:1" x14ac:dyDescent="0.25">
      <c r="A3649" t="s">
        <v>4126</v>
      </c>
    </row>
    <row r="3650" spans="1:1" x14ac:dyDescent="0.25">
      <c r="A3650" t="s">
        <v>4127</v>
      </c>
    </row>
    <row r="3651" spans="1:1" x14ac:dyDescent="0.25">
      <c r="A3651" t="s">
        <v>4128</v>
      </c>
    </row>
    <row r="3652" spans="1:1" x14ac:dyDescent="0.25">
      <c r="A3652" t="s">
        <v>4129</v>
      </c>
    </row>
    <row r="3653" spans="1:1" x14ac:dyDescent="0.25">
      <c r="A3653" t="s">
        <v>4130</v>
      </c>
    </row>
    <row r="3654" spans="1:1" x14ac:dyDescent="0.25">
      <c r="A3654" t="s">
        <v>4131</v>
      </c>
    </row>
    <row r="3655" spans="1:1" x14ac:dyDescent="0.25">
      <c r="A3655" t="s">
        <v>4132</v>
      </c>
    </row>
    <row r="3656" spans="1:1" x14ac:dyDescent="0.25">
      <c r="A3656" t="s">
        <v>4133</v>
      </c>
    </row>
    <row r="3657" spans="1:1" x14ac:dyDescent="0.25">
      <c r="A3657" t="s">
        <v>4134</v>
      </c>
    </row>
    <row r="3658" spans="1:1" x14ac:dyDescent="0.25">
      <c r="A3658" t="s">
        <v>4135</v>
      </c>
    </row>
    <row r="3659" spans="1:1" x14ac:dyDescent="0.25">
      <c r="A3659" t="s">
        <v>4136</v>
      </c>
    </row>
    <row r="3660" spans="1:1" x14ac:dyDescent="0.25">
      <c r="A3660" t="s">
        <v>4137</v>
      </c>
    </row>
    <row r="3661" spans="1:1" x14ac:dyDescent="0.25">
      <c r="A3661" t="s">
        <v>4138</v>
      </c>
    </row>
    <row r="3662" spans="1:1" x14ac:dyDescent="0.25">
      <c r="A3662" t="s">
        <v>4139</v>
      </c>
    </row>
    <row r="3663" spans="1:1" x14ac:dyDescent="0.25">
      <c r="A3663" t="s">
        <v>4140</v>
      </c>
    </row>
    <row r="3664" spans="1:1" x14ac:dyDescent="0.25">
      <c r="A3664" t="s">
        <v>4141</v>
      </c>
    </row>
    <row r="3665" spans="1:1" x14ac:dyDescent="0.25">
      <c r="A3665" t="s">
        <v>4142</v>
      </c>
    </row>
    <row r="3666" spans="1:1" x14ac:dyDescent="0.25">
      <c r="A3666" t="s">
        <v>4143</v>
      </c>
    </row>
    <row r="3667" spans="1:1" x14ac:dyDescent="0.25">
      <c r="A3667" t="s">
        <v>4144</v>
      </c>
    </row>
    <row r="3668" spans="1:1" x14ac:dyDescent="0.25">
      <c r="A3668" t="s">
        <v>4145</v>
      </c>
    </row>
    <row r="3669" spans="1:1" x14ac:dyDescent="0.25">
      <c r="A3669" t="s">
        <v>4146</v>
      </c>
    </row>
    <row r="3670" spans="1:1" x14ac:dyDescent="0.25">
      <c r="A3670" t="s">
        <v>4147</v>
      </c>
    </row>
    <row r="3671" spans="1:1" x14ac:dyDescent="0.25">
      <c r="A3671" t="s">
        <v>4148</v>
      </c>
    </row>
    <row r="3672" spans="1:1" x14ac:dyDescent="0.25">
      <c r="A3672" t="s">
        <v>4149</v>
      </c>
    </row>
    <row r="3673" spans="1:1" x14ac:dyDescent="0.25">
      <c r="A3673" t="s">
        <v>4150</v>
      </c>
    </row>
    <row r="3674" spans="1:1" x14ac:dyDescent="0.25">
      <c r="A3674" t="s">
        <v>4151</v>
      </c>
    </row>
    <row r="3675" spans="1:1" x14ac:dyDescent="0.25">
      <c r="A3675" t="s">
        <v>4152</v>
      </c>
    </row>
    <row r="3676" spans="1:1" x14ac:dyDescent="0.25">
      <c r="A3676" t="s">
        <v>4153</v>
      </c>
    </row>
    <row r="3677" spans="1:1" x14ac:dyDescent="0.25">
      <c r="A3677" t="s">
        <v>4154</v>
      </c>
    </row>
    <row r="3678" spans="1:1" x14ac:dyDescent="0.25">
      <c r="A3678" t="s">
        <v>4155</v>
      </c>
    </row>
    <row r="3679" spans="1:1" x14ac:dyDescent="0.25">
      <c r="A3679" t="s">
        <v>4156</v>
      </c>
    </row>
    <row r="3680" spans="1:1" x14ac:dyDescent="0.25">
      <c r="A3680" t="s">
        <v>4157</v>
      </c>
    </row>
    <row r="3681" spans="1:1" x14ac:dyDescent="0.25">
      <c r="A3681" t="s">
        <v>4158</v>
      </c>
    </row>
    <row r="3682" spans="1:1" x14ac:dyDescent="0.25">
      <c r="A3682" t="s">
        <v>4159</v>
      </c>
    </row>
    <row r="3683" spans="1:1" x14ac:dyDescent="0.25">
      <c r="A3683" t="s">
        <v>4160</v>
      </c>
    </row>
    <row r="3684" spans="1:1" x14ac:dyDescent="0.25">
      <c r="A3684" t="s">
        <v>4161</v>
      </c>
    </row>
    <row r="3685" spans="1:1" x14ac:dyDescent="0.25">
      <c r="A3685" t="s">
        <v>4162</v>
      </c>
    </row>
    <row r="3686" spans="1:1" x14ac:dyDescent="0.25">
      <c r="A3686" t="s">
        <v>4163</v>
      </c>
    </row>
    <row r="3687" spans="1:1" x14ac:dyDescent="0.25">
      <c r="A3687" t="s">
        <v>4164</v>
      </c>
    </row>
    <row r="3688" spans="1:1" x14ac:dyDescent="0.25">
      <c r="A3688" t="s">
        <v>4165</v>
      </c>
    </row>
    <row r="3689" spans="1:1" x14ac:dyDescent="0.25">
      <c r="A3689" t="s">
        <v>4166</v>
      </c>
    </row>
    <row r="3690" spans="1:1" x14ac:dyDescent="0.25">
      <c r="A3690" t="s">
        <v>4167</v>
      </c>
    </row>
    <row r="3691" spans="1:1" x14ac:dyDescent="0.25">
      <c r="A3691" t="s">
        <v>4168</v>
      </c>
    </row>
    <row r="3692" spans="1:1" x14ac:dyDescent="0.25">
      <c r="A3692" t="s">
        <v>4169</v>
      </c>
    </row>
    <row r="3693" spans="1:1" x14ac:dyDescent="0.25">
      <c r="A3693" t="s">
        <v>4170</v>
      </c>
    </row>
    <row r="3694" spans="1:1" x14ac:dyDescent="0.25">
      <c r="A3694" t="s">
        <v>4171</v>
      </c>
    </row>
    <row r="3695" spans="1:1" x14ac:dyDescent="0.25">
      <c r="A3695" t="s">
        <v>4172</v>
      </c>
    </row>
    <row r="3696" spans="1:1" x14ac:dyDescent="0.25">
      <c r="A3696" t="s">
        <v>4173</v>
      </c>
    </row>
    <row r="3697" spans="1:1" x14ac:dyDescent="0.25">
      <c r="A3697" t="s">
        <v>4175</v>
      </c>
    </row>
    <row r="3698" spans="1:1" x14ac:dyDescent="0.25">
      <c r="A3698" t="s">
        <v>4177</v>
      </c>
    </row>
    <row r="3699" spans="1:1" x14ac:dyDescent="0.25">
      <c r="A3699" t="s">
        <v>4178</v>
      </c>
    </row>
    <row r="3700" spans="1:1" x14ac:dyDescent="0.25">
      <c r="A3700" t="s">
        <v>4179</v>
      </c>
    </row>
    <row r="3701" spans="1:1" x14ac:dyDescent="0.25">
      <c r="A3701" t="s">
        <v>4180</v>
      </c>
    </row>
    <row r="3702" spans="1:1" x14ac:dyDescent="0.25">
      <c r="A3702" t="s">
        <v>4181</v>
      </c>
    </row>
    <row r="3703" spans="1:1" x14ac:dyDescent="0.25">
      <c r="A3703" t="s">
        <v>4182</v>
      </c>
    </row>
    <row r="3704" spans="1:1" x14ac:dyDescent="0.25">
      <c r="A3704" t="s">
        <v>4183</v>
      </c>
    </row>
    <row r="3705" spans="1:1" x14ac:dyDescent="0.25">
      <c r="A3705" t="s">
        <v>4184</v>
      </c>
    </row>
    <row r="3706" spans="1:1" x14ac:dyDescent="0.25">
      <c r="A3706" t="s">
        <v>4185</v>
      </c>
    </row>
    <row r="3707" spans="1:1" x14ac:dyDescent="0.25">
      <c r="A3707" t="s">
        <v>4186</v>
      </c>
    </row>
    <row r="3708" spans="1:1" x14ac:dyDescent="0.25">
      <c r="A3708" t="s">
        <v>4187</v>
      </c>
    </row>
    <row r="3709" spans="1:1" x14ac:dyDescent="0.25">
      <c r="A3709" t="s">
        <v>4188</v>
      </c>
    </row>
    <row r="3710" spans="1:1" x14ac:dyDescent="0.25">
      <c r="A3710" t="s">
        <v>4189</v>
      </c>
    </row>
    <row r="3711" spans="1:1" x14ac:dyDescent="0.25">
      <c r="A3711" t="s">
        <v>4190</v>
      </c>
    </row>
    <row r="3712" spans="1:1" x14ac:dyDescent="0.25">
      <c r="A3712" t="s">
        <v>4191</v>
      </c>
    </row>
    <row r="3713" spans="1:1" x14ac:dyDescent="0.25">
      <c r="A3713" t="s">
        <v>4192</v>
      </c>
    </row>
    <row r="3714" spans="1:1" x14ac:dyDescent="0.25">
      <c r="A3714" t="s">
        <v>4193</v>
      </c>
    </row>
    <row r="3715" spans="1:1" x14ac:dyDescent="0.25">
      <c r="A3715" t="s">
        <v>4194</v>
      </c>
    </row>
    <row r="3716" spans="1:1" x14ac:dyDescent="0.25">
      <c r="A3716" t="s">
        <v>4195</v>
      </c>
    </row>
    <row r="3717" spans="1:1" x14ac:dyDescent="0.25">
      <c r="A3717" t="s">
        <v>4196</v>
      </c>
    </row>
    <row r="3718" spans="1:1" x14ac:dyDescent="0.25">
      <c r="A3718" t="s">
        <v>4197</v>
      </c>
    </row>
    <row r="3719" spans="1:1" x14ac:dyDescent="0.25">
      <c r="A3719" t="s">
        <v>4198</v>
      </c>
    </row>
    <row r="3720" spans="1:1" x14ac:dyDescent="0.25">
      <c r="A3720" t="s">
        <v>4199</v>
      </c>
    </row>
    <row r="3721" spans="1:1" x14ac:dyDescent="0.25">
      <c r="A3721" t="s">
        <v>4200</v>
      </c>
    </row>
    <row r="3722" spans="1:1" x14ac:dyDescent="0.25">
      <c r="A3722" t="s">
        <v>4201</v>
      </c>
    </row>
    <row r="3723" spans="1:1" x14ac:dyDescent="0.25">
      <c r="A3723" t="s">
        <v>4202</v>
      </c>
    </row>
    <row r="3724" spans="1:1" x14ac:dyDescent="0.25">
      <c r="A3724" t="s">
        <v>4203</v>
      </c>
    </row>
    <row r="3725" spans="1:1" x14ac:dyDescent="0.25">
      <c r="A3725" t="s">
        <v>4204</v>
      </c>
    </row>
    <row r="3726" spans="1:1" x14ac:dyDescent="0.25">
      <c r="A3726" t="s">
        <v>4205</v>
      </c>
    </row>
    <row r="3727" spans="1:1" x14ac:dyDescent="0.25">
      <c r="A3727" t="s">
        <v>4206</v>
      </c>
    </row>
    <row r="3728" spans="1:1" x14ac:dyDescent="0.25">
      <c r="A3728" t="s">
        <v>4207</v>
      </c>
    </row>
    <row r="3729" spans="1:1" x14ac:dyDescent="0.25">
      <c r="A3729" t="s">
        <v>4208</v>
      </c>
    </row>
    <row r="3730" spans="1:1" x14ac:dyDescent="0.25">
      <c r="A3730" t="s">
        <v>4209</v>
      </c>
    </row>
    <row r="3731" spans="1:1" x14ac:dyDescent="0.25">
      <c r="A3731" t="s">
        <v>4210</v>
      </c>
    </row>
    <row r="3732" spans="1:1" x14ac:dyDescent="0.25">
      <c r="A3732" t="s">
        <v>4211</v>
      </c>
    </row>
    <row r="3733" spans="1:1" x14ac:dyDescent="0.25">
      <c r="A3733" t="s">
        <v>4212</v>
      </c>
    </row>
    <row r="3734" spans="1:1" x14ac:dyDescent="0.25">
      <c r="A3734" t="s">
        <v>4213</v>
      </c>
    </row>
    <row r="3735" spans="1:1" x14ac:dyDescent="0.25">
      <c r="A3735" t="s">
        <v>4214</v>
      </c>
    </row>
    <row r="3736" spans="1:1" x14ac:dyDescent="0.25">
      <c r="A3736" t="s">
        <v>4215</v>
      </c>
    </row>
    <row r="3737" spans="1:1" x14ac:dyDescent="0.25">
      <c r="A3737" t="s">
        <v>4216</v>
      </c>
    </row>
    <row r="3738" spans="1:1" x14ac:dyDescent="0.25">
      <c r="A3738" t="s">
        <v>4217</v>
      </c>
    </row>
    <row r="3739" spans="1:1" x14ac:dyDescent="0.25">
      <c r="A3739" t="s">
        <v>4218</v>
      </c>
    </row>
    <row r="3740" spans="1:1" x14ac:dyDescent="0.25">
      <c r="A3740" t="s">
        <v>4219</v>
      </c>
    </row>
    <row r="3741" spans="1:1" x14ac:dyDescent="0.25">
      <c r="A3741" t="s">
        <v>4220</v>
      </c>
    </row>
    <row r="3742" spans="1:1" x14ac:dyDescent="0.25">
      <c r="A3742" t="s">
        <v>4221</v>
      </c>
    </row>
    <row r="3743" spans="1:1" x14ac:dyDescent="0.25">
      <c r="A3743" t="s">
        <v>4222</v>
      </c>
    </row>
    <row r="3744" spans="1:1" x14ac:dyDescent="0.25">
      <c r="A3744" t="s">
        <v>4223</v>
      </c>
    </row>
    <row r="3745" spans="1:1" x14ac:dyDescent="0.25">
      <c r="A3745" t="s">
        <v>4224</v>
      </c>
    </row>
    <row r="3746" spans="1:1" x14ac:dyDescent="0.25">
      <c r="A3746" t="s">
        <v>4225</v>
      </c>
    </row>
    <row r="3747" spans="1:1" x14ac:dyDescent="0.25">
      <c r="A3747" t="s">
        <v>4226</v>
      </c>
    </row>
    <row r="3748" spans="1:1" x14ac:dyDescent="0.25">
      <c r="A3748" t="s">
        <v>4227</v>
      </c>
    </row>
    <row r="3749" spans="1:1" x14ac:dyDescent="0.25">
      <c r="A3749" t="s">
        <v>4228</v>
      </c>
    </row>
    <row r="3750" spans="1:1" x14ac:dyDescent="0.25">
      <c r="A3750" t="s">
        <v>4229</v>
      </c>
    </row>
    <row r="3751" spans="1:1" x14ac:dyDescent="0.25">
      <c r="A3751" t="s">
        <v>4230</v>
      </c>
    </row>
    <row r="3752" spans="1:1" x14ac:dyDescent="0.25">
      <c r="A3752" t="s">
        <v>4231</v>
      </c>
    </row>
    <row r="3753" spans="1:1" x14ac:dyDescent="0.25">
      <c r="A3753" t="s">
        <v>4232</v>
      </c>
    </row>
    <row r="3754" spans="1:1" x14ac:dyDescent="0.25">
      <c r="A3754" t="s">
        <v>4233</v>
      </c>
    </row>
    <row r="3755" spans="1:1" x14ac:dyDescent="0.25">
      <c r="A3755" t="s">
        <v>4234</v>
      </c>
    </row>
    <row r="3756" spans="1:1" x14ac:dyDescent="0.25">
      <c r="A3756" t="s">
        <v>4235</v>
      </c>
    </row>
    <row r="3757" spans="1:1" x14ac:dyDescent="0.25">
      <c r="A3757" t="s">
        <v>4236</v>
      </c>
    </row>
    <row r="3758" spans="1:1" x14ac:dyDescent="0.25">
      <c r="A3758" t="s">
        <v>4237</v>
      </c>
    </row>
    <row r="3759" spans="1:1" x14ac:dyDescent="0.25">
      <c r="A3759" t="s">
        <v>4238</v>
      </c>
    </row>
    <row r="3760" spans="1:1" x14ac:dyDescent="0.25">
      <c r="A3760" t="s">
        <v>4239</v>
      </c>
    </row>
    <row r="3761" spans="1:1" x14ac:dyDescent="0.25">
      <c r="A3761" t="s">
        <v>4240</v>
      </c>
    </row>
    <row r="3762" spans="1:1" x14ac:dyDescent="0.25">
      <c r="A3762" t="s">
        <v>4241</v>
      </c>
    </row>
    <row r="3763" spans="1:1" x14ac:dyDescent="0.25">
      <c r="A3763" t="s">
        <v>4242</v>
      </c>
    </row>
    <row r="3764" spans="1:1" x14ac:dyDescent="0.25">
      <c r="A3764" t="s">
        <v>4243</v>
      </c>
    </row>
    <row r="3765" spans="1:1" x14ac:dyDescent="0.25">
      <c r="A3765" t="s">
        <v>4244</v>
      </c>
    </row>
    <row r="3766" spans="1:1" x14ac:dyDescent="0.25">
      <c r="A3766" t="s">
        <v>4245</v>
      </c>
    </row>
    <row r="3767" spans="1:1" x14ac:dyDescent="0.25">
      <c r="A3767" t="s">
        <v>4246</v>
      </c>
    </row>
    <row r="3768" spans="1:1" x14ac:dyDescent="0.25">
      <c r="A3768" t="s">
        <v>4247</v>
      </c>
    </row>
    <row r="3769" spans="1:1" x14ac:dyDescent="0.25">
      <c r="A3769" t="s">
        <v>4248</v>
      </c>
    </row>
    <row r="3770" spans="1:1" x14ac:dyDescent="0.25">
      <c r="A3770" t="s">
        <v>4249</v>
      </c>
    </row>
    <row r="3771" spans="1:1" x14ac:dyDescent="0.25">
      <c r="A3771" t="s">
        <v>4250</v>
      </c>
    </row>
    <row r="3772" spans="1:1" x14ac:dyDescent="0.25">
      <c r="A3772" t="s">
        <v>4251</v>
      </c>
    </row>
    <row r="3773" spans="1:1" x14ac:dyDescent="0.25">
      <c r="A3773" t="s">
        <v>4252</v>
      </c>
    </row>
    <row r="3774" spans="1:1" x14ac:dyDescent="0.25">
      <c r="A3774" t="s">
        <v>4253</v>
      </c>
    </row>
    <row r="3775" spans="1:1" x14ac:dyDescent="0.25">
      <c r="A3775" t="s">
        <v>4254</v>
      </c>
    </row>
    <row r="3776" spans="1:1" x14ac:dyDescent="0.25">
      <c r="A3776" t="s">
        <v>4255</v>
      </c>
    </row>
    <row r="3777" spans="1:1" x14ac:dyDescent="0.25">
      <c r="A3777" t="s">
        <v>4256</v>
      </c>
    </row>
    <row r="3778" spans="1:1" x14ac:dyDescent="0.25">
      <c r="A3778" t="s">
        <v>4257</v>
      </c>
    </row>
    <row r="3779" spans="1:1" x14ac:dyDescent="0.25">
      <c r="A3779" t="s">
        <v>4258</v>
      </c>
    </row>
    <row r="3780" spans="1:1" x14ac:dyDescent="0.25">
      <c r="A3780" t="s">
        <v>4259</v>
      </c>
    </row>
    <row r="3781" spans="1:1" x14ac:dyDescent="0.25">
      <c r="A3781" t="s">
        <v>4260</v>
      </c>
    </row>
    <row r="3782" spans="1:1" x14ac:dyDescent="0.25">
      <c r="A3782" t="s">
        <v>4261</v>
      </c>
    </row>
    <row r="3783" spans="1:1" x14ac:dyDescent="0.25">
      <c r="A3783" t="s">
        <v>4262</v>
      </c>
    </row>
    <row r="3784" spans="1:1" x14ac:dyDescent="0.25">
      <c r="A3784" t="s">
        <v>4263</v>
      </c>
    </row>
    <row r="3785" spans="1:1" x14ac:dyDescent="0.25">
      <c r="A3785" t="s">
        <v>4264</v>
      </c>
    </row>
    <row r="3786" spans="1:1" x14ac:dyDescent="0.25">
      <c r="A3786" t="s">
        <v>4265</v>
      </c>
    </row>
    <row r="3787" spans="1:1" x14ac:dyDescent="0.25">
      <c r="A3787" t="s">
        <v>4266</v>
      </c>
    </row>
    <row r="3788" spans="1:1" x14ac:dyDescent="0.25">
      <c r="A3788" t="s">
        <v>4267</v>
      </c>
    </row>
    <row r="3789" spans="1:1" x14ac:dyDescent="0.25">
      <c r="A3789" t="s">
        <v>4268</v>
      </c>
    </row>
    <row r="3790" spans="1:1" x14ac:dyDescent="0.25">
      <c r="A3790" t="s">
        <v>4269</v>
      </c>
    </row>
    <row r="3791" spans="1:1" x14ac:dyDescent="0.25">
      <c r="A3791" t="s">
        <v>4270</v>
      </c>
    </row>
    <row r="3792" spans="1:1" x14ac:dyDescent="0.25">
      <c r="A3792" t="s">
        <v>4271</v>
      </c>
    </row>
    <row r="3793" spans="1:1" x14ac:dyDescent="0.25">
      <c r="A3793" t="s">
        <v>4272</v>
      </c>
    </row>
    <row r="3794" spans="1:1" x14ac:dyDescent="0.25">
      <c r="A3794" t="s">
        <v>4273</v>
      </c>
    </row>
    <row r="3795" spans="1:1" x14ac:dyDescent="0.25">
      <c r="A3795" t="s">
        <v>4274</v>
      </c>
    </row>
    <row r="3796" spans="1:1" x14ac:dyDescent="0.25">
      <c r="A3796" t="s">
        <v>4275</v>
      </c>
    </row>
    <row r="3797" spans="1:1" x14ac:dyDescent="0.25">
      <c r="A3797" t="s">
        <v>4276</v>
      </c>
    </row>
    <row r="3798" spans="1:1" x14ac:dyDescent="0.25">
      <c r="A3798" t="s">
        <v>4277</v>
      </c>
    </row>
    <row r="3799" spans="1:1" x14ac:dyDescent="0.25">
      <c r="A3799" t="s">
        <v>4278</v>
      </c>
    </row>
    <row r="3800" spans="1:1" x14ac:dyDescent="0.25">
      <c r="A3800" t="s">
        <v>4279</v>
      </c>
    </row>
    <row r="3801" spans="1:1" x14ac:dyDescent="0.25">
      <c r="A3801" t="s">
        <v>4280</v>
      </c>
    </row>
    <row r="3802" spans="1:1" x14ac:dyDescent="0.25">
      <c r="A3802" t="s">
        <v>4281</v>
      </c>
    </row>
    <row r="3803" spans="1:1" x14ac:dyDescent="0.25">
      <c r="A3803" t="s">
        <v>4282</v>
      </c>
    </row>
    <row r="3804" spans="1:1" x14ac:dyDescent="0.25">
      <c r="A3804" t="s">
        <v>4283</v>
      </c>
    </row>
    <row r="3805" spans="1:1" x14ac:dyDescent="0.25">
      <c r="A3805" t="s">
        <v>4284</v>
      </c>
    </row>
    <row r="3806" spans="1:1" x14ac:dyDescent="0.25">
      <c r="A3806" t="s">
        <v>4285</v>
      </c>
    </row>
    <row r="3807" spans="1:1" x14ac:dyDescent="0.25">
      <c r="A3807" t="s">
        <v>4286</v>
      </c>
    </row>
    <row r="3808" spans="1:1" x14ac:dyDescent="0.25">
      <c r="A3808" t="s">
        <v>4287</v>
      </c>
    </row>
    <row r="3809" spans="1:1" x14ac:dyDescent="0.25">
      <c r="A3809" t="s">
        <v>4288</v>
      </c>
    </row>
    <row r="3810" spans="1:1" x14ac:dyDescent="0.25">
      <c r="A3810" t="s">
        <v>4289</v>
      </c>
    </row>
    <row r="3811" spans="1:1" x14ac:dyDescent="0.25">
      <c r="A3811" t="s">
        <v>4290</v>
      </c>
    </row>
    <row r="3812" spans="1:1" x14ac:dyDescent="0.25">
      <c r="A3812" t="s">
        <v>4291</v>
      </c>
    </row>
    <row r="3813" spans="1:1" x14ac:dyDescent="0.25">
      <c r="A3813" t="s">
        <v>4292</v>
      </c>
    </row>
    <row r="3814" spans="1:1" x14ac:dyDescent="0.25">
      <c r="A3814" t="s">
        <v>4293</v>
      </c>
    </row>
    <row r="3815" spans="1:1" x14ac:dyDescent="0.25">
      <c r="A3815" t="s">
        <v>4294</v>
      </c>
    </row>
    <row r="3816" spans="1:1" x14ac:dyDescent="0.25">
      <c r="A3816" t="s">
        <v>4295</v>
      </c>
    </row>
    <row r="3817" spans="1:1" x14ac:dyDescent="0.25">
      <c r="A3817" t="s">
        <v>4296</v>
      </c>
    </row>
    <row r="3818" spans="1:1" x14ac:dyDescent="0.25">
      <c r="A3818" t="s">
        <v>4297</v>
      </c>
    </row>
    <row r="3819" spans="1:1" x14ac:dyDescent="0.25">
      <c r="A3819" t="s">
        <v>4298</v>
      </c>
    </row>
    <row r="3820" spans="1:1" x14ac:dyDescent="0.25">
      <c r="A3820" t="s">
        <v>4299</v>
      </c>
    </row>
    <row r="3821" spans="1:1" x14ac:dyDescent="0.25">
      <c r="A3821" t="s">
        <v>4300</v>
      </c>
    </row>
    <row r="3822" spans="1:1" x14ac:dyDescent="0.25">
      <c r="A3822" t="s">
        <v>4301</v>
      </c>
    </row>
    <row r="3823" spans="1:1" x14ac:dyDescent="0.25">
      <c r="A3823" t="s">
        <v>4302</v>
      </c>
    </row>
    <row r="3824" spans="1:1" x14ac:dyDescent="0.25">
      <c r="A3824" t="s">
        <v>4303</v>
      </c>
    </row>
    <row r="3825" spans="1:1" x14ac:dyDescent="0.25">
      <c r="A3825" t="s">
        <v>4304</v>
      </c>
    </row>
    <row r="3826" spans="1:1" x14ac:dyDescent="0.25">
      <c r="A3826" t="s">
        <v>4305</v>
      </c>
    </row>
    <row r="3827" spans="1:1" x14ac:dyDescent="0.25">
      <c r="A3827" t="s">
        <v>4306</v>
      </c>
    </row>
    <row r="3828" spans="1:1" x14ac:dyDescent="0.25">
      <c r="A3828" t="s">
        <v>4307</v>
      </c>
    </row>
    <row r="3829" spans="1:1" x14ac:dyDescent="0.25">
      <c r="A3829" t="s">
        <v>4308</v>
      </c>
    </row>
    <row r="3830" spans="1:1" x14ac:dyDescent="0.25">
      <c r="A3830" t="s">
        <v>4309</v>
      </c>
    </row>
    <row r="3831" spans="1:1" x14ac:dyDescent="0.25">
      <c r="A3831" t="s">
        <v>4310</v>
      </c>
    </row>
    <row r="3832" spans="1:1" x14ac:dyDescent="0.25">
      <c r="A3832" t="s">
        <v>4311</v>
      </c>
    </row>
    <row r="3833" spans="1:1" x14ac:dyDescent="0.25">
      <c r="A3833" t="s">
        <v>4312</v>
      </c>
    </row>
    <row r="3834" spans="1:1" x14ac:dyDescent="0.25">
      <c r="A3834" t="s">
        <v>4313</v>
      </c>
    </row>
    <row r="3835" spans="1:1" x14ac:dyDescent="0.25">
      <c r="A3835" t="s">
        <v>4314</v>
      </c>
    </row>
    <row r="3836" spans="1:1" x14ac:dyDescent="0.25">
      <c r="A3836" t="s">
        <v>4315</v>
      </c>
    </row>
    <row r="3837" spans="1:1" x14ac:dyDescent="0.25">
      <c r="A3837" t="s">
        <v>4316</v>
      </c>
    </row>
    <row r="3838" spans="1:1" x14ac:dyDescent="0.25">
      <c r="A3838" t="s">
        <v>4317</v>
      </c>
    </row>
    <row r="3839" spans="1:1" x14ac:dyDescent="0.25">
      <c r="A3839" t="s">
        <v>4318</v>
      </c>
    </row>
    <row r="3840" spans="1:1" x14ac:dyDescent="0.25">
      <c r="A3840" t="s">
        <v>4319</v>
      </c>
    </row>
    <row r="3841" spans="1:1" x14ac:dyDescent="0.25">
      <c r="A3841" t="s">
        <v>4320</v>
      </c>
    </row>
    <row r="3842" spans="1:1" x14ac:dyDescent="0.25">
      <c r="A3842" t="s">
        <v>4321</v>
      </c>
    </row>
    <row r="3843" spans="1:1" x14ac:dyDescent="0.25">
      <c r="A3843" t="s">
        <v>4322</v>
      </c>
    </row>
    <row r="3844" spans="1:1" x14ac:dyDescent="0.25">
      <c r="A3844" t="s">
        <v>4323</v>
      </c>
    </row>
    <row r="3845" spans="1:1" x14ac:dyDescent="0.25">
      <c r="A3845" t="s">
        <v>4324</v>
      </c>
    </row>
    <row r="3846" spans="1:1" x14ac:dyDescent="0.25">
      <c r="A3846" t="s">
        <v>4325</v>
      </c>
    </row>
    <row r="3847" spans="1:1" x14ac:dyDescent="0.25">
      <c r="A3847" t="s">
        <v>4326</v>
      </c>
    </row>
    <row r="3848" spans="1:1" x14ac:dyDescent="0.25">
      <c r="A3848" t="s">
        <v>4327</v>
      </c>
    </row>
    <row r="3849" spans="1:1" x14ac:dyDescent="0.25">
      <c r="A3849" t="s">
        <v>4328</v>
      </c>
    </row>
    <row r="3850" spans="1:1" x14ac:dyDescent="0.25">
      <c r="A3850" t="s">
        <v>4329</v>
      </c>
    </row>
    <row r="3851" spans="1:1" x14ac:dyDescent="0.25">
      <c r="A3851" t="s">
        <v>4330</v>
      </c>
    </row>
    <row r="3852" spans="1:1" x14ac:dyDescent="0.25">
      <c r="A3852" t="s">
        <v>4331</v>
      </c>
    </row>
    <row r="3853" spans="1:1" x14ac:dyDescent="0.25">
      <c r="A3853" t="s">
        <v>4332</v>
      </c>
    </row>
    <row r="3854" spans="1:1" x14ac:dyDescent="0.25">
      <c r="A3854" t="s">
        <v>4333</v>
      </c>
    </row>
    <row r="3855" spans="1:1" x14ac:dyDescent="0.25">
      <c r="A3855" t="s">
        <v>4334</v>
      </c>
    </row>
    <row r="3856" spans="1:1" x14ac:dyDescent="0.25">
      <c r="A3856" t="s">
        <v>4335</v>
      </c>
    </row>
    <row r="3857" spans="1:1" x14ac:dyDescent="0.25">
      <c r="A3857" t="s">
        <v>4336</v>
      </c>
    </row>
    <row r="3858" spans="1:1" x14ac:dyDescent="0.25">
      <c r="A3858" t="s">
        <v>4337</v>
      </c>
    </row>
    <row r="3859" spans="1:1" x14ac:dyDescent="0.25">
      <c r="A3859" t="s">
        <v>4338</v>
      </c>
    </row>
    <row r="3860" spans="1:1" x14ac:dyDescent="0.25">
      <c r="A3860" t="s">
        <v>4339</v>
      </c>
    </row>
    <row r="3861" spans="1:1" x14ac:dyDescent="0.25">
      <c r="A3861" t="s">
        <v>4341</v>
      </c>
    </row>
    <row r="3862" spans="1:1" x14ac:dyDescent="0.25">
      <c r="A3862" t="s">
        <v>4342</v>
      </c>
    </row>
    <row r="3863" spans="1:1" x14ac:dyDescent="0.25">
      <c r="A3863" t="s">
        <v>4343</v>
      </c>
    </row>
    <row r="3864" spans="1:1" x14ac:dyDescent="0.25">
      <c r="A3864" t="s">
        <v>4344</v>
      </c>
    </row>
    <row r="3865" spans="1:1" x14ac:dyDescent="0.25">
      <c r="A3865" t="s">
        <v>4345</v>
      </c>
    </row>
    <row r="3866" spans="1:1" x14ac:dyDescent="0.25">
      <c r="A3866" t="s">
        <v>4346</v>
      </c>
    </row>
    <row r="3867" spans="1:1" x14ac:dyDescent="0.25">
      <c r="A3867" t="s">
        <v>4347</v>
      </c>
    </row>
    <row r="3868" spans="1:1" x14ac:dyDescent="0.25">
      <c r="A3868" t="s">
        <v>4348</v>
      </c>
    </row>
    <row r="3869" spans="1:1" x14ac:dyDescent="0.25">
      <c r="A3869" t="s">
        <v>4349</v>
      </c>
    </row>
    <row r="3870" spans="1:1" x14ac:dyDescent="0.25">
      <c r="A3870" t="s">
        <v>4350</v>
      </c>
    </row>
    <row r="3871" spans="1:1" x14ac:dyDescent="0.25">
      <c r="A3871" t="s">
        <v>4351</v>
      </c>
    </row>
    <row r="3872" spans="1:1" x14ac:dyDescent="0.25">
      <c r="A3872" t="s">
        <v>4352</v>
      </c>
    </row>
    <row r="3873" spans="1:1" x14ac:dyDescent="0.25">
      <c r="A3873" t="s">
        <v>4353</v>
      </c>
    </row>
    <row r="3874" spans="1:1" x14ac:dyDescent="0.25">
      <c r="A3874" t="s">
        <v>4354</v>
      </c>
    </row>
    <row r="3875" spans="1:1" x14ac:dyDescent="0.25">
      <c r="A3875" t="s">
        <v>4355</v>
      </c>
    </row>
    <row r="3876" spans="1:1" x14ac:dyDescent="0.25">
      <c r="A3876" t="s">
        <v>4356</v>
      </c>
    </row>
    <row r="3877" spans="1:1" x14ac:dyDescent="0.25">
      <c r="A3877" t="s">
        <v>4357</v>
      </c>
    </row>
    <row r="3878" spans="1:1" x14ac:dyDescent="0.25">
      <c r="A3878" t="s">
        <v>4358</v>
      </c>
    </row>
    <row r="3879" spans="1:1" x14ac:dyDescent="0.25">
      <c r="A3879" t="s">
        <v>4359</v>
      </c>
    </row>
    <row r="3880" spans="1:1" x14ac:dyDescent="0.25">
      <c r="A3880" t="s">
        <v>4360</v>
      </c>
    </row>
    <row r="3881" spans="1:1" x14ac:dyDescent="0.25">
      <c r="A3881" t="s">
        <v>4361</v>
      </c>
    </row>
    <row r="3882" spans="1:1" x14ac:dyDescent="0.25">
      <c r="A3882" t="s">
        <v>4362</v>
      </c>
    </row>
    <row r="3883" spans="1:1" x14ac:dyDescent="0.25">
      <c r="A3883" t="s">
        <v>4363</v>
      </c>
    </row>
    <row r="3884" spans="1:1" x14ac:dyDescent="0.25">
      <c r="A3884" t="s">
        <v>4364</v>
      </c>
    </row>
    <row r="3885" spans="1:1" x14ac:dyDescent="0.25">
      <c r="A3885" t="s">
        <v>4365</v>
      </c>
    </row>
    <row r="3886" spans="1:1" x14ac:dyDescent="0.25">
      <c r="A3886" t="s">
        <v>4366</v>
      </c>
    </row>
    <row r="3887" spans="1:1" x14ac:dyDescent="0.25">
      <c r="A3887" t="s">
        <v>4367</v>
      </c>
    </row>
    <row r="3888" spans="1:1" x14ac:dyDescent="0.25">
      <c r="A3888" t="s">
        <v>4368</v>
      </c>
    </row>
    <row r="3889" spans="1:1" x14ac:dyDescent="0.25">
      <c r="A3889" t="s">
        <v>4369</v>
      </c>
    </row>
    <row r="3890" spans="1:1" x14ac:dyDescent="0.25">
      <c r="A3890" t="s">
        <v>4370</v>
      </c>
    </row>
    <row r="3891" spans="1:1" x14ac:dyDescent="0.25">
      <c r="A3891" t="s">
        <v>4371</v>
      </c>
    </row>
    <row r="3892" spans="1:1" x14ac:dyDescent="0.25">
      <c r="A3892" t="s">
        <v>4372</v>
      </c>
    </row>
    <row r="3893" spans="1:1" x14ac:dyDescent="0.25">
      <c r="A3893" t="s">
        <v>4373</v>
      </c>
    </row>
    <row r="3894" spans="1:1" x14ac:dyDescent="0.25">
      <c r="A3894" t="s">
        <v>4374</v>
      </c>
    </row>
    <row r="3895" spans="1:1" x14ac:dyDescent="0.25">
      <c r="A3895" t="s">
        <v>4375</v>
      </c>
    </row>
    <row r="3896" spans="1:1" x14ac:dyDescent="0.25">
      <c r="A3896" t="s">
        <v>4376</v>
      </c>
    </row>
    <row r="3897" spans="1:1" x14ac:dyDescent="0.25">
      <c r="A3897" t="s">
        <v>4377</v>
      </c>
    </row>
    <row r="3898" spans="1:1" x14ac:dyDescent="0.25">
      <c r="A3898" t="s">
        <v>4378</v>
      </c>
    </row>
    <row r="3899" spans="1:1" x14ac:dyDescent="0.25">
      <c r="A3899" t="s">
        <v>4379</v>
      </c>
    </row>
    <row r="3900" spans="1:1" x14ac:dyDescent="0.25">
      <c r="A3900" t="s">
        <v>4380</v>
      </c>
    </row>
    <row r="3901" spans="1:1" x14ac:dyDescent="0.25">
      <c r="A3901" t="s">
        <v>4381</v>
      </c>
    </row>
    <row r="3902" spans="1:1" x14ac:dyDescent="0.25">
      <c r="A3902" t="s">
        <v>4382</v>
      </c>
    </row>
    <row r="3903" spans="1:1" x14ac:dyDescent="0.25">
      <c r="A3903" t="s">
        <v>4383</v>
      </c>
    </row>
    <row r="3904" spans="1:1" x14ac:dyDescent="0.25">
      <c r="A3904" t="s">
        <v>4384</v>
      </c>
    </row>
    <row r="3905" spans="1:1" x14ac:dyDescent="0.25">
      <c r="A3905" t="s">
        <v>4385</v>
      </c>
    </row>
    <row r="3906" spans="1:1" x14ac:dyDescent="0.25">
      <c r="A3906" t="s">
        <v>4386</v>
      </c>
    </row>
    <row r="3907" spans="1:1" x14ac:dyDescent="0.25">
      <c r="A3907" t="s">
        <v>4387</v>
      </c>
    </row>
    <row r="3908" spans="1:1" x14ac:dyDescent="0.25">
      <c r="A3908" t="s">
        <v>4388</v>
      </c>
    </row>
    <row r="3909" spans="1:1" x14ac:dyDescent="0.25">
      <c r="A3909" t="s">
        <v>4389</v>
      </c>
    </row>
    <row r="3910" spans="1:1" x14ac:dyDescent="0.25">
      <c r="A3910" t="s">
        <v>4390</v>
      </c>
    </row>
    <row r="3911" spans="1:1" x14ac:dyDescent="0.25">
      <c r="A3911" t="s">
        <v>4391</v>
      </c>
    </row>
    <row r="3912" spans="1:1" x14ac:dyDescent="0.25">
      <c r="A3912" t="s">
        <v>4392</v>
      </c>
    </row>
    <row r="3913" spans="1:1" x14ac:dyDescent="0.25">
      <c r="A3913" t="s">
        <v>4393</v>
      </c>
    </row>
    <row r="3914" spans="1:1" x14ac:dyDescent="0.25">
      <c r="A3914" t="s">
        <v>4394</v>
      </c>
    </row>
    <row r="3915" spans="1:1" x14ac:dyDescent="0.25">
      <c r="A3915" t="s">
        <v>4395</v>
      </c>
    </row>
    <row r="3916" spans="1:1" x14ac:dyDescent="0.25">
      <c r="A3916" t="s">
        <v>4396</v>
      </c>
    </row>
    <row r="3917" spans="1:1" x14ac:dyDescent="0.25">
      <c r="A3917" t="s">
        <v>4397</v>
      </c>
    </row>
    <row r="3918" spans="1:1" x14ac:dyDescent="0.25">
      <c r="A3918" t="s">
        <v>4398</v>
      </c>
    </row>
    <row r="3919" spans="1:1" x14ac:dyDescent="0.25">
      <c r="A3919" t="s">
        <v>4399</v>
      </c>
    </row>
    <row r="3920" spans="1:1" x14ac:dyDescent="0.25">
      <c r="A3920" t="s">
        <v>4400</v>
      </c>
    </row>
    <row r="3921" spans="1:1" x14ac:dyDescent="0.25">
      <c r="A3921" t="s">
        <v>4401</v>
      </c>
    </row>
    <row r="3922" spans="1:1" x14ac:dyDescent="0.25">
      <c r="A3922" t="s">
        <v>4402</v>
      </c>
    </row>
    <row r="3923" spans="1:1" x14ac:dyDescent="0.25">
      <c r="A3923" t="s">
        <v>4403</v>
      </c>
    </row>
    <row r="3924" spans="1:1" x14ac:dyDescent="0.25">
      <c r="A3924" t="s">
        <v>4404</v>
      </c>
    </row>
    <row r="3925" spans="1:1" x14ac:dyDescent="0.25">
      <c r="A3925" t="s">
        <v>4405</v>
      </c>
    </row>
    <row r="3926" spans="1:1" x14ac:dyDescent="0.25">
      <c r="A3926" t="s">
        <v>4406</v>
      </c>
    </row>
    <row r="3927" spans="1:1" x14ac:dyDescent="0.25">
      <c r="A3927" t="s">
        <v>4407</v>
      </c>
    </row>
    <row r="3928" spans="1:1" x14ac:dyDescent="0.25">
      <c r="A3928" t="s">
        <v>4408</v>
      </c>
    </row>
    <row r="3929" spans="1:1" x14ac:dyDescent="0.25">
      <c r="A3929" t="s">
        <v>4409</v>
      </c>
    </row>
    <row r="3930" spans="1:1" x14ac:dyDescent="0.25">
      <c r="A3930" t="s">
        <v>4410</v>
      </c>
    </row>
    <row r="3931" spans="1:1" x14ac:dyDescent="0.25">
      <c r="A3931" t="s">
        <v>4411</v>
      </c>
    </row>
    <row r="3932" spans="1:1" x14ac:dyDescent="0.25">
      <c r="A3932" t="s">
        <v>4412</v>
      </c>
    </row>
    <row r="3933" spans="1:1" x14ac:dyDescent="0.25">
      <c r="A3933" t="s">
        <v>4413</v>
      </c>
    </row>
    <row r="3934" spans="1:1" x14ac:dyDescent="0.25">
      <c r="A3934" t="s">
        <v>4414</v>
      </c>
    </row>
    <row r="3935" spans="1:1" x14ac:dyDescent="0.25">
      <c r="A3935" t="s">
        <v>4415</v>
      </c>
    </row>
    <row r="3936" spans="1:1" x14ac:dyDescent="0.25">
      <c r="A3936" t="s">
        <v>4416</v>
      </c>
    </row>
    <row r="3937" spans="1:1" x14ac:dyDescent="0.25">
      <c r="A3937" t="s">
        <v>4417</v>
      </c>
    </row>
    <row r="3938" spans="1:1" x14ac:dyDescent="0.25">
      <c r="A3938" t="s">
        <v>4418</v>
      </c>
    </row>
    <row r="3939" spans="1:1" x14ac:dyDescent="0.25">
      <c r="A3939" t="s">
        <v>4419</v>
      </c>
    </row>
    <row r="3940" spans="1:1" x14ac:dyDescent="0.25">
      <c r="A3940" t="s">
        <v>4420</v>
      </c>
    </row>
    <row r="3941" spans="1:1" x14ac:dyDescent="0.25">
      <c r="A3941" t="s">
        <v>4421</v>
      </c>
    </row>
    <row r="3942" spans="1:1" x14ac:dyDescent="0.25">
      <c r="A3942" t="s">
        <v>4422</v>
      </c>
    </row>
    <row r="3943" spans="1:1" x14ac:dyDescent="0.25">
      <c r="A3943" t="s">
        <v>4423</v>
      </c>
    </row>
    <row r="3944" spans="1:1" x14ac:dyDescent="0.25">
      <c r="A3944" t="s">
        <v>4424</v>
      </c>
    </row>
    <row r="3945" spans="1:1" x14ac:dyDescent="0.25">
      <c r="A3945" t="s">
        <v>4425</v>
      </c>
    </row>
    <row r="3946" spans="1:1" x14ac:dyDescent="0.25">
      <c r="A3946" t="s">
        <v>4426</v>
      </c>
    </row>
    <row r="3947" spans="1:1" x14ac:dyDescent="0.25">
      <c r="A3947" t="s">
        <v>4427</v>
      </c>
    </row>
    <row r="3948" spans="1:1" x14ac:dyDescent="0.25">
      <c r="A3948" t="s">
        <v>4428</v>
      </c>
    </row>
    <row r="3949" spans="1:1" x14ac:dyDescent="0.25">
      <c r="A3949" t="s">
        <v>4429</v>
      </c>
    </row>
    <row r="3950" spans="1:1" x14ac:dyDescent="0.25">
      <c r="A3950" t="s">
        <v>4430</v>
      </c>
    </row>
    <row r="3951" spans="1:1" x14ac:dyDescent="0.25">
      <c r="A3951" t="s">
        <v>4431</v>
      </c>
    </row>
    <row r="3952" spans="1:1" x14ac:dyDescent="0.25">
      <c r="A3952" t="s">
        <v>4432</v>
      </c>
    </row>
    <row r="3953" spans="1:1" x14ac:dyDescent="0.25">
      <c r="A3953" t="s">
        <v>4433</v>
      </c>
    </row>
    <row r="3954" spans="1:1" x14ac:dyDescent="0.25">
      <c r="A3954" t="s">
        <v>4434</v>
      </c>
    </row>
    <row r="3955" spans="1:1" x14ac:dyDescent="0.25">
      <c r="A3955" t="s">
        <v>4435</v>
      </c>
    </row>
    <row r="3956" spans="1:1" x14ac:dyDescent="0.25">
      <c r="A3956" t="s">
        <v>4436</v>
      </c>
    </row>
    <row r="3957" spans="1:1" x14ac:dyDescent="0.25">
      <c r="A3957" t="s">
        <v>4437</v>
      </c>
    </row>
    <row r="3958" spans="1:1" x14ac:dyDescent="0.25">
      <c r="A3958" t="s">
        <v>4438</v>
      </c>
    </row>
    <row r="3959" spans="1:1" x14ac:dyDescent="0.25">
      <c r="A3959" t="s">
        <v>4439</v>
      </c>
    </row>
    <row r="3960" spans="1:1" x14ac:dyDescent="0.25">
      <c r="A3960" t="s">
        <v>4440</v>
      </c>
    </row>
    <row r="3961" spans="1:1" x14ac:dyDescent="0.25">
      <c r="A3961" t="s">
        <v>4441</v>
      </c>
    </row>
    <row r="3962" spans="1:1" x14ac:dyDescent="0.25">
      <c r="A3962" t="s">
        <v>4442</v>
      </c>
    </row>
    <row r="3963" spans="1:1" x14ac:dyDescent="0.25">
      <c r="A3963" t="s">
        <v>4443</v>
      </c>
    </row>
    <row r="3964" spans="1:1" x14ac:dyDescent="0.25">
      <c r="A3964" t="s">
        <v>4444</v>
      </c>
    </row>
    <row r="3965" spans="1:1" x14ac:dyDescent="0.25">
      <c r="A3965" t="s">
        <v>4445</v>
      </c>
    </row>
    <row r="3966" spans="1:1" x14ac:dyDescent="0.25">
      <c r="A3966" t="s">
        <v>4446</v>
      </c>
    </row>
    <row r="3967" spans="1:1" x14ac:dyDescent="0.25">
      <c r="A3967" t="s">
        <v>4447</v>
      </c>
    </row>
    <row r="3968" spans="1:1" x14ac:dyDescent="0.25">
      <c r="A3968" t="s">
        <v>4449</v>
      </c>
    </row>
    <row r="3969" spans="1:1" x14ac:dyDescent="0.25">
      <c r="A3969" t="s">
        <v>4450</v>
      </c>
    </row>
    <row r="3970" spans="1:1" x14ac:dyDescent="0.25">
      <c r="A3970" t="s">
        <v>4451</v>
      </c>
    </row>
    <row r="3971" spans="1:1" x14ac:dyDescent="0.25">
      <c r="A3971" t="s">
        <v>4452</v>
      </c>
    </row>
    <row r="3972" spans="1:1" x14ac:dyDescent="0.25">
      <c r="A3972" t="s">
        <v>4453</v>
      </c>
    </row>
    <row r="3973" spans="1:1" x14ac:dyDescent="0.25">
      <c r="A3973" t="s">
        <v>4454</v>
      </c>
    </row>
    <row r="3974" spans="1:1" x14ac:dyDescent="0.25">
      <c r="A3974" t="s">
        <v>4455</v>
      </c>
    </row>
    <row r="3975" spans="1:1" x14ac:dyDescent="0.25">
      <c r="A3975">
        <v>2267.848</v>
      </c>
    </row>
    <row r="3976" spans="1:1" x14ac:dyDescent="0.25">
      <c r="A3976">
        <v>2267.703</v>
      </c>
    </row>
    <row r="3977" spans="1:1" x14ac:dyDescent="0.25">
      <c r="A3977">
        <v>2267.6089999999999</v>
      </c>
    </row>
    <row r="3978" spans="1:1" x14ac:dyDescent="0.25">
      <c r="A3978">
        <v>2267.3069999999998</v>
      </c>
    </row>
    <row r="3979" spans="1:1" x14ac:dyDescent="0.25">
      <c r="A3979">
        <v>2267.2130000000002</v>
      </c>
    </row>
    <row r="3980" spans="1:1" x14ac:dyDescent="0.25">
      <c r="A3980">
        <v>2267.127</v>
      </c>
    </row>
    <row r="3981" spans="1:1" x14ac:dyDescent="0.25">
      <c r="A3981">
        <v>2266.645</v>
      </c>
    </row>
    <row r="3982" spans="1:1" x14ac:dyDescent="0.25">
      <c r="A3982">
        <v>2266.3319999999999</v>
      </c>
    </row>
    <row r="3983" spans="1:1" x14ac:dyDescent="0.25">
      <c r="A3983">
        <v>2266.14</v>
      </c>
    </row>
    <row r="3984" spans="1:1" x14ac:dyDescent="0.25">
      <c r="A3984">
        <v>2266.0500000000002</v>
      </c>
    </row>
    <row r="3985" spans="1:1" x14ac:dyDescent="0.25">
      <c r="A3985">
        <v>2265.694</v>
      </c>
    </row>
    <row r="3986" spans="1:1" x14ac:dyDescent="0.25">
      <c r="A3986">
        <v>2265.223</v>
      </c>
    </row>
    <row r="3987" spans="1:1" x14ac:dyDescent="0.25">
      <c r="A3987">
        <v>2265.1239999999998</v>
      </c>
    </row>
    <row r="3988" spans="1:1" x14ac:dyDescent="0.25">
      <c r="A3988">
        <v>2264.4920000000002</v>
      </c>
    </row>
    <row r="3989" spans="1:1" x14ac:dyDescent="0.25">
      <c r="A3989">
        <v>2264.0239999999999</v>
      </c>
    </row>
    <row r="3990" spans="1:1" x14ac:dyDescent="0.25">
      <c r="A3990">
        <v>2263.4569999999999</v>
      </c>
    </row>
    <row r="3991" spans="1:1" x14ac:dyDescent="0.25">
      <c r="A3991">
        <v>2262.8939999999998</v>
      </c>
    </row>
    <row r="3992" spans="1:1" x14ac:dyDescent="0.25">
      <c r="A3992">
        <v>2262.3620000000001</v>
      </c>
    </row>
    <row r="3993" spans="1:1" x14ac:dyDescent="0.25">
      <c r="A3993">
        <v>2262.23</v>
      </c>
    </row>
    <row r="3994" spans="1:1" x14ac:dyDescent="0.25">
      <c r="A3994">
        <v>2261.5300000000002</v>
      </c>
    </row>
    <row r="3995" spans="1:1" x14ac:dyDescent="0.25">
      <c r="A3995">
        <v>2261.4560000000001</v>
      </c>
    </row>
    <row r="3996" spans="1:1" x14ac:dyDescent="0.25">
      <c r="A3996">
        <v>2261.1260000000002</v>
      </c>
    </row>
    <row r="3997" spans="1:1" x14ac:dyDescent="0.25">
      <c r="A3997">
        <v>2261.0039999999999</v>
      </c>
    </row>
    <row r="3998" spans="1:1" x14ac:dyDescent="0.25">
      <c r="A3998">
        <v>2260.779</v>
      </c>
    </row>
    <row r="3999" spans="1:1" x14ac:dyDescent="0.25">
      <c r="A3999">
        <v>2260.6579999999999</v>
      </c>
    </row>
    <row r="4000" spans="1:1" x14ac:dyDescent="0.25">
      <c r="A4000">
        <v>2260.4749999999999</v>
      </c>
    </row>
    <row r="4001" spans="1:1" x14ac:dyDescent="0.25">
      <c r="A4001">
        <v>2259.67</v>
      </c>
    </row>
    <row r="4002" spans="1:1" x14ac:dyDescent="0.25">
      <c r="A4002">
        <v>2259.5920000000001</v>
      </c>
    </row>
    <row r="4003" spans="1:1" x14ac:dyDescent="0.25">
      <c r="A4003">
        <v>2259.415</v>
      </c>
    </row>
    <row r="4004" spans="1:1" x14ac:dyDescent="0.25">
      <c r="A4004">
        <v>2259.337</v>
      </c>
    </row>
    <row r="4005" spans="1:1" x14ac:dyDescent="0.25">
      <c r="A4005">
        <v>2258.768</v>
      </c>
    </row>
    <row r="4006" spans="1:1" x14ac:dyDescent="0.25">
      <c r="A4006">
        <v>2257.5459999999998</v>
      </c>
    </row>
    <row r="4007" spans="1:1" x14ac:dyDescent="0.25">
      <c r="A4007">
        <v>2257.4299999999998</v>
      </c>
    </row>
    <row r="4008" spans="1:1" x14ac:dyDescent="0.25">
      <c r="A4008">
        <v>2257.3420000000001</v>
      </c>
    </row>
    <row r="4009" spans="1:1" x14ac:dyDescent="0.25">
      <c r="A4009">
        <v>2257.194</v>
      </c>
    </row>
    <row r="4010" spans="1:1" x14ac:dyDescent="0.25">
      <c r="A4010">
        <v>2256.723</v>
      </c>
    </row>
    <row r="4011" spans="1:1" x14ac:dyDescent="0.25">
      <c r="A4011">
        <v>2256.6210000000001</v>
      </c>
    </row>
    <row r="4012" spans="1:1" x14ac:dyDescent="0.25">
      <c r="A4012">
        <v>2256.5639999999999</v>
      </c>
    </row>
    <row r="4013" spans="1:1" x14ac:dyDescent="0.25">
      <c r="A4013">
        <v>2256.337</v>
      </c>
    </row>
    <row r="4014" spans="1:1" x14ac:dyDescent="0.25">
      <c r="A4014">
        <v>2256.16</v>
      </c>
    </row>
    <row r="4015" spans="1:1" x14ac:dyDescent="0.25">
      <c r="A4015">
        <v>2255.9189999999999</v>
      </c>
    </row>
    <row r="4016" spans="1:1" x14ac:dyDescent="0.25">
      <c r="A4016">
        <v>2255.7629999999999</v>
      </c>
    </row>
    <row r="4017" spans="1:1" x14ac:dyDescent="0.25">
      <c r="A4017">
        <v>2255.712</v>
      </c>
    </row>
    <row r="4018" spans="1:1" x14ac:dyDescent="0.25">
      <c r="A4018">
        <v>2255.4140000000002</v>
      </c>
    </row>
    <row r="4019" spans="1:1" x14ac:dyDescent="0.25">
      <c r="A4019">
        <v>2255.069</v>
      </c>
    </row>
    <row r="4020" spans="1:1" x14ac:dyDescent="0.25">
      <c r="A4020">
        <v>2255.038</v>
      </c>
    </row>
    <row r="4021" spans="1:1" x14ac:dyDescent="0.25">
      <c r="A4021">
        <v>2254.4940000000001</v>
      </c>
    </row>
    <row r="4022" spans="1:1" x14ac:dyDescent="0.25">
      <c r="A4022">
        <v>2254.364</v>
      </c>
    </row>
    <row r="4023" spans="1:1" x14ac:dyDescent="0.25">
      <c r="A4023">
        <v>2254.2629999999999</v>
      </c>
    </row>
    <row r="4024" spans="1:1" x14ac:dyDescent="0.25">
      <c r="A4024">
        <v>2253.7829999999999</v>
      </c>
    </row>
    <row r="4025" spans="1:1" x14ac:dyDescent="0.25">
      <c r="A4025">
        <v>2253.4270000000001</v>
      </c>
    </row>
    <row r="4026" spans="1:1" x14ac:dyDescent="0.25">
      <c r="A4026">
        <v>2253.2130000000002</v>
      </c>
    </row>
    <row r="4027" spans="1:1" x14ac:dyDescent="0.25">
      <c r="A4027">
        <v>2253.1370000000002</v>
      </c>
    </row>
    <row r="4028" spans="1:1" x14ac:dyDescent="0.25">
      <c r="A4028">
        <v>2253.0239999999999</v>
      </c>
    </row>
    <row r="4029" spans="1:1" x14ac:dyDescent="0.25">
      <c r="A4029">
        <v>2252.86</v>
      </c>
    </row>
    <row r="4030" spans="1:1" x14ac:dyDescent="0.25">
      <c r="A4030">
        <v>2252.3470000000002</v>
      </c>
    </row>
    <row r="4031" spans="1:1" x14ac:dyDescent="0.25">
      <c r="A4031">
        <v>2252.2040000000002</v>
      </c>
    </row>
    <row r="4032" spans="1:1" x14ac:dyDescent="0.25">
      <c r="A4032">
        <v>2251.549</v>
      </c>
    </row>
    <row r="4033" spans="1:1" x14ac:dyDescent="0.25">
      <c r="A4033">
        <v>2251.4450000000002</v>
      </c>
    </row>
    <row r="4034" spans="1:1" x14ac:dyDescent="0.25">
      <c r="A4034">
        <v>2250.1080000000002</v>
      </c>
    </row>
    <row r="4035" spans="1:1" x14ac:dyDescent="0.25">
      <c r="A4035">
        <v>2249.7440000000001</v>
      </c>
    </row>
    <row r="4036" spans="1:1" x14ac:dyDescent="0.25">
      <c r="A4036">
        <v>2249.672</v>
      </c>
    </row>
    <row r="4037" spans="1:1" x14ac:dyDescent="0.25">
      <c r="A4037">
        <v>2249.1469999999999</v>
      </c>
    </row>
    <row r="4038" spans="1:1" x14ac:dyDescent="0.25">
      <c r="A4038">
        <v>2249.018</v>
      </c>
    </row>
    <row r="4039" spans="1:1" x14ac:dyDescent="0.25">
      <c r="A4039">
        <v>2248.913</v>
      </c>
    </row>
    <row r="4040" spans="1:1" x14ac:dyDescent="0.25">
      <c r="A4040">
        <v>2248.83</v>
      </c>
    </row>
    <row r="4041" spans="1:1" x14ac:dyDescent="0.25">
      <c r="A4041">
        <v>2248.6770000000001</v>
      </c>
    </row>
    <row r="4042" spans="1:1" x14ac:dyDescent="0.25">
      <c r="A4042">
        <v>2247.7069999999999</v>
      </c>
    </row>
    <row r="4043" spans="1:1" x14ac:dyDescent="0.25">
      <c r="A4043">
        <v>2247.1439999999998</v>
      </c>
    </row>
    <row r="4044" spans="1:1" x14ac:dyDescent="0.25">
      <c r="A4044">
        <v>2247.0030000000002</v>
      </c>
    </row>
    <row r="4045" spans="1:1" x14ac:dyDescent="0.25">
      <c r="A4045">
        <v>2246.866</v>
      </c>
    </row>
    <row r="4046" spans="1:1" x14ac:dyDescent="0.25">
      <c r="A4046">
        <v>2246.7930000000001</v>
      </c>
    </row>
    <row r="4047" spans="1:1" x14ac:dyDescent="0.25">
      <c r="A4047">
        <v>2246.7330000000002</v>
      </c>
    </row>
    <row r="4048" spans="1:1" x14ac:dyDescent="0.25">
      <c r="A4048">
        <v>2246.0929999999998</v>
      </c>
    </row>
    <row r="4049" spans="1:1" x14ac:dyDescent="0.25">
      <c r="A4049">
        <v>2246.0030000000002</v>
      </c>
    </row>
    <row r="4050" spans="1:1" x14ac:dyDescent="0.25">
      <c r="A4050">
        <v>2245.761</v>
      </c>
    </row>
    <row r="4051" spans="1:1" x14ac:dyDescent="0.25">
      <c r="A4051">
        <v>2245.672</v>
      </c>
    </row>
    <row r="4052" spans="1:1" x14ac:dyDescent="0.25">
      <c r="A4052">
        <v>2245.625</v>
      </c>
    </row>
    <row r="4053" spans="1:1" x14ac:dyDescent="0.25">
      <c r="A4053">
        <v>2245.19</v>
      </c>
    </row>
    <row r="4054" spans="1:1" x14ac:dyDescent="0.25">
      <c r="A4054">
        <v>2245.0549999999998</v>
      </c>
    </row>
    <row r="4055" spans="1:1" x14ac:dyDescent="0.25">
      <c r="A4055">
        <v>2244.9850000000001</v>
      </c>
    </row>
    <row r="4056" spans="1:1" x14ac:dyDescent="0.25">
      <c r="A4056">
        <v>2244.7440000000001</v>
      </c>
    </row>
    <row r="4057" spans="1:1" x14ac:dyDescent="0.25">
      <c r="A4057">
        <v>2244.453</v>
      </c>
    </row>
    <row r="4058" spans="1:1" x14ac:dyDescent="0.25">
      <c r="A4058">
        <v>2244.4050000000002</v>
      </c>
    </row>
    <row r="4059" spans="1:1" x14ac:dyDescent="0.25">
      <c r="A4059">
        <v>2243.4850000000001</v>
      </c>
    </row>
    <row r="4060" spans="1:1" x14ac:dyDescent="0.25">
      <c r="A4060">
        <v>2242.9340000000002</v>
      </c>
    </row>
    <row r="4061" spans="1:1" x14ac:dyDescent="0.25">
      <c r="A4061">
        <v>2242.69</v>
      </c>
    </row>
    <row r="4062" spans="1:1" x14ac:dyDescent="0.25">
      <c r="A4062">
        <v>2242.4560000000001</v>
      </c>
    </row>
    <row r="4063" spans="1:1" x14ac:dyDescent="0.25">
      <c r="A4063">
        <v>2242.415</v>
      </c>
    </row>
    <row r="4064" spans="1:1" x14ac:dyDescent="0.25">
      <c r="A4064">
        <v>2242.1509999999998</v>
      </c>
    </row>
    <row r="4065" spans="1:1" x14ac:dyDescent="0.25">
      <c r="A4065">
        <v>2241.989</v>
      </c>
    </row>
    <row r="4066" spans="1:1" x14ac:dyDescent="0.25">
      <c r="A4066">
        <v>2241.9430000000002</v>
      </c>
    </row>
    <row r="4067" spans="1:1" x14ac:dyDescent="0.25">
      <c r="A4067">
        <v>2241.71</v>
      </c>
    </row>
    <row r="4068" spans="1:1" x14ac:dyDescent="0.25">
      <c r="A4068">
        <v>2241.5419999999999</v>
      </c>
    </row>
    <row r="4069" spans="1:1" x14ac:dyDescent="0.25">
      <c r="A4069">
        <v>2241.4490000000001</v>
      </c>
    </row>
    <row r="4070" spans="1:1" x14ac:dyDescent="0.25">
      <c r="A4070">
        <v>2241.4110000000001</v>
      </c>
    </row>
    <row r="4071" spans="1:1" x14ac:dyDescent="0.25">
      <c r="A4071">
        <v>2241.2280000000001</v>
      </c>
    </row>
    <row r="4072" spans="1:1" x14ac:dyDescent="0.25">
      <c r="A4072">
        <v>2240.989</v>
      </c>
    </row>
    <row r="4073" spans="1:1" x14ac:dyDescent="0.25">
      <c r="A4073">
        <v>2240.7629999999999</v>
      </c>
    </row>
    <row r="4074" spans="1:1" x14ac:dyDescent="0.25">
      <c r="A4074">
        <v>2240.6219999999998</v>
      </c>
    </row>
    <row r="4075" spans="1:1" x14ac:dyDescent="0.25">
      <c r="A4075">
        <v>2239.6480000000001</v>
      </c>
    </row>
    <row r="4076" spans="1:1" x14ac:dyDescent="0.25">
      <c r="A4076">
        <v>2239.415</v>
      </c>
    </row>
    <row r="4077" spans="1:1" x14ac:dyDescent="0.25">
      <c r="A4077">
        <v>2239.297</v>
      </c>
    </row>
    <row r="4078" spans="1:1" x14ac:dyDescent="0.25">
      <c r="A4078">
        <v>2239.183</v>
      </c>
    </row>
    <row r="4079" spans="1:1" x14ac:dyDescent="0.25">
      <c r="A4079">
        <v>2239.0569999999998</v>
      </c>
    </row>
    <row r="4080" spans="1:1" x14ac:dyDescent="0.25">
      <c r="A4080">
        <v>2238.8969999999999</v>
      </c>
    </row>
    <row r="4081" spans="1:1" x14ac:dyDescent="0.25">
      <c r="A4081">
        <v>2238.819</v>
      </c>
    </row>
    <row r="4082" spans="1:1" x14ac:dyDescent="0.25">
      <c r="A4082">
        <v>2238.56</v>
      </c>
    </row>
    <row r="4083" spans="1:1" x14ac:dyDescent="0.25">
      <c r="A4083">
        <v>2238.0810000000001</v>
      </c>
    </row>
    <row r="4084" spans="1:1" x14ac:dyDescent="0.25">
      <c r="A4084">
        <v>2237.9760000000001</v>
      </c>
    </row>
    <row r="4085" spans="1:1" x14ac:dyDescent="0.25">
      <c r="A4085">
        <v>2237.5659999999998</v>
      </c>
    </row>
    <row r="4086" spans="1:1" x14ac:dyDescent="0.25">
      <c r="A4086">
        <v>2237.4969999999998</v>
      </c>
    </row>
    <row r="4087" spans="1:1" x14ac:dyDescent="0.25">
      <c r="A4087">
        <v>2237.3989999999999</v>
      </c>
    </row>
    <row r="4088" spans="1:1" x14ac:dyDescent="0.25">
      <c r="A4088">
        <v>2237.2600000000002</v>
      </c>
    </row>
    <row r="4089" spans="1:1" x14ac:dyDescent="0.25">
      <c r="A4089">
        <v>2236.9259999999999</v>
      </c>
    </row>
    <row r="4090" spans="1:1" x14ac:dyDescent="0.25">
      <c r="A4090">
        <v>2236.6190000000001</v>
      </c>
    </row>
    <row r="4091" spans="1:1" x14ac:dyDescent="0.25">
      <c r="A4091">
        <v>2236.4630000000002</v>
      </c>
    </row>
    <row r="4092" spans="1:1" x14ac:dyDescent="0.25">
      <c r="A4092">
        <v>2236.027</v>
      </c>
    </row>
    <row r="4093" spans="1:1" x14ac:dyDescent="0.25">
      <c r="A4093">
        <v>2235.8150000000001</v>
      </c>
    </row>
    <row r="4094" spans="1:1" x14ac:dyDescent="0.25">
      <c r="A4094">
        <v>2235.1790000000001</v>
      </c>
    </row>
    <row r="4095" spans="1:1" x14ac:dyDescent="0.25">
      <c r="A4095">
        <v>2235.0230000000001</v>
      </c>
    </row>
    <row r="4096" spans="1:1" x14ac:dyDescent="0.25">
      <c r="A4096">
        <v>2234.7370000000001</v>
      </c>
    </row>
    <row r="4097" spans="1:1" x14ac:dyDescent="0.25">
      <c r="A4097">
        <v>2234.4</v>
      </c>
    </row>
    <row r="4098" spans="1:1" x14ac:dyDescent="0.25">
      <c r="A4098">
        <v>2233.835</v>
      </c>
    </row>
    <row r="4099" spans="1:1" x14ac:dyDescent="0.25">
      <c r="A4099">
        <v>2233.2379999999998</v>
      </c>
    </row>
    <row r="4100" spans="1:1" x14ac:dyDescent="0.25">
      <c r="A4100">
        <v>2232.5160000000001</v>
      </c>
    </row>
    <row r="4101" spans="1:1" x14ac:dyDescent="0.25">
      <c r="A4101">
        <v>2232.2170000000001</v>
      </c>
    </row>
    <row r="4102" spans="1:1" x14ac:dyDescent="0.25">
      <c r="A4102">
        <v>2231.9059999999999</v>
      </c>
    </row>
    <row r="4103" spans="1:1" x14ac:dyDescent="0.25">
      <c r="A4103">
        <v>2231.5030000000002</v>
      </c>
    </row>
    <row r="4104" spans="1:1" x14ac:dyDescent="0.25">
      <c r="A4104">
        <v>2231.2109999999998</v>
      </c>
    </row>
    <row r="4105" spans="1:1" x14ac:dyDescent="0.25">
      <c r="A4105" t="s">
        <v>4456</v>
      </c>
    </row>
    <row r="4106" spans="1:1" x14ac:dyDescent="0.25">
      <c r="A4106" t="s">
        <v>4457</v>
      </c>
    </row>
    <row r="4107" spans="1:1" x14ac:dyDescent="0.25">
      <c r="A4107" t="s">
        <v>4458</v>
      </c>
    </row>
    <row r="4108" spans="1:1" x14ac:dyDescent="0.25">
      <c r="A4108" t="s">
        <v>4459</v>
      </c>
    </row>
    <row r="4109" spans="1:1" x14ac:dyDescent="0.25">
      <c r="A4109" t="s">
        <v>4460</v>
      </c>
    </row>
    <row r="4110" spans="1:1" x14ac:dyDescent="0.25">
      <c r="A4110" t="s">
        <v>4461</v>
      </c>
    </row>
    <row r="4111" spans="1:1" x14ac:dyDescent="0.25">
      <c r="A4111" t="s">
        <v>4462</v>
      </c>
    </row>
    <row r="4112" spans="1:1" x14ac:dyDescent="0.25">
      <c r="A4112" t="s">
        <v>4463</v>
      </c>
    </row>
    <row r="4113" spans="1:1" x14ac:dyDescent="0.25">
      <c r="A4113" t="s">
        <v>4464</v>
      </c>
    </row>
    <row r="4114" spans="1:1" x14ac:dyDescent="0.25">
      <c r="A4114" t="s">
        <v>4465</v>
      </c>
    </row>
    <row r="4115" spans="1:1" x14ac:dyDescent="0.25">
      <c r="A4115" t="s">
        <v>4466</v>
      </c>
    </row>
    <row r="4116" spans="1:1" x14ac:dyDescent="0.25">
      <c r="A4116" t="s">
        <v>4467</v>
      </c>
    </row>
    <row r="4117" spans="1:1" x14ac:dyDescent="0.25">
      <c r="A4117" t="s">
        <v>4468</v>
      </c>
    </row>
    <row r="4118" spans="1:1" x14ac:dyDescent="0.25">
      <c r="A4118" t="s">
        <v>4469</v>
      </c>
    </row>
    <row r="4119" spans="1:1" x14ac:dyDescent="0.25">
      <c r="A4119" t="s">
        <v>4470</v>
      </c>
    </row>
    <row r="4120" spans="1:1" x14ac:dyDescent="0.25">
      <c r="A4120" t="s">
        <v>4471</v>
      </c>
    </row>
    <row r="4121" spans="1:1" x14ac:dyDescent="0.25">
      <c r="A4121" t="s">
        <v>4472</v>
      </c>
    </row>
    <row r="4122" spans="1:1" x14ac:dyDescent="0.25">
      <c r="A4122" t="s">
        <v>4473</v>
      </c>
    </row>
    <row r="4123" spans="1:1" x14ac:dyDescent="0.25">
      <c r="A4123" t="s">
        <v>4474</v>
      </c>
    </row>
    <row r="4124" spans="1:1" x14ac:dyDescent="0.25">
      <c r="A4124" t="s">
        <v>4475</v>
      </c>
    </row>
    <row r="4125" spans="1:1" x14ac:dyDescent="0.25">
      <c r="A4125" t="s">
        <v>4476</v>
      </c>
    </row>
    <row r="4126" spans="1:1" x14ac:dyDescent="0.25">
      <c r="A4126" t="s">
        <v>4477</v>
      </c>
    </row>
    <row r="4127" spans="1:1" x14ac:dyDescent="0.25">
      <c r="A4127" t="s">
        <v>4478</v>
      </c>
    </row>
    <row r="4128" spans="1:1" x14ac:dyDescent="0.25">
      <c r="A4128" t="s">
        <v>4479</v>
      </c>
    </row>
    <row r="4129" spans="1:1" x14ac:dyDescent="0.25">
      <c r="A4129" t="s">
        <v>4480</v>
      </c>
    </row>
    <row r="4130" spans="1:1" x14ac:dyDescent="0.25">
      <c r="A4130" t="s">
        <v>4481</v>
      </c>
    </row>
    <row r="4131" spans="1:1" x14ac:dyDescent="0.25">
      <c r="A4131" t="s">
        <v>4482</v>
      </c>
    </row>
    <row r="4132" spans="1:1" x14ac:dyDescent="0.25">
      <c r="A4132" t="s">
        <v>4483</v>
      </c>
    </row>
    <row r="4133" spans="1:1" x14ac:dyDescent="0.25">
      <c r="A4133" t="s">
        <v>4484</v>
      </c>
    </row>
    <row r="4134" spans="1:1" x14ac:dyDescent="0.25">
      <c r="A4134" t="s">
        <v>4485</v>
      </c>
    </row>
    <row r="4135" spans="1:1" x14ac:dyDescent="0.25">
      <c r="A4135" t="s">
        <v>4486</v>
      </c>
    </row>
    <row r="4136" spans="1:1" x14ac:dyDescent="0.25">
      <c r="A4136" t="s">
        <v>4487</v>
      </c>
    </row>
    <row r="4137" spans="1:1" x14ac:dyDescent="0.25">
      <c r="A4137" t="s">
        <v>4488</v>
      </c>
    </row>
    <row r="4138" spans="1:1" x14ac:dyDescent="0.25">
      <c r="A4138" t="s">
        <v>4489</v>
      </c>
    </row>
    <row r="4139" spans="1:1" x14ac:dyDescent="0.25">
      <c r="A4139" t="s">
        <v>4490</v>
      </c>
    </row>
    <row r="4140" spans="1:1" x14ac:dyDescent="0.25">
      <c r="A4140" t="s">
        <v>4491</v>
      </c>
    </row>
    <row r="4141" spans="1:1" x14ac:dyDescent="0.25">
      <c r="A4141" t="s">
        <v>4492</v>
      </c>
    </row>
    <row r="4142" spans="1:1" x14ac:dyDescent="0.25">
      <c r="A4142" t="s">
        <v>4493</v>
      </c>
    </row>
    <row r="4143" spans="1:1" x14ac:dyDescent="0.25">
      <c r="A4143" t="s">
        <v>4494</v>
      </c>
    </row>
    <row r="4144" spans="1:1" x14ac:dyDescent="0.25">
      <c r="A4144" t="s">
        <v>4495</v>
      </c>
    </row>
    <row r="4145" spans="1:1" x14ac:dyDescent="0.25">
      <c r="A4145" t="s">
        <v>4496</v>
      </c>
    </row>
    <row r="4146" spans="1:1" x14ac:dyDescent="0.25">
      <c r="A4146" t="s">
        <v>4497</v>
      </c>
    </row>
    <row r="4147" spans="1:1" x14ac:dyDescent="0.25">
      <c r="A4147" t="s">
        <v>4498</v>
      </c>
    </row>
    <row r="4148" spans="1:1" x14ac:dyDescent="0.25">
      <c r="A4148" t="s">
        <v>4499</v>
      </c>
    </row>
    <row r="4149" spans="1:1" x14ac:dyDescent="0.25">
      <c r="A4149" t="s">
        <v>4500</v>
      </c>
    </row>
    <row r="4150" spans="1:1" x14ac:dyDescent="0.25">
      <c r="A4150" t="s">
        <v>4501</v>
      </c>
    </row>
    <row r="4151" spans="1:1" x14ac:dyDescent="0.25">
      <c r="A4151" t="s">
        <v>4502</v>
      </c>
    </row>
    <row r="4152" spans="1:1" x14ac:dyDescent="0.25">
      <c r="A4152" t="s">
        <v>4503</v>
      </c>
    </row>
    <row r="4153" spans="1:1" x14ac:dyDescent="0.25">
      <c r="A4153" t="s">
        <v>4504</v>
      </c>
    </row>
    <row r="4154" spans="1:1" x14ac:dyDescent="0.25">
      <c r="A4154" t="s">
        <v>4505</v>
      </c>
    </row>
    <row r="4155" spans="1:1" x14ac:dyDescent="0.25">
      <c r="A4155" t="s">
        <v>4506</v>
      </c>
    </row>
    <row r="4156" spans="1:1" x14ac:dyDescent="0.25">
      <c r="A4156" t="s">
        <v>4507</v>
      </c>
    </row>
    <row r="4157" spans="1:1" x14ac:dyDescent="0.25">
      <c r="A4157" t="s">
        <v>4508</v>
      </c>
    </row>
    <row r="4158" spans="1:1" x14ac:dyDescent="0.25">
      <c r="A4158" t="s">
        <v>4509</v>
      </c>
    </row>
    <row r="4159" spans="1:1" x14ac:dyDescent="0.25">
      <c r="A4159" t="s">
        <v>4510</v>
      </c>
    </row>
    <row r="4160" spans="1:1" x14ac:dyDescent="0.25">
      <c r="A4160" t="s">
        <v>4511</v>
      </c>
    </row>
    <row r="4161" spans="1:1" x14ac:dyDescent="0.25">
      <c r="A4161" t="s">
        <v>4512</v>
      </c>
    </row>
    <row r="4162" spans="1:1" x14ac:dyDescent="0.25">
      <c r="A4162" t="s">
        <v>4513</v>
      </c>
    </row>
    <row r="4163" spans="1:1" x14ac:dyDescent="0.25">
      <c r="A4163" t="s">
        <v>4514</v>
      </c>
    </row>
    <row r="4164" spans="1:1" x14ac:dyDescent="0.25">
      <c r="A4164" t="s">
        <v>4516</v>
      </c>
    </row>
    <row r="4165" spans="1:1" x14ac:dyDescent="0.25">
      <c r="A4165" t="s">
        <v>4517</v>
      </c>
    </row>
    <row r="4166" spans="1:1" x14ac:dyDescent="0.25">
      <c r="A4166" t="s">
        <v>4518</v>
      </c>
    </row>
    <row r="4167" spans="1:1" x14ac:dyDescent="0.25">
      <c r="A4167" t="s">
        <v>4519</v>
      </c>
    </row>
    <row r="4168" spans="1:1" x14ac:dyDescent="0.25">
      <c r="A4168" t="s">
        <v>4520</v>
      </c>
    </row>
    <row r="4169" spans="1:1" x14ac:dyDescent="0.25">
      <c r="A4169" t="s">
        <v>4521</v>
      </c>
    </row>
    <row r="4170" spans="1:1" x14ac:dyDescent="0.25">
      <c r="A4170" t="s">
        <v>4522</v>
      </c>
    </row>
    <row r="4171" spans="1:1" x14ac:dyDescent="0.25">
      <c r="A4171" t="s">
        <v>4523</v>
      </c>
    </row>
    <row r="4172" spans="1:1" x14ac:dyDescent="0.25">
      <c r="A4172" t="s">
        <v>4524</v>
      </c>
    </row>
    <row r="4173" spans="1:1" x14ac:dyDescent="0.25">
      <c r="A4173" t="s">
        <v>4525</v>
      </c>
    </row>
    <row r="4174" spans="1:1" x14ac:dyDescent="0.25">
      <c r="A4174" t="s">
        <v>4526</v>
      </c>
    </row>
    <row r="4175" spans="1:1" x14ac:dyDescent="0.25">
      <c r="A4175" t="s">
        <v>4527</v>
      </c>
    </row>
    <row r="4176" spans="1:1" x14ac:dyDescent="0.25">
      <c r="A4176" t="s">
        <v>4528</v>
      </c>
    </row>
    <row r="4177" spans="1:1" x14ac:dyDescent="0.25">
      <c r="A4177" t="s">
        <v>4529</v>
      </c>
    </row>
    <row r="4178" spans="1:1" x14ac:dyDescent="0.25">
      <c r="A4178" t="s">
        <v>4530</v>
      </c>
    </row>
    <row r="4179" spans="1:1" x14ac:dyDescent="0.25">
      <c r="A4179" t="s">
        <v>4531</v>
      </c>
    </row>
    <row r="4180" spans="1:1" x14ac:dyDescent="0.25">
      <c r="A4180" t="s">
        <v>4532</v>
      </c>
    </row>
    <row r="4181" spans="1:1" x14ac:dyDescent="0.25">
      <c r="A4181" t="s">
        <v>4533</v>
      </c>
    </row>
    <row r="4182" spans="1:1" x14ac:dyDescent="0.25">
      <c r="A4182" t="s">
        <v>4534</v>
      </c>
    </row>
    <row r="4183" spans="1:1" x14ac:dyDescent="0.25">
      <c r="A4183" t="s">
        <v>4535</v>
      </c>
    </row>
    <row r="4184" spans="1:1" x14ac:dyDescent="0.25">
      <c r="A4184" t="s">
        <v>4536</v>
      </c>
    </row>
    <row r="4185" spans="1:1" x14ac:dyDescent="0.25">
      <c r="A4185" t="s">
        <v>4537</v>
      </c>
    </row>
    <row r="4186" spans="1:1" x14ac:dyDescent="0.25">
      <c r="A4186" t="s">
        <v>4538</v>
      </c>
    </row>
    <row r="4187" spans="1:1" x14ac:dyDescent="0.25">
      <c r="A4187" t="s">
        <v>4539</v>
      </c>
    </row>
    <row r="4188" spans="1:1" x14ac:dyDescent="0.25">
      <c r="A4188" t="s">
        <v>4540</v>
      </c>
    </row>
    <row r="4189" spans="1:1" x14ac:dyDescent="0.25">
      <c r="A4189" t="s">
        <v>4541</v>
      </c>
    </row>
    <row r="4190" spans="1:1" x14ac:dyDescent="0.25">
      <c r="A4190" t="s">
        <v>4542</v>
      </c>
    </row>
    <row r="4191" spans="1:1" x14ac:dyDescent="0.25">
      <c r="A4191" t="s">
        <v>4543</v>
      </c>
    </row>
    <row r="4192" spans="1:1" x14ac:dyDescent="0.25">
      <c r="A4192" t="s">
        <v>4544</v>
      </c>
    </row>
    <row r="4193" spans="1:1" x14ac:dyDescent="0.25">
      <c r="A4193" t="s">
        <v>4545</v>
      </c>
    </row>
    <row r="4194" spans="1:1" x14ac:dyDescent="0.25">
      <c r="A4194" t="s">
        <v>4546</v>
      </c>
    </row>
    <row r="4195" spans="1:1" x14ac:dyDescent="0.25">
      <c r="A4195" t="s">
        <v>4547</v>
      </c>
    </row>
    <row r="4196" spans="1:1" x14ac:dyDescent="0.25">
      <c r="A4196" t="s">
        <v>4548</v>
      </c>
    </row>
    <row r="4197" spans="1:1" x14ac:dyDescent="0.25">
      <c r="A4197" t="s">
        <v>4549</v>
      </c>
    </row>
    <row r="4198" spans="1:1" x14ac:dyDescent="0.25">
      <c r="A4198" t="s">
        <v>4550</v>
      </c>
    </row>
    <row r="4199" spans="1:1" x14ac:dyDescent="0.25">
      <c r="A4199" t="s">
        <v>4551</v>
      </c>
    </row>
    <row r="4200" spans="1:1" x14ac:dyDescent="0.25">
      <c r="A4200" t="s">
        <v>4552</v>
      </c>
    </row>
    <row r="4201" spans="1:1" x14ac:dyDescent="0.25">
      <c r="A4201" t="s">
        <v>4553</v>
      </c>
    </row>
    <row r="4202" spans="1:1" x14ac:dyDescent="0.25">
      <c r="A4202" t="s">
        <v>4554</v>
      </c>
    </row>
    <row r="4203" spans="1:1" x14ac:dyDescent="0.25">
      <c r="A4203" t="s">
        <v>4555</v>
      </c>
    </row>
    <row r="4204" spans="1:1" x14ac:dyDescent="0.25">
      <c r="A4204" t="s">
        <v>4556</v>
      </c>
    </row>
    <row r="4205" spans="1:1" x14ac:dyDescent="0.25">
      <c r="A4205" t="s">
        <v>4557</v>
      </c>
    </row>
    <row r="4206" spans="1:1" x14ac:dyDescent="0.25">
      <c r="A4206" t="s">
        <v>4558</v>
      </c>
    </row>
    <row r="4207" spans="1:1" x14ac:dyDescent="0.25">
      <c r="A4207" t="s">
        <v>4559</v>
      </c>
    </row>
    <row r="4208" spans="1:1" x14ac:dyDescent="0.25">
      <c r="A4208" t="s">
        <v>4560</v>
      </c>
    </row>
    <row r="4209" spans="1:1" x14ac:dyDescent="0.25">
      <c r="A4209" t="s">
        <v>4561</v>
      </c>
    </row>
    <row r="4210" spans="1:1" x14ac:dyDescent="0.25">
      <c r="A4210" t="s">
        <v>4562</v>
      </c>
    </row>
    <row r="4211" spans="1:1" x14ac:dyDescent="0.25">
      <c r="A4211" t="s">
        <v>4563</v>
      </c>
    </row>
    <row r="4212" spans="1:1" x14ac:dyDescent="0.25">
      <c r="A4212" t="s">
        <v>4564</v>
      </c>
    </row>
    <row r="4213" spans="1:1" x14ac:dyDescent="0.25">
      <c r="A4213" t="s">
        <v>4565</v>
      </c>
    </row>
    <row r="4214" spans="1:1" x14ac:dyDescent="0.25">
      <c r="A4214" t="s">
        <v>4566</v>
      </c>
    </row>
    <row r="4215" spans="1:1" x14ac:dyDescent="0.25">
      <c r="A4215" t="s">
        <v>4567</v>
      </c>
    </row>
    <row r="4216" spans="1:1" x14ac:dyDescent="0.25">
      <c r="A4216" t="s">
        <v>4568</v>
      </c>
    </row>
    <row r="4217" spans="1:1" x14ac:dyDescent="0.25">
      <c r="A4217" t="s">
        <v>4569</v>
      </c>
    </row>
    <row r="4218" spans="1:1" x14ac:dyDescent="0.25">
      <c r="A4218" t="s">
        <v>4570</v>
      </c>
    </row>
    <row r="4219" spans="1:1" x14ac:dyDescent="0.25">
      <c r="A4219" t="s">
        <v>4571</v>
      </c>
    </row>
    <row r="4220" spans="1:1" x14ac:dyDescent="0.25">
      <c r="A4220" t="s">
        <v>4572</v>
      </c>
    </row>
    <row r="4221" spans="1:1" x14ac:dyDescent="0.25">
      <c r="A4221" t="s">
        <v>4573</v>
      </c>
    </row>
    <row r="4222" spans="1:1" x14ac:dyDescent="0.25">
      <c r="A4222" t="s">
        <v>4574</v>
      </c>
    </row>
    <row r="4223" spans="1:1" x14ac:dyDescent="0.25">
      <c r="A4223" t="s">
        <v>4575</v>
      </c>
    </row>
    <row r="4224" spans="1:1" x14ac:dyDescent="0.25">
      <c r="A4224" t="s">
        <v>4576</v>
      </c>
    </row>
    <row r="4225" spans="1:1" x14ac:dyDescent="0.25">
      <c r="A4225" t="s">
        <v>4577</v>
      </c>
    </row>
    <row r="4226" spans="1:1" x14ac:dyDescent="0.25">
      <c r="A4226" t="s">
        <v>4578</v>
      </c>
    </row>
    <row r="4227" spans="1:1" x14ac:dyDescent="0.25">
      <c r="A4227" t="s">
        <v>4579</v>
      </c>
    </row>
    <row r="4228" spans="1:1" x14ac:dyDescent="0.25">
      <c r="A4228" t="s">
        <v>4580</v>
      </c>
    </row>
    <row r="4229" spans="1:1" x14ac:dyDescent="0.25">
      <c r="A4229" t="s">
        <v>4581</v>
      </c>
    </row>
    <row r="4230" spans="1:1" x14ac:dyDescent="0.25">
      <c r="A4230" t="s">
        <v>4582</v>
      </c>
    </row>
    <row r="4231" spans="1:1" x14ac:dyDescent="0.25">
      <c r="A4231" t="s">
        <v>4583</v>
      </c>
    </row>
    <row r="4232" spans="1:1" x14ac:dyDescent="0.25">
      <c r="A4232" t="s">
        <v>4584</v>
      </c>
    </row>
    <row r="4233" spans="1:1" x14ac:dyDescent="0.25">
      <c r="A4233" t="s">
        <v>4585</v>
      </c>
    </row>
    <row r="4234" spans="1:1" x14ac:dyDescent="0.25">
      <c r="A4234" t="s">
        <v>4586</v>
      </c>
    </row>
    <row r="4235" spans="1:1" x14ac:dyDescent="0.25">
      <c r="A4235" t="s">
        <v>4587</v>
      </c>
    </row>
    <row r="4236" spans="1:1" x14ac:dyDescent="0.25">
      <c r="A4236" t="s">
        <v>4588</v>
      </c>
    </row>
    <row r="4237" spans="1:1" x14ac:dyDescent="0.25">
      <c r="A4237" t="s">
        <v>4589</v>
      </c>
    </row>
    <row r="4238" spans="1:1" x14ac:dyDescent="0.25">
      <c r="A4238" t="s">
        <v>4590</v>
      </c>
    </row>
    <row r="4239" spans="1:1" x14ac:dyDescent="0.25">
      <c r="A4239" t="s">
        <v>4591</v>
      </c>
    </row>
    <row r="4240" spans="1:1" x14ac:dyDescent="0.25">
      <c r="A4240" t="s">
        <v>4592</v>
      </c>
    </row>
    <row r="4241" spans="1:1" x14ac:dyDescent="0.25">
      <c r="A4241" t="s">
        <v>4593</v>
      </c>
    </row>
    <row r="4242" spans="1:1" x14ac:dyDescent="0.25">
      <c r="A4242" t="s">
        <v>4594</v>
      </c>
    </row>
    <row r="4243" spans="1:1" x14ac:dyDescent="0.25">
      <c r="A4243" t="s">
        <v>4595</v>
      </c>
    </row>
    <row r="4244" spans="1:1" x14ac:dyDescent="0.25">
      <c r="A4244" t="s">
        <v>4596</v>
      </c>
    </row>
    <row r="4245" spans="1:1" x14ac:dyDescent="0.25">
      <c r="A4245" t="s">
        <v>4597</v>
      </c>
    </row>
    <row r="4246" spans="1:1" x14ac:dyDescent="0.25">
      <c r="A4246" t="s">
        <v>4598</v>
      </c>
    </row>
    <row r="4247" spans="1:1" x14ac:dyDescent="0.25">
      <c r="A4247" t="s">
        <v>4599</v>
      </c>
    </row>
    <row r="4248" spans="1:1" x14ac:dyDescent="0.25">
      <c r="A4248" t="s">
        <v>4600</v>
      </c>
    </row>
    <row r="4249" spans="1:1" x14ac:dyDescent="0.25">
      <c r="A4249" t="s">
        <v>4601</v>
      </c>
    </row>
    <row r="4250" spans="1:1" x14ac:dyDescent="0.25">
      <c r="A4250" t="s">
        <v>4602</v>
      </c>
    </row>
    <row r="4251" spans="1:1" x14ac:dyDescent="0.25">
      <c r="A4251" t="s">
        <v>4603</v>
      </c>
    </row>
    <row r="4252" spans="1:1" x14ac:dyDescent="0.25">
      <c r="A4252" t="s">
        <v>4604</v>
      </c>
    </row>
    <row r="4253" spans="1:1" x14ac:dyDescent="0.25">
      <c r="A4253" t="s">
        <v>4605</v>
      </c>
    </row>
    <row r="4254" spans="1:1" x14ac:dyDescent="0.25">
      <c r="A4254" t="s">
        <v>4606</v>
      </c>
    </row>
    <row r="4255" spans="1:1" x14ac:dyDescent="0.25">
      <c r="A4255" t="s">
        <v>4607</v>
      </c>
    </row>
    <row r="4256" spans="1:1" x14ac:dyDescent="0.25">
      <c r="A4256" t="s">
        <v>4608</v>
      </c>
    </row>
    <row r="4257" spans="1:1" x14ac:dyDescent="0.25">
      <c r="A4257" t="s">
        <v>4609</v>
      </c>
    </row>
    <row r="4258" spans="1:1" x14ac:dyDescent="0.25">
      <c r="A4258" t="s">
        <v>4610</v>
      </c>
    </row>
    <row r="4259" spans="1:1" x14ac:dyDescent="0.25">
      <c r="A4259" t="s">
        <v>4611</v>
      </c>
    </row>
    <row r="4260" spans="1:1" x14ac:dyDescent="0.25">
      <c r="A4260" t="s">
        <v>4612</v>
      </c>
    </row>
    <row r="4261" spans="1:1" x14ac:dyDescent="0.25">
      <c r="A4261" t="s">
        <v>4613</v>
      </c>
    </row>
    <row r="4262" spans="1:1" x14ac:dyDescent="0.25">
      <c r="A4262" t="s">
        <v>4614</v>
      </c>
    </row>
    <row r="4263" spans="1:1" x14ac:dyDescent="0.25">
      <c r="A4263" t="s">
        <v>4615</v>
      </c>
    </row>
    <row r="4264" spans="1:1" x14ac:dyDescent="0.25">
      <c r="A4264" t="s">
        <v>4616</v>
      </c>
    </row>
    <row r="4265" spans="1:1" x14ac:dyDescent="0.25">
      <c r="A4265" t="s">
        <v>4617</v>
      </c>
    </row>
    <row r="4266" spans="1:1" x14ac:dyDescent="0.25">
      <c r="A4266" t="s">
        <v>4618</v>
      </c>
    </row>
    <row r="4267" spans="1:1" x14ac:dyDescent="0.25">
      <c r="A4267" t="s">
        <v>4619</v>
      </c>
    </row>
    <row r="4268" spans="1:1" x14ac:dyDescent="0.25">
      <c r="A4268" t="s">
        <v>4620</v>
      </c>
    </row>
    <row r="4269" spans="1:1" x14ac:dyDescent="0.25">
      <c r="A4269" t="s">
        <v>4621</v>
      </c>
    </row>
    <row r="4270" spans="1:1" x14ac:dyDescent="0.25">
      <c r="A4270" t="s">
        <v>4622</v>
      </c>
    </row>
    <row r="4271" spans="1:1" x14ac:dyDescent="0.25">
      <c r="A4271" t="s">
        <v>4623</v>
      </c>
    </row>
    <row r="4272" spans="1:1" x14ac:dyDescent="0.25">
      <c r="A4272" t="s">
        <v>4624</v>
      </c>
    </row>
    <row r="4273" spans="1:1" x14ac:dyDescent="0.25">
      <c r="A4273" t="s">
        <v>4625</v>
      </c>
    </row>
    <row r="4274" spans="1:1" x14ac:dyDescent="0.25">
      <c r="A4274" t="s">
        <v>4626</v>
      </c>
    </row>
    <row r="4275" spans="1:1" x14ac:dyDescent="0.25">
      <c r="A4275" t="s">
        <v>4627</v>
      </c>
    </row>
    <row r="4276" spans="1:1" x14ac:dyDescent="0.25">
      <c r="A4276" t="s">
        <v>4628</v>
      </c>
    </row>
    <row r="4277" spans="1:1" x14ac:dyDescent="0.25">
      <c r="A4277" t="s">
        <v>4629</v>
      </c>
    </row>
    <row r="4278" spans="1:1" x14ac:dyDescent="0.25">
      <c r="A4278" t="s">
        <v>4630</v>
      </c>
    </row>
    <row r="4279" spans="1:1" x14ac:dyDescent="0.25">
      <c r="A4279" t="s">
        <v>4631</v>
      </c>
    </row>
    <row r="4280" spans="1:1" x14ac:dyDescent="0.25">
      <c r="A4280" t="s">
        <v>4632</v>
      </c>
    </row>
    <row r="4281" spans="1:1" x14ac:dyDescent="0.25">
      <c r="A4281" t="s">
        <v>4633</v>
      </c>
    </row>
    <row r="4282" spans="1:1" x14ac:dyDescent="0.25">
      <c r="A4282" t="s">
        <v>4634</v>
      </c>
    </row>
    <row r="4283" spans="1:1" x14ac:dyDescent="0.25">
      <c r="A4283" t="s">
        <v>4635</v>
      </c>
    </row>
    <row r="4284" spans="1:1" x14ac:dyDescent="0.25">
      <c r="A4284" t="s">
        <v>4636</v>
      </c>
    </row>
    <row r="4285" spans="1:1" x14ac:dyDescent="0.25">
      <c r="A4285" t="s">
        <v>4637</v>
      </c>
    </row>
    <row r="4286" spans="1:1" x14ac:dyDescent="0.25">
      <c r="A4286" t="s">
        <v>4638</v>
      </c>
    </row>
    <row r="4287" spans="1:1" x14ac:dyDescent="0.25">
      <c r="A4287" t="s">
        <v>4639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DEF5-EC98-4A07-BCAC-41D365687D3A}">
  <dimension ref="A1:D44"/>
  <sheetViews>
    <sheetView workbookViewId="0">
      <pane ySplit="2" topLeftCell="A12" activePane="bottomLeft" state="frozen"/>
      <selection pane="bottomLeft" activeCell="D44" sqref="D44"/>
    </sheetView>
  </sheetViews>
  <sheetFormatPr defaultRowHeight="15" x14ac:dyDescent="0.25"/>
  <sheetData>
    <row r="1" spans="1:2" x14ac:dyDescent="0.25">
      <c r="A1" t="s">
        <v>5049</v>
      </c>
    </row>
    <row r="2" spans="1:2" x14ac:dyDescent="0.25">
      <c r="A2" t="s">
        <v>5029</v>
      </c>
      <c r="B2" t="s">
        <v>5050</v>
      </c>
    </row>
    <row r="3" spans="1:2" x14ac:dyDescent="0.25">
      <c r="A3">
        <v>2841.9389999999999</v>
      </c>
      <c r="B3">
        <v>-1.36</v>
      </c>
    </row>
    <row r="4" spans="1:2" x14ac:dyDescent="0.25">
      <c r="A4">
        <v>2914.489</v>
      </c>
      <c r="B4">
        <v>-1.02</v>
      </c>
    </row>
    <row r="5" spans="1:2" x14ac:dyDescent="0.25">
      <c r="A5">
        <v>2952.248</v>
      </c>
      <c r="B5">
        <v>-1.28</v>
      </c>
    </row>
    <row r="6" spans="1:2" x14ac:dyDescent="0.25">
      <c r="A6">
        <v>2953.5839999999998</v>
      </c>
      <c r="B6">
        <v>1.66</v>
      </c>
    </row>
    <row r="7" spans="1:2" x14ac:dyDescent="0.25">
      <c r="A7">
        <v>2981.527</v>
      </c>
      <c r="B7">
        <v>1.84</v>
      </c>
    </row>
    <row r="8" spans="1:2" x14ac:dyDescent="0.25">
      <c r="A8">
        <v>3004.8969999999999</v>
      </c>
      <c r="B8">
        <v>-1.1399999999999999</v>
      </c>
    </row>
    <row r="9" spans="1:2" x14ac:dyDescent="0.25">
      <c r="A9">
        <v>3006.4690000000001</v>
      </c>
      <c r="B9">
        <v>-1.1599999999999999</v>
      </c>
    </row>
    <row r="10" spans="1:2" x14ac:dyDescent="0.25">
      <c r="A10">
        <v>3014.605</v>
      </c>
      <c r="B10">
        <v>1.7</v>
      </c>
    </row>
    <row r="11" spans="1:2" x14ac:dyDescent="0.25">
      <c r="A11">
        <v>3016.259</v>
      </c>
      <c r="B11">
        <v>1.67</v>
      </c>
    </row>
    <row r="12" spans="1:2" x14ac:dyDescent="0.25">
      <c r="A12">
        <v>3041.7809999999999</v>
      </c>
      <c r="B12">
        <v>-1.34</v>
      </c>
    </row>
    <row r="13" spans="1:2" x14ac:dyDescent="0.25">
      <c r="A13">
        <v>3045.8119999999999</v>
      </c>
      <c r="B13">
        <v>-1.26</v>
      </c>
    </row>
    <row r="14" spans="1:2" x14ac:dyDescent="0.25">
      <c r="A14">
        <v>3050.3029999999999</v>
      </c>
      <c r="B14">
        <v>-1.08</v>
      </c>
    </row>
    <row r="15" spans="1:2" x14ac:dyDescent="0.25">
      <c r="A15">
        <v>3066.71</v>
      </c>
      <c r="B15">
        <v>-1.03</v>
      </c>
    </row>
    <row r="16" spans="1:2" x14ac:dyDescent="0.25">
      <c r="A16">
        <v>3080.203</v>
      </c>
      <c r="B16">
        <v>-1.21</v>
      </c>
    </row>
    <row r="17" spans="1:2" x14ac:dyDescent="0.25">
      <c r="A17">
        <v>3147.8780000000002</v>
      </c>
      <c r="B17">
        <v>1.73</v>
      </c>
    </row>
    <row r="18" spans="1:2" x14ac:dyDescent="0.25">
      <c r="A18">
        <v>3218.9789999999998</v>
      </c>
      <c r="B18">
        <v>1.53</v>
      </c>
    </row>
    <row r="19" spans="1:2" x14ac:dyDescent="0.25">
      <c r="A19">
        <v>3226.6909999999998</v>
      </c>
      <c r="B19">
        <v>1.94</v>
      </c>
    </row>
    <row r="20" spans="1:2" x14ac:dyDescent="0.25">
      <c r="A20">
        <v>3255.92</v>
      </c>
      <c r="B20">
        <v>-1.1000000000000001</v>
      </c>
    </row>
    <row r="21" spans="1:2" x14ac:dyDescent="0.25">
      <c r="A21">
        <v>3257.4549999999999</v>
      </c>
      <c r="B21">
        <v>1.65</v>
      </c>
    </row>
    <row r="22" spans="1:2" x14ac:dyDescent="0.25">
      <c r="A22">
        <v>3263.6750000000002</v>
      </c>
      <c r="B22">
        <v>1.66</v>
      </c>
    </row>
    <row r="23" spans="1:2" x14ac:dyDescent="0.25">
      <c r="A23">
        <v>3265.8470000000002</v>
      </c>
      <c r="B23">
        <v>-1.19</v>
      </c>
    </row>
    <row r="24" spans="1:2" x14ac:dyDescent="0.25">
      <c r="A24">
        <v>3287.2460000000001</v>
      </c>
      <c r="B24">
        <v>-1.39</v>
      </c>
    </row>
    <row r="25" spans="1:2" x14ac:dyDescent="0.25">
      <c r="A25">
        <v>3293.884</v>
      </c>
      <c r="B25">
        <v>-1.47</v>
      </c>
    </row>
    <row r="26" spans="1:2" x14ac:dyDescent="0.25">
      <c r="A26">
        <v>3320.3359999999998</v>
      </c>
      <c r="B26">
        <v>1.27</v>
      </c>
    </row>
    <row r="27" spans="1:2" x14ac:dyDescent="0.25">
      <c r="A27">
        <v>3327.489</v>
      </c>
      <c r="B27">
        <v>1.89</v>
      </c>
    </row>
    <row r="28" spans="1:2" x14ac:dyDescent="0.25">
      <c r="A28">
        <v>3331.8229999999999</v>
      </c>
      <c r="B28">
        <v>1.7</v>
      </c>
    </row>
    <row r="29" spans="1:2" x14ac:dyDescent="0.25">
      <c r="A29">
        <v>3340.5819999999999</v>
      </c>
      <c r="B29">
        <v>1.5</v>
      </c>
    </row>
    <row r="30" spans="1:2" x14ac:dyDescent="0.25">
      <c r="A30">
        <v>3341.4340000000002</v>
      </c>
      <c r="B30">
        <v>1.39</v>
      </c>
    </row>
    <row r="31" spans="1:2" x14ac:dyDescent="0.25">
      <c r="A31">
        <v>3341.6819999999998</v>
      </c>
      <c r="B31">
        <v>1.1599999999999999</v>
      </c>
    </row>
    <row r="32" spans="1:2" x14ac:dyDescent="0.25">
      <c r="A32">
        <v>3354.9140000000002</v>
      </c>
      <c r="B32">
        <v>1.77</v>
      </c>
    </row>
    <row r="33" spans="1:4" x14ac:dyDescent="0.25">
      <c r="A33">
        <v>3358.5830000000001</v>
      </c>
      <c r="B33">
        <v>-1.1200000000000001</v>
      </c>
    </row>
    <row r="34" spans="1:4" x14ac:dyDescent="0.25">
      <c r="A34">
        <v>3371.924</v>
      </c>
      <c r="B34">
        <v>-1.47</v>
      </c>
    </row>
    <row r="35" spans="1:4" x14ac:dyDescent="0.25">
      <c r="A35">
        <v>3381.259</v>
      </c>
      <c r="B35">
        <v>1.39</v>
      </c>
    </row>
    <row r="36" spans="1:4" x14ac:dyDescent="0.25">
      <c r="A36">
        <v>3391.0770000000002</v>
      </c>
      <c r="B36">
        <v>1.6</v>
      </c>
    </row>
    <row r="37" spans="1:4" x14ac:dyDescent="0.25">
      <c r="A37">
        <v>3422.2220000000002</v>
      </c>
      <c r="B37">
        <v>-1.65</v>
      </c>
    </row>
    <row r="38" spans="1:4" x14ac:dyDescent="0.25">
      <c r="A38">
        <v>3436.3580000000002</v>
      </c>
      <c r="B38">
        <v>-1.19</v>
      </c>
    </row>
    <row r="39" spans="1:4" x14ac:dyDescent="0.25">
      <c r="A39">
        <v>3474.3110000000001</v>
      </c>
      <c r="B39">
        <v>-1.43</v>
      </c>
    </row>
    <row r="40" spans="1:4" x14ac:dyDescent="0.25">
      <c r="A40">
        <v>3529.7280000000001</v>
      </c>
      <c r="B40">
        <v>-1.33</v>
      </c>
    </row>
    <row r="41" spans="1:4" x14ac:dyDescent="0.25">
      <c r="A41">
        <v>3532.2640000000001</v>
      </c>
      <c r="B41">
        <v>1.65</v>
      </c>
    </row>
    <row r="42" spans="1:4" x14ac:dyDescent="0.25">
      <c r="A42">
        <v>3577.3359999999998</v>
      </c>
      <c r="B42">
        <v>1.17</v>
      </c>
    </row>
    <row r="44" spans="1:4" x14ac:dyDescent="0.25">
      <c r="B44" s="10" cm="1">
        <f t="array" ref="B44">rms(B$2:B$42)</f>
        <v>1.4495663144540851</v>
      </c>
      <c r="D44" s="3">
        <f>B44/3</f>
        <v>0.48318877148469502</v>
      </c>
    </row>
  </sheetData>
  <autoFilter ref="A2:B2" xr:uid="{7F13DEF5-EC98-4A07-BCAC-41D365687D3A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1</vt:lpstr>
      <vt:lpstr>Unique wl</vt:lpstr>
      <vt:lpstr>hfs_width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2026-02-22T20:47:43Z</dcterms:created>
  <dcterms:modified xsi:type="dcterms:W3CDTF">2026-09-17T17:12:59Z</dcterms:modified>
</cp:coreProperties>
</file>